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28"/>
  <workbookPr hidePivotFieldList="1"/>
  <mc:AlternateContent xmlns:mc="http://schemas.openxmlformats.org/markup-compatibility/2006">
    <mc:Choice Requires="x15">
      <x15ac:absPath xmlns:x15ac="http://schemas.microsoft.com/office/spreadsheetml/2010/11/ac" url="C:\Users\Hung\Downloads\TONG HOP CONG NO\"/>
    </mc:Choice>
  </mc:AlternateContent>
  <xr:revisionPtr revIDLastSave="0" documentId="13_ncr:1_{2A6DFEC7-A5E5-4A3B-84AB-AC75E91E31F5}" xr6:coauthVersionLast="47" xr6:coauthVersionMax="47" xr10:uidLastSave="{00000000-0000-0000-0000-000000000000}"/>
  <bookViews>
    <workbookView xWindow="-120" yWindow="-120" windowWidth="29040" windowHeight="15720" xr2:uid="{00000000-000D-0000-FFFF-FFFF00000000}"/>
  </bookViews>
  <sheets>
    <sheet name="TH_CN" sheetId="2" r:id="rId1"/>
    <sheet name="Báo cáo" sheetId="1" r:id="rId2"/>
    <sheet name="Ty_Le" sheetId="3" r:id="rId3"/>
    <sheet name="Ma_KH" sheetId="4" r:id="rId4"/>
  </sheets>
  <definedNames>
    <definedName name="_xlnm._FilterDatabase" localSheetId="1" hidden="1">'Báo cáo'!$A$3:$AA$2281</definedName>
    <definedName name="_xlnm._FilterDatabase" localSheetId="3" hidden="1">Ma_KH!$A$2:$Q$4971</definedName>
  </definedNames>
  <calcPr calcId="191029"/>
  <pivotCaches>
    <pivotCache cacheId="79" r:id="rId5"/>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4" i="2" l="1"/>
  <c r="F4" i="2"/>
  <c r="G4" i="2" s="1"/>
  <c r="H4" i="2" s="1"/>
  <c r="I4" i="2" s="1"/>
  <c r="J4" i="2" s="1"/>
  <c r="K4" i="2" s="1"/>
  <c r="L4" i="2" s="1"/>
  <c r="M4" i="2" s="1"/>
  <c r="N4" i="2" s="1"/>
  <c r="D4" i="2"/>
  <c r="AA4" i="1"/>
  <c r="AA5" i="1"/>
  <c r="AA6" i="1"/>
  <c r="AA7" i="1"/>
  <c r="AA8" i="1"/>
  <c r="AA9" i="1"/>
  <c r="AA10" i="1"/>
  <c r="AA11" i="1"/>
  <c r="AA12" i="1"/>
  <c r="AA13" i="1"/>
  <c r="AA14" i="1"/>
  <c r="AA15" i="1"/>
  <c r="AA16" i="1"/>
  <c r="AA17" i="1"/>
  <c r="AA18" i="1"/>
  <c r="AA19" i="1"/>
  <c r="AA20" i="1"/>
  <c r="AA21" i="1"/>
  <c r="AA22" i="1"/>
  <c r="AA23" i="1"/>
  <c r="AA24" i="1"/>
  <c r="AA25" i="1"/>
  <c r="AA26" i="1"/>
  <c r="AA27" i="1"/>
  <c r="AA28" i="1"/>
  <c r="AA29" i="1"/>
  <c r="AA30" i="1"/>
  <c r="AA31" i="1"/>
  <c r="AA32" i="1"/>
  <c r="AA33" i="1"/>
  <c r="AA34" i="1"/>
  <c r="AA35" i="1"/>
  <c r="AA36" i="1"/>
  <c r="AA37" i="1"/>
  <c r="AA38" i="1"/>
  <c r="AA39" i="1"/>
  <c r="AA40" i="1"/>
  <c r="AA41" i="1"/>
  <c r="AA42" i="1"/>
  <c r="AA43" i="1"/>
  <c r="AA44" i="1"/>
  <c r="AA45" i="1"/>
  <c r="AA46" i="1"/>
  <c r="AA47" i="1"/>
  <c r="AA48" i="1"/>
  <c r="AA49" i="1"/>
  <c r="AA50" i="1"/>
  <c r="AA51" i="1"/>
  <c r="AA52" i="1"/>
  <c r="AA53" i="1"/>
  <c r="AA54" i="1"/>
  <c r="AA55" i="1"/>
  <c r="AA56" i="1"/>
  <c r="AA57" i="1"/>
  <c r="AA58" i="1"/>
  <c r="AA59" i="1"/>
  <c r="AA60" i="1"/>
  <c r="AA61" i="1"/>
  <c r="AA62" i="1"/>
  <c r="AA63" i="1"/>
  <c r="AA64" i="1"/>
  <c r="AA65" i="1"/>
  <c r="AA66" i="1"/>
  <c r="AA67" i="1"/>
  <c r="AA68" i="1"/>
  <c r="AA69" i="1"/>
  <c r="AA70" i="1"/>
  <c r="AA71" i="1"/>
  <c r="AA72" i="1"/>
  <c r="AA73" i="1"/>
  <c r="AA74" i="1"/>
  <c r="AA75" i="1"/>
  <c r="AA76" i="1"/>
  <c r="AA77" i="1"/>
  <c r="AA78" i="1"/>
  <c r="AA79" i="1"/>
  <c r="AA80" i="1"/>
  <c r="AA81" i="1"/>
  <c r="AA82" i="1"/>
  <c r="AA83" i="1"/>
  <c r="AA84" i="1"/>
  <c r="AA85" i="1"/>
  <c r="AA86" i="1"/>
  <c r="AA87" i="1"/>
  <c r="AA88" i="1"/>
  <c r="AA89" i="1"/>
  <c r="AA90" i="1"/>
  <c r="AA91" i="1"/>
  <c r="AA92" i="1"/>
  <c r="AA93" i="1"/>
  <c r="AA94" i="1"/>
  <c r="AA95" i="1"/>
  <c r="AA96" i="1"/>
  <c r="AA97" i="1"/>
  <c r="AA98" i="1"/>
  <c r="AA99" i="1"/>
  <c r="AA100" i="1"/>
  <c r="AA101" i="1"/>
  <c r="AA102" i="1"/>
  <c r="AA103" i="1"/>
  <c r="AA104" i="1"/>
  <c r="AA105" i="1"/>
  <c r="AA106" i="1"/>
  <c r="AA107" i="1"/>
  <c r="AA108" i="1"/>
  <c r="AA109" i="1"/>
  <c r="AA110" i="1"/>
  <c r="AA111" i="1"/>
  <c r="AA112" i="1"/>
  <c r="AA113" i="1"/>
  <c r="AA114" i="1"/>
  <c r="AA115" i="1"/>
  <c r="AA116" i="1"/>
  <c r="AA117" i="1"/>
  <c r="AA118" i="1"/>
  <c r="AA119" i="1"/>
  <c r="AA120" i="1"/>
  <c r="AA121" i="1"/>
  <c r="AA122" i="1"/>
  <c r="AA123" i="1"/>
  <c r="AA124" i="1"/>
  <c r="AA125" i="1"/>
  <c r="AA126" i="1"/>
  <c r="AA127" i="1"/>
  <c r="AA128" i="1"/>
  <c r="AA129" i="1"/>
  <c r="AA130" i="1"/>
  <c r="AA131" i="1"/>
  <c r="AA132" i="1"/>
  <c r="AA133" i="1"/>
  <c r="AA134" i="1"/>
  <c r="AA135" i="1"/>
  <c r="AA136" i="1"/>
  <c r="AA137" i="1"/>
  <c r="AA138" i="1"/>
  <c r="AA139" i="1"/>
  <c r="AA140" i="1"/>
  <c r="AA141" i="1"/>
  <c r="AA142" i="1"/>
  <c r="AA143" i="1"/>
  <c r="AA144" i="1"/>
  <c r="AA145" i="1"/>
  <c r="AA146" i="1"/>
  <c r="AA147" i="1"/>
  <c r="AA148" i="1"/>
  <c r="AA149" i="1"/>
  <c r="AA150" i="1"/>
  <c r="AA151" i="1"/>
  <c r="AA152" i="1"/>
  <c r="AA153" i="1"/>
  <c r="AA154" i="1"/>
  <c r="AA155" i="1"/>
  <c r="AA156" i="1"/>
  <c r="AA157" i="1"/>
  <c r="AA158" i="1"/>
  <c r="AA159" i="1"/>
  <c r="AA160" i="1"/>
  <c r="AA161" i="1"/>
  <c r="AA162" i="1"/>
  <c r="AA163" i="1"/>
  <c r="AA164" i="1"/>
  <c r="AA165" i="1"/>
  <c r="AA166" i="1"/>
  <c r="AA167" i="1"/>
  <c r="AA168" i="1"/>
  <c r="AA169" i="1"/>
  <c r="AA170" i="1"/>
  <c r="AA171" i="1"/>
  <c r="AA172" i="1"/>
  <c r="AA173" i="1"/>
  <c r="AA174" i="1"/>
  <c r="AA175" i="1"/>
  <c r="AA176" i="1"/>
  <c r="AA177" i="1"/>
  <c r="AA178" i="1"/>
  <c r="AA179" i="1"/>
  <c r="AA180" i="1"/>
  <c r="AA181" i="1"/>
  <c r="AA182" i="1"/>
  <c r="AA183" i="1"/>
  <c r="AA184" i="1"/>
  <c r="AA185" i="1"/>
  <c r="AA186" i="1"/>
  <c r="AA187" i="1"/>
  <c r="AA188" i="1"/>
  <c r="AA189" i="1"/>
  <c r="AA190" i="1"/>
  <c r="AA191" i="1"/>
  <c r="AA192" i="1"/>
  <c r="AA193" i="1"/>
  <c r="AA194" i="1"/>
  <c r="AA195" i="1"/>
  <c r="AA196" i="1"/>
  <c r="AA197" i="1"/>
  <c r="AA198" i="1"/>
  <c r="AA199" i="1"/>
  <c r="AA200" i="1"/>
  <c r="AA201" i="1"/>
  <c r="AA202" i="1"/>
  <c r="AA203" i="1"/>
  <c r="AA204" i="1"/>
  <c r="AA205" i="1"/>
  <c r="AA206" i="1"/>
  <c r="AA207" i="1"/>
  <c r="AA208" i="1"/>
  <c r="AA209" i="1"/>
  <c r="AA210" i="1"/>
  <c r="AA211" i="1"/>
  <c r="AA212" i="1"/>
  <c r="AA213" i="1"/>
  <c r="AA214" i="1"/>
  <c r="AA215" i="1"/>
  <c r="AA216" i="1"/>
  <c r="AA217" i="1"/>
  <c r="AA218" i="1"/>
  <c r="AA219" i="1"/>
  <c r="AA220" i="1"/>
  <c r="AA221" i="1"/>
  <c r="AA222" i="1"/>
  <c r="AA223" i="1"/>
  <c r="AA224" i="1"/>
  <c r="AA225" i="1"/>
  <c r="AA226" i="1"/>
  <c r="AA227" i="1"/>
  <c r="AA228" i="1"/>
  <c r="AA229" i="1"/>
  <c r="AA230" i="1"/>
  <c r="AA231" i="1"/>
  <c r="AA232" i="1"/>
  <c r="AA233" i="1"/>
  <c r="AA234" i="1"/>
  <c r="AA235" i="1"/>
  <c r="AA236" i="1"/>
  <c r="AA237" i="1"/>
  <c r="AA238" i="1"/>
  <c r="AA239" i="1"/>
  <c r="AA240" i="1"/>
  <c r="AA241" i="1"/>
  <c r="AA242" i="1"/>
  <c r="AA243" i="1"/>
  <c r="AA244" i="1"/>
  <c r="AA245" i="1"/>
  <c r="AA246" i="1"/>
  <c r="AA247" i="1"/>
  <c r="AA248" i="1"/>
  <c r="AA249" i="1"/>
  <c r="AA250" i="1"/>
  <c r="AA251" i="1"/>
  <c r="AA252" i="1"/>
  <c r="AA253" i="1"/>
  <c r="AA254" i="1"/>
  <c r="AA255" i="1"/>
  <c r="AA256" i="1"/>
  <c r="AA257" i="1"/>
  <c r="AA258" i="1"/>
  <c r="AA259" i="1"/>
  <c r="AA260" i="1"/>
  <c r="AA261" i="1"/>
  <c r="AA262" i="1"/>
  <c r="AA263" i="1"/>
  <c r="AA264" i="1"/>
  <c r="AA265" i="1"/>
  <c r="AA266" i="1"/>
  <c r="AA267" i="1"/>
  <c r="AA268" i="1"/>
  <c r="AA269" i="1"/>
  <c r="AA270" i="1"/>
  <c r="AA271" i="1"/>
  <c r="AA272" i="1"/>
  <c r="AA273" i="1"/>
  <c r="AA274" i="1"/>
  <c r="AA275" i="1"/>
  <c r="AA276" i="1"/>
  <c r="AA277" i="1"/>
  <c r="AA278" i="1"/>
  <c r="AA279" i="1"/>
  <c r="AA280" i="1"/>
  <c r="AA281" i="1"/>
  <c r="AA282" i="1"/>
  <c r="AA283" i="1"/>
  <c r="AA284" i="1"/>
  <c r="AA285" i="1"/>
  <c r="AA286" i="1"/>
  <c r="AA287" i="1"/>
  <c r="AA288" i="1"/>
  <c r="AA289" i="1"/>
  <c r="AA290" i="1"/>
  <c r="AA291" i="1"/>
  <c r="AA292" i="1"/>
  <c r="AA293" i="1"/>
  <c r="AA294" i="1"/>
  <c r="AA295" i="1"/>
  <c r="AA296" i="1"/>
  <c r="AA297" i="1"/>
  <c r="AA298" i="1"/>
  <c r="AA299" i="1"/>
  <c r="AA300" i="1"/>
  <c r="AA301" i="1"/>
  <c r="AA302" i="1"/>
  <c r="AA303" i="1"/>
  <c r="AA304" i="1"/>
  <c r="AA305" i="1"/>
  <c r="AA306" i="1"/>
  <c r="AA307" i="1"/>
  <c r="AA308" i="1"/>
  <c r="AA309" i="1"/>
  <c r="AA310" i="1"/>
  <c r="AA311" i="1"/>
  <c r="AA312" i="1"/>
  <c r="AA313" i="1"/>
  <c r="AA314" i="1"/>
  <c r="AA315" i="1"/>
  <c r="AA316" i="1"/>
  <c r="AA317" i="1"/>
  <c r="AA318" i="1"/>
  <c r="AA319" i="1"/>
  <c r="AA320" i="1"/>
  <c r="AA321" i="1"/>
  <c r="AA322" i="1"/>
  <c r="AA323" i="1"/>
  <c r="AA324" i="1"/>
  <c r="AA325" i="1"/>
  <c r="AA326" i="1"/>
  <c r="AA327" i="1"/>
  <c r="AA328" i="1"/>
  <c r="AA329" i="1"/>
  <c r="AA330" i="1"/>
  <c r="AA331" i="1"/>
  <c r="AA332" i="1"/>
  <c r="AA333" i="1"/>
  <c r="AA334" i="1"/>
  <c r="AA335" i="1"/>
  <c r="AA336" i="1"/>
  <c r="AA337" i="1"/>
  <c r="AA338" i="1"/>
  <c r="AA339" i="1"/>
  <c r="AA340" i="1"/>
  <c r="AA341" i="1"/>
  <c r="AA342" i="1"/>
  <c r="AA343" i="1"/>
  <c r="AA344" i="1"/>
  <c r="AA345" i="1"/>
  <c r="AA346" i="1"/>
  <c r="AA347" i="1"/>
  <c r="AA348" i="1"/>
  <c r="AA349" i="1"/>
  <c r="AA350" i="1"/>
  <c r="AA351" i="1"/>
  <c r="AA352" i="1"/>
  <c r="AA353" i="1"/>
  <c r="AA354" i="1"/>
  <c r="AA355" i="1"/>
  <c r="AA356" i="1"/>
  <c r="AA357" i="1"/>
  <c r="AA358" i="1"/>
  <c r="AA359" i="1"/>
  <c r="AA360" i="1"/>
  <c r="AA361" i="1"/>
  <c r="AA362" i="1"/>
  <c r="AA363" i="1"/>
  <c r="AA364" i="1"/>
  <c r="AA365" i="1"/>
  <c r="AA366" i="1"/>
  <c r="AA367" i="1"/>
  <c r="AA368" i="1"/>
  <c r="AA369" i="1"/>
  <c r="AA370" i="1"/>
  <c r="AA371" i="1"/>
  <c r="AA372" i="1"/>
  <c r="AA373" i="1"/>
  <c r="AA374" i="1"/>
  <c r="AA375" i="1"/>
  <c r="AA376" i="1"/>
  <c r="AA377" i="1"/>
  <c r="AA378" i="1"/>
  <c r="AA379" i="1"/>
  <c r="AA380" i="1"/>
  <c r="AA381" i="1"/>
  <c r="AA382" i="1"/>
  <c r="AA383" i="1"/>
  <c r="AA384" i="1"/>
  <c r="AA385" i="1"/>
  <c r="AA386" i="1"/>
  <c r="AA387" i="1"/>
  <c r="AA388" i="1"/>
  <c r="AA389" i="1"/>
  <c r="AA390" i="1"/>
  <c r="AA391" i="1"/>
  <c r="AA392" i="1"/>
  <c r="AA393" i="1"/>
  <c r="AA394" i="1"/>
  <c r="AA395" i="1"/>
  <c r="AA396" i="1"/>
  <c r="AA397" i="1"/>
  <c r="AA398" i="1"/>
  <c r="AA399" i="1"/>
  <c r="AA400" i="1"/>
  <c r="AA401" i="1"/>
  <c r="AA402" i="1"/>
  <c r="AA403" i="1"/>
  <c r="AA404" i="1"/>
  <c r="AA405" i="1"/>
  <c r="AA406" i="1"/>
  <c r="AA407" i="1"/>
  <c r="AA408" i="1"/>
  <c r="AA409" i="1"/>
  <c r="AA410" i="1"/>
  <c r="AA411" i="1"/>
  <c r="AA412" i="1"/>
  <c r="AA413" i="1"/>
  <c r="AA414" i="1"/>
  <c r="AA415" i="1"/>
  <c r="AA416" i="1"/>
  <c r="AA417" i="1"/>
  <c r="AA418" i="1"/>
  <c r="AA419" i="1"/>
  <c r="AA420" i="1"/>
  <c r="AA421" i="1"/>
  <c r="AA422" i="1"/>
  <c r="AA423" i="1"/>
  <c r="AA424" i="1"/>
  <c r="AA425" i="1"/>
  <c r="AA426" i="1"/>
  <c r="AA427" i="1"/>
  <c r="AA428" i="1"/>
  <c r="AA429" i="1"/>
  <c r="AA430" i="1"/>
  <c r="AA431" i="1"/>
  <c r="AA432" i="1"/>
  <c r="AA433" i="1"/>
  <c r="AA434" i="1"/>
  <c r="AA435" i="1"/>
  <c r="AA436" i="1"/>
  <c r="AA437" i="1"/>
  <c r="AA438" i="1"/>
  <c r="AA439" i="1"/>
  <c r="AA440" i="1"/>
  <c r="AA441" i="1"/>
  <c r="AA442" i="1"/>
  <c r="AA443" i="1"/>
  <c r="AA444" i="1"/>
  <c r="AA445" i="1"/>
  <c r="AA446" i="1"/>
  <c r="AA447" i="1"/>
  <c r="AA448" i="1"/>
  <c r="AA449" i="1"/>
  <c r="AA450" i="1"/>
  <c r="AA451" i="1"/>
  <c r="AA452" i="1"/>
  <c r="AA453" i="1"/>
  <c r="AA454" i="1"/>
  <c r="AA455" i="1"/>
  <c r="AA456" i="1"/>
  <c r="AA457" i="1"/>
  <c r="AA458" i="1"/>
  <c r="AA459" i="1"/>
  <c r="AA460" i="1"/>
  <c r="AA461" i="1"/>
  <c r="AA462" i="1"/>
  <c r="AA463" i="1"/>
  <c r="AA464" i="1"/>
  <c r="AA465" i="1"/>
  <c r="AA466" i="1"/>
  <c r="AA467" i="1"/>
  <c r="AA468" i="1"/>
  <c r="AA469" i="1"/>
  <c r="AA470" i="1"/>
  <c r="AA471" i="1"/>
  <c r="AA472" i="1"/>
  <c r="AA473" i="1"/>
  <c r="AA474" i="1"/>
  <c r="AA475" i="1"/>
  <c r="AA476" i="1"/>
  <c r="AA477" i="1"/>
  <c r="AA478" i="1"/>
  <c r="AA479" i="1"/>
  <c r="AA480" i="1"/>
  <c r="AA481" i="1"/>
  <c r="AA482" i="1"/>
  <c r="AA483" i="1"/>
  <c r="AA484" i="1"/>
  <c r="AA485" i="1"/>
  <c r="AA486" i="1"/>
  <c r="AA487" i="1"/>
  <c r="AA488" i="1"/>
  <c r="AA489" i="1"/>
  <c r="AA490" i="1"/>
  <c r="AA491" i="1"/>
  <c r="AA492" i="1"/>
  <c r="AA493" i="1"/>
  <c r="AA494" i="1"/>
  <c r="AA495" i="1"/>
  <c r="AA496" i="1"/>
  <c r="AA497" i="1"/>
  <c r="AA498" i="1"/>
  <c r="AA499" i="1"/>
  <c r="AA500" i="1"/>
  <c r="AA501" i="1"/>
  <c r="AA502" i="1"/>
  <c r="AA503" i="1"/>
  <c r="AA504" i="1"/>
  <c r="AA505" i="1"/>
  <c r="AA506" i="1"/>
  <c r="AA507" i="1"/>
  <c r="AA508" i="1"/>
  <c r="AA509" i="1"/>
  <c r="AA510" i="1"/>
  <c r="AA511" i="1"/>
  <c r="AA512" i="1"/>
  <c r="AA513" i="1"/>
  <c r="AA514" i="1"/>
  <c r="AA515" i="1"/>
  <c r="AA516" i="1"/>
  <c r="AA517" i="1"/>
  <c r="AA518" i="1"/>
  <c r="AA519" i="1"/>
  <c r="AA520" i="1"/>
  <c r="AA521" i="1"/>
  <c r="AA522" i="1"/>
  <c r="AA523" i="1"/>
  <c r="AA524" i="1"/>
  <c r="AA525" i="1"/>
  <c r="AA526" i="1"/>
  <c r="AA527" i="1"/>
  <c r="AA528" i="1"/>
  <c r="AA529" i="1"/>
  <c r="AA530" i="1"/>
  <c r="AA531" i="1"/>
  <c r="AA532" i="1"/>
  <c r="AA533" i="1"/>
  <c r="AA534" i="1"/>
  <c r="AA535" i="1"/>
  <c r="AA536" i="1"/>
  <c r="AA537" i="1"/>
  <c r="AA538" i="1"/>
  <c r="AA539" i="1"/>
  <c r="AA540" i="1"/>
  <c r="AA541" i="1"/>
  <c r="AA542" i="1"/>
  <c r="AA543" i="1"/>
  <c r="AA544" i="1"/>
  <c r="AA545" i="1"/>
  <c r="AA546" i="1"/>
  <c r="AA547" i="1"/>
  <c r="AA548" i="1"/>
  <c r="AA549" i="1"/>
  <c r="AA550" i="1"/>
  <c r="AA551" i="1"/>
  <c r="AA552" i="1"/>
  <c r="AA553" i="1"/>
  <c r="AA554" i="1"/>
  <c r="AA555" i="1"/>
  <c r="AA556" i="1"/>
  <c r="AA557" i="1"/>
  <c r="AA558" i="1"/>
  <c r="AA559" i="1"/>
  <c r="AA560" i="1"/>
  <c r="AA561" i="1"/>
  <c r="AA562" i="1"/>
  <c r="AA563" i="1"/>
  <c r="AA564" i="1"/>
  <c r="AA565" i="1"/>
  <c r="AA566" i="1"/>
  <c r="AA567" i="1"/>
  <c r="AA568" i="1"/>
  <c r="AA569" i="1"/>
  <c r="AA570" i="1"/>
  <c r="AA571" i="1"/>
  <c r="AA572" i="1"/>
  <c r="AA573" i="1"/>
  <c r="AA574" i="1"/>
  <c r="AA575" i="1"/>
  <c r="AA576" i="1"/>
  <c r="AA577" i="1"/>
  <c r="AA578" i="1"/>
  <c r="AA579" i="1"/>
  <c r="AA580" i="1"/>
  <c r="AA581" i="1"/>
  <c r="AA582" i="1"/>
  <c r="AA583" i="1"/>
  <c r="AA584" i="1"/>
  <c r="AA585" i="1"/>
  <c r="AA586" i="1"/>
  <c r="AA587" i="1"/>
  <c r="AA588" i="1"/>
  <c r="AA589" i="1"/>
  <c r="AA590" i="1"/>
  <c r="AA591" i="1"/>
  <c r="AA592" i="1"/>
  <c r="AA593" i="1"/>
  <c r="AA594" i="1"/>
  <c r="AA595" i="1"/>
  <c r="AA596" i="1"/>
  <c r="AA597" i="1"/>
  <c r="AA598" i="1"/>
  <c r="AA599" i="1"/>
  <c r="AA600" i="1"/>
  <c r="AA601" i="1"/>
  <c r="AA602" i="1"/>
  <c r="AA603" i="1"/>
  <c r="AA604" i="1"/>
  <c r="AA605" i="1"/>
  <c r="AA606" i="1"/>
  <c r="AA607" i="1"/>
  <c r="AA608" i="1"/>
  <c r="AA609" i="1"/>
  <c r="AA610" i="1"/>
  <c r="AA611" i="1"/>
  <c r="AA612" i="1"/>
  <c r="AA613" i="1"/>
  <c r="AA614" i="1"/>
  <c r="AA615" i="1"/>
  <c r="AA616" i="1"/>
  <c r="AA617" i="1"/>
  <c r="AA618" i="1"/>
  <c r="AA619" i="1"/>
  <c r="AA620" i="1"/>
  <c r="AA621" i="1"/>
  <c r="AA622" i="1"/>
  <c r="AA623" i="1"/>
  <c r="AA624" i="1"/>
  <c r="AA625" i="1"/>
  <c r="AA626" i="1"/>
  <c r="AA627" i="1"/>
  <c r="AA628" i="1"/>
  <c r="AA629" i="1"/>
  <c r="AA630" i="1"/>
  <c r="AA631" i="1"/>
  <c r="AA632" i="1"/>
  <c r="AA633" i="1"/>
  <c r="AA634" i="1"/>
  <c r="AA635" i="1"/>
  <c r="AA636" i="1"/>
  <c r="AA637" i="1"/>
  <c r="AA638" i="1"/>
  <c r="AA639" i="1"/>
  <c r="AA640" i="1"/>
  <c r="AA641" i="1"/>
  <c r="AA642" i="1"/>
  <c r="AA643" i="1"/>
  <c r="AA644" i="1"/>
  <c r="AA645" i="1"/>
  <c r="AA646" i="1"/>
  <c r="AA647" i="1"/>
  <c r="AA648" i="1"/>
  <c r="AA649" i="1"/>
  <c r="AA650" i="1"/>
  <c r="AA651" i="1"/>
  <c r="AA652" i="1"/>
  <c r="AA653" i="1"/>
  <c r="AA654" i="1"/>
  <c r="AA655" i="1"/>
  <c r="AA656" i="1"/>
  <c r="AA657" i="1"/>
  <c r="AA658" i="1"/>
  <c r="AA659" i="1"/>
  <c r="AA660" i="1"/>
  <c r="AA661" i="1"/>
  <c r="AA662" i="1"/>
  <c r="AA663" i="1"/>
  <c r="AA664" i="1"/>
  <c r="AA665" i="1"/>
  <c r="AA666" i="1"/>
  <c r="AA667" i="1"/>
  <c r="AA668" i="1"/>
  <c r="AA669" i="1"/>
  <c r="AA670" i="1"/>
  <c r="AA671" i="1"/>
  <c r="AA672" i="1"/>
  <c r="AA673" i="1"/>
  <c r="AA674" i="1"/>
  <c r="AA675" i="1"/>
  <c r="AA676" i="1"/>
  <c r="AA677" i="1"/>
  <c r="AA678" i="1"/>
  <c r="AA679" i="1"/>
  <c r="AA680" i="1"/>
  <c r="AA681" i="1"/>
  <c r="AA682" i="1"/>
  <c r="AA683" i="1"/>
  <c r="AA684" i="1"/>
  <c r="AA685" i="1"/>
  <c r="AA686" i="1"/>
  <c r="AA687" i="1"/>
  <c r="AA688" i="1"/>
  <c r="AA689" i="1"/>
  <c r="AA690" i="1"/>
  <c r="AA691" i="1"/>
  <c r="AA692" i="1"/>
  <c r="AA693" i="1"/>
  <c r="AA694" i="1"/>
  <c r="AA695" i="1"/>
  <c r="AA696" i="1"/>
  <c r="AA697" i="1"/>
  <c r="AA698" i="1"/>
  <c r="AA699" i="1"/>
  <c r="AA700" i="1"/>
  <c r="AA701" i="1"/>
  <c r="AA702" i="1"/>
  <c r="AA703" i="1"/>
  <c r="AA704" i="1"/>
  <c r="AA705" i="1"/>
  <c r="AA706" i="1"/>
  <c r="AA707" i="1"/>
  <c r="AA708" i="1"/>
  <c r="AA709" i="1"/>
  <c r="AA710" i="1"/>
  <c r="AA711" i="1"/>
  <c r="AA712" i="1"/>
  <c r="AA713" i="1"/>
  <c r="AA714" i="1"/>
  <c r="AA715" i="1"/>
  <c r="AA716" i="1"/>
  <c r="AA717" i="1"/>
  <c r="AA718" i="1"/>
  <c r="AA719" i="1"/>
  <c r="AA720" i="1"/>
  <c r="AA721" i="1"/>
  <c r="AA722" i="1"/>
  <c r="AA723" i="1"/>
  <c r="AA724" i="1"/>
  <c r="AA725" i="1"/>
  <c r="AA726" i="1"/>
  <c r="AA727" i="1"/>
  <c r="AA728" i="1"/>
  <c r="AA729" i="1"/>
  <c r="AA730" i="1"/>
  <c r="AA731" i="1"/>
  <c r="AA732" i="1"/>
  <c r="AA733" i="1"/>
  <c r="AA734" i="1"/>
  <c r="AA735" i="1"/>
  <c r="AA736" i="1"/>
  <c r="AA737" i="1"/>
  <c r="AA738" i="1"/>
  <c r="AA739" i="1"/>
  <c r="AA740" i="1"/>
  <c r="AA741" i="1"/>
  <c r="AA742" i="1"/>
  <c r="AA743" i="1"/>
  <c r="AA744" i="1"/>
  <c r="AA745" i="1"/>
  <c r="AA746" i="1"/>
  <c r="AA747" i="1"/>
  <c r="AA748" i="1"/>
  <c r="AA749" i="1"/>
  <c r="AA750" i="1"/>
  <c r="AA751" i="1"/>
  <c r="AA752" i="1"/>
  <c r="AA753" i="1"/>
  <c r="AA754" i="1"/>
  <c r="AA755" i="1"/>
  <c r="AA756" i="1"/>
  <c r="AA757" i="1"/>
  <c r="AA758" i="1"/>
  <c r="AA759" i="1"/>
  <c r="AA760" i="1"/>
  <c r="AA761" i="1"/>
  <c r="AA762" i="1"/>
  <c r="AA763" i="1"/>
  <c r="AA764" i="1"/>
  <c r="AA765" i="1"/>
  <c r="AA766" i="1"/>
  <c r="AA767" i="1"/>
  <c r="AA768" i="1"/>
  <c r="AA769" i="1"/>
  <c r="AA770" i="1"/>
  <c r="AA771" i="1"/>
  <c r="AA772" i="1"/>
  <c r="AA773" i="1"/>
  <c r="AA774" i="1"/>
  <c r="AA775" i="1"/>
  <c r="AA776" i="1"/>
  <c r="AA777" i="1"/>
  <c r="AA778" i="1"/>
  <c r="AA779" i="1"/>
  <c r="AA780" i="1"/>
  <c r="AA781" i="1"/>
  <c r="AA782" i="1"/>
  <c r="AA783" i="1"/>
  <c r="AA784" i="1"/>
  <c r="AA785" i="1"/>
  <c r="AA786" i="1"/>
  <c r="AA787" i="1"/>
  <c r="AA788" i="1"/>
  <c r="AA789" i="1"/>
  <c r="AA790" i="1"/>
  <c r="AA791" i="1"/>
  <c r="AA792" i="1"/>
  <c r="AA793" i="1"/>
  <c r="AA794" i="1"/>
  <c r="AA795" i="1"/>
  <c r="AA796" i="1"/>
  <c r="AA797" i="1"/>
  <c r="AA798" i="1"/>
  <c r="AA799" i="1"/>
  <c r="AA800" i="1"/>
  <c r="AA801" i="1"/>
  <c r="AA802" i="1"/>
  <c r="AA803" i="1"/>
  <c r="AA804" i="1"/>
  <c r="AA805" i="1"/>
  <c r="AA806" i="1"/>
  <c r="AA807" i="1"/>
  <c r="AA808" i="1"/>
  <c r="AA809" i="1"/>
  <c r="AA810" i="1"/>
  <c r="AA811" i="1"/>
  <c r="AA812" i="1"/>
  <c r="AA813" i="1"/>
  <c r="AA814" i="1"/>
  <c r="AA815" i="1"/>
  <c r="AA816" i="1"/>
  <c r="AA817" i="1"/>
  <c r="AA818" i="1"/>
  <c r="AA819" i="1"/>
  <c r="AA820" i="1"/>
  <c r="AA821" i="1"/>
  <c r="AA822" i="1"/>
  <c r="AA823" i="1"/>
  <c r="AA824" i="1"/>
  <c r="AA825" i="1"/>
  <c r="AA826" i="1"/>
  <c r="AA827" i="1"/>
  <c r="AA828" i="1"/>
  <c r="AA829" i="1"/>
  <c r="AA830" i="1"/>
  <c r="AA831" i="1"/>
  <c r="AA832" i="1"/>
  <c r="AA833" i="1"/>
  <c r="AA834" i="1"/>
  <c r="AA835" i="1"/>
  <c r="AA836" i="1"/>
  <c r="AA837" i="1"/>
  <c r="AA838" i="1"/>
  <c r="AA839" i="1"/>
  <c r="AA840" i="1"/>
  <c r="AA841" i="1"/>
  <c r="AA842" i="1"/>
  <c r="AA843" i="1"/>
  <c r="AA844" i="1"/>
  <c r="AA845" i="1"/>
  <c r="AA846" i="1"/>
  <c r="AA847" i="1"/>
  <c r="AA848" i="1"/>
  <c r="AA849" i="1"/>
  <c r="AA850" i="1"/>
  <c r="AA851" i="1"/>
  <c r="AA852" i="1"/>
  <c r="AA853" i="1"/>
  <c r="AA854" i="1"/>
  <c r="AA855" i="1"/>
  <c r="AA856" i="1"/>
  <c r="AA857" i="1"/>
  <c r="AA858" i="1"/>
  <c r="AA859" i="1"/>
  <c r="AA860" i="1"/>
  <c r="AA861" i="1"/>
  <c r="AA862" i="1"/>
  <c r="AA863" i="1"/>
  <c r="AA864" i="1"/>
  <c r="AA865" i="1"/>
  <c r="AA866" i="1"/>
  <c r="AA867" i="1"/>
  <c r="AA868" i="1"/>
  <c r="AA869" i="1"/>
  <c r="AA870" i="1"/>
  <c r="AA871" i="1"/>
  <c r="AA872" i="1"/>
  <c r="AA873" i="1"/>
  <c r="AA874" i="1"/>
  <c r="AA875" i="1"/>
  <c r="AA876" i="1"/>
  <c r="AA877" i="1"/>
  <c r="AA878" i="1"/>
  <c r="AA879" i="1"/>
  <c r="AA880" i="1"/>
  <c r="AA881" i="1"/>
  <c r="AA882" i="1"/>
  <c r="AA883" i="1"/>
  <c r="AA884" i="1"/>
  <c r="AA885" i="1"/>
  <c r="AA886" i="1"/>
  <c r="AA887" i="1"/>
  <c r="AA888" i="1"/>
  <c r="AA889" i="1"/>
  <c r="AA890" i="1"/>
  <c r="AA891" i="1"/>
  <c r="AA892" i="1"/>
  <c r="AA893" i="1"/>
  <c r="AA894" i="1"/>
  <c r="AA895" i="1"/>
  <c r="AA896" i="1"/>
  <c r="AA897" i="1"/>
  <c r="AA898" i="1"/>
  <c r="AA899" i="1"/>
  <c r="AA900" i="1"/>
  <c r="AA901" i="1"/>
  <c r="AA902" i="1"/>
  <c r="AA903" i="1"/>
  <c r="AA904" i="1"/>
  <c r="AA905" i="1"/>
  <c r="AA906" i="1"/>
  <c r="AA907" i="1"/>
  <c r="AA908" i="1"/>
  <c r="AA909" i="1"/>
  <c r="AA910" i="1"/>
  <c r="AA911" i="1"/>
  <c r="AA912" i="1"/>
  <c r="AA913" i="1"/>
  <c r="AA914" i="1"/>
  <c r="AA915" i="1"/>
  <c r="AA916" i="1"/>
  <c r="AA917" i="1"/>
  <c r="AA918" i="1"/>
  <c r="AA919" i="1"/>
  <c r="AA920" i="1"/>
  <c r="AA921" i="1"/>
  <c r="AA922" i="1"/>
  <c r="AA923" i="1"/>
  <c r="AA924" i="1"/>
  <c r="AA925" i="1"/>
  <c r="AA926" i="1"/>
  <c r="AA927" i="1"/>
  <c r="AA928" i="1"/>
  <c r="AA929" i="1"/>
  <c r="AA930" i="1"/>
  <c r="AA931" i="1"/>
  <c r="AA932" i="1"/>
  <c r="AA933" i="1"/>
  <c r="AA934" i="1"/>
  <c r="AA935" i="1"/>
  <c r="AA936" i="1"/>
  <c r="AA937" i="1"/>
  <c r="AA938" i="1"/>
  <c r="AA939" i="1"/>
  <c r="AA940" i="1"/>
  <c r="AA941" i="1"/>
  <c r="AA942" i="1"/>
  <c r="AA943" i="1"/>
  <c r="AA944" i="1"/>
  <c r="AA945" i="1"/>
  <c r="AA946" i="1"/>
  <c r="AA947" i="1"/>
  <c r="AA948" i="1"/>
  <c r="AA949" i="1"/>
  <c r="AA950" i="1"/>
  <c r="AA951" i="1"/>
  <c r="AA952" i="1"/>
  <c r="AA953" i="1"/>
  <c r="AA954" i="1"/>
  <c r="AA955" i="1"/>
  <c r="AA956" i="1"/>
  <c r="AA957" i="1"/>
  <c r="AA958" i="1"/>
  <c r="AA959" i="1"/>
  <c r="AA960" i="1"/>
  <c r="AA961" i="1"/>
  <c r="AA962" i="1"/>
  <c r="AA963" i="1"/>
  <c r="AA964" i="1"/>
  <c r="AA965" i="1"/>
  <c r="AA966" i="1"/>
  <c r="AA967" i="1"/>
  <c r="AA968" i="1"/>
  <c r="AA969" i="1"/>
  <c r="AA970" i="1"/>
  <c r="AA971" i="1"/>
  <c r="AA972" i="1"/>
  <c r="AA973" i="1"/>
  <c r="AA974" i="1"/>
  <c r="AA975" i="1"/>
  <c r="AA976" i="1"/>
  <c r="AA977" i="1"/>
  <c r="AA978" i="1"/>
  <c r="AA979" i="1"/>
  <c r="AA980" i="1"/>
  <c r="AA981" i="1"/>
  <c r="AA982" i="1"/>
  <c r="AA983" i="1"/>
  <c r="AA984" i="1"/>
  <c r="AA985" i="1"/>
  <c r="AA986" i="1"/>
  <c r="AA987" i="1"/>
  <c r="AA988" i="1"/>
  <c r="AA989" i="1"/>
  <c r="AA990" i="1"/>
  <c r="AA991" i="1"/>
  <c r="AA992" i="1"/>
  <c r="AA993" i="1"/>
  <c r="AA994" i="1"/>
  <c r="AA995" i="1"/>
  <c r="AA996" i="1"/>
  <c r="AA997" i="1"/>
  <c r="AA998" i="1"/>
  <c r="AA999" i="1"/>
  <c r="AA1000" i="1"/>
  <c r="AA1001" i="1"/>
  <c r="AA1002" i="1"/>
  <c r="AA1003" i="1"/>
  <c r="AA1004" i="1"/>
  <c r="AA1005" i="1"/>
  <c r="AA1006" i="1"/>
  <c r="AA1007" i="1"/>
  <c r="AA1008" i="1"/>
  <c r="AA1009" i="1"/>
  <c r="AA1010" i="1"/>
  <c r="AA1011" i="1"/>
  <c r="AA1012" i="1"/>
  <c r="AA1013" i="1"/>
  <c r="AA1014" i="1"/>
  <c r="AA1015" i="1"/>
  <c r="AA1016" i="1"/>
  <c r="AA1017" i="1"/>
  <c r="AA1018" i="1"/>
  <c r="AA1019" i="1"/>
  <c r="AA1020" i="1"/>
  <c r="AA1021" i="1"/>
  <c r="AA1022" i="1"/>
  <c r="AA1023" i="1"/>
  <c r="AA1024" i="1"/>
  <c r="AA1025" i="1"/>
  <c r="AA1026" i="1"/>
  <c r="AA1027" i="1"/>
  <c r="AA1028" i="1"/>
  <c r="AA1029" i="1"/>
  <c r="AA1030" i="1"/>
  <c r="AA1031" i="1"/>
  <c r="AA1032" i="1"/>
  <c r="AA1033" i="1"/>
  <c r="AA1034" i="1"/>
  <c r="AA1035" i="1"/>
  <c r="AA1036" i="1"/>
  <c r="AA1037" i="1"/>
  <c r="AA1038" i="1"/>
  <c r="AA1039" i="1"/>
  <c r="AA1040" i="1"/>
  <c r="AA1041" i="1"/>
  <c r="AA1042" i="1"/>
  <c r="AA1043" i="1"/>
  <c r="AA1044" i="1"/>
  <c r="AA1045" i="1"/>
  <c r="AA1046" i="1"/>
  <c r="AA1047" i="1"/>
  <c r="AA1048" i="1"/>
  <c r="AA1049" i="1"/>
  <c r="AA1050" i="1"/>
  <c r="AA1051" i="1"/>
  <c r="AA1052" i="1"/>
  <c r="AA1053" i="1"/>
  <c r="AA1054" i="1"/>
  <c r="AA1055" i="1"/>
  <c r="AA1056" i="1"/>
  <c r="AA1057" i="1"/>
  <c r="AA1058" i="1"/>
  <c r="AA1059" i="1"/>
  <c r="AA1060" i="1"/>
  <c r="AA1061" i="1"/>
  <c r="AA1062" i="1"/>
  <c r="AA1063" i="1"/>
  <c r="AA1064" i="1"/>
  <c r="AA1065" i="1"/>
  <c r="AA1066" i="1"/>
  <c r="AA1067" i="1"/>
  <c r="AA1068" i="1"/>
  <c r="AA1069" i="1"/>
  <c r="AA1070" i="1"/>
  <c r="AA1071" i="1"/>
  <c r="AA1072" i="1"/>
  <c r="AA1073" i="1"/>
  <c r="AA1074" i="1"/>
  <c r="AA1075" i="1"/>
  <c r="AA1076" i="1"/>
  <c r="AA1077" i="1"/>
  <c r="AA1078" i="1"/>
  <c r="AA1079" i="1"/>
  <c r="AA1080" i="1"/>
  <c r="AA1081" i="1"/>
  <c r="AA1082" i="1"/>
  <c r="AA1083" i="1"/>
  <c r="AA1084" i="1"/>
  <c r="AA1085" i="1"/>
  <c r="AA1086" i="1"/>
  <c r="AA1087" i="1"/>
  <c r="AA1088" i="1"/>
  <c r="AA1089" i="1"/>
  <c r="AA1090" i="1"/>
  <c r="AA1091" i="1"/>
  <c r="AA1092" i="1"/>
  <c r="AA1093" i="1"/>
  <c r="AA1094" i="1"/>
  <c r="AA1095" i="1"/>
  <c r="AA1096" i="1"/>
  <c r="AA1097" i="1"/>
  <c r="AA1098" i="1"/>
  <c r="AA1099" i="1"/>
  <c r="AA1100" i="1"/>
  <c r="AA1101" i="1"/>
  <c r="AA1102" i="1"/>
  <c r="AA1103" i="1"/>
  <c r="AA1104" i="1"/>
  <c r="AA1105" i="1"/>
  <c r="AA1106" i="1"/>
  <c r="AA1107" i="1"/>
  <c r="AA1108" i="1"/>
  <c r="AA1109" i="1"/>
  <c r="AA1110" i="1"/>
  <c r="AA1111" i="1"/>
  <c r="AA1112" i="1"/>
  <c r="AA1113" i="1"/>
  <c r="AA1114" i="1"/>
  <c r="AA1115" i="1"/>
  <c r="AA1116" i="1"/>
  <c r="AA1117" i="1"/>
  <c r="AA1118" i="1"/>
  <c r="AA1119" i="1"/>
  <c r="AA1120" i="1"/>
  <c r="AA1121" i="1"/>
  <c r="AA1122" i="1"/>
  <c r="AA1123" i="1"/>
  <c r="AA1124" i="1"/>
  <c r="AA1125" i="1"/>
  <c r="AA1126" i="1"/>
  <c r="AA1127" i="1"/>
  <c r="AA1128" i="1"/>
  <c r="AA1129" i="1"/>
  <c r="AA1130" i="1"/>
  <c r="AA1131" i="1"/>
  <c r="AA1132" i="1"/>
  <c r="AA1133" i="1"/>
  <c r="AA1134" i="1"/>
  <c r="AA1135" i="1"/>
  <c r="AA1136" i="1"/>
  <c r="AA1137" i="1"/>
  <c r="AA1138" i="1"/>
  <c r="AA1139" i="1"/>
  <c r="AA1140" i="1"/>
  <c r="AA1141" i="1"/>
  <c r="AA1142" i="1"/>
  <c r="AA1143" i="1"/>
  <c r="AA1144" i="1"/>
  <c r="AA1145" i="1"/>
  <c r="AA1146" i="1"/>
  <c r="AA1147" i="1"/>
  <c r="AA1148" i="1"/>
  <c r="AA1149" i="1"/>
  <c r="AA1150" i="1"/>
  <c r="AA1151" i="1"/>
  <c r="AA1152" i="1"/>
  <c r="AA1153" i="1"/>
  <c r="AA1154" i="1"/>
  <c r="AA1155" i="1"/>
  <c r="AA1156" i="1"/>
  <c r="AA1157" i="1"/>
  <c r="AA1158" i="1"/>
  <c r="AA1159" i="1"/>
  <c r="AA1160" i="1"/>
  <c r="AA1161" i="1"/>
  <c r="AA1162" i="1"/>
  <c r="AA1163" i="1"/>
  <c r="AA1164" i="1"/>
  <c r="AA1165" i="1"/>
  <c r="AA1166" i="1"/>
  <c r="AA1167" i="1"/>
  <c r="AA1168" i="1"/>
  <c r="AA1169" i="1"/>
  <c r="AA1170" i="1"/>
  <c r="AA1171" i="1"/>
  <c r="AA1172" i="1"/>
  <c r="AA1173" i="1"/>
  <c r="AA1174" i="1"/>
  <c r="AA1175" i="1"/>
  <c r="AA1176" i="1"/>
  <c r="AA1177" i="1"/>
  <c r="AA1178" i="1"/>
  <c r="AA1179" i="1"/>
  <c r="AA1180" i="1"/>
  <c r="AA1181" i="1"/>
  <c r="AA1182" i="1"/>
  <c r="AA1183" i="1"/>
  <c r="AA1184" i="1"/>
  <c r="AA1185" i="1"/>
  <c r="AA1186" i="1"/>
  <c r="AA1187" i="1"/>
  <c r="AA1188" i="1"/>
  <c r="AA1189" i="1"/>
  <c r="AA1190" i="1"/>
  <c r="AA1191" i="1"/>
  <c r="AA1192" i="1"/>
  <c r="AA1193" i="1"/>
  <c r="AA1194" i="1"/>
  <c r="AA1195" i="1"/>
  <c r="AA1196" i="1"/>
  <c r="AA1197" i="1"/>
  <c r="AA1198" i="1"/>
  <c r="AA1199" i="1"/>
  <c r="AA1200" i="1"/>
  <c r="AA1201" i="1"/>
  <c r="AA1202" i="1"/>
  <c r="AA1203" i="1"/>
  <c r="AA1204" i="1"/>
  <c r="AA1205" i="1"/>
  <c r="AA1206" i="1"/>
  <c r="AA1207" i="1"/>
  <c r="AA1208" i="1"/>
  <c r="AA1209" i="1"/>
  <c r="AA1210" i="1"/>
  <c r="AA1211" i="1"/>
  <c r="AA1212" i="1"/>
  <c r="AA1213" i="1"/>
  <c r="AA1214" i="1"/>
  <c r="AA1215" i="1"/>
  <c r="AA1216" i="1"/>
  <c r="AA1217" i="1"/>
  <c r="AA1218" i="1"/>
  <c r="AA1219" i="1"/>
  <c r="AA1220" i="1"/>
  <c r="AA1221" i="1"/>
  <c r="AA1222" i="1"/>
  <c r="AA1223" i="1"/>
  <c r="AA1224" i="1"/>
  <c r="AA1225" i="1"/>
  <c r="AA1226" i="1"/>
  <c r="AA1227" i="1"/>
  <c r="AA1228" i="1"/>
  <c r="AA1229" i="1"/>
  <c r="AA1230" i="1"/>
  <c r="AA1231" i="1"/>
  <c r="AA1232" i="1"/>
  <c r="AA1233" i="1"/>
  <c r="AA1234" i="1"/>
  <c r="AA1235" i="1"/>
  <c r="AA1236" i="1"/>
  <c r="AA1237" i="1"/>
  <c r="AA1238" i="1"/>
  <c r="AA1239" i="1"/>
  <c r="AA1240" i="1"/>
  <c r="AA1241" i="1"/>
  <c r="AA1242" i="1"/>
  <c r="AA1243" i="1"/>
  <c r="AA1244" i="1"/>
  <c r="AA1245" i="1"/>
  <c r="AA1246" i="1"/>
  <c r="AA1247" i="1"/>
  <c r="AA1248" i="1"/>
  <c r="AA1249" i="1"/>
  <c r="AA1250" i="1"/>
  <c r="AA1251" i="1"/>
  <c r="AA1252" i="1"/>
  <c r="AA1253" i="1"/>
  <c r="AA1254" i="1"/>
  <c r="AA1255" i="1"/>
  <c r="AA1256" i="1"/>
  <c r="AA1257" i="1"/>
  <c r="AA1258" i="1"/>
  <c r="AA1259" i="1"/>
  <c r="AA1260" i="1"/>
  <c r="AA1261" i="1"/>
  <c r="AA1262" i="1"/>
  <c r="AA1263" i="1"/>
  <c r="AA1264" i="1"/>
  <c r="AA1265" i="1"/>
  <c r="AA1266" i="1"/>
  <c r="AA1267" i="1"/>
  <c r="AA1268" i="1"/>
  <c r="AA1269" i="1"/>
  <c r="AA1270" i="1"/>
  <c r="AA1271" i="1"/>
  <c r="AA1272" i="1"/>
  <c r="AA1273" i="1"/>
  <c r="AA1274" i="1"/>
  <c r="AA1275" i="1"/>
  <c r="AA1276" i="1"/>
  <c r="AA1277" i="1"/>
  <c r="AA1278" i="1"/>
  <c r="AA1279" i="1"/>
  <c r="AA1280" i="1"/>
  <c r="AA1281" i="1"/>
  <c r="AA1282" i="1"/>
  <c r="AA1283" i="1"/>
  <c r="AA1284" i="1"/>
  <c r="AA1285" i="1"/>
  <c r="AA1286" i="1"/>
  <c r="AA1287" i="1"/>
  <c r="AA1288" i="1"/>
  <c r="AA1289" i="1"/>
  <c r="AA1290" i="1"/>
  <c r="AA1291" i="1"/>
  <c r="AA1292" i="1"/>
  <c r="AA1293" i="1"/>
  <c r="AA1294" i="1"/>
  <c r="AA1295" i="1"/>
  <c r="AA1296" i="1"/>
  <c r="AA1297" i="1"/>
  <c r="AA1298" i="1"/>
  <c r="AA1299" i="1"/>
  <c r="AA1300" i="1"/>
  <c r="AA1301" i="1"/>
  <c r="AA1302" i="1"/>
  <c r="AA1303" i="1"/>
  <c r="AA1304" i="1"/>
  <c r="AA1305" i="1"/>
  <c r="AA1306" i="1"/>
  <c r="AA1307" i="1"/>
  <c r="AA1308" i="1"/>
  <c r="AA1309" i="1"/>
  <c r="AA1310" i="1"/>
  <c r="AA1311" i="1"/>
  <c r="AA1312" i="1"/>
  <c r="AA1313" i="1"/>
  <c r="AA1314" i="1"/>
  <c r="AA1315" i="1"/>
  <c r="AA1316" i="1"/>
  <c r="AA1317" i="1"/>
  <c r="AA1318" i="1"/>
  <c r="AA1319" i="1"/>
  <c r="AA1320" i="1"/>
  <c r="AA1321" i="1"/>
  <c r="AA1322" i="1"/>
  <c r="AA1323" i="1"/>
  <c r="AA1324" i="1"/>
  <c r="AA1325" i="1"/>
  <c r="AA1326" i="1"/>
  <c r="AA1327" i="1"/>
  <c r="AA1328" i="1"/>
  <c r="AA1329" i="1"/>
  <c r="AA1330" i="1"/>
  <c r="AA1331" i="1"/>
  <c r="AA1332" i="1"/>
  <c r="AA1333" i="1"/>
  <c r="AA1334" i="1"/>
  <c r="AA1335" i="1"/>
  <c r="AA1336" i="1"/>
  <c r="AA1337" i="1"/>
  <c r="AA1338" i="1"/>
  <c r="AA1339" i="1"/>
  <c r="AA1340" i="1"/>
  <c r="AA1341" i="1"/>
  <c r="AA1342" i="1"/>
  <c r="AA1343" i="1"/>
  <c r="AA1344" i="1"/>
  <c r="AA1345" i="1"/>
  <c r="AA1346" i="1"/>
  <c r="AA1347" i="1"/>
  <c r="AA1348" i="1"/>
  <c r="AA1349" i="1"/>
  <c r="AA1350" i="1"/>
  <c r="AA1351" i="1"/>
  <c r="AA1352" i="1"/>
  <c r="AA1353" i="1"/>
  <c r="AA1354" i="1"/>
  <c r="AA1355" i="1"/>
  <c r="AA1356" i="1"/>
  <c r="AA1357" i="1"/>
  <c r="AA1358" i="1"/>
  <c r="AA1359" i="1"/>
  <c r="AA1360" i="1"/>
  <c r="AA1361" i="1"/>
  <c r="AA1362" i="1"/>
  <c r="AA1363" i="1"/>
  <c r="AA1364" i="1"/>
  <c r="AA1365" i="1"/>
  <c r="AA1366" i="1"/>
  <c r="AA1367" i="1"/>
  <c r="AA1368" i="1"/>
  <c r="AA1369" i="1"/>
  <c r="AA1370" i="1"/>
  <c r="AA1371" i="1"/>
  <c r="AA1372" i="1"/>
  <c r="AA1373" i="1"/>
  <c r="AA1374" i="1"/>
  <c r="AA1375" i="1"/>
  <c r="AA1376" i="1"/>
  <c r="AA1377" i="1"/>
  <c r="AA1378" i="1"/>
  <c r="AA1379" i="1"/>
  <c r="AA1380" i="1"/>
  <c r="AA1381" i="1"/>
  <c r="AA1382" i="1"/>
  <c r="AA1383" i="1"/>
  <c r="AA1384" i="1"/>
  <c r="AA1385" i="1"/>
  <c r="AA1386" i="1"/>
  <c r="AA1387" i="1"/>
  <c r="AA1388" i="1"/>
  <c r="AA1389" i="1"/>
  <c r="AA1390" i="1"/>
  <c r="AA1391" i="1"/>
  <c r="AA1392" i="1"/>
  <c r="AA1393" i="1"/>
  <c r="AA1394" i="1"/>
  <c r="AA1395" i="1"/>
  <c r="AA1396" i="1"/>
  <c r="AA1397" i="1"/>
  <c r="AA1398" i="1"/>
  <c r="AA1399" i="1"/>
  <c r="AA1400" i="1"/>
  <c r="AA1401" i="1"/>
  <c r="AA1402" i="1"/>
  <c r="AA1403" i="1"/>
  <c r="AA1404" i="1"/>
  <c r="AA1405" i="1"/>
  <c r="AA1406" i="1"/>
  <c r="AA1407" i="1"/>
  <c r="AA1408" i="1"/>
  <c r="AA1409" i="1"/>
  <c r="AA1410" i="1"/>
  <c r="AA1411" i="1"/>
  <c r="AA1412" i="1"/>
  <c r="AA1413" i="1"/>
  <c r="AA1414" i="1"/>
  <c r="AA1415" i="1"/>
  <c r="AA1416" i="1"/>
  <c r="AA1417" i="1"/>
  <c r="AA1418" i="1"/>
  <c r="AA1419" i="1"/>
  <c r="AA1420" i="1"/>
  <c r="AA1421" i="1"/>
  <c r="AA1422" i="1"/>
  <c r="AA1423" i="1"/>
  <c r="AA1424" i="1"/>
  <c r="AA1425" i="1"/>
  <c r="AA1426" i="1"/>
  <c r="AA1427" i="1"/>
  <c r="AA1428" i="1"/>
  <c r="AA1429" i="1"/>
  <c r="AA1430" i="1"/>
  <c r="AA1431" i="1"/>
  <c r="AA1432" i="1"/>
  <c r="AA1433" i="1"/>
  <c r="AA1434" i="1"/>
  <c r="AA1435" i="1"/>
  <c r="AA1436" i="1"/>
  <c r="AA1437" i="1"/>
  <c r="AA1438" i="1"/>
  <c r="AA1439" i="1"/>
  <c r="AA1440" i="1"/>
  <c r="AA1441" i="1"/>
  <c r="AA1442" i="1"/>
  <c r="AA1443" i="1"/>
  <c r="AA1444" i="1"/>
  <c r="AA1445" i="1"/>
  <c r="AA1446" i="1"/>
  <c r="AA1447" i="1"/>
  <c r="AA1448" i="1"/>
  <c r="AA1449" i="1"/>
  <c r="AA1450" i="1"/>
  <c r="AA1451" i="1"/>
  <c r="AA1452" i="1"/>
  <c r="AA1453" i="1"/>
  <c r="AA1454" i="1"/>
  <c r="AA1455" i="1"/>
  <c r="AA1456" i="1"/>
  <c r="AA1457" i="1"/>
  <c r="AA1458" i="1"/>
  <c r="AA1459" i="1"/>
  <c r="AA1460" i="1"/>
  <c r="AA1461" i="1"/>
  <c r="AA1462" i="1"/>
  <c r="AA1463" i="1"/>
  <c r="AA1464" i="1"/>
  <c r="AA1465" i="1"/>
  <c r="AA1466" i="1"/>
  <c r="AA1467" i="1"/>
  <c r="AA1468" i="1"/>
  <c r="AA1469" i="1"/>
  <c r="AA1470" i="1"/>
  <c r="AA1471" i="1"/>
  <c r="AA1472" i="1"/>
  <c r="AA1473" i="1"/>
  <c r="AA1474" i="1"/>
  <c r="AA1475" i="1"/>
  <c r="AA1476" i="1"/>
  <c r="AA1477" i="1"/>
  <c r="AA1478" i="1"/>
  <c r="AA1479" i="1"/>
  <c r="AA1480" i="1"/>
  <c r="AA1481" i="1"/>
  <c r="AA1482" i="1"/>
  <c r="AA1483" i="1"/>
  <c r="AA1484" i="1"/>
  <c r="AA1485" i="1"/>
  <c r="AA1486" i="1"/>
  <c r="AA1487" i="1"/>
  <c r="AA1488" i="1"/>
  <c r="AA1489" i="1"/>
  <c r="AA1490" i="1"/>
  <c r="AA1491" i="1"/>
  <c r="AA1492" i="1"/>
  <c r="AA1493" i="1"/>
  <c r="AA1494" i="1"/>
  <c r="AA1495" i="1"/>
  <c r="AA1496" i="1"/>
  <c r="AA1497" i="1"/>
  <c r="AA1498" i="1"/>
  <c r="AA1499" i="1"/>
  <c r="AA1500" i="1"/>
  <c r="AA1501" i="1"/>
  <c r="AA1502" i="1"/>
  <c r="AA1503" i="1"/>
  <c r="AA1504" i="1"/>
  <c r="AA1505" i="1"/>
  <c r="AA1506" i="1"/>
  <c r="AA1507" i="1"/>
  <c r="AA1508" i="1"/>
  <c r="AA1509" i="1"/>
  <c r="AA1510" i="1"/>
  <c r="AA1511" i="1"/>
  <c r="AA1512" i="1"/>
  <c r="AA1513" i="1"/>
  <c r="AA1514" i="1"/>
  <c r="AA1515" i="1"/>
  <c r="AA1516" i="1"/>
  <c r="AA1517" i="1"/>
  <c r="AA1518" i="1"/>
  <c r="AA1519" i="1"/>
  <c r="AA1520" i="1"/>
  <c r="AA1521" i="1"/>
  <c r="AA1522" i="1"/>
  <c r="AA1523" i="1"/>
  <c r="AA1524" i="1"/>
  <c r="AA1525" i="1"/>
  <c r="AA1526" i="1"/>
  <c r="AA1527" i="1"/>
  <c r="AA1528" i="1"/>
  <c r="AA1529" i="1"/>
  <c r="AA1530" i="1"/>
  <c r="AA1531" i="1"/>
  <c r="AA1532" i="1"/>
  <c r="AA1533" i="1"/>
  <c r="AA1534" i="1"/>
  <c r="AA1535" i="1"/>
  <c r="AA1536" i="1"/>
  <c r="AA1537" i="1"/>
  <c r="AA1538" i="1"/>
  <c r="AA1539" i="1"/>
  <c r="AA1540" i="1"/>
  <c r="AA1541" i="1"/>
  <c r="AA1542" i="1"/>
  <c r="AA1543" i="1"/>
  <c r="AA1544" i="1"/>
  <c r="AA1545" i="1"/>
  <c r="AA1546" i="1"/>
  <c r="AA1547" i="1"/>
  <c r="AA1548" i="1"/>
  <c r="AA1549" i="1"/>
  <c r="AA1550" i="1"/>
  <c r="AA1551" i="1"/>
  <c r="AA1552" i="1"/>
  <c r="AA1553" i="1"/>
  <c r="AA1554" i="1"/>
  <c r="AA1555" i="1"/>
  <c r="AA1556" i="1"/>
  <c r="AA1557" i="1"/>
  <c r="AA1558" i="1"/>
  <c r="AA1559" i="1"/>
  <c r="AA1560" i="1"/>
  <c r="AA1561" i="1"/>
  <c r="AA1562" i="1"/>
  <c r="AA1563" i="1"/>
  <c r="AA1564" i="1"/>
  <c r="AA1565" i="1"/>
  <c r="AA1566" i="1"/>
  <c r="AA1567" i="1"/>
  <c r="AA1568" i="1"/>
  <c r="AA1569" i="1"/>
  <c r="AA1570" i="1"/>
  <c r="AA1571" i="1"/>
  <c r="AA1572" i="1"/>
  <c r="AA1573" i="1"/>
  <c r="AA1574" i="1"/>
  <c r="AA1575" i="1"/>
  <c r="AA1576" i="1"/>
  <c r="AA1577" i="1"/>
  <c r="AA1578" i="1"/>
  <c r="AA1579" i="1"/>
  <c r="AA1580" i="1"/>
  <c r="AA1581" i="1"/>
  <c r="AA1582" i="1"/>
  <c r="AA1583" i="1"/>
  <c r="AA1584" i="1"/>
  <c r="AA1585" i="1"/>
  <c r="AA1586" i="1"/>
  <c r="AA1587" i="1"/>
  <c r="AA1588" i="1"/>
  <c r="AA1589" i="1"/>
  <c r="AA1590" i="1"/>
  <c r="AA1591" i="1"/>
  <c r="AA1592" i="1"/>
  <c r="AA1593" i="1"/>
  <c r="AA1594" i="1"/>
  <c r="AA1595" i="1"/>
  <c r="AA1596" i="1"/>
  <c r="AA1597" i="1"/>
  <c r="AA1598" i="1"/>
  <c r="AA1599" i="1"/>
  <c r="AA1600" i="1"/>
  <c r="AA1601" i="1"/>
  <c r="AA1602" i="1"/>
  <c r="AA1603" i="1"/>
  <c r="AA1604" i="1"/>
  <c r="AA1605" i="1"/>
  <c r="AA1606" i="1"/>
  <c r="AA1607" i="1"/>
  <c r="AA1608" i="1"/>
  <c r="AA1609" i="1"/>
  <c r="AA1610" i="1"/>
  <c r="AA1611" i="1"/>
  <c r="AA1612" i="1"/>
  <c r="AA1613" i="1"/>
  <c r="AA1614" i="1"/>
  <c r="AA1615" i="1"/>
  <c r="AA1616" i="1"/>
  <c r="AA1617" i="1"/>
  <c r="AA1618" i="1"/>
  <c r="AA1619" i="1"/>
  <c r="AA1620" i="1"/>
  <c r="AA1621" i="1"/>
  <c r="AA1622" i="1"/>
  <c r="AA1623" i="1"/>
  <c r="AA1624" i="1"/>
  <c r="AA1625" i="1"/>
  <c r="AA1626" i="1"/>
  <c r="AA1627" i="1"/>
  <c r="AA1628" i="1"/>
  <c r="AA1629" i="1"/>
  <c r="AA1630" i="1"/>
  <c r="AA1631" i="1"/>
  <c r="AA1632" i="1"/>
  <c r="AA1633" i="1"/>
  <c r="AA1634" i="1"/>
  <c r="AA1635" i="1"/>
  <c r="AA1636" i="1"/>
  <c r="AA1637" i="1"/>
  <c r="AA1638" i="1"/>
  <c r="AA1639" i="1"/>
  <c r="AA1640" i="1"/>
  <c r="AA1641" i="1"/>
  <c r="AA1642" i="1"/>
  <c r="AA1643" i="1"/>
  <c r="AA1644" i="1"/>
  <c r="AA1645" i="1"/>
  <c r="AA1646" i="1"/>
  <c r="AA1647" i="1"/>
  <c r="AA1648" i="1"/>
  <c r="AA1649" i="1"/>
  <c r="AA1650" i="1"/>
  <c r="AA1651" i="1"/>
  <c r="AA1652" i="1"/>
  <c r="AA1653" i="1"/>
  <c r="AA1654" i="1"/>
  <c r="AA1655" i="1"/>
  <c r="AA1656" i="1"/>
  <c r="AA1657" i="1"/>
  <c r="AA1658" i="1"/>
  <c r="AA1659" i="1"/>
  <c r="AA1660" i="1"/>
  <c r="AA1661" i="1"/>
  <c r="AA1662" i="1"/>
  <c r="AA1663" i="1"/>
  <c r="AA1664" i="1"/>
  <c r="AA1665" i="1"/>
  <c r="AA1666" i="1"/>
  <c r="AA1667" i="1"/>
  <c r="AA1668" i="1"/>
  <c r="AA1669" i="1"/>
  <c r="AA1670" i="1"/>
  <c r="AA1671" i="1"/>
  <c r="AA1672" i="1"/>
  <c r="AA1673" i="1"/>
  <c r="AA1674" i="1"/>
  <c r="AA1675" i="1"/>
  <c r="AA1676" i="1"/>
  <c r="AA1677" i="1"/>
  <c r="AA1678" i="1"/>
  <c r="AA1679" i="1"/>
  <c r="AA1680" i="1"/>
  <c r="AA1681" i="1"/>
  <c r="AA1682" i="1"/>
  <c r="AA1683" i="1"/>
  <c r="AA1684" i="1"/>
  <c r="AA1685" i="1"/>
  <c r="AA1686" i="1"/>
  <c r="AA1687" i="1"/>
  <c r="AA1688" i="1"/>
  <c r="AA1689" i="1"/>
  <c r="AA1690" i="1"/>
  <c r="AA1691" i="1"/>
  <c r="AA1692" i="1"/>
  <c r="AA1693" i="1"/>
  <c r="AA1694" i="1"/>
  <c r="AA1695" i="1"/>
  <c r="AA1696" i="1"/>
  <c r="AA1697" i="1"/>
  <c r="AA1698" i="1"/>
  <c r="AA1699" i="1"/>
  <c r="AA1700" i="1"/>
  <c r="AA1701" i="1"/>
  <c r="AA1702" i="1"/>
  <c r="AA1703" i="1"/>
  <c r="AA1704" i="1"/>
  <c r="AA1705" i="1"/>
  <c r="AA1706" i="1"/>
  <c r="AA1707" i="1"/>
  <c r="AA1708" i="1"/>
  <c r="AA1709" i="1"/>
  <c r="AA1710" i="1"/>
  <c r="AA1711" i="1"/>
  <c r="AA1712" i="1"/>
  <c r="AA1713" i="1"/>
  <c r="AA1714" i="1"/>
  <c r="AA1715" i="1"/>
  <c r="AA1716" i="1"/>
  <c r="AA1717" i="1"/>
  <c r="AA1718" i="1"/>
  <c r="AA1719" i="1"/>
  <c r="AA1720" i="1"/>
  <c r="AA1721" i="1"/>
  <c r="AA1722" i="1"/>
  <c r="AA1723" i="1"/>
  <c r="AA1724" i="1"/>
  <c r="AA1725" i="1"/>
  <c r="AA1726" i="1"/>
  <c r="AA1727" i="1"/>
  <c r="AA1728" i="1"/>
  <c r="AA1729" i="1"/>
  <c r="AA1730" i="1"/>
  <c r="AA1731" i="1"/>
  <c r="AA1732" i="1"/>
  <c r="AA1733" i="1"/>
  <c r="AA1734" i="1"/>
  <c r="AA1735" i="1"/>
  <c r="AA1736" i="1"/>
  <c r="AA1737" i="1"/>
  <c r="AA1738" i="1"/>
  <c r="AA1739" i="1"/>
  <c r="AA1740" i="1"/>
  <c r="AA1741" i="1"/>
  <c r="AA1742" i="1"/>
  <c r="AA1743" i="1"/>
  <c r="AA1744" i="1"/>
  <c r="AA1745" i="1"/>
  <c r="AA1746" i="1"/>
  <c r="AA1747" i="1"/>
  <c r="AA1748" i="1"/>
  <c r="AA1749" i="1"/>
  <c r="AA1750" i="1"/>
  <c r="AA1751" i="1"/>
  <c r="AA1752" i="1"/>
  <c r="AA1753" i="1"/>
  <c r="AA1754" i="1"/>
  <c r="AA1755" i="1"/>
  <c r="AA1756" i="1"/>
  <c r="AA1757" i="1"/>
  <c r="AA1758" i="1"/>
  <c r="AA1759" i="1"/>
  <c r="AA1760" i="1"/>
  <c r="AA1761" i="1"/>
  <c r="AA1762" i="1"/>
  <c r="AA1763" i="1"/>
  <c r="AA1764" i="1"/>
  <c r="AA1765" i="1"/>
  <c r="AA1766" i="1"/>
  <c r="AA1767" i="1"/>
  <c r="AA1768" i="1"/>
  <c r="AA1769" i="1"/>
  <c r="AA1770" i="1"/>
  <c r="AA1771" i="1"/>
  <c r="AA1772" i="1"/>
  <c r="AA1773" i="1"/>
  <c r="AA1774" i="1"/>
  <c r="AA1775" i="1"/>
  <c r="AA1776" i="1"/>
  <c r="AA1777" i="1"/>
  <c r="AA1778" i="1"/>
  <c r="AA1779" i="1"/>
  <c r="AA1780" i="1"/>
  <c r="AA1781" i="1"/>
  <c r="AA1782" i="1"/>
  <c r="AA1783" i="1"/>
  <c r="AA1784" i="1"/>
  <c r="AA1785" i="1"/>
  <c r="AA1786" i="1"/>
  <c r="AA1787" i="1"/>
  <c r="AA1788" i="1"/>
  <c r="AA1789" i="1"/>
  <c r="AA1790" i="1"/>
  <c r="AA1791" i="1"/>
  <c r="AA1792" i="1"/>
  <c r="AA1793" i="1"/>
  <c r="AA1794" i="1"/>
  <c r="AA1795" i="1"/>
  <c r="AA1796" i="1"/>
  <c r="AA1797" i="1"/>
  <c r="AA1798" i="1"/>
  <c r="AA1799" i="1"/>
  <c r="AA1800" i="1"/>
  <c r="AA1801" i="1"/>
  <c r="AA1802" i="1"/>
  <c r="AA1803" i="1"/>
  <c r="AA1804" i="1"/>
  <c r="AA1805" i="1"/>
  <c r="AA1806" i="1"/>
  <c r="AA1807" i="1"/>
  <c r="AA1808" i="1"/>
  <c r="AA1809" i="1"/>
  <c r="AA1810" i="1"/>
  <c r="AA1811" i="1"/>
  <c r="AA1812" i="1"/>
  <c r="AA1813" i="1"/>
  <c r="AA1814" i="1"/>
  <c r="AA1815" i="1"/>
  <c r="AA1816" i="1"/>
  <c r="AA1817" i="1"/>
  <c r="AA1818" i="1"/>
  <c r="AA1819" i="1"/>
  <c r="AA1820" i="1"/>
  <c r="AA1821" i="1"/>
  <c r="AA1822" i="1"/>
  <c r="AA1823" i="1"/>
  <c r="AA1824" i="1"/>
  <c r="AA1825" i="1"/>
  <c r="AA1826" i="1"/>
  <c r="AA1827" i="1"/>
  <c r="AA1828" i="1"/>
  <c r="AA1829" i="1"/>
  <c r="AA1830" i="1"/>
  <c r="AA1831" i="1"/>
  <c r="AA1832" i="1"/>
  <c r="AA1833" i="1"/>
  <c r="AA1834" i="1"/>
  <c r="AA1835" i="1"/>
  <c r="AA1836" i="1"/>
  <c r="AA1837" i="1"/>
  <c r="AA1838" i="1"/>
  <c r="AA1839" i="1"/>
  <c r="AA1840" i="1"/>
  <c r="AA1841" i="1"/>
  <c r="AA1842" i="1"/>
  <c r="AA1843" i="1"/>
  <c r="AA1844" i="1"/>
  <c r="AA1845" i="1"/>
  <c r="AA1846" i="1"/>
  <c r="AA1847" i="1"/>
  <c r="AA1848" i="1"/>
  <c r="AA1849" i="1"/>
  <c r="AA1850" i="1"/>
  <c r="AA1851" i="1"/>
  <c r="AA1852" i="1"/>
  <c r="AA1853" i="1"/>
  <c r="AA1854" i="1"/>
  <c r="AA1855" i="1"/>
  <c r="AA1856" i="1"/>
  <c r="AA1857" i="1"/>
  <c r="AA1858" i="1"/>
  <c r="AA1859" i="1"/>
  <c r="AA1860" i="1"/>
  <c r="AA1861" i="1"/>
  <c r="AA1862" i="1"/>
  <c r="AA1863" i="1"/>
  <c r="AA1864" i="1"/>
  <c r="AA1865" i="1"/>
  <c r="AA1866" i="1"/>
  <c r="AA1867" i="1"/>
  <c r="AA1868" i="1"/>
  <c r="AA1869" i="1"/>
  <c r="AA1870" i="1"/>
  <c r="AA1871" i="1"/>
  <c r="AA1872" i="1"/>
  <c r="AA1873" i="1"/>
  <c r="AA1874" i="1"/>
  <c r="AA1875" i="1"/>
  <c r="AA1876" i="1"/>
  <c r="AA1877" i="1"/>
  <c r="AA1878" i="1"/>
  <c r="AA1879" i="1"/>
  <c r="AA1880" i="1"/>
  <c r="AA1881" i="1"/>
  <c r="AA1882" i="1"/>
  <c r="AA1883" i="1"/>
  <c r="AA1884" i="1"/>
  <c r="AA1885" i="1"/>
  <c r="AA1886" i="1"/>
  <c r="AA1887" i="1"/>
  <c r="AA1888" i="1"/>
  <c r="AA1889" i="1"/>
  <c r="AA1890" i="1"/>
  <c r="AA1891" i="1"/>
  <c r="AA1892" i="1"/>
  <c r="AA1893" i="1"/>
  <c r="AA1894" i="1"/>
  <c r="AA1895" i="1"/>
  <c r="AA1896" i="1"/>
  <c r="AA1897" i="1"/>
  <c r="AA1898" i="1"/>
  <c r="AA1899" i="1"/>
  <c r="AA1900" i="1"/>
  <c r="AA1901" i="1"/>
  <c r="AA1902" i="1"/>
  <c r="AA1903" i="1"/>
  <c r="AA1904" i="1"/>
  <c r="AA1905" i="1"/>
  <c r="AA1906" i="1"/>
  <c r="AA1907" i="1"/>
  <c r="AA1908" i="1"/>
  <c r="AA1909" i="1"/>
  <c r="AA1910" i="1"/>
  <c r="AA1911" i="1"/>
  <c r="AA1912" i="1"/>
  <c r="AA1913" i="1"/>
  <c r="AA1914" i="1"/>
  <c r="AA1915" i="1"/>
  <c r="AA1916" i="1"/>
  <c r="AA1917" i="1"/>
  <c r="AA1918" i="1"/>
  <c r="AA1919" i="1"/>
  <c r="AA1920" i="1"/>
  <c r="AA1921" i="1"/>
  <c r="AA1922" i="1"/>
  <c r="AA1923" i="1"/>
  <c r="AA1924" i="1"/>
  <c r="AA1925" i="1"/>
  <c r="AA1926" i="1"/>
  <c r="AA1927" i="1"/>
  <c r="AA1928" i="1"/>
  <c r="AA1929" i="1"/>
  <c r="AA1930" i="1"/>
  <c r="AA1931" i="1"/>
  <c r="AA1932" i="1"/>
  <c r="AA1933" i="1"/>
  <c r="AA1934" i="1"/>
  <c r="AA1935" i="1"/>
  <c r="AA1936" i="1"/>
  <c r="AA1937" i="1"/>
  <c r="AA1938" i="1"/>
  <c r="AA1939" i="1"/>
  <c r="AA1940" i="1"/>
  <c r="AA1941" i="1"/>
  <c r="AA1942" i="1"/>
  <c r="AA1943" i="1"/>
  <c r="AA1944" i="1"/>
  <c r="AA1945" i="1"/>
  <c r="AA1946" i="1"/>
  <c r="AA1947" i="1"/>
  <c r="AA1948" i="1"/>
  <c r="AA1949" i="1"/>
  <c r="AA1950" i="1"/>
  <c r="AA1951" i="1"/>
  <c r="AA1952" i="1"/>
  <c r="AA1953" i="1"/>
  <c r="AA1954" i="1"/>
  <c r="AA1955" i="1"/>
  <c r="AA1956" i="1"/>
  <c r="AA1957" i="1"/>
  <c r="AA1958" i="1"/>
  <c r="AA1959" i="1"/>
  <c r="AA1960" i="1"/>
  <c r="AA1961" i="1"/>
  <c r="AA1962" i="1"/>
  <c r="AA1963" i="1"/>
  <c r="AA1964" i="1"/>
  <c r="AA1965" i="1"/>
  <c r="AA1966" i="1"/>
  <c r="AA1967" i="1"/>
  <c r="AA1968" i="1"/>
  <c r="AA1969" i="1"/>
  <c r="AA1970" i="1"/>
  <c r="AA1971" i="1"/>
  <c r="AA1972" i="1"/>
  <c r="AA1973" i="1"/>
  <c r="AA1974" i="1"/>
  <c r="AA1975" i="1"/>
  <c r="AA1976" i="1"/>
  <c r="AA1977" i="1"/>
  <c r="AA1978" i="1"/>
  <c r="AA1979" i="1"/>
  <c r="AA1980" i="1"/>
  <c r="AA1981" i="1"/>
  <c r="AA1982" i="1"/>
  <c r="AA1983" i="1"/>
  <c r="AA1984" i="1"/>
  <c r="AA1985" i="1"/>
  <c r="AA1986" i="1"/>
  <c r="AA1987" i="1"/>
  <c r="AA1988" i="1"/>
  <c r="AA1989" i="1"/>
  <c r="AA1990" i="1"/>
  <c r="AA1991" i="1"/>
  <c r="AA1992" i="1"/>
  <c r="AA1993" i="1"/>
  <c r="AA1994" i="1"/>
  <c r="AA1995" i="1"/>
  <c r="AA1996" i="1"/>
  <c r="AA1997" i="1"/>
  <c r="AA1998" i="1"/>
  <c r="AA1999" i="1"/>
  <c r="AA2000" i="1"/>
  <c r="AA2001" i="1"/>
  <c r="AA2002" i="1"/>
  <c r="AA2003" i="1"/>
  <c r="AA2004" i="1"/>
  <c r="AA2005" i="1"/>
  <c r="AA2006" i="1"/>
  <c r="AA2007" i="1"/>
  <c r="AA2008" i="1"/>
  <c r="AA2009" i="1"/>
  <c r="AA2010" i="1"/>
  <c r="AA2011" i="1"/>
  <c r="AA2012" i="1"/>
  <c r="AA2013" i="1"/>
  <c r="AA2014" i="1"/>
  <c r="AA2015" i="1"/>
  <c r="AA2016" i="1"/>
  <c r="AA2017" i="1"/>
  <c r="AA2018" i="1"/>
  <c r="AA2019" i="1"/>
  <c r="AA2020" i="1"/>
  <c r="AA2021" i="1"/>
  <c r="AA2022" i="1"/>
  <c r="AA2023" i="1"/>
  <c r="AA2024" i="1"/>
  <c r="AA2025" i="1"/>
  <c r="AA2026" i="1"/>
  <c r="AA2027" i="1"/>
  <c r="AA2028" i="1"/>
  <c r="AA2029" i="1"/>
  <c r="AA2030" i="1"/>
  <c r="AA2031" i="1"/>
  <c r="AA2032" i="1"/>
  <c r="AA2033" i="1"/>
  <c r="AA2034" i="1"/>
  <c r="AA2035" i="1"/>
  <c r="AA2036" i="1"/>
  <c r="AA2037" i="1"/>
  <c r="AA2038" i="1"/>
  <c r="AA2039" i="1"/>
  <c r="AA2040" i="1"/>
  <c r="AA2041" i="1"/>
  <c r="AA2042" i="1"/>
  <c r="AA2043" i="1"/>
  <c r="AA2044" i="1"/>
  <c r="AA2045" i="1"/>
  <c r="AA2046" i="1"/>
  <c r="AA2047" i="1"/>
  <c r="AA2048" i="1"/>
  <c r="AA2049" i="1"/>
  <c r="AA2050" i="1"/>
  <c r="AA2051" i="1"/>
  <c r="AA2052" i="1"/>
  <c r="AA2053" i="1"/>
  <c r="AA2054" i="1"/>
  <c r="AA2055" i="1"/>
  <c r="AA2056" i="1"/>
  <c r="AA2057" i="1"/>
  <c r="AA2058" i="1"/>
  <c r="AA2059" i="1"/>
  <c r="AA2060" i="1"/>
  <c r="AA2061" i="1"/>
  <c r="AA2062" i="1"/>
  <c r="AA2063" i="1"/>
  <c r="AA2064" i="1"/>
  <c r="AA2065" i="1"/>
  <c r="AA2066" i="1"/>
  <c r="AA2067" i="1"/>
  <c r="AA2068" i="1"/>
  <c r="AA2069" i="1"/>
  <c r="AA2070" i="1"/>
  <c r="AA2071" i="1"/>
  <c r="AA2072" i="1"/>
  <c r="AA2073" i="1"/>
  <c r="AA2074" i="1"/>
  <c r="AA2075" i="1"/>
  <c r="AA2076" i="1"/>
  <c r="AA2077" i="1"/>
  <c r="AA2078" i="1"/>
  <c r="AA2079" i="1"/>
  <c r="AA2080" i="1"/>
  <c r="AA2081" i="1"/>
  <c r="AA2082" i="1"/>
  <c r="AA2083" i="1"/>
  <c r="AA2084" i="1"/>
  <c r="AA2085" i="1"/>
  <c r="AA2086" i="1"/>
  <c r="AA2087" i="1"/>
  <c r="AA2088" i="1"/>
  <c r="AA2089" i="1"/>
  <c r="AA2090" i="1"/>
  <c r="AA2091" i="1"/>
  <c r="AA2092" i="1"/>
  <c r="AA2093" i="1"/>
  <c r="AA2094" i="1"/>
  <c r="AA2095" i="1"/>
  <c r="AA2096" i="1"/>
  <c r="AA2097" i="1"/>
  <c r="AA2098" i="1"/>
  <c r="AA2099" i="1"/>
  <c r="AA2100" i="1"/>
  <c r="AA2101" i="1"/>
  <c r="AA2102" i="1"/>
  <c r="AA2103" i="1"/>
  <c r="AA2104" i="1"/>
  <c r="AA2105" i="1"/>
  <c r="AA2106" i="1"/>
  <c r="AA2107" i="1"/>
  <c r="AA2108" i="1"/>
  <c r="AA2109" i="1"/>
  <c r="AA2110" i="1"/>
  <c r="AA2111" i="1"/>
  <c r="AA2112" i="1"/>
  <c r="AA2113" i="1"/>
  <c r="AA2114" i="1"/>
  <c r="AA2115" i="1"/>
  <c r="AA2116" i="1"/>
  <c r="AA2117" i="1"/>
  <c r="AA2118" i="1"/>
  <c r="AA2119" i="1"/>
  <c r="AA2120" i="1"/>
  <c r="AA2121" i="1"/>
  <c r="AA2122" i="1"/>
  <c r="AA2123" i="1"/>
  <c r="AA2124" i="1"/>
  <c r="AA2125" i="1"/>
  <c r="AA2126" i="1"/>
  <c r="AA2127" i="1"/>
  <c r="AA2128" i="1"/>
  <c r="AA2129" i="1"/>
  <c r="AA2130" i="1"/>
  <c r="AA2131" i="1"/>
  <c r="AA2132" i="1"/>
  <c r="AA2133" i="1"/>
  <c r="AA2134" i="1"/>
  <c r="AA2135" i="1"/>
  <c r="AA2136" i="1"/>
  <c r="AA2137" i="1"/>
  <c r="AA2138" i="1"/>
  <c r="AA2139" i="1"/>
  <c r="AA2140" i="1"/>
  <c r="AA2141" i="1"/>
  <c r="AA2142" i="1"/>
  <c r="AA2143" i="1"/>
  <c r="AA2144" i="1"/>
  <c r="AA2145" i="1"/>
  <c r="AA2146" i="1"/>
  <c r="AA2147" i="1"/>
  <c r="AA2148" i="1"/>
  <c r="AA2149" i="1"/>
  <c r="AA2150" i="1"/>
  <c r="AA2151" i="1"/>
  <c r="AA2152" i="1"/>
  <c r="AA2153" i="1"/>
  <c r="AA2154" i="1"/>
  <c r="AA2155" i="1"/>
  <c r="AA2156" i="1"/>
  <c r="AA2157" i="1"/>
  <c r="AA2158" i="1"/>
  <c r="AA2159" i="1"/>
  <c r="AA2160" i="1"/>
  <c r="AA2161" i="1"/>
  <c r="AA2162" i="1"/>
  <c r="AA2163" i="1"/>
  <c r="AA2164" i="1"/>
  <c r="AA2165" i="1"/>
  <c r="AA2166" i="1"/>
  <c r="AA2167" i="1"/>
  <c r="AA2168" i="1"/>
  <c r="AA2169" i="1"/>
  <c r="AA2170" i="1"/>
  <c r="AA2171" i="1"/>
  <c r="AA2172" i="1"/>
  <c r="AA2173" i="1"/>
  <c r="AA2174" i="1"/>
  <c r="AA2175" i="1"/>
  <c r="AA2176" i="1"/>
  <c r="AA2177" i="1"/>
  <c r="AA2178" i="1"/>
  <c r="AA2179" i="1"/>
  <c r="AA2180" i="1"/>
  <c r="AA2181" i="1"/>
  <c r="AA2182" i="1"/>
  <c r="AA2183" i="1"/>
  <c r="AA2184" i="1"/>
  <c r="AA2185" i="1"/>
  <c r="AA2186" i="1"/>
  <c r="AA2187" i="1"/>
  <c r="AA2188" i="1"/>
  <c r="AA2189" i="1"/>
  <c r="AA2190" i="1"/>
  <c r="AA2191" i="1"/>
  <c r="AA2192" i="1"/>
  <c r="AA2193" i="1"/>
  <c r="AA2194" i="1"/>
  <c r="AA2195" i="1"/>
  <c r="AA2196" i="1"/>
  <c r="AA2197" i="1"/>
  <c r="AA2198" i="1"/>
  <c r="AA2199" i="1"/>
  <c r="AA2200" i="1"/>
  <c r="AA2201" i="1"/>
  <c r="AA2202" i="1"/>
  <c r="AA2203" i="1"/>
  <c r="AA2204" i="1"/>
  <c r="AA2205" i="1"/>
  <c r="AA2206" i="1"/>
  <c r="AA2207" i="1"/>
  <c r="AA2208" i="1"/>
  <c r="AA2209" i="1"/>
  <c r="AA2210" i="1"/>
  <c r="AA2211" i="1"/>
  <c r="AA2212" i="1"/>
  <c r="AA2213" i="1"/>
  <c r="AA2214" i="1"/>
  <c r="AA2215" i="1"/>
  <c r="AA2216" i="1"/>
  <c r="AA2217" i="1"/>
  <c r="AA2218" i="1"/>
  <c r="AA2219" i="1"/>
  <c r="AA2220" i="1"/>
  <c r="AA2221" i="1"/>
  <c r="AA2222" i="1"/>
  <c r="AA2223" i="1"/>
  <c r="AA2224" i="1"/>
  <c r="AA2225" i="1"/>
  <c r="AA2226" i="1"/>
  <c r="AA2227" i="1"/>
  <c r="AA2228" i="1"/>
  <c r="AA2229" i="1"/>
  <c r="AA2230" i="1"/>
  <c r="AA2231" i="1"/>
  <c r="AA2232" i="1"/>
  <c r="AA2233" i="1"/>
  <c r="AA2234" i="1"/>
  <c r="AA2235" i="1"/>
  <c r="AA2236" i="1"/>
  <c r="AA2237" i="1"/>
  <c r="AA2238" i="1"/>
  <c r="AA2239" i="1"/>
  <c r="AA2240" i="1"/>
  <c r="AA2241" i="1"/>
  <c r="AA2242" i="1"/>
  <c r="AA2243" i="1"/>
  <c r="AA2244" i="1"/>
  <c r="AA2245" i="1"/>
  <c r="AA2246" i="1"/>
  <c r="AA2247" i="1"/>
  <c r="AA2248" i="1"/>
  <c r="AA2249" i="1"/>
  <c r="AA2250" i="1"/>
  <c r="AA2251" i="1"/>
  <c r="AA2252" i="1"/>
  <c r="AA2253" i="1"/>
  <c r="AA2254" i="1"/>
  <c r="AA2255" i="1"/>
  <c r="AA2256" i="1"/>
  <c r="AA2257" i="1"/>
  <c r="AA2258" i="1"/>
  <c r="AA2259" i="1"/>
  <c r="AA2260" i="1"/>
  <c r="AA2261" i="1"/>
  <c r="AA2262" i="1"/>
  <c r="AA2263" i="1"/>
  <c r="AA2264" i="1"/>
  <c r="AA2265" i="1"/>
  <c r="AA2266" i="1"/>
  <c r="AA2267" i="1"/>
  <c r="AA2268" i="1"/>
  <c r="AA2269" i="1"/>
  <c r="AA2270" i="1"/>
  <c r="AA2271" i="1"/>
  <c r="AA2272" i="1"/>
  <c r="AA2273" i="1"/>
  <c r="AA2274" i="1"/>
  <c r="AA2275" i="1"/>
  <c r="AA2276" i="1"/>
  <c r="AA2277" i="1"/>
  <c r="AA2278" i="1"/>
  <c r="AA2279" i="1"/>
  <c r="AA2280" i="1"/>
  <c r="AA2281" i="1"/>
  <c r="AE5" i="1"/>
  <c r="AE6" i="1"/>
  <c r="AE7" i="1"/>
  <c r="AE8" i="1"/>
  <c r="AE9" i="1"/>
  <c r="AE10" i="1"/>
  <c r="AE11" i="1"/>
  <c r="AE12" i="1"/>
  <c r="AE13" i="1"/>
  <c r="AE14" i="1"/>
  <c r="AE15" i="1"/>
  <c r="AE16" i="1"/>
  <c r="AE17" i="1"/>
  <c r="AE18" i="1"/>
  <c r="AE19" i="1"/>
  <c r="AE20" i="1"/>
  <c r="AE21" i="1"/>
  <c r="AE22" i="1"/>
  <c r="AE23" i="1"/>
  <c r="AE24" i="1"/>
  <c r="AE25" i="1"/>
  <c r="AE26" i="1"/>
  <c r="AE27" i="1"/>
  <c r="AE28" i="1"/>
  <c r="AE29" i="1"/>
  <c r="AE30" i="1"/>
  <c r="AE31" i="1"/>
  <c r="AE32" i="1"/>
  <c r="AE33" i="1"/>
  <c r="AE34" i="1"/>
  <c r="AE35" i="1"/>
  <c r="AE36" i="1"/>
  <c r="AE37" i="1"/>
  <c r="AE38" i="1"/>
  <c r="AE39" i="1"/>
  <c r="AE40" i="1"/>
  <c r="AE41" i="1"/>
  <c r="AE42" i="1"/>
  <c r="AE43" i="1"/>
  <c r="AE44" i="1"/>
  <c r="AE45" i="1"/>
  <c r="AE46" i="1"/>
  <c r="AE47" i="1"/>
  <c r="AE48" i="1"/>
  <c r="AE49" i="1"/>
  <c r="AE50" i="1"/>
  <c r="AE51" i="1"/>
  <c r="AE52" i="1"/>
  <c r="AE53" i="1"/>
  <c r="AE54" i="1"/>
  <c r="AE55" i="1"/>
  <c r="AE56" i="1"/>
  <c r="AE57" i="1"/>
  <c r="AE58" i="1"/>
  <c r="AE59" i="1"/>
  <c r="AE60" i="1"/>
  <c r="AE61" i="1"/>
  <c r="AE62" i="1"/>
  <c r="AE63" i="1"/>
  <c r="AE64" i="1"/>
  <c r="AE65" i="1"/>
  <c r="AE66" i="1"/>
  <c r="AE67" i="1"/>
  <c r="AE68" i="1"/>
  <c r="AE69" i="1"/>
  <c r="AE70" i="1"/>
  <c r="AE71" i="1"/>
  <c r="AE72" i="1"/>
  <c r="AE73" i="1"/>
  <c r="AE74" i="1"/>
  <c r="AE75" i="1"/>
  <c r="AE76" i="1"/>
  <c r="AE77" i="1"/>
  <c r="AE78" i="1"/>
  <c r="AE79" i="1"/>
  <c r="AE80" i="1"/>
  <c r="AE81" i="1"/>
  <c r="AE82" i="1"/>
  <c r="AE83" i="1"/>
  <c r="AE84" i="1"/>
  <c r="AE85" i="1"/>
  <c r="AE86" i="1"/>
  <c r="AE87" i="1"/>
  <c r="AE88" i="1"/>
  <c r="AE89" i="1"/>
  <c r="AE90" i="1"/>
  <c r="AE91" i="1"/>
  <c r="AE92" i="1"/>
  <c r="AE93" i="1"/>
  <c r="AE94" i="1"/>
  <c r="AE95" i="1"/>
  <c r="AE96" i="1"/>
  <c r="AE97" i="1"/>
  <c r="AE98" i="1"/>
  <c r="AE99" i="1"/>
  <c r="AE100" i="1"/>
  <c r="AE101" i="1"/>
  <c r="AE102" i="1"/>
  <c r="AE103" i="1"/>
  <c r="AE104" i="1"/>
  <c r="AE105" i="1"/>
  <c r="AE106" i="1"/>
  <c r="AE107" i="1"/>
  <c r="AE108" i="1"/>
  <c r="AE109" i="1"/>
  <c r="AE110" i="1"/>
  <c r="AE111" i="1"/>
  <c r="AE112" i="1"/>
  <c r="AE113" i="1"/>
  <c r="AE114" i="1"/>
  <c r="AE115" i="1"/>
  <c r="AE116" i="1"/>
  <c r="AE117" i="1"/>
  <c r="AE118" i="1"/>
  <c r="AE119" i="1"/>
  <c r="AE120" i="1"/>
  <c r="AE121" i="1"/>
  <c r="AE122" i="1"/>
  <c r="AE123" i="1"/>
  <c r="AE124" i="1"/>
  <c r="AE125" i="1"/>
  <c r="AE126" i="1"/>
  <c r="AE127" i="1"/>
  <c r="AE128" i="1"/>
  <c r="AE129" i="1"/>
  <c r="AE130" i="1"/>
  <c r="AE131" i="1"/>
  <c r="AE132" i="1"/>
  <c r="AE133" i="1"/>
  <c r="AE134" i="1"/>
  <c r="AE135" i="1"/>
  <c r="AE136" i="1"/>
  <c r="AE137" i="1"/>
  <c r="AE138" i="1"/>
  <c r="AE139" i="1"/>
  <c r="AE140" i="1"/>
  <c r="AE141" i="1"/>
  <c r="AE142" i="1"/>
  <c r="AE143" i="1"/>
  <c r="AE144" i="1"/>
  <c r="AE145" i="1"/>
  <c r="AE146" i="1"/>
  <c r="AE147" i="1"/>
  <c r="AE148" i="1"/>
  <c r="AE149" i="1"/>
  <c r="AE150" i="1"/>
  <c r="AE151" i="1"/>
  <c r="AE152" i="1"/>
  <c r="AE153" i="1"/>
  <c r="AE154" i="1"/>
  <c r="AE155" i="1"/>
  <c r="AE156" i="1"/>
  <c r="AE157" i="1"/>
  <c r="AE158" i="1"/>
  <c r="AE159" i="1"/>
  <c r="AE160" i="1"/>
  <c r="AE161" i="1"/>
  <c r="AE162" i="1"/>
  <c r="AE163" i="1"/>
  <c r="AE164" i="1"/>
  <c r="AE165" i="1"/>
  <c r="AE166" i="1"/>
  <c r="AE167" i="1"/>
  <c r="AE168" i="1"/>
  <c r="AE169" i="1"/>
  <c r="AE170" i="1"/>
  <c r="AE171" i="1"/>
  <c r="AE172" i="1"/>
  <c r="AE173" i="1"/>
  <c r="AE174" i="1"/>
  <c r="AE175" i="1"/>
  <c r="AE176" i="1"/>
  <c r="AE177" i="1"/>
  <c r="AE178" i="1"/>
  <c r="AE179" i="1"/>
  <c r="AE180" i="1"/>
  <c r="AE181" i="1"/>
  <c r="AE182" i="1"/>
  <c r="AE183" i="1"/>
  <c r="AE184" i="1"/>
  <c r="AE185" i="1"/>
  <c r="AE186" i="1"/>
  <c r="AE187" i="1"/>
  <c r="AE188" i="1"/>
  <c r="AE189" i="1"/>
  <c r="AE190" i="1"/>
  <c r="AE191" i="1"/>
  <c r="AE192" i="1"/>
  <c r="AE193" i="1"/>
  <c r="AE194" i="1"/>
  <c r="AE195" i="1"/>
  <c r="AE196" i="1"/>
  <c r="AE197" i="1"/>
  <c r="AE198" i="1"/>
  <c r="AE199" i="1"/>
  <c r="AE200" i="1"/>
  <c r="AE201" i="1"/>
  <c r="AE202" i="1"/>
  <c r="AE203" i="1"/>
  <c r="AE204" i="1"/>
  <c r="AE205" i="1"/>
  <c r="AE206" i="1"/>
  <c r="AE207" i="1"/>
  <c r="AE208" i="1"/>
  <c r="AE209" i="1"/>
  <c r="AE210" i="1"/>
  <c r="AE211" i="1"/>
  <c r="AE212" i="1"/>
  <c r="AE213" i="1"/>
  <c r="AE214" i="1"/>
  <c r="AE215" i="1"/>
  <c r="AE216" i="1"/>
  <c r="AE217" i="1"/>
  <c r="AE218" i="1"/>
  <c r="AE219" i="1"/>
  <c r="AE220" i="1"/>
  <c r="AE221" i="1"/>
  <c r="AE222" i="1"/>
  <c r="AE223" i="1"/>
  <c r="AE224" i="1"/>
  <c r="AE225" i="1"/>
  <c r="AE226" i="1"/>
  <c r="AE227" i="1"/>
  <c r="AE228" i="1"/>
  <c r="AE229" i="1"/>
  <c r="AE230" i="1"/>
  <c r="AE231" i="1"/>
  <c r="AE232" i="1"/>
  <c r="AE233" i="1"/>
  <c r="AE234" i="1"/>
  <c r="AE235" i="1"/>
  <c r="AE236" i="1"/>
  <c r="AE237" i="1"/>
  <c r="AE238" i="1"/>
  <c r="AE239" i="1"/>
  <c r="AE240" i="1"/>
  <c r="AE241" i="1"/>
  <c r="AE242" i="1"/>
  <c r="AE243" i="1"/>
  <c r="AE244" i="1"/>
  <c r="AE245" i="1"/>
  <c r="AE246" i="1"/>
  <c r="AE247" i="1"/>
  <c r="AE248" i="1"/>
  <c r="AE249" i="1"/>
  <c r="AE250" i="1"/>
  <c r="AE251" i="1"/>
  <c r="AE252" i="1"/>
  <c r="AE253" i="1"/>
  <c r="AE254" i="1"/>
  <c r="AE255" i="1"/>
  <c r="AE256" i="1"/>
  <c r="AE257" i="1"/>
  <c r="AE258" i="1"/>
  <c r="AE259" i="1"/>
  <c r="AE260" i="1"/>
  <c r="AE261" i="1"/>
  <c r="AE262" i="1"/>
  <c r="AE263" i="1"/>
  <c r="AE264" i="1"/>
  <c r="AE265" i="1"/>
  <c r="AE266" i="1"/>
  <c r="AE267" i="1"/>
  <c r="AE268" i="1"/>
  <c r="AE269" i="1"/>
  <c r="AE270" i="1"/>
  <c r="AE271" i="1"/>
  <c r="AE272" i="1"/>
  <c r="AE273" i="1"/>
  <c r="AE274" i="1"/>
  <c r="AE275" i="1"/>
  <c r="AE276" i="1"/>
  <c r="AE277" i="1"/>
  <c r="AE278" i="1"/>
  <c r="AE279" i="1"/>
  <c r="AE280" i="1"/>
  <c r="AE281" i="1"/>
  <c r="AE282" i="1"/>
  <c r="AE283" i="1"/>
  <c r="AE284" i="1"/>
  <c r="AE285" i="1"/>
  <c r="AE286" i="1"/>
  <c r="AE287" i="1"/>
  <c r="AE288" i="1"/>
  <c r="AE289" i="1"/>
  <c r="AE290" i="1"/>
  <c r="AE291" i="1"/>
  <c r="AE292" i="1"/>
  <c r="AE293" i="1"/>
  <c r="AE294" i="1"/>
  <c r="AE295" i="1"/>
  <c r="AE296" i="1"/>
  <c r="AE297" i="1"/>
  <c r="AE298" i="1"/>
  <c r="AE299" i="1"/>
  <c r="AE300" i="1"/>
  <c r="AE301" i="1"/>
  <c r="AE302" i="1"/>
  <c r="AE303" i="1"/>
  <c r="AE304" i="1"/>
  <c r="AE305" i="1"/>
  <c r="AE306" i="1"/>
  <c r="AE307" i="1"/>
  <c r="AE308" i="1"/>
  <c r="AE309" i="1"/>
  <c r="AE310" i="1"/>
  <c r="AE311" i="1"/>
  <c r="AE312" i="1"/>
  <c r="AE313" i="1"/>
  <c r="AE314" i="1"/>
  <c r="AE315" i="1"/>
  <c r="AE316" i="1"/>
  <c r="AE317" i="1"/>
  <c r="AE318" i="1"/>
  <c r="AE319" i="1"/>
  <c r="AE320" i="1"/>
  <c r="AE321" i="1"/>
  <c r="AE322" i="1"/>
  <c r="AE323" i="1"/>
  <c r="AE324" i="1"/>
  <c r="AE325" i="1"/>
  <c r="AE326" i="1"/>
  <c r="AE327" i="1"/>
  <c r="AE328" i="1"/>
  <c r="AE329" i="1"/>
  <c r="AE330" i="1"/>
  <c r="AE331" i="1"/>
  <c r="AE332" i="1"/>
  <c r="AE333" i="1"/>
  <c r="AE334" i="1"/>
  <c r="AE335" i="1"/>
  <c r="AE336" i="1"/>
  <c r="AE337" i="1"/>
  <c r="AE338" i="1"/>
  <c r="AE339" i="1"/>
  <c r="AE340" i="1"/>
  <c r="AE341" i="1"/>
  <c r="AE342" i="1"/>
  <c r="AE343" i="1"/>
  <c r="AE344" i="1"/>
  <c r="AE345" i="1"/>
  <c r="AE346" i="1"/>
  <c r="AE347" i="1"/>
  <c r="AE348" i="1"/>
  <c r="AE349" i="1"/>
  <c r="AE350" i="1"/>
  <c r="AE351" i="1"/>
  <c r="AE352" i="1"/>
  <c r="AE353" i="1"/>
  <c r="AE354" i="1"/>
  <c r="AE355" i="1"/>
  <c r="AE356" i="1"/>
  <c r="AE357" i="1"/>
  <c r="AE358" i="1"/>
  <c r="AE359" i="1"/>
  <c r="AE360" i="1"/>
  <c r="AE361" i="1"/>
  <c r="AE362" i="1"/>
  <c r="AE363" i="1"/>
  <c r="AE364" i="1"/>
  <c r="AE365" i="1"/>
  <c r="AE366" i="1"/>
  <c r="AE367" i="1"/>
  <c r="AE368" i="1"/>
  <c r="AE369" i="1"/>
  <c r="AE370" i="1"/>
  <c r="AE371" i="1"/>
  <c r="AE372" i="1"/>
  <c r="AE373" i="1"/>
  <c r="AE374" i="1"/>
  <c r="AE375" i="1"/>
  <c r="AE376" i="1"/>
  <c r="AE377" i="1"/>
  <c r="AE378" i="1"/>
  <c r="AE379" i="1"/>
  <c r="AE380" i="1"/>
  <c r="AE381" i="1"/>
  <c r="AE382" i="1"/>
  <c r="AE383" i="1"/>
  <c r="AE384" i="1"/>
  <c r="AE385" i="1"/>
  <c r="AE386" i="1"/>
  <c r="AE387" i="1"/>
  <c r="AE388" i="1"/>
  <c r="AE389" i="1"/>
  <c r="AE390" i="1"/>
  <c r="AE391" i="1"/>
  <c r="AE392" i="1"/>
  <c r="AE393" i="1"/>
  <c r="AE394" i="1"/>
  <c r="AE395" i="1"/>
  <c r="AE396" i="1"/>
  <c r="AE397" i="1"/>
  <c r="AE398" i="1"/>
  <c r="AE399" i="1"/>
  <c r="AE400" i="1"/>
  <c r="AE401" i="1"/>
  <c r="AE402" i="1"/>
  <c r="AE403" i="1"/>
  <c r="AE404" i="1"/>
  <c r="AE405" i="1"/>
  <c r="AE406" i="1"/>
  <c r="AE407" i="1"/>
  <c r="AE408" i="1"/>
  <c r="AE409" i="1"/>
  <c r="AE410" i="1"/>
  <c r="AE411" i="1"/>
  <c r="AE412" i="1"/>
  <c r="AE413" i="1"/>
  <c r="AE414" i="1"/>
  <c r="AE415" i="1"/>
  <c r="AE416" i="1"/>
  <c r="AE417" i="1"/>
  <c r="AE418" i="1"/>
  <c r="AE419" i="1"/>
  <c r="AE420" i="1"/>
  <c r="AE421" i="1"/>
  <c r="AE422" i="1"/>
  <c r="AE423" i="1"/>
  <c r="AE424" i="1"/>
  <c r="AE425" i="1"/>
  <c r="AE426" i="1"/>
  <c r="AE427" i="1"/>
  <c r="AE428" i="1"/>
  <c r="AE429" i="1"/>
  <c r="AE430" i="1"/>
  <c r="AE431" i="1"/>
  <c r="AE432" i="1"/>
  <c r="AE433" i="1"/>
  <c r="AE434" i="1"/>
  <c r="AE435" i="1"/>
  <c r="AE436" i="1"/>
  <c r="AE437" i="1"/>
  <c r="AE438" i="1"/>
  <c r="AE439" i="1"/>
  <c r="AE440" i="1"/>
  <c r="AE441" i="1"/>
  <c r="AE442" i="1"/>
  <c r="AE443" i="1"/>
  <c r="AE444" i="1"/>
  <c r="AE445" i="1"/>
  <c r="AE446" i="1"/>
  <c r="AE447" i="1"/>
  <c r="AE448" i="1"/>
  <c r="AE449" i="1"/>
  <c r="AE450" i="1"/>
  <c r="AE451" i="1"/>
  <c r="AE452" i="1"/>
  <c r="AE453" i="1"/>
  <c r="AE454" i="1"/>
  <c r="AE455" i="1"/>
  <c r="AE456" i="1"/>
  <c r="AE457" i="1"/>
  <c r="AE458" i="1"/>
  <c r="AE459" i="1"/>
  <c r="AE460" i="1"/>
  <c r="AE461" i="1"/>
  <c r="AE462" i="1"/>
  <c r="AE463" i="1"/>
  <c r="AE464" i="1"/>
  <c r="AE465" i="1"/>
  <c r="AE466" i="1"/>
  <c r="AE467" i="1"/>
  <c r="AE468" i="1"/>
  <c r="AE469" i="1"/>
  <c r="AE470" i="1"/>
  <c r="AE471" i="1"/>
  <c r="AE472" i="1"/>
  <c r="AE473" i="1"/>
  <c r="AE474" i="1"/>
  <c r="AE475" i="1"/>
  <c r="AE476" i="1"/>
  <c r="AE477" i="1"/>
  <c r="AE478" i="1"/>
  <c r="AE479" i="1"/>
  <c r="AE480" i="1"/>
  <c r="AE481" i="1"/>
  <c r="AE482" i="1"/>
  <c r="AE483" i="1"/>
  <c r="AE484" i="1"/>
  <c r="AE485" i="1"/>
  <c r="AE486" i="1"/>
  <c r="AE487" i="1"/>
  <c r="AE488" i="1"/>
  <c r="AE489" i="1"/>
  <c r="AE490" i="1"/>
  <c r="AE491" i="1"/>
  <c r="AE492" i="1"/>
  <c r="AE493" i="1"/>
  <c r="AE494" i="1"/>
  <c r="AE495" i="1"/>
  <c r="AE496" i="1"/>
  <c r="AE497" i="1"/>
  <c r="AE498" i="1"/>
  <c r="AE499" i="1"/>
  <c r="AE500" i="1"/>
  <c r="AE501" i="1"/>
  <c r="AE502" i="1"/>
  <c r="AE503" i="1"/>
  <c r="AE504" i="1"/>
  <c r="AE505" i="1"/>
  <c r="AE506" i="1"/>
  <c r="AE507" i="1"/>
  <c r="AE508" i="1"/>
  <c r="AE509" i="1"/>
  <c r="AE510" i="1"/>
  <c r="AE511" i="1"/>
  <c r="AE512" i="1"/>
  <c r="AE513" i="1"/>
  <c r="AE514" i="1"/>
  <c r="AE515" i="1"/>
  <c r="AE516" i="1"/>
  <c r="AE517" i="1"/>
  <c r="AE518" i="1"/>
  <c r="AE519" i="1"/>
  <c r="AE520" i="1"/>
  <c r="AE521" i="1"/>
  <c r="AE522" i="1"/>
  <c r="AE523" i="1"/>
  <c r="AE524" i="1"/>
  <c r="AE525" i="1"/>
  <c r="AE526" i="1"/>
  <c r="AE527" i="1"/>
  <c r="AE528" i="1"/>
  <c r="AE529" i="1"/>
  <c r="AE530" i="1"/>
  <c r="AE531" i="1"/>
  <c r="AE532" i="1"/>
  <c r="AE533" i="1"/>
  <c r="AE534" i="1"/>
  <c r="AE535" i="1"/>
  <c r="AE536" i="1"/>
  <c r="AE537" i="1"/>
  <c r="AE538" i="1"/>
  <c r="AE539" i="1"/>
  <c r="AE540" i="1"/>
  <c r="AE541" i="1"/>
  <c r="AE542" i="1"/>
  <c r="AE543" i="1"/>
  <c r="AE544" i="1"/>
  <c r="AE545" i="1"/>
  <c r="AE546" i="1"/>
  <c r="AE547" i="1"/>
  <c r="AE548" i="1"/>
  <c r="AE549" i="1"/>
  <c r="AE550" i="1"/>
  <c r="AE551" i="1"/>
  <c r="AE552" i="1"/>
  <c r="AE553" i="1"/>
  <c r="AE554" i="1"/>
  <c r="AE555" i="1"/>
  <c r="AE556" i="1"/>
  <c r="AE557" i="1"/>
  <c r="AE558" i="1"/>
  <c r="AE559" i="1"/>
  <c r="AE560" i="1"/>
  <c r="AE561" i="1"/>
  <c r="AE562" i="1"/>
  <c r="AE563" i="1"/>
  <c r="AE564" i="1"/>
  <c r="AE565" i="1"/>
  <c r="AE566" i="1"/>
  <c r="AE567" i="1"/>
  <c r="AE568" i="1"/>
  <c r="AE569" i="1"/>
  <c r="AE570" i="1"/>
  <c r="AE571" i="1"/>
  <c r="AE572" i="1"/>
  <c r="AE573" i="1"/>
  <c r="AE574" i="1"/>
  <c r="AE575" i="1"/>
  <c r="AE576" i="1"/>
  <c r="AE577" i="1"/>
  <c r="AE578" i="1"/>
  <c r="AE579" i="1"/>
  <c r="AE580" i="1"/>
  <c r="AE581" i="1"/>
  <c r="AE582" i="1"/>
  <c r="AE583" i="1"/>
  <c r="AE584" i="1"/>
  <c r="AE585" i="1"/>
  <c r="AE586" i="1"/>
  <c r="AE587" i="1"/>
  <c r="AE588" i="1"/>
  <c r="AE589" i="1"/>
  <c r="AE590" i="1"/>
  <c r="AE591" i="1"/>
  <c r="AE592" i="1"/>
  <c r="AE593" i="1"/>
  <c r="AE594" i="1"/>
  <c r="AE595" i="1"/>
  <c r="AE596" i="1"/>
  <c r="AE597" i="1"/>
  <c r="AE598" i="1"/>
  <c r="AE599" i="1"/>
  <c r="AE600" i="1"/>
  <c r="AE601" i="1"/>
  <c r="AE602" i="1"/>
  <c r="AE603" i="1"/>
  <c r="AE604" i="1"/>
  <c r="AE605" i="1"/>
  <c r="AE606" i="1"/>
  <c r="AE607" i="1"/>
  <c r="AE608" i="1"/>
  <c r="AE609" i="1"/>
  <c r="AE610" i="1"/>
  <c r="AE611" i="1"/>
  <c r="AE612" i="1"/>
  <c r="AE613" i="1"/>
  <c r="AE614" i="1"/>
  <c r="AE615" i="1"/>
  <c r="AE616" i="1"/>
  <c r="AE617" i="1"/>
  <c r="AE618" i="1"/>
  <c r="AE619" i="1"/>
  <c r="AE620" i="1"/>
  <c r="AE621" i="1"/>
  <c r="AE622" i="1"/>
  <c r="AE623" i="1"/>
  <c r="AE624" i="1"/>
  <c r="AE625" i="1"/>
  <c r="AE626" i="1"/>
  <c r="AE627" i="1"/>
  <c r="AE628" i="1"/>
  <c r="AE629" i="1"/>
  <c r="AE630" i="1"/>
  <c r="AE631" i="1"/>
  <c r="AE632" i="1"/>
  <c r="AE633" i="1"/>
  <c r="AE634" i="1"/>
  <c r="AE635" i="1"/>
  <c r="AE636" i="1"/>
  <c r="AE637" i="1"/>
  <c r="AE638" i="1"/>
  <c r="AE639" i="1"/>
  <c r="AE640" i="1"/>
  <c r="AE641" i="1"/>
  <c r="AE642" i="1"/>
  <c r="AE643" i="1"/>
  <c r="AE644" i="1"/>
  <c r="AE645" i="1"/>
  <c r="AE646" i="1"/>
  <c r="AE647" i="1"/>
  <c r="AE648" i="1"/>
  <c r="AE649" i="1"/>
  <c r="AE650" i="1"/>
  <c r="AE651" i="1"/>
  <c r="AE652" i="1"/>
  <c r="AE653" i="1"/>
  <c r="AE654" i="1"/>
  <c r="AE655" i="1"/>
  <c r="AE656" i="1"/>
  <c r="AE657" i="1"/>
  <c r="AE658" i="1"/>
  <c r="AE659" i="1"/>
  <c r="AE660" i="1"/>
  <c r="AE661" i="1"/>
  <c r="AE662" i="1"/>
  <c r="AE663" i="1"/>
  <c r="AE664" i="1"/>
  <c r="AE665" i="1"/>
  <c r="AE666" i="1"/>
  <c r="AE667" i="1"/>
  <c r="AE668" i="1"/>
  <c r="AE669" i="1"/>
  <c r="AE670" i="1"/>
  <c r="AE671" i="1"/>
  <c r="AE672" i="1"/>
  <c r="AE673" i="1"/>
  <c r="AE674" i="1"/>
  <c r="AE675" i="1"/>
  <c r="AE676" i="1"/>
  <c r="AE677" i="1"/>
  <c r="AE678" i="1"/>
  <c r="AE679" i="1"/>
  <c r="AE680" i="1"/>
  <c r="AE681" i="1"/>
  <c r="AE682" i="1"/>
  <c r="AE683" i="1"/>
  <c r="AE684" i="1"/>
  <c r="AE685" i="1"/>
  <c r="AE686" i="1"/>
  <c r="AE687" i="1"/>
  <c r="AE688" i="1"/>
  <c r="AE689" i="1"/>
  <c r="AE690" i="1"/>
  <c r="AE691" i="1"/>
  <c r="AE692" i="1"/>
  <c r="AE693" i="1"/>
  <c r="AE694" i="1"/>
  <c r="AE695" i="1"/>
  <c r="AE696" i="1"/>
  <c r="AE697" i="1"/>
  <c r="AE698" i="1"/>
  <c r="AE699" i="1"/>
  <c r="AE700" i="1"/>
  <c r="AE701" i="1"/>
  <c r="AE702" i="1"/>
  <c r="AE703" i="1"/>
  <c r="AE704" i="1"/>
  <c r="AE705" i="1"/>
  <c r="AE706" i="1"/>
  <c r="AE707" i="1"/>
  <c r="AE708" i="1"/>
  <c r="AE709" i="1"/>
  <c r="AE710" i="1"/>
  <c r="AE711" i="1"/>
  <c r="AE712" i="1"/>
  <c r="AE713" i="1"/>
  <c r="AE714" i="1"/>
  <c r="AE715" i="1"/>
  <c r="AE716" i="1"/>
  <c r="AE717" i="1"/>
  <c r="AE718" i="1"/>
  <c r="AE719" i="1"/>
  <c r="AE720" i="1"/>
  <c r="AE721" i="1"/>
  <c r="AE722" i="1"/>
  <c r="AE723" i="1"/>
  <c r="AE724" i="1"/>
  <c r="AE725" i="1"/>
  <c r="AE726" i="1"/>
  <c r="AE727" i="1"/>
  <c r="AE728" i="1"/>
  <c r="AE729" i="1"/>
  <c r="AE730" i="1"/>
  <c r="AE731" i="1"/>
  <c r="AE732" i="1"/>
  <c r="AE733" i="1"/>
  <c r="AE734" i="1"/>
  <c r="AE735" i="1"/>
  <c r="AE736" i="1"/>
  <c r="AE737" i="1"/>
  <c r="AE738" i="1"/>
  <c r="AE739" i="1"/>
  <c r="AE740" i="1"/>
  <c r="AE741" i="1"/>
  <c r="AE742" i="1"/>
  <c r="AE743" i="1"/>
  <c r="AE744" i="1"/>
  <c r="AE745" i="1"/>
  <c r="AE746" i="1"/>
  <c r="AE747" i="1"/>
  <c r="AE748" i="1"/>
  <c r="AE749" i="1"/>
  <c r="AE750" i="1"/>
  <c r="AE751" i="1"/>
  <c r="AE752" i="1"/>
  <c r="AE753" i="1"/>
  <c r="AE754" i="1"/>
  <c r="AE755" i="1"/>
  <c r="AE756" i="1"/>
  <c r="AE757" i="1"/>
  <c r="AE758" i="1"/>
  <c r="AE759" i="1"/>
  <c r="AE760" i="1"/>
  <c r="AE761" i="1"/>
  <c r="AE762" i="1"/>
  <c r="AE763" i="1"/>
  <c r="AE764" i="1"/>
  <c r="AE765" i="1"/>
  <c r="AE766" i="1"/>
  <c r="AE767" i="1"/>
  <c r="AE768" i="1"/>
  <c r="AE769" i="1"/>
  <c r="AE770" i="1"/>
  <c r="AE771" i="1"/>
  <c r="AE772" i="1"/>
  <c r="AE773" i="1"/>
  <c r="AE774" i="1"/>
  <c r="AE775" i="1"/>
  <c r="AE776" i="1"/>
  <c r="AE777" i="1"/>
  <c r="AE778" i="1"/>
  <c r="AE779" i="1"/>
  <c r="AE780" i="1"/>
  <c r="AE781" i="1"/>
  <c r="AE782" i="1"/>
  <c r="AE783" i="1"/>
  <c r="AE784" i="1"/>
  <c r="AE785" i="1"/>
  <c r="AE786" i="1"/>
  <c r="AE787" i="1"/>
  <c r="AE788" i="1"/>
  <c r="AE789" i="1"/>
  <c r="AE790" i="1"/>
  <c r="AE791" i="1"/>
  <c r="AE792" i="1"/>
  <c r="AE793" i="1"/>
  <c r="AE794" i="1"/>
  <c r="AE795" i="1"/>
  <c r="AE796" i="1"/>
  <c r="AE797" i="1"/>
  <c r="AE798" i="1"/>
  <c r="AE799" i="1"/>
  <c r="AE800" i="1"/>
  <c r="AE801" i="1"/>
  <c r="AE802" i="1"/>
  <c r="AE803" i="1"/>
  <c r="AE804" i="1"/>
  <c r="AE805" i="1"/>
  <c r="AE806" i="1"/>
  <c r="AE807" i="1"/>
  <c r="AE808" i="1"/>
  <c r="AE809" i="1"/>
  <c r="AE810" i="1"/>
  <c r="AE811" i="1"/>
  <c r="AE812" i="1"/>
  <c r="AE813" i="1"/>
  <c r="AE814" i="1"/>
  <c r="AE815" i="1"/>
  <c r="AE816" i="1"/>
  <c r="AE817" i="1"/>
  <c r="AE818" i="1"/>
  <c r="AE819" i="1"/>
  <c r="AE820" i="1"/>
  <c r="AE821" i="1"/>
  <c r="AE822" i="1"/>
  <c r="AE823" i="1"/>
  <c r="AE824" i="1"/>
  <c r="AE825" i="1"/>
  <c r="AE826" i="1"/>
  <c r="AE827" i="1"/>
  <c r="AE828" i="1"/>
  <c r="AE829" i="1"/>
  <c r="AE830" i="1"/>
  <c r="AE831" i="1"/>
  <c r="AE832" i="1"/>
  <c r="AE833" i="1"/>
  <c r="AE834" i="1"/>
  <c r="AE835" i="1"/>
  <c r="AE836" i="1"/>
  <c r="AE837" i="1"/>
  <c r="AE838" i="1"/>
  <c r="AE839" i="1"/>
  <c r="AE840" i="1"/>
  <c r="AE841" i="1"/>
  <c r="AE842" i="1"/>
  <c r="AE843" i="1"/>
  <c r="AE844" i="1"/>
  <c r="AE845" i="1"/>
  <c r="AE846" i="1"/>
  <c r="AE847" i="1"/>
  <c r="AE848" i="1"/>
  <c r="AE849" i="1"/>
  <c r="AE850" i="1"/>
  <c r="AE851" i="1"/>
  <c r="AE852" i="1"/>
  <c r="AE853" i="1"/>
  <c r="AE854" i="1"/>
  <c r="AE855" i="1"/>
  <c r="AE856" i="1"/>
  <c r="AE857" i="1"/>
  <c r="AE858" i="1"/>
  <c r="AE859" i="1"/>
  <c r="AE860" i="1"/>
  <c r="AE861" i="1"/>
  <c r="AE862" i="1"/>
  <c r="AE863" i="1"/>
  <c r="AE864" i="1"/>
  <c r="AE865" i="1"/>
  <c r="AE866" i="1"/>
  <c r="AE867" i="1"/>
  <c r="AE868" i="1"/>
  <c r="AE869" i="1"/>
  <c r="AE870" i="1"/>
  <c r="AE871" i="1"/>
  <c r="AE872" i="1"/>
  <c r="AE873" i="1"/>
  <c r="AE874" i="1"/>
  <c r="AE875" i="1"/>
  <c r="AE876" i="1"/>
  <c r="AE877" i="1"/>
  <c r="AE878" i="1"/>
  <c r="AE879" i="1"/>
  <c r="AE880" i="1"/>
  <c r="AE881" i="1"/>
  <c r="AE882" i="1"/>
  <c r="AE883" i="1"/>
  <c r="AE884" i="1"/>
  <c r="AE885" i="1"/>
  <c r="AE886" i="1"/>
  <c r="AE887" i="1"/>
  <c r="AE888" i="1"/>
  <c r="AE889" i="1"/>
  <c r="AE890" i="1"/>
  <c r="AE891" i="1"/>
  <c r="AE892" i="1"/>
  <c r="AE893" i="1"/>
  <c r="AE894" i="1"/>
  <c r="AE895" i="1"/>
  <c r="AE896" i="1"/>
  <c r="AE897" i="1"/>
  <c r="AE898" i="1"/>
  <c r="AE899" i="1"/>
  <c r="AE900" i="1"/>
  <c r="AE901" i="1"/>
  <c r="AE902" i="1"/>
  <c r="AE903" i="1"/>
  <c r="AE904" i="1"/>
  <c r="AE905" i="1"/>
  <c r="AE906" i="1"/>
  <c r="AE907" i="1"/>
  <c r="AE908" i="1"/>
  <c r="AE909" i="1"/>
  <c r="AE910" i="1"/>
  <c r="AE911" i="1"/>
  <c r="AE912" i="1"/>
  <c r="AE913" i="1"/>
  <c r="AE914" i="1"/>
  <c r="AE915" i="1"/>
  <c r="AE916" i="1"/>
  <c r="AE917" i="1"/>
  <c r="AE918" i="1"/>
  <c r="AE919" i="1"/>
  <c r="AE920" i="1"/>
  <c r="AE921" i="1"/>
  <c r="AE922" i="1"/>
  <c r="AE923" i="1"/>
  <c r="AE924" i="1"/>
  <c r="AE925" i="1"/>
  <c r="AE926" i="1"/>
  <c r="AE927" i="1"/>
  <c r="AE928" i="1"/>
  <c r="AE929" i="1"/>
  <c r="AE930" i="1"/>
  <c r="AE931" i="1"/>
  <c r="AE932" i="1"/>
  <c r="AE933" i="1"/>
  <c r="AE934" i="1"/>
  <c r="AE935" i="1"/>
  <c r="AE936" i="1"/>
  <c r="AE937" i="1"/>
  <c r="AE938" i="1"/>
  <c r="AE939" i="1"/>
  <c r="AE940" i="1"/>
  <c r="AE941" i="1"/>
  <c r="AE942" i="1"/>
  <c r="AE943" i="1"/>
  <c r="AE944" i="1"/>
  <c r="AE945" i="1"/>
  <c r="AE946" i="1"/>
  <c r="AE947" i="1"/>
  <c r="AE948" i="1"/>
  <c r="AE949" i="1"/>
  <c r="AE950" i="1"/>
  <c r="AE951" i="1"/>
  <c r="AE952" i="1"/>
  <c r="AE953" i="1"/>
  <c r="AE954" i="1"/>
  <c r="AE955" i="1"/>
  <c r="AE956" i="1"/>
  <c r="AE957" i="1"/>
  <c r="AE958" i="1"/>
  <c r="AE959" i="1"/>
  <c r="AE960" i="1"/>
  <c r="AE961" i="1"/>
  <c r="AE962" i="1"/>
  <c r="AE963" i="1"/>
  <c r="AE964" i="1"/>
  <c r="AE965" i="1"/>
  <c r="AE966" i="1"/>
  <c r="AE967" i="1"/>
  <c r="AE968" i="1"/>
  <c r="AE969" i="1"/>
  <c r="AE970" i="1"/>
  <c r="AE971" i="1"/>
  <c r="AE972" i="1"/>
  <c r="AE973" i="1"/>
  <c r="AE974" i="1"/>
  <c r="AE975" i="1"/>
  <c r="AE976" i="1"/>
  <c r="AE977" i="1"/>
  <c r="AE978" i="1"/>
  <c r="AE979" i="1"/>
  <c r="AE980" i="1"/>
  <c r="AE981" i="1"/>
  <c r="AE982" i="1"/>
  <c r="AE983" i="1"/>
  <c r="AE984" i="1"/>
  <c r="AE985" i="1"/>
  <c r="AE986" i="1"/>
  <c r="AE987" i="1"/>
  <c r="AE988" i="1"/>
  <c r="AE989" i="1"/>
  <c r="AE990" i="1"/>
  <c r="AE991" i="1"/>
  <c r="AE992" i="1"/>
  <c r="AE993" i="1"/>
  <c r="AE994" i="1"/>
  <c r="AE995" i="1"/>
  <c r="AE996" i="1"/>
  <c r="AE997" i="1"/>
  <c r="AE998" i="1"/>
  <c r="AE999" i="1"/>
  <c r="AE1000" i="1"/>
  <c r="AE1001" i="1"/>
  <c r="AE1002" i="1"/>
  <c r="AE1003" i="1"/>
  <c r="AE1004" i="1"/>
  <c r="AE1005" i="1"/>
  <c r="AE1006" i="1"/>
  <c r="AE1007" i="1"/>
  <c r="AE1008" i="1"/>
  <c r="AE1009" i="1"/>
  <c r="AE1010" i="1"/>
  <c r="AE1011" i="1"/>
  <c r="AE1012" i="1"/>
  <c r="AE1013" i="1"/>
  <c r="AE1014" i="1"/>
  <c r="AE1015" i="1"/>
  <c r="AE1016" i="1"/>
  <c r="AE1017" i="1"/>
  <c r="AE1018" i="1"/>
  <c r="AE1019" i="1"/>
  <c r="AE1020" i="1"/>
  <c r="AE1021" i="1"/>
  <c r="AE1022" i="1"/>
  <c r="AE1023" i="1"/>
  <c r="AE1024" i="1"/>
  <c r="AE1025" i="1"/>
  <c r="AE1026" i="1"/>
  <c r="AE1027" i="1"/>
  <c r="AE1028" i="1"/>
  <c r="AE1029" i="1"/>
  <c r="AE1030" i="1"/>
  <c r="AE1031" i="1"/>
  <c r="AE1032" i="1"/>
  <c r="AE1033" i="1"/>
  <c r="AE1034" i="1"/>
  <c r="AE1035" i="1"/>
  <c r="AE1036" i="1"/>
  <c r="AE1037" i="1"/>
  <c r="AE1038" i="1"/>
  <c r="AE1039" i="1"/>
  <c r="AE1040" i="1"/>
  <c r="AE1041" i="1"/>
  <c r="AE1042" i="1"/>
  <c r="AE1043" i="1"/>
  <c r="AE1044" i="1"/>
  <c r="AE1045" i="1"/>
  <c r="AE1046" i="1"/>
  <c r="AE1047" i="1"/>
  <c r="AE1048" i="1"/>
  <c r="AE1049" i="1"/>
  <c r="AE1050" i="1"/>
  <c r="AE1051" i="1"/>
  <c r="AE1052" i="1"/>
  <c r="AE1053" i="1"/>
  <c r="AE1054" i="1"/>
  <c r="AE1055" i="1"/>
  <c r="AE1056" i="1"/>
  <c r="AE1057" i="1"/>
  <c r="AE1058" i="1"/>
  <c r="AE1059" i="1"/>
  <c r="AE1060" i="1"/>
  <c r="AE1061" i="1"/>
  <c r="AE1062" i="1"/>
  <c r="AE1063" i="1"/>
  <c r="AE1064" i="1"/>
  <c r="AE1065" i="1"/>
  <c r="AE1066" i="1"/>
  <c r="AE1067" i="1"/>
  <c r="AE1068" i="1"/>
  <c r="AE1069" i="1"/>
  <c r="AE1070" i="1"/>
  <c r="AE1071" i="1"/>
  <c r="AE1072" i="1"/>
  <c r="AE1073" i="1"/>
  <c r="AE1074" i="1"/>
  <c r="AE1075" i="1"/>
  <c r="AE1076" i="1"/>
  <c r="AE1077" i="1"/>
  <c r="AE1078" i="1"/>
  <c r="AE1079" i="1"/>
  <c r="AE1080" i="1"/>
  <c r="AE1081" i="1"/>
  <c r="AE1082" i="1"/>
  <c r="AE1083" i="1"/>
  <c r="AE1084" i="1"/>
  <c r="AE1085" i="1"/>
  <c r="AE1086" i="1"/>
  <c r="AE1087" i="1"/>
  <c r="AE1088" i="1"/>
  <c r="AE1089" i="1"/>
  <c r="AE1090" i="1"/>
  <c r="AE1091" i="1"/>
  <c r="AE1092" i="1"/>
  <c r="AE1093" i="1"/>
  <c r="AE1094" i="1"/>
  <c r="AE1095" i="1"/>
  <c r="AE1096" i="1"/>
  <c r="AE1097" i="1"/>
  <c r="AE1098" i="1"/>
  <c r="AE1099" i="1"/>
  <c r="AE1100" i="1"/>
  <c r="AE1101" i="1"/>
  <c r="AE1102" i="1"/>
  <c r="AE1103" i="1"/>
  <c r="AE1104" i="1"/>
  <c r="AE1105" i="1"/>
  <c r="AE1106" i="1"/>
  <c r="AE1107" i="1"/>
  <c r="AE1108" i="1"/>
  <c r="AE1109" i="1"/>
  <c r="AE1110" i="1"/>
  <c r="AE1111" i="1"/>
  <c r="AE1112" i="1"/>
  <c r="AE1113" i="1"/>
  <c r="AE1114" i="1"/>
  <c r="AE1115" i="1"/>
  <c r="AE1116" i="1"/>
  <c r="AE1117" i="1"/>
  <c r="AE1118" i="1"/>
  <c r="AE1119" i="1"/>
  <c r="AE1120" i="1"/>
  <c r="AE1121" i="1"/>
  <c r="AE1122" i="1"/>
  <c r="AE1123" i="1"/>
  <c r="AE1124" i="1"/>
  <c r="AE1125" i="1"/>
  <c r="AE1126" i="1"/>
  <c r="AE1127" i="1"/>
  <c r="AE1128" i="1"/>
  <c r="AE1129" i="1"/>
  <c r="AE1130" i="1"/>
  <c r="AE1131" i="1"/>
  <c r="AE1132" i="1"/>
  <c r="AE1133" i="1"/>
  <c r="AE1134" i="1"/>
  <c r="AE1135" i="1"/>
  <c r="AE1136" i="1"/>
  <c r="AE1137" i="1"/>
  <c r="AE1138" i="1"/>
  <c r="AE1139" i="1"/>
  <c r="AE1140" i="1"/>
  <c r="AE1141" i="1"/>
  <c r="AE1142" i="1"/>
  <c r="AE1143" i="1"/>
  <c r="AE1144" i="1"/>
  <c r="AE1145" i="1"/>
  <c r="AE1146" i="1"/>
  <c r="AE1147" i="1"/>
  <c r="AE1148" i="1"/>
  <c r="AE1149" i="1"/>
  <c r="AE1150" i="1"/>
  <c r="AE1151" i="1"/>
  <c r="AE1152" i="1"/>
  <c r="AE1153" i="1"/>
  <c r="AE1154" i="1"/>
  <c r="AE1155" i="1"/>
  <c r="AE1156" i="1"/>
  <c r="AE1157" i="1"/>
  <c r="AE1158" i="1"/>
  <c r="AE1159" i="1"/>
  <c r="AE1160" i="1"/>
  <c r="AE1161" i="1"/>
  <c r="AE1162" i="1"/>
  <c r="AE1163" i="1"/>
  <c r="AE1164" i="1"/>
  <c r="AE1165" i="1"/>
  <c r="AE1166" i="1"/>
  <c r="AE1167" i="1"/>
  <c r="AE1168" i="1"/>
  <c r="AE1169" i="1"/>
  <c r="AE1170" i="1"/>
  <c r="AE1171" i="1"/>
  <c r="AE1172" i="1"/>
  <c r="AE1173" i="1"/>
  <c r="AE1174" i="1"/>
  <c r="AE1175" i="1"/>
  <c r="AE1176" i="1"/>
  <c r="AE1177" i="1"/>
  <c r="AE1178" i="1"/>
  <c r="AE1179" i="1"/>
  <c r="AE1180" i="1"/>
  <c r="AE1181" i="1"/>
  <c r="AE1182" i="1"/>
  <c r="AE1183" i="1"/>
  <c r="AE1184" i="1"/>
  <c r="AE1185" i="1"/>
  <c r="AE1186" i="1"/>
  <c r="AE1187" i="1"/>
  <c r="AE1188" i="1"/>
  <c r="AE1189" i="1"/>
  <c r="AE1190" i="1"/>
  <c r="AE1191" i="1"/>
  <c r="AE1192" i="1"/>
  <c r="AE1193" i="1"/>
  <c r="AE1194" i="1"/>
  <c r="AE1195" i="1"/>
  <c r="AE1196" i="1"/>
  <c r="AE1197" i="1"/>
  <c r="AE1198" i="1"/>
  <c r="AE1199" i="1"/>
  <c r="AE1200" i="1"/>
  <c r="AE1201" i="1"/>
  <c r="AE1202" i="1"/>
  <c r="AE1203" i="1"/>
  <c r="AE1204" i="1"/>
  <c r="AE1205" i="1"/>
  <c r="AE1206" i="1"/>
  <c r="AE1207" i="1"/>
  <c r="AE1208" i="1"/>
  <c r="AE1209" i="1"/>
  <c r="AE1210" i="1"/>
  <c r="AE1211" i="1"/>
  <c r="AE1212" i="1"/>
  <c r="AE1213" i="1"/>
  <c r="AE1214" i="1"/>
  <c r="AE1215" i="1"/>
  <c r="AE1216" i="1"/>
  <c r="AE1217" i="1"/>
  <c r="AE1218" i="1"/>
  <c r="AE1219" i="1"/>
  <c r="AE1220" i="1"/>
  <c r="AE1221" i="1"/>
  <c r="AE1222" i="1"/>
  <c r="AE1223" i="1"/>
  <c r="AE1224" i="1"/>
  <c r="AE1225" i="1"/>
  <c r="AE1226" i="1"/>
  <c r="AE1227" i="1"/>
  <c r="AE1228" i="1"/>
  <c r="AE1229" i="1"/>
  <c r="AE1230" i="1"/>
  <c r="AE1231" i="1"/>
  <c r="AE1232" i="1"/>
  <c r="AE1233" i="1"/>
  <c r="AE1234" i="1"/>
  <c r="AE1235" i="1"/>
  <c r="AE1236" i="1"/>
  <c r="AE1237" i="1"/>
  <c r="AE1238" i="1"/>
  <c r="AE1239" i="1"/>
  <c r="AE1240" i="1"/>
  <c r="AE1241" i="1"/>
  <c r="AE1242" i="1"/>
  <c r="AE1243" i="1"/>
  <c r="AE1244" i="1"/>
  <c r="AE1245" i="1"/>
  <c r="AE1246" i="1"/>
  <c r="AE1247" i="1"/>
  <c r="AE1248" i="1"/>
  <c r="AE1249" i="1"/>
  <c r="AE1250" i="1"/>
  <c r="AE1251" i="1"/>
  <c r="AE1252" i="1"/>
  <c r="AE1253" i="1"/>
  <c r="AE1254" i="1"/>
  <c r="AE1255" i="1"/>
  <c r="AE1256" i="1"/>
  <c r="AE1257" i="1"/>
  <c r="AE1258" i="1"/>
  <c r="AE1259" i="1"/>
  <c r="AE1260" i="1"/>
  <c r="AE1261" i="1"/>
  <c r="AE1262" i="1"/>
  <c r="AE1263" i="1"/>
  <c r="AE1264" i="1"/>
  <c r="AE1265" i="1"/>
  <c r="AE1266" i="1"/>
  <c r="AE1267" i="1"/>
  <c r="AE1268" i="1"/>
  <c r="AE1269" i="1"/>
  <c r="AE1270" i="1"/>
  <c r="AE1271" i="1"/>
  <c r="AE1272" i="1"/>
  <c r="AE1273" i="1"/>
  <c r="AE1274" i="1"/>
  <c r="AE1275" i="1"/>
  <c r="AE1276" i="1"/>
  <c r="AE1277" i="1"/>
  <c r="AE1278" i="1"/>
  <c r="AE1279" i="1"/>
  <c r="AE1280" i="1"/>
  <c r="AE1281" i="1"/>
  <c r="AE1282" i="1"/>
  <c r="AE1283" i="1"/>
  <c r="AE1284" i="1"/>
  <c r="AE1285" i="1"/>
  <c r="AE1286" i="1"/>
  <c r="AE1287" i="1"/>
  <c r="AE1288" i="1"/>
  <c r="AE1289" i="1"/>
  <c r="AE1290" i="1"/>
  <c r="AE1291" i="1"/>
  <c r="AE1292" i="1"/>
  <c r="AE1293" i="1"/>
  <c r="AE1294" i="1"/>
  <c r="AE1295" i="1"/>
  <c r="AE1296" i="1"/>
  <c r="AE1297" i="1"/>
  <c r="AE1298" i="1"/>
  <c r="AE1299" i="1"/>
  <c r="AE1300" i="1"/>
  <c r="AE1301" i="1"/>
  <c r="AE1302" i="1"/>
  <c r="AE1303" i="1"/>
  <c r="AE1304" i="1"/>
  <c r="AE1305" i="1"/>
  <c r="AE1306" i="1"/>
  <c r="AE1307" i="1"/>
  <c r="AE1308" i="1"/>
  <c r="AE1309" i="1"/>
  <c r="AE1310" i="1"/>
  <c r="AE1311" i="1"/>
  <c r="AE1312" i="1"/>
  <c r="AE1313" i="1"/>
  <c r="AE1314" i="1"/>
  <c r="AE1315" i="1"/>
  <c r="AE1316" i="1"/>
  <c r="AE1317" i="1"/>
  <c r="AE1318" i="1"/>
  <c r="AE1319" i="1"/>
  <c r="AE1320" i="1"/>
  <c r="AE1321" i="1"/>
  <c r="AE1322" i="1"/>
  <c r="AE1323" i="1"/>
  <c r="AE1324" i="1"/>
  <c r="AE1325" i="1"/>
  <c r="AE1326" i="1"/>
  <c r="AE1327" i="1"/>
  <c r="AE1328" i="1"/>
  <c r="AE1329" i="1"/>
  <c r="AE1330" i="1"/>
  <c r="AE1331" i="1"/>
  <c r="AE1332" i="1"/>
  <c r="AE1333" i="1"/>
  <c r="AE1334" i="1"/>
  <c r="AE1335" i="1"/>
  <c r="AE1336" i="1"/>
  <c r="AE1337" i="1"/>
  <c r="AE1338" i="1"/>
  <c r="AE1339" i="1"/>
  <c r="AE1340" i="1"/>
  <c r="AE1341" i="1"/>
  <c r="AE1342" i="1"/>
  <c r="AE1343" i="1"/>
  <c r="AE1344" i="1"/>
  <c r="AE1345" i="1"/>
  <c r="AE1346" i="1"/>
  <c r="AE1347" i="1"/>
  <c r="AE1348" i="1"/>
  <c r="AE1349" i="1"/>
  <c r="AE1350" i="1"/>
  <c r="AE1351" i="1"/>
  <c r="AE1352" i="1"/>
  <c r="AE1353" i="1"/>
  <c r="AE1354" i="1"/>
  <c r="AE1355" i="1"/>
  <c r="AE1356" i="1"/>
  <c r="AE1357" i="1"/>
  <c r="AE1358" i="1"/>
  <c r="AE1359" i="1"/>
  <c r="AE1360" i="1"/>
  <c r="AE1361" i="1"/>
  <c r="AE1362" i="1"/>
  <c r="AE1363" i="1"/>
  <c r="AE1364" i="1"/>
  <c r="AE1365" i="1"/>
  <c r="AE1366" i="1"/>
  <c r="AE1367" i="1"/>
  <c r="AE1368" i="1"/>
  <c r="AE1369" i="1"/>
  <c r="AE1370" i="1"/>
  <c r="AE1371" i="1"/>
  <c r="AE1372" i="1"/>
  <c r="AE1373" i="1"/>
  <c r="AE1374" i="1"/>
  <c r="AE1375" i="1"/>
  <c r="AE1376" i="1"/>
  <c r="AE1377" i="1"/>
  <c r="AE1378" i="1"/>
  <c r="AE1379" i="1"/>
  <c r="AE1380" i="1"/>
  <c r="AE1381" i="1"/>
  <c r="AE1382" i="1"/>
  <c r="AE1383" i="1"/>
  <c r="AE1384" i="1"/>
  <c r="AE1385" i="1"/>
  <c r="AE1386" i="1"/>
  <c r="AE1387" i="1"/>
  <c r="AE1388" i="1"/>
  <c r="AE1389" i="1"/>
  <c r="AE1390" i="1"/>
  <c r="AE1391" i="1"/>
  <c r="AE1392" i="1"/>
  <c r="AE1393" i="1"/>
  <c r="AE1394" i="1"/>
  <c r="AE1395" i="1"/>
  <c r="AE1396" i="1"/>
  <c r="AE1397" i="1"/>
  <c r="AE1398" i="1"/>
  <c r="AE1399" i="1"/>
  <c r="AE1400" i="1"/>
  <c r="AE1401" i="1"/>
  <c r="AE1402" i="1"/>
  <c r="AE1403" i="1"/>
  <c r="AE1404" i="1"/>
  <c r="AE1405" i="1"/>
  <c r="AE1406" i="1"/>
  <c r="AE1407" i="1"/>
  <c r="AE1408" i="1"/>
  <c r="AE1409" i="1"/>
  <c r="AE1410" i="1"/>
  <c r="AE1411" i="1"/>
  <c r="AE1412" i="1"/>
  <c r="AE1413" i="1"/>
  <c r="AE1414" i="1"/>
  <c r="AE1415" i="1"/>
  <c r="AE1416" i="1"/>
  <c r="AE1417" i="1"/>
  <c r="AE1418" i="1"/>
  <c r="AE1419" i="1"/>
  <c r="AE1420" i="1"/>
  <c r="AE1421" i="1"/>
  <c r="AE1422" i="1"/>
  <c r="AE1423" i="1"/>
  <c r="AE1424" i="1"/>
  <c r="AE1425" i="1"/>
  <c r="AE1426" i="1"/>
  <c r="AE1427" i="1"/>
  <c r="AE1428" i="1"/>
  <c r="AE1429" i="1"/>
  <c r="AE1430" i="1"/>
  <c r="AE1431" i="1"/>
  <c r="AE1432" i="1"/>
  <c r="AE1433" i="1"/>
  <c r="AE1434" i="1"/>
  <c r="AE1435" i="1"/>
  <c r="AE1436" i="1"/>
  <c r="AE1437" i="1"/>
  <c r="AE1438" i="1"/>
  <c r="AE1439" i="1"/>
  <c r="AE1440" i="1"/>
  <c r="AE1441" i="1"/>
  <c r="AE1442" i="1"/>
  <c r="AE1443" i="1"/>
  <c r="AE1444" i="1"/>
  <c r="AE1445" i="1"/>
  <c r="AE1446" i="1"/>
  <c r="AE1447" i="1"/>
  <c r="AE1448" i="1"/>
  <c r="AE1449" i="1"/>
  <c r="AE1450" i="1"/>
  <c r="AE1451" i="1"/>
  <c r="AE1452" i="1"/>
  <c r="AE1453" i="1"/>
  <c r="AE1454" i="1"/>
  <c r="AE1455" i="1"/>
  <c r="AE1456" i="1"/>
  <c r="AE1457" i="1"/>
  <c r="AE1458" i="1"/>
  <c r="AE1459" i="1"/>
  <c r="AE1460" i="1"/>
  <c r="AE1461" i="1"/>
  <c r="AE1462" i="1"/>
  <c r="AE1463" i="1"/>
  <c r="AE1464" i="1"/>
  <c r="AE1465" i="1"/>
  <c r="AE1466" i="1"/>
  <c r="AE1467" i="1"/>
  <c r="AE1468" i="1"/>
  <c r="AE1469" i="1"/>
  <c r="AE1470" i="1"/>
  <c r="AE1471" i="1"/>
  <c r="AE1472" i="1"/>
  <c r="AE1473" i="1"/>
  <c r="AE1474" i="1"/>
  <c r="AE1475" i="1"/>
  <c r="AE1476" i="1"/>
  <c r="AE1477" i="1"/>
  <c r="AE1478" i="1"/>
  <c r="AE1479" i="1"/>
  <c r="AE1480" i="1"/>
  <c r="AE1481" i="1"/>
  <c r="AE1482" i="1"/>
  <c r="AE1483" i="1"/>
  <c r="AE1484" i="1"/>
  <c r="AE1485" i="1"/>
  <c r="AE1486" i="1"/>
  <c r="AE1487" i="1"/>
  <c r="AE1488" i="1"/>
  <c r="AE1489" i="1"/>
  <c r="AE1490" i="1"/>
  <c r="AE1491" i="1"/>
  <c r="AE1492" i="1"/>
  <c r="AE1493" i="1"/>
  <c r="AE1494" i="1"/>
  <c r="AE1495" i="1"/>
  <c r="AE1496" i="1"/>
  <c r="AE1497" i="1"/>
  <c r="AE1498" i="1"/>
  <c r="AE1499" i="1"/>
  <c r="AE1500" i="1"/>
  <c r="AE1501" i="1"/>
  <c r="AE1502" i="1"/>
  <c r="AE1503" i="1"/>
  <c r="AE1504" i="1"/>
  <c r="AE1505" i="1"/>
  <c r="AE1506" i="1"/>
  <c r="AE1507" i="1"/>
  <c r="AE1508" i="1"/>
  <c r="AE1509" i="1"/>
  <c r="AE1510" i="1"/>
  <c r="AE1511" i="1"/>
  <c r="AE1512" i="1"/>
  <c r="AE1513" i="1"/>
  <c r="AE1514" i="1"/>
  <c r="AE1515" i="1"/>
  <c r="AE1516" i="1"/>
  <c r="AE1517" i="1"/>
  <c r="AE1518" i="1"/>
  <c r="AE1519" i="1"/>
  <c r="AE1520" i="1"/>
  <c r="AE1521" i="1"/>
  <c r="AE1522" i="1"/>
  <c r="AE1523" i="1"/>
  <c r="AE1524" i="1"/>
  <c r="AE1525" i="1"/>
  <c r="AE1526" i="1"/>
  <c r="AE1527" i="1"/>
  <c r="AE1528" i="1"/>
  <c r="AE1529" i="1"/>
  <c r="AE1530" i="1"/>
  <c r="AE1531" i="1"/>
  <c r="AE1532" i="1"/>
  <c r="AE1533" i="1"/>
  <c r="AE1534" i="1"/>
  <c r="AE1535" i="1"/>
  <c r="AE1536" i="1"/>
  <c r="AE1537" i="1"/>
  <c r="AE1538" i="1"/>
  <c r="AE1539" i="1"/>
  <c r="AE1540" i="1"/>
  <c r="AE1541" i="1"/>
  <c r="AE1542" i="1"/>
  <c r="AE1543" i="1"/>
  <c r="AE1544" i="1"/>
  <c r="AE1545" i="1"/>
  <c r="AE1546" i="1"/>
  <c r="AE1547" i="1"/>
  <c r="AE1548" i="1"/>
  <c r="AE1549" i="1"/>
  <c r="AE1550" i="1"/>
  <c r="AE1551" i="1"/>
  <c r="AE1552" i="1"/>
  <c r="AE1553" i="1"/>
  <c r="AE1554" i="1"/>
  <c r="AE1555" i="1"/>
  <c r="AE1556" i="1"/>
  <c r="AE1557" i="1"/>
  <c r="AE1558" i="1"/>
  <c r="AE1559" i="1"/>
  <c r="AE1560" i="1"/>
  <c r="AE1561" i="1"/>
  <c r="AE1562" i="1"/>
  <c r="AE1563" i="1"/>
  <c r="AE1564" i="1"/>
  <c r="AE1565" i="1"/>
  <c r="AE1566" i="1"/>
  <c r="AE1567" i="1"/>
  <c r="AE1568" i="1"/>
  <c r="AE1569" i="1"/>
  <c r="AE1570" i="1"/>
  <c r="AE1571" i="1"/>
  <c r="AE1572" i="1"/>
  <c r="AE1573" i="1"/>
  <c r="AE1574" i="1"/>
  <c r="AE1575" i="1"/>
  <c r="AE1576" i="1"/>
  <c r="AE1577" i="1"/>
  <c r="AE1578" i="1"/>
  <c r="AE1579" i="1"/>
  <c r="AE1580" i="1"/>
  <c r="AE1581" i="1"/>
  <c r="AE1582" i="1"/>
  <c r="AE1583" i="1"/>
  <c r="AE1584" i="1"/>
  <c r="AE1585" i="1"/>
  <c r="AE1586" i="1"/>
  <c r="AE1587" i="1"/>
  <c r="AE1588" i="1"/>
  <c r="AE1589" i="1"/>
  <c r="AE1590" i="1"/>
  <c r="AE1591" i="1"/>
  <c r="AE1592" i="1"/>
  <c r="AE1593" i="1"/>
  <c r="AE1594" i="1"/>
  <c r="AE1595" i="1"/>
  <c r="AE1596" i="1"/>
  <c r="AE1597" i="1"/>
  <c r="AE1598" i="1"/>
  <c r="AE1599" i="1"/>
  <c r="AE1600" i="1"/>
  <c r="AE1601" i="1"/>
  <c r="AE1602" i="1"/>
  <c r="AE1603" i="1"/>
  <c r="AE1604" i="1"/>
  <c r="AE1605" i="1"/>
  <c r="AE1606" i="1"/>
  <c r="AE1607" i="1"/>
  <c r="AE1608" i="1"/>
  <c r="AE1609" i="1"/>
  <c r="AE1610" i="1"/>
  <c r="AE1611" i="1"/>
  <c r="AE1612" i="1"/>
  <c r="AE1613" i="1"/>
  <c r="AE1614" i="1"/>
  <c r="AE1615" i="1"/>
  <c r="AE1616" i="1"/>
  <c r="AE1617" i="1"/>
  <c r="AE1618" i="1"/>
  <c r="AE1619" i="1"/>
  <c r="AE1620" i="1"/>
  <c r="AE1621" i="1"/>
  <c r="AE1622" i="1"/>
  <c r="AE1623" i="1"/>
  <c r="AE1624" i="1"/>
  <c r="AE1625" i="1"/>
  <c r="AE1626" i="1"/>
  <c r="AE1627" i="1"/>
  <c r="AE1628" i="1"/>
  <c r="AE1629" i="1"/>
  <c r="AE1630" i="1"/>
  <c r="AE1631" i="1"/>
  <c r="AE1632" i="1"/>
  <c r="AE1633" i="1"/>
  <c r="AE1634" i="1"/>
  <c r="AE1635" i="1"/>
  <c r="AE1636" i="1"/>
  <c r="AE1637" i="1"/>
  <c r="AE1638" i="1"/>
  <c r="AE1639" i="1"/>
  <c r="AE1640" i="1"/>
  <c r="AE1641" i="1"/>
  <c r="AE1642" i="1"/>
  <c r="AE1643" i="1"/>
  <c r="AE1644" i="1"/>
  <c r="AE1645" i="1"/>
  <c r="AE1646" i="1"/>
  <c r="AE1647" i="1"/>
  <c r="AE1648" i="1"/>
  <c r="AE1649" i="1"/>
  <c r="AE1650" i="1"/>
  <c r="AE1651" i="1"/>
  <c r="AE1652" i="1"/>
  <c r="AE1653" i="1"/>
  <c r="AE1654" i="1"/>
  <c r="AE1655" i="1"/>
  <c r="AE1656" i="1"/>
  <c r="AE1657" i="1"/>
  <c r="AE1658" i="1"/>
  <c r="AE1659" i="1"/>
  <c r="AE1660" i="1"/>
  <c r="AE1661" i="1"/>
  <c r="AE1662" i="1"/>
  <c r="AE1663" i="1"/>
  <c r="AE1664" i="1"/>
  <c r="AE1665" i="1"/>
  <c r="AE1666" i="1"/>
  <c r="AE1667" i="1"/>
  <c r="AE1668" i="1"/>
  <c r="AE1669" i="1"/>
  <c r="AE1670" i="1"/>
  <c r="AE1671" i="1"/>
  <c r="AE1672" i="1"/>
  <c r="AE1673" i="1"/>
  <c r="AE1674" i="1"/>
  <c r="AE1675" i="1"/>
  <c r="AE1676" i="1"/>
  <c r="AE1677" i="1"/>
  <c r="AE1678" i="1"/>
  <c r="AE1679" i="1"/>
  <c r="AE1680" i="1"/>
  <c r="AE1681" i="1"/>
  <c r="AE1682" i="1"/>
  <c r="AE1683" i="1"/>
  <c r="AE1684" i="1"/>
  <c r="AE1685" i="1"/>
  <c r="AE1686" i="1"/>
  <c r="AE1687" i="1"/>
  <c r="AE1688" i="1"/>
  <c r="AE1689" i="1"/>
  <c r="AE1690" i="1"/>
  <c r="AE1691" i="1"/>
  <c r="AE1692" i="1"/>
  <c r="AE1693" i="1"/>
  <c r="AE1694" i="1"/>
  <c r="AE1695" i="1"/>
  <c r="AE1696" i="1"/>
  <c r="AE1697" i="1"/>
  <c r="AE1698" i="1"/>
  <c r="AE1699" i="1"/>
  <c r="AE1700" i="1"/>
  <c r="AE1701" i="1"/>
  <c r="AE1702" i="1"/>
  <c r="AE1703" i="1"/>
  <c r="AE1704" i="1"/>
  <c r="AE1705" i="1"/>
  <c r="AE1706" i="1"/>
  <c r="AE1707" i="1"/>
  <c r="AE1708" i="1"/>
  <c r="AE1709" i="1"/>
  <c r="AE1710" i="1"/>
  <c r="AE1711" i="1"/>
  <c r="AE1712" i="1"/>
  <c r="AE1713" i="1"/>
  <c r="AE1714" i="1"/>
  <c r="AE1715" i="1"/>
  <c r="AE1716" i="1"/>
  <c r="AE1717" i="1"/>
  <c r="AE1718" i="1"/>
  <c r="AE1719" i="1"/>
  <c r="AE1720" i="1"/>
  <c r="AE1721" i="1"/>
  <c r="AE1722" i="1"/>
  <c r="AE1723" i="1"/>
  <c r="AE1724" i="1"/>
  <c r="AE1725" i="1"/>
  <c r="AE1726" i="1"/>
  <c r="AE1727" i="1"/>
  <c r="AE1728" i="1"/>
  <c r="AE1729" i="1"/>
  <c r="AE1730" i="1"/>
  <c r="AE1731" i="1"/>
  <c r="AE1732" i="1"/>
  <c r="AE1733" i="1"/>
  <c r="AE1734" i="1"/>
  <c r="AE1735" i="1"/>
  <c r="AE1736" i="1"/>
  <c r="AE1737" i="1"/>
  <c r="AE1738" i="1"/>
  <c r="AE1739" i="1"/>
  <c r="AE1740" i="1"/>
  <c r="AE1741" i="1"/>
  <c r="AE1742" i="1"/>
  <c r="AE1743" i="1"/>
  <c r="AE1744" i="1"/>
  <c r="AE1745" i="1"/>
  <c r="AE1746" i="1"/>
  <c r="AE1747" i="1"/>
  <c r="AE1748" i="1"/>
  <c r="AE1749" i="1"/>
  <c r="AE1750" i="1"/>
  <c r="AE1751" i="1"/>
  <c r="AE1752" i="1"/>
  <c r="AE1753" i="1"/>
  <c r="AE1754" i="1"/>
  <c r="AE1755" i="1"/>
  <c r="AE1756" i="1"/>
  <c r="AE1757" i="1"/>
  <c r="AE1758" i="1"/>
  <c r="AE1759" i="1"/>
  <c r="AE1760" i="1"/>
  <c r="AE1761" i="1"/>
  <c r="AE1762" i="1"/>
  <c r="AE1763" i="1"/>
  <c r="AE1764" i="1"/>
  <c r="AE1765" i="1"/>
  <c r="AE1766" i="1"/>
  <c r="AE1767" i="1"/>
  <c r="AE1768" i="1"/>
  <c r="AE1769" i="1"/>
  <c r="AE1770" i="1"/>
  <c r="AE1771" i="1"/>
  <c r="AE1772" i="1"/>
  <c r="AE1773" i="1"/>
  <c r="AE1774" i="1"/>
  <c r="AE1775" i="1"/>
  <c r="AE1776" i="1"/>
  <c r="AE1777" i="1"/>
  <c r="AE1778" i="1"/>
  <c r="AE1779" i="1"/>
  <c r="AE1780" i="1"/>
  <c r="AE1781" i="1"/>
  <c r="AE1782" i="1"/>
  <c r="AE1783" i="1"/>
  <c r="AE1784" i="1"/>
  <c r="AE1785" i="1"/>
  <c r="AE1786" i="1"/>
  <c r="AE1787" i="1"/>
  <c r="AE1788" i="1"/>
  <c r="AE1789" i="1"/>
  <c r="AE1790" i="1"/>
  <c r="AE1791" i="1"/>
  <c r="AE1792" i="1"/>
  <c r="AE1793" i="1"/>
  <c r="AE1794" i="1"/>
  <c r="AE1795" i="1"/>
  <c r="AE1796" i="1"/>
  <c r="AE1797" i="1"/>
  <c r="AE1798" i="1"/>
  <c r="AE1799" i="1"/>
  <c r="AE1800" i="1"/>
  <c r="AE1801" i="1"/>
  <c r="AE1802" i="1"/>
  <c r="AE1803" i="1"/>
  <c r="AE1804" i="1"/>
  <c r="AE1805" i="1"/>
  <c r="AE1806" i="1"/>
  <c r="AE1807" i="1"/>
  <c r="AE1808" i="1"/>
  <c r="AE1809" i="1"/>
  <c r="AE1810" i="1"/>
  <c r="AE1811" i="1"/>
  <c r="AE1812" i="1"/>
  <c r="AE1813" i="1"/>
  <c r="AE1814" i="1"/>
  <c r="AE1815" i="1"/>
  <c r="AE1816" i="1"/>
  <c r="AE1817" i="1"/>
  <c r="AE1818" i="1"/>
  <c r="AE1819" i="1"/>
  <c r="AE1820" i="1"/>
  <c r="AE1821" i="1"/>
  <c r="AE1822" i="1"/>
  <c r="AE1823" i="1"/>
  <c r="AE1824" i="1"/>
  <c r="AE1825" i="1"/>
  <c r="AE1826" i="1"/>
  <c r="AE1827" i="1"/>
  <c r="AE1828" i="1"/>
  <c r="AE1829" i="1"/>
  <c r="AE1830" i="1"/>
  <c r="AE1831" i="1"/>
  <c r="AE1832" i="1"/>
  <c r="AE1833" i="1"/>
  <c r="AE1834" i="1"/>
  <c r="AE1835" i="1"/>
  <c r="AE1836" i="1"/>
  <c r="AE1837" i="1"/>
  <c r="AE1838" i="1"/>
  <c r="AE1839" i="1"/>
  <c r="AE1840" i="1"/>
  <c r="AE1841" i="1"/>
  <c r="AE1842" i="1"/>
  <c r="AE1843" i="1"/>
  <c r="AE1844" i="1"/>
  <c r="AE1845" i="1"/>
  <c r="AE1846" i="1"/>
  <c r="AE1847" i="1"/>
  <c r="AE1848" i="1"/>
  <c r="AE1849" i="1"/>
  <c r="AE1850" i="1"/>
  <c r="AE1851" i="1"/>
  <c r="AE1852" i="1"/>
  <c r="AE1853" i="1"/>
  <c r="AE1854" i="1"/>
  <c r="AE1855" i="1"/>
  <c r="AE1856" i="1"/>
  <c r="AE1857" i="1"/>
  <c r="AE1858" i="1"/>
  <c r="AE1859" i="1"/>
  <c r="AE1860" i="1"/>
  <c r="AE1861" i="1"/>
  <c r="AE1862" i="1"/>
  <c r="AE1863" i="1"/>
  <c r="AE1864" i="1"/>
  <c r="AE1865" i="1"/>
  <c r="AE1866" i="1"/>
  <c r="AE1867" i="1"/>
  <c r="AE1868" i="1"/>
  <c r="AE1869" i="1"/>
  <c r="AE1870" i="1"/>
  <c r="AE1871" i="1"/>
  <c r="AE1872" i="1"/>
  <c r="AE1873" i="1"/>
  <c r="AE1874" i="1"/>
  <c r="AE1875" i="1"/>
  <c r="AE1876" i="1"/>
  <c r="AE1877" i="1"/>
  <c r="AE1878" i="1"/>
  <c r="AE1879" i="1"/>
  <c r="AE1880" i="1"/>
  <c r="AE1881" i="1"/>
  <c r="AE1882" i="1"/>
  <c r="AE1883" i="1"/>
  <c r="AE1884" i="1"/>
  <c r="AE1885" i="1"/>
  <c r="AE1886" i="1"/>
  <c r="AE1887" i="1"/>
  <c r="AE1888" i="1"/>
  <c r="AE1889" i="1"/>
  <c r="AE1890" i="1"/>
  <c r="AE1891" i="1"/>
  <c r="AE1892" i="1"/>
  <c r="AE1893" i="1"/>
  <c r="AE1894" i="1"/>
  <c r="AE1895" i="1"/>
  <c r="AE1896" i="1"/>
  <c r="AE1897" i="1"/>
  <c r="AE1898" i="1"/>
  <c r="AE1899" i="1"/>
  <c r="AE1900" i="1"/>
  <c r="AE1901" i="1"/>
  <c r="AE1902" i="1"/>
  <c r="AE1903" i="1"/>
  <c r="AE1904" i="1"/>
  <c r="AE1905" i="1"/>
  <c r="AE1906" i="1"/>
  <c r="AE1907" i="1"/>
  <c r="AE1908" i="1"/>
  <c r="AE1909" i="1"/>
  <c r="AE1910" i="1"/>
  <c r="AE1911" i="1"/>
  <c r="AE1912" i="1"/>
  <c r="AE1913" i="1"/>
  <c r="AE1914" i="1"/>
  <c r="AE1915" i="1"/>
  <c r="AE1916" i="1"/>
  <c r="AE1917" i="1"/>
  <c r="AE1918" i="1"/>
  <c r="AE1919" i="1"/>
  <c r="AE1920" i="1"/>
  <c r="AE1921" i="1"/>
  <c r="AE1922" i="1"/>
  <c r="AE1923" i="1"/>
  <c r="AE1924" i="1"/>
  <c r="AE1925" i="1"/>
  <c r="AE1926" i="1"/>
  <c r="AE1927" i="1"/>
  <c r="AE1928" i="1"/>
  <c r="AE1929" i="1"/>
  <c r="AE1930" i="1"/>
  <c r="AE1931" i="1"/>
  <c r="AE1932" i="1"/>
  <c r="AE1933" i="1"/>
  <c r="AE1934" i="1"/>
  <c r="AE1935" i="1"/>
  <c r="AE1936" i="1"/>
  <c r="AE1937" i="1"/>
  <c r="AE1938" i="1"/>
  <c r="AE1939" i="1"/>
  <c r="AE1940" i="1"/>
  <c r="AE1941" i="1"/>
  <c r="AE1942" i="1"/>
  <c r="AE1943" i="1"/>
  <c r="AE1944" i="1"/>
  <c r="AE1945" i="1"/>
  <c r="AE1946" i="1"/>
  <c r="AE1947" i="1"/>
  <c r="AE1948" i="1"/>
  <c r="AE1949" i="1"/>
  <c r="AE1950" i="1"/>
  <c r="AE1951" i="1"/>
  <c r="AE1952" i="1"/>
  <c r="AE1953" i="1"/>
  <c r="AE1954" i="1"/>
  <c r="AE1955" i="1"/>
  <c r="AE1956" i="1"/>
  <c r="AE1957" i="1"/>
  <c r="AE1958" i="1"/>
  <c r="AE1959" i="1"/>
  <c r="AE1960" i="1"/>
  <c r="AE1961" i="1"/>
  <c r="AE1962" i="1"/>
  <c r="AE1963" i="1"/>
  <c r="AE1964" i="1"/>
  <c r="AE1965" i="1"/>
  <c r="AE1966" i="1"/>
  <c r="AE1967" i="1"/>
  <c r="AE1968" i="1"/>
  <c r="AE1969" i="1"/>
  <c r="AE1970" i="1"/>
  <c r="AE1971" i="1"/>
  <c r="AE1972" i="1"/>
  <c r="AE1973" i="1"/>
  <c r="AE1974" i="1"/>
  <c r="AE1975" i="1"/>
  <c r="AE1976" i="1"/>
  <c r="AE1977" i="1"/>
  <c r="AE1978" i="1"/>
  <c r="AE1979" i="1"/>
  <c r="AE1980" i="1"/>
  <c r="AE1981" i="1"/>
  <c r="AE1982" i="1"/>
  <c r="AE1983" i="1"/>
  <c r="AE1984" i="1"/>
  <c r="AE1985" i="1"/>
  <c r="AE1986" i="1"/>
  <c r="AE1987" i="1"/>
  <c r="AE1988" i="1"/>
  <c r="AE1989" i="1"/>
  <c r="AE1990" i="1"/>
  <c r="AE1991" i="1"/>
  <c r="AE1992" i="1"/>
  <c r="AE1993" i="1"/>
  <c r="AE1994" i="1"/>
  <c r="AE1995" i="1"/>
  <c r="AE1996" i="1"/>
  <c r="AE1997" i="1"/>
  <c r="AE1998" i="1"/>
  <c r="AE1999" i="1"/>
  <c r="AE2000" i="1"/>
  <c r="AE2001" i="1"/>
  <c r="AE2002" i="1"/>
  <c r="AE2003" i="1"/>
  <c r="AE2004" i="1"/>
  <c r="AE2005" i="1"/>
  <c r="AE2006" i="1"/>
  <c r="AE2007" i="1"/>
  <c r="AE2008" i="1"/>
  <c r="AE2009" i="1"/>
  <c r="AE2010" i="1"/>
  <c r="AE2011" i="1"/>
  <c r="AE2012" i="1"/>
  <c r="AE2013" i="1"/>
  <c r="AE2014" i="1"/>
  <c r="AE2015" i="1"/>
  <c r="AE2016" i="1"/>
  <c r="AE2017" i="1"/>
  <c r="AE2018" i="1"/>
  <c r="AE2019" i="1"/>
  <c r="AE2020" i="1"/>
  <c r="AE2021" i="1"/>
  <c r="AE2022" i="1"/>
  <c r="AE2023" i="1"/>
  <c r="AE2024" i="1"/>
  <c r="AE2025" i="1"/>
  <c r="AE2026" i="1"/>
  <c r="AE2027" i="1"/>
  <c r="AE2028" i="1"/>
  <c r="AE2029" i="1"/>
  <c r="AE2030" i="1"/>
  <c r="AE2031" i="1"/>
  <c r="AE2032" i="1"/>
  <c r="AE2033" i="1"/>
  <c r="AE2034" i="1"/>
  <c r="AE2035" i="1"/>
  <c r="AE2036" i="1"/>
  <c r="AE2037" i="1"/>
  <c r="AE2038" i="1"/>
  <c r="AE2039" i="1"/>
  <c r="AE2040" i="1"/>
  <c r="AE2041" i="1"/>
  <c r="AE2042" i="1"/>
  <c r="AE2043" i="1"/>
  <c r="AE2044" i="1"/>
  <c r="AE2045" i="1"/>
  <c r="AE2046" i="1"/>
  <c r="AE2047" i="1"/>
  <c r="AE2048" i="1"/>
  <c r="AE2049" i="1"/>
  <c r="AE2050" i="1"/>
  <c r="AE2051" i="1"/>
  <c r="AE2052" i="1"/>
  <c r="AE2053" i="1"/>
  <c r="AE2054" i="1"/>
  <c r="AE2055" i="1"/>
  <c r="AE2056" i="1"/>
  <c r="AE2057" i="1"/>
  <c r="AE2058" i="1"/>
  <c r="AE2059" i="1"/>
  <c r="AE2060" i="1"/>
  <c r="AE2061" i="1"/>
  <c r="AE2062" i="1"/>
  <c r="AE2063" i="1"/>
  <c r="AE2064" i="1"/>
  <c r="AE2065" i="1"/>
  <c r="AE2066" i="1"/>
  <c r="AE2067" i="1"/>
  <c r="AE2068" i="1"/>
  <c r="AE2069" i="1"/>
  <c r="AE2070" i="1"/>
  <c r="AE2071" i="1"/>
  <c r="AE2072" i="1"/>
  <c r="AE2073" i="1"/>
  <c r="AE2074" i="1"/>
  <c r="AE2075" i="1"/>
  <c r="AE2076" i="1"/>
  <c r="AE2077" i="1"/>
  <c r="AE2078" i="1"/>
  <c r="AE2079" i="1"/>
  <c r="AE2080" i="1"/>
  <c r="AE2081" i="1"/>
  <c r="AE2082" i="1"/>
  <c r="AE2083" i="1"/>
  <c r="AE2084" i="1"/>
  <c r="AE2085" i="1"/>
  <c r="AE2086" i="1"/>
  <c r="AE2087" i="1"/>
  <c r="AE2088" i="1"/>
  <c r="AE2089" i="1"/>
  <c r="AE2090" i="1"/>
  <c r="AE2091" i="1"/>
  <c r="AE2092" i="1"/>
  <c r="AE2093" i="1"/>
  <c r="AE2094" i="1"/>
  <c r="AE2095" i="1"/>
  <c r="AE2096" i="1"/>
  <c r="AE2097" i="1"/>
  <c r="AE2098" i="1"/>
  <c r="AE2099" i="1"/>
  <c r="AE2100" i="1"/>
  <c r="AE2101" i="1"/>
  <c r="AE2102" i="1"/>
  <c r="AE2103" i="1"/>
  <c r="AE2104" i="1"/>
  <c r="AE2105" i="1"/>
  <c r="AE2106" i="1"/>
  <c r="AE2107" i="1"/>
  <c r="AE2108" i="1"/>
  <c r="AE2109" i="1"/>
  <c r="AE2110" i="1"/>
  <c r="AE2111" i="1"/>
  <c r="AE2112" i="1"/>
  <c r="AE2113" i="1"/>
  <c r="AE2114" i="1"/>
  <c r="AE2115" i="1"/>
  <c r="AE2116" i="1"/>
  <c r="AE2117" i="1"/>
  <c r="AE2118" i="1"/>
  <c r="AE2119" i="1"/>
  <c r="AE2120" i="1"/>
  <c r="AE2121" i="1"/>
  <c r="AE2122" i="1"/>
  <c r="AE2123" i="1"/>
  <c r="AE2124" i="1"/>
  <c r="AE2125" i="1"/>
  <c r="AE2126" i="1"/>
  <c r="AE2127" i="1"/>
  <c r="AE2128" i="1"/>
  <c r="AE2129" i="1"/>
  <c r="AE2130" i="1"/>
  <c r="AE2131" i="1"/>
  <c r="AE2132" i="1"/>
  <c r="AE2133" i="1"/>
  <c r="AE2134" i="1"/>
  <c r="AE2135" i="1"/>
  <c r="AE2136" i="1"/>
  <c r="AE2137" i="1"/>
  <c r="AE2138" i="1"/>
  <c r="AE2139" i="1"/>
  <c r="AE2140" i="1"/>
  <c r="AE2141" i="1"/>
  <c r="AE2142" i="1"/>
  <c r="AE2143" i="1"/>
  <c r="AE2144" i="1"/>
  <c r="AE2145" i="1"/>
  <c r="AE2146" i="1"/>
  <c r="AE2147" i="1"/>
  <c r="AE2148" i="1"/>
  <c r="AE2149" i="1"/>
  <c r="AE2150" i="1"/>
  <c r="AE2151" i="1"/>
  <c r="AE2152" i="1"/>
  <c r="AE2153" i="1"/>
  <c r="AE2154" i="1"/>
  <c r="AE2155" i="1"/>
  <c r="AE2156" i="1"/>
  <c r="AE2157" i="1"/>
  <c r="AE2158" i="1"/>
  <c r="AE2159" i="1"/>
  <c r="AE2160" i="1"/>
  <c r="AE2161" i="1"/>
  <c r="AE2162" i="1"/>
  <c r="AE2163" i="1"/>
  <c r="AE2164" i="1"/>
  <c r="AE2165" i="1"/>
  <c r="AE2166" i="1"/>
  <c r="AE2167" i="1"/>
  <c r="AE2168" i="1"/>
  <c r="AE2169" i="1"/>
  <c r="AE2170" i="1"/>
  <c r="AE2171" i="1"/>
  <c r="AE2172" i="1"/>
  <c r="AE2173" i="1"/>
  <c r="AE2174" i="1"/>
  <c r="AE2175" i="1"/>
  <c r="AE2176" i="1"/>
  <c r="AE2177" i="1"/>
  <c r="AE2178" i="1"/>
  <c r="AE2179" i="1"/>
  <c r="AE2180" i="1"/>
  <c r="AE2181" i="1"/>
  <c r="AE2182" i="1"/>
  <c r="AE2183" i="1"/>
  <c r="AE2184" i="1"/>
  <c r="AE2185" i="1"/>
  <c r="AE2186" i="1"/>
  <c r="AE2187" i="1"/>
  <c r="AE2188" i="1"/>
  <c r="AE2189" i="1"/>
  <c r="AE2190" i="1"/>
  <c r="AE2191" i="1"/>
  <c r="AE2192" i="1"/>
  <c r="AE2193" i="1"/>
  <c r="AE2194" i="1"/>
  <c r="AE2195" i="1"/>
  <c r="AE2196" i="1"/>
  <c r="AE2197" i="1"/>
  <c r="AE2198" i="1"/>
  <c r="AE2199" i="1"/>
  <c r="AE2200" i="1"/>
  <c r="AE2201" i="1"/>
  <c r="AE2202" i="1"/>
  <c r="AE2203" i="1"/>
  <c r="AE2204" i="1"/>
  <c r="AE2205" i="1"/>
  <c r="AE2206" i="1"/>
  <c r="AE2207" i="1"/>
  <c r="AE2208" i="1"/>
  <c r="AE2209" i="1"/>
  <c r="AE2210" i="1"/>
  <c r="AE2211" i="1"/>
  <c r="AE2212" i="1"/>
  <c r="AE2213" i="1"/>
  <c r="AE2214" i="1"/>
  <c r="AE2215" i="1"/>
  <c r="AE2216" i="1"/>
  <c r="AE2217" i="1"/>
  <c r="AE2218" i="1"/>
  <c r="AE2219" i="1"/>
  <c r="AE2220" i="1"/>
  <c r="AE2221" i="1"/>
  <c r="AE2222" i="1"/>
  <c r="AE2223" i="1"/>
  <c r="AE2224" i="1"/>
  <c r="AE2225" i="1"/>
  <c r="AE2226" i="1"/>
  <c r="AE2227" i="1"/>
  <c r="AE2228" i="1"/>
  <c r="AE2229" i="1"/>
  <c r="AE2230" i="1"/>
  <c r="AE2231" i="1"/>
  <c r="AE2232" i="1"/>
  <c r="AE2233" i="1"/>
  <c r="AE2234" i="1"/>
  <c r="AE2235" i="1"/>
  <c r="AE2236" i="1"/>
  <c r="AE2237" i="1"/>
  <c r="AE2238" i="1"/>
  <c r="AE2239" i="1"/>
  <c r="AE2240" i="1"/>
  <c r="AE2241" i="1"/>
  <c r="AE2242" i="1"/>
  <c r="AE2243" i="1"/>
  <c r="AE2244" i="1"/>
  <c r="AE2245" i="1"/>
  <c r="AE2246" i="1"/>
  <c r="AE2247" i="1"/>
  <c r="AE2248" i="1"/>
  <c r="AE2249" i="1"/>
  <c r="AE2250" i="1"/>
  <c r="AE2251" i="1"/>
  <c r="AE2252" i="1"/>
  <c r="AE2253" i="1"/>
  <c r="AE2254" i="1"/>
  <c r="AE2255" i="1"/>
  <c r="AE2256" i="1"/>
  <c r="AE2257" i="1"/>
  <c r="AE2258" i="1"/>
  <c r="AE2259" i="1"/>
  <c r="AE2260" i="1"/>
  <c r="AE2261" i="1"/>
  <c r="AE2262" i="1"/>
  <c r="AE2263" i="1"/>
  <c r="AE2264" i="1"/>
  <c r="AE2265" i="1"/>
  <c r="AE2266" i="1"/>
  <c r="AE2267" i="1"/>
  <c r="AE2268" i="1"/>
  <c r="AE2269" i="1"/>
  <c r="AE2270" i="1"/>
  <c r="AE2271" i="1"/>
  <c r="AE2272" i="1"/>
  <c r="AE2273" i="1"/>
  <c r="AE2274" i="1"/>
  <c r="AE2275" i="1"/>
  <c r="AE2276" i="1"/>
  <c r="AE2277" i="1"/>
  <c r="AE2278" i="1"/>
  <c r="AE2279" i="1"/>
  <c r="AE2280" i="1"/>
  <c r="AE2281" i="1"/>
  <c r="P1" i="4"/>
  <c r="Q1" i="4"/>
  <c r="AE4" i="1"/>
  <c r="AD4" i="1"/>
  <c r="AD5" i="1"/>
  <c r="AD6" i="1"/>
  <c r="AD7" i="1"/>
  <c r="AD8" i="1"/>
  <c r="AD9" i="1"/>
  <c r="AD10" i="1"/>
  <c r="AD11" i="1"/>
  <c r="AD12" i="1"/>
  <c r="AD13" i="1"/>
  <c r="AD14" i="1"/>
  <c r="AD15" i="1"/>
  <c r="AD16" i="1"/>
  <c r="AD17" i="1"/>
  <c r="AD18" i="1"/>
  <c r="AD19" i="1"/>
  <c r="AD20" i="1"/>
  <c r="AD21" i="1"/>
  <c r="AD22" i="1"/>
  <c r="AD23" i="1"/>
  <c r="AD24" i="1"/>
  <c r="AD25" i="1"/>
  <c r="AD26" i="1"/>
  <c r="AD27" i="1"/>
  <c r="AD28" i="1"/>
  <c r="AD29" i="1"/>
  <c r="AD30" i="1"/>
  <c r="AD31" i="1"/>
  <c r="AD32" i="1"/>
  <c r="AD33" i="1"/>
  <c r="AD34" i="1"/>
  <c r="AD35" i="1"/>
  <c r="AD36" i="1"/>
  <c r="AD37" i="1"/>
  <c r="AD38" i="1"/>
  <c r="AD39" i="1"/>
  <c r="AD40" i="1"/>
  <c r="AD41" i="1"/>
  <c r="AD42" i="1"/>
  <c r="AD43" i="1"/>
  <c r="AD44" i="1"/>
  <c r="AD45" i="1"/>
  <c r="AD46" i="1"/>
  <c r="AD47" i="1"/>
  <c r="AD48" i="1"/>
  <c r="AD49" i="1"/>
  <c r="AD50" i="1"/>
  <c r="AD51" i="1"/>
  <c r="AD52" i="1"/>
  <c r="AD53" i="1"/>
  <c r="AD54" i="1"/>
  <c r="AD55" i="1"/>
  <c r="AD56" i="1"/>
  <c r="AD57" i="1"/>
  <c r="AD58" i="1"/>
  <c r="AD59" i="1"/>
  <c r="AD60" i="1"/>
  <c r="AD61" i="1"/>
  <c r="AD62" i="1"/>
  <c r="AD63" i="1"/>
  <c r="AD64" i="1"/>
  <c r="AD65" i="1"/>
  <c r="AD66" i="1"/>
  <c r="AD67" i="1"/>
  <c r="AD68" i="1"/>
  <c r="AD69" i="1"/>
  <c r="AD70" i="1"/>
  <c r="AD71" i="1"/>
  <c r="AD72" i="1"/>
  <c r="AD73" i="1"/>
  <c r="AD74" i="1"/>
  <c r="AD75" i="1"/>
  <c r="AD76" i="1"/>
  <c r="AD77" i="1"/>
  <c r="AD78" i="1"/>
  <c r="AD79" i="1"/>
  <c r="AD80" i="1"/>
  <c r="AD81" i="1"/>
  <c r="AD82" i="1"/>
  <c r="AD83" i="1"/>
  <c r="AD84" i="1"/>
  <c r="AD85" i="1"/>
  <c r="AD86" i="1"/>
  <c r="AD87" i="1"/>
  <c r="AD88" i="1"/>
  <c r="AD89" i="1"/>
  <c r="AD90" i="1"/>
  <c r="AD91" i="1"/>
  <c r="AD92" i="1"/>
  <c r="AD93" i="1"/>
  <c r="AD94" i="1"/>
  <c r="AD95" i="1"/>
  <c r="AD96" i="1"/>
  <c r="AD97" i="1"/>
  <c r="AD98" i="1"/>
  <c r="AD99" i="1"/>
  <c r="AD100" i="1"/>
  <c r="AD101" i="1"/>
  <c r="AD102" i="1"/>
  <c r="AD103" i="1"/>
  <c r="AD104" i="1"/>
  <c r="AD105" i="1"/>
  <c r="AD106" i="1"/>
  <c r="AD107" i="1"/>
  <c r="AD108" i="1"/>
  <c r="AD109" i="1"/>
  <c r="AD110" i="1"/>
  <c r="AD111" i="1"/>
  <c r="AD112" i="1"/>
  <c r="AD113" i="1"/>
  <c r="AD114" i="1"/>
  <c r="AD115" i="1"/>
  <c r="AD116" i="1"/>
  <c r="AD117" i="1"/>
  <c r="AD118" i="1"/>
  <c r="AD119" i="1"/>
  <c r="AD120" i="1"/>
  <c r="AD121" i="1"/>
  <c r="AD122" i="1"/>
  <c r="AD123" i="1"/>
  <c r="AD124" i="1"/>
  <c r="AD125" i="1"/>
  <c r="AD126" i="1"/>
  <c r="AD127" i="1"/>
  <c r="AD128" i="1"/>
  <c r="AD129" i="1"/>
  <c r="AD130" i="1"/>
  <c r="AD131" i="1"/>
  <c r="AD132" i="1"/>
  <c r="AD133" i="1"/>
  <c r="AD134" i="1"/>
  <c r="AD135" i="1"/>
  <c r="AD136" i="1"/>
  <c r="AD137" i="1"/>
  <c r="AD138" i="1"/>
  <c r="AD139" i="1"/>
  <c r="AD140" i="1"/>
  <c r="AD141" i="1"/>
  <c r="AD142" i="1"/>
  <c r="AD143" i="1"/>
  <c r="AD144" i="1"/>
  <c r="AD145" i="1"/>
  <c r="AD146" i="1"/>
  <c r="AD147" i="1"/>
  <c r="AD148" i="1"/>
  <c r="AD149" i="1"/>
  <c r="AD150" i="1"/>
  <c r="AD151" i="1"/>
  <c r="AD152" i="1"/>
  <c r="AD153" i="1"/>
  <c r="AD154" i="1"/>
  <c r="AD155" i="1"/>
  <c r="AD156" i="1"/>
  <c r="AD157" i="1"/>
  <c r="AD158" i="1"/>
  <c r="AD159" i="1"/>
  <c r="AD160" i="1"/>
  <c r="AD161" i="1"/>
  <c r="AD162" i="1"/>
  <c r="AD163" i="1"/>
  <c r="AD164" i="1"/>
  <c r="AD165" i="1"/>
  <c r="AD166" i="1"/>
  <c r="AD167" i="1"/>
  <c r="AD168" i="1"/>
  <c r="AD169" i="1"/>
  <c r="AD170" i="1"/>
  <c r="AD171" i="1"/>
  <c r="AD172" i="1"/>
  <c r="AD173" i="1"/>
  <c r="AD174" i="1"/>
  <c r="AD175" i="1"/>
  <c r="AD176" i="1"/>
  <c r="AD177" i="1"/>
  <c r="AD178" i="1"/>
  <c r="AD179" i="1"/>
  <c r="AD180" i="1"/>
  <c r="AD181" i="1"/>
  <c r="AD182" i="1"/>
  <c r="AD183" i="1"/>
  <c r="AD184" i="1"/>
  <c r="AD185" i="1"/>
  <c r="AD186" i="1"/>
  <c r="AD187" i="1"/>
  <c r="AD188" i="1"/>
  <c r="AD189" i="1"/>
  <c r="AD190" i="1"/>
  <c r="AD191" i="1"/>
  <c r="AD192" i="1"/>
  <c r="AD193" i="1"/>
  <c r="AD194" i="1"/>
  <c r="AD195" i="1"/>
  <c r="AD196" i="1"/>
  <c r="AD197" i="1"/>
  <c r="AD198" i="1"/>
  <c r="AD199" i="1"/>
  <c r="AD200" i="1"/>
  <c r="AD201" i="1"/>
  <c r="AD202" i="1"/>
  <c r="AD203" i="1"/>
  <c r="AD204" i="1"/>
  <c r="AD205" i="1"/>
  <c r="AD206" i="1"/>
  <c r="AD207" i="1"/>
  <c r="AD208" i="1"/>
  <c r="AD209" i="1"/>
  <c r="AD210" i="1"/>
  <c r="AD211" i="1"/>
  <c r="AD212" i="1"/>
  <c r="AD213" i="1"/>
  <c r="AD214" i="1"/>
  <c r="AD215" i="1"/>
  <c r="AD216" i="1"/>
  <c r="AD217" i="1"/>
  <c r="AD218" i="1"/>
  <c r="AD219" i="1"/>
  <c r="AD220" i="1"/>
  <c r="AD221" i="1"/>
  <c r="AD222" i="1"/>
  <c r="AD223" i="1"/>
  <c r="AD224" i="1"/>
  <c r="AD225" i="1"/>
  <c r="AD226" i="1"/>
  <c r="AD227" i="1"/>
  <c r="AD228" i="1"/>
  <c r="AD229" i="1"/>
  <c r="AD230" i="1"/>
  <c r="AD231" i="1"/>
  <c r="AD232" i="1"/>
  <c r="AD233" i="1"/>
  <c r="AD234" i="1"/>
  <c r="AD235" i="1"/>
  <c r="AD236" i="1"/>
  <c r="AD237" i="1"/>
  <c r="AD238" i="1"/>
  <c r="AD239" i="1"/>
  <c r="AD240" i="1"/>
  <c r="AD241" i="1"/>
  <c r="AD242" i="1"/>
  <c r="AD243" i="1"/>
  <c r="AD244" i="1"/>
  <c r="AD245" i="1"/>
  <c r="AD246" i="1"/>
  <c r="AD247" i="1"/>
  <c r="AD248" i="1"/>
  <c r="AD249" i="1"/>
  <c r="AD250" i="1"/>
  <c r="AD251" i="1"/>
  <c r="AD252" i="1"/>
  <c r="AD253" i="1"/>
  <c r="AD254" i="1"/>
  <c r="AD255" i="1"/>
  <c r="AD256" i="1"/>
  <c r="AD257" i="1"/>
  <c r="AD258" i="1"/>
  <c r="AD259" i="1"/>
  <c r="AD260" i="1"/>
  <c r="AD261" i="1"/>
  <c r="AD262" i="1"/>
  <c r="AD263" i="1"/>
  <c r="AD264" i="1"/>
  <c r="AD265" i="1"/>
  <c r="AD266" i="1"/>
  <c r="AD267" i="1"/>
  <c r="AD268" i="1"/>
  <c r="AD269" i="1"/>
  <c r="AD270" i="1"/>
  <c r="AD271" i="1"/>
  <c r="AD272" i="1"/>
  <c r="AD273" i="1"/>
  <c r="AD274" i="1"/>
  <c r="AD275" i="1"/>
  <c r="AD276" i="1"/>
  <c r="AD277" i="1"/>
  <c r="AD278" i="1"/>
  <c r="AD279" i="1"/>
  <c r="AD280" i="1"/>
  <c r="AD281" i="1"/>
  <c r="AD282" i="1"/>
  <c r="AD283" i="1"/>
  <c r="AD284" i="1"/>
  <c r="AD285" i="1"/>
  <c r="AD286" i="1"/>
  <c r="AD287" i="1"/>
  <c r="AD288" i="1"/>
  <c r="AD289" i="1"/>
  <c r="AD290" i="1"/>
  <c r="AD291" i="1"/>
  <c r="AD292" i="1"/>
  <c r="AD293" i="1"/>
  <c r="AD294" i="1"/>
  <c r="AD295" i="1"/>
  <c r="AD296" i="1"/>
  <c r="AD297" i="1"/>
  <c r="AD298" i="1"/>
  <c r="AD299" i="1"/>
  <c r="AD300" i="1"/>
  <c r="AD301" i="1"/>
  <c r="AD302" i="1"/>
  <c r="AD303" i="1"/>
  <c r="AD304" i="1"/>
  <c r="AD305" i="1"/>
  <c r="AD306" i="1"/>
  <c r="AD307" i="1"/>
  <c r="AD308" i="1"/>
  <c r="AD309" i="1"/>
  <c r="AD310" i="1"/>
  <c r="AD311" i="1"/>
  <c r="AD312" i="1"/>
  <c r="AD313" i="1"/>
  <c r="AD314" i="1"/>
  <c r="AD315" i="1"/>
  <c r="AD316" i="1"/>
  <c r="AD317" i="1"/>
  <c r="AD318" i="1"/>
  <c r="AD319" i="1"/>
  <c r="AD320" i="1"/>
  <c r="AD321" i="1"/>
  <c r="AD322" i="1"/>
  <c r="AD323" i="1"/>
  <c r="AD324" i="1"/>
  <c r="AD325" i="1"/>
  <c r="AD326" i="1"/>
  <c r="AD327" i="1"/>
  <c r="AD328" i="1"/>
  <c r="AD329" i="1"/>
  <c r="AD330" i="1"/>
  <c r="AD331" i="1"/>
  <c r="AD332" i="1"/>
  <c r="AD333" i="1"/>
  <c r="AD334" i="1"/>
  <c r="AD335" i="1"/>
  <c r="AD336" i="1"/>
  <c r="AD337" i="1"/>
  <c r="AD338" i="1"/>
  <c r="AD339" i="1"/>
  <c r="AD340" i="1"/>
  <c r="AD341" i="1"/>
  <c r="AD342" i="1"/>
  <c r="AD343" i="1"/>
  <c r="AD344" i="1"/>
  <c r="AD345" i="1"/>
  <c r="AD346" i="1"/>
  <c r="AD347" i="1"/>
  <c r="AD348" i="1"/>
  <c r="AD349" i="1"/>
  <c r="AD350" i="1"/>
  <c r="AD351" i="1"/>
  <c r="AD352" i="1"/>
  <c r="AD353" i="1"/>
  <c r="AD354" i="1"/>
  <c r="AD355" i="1"/>
  <c r="AD356" i="1"/>
  <c r="AD357" i="1"/>
  <c r="AD358" i="1"/>
  <c r="AD359" i="1"/>
  <c r="AD360" i="1"/>
  <c r="AD361" i="1"/>
  <c r="AD362" i="1"/>
  <c r="AD363" i="1"/>
  <c r="AD364" i="1"/>
  <c r="AD365" i="1"/>
  <c r="AD366" i="1"/>
  <c r="AD367" i="1"/>
  <c r="AD368" i="1"/>
  <c r="AD369" i="1"/>
  <c r="AD370" i="1"/>
  <c r="AD371" i="1"/>
  <c r="AD372" i="1"/>
  <c r="AD373" i="1"/>
  <c r="AD374" i="1"/>
  <c r="AD375" i="1"/>
  <c r="AD376" i="1"/>
  <c r="AD377" i="1"/>
  <c r="AD378" i="1"/>
  <c r="AD379" i="1"/>
  <c r="AD380" i="1"/>
  <c r="AD381" i="1"/>
  <c r="AD382" i="1"/>
  <c r="AD383" i="1"/>
  <c r="AD384" i="1"/>
  <c r="AD385" i="1"/>
  <c r="AD386" i="1"/>
  <c r="AD387" i="1"/>
  <c r="AD388" i="1"/>
  <c r="AD389" i="1"/>
  <c r="AD390" i="1"/>
  <c r="AD391" i="1"/>
  <c r="AD392" i="1"/>
  <c r="AD393" i="1"/>
  <c r="AD394" i="1"/>
  <c r="AD395" i="1"/>
  <c r="AD396" i="1"/>
  <c r="AD397" i="1"/>
  <c r="AD398" i="1"/>
  <c r="AD399" i="1"/>
  <c r="AD400" i="1"/>
  <c r="AD401" i="1"/>
  <c r="AD402" i="1"/>
  <c r="AD403" i="1"/>
  <c r="AD404" i="1"/>
  <c r="AD405" i="1"/>
  <c r="AD406" i="1"/>
  <c r="AD407" i="1"/>
  <c r="AD408" i="1"/>
  <c r="AD409" i="1"/>
  <c r="AD410" i="1"/>
  <c r="AD411" i="1"/>
  <c r="AD412" i="1"/>
  <c r="AD413" i="1"/>
  <c r="AD414" i="1"/>
  <c r="AD415" i="1"/>
  <c r="AD416" i="1"/>
  <c r="AD417" i="1"/>
  <c r="AD418" i="1"/>
  <c r="AD419" i="1"/>
  <c r="AD420" i="1"/>
  <c r="AD421" i="1"/>
  <c r="AD422" i="1"/>
  <c r="AD423" i="1"/>
  <c r="AD424" i="1"/>
  <c r="AD425" i="1"/>
  <c r="AD426" i="1"/>
  <c r="AD427" i="1"/>
  <c r="AD428" i="1"/>
  <c r="AD429" i="1"/>
  <c r="AD430" i="1"/>
  <c r="AD431" i="1"/>
  <c r="AD432" i="1"/>
  <c r="AD433" i="1"/>
  <c r="AD434" i="1"/>
  <c r="AD435" i="1"/>
  <c r="AD436" i="1"/>
  <c r="AD437" i="1"/>
  <c r="AD438" i="1"/>
  <c r="AD439" i="1"/>
  <c r="AD440" i="1"/>
  <c r="AD441" i="1"/>
  <c r="AD442" i="1"/>
  <c r="AD443" i="1"/>
  <c r="AD444" i="1"/>
  <c r="AD445" i="1"/>
  <c r="AD446" i="1"/>
  <c r="AD447" i="1"/>
  <c r="AD448" i="1"/>
  <c r="AD449" i="1"/>
  <c r="AD450" i="1"/>
  <c r="AD451" i="1"/>
  <c r="AD452" i="1"/>
  <c r="AD453" i="1"/>
  <c r="AD454" i="1"/>
  <c r="AD455" i="1"/>
  <c r="AD456" i="1"/>
  <c r="AD457" i="1"/>
  <c r="AD458" i="1"/>
  <c r="AD459" i="1"/>
  <c r="AD460" i="1"/>
  <c r="AD461" i="1"/>
  <c r="AD462" i="1"/>
  <c r="AD463" i="1"/>
  <c r="AD464" i="1"/>
  <c r="AD465" i="1"/>
  <c r="AD466" i="1"/>
  <c r="AD467" i="1"/>
  <c r="AD468" i="1"/>
  <c r="AD469" i="1"/>
  <c r="AD470" i="1"/>
  <c r="AD471" i="1"/>
  <c r="AD472" i="1"/>
  <c r="AD473" i="1"/>
  <c r="AD474" i="1"/>
  <c r="AD475" i="1"/>
  <c r="AD476" i="1"/>
  <c r="AD477" i="1"/>
  <c r="AD478" i="1"/>
  <c r="AD479" i="1"/>
  <c r="AD480" i="1"/>
  <c r="AD481" i="1"/>
  <c r="AD482" i="1"/>
  <c r="AD483" i="1"/>
  <c r="AD484" i="1"/>
  <c r="AD485" i="1"/>
  <c r="AD486" i="1"/>
  <c r="AD487" i="1"/>
  <c r="AD488" i="1"/>
  <c r="AD489" i="1"/>
  <c r="AD490" i="1"/>
  <c r="AD491" i="1"/>
  <c r="AD492" i="1"/>
  <c r="AD493" i="1"/>
  <c r="AD494" i="1"/>
  <c r="AD495" i="1"/>
  <c r="AD496" i="1"/>
  <c r="AD497" i="1"/>
  <c r="AD498" i="1"/>
  <c r="AD499" i="1"/>
  <c r="AD500" i="1"/>
  <c r="AD501" i="1"/>
  <c r="AD502" i="1"/>
  <c r="AD503" i="1"/>
  <c r="AD504" i="1"/>
  <c r="AD505" i="1"/>
  <c r="AD506" i="1"/>
  <c r="AD507" i="1"/>
  <c r="AD508" i="1"/>
  <c r="AD509" i="1"/>
  <c r="AD510" i="1"/>
  <c r="AD511" i="1"/>
  <c r="AD512" i="1"/>
  <c r="AD513" i="1"/>
  <c r="AD514" i="1"/>
  <c r="AD515" i="1"/>
  <c r="AD516" i="1"/>
  <c r="AD517" i="1"/>
  <c r="AD518" i="1"/>
  <c r="AD519" i="1"/>
  <c r="AD520" i="1"/>
  <c r="AD521" i="1"/>
  <c r="AD522" i="1"/>
  <c r="AD523" i="1"/>
  <c r="AD524" i="1"/>
  <c r="AD525" i="1"/>
  <c r="AD526" i="1"/>
  <c r="AD527" i="1"/>
  <c r="AD528" i="1"/>
  <c r="AD529" i="1"/>
  <c r="AD530" i="1"/>
  <c r="AD531" i="1"/>
  <c r="AD532" i="1"/>
  <c r="AD533" i="1"/>
  <c r="AD534" i="1"/>
  <c r="AD535" i="1"/>
  <c r="AD536" i="1"/>
  <c r="AD537" i="1"/>
  <c r="AD538" i="1"/>
  <c r="AD539" i="1"/>
  <c r="AD540" i="1"/>
  <c r="AD541" i="1"/>
  <c r="AD542" i="1"/>
  <c r="AD543" i="1"/>
  <c r="AD544" i="1"/>
  <c r="AD545" i="1"/>
  <c r="AD546" i="1"/>
  <c r="AD547" i="1"/>
  <c r="AD548" i="1"/>
  <c r="AD549" i="1"/>
  <c r="AD550" i="1"/>
  <c r="AD551" i="1"/>
  <c r="AD552" i="1"/>
  <c r="AD553" i="1"/>
  <c r="AD554" i="1"/>
  <c r="AD555" i="1"/>
  <c r="AD556" i="1"/>
  <c r="AD557" i="1"/>
  <c r="AD558" i="1"/>
  <c r="AD559" i="1"/>
  <c r="AD560" i="1"/>
  <c r="AD561" i="1"/>
  <c r="AD562" i="1"/>
  <c r="AD563" i="1"/>
  <c r="AD564" i="1"/>
  <c r="AD565" i="1"/>
  <c r="AD566" i="1"/>
  <c r="AD567" i="1"/>
  <c r="AD568" i="1"/>
  <c r="AD569" i="1"/>
  <c r="AD570" i="1"/>
  <c r="AD571" i="1"/>
  <c r="AD572" i="1"/>
  <c r="AD573" i="1"/>
  <c r="AD574" i="1"/>
  <c r="AD575" i="1"/>
  <c r="AD576" i="1"/>
  <c r="AD577" i="1"/>
  <c r="AD578" i="1"/>
  <c r="AD579" i="1"/>
  <c r="AD580" i="1"/>
  <c r="AD581" i="1"/>
  <c r="AD582" i="1"/>
  <c r="AD583" i="1"/>
  <c r="AD584" i="1"/>
  <c r="AD585" i="1"/>
  <c r="AD586" i="1"/>
  <c r="AD587" i="1"/>
  <c r="AD588" i="1"/>
  <c r="AD589" i="1"/>
  <c r="AD590" i="1"/>
  <c r="AD591" i="1"/>
  <c r="AD592" i="1"/>
  <c r="AD593" i="1"/>
  <c r="AD594" i="1"/>
  <c r="AD595" i="1"/>
  <c r="AD596" i="1"/>
  <c r="AD597" i="1"/>
  <c r="AD598" i="1"/>
  <c r="AD599" i="1"/>
  <c r="AD600" i="1"/>
  <c r="AD601" i="1"/>
  <c r="AD602" i="1"/>
  <c r="AD603" i="1"/>
  <c r="AD604" i="1"/>
  <c r="AD605" i="1"/>
  <c r="AD606" i="1"/>
  <c r="AD607" i="1"/>
  <c r="AD608" i="1"/>
  <c r="AD609" i="1"/>
  <c r="AD610" i="1"/>
  <c r="AD611" i="1"/>
  <c r="AD612" i="1"/>
  <c r="AD613" i="1"/>
  <c r="AD614" i="1"/>
  <c r="AD615" i="1"/>
  <c r="AD616" i="1"/>
  <c r="AD617" i="1"/>
  <c r="AD618" i="1"/>
  <c r="AD619" i="1"/>
  <c r="AD620" i="1"/>
  <c r="AD621" i="1"/>
  <c r="AD622" i="1"/>
  <c r="AD623" i="1"/>
  <c r="AD624" i="1"/>
  <c r="AD625" i="1"/>
  <c r="AD626" i="1"/>
  <c r="AD627" i="1"/>
  <c r="AD628" i="1"/>
  <c r="AD629" i="1"/>
  <c r="AD630" i="1"/>
  <c r="AD631" i="1"/>
  <c r="AD632" i="1"/>
  <c r="AD633" i="1"/>
  <c r="AD634" i="1"/>
  <c r="AD635" i="1"/>
  <c r="AD636" i="1"/>
  <c r="AD637" i="1"/>
  <c r="AD638" i="1"/>
  <c r="AD639" i="1"/>
  <c r="AD640" i="1"/>
  <c r="AD641" i="1"/>
  <c r="AD642" i="1"/>
  <c r="AD643" i="1"/>
  <c r="AD644" i="1"/>
  <c r="AD645" i="1"/>
  <c r="AD646" i="1"/>
  <c r="AD647" i="1"/>
  <c r="AD648" i="1"/>
  <c r="AD649" i="1"/>
  <c r="AD650" i="1"/>
  <c r="AD651" i="1"/>
  <c r="AD652" i="1"/>
  <c r="AD653" i="1"/>
  <c r="AD654" i="1"/>
  <c r="AD655" i="1"/>
  <c r="AD656" i="1"/>
  <c r="AD657" i="1"/>
  <c r="AD658" i="1"/>
  <c r="AD659" i="1"/>
  <c r="AD660" i="1"/>
  <c r="AD661" i="1"/>
  <c r="AD662" i="1"/>
  <c r="AD663" i="1"/>
  <c r="AD664" i="1"/>
  <c r="AD665" i="1"/>
  <c r="AD666" i="1"/>
  <c r="AD667" i="1"/>
  <c r="AD668" i="1"/>
  <c r="AD669" i="1"/>
  <c r="AD670" i="1"/>
  <c r="AD671" i="1"/>
  <c r="AD672" i="1"/>
  <c r="AD673" i="1"/>
  <c r="AD674" i="1"/>
  <c r="AD675" i="1"/>
  <c r="AD676" i="1"/>
  <c r="AD677" i="1"/>
  <c r="AD678" i="1"/>
  <c r="AD679" i="1"/>
  <c r="AD680" i="1"/>
  <c r="AD681" i="1"/>
  <c r="AD682" i="1"/>
  <c r="AD683" i="1"/>
  <c r="AD684" i="1"/>
  <c r="AD685" i="1"/>
  <c r="AD686" i="1"/>
  <c r="AD687" i="1"/>
  <c r="AD688" i="1"/>
  <c r="AD689" i="1"/>
  <c r="AD690" i="1"/>
  <c r="AD691" i="1"/>
  <c r="AD692" i="1"/>
  <c r="AD693" i="1"/>
  <c r="AD694" i="1"/>
  <c r="AD695" i="1"/>
  <c r="AD696" i="1"/>
  <c r="AD697" i="1"/>
  <c r="AD698" i="1"/>
  <c r="AD699" i="1"/>
  <c r="AD700" i="1"/>
  <c r="AD701" i="1"/>
  <c r="AD702" i="1"/>
  <c r="AD703" i="1"/>
  <c r="AD704" i="1"/>
  <c r="AD705" i="1"/>
  <c r="AD706" i="1"/>
  <c r="AD707" i="1"/>
  <c r="AD708" i="1"/>
  <c r="AD709" i="1"/>
  <c r="AD710" i="1"/>
  <c r="AD711" i="1"/>
  <c r="AD712" i="1"/>
  <c r="AD713" i="1"/>
  <c r="AD714" i="1"/>
  <c r="AD715" i="1"/>
  <c r="AD716" i="1"/>
  <c r="AD717" i="1"/>
  <c r="AD718" i="1"/>
  <c r="AD719" i="1"/>
  <c r="AD720" i="1"/>
  <c r="AD721" i="1"/>
  <c r="AD722" i="1"/>
  <c r="AD723" i="1"/>
  <c r="AD724" i="1"/>
  <c r="AD725" i="1"/>
  <c r="AD726" i="1"/>
  <c r="AD727" i="1"/>
  <c r="AD728" i="1"/>
  <c r="AD729" i="1"/>
  <c r="AD730" i="1"/>
  <c r="AD731" i="1"/>
  <c r="AD732" i="1"/>
  <c r="AD733" i="1"/>
  <c r="AD734" i="1"/>
  <c r="AD735" i="1"/>
  <c r="AD736" i="1"/>
  <c r="AD737" i="1"/>
  <c r="AD738" i="1"/>
  <c r="AD739" i="1"/>
  <c r="AD740" i="1"/>
  <c r="AD741" i="1"/>
  <c r="AD742" i="1"/>
  <c r="AD743" i="1"/>
  <c r="AD744" i="1"/>
  <c r="AD745" i="1"/>
  <c r="AD746" i="1"/>
  <c r="AD747" i="1"/>
  <c r="AD748" i="1"/>
  <c r="AD749" i="1"/>
  <c r="AD750" i="1"/>
  <c r="AD751" i="1"/>
  <c r="AD752" i="1"/>
  <c r="AD753" i="1"/>
  <c r="AD754" i="1"/>
  <c r="AD755" i="1"/>
  <c r="AD756" i="1"/>
  <c r="AD757" i="1"/>
  <c r="AD758" i="1"/>
  <c r="AD759" i="1"/>
  <c r="AD760" i="1"/>
  <c r="AD761" i="1"/>
  <c r="AD762" i="1"/>
  <c r="AD763" i="1"/>
  <c r="AD764" i="1"/>
  <c r="AD765" i="1"/>
  <c r="AD766" i="1"/>
  <c r="AD767" i="1"/>
  <c r="AD768" i="1"/>
  <c r="AD769" i="1"/>
  <c r="AD770" i="1"/>
  <c r="AD771" i="1"/>
  <c r="AD772" i="1"/>
  <c r="AD773" i="1"/>
  <c r="AD774" i="1"/>
  <c r="AD775" i="1"/>
  <c r="AD776" i="1"/>
  <c r="AD777" i="1"/>
  <c r="AD778" i="1"/>
  <c r="AD779" i="1"/>
  <c r="AD780" i="1"/>
  <c r="AD781" i="1"/>
  <c r="AD782" i="1"/>
  <c r="AD783" i="1"/>
  <c r="AD784" i="1"/>
  <c r="AD785" i="1"/>
  <c r="AD786" i="1"/>
  <c r="AD787" i="1"/>
  <c r="AD788" i="1"/>
  <c r="AD789" i="1"/>
  <c r="AD790" i="1"/>
  <c r="AD791" i="1"/>
  <c r="AD792" i="1"/>
  <c r="AD793" i="1"/>
  <c r="AD794" i="1"/>
  <c r="AD795" i="1"/>
  <c r="AD796" i="1"/>
  <c r="AD797" i="1"/>
  <c r="AD798" i="1"/>
  <c r="AD799" i="1"/>
  <c r="AD800" i="1"/>
  <c r="AD801" i="1"/>
  <c r="AD802" i="1"/>
  <c r="AD803" i="1"/>
  <c r="AD804" i="1"/>
  <c r="AD805" i="1"/>
  <c r="AD806" i="1"/>
  <c r="AD807" i="1"/>
  <c r="AD808" i="1"/>
  <c r="AD809" i="1"/>
  <c r="AD810" i="1"/>
  <c r="AD811" i="1"/>
  <c r="AD812" i="1"/>
  <c r="AD813" i="1"/>
  <c r="AD814" i="1"/>
  <c r="AD815" i="1"/>
  <c r="AD816" i="1"/>
  <c r="AD817" i="1"/>
  <c r="AD818" i="1"/>
  <c r="AD819" i="1"/>
  <c r="AD820" i="1"/>
  <c r="AD821" i="1"/>
  <c r="AD822" i="1"/>
  <c r="AD823" i="1"/>
  <c r="AD824" i="1"/>
  <c r="AD825" i="1"/>
  <c r="AD826" i="1"/>
  <c r="AD827" i="1"/>
  <c r="AD828" i="1"/>
  <c r="AD829" i="1"/>
  <c r="AD830" i="1"/>
  <c r="AD831" i="1"/>
  <c r="AD832" i="1"/>
  <c r="AD833" i="1"/>
  <c r="AD834" i="1"/>
  <c r="AD835" i="1"/>
  <c r="AD836" i="1"/>
  <c r="AD837" i="1"/>
  <c r="AD838" i="1"/>
  <c r="AD839" i="1"/>
  <c r="AD840" i="1"/>
  <c r="AD841" i="1"/>
  <c r="AD842" i="1"/>
  <c r="AD843" i="1"/>
  <c r="AD844" i="1"/>
  <c r="AD845" i="1"/>
  <c r="AD846" i="1"/>
  <c r="AD847" i="1"/>
  <c r="AD848" i="1"/>
  <c r="AD849" i="1"/>
  <c r="AD850" i="1"/>
  <c r="AD851" i="1"/>
  <c r="AD852" i="1"/>
  <c r="AD853" i="1"/>
  <c r="AD854" i="1"/>
  <c r="AD855" i="1"/>
  <c r="AD856" i="1"/>
  <c r="AD857" i="1"/>
  <c r="AD858" i="1"/>
  <c r="AD859" i="1"/>
  <c r="AD860" i="1"/>
  <c r="AD861" i="1"/>
  <c r="AD862" i="1"/>
  <c r="AD863" i="1"/>
  <c r="AD864" i="1"/>
  <c r="AD865" i="1"/>
  <c r="AD866" i="1"/>
  <c r="AD867" i="1"/>
  <c r="AD868" i="1"/>
  <c r="AD869" i="1"/>
  <c r="AD870" i="1"/>
  <c r="AD871" i="1"/>
  <c r="AD872" i="1"/>
  <c r="AD873" i="1"/>
  <c r="AD874" i="1"/>
  <c r="AD875" i="1"/>
  <c r="AD876" i="1"/>
  <c r="AD877" i="1"/>
  <c r="AD878" i="1"/>
  <c r="AD879" i="1"/>
  <c r="AD880" i="1"/>
  <c r="AD881" i="1"/>
  <c r="AD882" i="1"/>
  <c r="AD883" i="1"/>
  <c r="AD884" i="1"/>
  <c r="AD885" i="1"/>
  <c r="AD886" i="1"/>
  <c r="AD887" i="1"/>
  <c r="AD888" i="1"/>
  <c r="AD889" i="1"/>
  <c r="AD890" i="1"/>
  <c r="AD891" i="1"/>
  <c r="AD892" i="1"/>
  <c r="AD893" i="1"/>
  <c r="AD894" i="1"/>
  <c r="AD895" i="1"/>
  <c r="AD896" i="1"/>
  <c r="AD897" i="1"/>
  <c r="AD898" i="1"/>
  <c r="AD899" i="1"/>
  <c r="AD900" i="1"/>
  <c r="AD901" i="1"/>
  <c r="AD902" i="1"/>
  <c r="AD903" i="1"/>
  <c r="AD904" i="1"/>
  <c r="AD905" i="1"/>
  <c r="AD906" i="1"/>
  <c r="AD907" i="1"/>
  <c r="AD908" i="1"/>
  <c r="AD909" i="1"/>
  <c r="AD910" i="1"/>
  <c r="AD911" i="1"/>
  <c r="AD912" i="1"/>
  <c r="AD913" i="1"/>
  <c r="AD914" i="1"/>
  <c r="AD915" i="1"/>
  <c r="AD916" i="1"/>
  <c r="AD917" i="1"/>
  <c r="AD918" i="1"/>
  <c r="AD919" i="1"/>
  <c r="AD920" i="1"/>
  <c r="AD921" i="1"/>
  <c r="AD922" i="1"/>
  <c r="AD923" i="1"/>
  <c r="AD924" i="1"/>
  <c r="AD925" i="1"/>
  <c r="AD926" i="1"/>
  <c r="AD927" i="1"/>
  <c r="AD928" i="1"/>
  <c r="AD929" i="1"/>
  <c r="AD930" i="1"/>
  <c r="AD931" i="1"/>
  <c r="AD932" i="1"/>
  <c r="AD933" i="1"/>
  <c r="AD934" i="1"/>
  <c r="AD935" i="1"/>
  <c r="AD936" i="1"/>
  <c r="AD937" i="1"/>
  <c r="AD938" i="1"/>
  <c r="AD939" i="1"/>
  <c r="AD940" i="1"/>
  <c r="AD941" i="1"/>
  <c r="AD942" i="1"/>
  <c r="AD943" i="1"/>
  <c r="AD944" i="1"/>
  <c r="AD945" i="1"/>
  <c r="AD946" i="1"/>
  <c r="AD947" i="1"/>
  <c r="AD948" i="1"/>
  <c r="AD949" i="1"/>
  <c r="AD950" i="1"/>
  <c r="AD951" i="1"/>
  <c r="AD952" i="1"/>
  <c r="AD953" i="1"/>
  <c r="AD954" i="1"/>
  <c r="AD955" i="1"/>
  <c r="AD956" i="1"/>
  <c r="AD957" i="1"/>
  <c r="AD958" i="1"/>
  <c r="AD959" i="1"/>
  <c r="AD960" i="1"/>
  <c r="AD961" i="1"/>
  <c r="AD962" i="1"/>
  <c r="AD963" i="1"/>
  <c r="AD964" i="1"/>
  <c r="AD965" i="1"/>
  <c r="AD966" i="1"/>
  <c r="AD967" i="1"/>
  <c r="AD968" i="1"/>
  <c r="AD969" i="1"/>
  <c r="AD970" i="1"/>
  <c r="AD971" i="1"/>
  <c r="AD972" i="1"/>
  <c r="AD973" i="1"/>
  <c r="AD974" i="1"/>
  <c r="AD975" i="1"/>
  <c r="AD976" i="1"/>
  <c r="AD977" i="1"/>
  <c r="AD978" i="1"/>
  <c r="AD979" i="1"/>
  <c r="AD980" i="1"/>
  <c r="AD981" i="1"/>
  <c r="AD982" i="1"/>
  <c r="AD983" i="1"/>
  <c r="AD984" i="1"/>
  <c r="AD985" i="1"/>
  <c r="AD986" i="1"/>
  <c r="AD987" i="1"/>
  <c r="AD988" i="1"/>
  <c r="AD989" i="1"/>
  <c r="AD990" i="1"/>
  <c r="AD991" i="1"/>
  <c r="AD992" i="1"/>
  <c r="AD993" i="1"/>
  <c r="AD994" i="1"/>
  <c r="AD995" i="1"/>
  <c r="AD996" i="1"/>
  <c r="AD997" i="1"/>
  <c r="AD998" i="1"/>
  <c r="AD999" i="1"/>
  <c r="AD1000" i="1"/>
  <c r="AD1001" i="1"/>
  <c r="AD1002" i="1"/>
  <c r="AD1003" i="1"/>
  <c r="AD1004" i="1"/>
  <c r="AD1005" i="1"/>
  <c r="AD1006" i="1"/>
  <c r="AD1007" i="1"/>
  <c r="AD1008" i="1"/>
  <c r="AD1009" i="1"/>
  <c r="AD1010" i="1"/>
  <c r="AD1011" i="1"/>
  <c r="AD1012" i="1"/>
  <c r="AD1013" i="1"/>
  <c r="AD1014" i="1"/>
  <c r="AD1015" i="1"/>
  <c r="AD1016" i="1"/>
  <c r="AD1017" i="1"/>
  <c r="AD1018" i="1"/>
  <c r="AD1019" i="1"/>
  <c r="AD1020" i="1"/>
  <c r="AD1021" i="1"/>
  <c r="AD1022" i="1"/>
  <c r="AD1023" i="1"/>
  <c r="AD1024" i="1"/>
  <c r="AD1025" i="1"/>
  <c r="AD1026" i="1"/>
  <c r="AD1027" i="1"/>
  <c r="AD1028" i="1"/>
  <c r="AD1029" i="1"/>
  <c r="AD1030" i="1"/>
  <c r="AD1031" i="1"/>
  <c r="AD1032" i="1"/>
  <c r="AD1033" i="1"/>
  <c r="AD1034" i="1"/>
  <c r="AD1035" i="1"/>
  <c r="AD1036" i="1"/>
  <c r="AD1037" i="1"/>
  <c r="AD1038" i="1"/>
  <c r="AD1039" i="1"/>
  <c r="AD1040" i="1"/>
  <c r="AD1041" i="1"/>
  <c r="AD1042" i="1"/>
  <c r="AD1043" i="1"/>
  <c r="AD1044" i="1"/>
  <c r="AD1045" i="1"/>
  <c r="AD1046" i="1"/>
  <c r="AD1047" i="1"/>
  <c r="AD1048" i="1"/>
  <c r="AD1049" i="1"/>
  <c r="AD1050" i="1"/>
  <c r="AD1051" i="1"/>
  <c r="AD1052" i="1"/>
  <c r="AD1053" i="1"/>
  <c r="AD1054" i="1"/>
  <c r="AD1055" i="1"/>
  <c r="AD1056" i="1"/>
  <c r="AD1057" i="1"/>
  <c r="AD1058" i="1"/>
  <c r="AD1059" i="1"/>
  <c r="AD1060" i="1"/>
  <c r="AD1061" i="1"/>
  <c r="AD1062" i="1"/>
  <c r="AD1063" i="1"/>
  <c r="AD1064" i="1"/>
  <c r="AD1065" i="1"/>
  <c r="AD1066" i="1"/>
  <c r="AD1067" i="1"/>
  <c r="AD1068" i="1"/>
  <c r="AD1069" i="1"/>
  <c r="AD1070" i="1"/>
  <c r="AD1071" i="1"/>
  <c r="AD1072" i="1"/>
  <c r="AD1073" i="1"/>
  <c r="AD1074" i="1"/>
  <c r="AD1075" i="1"/>
  <c r="AD1076" i="1"/>
  <c r="AD1077" i="1"/>
  <c r="AD1078" i="1"/>
  <c r="AD1079" i="1"/>
  <c r="AD1080" i="1"/>
  <c r="AD1081" i="1"/>
  <c r="AD1082" i="1"/>
  <c r="AD1083" i="1"/>
  <c r="AD1084" i="1"/>
  <c r="AD1085" i="1"/>
  <c r="AD1086" i="1"/>
  <c r="AD1087" i="1"/>
  <c r="AD1088" i="1"/>
  <c r="AD1089" i="1"/>
  <c r="AD1090" i="1"/>
  <c r="AD1091" i="1"/>
  <c r="AD1092" i="1"/>
  <c r="AD1093" i="1"/>
  <c r="AD1094" i="1"/>
  <c r="AD1095" i="1"/>
  <c r="AD1096" i="1"/>
  <c r="AD1097" i="1"/>
  <c r="AD1098" i="1"/>
  <c r="AD1099" i="1"/>
  <c r="AD1100" i="1"/>
  <c r="AD1101" i="1"/>
  <c r="AD1102" i="1"/>
  <c r="AD1103" i="1"/>
  <c r="AD1104" i="1"/>
  <c r="AD1105" i="1"/>
  <c r="AD1106" i="1"/>
  <c r="AD1107" i="1"/>
  <c r="AD1108" i="1"/>
  <c r="AD1109" i="1"/>
  <c r="AD1110" i="1"/>
  <c r="AD1111" i="1"/>
  <c r="AD1112" i="1"/>
  <c r="AD1113" i="1"/>
  <c r="AD1114" i="1"/>
  <c r="AD1115" i="1"/>
  <c r="AD1116" i="1"/>
  <c r="AD1117" i="1"/>
  <c r="AD1118" i="1"/>
  <c r="AD1119" i="1"/>
  <c r="AD1120" i="1"/>
  <c r="AD1121" i="1"/>
  <c r="AD1122" i="1"/>
  <c r="AD1123" i="1"/>
  <c r="AD1124" i="1"/>
  <c r="AD1125" i="1"/>
  <c r="AD1126" i="1"/>
  <c r="AD1127" i="1"/>
  <c r="AD1128" i="1"/>
  <c r="AD1129" i="1"/>
  <c r="AD1130" i="1"/>
  <c r="AD1131" i="1"/>
  <c r="AD1132" i="1"/>
  <c r="AD1133" i="1"/>
  <c r="AD1134" i="1"/>
  <c r="AD1135" i="1"/>
  <c r="AD1136" i="1"/>
  <c r="AD1137" i="1"/>
  <c r="AD1138" i="1"/>
  <c r="AD1139" i="1"/>
  <c r="AD1140" i="1"/>
  <c r="AD1141" i="1"/>
  <c r="AD1142" i="1"/>
  <c r="AD1143" i="1"/>
  <c r="AD1144" i="1"/>
  <c r="AD1145" i="1"/>
  <c r="AD1146" i="1"/>
  <c r="AD1147" i="1"/>
  <c r="AD1148" i="1"/>
  <c r="AD1149" i="1"/>
  <c r="AD1150" i="1"/>
  <c r="AD1151" i="1"/>
  <c r="AD1152" i="1"/>
  <c r="AD1153" i="1"/>
  <c r="AD1154" i="1"/>
  <c r="AD1155" i="1"/>
  <c r="AD1156" i="1"/>
  <c r="AD1157" i="1"/>
  <c r="AD1158" i="1"/>
  <c r="AD1159" i="1"/>
  <c r="AD1160" i="1"/>
  <c r="AD1161" i="1"/>
  <c r="AD1162" i="1"/>
  <c r="AD1163" i="1"/>
  <c r="AD1164" i="1"/>
  <c r="AD1165" i="1"/>
  <c r="AD1166" i="1"/>
  <c r="AD1167" i="1"/>
  <c r="AD1168" i="1"/>
  <c r="AD1169" i="1"/>
  <c r="AD1170" i="1"/>
  <c r="AD1171" i="1"/>
  <c r="AD1172" i="1"/>
  <c r="AD1173" i="1"/>
  <c r="AD1174" i="1"/>
  <c r="AD1175" i="1"/>
  <c r="AD1176" i="1"/>
  <c r="AD1177" i="1"/>
  <c r="AD1178" i="1"/>
  <c r="AD1179" i="1"/>
  <c r="AD1180" i="1"/>
  <c r="AD1181" i="1"/>
  <c r="AD1182" i="1"/>
  <c r="AD1183" i="1"/>
  <c r="AD1184" i="1"/>
  <c r="AD1185" i="1"/>
  <c r="AD1186" i="1"/>
  <c r="AD1187" i="1"/>
  <c r="AD1188" i="1"/>
  <c r="AD1189" i="1"/>
  <c r="AD1190" i="1"/>
  <c r="AD1191" i="1"/>
  <c r="AD1192" i="1"/>
  <c r="AD1193" i="1"/>
  <c r="AD1194" i="1"/>
  <c r="AD1195" i="1"/>
  <c r="AD1196" i="1"/>
  <c r="AD1197" i="1"/>
  <c r="AD1198" i="1"/>
  <c r="AD1199" i="1"/>
  <c r="AD1200" i="1"/>
  <c r="AD1201" i="1"/>
  <c r="AD1202" i="1"/>
  <c r="AD1203" i="1"/>
  <c r="AD1204" i="1"/>
  <c r="AD1205" i="1"/>
  <c r="AD1206" i="1"/>
  <c r="AD1207" i="1"/>
  <c r="AD1208" i="1"/>
  <c r="AD1209" i="1"/>
  <c r="AD1210" i="1"/>
  <c r="AD1211" i="1"/>
  <c r="AD1212" i="1"/>
  <c r="AD1213" i="1"/>
  <c r="AD1214" i="1"/>
  <c r="AD1215" i="1"/>
  <c r="AD1216" i="1"/>
  <c r="AD1217" i="1"/>
  <c r="AD1218" i="1"/>
  <c r="AD1219" i="1"/>
  <c r="AD1220" i="1"/>
  <c r="AD1221" i="1"/>
  <c r="AD1222" i="1"/>
  <c r="AD1223" i="1"/>
  <c r="AD1224" i="1"/>
  <c r="AD1225" i="1"/>
  <c r="AD1226" i="1"/>
  <c r="AD1227" i="1"/>
  <c r="AD1228" i="1"/>
  <c r="AD1229" i="1"/>
  <c r="AD1230" i="1"/>
  <c r="AD1231" i="1"/>
  <c r="AD1232" i="1"/>
  <c r="AD1233" i="1"/>
  <c r="AD1234" i="1"/>
  <c r="AD1235" i="1"/>
  <c r="AD1236" i="1"/>
  <c r="AD1237" i="1"/>
  <c r="AD1238" i="1"/>
  <c r="AD1239" i="1"/>
  <c r="AD1240" i="1"/>
  <c r="AD1241" i="1"/>
  <c r="AD1242" i="1"/>
  <c r="AD1243" i="1"/>
  <c r="AD1244" i="1"/>
  <c r="AD1245" i="1"/>
  <c r="AD1246" i="1"/>
  <c r="AD1247" i="1"/>
  <c r="AD1248" i="1"/>
  <c r="AD1249" i="1"/>
  <c r="AD1250" i="1"/>
  <c r="AD1251" i="1"/>
  <c r="AD1252" i="1"/>
  <c r="AD1253" i="1"/>
  <c r="AD1254" i="1"/>
  <c r="AD1255" i="1"/>
  <c r="AD1256" i="1"/>
  <c r="AD1257" i="1"/>
  <c r="AD1258" i="1"/>
  <c r="AD1259" i="1"/>
  <c r="AD1260" i="1"/>
  <c r="AD1261" i="1"/>
  <c r="AD1262" i="1"/>
  <c r="AD1263" i="1"/>
  <c r="AD1264" i="1"/>
  <c r="AD1265" i="1"/>
  <c r="AD1266" i="1"/>
  <c r="AD1267" i="1"/>
  <c r="AD1268" i="1"/>
  <c r="AD1269" i="1"/>
  <c r="AD1270" i="1"/>
  <c r="AD1271" i="1"/>
  <c r="AD1272" i="1"/>
  <c r="AD1273" i="1"/>
  <c r="AD1274" i="1"/>
  <c r="AD1275" i="1"/>
  <c r="AD1276" i="1"/>
  <c r="AD1277" i="1"/>
  <c r="AD1278" i="1"/>
  <c r="AD1279" i="1"/>
  <c r="AD1280" i="1"/>
  <c r="AD1281" i="1"/>
  <c r="AD1282" i="1"/>
  <c r="AD1283" i="1"/>
  <c r="AD1284" i="1"/>
  <c r="AD1285" i="1"/>
  <c r="AD1286" i="1"/>
  <c r="AD1287" i="1"/>
  <c r="AD1288" i="1"/>
  <c r="AD1289" i="1"/>
  <c r="AD1290" i="1"/>
  <c r="AD1291" i="1"/>
  <c r="AD1292" i="1"/>
  <c r="AD1293" i="1"/>
  <c r="AD1294" i="1"/>
  <c r="AD1295" i="1"/>
  <c r="AD1296" i="1"/>
  <c r="AD1297" i="1"/>
  <c r="AD1298" i="1"/>
  <c r="AD1299" i="1"/>
  <c r="AD1300" i="1"/>
  <c r="AD1301" i="1"/>
  <c r="AD1302" i="1"/>
  <c r="AD1303" i="1"/>
  <c r="AD1304" i="1"/>
  <c r="AD1305" i="1"/>
  <c r="AD1306" i="1"/>
  <c r="AD1307" i="1"/>
  <c r="AD1308" i="1"/>
  <c r="AD1309" i="1"/>
  <c r="AD1310" i="1"/>
  <c r="AD1311" i="1"/>
  <c r="AD1312" i="1"/>
  <c r="AD1313" i="1"/>
  <c r="AD1314" i="1"/>
  <c r="AD1315" i="1"/>
  <c r="AD1316" i="1"/>
  <c r="AD1317" i="1"/>
  <c r="AD1318" i="1"/>
  <c r="AD1319" i="1"/>
  <c r="AD1320" i="1"/>
  <c r="AD1321" i="1"/>
  <c r="AD1322" i="1"/>
  <c r="AD1323" i="1"/>
  <c r="AD1324" i="1"/>
  <c r="AD1325" i="1"/>
  <c r="AD1326" i="1"/>
  <c r="AD1327" i="1"/>
  <c r="AD1328" i="1"/>
  <c r="AD1329" i="1"/>
  <c r="AD1330" i="1"/>
  <c r="AD1331" i="1"/>
  <c r="AD1332" i="1"/>
  <c r="AD1333" i="1"/>
  <c r="AD1334" i="1"/>
  <c r="AD1335" i="1"/>
  <c r="AD1336" i="1"/>
  <c r="AD1337" i="1"/>
  <c r="AD1338" i="1"/>
  <c r="AD1339" i="1"/>
  <c r="AD1340" i="1"/>
  <c r="AD1341" i="1"/>
  <c r="AD1342" i="1"/>
  <c r="AD1343" i="1"/>
  <c r="AD1344" i="1"/>
  <c r="AD1345" i="1"/>
  <c r="AD1346" i="1"/>
  <c r="AD1347" i="1"/>
  <c r="AD1348" i="1"/>
  <c r="AD1349" i="1"/>
  <c r="AD1350" i="1"/>
  <c r="AD1351" i="1"/>
  <c r="AD1352" i="1"/>
  <c r="AD1353" i="1"/>
  <c r="AD1354" i="1"/>
  <c r="AD1355" i="1"/>
  <c r="AD1356" i="1"/>
  <c r="AD1357" i="1"/>
  <c r="AD1358" i="1"/>
  <c r="AD1359" i="1"/>
  <c r="AD1360" i="1"/>
  <c r="AD1361" i="1"/>
  <c r="AD1362" i="1"/>
  <c r="AD1363" i="1"/>
  <c r="AD1364" i="1"/>
  <c r="AD1365" i="1"/>
  <c r="AD1366" i="1"/>
  <c r="AD1367" i="1"/>
  <c r="AD1368" i="1"/>
  <c r="AD1369" i="1"/>
  <c r="AD1370" i="1"/>
  <c r="AD1371" i="1"/>
  <c r="AD1372" i="1"/>
  <c r="AD1373" i="1"/>
  <c r="AD1374" i="1"/>
  <c r="AD1375" i="1"/>
  <c r="AD1376" i="1"/>
  <c r="AD1377" i="1"/>
  <c r="AD1378" i="1"/>
  <c r="AD1379" i="1"/>
  <c r="AD1380" i="1"/>
  <c r="AD1381" i="1"/>
  <c r="AD1382" i="1"/>
  <c r="AD1383" i="1"/>
  <c r="AD1384" i="1"/>
  <c r="AD1385" i="1"/>
  <c r="AD1386" i="1"/>
  <c r="AD1387" i="1"/>
  <c r="AD1388" i="1"/>
  <c r="AD1389" i="1"/>
  <c r="AD1390" i="1"/>
  <c r="AD1391" i="1"/>
  <c r="AD1392" i="1"/>
  <c r="AD1393" i="1"/>
  <c r="AD1394" i="1"/>
  <c r="AD1395" i="1"/>
  <c r="AD1396" i="1"/>
  <c r="AD1397" i="1"/>
  <c r="AD1398" i="1"/>
  <c r="AD1399" i="1"/>
  <c r="AD1400" i="1"/>
  <c r="AD1401" i="1"/>
  <c r="AD1402" i="1"/>
  <c r="AD1403" i="1"/>
  <c r="AD1404" i="1"/>
  <c r="AD1405" i="1"/>
  <c r="AD1406" i="1"/>
  <c r="AD1407" i="1"/>
  <c r="AD1408" i="1"/>
  <c r="AD1409" i="1"/>
  <c r="AD1410" i="1"/>
  <c r="AD1411" i="1"/>
  <c r="AD1412" i="1"/>
  <c r="AD1413" i="1"/>
  <c r="AD1414" i="1"/>
  <c r="AD1415" i="1"/>
  <c r="AD1416" i="1"/>
  <c r="AD1417" i="1"/>
  <c r="AD1418" i="1"/>
  <c r="AD1419" i="1"/>
  <c r="AD1420" i="1"/>
  <c r="AD1421" i="1"/>
  <c r="AD1422" i="1"/>
  <c r="AD1423" i="1"/>
  <c r="AD1424" i="1"/>
  <c r="AD1425" i="1"/>
  <c r="AD1426" i="1"/>
  <c r="AD1427" i="1"/>
  <c r="AD1428" i="1"/>
  <c r="AD1429" i="1"/>
  <c r="AD1430" i="1"/>
  <c r="AD1431" i="1"/>
  <c r="AD1432" i="1"/>
  <c r="AD1433" i="1"/>
  <c r="AD1434" i="1"/>
  <c r="AD1435" i="1"/>
  <c r="AD1436" i="1"/>
  <c r="AD1437" i="1"/>
  <c r="AD1438" i="1"/>
  <c r="AD1439" i="1"/>
  <c r="AD1440" i="1"/>
  <c r="AD1441" i="1"/>
  <c r="AD1442" i="1"/>
  <c r="AD1443" i="1"/>
  <c r="AD1444" i="1"/>
  <c r="AD1445" i="1"/>
  <c r="AD1446" i="1"/>
  <c r="AD1447" i="1"/>
  <c r="AD1448" i="1"/>
  <c r="AD1449" i="1"/>
  <c r="AD1450" i="1"/>
  <c r="AD1451" i="1"/>
  <c r="AD1452" i="1"/>
  <c r="AD1453" i="1"/>
  <c r="AD1454" i="1"/>
  <c r="AD1455" i="1"/>
  <c r="AD1456" i="1"/>
  <c r="AD1457" i="1"/>
  <c r="AD1458" i="1"/>
  <c r="AD1459" i="1"/>
  <c r="AD1460" i="1"/>
  <c r="AD1461" i="1"/>
  <c r="AD1462" i="1"/>
  <c r="AD1463" i="1"/>
  <c r="AD1464" i="1"/>
  <c r="AD1465" i="1"/>
  <c r="AD1466" i="1"/>
  <c r="AD1467" i="1"/>
  <c r="AD1468" i="1"/>
  <c r="AD1469" i="1"/>
  <c r="AD1470" i="1"/>
  <c r="AD1471" i="1"/>
  <c r="AD1472" i="1"/>
  <c r="AD1473" i="1"/>
  <c r="AD1474" i="1"/>
  <c r="AD1475" i="1"/>
  <c r="AD1476" i="1"/>
  <c r="AD1477" i="1"/>
  <c r="AD1478" i="1"/>
  <c r="AD1479" i="1"/>
  <c r="AD1480" i="1"/>
  <c r="AD1481" i="1"/>
  <c r="AD1482" i="1"/>
  <c r="AD1483" i="1"/>
  <c r="AD1484" i="1"/>
  <c r="AD1485" i="1"/>
  <c r="AD1486" i="1"/>
  <c r="AD1487" i="1"/>
  <c r="AD1488" i="1"/>
  <c r="AD1489" i="1"/>
  <c r="AD1490" i="1"/>
  <c r="AD1491" i="1"/>
  <c r="AD1492" i="1"/>
  <c r="AD1493" i="1"/>
  <c r="AD1494" i="1"/>
  <c r="AD1495" i="1"/>
  <c r="AD1496" i="1"/>
  <c r="AD1497" i="1"/>
  <c r="AD1498" i="1"/>
  <c r="AD1499" i="1"/>
  <c r="AD1500" i="1"/>
  <c r="AD1501" i="1"/>
  <c r="AD1502" i="1"/>
  <c r="AD1503" i="1"/>
  <c r="AD1504" i="1"/>
  <c r="AD1505" i="1"/>
  <c r="AD1506" i="1"/>
  <c r="AD1507" i="1"/>
  <c r="AD1508" i="1"/>
  <c r="AD1509" i="1"/>
  <c r="AD1510" i="1"/>
  <c r="AD1511" i="1"/>
  <c r="AD1512" i="1"/>
  <c r="AD1513" i="1"/>
  <c r="AD1514" i="1"/>
  <c r="AD1515" i="1"/>
  <c r="AD1516" i="1"/>
  <c r="AD1517" i="1"/>
  <c r="AD1518" i="1"/>
  <c r="AD1519" i="1"/>
  <c r="AD1520" i="1"/>
  <c r="AD1521" i="1"/>
  <c r="AD1522" i="1"/>
  <c r="AD1523" i="1"/>
  <c r="AD1524" i="1"/>
  <c r="AD1525" i="1"/>
  <c r="AD1526" i="1"/>
  <c r="AD1527" i="1"/>
  <c r="AD1528" i="1"/>
  <c r="AD1529" i="1"/>
  <c r="AD1530" i="1"/>
  <c r="AD1531" i="1"/>
  <c r="AD1532" i="1"/>
  <c r="AD1533" i="1"/>
  <c r="AD1534" i="1"/>
  <c r="AD1535" i="1"/>
  <c r="AD1536" i="1"/>
  <c r="AD1537" i="1"/>
  <c r="AD1538" i="1"/>
  <c r="AD1539" i="1"/>
  <c r="AD1540" i="1"/>
  <c r="AD1541" i="1"/>
  <c r="AD1542" i="1"/>
  <c r="AD1543" i="1"/>
  <c r="AD1544" i="1"/>
  <c r="AD1545" i="1"/>
  <c r="AD1546" i="1"/>
  <c r="AD1547" i="1"/>
  <c r="AD1548" i="1"/>
  <c r="AD1549" i="1"/>
  <c r="AD1550" i="1"/>
  <c r="AD1551" i="1"/>
  <c r="AD1552" i="1"/>
  <c r="AD1553" i="1"/>
  <c r="AD1554" i="1"/>
  <c r="AD1555" i="1"/>
  <c r="AD1556" i="1"/>
  <c r="AD1557" i="1"/>
  <c r="AD1558" i="1"/>
  <c r="AD1559" i="1"/>
  <c r="AD1560" i="1"/>
  <c r="AD1561" i="1"/>
  <c r="AD1562" i="1"/>
  <c r="AD1563" i="1"/>
  <c r="AD1564" i="1"/>
  <c r="AD1565" i="1"/>
  <c r="AD1566" i="1"/>
  <c r="AD1567" i="1"/>
  <c r="AD1568" i="1"/>
  <c r="AD1569" i="1"/>
  <c r="AD1570" i="1"/>
  <c r="AD1571" i="1"/>
  <c r="AD1572" i="1"/>
  <c r="AD1573" i="1"/>
  <c r="AD1574" i="1"/>
  <c r="AD1575" i="1"/>
  <c r="AD1576" i="1"/>
  <c r="AD1577" i="1"/>
  <c r="AD1578" i="1"/>
  <c r="AD1579" i="1"/>
  <c r="AD1580" i="1"/>
  <c r="AD1581" i="1"/>
  <c r="AD1582" i="1"/>
  <c r="AD1583" i="1"/>
  <c r="AD1584" i="1"/>
  <c r="AD1585" i="1"/>
  <c r="AD1586" i="1"/>
  <c r="AD1587" i="1"/>
  <c r="AD1588" i="1"/>
  <c r="AD1589" i="1"/>
  <c r="AD1590" i="1"/>
  <c r="AD1591" i="1"/>
  <c r="AD1592" i="1"/>
  <c r="AD1593" i="1"/>
  <c r="AD1594" i="1"/>
  <c r="AD1595" i="1"/>
  <c r="AD1596" i="1"/>
  <c r="AD1597" i="1"/>
  <c r="AD1598" i="1"/>
  <c r="AD1599" i="1"/>
  <c r="AD1600" i="1"/>
  <c r="AD1601" i="1"/>
  <c r="AD1602" i="1"/>
  <c r="AD1603" i="1"/>
  <c r="AD1604" i="1"/>
  <c r="AD1605" i="1"/>
  <c r="AD1606" i="1"/>
  <c r="AD1607" i="1"/>
  <c r="AD1608" i="1"/>
  <c r="AD1609" i="1"/>
  <c r="AD1610" i="1"/>
  <c r="AD1611" i="1"/>
  <c r="AD1612" i="1"/>
  <c r="AD1613" i="1"/>
  <c r="AD1614" i="1"/>
  <c r="AD1615" i="1"/>
  <c r="AD1616" i="1"/>
  <c r="AD1617" i="1"/>
  <c r="AD1618" i="1"/>
  <c r="AD1619" i="1"/>
  <c r="AD1620" i="1"/>
  <c r="AD1621" i="1"/>
  <c r="AD1622" i="1"/>
  <c r="AD1623" i="1"/>
  <c r="AD1624" i="1"/>
  <c r="AD1625" i="1"/>
  <c r="AD1626" i="1"/>
  <c r="AD1627" i="1"/>
  <c r="AD1628" i="1"/>
  <c r="AD1629" i="1"/>
  <c r="AD1630" i="1"/>
  <c r="AD1631" i="1"/>
  <c r="AD1632" i="1"/>
  <c r="AD1633" i="1"/>
  <c r="AD1634" i="1"/>
  <c r="AD1635" i="1"/>
  <c r="AD1636" i="1"/>
  <c r="AD1637" i="1"/>
  <c r="AD1638" i="1"/>
  <c r="AD1639" i="1"/>
  <c r="AD1640" i="1"/>
  <c r="AD1641" i="1"/>
  <c r="AD1642" i="1"/>
  <c r="AD1643" i="1"/>
  <c r="AD1644" i="1"/>
  <c r="AD1645" i="1"/>
  <c r="AD1646" i="1"/>
  <c r="AD1647" i="1"/>
  <c r="AD1648" i="1"/>
  <c r="AD1649" i="1"/>
  <c r="AD1650" i="1"/>
  <c r="AD1651" i="1"/>
  <c r="AD1652" i="1"/>
  <c r="AD1653" i="1"/>
  <c r="AD1654" i="1"/>
  <c r="AD1655" i="1"/>
  <c r="AD1656" i="1"/>
  <c r="AD1657" i="1"/>
  <c r="AD1658" i="1"/>
  <c r="AD1659" i="1"/>
  <c r="AD1660" i="1"/>
  <c r="AD1661" i="1"/>
  <c r="AD1662" i="1"/>
  <c r="AD1663" i="1"/>
  <c r="AD1664" i="1"/>
  <c r="AD1665" i="1"/>
  <c r="AD1666" i="1"/>
  <c r="AD1667" i="1"/>
  <c r="AD1668" i="1"/>
  <c r="AD1669" i="1"/>
  <c r="AD1670" i="1"/>
  <c r="AD1671" i="1"/>
  <c r="AD1672" i="1"/>
  <c r="AD1673" i="1"/>
  <c r="AD1674" i="1"/>
  <c r="AD1675" i="1"/>
  <c r="AD1676" i="1"/>
  <c r="AD1677" i="1"/>
  <c r="AD1678" i="1"/>
  <c r="AD1679" i="1"/>
  <c r="AD1680" i="1"/>
  <c r="AD1681" i="1"/>
  <c r="AD1682" i="1"/>
  <c r="AD1683" i="1"/>
  <c r="AD1684" i="1"/>
  <c r="AD1685" i="1"/>
  <c r="AD1686" i="1"/>
  <c r="AD1687" i="1"/>
  <c r="AD1688" i="1"/>
  <c r="AD1689" i="1"/>
  <c r="AD1690" i="1"/>
  <c r="AD1691" i="1"/>
  <c r="AD1692" i="1"/>
  <c r="AD1693" i="1"/>
  <c r="AD1694" i="1"/>
  <c r="AD1695" i="1"/>
  <c r="AD1696" i="1"/>
  <c r="AD1697" i="1"/>
  <c r="AD1698" i="1"/>
  <c r="AD1699" i="1"/>
  <c r="AD1700" i="1"/>
  <c r="AD1701" i="1"/>
  <c r="AD1702" i="1"/>
  <c r="AD1703" i="1"/>
  <c r="AD1704" i="1"/>
  <c r="AD1705" i="1"/>
  <c r="AD1706" i="1"/>
  <c r="AD1707" i="1"/>
  <c r="AD1708" i="1"/>
  <c r="AD1709" i="1"/>
  <c r="AD1710" i="1"/>
  <c r="AD1711" i="1"/>
  <c r="AD1712" i="1"/>
  <c r="AD1713" i="1"/>
  <c r="AD1714" i="1"/>
  <c r="AD1715" i="1"/>
  <c r="AD1716" i="1"/>
  <c r="AD1717" i="1"/>
  <c r="AD1718" i="1"/>
  <c r="AD1719" i="1"/>
  <c r="AD1720" i="1"/>
  <c r="AD1721" i="1"/>
  <c r="AD1722" i="1"/>
  <c r="AD1723" i="1"/>
  <c r="AD1724" i="1"/>
  <c r="AD1725" i="1"/>
  <c r="AD1726" i="1"/>
  <c r="AD1727" i="1"/>
  <c r="AD1728" i="1"/>
  <c r="AD1729" i="1"/>
  <c r="AD1730" i="1"/>
  <c r="AD1731" i="1"/>
  <c r="AD1732" i="1"/>
  <c r="AD1733" i="1"/>
  <c r="AD1734" i="1"/>
  <c r="AD1735" i="1"/>
  <c r="AD1736" i="1"/>
  <c r="AD1737" i="1"/>
  <c r="AD1738" i="1"/>
  <c r="AD1739" i="1"/>
  <c r="AD1740" i="1"/>
  <c r="AD1741" i="1"/>
  <c r="AD1742" i="1"/>
  <c r="AD1743" i="1"/>
  <c r="AD1744" i="1"/>
  <c r="AD1745" i="1"/>
  <c r="AD1746" i="1"/>
  <c r="AD1747" i="1"/>
  <c r="AD1748" i="1"/>
  <c r="AD1749" i="1"/>
  <c r="AD1750" i="1"/>
  <c r="AD1751" i="1"/>
  <c r="AD1752" i="1"/>
  <c r="AD1753" i="1"/>
  <c r="AD1754" i="1"/>
  <c r="AD1755" i="1"/>
  <c r="AD1756" i="1"/>
  <c r="AD1757" i="1"/>
  <c r="AD1758" i="1"/>
  <c r="AD1759" i="1"/>
  <c r="AD1760" i="1"/>
  <c r="AD1761" i="1"/>
  <c r="AD1762" i="1"/>
  <c r="AD1763" i="1"/>
  <c r="AD1764" i="1"/>
  <c r="AD1765" i="1"/>
  <c r="AD1766" i="1"/>
  <c r="AD1767" i="1"/>
  <c r="AD1768" i="1"/>
  <c r="AD1769" i="1"/>
  <c r="AD1770" i="1"/>
  <c r="AD1771" i="1"/>
  <c r="AD1772" i="1"/>
  <c r="AD1773" i="1"/>
  <c r="AD1774" i="1"/>
  <c r="AD1775" i="1"/>
  <c r="AD1776" i="1"/>
  <c r="AD1777" i="1"/>
  <c r="AD1778" i="1"/>
  <c r="AD1779" i="1"/>
  <c r="AD1780" i="1"/>
  <c r="AD1781" i="1"/>
  <c r="AD1782" i="1"/>
  <c r="AD1783" i="1"/>
  <c r="AD1784" i="1"/>
  <c r="AD1785" i="1"/>
  <c r="AD1786" i="1"/>
  <c r="AD1787" i="1"/>
  <c r="AD1788" i="1"/>
  <c r="AD1789" i="1"/>
  <c r="AD1790" i="1"/>
  <c r="AD1791" i="1"/>
  <c r="AD1792" i="1"/>
  <c r="AD1793" i="1"/>
  <c r="AD1794" i="1"/>
  <c r="AD1795" i="1"/>
  <c r="AD1796" i="1"/>
  <c r="AD1797" i="1"/>
  <c r="AD1798" i="1"/>
  <c r="AD1799" i="1"/>
  <c r="AD1800" i="1"/>
  <c r="AD1801" i="1"/>
  <c r="AD1802" i="1"/>
  <c r="AD1803" i="1"/>
  <c r="AD1804" i="1"/>
  <c r="AD1805" i="1"/>
  <c r="AD1806" i="1"/>
  <c r="AD1807" i="1"/>
  <c r="AD1808" i="1"/>
  <c r="AD1809" i="1"/>
  <c r="AD1810" i="1"/>
  <c r="AD1811" i="1"/>
  <c r="AD1812" i="1"/>
  <c r="AD1813" i="1"/>
  <c r="AD1814" i="1"/>
  <c r="AD1815" i="1"/>
  <c r="AD1816" i="1"/>
  <c r="AD1817" i="1"/>
  <c r="AD1818" i="1"/>
  <c r="AD1819" i="1"/>
  <c r="AD1820" i="1"/>
  <c r="AD1821" i="1"/>
  <c r="AD1822" i="1"/>
  <c r="AD1823" i="1"/>
  <c r="AD1824" i="1"/>
  <c r="AD1825" i="1"/>
  <c r="AD1826" i="1"/>
  <c r="AD1827" i="1"/>
  <c r="AD1828" i="1"/>
  <c r="AD1829" i="1"/>
  <c r="AD1830" i="1"/>
  <c r="AD1831" i="1"/>
  <c r="AD1832" i="1"/>
  <c r="AD1833" i="1"/>
  <c r="AD1834" i="1"/>
  <c r="AD1835" i="1"/>
  <c r="AD1836" i="1"/>
  <c r="AD1837" i="1"/>
  <c r="AD1838" i="1"/>
  <c r="AD1839" i="1"/>
  <c r="AD1840" i="1"/>
  <c r="AD1841" i="1"/>
  <c r="AD1842" i="1"/>
  <c r="AD1843" i="1"/>
  <c r="AD1844" i="1"/>
  <c r="AD1845" i="1"/>
  <c r="AD1846" i="1"/>
  <c r="AD1847" i="1"/>
  <c r="AD1848" i="1"/>
  <c r="AD1849" i="1"/>
  <c r="AD1850" i="1"/>
  <c r="AD1851" i="1"/>
  <c r="AD1852" i="1"/>
  <c r="AD1853" i="1"/>
  <c r="AD1854" i="1"/>
  <c r="AD1855" i="1"/>
  <c r="AD1856" i="1"/>
  <c r="AD1857" i="1"/>
  <c r="AD1858" i="1"/>
  <c r="AD1859" i="1"/>
  <c r="AD1860" i="1"/>
  <c r="AD1861" i="1"/>
  <c r="AD1862" i="1"/>
  <c r="AD1863" i="1"/>
  <c r="AD1864" i="1"/>
  <c r="AD1865" i="1"/>
  <c r="AD1866" i="1"/>
  <c r="AD1867" i="1"/>
  <c r="AD1868" i="1"/>
  <c r="AD1869" i="1"/>
  <c r="AD1870" i="1"/>
  <c r="AD1871" i="1"/>
  <c r="AD1872" i="1"/>
  <c r="AD1873" i="1"/>
  <c r="AD1874" i="1"/>
  <c r="AD1875" i="1"/>
  <c r="AD1876" i="1"/>
  <c r="AD1877" i="1"/>
  <c r="AD1878" i="1"/>
  <c r="AD1879" i="1"/>
  <c r="AD1880" i="1"/>
  <c r="AD1881" i="1"/>
  <c r="AD1882" i="1"/>
  <c r="AD1883" i="1"/>
  <c r="AD1884" i="1"/>
  <c r="AD1885" i="1"/>
  <c r="AD1886" i="1"/>
  <c r="AD1887" i="1"/>
  <c r="AD1888" i="1"/>
  <c r="AD1889" i="1"/>
  <c r="AD1890" i="1"/>
  <c r="AD1891" i="1"/>
  <c r="AD1892" i="1"/>
  <c r="AD1893" i="1"/>
  <c r="AD1894" i="1"/>
  <c r="AD1895" i="1"/>
  <c r="AD1896" i="1"/>
  <c r="AD1897" i="1"/>
  <c r="AD1898" i="1"/>
  <c r="AD1899" i="1"/>
  <c r="AD1900" i="1"/>
  <c r="AD1901" i="1"/>
  <c r="AD1902" i="1"/>
  <c r="AD1903" i="1"/>
  <c r="AD1904" i="1"/>
  <c r="AD1905" i="1"/>
  <c r="AD1906" i="1"/>
  <c r="AD1907" i="1"/>
  <c r="AD1908" i="1"/>
  <c r="AD1909" i="1"/>
  <c r="AD1910" i="1"/>
  <c r="AD1911" i="1"/>
  <c r="AD1912" i="1"/>
  <c r="AD1913" i="1"/>
  <c r="AD1914" i="1"/>
  <c r="AD1915" i="1"/>
  <c r="AD1916" i="1"/>
  <c r="AD1917" i="1"/>
  <c r="AD1918" i="1"/>
  <c r="AD1919" i="1"/>
  <c r="AD1920" i="1"/>
  <c r="AD1921" i="1"/>
  <c r="AD1922" i="1"/>
  <c r="AD1923" i="1"/>
  <c r="AD1924" i="1"/>
  <c r="AD1925" i="1"/>
  <c r="AD1926" i="1"/>
  <c r="AD1927" i="1"/>
  <c r="AD1928" i="1"/>
  <c r="AD1929" i="1"/>
  <c r="AD1930" i="1"/>
  <c r="AD1931" i="1"/>
  <c r="AD1932" i="1"/>
  <c r="AD1933" i="1"/>
  <c r="AD1934" i="1"/>
  <c r="AD1935" i="1"/>
  <c r="AD1936" i="1"/>
  <c r="AD1937" i="1"/>
  <c r="AD1938" i="1"/>
  <c r="AD1939" i="1"/>
  <c r="AD1940" i="1"/>
  <c r="AD1941" i="1"/>
  <c r="AD1942" i="1"/>
  <c r="AD1943" i="1"/>
  <c r="AD1944" i="1"/>
  <c r="AD1945" i="1"/>
  <c r="AD1946" i="1"/>
  <c r="AD1947" i="1"/>
  <c r="AD1948" i="1"/>
  <c r="AD1949" i="1"/>
  <c r="AD1950" i="1"/>
  <c r="AD1951" i="1"/>
  <c r="AD1952" i="1"/>
  <c r="AD1953" i="1"/>
  <c r="AD1954" i="1"/>
  <c r="AD1955" i="1"/>
  <c r="AD1956" i="1"/>
  <c r="AD1957" i="1"/>
  <c r="AD1958" i="1"/>
  <c r="AD1959" i="1"/>
  <c r="AD1960" i="1"/>
  <c r="AD1961" i="1"/>
  <c r="AD1962" i="1"/>
  <c r="AD1963" i="1"/>
  <c r="AD1964" i="1"/>
  <c r="AD1965" i="1"/>
  <c r="AD1966" i="1"/>
  <c r="AD1967" i="1"/>
  <c r="AD1968" i="1"/>
  <c r="AD1969" i="1"/>
  <c r="AD1970" i="1"/>
  <c r="AD1971" i="1"/>
  <c r="AD1972" i="1"/>
  <c r="AD1973" i="1"/>
  <c r="AD1974" i="1"/>
  <c r="AD1975" i="1"/>
  <c r="AD1976" i="1"/>
  <c r="AD1977" i="1"/>
  <c r="AD1978" i="1"/>
  <c r="AD1979" i="1"/>
  <c r="AD1980" i="1"/>
  <c r="AD1981" i="1"/>
  <c r="AD1982" i="1"/>
  <c r="AD1983" i="1"/>
  <c r="AD1984" i="1"/>
  <c r="AD1985" i="1"/>
  <c r="AD1986" i="1"/>
  <c r="AD1987" i="1"/>
  <c r="AD1988" i="1"/>
  <c r="AD1989" i="1"/>
  <c r="AD1990" i="1"/>
  <c r="AD1991" i="1"/>
  <c r="AD1992" i="1"/>
  <c r="AD1993" i="1"/>
  <c r="AD1994" i="1"/>
  <c r="AD1995" i="1"/>
  <c r="AD1996" i="1"/>
  <c r="AD1997" i="1"/>
  <c r="AD1998" i="1"/>
  <c r="AD1999" i="1"/>
  <c r="AD2000" i="1"/>
  <c r="AD2001" i="1"/>
  <c r="AD2002" i="1"/>
  <c r="AD2003" i="1"/>
  <c r="AD2004" i="1"/>
  <c r="AD2005" i="1"/>
  <c r="AD2006" i="1"/>
  <c r="AD2007" i="1"/>
  <c r="AD2008" i="1"/>
  <c r="AD2009" i="1"/>
  <c r="AD2010" i="1"/>
  <c r="AD2011" i="1"/>
  <c r="AD2012" i="1"/>
  <c r="AD2013" i="1"/>
  <c r="AD2014" i="1"/>
  <c r="AD2015" i="1"/>
  <c r="AD2016" i="1"/>
  <c r="AD2017" i="1"/>
  <c r="AD2018" i="1"/>
  <c r="AD2019" i="1"/>
  <c r="AD2020" i="1"/>
  <c r="AD2021" i="1"/>
  <c r="AD2022" i="1"/>
  <c r="AD2023" i="1"/>
  <c r="AD2024" i="1"/>
  <c r="AD2025" i="1"/>
  <c r="AD2026" i="1"/>
  <c r="AD2027" i="1"/>
  <c r="AD2028" i="1"/>
  <c r="AD2029" i="1"/>
  <c r="AD2030" i="1"/>
  <c r="AD2031" i="1"/>
  <c r="AD2032" i="1"/>
  <c r="AD2033" i="1"/>
  <c r="AD2034" i="1"/>
  <c r="AD2035" i="1"/>
  <c r="AD2036" i="1"/>
  <c r="AD2037" i="1"/>
  <c r="AD2038" i="1"/>
  <c r="AD2039" i="1"/>
  <c r="AD2040" i="1"/>
  <c r="AD2041" i="1"/>
  <c r="AD2042" i="1"/>
  <c r="AD2043" i="1"/>
  <c r="AD2044" i="1"/>
  <c r="AD2045" i="1"/>
  <c r="AD2046" i="1"/>
  <c r="AD2047" i="1"/>
  <c r="AD2048" i="1"/>
  <c r="AD2049" i="1"/>
  <c r="AD2050" i="1"/>
  <c r="AD2051" i="1"/>
  <c r="AD2052" i="1"/>
  <c r="AD2053" i="1"/>
  <c r="AD2054" i="1"/>
  <c r="AD2055" i="1"/>
  <c r="AD2056" i="1"/>
  <c r="AD2057" i="1"/>
  <c r="AD2058" i="1"/>
  <c r="AD2059" i="1"/>
  <c r="AD2060" i="1"/>
  <c r="AD2061" i="1"/>
  <c r="AD2062" i="1"/>
  <c r="AD2063" i="1"/>
  <c r="AD2064" i="1"/>
  <c r="AD2065" i="1"/>
  <c r="AD2066" i="1"/>
  <c r="AD2067" i="1"/>
  <c r="AD2068" i="1"/>
  <c r="AD2069" i="1"/>
  <c r="AD2070" i="1"/>
  <c r="AD2071" i="1"/>
  <c r="AD2072" i="1"/>
  <c r="AD2073" i="1"/>
  <c r="AD2074" i="1"/>
  <c r="AD2075" i="1"/>
  <c r="AD2076" i="1"/>
  <c r="AD2077" i="1"/>
  <c r="AD2078" i="1"/>
  <c r="AD2079" i="1"/>
  <c r="AD2080" i="1"/>
  <c r="AD2081" i="1"/>
  <c r="AD2082" i="1"/>
  <c r="AD2083" i="1"/>
  <c r="AD2084" i="1"/>
  <c r="AD2085" i="1"/>
  <c r="AD2086" i="1"/>
  <c r="AD2087" i="1"/>
  <c r="AD2088" i="1"/>
  <c r="AD2089" i="1"/>
  <c r="AD2090" i="1"/>
  <c r="AD2091" i="1"/>
  <c r="AD2092" i="1"/>
  <c r="AD2093" i="1"/>
  <c r="AD2094" i="1"/>
  <c r="AD2095" i="1"/>
  <c r="AD2096" i="1"/>
  <c r="AD2097" i="1"/>
  <c r="AD2098" i="1"/>
  <c r="AD2099" i="1"/>
  <c r="AD2100" i="1"/>
  <c r="AD2101" i="1"/>
  <c r="AD2102" i="1"/>
  <c r="AD2103" i="1"/>
  <c r="AD2104" i="1"/>
  <c r="AD2105" i="1"/>
  <c r="AD2106" i="1"/>
  <c r="AD2107" i="1"/>
  <c r="AD2108" i="1"/>
  <c r="AD2109" i="1"/>
  <c r="AD2110" i="1"/>
  <c r="AD2111" i="1"/>
  <c r="AD2112" i="1"/>
  <c r="AD2113" i="1"/>
  <c r="AD2114" i="1"/>
  <c r="AD2115" i="1"/>
  <c r="AD2116" i="1"/>
  <c r="AD2117" i="1"/>
  <c r="AD2118" i="1"/>
  <c r="AD2119" i="1"/>
  <c r="AD2120" i="1"/>
  <c r="AD2121" i="1"/>
  <c r="AD2122" i="1"/>
  <c r="AD2123" i="1"/>
  <c r="AD2124" i="1"/>
  <c r="AD2125" i="1"/>
  <c r="AD2126" i="1"/>
  <c r="AD2127" i="1"/>
  <c r="AD2128" i="1"/>
  <c r="AD2129" i="1"/>
  <c r="AD2130" i="1"/>
  <c r="AD2131" i="1"/>
  <c r="AD2132" i="1"/>
  <c r="AD2133" i="1"/>
  <c r="AD2134" i="1"/>
  <c r="AD2135" i="1"/>
  <c r="AD2136" i="1"/>
  <c r="AD2137" i="1"/>
  <c r="AD2138" i="1"/>
  <c r="AD2139" i="1"/>
  <c r="AD2140" i="1"/>
  <c r="AD2141" i="1"/>
  <c r="AD2142" i="1"/>
  <c r="AD2143" i="1"/>
  <c r="AD2144" i="1"/>
  <c r="AD2145" i="1"/>
  <c r="AD2146" i="1"/>
  <c r="AD2147" i="1"/>
  <c r="AD2148" i="1"/>
  <c r="AD2149" i="1"/>
  <c r="AD2150" i="1"/>
  <c r="AD2151" i="1"/>
  <c r="AD2152" i="1"/>
  <c r="AD2153" i="1"/>
  <c r="AD2154" i="1"/>
  <c r="AD2155" i="1"/>
  <c r="AD2156" i="1"/>
  <c r="AD2157" i="1"/>
  <c r="AD2158" i="1"/>
  <c r="AD2159" i="1"/>
  <c r="AD2160" i="1"/>
  <c r="AD2161" i="1"/>
  <c r="AD2162" i="1"/>
  <c r="AD2163" i="1"/>
  <c r="AD2164" i="1"/>
  <c r="AD2165" i="1"/>
  <c r="AD2166" i="1"/>
  <c r="AD2167" i="1"/>
  <c r="AD2168" i="1"/>
  <c r="AD2169" i="1"/>
  <c r="AD2170" i="1"/>
  <c r="AD2171" i="1"/>
  <c r="AD2172" i="1"/>
  <c r="AD2173" i="1"/>
  <c r="AD2174" i="1"/>
  <c r="AD2175" i="1"/>
  <c r="AD2176" i="1"/>
  <c r="AD2177" i="1"/>
  <c r="AD2178" i="1"/>
  <c r="AD2179" i="1"/>
  <c r="AD2180" i="1"/>
  <c r="AD2181" i="1"/>
  <c r="AD2182" i="1"/>
  <c r="AD2183" i="1"/>
  <c r="AD2184" i="1"/>
  <c r="AD2185" i="1"/>
  <c r="AD2186" i="1"/>
  <c r="AD2187" i="1"/>
  <c r="AD2188" i="1"/>
  <c r="AD2189" i="1"/>
  <c r="AD2190" i="1"/>
  <c r="AD2191" i="1"/>
  <c r="AD2192" i="1"/>
  <c r="AD2193" i="1"/>
  <c r="AD2194" i="1"/>
  <c r="AD2195" i="1"/>
  <c r="AD2196" i="1"/>
  <c r="AD2197" i="1"/>
  <c r="AD2198" i="1"/>
  <c r="AD2199" i="1"/>
  <c r="AD2200" i="1"/>
  <c r="AD2201" i="1"/>
  <c r="AD2202" i="1"/>
  <c r="AD2203" i="1"/>
  <c r="AD2204" i="1"/>
  <c r="AD2205" i="1"/>
  <c r="AD2206" i="1"/>
  <c r="AD2207" i="1"/>
  <c r="AD2208" i="1"/>
  <c r="AD2209" i="1"/>
  <c r="AD2210" i="1"/>
  <c r="AD2211" i="1"/>
  <c r="AD2212" i="1"/>
  <c r="AD2213" i="1"/>
  <c r="AD2214" i="1"/>
  <c r="AD2215" i="1"/>
  <c r="AD2216" i="1"/>
  <c r="AD2217" i="1"/>
  <c r="AD2218" i="1"/>
  <c r="AD2219" i="1"/>
  <c r="AD2220" i="1"/>
  <c r="AD2221" i="1"/>
  <c r="AD2222" i="1"/>
  <c r="AD2223" i="1"/>
  <c r="AD2224" i="1"/>
  <c r="AD2225" i="1"/>
  <c r="AD2226" i="1"/>
  <c r="AD2227" i="1"/>
  <c r="AD2228" i="1"/>
  <c r="AD2229" i="1"/>
  <c r="AD2230" i="1"/>
  <c r="AD2231" i="1"/>
  <c r="AD2232" i="1"/>
  <c r="AD2233" i="1"/>
  <c r="AD2234" i="1"/>
  <c r="AD2235" i="1"/>
  <c r="AD2236" i="1"/>
  <c r="AD2237" i="1"/>
  <c r="AD2238" i="1"/>
  <c r="AD2239" i="1"/>
  <c r="AD2240" i="1"/>
  <c r="AD2241" i="1"/>
  <c r="AD2242" i="1"/>
  <c r="AD2243" i="1"/>
  <c r="AD2244" i="1"/>
  <c r="AD2245" i="1"/>
  <c r="AD2246" i="1"/>
  <c r="AD2247" i="1"/>
  <c r="AD2248" i="1"/>
  <c r="AD2249" i="1"/>
  <c r="AD2250" i="1"/>
  <c r="AD2251" i="1"/>
  <c r="AD2252" i="1"/>
  <c r="AD2253" i="1"/>
  <c r="AD2254" i="1"/>
  <c r="AD2255" i="1"/>
  <c r="AD2256" i="1"/>
  <c r="AD2257" i="1"/>
  <c r="AD2258" i="1"/>
  <c r="AD2259" i="1"/>
  <c r="AD2260" i="1"/>
  <c r="AD2261" i="1"/>
  <c r="AD2262" i="1"/>
  <c r="AD2263" i="1"/>
  <c r="AD2264" i="1"/>
  <c r="AD2265" i="1"/>
  <c r="AD2266" i="1"/>
  <c r="AD2267" i="1"/>
  <c r="AD2268" i="1"/>
  <c r="AD2269" i="1"/>
  <c r="AD2270" i="1"/>
  <c r="AD2271" i="1"/>
  <c r="AD2272" i="1"/>
  <c r="AD2273" i="1"/>
  <c r="AD2274" i="1"/>
  <c r="AD2275" i="1"/>
  <c r="AD2276" i="1"/>
  <c r="AD2277" i="1"/>
  <c r="AD2278" i="1"/>
  <c r="AD2279" i="1"/>
  <c r="AD2280" i="1"/>
  <c r="AD2281" i="1"/>
  <c r="C1" i="4"/>
  <c r="D1" i="4"/>
  <c r="E1" i="4"/>
  <c r="F1" i="4"/>
  <c r="G1" i="4"/>
  <c r="H1" i="4"/>
  <c r="I1" i="4"/>
  <c r="J1" i="4"/>
  <c r="K1" i="4"/>
  <c r="L1" i="4"/>
  <c r="M1" i="4"/>
  <c r="N1" i="4"/>
  <c r="O1" i="4"/>
  <c r="B1" i="4"/>
  <c r="A1" i="4"/>
  <c r="F104" i="2" l="1"/>
  <c r="N104" i="2"/>
  <c r="J105" i="2"/>
  <c r="F106" i="2"/>
  <c r="N106" i="2"/>
  <c r="J107" i="2"/>
  <c r="F108" i="2"/>
  <c r="G104" i="2"/>
  <c r="C105" i="2"/>
  <c r="K105" i="2"/>
  <c r="G106" i="2"/>
  <c r="C107" i="2"/>
  <c r="K107" i="2"/>
  <c r="H104" i="2"/>
  <c r="D105" i="2"/>
  <c r="L105" i="2"/>
  <c r="H106" i="2"/>
  <c r="D107" i="2"/>
  <c r="L107" i="2"/>
  <c r="H108" i="2"/>
  <c r="J104" i="2"/>
  <c r="F105" i="2"/>
  <c r="N105" i="2"/>
  <c r="J106" i="2"/>
  <c r="M104" i="2"/>
  <c r="E106" i="2"/>
  <c r="H107" i="2"/>
  <c r="I108" i="2"/>
  <c r="E109" i="2"/>
  <c r="M109" i="2"/>
  <c r="I110" i="2"/>
  <c r="E111" i="2"/>
  <c r="M111" i="2"/>
  <c r="I112" i="2"/>
  <c r="E113" i="2"/>
  <c r="M113" i="2"/>
  <c r="I114" i="2"/>
  <c r="E115" i="2"/>
  <c r="M115" i="2"/>
  <c r="I116" i="2"/>
  <c r="E117" i="2"/>
  <c r="M117" i="2"/>
  <c r="I118" i="2"/>
  <c r="E119" i="2"/>
  <c r="M119" i="2"/>
  <c r="I120" i="2"/>
  <c r="E121" i="2"/>
  <c r="M121" i="2"/>
  <c r="I122" i="2"/>
  <c r="E123" i="2"/>
  <c r="M123" i="2"/>
  <c r="I124" i="2"/>
  <c r="E125" i="2"/>
  <c r="M125" i="2"/>
  <c r="I126" i="2"/>
  <c r="E127" i="2"/>
  <c r="M127" i="2"/>
  <c r="I128" i="2"/>
  <c r="E129" i="2"/>
  <c r="M129" i="2"/>
  <c r="I130" i="2"/>
  <c r="E131" i="2"/>
  <c r="M131" i="2"/>
  <c r="I132" i="2"/>
  <c r="E133" i="2"/>
  <c r="M133" i="2"/>
  <c r="I134" i="2"/>
  <c r="E135" i="2"/>
  <c r="M135" i="2"/>
  <c r="I136" i="2"/>
  <c r="E137" i="2"/>
  <c r="M137" i="2"/>
  <c r="I138" i="2"/>
  <c r="E139" i="2"/>
  <c r="M139" i="2"/>
  <c r="I140" i="2"/>
  <c r="E141" i="2"/>
  <c r="M141" i="2"/>
  <c r="I142" i="2"/>
  <c r="E143" i="2"/>
  <c r="M143" i="2"/>
  <c r="I144" i="2"/>
  <c r="E145" i="2"/>
  <c r="M145" i="2"/>
  <c r="I146" i="2"/>
  <c r="E147" i="2"/>
  <c r="M147" i="2"/>
  <c r="I148" i="2"/>
  <c r="E149" i="2"/>
  <c r="M149" i="2"/>
  <c r="I150" i="2"/>
  <c r="E151" i="2"/>
  <c r="M151" i="2"/>
  <c r="I152" i="2"/>
  <c r="E153" i="2"/>
  <c r="M153" i="2"/>
  <c r="I154" i="2"/>
  <c r="E105" i="2"/>
  <c r="I106" i="2"/>
  <c r="I107" i="2"/>
  <c r="J108" i="2"/>
  <c r="F109" i="2"/>
  <c r="N109" i="2"/>
  <c r="J110" i="2"/>
  <c r="F111" i="2"/>
  <c r="N111" i="2"/>
  <c r="J112" i="2"/>
  <c r="F113" i="2"/>
  <c r="N113" i="2"/>
  <c r="J114" i="2"/>
  <c r="F115" i="2"/>
  <c r="N115" i="2"/>
  <c r="J116" i="2"/>
  <c r="F117" i="2"/>
  <c r="N117" i="2"/>
  <c r="J118" i="2"/>
  <c r="F119" i="2"/>
  <c r="N119" i="2"/>
  <c r="J120" i="2"/>
  <c r="F121" i="2"/>
  <c r="N121" i="2"/>
  <c r="J122" i="2"/>
  <c r="F123" i="2"/>
  <c r="N123" i="2"/>
  <c r="J124" i="2"/>
  <c r="F125" i="2"/>
  <c r="N125" i="2"/>
  <c r="J126" i="2"/>
  <c r="F127" i="2"/>
  <c r="N127" i="2"/>
  <c r="J128" i="2"/>
  <c r="F129" i="2"/>
  <c r="N129" i="2"/>
  <c r="J130" i="2"/>
  <c r="F131" i="2"/>
  <c r="N131" i="2"/>
  <c r="J132" i="2"/>
  <c r="F133" i="2"/>
  <c r="N133" i="2"/>
  <c r="J134" i="2"/>
  <c r="F135" i="2"/>
  <c r="N135" i="2"/>
  <c r="J136" i="2"/>
  <c r="F137" i="2"/>
  <c r="N137" i="2"/>
  <c r="J138" i="2"/>
  <c r="F139" i="2"/>
  <c r="N139" i="2"/>
  <c r="J140" i="2"/>
  <c r="F141" i="2"/>
  <c r="N141" i="2"/>
  <c r="C104" i="2"/>
  <c r="G105" i="2"/>
  <c r="K106" i="2"/>
  <c r="M107" i="2"/>
  <c r="K108" i="2"/>
  <c r="G109" i="2"/>
  <c r="C110" i="2"/>
  <c r="K110" i="2"/>
  <c r="G111" i="2"/>
  <c r="C112" i="2"/>
  <c r="K112" i="2"/>
  <c r="G113" i="2"/>
  <c r="C114" i="2"/>
  <c r="K114" i="2"/>
  <c r="G115" i="2"/>
  <c r="C116" i="2"/>
  <c r="K116" i="2"/>
  <c r="G117" i="2"/>
  <c r="C118" i="2"/>
  <c r="K118" i="2"/>
  <c r="G119" i="2"/>
  <c r="C120" i="2"/>
  <c r="K120" i="2"/>
  <c r="G121" i="2"/>
  <c r="C122" i="2"/>
  <c r="K122" i="2"/>
  <c r="G123" i="2"/>
  <c r="C124" i="2"/>
  <c r="K124" i="2"/>
  <c r="G125" i="2"/>
  <c r="C126" i="2"/>
  <c r="K126" i="2"/>
  <c r="G127" i="2"/>
  <c r="C128" i="2"/>
  <c r="K128" i="2"/>
  <c r="G129" i="2"/>
  <c r="C130" i="2"/>
  <c r="K130" i="2"/>
  <c r="G131" i="2"/>
  <c r="C132" i="2"/>
  <c r="K132" i="2"/>
  <c r="G133" i="2"/>
  <c r="C134" i="2"/>
  <c r="K134" i="2"/>
  <c r="G135" i="2"/>
  <c r="C136" i="2"/>
  <c r="K136" i="2"/>
  <c r="G137" i="2"/>
  <c r="C138" i="2"/>
  <c r="K138" i="2"/>
  <c r="G139" i="2"/>
  <c r="C140" i="2"/>
  <c r="K140" i="2"/>
  <c r="G141" i="2"/>
  <c r="C142" i="2"/>
  <c r="K142" i="2"/>
  <c r="G143" i="2"/>
  <c r="C144" i="2"/>
  <c r="K144" i="2"/>
  <c r="G145" i="2"/>
  <c r="C146" i="2"/>
  <c r="K146" i="2"/>
  <c r="G147" i="2"/>
  <c r="C148" i="2"/>
  <c r="K148" i="2"/>
  <c r="G149" i="2"/>
  <c r="C150" i="2"/>
  <c r="K150" i="2"/>
  <c r="G151" i="2"/>
  <c r="C152" i="2"/>
  <c r="K152" i="2"/>
  <c r="G153" i="2"/>
  <c r="C154" i="2"/>
  <c r="K154" i="2"/>
  <c r="E104" i="2"/>
  <c r="I105" i="2"/>
  <c r="M106" i="2"/>
  <c r="C108" i="2"/>
  <c r="M108" i="2"/>
  <c r="I109" i="2"/>
  <c r="E110" i="2"/>
  <c r="M110" i="2"/>
  <c r="I111" i="2"/>
  <c r="E112" i="2"/>
  <c r="M112" i="2"/>
  <c r="I113" i="2"/>
  <c r="E114" i="2"/>
  <c r="M114" i="2"/>
  <c r="I115" i="2"/>
  <c r="E116" i="2"/>
  <c r="M116" i="2"/>
  <c r="I117" i="2"/>
  <c r="E118" i="2"/>
  <c r="M118" i="2"/>
  <c r="I119" i="2"/>
  <c r="E120" i="2"/>
  <c r="M120" i="2"/>
  <c r="I121" i="2"/>
  <c r="E122" i="2"/>
  <c r="M122" i="2"/>
  <c r="I123" i="2"/>
  <c r="E124" i="2"/>
  <c r="M124" i="2"/>
  <c r="I125" i="2"/>
  <c r="E126" i="2"/>
  <c r="M126" i="2"/>
  <c r="I127" i="2"/>
  <c r="E128" i="2"/>
  <c r="M128" i="2"/>
  <c r="I129" i="2"/>
  <c r="E130" i="2"/>
  <c r="M130" i="2"/>
  <c r="I131" i="2"/>
  <c r="E132" i="2"/>
  <c r="M132" i="2"/>
  <c r="I133" i="2"/>
  <c r="E134" i="2"/>
  <c r="I104" i="2"/>
  <c r="M105" i="2"/>
  <c r="E107" i="2"/>
  <c r="D108" i="2"/>
  <c r="N108" i="2"/>
  <c r="J109" i="2"/>
  <c r="F110" i="2"/>
  <c r="N110" i="2"/>
  <c r="J111" i="2"/>
  <c r="F112" i="2"/>
  <c r="N112" i="2"/>
  <c r="J113" i="2"/>
  <c r="F114" i="2"/>
  <c r="N114" i="2"/>
  <c r="J115" i="2"/>
  <c r="F116" i="2"/>
  <c r="N116" i="2"/>
  <c r="J117" i="2"/>
  <c r="F118" i="2"/>
  <c r="N118" i="2"/>
  <c r="F107" i="2"/>
  <c r="H109" i="2"/>
  <c r="D111" i="2"/>
  <c r="C113" i="2"/>
  <c r="L114" i="2"/>
  <c r="H116" i="2"/>
  <c r="G118" i="2"/>
  <c r="L119" i="2"/>
  <c r="D121" i="2"/>
  <c r="H122" i="2"/>
  <c r="L123" i="2"/>
  <c r="D125" i="2"/>
  <c r="H126" i="2"/>
  <c r="L127" i="2"/>
  <c r="D129" i="2"/>
  <c r="H130" i="2"/>
  <c r="L131" i="2"/>
  <c r="D133" i="2"/>
  <c r="H134" i="2"/>
  <c r="J135" i="2"/>
  <c r="L136" i="2"/>
  <c r="K137" i="2"/>
  <c r="M138" i="2"/>
  <c r="L139" i="2"/>
  <c r="N140" i="2"/>
  <c r="D142" i="2"/>
  <c r="N142" i="2"/>
  <c r="L143" i="2"/>
  <c r="L144" i="2"/>
  <c r="J145" i="2"/>
  <c r="H146" i="2"/>
  <c r="H147" i="2"/>
  <c r="F148" i="2"/>
  <c r="D149" i="2"/>
  <c r="D150" i="2"/>
  <c r="N150" i="2"/>
  <c r="L151" i="2"/>
  <c r="L152" i="2"/>
  <c r="J153" i="2"/>
  <c r="H154" i="2"/>
  <c r="D104" i="2"/>
  <c r="G107" i="2"/>
  <c r="K109" i="2"/>
  <c r="H111" i="2"/>
  <c r="D113" i="2"/>
  <c r="C115" i="2"/>
  <c r="L116" i="2"/>
  <c r="H118" i="2"/>
  <c r="D120" i="2"/>
  <c r="H121" i="2"/>
  <c r="L122" i="2"/>
  <c r="D124" i="2"/>
  <c r="H125" i="2"/>
  <c r="L126" i="2"/>
  <c r="D128" i="2"/>
  <c r="H129" i="2"/>
  <c r="L130" i="2"/>
  <c r="D132" i="2"/>
  <c r="H133" i="2"/>
  <c r="L134" i="2"/>
  <c r="K135" i="2"/>
  <c r="M136" i="2"/>
  <c r="L137" i="2"/>
  <c r="N138" i="2"/>
  <c r="D140" i="2"/>
  <c r="C141" i="2"/>
  <c r="E142" i="2"/>
  <c r="C143" i="2"/>
  <c r="N143" i="2"/>
  <c r="M144" i="2"/>
  <c r="K145" i="2"/>
  <c r="J146" i="2"/>
  <c r="I147" i="2"/>
  <c r="G148" i="2"/>
  <c r="F149" i="2"/>
  <c r="E150" i="2"/>
  <c r="C151" i="2"/>
  <c r="N151" i="2"/>
  <c r="M152" i="2"/>
  <c r="K153" i="2"/>
  <c r="J154" i="2"/>
  <c r="K104" i="2"/>
  <c r="N107" i="2"/>
  <c r="L109" i="2"/>
  <c r="K111" i="2"/>
  <c r="H113" i="2"/>
  <c r="D115" i="2"/>
  <c r="C117" i="2"/>
  <c r="L118" i="2"/>
  <c r="F120" i="2"/>
  <c r="J121" i="2"/>
  <c r="N122" i="2"/>
  <c r="F124" i="2"/>
  <c r="J125" i="2"/>
  <c r="N126" i="2"/>
  <c r="F128" i="2"/>
  <c r="J129" i="2"/>
  <c r="N130" i="2"/>
  <c r="F132" i="2"/>
  <c r="J133" i="2"/>
  <c r="M134" i="2"/>
  <c r="L135" i="2"/>
  <c r="N136" i="2"/>
  <c r="D138" i="2"/>
  <c r="C139" i="2"/>
  <c r="E140" i="2"/>
  <c r="D141" i="2"/>
  <c r="F142" i="2"/>
  <c r="D143" i="2"/>
  <c r="D144" i="2"/>
  <c r="N144" i="2"/>
  <c r="L145" i="2"/>
  <c r="L146" i="2"/>
  <c r="H105" i="2"/>
  <c r="G108" i="2"/>
  <c r="G110" i="2"/>
  <c r="D112" i="2"/>
  <c r="L113" i="2"/>
  <c r="K115" i="2"/>
  <c r="H117" i="2"/>
  <c r="D119" i="2"/>
  <c r="H120" i="2"/>
  <c r="L121" i="2"/>
  <c r="D123" i="2"/>
  <c r="H124" i="2"/>
  <c r="L125" i="2"/>
  <c r="D127" i="2"/>
  <c r="H128" i="2"/>
  <c r="L129" i="2"/>
  <c r="D131" i="2"/>
  <c r="H132" i="2"/>
  <c r="L133" i="2"/>
  <c r="C135" i="2"/>
  <c r="E136" i="2"/>
  <c r="D137" i="2"/>
  <c r="F138" i="2"/>
  <c r="H139" i="2"/>
  <c r="G140" i="2"/>
  <c r="I141" i="2"/>
  <c r="H142" i="2"/>
  <c r="H143" i="2"/>
  <c r="F144" i="2"/>
  <c r="D145" i="2"/>
  <c r="D146" i="2"/>
  <c r="N146" i="2"/>
  <c r="L147" i="2"/>
  <c r="L148" i="2"/>
  <c r="J149" i="2"/>
  <c r="H150" i="2"/>
  <c r="H151" i="2"/>
  <c r="F152" i="2"/>
  <c r="D153" i="2"/>
  <c r="D154" i="2"/>
  <c r="N154" i="2"/>
  <c r="C106" i="2"/>
  <c r="L108" i="2"/>
  <c r="H110" i="2"/>
  <c r="G112" i="2"/>
  <c r="D114" i="2"/>
  <c r="L115" i="2"/>
  <c r="K117" i="2"/>
  <c r="H119" i="2"/>
  <c r="L120" i="2"/>
  <c r="D122" i="2"/>
  <c r="H123" i="2"/>
  <c r="L124" i="2"/>
  <c r="D126" i="2"/>
  <c r="H127" i="2"/>
  <c r="L128" i="2"/>
  <c r="D130" i="2"/>
  <c r="H131" i="2"/>
  <c r="L132" i="2"/>
  <c r="D134" i="2"/>
  <c r="D135" i="2"/>
  <c r="F136" i="2"/>
  <c r="H137" i="2"/>
  <c r="G138" i="2"/>
  <c r="I139" i="2"/>
  <c r="H140" i="2"/>
  <c r="J141" i="2"/>
  <c r="J142" i="2"/>
  <c r="I143" i="2"/>
  <c r="G144" i="2"/>
  <c r="F145" i="2"/>
  <c r="E146" i="2"/>
  <c r="C147" i="2"/>
  <c r="N147" i="2"/>
  <c r="M148" i="2"/>
  <c r="K149" i="2"/>
  <c r="J150" i="2"/>
  <c r="I151" i="2"/>
  <c r="G152" i="2"/>
  <c r="F153" i="2"/>
  <c r="E154" i="2"/>
  <c r="L104" i="2"/>
  <c r="C111" i="2"/>
  <c r="D116" i="2"/>
  <c r="G120" i="2"/>
  <c r="K123" i="2"/>
  <c r="J127" i="2"/>
  <c r="C131" i="2"/>
  <c r="G134" i="2"/>
  <c r="I137" i="2"/>
  <c r="F140" i="2"/>
  <c r="M142" i="2"/>
  <c r="H145" i="2"/>
  <c r="J147" i="2"/>
  <c r="H149" i="2"/>
  <c r="D151" i="2"/>
  <c r="N152" i="2"/>
  <c r="L154" i="2"/>
  <c r="D106" i="2"/>
  <c r="L111" i="2"/>
  <c r="G116" i="2"/>
  <c r="N120" i="2"/>
  <c r="G124" i="2"/>
  <c r="K127" i="2"/>
  <c r="J131" i="2"/>
  <c r="N134" i="2"/>
  <c r="J137" i="2"/>
  <c r="L140" i="2"/>
  <c r="F143" i="2"/>
  <c r="I145" i="2"/>
  <c r="K147" i="2"/>
  <c r="I149" i="2"/>
  <c r="F151" i="2"/>
  <c r="C153" i="2"/>
  <c r="M154" i="2"/>
  <c r="L106" i="2"/>
  <c r="H112" i="2"/>
  <c r="D117" i="2"/>
  <c r="C121" i="2"/>
  <c r="N124" i="2"/>
  <c r="G128" i="2"/>
  <c r="C109" i="2"/>
  <c r="K113" i="2"/>
  <c r="D118" i="2"/>
  <c r="F122" i="2"/>
  <c r="K125" i="2"/>
  <c r="C129" i="2"/>
  <c r="N132" i="2"/>
  <c r="D136" i="2"/>
  <c r="L138" i="2"/>
  <c r="K141" i="2"/>
  <c r="E144" i="2"/>
  <c r="G146" i="2"/>
  <c r="H148" i="2"/>
  <c r="F150" i="2"/>
  <c r="D152" i="2"/>
  <c r="L153" i="2"/>
  <c r="L112" i="2"/>
  <c r="K121" i="2"/>
  <c r="N128" i="2"/>
  <c r="F134" i="2"/>
  <c r="D139" i="2"/>
  <c r="J143" i="2"/>
  <c r="D147" i="2"/>
  <c r="N149" i="2"/>
  <c r="J152" i="2"/>
  <c r="G114" i="2"/>
  <c r="G122" i="2"/>
  <c r="K129" i="2"/>
  <c r="H135" i="2"/>
  <c r="J139" i="2"/>
  <c r="K143" i="2"/>
  <c r="F147" i="2"/>
  <c r="G150" i="2"/>
  <c r="H153" i="2"/>
  <c r="E108" i="2"/>
  <c r="L117" i="2"/>
  <c r="C125" i="2"/>
  <c r="K131" i="2"/>
  <c r="H136" i="2"/>
  <c r="H141" i="2"/>
  <c r="C145" i="2"/>
  <c r="J148" i="2"/>
  <c r="J151" i="2"/>
  <c r="F154" i="2"/>
  <c r="D110" i="2"/>
  <c r="J123" i="2"/>
  <c r="K133" i="2"/>
  <c r="L141" i="2"/>
  <c r="D148" i="2"/>
  <c r="E152" i="2"/>
  <c r="L110" i="2"/>
  <c r="F126" i="2"/>
  <c r="I135" i="2"/>
  <c r="G142" i="2"/>
  <c r="E148" i="2"/>
  <c r="H152" i="2"/>
  <c r="H114" i="2"/>
  <c r="G126" i="2"/>
  <c r="G136" i="2"/>
  <c r="L142" i="2"/>
  <c r="N148" i="2"/>
  <c r="I153" i="2"/>
  <c r="C119" i="2"/>
  <c r="F130" i="2"/>
  <c r="E138" i="2"/>
  <c r="J144" i="2"/>
  <c r="L149" i="2"/>
  <c r="G154" i="2"/>
  <c r="C127" i="2"/>
  <c r="H144" i="2"/>
  <c r="N153" i="2"/>
  <c r="G130" i="2"/>
  <c r="N145" i="2"/>
  <c r="G132" i="2"/>
  <c r="F146" i="2"/>
  <c r="D109" i="2"/>
  <c r="C133" i="2"/>
  <c r="M146" i="2"/>
  <c r="H115" i="2"/>
  <c r="C137" i="2"/>
  <c r="C149" i="2"/>
  <c r="J119" i="2"/>
  <c r="K151" i="2"/>
  <c r="K119" i="2"/>
  <c r="C123" i="2"/>
  <c r="H138" i="2"/>
  <c r="K139" i="2"/>
  <c r="L150" i="2"/>
  <c r="M150" i="2"/>
  <c r="M140" i="2"/>
  <c r="X621" i="1"/>
  <c r="X622" i="1"/>
  <c r="I447" i="1"/>
  <c r="J447" i="1" s="1"/>
  <c r="O447" i="1"/>
  <c r="Q447" i="1"/>
  <c r="S447" i="1"/>
  <c r="X447" i="1"/>
  <c r="I448" i="1"/>
  <c r="J448" i="1" s="1"/>
  <c r="O448" i="1"/>
  <c r="Q448" i="1"/>
  <c r="S448" i="1"/>
  <c r="X448" i="1"/>
  <c r="I428" i="1"/>
  <c r="J428" i="1" s="1"/>
  <c r="S428" i="1"/>
  <c r="X428" i="1"/>
  <c r="I427" i="1"/>
  <c r="J427" i="1" s="1"/>
  <c r="S427" i="1"/>
  <c r="X427" i="1"/>
  <c r="U427" i="1" l="1"/>
  <c r="U428" i="1"/>
  <c r="U448" i="1"/>
  <c r="U447" i="1"/>
  <c r="P447" i="1"/>
  <c r="R447" i="1" s="1"/>
  <c r="Y447" i="1" s="1"/>
  <c r="P448" i="1"/>
  <c r="R448" i="1" s="1"/>
  <c r="Y448" i="1" s="1"/>
  <c r="K428" i="1"/>
  <c r="O428" i="1" s="1"/>
  <c r="K427" i="1"/>
  <c r="V427" i="1" l="1"/>
  <c r="Z427" i="1"/>
  <c r="V447" i="1"/>
  <c r="Z447" i="1"/>
  <c r="V448" i="1"/>
  <c r="Z448" i="1"/>
  <c r="V428" i="1"/>
  <c r="Z428" i="1"/>
  <c r="P428" i="1"/>
  <c r="Q428" i="1"/>
  <c r="O427" i="1"/>
  <c r="Q427" i="1" s="1"/>
  <c r="R428" i="1" l="1"/>
  <c r="Y428" i="1" s="1"/>
  <c r="P427" i="1"/>
  <c r="R427" i="1" s="1"/>
  <c r="Y427" i="1" s="1"/>
  <c r="J1699" i="1" l="1"/>
  <c r="S1699" i="1"/>
  <c r="X1699" i="1"/>
  <c r="J1700" i="1"/>
  <c r="S1700" i="1"/>
  <c r="X1700" i="1"/>
  <c r="J1701" i="1"/>
  <c r="S1701" i="1"/>
  <c r="X1701" i="1"/>
  <c r="J1694" i="1"/>
  <c r="K1694" i="1" s="1"/>
  <c r="J1695" i="1"/>
  <c r="S1695" i="1"/>
  <c r="X1695" i="1"/>
  <c r="J1696" i="1"/>
  <c r="S1696" i="1"/>
  <c r="X1696" i="1"/>
  <c r="S1697" i="1"/>
  <c r="X1697" i="1"/>
  <c r="J1698" i="1"/>
  <c r="S1698" i="1"/>
  <c r="X1698" i="1"/>
  <c r="U1696" i="1" l="1"/>
  <c r="U1698" i="1"/>
  <c r="U1695" i="1"/>
  <c r="U1699" i="1"/>
  <c r="U1701" i="1"/>
  <c r="U1700" i="1"/>
  <c r="K1699" i="1"/>
  <c r="K1700" i="1"/>
  <c r="K1701" i="1"/>
  <c r="U1697" i="1"/>
  <c r="K1695" i="1"/>
  <c r="J1697" i="1"/>
  <c r="K1697" i="1" s="1"/>
  <c r="K1696" i="1"/>
  <c r="K1698" i="1"/>
  <c r="J1692" i="1"/>
  <c r="S1692" i="1"/>
  <c r="X1692" i="1"/>
  <c r="V1701" i="1" l="1"/>
  <c r="Z1701" i="1"/>
  <c r="V1699" i="1"/>
  <c r="Z1699" i="1"/>
  <c r="V1700" i="1"/>
  <c r="Z1700" i="1"/>
  <c r="V1695" i="1"/>
  <c r="Z1695" i="1"/>
  <c r="V1697" i="1"/>
  <c r="Z1697" i="1"/>
  <c r="V1698" i="1"/>
  <c r="Z1698" i="1"/>
  <c r="V1696" i="1"/>
  <c r="Z1696" i="1"/>
  <c r="U1692" i="1"/>
  <c r="O1700" i="1"/>
  <c r="P1700" i="1" s="1"/>
  <c r="O1699" i="1"/>
  <c r="P1699" i="1" s="1"/>
  <c r="O1701" i="1"/>
  <c r="Q1701" i="1" s="1"/>
  <c r="O1695" i="1"/>
  <c r="Q1695" i="1" s="1"/>
  <c r="O1697" i="1"/>
  <c r="Q1697" i="1" s="1"/>
  <c r="O1698" i="1"/>
  <c r="Q1698" i="1" s="1"/>
  <c r="O1696" i="1"/>
  <c r="Q1696" i="1" s="1"/>
  <c r="K1692" i="1"/>
  <c r="V1692" i="1" l="1"/>
  <c r="Z1692" i="1"/>
  <c r="Q1699" i="1"/>
  <c r="R1699" i="1" s="1"/>
  <c r="Y1699" i="1" s="1"/>
  <c r="Q1700" i="1"/>
  <c r="R1700" i="1" s="1"/>
  <c r="Y1700" i="1" s="1"/>
  <c r="P1701" i="1"/>
  <c r="R1701" i="1" s="1"/>
  <c r="Y1701" i="1" s="1"/>
  <c r="P1696" i="1"/>
  <c r="R1696" i="1" s="1"/>
  <c r="Y1696" i="1" s="1"/>
  <c r="P1697" i="1"/>
  <c r="R1697" i="1" s="1"/>
  <c r="Y1697" i="1" s="1"/>
  <c r="P1698" i="1"/>
  <c r="R1698" i="1" s="1"/>
  <c r="Y1698" i="1" s="1"/>
  <c r="P1695" i="1"/>
  <c r="R1695" i="1" s="1"/>
  <c r="Y1695" i="1" s="1"/>
  <c r="O1692" i="1"/>
  <c r="Q1692" i="1" s="1"/>
  <c r="P1692" i="1" l="1"/>
  <c r="R1692" i="1" s="1"/>
  <c r="Y1692" i="1" s="1"/>
  <c r="I2029" i="1" l="1"/>
  <c r="J2029" i="1" s="1"/>
  <c r="O2029" i="1"/>
  <c r="Q2029" i="1"/>
  <c r="S2029" i="1"/>
  <c r="X2029" i="1"/>
  <c r="I2030" i="1"/>
  <c r="J2030" i="1" s="1"/>
  <c r="O2030" i="1"/>
  <c r="Q2030" i="1"/>
  <c r="S2030" i="1"/>
  <c r="X2030" i="1"/>
  <c r="I2031" i="1"/>
  <c r="J2031" i="1" s="1"/>
  <c r="O2031" i="1"/>
  <c r="Q2031" i="1"/>
  <c r="S2031" i="1"/>
  <c r="X2031" i="1"/>
  <c r="I2032" i="1"/>
  <c r="J2032" i="1" s="1"/>
  <c r="O2032" i="1"/>
  <c r="Q2032" i="1"/>
  <c r="S2032" i="1"/>
  <c r="X2032" i="1"/>
  <c r="I2033" i="1"/>
  <c r="J2033" i="1" s="1"/>
  <c r="O2033" i="1"/>
  <c r="Q2033" i="1"/>
  <c r="S2033" i="1"/>
  <c r="X2033" i="1"/>
  <c r="I2034" i="1"/>
  <c r="J2034" i="1" s="1"/>
  <c r="O2034" i="1"/>
  <c r="Q2034" i="1"/>
  <c r="S2034" i="1"/>
  <c r="X2034" i="1"/>
  <c r="I2035" i="1"/>
  <c r="J2035" i="1" s="1"/>
  <c r="O2035" i="1"/>
  <c r="Q2035" i="1"/>
  <c r="S2035" i="1"/>
  <c r="X2035" i="1"/>
  <c r="I2036" i="1"/>
  <c r="J2036" i="1" s="1"/>
  <c r="O2036" i="1"/>
  <c r="Q2036" i="1"/>
  <c r="S2036" i="1"/>
  <c r="X2036" i="1"/>
  <c r="I2037" i="1"/>
  <c r="J2037" i="1" s="1"/>
  <c r="O2037" i="1"/>
  <c r="Q2037" i="1"/>
  <c r="S2037" i="1"/>
  <c r="X2037" i="1"/>
  <c r="I2038" i="1"/>
  <c r="J2038" i="1" s="1"/>
  <c r="O2038" i="1"/>
  <c r="Q2038" i="1"/>
  <c r="S2038" i="1"/>
  <c r="X2038" i="1"/>
  <c r="I2039" i="1"/>
  <c r="J2039" i="1" s="1"/>
  <c r="O2039" i="1"/>
  <c r="Q2039" i="1"/>
  <c r="S2039" i="1"/>
  <c r="X2039" i="1"/>
  <c r="I2040" i="1"/>
  <c r="J2040" i="1" s="1"/>
  <c r="O2040" i="1"/>
  <c r="Q2040" i="1"/>
  <c r="S2040" i="1"/>
  <c r="X2040" i="1"/>
  <c r="I2041" i="1"/>
  <c r="J2041" i="1" s="1"/>
  <c r="O2041" i="1"/>
  <c r="Q2041" i="1"/>
  <c r="S2041" i="1"/>
  <c r="X2041" i="1"/>
  <c r="I2042" i="1"/>
  <c r="J2042" i="1" s="1"/>
  <c r="O2042" i="1"/>
  <c r="Q2042" i="1"/>
  <c r="S2042" i="1"/>
  <c r="X2042" i="1"/>
  <c r="I2043" i="1"/>
  <c r="J2043" i="1" s="1"/>
  <c r="O2043" i="1"/>
  <c r="Q2043" i="1"/>
  <c r="S2043" i="1"/>
  <c r="X2043" i="1"/>
  <c r="I2044" i="1"/>
  <c r="J2044" i="1" s="1"/>
  <c r="O2044" i="1"/>
  <c r="Q2044" i="1"/>
  <c r="S2044" i="1"/>
  <c r="X2044" i="1"/>
  <c r="I2045" i="1"/>
  <c r="J2045" i="1" s="1"/>
  <c r="O2045" i="1"/>
  <c r="Q2045" i="1"/>
  <c r="S2045" i="1"/>
  <c r="X2045" i="1"/>
  <c r="I2046" i="1"/>
  <c r="J2046" i="1" s="1"/>
  <c r="O2046" i="1"/>
  <c r="Q2046" i="1"/>
  <c r="S2046" i="1"/>
  <c r="X2046" i="1"/>
  <c r="I2047" i="1"/>
  <c r="J2047" i="1" s="1"/>
  <c r="O2047" i="1"/>
  <c r="Q2047" i="1"/>
  <c r="S2047" i="1"/>
  <c r="X2047" i="1"/>
  <c r="I2048" i="1"/>
  <c r="J2048" i="1" s="1"/>
  <c r="O2048" i="1"/>
  <c r="Q2048" i="1"/>
  <c r="S2048" i="1"/>
  <c r="X2048" i="1"/>
  <c r="I1946" i="1"/>
  <c r="J1946" i="1" s="1"/>
  <c r="O1946" i="1"/>
  <c r="S1946" i="1"/>
  <c r="X1946" i="1"/>
  <c r="X1930" i="1"/>
  <c r="S1930" i="1"/>
  <c r="O1930" i="1"/>
  <c r="O1929" i="1"/>
  <c r="P1929" i="1" s="1"/>
  <c r="S1929" i="1"/>
  <c r="X1929" i="1"/>
  <c r="U2048" i="1" l="1"/>
  <c r="U2043" i="1"/>
  <c r="U1946" i="1"/>
  <c r="U2044" i="1"/>
  <c r="U2036" i="1"/>
  <c r="U2046" i="1"/>
  <c r="U2039" i="1"/>
  <c r="U2047" i="1"/>
  <c r="U2042" i="1"/>
  <c r="U2034" i="1"/>
  <c r="U2031" i="1"/>
  <c r="U1929" i="1"/>
  <c r="U2045" i="1"/>
  <c r="U2037" i="1"/>
  <c r="U2040" i="1"/>
  <c r="U2032" i="1"/>
  <c r="U2035" i="1"/>
  <c r="U2030" i="1"/>
  <c r="U2029" i="1"/>
  <c r="P2029" i="1"/>
  <c r="R2029" i="1" s="1"/>
  <c r="Y2029" i="1" s="1"/>
  <c r="U2033" i="1"/>
  <c r="P2030" i="1"/>
  <c r="R2030" i="1" s="1"/>
  <c r="Y2030" i="1" s="1"/>
  <c r="P2031" i="1"/>
  <c r="R2031" i="1" s="1"/>
  <c r="Y2031" i="1" s="1"/>
  <c r="P2032" i="1"/>
  <c r="R2032" i="1" s="1"/>
  <c r="Y2032" i="1" s="1"/>
  <c r="P2033" i="1"/>
  <c r="R2033" i="1" s="1"/>
  <c r="Y2033" i="1" s="1"/>
  <c r="P2034" i="1"/>
  <c r="R2034" i="1" s="1"/>
  <c r="Y2034" i="1" s="1"/>
  <c r="P2035" i="1"/>
  <c r="R2035" i="1" s="1"/>
  <c r="Y2035" i="1" s="1"/>
  <c r="P2036" i="1"/>
  <c r="R2036" i="1" s="1"/>
  <c r="Y2036" i="1" s="1"/>
  <c r="U2038" i="1"/>
  <c r="P2037" i="1"/>
  <c r="R2037" i="1" s="1"/>
  <c r="Y2037" i="1" s="1"/>
  <c r="P2038" i="1"/>
  <c r="R2038" i="1" s="1"/>
  <c r="Y2038" i="1" s="1"/>
  <c r="P2039" i="1"/>
  <c r="R2039" i="1" s="1"/>
  <c r="Y2039" i="1" s="1"/>
  <c r="U2041" i="1"/>
  <c r="P2040" i="1"/>
  <c r="R2040" i="1" s="1"/>
  <c r="Y2040" i="1" s="1"/>
  <c r="P2041" i="1"/>
  <c r="R2041" i="1" s="1"/>
  <c r="Y2041" i="1" s="1"/>
  <c r="P2042" i="1"/>
  <c r="R2042" i="1" s="1"/>
  <c r="Y2042" i="1" s="1"/>
  <c r="P2043" i="1"/>
  <c r="R2043" i="1" s="1"/>
  <c r="Y2043" i="1" s="1"/>
  <c r="P2044" i="1"/>
  <c r="R2044" i="1" s="1"/>
  <c r="Y2044" i="1" s="1"/>
  <c r="P2045" i="1"/>
  <c r="R2045" i="1" s="1"/>
  <c r="Y2045" i="1" s="1"/>
  <c r="P2046" i="1"/>
  <c r="R2046" i="1" s="1"/>
  <c r="Y2046" i="1" s="1"/>
  <c r="P2047" i="1"/>
  <c r="R2047" i="1" s="1"/>
  <c r="Y2047" i="1" s="1"/>
  <c r="P2048" i="1"/>
  <c r="R2048" i="1" s="1"/>
  <c r="Y2048" i="1" s="1"/>
  <c r="P1946" i="1"/>
  <c r="R1946" i="1" s="1"/>
  <c r="Y1946" i="1" s="1"/>
  <c r="P1930" i="1"/>
  <c r="Q1930" i="1"/>
  <c r="U1930" i="1"/>
  <c r="Q1929" i="1"/>
  <c r="R1929" i="1" s="1"/>
  <c r="Y1929" i="1" s="1"/>
  <c r="X1841" i="1"/>
  <c r="S1841" i="1"/>
  <c r="O1841" i="1"/>
  <c r="V2032" i="1" l="1"/>
  <c r="Z2032" i="1"/>
  <c r="V2039" i="1"/>
  <c r="Z2039" i="1"/>
  <c r="V1930" i="1"/>
  <c r="Z1930" i="1"/>
  <c r="V2037" i="1"/>
  <c r="Z2037" i="1"/>
  <c r="V2046" i="1"/>
  <c r="Z2046" i="1"/>
  <c r="V2040" i="1"/>
  <c r="Z2040" i="1"/>
  <c r="V2038" i="1"/>
  <c r="Z2038" i="1"/>
  <c r="V2033" i="1"/>
  <c r="Z2033" i="1"/>
  <c r="V2045" i="1"/>
  <c r="Z2045" i="1"/>
  <c r="V2036" i="1"/>
  <c r="Z2036" i="1"/>
  <c r="V2044" i="1"/>
  <c r="Z2044" i="1"/>
  <c r="V2029" i="1"/>
  <c r="Z2029" i="1"/>
  <c r="V2031" i="1"/>
  <c r="Z2031" i="1"/>
  <c r="V1946" i="1"/>
  <c r="Z1946" i="1"/>
  <c r="V2030" i="1"/>
  <c r="Z2030" i="1"/>
  <c r="V2034" i="1"/>
  <c r="Z2034" i="1"/>
  <c r="V2043" i="1"/>
  <c r="Z2043" i="1"/>
  <c r="V2047" i="1"/>
  <c r="Z2047" i="1"/>
  <c r="V1929" i="1"/>
  <c r="Z1929" i="1"/>
  <c r="V2041" i="1"/>
  <c r="Z2041" i="1"/>
  <c r="V2035" i="1"/>
  <c r="Z2035" i="1"/>
  <c r="V2042" i="1"/>
  <c r="Z2042" i="1"/>
  <c r="V2048" i="1"/>
  <c r="Z2048" i="1"/>
  <c r="R1930" i="1"/>
  <c r="Y1930" i="1" s="1"/>
  <c r="U1841" i="1"/>
  <c r="P1841" i="1"/>
  <c r="V1841" i="1" l="1"/>
  <c r="Z1841" i="1"/>
  <c r="Q1841" i="1"/>
  <c r="R1841" i="1" s="1"/>
  <c r="Y1841" i="1" s="1"/>
  <c r="J914" i="1" l="1"/>
  <c r="K914" i="1" s="1"/>
  <c r="J915" i="1"/>
  <c r="K915" i="1" s="1"/>
  <c r="J916" i="1"/>
  <c r="K916" i="1" s="1"/>
  <c r="J917" i="1"/>
  <c r="K917" i="1" s="1"/>
  <c r="J918" i="1"/>
  <c r="K918" i="1" s="1"/>
  <c r="J919" i="1"/>
  <c r="K919" i="1" s="1"/>
  <c r="J913" i="1"/>
  <c r="K913" i="1" s="1"/>
  <c r="O914" i="1"/>
  <c r="Q914" i="1"/>
  <c r="S914" i="1"/>
  <c r="X914" i="1"/>
  <c r="O915" i="1"/>
  <c r="Q915" i="1"/>
  <c r="S915" i="1"/>
  <c r="X915" i="1"/>
  <c r="O916" i="1"/>
  <c r="Q916" i="1"/>
  <c r="S916" i="1"/>
  <c r="X916" i="1"/>
  <c r="O917" i="1"/>
  <c r="Q917" i="1"/>
  <c r="S917" i="1"/>
  <c r="X917" i="1"/>
  <c r="O918" i="1"/>
  <c r="Q918" i="1"/>
  <c r="S918" i="1"/>
  <c r="X918" i="1"/>
  <c r="O919" i="1"/>
  <c r="Q919" i="1"/>
  <c r="S919" i="1"/>
  <c r="X919" i="1"/>
  <c r="K962" i="1"/>
  <c r="K961" i="1"/>
  <c r="O961" i="1"/>
  <c r="Q961" i="1"/>
  <c r="S961" i="1"/>
  <c r="X961" i="1"/>
  <c r="O962" i="1"/>
  <c r="Q962" i="1"/>
  <c r="S962" i="1"/>
  <c r="X962" i="1"/>
  <c r="X780" i="1"/>
  <c r="S780" i="1"/>
  <c r="O780" i="1"/>
  <c r="P780" i="1" s="1"/>
  <c r="U914" i="1" l="1"/>
  <c r="U962" i="1"/>
  <c r="U919" i="1"/>
  <c r="U917" i="1"/>
  <c r="U916" i="1"/>
  <c r="U961" i="1"/>
  <c r="P919" i="1"/>
  <c r="R919" i="1" s="1"/>
  <c r="Y919" i="1" s="1"/>
  <c r="U918" i="1"/>
  <c r="U915" i="1"/>
  <c r="P915" i="1"/>
  <c r="R915" i="1" s="1"/>
  <c r="Y915" i="1" s="1"/>
  <c r="P914" i="1"/>
  <c r="R914" i="1" s="1"/>
  <c r="Y914" i="1" s="1"/>
  <c r="P916" i="1"/>
  <c r="R916" i="1" s="1"/>
  <c r="Y916" i="1" s="1"/>
  <c r="P918" i="1"/>
  <c r="R918" i="1" s="1"/>
  <c r="Y918" i="1" s="1"/>
  <c r="P917" i="1"/>
  <c r="R917" i="1" s="1"/>
  <c r="Y917" i="1" s="1"/>
  <c r="P961" i="1"/>
  <c r="R961" i="1" s="1"/>
  <c r="Y961" i="1" s="1"/>
  <c r="P962" i="1"/>
  <c r="R962" i="1" s="1"/>
  <c r="Y962" i="1" s="1"/>
  <c r="Q780" i="1"/>
  <c r="R780" i="1" s="1"/>
  <c r="Y780" i="1" s="1"/>
  <c r="U780" i="1"/>
  <c r="V961" i="1" l="1"/>
  <c r="Z961" i="1"/>
  <c r="V918" i="1"/>
  <c r="Z918" i="1"/>
  <c r="V916" i="1"/>
  <c r="Z916" i="1"/>
  <c r="V917" i="1"/>
  <c r="Z917" i="1"/>
  <c r="V919" i="1"/>
  <c r="Z919" i="1"/>
  <c r="V780" i="1"/>
  <c r="Z780" i="1"/>
  <c r="V962" i="1"/>
  <c r="Z962" i="1"/>
  <c r="V915" i="1"/>
  <c r="Z915" i="1"/>
  <c r="V914" i="1"/>
  <c r="Z914" i="1"/>
  <c r="O1368" i="1"/>
  <c r="Q1368" i="1"/>
  <c r="S1368" i="1"/>
  <c r="X1368" i="1"/>
  <c r="I2281" i="1"/>
  <c r="J2281" i="1" s="1"/>
  <c r="O2281" i="1"/>
  <c r="Q2281" i="1"/>
  <c r="S2281" i="1"/>
  <c r="X2281" i="1"/>
  <c r="J2280" i="1"/>
  <c r="O2280" i="1"/>
  <c r="S2280" i="1"/>
  <c r="X2280" i="1"/>
  <c r="I2049" i="1"/>
  <c r="J2049" i="1" s="1"/>
  <c r="I2050" i="1"/>
  <c r="J2050" i="1" s="1"/>
  <c r="I2051" i="1"/>
  <c r="J2051" i="1" s="1"/>
  <c r="I2052" i="1"/>
  <c r="J2052" i="1" s="1"/>
  <c r="I2053" i="1"/>
  <c r="J2053" i="1" s="1"/>
  <c r="I2054" i="1"/>
  <c r="J2054" i="1" s="1"/>
  <c r="I2055" i="1"/>
  <c r="J2055" i="1" s="1"/>
  <c r="I2056" i="1"/>
  <c r="J2056" i="1" s="1"/>
  <c r="I2057" i="1"/>
  <c r="I2058" i="1"/>
  <c r="J2058" i="1" s="1"/>
  <c r="I2059" i="1"/>
  <c r="J2059" i="1" s="1"/>
  <c r="I2060" i="1"/>
  <c r="J2060" i="1" s="1"/>
  <c r="I2061" i="1"/>
  <c r="J2061" i="1" s="1"/>
  <c r="I2062" i="1"/>
  <c r="J2062" i="1" s="1"/>
  <c r="I2063" i="1"/>
  <c r="J2063" i="1" s="1"/>
  <c r="I2064" i="1"/>
  <c r="J2064" i="1" s="1"/>
  <c r="I2065" i="1"/>
  <c r="J2065" i="1" s="1"/>
  <c r="I2066" i="1"/>
  <c r="J2066" i="1" s="1"/>
  <c r="I2067" i="1"/>
  <c r="J2067" i="1" s="1"/>
  <c r="I2068" i="1"/>
  <c r="J2068" i="1" s="1"/>
  <c r="I2069" i="1"/>
  <c r="I2070" i="1"/>
  <c r="J2070" i="1" s="1"/>
  <c r="I2071" i="1"/>
  <c r="J2071" i="1" s="1"/>
  <c r="I2072" i="1"/>
  <c r="J2072" i="1" s="1"/>
  <c r="I2073" i="1"/>
  <c r="J2073" i="1" s="1"/>
  <c r="I2074" i="1"/>
  <c r="J2074" i="1" s="1"/>
  <c r="I2075" i="1"/>
  <c r="J2075" i="1" s="1"/>
  <c r="I2076" i="1"/>
  <c r="J2076" i="1" s="1"/>
  <c r="I2077" i="1"/>
  <c r="J2077" i="1" s="1"/>
  <c r="I2078" i="1"/>
  <c r="J2078" i="1" s="1"/>
  <c r="I2079" i="1"/>
  <c r="J2079" i="1" s="1"/>
  <c r="I2080" i="1"/>
  <c r="J2080" i="1" s="1"/>
  <c r="I2081" i="1"/>
  <c r="I2082" i="1"/>
  <c r="J2082" i="1" s="1"/>
  <c r="I2083" i="1"/>
  <c r="J2083" i="1" s="1"/>
  <c r="I2084" i="1"/>
  <c r="J2084" i="1" s="1"/>
  <c r="I2085" i="1"/>
  <c r="J2085" i="1" s="1"/>
  <c r="I2086" i="1"/>
  <c r="J2086" i="1" s="1"/>
  <c r="I2087" i="1"/>
  <c r="J2087" i="1" s="1"/>
  <c r="I2088" i="1"/>
  <c r="J2088" i="1" s="1"/>
  <c r="I2089" i="1"/>
  <c r="J2089" i="1" s="1"/>
  <c r="I2090" i="1"/>
  <c r="J2090" i="1" s="1"/>
  <c r="I2091" i="1"/>
  <c r="J2091" i="1" s="1"/>
  <c r="I2092" i="1"/>
  <c r="J2092" i="1" s="1"/>
  <c r="I2093" i="1"/>
  <c r="I2094" i="1"/>
  <c r="J2094" i="1" s="1"/>
  <c r="I2095" i="1"/>
  <c r="J2095" i="1" s="1"/>
  <c r="I2096" i="1"/>
  <c r="J2096" i="1" s="1"/>
  <c r="I2097" i="1"/>
  <c r="J2097" i="1" s="1"/>
  <c r="I2098" i="1"/>
  <c r="J2098" i="1" s="1"/>
  <c r="I2099" i="1"/>
  <c r="J2099" i="1" s="1"/>
  <c r="I2100" i="1"/>
  <c r="J2100" i="1" s="1"/>
  <c r="I2101" i="1"/>
  <c r="J2101" i="1" s="1"/>
  <c r="I2102" i="1"/>
  <c r="J2102" i="1" s="1"/>
  <c r="I2103" i="1"/>
  <c r="J2103" i="1" s="1"/>
  <c r="I2104" i="1"/>
  <c r="J2104" i="1" s="1"/>
  <c r="I2105" i="1"/>
  <c r="I2106" i="1"/>
  <c r="J2106" i="1" s="1"/>
  <c r="I2107" i="1"/>
  <c r="J2107" i="1" s="1"/>
  <c r="I2108" i="1"/>
  <c r="J2108" i="1" s="1"/>
  <c r="I2109" i="1"/>
  <c r="J2109" i="1" s="1"/>
  <c r="I2110" i="1"/>
  <c r="J2110" i="1" s="1"/>
  <c r="I2111" i="1"/>
  <c r="J2111" i="1" s="1"/>
  <c r="I2112" i="1"/>
  <c r="J2112" i="1" s="1"/>
  <c r="I2113" i="1"/>
  <c r="J2113" i="1" s="1"/>
  <c r="I2114" i="1"/>
  <c r="J2114" i="1" s="1"/>
  <c r="I2115" i="1"/>
  <c r="J2115" i="1" s="1"/>
  <c r="I2116" i="1"/>
  <c r="J2116" i="1" s="1"/>
  <c r="I2117" i="1"/>
  <c r="I2118" i="1"/>
  <c r="J2118" i="1" s="1"/>
  <c r="I2119" i="1"/>
  <c r="J2119" i="1" s="1"/>
  <c r="I2120" i="1"/>
  <c r="J2120" i="1" s="1"/>
  <c r="I2121" i="1"/>
  <c r="J2121" i="1" s="1"/>
  <c r="I2122" i="1"/>
  <c r="J2122" i="1" s="1"/>
  <c r="I2123" i="1"/>
  <c r="J2123" i="1" s="1"/>
  <c r="I2124" i="1"/>
  <c r="J2124" i="1" s="1"/>
  <c r="I2125" i="1"/>
  <c r="J2125" i="1" s="1"/>
  <c r="I2126" i="1"/>
  <c r="J2126" i="1" s="1"/>
  <c r="I2127" i="1"/>
  <c r="J2127" i="1" s="1"/>
  <c r="I2128" i="1"/>
  <c r="J2128" i="1" s="1"/>
  <c r="I2129" i="1"/>
  <c r="I2130" i="1"/>
  <c r="J2130" i="1" s="1"/>
  <c r="I2131" i="1"/>
  <c r="J2131" i="1" s="1"/>
  <c r="I2132" i="1"/>
  <c r="J2132" i="1" s="1"/>
  <c r="I2133" i="1"/>
  <c r="J2133" i="1" s="1"/>
  <c r="I2134" i="1"/>
  <c r="J2134" i="1" s="1"/>
  <c r="I2135" i="1"/>
  <c r="J2135" i="1" s="1"/>
  <c r="I2136" i="1"/>
  <c r="J2136" i="1" s="1"/>
  <c r="I2137" i="1"/>
  <c r="J2137" i="1" s="1"/>
  <c r="I2138" i="1"/>
  <c r="J2138" i="1" s="1"/>
  <c r="I2139" i="1"/>
  <c r="J2139" i="1" s="1"/>
  <c r="I2140" i="1"/>
  <c r="J2140" i="1" s="1"/>
  <c r="I2141" i="1"/>
  <c r="I2142" i="1"/>
  <c r="J2142" i="1" s="1"/>
  <c r="I2143" i="1"/>
  <c r="J2143" i="1" s="1"/>
  <c r="I2144" i="1"/>
  <c r="J2144" i="1" s="1"/>
  <c r="I2145" i="1"/>
  <c r="J2145" i="1" s="1"/>
  <c r="I2146" i="1"/>
  <c r="J2146" i="1" s="1"/>
  <c r="I2147" i="1"/>
  <c r="J2147" i="1" s="1"/>
  <c r="I2148" i="1"/>
  <c r="J2148" i="1" s="1"/>
  <c r="I2149" i="1"/>
  <c r="J2149" i="1" s="1"/>
  <c r="I2150" i="1"/>
  <c r="J2150" i="1" s="1"/>
  <c r="I2151" i="1"/>
  <c r="J2151" i="1" s="1"/>
  <c r="I2152" i="1"/>
  <c r="J2152" i="1" s="1"/>
  <c r="I2153" i="1"/>
  <c r="I2154" i="1"/>
  <c r="J2154" i="1" s="1"/>
  <c r="I2155" i="1"/>
  <c r="J2155" i="1" s="1"/>
  <c r="I2156" i="1"/>
  <c r="J2156" i="1" s="1"/>
  <c r="I2157" i="1"/>
  <c r="J2157" i="1" s="1"/>
  <c r="I2158" i="1"/>
  <c r="J2158" i="1" s="1"/>
  <c r="I2159" i="1"/>
  <c r="J2159" i="1" s="1"/>
  <c r="I2160" i="1"/>
  <c r="J2160" i="1" s="1"/>
  <c r="I2161" i="1"/>
  <c r="J2161" i="1" s="1"/>
  <c r="I2162" i="1"/>
  <c r="J2162" i="1" s="1"/>
  <c r="I2163" i="1"/>
  <c r="J2163" i="1" s="1"/>
  <c r="I2164" i="1"/>
  <c r="J2164" i="1" s="1"/>
  <c r="I2165" i="1"/>
  <c r="I2166" i="1"/>
  <c r="J2166" i="1" s="1"/>
  <c r="I2167" i="1"/>
  <c r="J2167" i="1" s="1"/>
  <c r="I2168" i="1"/>
  <c r="J2168" i="1" s="1"/>
  <c r="I2169" i="1"/>
  <c r="J2169" i="1" s="1"/>
  <c r="I2170" i="1"/>
  <c r="J2170" i="1" s="1"/>
  <c r="I2171" i="1"/>
  <c r="J2171" i="1" s="1"/>
  <c r="I2172" i="1"/>
  <c r="J2172" i="1" s="1"/>
  <c r="I2173" i="1"/>
  <c r="J2173" i="1" s="1"/>
  <c r="I2174" i="1"/>
  <c r="J2174" i="1" s="1"/>
  <c r="I2175" i="1"/>
  <c r="J2175" i="1" s="1"/>
  <c r="I2176" i="1"/>
  <c r="J2176" i="1" s="1"/>
  <c r="I2177" i="1"/>
  <c r="I2178" i="1"/>
  <c r="J2178" i="1" s="1"/>
  <c r="I2179" i="1"/>
  <c r="J2179" i="1" s="1"/>
  <c r="I2180" i="1"/>
  <c r="J2180" i="1" s="1"/>
  <c r="I2181" i="1"/>
  <c r="J2181" i="1" s="1"/>
  <c r="I2182" i="1"/>
  <c r="J2182" i="1" s="1"/>
  <c r="I2183" i="1"/>
  <c r="J2183" i="1" s="1"/>
  <c r="I2184" i="1"/>
  <c r="J2184" i="1" s="1"/>
  <c r="I2185" i="1"/>
  <c r="J2185" i="1" s="1"/>
  <c r="I2186" i="1"/>
  <c r="J2186" i="1" s="1"/>
  <c r="I2187" i="1"/>
  <c r="J2187" i="1" s="1"/>
  <c r="I2188" i="1"/>
  <c r="J2188" i="1" s="1"/>
  <c r="I2189" i="1"/>
  <c r="I2190" i="1"/>
  <c r="J2190" i="1" s="1"/>
  <c r="I2191" i="1"/>
  <c r="J2191" i="1" s="1"/>
  <c r="I2192" i="1"/>
  <c r="J2192" i="1" s="1"/>
  <c r="I2193" i="1"/>
  <c r="J2193" i="1" s="1"/>
  <c r="I2194" i="1"/>
  <c r="J2194" i="1" s="1"/>
  <c r="I2195" i="1"/>
  <c r="J2195" i="1" s="1"/>
  <c r="I2196" i="1"/>
  <c r="J2196" i="1" s="1"/>
  <c r="I2197" i="1"/>
  <c r="J2197" i="1" s="1"/>
  <c r="I2198" i="1"/>
  <c r="J2198" i="1" s="1"/>
  <c r="I2199" i="1"/>
  <c r="J2199" i="1" s="1"/>
  <c r="I2200" i="1"/>
  <c r="J2200" i="1" s="1"/>
  <c r="I2201" i="1"/>
  <c r="I2202" i="1"/>
  <c r="J2202" i="1" s="1"/>
  <c r="I2203" i="1"/>
  <c r="J2203" i="1" s="1"/>
  <c r="I2204" i="1"/>
  <c r="J2204" i="1" s="1"/>
  <c r="I2205" i="1"/>
  <c r="J2205" i="1" s="1"/>
  <c r="I2206" i="1"/>
  <c r="J2206" i="1" s="1"/>
  <c r="I2207" i="1"/>
  <c r="J2207" i="1" s="1"/>
  <c r="I2208" i="1"/>
  <c r="J2208" i="1" s="1"/>
  <c r="I2209" i="1"/>
  <c r="J2209" i="1" s="1"/>
  <c r="I2210" i="1"/>
  <c r="J2210" i="1" s="1"/>
  <c r="I2211" i="1"/>
  <c r="J2211" i="1" s="1"/>
  <c r="I2212" i="1"/>
  <c r="J2212" i="1" s="1"/>
  <c r="I2213" i="1"/>
  <c r="J2213" i="1" s="1"/>
  <c r="I2214" i="1"/>
  <c r="J2214" i="1" s="1"/>
  <c r="I2215" i="1"/>
  <c r="J2215" i="1" s="1"/>
  <c r="I2216" i="1"/>
  <c r="J2216" i="1" s="1"/>
  <c r="I2217" i="1"/>
  <c r="J2217" i="1" s="1"/>
  <c r="I2218" i="1"/>
  <c r="J2218" i="1" s="1"/>
  <c r="I2219" i="1"/>
  <c r="J2219" i="1" s="1"/>
  <c r="I2220" i="1"/>
  <c r="J2220" i="1" s="1"/>
  <c r="I2221" i="1"/>
  <c r="J2221" i="1" s="1"/>
  <c r="I2222" i="1"/>
  <c r="J2222" i="1" s="1"/>
  <c r="I2223" i="1"/>
  <c r="J2223" i="1" s="1"/>
  <c r="I2224" i="1"/>
  <c r="J2224" i="1" s="1"/>
  <c r="I2225" i="1"/>
  <c r="I2226" i="1"/>
  <c r="J2226" i="1" s="1"/>
  <c r="I2227" i="1"/>
  <c r="J2227" i="1" s="1"/>
  <c r="I2228" i="1"/>
  <c r="J2228" i="1" s="1"/>
  <c r="I2229" i="1"/>
  <c r="J2229" i="1" s="1"/>
  <c r="I2230" i="1"/>
  <c r="J2230" i="1" s="1"/>
  <c r="I2231" i="1"/>
  <c r="J2231" i="1" s="1"/>
  <c r="I2232" i="1"/>
  <c r="J2232" i="1" s="1"/>
  <c r="I2233" i="1"/>
  <c r="J2233" i="1" s="1"/>
  <c r="I2234" i="1"/>
  <c r="J2234" i="1" s="1"/>
  <c r="I2235" i="1"/>
  <c r="J2235" i="1" s="1"/>
  <c r="I2236" i="1"/>
  <c r="J2236" i="1" s="1"/>
  <c r="I2237" i="1"/>
  <c r="I2238" i="1"/>
  <c r="J2238" i="1" s="1"/>
  <c r="I2239" i="1"/>
  <c r="J2239" i="1" s="1"/>
  <c r="I2240" i="1"/>
  <c r="J2240" i="1" s="1"/>
  <c r="I2241" i="1"/>
  <c r="J2241" i="1" s="1"/>
  <c r="I2242" i="1"/>
  <c r="J2242" i="1" s="1"/>
  <c r="I2243" i="1"/>
  <c r="J2243" i="1" s="1"/>
  <c r="I2244" i="1"/>
  <c r="J2244" i="1" s="1"/>
  <c r="I2245" i="1"/>
  <c r="J2245" i="1" s="1"/>
  <c r="I2246" i="1"/>
  <c r="J2246" i="1" s="1"/>
  <c r="I2247" i="1"/>
  <c r="J2247" i="1" s="1"/>
  <c r="I2248" i="1"/>
  <c r="J2248" i="1" s="1"/>
  <c r="I2249" i="1"/>
  <c r="I2250" i="1"/>
  <c r="J2250" i="1" s="1"/>
  <c r="I2251" i="1"/>
  <c r="I2252" i="1"/>
  <c r="J2252" i="1" s="1"/>
  <c r="I2253" i="1"/>
  <c r="J2253" i="1" s="1"/>
  <c r="I2254" i="1"/>
  <c r="J2254" i="1" s="1"/>
  <c r="I2255" i="1"/>
  <c r="J2255" i="1" s="1"/>
  <c r="I2256" i="1"/>
  <c r="J2256" i="1" s="1"/>
  <c r="I2257" i="1"/>
  <c r="J2257" i="1" s="1"/>
  <c r="I2258" i="1"/>
  <c r="J2258" i="1" s="1"/>
  <c r="I2259" i="1"/>
  <c r="J2259" i="1" s="1"/>
  <c r="I2260" i="1"/>
  <c r="I2261" i="1"/>
  <c r="I2262" i="1"/>
  <c r="J2262" i="1" s="1"/>
  <c r="I2263" i="1"/>
  <c r="I2264" i="1"/>
  <c r="J2264" i="1" s="1"/>
  <c r="I2265" i="1"/>
  <c r="J2265" i="1" s="1"/>
  <c r="I2266" i="1"/>
  <c r="J2266" i="1" s="1"/>
  <c r="I2267" i="1"/>
  <c r="J2267" i="1" s="1"/>
  <c r="I2268" i="1"/>
  <c r="J2268" i="1" s="1"/>
  <c r="I2269" i="1"/>
  <c r="J2269" i="1" s="1"/>
  <c r="I2270" i="1"/>
  <c r="J2270" i="1" s="1"/>
  <c r="I2271" i="1"/>
  <c r="J2271" i="1" s="1"/>
  <c r="I2272" i="1"/>
  <c r="I2273" i="1"/>
  <c r="I2274" i="1"/>
  <c r="J2274" i="1" s="1"/>
  <c r="I2275" i="1"/>
  <c r="I2276" i="1"/>
  <c r="J2276" i="1" s="1"/>
  <c r="I2277" i="1"/>
  <c r="J2277" i="1" s="1"/>
  <c r="I2278" i="1"/>
  <c r="J2278" i="1" s="1"/>
  <c r="I2279" i="1"/>
  <c r="J2279" i="1" s="1"/>
  <c r="O2049" i="1"/>
  <c r="P2049" i="1" s="1"/>
  <c r="O2050" i="1"/>
  <c r="O2051" i="1"/>
  <c r="O2052" i="1"/>
  <c r="P2052" i="1" s="1"/>
  <c r="O2053" i="1"/>
  <c r="O2054" i="1"/>
  <c r="O2055" i="1"/>
  <c r="P2055" i="1" s="1"/>
  <c r="O2056" i="1"/>
  <c r="O2057" i="1"/>
  <c r="O2058" i="1"/>
  <c r="P2058" i="1" s="1"/>
  <c r="Q2058" i="1" s="1"/>
  <c r="O2059" i="1"/>
  <c r="O2060" i="1"/>
  <c r="P2060" i="1" s="1"/>
  <c r="O2061" i="1"/>
  <c r="P2061" i="1" s="1"/>
  <c r="O2062" i="1"/>
  <c r="O2063" i="1"/>
  <c r="P2063" i="1" s="1"/>
  <c r="O2064" i="1"/>
  <c r="O2065" i="1"/>
  <c r="O2066" i="1"/>
  <c r="P2066" i="1" s="1"/>
  <c r="O2067" i="1"/>
  <c r="P2067" i="1" s="1"/>
  <c r="O2068" i="1"/>
  <c r="P2068" i="1" s="1"/>
  <c r="O2069" i="1"/>
  <c r="O2070" i="1"/>
  <c r="P2070" i="1" s="1"/>
  <c r="Q2070" i="1" s="1"/>
  <c r="O2071" i="1"/>
  <c r="P2071" i="1" s="1"/>
  <c r="O2072" i="1"/>
  <c r="P2072" i="1" s="1"/>
  <c r="O2073" i="1"/>
  <c r="P2073" i="1" s="1"/>
  <c r="O2074" i="1"/>
  <c r="P2074" i="1" s="1"/>
  <c r="O2075" i="1"/>
  <c r="P2075" i="1" s="1"/>
  <c r="Q2075" i="1" s="1"/>
  <c r="O2076" i="1"/>
  <c r="P2076" i="1" s="1"/>
  <c r="O2077" i="1"/>
  <c r="O2078" i="1"/>
  <c r="O2079" i="1"/>
  <c r="P2079" i="1" s="1"/>
  <c r="O2080" i="1"/>
  <c r="O2081" i="1"/>
  <c r="O2082" i="1"/>
  <c r="P2082" i="1" s="1"/>
  <c r="Q2082" i="1" s="1"/>
  <c r="O2083" i="1"/>
  <c r="P2083" i="1" s="1"/>
  <c r="Q2083" i="1" s="1"/>
  <c r="O2084" i="1"/>
  <c r="O2085" i="1"/>
  <c r="P2085" i="1" s="1"/>
  <c r="O2086" i="1"/>
  <c r="P2086" i="1" s="1"/>
  <c r="O2087" i="1"/>
  <c r="P2087" i="1" s="1"/>
  <c r="Q2087" i="1" s="1"/>
  <c r="O2088" i="1"/>
  <c r="P2088" i="1" s="1"/>
  <c r="O2089" i="1"/>
  <c r="Q2089" i="1" s="1"/>
  <c r="O2090" i="1"/>
  <c r="Q2090" i="1" s="1"/>
  <c r="O2091" i="1"/>
  <c r="P2091" i="1" s="1"/>
  <c r="O2092" i="1"/>
  <c r="Q2092" i="1" s="1"/>
  <c r="O2093" i="1"/>
  <c r="Q2093" i="1" s="1"/>
  <c r="O2094" i="1"/>
  <c r="P2094" i="1" s="1"/>
  <c r="O2095" i="1"/>
  <c r="Q2095" i="1" s="1"/>
  <c r="O2096" i="1"/>
  <c r="Q2096" i="1" s="1"/>
  <c r="O2097" i="1"/>
  <c r="P2097" i="1" s="1"/>
  <c r="O2098" i="1"/>
  <c r="P2098" i="1" s="1"/>
  <c r="O2099" i="1"/>
  <c r="P2099" i="1" s="1"/>
  <c r="O2100" i="1"/>
  <c r="P2100" i="1" s="1"/>
  <c r="O2101" i="1"/>
  <c r="Q2101" i="1" s="1"/>
  <c r="O2102" i="1"/>
  <c r="Q2102" i="1" s="1"/>
  <c r="O2103" i="1"/>
  <c r="Q2103" i="1" s="1"/>
  <c r="O2104" i="1"/>
  <c r="Q2104" i="1" s="1"/>
  <c r="O2105" i="1"/>
  <c r="Q2105" i="1" s="1"/>
  <c r="O2106" i="1"/>
  <c r="P2106" i="1" s="1"/>
  <c r="O2107" i="1"/>
  <c r="Q2107" i="1" s="1"/>
  <c r="O2108" i="1"/>
  <c r="Q2108" i="1" s="1"/>
  <c r="O2109" i="1"/>
  <c r="P2109" i="1" s="1"/>
  <c r="O2110" i="1"/>
  <c r="Q2110" i="1" s="1"/>
  <c r="O2111" i="1"/>
  <c r="P2111" i="1" s="1"/>
  <c r="O2112" i="1"/>
  <c r="P2112" i="1" s="1"/>
  <c r="O2113" i="1"/>
  <c r="P2113" i="1" s="1"/>
  <c r="O2114" i="1"/>
  <c r="O2115" i="1"/>
  <c r="P2115" i="1" s="1"/>
  <c r="Q2115" i="1" s="1"/>
  <c r="O2116" i="1"/>
  <c r="O2117" i="1"/>
  <c r="O2118" i="1"/>
  <c r="O2119" i="1"/>
  <c r="O2120" i="1"/>
  <c r="O2121" i="1"/>
  <c r="P2121" i="1" s="1"/>
  <c r="O2122" i="1"/>
  <c r="P2122" i="1" s="1"/>
  <c r="O2123" i="1"/>
  <c r="P2123" i="1" s="1"/>
  <c r="Q2123" i="1" s="1"/>
  <c r="R2123" i="1" s="1"/>
  <c r="O2124" i="1"/>
  <c r="O2125" i="1"/>
  <c r="O2126" i="1"/>
  <c r="P2126" i="1" s="1"/>
  <c r="O2127" i="1"/>
  <c r="O2128" i="1"/>
  <c r="O2129" i="1"/>
  <c r="O2130" i="1"/>
  <c r="P2130" i="1" s="1"/>
  <c r="Q2130" i="1" s="1"/>
  <c r="O2131" i="1"/>
  <c r="O2132" i="1"/>
  <c r="O2133" i="1"/>
  <c r="P2133" i="1" s="1"/>
  <c r="O2134" i="1"/>
  <c r="O2135" i="1"/>
  <c r="P2135" i="1" s="1"/>
  <c r="O2136" i="1"/>
  <c r="P2136" i="1" s="1"/>
  <c r="O2137" i="1"/>
  <c r="P2137" i="1" s="1"/>
  <c r="O2138" i="1"/>
  <c r="O2139" i="1"/>
  <c r="P2139" i="1" s="1"/>
  <c r="Q2139" i="1" s="1"/>
  <c r="O2140" i="1"/>
  <c r="O2141" i="1"/>
  <c r="O2142" i="1"/>
  <c r="P2142" i="1" s="1"/>
  <c r="Q2142" i="1" s="1"/>
  <c r="O2143" i="1"/>
  <c r="O2144" i="1"/>
  <c r="O2145" i="1"/>
  <c r="P2145" i="1" s="1"/>
  <c r="O2146" i="1"/>
  <c r="O2147" i="1"/>
  <c r="P2147" i="1" s="1"/>
  <c r="O2148" i="1"/>
  <c r="O2149" i="1"/>
  <c r="O2150" i="1"/>
  <c r="P2150" i="1" s="1"/>
  <c r="O2151" i="1"/>
  <c r="P2151" i="1" s="1"/>
  <c r="Q2151" i="1" s="1"/>
  <c r="O2152" i="1"/>
  <c r="P2152" i="1" s="1"/>
  <c r="O2153" i="1"/>
  <c r="O2154" i="1"/>
  <c r="P2154" i="1" s="1"/>
  <c r="Q2154" i="1" s="1"/>
  <c r="O2155" i="1"/>
  <c r="O2156" i="1"/>
  <c r="O2157" i="1"/>
  <c r="P2157" i="1" s="1"/>
  <c r="O2158" i="1"/>
  <c r="O2159" i="1"/>
  <c r="P2159" i="1" s="1"/>
  <c r="Q2159" i="1" s="1"/>
  <c r="O2160" i="1"/>
  <c r="O2161" i="1"/>
  <c r="O2162" i="1"/>
  <c r="O2163" i="1"/>
  <c r="P2163" i="1" s="1"/>
  <c r="Q2163" i="1" s="1"/>
  <c r="O2164" i="1"/>
  <c r="O2165" i="1"/>
  <c r="O2166" i="1"/>
  <c r="P2166" i="1" s="1"/>
  <c r="Q2166" i="1" s="1"/>
  <c r="O2167" i="1"/>
  <c r="O2168" i="1"/>
  <c r="O2169" i="1"/>
  <c r="P2169" i="1" s="1"/>
  <c r="O2170" i="1"/>
  <c r="O2171" i="1"/>
  <c r="P2171" i="1" s="1"/>
  <c r="Q2171" i="1" s="1"/>
  <c r="O2172" i="1"/>
  <c r="P2172" i="1" s="1"/>
  <c r="O2173" i="1"/>
  <c r="P2173" i="1" s="1"/>
  <c r="O2174" i="1"/>
  <c r="O2175" i="1"/>
  <c r="P2175" i="1" s="1"/>
  <c r="Q2175" i="1" s="1"/>
  <c r="O2176" i="1"/>
  <c r="P2176" i="1" s="1"/>
  <c r="Q2176" i="1" s="1"/>
  <c r="O2177" i="1"/>
  <c r="O2178" i="1"/>
  <c r="P2178" i="1" s="1"/>
  <c r="Q2178" i="1" s="1"/>
  <c r="O2179" i="1"/>
  <c r="P2179" i="1" s="1"/>
  <c r="Q2179" i="1" s="1"/>
  <c r="O2180" i="1"/>
  <c r="O2181" i="1"/>
  <c r="P2181" i="1" s="1"/>
  <c r="O2182" i="1"/>
  <c r="O2183" i="1"/>
  <c r="P2183" i="1" s="1"/>
  <c r="O2184" i="1"/>
  <c r="P2184" i="1" s="1"/>
  <c r="O2185" i="1"/>
  <c r="O2186" i="1"/>
  <c r="P2186" i="1" s="1"/>
  <c r="O2187" i="1"/>
  <c r="P2187" i="1" s="1"/>
  <c r="O2188" i="1"/>
  <c r="O2189" i="1"/>
  <c r="O2190" i="1"/>
  <c r="P2190" i="1" s="1"/>
  <c r="Q2190" i="1" s="1"/>
  <c r="O2191" i="1"/>
  <c r="P2191" i="1" s="1"/>
  <c r="Q2191" i="1" s="1"/>
  <c r="O2192" i="1"/>
  <c r="P2192" i="1" s="1"/>
  <c r="O2193" i="1"/>
  <c r="P2193" i="1" s="1"/>
  <c r="O2194" i="1"/>
  <c r="O2195" i="1"/>
  <c r="O2196" i="1"/>
  <c r="P2196" i="1" s="1"/>
  <c r="O2197" i="1"/>
  <c r="O2198" i="1"/>
  <c r="O2199" i="1"/>
  <c r="P2199" i="1" s="1"/>
  <c r="O2200" i="1"/>
  <c r="O2201" i="1"/>
  <c r="O2202" i="1"/>
  <c r="P2202" i="1" s="1"/>
  <c r="Q2202" i="1" s="1"/>
  <c r="O2203" i="1"/>
  <c r="P2203" i="1" s="1"/>
  <c r="O2204" i="1"/>
  <c r="P2204" i="1" s="1"/>
  <c r="O2205" i="1"/>
  <c r="P2205" i="1" s="1"/>
  <c r="O2206" i="1"/>
  <c r="O2207" i="1"/>
  <c r="P2207" i="1" s="1"/>
  <c r="O2208" i="1"/>
  <c r="O2209" i="1"/>
  <c r="O2210" i="1"/>
  <c r="P2210" i="1" s="1"/>
  <c r="O2211" i="1"/>
  <c r="P2211" i="1" s="1"/>
  <c r="Q2211" i="1" s="1"/>
  <c r="R2211" i="1" s="1"/>
  <c r="O2212" i="1"/>
  <c r="P2212" i="1" s="1"/>
  <c r="O2213" i="1"/>
  <c r="P2213" i="1" s="1"/>
  <c r="O2214" i="1"/>
  <c r="P2214" i="1" s="1"/>
  <c r="Q2214" i="1" s="1"/>
  <c r="O2215" i="1"/>
  <c r="P2215" i="1" s="1"/>
  <c r="O2216" i="1"/>
  <c r="P2216" i="1" s="1"/>
  <c r="O2217" i="1"/>
  <c r="P2217" i="1" s="1"/>
  <c r="O2218" i="1"/>
  <c r="P2218" i="1" s="1"/>
  <c r="O2219" i="1"/>
  <c r="P2219" i="1" s="1"/>
  <c r="O2220" i="1"/>
  <c r="P2220" i="1" s="1"/>
  <c r="Q2220" i="1" s="1"/>
  <c r="O2221" i="1"/>
  <c r="O2222" i="1"/>
  <c r="O2223" i="1"/>
  <c r="P2223" i="1" s="1"/>
  <c r="O2224" i="1"/>
  <c r="O2225" i="1"/>
  <c r="O2226" i="1"/>
  <c r="P2226" i="1" s="1"/>
  <c r="Q2226" i="1" s="1"/>
  <c r="O2227" i="1"/>
  <c r="P2227" i="1" s="1"/>
  <c r="O2228" i="1"/>
  <c r="O2229" i="1"/>
  <c r="P2229" i="1" s="1"/>
  <c r="O2230" i="1"/>
  <c r="P2230" i="1" s="1"/>
  <c r="O2231" i="1"/>
  <c r="P2231" i="1" s="1"/>
  <c r="Q2231" i="1" s="1"/>
  <c r="O2232" i="1"/>
  <c r="P2232" i="1" s="1"/>
  <c r="O2233" i="1"/>
  <c r="O2234" i="1"/>
  <c r="O2235" i="1"/>
  <c r="O2236" i="1"/>
  <c r="P2236" i="1" s="1"/>
  <c r="O2237" i="1"/>
  <c r="O2238" i="1"/>
  <c r="O2239" i="1"/>
  <c r="O2240" i="1"/>
  <c r="P2240" i="1" s="1"/>
  <c r="O2241" i="1"/>
  <c r="P2241" i="1" s="1"/>
  <c r="O2242" i="1"/>
  <c r="P2242" i="1" s="1"/>
  <c r="O2243" i="1"/>
  <c r="P2243" i="1" s="1"/>
  <c r="O2244" i="1"/>
  <c r="P2244" i="1" s="1"/>
  <c r="O2245" i="1"/>
  <c r="O2246" i="1"/>
  <c r="P2246" i="1" s="1"/>
  <c r="O2247" i="1"/>
  <c r="O2248" i="1"/>
  <c r="O2249" i="1"/>
  <c r="O2250" i="1"/>
  <c r="O2251" i="1"/>
  <c r="O2252" i="1"/>
  <c r="O2253" i="1"/>
  <c r="P2253" i="1" s="1"/>
  <c r="O2254" i="1"/>
  <c r="P2254" i="1" s="1"/>
  <c r="O2255" i="1"/>
  <c r="P2255" i="1" s="1"/>
  <c r="O2256" i="1"/>
  <c r="P2256" i="1" s="1"/>
  <c r="O2257" i="1"/>
  <c r="O2258" i="1"/>
  <c r="O2259" i="1"/>
  <c r="P2259" i="1" s="1"/>
  <c r="Q2259" i="1" s="1"/>
  <c r="O2260" i="1"/>
  <c r="O2261" i="1"/>
  <c r="O2262" i="1"/>
  <c r="O2263" i="1"/>
  <c r="O2264" i="1"/>
  <c r="O2265" i="1"/>
  <c r="P2265" i="1" s="1"/>
  <c r="O2266" i="1"/>
  <c r="P2266" i="1" s="1"/>
  <c r="O2267" i="1"/>
  <c r="P2267" i="1" s="1"/>
  <c r="O2268" i="1"/>
  <c r="O2269" i="1"/>
  <c r="O2270" i="1"/>
  <c r="P2270" i="1" s="1"/>
  <c r="O2271" i="1"/>
  <c r="P2271" i="1" s="1"/>
  <c r="O2272" i="1"/>
  <c r="O2273" i="1"/>
  <c r="O2274" i="1"/>
  <c r="O2275" i="1"/>
  <c r="O2276" i="1"/>
  <c r="O2277" i="1"/>
  <c r="P2277" i="1" s="1"/>
  <c r="O2278" i="1"/>
  <c r="O2279" i="1"/>
  <c r="P2279" i="1" s="1"/>
  <c r="S2050" i="1"/>
  <c r="S2092" i="1"/>
  <c r="S2102" i="1"/>
  <c r="S2144" i="1"/>
  <c r="S2196" i="1"/>
  <c r="S2249" i="1"/>
  <c r="S2258" i="1"/>
  <c r="X2049" i="1"/>
  <c r="X2050" i="1"/>
  <c r="X2051" i="1"/>
  <c r="X2052" i="1"/>
  <c r="X2053" i="1"/>
  <c r="X2054" i="1"/>
  <c r="X2055" i="1"/>
  <c r="X2056" i="1"/>
  <c r="X2057" i="1"/>
  <c r="X2058" i="1"/>
  <c r="X2059" i="1"/>
  <c r="X2060" i="1"/>
  <c r="X2061" i="1"/>
  <c r="X2062" i="1"/>
  <c r="X2063" i="1"/>
  <c r="X2064" i="1"/>
  <c r="X2065" i="1"/>
  <c r="X2066" i="1"/>
  <c r="X2067" i="1"/>
  <c r="X2068" i="1"/>
  <c r="X2069" i="1"/>
  <c r="X2070" i="1"/>
  <c r="X2071" i="1"/>
  <c r="X2072" i="1"/>
  <c r="X2073" i="1"/>
  <c r="X2074" i="1"/>
  <c r="X2075" i="1"/>
  <c r="X2076" i="1"/>
  <c r="X2077" i="1"/>
  <c r="X2078" i="1"/>
  <c r="X2079" i="1"/>
  <c r="X2080" i="1"/>
  <c r="X2081" i="1"/>
  <c r="X2082" i="1"/>
  <c r="X2083" i="1"/>
  <c r="X2084" i="1"/>
  <c r="X2085" i="1"/>
  <c r="X2086" i="1"/>
  <c r="X2087" i="1"/>
  <c r="X2088" i="1"/>
  <c r="X2089" i="1"/>
  <c r="X2090" i="1"/>
  <c r="X2091" i="1"/>
  <c r="X2092" i="1"/>
  <c r="X2093" i="1"/>
  <c r="X2094" i="1"/>
  <c r="X2095" i="1"/>
  <c r="X2096" i="1"/>
  <c r="X2097" i="1"/>
  <c r="X2098" i="1"/>
  <c r="X2099" i="1"/>
  <c r="X2100" i="1"/>
  <c r="X2101" i="1"/>
  <c r="X2102" i="1"/>
  <c r="X2103" i="1"/>
  <c r="X2104" i="1"/>
  <c r="X2105" i="1"/>
  <c r="X2106" i="1"/>
  <c r="X2107" i="1"/>
  <c r="X2108" i="1"/>
  <c r="X2109" i="1"/>
  <c r="X2110" i="1"/>
  <c r="X2111" i="1"/>
  <c r="X2112" i="1"/>
  <c r="X2113" i="1"/>
  <c r="X2114" i="1"/>
  <c r="X2115" i="1"/>
  <c r="X2116" i="1"/>
  <c r="X2117" i="1"/>
  <c r="X2118" i="1"/>
  <c r="X2119" i="1"/>
  <c r="X2120" i="1"/>
  <c r="X2121" i="1"/>
  <c r="X2122" i="1"/>
  <c r="X2123" i="1"/>
  <c r="X2124" i="1"/>
  <c r="X2125" i="1"/>
  <c r="X2126" i="1"/>
  <c r="X2127" i="1"/>
  <c r="X2128" i="1"/>
  <c r="X2129" i="1"/>
  <c r="X2130" i="1"/>
  <c r="X2131" i="1"/>
  <c r="X2132" i="1"/>
  <c r="X2133" i="1"/>
  <c r="X2134" i="1"/>
  <c r="X2135" i="1"/>
  <c r="X2136" i="1"/>
  <c r="X2137" i="1"/>
  <c r="X2138" i="1"/>
  <c r="X2139" i="1"/>
  <c r="X2140" i="1"/>
  <c r="X2141" i="1"/>
  <c r="X2142" i="1"/>
  <c r="X2143" i="1"/>
  <c r="X2144" i="1"/>
  <c r="X2145" i="1"/>
  <c r="X2146" i="1"/>
  <c r="X2147" i="1"/>
  <c r="X2148" i="1"/>
  <c r="X2149" i="1"/>
  <c r="X2150" i="1"/>
  <c r="X2151" i="1"/>
  <c r="X2152" i="1"/>
  <c r="X2153" i="1"/>
  <c r="X2154" i="1"/>
  <c r="X2155" i="1"/>
  <c r="X2156" i="1"/>
  <c r="X2157" i="1"/>
  <c r="X2158" i="1"/>
  <c r="X2159" i="1"/>
  <c r="X2160" i="1"/>
  <c r="X2161" i="1"/>
  <c r="X2162" i="1"/>
  <c r="X2163" i="1"/>
  <c r="X2164" i="1"/>
  <c r="X2165" i="1"/>
  <c r="X2166" i="1"/>
  <c r="X2167" i="1"/>
  <c r="X2168" i="1"/>
  <c r="X2169" i="1"/>
  <c r="X2170" i="1"/>
  <c r="X2171" i="1"/>
  <c r="X2172" i="1"/>
  <c r="X2173" i="1"/>
  <c r="X2174" i="1"/>
  <c r="X2175" i="1"/>
  <c r="X2176" i="1"/>
  <c r="X2177" i="1"/>
  <c r="X2178" i="1"/>
  <c r="X2179" i="1"/>
  <c r="X2180" i="1"/>
  <c r="X2181" i="1"/>
  <c r="X2182" i="1"/>
  <c r="X2183" i="1"/>
  <c r="X2184" i="1"/>
  <c r="X2185" i="1"/>
  <c r="X2186" i="1"/>
  <c r="X2187" i="1"/>
  <c r="X2188" i="1"/>
  <c r="X2189" i="1"/>
  <c r="X2190" i="1"/>
  <c r="X2191" i="1"/>
  <c r="X2192" i="1"/>
  <c r="X2193" i="1"/>
  <c r="X2194" i="1"/>
  <c r="X2195" i="1"/>
  <c r="X2196" i="1"/>
  <c r="X2197" i="1"/>
  <c r="X2198" i="1"/>
  <c r="X2199" i="1"/>
  <c r="X2200" i="1"/>
  <c r="X2201" i="1"/>
  <c r="X2202" i="1"/>
  <c r="X2203" i="1"/>
  <c r="X2204" i="1"/>
  <c r="X2205" i="1"/>
  <c r="X2206" i="1"/>
  <c r="X2207" i="1"/>
  <c r="X2208" i="1"/>
  <c r="X2209" i="1"/>
  <c r="X2210" i="1"/>
  <c r="X2211" i="1"/>
  <c r="X2212" i="1"/>
  <c r="X2213" i="1"/>
  <c r="X2214" i="1"/>
  <c r="X2215" i="1"/>
  <c r="X2216" i="1"/>
  <c r="X2217" i="1"/>
  <c r="X2218" i="1"/>
  <c r="X2219" i="1"/>
  <c r="X2220" i="1"/>
  <c r="X2221" i="1"/>
  <c r="X2222" i="1"/>
  <c r="X2223" i="1"/>
  <c r="X2224" i="1"/>
  <c r="X2225" i="1"/>
  <c r="X2226" i="1"/>
  <c r="X2227" i="1"/>
  <c r="X2228" i="1"/>
  <c r="X2229" i="1"/>
  <c r="X2230" i="1"/>
  <c r="X2231" i="1"/>
  <c r="X2232" i="1"/>
  <c r="X2233" i="1"/>
  <c r="X2234" i="1"/>
  <c r="X2235" i="1"/>
  <c r="X2236" i="1"/>
  <c r="X2237" i="1"/>
  <c r="X2238" i="1"/>
  <c r="X2239" i="1"/>
  <c r="X2240" i="1"/>
  <c r="X2241" i="1"/>
  <c r="X2242" i="1"/>
  <c r="X2243" i="1"/>
  <c r="X2244" i="1"/>
  <c r="X2245" i="1"/>
  <c r="X2246" i="1"/>
  <c r="X2247" i="1"/>
  <c r="X2248" i="1"/>
  <c r="X2249" i="1"/>
  <c r="X2250" i="1"/>
  <c r="X2251" i="1"/>
  <c r="X2252" i="1"/>
  <c r="X2253" i="1"/>
  <c r="X2254" i="1"/>
  <c r="X2255" i="1"/>
  <c r="X2256" i="1"/>
  <c r="X2257" i="1"/>
  <c r="X2258" i="1"/>
  <c r="X2259" i="1"/>
  <c r="X2260" i="1"/>
  <c r="X2261" i="1"/>
  <c r="X2262" i="1"/>
  <c r="X2263" i="1"/>
  <c r="X2264" i="1"/>
  <c r="X2265" i="1"/>
  <c r="X2266" i="1"/>
  <c r="X2267" i="1"/>
  <c r="X2268" i="1"/>
  <c r="X2269" i="1"/>
  <c r="X2270" i="1"/>
  <c r="X2271" i="1"/>
  <c r="X2272" i="1"/>
  <c r="X2273" i="1"/>
  <c r="X2274" i="1"/>
  <c r="X2275" i="1"/>
  <c r="X2276" i="1"/>
  <c r="X2277" i="1"/>
  <c r="X2278" i="1"/>
  <c r="X2279" i="1"/>
  <c r="S2279" i="1"/>
  <c r="S2278" i="1"/>
  <c r="S2277" i="1"/>
  <c r="S2276" i="1"/>
  <c r="S2275" i="1"/>
  <c r="S2274" i="1"/>
  <c r="S2273" i="1"/>
  <c r="S2272" i="1"/>
  <c r="S2271" i="1"/>
  <c r="S2270" i="1"/>
  <c r="S2269" i="1"/>
  <c r="S2268" i="1"/>
  <c r="S2267" i="1"/>
  <c r="S2266" i="1"/>
  <c r="S2265" i="1"/>
  <c r="S2264" i="1"/>
  <c r="S2263" i="1"/>
  <c r="S2262" i="1"/>
  <c r="S2261" i="1"/>
  <c r="S2260" i="1"/>
  <c r="S2259" i="1"/>
  <c r="S2257" i="1"/>
  <c r="S2256" i="1"/>
  <c r="S2255" i="1"/>
  <c r="S2254" i="1"/>
  <c r="S2253" i="1"/>
  <c r="S2252" i="1"/>
  <c r="S2251" i="1"/>
  <c r="S2250" i="1"/>
  <c r="S2248" i="1"/>
  <c r="S2247" i="1"/>
  <c r="S2246" i="1"/>
  <c r="S2245" i="1"/>
  <c r="S2244" i="1"/>
  <c r="S2243" i="1"/>
  <c r="S2242" i="1"/>
  <c r="S2241" i="1"/>
  <c r="S2240" i="1"/>
  <c r="S2239" i="1"/>
  <c r="S2238" i="1"/>
  <c r="S2237" i="1"/>
  <c r="S2236" i="1"/>
  <c r="S2235" i="1"/>
  <c r="S2234" i="1"/>
  <c r="S2233" i="1"/>
  <c r="S2232" i="1"/>
  <c r="S2231" i="1"/>
  <c r="S2230" i="1"/>
  <c r="S2229" i="1"/>
  <c r="S2228" i="1"/>
  <c r="S2227" i="1"/>
  <c r="S2226" i="1"/>
  <c r="S2225" i="1"/>
  <c r="S2224" i="1"/>
  <c r="S2223" i="1"/>
  <c r="S2222" i="1"/>
  <c r="S2221" i="1"/>
  <c r="S2220" i="1"/>
  <c r="S2219" i="1"/>
  <c r="S2218" i="1"/>
  <c r="S2217" i="1"/>
  <c r="S2216" i="1"/>
  <c r="S2215" i="1"/>
  <c r="S2214" i="1"/>
  <c r="S2213" i="1"/>
  <c r="S2212" i="1"/>
  <c r="S2211" i="1"/>
  <c r="S2210" i="1"/>
  <c r="S2209" i="1"/>
  <c r="S2208" i="1"/>
  <c r="S2207" i="1"/>
  <c r="S2206" i="1"/>
  <c r="S2205" i="1"/>
  <c r="S2204" i="1"/>
  <c r="S2203" i="1"/>
  <c r="S2202" i="1"/>
  <c r="S2201" i="1"/>
  <c r="S2200" i="1"/>
  <c r="S2199" i="1"/>
  <c r="S2198" i="1"/>
  <c r="S2197" i="1"/>
  <c r="S2195" i="1"/>
  <c r="S2194" i="1"/>
  <c r="S2193" i="1"/>
  <c r="S2192" i="1"/>
  <c r="S2191" i="1"/>
  <c r="S2190" i="1"/>
  <c r="S2189" i="1"/>
  <c r="S2188" i="1"/>
  <c r="S2187" i="1"/>
  <c r="S2186" i="1"/>
  <c r="S2185" i="1"/>
  <c r="S2184" i="1"/>
  <c r="S2183" i="1"/>
  <c r="S2182" i="1"/>
  <c r="S2181" i="1"/>
  <c r="S2180" i="1"/>
  <c r="S2179" i="1"/>
  <c r="S2178" i="1"/>
  <c r="S2177" i="1"/>
  <c r="S2176" i="1"/>
  <c r="S2175" i="1"/>
  <c r="S2174" i="1"/>
  <c r="S2173" i="1"/>
  <c r="S2172" i="1"/>
  <c r="S2171" i="1"/>
  <c r="S2170" i="1"/>
  <c r="S2169" i="1"/>
  <c r="S2168" i="1"/>
  <c r="S2167" i="1"/>
  <c r="S2166" i="1"/>
  <c r="S2165" i="1"/>
  <c r="S2164" i="1"/>
  <c r="S2163" i="1"/>
  <c r="S2162" i="1"/>
  <c r="S2161" i="1"/>
  <c r="S2160" i="1"/>
  <c r="S2159" i="1"/>
  <c r="S2158" i="1"/>
  <c r="S2157" i="1"/>
  <c r="S2156" i="1"/>
  <c r="S2155" i="1"/>
  <c r="S2154" i="1"/>
  <c r="S2153" i="1"/>
  <c r="S2152" i="1"/>
  <c r="S2151" i="1"/>
  <c r="S2150" i="1"/>
  <c r="S2149" i="1"/>
  <c r="S2148" i="1"/>
  <c r="S2147" i="1"/>
  <c r="S2146" i="1"/>
  <c r="S2145" i="1"/>
  <c r="S2143" i="1"/>
  <c r="S2142" i="1"/>
  <c r="S2141" i="1"/>
  <c r="S2140" i="1"/>
  <c r="S2139" i="1"/>
  <c r="S2138" i="1"/>
  <c r="S2137" i="1"/>
  <c r="S2136" i="1"/>
  <c r="S2135" i="1"/>
  <c r="S2134" i="1"/>
  <c r="S2133" i="1"/>
  <c r="S2132" i="1"/>
  <c r="S2131" i="1"/>
  <c r="S2130" i="1"/>
  <c r="S2129" i="1"/>
  <c r="S2128" i="1"/>
  <c r="S2127" i="1"/>
  <c r="S2126" i="1"/>
  <c r="S2125" i="1"/>
  <c r="S2124" i="1"/>
  <c r="S2123" i="1"/>
  <c r="S2122" i="1"/>
  <c r="S2121" i="1"/>
  <c r="S2120" i="1"/>
  <c r="S2119" i="1"/>
  <c r="S2118" i="1"/>
  <c r="S2117" i="1"/>
  <c r="S2116" i="1"/>
  <c r="S2115" i="1"/>
  <c r="S2114" i="1"/>
  <c r="S2113" i="1"/>
  <c r="S2112" i="1"/>
  <c r="S2111" i="1"/>
  <c r="S2110" i="1"/>
  <c r="S2109" i="1"/>
  <c r="S2108" i="1"/>
  <c r="S2107" i="1"/>
  <c r="S2106" i="1"/>
  <c r="S2105" i="1"/>
  <c r="S2104" i="1"/>
  <c r="S2103" i="1"/>
  <c r="S2101" i="1"/>
  <c r="S2100" i="1"/>
  <c r="S2099" i="1"/>
  <c r="S2098" i="1"/>
  <c r="S2097" i="1"/>
  <c r="S2096" i="1"/>
  <c r="S2095" i="1"/>
  <c r="S2094" i="1"/>
  <c r="S2093" i="1"/>
  <c r="S2091" i="1"/>
  <c r="S2090" i="1"/>
  <c r="S2089" i="1"/>
  <c r="S2088" i="1"/>
  <c r="S2087" i="1"/>
  <c r="S2086" i="1"/>
  <c r="S2085" i="1"/>
  <c r="S2084" i="1"/>
  <c r="S2083" i="1"/>
  <c r="S2082" i="1"/>
  <c r="S2081" i="1"/>
  <c r="S2080" i="1"/>
  <c r="S2079" i="1"/>
  <c r="S2078" i="1"/>
  <c r="S2077" i="1"/>
  <c r="S2076" i="1"/>
  <c r="S2075" i="1"/>
  <c r="S2074" i="1"/>
  <c r="S2073" i="1"/>
  <c r="S2072" i="1"/>
  <c r="S2071" i="1"/>
  <c r="S2070" i="1"/>
  <c r="S2069" i="1"/>
  <c r="S2068" i="1"/>
  <c r="S2067" i="1"/>
  <c r="S2066" i="1"/>
  <c r="S2065" i="1"/>
  <c r="S2064" i="1"/>
  <c r="S2063" i="1"/>
  <c r="S2062" i="1"/>
  <c r="S2061" i="1"/>
  <c r="S2060" i="1"/>
  <c r="S2059" i="1"/>
  <c r="S2058" i="1"/>
  <c r="S2057" i="1"/>
  <c r="S2056" i="1"/>
  <c r="S2055" i="1"/>
  <c r="S2054" i="1"/>
  <c r="S2053" i="1"/>
  <c r="S2052" i="1"/>
  <c r="S2051" i="1"/>
  <c r="S2049" i="1"/>
  <c r="U2183" i="1" l="1"/>
  <c r="U2216" i="1"/>
  <c r="U2281" i="1"/>
  <c r="U2167" i="1"/>
  <c r="U2191" i="1"/>
  <c r="U2208" i="1"/>
  <c r="U2266" i="1"/>
  <c r="U2053" i="1"/>
  <c r="U2061" i="1"/>
  <c r="U2069" i="1"/>
  <c r="U2077" i="1"/>
  <c r="U2103" i="1"/>
  <c r="U2111" i="1"/>
  <c r="U2119" i="1"/>
  <c r="U2127" i="1"/>
  <c r="U2135" i="1"/>
  <c r="U2143" i="1"/>
  <c r="U2184" i="1"/>
  <c r="U2209" i="1"/>
  <c r="U2217" i="1"/>
  <c r="U2233" i="1"/>
  <c r="U2241" i="1"/>
  <c r="U2259" i="1"/>
  <c r="U2267" i="1"/>
  <c r="U2275" i="1"/>
  <c r="U2060" i="1"/>
  <c r="U2070" i="1"/>
  <c r="U2086" i="1"/>
  <c r="U2095" i="1"/>
  <c r="U2104" i="1"/>
  <c r="U2145" i="1"/>
  <c r="U2161" i="1"/>
  <c r="U2169" i="1"/>
  <c r="U2185" i="1"/>
  <c r="U2218" i="1"/>
  <c r="U2234" i="1"/>
  <c r="U2242" i="1"/>
  <c r="U2251" i="1"/>
  <c r="U2268" i="1"/>
  <c r="U2276" i="1"/>
  <c r="U2084" i="1"/>
  <c r="U2126" i="1"/>
  <c r="U2257" i="1"/>
  <c r="U2055" i="1"/>
  <c r="U2063" i="1"/>
  <c r="U2071" i="1"/>
  <c r="U2079" i="1"/>
  <c r="U2087" i="1"/>
  <c r="U2113" i="1"/>
  <c r="U2121" i="1"/>
  <c r="U2137" i="1"/>
  <c r="U2146" i="1"/>
  <c r="U2162" i="1"/>
  <c r="U2178" i="1"/>
  <c r="U2186" i="1"/>
  <c r="U2203" i="1"/>
  <c r="U2211" i="1"/>
  <c r="U2219" i="1"/>
  <c r="U2227" i="1"/>
  <c r="U2235" i="1"/>
  <c r="U2243" i="1"/>
  <c r="U2261" i="1"/>
  <c r="U2269" i="1"/>
  <c r="U2068" i="1"/>
  <c r="U2110" i="1"/>
  <c r="U2056" i="1"/>
  <c r="U2097" i="1"/>
  <c r="U2106" i="1"/>
  <c r="U2122" i="1"/>
  <c r="U2138" i="1"/>
  <c r="U2147" i="1"/>
  <c r="U2163" i="1"/>
  <c r="U2171" i="1"/>
  <c r="U2179" i="1"/>
  <c r="U2187" i="1"/>
  <c r="U2195" i="1"/>
  <c r="U2228" i="1"/>
  <c r="U2244" i="1"/>
  <c r="U2253" i="1"/>
  <c r="U2270" i="1"/>
  <c r="U2278" i="1"/>
  <c r="U2280" i="1"/>
  <c r="U2159" i="1"/>
  <c r="U2065" i="1"/>
  <c r="U2073" i="1"/>
  <c r="U2089" i="1"/>
  <c r="U2107" i="1"/>
  <c r="U2115" i="1"/>
  <c r="U2123" i="1"/>
  <c r="U2131" i="1"/>
  <c r="U2139" i="1"/>
  <c r="U2172" i="1"/>
  <c r="U2197" i="1"/>
  <c r="U2205" i="1"/>
  <c r="U2213" i="1"/>
  <c r="U2221" i="1"/>
  <c r="U2229" i="1"/>
  <c r="U2254" i="1"/>
  <c r="U2263" i="1"/>
  <c r="U2271" i="1"/>
  <c r="U2279" i="1"/>
  <c r="U1368" i="1"/>
  <c r="U2072" i="1"/>
  <c r="U2058" i="1"/>
  <c r="U2082" i="1"/>
  <c r="U2149" i="1"/>
  <c r="U2173" i="1"/>
  <c r="U2198" i="1"/>
  <c r="U2214" i="1"/>
  <c r="U2230" i="1"/>
  <c r="U2255" i="1"/>
  <c r="U2101" i="1"/>
  <c r="U2151" i="1"/>
  <c r="U2066" i="1"/>
  <c r="U2074" i="1"/>
  <c r="U2090" i="1"/>
  <c r="U2099" i="1"/>
  <c r="U2108" i="1"/>
  <c r="U2051" i="1"/>
  <c r="U2059" i="1"/>
  <c r="U2067" i="1"/>
  <c r="U2075" i="1"/>
  <c r="U2083" i="1"/>
  <c r="U2091" i="1"/>
  <c r="U2109" i="1"/>
  <c r="U2125" i="1"/>
  <c r="U2133" i="1"/>
  <c r="U2150" i="1"/>
  <c r="U2158" i="1"/>
  <c r="U2174" i="1"/>
  <c r="U2182" i="1"/>
  <c r="U2199" i="1"/>
  <c r="U2215" i="1"/>
  <c r="U2223" i="1"/>
  <c r="U2231" i="1"/>
  <c r="U2239" i="1"/>
  <c r="U2247" i="1"/>
  <c r="U2256" i="1"/>
  <c r="U2265" i="1"/>
  <c r="Q2255" i="1"/>
  <c r="R2255" i="1" s="1"/>
  <c r="Y2255" i="1" s="1"/>
  <c r="Q2184" i="1"/>
  <c r="R2184" i="1" s="1"/>
  <c r="Y2184" i="1" s="1"/>
  <c r="Q2172" i="1"/>
  <c r="R2172" i="1" s="1"/>
  <c r="Y2172" i="1" s="1"/>
  <c r="Q2136" i="1"/>
  <c r="R2136" i="1" s="1"/>
  <c r="Y2136" i="1" s="1"/>
  <c r="Q2112" i="1"/>
  <c r="R2112" i="1" s="1"/>
  <c r="Y2112" i="1" s="1"/>
  <c r="Q2076" i="1"/>
  <c r="R2076" i="1" s="1"/>
  <c r="Y2076" i="1" s="1"/>
  <c r="Q2271" i="1"/>
  <c r="R2271" i="1" s="1"/>
  <c r="Y2271" i="1" s="1"/>
  <c r="Q2079" i="1"/>
  <c r="R2079" i="1" s="1"/>
  <c r="Y2079" i="1" s="1"/>
  <c r="Q2223" i="1"/>
  <c r="R2223" i="1" s="1"/>
  <c r="Y2223" i="1" s="1"/>
  <c r="Q2063" i="1"/>
  <c r="R2063" i="1" s="1"/>
  <c r="Y2063" i="1" s="1"/>
  <c r="Q2219" i="1"/>
  <c r="R2219" i="1" s="1"/>
  <c r="Y2219" i="1" s="1"/>
  <c r="Q2055" i="1"/>
  <c r="R2055" i="1" s="1"/>
  <c r="Y2055" i="1" s="1"/>
  <c r="Q2199" i="1"/>
  <c r="R2199" i="1" s="1"/>
  <c r="Y2199" i="1" s="1"/>
  <c r="Q2052" i="1"/>
  <c r="R2052" i="1" s="1"/>
  <c r="Y2052" i="1" s="1"/>
  <c r="Q2196" i="1"/>
  <c r="R2196" i="1" s="1"/>
  <c r="Y2196" i="1" s="1"/>
  <c r="Q2187" i="1"/>
  <c r="R2187" i="1" s="1"/>
  <c r="Y2187" i="1" s="1"/>
  <c r="Q2227" i="1"/>
  <c r="R2227" i="1" s="1"/>
  <c r="Y2227" i="1" s="1"/>
  <c r="Q2215" i="1"/>
  <c r="R2215" i="1" s="1"/>
  <c r="Y2215" i="1" s="1"/>
  <c r="Q2071" i="1"/>
  <c r="R2071" i="1" s="1"/>
  <c r="Y2071" i="1" s="1"/>
  <c r="Q2203" i="1"/>
  <c r="R2203" i="1" s="1"/>
  <c r="Y2203" i="1" s="1"/>
  <c r="Q2060" i="1"/>
  <c r="R2060" i="1" s="1"/>
  <c r="Y2060" i="1" s="1"/>
  <c r="P1368" i="1"/>
  <c r="R1368" i="1" s="1"/>
  <c r="Y1368" i="1" s="1"/>
  <c r="Q2243" i="1"/>
  <c r="R2243" i="1" s="1"/>
  <c r="Y2243" i="1" s="1"/>
  <c r="Q2183" i="1"/>
  <c r="R2183" i="1" s="1"/>
  <c r="Y2183" i="1" s="1"/>
  <c r="Q2067" i="1"/>
  <c r="R2067" i="1" s="1"/>
  <c r="Y2067" i="1" s="1"/>
  <c r="Q2147" i="1"/>
  <c r="R2147" i="1" s="1"/>
  <c r="Y2147" i="1" s="1"/>
  <c r="Q2212" i="1"/>
  <c r="R2212" i="1" s="1"/>
  <c r="Y2212" i="1" s="1"/>
  <c r="Q2204" i="1"/>
  <c r="R2204" i="1" s="1"/>
  <c r="Y2204" i="1" s="1"/>
  <c r="Q2135" i="1"/>
  <c r="R2135" i="1" s="1"/>
  <c r="Y2135" i="1" s="1"/>
  <c r="Q2279" i="1"/>
  <c r="R2279" i="1" s="1"/>
  <c r="Y2279" i="1" s="1"/>
  <c r="Q2072" i="1"/>
  <c r="R2072" i="1" s="1"/>
  <c r="Y2072" i="1" s="1"/>
  <c r="Q2267" i="1"/>
  <c r="R2267" i="1" s="1"/>
  <c r="Y2267" i="1" s="1"/>
  <c r="Q2207" i="1"/>
  <c r="R2207" i="1" s="1"/>
  <c r="Y2207" i="1" s="1"/>
  <c r="Q2152" i="1"/>
  <c r="R2152" i="1" s="1"/>
  <c r="Y2152" i="1" s="1"/>
  <c r="Q2068" i="1"/>
  <c r="R2068" i="1" s="1"/>
  <c r="Y2068" i="1" s="1"/>
  <c r="Q2113" i="1"/>
  <c r="R2113" i="1" s="1"/>
  <c r="Y2113" i="1" s="1"/>
  <c r="Q2240" i="1"/>
  <c r="R2240" i="1" s="1"/>
  <c r="Y2240" i="1" s="1"/>
  <c r="Q2236" i="1"/>
  <c r="R2236" i="1" s="1"/>
  <c r="Y2236" i="1" s="1"/>
  <c r="Q2192" i="1"/>
  <c r="R2192" i="1" s="1"/>
  <c r="Y2192" i="1" s="1"/>
  <c r="P2257" i="1"/>
  <c r="Q2257" i="1" s="1"/>
  <c r="R2257" i="1" s="1"/>
  <c r="Y2257" i="1" s="1"/>
  <c r="P2149" i="1"/>
  <c r="Q2149" i="1" s="1"/>
  <c r="R2149" i="1" s="1"/>
  <c r="Y2149" i="1" s="1"/>
  <c r="P2281" i="1"/>
  <c r="R2281" i="1" s="1"/>
  <c r="Y2281" i="1" s="1"/>
  <c r="Q2216" i="1"/>
  <c r="R2216" i="1" s="1"/>
  <c r="Y2216" i="1" s="1"/>
  <c r="P2245" i="1"/>
  <c r="Q2245" i="1" s="1"/>
  <c r="R2245" i="1" s="1"/>
  <c r="Y2245" i="1" s="1"/>
  <c r="Q2091" i="1"/>
  <c r="R2091" i="1" s="1"/>
  <c r="Y2091" i="1" s="1"/>
  <c r="Q2277" i="1"/>
  <c r="R2277" i="1" s="1"/>
  <c r="Y2277" i="1" s="1"/>
  <c r="Q2265" i="1"/>
  <c r="R2265" i="1" s="1"/>
  <c r="Y2265" i="1" s="1"/>
  <c r="Q2253" i="1"/>
  <c r="R2253" i="1" s="1"/>
  <c r="Y2253" i="1" s="1"/>
  <c r="Q2241" i="1"/>
  <c r="R2241" i="1" s="1"/>
  <c r="Y2241" i="1" s="1"/>
  <c r="Q2229" i="1"/>
  <c r="R2229" i="1" s="1"/>
  <c r="Y2229" i="1" s="1"/>
  <c r="Q2217" i="1"/>
  <c r="R2217" i="1" s="1"/>
  <c r="Y2217" i="1" s="1"/>
  <c r="Q2205" i="1"/>
  <c r="R2205" i="1" s="1"/>
  <c r="Y2205" i="1" s="1"/>
  <c r="Q2193" i="1"/>
  <c r="R2193" i="1" s="1"/>
  <c r="Y2193" i="1" s="1"/>
  <c r="Q2181" i="1"/>
  <c r="R2181" i="1" s="1"/>
  <c r="Y2181" i="1" s="1"/>
  <c r="Q2169" i="1"/>
  <c r="R2169" i="1" s="1"/>
  <c r="Y2169" i="1" s="1"/>
  <c r="Q2157" i="1"/>
  <c r="R2157" i="1" s="1"/>
  <c r="Y2157" i="1" s="1"/>
  <c r="Q2145" i="1"/>
  <c r="R2145" i="1" s="1"/>
  <c r="Y2145" i="1" s="1"/>
  <c r="Q2133" i="1"/>
  <c r="R2133" i="1" s="1"/>
  <c r="Y2133" i="1" s="1"/>
  <c r="Q2121" i="1"/>
  <c r="R2121" i="1" s="1"/>
  <c r="Y2121" i="1" s="1"/>
  <c r="Q2085" i="1"/>
  <c r="R2085" i="1" s="1"/>
  <c r="Y2085" i="1" s="1"/>
  <c r="Q2073" i="1"/>
  <c r="R2073" i="1" s="1"/>
  <c r="Y2073" i="1" s="1"/>
  <c r="Q2061" i="1"/>
  <c r="R2061" i="1" s="1"/>
  <c r="Y2061" i="1" s="1"/>
  <c r="Q2049" i="1"/>
  <c r="R2049" i="1" s="1"/>
  <c r="Y2049" i="1" s="1"/>
  <c r="P2080" i="1"/>
  <c r="Q2080" i="1" s="1"/>
  <c r="Q2213" i="1"/>
  <c r="R2213" i="1" s="1"/>
  <c r="Y2213" i="1" s="1"/>
  <c r="P2233" i="1"/>
  <c r="Q2088" i="1"/>
  <c r="R2088" i="1" s="1"/>
  <c r="Y2088" i="1" s="1"/>
  <c r="Q2100" i="1"/>
  <c r="R2100" i="1" s="1"/>
  <c r="Y2100" i="1" s="1"/>
  <c r="Q2111" i="1"/>
  <c r="R2111" i="1" s="1"/>
  <c r="Y2111" i="1" s="1"/>
  <c r="Q2099" i="1"/>
  <c r="R2099" i="1" s="1"/>
  <c r="Y2099" i="1" s="1"/>
  <c r="Q2270" i="1"/>
  <c r="R2270" i="1" s="1"/>
  <c r="Y2270" i="1" s="1"/>
  <c r="Q2246" i="1"/>
  <c r="R2246" i="1" s="1"/>
  <c r="Y2246" i="1" s="1"/>
  <c r="Q2210" i="1"/>
  <c r="R2210" i="1" s="1"/>
  <c r="Y2210" i="1" s="1"/>
  <c r="Q2186" i="1"/>
  <c r="R2186" i="1" s="1"/>
  <c r="Y2186" i="1" s="1"/>
  <c r="Q2150" i="1"/>
  <c r="R2150" i="1" s="1"/>
  <c r="Y2150" i="1" s="1"/>
  <c r="Q2126" i="1"/>
  <c r="R2126" i="1" s="1"/>
  <c r="Y2126" i="1" s="1"/>
  <c r="Q2066" i="1"/>
  <c r="R2066" i="1" s="1"/>
  <c r="Y2066" i="1" s="1"/>
  <c r="Q2098" i="1"/>
  <c r="R2098" i="1" s="1"/>
  <c r="Y2098" i="1" s="1"/>
  <c r="Q2173" i="1"/>
  <c r="R2173" i="1" s="1"/>
  <c r="Y2173" i="1" s="1"/>
  <c r="Q2137" i="1"/>
  <c r="R2137" i="1" s="1"/>
  <c r="Y2137" i="1" s="1"/>
  <c r="Q2109" i="1"/>
  <c r="R2109" i="1" s="1"/>
  <c r="Y2109" i="1" s="1"/>
  <c r="Q2097" i="1"/>
  <c r="R2097" i="1" s="1"/>
  <c r="Y2097" i="1" s="1"/>
  <c r="R2163" i="1"/>
  <c r="Y2163" i="1" s="1"/>
  <c r="Q2256" i="1"/>
  <c r="R2256" i="1" s="1"/>
  <c r="Y2256" i="1" s="1"/>
  <c r="Q2244" i="1"/>
  <c r="R2244" i="1" s="1"/>
  <c r="Y2244" i="1" s="1"/>
  <c r="Q2232" i="1"/>
  <c r="R2232" i="1" s="1"/>
  <c r="Y2232" i="1" s="1"/>
  <c r="P2054" i="1"/>
  <c r="P2224" i="1"/>
  <c r="Q2224" i="1" s="1"/>
  <c r="K2280" i="1"/>
  <c r="P2280" i="1" s="1"/>
  <c r="U2212" i="1"/>
  <c r="U2210" i="1"/>
  <c r="Q2266" i="1"/>
  <c r="R2266" i="1" s="1"/>
  <c r="Y2266" i="1" s="1"/>
  <c r="Q2254" i="1"/>
  <c r="R2254" i="1" s="1"/>
  <c r="Y2254" i="1" s="1"/>
  <c r="Q2242" i="1"/>
  <c r="R2242" i="1" s="1"/>
  <c r="Y2242" i="1" s="1"/>
  <c r="Q2230" i="1"/>
  <c r="R2230" i="1" s="1"/>
  <c r="Y2230" i="1" s="1"/>
  <c r="Q2218" i="1"/>
  <c r="R2218" i="1" s="1"/>
  <c r="Y2218" i="1" s="1"/>
  <c r="Q2122" i="1"/>
  <c r="R2122" i="1" s="1"/>
  <c r="Y2122" i="1" s="1"/>
  <c r="Q2086" i="1"/>
  <c r="R2086" i="1" s="1"/>
  <c r="Y2086" i="1" s="1"/>
  <c r="Q2074" i="1"/>
  <c r="R2074" i="1" s="1"/>
  <c r="Y2074" i="1" s="1"/>
  <c r="P2198" i="1"/>
  <c r="Q2198" i="1" s="1"/>
  <c r="Q2106" i="1"/>
  <c r="R2106" i="1" s="1"/>
  <c r="Y2106" i="1" s="1"/>
  <c r="Q2094" i="1"/>
  <c r="R2094" i="1" s="1"/>
  <c r="Y2094" i="1" s="1"/>
  <c r="R2115" i="1"/>
  <c r="Y2115" i="1" s="1"/>
  <c r="P2185" i="1"/>
  <c r="Q2185" i="1" s="1"/>
  <c r="R2087" i="1"/>
  <c r="Y2087" i="1" s="1"/>
  <c r="Y2211" i="1"/>
  <c r="R2220" i="1"/>
  <c r="Y2220" i="1" s="1"/>
  <c r="R2259" i="1"/>
  <c r="Y2259" i="1" s="1"/>
  <c r="R2176" i="1"/>
  <c r="Y2176" i="1" s="1"/>
  <c r="R2151" i="1"/>
  <c r="Y2151" i="1" s="1"/>
  <c r="P2188" i="1"/>
  <c r="P2200" i="1"/>
  <c r="P2161" i="1"/>
  <c r="P2056" i="1"/>
  <c r="Y2123" i="1"/>
  <c r="R2231" i="1"/>
  <c r="Y2231" i="1" s="1"/>
  <c r="P2162" i="1"/>
  <c r="P2174" i="1"/>
  <c r="Q2174" i="1" s="1"/>
  <c r="R2179" i="1"/>
  <c r="Y2179" i="1" s="1"/>
  <c r="P2222" i="1"/>
  <c r="P2209" i="1"/>
  <c r="P2104" i="1"/>
  <c r="R2104" i="1" s="1"/>
  <c r="Y2104" i="1" s="1"/>
  <c r="P2078" i="1"/>
  <c r="Q2078" i="1" s="1"/>
  <c r="P2065" i="1"/>
  <c r="P2258" i="1"/>
  <c r="P2235" i="1"/>
  <c r="P2221" i="1"/>
  <c r="P2195" i="1"/>
  <c r="Q2195" i="1" s="1"/>
  <c r="P2116" i="1"/>
  <c r="P2103" i="1"/>
  <c r="R2103" i="1" s="1"/>
  <c r="Y2103" i="1" s="1"/>
  <c r="P2090" i="1"/>
  <c r="R2090" i="1" s="1"/>
  <c r="Y2090" i="1" s="1"/>
  <c r="P2077" i="1"/>
  <c r="P2051" i="1"/>
  <c r="P2110" i="1"/>
  <c r="R2110" i="1" s="1"/>
  <c r="Y2110" i="1" s="1"/>
  <c r="P2234" i="1"/>
  <c r="P2128" i="1"/>
  <c r="P2102" i="1"/>
  <c r="R2102" i="1" s="1"/>
  <c r="Y2102" i="1" s="1"/>
  <c r="P2089" i="1"/>
  <c r="R2089" i="1" s="1"/>
  <c r="Y2089" i="1" s="1"/>
  <c r="P2269" i="1"/>
  <c r="Q2269" i="1" s="1"/>
  <c r="R2175" i="1"/>
  <c r="Y2175" i="1" s="1"/>
  <c r="R2139" i="1"/>
  <c r="Y2139" i="1" s="1"/>
  <c r="P2247" i="1"/>
  <c r="P2140" i="1"/>
  <c r="P2127" i="1"/>
  <c r="P2114" i="1"/>
  <c r="Q2114" i="1" s="1"/>
  <c r="P2101" i="1"/>
  <c r="R2101" i="1" s="1"/>
  <c r="Y2101" i="1" s="1"/>
  <c r="R2159" i="1"/>
  <c r="Y2159" i="1" s="1"/>
  <c r="R2075" i="1"/>
  <c r="Y2075" i="1" s="1"/>
  <c r="P2164" i="1"/>
  <c r="P2138" i="1"/>
  <c r="P2125" i="1"/>
  <c r="U2096" i="1"/>
  <c r="U2130" i="1"/>
  <c r="U2238" i="1"/>
  <c r="U2134" i="1"/>
  <c r="U2192" i="1"/>
  <c r="U2054" i="1"/>
  <c r="U2189" i="1"/>
  <c r="U2093" i="1"/>
  <c r="U2177" i="1"/>
  <c r="U2175" i="1"/>
  <c r="U2170" i="1"/>
  <c r="U2154" i="1"/>
  <c r="U2240" i="1"/>
  <c r="U2152" i="1"/>
  <c r="U2207" i="1"/>
  <c r="U2245" i="1"/>
  <c r="U2155" i="1"/>
  <c r="U2116" i="1"/>
  <c r="U2236" i="1"/>
  <c r="U2272" i="1"/>
  <c r="U2057" i="1"/>
  <c r="U2129" i="1"/>
  <c r="J2275" i="1"/>
  <c r="P2275" i="1" s="1"/>
  <c r="J2263" i="1"/>
  <c r="P2263" i="1" s="1"/>
  <c r="U2118" i="1"/>
  <c r="U2142" i="1"/>
  <c r="U2262" i="1"/>
  <c r="J2069" i="1"/>
  <c r="P2069" i="1"/>
  <c r="Q2069" i="1" s="1"/>
  <c r="U2168" i="1"/>
  <c r="U2180" i="1"/>
  <c r="U2264" i="1"/>
  <c r="P2273" i="1"/>
  <c r="J2273" i="1"/>
  <c r="P2153" i="1"/>
  <c r="J2153" i="1"/>
  <c r="J2057" i="1"/>
  <c r="P2057" i="1" s="1"/>
  <c r="Q2057" i="1" s="1"/>
  <c r="U2049" i="1"/>
  <c r="U2157" i="1"/>
  <c r="U2181" i="1"/>
  <c r="U2193" i="1"/>
  <c r="U2277" i="1"/>
  <c r="J2093" i="1"/>
  <c r="P2093" i="1" s="1"/>
  <c r="R2093" i="1" s="1"/>
  <c r="Y2093" i="1" s="1"/>
  <c r="U2206" i="1"/>
  <c r="U2273" i="1"/>
  <c r="U2196" i="1"/>
  <c r="J2177" i="1"/>
  <c r="P2177" i="1"/>
  <c r="Q2177" i="1" s="1"/>
  <c r="U2128" i="1"/>
  <c r="U2225" i="1"/>
  <c r="J2261" i="1"/>
  <c r="P2261" i="1" s="1"/>
  <c r="Q2261" i="1" s="1"/>
  <c r="J2201" i="1"/>
  <c r="P2201" i="1" s="1"/>
  <c r="Q2201" i="1" s="1"/>
  <c r="P2117" i="1"/>
  <c r="Q2117" i="1" s="1"/>
  <c r="J2117" i="1"/>
  <c r="U2064" i="1"/>
  <c r="U2076" i="1"/>
  <c r="U2088" i="1"/>
  <c r="U2100" i="1"/>
  <c r="U2112" i="1"/>
  <c r="U2124" i="1"/>
  <c r="U2136" i="1"/>
  <c r="U2148" i="1"/>
  <c r="U2160" i="1"/>
  <c r="U2220" i="1"/>
  <c r="U2232" i="1"/>
  <c r="U2260" i="1"/>
  <c r="U2194" i="1"/>
  <c r="U2105" i="1"/>
  <c r="U2144" i="1"/>
  <c r="U2141" i="1"/>
  <c r="U2249" i="1"/>
  <c r="J2225" i="1"/>
  <c r="P2225" i="1"/>
  <c r="J2105" i="1"/>
  <c r="U2062" i="1"/>
  <c r="U2258" i="1"/>
  <c r="U2102" i="1"/>
  <c r="J2249" i="1"/>
  <c r="P2249" i="1" s="1"/>
  <c r="P2165" i="1"/>
  <c r="J2165" i="1"/>
  <c r="J2081" i="1"/>
  <c r="P2081" i="1"/>
  <c r="Q2081" i="1" s="1"/>
  <c r="U2052" i="1"/>
  <c r="U2078" i="1"/>
  <c r="U2114" i="1"/>
  <c r="U2222" i="1"/>
  <c r="U2246" i="1"/>
  <c r="U2092" i="1"/>
  <c r="J2237" i="1"/>
  <c r="P2237" i="1" s="1"/>
  <c r="J2189" i="1"/>
  <c r="P2189" i="1"/>
  <c r="Q2189" i="1" s="1"/>
  <c r="J2141" i="1"/>
  <c r="P2141" i="1" s="1"/>
  <c r="J2129" i="1"/>
  <c r="P2129" i="1" s="1"/>
  <c r="Q2129" i="1" s="1"/>
  <c r="U2050" i="1"/>
  <c r="U2274" i="1"/>
  <c r="U2226" i="1"/>
  <c r="U2176" i="1"/>
  <c r="U2156" i="1"/>
  <c r="U2132" i="1"/>
  <c r="U2098" i="1"/>
  <c r="P2251" i="1"/>
  <c r="J2251" i="1"/>
  <c r="U2224" i="1"/>
  <c r="U2190" i="1"/>
  <c r="U2153" i="1"/>
  <c r="U2094" i="1"/>
  <c r="P2084" i="1"/>
  <c r="P2197" i="1"/>
  <c r="P2053" i="1"/>
  <c r="Q2053" i="1" s="1"/>
  <c r="U2252" i="1"/>
  <c r="U2237" i="1"/>
  <c r="U2204" i="1"/>
  <c r="U2188" i="1"/>
  <c r="U2085" i="1"/>
  <c r="R2171" i="1"/>
  <c r="Y2171" i="1" s="1"/>
  <c r="P2272" i="1"/>
  <c r="J2272" i="1"/>
  <c r="P2248" i="1"/>
  <c r="U2120" i="1"/>
  <c r="P2278" i="1"/>
  <c r="P2206" i="1"/>
  <c r="Q2206" i="1" s="1"/>
  <c r="R2206" i="1" s="1"/>
  <c r="Y2206" i="1" s="1"/>
  <c r="P2194" i="1"/>
  <c r="P2182" i="1"/>
  <c r="Q2182" i="1" s="1"/>
  <c r="P2170" i="1"/>
  <c r="P2158" i="1"/>
  <c r="Q2158" i="1" s="1"/>
  <c r="P2146" i="1"/>
  <c r="P2134" i="1"/>
  <c r="Q2134" i="1" s="1"/>
  <c r="P2062" i="1"/>
  <c r="P2050" i="1"/>
  <c r="Q2050" i="1" s="1"/>
  <c r="U2250" i="1"/>
  <c r="U2202" i="1"/>
  <c r="U2166" i="1"/>
  <c r="U2081" i="1"/>
  <c r="P2228" i="1"/>
  <c r="U2201" i="1"/>
  <c r="U2165" i="1"/>
  <c r="U2117" i="1"/>
  <c r="U2080" i="1"/>
  <c r="P2276" i="1"/>
  <c r="P2264" i="1"/>
  <c r="P2252" i="1"/>
  <c r="P2180" i="1"/>
  <c r="P2168" i="1"/>
  <c r="P2156" i="1"/>
  <c r="P2144" i="1"/>
  <c r="P2132" i="1"/>
  <c r="P2120" i="1"/>
  <c r="P2108" i="1"/>
  <c r="R2108" i="1" s="1"/>
  <c r="Y2108" i="1" s="1"/>
  <c r="U2248" i="1"/>
  <c r="U2200" i="1"/>
  <c r="U2164" i="1"/>
  <c r="P2239" i="1"/>
  <c r="R2191" i="1"/>
  <c r="Y2191" i="1" s="1"/>
  <c r="P2167" i="1"/>
  <c r="Q2167" i="1" s="1"/>
  <c r="P2155" i="1"/>
  <c r="P2143" i="1"/>
  <c r="P2131" i="1"/>
  <c r="P2119" i="1"/>
  <c r="P2107" i="1"/>
  <c r="R2107" i="1" s="1"/>
  <c r="Y2107" i="1" s="1"/>
  <c r="P2095" i="1"/>
  <c r="R2095" i="1" s="1"/>
  <c r="Y2095" i="1" s="1"/>
  <c r="R2083" i="1"/>
  <c r="Y2083" i="1" s="1"/>
  <c r="P2059" i="1"/>
  <c r="U2140" i="1"/>
  <c r="P2096" i="1"/>
  <c r="R2096" i="1" s="1"/>
  <c r="Y2096" i="1" s="1"/>
  <c r="J2260" i="1"/>
  <c r="P2260" i="1" s="1"/>
  <c r="P2105" i="1"/>
  <c r="R2105" i="1" s="1"/>
  <c r="Y2105" i="1" s="1"/>
  <c r="P2092" i="1"/>
  <c r="R2092" i="1" s="1"/>
  <c r="Y2092" i="1" s="1"/>
  <c r="P2274" i="1"/>
  <c r="P2262" i="1"/>
  <c r="P2250" i="1"/>
  <c r="P2238" i="1"/>
  <c r="R2226" i="1"/>
  <c r="Y2226" i="1" s="1"/>
  <c r="R2214" i="1"/>
  <c r="Y2214" i="1" s="1"/>
  <c r="R2202" i="1"/>
  <c r="Y2202" i="1" s="1"/>
  <c r="R2190" i="1"/>
  <c r="Y2190" i="1" s="1"/>
  <c r="R2178" i="1"/>
  <c r="Y2178" i="1" s="1"/>
  <c r="R2166" i="1"/>
  <c r="Y2166" i="1" s="1"/>
  <c r="R2154" i="1"/>
  <c r="Y2154" i="1" s="1"/>
  <c r="R2142" i="1"/>
  <c r="Y2142" i="1" s="1"/>
  <c r="R2130" i="1"/>
  <c r="Y2130" i="1" s="1"/>
  <c r="R2082" i="1"/>
  <c r="Y2082" i="1" s="1"/>
  <c r="R2070" i="1"/>
  <c r="Y2070" i="1" s="1"/>
  <c r="R2058" i="1"/>
  <c r="Y2058" i="1" s="1"/>
  <c r="P2118" i="1"/>
  <c r="P2268" i="1"/>
  <c r="P2208" i="1"/>
  <c r="P2160" i="1"/>
  <c r="P2148" i="1"/>
  <c r="P2124" i="1"/>
  <c r="P2064" i="1"/>
  <c r="V2080" i="1" l="1"/>
  <c r="Z2080" i="1"/>
  <c r="V2250" i="1"/>
  <c r="Z2250" i="1"/>
  <c r="V2085" i="1"/>
  <c r="Z2085" i="1"/>
  <c r="V2094" i="1"/>
  <c r="Z2094" i="1"/>
  <c r="V2156" i="1"/>
  <c r="Z2156" i="1"/>
  <c r="V2260" i="1"/>
  <c r="Z2260" i="1"/>
  <c r="V2100" i="1"/>
  <c r="Z2100" i="1"/>
  <c r="V2225" i="1"/>
  <c r="Z2225" i="1"/>
  <c r="V2277" i="1"/>
  <c r="Z2277" i="1"/>
  <c r="V2142" i="1"/>
  <c r="Z2142" i="1"/>
  <c r="V2116" i="1"/>
  <c r="Z2116" i="1"/>
  <c r="V2175" i="1"/>
  <c r="Z2175" i="1"/>
  <c r="V2130" i="1"/>
  <c r="Z2130" i="1"/>
  <c r="V2199" i="1"/>
  <c r="Z2199" i="1"/>
  <c r="V2091" i="1"/>
  <c r="Z2091" i="1"/>
  <c r="V2090" i="1"/>
  <c r="Z2090" i="1"/>
  <c r="V2198" i="1"/>
  <c r="Z2198" i="1"/>
  <c r="V2271" i="1"/>
  <c r="Z2271" i="1"/>
  <c r="V2172" i="1"/>
  <c r="Z2172" i="1"/>
  <c r="V2065" i="1"/>
  <c r="Z2065" i="1"/>
  <c r="V2195" i="1"/>
  <c r="Z2195" i="1"/>
  <c r="V2106" i="1"/>
  <c r="Z2106" i="1"/>
  <c r="V2235" i="1"/>
  <c r="Z2235" i="1"/>
  <c r="V2146" i="1"/>
  <c r="Z2146" i="1"/>
  <c r="V2055" i="1"/>
  <c r="Z2055" i="1"/>
  <c r="V2234" i="1"/>
  <c r="Z2234" i="1"/>
  <c r="V2086" i="1"/>
  <c r="Z2086" i="1"/>
  <c r="V2217" i="1"/>
  <c r="Z2217" i="1"/>
  <c r="V2103" i="1"/>
  <c r="Z2103" i="1"/>
  <c r="V2167" i="1"/>
  <c r="Z2167" i="1"/>
  <c r="V2140" i="1"/>
  <c r="Z2140" i="1"/>
  <c r="V2117" i="1"/>
  <c r="Z2117" i="1"/>
  <c r="V2188" i="1"/>
  <c r="Z2188" i="1"/>
  <c r="V2153" i="1"/>
  <c r="Z2153" i="1"/>
  <c r="V2176" i="1"/>
  <c r="Z2176" i="1"/>
  <c r="V2232" i="1"/>
  <c r="Z2232" i="1"/>
  <c r="V2088" i="1"/>
  <c r="Z2088" i="1"/>
  <c r="V2128" i="1"/>
  <c r="Z2128" i="1"/>
  <c r="V2193" i="1"/>
  <c r="Z2193" i="1"/>
  <c r="V2118" i="1"/>
  <c r="Z2118" i="1"/>
  <c r="V2155" i="1"/>
  <c r="Z2155" i="1"/>
  <c r="V2177" i="1"/>
  <c r="Z2177" i="1"/>
  <c r="V2096" i="1"/>
  <c r="Z2096" i="1"/>
  <c r="V2265" i="1"/>
  <c r="Z2265" i="1"/>
  <c r="V2182" i="1"/>
  <c r="Z2182" i="1"/>
  <c r="V2083" i="1"/>
  <c r="Z2083" i="1"/>
  <c r="V2074" i="1"/>
  <c r="Z2074" i="1"/>
  <c r="V2173" i="1"/>
  <c r="Z2173" i="1"/>
  <c r="V2263" i="1"/>
  <c r="Z2263" i="1"/>
  <c r="V2139" i="1"/>
  <c r="Z2139" i="1"/>
  <c r="V2159" i="1"/>
  <c r="Z2159" i="1"/>
  <c r="V2187" i="1"/>
  <c r="Z2187" i="1"/>
  <c r="V2097" i="1"/>
  <c r="Z2097" i="1"/>
  <c r="V2227" i="1"/>
  <c r="Z2227" i="1"/>
  <c r="V2137" i="1"/>
  <c r="Z2137" i="1"/>
  <c r="V2257" i="1"/>
  <c r="Z2257" i="1"/>
  <c r="V2218" i="1"/>
  <c r="Z2218" i="1"/>
  <c r="V2070" i="1"/>
  <c r="Z2070" i="1"/>
  <c r="V2209" i="1"/>
  <c r="Z2209" i="1"/>
  <c r="V2077" i="1"/>
  <c r="Z2077" i="1"/>
  <c r="V2281" i="1"/>
  <c r="Z2281" i="1"/>
  <c r="V2165" i="1"/>
  <c r="Z2165" i="1"/>
  <c r="V2204" i="1"/>
  <c r="Z2204" i="1"/>
  <c r="V2190" i="1"/>
  <c r="Z2190" i="1"/>
  <c r="V2226" i="1"/>
  <c r="Z2226" i="1"/>
  <c r="V2092" i="1"/>
  <c r="Z2092" i="1"/>
  <c r="V2220" i="1"/>
  <c r="Z2220" i="1"/>
  <c r="V2076" i="1"/>
  <c r="Z2076" i="1"/>
  <c r="V2181" i="1"/>
  <c r="Z2181" i="1"/>
  <c r="V2264" i="1"/>
  <c r="Z2264" i="1"/>
  <c r="V2245" i="1"/>
  <c r="Z2245" i="1"/>
  <c r="V2093" i="1"/>
  <c r="Z2093" i="1"/>
  <c r="V2256" i="1"/>
  <c r="Z2256" i="1"/>
  <c r="V2174" i="1"/>
  <c r="Z2174" i="1"/>
  <c r="V2075" i="1"/>
  <c r="Z2075" i="1"/>
  <c r="V2066" i="1"/>
  <c r="Z2066" i="1"/>
  <c r="V2149" i="1"/>
  <c r="Z2149" i="1"/>
  <c r="V2254" i="1"/>
  <c r="Z2254" i="1"/>
  <c r="V2131" i="1"/>
  <c r="Z2131" i="1"/>
  <c r="V2280" i="1"/>
  <c r="Z2280" i="1"/>
  <c r="V2179" i="1"/>
  <c r="Z2179" i="1"/>
  <c r="V2056" i="1"/>
  <c r="Z2056" i="1"/>
  <c r="V2219" i="1"/>
  <c r="Z2219" i="1"/>
  <c r="V2121" i="1"/>
  <c r="Z2121" i="1"/>
  <c r="V2126" i="1"/>
  <c r="Z2126" i="1"/>
  <c r="V2185" i="1"/>
  <c r="Z2185" i="1"/>
  <c r="V2060" i="1"/>
  <c r="Z2060" i="1"/>
  <c r="V2184" i="1"/>
  <c r="Z2184" i="1"/>
  <c r="V2069" i="1"/>
  <c r="Z2069" i="1"/>
  <c r="V2216" i="1"/>
  <c r="Z2216" i="1"/>
  <c r="V2164" i="1"/>
  <c r="Z2164" i="1"/>
  <c r="V2201" i="1"/>
  <c r="Z2201" i="1"/>
  <c r="V2120" i="1"/>
  <c r="Z2120" i="1"/>
  <c r="V2237" i="1"/>
  <c r="Z2237" i="1"/>
  <c r="V2224" i="1"/>
  <c r="Z2224" i="1"/>
  <c r="V2274" i="1"/>
  <c r="Z2274" i="1"/>
  <c r="V2246" i="1"/>
  <c r="Z2246" i="1"/>
  <c r="V2249" i="1"/>
  <c r="Z2249" i="1"/>
  <c r="V2160" i="1"/>
  <c r="Z2160" i="1"/>
  <c r="V2064" i="1"/>
  <c r="Z2064" i="1"/>
  <c r="V2157" i="1"/>
  <c r="Z2157" i="1"/>
  <c r="V2180" i="1"/>
  <c r="Z2180" i="1"/>
  <c r="V2207" i="1"/>
  <c r="Z2207" i="1"/>
  <c r="V2189" i="1"/>
  <c r="Z2189" i="1"/>
  <c r="V2247" i="1"/>
  <c r="Z2247" i="1"/>
  <c r="V2158" i="1"/>
  <c r="Z2158" i="1"/>
  <c r="V2067" i="1"/>
  <c r="Z2067" i="1"/>
  <c r="V2151" i="1"/>
  <c r="Z2151" i="1"/>
  <c r="V2082" i="1"/>
  <c r="Z2082" i="1"/>
  <c r="V2229" i="1"/>
  <c r="Z2229" i="1"/>
  <c r="V2123" i="1"/>
  <c r="Z2123" i="1"/>
  <c r="V2278" i="1"/>
  <c r="Z2278" i="1"/>
  <c r="V2171" i="1"/>
  <c r="Z2171" i="1"/>
  <c r="V2110" i="1"/>
  <c r="Z2110" i="1"/>
  <c r="V2211" i="1"/>
  <c r="Z2211" i="1"/>
  <c r="V2113" i="1"/>
  <c r="Z2113" i="1"/>
  <c r="V2084" i="1"/>
  <c r="Z2084" i="1"/>
  <c r="V2169" i="1"/>
  <c r="Z2169" i="1"/>
  <c r="V2275" i="1"/>
  <c r="Z2275" i="1"/>
  <c r="V2143" i="1"/>
  <c r="Z2143" i="1"/>
  <c r="V2061" i="1"/>
  <c r="Z2061" i="1"/>
  <c r="V2183" i="1"/>
  <c r="Z2183" i="1"/>
  <c r="V2200" i="1"/>
  <c r="Z2200" i="1"/>
  <c r="V2252" i="1"/>
  <c r="Z2252" i="1"/>
  <c r="V2050" i="1"/>
  <c r="Z2050" i="1"/>
  <c r="V2222" i="1"/>
  <c r="Z2222" i="1"/>
  <c r="V2141" i="1"/>
  <c r="Z2141" i="1"/>
  <c r="V2148" i="1"/>
  <c r="Z2148" i="1"/>
  <c r="V2196" i="1"/>
  <c r="Z2196" i="1"/>
  <c r="V2049" i="1"/>
  <c r="Z2049" i="1"/>
  <c r="V2168" i="1"/>
  <c r="Z2168" i="1"/>
  <c r="V2129" i="1"/>
  <c r="Z2129" i="1"/>
  <c r="V2152" i="1"/>
  <c r="Z2152" i="1"/>
  <c r="V2054" i="1"/>
  <c r="Z2054" i="1"/>
  <c r="V2239" i="1"/>
  <c r="Z2239" i="1"/>
  <c r="V2150" i="1"/>
  <c r="Z2150" i="1"/>
  <c r="V2059" i="1"/>
  <c r="Z2059" i="1"/>
  <c r="V2101" i="1"/>
  <c r="Z2101" i="1"/>
  <c r="V2058" i="1"/>
  <c r="Z2058" i="1"/>
  <c r="V2221" i="1"/>
  <c r="Z2221" i="1"/>
  <c r="V2115" i="1"/>
  <c r="Z2115" i="1"/>
  <c r="V2270" i="1"/>
  <c r="Z2270" i="1"/>
  <c r="V2163" i="1"/>
  <c r="Z2163" i="1"/>
  <c r="V2068" i="1"/>
  <c r="Z2068" i="1"/>
  <c r="V2203" i="1"/>
  <c r="Z2203" i="1"/>
  <c r="V2087" i="1"/>
  <c r="Z2087" i="1"/>
  <c r="V2276" i="1"/>
  <c r="Z2276" i="1"/>
  <c r="V2161" i="1"/>
  <c r="Z2161" i="1"/>
  <c r="V2267" i="1"/>
  <c r="Z2267" i="1"/>
  <c r="V2135" i="1"/>
  <c r="Z2135" i="1"/>
  <c r="V2053" i="1"/>
  <c r="Z2053" i="1"/>
  <c r="V2248" i="1"/>
  <c r="Z2248" i="1"/>
  <c r="V2081" i="1"/>
  <c r="Z2081" i="1"/>
  <c r="V2114" i="1"/>
  <c r="Z2114" i="1"/>
  <c r="V2102" i="1"/>
  <c r="Z2102" i="1"/>
  <c r="V2144" i="1"/>
  <c r="Z2144" i="1"/>
  <c r="V2136" i="1"/>
  <c r="Z2136" i="1"/>
  <c r="V2273" i="1"/>
  <c r="Z2273" i="1"/>
  <c r="V2057" i="1"/>
  <c r="Z2057" i="1"/>
  <c r="V2240" i="1"/>
  <c r="Z2240" i="1"/>
  <c r="V2192" i="1"/>
  <c r="Z2192" i="1"/>
  <c r="V2231" i="1"/>
  <c r="Z2231" i="1"/>
  <c r="V2133" i="1"/>
  <c r="Z2133" i="1"/>
  <c r="V2051" i="1"/>
  <c r="Z2051" i="1"/>
  <c r="V2255" i="1"/>
  <c r="Z2255" i="1"/>
  <c r="V2072" i="1"/>
  <c r="Z2072" i="1"/>
  <c r="V2213" i="1"/>
  <c r="Z2213" i="1"/>
  <c r="V2107" i="1"/>
  <c r="Z2107" i="1"/>
  <c r="V2253" i="1"/>
  <c r="Z2253" i="1"/>
  <c r="V2147" i="1"/>
  <c r="Z2147" i="1"/>
  <c r="V2269" i="1"/>
  <c r="Z2269" i="1"/>
  <c r="V2186" i="1"/>
  <c r="Z2186" i="1"/>
  <c r="V2079" i="1"/>
  <c r="Z2079" i="1"/>
  <c r="V2268" i="1"/>
  <c r="Z2268" i="1"/>
  <c r="V2145" i="1"/>
  <c r="Z2145" i="1"/>
  <c r="V2259" i="1"/>
  <c r="Z2259" i="1"/>
  <c r="V2127" i="1"/>
  <c r="Z2127" i="1"/>
  <c r="V2266" i="1"/>
  <c r="Z2266" i="1"/>
  <c r="V2166" i="1"/>
  <c r="Z2166" i="1"/>
  <c r="V2098" i="1"/>
  <c r="Z2098" i="1"/>
  <c r="V2078" i="1"/>
  <c r="Z2078" i="1"/>
  <c r="V2258" i="1"/>
  <c r="Z2258" i="1"/>
  <c r="V2105" i="1"/>
  <c r="Z2105" i="1"/>
  <c r="V2124" i="1"/>
  <c r="Z2124" i="1"/>
  <c r="V2206" i="1"/>
  <c r="Z2206" i="1"/>
  <c r="V2272" i="1"/>
  <c r="Z2272" i="1"/>
  <c r="V2154" i="1"/>
  <c r="Z2154" i="1"/>
  <c r="V2134" i="1"/>
  <c r="Z2134" i="1"/>
  <c r="V2210" i="1"/>
  <c r="Z2210" i="1"/>
  <c r="V2223" i="1"/>
  <c r="Z2223" i="1"/>
  <c r="V2125" i="1"/>
  <c r="Z2125" i="1"/>
  <c r="V2108" i="1"/>
  <c r="Z2108" i="1"/>
  <c r="V2230" i="1"/>
  <c r="Z2230" i="1"/>
  <c r="V1368" i="1"/>
  <c r="Z1368" i="1"/>
  <c r="V2205" i="1"/>
  <c r="Z2205" i="1"/>
  <c r="V2089" i="1"/>
  <c r="Z2089" i="1"/>
  <c r="V2244" i="1"/>
  <c r="Z2244" i="1"/>
  <c r="V2138" i="1"/>
  <c r="Z2138" i="1"/>
  <c r="V2261" i="1"/>
  <c r="Z2261" i="1"/>
  <c r="V2178" i="1"/>
  <c r="Z2178" i="1"/>
  <c r="V2071" i="1"/>
  <c r="Z2071" i="1"/>
  <c r="V2251" i="1"/>
  <c r="Z2251" i="1"/>
  <c r="V2104" i="1"/>
  <c r="Z2104" i="1"/>
  <c r="V2241" i="1"/>
  <c r="Z2241" i="1"/>
  <c r="V2119" i="1"/>
  <c r="Z2119" i="1"/>
  <c r="V2208" i="1"/>
  <c r="Z2208" i="1"/>
  <c r="V2202" i="1"/>
  <c r="Z2202" i="1"/>
  <c r="V2132" i="1"/>
  <c r="Z2132" i="1"/>
  <c r="V2052" i="1"/>
  <c r="Z2052" i="1"/>
  <c r="V2062" i="1"/>
  <c r="Z2062" i="1"/>
  <c r="V2194" i="1"/>
  <c r="Z2194" i="1"/>
  <c r="V2112" i="1"/>
  <c r="Z2112" i="1"/>
  <c r="V2262" i="1"/>
  <c r="Z2262" i="1"/>
  <c r="V2236" i="1"/>
  <c r="Z2236" i="1"/>
  <c r="V2170" i="1"/>
  <c r="Z2170" i="1"/>
  <c r="V2238" i="1"/>
  <c r="Z2238" i="1"/>
  <c r="V2212" i="1"/>
  <c r="Z2212" i="1"/>
  <c r="V2215" i="1"/>
  <c r="Z2215" i="1"/>
  <c r="V2109" i="1"/>
  <c r="Z2109" i="1"/>
  <c r="V2099" i="1"/>
  <c r="Z2099" i="1"/>
  <c r="V2214" i="1"/>
  <c r="Z2214" i="1"/>
  <c r="V2279" i="1"/>
  <c r="Z2279" i="1"/>
  <c r="V2197" i="1"/>
  <c r="Z2197" i="1"/>
  <c r="V2073" i="1"/>
  <c r="Z2073" i="1"/>
  <c r="V2228" i="1"/>
  <c r="Z2228" i="1"/>
  <c r="V2122" i="1"/>
  <c r="Z2122" i="1"/>
  <c r="V2243" i="1"/>
  <c r="Z2243" i="1"/>
  <c r="V2162" i="1"/>
  <c r="Z2162" i="1"/>
  <c r="V2063" i="1"/>
  <c r="Z2063" i="1"/>
  <c r="V2242" i="1"/>
  <c r="Z2242" i="1"/>
  <c r="V2095" i="1"/>
  <c r="Z2095" i="1"/>
  <c r="V2233" i="1"/>
  <c r="Z2233" i="1"/>
  <c r="V2111" i="1"/>
  <c r="Z2111" i="1"/>
  <c r="V2191" i="1"/>
  <c r="Z2191" i="1"/>
  <c r="Q2280" i="1"/>
  <c r="R2195" i="1"/>
  <c r="Y2195" i="1" s="1"/>
  <c r="Q2233" i="1"/>
  <c r="R2233" i="1" s="1"/>
  <c r="Y2233" i="1" s="1"/>
  <c r="R2167" i="1"/>
  <c r="Y2167" i="1" s="1"/>
  <c r="R2080" i="1"/>
  <c r="Y2080" i="1" s="1"/>
  <c r="Q2237" i="1"/>
  <c r="R2237" i="1" s="1"/>
  <c r="Y2237" i="1" s="1"/>
  <c r="Q2059" i="1"/>
  <c r="R2059" i="1" s="1"/>
  <c r="Y2059" i="1" s="1"/>
  <c r="Q2127" i="1"/>
  <c r="R2127" i="1" s="1"/>
  <c r="Y2127" i="1" s="1"/>
  <c r="Q2248" i="1"/>
  <c r="R2248" i="1" s="1"/>
  <c r="Y2248" i="1" s="1"/>
  <c r="Q2140" i="1"/>
  <c r="R2140" i="1" s="1"/>
  <c r="Y2140" i="1" s="1"/>
  <c r="Q2200" i="1"/>
  <c r="R2200" i="1" s="1"/>
  <c r="Y2200" i="1" s="1"/>
  <c r="Q2054" i="1"/>
  <c r="R2054" i="1" s="1"/>
  <c r="Y2054" i="1" s="1"/>
  <c r="Q2239" i="1"/>
  <c r="R2239" i="1" s="1"/>
  <c r="Y2239" i="1" s="1"/>
  <c r="Q2247" i="1"/>
  <c r="R2247" i="1" s="1"/>
  <c r="Y2247" i="1" s="1"/>
  <c r="Q2051" i="1"/>
  <c r="Q2062" i="1"/>
  <c r="R2062" i="1" s="1"/>
  <c r="Y2062" i="1" s="1"/>
  <c r="Q2065" i="1"/>
  <c r="R2065" i="1" s="1"/>
  <c r="Y2065" i="1" s="1"/>
  <c r="Q2276" i="1"/>
  <c r="R2276" i="1" s="1"/>
  <c r="Y2276" i="1" s="1"/>
  <c r="Q2056" i="1"/>
  <c r="R2056" i="1" s="1"/>
  <c r="Y2056" i="1" s="1"/>
  <c r="R2078" i="1"/>
  <c r="Y2078" i="1" s="1"/>
  <c r="Q2144" i="1"/>
  <c r="R2144" i="1" s="1"/>
  <c r="Y2144" i="1" s="1"/>
  <c r="Q2156" i="1"/>
  <c r="R2156" i="1" s="1"/>
  <c r="Y2156" i="1" s="1"/>
  <c r="Q2119" i="1"/>
  <c r="R2119" i="1" s="1"/>
  <c r="Y2119" i="1" s="1"/>
  <c r="Q2168" i="1"/>
  <c r="R2168" i="1" s="1"/>
  <c r="Y2168" i="1" s="1"/>
  <c r="Q2228" i="1"/>
  <c r="R2228" i="1" s="1"/>
  <c r="Y2228" i="1" s="1"/>
  <c r="R2050" i="1"/>
  <c r="Y2050" i="1" s="1"/>
  <c r="Q2272" i="1"/>
  <c r="R2272" i="1" s="1"/>
  <c r="Y2272" i="1" s="1"/>
  <c r="R2053" i="1"/>
  <c r="Y2053" i="1" s="1"/>
  <c r="Q2188" i="1"/>
  <c r="R2188" i="1" s="1"/>
  <c r="Y2188" i="1" s="1"/>
  <c r="Q2077" i="1"/>
  <c r="R2077" i="1" s="1"/>
  <c r="Y2077" i="1" s="1"/>
  <c r="Q2118" i="1"/>
  <c r="R2118" i="1" s="1"/>
  <c r="Y2118" i="1" s="1"/>
  <c r="Q2132" i="1"/>
  <c r="R2132" i="1" s="1"/>
  <c r="Y2132" i="1" s="1"/>
  <c r="Q2064" i="1"/>
  <c r="R2064" i="1" s="1"/>
  <c r="Y2064" i="1" s="1"/>
  <c r="Q2260" i="1"/>
  <c r="R2260" i="1" s="1"/>
  <c r="Y2260" i="1" s="1"/>
  <c r="Q2131" i="1"/>
  <c r="R2131" i="1" s="1"/>
  <c r="Y2131" i="1" s="1"/>
  <c r="Q2180" i="1"/>
  <c r="R2180" i="1" s="1"/>
  <c r="Y2180" i="1" s="1"/>
  <c r="Q2146" i="1"/>
  <c r="R2146" i="1" s="1"/>
  <c r="Y2146" i="1" s="1"/>
  <c r="Q2125" i="1"/>
  <c r="R2125" i="1" s="1"/>
  <c r="Y2125" i="1" s="1"/>
  <c r="Q2138" i="1"/>
  <c r="R2138" i="1" s="1"/>
  <c r="Y2138" i="1" s="1"/>
  <c r="Q2263" i="1"/>
  <c r="R2263" i="1" s="1"/>
  <c r="Y2263" i="1" s="1"/>
  <c r="Q2120" i="1"/>
  <c r="R2120" i="1" s="1"/>
  <c r="Y2120" i="1" s="1"/>
  <c r="Q2275" i="1"/>
  <c r="R2275" i="1" s="1"/>
  <c r="Y2275" i="1" s="1"/>
  <c r="Q2268" i="1"/>
  <c r="R2268" i="1" s="1"/>
  <c r="Y2268" i="1" s="1"/>
  <c r="Q2143" i="1"/>
  <c r="R2143" i="1" s="1"/>
  <c r="Y2143" i="1" s="1"/>
  <c r="R2117" i="1"/>
  <c r="Y2117" i="1" s="1"/>
  <c r="R2177" i="1"/>
  <c r="Y2177" i="1" s="1"/>
  <c r="R2057" i="1"/>
  <c r="Y2057" i="1" s="1"/>
  <c r="Q2164" i="1"/>
  <c r="R2164" i="1" s="1"/>
  <c r="Y2164" i="1" s="1"/>
  <c r="Q2161" i="1"/>
  <c r="R2161" i="1" s="1"/>
  <c r="Y2161" i="1" s="1"/>
  <c r="Q2162" i="1"/>
  <c r="R2162" i="1" s="1"/>
  <c r="Y2162" i="1" s="1"/>
  <c r="R2069" i="1"/>
  <c r="Y2069" i="1" s="1"/>
  <c r="R2114" i="1"/>
  <c r="Y2114" i="1" s="1"/>
  <c r="Q2084" i="1"/>
  <c r="R2084" i="1" s="1"/>
  <c r="Y2084" i="1" s="1"/>
  <c r="Q2250" i="1"/>
  <c r="R2250" i="1" s="1"/>
  <c r="Y2250" i="1" s="1"/>
  <c r="Q2251" i="1"/>
  <c r="R2251" i="1" s="1"/>
  <c r="Y2251" i="1" s="1"/>
  <c r="R2081" i="1"/>
  <c r="Y2081" i="1" s="1"/>
  <c r="R2201" i="1"/>
  <c r="Y2201" i="1" s="1"/>
  <c r="R2269" i="1"/>
  <c r="Y2269" i="1" s="1"/>
  <c r="Q2116" i="1"/>
  <c r="R2116" i="1" s="1"/>
  <c r="Y2116" i="1" s="1"/>
  <c r="R2198" i="1"/>
  <c r="Y2198" i="1" s="1"/>
  <c r="Q2194" i="1"/>
  <c r="R2194" i="1" s="1"/>
  <c r="Y2194" i="1" s="1"/>
  <c r="Q2141" i="1"/>
  <c r="R2141" i="1" s="1"/>
  <c r="Y2141" i="1" s="1"/>
  <c r="R2158" i="1"/>
  <c r="Y2158" i="1" s="1"/>
  <c r="R2189" i="1"/>
  <c r="Y2189" i="1" s="1"/>
  <c r="R2174" i="1"/>
  <c r="Y2174" i="1" s="1"/>
  <c r="Q2258" i="1"/>
  <c r="R2258" i="1" s="1"/>
  <c r="Y2258" i="1" s="1"/>
  <c r="Q2124" i="1"/>
  <c r="R2124" i="1" s="1"/>
  <c r="Y2124" i="1" s="1"/>
  <c r="Q2155" i="1"/>
  <c r="R2155" i="1" s="1"/>
  <c r="Y2155" i="1" s="1"/>
  <c r="Q2160" i="1"/>
  <c r="R2160" i="1" s="1"/>
  <c r="Y2160" i="1" s="1"/>
  <c r="Q2262" i="1"/>
  <c r="R2262" i="1" s="1"/>
  <c r="Y2262" i="1" s="1"/>
  <c r="Q2252" i="1"/>
  <c r="R2252" i="1" s="1"/>
  <c r="Y2252" i="1" s="1"/>
  <c r="R2261" i="1"/>
  <c r="Y2261" i="1" s="1"/>
  <c r="Q2197" i="1"/>
  <c r="R2197" i="1" s="1"/>
  <c r="Y2197" i="1" s="1"/>
  <c r="Q2153" i="1"/>
  <c r="R2153" i="1" s="1"/>
  <c r="Y2153" i="1" s="1"/>
  <c r="R2185" i="1"/>
  <c r="Y2185" i="1" s="1"/>
  <c r="Q2273" i="1"/>
  <c r="R2273" i="1" s="1"/>
  <c r="Y2273" i="1" s="1"/>
  <c r="R2182" i="1"/>
  <c r="Y2182" i="1" s="1"/>
  <c r="Q2238" i="1"/>
  <c r="R2238" i="1" s="1"/>
  <c r="Y2238" i="1" s="1"/>
  <c r="Q2148" i="1"/>
  <c r="R2148" i="1" s="1"/>
  <c r="Y2148" i="1" s="1"/>
  <c r="Q2208" i="1"/>
  <c r="R2208" i="1" s="1"/>
  <c r="Y2208" i="1" s="1"/>
  <c r="Q2274" i="1"/>
  <c r="R2274" i="1" s="1"/>
  <c r="Y2274" i="1" s="1"/>
  <c r="Q2264" i="1"/>
  <c r="R2264" i="1" s="1"/>
  <c r="Y2264" i="1" s="1"/>
  <c r="R2134" i="1"/>
  <c r="Y2134" i="1" s="1"/>
  <c r="R2129" i="1"/>
  <c r="Y2129" i="1" s="1"/>
  <c r="R2224" i="1"/>
  <c r="Y2224" i="1" s="1"/>
  <c r="Q2278" i="1"/>
  <c r="R2278" i="1" s="1"/>
  <c r="Y2278" i="1" s="1"/>
  <c r="Q2209" i="1"/>
  <c r="R2209" i="1" s="1"/>
  <c r="Y2209" i="1" s="1"/>
  <c r="Q2222" i="1"/>
  <c r="R2222" i="1" s="1"/>
  <c r="Y2222" i="1" s="1"/>
  <c r="Q2165" i="1"/>
  <c r="R2165" i="1" s="1"/>
  <c r="Y2165" i="1" s="1"/>
  <c r="Q2128" i="1"/>
  <c r="R2128" i="1" s="1"/>
  <c r="Y2128" i="1" s="1"/>
  <c r="Q2235" i="1"/>
  <c r="R2235" i="1" s="1"/>
  <c r="Y2235" i="1" s="1"/>
  <c r="Q2170" i="1"/>
  <c r="R2170" i="1" s="1"/>
  <c r="Y2170" i="1" s="1"/>
  <c r="Q2225" i="1"/>
  <c r="R2225" i="1" s="1"/>
  <c r="Y2225" i="1" s="1"/>
  <c r="Q2221" i="1"/>
  <c r="R2221" i="1" s="1"/>
  <c r="Y2221" i="1" s="1"/>
  <c r="Q2234" i="1"/>
  <c r="R2234" i="1" s="1"/>
  <c r="Y2234" i="1" s="1"/>
  <c r="Q2249" i="1"/>
  <c r="R2249" i="1" s="1"/>
  <c r="Y2249" i="1" s="1"/>
  <c r="O1659" i="1"/>
  <c r="P1659" i="1" s="1"/>
  <c r="S1659" i="1"/>
  <c r="X1659" i="1"/>
  <c r="X1651" i="1"/>
  <c r="S1651" i="1"/>
  <c r="O1651" i="1"/>
  <c r="P1651" i="1" s="1"/>
  <c r="X1649" i="1"/>
  <c r="S1649" i="1"/>
  <c r="O1649" i="1"/>
  <c r="P1649" i="1" s="1"/>
  <c r="X1632" i="1"/>
  <c r="S1632" i="1"/>
  <c r="O1632" i="1"/>
  <c r="P1632" i="1" s="1"/>
  <c r="X1511" i="1"/>
  <c r="S1511" i="1"/>
  <c r="O1511" i="1"/>
  <c r="X1510" i="1"/>
  <c r="S1510" i="1"/>
  <c r="O1510" i="1"/>
  <c r="O1628" i="1"/>
  <c r="Q1628" i="1"/>
  <c r="S1628" i="1"/>
  <c r="X1628" i="1"/>
  <c r="O1629" i="1"/>
  <c r="P1629" i="1" s="1"/>
  <c r="S1629" i="1"/>
  <c r="X1629" i="1"/>
  <c r="O1630" i="1"/>
  <c r="S1630" i="1"/>
  <c r="X1630" i="1"/>
  <c r="O1631" i="1"/>
  <c r="P1631" i="1" s="1"/>
  <c r="Q1631" i="1" s="1"/>
  <c r="S1631" i="1"/>
  <c r="X1631" i="1"/>
  <c r="O1589" i="1"/>
  <c r="P1589" i="1" s="1"/>
  <c r="S1589" i="1"/>
  <c r="X1589" i="1"/>
  <c r="O1497" i="1"/>
  <c r="P1497" i="1" s="1"/>
  <c r="Q1497" i="1" s="1"/>
  <c r="S1497" i="1"/>
  <c r="X1497" i="1"/>
  <c r="O1496" i="1"/>
  <c r="P1496" i="1" s="1"/>
  <c r="Q1496" i="1" s="1"/>
  <c r="S1496" i="1"/>
  <c r="X1496" i="1"/>
  <c r="X1369" i="1"/>
  <c r="S1369" i="1"/>
  <c r="O1369" i="1"/>
  <c r="P1369" i="1" s="1"/>
  <c r="X1174" i="1"/>
  <c r="S1174" i="1"/>
  <c r="O1174" i="1"/>
  <c r="P1174" i="1" s="1"/>
  <c r="C6" i="2" l="1"/>
  <c r="G6" i="2"/>
  <c r="K6" i="2"/>
  <c r="E6" i="2"/>
  <c r="J6" i="2"/>
  <c r="M6" i="2"/>
  <c r="I6" i="2"/>
  <c r="D6" i="2"/>
  <c r="H6" i="2"/>
  <c r="L6" i="2"/>
  <c r="F6" i="2"/>
  <c r="N6" i="2"/>
  <c r="R2280" i="1"/>
  <c r="Y2280" i="1" s="1"/>
  <c r="G97" i="2"/>
  <c r="C97" i="2"/>
  <c r="N97" i="2"/>
  <c r="J97" i="2"/>
  <c r="F97" i="2"/>
  <c r="I97" i="2"/>
  <c r="M97" i="2"/>
  <c r="H97" i="2"/>
  <c r="E97" i="2"/>
  <c r="L97" i="2"/>
  <c r="D97" i="2"/>
  <c r="K97" i="2"/>
  <c r="R2051" i="1"/>
  <c r="Y2051" i="1" s="1"/>
  <c r="U1496" i="1"/>
  <c r="U1510" i="1"/>
  <c r="U1589" i="1"/>
  <c r="U1629" i="1"/>
  <c r="U1628" i="1"/>
  <c r="U1497" i="1"/>
  <c r="U1630" i="1"/>
  <c r="U1659" i="1"/>
  <c r="Q1659" i="1"/>
  <c r="R1659" i="1" s="1"/>
  <c r="Y1659" i="1" s="1"/>
  <c r="Q1651" i="1"/>
  <c r="R1651" i="1" s="1"/>
  <c r="Y1651" i="1" s="1"/>
  <c r="U1651" i="1"/>
  <c r="Q1649" i="1"/>
  <c r="R1649" i="1" s="1"/>
  <c r="Y1649" i="1" s="1"/>
  <c r="U1649" i="1"/>
  <c r="Q1632" i="1"/>
  <c r="R1632" i="1" s="1"/>
  <c r="Y1632" i="1" s="1"/>
  <c r="U1632" i="1"/>
  <c r="P1510" i="1"/>
  <c r="Q1510" i="1" s="1"/>
  <c r="R1510" i="1" s="1"/>
  <c r="Y1510" i="1" s="1"/>
  <c r="P1511" i="1"/>
  <c r="U1511" i="1"/>
  <c r="Q1629" i="1"/>
  <c r="R1629" i="1" s="1"/>
  <c r="Y1629" i="1" s="1"/>
  <c r="R1631" i="1"/>
  <c r="Y1631" i="1" s="1"/>
  <c r="U1631" i="1"/>
  <c r="P1630" i="1"/>
  <c r="P1628" i="1"/>
  <c r="R1628" i="1" s="1"/>
  <c r="Y1628" i="1" s="1"/>
  <c r="Q1589" i="1"/>
  <c r="R1589" i="1" s="1"/>
  <c r="Y1589" i="1" s="1"/>
  <c r="R1497" i="1"/>
  <c r="Y1497" i="1" s="1"/>
  <c r="R1496" i="1"/>
  <c r="Y1496" i="1" s="1"/>
  <c r="Q1369" i="1"/>
  <c r="R1369" i="1" s="1"/>
  <c r="Y1369" i="1" s="1"/>
  <c r="U1369" i="1"/>
  <c r="R1174" i="1"/>
  <c r="Y1174" i="1" s="1"/>
  <c r="U1174" i="1"/>
  <c r="V1631" i="1" l="1"/>
  <c r="Z1631" i="1"/>
  <c r="V1649" i="1"/>
  <c r="Z1649" i="1"/>
  <c r="V1628" i="1"/>
  <c r="Z1628" i="1"/>
  <c r="V1369" i="1"/>
  <c r="Z1369" i="1"/>
  <c r="V1629" i="1"/>
  <c r="Z1629" i="1"/>
  <c r="V1174" i="1"/>
  <c r="Z1174" i="1"/>
  <c r="V1497" i="1"/>
  <c r="Z1497" i="1"/>
  <c r="V1651" i="1"/>
  <c r="Z1651" i="1"/>
  <c r="V1589" i="1"/>
  <c r="Z1589" i="1"/>
  <c r="V1659" i="1"/>
  <c r="Z1659" i="1"/>
  <c r="V1511" i="1"/>
  <c r="Z1511" i="1"/>
  <c r="V1510" i="1"/>
  <c r="Z1510" i="1"/>
  <c r="V1496" i="1"/>
  <c r="Z1496" i="1"/>
  <c r="V1632" i="1"/>
  <c r="Z1632" i="1"/>
  <c r="V1630" i="1"/>
  <c r="Z1630" i="1"/>
  <c r="Q1511" i="1"/>
  <c r="R1511" i="1" s="1"/>
  <c r="Y1511" i="1" s="1"/>
  <c r="Q1630" i="1"/>
  <c r="R1630" i="1" s="1"/>
  <c r="Y1630" i="1" s="1"/>
  <c r="O1091" i="1" l="1"/>
  <c r="P1091" i="1" s="1"/>
  <c r="S1091" i="1"/>
  <c r="X1091" i="1"/>
  <c r="O1076" i="1"/>
  <c r="P1076" i="1" s="1"/>
  <c r="S1076" i="1"/>
  <c r="X1076" i="1"/>
  <c r="O1045" i="1"/>
  <c r="P1045" i="1" s="1"/>
  <c r="S1045" i="1"/>
  <c r="X1045" i="1"/>
  <c r="O1032" i="1"/>
  <c r="P1032" i="1" s="1"/>
  <c r="S1032" i="1"/>
  <c r="X1032" i="1"/>
  <c r="O1063" i="1"/>
  <c r="P1063" i="1" s="1"/>
  <c r="S1063" i="1"/>
  <c r="X1063" i="1"/>
  <c r="I1169" i="1"/>
  <c r="J1169" i="1" s="1"/>
  <c r="O1169" i="1"/>
  <c r="Q1169" i="1"/>
  <c r="S1169" i="1"/>
  <c r="X1169" i="1"/>
  <c r="I1170" i="1"/>
  <c r="J1170" i="1" s="1"/>
  <c r="O1170" i="1"/>
  <c r="Q1170" i="1"/>
  <c r="S1170" i="1"/>
  <c r="X1170" i="1"/>
  <c r="I1171" i="1"/>
  <c r="J1171" i="1" s="1"/>
  <c r="O1171" i="1"/>
  <c r="Q1171" i="1"/>
  <c r="S1171" i="1"/>
  <c r="X1171" i="1"/>
  <c r="I1172" i="1"/>
  <c r="J1172" i="1" s="1"/>
  <c r="O1172" i="1"/>
  <c r="Q1172" i="1"/>
  <c r="S1172" i="1"/>
  <c r="X1172" i="1"/>
  <c r="I1173" i="1"/>
  <c r="J1173" i="1" s="1"/>
  <c r="O1173" i="1"/>
  <c r="Q1173" i="1"/>
  <c r="S1173" i="1"/>
  <c r="X1173" i="1"/>
  <c r="O1140" i="1"/>
  <c r="P1140" i="1" s="1"/>
  <c r="Q1140" i="1" s="1"/>
  <c r="S1140" i="1"/>
  <c r="X1140" i="1"/>
  <c r="O1125" i="1"/>
  <c r="P1125" i="1" s="1"/>
  <c r="S1125" i="1"/>
  <c r="X1125" i="1"/>
  <c r="U1091" i="1" l="1"/>
  <c r="U1170" i="1"/>
  <c r="U1169" i="1"/>
  <c r="U1173" i="1"/>
  <c r="U1032" i="1"/>
  <c r="U1172" i="1"/>
  <c r="U1063" i="1"/>
  <c r="U1125" i="1"/>
  <c r="U1171" i="1"/>
  <c r="U1076" i="1"/>
  <c r="U1140" i="1"/>
  <c r="Q1091" i="1"/>
  <c r="R1091" i="1" s="1"/>
  <c r="Y1091" i="1" s="1"/>
  <c r="Q1076" i="1"/>
  <c r="R1076" i="1" s="1"/>
  <c r="Y1076" i="1" s="1"/>
  <c r="U1045" i="1"/>
  <c r="Q1045" i="1"/>
  <c r="R1045" i="1" s="1"/>
  <c r="Y1045" i="1" s="1"/>
  <c r="Q1032" i="1"/>
  <c r="R1032" i="1" s="1"/>
  <c r="Y1032" i="1" s="1"/>
  <c r="Q1063" i="1"/>
  <c r="R1063" i="1" s="1"/>
  <c r="Y1063" i="1" s="1"/>
  <c r="P1169" i="1"/>
  <c r="R1169" i="1" s="1"/>
  <c r="Y1169" i="1" s="1"/>
  <c r="P1170" i="1"/>
  <c r="R1170" i="1" s="1"/>
  <c r="Y1170" i="1" s="1"/>
  <c r="P1171" i="1"/>
  <c r="R1171" i="1" s="1"/>
  <c r="Y1171" i="1" s="1"/>
  <c r="P1172" i="1"/>
  <c r="R1172" i="1" s="1"/>
  <c r="Y1172" i="1" s="1"/>
  <c r="P1173" i="1"/>
  <c r="R1173" i="1" s="1"/>
  <c r="Y1173" i="1" s="1"/>
  <c r="R1140" i="1"/>
  <c r="Y1140" i="1" s="1"/>
  <c r="Q1125" i="1"/>
  <c r="R1125" i="1" s="1"/>
  <c r="Y1125" i="1" s="1"/>
  <c r="V1063" i="1" l="1"/>
  <c r="Z1063" i="1"/>
  <c r="V1045" i="1"/>
  <c r="Z1045" i="1"/>
  <c r="V1172" i="1"/>
  <c r="Z1172" i="1"/>
  <c r="V1125" i="1"/>
  <c r="Z1125" i="1"/>
  <c r="V1032" i="1"/>
  <c r="Z1032" i="1"/>
  <c r="V1169" i="1"/>
  <c r="Z1169" i="1"/>
  <c r="V1076" i="1"/>
  <c r="Z1076" i="1"/>
  <c r="V1170" i="1"/>
  <c r="Z1170" i="1"/>
  <c r="V1173" i="1"/>
  <c r="Z1173" i="1"/>
  <c r="V1140" i="1"/>
  <c r="Z1140" i="1"/>
  <c r="V1171" i="1"/>
  <c r="Z1171" i="1"/>
  <c r="V1091" i="1"/>
  <c r="Z1091" i="1"/>
  <c r="I1004" i="1"/>
  <c r="J1004" i="1" s="1"/>
  <c r="O1004" i="1"/>
  <c r="S1004" i="1"/>
  <c r="X1004" i="1"/>
  <c r="O1003" i="1"/>
  <c r="P1003" i="1" s="1"/>
  <c r="S1003" i="1"/>
  <c r="X1003" i="1"/>
  <c r="I963" i="1"/>
  <c r="J963" i="1" s="1"/>
  <c r="O963" i="1"/>
  <c r="Q963" i="1" s="1"/>
  <c r="S963" i="1"/>
  <c r="X963" i="1"/>
  <c r="U1004" i="1" l="1"/>
  <c r="U963" i="1"/>
  <c r="U1003" i="1"/>
  <c r="P1004" i="1"/>
  <c r="Q1003" i="1"/>
  <c r="R1003" i="1" s="1"/>
  <c r="Y1003" i="1" s="1"/>
  <c r="P963" i="1"/>
  <c r="R963" i="1" s="1"/>
  <c r="Y963" i="1" s="1"/>
  <c r="J775" i="1"/>
  <c r="K775" i="1" s="1"/>
  <c r="J776" i="1"/>
  <c r="K776" i="1" s="1"/>
  <c r="J777" i="1"/>
  <c r="K777" i="1" s="1"/>
  <c r="J778" i="1"/>
  <c r="K778" i="1" s="1"/>
  <c r="O778" i="1"/>
  <c r="Q778" i="1"/>
  <c r="S778" i="1"/>
  <c r="X778" i="1"/>
  <c r="J779" i="1"/>
  <c r="O779" i="1"/>
  <c r="Q779" i="1"/>
  <c r="S779" i="1"/>
  <c r="X779" i="1"/>
  <c r="O775" i="1"/>
  <c r="Q775" i="1"/>
  <c r="S775" i="1"/>
  <c r="X775" i="1"/>
  <c r="O776" i="1"/>
  <c r="Q776" i="1"/>
  <c r="S776" i="1"/>
  <c r="X776" i="1"/>
  <c r="O777" i="1"/>
  <c r="Q777" i="1"/>
  <c r="S777" i="1"/>
  <c r="X777" i="1"/>
  <c r="O665" i="1"/>
  <c r="P665" i="1" s="1"/>
  <c r="S665" i="1"/>
  <c r="X665" i="1"/>
  <c r="O615" i="1"/>
  <c r="P615" i="1" s="1"/>
  <c r="S615" i="1"/>
  <c r="X615" i="1"/>
  <c r="X616" i="1"/>
  <c r="S616" i="1"/>
  <c r="O616" i="1"/>
  <c r="P616" i="1" s="1"/>
  <c r="X612" i="1"/>
  <c r="S612" i="1"/>
  <c r="O612" i="1"/>
  <c r="O609" i="1"/>
  <c r="P609" i="1" s="1"/>
  <c r="S609" i="1"/>
  <c r="X609" i="1"/>
  <c r="O610" i="1"/>
  <c r="P610" i="1" s="1"/>
  <c r="S610" i="1"/>
  <c r="X610" i="1"/>
  <c r="X601" i="1"/>
  <c r="S601" i="1"/>
  <c r="O601" i="1"/>
  <c r="P601" i="1" s="1"/>
  <c r="X600" i="1"/>
  <c r="S600" i="1"/>
  <c r="O600" i="1"/>
  <c r="O586" i="1"/>
  <c r="P586" i="1" s="1"/>
  <c r="S586" i="1"/>
  <c r="X586" i="1"/>
  <c r="X584" i="1"/>
  <c r="S584" i="1"/>
  <c r="O584" i="1"/>
  <c r="O579" i="1"/>
  <c r="P579" i="1" s="1"/>
  <c r="S579" i="1"/>
  <c r="X579" i="1"/>
  <c r="X576" i="1"/>
  <c r="S576" i="1"/>
  <c r="O576" i="1"/>
  <c r="Q576" i="1" s="1"/>
  <c r="O573" i="1"/>
  <c r="P573" i="1" s="1"/>
  <c r="S573" i="1"/>
  <c r="X573" i="1"/>
  <c r="X568" i="1"/>
  <c r="S568" i="1"/>
  <c r="O568" i="1"/>
  <c r="Q568" i="1" s="1"/>
  <c r="X563" i="1"/>
  <c r="S563" i="1"/>
  <c r="O563" i="1"/>
  <c r="P563" i="1" s="1"/>
  <c r="V1003" i="1" l="1"/>
  <c r="Z1003" i="1"/>
  <c r="V963" i="1"/>
  <c r="Z963" i="1"/>
  <c r="V1004" i="1"/>
  <c r="Z1004" i="1"/>
  <c r="U579" i="1"/>
  <c r="U775" i="1"/>
  <c r="U573" i="1"/>
  <c r="U609" i="1"/>
  <c r="U778" i="1"/>
  <c r="U615" i="1"/>
  <c r="U779" i="1"/>
  <c r="U586" i="1"/>
  <c r="U665" i="1"/>
  <c r="Q1004" i="1"/>
  <c r="R1004" i="1" s="1"/>
  <c r="Y1004" i="1" s="1"/>
  <c r="P776" i="1"/>
  <c r="R776" i="1" s="1"/>
  <c r="Y776" i="1" s="1"/>
  <c r="P775" i="1"/>
  <c r="R775" i="1" s="1"/>
  <c r="Y775" i="1" s="1"/>
  <c r="P778" i="1"/>
  <c r="R778" i="1" s="1"/>
  <c r="Y778" i="1" s="1"/>
  <c r="U776" i="1"/>
  <c r="K779" i="1"/>
  <c r="P779" i="1" s="1"/>
  <c r="R779" i="1" s="1"/>
  <c r="Y779" i="1" s="1"/>
  <c r="U777" i="1"/>
  <c r="U610" i="1"/>
  <c r="P777" i="1"/>
  <c r="R777" i="1" s="1"/>
  <c r="Y777" i="1" s="1"/>
  <c r="Q665" i="1"/>
  <c r="R665" i="1" s="1"/>
  <c r="Y665" i="1" s="1"/>
  <c r="Q615" i="1"/>
  <c r="R615" i="1" s="1"/>
  <c r="Y615" i="1" s="1"/>
  <c r="R616" i="1"/>
  <c r="Y616" i="1" s="1"/>
  <c r="U616" i="1"/>
  <c r="P612" i="1"/>
  <c r="R612" i="1" s="1"/>
  <c r="Y612" i="1" s="1"/>
  <c r="U612" i="1"/>
  <c r="Q610" i="1"/>
  <c r="R610" i="1" s="1"/>
  <c r="Y610" i="1" s="1"/>
  <c r="Q609" i="1"/>
  <c r="R609" i="1" s="1"/>
  <c r="Y609" i="1" s="1"/>
  <c r="Q601" i="1"/>
  <c r="R601" i="1" s="1"/>
  <c r="Y601" i="1" s="1"/>
  <c r="U600" i="1"/>
  <c r="P600" i="1"/>
  <c r="U601" i="1"/>
  <c r="Q586" i="1"/>
  <c r="R586" i="1" s="1"/>
  <c r="Y586" i="1" s="1"/>
  <c r="P584" i="1"/>
  <c r="R584" i="1" s="1"/>
  <c r="Y584" i="1" s="1"/>
  <c r="U584" i="1"/>
  <c r="Q579" i="1"/>
  <c r="R579" i="1" s="1"/>
  <c r="Y579" i="1" s="1"/>
  <c r="P576" i="1"/>
  <c r="R576" i="1" s="1"/>
  <c r="Y576" i="1" s="1"/>
  <c r="U576" i="1"/>
  <c r="Q573" i="1"/>
  <c r="R573" i="1" s="1"/>
  <c r="Y573" i="1" s="1"/>
  <c r="P568" i="1"/>
  <c r="R568" i="1" s="1"/>
  <c r="Y568" i="1" s="1"/>
  <c r="U568" i="1"/>
  <c r="U563" i="1"/>
  <c r="R563" i="1"/>
  <c r="Y563" i="1" s="1"/>
  <c r="V610" i="1" l="1"/>
  <c r="Z610" i="1"/>
  <c r="V665" i="1"/>
  <c r="Z665" i="1"/>
  <c r="V579" i="1"/>
  <c r="Z579" i="1"/>
  <c r="V563" i="1"/>
  <c r="Z563" i="1"/>
  <c r="V612" i="1"/>
  <c r="Z612" i="1"/>
  <c r="V777" i="1"/>
  <c r="Z777" i="1"/>
  <c r="V586" i="1"/>
  <c r="Z586" i="1"/>
  <c r="V775" i="1"/>
  <c r="Z775" i="1"/>
  <c r="V779" i="1"/>
  <c r="Z779" i="1"/>
  <c r="V776" i="1"/>
  <c r="Z776" i="1"/>
  <c r="V778" i="1"/>
  <c r="Z778" i="1"/>
  <c r="V584" i="1"/>
  <c r="Z584" i="1"/>
  <c r="V568" i="1"/>
  <c r="Z568" i="1"/>
  <c r="V601" i="1"/>
  <c r="Z601" i="1"/>
  <c r="V616" i="1"/>
  <c r="Z616" i="1"/>
  <c r="V615" i="1"/>
  <c r="Z615" i="1"/>
  <c r="V576" i="1"/>
  <c r="Z576" i="1"/>
  <c r="V600" i="1"/>
  <c r="Z600" i="1"/>
  <c r="V609" i="1"/>
  <c r="Z609" i="1"/>
  <c r="V573" i="1"/>
  <c r="Z573" i="1"/>
  <c r="Q600" i="1"/>
  <c r="R600" i="1" s="1"/>
  <c r="Y600" i="1" s="1"/>
  <c r="O363" i="1" l="1"/>
  <c r="P363" i="1" s="1"/>
  <c r="S363" i="1"/>
  <c r="X363" i="1"/>
  <c r="O328" i="1"/>
  <c r="P328" i="1" s="1"/>
  <c r="S328" i="1"/>
  <c r="X328" i="1"/>
  <c r="O314" i="1"/>
  <c r="P314" i="1" s="1"/>
  <c r="S314" i="1"/>
  <c r="X314" i="1"/>
  <c r="O308" i="1"/>
  <c r="P308" i="1" s="1"/>
  <c r="S308" i="1"/>
  <c r="X308" i="1"/>
  <c r="X276" i="1"/>
  <c r="S276" i="1"/>
  <c r="O276" i="1"/>
  <c r="Q276" i="1" s="1"/>
  <c r="X528" i="1"/>
  <c r="S528" i="1"/>
  <c r="O528" i="1"/>
  <c r="Q528" i="1" s="1"/>
  <c r="J509" i="1"/>
  <c r="S509" i="1"/>
  <c r="X509" i="1"/>
  <c r="J490" i="1"/>
  <c r="S490" i="1"/>
  <c r="X490" i="1"/>
  <c r="J491" i="1"/>
  <c r="S491" i="1"/>
  <c r="X491" i="1"/>
  <c r="O507" i="1"/>
  <c r="P507" i="1" s="1"/>
  <c r="S507" i="1"/>
  <c r="X507" i="1"/>
  <c r="X473" i="1"/>
  <c r="S473" i="1"/>
  <c r="O473" i="1"/>
  <c r="X489" i="1"/>
  <c r="S489" i="1"/>
  <c r="O489" i="1"/>
  <c r="O487" i="1"/>
  <c r="P487" i="1" s="1"/>
  <c r="S487" i="1"/>
  <c r="X487" i="1"/>
  <c r="O488" i="1"/>
  <c r="P488" i="1" s="1"/>
  <c r="S488" i="1"/>
  <c r="X488" i="1"/>
  <c r="O471" i="1"/>
  <c r="P471" i="1" s="1"/>
  <c r="S471" i="1"/>
  <c r="X471" i="1"/>
  <c r="X266" i="1"/>
  <c r="S266" i="1"/>
  <c r="O266" i="1"/>
  <c r="O265" i="1"/>
  <c r="P265" i="1" s="1"/>
  <c r="S265" i="1"/>
  <c r="X265" i="1"/>
  <c r="U265" i="1" l="1"/>
  <c r="U363" i="1"/>
  <c r="U488" i="1"/>
  <c r="U314" i="1"/>
  <c r="U471" i="1"/>
  <c r="U509" i="1"/>
  <c r="U490" i="1"/>
  <c r="U487" i="1"/>
  <c r="U507" i="1"/>
  <c r="U308" i="1"/>
  <c r="U491" i="1"/>
  <c r="U328" i="1"/>
  <c r="Q363" i="1"/>
  <c r="R363" i="1" s="1"/>
  <c r="Y363" i="1" s="1"/>
  <c r="Q328" i="1"/>
  <c r="R328" i="1" s="1"/>
  <c r="Y328" i="1" s="1"/>
  <c r="Q314" i="1"/>
  <c r="R314" i="1" s="1"/>
  <c r="Y314" i="1" s="1"/>
  <c r="Q308" i="1"/>
  <c r="R308" i="1" s="1"/>
  <c r="Y308" i="1" s="1"/>
  <c r="P276" i="1"/>
  <c r="R276" i="1" s="1"/>
  <c r="Y276" i="1" s="1"/>
  <c r="U276" i="1"/>
  <c r="P528" i="1"/>
  <c r="R528" i="1" s="1"/>
  <c r="Y528" i="1" s="1"/>
  <c r="U528" i="1"/>
  <c r="K509" i="1"/>
  <c r="K490" i="1"/>
  <c r="K491" i="1"/>
  <c r="Q507" i="1"/>
  <c r="R507" i="1" s="1"/>
  <c r="Y507" i="1" s="1"/>
  <c r="U473" i="1"/>
  <c r="P473" i="1"/>
  <c r="U489" i="1"/>
  <c r="P489" i="1"/>
  <c r="R489" i="1" s="1"/>
  <c r="Y489" i="1" s="1"/>
  <c r="Q487" i="1"/>
  <c r="R487" i="1" s="1"/>
  <c r="Y487" i="1" s="1"/>
  <c r="Q488" i="1"/>
  <c r="R488" i="1" s="1"/>
  <c r="Y488" i="1" s="1"/>
  <c r="Q471" i="1"/>
  <c r="R471" i="1" s="1"/>
  <c r="Y471" i="1" s="1"/>
  <c r="P266" i="1"/>
  <c r="R266" i="1" s="1"/>
  <c r="Y266" i="1" s="1"/>
  <c r="U266" i="1"/>
  <c r="Q265" i="1"/>
  <c r="R265" i="1" s="1"/>
  <c r="Y265" i="1" s="1"/>
  <c r="X259" i="1"/>
  <c r="S259" i="1"/>
  <c r="O259" i="1"/>
  <c r="Q259" i="1" s="1"/>
  <c r="X258" i="1"/>
  <c r="S258" i="1"/>
  <c r="O258" i="1"/>
  <c r="Q258" i="1" s="1"/>
  <c r="O256" i="1"/>
  <c r="P256" i="1" s="1"/>
  <c r="S256" i="1"/>
  <c r="X256" i="1"/>
  <c r="X230" i="1"/>
  <c r="S230" i="1"/>
  <c r="O230" i="1"/>
  <c r="P230" i="1" s="1"/>
  <c r="V487" i="1" l="1"/>
  <c r="Z487" i="1"/>
  <c r="V490" i="1"/>
  <c r="Z490" i="1"/>
  <c r="V509" i="1"/>
  <c r="Z509" i="1"/>
  <c r="V471" i="1"/>
  <c r="Z471" i="1"/>
  <c r="V528" i="1"/>
  <c r="Z528" i="1"/>
  <c r="V328" i="1"/>
  <c r="Z328" i="1"/>
  <c r="V314" i="1"/>
  <c r="Z314" i="1"/>
  <c r="V491" i="1"/>
  <c r="Z491" i="1"/>
  <c r="V488" i="1"/>
  <c r="Z488" i="1"/>
  <c r="V276" i="1"/>
  <c r="Z276" i="1"/>
  <c r="V308" i="1"/>
  <c r="Z308" i="1"/>
  <c r="V363" i="1"/>
  <c r="Z363" i="1"/>
  <c r="V489" i="1"/>
  <c r="Z489" i="1"/>
  <c r="V266" i="1"/>
  <c r="Z266" i="1"/>
  <c r="V473" i="1"/>
  <c r="Z473" i="1"/>
  <c r="V507" i="1"/>
  <c r="Z507" i="1"/>
  <c r="V265" i="1"/>
  <c r="Z265" i="1"/>
  <c r="U256" i="1"/>
  <c r="O509" i="1"/>
  <c r="P509" i="1" s="1"/>
  <c r="R509" i="1" s="1"/>
  <c r="Y509" i="1" s="1"/>
  <c r="O491" i="1"/>
  <c r="Q491" i="1" s="1"/>
  <c r="O490" i="1"/>
  <c r="Q490" i="1" s="1"/>
  <c r="Q473" i="1"/>
  <c r="R473" i="1" s="1"/>
  <c r="Y473" i="1" s="1"/>
  <c r="P259" i="1"/>
  <c r="R259" i="1" s="1"/>
  <c r="Y259" i="1" s="1"/>
  <c r="P258" i="1"/>
  <c r="R258" i="1" s="1"/>
  <c r="Y258" i="1" s="1"/>
  <c r="U259" i="1"/>
  <c r="U258" i="1"/>
  <c r="Q256" i="1"/>
  <c r="R256" i="1" s="1"/>
  <c r="Y256" i="1" s="1"/>
  <c r="Q230" i="1"/>
  <c r="R230" i="1" s="1"/>
  <c r="Y230" i="1" s="1"/>
  <c r="U230" i="1"/>
  <c r="V258" i="1" l="1"/>
  <c r="Z258" i="1"/>
  <c r="V256" i="1"/>
  <c r="Z256" i="1"/>
  <c r="V230" i="1"/>
  <c r="Z230" i="1"/>
  <c r="V259" i="1"/>
  <c r="Z259" i="1"/>
  <c r="P490" i="1"/>
  <c r="R490" i="1" s="1"/>
  <c r="Y490" i="1" s="1"/>
  <c r="P491" i="1"/>
  <c r="R491" i="1" s="1"/>
  <c r="Y491" i="1" s="1"/>
  <c r="O254" i="1" l="1"/>
  <c r="P254" i="1" s="1"/>
  <c r="Q254" i="1" s="1"/>
  <c r="R254" i="1" s="1"/>
  <c r="Y254" i="1" s="1"/>
  <c r="S254" i="1"/>
  <c r="X254" i="1"/>
  <c r="O253" i="1"/>
  <c r="P253" i="1" s="1"/>
  <c r="S253" i="1"/>
  <c r="X253" i="1"/>
  <c r="O248" i="1"/>
  <c r="P248" i="1" s="1"/>
  <c r="S248" i="1"/>
  <c r="X248" i="1"/>
  <c r="O244" i="1"/>
  <c r="P244" i="1" s="1"/>
  <c r="S244" i="1"/>
  <c r="X244" i="1"/>
  <c r="U244" i="1" l="1"/>
  <c r="U248" i="1"/>
  <c r="U253" i="1"/>
  <c r="U254" i="1"/>
  <c r="Q253" i="1"/>
  <c r="R253" i="1" s="1"/>
  <c r="Y253" i="1" s="1"/>
  <c r="Q248" i="1"/>
  <c r="R248" i="1" s="1"/>
  <c r="Y248" i="1" s="1"/>
  <c r="Q244" i="1"/>
  <c r="R244" i="1" s="1"/>
  <c r="Y244" i="1" s="1"/>
  <c r="V253" i="1" l="1"/>
  <c r="Z253" i="1"/>
  <c r="V248" i="1"/>
  <c r="Z248" i="1"/>
  <c r="V254" i="1"/>
  <c r="Z254" i="1"/>
  <c r="V244" i="1"/>
  <c r="Z244" i="1"/>
  <c r="I206" i="1"/>
  <c r="J206" i="1" s="1"/>
  <c r="O206" i="1"/>
  <c r="Q206" i="1" s="1"/>
  <c r="S206" i="1"/>
  <c r="X206" i="1"/>
  <c r="I207" i="1"/>
  <c r="J207" i="1" s="1"/>
  <c r="O207" i="1"/>
  <c r="P207" i="1" s="1"/>
  <c r="S207" i="1"/>
  <c r="X207" i="1"/>
  <c r="U207" i="1" l="1"/>
  <c r="Q207" i="1"/>
  <c r="R207" i="1" s="1"/>
  <c r="Y207" i="1" s="1"/>
  <c r="P206" i="1"/>
  <c r="R206" i="1" s="1"/>
  <c r="Y206" i="1" s="1"/>
  <c r="U206" i="1"/>
  <c r="J160" i="1"/>
  <c r="O160" i="1"/>
  <c r="P160" i="1" s="1"/>
  <c r="Q160" i="1"/>
  <c r="S160" i="1"/>
  <c r="X160" i="1"/>
  <c r="O151" i="1"/>
  <c r="P151" i="1" s="1"/>
  <c r="S151" i="1"/>
  <c r="X151" i="1"/>
  <c r="X83" i="1"/>
  <c r="S83" i="1"/>
  <c r="O83" i="1"/>
  <c r="P83" i="1" s="1"/>
  <c r="O97" i="1"/>
  <c r="P97" i="1" s="1"/>
  <c r="S97" i="1"/>
  <c r="X97" i="1"/>
  <c r="X5" i="1"/>
  <c r="X6" i="1"/>
  <c r="X7" i="1"/>
  <c r="X8" i="1"/>
  <c r="X9" i="1"/>
  <c r="X10" i="1"/>
  <c r="X11" i="1"/>
  <c r="X12" i="1"/>
  <c r="X13" i="1"/>
  <c r="X14" i="1"/>
  <c r="X15" i="1"/>
  <c r="X16" i="1"/>
  <c r="X17" i="1"/>
  <c r="X18" i="1"/>
  <c r="X19" i="1"/>
  <c r="X20" i="1"/>
  <c r="X21" i="1"/>
  <c r="X22" i="1"/>
  <c r="X23" i="1"/>
  <c r="X24" i="1"/>
  <c r="X25" i="1"/>
  <c r="X26" i="1"/>
  <c r="X27" i="1"/>
  <c r="X28" i="1"/>
  <c r="X29" i="1"/>
  <c r="X30" i="1"/>
  <c r="X31" i="1"/>
  <c r="X32" i="1"/>
  <c r="X33" i="1"/>
  <c r="X34" i="1"/>
  <c r="X35" i="1"/>
  <c r="X36" i="1"/>
  <c r="X37" i="1"/>
  <c r="X38" i="1"/>
  <c r="X39" i="1"/>
  <c r="X40" i="1"/>
  <c r="X41" i="1"/>
  <c r="X42" i="1"/>
  <c r="X43" i="1"/>
  <c r="X44" i="1"/>
  <c r="X45" i="1"/>
  <c r="X46" i="1"/>
  <c r="X47" i="1"/>
  <c r="X48" i="1"/>
  <c r="X49" i="1"/>
  <c r="X50" i="1"/>
  <c r="X51" i="1"/>
  <c r="X52" i="1"/>
  <c r="X53" i="1"/>
  <c r="X54" i="1"/>
  <c r="X55" i="1"/>
  <c r="X56" i="1"/>
  <c r="X57" i="1"/>
  <c r="X58" i="1"/>
  <c r="X59" i="1"/>
  <c r="X60" i="1"/>
  <c r="X61" i="1"/>
  <c r="X62" i="1"/>
  <c r="X63" i="1"/>
  <c r="X64" i="1"/>
  <c r="X65" i="1"/>
  <c r="X66" i="1"/>
  <c r="X67" i="1"/>
  <c r="X68" i="1"/>
  <c r="X69" i="1"/>
  <c r="X70" i="1"/>
  <c r="X71" i="1"/>
  <c r="X72" i="1"/>
  <c r="X73" i="1"/>
  <c r="X74" i="1"/>
  <c r="X75" i="1"/>
  <c r="X76" i="1"/>
  <c r="X77" i="1"/>
  <c r="X78" i="1"/>
  <c r="X79" i="1"/>
  <c r="X80" i="1"/>
  <c r="X81" i="1"/>
  <c r="X82" i="1"/>
  <c r="X84" i="1"/>
  <c r="X85" i="1"/>
  <c r="X86" i="1"/>
  <c r="X87" i="1"/>
  <c r="X88" i="1"/>
  <c r="X89" i="1"/>
  <c r="X90" i="1"/>
  <c r="X91" i="1"/>
  <c r="X92" i="1"/>
  <c r="X93" i="1"/>
  <c r="X94" i="1"/>
  <c r="X95" i="1"/>
  <c r="X96" i="1"/>
  <c r="X98" i="1"/>
  <c r="X99" i="1"/>
  <c r="X100" i="1"/>
  <c r="X101" i="1"/>
  <c r="X102" i="1"/>
  <c r="X103" i="1"/>
  <c r="X104" i="1"/>
  <c r="X105" i="1"/>
  <c r="X106" i="1"/>
  <c r="X107" i="1"/>
  <c r="X108" i="1"/>
  <c r="X109" i="1"/>
  <c r="X110" i="1"/>
  <c r="X111" i="1"/>
  <c r="X112" i="1"/>
  <c r="X113" i="1"/>
  <c r="X114" i="1"/>
  <c r="X115" i="1"/>
  <c r="X116" i="1"/>
  <c r="X117" i="1"/>
  <c r="X118" i="1"/>
  <c r="X119" i="1"/>
  <c r="X120" i="1"/>
  <c r="X121" i="1"/>
  <c r="X122" i="1"/>
  <c r="X123" i="1"/>
  <c r="X124" i="1"/>
  <c r="X125" i="1"/>
  <c r="X126" i="1"/>
  <c r="X127" i="1"/>
  <c r="X128" i="1"/>
  <c r="X129" i="1"/>
  <c r="X130" i="1"/>
  <c r="X131" i="1"/>
  <c r="X132" i="1"/>
  <c r="X133" i="1"/>
  <c r="X134" i="1"/>
  <c r="X135" i="1"/>
  <c r="X136" i="1"/>
  <c r="X137" i="1"/>
  <c r="X138" i="1"/>
  <c r="X139" i="1"/>
  <c r="X140" i="1"/>
  <c r="X141" i="1"/>
  <c r="X142" i="1"/>
  <c r="X143" i="1"/>
  <c r="X144" i="1"/>
  <c r="X145" i="1"/>
  <c r="X146" i="1"/>
  <c r="X147" i="1"/>
  <c r="X148" i="1"/>
  <c r="X149" i="1"/>
  <c r="X150" i="1"/>
  <c r="X152" i="1"/>
  <c r="X153" i="1"/>
  <c r="X154" i="1"/>
  <c r="X155" i="1"/>
  <c r="X156" i="1"/>
  <c r="X157" i="1"/>
  <c r="X158" i="1"/>
  <c r="X159" i="1"/>
  <c r="X161" i="1"/>
  <c r="X162" i="1"/>
  <c r="X163" i="1"/>
  <c r="X164" i="1"/>
  <c r="X165" i="1"/>
  <c r="X166" i="1"/>
  <c r="X167" i="1"/>
  <c r="X168" i="1"/>
  <c r="X169" i="1"/>
  <c r="X170" i="1"/>
  <c r="X171" i="1"/>
  <c r="X172" i="1"/>
  <c r="X173" i="1"/>
  <c r="X174" i="1"/>
  <c r="X175" i="1"/>
  <c r="X176" i="1"/>
  <c r="X177" i="1"/>
  <c r="X178" i="1"/>
  <c r="X179" i="1"/>
  <c r="X180" i="1"/>
  <c r="X181" i="1"/>
  <c r="X182" i="1"/>
  <c r="X183" i="1"/>
  <c r="X184" i="1"/>
  <c r="X185" i="1"/>
  <c r="X186" i="1"/>
  <c r="X187" i="1"/>
  <c r="X188" i="1"/>
  <c r="X189" i="1"/>
  <c r="X190" i="1"/>
  <c r="X191" i="1"/>
  <c r="X192" i="1"/>
  <c r="X193" i="1"/>
  <c r="X194" i="1"/>
  <c r="X195" i="1"/>
  <c r="X196" i="1"/>
  <c r="X197" i="1"/>
  <c r="X198" i="1"/>
  <c r="X199" i="1"/>
  <c r="X200" i="1"/>
  <c r="X201" i="1"/>
  <c r="X202" i="1"/>
  <c r="X203" i="1"/>
  <c r="X204" i="1"/>
  <c r="X205" i="1"/>
  <c r="X208" i="1"/>
  <c r="X209" i="1"/>
  <c r="X210" i="1"/>
  <c r="X211" i="1"/>
  <c r="X212" i="1"/>
  <c r="X213" i="1"/>
  <c r="X214" i="1"/>
  <c r="X215" i="1"/>
  <c r="X216" i="1"/>
  <c r="X217" i="1"/>
  <c r="X218" i="1"/>
  <c r="X219" i="1"/>
  <c r="X220" i="1"/>
  <c r="X221" i="1"/>
  <c r="X222" i="1"/>
  <c r="X223" i="1"/>
  <c r="X224" i="1"/>
  <c r="X225" i="1"/>
  <c r="X226" i="1"/>
  <c r="X227" i="1"/>
  <c r="X228" i="1"/>
  <c r="X229" i="1"/>
  <c r="X231" i="1"/>
  <c r="X232" i="1"/>
  <c r="X233" i="1"/>
  <c r="X234" i="1"/>
  <c r="X235" i="1"/>
  <c r="X236" i="1"/>
  <c r="X237" i="1"/>
  <c r="X238" i="1"/>
  <c r="X239" i="1"/>
  <c r="X240" i="1"/>
  <c r="X241" i="1"/>
  <c r="X242" i="1"/>
  <c r="X243" i="1"/>
  <c r="X245" i="1"/>
  <c r="X246" i="1"/>
  <c r="X247" i="1"/>
  <c r="X249" i="1"/>
  <c r="X250" i="1"/>
  <c r="X251" i="1"/>
  <c r="X252" i="1"/>
  <c r="X255" i="1"/>
  <c r="X257" i="1"/>
  <c r="X260" i="1"/>
  <c r="X261" i="1"/>
  <c r="X262" i="1"/>
  <c r="X263" i="1"/>
  <c r="X264" i="1"/>
  <c r="X267" i="1"/>
  <c r="X268" i="1"/>
  <c r="X269" i="1"/>
  <c r="X270" i="1"/>
  <c r="X271" i="1"/>
  <c r="X272" i="1"/>
  <c r="X273" i="1"/>
  <c r="X274" i="1"/>
  <c r="X275" i="1"/>
  <c r="X277" i="1"/>
  <c r="X278" i="1"/>
  <c r="X279" i="1"/>
  <c r="X280" i="1"/>
  <c r="X281" i="1"/>
  <c r="X282" i="1"/>
  <c r="X283" i="1"/>
  <c r="X284" i="1"/>
  <c r="X285" i="1"/>
  <c r="X286" i="1"/>
  <c r="X287" i="1"/>
  <c r="X288" i="1"/>
  <c r="X289" i="1"/>
  <c r="X290" i="1"/>
  <c r="X291" i="1"/>
  <c r="X292" i="1"/>
  <c r="X293" i="1"/>
  <c r="X294" i="1"/>
  <c r="X295" i="1"/>
  <c r="X296" i="1"/>
  <c r="X297" i="1"/>
  <c r="X298" i="1"/>
  <c r="X299" i="1"/>
  <c r="X300" i="1"/>
  <c r="X301" i="1"/>
  <c r="X302" i="1"/>
  <c r="X303" i="1"/>
  <c r="X304" i="1"/>
  <c r="X305" i="1"/>
  <c r="X306" i="1"/>
  <c r="X307" i="1"/>
  <c r="X309" i="1"/>
  <c r="X310" i="1"/>
  <c r="X311" i="1"/>
  <c r="X312" i="1"/>
  <c r="X313" i="1"/>
  <c r="X315" i="1"/>
  <c r="X316" i="1"/>
  <c r="X317" i="1"/>
  <c r="X318" i="1"/>
  <c r="X319" i="1"/>
  <c r="X320" i="1"/>
  <c r="X321" i="1"/>
  <c r="X322" i="1"/>
  <c r="X323" i="1"/>
  <c r="X324" i="1"/>
  <c r="X325" i="1"/>
  <c r="X326" i="1"/>
  <c r="X327" i="1"/>
  <c r="X329" i="1"/>
  <c r="X330" i="1"/>
  <c r="X331" i="1"/>
  <c r="X332" i="1"/>
  <c r="X333" i="1"/>
  <c r="X334" i="1"/>
  <c r="X335" i="1"/>
  <c r="X336" i="1"/>
  <c r="X337" i="1"/>
  <c r="X338" i="1"/>
  <c r="X339" i="1"/>
  <c r="X340" i="1"/>
  <c r="X341" i="1"/>
  <c r="X342" i="1"/>
  <c r="X343" i="1"/>
  <c r="X344" i="1"/>
  <c r="X345" i="1"/>
  <c r="X346" i="1"/>
  <c r="X347" i="1"/>
  <c r="X348" i="1"/>
  <c r="X349" i="1"/>
  <c r="X350" i="1"/>
  <c r="X351" i="1"/>
  <c r="X352" i="1"/>
  <c r="X353" i="1"/>
  <c r="X354" i="1"/>
  <c r="X355" i="1"/>
  <c r="X356" i="1"/>
  <c r="X357" i="1"/>
  <c r="X358" i="1"/>
  <c r="X359" i="1"/>
  <c r="X360" i="1"/>
  <c r="X361" i="1"/>
  <c r="X362" i="1"/>
  <c r="X364" i="1"/>
  <c r="X365" i="1"/>
  <c r="X366" i="1"/>
  <c r="X367" i="1"/>
  <c r="X368" i="1"/>
  <c r="X369" i="1"/>
  <c r="X370" i="1"/>
  <c r="X371" i="1"/>
  <c r="X372" i="1"/>
  <c r="X373" i="1"/>
  <c r="X374" i="1"/>
  <c r="X375" i="1"/>
  <c r="X376" i="1"/>
  <c r="X377" i="1"/>
  <c r="X378" i="1"/>
  <c r="X379" i="1"/>
  <c r="X380" i="1"/>
  <c r="X381" i="1"/>
  <c r="X382" i="1"/>
  <c r="X383" i="1"/>
  <c r="X384" i="1"/>
  <c r="X385" i="1"/>
  <c r="X386" i="1"/>
  <c r="X387" i="1"/>
  <c r="X388" i="1"/>
  <c r="X389" i="1"/>
  <c r="X390" i="1"/>
  <c r="X391" i="1"/>
  <c r="X392" i="1"/>
  <c r="X393" i="1"/>
  <c r="X394" i="1"/>
  <c r="X395" i="1"/>
  <c r="X396" i="1"/>
  <c r="X397" i="1"/>
  <c r="X398" i="1"/>
  <c r="X399" i="1"/>
  <c r="X400" i="1"/>
  <c r="X401" i="1"/>
  <c r="X402" i="1"/>
  <c r="X403" i="1"/>
  <c r="X404" i="1"/>
  <c r="X405" i="1"/>
  <c r="X406" i="1"/>
  <c r="X407" i="1"/>
  <c r="X408" i="1"/>
  <c r="X409" i="1"/>
  <c r="X410" i="1"/>
  <c r="X411" i="1"/>
  <c r="X412" i="1"/>
  <c r="X413" i="1"/>
  <c r="X414" i="1"/>
  <c r="X415" i="1"/>
  <c r="X416" i="1"/>
  <c r="X417" i="1"/>
  <c r="X418" i="1"/>
  <c r="X419" i="1"/>
  <c r="X420" i="1"/>
  <c r="X421" i="1"/>
  <c r="X422" i="1"/>
  <c r="X423" i="1"/>
  <c r="X424" i="1"/>
  <c r="X425" i="1"/>
  <c r="X426" i="1"/>
  <c r="X429" i="1"/>
  <c r="X430" i="1"/>
  <c r="X431" i="1"/>
  <c r="X432" i="1"/>
  <c r="X433" i="1"/>
  <c r="X434" i="1"/>
  <c r="X435" i="1"/>
  <c r="X436" i="1"/>
  <c r="X437" i="1"/>
  <c r="X438" i="1"/>
  <c r="X439" i="1"/>
  <c r="X440" i="1"/>
  <c r="X441" i="1"/>
  <c r="X442" i="1"/>
  <c r="X443" i="1"/>
  <c r="X444" i="1"/>
  <c r="X445" i="1"/>
  <c r="X446" i="1"/>
  <c r="X449" i="1"/>
  <c r="X450" i="1"/>
  <c r="X451" i="1"/>
  <c r="X452" i="1"/>
  <c r="X453" i="1"/>
  <c r="X454" i="1"/>
  <c r="X455" i="1"/>
  <c r="X456" i="1"/>
  <c r="X457" i="1"/>
  <c r="X458" i="1"/>
  <c r="X459" i="1"/>
  <c r="X460" i="1"/>
  <c r="X461" i="1"/>
  <c r="X462" i="1"/>
  <c r="X463" i="1"/>
  <c r="X464" i="1"/>
  <c r="X465" i="1"/>
  <c r="X466" i="1"/>
  <c r="X467" i="1"/>
  <c r="X468" i="1"/>
  <c r="X469" i="1"/>
  <c r="X470" i="1"/>
  <c r="X472" i="1"/>
  <c r="X474" i="1"/>
  <c r="X475" i="1"/>
  <c r="X476" i="1"/>
  <c r="X477" i="1"/>
  <c r="X478" i="1"/>
  <c r="X479" i="1"/>
  <c r="X480" i="1"/>
  <c r="X481" i="1"/>
  <c r="X482" i="1"/>
  <c r="X483" i="1"/>
  <c r="X484" i="1"/>
  <c r="X485" i="1"/>
  <c r="X486" i="1"/>
  <c r="X492" i="1"/>
  <c r="X493" i="1"/>
  <c r="X494" i="1"/>
  <c r="X495" i="1"/>
  <c r="X496" i="1"/>
  <c r="X497" i="1"/>
  <c r="X498" i="1"/>
  <c r="X499" i="1"/>
  <c r="X500" i="1"/>
  <c r="X501" i="1"/>
  <c r="X502" i="1"/>
  <c r="X503" i="1"/>
  <c r="X504" i="1"/>
  <c r="X505" i="1"/>
  <c r="X506" i="1"/>
  <c r="X508" i="1"/>
  <c r="X510" i="1"/>
  <c r="X511" i="1"/>
  <c r="X512" i="1"/>
  <c r="X513" i="1"/>
  <c r="X514" i="1"/>
  <c r="X515" i="1"/>
  <c r="X516" i="1"/>
  <c r="X517" i="1"/>
  <c r="X518" i="1"/>
  <c r="X519" i="1"/>
  <c r="X520" i="1"/>
  <c r="X521" i="1"/>
  <c r="X522" i="1"/>
  <c r="X523" i="1"/>
  <c r="X524" i="1"/>
  <c r="X525" i="1"/>
  <c r="X526" i="1"/>
  <c r="X527" i="1"/>
  <c r="X529" i="1"/>
  <c r="X530" i="1"/>
  <c r="X531" i="1"/>
  <c r="X532" i="1"/>
  <c r="X533" i="1"/>
  <c r="X534" i="1"/>
  <c r="X535" i="1"/>
  <c r="X536" i="1"/>
  <c r="X537" i="1"/>
  <c r="X538" i="1"/>
  <c r="X539" i="1"/>
  <c r="X540" i="1"/>
  <c r="X541" i="1"/>
  <c r="X542" i="1"/>
  <c r="X543" i="1"/>
  <c r="X544" i="1"/>
  <c r="X545" i="1"/>
  <c r="X546" i="1"/>
  <c r="X547" i="1"/>
  <c r="X548" i="1"/>
  <c r="X549" i="1"/>
  <c r="X550" i="1"/>
  <c r="X551" i="1"/>
  <c r="X552" i="1"/>
  <c r="X553" i="1"/>
  <c r="X554" i="1"/>
  <c r="X555" i="1"/>
  <c r="X556" i="1"/>
  <c r="X557" i="1"/>
  <c r="X558" i="1"/>
  <c r="X559" i="1"/>
  <c r="X560" i="1"/>
  <c r="X561" i="1"/>
  <c r="X562" i="1"/>
  <c r="X564" i="1"/>
  <c r="X565" i="1"/>
  <c r="X566" i="1"/>
  <c r="X567" i="1"/>
  <c r="X569" i="1"/>
  <c r="X570" i="1"/>
  <c r="X571" i="1"/>
  <c r="X572" i="1"/>
  <c r="X574" i="1"/>
  <c r="X575" i="1"/>
  <c r="X577" i="1"/>
  <c r="X578" i="1"/>
  <c r="X580" i="1"/>
  <c r="X581" i="1"/>
  <c r="X582" i="1"/>
  <c r="X583" i="1"/>
  <c r="X585" i="1"/>
  <c r="X587" i="1"/>
  <c r="X588" i="1"/>
  <c r="X589" i="1"/>
  <c r="X590" i="1"/>
  <c r="X591" i="1"/>
  <c r="X592" i="1"/>
  <c r="X593" i="1"/>
  <c r="X594" i="1"/>
  <c r="X595" i="1"/>
  <c r="X596" i="1"/>
  <c r="X597" i="1"/>
  <c r="X598" i="1"/>
  <c r="X599" i="1"/>
  <c r="X602" i="1"/>
  <c r="X603" i="1"/>
  <c r="X604" i="1"/>
  <c r="X605" i="1"/>
  <c r="X606" i="1"/>
  <c r="X607" i="1"/>
  <c r="X608" i="1"/>
  <c r="X611" i="1"/>
  <c r="X613" i="1"/>
  <c r="X614" i="1"/>
  <c r="X617" i="1"/>
  <c r="X618" i="1"/>
  <c r="X619" i="1"/>
  <c r="X620" i="1"/>
  <c r="X623" i="1"/>
  <c r="X624" i="1"/>
  <c r="X625" i="1"/>
  <c r="X626" i="1"/>
  <c r="X627" i="1"/>
  <c r="X628" i="1"/>
  <c r="X629" i="1"/>
  <c r="X630" i="1"/>
  <c r="X631" i="1"/>
  <c r="X632" i="1"/>
  <c r="X633" i="1"/>
  <c r="X634" i="1"/>
  <c r="X635" i="1"/>
  <c r="X636" i="1"/>
  <c r="X637" i="1"/>
  <c r="X638" i="1"/>
  <c r="X639" i="1"/>
  <c r="X640" i="1"/>
  <c r="X641" i="1"/>
  <c r="X642" i="1"/>
  <c r="X643" i="1"/>
  <c r="X644" i="1"/>
  <c r="X645" i="1"/>
  <c r="X646" i="1"/>
  <c r="X647" i="1"/>
  <c r="X648" i="1"/>
  <c r="X649" i="1"/>
  <c r="X650" i="1"/>
  <c r="X651" i="1"/>
  <c r="X652" i="1"/>
  <c r="X653" i="1"/>
  <c r="X654" i="1"/>
  <c r="X655" i="1"/>
  <c r="X656" i="1"/>
  <c r="X657" i="1"/>
  <c r="X658" i="1"/>
  <c r="X659" i="1"/>
  <c r="X660" i="1"/>
  <c r="X661" i="1"/>
  <c r="X662" i="1"/>
  <c r="X663" i="1"/>
  <c r="X664" i="1"/>
  <c r="X666" i="1"/>
  <c r="X667" i="1"/>
  <c r="X668" i="1"/>
  <c r="X669" i="1"/>
  <c r="X670" i="1"/>
  <c r="X671" i="1"/>
  <c r="X672" i="1"/>
  <c r="X673" i="1"/>
  <c r="X674" i="1"/>
  <c r="X675" i="1"/>
  <c r="X676" i="1"/>
  <c r="X677" i="1"/>
  <c r="X678" i="1"/>
  <c r="X679" i="1"/>
  <c r="X680" i="1"/>
  <c r="X681" i="1"/>
  <c r="X682" i="1"/>
  <c r="X683" i="1"/>
  <c r="X684" i="1"/>
  <c r="X685" i="1"/>
  <c r="X686" i="1"/>
  <c r="X687" i="1"/>
  <c r="X688" i="1"/>
  <c r="X689" i="1"/>
  <c r="X690" i="1"/>
  <c r="X691" i="1"/>
  <c r="X692" i="1"/>
  <c r="X693" i="1"/>
  <c r="X694" i="1"/>
  <c r="X695" i="1"/>
  <c r="X696" i="1"/>
  <c r="X697" i="1"/>
  <c r="X698" i="1"/>
  <c r="X699" i="1"/>
  <c r="X700" i="1"/>
  <c r="X701" i="1"/>
  <c r="X702" i="1"/>
  <c r="X703" i="1"/>
  <c r="X704" i="1"/>
  <c r="X705" i="1"/>
  <c r="X706" i="1"/>
  <c r="X707" i="1"/>
  <c r="X708" i="1"/>
  <c r="X709" i="1"/>
  <c r="X710" i="1"/>
  <c r="X711" i="1"/>
  <c r="X712" i="1"/>
  <c r="X713" i="1"/>
  <c r="X714" i="1"/>
  <c r="X715" i="1"/>
  <c r="X716" i="1"/>
  <c r="X717" i="1"/>
  <c r="X718" i="1"/>
  <c r="X719" i="1"/>
  <c r="X720" i="1"/>
  <c r="X721" i="1"/>
  <c r="X722" i="1"/>
  <c r="X723" i="1"/>
  <c r="X724" i="1"/>
  <c r="X725" i="1"/>
  <c r="X726" i="1"/>
  <c r="X727" i="1"/>
  <c r="X728" i="1"/>
  <c r="X729" i="1"/>
  <c r="X730" i="1"/>
  <c r="X731" i="1"/>
  <c r="X732" i="1"/>
  <c r="X733" i="1"/>
  <c r="X734" i="1"/>
  <c r="X735" i="1"/>
  <c r="X736" i="1"/>
  <c r="X737" i="1"/>
  <c r="X738" i="1"/>
  <c r="X739" i="1"/>
  <c r="X740" i="1"/>
  <c r="X741" i="1"/>
  <c r="X742" i="1"/>
  <c r="X743" i="1"/>
  <c r="X744" i="1"/>
  <c r="X745" i="1"/>
  <c r="X746" i="1"/>
  <c r="X747" i="1"/>
  <c r="X748" i="1"/>
  <c r="X749" i="1"/>
  <c r="X750" i="1"/>
  <c r="X751" i="1"/>
  <c r="X752" i="1"/>
  <c r="X753" i="1"/>
  <c r="X754" i="1"/>
  <c r="X755" i="1"/>
  <c r="X756" i="1"/>
  <c r="X757" i="1"/>
  <c r="X758" i="1"/>
  <c r="X759" i="1"/>
  <c r="X760" i="1"/>
  <c r="X761" i="1"/>
  <c r="X762" i="1"/>
  <c r="X763" i="1"/>
  <c r="X764" i="1"/>
  <c r="X765" i="1"/>
  <c r="X766" i="1"/>
  <c r="X767" i="1"/>
  <c r="X768" i="1"/>
  <c r="X769" i="1"/>
  <c r="X770" i="1"/>
  <c r="X771" i="1"/>
  <c r="X772" i="1"/>
  <c r="X773" i="1"/>
  <c r="X774" i="1"/>
  <c r="X781" i="1"/>
  <c r="X782" i="1"/>
  <c r="X783" i="1"/>
  <c r="X784" i="1"/>
  <c r="X785" i="1"/>
  <c r="X786" i="1"/>
  <c r="X787" i="1"/>
  <c r="X788" i="1"/>
  <c r="X789" i="1"/>
  <c r="X790" i="1"/>
  <c r="X791" i="1"/>
  <c r="X792" i="1"/>
  <c r="X793" i="1"/>
  <c r="X794" i="1"/>
  <c r="X795" i="1"/>
  <c r="X796" i="1"/>
  <c r="X797" i="1"/>
  <c r="X798" i="1"/>
  <c r="X799" i="1"/>
  <c r="X800" i="1"/>
  <c r="X801" i="1"/>
  <c r="X802" i="1"/>
  <c r="X803" i="1"/>
  <c r="X804" i="1"/>
  <c r="X805" i="1"/>
  <c r="X806" i="1"/>
  <c r="X807" i="1"/>
  <c r="X808" i="1"/>
  <c r="X809" i="1"/>
  <c r="X810" i="1"/>
  <c r="X811" i="1"/>
  <c r="X812" i="1"/>
  <c r="X813" i="1"/>
  <c r="X814" i="1"/>
  <c r="X815" i="1"/>
  <c r="X816" i="1"/>
  <c r="X817" i="1"/>
  <c r="X818" i="1"/>
  <c r="X819" i="1"/>
  <c r="X820" i="1"/>
  <c r="X821" i="1"/>
  <c r="X822" i="1"/>
  <c r="X823" i="1"/>
  <c r="X824" i="1"/>
  <c r="X825" i="1"/>
  <c r="X826" i="1"/>
  <c r="X827" i="1"/>
  <c r="X828" i="1"/>
  <c r="X829" i="1"/>
  <c r="X830" i="1"/>
  <c r="X831" i="1"/>
  <c r="X832" i="1"/>
  <c r="X833" i="1"/>
  <c r="X834" i="1"/>
  <c r="X835" i="1"/>
  <c r="X836" i="1"/>
  <c r="X837" i="1"/>
  <c r="X838" i="1"/>
  <c r="X839" i="1"/>
  <c r="X840" i="1"/>
  <c r="X841" i="1"/>
  <c r="X842" i="1"/>
  <c r="X843" i="1"/>
  <c r="X844" i="1"/>
  <c r="X845" i="1"/>
  <c r="X846" i="1"/>
  <c r="X847" i="1"/>
  <c r="X848" i="1"/>
  <c r="X849" i="1"/>
  <c r="X850" i="1"/>
  <c r="X851" i="1"/>
  <c r="X852" i="1"/>
  <c r="X853" i="1"/>
  <c r="X854" i="1"/>
  <c r="X855" i="1"/>
  <c r="X856" i="1"/>
  <c r="X857" i="1"/>
  <c r="X858" i="1"/>
  <c r="X859" i="1"/>
  <c r="X860" i="1"/>
  <c r="X861" i="1"/>
  <c r="X862" i="1"/>
  <c r="X863" i="1"/>
  <c r="X864" i="1"/>
  <c r="X865" i="1"/>
  <c r="X866" i="1"/>
  <c r="X867" i="1"/>
  <c r="X868" i="1"/>
  <c r="X869" i="1"/>
  <c r="X870" i="1"/>
  <c r="X871" i="1"/>
  <c r="X872" i="1"/>
  <c r="X873" i="1"/>
  <c r="X874" i="1"/>
  <c r="X875" i="1"/>
  <c r="X876" i="1"/>
  <c r="X877" i="1"/>
  <c r="X878" i="1"/>
  <c r="X879" i="1"/>
  <c r="X880" i="1"/>
  <c r="X881" i="1"/>
  <c r="X882" i="1"/>
  <c r="X883" i="1"/>
  <c r="X884" i="1"/>
  <c r="X885" i="1"/>
  <c r="X886" i="1"/>
  <c r="X887" i="1"/>
  <c r="X888" i="1"/>
  <c r="X889" i="1"/>
  <c r="X890" i="1"/>
  <c r="X891" i="1"/>
  <c r="X892" i="1"/>
  <c r="X893" i="1"/>
  <c r="X894" i="1"/>
  <c r="X895" i="1"/>
  <c r="X896" i="1"/>
  <c r="X897" i="1"/>
  <c r="X898" i="1"/>
  <c r="X899" i="1"/>
  <c r="X900" i="1"/>
  <c r="X901" i="1"/>
  <c r="X902" i="1"/>
  <c r="X903" i="1"/>
  <c r="X904" i="1"/>
  <c r="X905" i="1"/>
  <c r="X906" i="1"/>
  <c r="X907" i="1"/>
  <c r="X908" i="1"/>
  <c r="X909" i="1"/>
  <c r="X910" i="1"/>
  <c r="X911" i="1"/>
  <c r="X912" i="1"/>
  <c r="X913" i="1"/>
  <c r="X920" i="1"/>
  <c r="X921" i="1"/>
  <c r="X922" i="1"/>
  <c r="X923" i="1"/>
  <c r="X924" i="1"/>
  <c r="X925" i="1"/>
  <c r="X926" i="1"/>
  <c r="X927" i="1"/>
  <c r="X928" i="1"/>
  <c r="X929" i="1"/>
  <c r="X930" i="1"/>
  <c r="X931" i="1"/>
  <c r="X932" i="1"/>
  <c r="X933" i="1"/>
  <c r="X934" i="1"/>
  <c r="X935" i="1"/>
  <c r="X936" i="1"/>
  <c r="X937" i="1"/>
  <c r="X938" i="1"/>
  <c r="X939" i="1"/>
  <c r="X940" i="1"/>
  <c r="X941" i="1"/>
  <c r="X942" i="1"/>
  <c r="X943" i="1"/>
  <c r="X944" i="1"/>
  <c r="X945" i="1"/>
  <c r="X946" i="1"/>
  <c r="X947" i="1"/>
  <c r="X948" i="1"/>
  <c r="X949" i="1"/>
  <c r="X950" i="1"/>
  <c r="X951" i="1"/>
  <c r="X952" i="1"/>
  <c r="X953" i="1"/>
  <c r="X954" i="1"/>
  <c r="X955" i="1"/>
  <c r="X956" i="1"/>
  <c r="X957" i="1"/>
  <c r="X958" i="1"/>
  <c r="X959" i="1"/>
  <c r="X960" i="1"/>
  <c r="X964" i="1"/>
  <c r="X965" i="1"/>
  <c r="X966" i="1"/>
  <c r="X967" i="1"/>
  <c r="X968" i="1"/>
  <c r="X969" i="1"/>
  <c r="X970" i="1"/>
  <c r="X971" i="1"/>
  <c r="X972" i="1"/>
  <c r="X973" i="1"/>
  <c r="X974" i="1"/>
  <c r="X975" i="1"/>
  <c r="X976" i="1"/>
  <c r="X977" i="1"/>
  <c r="X978" i="1"/>
  <c r="X979" i="1"/>
  <c r="X980" i="1"/>
  <c r="X981" i="1"/>
  <c r="X982" i="1"/>
  <c r="X983" i="1"/>
  <c r="X984" i="1"/>
  <c r="X985" i="1"/>
  <c r="X986" i="1"/>
  <c r="X987" i="1"/>
  <c r="X988" i="1"/>
  <c r="X989" i="1"/>
  <c r="X990" i="1"/>
  <c r="X991" i="1"/>
  <c r="X992" i="1"/>
  <c r="X993" i="1"/>
  <c r="X994" i="1"/>
  <c r="X995" i="1"/>
  <c r="X996" i="1"/>
  <c r="X997" i="1"/>
  <c r="X998" i="1"/>
  <c r="X999" i="1"/>
  <c r="X1000" i="1"/>
  <c r="X1001" i="1"/>
  <c r="X1002" i="1"/>
  <c r="X1005" i="1"/>
  <c r="X1006" i="1"/>
  <c r="X1007" i="1"/>
  <c r="X1008" i="1"/>
  <c r="X1009" i="1"/>
  <c r="X1010" i="1"/>
  <c r="X1011" i="1"/>
  <c r="X1012" i="1"/>
  <c r="X1013" i="1"/>
  <c r="X1014" i="1"/>
  <c r="X1015" i="1"/>
  <c r="X1016" i="1"/>
  <c r="X1017" i="1"/>
  <c r="X1018" i="1"/>
  <c r="X1019" i="1"/>
  <c r="X1020" i="1"/>
  <c r="X1021" i="1"/>
  <c r="X1022" i="1"/>
  <c r="X1023" i="1"/>
  <c r="X1024" i="1"/>
  <c r="X1025" i="1"/>
  <c r="X1026" i="1"/>
  <c r="X1027" i="1"/>
  <c r="X1028" i="1"/>
  <c r="X1029" i="1"/>
  <c r="X1030" i="1"/>
  <c r="X1031" i="1"/>
  <c r="X1033" i="1"/>
  <c r="X1034" i="1"/>
  <c r="X1035" i="1"/>
  <c r="X1036" i="1"/>
  <c r="X1037" i="1"/>
  <c r="X1038" i="1"/>
  <c r="X1039" i="1"/>
  <c r="X1040" i="1"/>
  <c r="X1041" i="1"/>
  <c r="X1042" i="1"/>
  <c r="X1043" i="1"/>
  <c r="X1044" i="1"/>
  <c r="X1046" i="1"/>
  <c r="X1047" i="1"/>
  <c r="X1048" i="1"/>
  <c r="X1049" i="1"/>
  <c r="X1050" i="1"/>
  <c r="X1051" i="1"/>
  <c r="X1052" i="1"/>
  <c r="X1053" i="1"/>
  <c r="X1054" i="1"/>
  <c r="X1055" i="1"/>
  <c r="X1056" i="1"/>
  <c r="X1057" i="1"/>
  <c r="X1058" i="1"/>
  <c r="X1059" i="1"/>
  <c r="X1060" i="1"/>
  <c r="X1061" i="1"/>
  <c r="X1062" i="1"/>
  <c r="X1064" i="1"/>
  <c r="X1065" i="1"/>
  <c r="X1066" i="1"/>
  <c r="X1067" i="1"/>
  <c r="X1068" i="1"/>
  <c r="X1069" i="1"/>
  <c r="X1070" i="1"/>
  <c r="X1071" i="1"/>
  <c r="X1072" i="1"/>
  <c r="X1073" i="1"/>
  <c r="X1074" i="1"/>
  <c r="X1075" i="1"/>
  <c r="X1077" i="1"/>
  <c r="X1078" i="1"/>
  <c r="X1079" i="1"/>
  <c r="X1080" i="1"/>
  <c r="X1081" i="1"/>
  <c r="X1082" i="1"/>
  <c r="X1083" i="1"/>
  <c r="X1084" i="1"/>
  <c r="X1085" i="1"/>
  <c r="X1086" i="1"/>
  <c r="X1087" i="1"/>
  <c r="X1088" i="1"/>
  <c r="X1089" i="1"/>
  <c r="X1090" i="1"/>
  <c r="X1092" i="1"/>
  <c r="X1093" i="1"/>
  <c r="X1094" i="1"/>
  <c r="X1095" i="1"/>
  <c r="X1096" i="1"/>
  <c r="X1097" i="1"/>
  <c r="X1098" i="1"/>
  <c r="X1099" i="1"/>
  <c r="X1100" i="1"/>
  <c r="X1101" i="1"/>
  <c r="X1102" i="1"/>
  <c r="X1103" i="1"/>
  <c r="X1104" i="1"/>
  <c r="X1105" i="1"/>
  <c r="X1106" i="1"/>
  <c r="X1107" i="1"/>
  <c r="X1108" i="1"/>
  <c r="X1109" i="1"/>
  <c r="X1110" i="1"/>
  <c r="X1111" i="1"/>
  <c r="X1112" i="1"/>
  <c r="X1113" i="1"/>
  <c r="X1114" i="1"/>
  <c r="X1115" i="1"/>
  <c r="X1116" i="1"/>
  <c r="X1117" i="1"/>
  <c r="X1118" i="1"/>
  <c r="X1119" i="1"/>
  <c r="X1120" i="1"/>
  <c r="X1121" i="1"/>
  <c r="X1122" i="1"/>
  <c r="X1123" i="1"/>
  <c r="X1124" i="1"/>
  <c r="X1126" i="1"/>
  <c r="X1127" i="1"/>
  <c r="X1128" i="1"/>
  <c r="X1129" i="1"/>
  <c r="X1130" i="1"/>
  <c r="X1131" i="1"/>
  <c r="X1132" i="1"/>
  <c r="X1133" i="1"/>
  <c r="X1134" i="1"/>
  <c r="X1135" i="1"/>
  <c r="X1136" i="1"/>
  <c r="X1137" i="1"/>
  <c r="X1138" i="1"/>
  <c r="X1139" i="1"/>
  <c r="X1141" i="1"/>
  <c r="X1142" i="1"/>
  <c r="X1143" i="1"/>
  <c r="X1144" i="1"/>
  <c r="X1145" i="1"/>
  <c r="X1146" i="1"/>
  <c r="X1147" i="1"/>
  <c r="X1148" i="1"/>
  <c r="X1149" i="1"/>
  <c r="X1150" i="1"/>
  <c r="X1151" i="1"/>
  <c r="X1152" i="1"/>
  <c r="X1153" i="1"/>
  <c r="X1154" i="1"/>
  <c r="X1155" i="1"/>
  <c r="X1156" i="1"/>
  <c r="X1157" i="1"/>
  <c r="X1158" i="1"/>
  <c r="X1159" i="1"/>
  <c r="X1160" i="1"/>
  <c r="X1161" i="1"/>
  <c r="X1162" i="1"/>
  <c r="X1163" i="1"/>
  <c r="X1164" i="1"/>
  <c r="X1165" i="1"/>
  <c r="X1166" i="1"/>
  <c r="X1167" i="1"/>
  <c r="X1168" i="1"/>
  <c r="X1175" i="1"/>
  <c r="X1176" i="1"/>
  <c r="X1177" i="1"/>
  <c r="X1178" i="1"/>
  <c r="X1179" i="1"/>
  <c r="X1180" i="1"/>
  <c r="X1181" i="1"/>
  <c r="X1182" i="1"/>
  <c r="X1183" i="1"/>
  <c r="X1184" i="1"/>
  <c r="X1185" i="1"/>
  <c r="X1186" i="1"/>
  <c r="X1187" i="1"/>
  <c r="X1188" i="1"/>
  <c r="X1189" i="1"/>
  <c r="X1190" i="1"/>
  <c r="X1191" i="1"/>
  <c r="X1192" i="1"/>
  <c r="X1193" i="1"/>
  <c r="X1194" i="1"/>
  <c r="X1195" i="1"/>
  <c r="X1196" i="1"/>
  <c r="X1197" i="1"/>
  <c r="X1198" i="1"/>
  <c r="X1199" i="1"/>
  <c r="X1200" i="1"/>
  <c r="X1201" i="1"/>
  <c r="X1202" i="1"/>
  <c r="X1203" i="1"/>
  <c r="X1204" i="1"/>
  <c r="X1205" i="1"/>
  <c r="X1206" i="1"/>
  <c r="X1207" i="1"/>
  <c r="X1208" i="1"/>
  <c r="X1209" i="1"/>
  <c r="X1210" i="1"/>
  <c r="X1211" i="1"/>
  <c r="X1212" i="1"/>
  <c r="X1213" i="1"/>
  <c r="X1214" i="1"/>
  <c r="X1215" i="1"/>
  <c r="X1216" i="1"/>
  <c r="X1217" i="1"/>
  <c r="X1218" i="1"/>
  <c r="X1219" i="1"/>
  <c r="X1220" i="1"/>
  <c r="X1221" i="1"/>
  <c r="X1222" i="1"/>
  <c r="X1223" i="1"/>
  <c r="X1224" i="1"/>
  <c r="X1225" i="1"/>
  <c r="X1226" i="1"/>
  <c r="X1227" i="1"/>
  <c r="X1228" i="1"/>
  <c r="X1229" i="1"/>
  <c r="X1230" i="1"/>
  <c r="X1231" i="1"/>
  <c r="X1232" i="1"/>
  <c r="X1233" i="1"/>
  <c r="X1234" i="1"/>
  <c r="X1235" i="1"/>
  <c r="X1236" i="1"/>
  <c r="X1237" i="1"/>
  <c r="X1238" i="1"/>
  <c r="X1239" i="1"/>
  <c r="X1240" i="1"/>
  <c r="X1241" i="1"/>
  <c r="X1242" i="1"/>
  <c r="X1243" i="1"/>
  <c r="X1244" i="1"/>
  <c r="X1245" i="1"/>
  <c r="X1246" i="1"/>
  <c r="X1247" i="1"/>
  <c r="X1248" i="1"/>
  <c r="X1249" i="1"/>
  <c r="X1250" i="1"/>
  <c r="X1251" i="1"/>
  <c r="X1252" i="1"/>
  <c r="X1253" i="1"/>
  <c r="X1254" i="1"/>
  <c r="X1255" i="1"/>
  <c r="X1256" i="1"/>
  <c r="X1257" i="1"/>
  <c r="X1258" i="1"/>
  <c r="X1259" i="1"/>
  <c r="X1260" i="1"/>
  <c r="X1261" i="1"/>
  <c r="X1262" i="1"/>
  <c r="X1263" i="1"/>
  <c r="X1264" i="1"/>
  <c r="X1265" i="1"/>
  <c r="X1266" i="1"/>
  <c r="X1267" i="1"/>
  <c r="X1268" i="1"/>
  <c r="X1269" i="1"/>
  <c r="X1270" i="1"/>
  <c r="X1271" i="1"/>
  <c r="X1272" i="1"/>
  <c r="X1273" i="1"/>
  <c r="X1274" i="1"/>
  <c r="X1275" i="1"/>
  <c r="X1276" i="1"/>
  <c r="X1277" i="1"/>
  <c r="X1278" i="1"/>
  <c r="X1279" i="1"/>
  <c r="X1280" i="1"/>
  <c r="X1281" i="1"/>
  <c r="X1282" i="1"/>
  <c r="X1283" i="1"/>
  <c r="X1284" i="1"/>
  <c r="X1285" i="1"/>
  <c r="X1286" i="1"/>
  <c r="X1287" i="1"/>
  <c r="X1288" i="1"/>
  <c r="X1289" i="1"/>
  <c r="X1290" i="1"/>
  <c r="X1291" i="1"/>
  <c r="X1292" i="1"/>
  <c r="X1293" i="1"/>
  <c r="X1294" i="1"/>
  <c r="X1295" i="1"/>
  <c r="X1296" i="1"/>
  <c r="X1297" i="1"/>
  <c r="X1298" i="1"/>
  <c r="X1299" i="1"/>
  <c r="X1300" i="1"/>
  <c r="X1301" i="1"/>
  <c r="X1302" i="1"/>
  <c r="X1303" i="1"/>
  <c r="X1304" i="1"/>
  <c r="X1305" i="1"/>
  <c r="X1306" i="1"/>
  <c r="X1307" i="1"/>
  <c r="X1308" i="1"/>
  <c r="X1309" i="1"/>
  <c r="X1310" i="1"/>
  <c r="X1311" i="1"/>
  <c r="X1312" i="1"/>
  <c r="X1313" i="1"/>
  <c r="X1314" i="1"/>
  <c r="X1315" i="1"/>
  <c r="X1316" i="1"/>
  <c r="X1317" i="1"/>
  <c r="X1318" i="1"/>
  <c r="X1319" i="1"/>
  <c r="X1320" i="1"/>
  <c r="X1321" i="1"/>
  <c r="X1322" i="1"/>
  <c r="X1323" i="1"/>
  <c r="X1324" i="1"/>
  <c r="X1325" i="1"/>
  <c r="X1326" i="1"/>
  <c r="X1327" i="1"/>
  <c r="X1328" i="1"/>
  <c r="X1329" i="1"/>
  <c r="X1330" i="1"/>
  <c r="X1331" i="1"/>
  <c r="X1332" i="1"/>
  <c r="X1333" i="1"/>
  <c r="X1334" i="1"/>
  <c r="X1335" i="1"/>
  <c r="X1336" i="1"/>
  <c r="X1337" i="1"/>
  <c r="X1338" i="1"/>
  <c r="X1339" i="1"/>
  <c r="X1340" i="1"/>
  <c r="X1341" i="1"/>
  <c r="X1342" i="1"/>
  <c r="X1343" i="1"/>
  <c r="X1344" i="1"/>
  <c r="X1345" i="1"/>
  <c r="X1346" i="1"/>
  <c r="X1347" i="1"/>
  <c r="X1348" i="1"/>
  <c r="X1349" i="1"/>
  <c r="X1350" i="1"/>
  <c r="X1351" i="1"/>
  <c r="X1352" i="1"/>
  <c r="X1353" i="1"/>
  <c r="X1354" i="1"/>
  <c r="X1355" i="1"/>
  <c r="X1356" i="1"/>
  <c r="X1357" i="1"/>
  <c r="X1358" i="1"/>
  <c r="X1359" i="1"/>
  <c r="X1360" i="1"/>
  <c r="X1361" i="1"/>
  <c r="X1362" i="1"/>
  <c r="X1363" i="1"/>
  <c r="X1364" i="1"/>
  <c r="X1365" i="1"/>
  <c r="X1366" i="1"/>
  <c r="X1367" i="1"/>
  <c r="X1370" i="1"/>
  <c r="X1371" i="1"/>
  <c r="X1372" i="1"/>
  <c r="X1373" i="1"/>
  <c r="X1374" i="1"/>
  <c r="X1375" i="1"/>
  <c r="X1376" i="1"/>
  <c r="X1377" i="1"/>
  <c r="X1378" i="1"/>
  <c r="X1379" i="1"/>
  <c r="X1380" i="1"/>
  <c r="X1381" i="1"/>
  <c r="X1382" i="1"/>
  <c r="X1383" i="1"/>
  <c r="X1384" i="1"/>
  <c r="X1385" i="1"/>
  <c r="X1386" i="1"/>
  <c r="X1387" i="1"/>
  <c r="X1388" i="1"/>
  <c r="X1389" i="1"/>
  <c r="X1390" i="1"/>
  <c r="X1391" i="1"/>
  <c r="X1392" i="1"/>
  <c r="X1393" i="1"/>
  <c r="X1394" i="1"/>
  <c r="X1395" i="1"/>
  <c r="X1396" i="1"/>
  <c r="X1397" i="1"/>
  <c r="X1398" i="1"/>
  <c r="X1399" i="1"/>
  <c r="X1400" i="1"/>
  <c r="X1401" i="1"/>
  <c r="X1402" i="1"/>
  <c r="X1403" i="1"/>
  <c r="X1404" i="1"/>
  <c r="X1405" i="1"/>
  <c r="X1406" i="1"/>
  <c r="X1407" i="1"/>
  <c r="X1408" i="1"/>
  <c r="X1409" i="1"/>
  <c r="X1410" i="1"/>
  <c r="X1411" i="1"/>
  <c r="X1412" i="1"/>
  <c r="X1413" i="1"/>
  <c r="X1414" i="1"/>
  <c r="X1415" i="1"/>
  <c r="X1416" i="1"/>
  <c r="X1417" i="1"/>
  <c r="X1418" i="1"/>
  <c r="X1419" i="1"/>
  <c r="X1420" i="1"/>
  <c r="X1421" i="1"/>
  <c r="X1422" i="1"/>
  <c r="X1423" i="1"/>
  <c r="X1424" i="1"/>
  <c r="X1425" i="1"/>
  <c r="X1426" i="1"/>
  <c r="X1427" i="1"/>
  <c r="X1428" i="1"/>
  <c r="X1429" i="1"/>
  <c r="X1430" i="1"/>
  <c r="X1431" i="1"/>
  <c r="X1432" i="1"/>
  <c r="X1433" i="1"/>
  <c r="X1434" i="1"/>
  <c r="X1435" i="1"/>
  <c r="X1436" i="1"/>
  <c r="X1437" i="1"/>
  <c r="X1438" i="1"/>
  <c r="X1439" i="1"/>
  <c r="X1440" i="1"/>
  <c r="X1441" i="1"/>
  <c r="X1442" i="1"/>
  <c r="X1443" i="1"/>
  <c r="X1444" i="1"/>
  <c r="X1445" i="1"/>
  <c r="X1446" i="1"/>
  <c r="X1447" i="1"/>
  <c r="X1448" i="1"/>
  <c r="X1449" i="1"/>
  <c r="X1450" i="1"/>
  <c r="X1451" i="1"/>
  <c r="X1452" i="1"/>
  <c r="X1453" i="1"/>
  <c r="X1454" i="1"/>
  <c r="X1455" i="1"/>
  <c r="X1456" i="1"/>
  <c r="X1457" i="1"/>
  <c r="X1458" i="1"/>
  <c r="X1459" i="1"/>
  <c r="X1460" i="1"/>
  <c r="X1461" i="1"/>
  <c r="X1462" i="1"/>
  <c r="X1463" i="1"/>
  <c r="X1464" i="1"/>
  <c r="X1465" i="1"/>
  <c r="X1466" i="1"/>
  <c r="X1467" i="1"/>
  <c r="X1468" i="1"/>
  <c r="X1469" i="1"/>
  <c r="X1470" i="1"/>
  <c r="X1471" i="1"/>
  <c r="X1472" i="1"/>
  <c r="X1473" i="1"/>
  <c r="X1474" i="1"/>
  <c r="X1475" i="1"/>
  <c r="X1476" i="1"/>
  <c r="X1477" i="1"/>
  <c r="X1478" i="1"/>
  <c r="X1479" i="1"/>
  <c r="X1480" i="1"/>
  <c r="X1481" i="1"/>
  <c r="X1482" i="1"/>
  <c r="X1483" i="1"/>
  <c r="X1484" i="1"/>
  <c r="X1485" i="1"/>
  <c r="X1486" i="1"/>
  <c r="X1487" i="1"/>
  <c r="X1488" i="1"/>
  <c r="X1489" i="1"/>
  <c r="X1490" i="1"/>
  <c r="X1491" i="1"/>
  <c r="X1492" i="1"/>
  <c r="X1493" i="1"/>
  <c r="X1494" i="1"/>
  <c r="X1495" i="1"/>
  <c r="X1498" i="1"/>
  <c r="X1499" i="1"/>
  <c r="X1500" i="1"/>
  <c r="X1501" i="1"/>
  <c r="X1502" i="1"/>
  <c r="X1503" i="1"/>
  <c r="X1504" i="1"/>
  <c r="X1505" i="1"/>
  <c r="X1506" i="1"/>
  <c r="X1507" i="1"/>
  <c r="X1508" i="1"/>
  <c r="X1509" i="1"/>
  <c r="X1512" i="1"/>
  <c r="X1513" i="1"/>
  <c r="X1514" i="1"/>
  <c r="X1515" i="1"/>
  <c r="X1516" i="1"/>
  <c r="X1517" i="1"/>
  <c r="X1518" i="1"/>
  <c r="X1519" i="1"/>
  <c r="X1520" i="1"/>
  <c r="X1521" i="1"/>
  <c r="X1522" i="1"/>
  <c r="X1523" i="1"/>
  <c r="X1524" i="1"/>
  <c r="X1525" i="1"/>
  <c r="X1526" i="1"/>
  <c r="X1527" i="1"/>
  <c r="X1528" i="1"/>
  <c r="X1529" i="1"/>
  <c r="X1530" i="1"/>
  <c r="X1531" i="1"/>
  <c r="X1532" i="1"/>
  <c r="X1533" i="1"/>
  <c r="X1534" i="1"/>
  <c r="X1535" i="1"/>
  <c r="X1536" i="1"/>
  <c r="X1537" i="1"/>
  <c r="X1538" i="1"/>
  <c r="X1539" i="1"/>
  <c r="X1540" i="1"/>
  <c r="X1541" i="1"/>
  <c r="X1542" i="1"/>
  <c r="X1543" i="1"/>
  <c r="X1544" i="1"/>
  <c r="X1545" i="1"/>
  <c r="X1546" i="1"/>
  <c r="X1547" i="1"/>
  <c r="X1548" i="1"/>
  <c r="X1549" i="1"/>
  <c r="X1550" i="1"/>
  <c r="X1551" i="1"/>
  <c r="X1552" i="1"/>
  <c r="X1553" i="1"/>
  <c r="X1554" i="1"/>
  <c r="X1555" i="1"/>
  <c r="X1556" i="1"/>
  <c r="X1557" i="1"/>
  <c r="X1558" i="1"/>
  <c r="X1559" i="1"/>
  <c r="X1560" i="1"/>
  <c r="X1561" i="1"/>
  <c r="X1562" i="1"/>
  <c r="X1563" i="1"/>
  <c r="X1564" i="1"/>
  <c r="X1565" i="1"/>
  <c r="X1566" i="1"/>
  <c r="X1567" i="1"/>
  <c r="X1568" i="1"/>
  <c r="X1569" i="1"/>
  <c r="X1570" i="1"/>
  <c r="X1571" i="1"/>
  <c r="X1572" i="1"/>
  <c r="X1573" i="1"/>
  <c r="X1574" i="1"/>
  <c r="X1575" i="1"/>
  <c r="X1576" i="1"/>
  <c r="X1577" i="1"/>
  <c r="X1578" i="1"/>
  <c r="X1579" i="1"/>
  <c r="X1580" i="1"/>
  <c r="X1581" i="1"/>
  <c r="X1582" i="1"/>
  <c r="X1583" i="1"/>
  <c r="X1584" i="1"/>
  <c r="X1585" i="1"/>
  <c r="X1586" i="1"/>
  <c r="X1587" i="1"/>
  <c r="X1588" i="1"/>
  <c r="X1590" i="1"/>
  <c r="X1591" i="1"/>
  <c r="X1592" i="1"/>
  <c r="X1593" i="1"/>
  <c r="X1594" i="1"/>
  <c r="X1595" i="1"/>
  <c r="X1596" i="1"/>
  <c r="X1597" i="1"/>
  <c r="X1598" i="1"/>
  <c r="X1599" i="1"/>
  <c r="X1600" i="1"/>
  <c r="X1601" i="1"/>
  <c r="X1602" i="1"/>
  <c r="X1603" i="1"/>
  <c r="X1604" i="1"/>
  <c r="X1605" i="1"/>
  <c r="X1606" i="1"/>
  <c r="X1607" i="1"/>
  <c r="X1608" i="1"/>
  <c r="X1609" i="1"/>
  <c r="X1610" i="1"/>
  <c r="X1611" i="1"/>
  <c r="X1612" i="1"/>
  <c r="X1613" i="1"/>
  <c r="X1614" i="1"/>
  <c r="X1615" i="1"/>
  <c r="X1616" i="1"/>
  <c r="X1617" i="1"/>
  <c r="X1618" i="1"/>
  <c r="X1619" i="1"/>
  <c r="X1620" i="1"/>
  <c r="X1621" i="1"/>
  <c r="X1622" i="1"/>
  <c r="X1623" i="1"/>
  <c r="X1624" i="1"/>
  <c r="X1625" i="1"/>
  <c r="X1626" i="1"/>
  <c r="X1627" i="1"/>
  <c r="X1633" i="1"/>
  <c r="X1634" i="1"/>
  <c r="X1635" i="1"/>
  <c r="X1636" i="1"/>
  <c r="X1637" i="1"/>
  <c r="X1638" i="1"/>
  <c r="X1639" i="1"/>
  <c r="X1640" i="1"/>
  <c r="X1641" i="1"/>
  <c r="X1642" i="1"/>
  <c r="X1643" i="1"/>
  <c r="X1644" i="1"/>
  <c r="X1645" i="1"/>
  <c r="X1646" i="1"/>
  <c r="X1647" i="1"/>
  <c r="X1648" i="1"/>
  <c r="X1650" i="1"/>
  <c r="X1652" i="1"/>
  <c r="X1653" i="1"/>
  <c r="X1654" i="1"/>
  <c r="X1655" i="1"/>
  <c r="X1656" i="1"/>
  <c r="X1657" i="1"/>
  <c r="X1658" i="1"/>
  <c r="X1660" i="1"/>
  <c r="X1661" i="1"/>
  <c r="X1662" i="1"/>
  <c r="X1663" i="1"/>
  <c r="X1664" i="1"/>
  <c r="X1665" i="1"/>
  <c r="X1666" i="1"/>
  <c r="X1667" i="1"/>
  <c r="X1668" i="1"/>
  <c r="X1669" i="1"/>
  <c r="X1670" i="1"/>
  <c r="X1671" i="1"/>
  <c r="X1672" i="1"/>
  <c r="X1673" i="1"/>
  <c r="X1674" i="1"/>
  <c r="X1675" i="1"/>
  <c r="X1676" i="1"/>
  <c r="X1677" i="1"/>
  <c r="X1678" i="1"/>
  <c r="X1679" i="1"/>
  <c r="X1680" i="1"/>
  <c r="X1681" i="1"/>
  <c r="X1682" i="1"/>
  <c r="X1683" i="1"/>
  <c r="X1684" i="1"/>
  <c r="X1685" i="1"/>
  <c r="X1686" i="1"/>
  <c r="X1687" i="1"/>
  <c r="X1688" i="1"/>
  <c r="X1689" i="1"/>
  <c r="X1690" i="1"/>
  <c r="X1691" i="1"/>
  <c r="X1693" i="1"/>
  <c r="X1694" i="1"/>
  <c r="X1702" i="1"/>
  <c r="X1703" i="1"/>
  <c r="X1704" i="1"/>
  <c r="X1705" i="1"/>
  <c r="X1706" i="1"/>
  <c r="X1707" i="1"/>
  <c r="X1708" i="1"/>
  <c r="X1709" i="1"/>
  <c r="X1710" i="1"/>
  <c r="X1711" i="1"/>
  <c r="X1712" i="1"/>
  <c r="X1713" i="1"/>
  <c r="X1714" i="1"/>
  <c r="X1715" i="1"/>
  <c r="X1716" i="1"/>
  <c r="X1717" i="1"/>
  <c r="X1718" i="1"/>
  <c r="X1719" i="1"/>
  <c r="X1720" i="1"/>
  <c r="X1721" i="1"/>
  <c r="X1722" i="1"/>
  <c r="X1723" i="1"/>
  <c r="X1724" i="1"/>
  <c r="X1725" i="1"/>
  <c r="X1726" i="1"/>
  <c r="X1727" i="1"/>
  <c r="X1728" i="1"/>
  <c r="X1729" i="1"/>
  <c r="X1730" i="1"/>
  <c r="X1731" i="1"/>
  <c r="X1732" i="1"/>
  <c r="X1733" i="1"/>
  <c r="X1734" i="1"/>
  <c r="X1735" i="1"/>
  <c r="X1736" i="1"/>
  <c r="X1737" i="1"/>
  <c r="X1738" i="1"/>
  <c r="X1739" i="1"/>
  <c r="X1740" i="1"/>
  <c r="X1741" i="1"/>
  <c r="X1742" i="1"/>
  <c r="X1743" i="1"/>
  <c r="X1744" i="1"/>
  <c r="X1745" i="1"/>
  <c r="X1746" i="1"/>
  <c r="X1747" i="1"/>
  <c r="X1748" i="1"/>
  <c r="X1749" i="1"/>
  <c r="X1750" i="1"/>
  <c r="X1751" i="1"/>
  <c r="X1752" i="1"/>
  <c r="X1753" i="1"/>
  <c r="X1754" i="1"/>
  <c r="X1755" i="1"/>
  <c r="X1756" i="1"/>
  <c r="X1757" i="1"/>
  <c r="X1758" i="1"/>
  <c r="X1759" i="1"/>
  <c r="X1760" i="1"/>
  <c r="X1761" i="1"/>
  <c r="X1762" i="1"/>
  <c r="X1763" i="1"/>
  <c r="X1764" i="1"/>
  <c r="X1765" i="1"/>
  <c r="X1766" i="1"/>
  <c r="X1767" i="1"/>
  <c r="X1768" i="1"/>
  <c r="X1769" i="1"/>
  <c r="X1770" i="1"/>
  <c r="X1771" i="1"/>
  <c r="X1772" i="1"/>
  <c r="X1773" i="1"/>
  <c r="X1774" i="1"/>
  <c r="X1775" i="1"/>
  <c r="X1776" i="1"/>
  <c r="X1777" i="1"/>
  <c r="X1778" i="1"/>
  <c r="X1779" i="1"/>
  <c r="X1780" i="1"/>
  <c r="X1781" i="1"/>
  <c r="X1782" i="1"/>
  <c r="X1783" i="1"/>
  <c r="X1784" i="1"/>
  <c r="X1785" i="1"/>
  <c r="X1786" i="1"/>
  <c r="X1787" i="1"/>
  <c r="X1788" i="1"/>
  <c r="X1789" i="1"/>
  <c r="X1790" i="1"/>
  <c r="X1791" i="1"/>
  <c r="X1792" i="1"/>
  <c r="X1793" i="1"/>
  <c r="X1794" i="1"/>
  <c r="X1795" i="1"/>
  <c r="X1796" i="1"/>
  <c r="X1797" i="1"/>
  <c r="X1798" i="1"/>
  <c r="X1799" i="1"/>
  <c r="X1800" i="1"/>
  <c r="X1801" i="1"/>
  <c r="X1802" i="1"/>
  <c r="X1803" i="1"/>
  <c r="X1804" i="1"/>
  <c r="X1805" i="1"/>
  <c r="X1806" i="1"/>
  <c r="X1807" i="1"/>
  <c r="X1808" i="1"/>
  <c r="X1809" i="1"/>
  <c r="X1810" i="1"/>
  <c r="X1811" i="1"/>
  <c r="X1812" i="1"/>
  <c r="X1813" i="1"/>
  <c r="X1814" i="1"/>
  <c r="X1815" i="1"/>
  <c r="X1816" i="1"/>
  <c r="X1817" i="1"/>
  <c r="X1818" i="1"/>
  <c r="X1819" i="1"/>
  <c r="X1820" i="1"/>
  <c r="X1821" i="1"/>
  <c r="X1822" i="1"/>
  <c r="X1823" i="1"/>
  <c r="X1824" i="1"/>
  <c r="X1825" i="1"/>
  <c r="X1826" i="1"/>
  <c r="X1827" i="1"/>
  <c r="X1828" i="1"/>
  <c r="X1829" i="1"/>
  <c r="X1830" i="1"/>
  <c r="X1831" i="1"/>
  <c r="X1832" i="1"/>
  <c r="X1833" i="1"/>
  <c r="X1834" i="1"/>
  <c r="X1835" i="1"/>
  <c r="X1836" i="1"/>
  <c r="X1837" i="1"/>
  <c r="X1838" i="1"/>
  <c r="X1839" i="1"/>
  <c r="X1840" i="1"/>
  <c r="X1842" i="1"/>
  <c r="X1843" i="1"/>
  <c r="X1844" i="1"/>
  <c r="X1845" i="1"/>
  <c r="X1846" i="1"/>
  <c r="X1847" i="1"/>
  <c r="X1848" i="1"/>
  <c r="X1849" i="1"/>
  <c r="X1850" i="1"/>
  <c r="X1851" i="1"/>
  <c r="X1852" i="1"/>
  <c r="X1853" i="1"/>
  <c r="X1854" i="1"/>
  <c r="X1855" i="1"/>
  <c r="X1856" i="1"/>
  <c r="X1857" i="1"/>
  <c r="X1858" i="1"/>
  <c r="X1859" i="1"/>
  <c r="X1860" i="1"/>
  <c r="X1861" i="1"/>
  <c r="X1862" i="1"/>
  <c r="X1863" i="1"/>
  <c r="X1864" i="1"/>
  <c r="X1865" i="1"/>
  <c r="X1866" i="1"/>
  <c r="X1867" i="1"/>
  <c r="X1868" i="1"/>
  <c r="X1869" i="1"/>
  <c r="X1870" i="1"/>
  <c r="X1871" i="1"/>
  <c r="X1872" i="1"/>
  <c r="X1873" i="1"/>
  <c r="X1874" i="1"/>
  <c r="X1875" i="1"/>
  <c r="X1876" i="1"/>
  <c r="X1877" i="1"/>
  <c r="X1878" i="1"/>
  <c r="X1879" i="1"/>
  <c r="X1880" i="1"/>
  <c r="X1881" i="1"/>
  <c r="X1882" i="1"/>
  <c r="X1883" i="1"/>
  <c r="X1884" i="1"/>
  <c r="X1885" i="1"/>
  <c r="X1886" i="1"/>
  <c r="X1887" i="1"/>
  <c r="X1888" i="1"/>
  <c r="X1889" i="1"/>
  <c r="X1890" i="1"/>
  <c r="X1891" i="1"/>
  <c r="X1892" i="1"/>
  <c r="X1893" i="1"/>
  <c r="X1894" i="1"/>
  <c r="X1895" i="1"/>
  <c r="X1896" i="1"/>
  <c r="X1897" i="1"/>
  <c r="X1898" i="1"/>
  <c r="X1899" i="1"/>
  <c r="X1900" i="1"/>
  <c r="X1901" i="1"/>
  <c r="X1902" i="1"/>
  <c r="X1903" i="1"/>
  <c r="X1904" i="1"/>
  <c r="X1905" i="1"/>
  <c r="X1906" i="1"/>
  <c r="X1907" i="1"/>
  <c r="X1908" i="1"/>
  <c r="X1909" i="1"/>
  <c r="X1910" i="1"/>
  <c r="X1911" i="1"/>
  <c r="X1912" i="1"/>
  <c r="X1913" i="1"/>
  <c r="X1914" i="1"/>
  <c r="X1915" i="1"/>
  <c r="X1916" i="1"/>
  <c r="X1917" i="1"/>
  <c r="X1918" i="1"/>
  <c r="X1919" i="1"/>
  <c r="X1920" i="1"/>
  <c r="X1921" i="1"/>
  <c r="X1922" i="1"/>
  <c r="X1923" i="1"/>
  <c r="X1924" i="1"/>
  <c r="X1925" i="1"/>
  <c r="X1926" i="1"/>
  <c r="X1927" i="1"/>
  <c r="X1928" i="1"/>
  <c r="X1931" i="1"/>
  <c r="X1932" i="1"/>
  <c r="X1933" i="1"/>
  <c r="X1934" i="1"/>
  <c r="X1935" i="1"/>
  <c r="X1936" i="1"/>
  <c r="X1937" i="1"/>
  <c r="X1938" i="1"/>
  <c r="X1939" i="1"/>
  <c r="X1940" i="1"/>
  <c r="X1941" i="1"/>
  <c r="X1942" i="1"/>
  <c r="X1943" i="1"/>
  <c r="X1944" i="1"/>
  <c r="X1945" i="1"/>
  <c r="X1947" i="1"/>
  <c r="X1948" i="1"/>
  <c r="X1949" i="1"/>
  <c r="X1950" i="1"/>
  <c r="X1951" i="1"/>
  <c r="X1952" i="1"/>
  <c r="X1953" i="1"/>
  <c r="X1954" i="1"/>
  <c r="X1955" i="1"/>
  <c r="X1956" i="1"/>
  <c r="X1957" i="1"/>
  <c r="X1958" i="1"/>
  <c r="X1959" i="1"/>
  <c r="X1960" i="1"/>
  <c r="X1961" i="1"/>
  <c r="X1962" i="1"/>
  <c r="X1963" i="1"/>
  <c r="X1964" i="1"/>
  <c r="X1965" i="1"/>
  <c r="X1966" i="1"/>
  <c r="X1967" i="1"/>
  <c r="X1968" i="1"/>
  <c r="X1969" i="1"/>
  <c r="X1970" i="1"/>
  <c r="X1971" i="1"/>
  <c r="X1972" i="1"/>
  <c r="X1973" i="1"/>
  <c r="X1974" i="1"/>
  <c r="X1975" i="1"/>
  <c r="X1976" i="1"/>
  <c r="X1977" i="1"/>
  <c r="X1978" i="1"/>
  <c r="X1979" i="1"/>
  <c r="X1980" i="1"/>
  <c r="X1981" i="1"/>
  <c r="X1982" i="1"/>
  <c r="X1983" i="1"/>
  <c r="X1984" i="1"/>
  <c r="X1985" i="1"/>
  <c r="X1986" i="1"/>
  <c r="X1987" i="1"/>
  <c r="X1988" i="1"/>
  <c r="X1989" i="1"/>
  <c r="X1990" i="1"/>
  <c r="X1991" i="1"/>
  <c r="X1992" i="1"/>
  <c r="X1993" i="1"/>
  <c r="X1994" i="1"/>
  <c r="X1995" i="1"/>
  <c r="X1996" i="1"/>
  <c r="X1997" i="1"/>
  <c r="X1998" i="1"/>
  <c r="X1999" i="1"/>
  <c r="X2000" i="1"/>
  <c r="X2001" i="1"/>
  <c r="X2002" i="1"/>
  <c r="X2003" i="1"/>
  <c r="X2004" i="1"/>
  <c r="X2005" i="1"/>
  <c r="X2006" i="1"/>
  <c r="X2007" i="1"/>
  <c r="X2008" i="1"/>
  <c r="X2009" i="1"/>
  <c r="X2010" i="1"/>
  <c r="X2011" i="1"/>
  <c r="X2012" i="1"/>
  <c r="X2013" i="1"/>
  <c r="X2014" i="1"/>
  <c r="X2015" i="1"/>
  <c r="X2016" i="1"/>
  <c r="X2017" i="1"/>
  <c r="X2018" i="1"/>
  <c r="X2019" i="1"/>
  <c r="X2020" i="1"/>
  <c r="X2021" i="1"/>
  <c r="X2022" i="1"/>
  <c r="X2023" i="1"/>
  <c r="X2024" i="1"/>
  <c r="X2025" i="1"/>
  <c r="X2026" i="1"/>
  <c r="X2027" i="1"/>
  <c r="X2028" i="1"/>
  <c r="X4" i="1"/>
  <c r="Q14" i="1"/>
  <c r="Q65" i="1"/>
  <c r="Q66" i="1"/>
  <c r="Q98" i="1"/>
  <c r="Q109" i="1"/>
  <c r="Q123" i="1"/>
  <c r="Q159" i="1"/>
  <c r="Q168" i="1"/>
  <c r="Q176" i="1"/>
  <c r="Q196" i="1"/>
  <c r="Q201" i="1"/>
  <c r="Q202" i="1"/>
  <c r="Q203" i="1"/>
  <c r="Q217" i="1"/>
  <c r="Q239" i="1"/>
  <c r="Q240" i="1"/>
  <c r="Q353" i="1"/>
  <c r="Q357" i="1"/>
  <c r="Q365" i="1"/>
  <c r="Q366" i="1"/>
  <c r="Q384" i="1"/>
  <c r="Q400" i="1"/>
  <c r="Q401" i="1"/>
  <c r="Q419" i="1"/>
  <c r="Q425" i="1"/>
  <c r="Q430" i="1"/>
  <c r="Q446" i="1"/>
  <c r="Q449" i="1"/>
  <c r="Q450" i="1"/>
  <c r="Q451" i="1"/>
  <c r="Q452" i="1"/>
  <c r="Q453" i="1"/>
  <c r="Q454" i="1"/>
  <c r="Q455" i="1"/>
  <c r="Q456" i="1"/>
  <c r="Q466" i="1"/>
  <c r="Q499" i="1"/>
  <c r="Q500" i="1"/>
  <c r="Q502" i="1"/>
  <c r="Q508" i="1"/>
  <c r="Q551" i="1"/>
  <c r="Q554" i="1"/>
  <c r="Q619" i="1"/>
  <c r="Q620" i="1"/>
  <c r="Q621" i="1"/>
  <c r="Q622" i="1"/>
  <c r="Q623" i="1"/>
  <c r="Q679" i="1"/>
  <c r="Q680" i="1"/>
  <c r="Q688" i="1"/>
  <c r="Q695" i="1"/>
  <c r="Q711" i="1"/>
  <c r="Q714" i="1"/>
  <c r="Q722" i="1"/>
  <c r="Q729" i="1"/>
  <c r="Q735" i="1"/>
  <c r="Q741" i="1"/>
  <c r="Q743" i="1"/>
  <c r="Q750" i="1"/>
  <c r="Q751" i="1"/>
  <c r="Q758" i="1"/>
  <c r="Q760" i="1"/>
  <c r="Q766" i="1"/>
  <c r="Q770" i="1"/>
  <c r="Q877" i="1"/>
  <c r="Q878" i="1"/>
  <c r="Q879" i="1"/>
  <c r="Q880" i="1"/>
  <c r="Q881" i="1"/>
  <c r="Q882" i="1"/>
  <c r="Q883" i="1"/>
  <c r="Q884" i="1"/>
  <c r="Q885" i="1"/>
  <c r="Q886" i="1"/>
  <c r="Q887" i="1"/>
  <c r="Q888" i="1"/>
  <c r="Q889" i="1"/>
  <c r="Q890" i="1"/>
  <c r="Q891" i="1"/>
  <c r="Q892" i="1"/>
  <c r="Q893" i="1"/>
  <c r="Q894" i="1"/>
  <c r="Q895" i="1"/>
  <c r="Q896" i="1"/>
  <c r="Q897" i="1"/>
  <c r="Q898" i="1"/>
  <c r="Q899" i="1"/>
  <c r="Q900" i="1"/>
  <c r="Q901" i="1"/>
  <c r="Q902" i="1"/>
  <c r="Q903" i="1"/>
  <c r="Q904" i="1"/>
  <c r="Q905" i="1"/>
  <c r="Q906" i="1"/>
  <c r="Q907" i="1"/>
  <c r="Q908" i="1"/>
  <c r="Q909" i="1"/>
  <c r="Q910" i="1"/>
  <c r="Q911" i="1"/>
  <c r="Q912" i="1"/>
  <c r="Q913" i="1"/>
  <c r="Q920" i="1"/>
  <c r="Q942" i="1"/>
  <c r="Q943" i="1"/>
  <c r="Q944" i="1"/>
  <c r="Q945" i="1"/>
  <c r="Q955" i="1"/>
  <c r="Q957" i="1"/>
  <c r="Q958" i="1"/>
  <c r="Q959" i="1"/>
  <c r="Q960" i="1"/>
  <c r="Q1141" i="1"/>
  <c r="Q1142" i="1"/>
  <c r="Q1143" i="1"/>
  <c r="Q1144" i="1"/>
  <c r="Q1145" i="1"/>
  <c r="Q1146" i="1"/>
  <c r="Q1147" i="1"/>
  <c r="Q1148" i="1"/>
  <c r="Q1149" i="1"/>
  <c r="Q1150" i="1"/>
  <c r="Q1151" i="1"/>
  <c r="Q1152" i="1"/>
  <c r="Q1153" i="1"/>
  <c r="Q1154" i="1"/>
  <c r="Q1155" i="1"/>
  <c r="Q1156" i="1"/>
  <c r="Q1157" i="1"/>
  <c r="Q1158" i="1"/>
  <c r="Q1159" i="1"/>
  <c r="Q1160" i="1"/>
  <c r="Q1161" i="1"/>
  <c r="Q1162" i="1"/>
  <c r="Q1163" i="1"/>
  <c r="Q1164" i="1"/>
  <c r="Q1165" i="1"/>
  <c r="Q1166" i="1"/>
  <c r="Q1167" i="1"/>
  <c r="Q1168" i="1"/>
  <c r="Q1323" i="1"/>
  <c r="Q1324" i="1"/>
  <c r="Q1325" i="1"/>
  <c r="Q1326" i="1"/>
  <c r="Q1327" i="1"/>
  <c r="Q1328" i="1"/>
  <c r="Q1329" i="1"/>
  <c r="Q1330" i="1"/>
  <c r="Q1331" i="1"/>
  <c r="Q1332" i="1"/>
  <c r="Q1333" i="1"/>
  <c r="Q1334" i="1"/>
  <c r="Q1335" i="1"/>
  <c r="Q1336" i="1"/>
  <c r="Q1337" i="1"/>
  <c r="Q1338" i="1"/>
  <c r="Q1339" i="1"/>
  <c r="Q1340" i="1"/>
  <c r="Q1341" i="1"/>
  <c r="Q1342" i="1"/>
  <c r="Q1343" i="1"/>
  <c r="Q1344" i="1"/>
  <c r="Q1345" i="1"/>
  <c r="Q1346" i="1"/>
  <c r="Q1347" i="1"/>
  <c r="Q1348" i="1"/>
  <c r="Q1349" i="1"/>
  <c r="Q1350" i="1"/>
  <c r="Q1351" i="1"/>
  <c r="Q1352" i="1"/>
  <c r="Q1353" i="1"/>
  <c r="Q1354" i="1"/>
  <c r="Q1355" i="1"/>
  <c r="Q1366" i="1"/>
  <c r="Q1367" i="1"/>
  <c r="Q1507" i="1"/>
  <c r="Q1508" i="1"/>
  <c r="Q1618" i="1"/>
  <c r="Q1619" i="1"/>
  <c r="Q1620" i="1"/>
  <c r="Q1621" i="1"/>
  <c r="Q1622" i="1"/>
  <c r="Q1623" i="1"/>
  <c r="Q1624" i="1"/>
  <c r="Q1625" i="1"/>
  <c r="Q1626" i="1"/>
  <c r="Q1627" i="1"/>
  <c r="Q1644" i="1"/>
  <c r="Q1645" i="1"/>
  <c r="Q1647" i="1"/>
  <c r="Q1648" i="1"/>
  <c r="Q1671" i="1"/>
  <c r="Q1672" i="1"/>
  <c r="Q1673" i="1"/>
  <c r="Q1674" i="1"/>
  <c r="Q1675" i="1"/>
  <c r="Q1676" i="1"/>
  <c r="Q1677" i="1"/>
  <c r="Q1678" i="1"/>
  <c r="Q1679" i="1"/>
  <c r="Q1680" i="1"/>
  <c r="Q1681" i="1"/>
  <c r="Q1682" i="1"/>
  <c r="Q1683" i="1"/>
  <c r="Q1684" i="1"/>
  <c r="Q1685" i="1"/>
  <c r="Q1686" i="1"/>
  <c r="Q1687" i="1"/>
  <c r="Q1688" i="1"/>
  <c r="Q1689" i="1"/>
  <c r="Q1690" i="1"/>
  <c r="Q1691" i="1"/>
  <c r="Q1722" i="1"/>
  <c r="Q1742" i="1"/>
  <c r="Q1743" i="1"/>
  <c r="Q1744" i="1"/>
  <c r="Q1745" i="1"/>
  <c r="Q1746" i="1"/>
  <c r="Q1759" i="1"/>
  <c r="Q1769" i="1"/>
  <c r="Q1771" i="1"/>
  <c r="Q1779" i="1"/>
  <c r="Q1780" i="1"/>
  <c r="Q1781" i="1"/>
  <c r="Q1785" i="1"/>
  <c r="Q1792" i="1"/>
  <c r="Q1793" i="1"/>
  <c r="Q1797" i="1"/>
  <c r="Q1798" i="1"/>
  <c r="Q1799" i="1"/>
  <c r="Q1827" i="1"/>
  <c r="Q1828" i="1"/>
  <c r="Q1829" i="1"/>
  <c r="Q1830" i="1"/>
  <c r="Q1831" i="1"/>
  <c r="Q1832" i="1"/>
  <c r="Q1833" i="1"/>
  <c r="Q1834" i="1"/>
  <c r="Q1835" i="1"/>
  <c r="Q1836" i="1"/>
  <c r="Q1837" i="1"/>
  <c r="Q1838" i="1"/>
  <c r="Q1839" i="1"/>
  <c r="Q1840" i="1"/>
  <c r="Q1844" i="1"/>
  <c r="Q1848" i="1"/>
  <c r="Q1851" i="1"/>
  <c r="Q1852" i="1"/>
  <c r="Q1853" i="1"/>
  <c r="Q1854" i="1"/>
  <c r="Q1855" i="1"/>
  <c r="Q1856" i="1"/>
  <c r="Q1947" i="1"/>
  <c r="Q1948" i="1"/>
  <c r="Q1949" i="1"/>
  <c r="Q1950" i="1"/>
  <c r="Q1951" i="1"/>
  <c r="Q1952" i="1"/>
  <c r="Q1953" i="1"/>
  <c r="Q1954" i="1"/>
  <c r="Q1955" i="1"/>
  <c r="Q1956" i="1"/>
  <c r="Q1957" i="1"/>
  <c r="Q1958" i="1"/>
  <c r="Q1959" i="1"/>
  <c r="Q1960" i="1"/>
  <c r="Q1961" i="1"/>
  <c r="Q1962" i="1"/>
  <c r="Q1963" i="1"/>
  <c r="Q1964" i="1"/>
  <c r="Q1965" i="1"/>
  <c r="Q1966" i="1"/>
  <c r="Q1967" i="1"/>
  <c r="Q1968" i="1"/>
  <c r="Q1969" i="1"/>
  <c r="Q1970" i="1"/>
  <c r="Q1971" i="1"/>
  <c r="Q1972" i="1"/>
  <c r="Q1973" i="1"/>
  <c r="Q1974" i="1"/>
  <c r="Q1975" i="1"/>
  <c r="Q1976" i="1"/>
  <c r="Q1978" i="1"/>
  <c r="Q1979" i="1"/>
  <c r="Q1980" i="1"/>
  <c r="Q1981" i="1"/>
  <c r="Q1982" i="1"/>
  <c r="Q1983" i="1"/>
  <c r="Q1984" i="1"/>
  <c r="Q1985" i="1"/>
  <c r="Q1986" i="1"/>
  <c r="Q1987" i="1"/>
  <c r="Q1988" i="1"/>
  <c r="Q1989" i="1"/>
  <c r="Q1990" i="1"/>
  <c r="Q1991" i="1"/>
  <c r="Q1992" i="1"/>
  <c r="Q1993" i="1"/>
  <c r="Q1994" i="1"/>
  <c r="Q1995" i="1"/>
  <c r="Q1996" i="1"/>
  <c r="Q1997" i="1"/>
  <c r="Q1998" i="1"/>
  <c r="Q1999" i="1"/>
  <c r="Q2000" i="1"/>
  <c r="Q2001" i="1"/>
  <c r="Q2002" i="1"/>
  <c r="Q2003" i="1"/>
  <c r="Q2004" i="1"/>
  <c r="Q2005" i="1"/>
  <c r="Q2006" i="1"/>
  <c r="Q2007" i="1"/>
  <c r="Q2008" i="1"/>
  <c r="Q2009" i="1"/>
  <c r="Q2010" i="1"/>
  <c r="Q2011" i="1"/>
  <c r="Q2012" i="1"/>
  <c r="Q2013" i="1"/>
  <c r="Q2014" i="1"/>
  <c r="Q2015" i="1"/>
  <c r="Q2016" i="1"/>
  <c r="Q2017" i="1"/>
  <c r="Q2018" i="1"/>
  <c r="Q2019" i="1"/>
  <c r="Q2020" i="1"/>
  <c r="Q2021" i="1"/>
  <c r="Q2022" i="1"/>
  <c r="Q2023" i="1"/>
  <c r="Q2024" i="1"/>
  <c r="Q2025" i="1"/>
  <c r="Q2026" i="1"/>
  <c r="Q2027" i="1"/>
  <c r="Q2028" i="1"/>
  <c r="V206" i="1" l="1"/>
  <c r="Z206" i="1"/>
  <c r="V207" i="1"/>
  <c r="Z207" i="1"/>
  <c r="U97" i="1"/>
  <c r="U160" i="1"/>
  <c r="U83" i="1"/>
  <c r="U151" i="1"/>
  <c r="R160" i="1"/>
  <c r="Y160" i="1" s="1"/>
  <c r="Q151" i="1"/>
  <c r="R151" i="1" s="1"/>
  <c r="Y151" i="1" s="1"/>
  <c r="Q97" i="1"/>
  <c r="R97" i="1" s="1"/>
  <c r="Y97" i="1" s="1"/>
  <c r="V151" i="1" l="1"/>
  <c r="Z151" i="1"/>
  <c r="V83" i="1"/>
  <c r="Z83" i="1"/>
  <c r="V97" i="1"/>
  <c r="Z97" i="1"/>
  <c r="V160" i="1"/>
  <c r="Z160" i="1"/>
  <c r="R83" i="1"/>
  <c r="Y83" i="1" s="1"/>
  <c r="O90" i="1" l="1"/>
  <c r="P90" i="1" s="1"/>
  <c r="S90" i="1"/>
  <c r="O92" i="1"/>
  <c r="P92" i="1" s="1"/>
  <c r="S92" i="1"/>
  <c r="O130" i="1"/>
  <c r="P130" i="1" s="1"/>
  <c r="I17" i="1"/>
  <c r="J17" i="1" s="1"/>
  <c r="O17" i="1"/>
  <c r="S17" i="1"/>
  <c r="O2010" i="1"/>
  <c r="P2010" i="1" s="1"/>
  <c r="O2011" i="1"/>
  <c r="P2011" i="1" s="1"/>
  <c r="O2012" i="1"/>
  <c r="P2012" i="1" s="1"/>
  <c r="O2013" i="1"/>
  <c r="P2013" i="1" s="1"/>
  <c r="O2014" i="1"/>
  <c r="P2014" i="1" s="1"/>
  <c r="O2015" i="1"/>
  <c r="P2015" i="1" s="1"/>
  <c r="O2016" i="1"/>
  <c r="P2016" i="1" s="1"/>
  <c r="O2017" i="1"/>
  <c r="P2017" i="1" s="1"/>
  <c r="O2018" i="1"/>
  <c r="P2018" i="1" s="1"/>
  <c r="O2019" i="1"/>
  <c r="P2019" i="1" s="1"/>
  <c r="O2020" i="1"/>
  <c r="P2020" i="1" s="1"/>
  <c r="O2021" i="1"/>
  <c r="P2021" i="1" s="1"/>
  <c r="O2022" i="1"/>
  <c r="P2022" i="1" s="1"/>
  <c r="O2023" i="1"/>
  <c r="P2023" i="1" s="1"/>
  <c r="O2024" i="1"/>
  <c r="P2024" i="1" s="1"/>
  <c r="O2025" i="1"/>
  <c r="P2025" i="1" s="1"/>
  <c r="O2026" i="1"/>
  <c r="P2026" i="1" s="1"/>
  <c r="O2027" i="1"/>
  <c r="P2027" i="1" s="1"/>
  <c r="O2028" i="1"/>
  <c r="P2028" i="1" s="1"/>
  <c r="S2010" i="1"/>
  <c r="S2011" i="1"/>
  <c r="S2012" i="1"/>
  <c r="S2013" i="1"/>
  <c r="S2014" i="1"/>
  <c r="S2015" i="1"/>
  <c r="S2016" i="1"/>
  <c r="S2017" i="1"/>
  <c r="S2018" i="1"/>
  <c r="S2019" i="1"/>
  <c r="S2020" i="1"/>
  <c r="S2021" i="1"/>
  <c r="S2022" i="1"/>
  <c r="S2023" i="1"/>
  <c r="S2024" i="1"/>
  <c r="S2025" i="1"/>
  <c r="S2026" i="1"/>
  <c r="S2027" i="1"/>
  <c r="S2028" i="1"/>
  <c r="O1987" i="1"/>
  <c r="P1987" i="1" s="1"/>
  <c r="O1988" i="1"/>
  <c r="P1988" i="1" s="1"/>
  <c r="O1989" i="1"/>
  <c r="P1989" i="1" s="1"/>
  <c r="O1990" i="1"/>
  <c r="P1990" i="1" s="1"/>
  <c r="O1991" i="1"/>
  <c r="P1991" i="1" s="1"/>
  <c r="O1992" i="1"/>
  <c r="P1992" i="1" s="1"/>
  <c r="O1993" i="1"/>
  <c r="P1993" i="1" s="1"/>
  <c r="O1994" i="1"/>
  <c r="P1994" i="1" s="1"/>
  <c r="O1995" i="1"/>
  <c r="P1995" i="1" s="1"/>
  <c r="O1996" i="1"/>
  <c r="P1996" i="1" s="1"/>
  <c r="O1997" i="1"/>
  <c r="P1997" i="1" s="1"/>
  <c r="O1998" i="1"/>
  <c r="P1998" i="1" s="1"/>
  <c r="O1999" i="1"/>
  <c r="P1999" i="1" s="1"/>
  <c r="O2000" i="1"/>
  <c r="P2000" i="1" s="1"/>
  <c r="O2001" i="1"/>
  <c r="P2001" i="1" s="1"/>
  <c r="O2002" i="1"/>
  <c r="P2002" i="1" s="1"/>
  <c r="O2003" i="1"/>
  <c r="P2003" i="1" s="1"/>
  <c r="O2004" i="1"/>
  <c r="P2004" i="1" s="1"/>
  <c r="O2005" i="1"/>
  <c r="P2005" i="1" s="1"/>
  <c r="O2006" i="1"/>
  <c r="P2006" i="1" s="1"/>
  <c r="O2007" i="1"/>
  <c r="P2007" i="1" s="1"/>
  <c r="O2008" i="1"/>
  <c r="P2008" i="1" s="1"/>
  <c r="O2009" i="1"/>
  <c r="P2009" i="1" s="1"/>
  <c r="S1987" i="1"/>
  <c r="S1988" i="1"/>
  <c r="S1989" i="1"/>
  <c r="S1990" i="1"/>
  <c r="S1991" i="1"/>
  <c r="S1992" i="1"/>
  <c r="S1993" i="1"/>
  <c r="S1994" i="1"/>
  <c r="S1995" i="1"/>
  <c r="S1996" i="1"/>
  <c r="S1997" i="1"/>
  <c r="S1998" i="1"/>
  <c r="S1999" i="1"/>
  <c r="S2000" i="1"/>
  <c r="S2001" i="1"/>
  <c r="S2002" i="1"/>
  <c r="S2003" i="1"/>
  <c r="S2004" i="1"/>
  <c r="S2005" i="1"/>
  <c r="S2006" i="1"/>
  <c r="S2007" i="1"/>
  <c r="S2008" i="1"/>
  <c r="S2009" i="1"/>
  <c r="O1978" i="1"/>
  <c r="P1978" i="1" s="1"/>
  <c r="O1979" i="1"/>
  <c r="P1979" i="1" s="1"/>
  <c r="O1980" i="1"/>
  <c r="P1980" i="1" s="1"/>
  <c r="O1981" i="1"/>
  <c r="P1981" i="1" s="1"/>
  <c r="O1982" i="1"/>
  <c r="P1982" i="1" s="1"/>
  <c r="O1983" i="1"/>
  <c r="P1983" i="1" s="1"/>
  <c r="O1984" i="1"/>
  <c r="P1984" i="1" s="1"/>
  <c r="O1985" i="1"/>
  <c r="P1985" i="1" s="1"/>
  <c r="O1986" i="1"/>
  <c r="P1986" i="1" s="1"/>
  <c r="S1978" i="1"/>
  <c r="S1979" i="1"/>
  <c r="S1980" i="1"/>
  <c r="S1981" i="1"/>
  <c r="S1982" i="1"/>
  <c r="S1983" i="1"/>
  <c r="S1984" i="1"/>
  <c r="S1985" i="1"/>
  <c r="S1986" i="1"/>
  <c r="O1977" i="1"/>
  <c r="S1977" i="1"/>
  <c r="O1967" i="1"/>
  <c r="P1967" i="1" s="1"/>
  <c r="O1968" i="1"/>
  <c r="P1968" i="1" s="1"/>
  <c r="O1969" i="1"/>
  <c r="P1969" i="1" s="1"/>
  <c r="O1970" i="1"/>
  <c r="P1970" i="1" s="1"/>
  <c r="O1971" i="1"/>
  <c r="P1971" i="1" s="1"/>
  <c r="O1972" i="1"/>
  <c r="P1972" i="1" s="1"/>
  <c r="O1973" i="1"/>
  <c r="P1973" i="1" s="1"/>
  <c r="O1974" i="1"/>
  <c r="P1974" i="1" s="1"/>
  <c r="O1975" i="1"/>
  <c r="P1975" i="1" s="1"/>
  <c r="O1976" i="1"/>
  <c r="P1976" i="1" s="1"/>
  <c r="S1967" i="1"/>
  <c r="S1968" i="1"/>
  <c r="S1969" i="1"/>
  <c r="S1970" i="1"/>
  <c r="S1971" i="1"/>
  <c r="S1972" i="1"/>
  <c r="S1973" i="1"/>
  <c r="S1974" i="1"/>
  <c r="S1975" i="1"/>
  <c r="S1976" i="1"/>
  <c r="O1947" i="1"/>
  <c r="P1947" i="1" s="1"/>
  <c r="O1948" i="1"/>
  <c r="P1948" i="1" s="1"/>
  <c r="O1949" i="1"/>
  <c r="P1949" i="1" s="1"/>
  <c r="O1950" i="1"/>
  <c r="P1950" i="1" s="1"/>
  <c r="O1951" i="1"/>
  <c r="P1951" i="1" s="1"/>
  <c r="O1952" i="1"/>
  <c r="P1952" i="1" s="1"/>
  <c r="O1953" i="1"/>
  <c r="P1953" i="1" s="1"/>
  <c r="O1954" i="1"/>
  <c r="P1954" i="1" s="1"/>
  <c r="O1955" i="1"/>
  <c r="P1955" i="1" s="1"/>
  <c r="O1956" i="1"/>
  <c r="P1956" i="1" s="1"/>
  <c r="O1957" i="1"/>
  <c r="P1957" i="1" s="1"/>
  <c r="O1958" i="1"/>
  <c r="P1958" i="1" s="1"/>
  <c r="O1959" i="1"/>
  <c r="P1959" i="1" s="1"/>
  <c r="O1960" i="1"/>
  <c r="P1960" i="1" s="1"/>
  <c r="O1961" i="1"/>
  <c r="P1961" i="1" s="1"/>
  <c r="O1962" i="1"/>
  <c r="P1962" i="1" s="1"/>
  <c r="O1963" i="1"/>
  <c r="P1963" i="1" s="1"/>
  <c r="O1964" i="1"/>
  <c r="P1964" i="1" s="1"/>
  <c r="O1965" i="1"/>
  <c r="P1965" i="1" s="1"/>
  <c r="O1966" i="1"/>
  <c r="P1966" i="1" s="1"/>
  <c r="S1947" i="1"/>
  <c r="S1948" i="1"/>
  <c r="S1949" i="1"/>
  <c r="S1950" i="1"/>
  <c r="S1951" i="1"/>
  <c r="S1952" i="1"/>
  <c r="S1953" i="1"/>
  <c r="S1954" i="1"/>
  <c r="S1955" i="1"/>
  <c r="S1956" i="1"/>
  <c r="S1957" i="1"/>
  <c r="S1958" i="1"/>
  <c r="S1959" i="1"/>
  <c r="S1960" i="1"/>
  <c r="S1961" i="1"/>
  <c r="S1962" i="1"/>
  <c r="S1963" i="1"/>
  <c r="S1964" i="1"/>
  <c r="S1965" i="1"/>
  <c r="S1966" i="1"/>
  <c r="O1945" i="1"/>
  <c r="S1945" i="1"/>
  <c r="O1944" i="1"/>
  <c r="P1944" i="1" s="1"/>
  <c r="S1944" i="1"/>
  <c r="O1938" i="1"/>
  <c r="P1938" i="1" s="1"/>
  <c r="O1939" i="1"/>
  <c r="P1939" i="1" s="1"/>
  <c r="O1940" i="1"/>
  <c r="P1940" i="1" s="1"/>
  <c r="O1941" i="1"/>
  <c r="O1942" i="1"/>
  <c r="O1943" i="1"/>
  <c r="S1938" i="1"/>
  <c r="S1939" i="1"/>
  <c r="S1940" i="1"/>
  <c r="S1941" i="1"/>
  <c r="S1942" i="1"/>
  <c r="S1943" i="1"/>
  <c r="O1937" i="1"/>
  <c r="S1937" i="1"/>
  <c r="O1934" i="1"/>
  <c r="O1935" i="1"/>
  <c r="O1936" i="1"/>
  <c r="S1934" i="1"/>
  <c r="S1935" i="1"/>
  <c r="S1936" i="1"/>
  <c r="O1933" i="1"/>
  <c r="S1933" i="1"/>
  <c r="O1898" i="1"/>
  <c r="O1899" i="1"/>
  <c r="O1900" i="1"/>
  <c r="O1901" i="1"/>
  <c r="O1902" i="1"/>
  <c r="O1903" i="1"/>
  <c r="O1904" i="1"/>
  <c r="O1905" i="1"/>
  <c r="O1906" i="1"/>
  <c r="O1907" i="1"/>
  <c r="O1908" i="1"/>
  <c r="O1909" i="1"/>
  <c r="O1910" i="1"/>
  <c r="O1911" i="1"/>
  <c r="O1912" i="1"/>
  <c r="O1913" i="1"/>
  <c r="O1914" i="1"/>
  <c r="O1915" i="1"/>
  <c r="O1916" i="1"/>
  <c r="O1917" i="1"/>
  <c r="O1918" i="1"/>
  <c r="O1919" i="1"/>
  <c r="O1920" i="1"/>
  <c r="O1921" i="1"/>
  <c r="O1922" i="1"/>
  <c r="O1923" i="1"/>
  <c r="O1924" i="1"/>
  <c r="O1925" i="1"/>
  <c r="O1926" i="1"/>
  <c r="O1927" i="1"/>
  <c r="O1928" i="1"/>
  <c r="O1931" i="1"/>
  <c r="O1932" i="1"/>
  <c r="P1932" i="1" s="1"/>
  <c r="S1898" i="1"/>
  <c r="S1899" i="1"/>
  <c r="S1900" i="1"/>
  <c r="S1901" i="1"/>
  <c r="S1902" i="1"/>
  <c r="S1903" i="1"/>
  <c r="S1904" i="1"/>
  <c r="S1905" i="1"/>
  <c r="S1906" i="1"/>
  <c r="S1907" i="1"/>
  <c r="S1908" i="1"/>
  <c r="S1909" i="1"/>
  <c r="S1910" i="1"/>
  <c r="S1911" i="1"/>
  <c r="S1912" i="1"/>
  <c r="S1913" i="1"/>
  <c r="S1914" i="1"/>
  <c r="S1915" i="1"/>
  <c r="S1916" i="1"/>
  <c r="S1917" i="1"/>
  <c r="S1918" i="1"/>
  <c r="S1919" i="1"/>
  <c r="S1920" i="1"/>
  <c r="S1921" i="1"/>
  <c r="S1922" i="1"/>
  <c r="S1923" i="1"/>
  <c r="S1924" i="1"/>
  <c r="S1925" i="1"/>
  <c r="S1926" i="1"/>
  <c r="S1927" i="1"/>
  <c r="S1928" i="1"/>
  <c r="S1931" i="1"/>
  <c r="S1932" i="1"/>
  <c r="O1870" i="1"/>
  <c r="O1871" i="1"/>
  <c r="O1872" i="1"/>
  <c r="O1873" i="1"/>
  <c r="O1874" i="1"/>
  <c r="O1875" i="1"/>
  <c r="O1876" i="1"/>
  <c r="O1877" i="1"/>
  <c r="O1878" i="1"/>
  <c r="O1879" i="1"/>
  <c r="O1880" i="1"/>
  <c r="O1881" i="1"/>
  <c r="O1882" i="1"/>
  <c r="O1883" i="1"/>
  <c r="O1884" i="1"/>
  <c r="O1885" i="1"/>
  <c r="O1886" i="1"/>
  <c r="O1887" i="1"/>
  <c r="O1888" i="1"/>
  <c r="O1889" i="1"/>
  <c r="O1890" i="1"/>
  <c r="O1891" i="1"/>
  <c r="O1892" i="1"/>
  <c r="O1893" i="1"/>
  <c r="O1894" i="1"/>
  <c r="O1895" i="1"/>
  <c r="O1896" i="1"/>
  <c r="O1897" i="1"/>
  <c r="S1870" i="1"/>
  <c r="S1871" i="1"/>
  <c r="S1872" i="1"/>
  <c r="S1873" i="1"/>
  <c r="S1874" i="1"/>
  <c r="S1875" i="1"/>
  <c r="S1876" i="1"/>
  <c r="S1877" i="1"/>
  <c r="S1878" i="1"/>
  <c r="S1879" i="1"/>
  <c r="S1880" i="1"/>
  <c r="S1881" i="1"/>
  <c r="S1882" i="1"/>
  <c r="S1883" i="1"/>
  <c r="S1884" i="1"/>
  <c r="S1885" i="1"/>
  <c r="S1886" i="1"/>
  <c r="S1887" i="1"/>
  <c r="S1888" i="1"/>
  <c r="S1889" i="1"/>
  <c r="S1890" i="1"/>
  <c r="S1891" i="1"/>
  <c r="S1892" i="1"/>
  <c r="S1893" i="1"/>
  <c r="S1894" i="1"/>
  <c r="S1895" i="1"/>
  <c r="S1896" i="1"/>
  <c r="S1897" i="1"/>
  <c r="O1869" i="1"/>
  <c r="S1869" i="1"/>
  <c r="O1857" i="1"/>
  <c r="O1858" i="1"/>
  <c r="O1859" i="1"/>
  <c r="O1860" i="1"/>
  <c r="O1861" i="1"/>
  <c r="O1862" i="1"/>
  <c r="O1863" i="1"/>
  <c r="O1864" i="1"/>
  <c r="O1865" i="1"/>
  <c r="O1866" i="1"/>
  <c r="O1867" i="1"/>
  <c r="O1868" i="1"/>
  <c r="S1857" i="1"/>
  <c r="S1858" i="1"/>
  <c r="S1859" i="1"/>
  <c r="S1860" i="1"/>
  <c r="S1861" i="1"/>
  <c r="S1862" i="1"/>
  <c r="S1863" i="1"/>
  <c r="S1864" i="1"/>
  <c r="S1865" i="1"/>
  <c r="S1866" i="1"/>
  <c r="S1867" i="1"/>
  <c r="S1868" i="1"/>
  <c r="O1845" i="1"/>
  <c r="O1846" i="1"/>
  <c r="O1847" i="1"/>
  <c r="O1848" i="1"/>
  <c r="P1848" i="1" s="1"/>
  <c r="O1849" i="1"/>
  <c r="O1850" i="1"/>
  <c r="O1851" i="1"/>
  <c r="P1851" i="1" s="1"/>
  <c r="O1852" i="1"/>
  <c r="P1852" i="1" s="1"/>
  <c r="O1853" i="1"/>
  <c r="P1853" i="1" s="1"/>
  <c r="O1854" i="1"/>
  <c r="P1854" i="1" s="1"/>
  <c r="O1855" i="1"/>
  <c r="P1855" i="1" s="1"/>
  <c r="O1856" i="1"/>
  <c r="P1856" i="1" s="1"/>
  <c r="S1845" i="1"/>
  <c r="S1846" i="1"/>
  <c r="S1847" i="1"/>
  <c r="S1848" i="1"/>
  <c r="S1849" i="1"/>
  <c r="S1850" i="1"/>
  <c r="S1851" i="1"/>
  <c r="S1852" i="1"/>
  <c r="S1853" i="1"/>
  <c r="S1854" i="1"/>
  <c r="S1855" i="1"/>
  <c r="S1856" i="1"/>
  <c r="O1842" i="1"/>
  <c r="O1843" i="1"/>
  <c r="O1844" i="1"/>
  <c r="P1844" i="1" s="1"/>
  <c r="S1842" i="1"/>
  <c r="S1843" i="1"/>
  <c r="S1844" i="1"/>
  <c r="O1835" i="1"/>
  <c r="P1835" i="1" s="1"/>
  <c r="O1836" i="1"/>
  <c r="P1836" i="1" s="1"/>
  <c r="O1837" i="1"/>
  <c r="P1837" i="1" s="1"/>
  <c r="O1838" i="1"/>
  <c r="P1838" i="1" s="1"/>
  <c r="O1839" i="1"/>
  <c r="P1839" i="1" s="1"/>
  <c r="O1840" i="1"/>
  <c r="P1840" i="1" s="1"/>
  <c r="S1835" i="1"/>
  <c r="S1836" i="1"/>
  <c r="S1837" i="1"/>
  <c r="S1838" i="1"/>
  <c r="S1839" i="1"/>
  <c r="S1840" i="1"/>
  <c r="O1827" i="1"/>
  <c r="P1827" i="1" s="1"/>
  <c r="O1828" i="1"/>
  <c r="P1828" i="1" s="1"/>
  <c r="O1829" i="1"/>
  <c r="P1829" i="1" s="1"/>
  <c r="O1830" i="1"/>
  <c r="P1830" i="1" s="1"/>
  <c r="O1831" i="1"/>
  <c r="P1831" i="1" s="1"/>
  <c r="O1832" i="1"/>
  <c r="P1832" i="1" s="1"/>
  <c r="O1833" i="1"/>
  <c r="P1833" i="1" s="1"/>
  <c r="O1834" i="1"/>
  <c r="P1834" i="1" s="1"/>
  <c r="S1827" i="1"/>
  <c r="S1828" i="1"/>
  <c r="S1829" i="1"/>
  <c r="S1830" i="1"/>
  <c r="S1831" i="1"/>
  <c r="S1832" i="1"/>
  <c r="S1833" i="1"/>
  <c r="S1834" i="1"/>
  <c r="O1817" i="1"/>
  <c r="O1818" i="1"/>
  <c r="O1819" i="1"/>
  <c r="O1820" i="1"/>
  <c r="O1821" i="1"/>
  <c r="O1822" i="1"/>
  <c r="O1823" i="1"/>
  <c r="O1824" i="1"/>
  <c r="O1825" i="1"/>
  <c r="O1826" i="1"/>
  <c r="S1817" i="1"/>
  <c r="S1818" i="1"/>
  <c r="S1819" i="1"/>
  <c r="S1820" i="1"/>
  <c r="S1821" i="1"/>
  <c r="S1822" i="1"/>
  <c r="S1823" i="1"/>
  <c r="S1824" i="1"/>
  <c r="S1825" i="1"/>
  <c r="S1826" i="1"/>
  <c r="O1782" i="1"/>
  <c r="O1783" i="1"/>
  <c r="O1784" i="1"/>
  <c r="O1785" i="1"/>
  <c r="P1785" i="1" s="1"/>
  <c r="O1786" i="1"/>
  <c r="O1787" i="1"/>
  <c r="O1788" i="1"/>
  <c r="O1789" i="1"/>
  <c r="O1790" i="1"/>
  <c r="O1791" i="1"/>
  <c r="O1792" i="1"/>
  <c r="P1792" i="1" s="1"/>
  <c r="O1793" i="1"/>
  <c r="P1793" i="1" s="1"/>
  <c r="O1794" i="1"/>
  <c r="O1795" i="1"/>
  <c r="O1796" i="1"/>
  <c r="O1797" i="1"/>
  <c r="P1797" i="1" s="1"/>
  <c r="O1798" i="1"/>
  <c r="P1798" i="1" s="1"/>
  <c r="O1799" i="1"/>
  <c r="P1799" i="1" s="1"/>
  <c r="O1800" i="1"/>
  <c r="O1801" i="1"/>
  <c r="O1802" i="1"/>
  <c r="O1803" i="1"/>
  <c r="O1804" i="1"/>
  <c r="O1805" i="1"/>
  <c r="O1806" i="1"/>
  <c r="O1807" i="1"/>
  <c r="O1808" i="1"/>
  <c r="O1809" i="1"/>
  <c r="O1810" i="1"/>
  <c r="O1811" i="1"/>
  <c r="O1812" i="1"/>
  <c r="O1813" i="1"/>
  <c r="O1814" i="1"/>
  <c r="O1815" i="1"/>
  <c r="O1816" i="1"/>
  <c r="S1782" i="1"/>
  <c r="S1783" i="1"/>
  <c r="S1784" i="1"/>
  <c r="S1785" i="1"/>
  <c r="S1786" i="1"/>
  <c r="S1787" i="1"/>
  <c r="S1788" i="1"/>
  <c r="S1789" i="1"/>
  <c r="S1790" i="1"/>
  <c r="S1791" i="1"/>
  <c r="S1792" i="1"/>
  <c r="S1793" i="1"/>
  <c r="S1794" i="1"/>
  <c r="S1795" i="1"/>
  <c r="S1796" i="1"/>
  <c r="S1797" i="1"/>
  <c r="S1798" i="1"/>
  <c r="S1799" i="1"/>
  <c r="S1800" i="1"/>
  <c r="S1801" i="1"/>
  <c r="S1802" i="1"/>
  <c r="S1803" i="1"/>
  <c r="S1804" i="1"/>
  <c r="S1805" i="1"/>
  <c r="S1806" i="1"/>
  <c r="S1807" i="1"/>
  <c r="S1808" i="1"/>
  <c r="S1809" i="1"/>
  <c r="S1810" i="1"/>
  <c r="S1811" i="1"/>
  <c r="S1812" i="1"/>
  <c r="S1813" i="1"/>
  <c r="S1814" i="1"/>
  <c r="S1815" i="1"/>
  <c r="S1816" i="1"/>
  <c r="O1776" i="1"/>
  <c r="O1777" i="1"/>
  <c r="O1778" i="1"/>
  <c r="O1779" i="1"/>
  <c r="P1779" i="1" s="1"/>
  <c r="O1780" i="1"/>
  <c r="P1780" i="1" s="1"/>
  <c r="O1781" i="1"/>
  <c r="P1781" i="1" s="1"/>
  <c r="S1776" i="1"/>
  <c r="S1777" i="1"/>
  <c r="S1778" i="1"/>
  <c r="S1779" i="1"/>
  <c r="S1780" i="1"/>
  <c r="S1781" i="1"/>
  <c r="O1770" i="1"/>
  <c r="O1771" i="1"/>
  <c r="P1771" i="1" s="1"/>
  <c r="O1772" i="1"/>
  <c r="O1773" i="1"/>
  <c r="O1774" i="1"/>
  <c r="O1775" i="1"/>
  <c r="S1770" i="1"/>
  <c r="S1771" i="1"/>
  <c r="S1772" i="1"/>
  <c r="S1773" i="1"/>
  <c r="S1774" i="1"/>
  <c r="S1775" i="1"/>
  <c r="O1763" i="1"/>
  <c r="O1764" i="1"/>
  <c r="O1765" i="1"/>
  <c r="O1766" i="1"/>
  <c r="O1767" i="1"/>
  <c r="O1768" i="1"/>
  <c r="O1769" i="1"/>
  <c r="P1769" i="1" s="1"/>
  <c r="S1763" i="1"/>
  <c r="S1764" i="1"/>
  <c r="S1765" i="1"/>
  <c r="S1766" i="1"/>
  <c r="S1767" i="1"/>
  <c r="S1768" i="1"/>
  <c r="S1769" i="1"/>
  <c r="O1758" i="1"/>
  <c r="O1759" i="1"/>
  <c r="P1759" i="1" s="1"/>
  <c r="O1760" i="1"/>
  <c r="O1761" i="1"/>
  <c r="O1762" i="1"/>
  <c r="S1758" i="1"/>
  <c r="S1759" i="1"/>
  <c r="S1760" i="1"/>
  <c r="S1761" i="1"/>
  <c r="S1762" i="1"/>
  <c r="O1752" i="1"/>
  <c r="O1753" i="1"/>
  <c r="O1754" i="1"/>
  <c r="O1755" i="1"/>
  <c r="O1756" i="1"/>
  <c r="O1757" i="1"/>
  <c r="S1752" i="1"/>
  <c r="S1753" i="1"/>
  <c r="S1754" i="1"/>
  <c r="S1755" i="1"/>
  <c r="S1756" i="1"/>
  <c r="S1757" i="1"/>
  <c r="O1747" i="1"/>
  <c r="O1748" i="1"/>
  <c r="O1749" i="1"/>
  <c r="O1750" i="1"/>
  <c r="O1751" i="1"/>
  <c r="S1747" i="1"/>
  <c r="S1748" i="1"/>
  <c r="S1749" i="1"/>
  <c r="S1750" i="1"/>
  <c r="S1751" i="1"/>
  <c r="O1726" i="1"/>
  <c r="O1727" i="1"/>
  <c r="O1728" i="1"/>
  <c r="O1729" i="1"/>
  <c r="O1730" i="1"/>
  <c r="O1731" i="1"/>
  <c r="O1732" i="1"/>
  <c r="O1733" i="1"/>
  <c r="O1734" i="1"/>
  <c r="O1735" i="1"/>
  <c r="O1736" i="1"/>
  <c r="O1737" i="1"/>
  <c r="O1738" i="1"/>
  <c r="O1739" i="1"/>
  <c r="O1740" i="1"/>
  <c r="O1741" i="1"/>
  <c r="O1742" i="1"/>
  <c r="P1742" i="1" s="1"/>
  <c r="O1743" i="1"/>
  <c r="P1743" i="1" s="1"/>
  <c r="O1744" i="1"/>
  <c r="P1744" i="1" s="1"/>
  <c r="O1745" i="1"/>
  <c r="P1745" i="1" s="1"/>
  <c r="O1746" i="1"/>
  <c r="P1746" i="1" s="1"/>
  <c r="S1726" i="1"/>
  <c r="S1727" i="1"/>
  <c r="S1728" i="1"/>
  <c r="S1729" i="1"/>
  <c r="S1730" i="1"/>
  <c r="S1731" i="1"/>
  <c r="S1732" i="1"/>
  <c r="S1733" i="1"/>
  <c r="S1734" i="1"/>
  <c r="S1735" i="1"/>
  <c r="S1736" i="1"/>
  <c r="S1737" i="1"/>
  <c r="S1738" i="1"/>
  <c r="S1739" i="1"/>
  <c r="S1740" i="1"/>
  <c r="S1741" i="1"/>
  <c r="S1742" i="1"/>
  <c r="S1743" i="1"/>
  <c r="S1744" i="1"/>
  <c r="S1745" i="1"/>
  <c r="S1746" i="1"/>
  <c r="O1723" i="1"/>
  <c r="O1724" i="1"/>
  <c r="O1725" i="1"/>
  <c r="S1723" i="1"/>
  <c r="S1724" i="1"/>
  <c r="S1725" i="1"/>
  <c r="O1720" i="1"/>
  <c r="O1721" i="1"/>
  <c r="O1722" i="1"/>
  <c r="P1722" i="1" s="1"/>
  <c r="S1720" i="1"/>
  <c r="S1721" i="1"/>
  <c r="S1722" i="1"/>
  <c r="O1716" i="1"/>
  <c r="O1717" i="1"/>
  <c r="O1718" i="1"/>
  <c r="O1719" i="1"/>
  <c r="S1716" i="1"/>
  <c r="S1717" i="1"/>
  <c r="S1718" i="1"/>
  <c r="S1719" i="1"/>
  <c r="O1715" i="1"/>
  <c r="S1715" i="1"/>
  <c r="O1709" i="1"/>
  <c r="O1710" i="1"/>
  <c r="O1711" i="1"/>
  <c r="O1712" i="1"/>
  <c r="O1713" i="1"/>
  <c r="O1714" i="1"/>
  <c r="S1709" i="1"/>
  <c r="S1710" i="1"/>
  <c r="S1711" i="1"/>
  <c r="S1712" i="1"/>
  <c r="S1713" i="1"/>
  <c r="S1714" i="1"/>
  <c r="O1704" i="1"/>
  <c r="O1705" i="1"/>
  <c r="O1706" i="1"/>
  <c r="O1707" i="1"/>
  <c r="O1708" i="1"/>
  <c r="S1704" i="1"/>
  <c r="S1705" i="1"/>
  <c r="S1706" i="1"/>
  <c r="S1707" i="1"/>
  <c r="S1708" i="1"/>
  <c r="O1702" i="1"/>
  <c r="O1703" i="1"/>
  <c r="S1702" i="1"/>
  <c r="S1703" i="1"/>
  <c r="O1693" i="1"/>
  <c r="O1694" i="1"/>
  <c r="S1693" i="1"/>
  <c r="S1694" i="1"/>
  <c r="O1657" i="1"/>
  <c r="O1658" i="1"/>
  <c r="O1660" i="1"/>
  <c r="O1661" i="1"/>
  <c r="O1662" i="1"/>
  <c r="O1663" i="1"/>
  <c r="O1664" i="1"/>
  <c r="O1665" i="1"/>
  <c r="O1666" i="1"/>
  <c r="O1667" i="1"/>
  <c r="O1668" i="1"/>
  <c r="O1669" i="1"/>
  <c r="O1670" i="1"/>
  <c r="O1671" i="1"/>
  <c r="P1671" i="1" s="1"/>
  <c r="O1672" i="1"/>
  <c r="P1672" i="1" s="1"/>
  <c r="O1673" i="1"/>
  <c r="P1673" i="1" s="1"/>
  <c r="O1674" i="1"/>
  <c r="P1674" i="1" s="1"/>
  <c r="O1675" i="1"/>
  <c r="P1675" i="1" s="1"/>
  <c r="O1676" i="1"/>
  <c r="P1676" i="1" s="1"/>
  <c r="O1677" i="1"/>
  <c r="P1677" i="1" s="1"/>
  <c r="O1678" i="1"/>
  <c r="P1678" i="1" s="1"/>
  <c r="O1679" i="1"/>
  <c r="P1679" i="1" s="1"/>
  <c r="O1680" i="1"/>
  <c r="P1680" i="1" s="1"/>
  <c r="O1681" i="1"/>
  <c r="P1681" i="1" s="1"/>
  <c r="O1682" i="1"/>
  <c r="P1682" i="1" s="1"/>
  <c r="O1683" i="1"/>
  <c r="P1683" i="1" s="1"/>
  <c r="O1684" i="1"/>
  <c r="P1684" i="1" s="1"/>
  <c r="O1685" i="1"/>
  <c r="P1685" i="1" s="1"/>
  <c r="O1686" i="1"/>
  <c r="P1686" i="1" s="1"/>
  <c r="O1687" i="1"/>
  <c r="P1687" i="1" s="1"/>
  <c r="O1688" i="1"/>
  <c r="P1688" i="1" s="1"/>
  <c r="O1689" i="1"/>
  <c r="P1689" i="1" s="1"/>
  <c r="O1690" i="1"/>
  <c r="P1690" i="1" s="1"/>
  <c r="O1691" i="1"/>
  <c r="P1691" i="1" s="1"/>
  <c r="S1657" i="1"/>
  <c r="S1658" i="1"/>
  <c r="S1660" i="1"/>
  <c r="S1661" i="1"/>
  <c r="S1662" i="1"/>
  <c r="S1663" i="1"/>
  <c r="S1664" i="1"/>
  <c r="S1665" i="1"/>
  <c r="S1666" i="1"/>
  <c r="S1667" i="1"/>
  <c r="S1668" i="1"/>
  <c r="S1669" i="1"/>
  <c r="S1670" i="1"/>
  <c r="S1671" i="1"/>
  <c r="S1672" i="1"/>
  <c r="S1673" i="1"/>
  <c r="S1674" i="1"/>
  <c r="S1675" i="1"/>
  <c r="S1676" i="1"/>
  <c r="S1677" i="1"/>
  <c r="S1678" i="1"/>
  <c r="S1679" i="1"/>
  <c r="S1680" i="1"/>
  <c r="S1681" i="1"/>
  <c r="S1682" i="1"/>
  <c r="S1683" i="1"/>
  <c r="S1684" i="1"/>
  <c r="S1685" i="1"/>
  <c r="S1686" i="1"/>
  <c r="S1687" i="1"/>
  <c r="S1688" i="1"/>
  <c r="S1689" i="1"/>
  <c r="S1690" i="1"/>
  <c r="S1691" i="1"/>
  <c r="O1654" i="1"/>
  <c r="O1655" i="1"/>
  <c r="O1656" i="1"/>
  <c r="S1654" i="1"/>
  <c r="S1655" i="1"/>
  <c r="S1656" i="1"/>
  <c r="O1652" i="1"/>
  <c r="O1653" i="1"/>
  <c r="S1652" i="1"/>
  <c r="S1653" i="1"/>
  <c r="O1650" i="1"/>
  <c r="S1650" i="1"/>
  <c r="O1647" i="1"/>
  <c r="P1647" i="1" s="1"/>
  <c r="O1648" i="1"/>
  <c r="P1648" i="1" s="1"/>
  <c r="S1647" i="1"/>
  <c r="S1648" i="1"/>
  <c r="O1646" i="1"/>
  <c r="S1646" i="1"/>
  <c r="O1640" i="1"/>
  <c r="O1641" i="1"/>
  <c r="O1642" i="1"/>
  <c r="O1643" i="1"/>
  <c r="O1644" i="1"/>
  <c r="P1644" i="1" s="1"/>
  <c r="O1645" i="1"/>
  <c r="P1645" i="1" s="1"/>
  <c r="S1640" i="1"/>
  <c r="S1641" i="1"/>
  <c r="S1642" i="1"/>
  <c r="S1643" i="1"/>
  <c r="S1644" i="1"/>
  <c r="S1645" i="1"/>
  <c r="O1634" i="1"/>
  <c r="O1635" i="1"/>
  <c r="O1636" i="1"/>
  <c r="O1637" i="1"/>
  <c r="O1638" i="1"/>
  <c r="O1639" i="1"/>
  <c r="S1634" i="1"/>
  <c r="S1635" i="1"/>
  <c r="S1636" i="1"/>
  <c r="S1637" i="1"/>
  <c r="S1638" i="1"/>
  <c r="S1639" i="1"/>
  <c r="O1633" i="1"/>
  <c r="S1633" i="1"/>
  <c r="O1623" i="1"/>
  <c r="P1623" i="1" s="1"/>
  <c r="O1624" i="1"/>
  <c r="P1624" i="1" s="1"/>
  <c r="O1625" i="1"/>
  <c r="P1625" i="1" s="1"/>
  <c r="O1626" i="1"/>
  <c r="P1626" i="1" s="1"/>
  <c r="O1627" i="1"/>
  <c r="P1627" i="1" s="1"/>
  <c r="S1623" i="1"/>
  <c r="S1624" i="1"/>
  <c r="S1625" i="1"/>
  <c r="S1626" i="1"/>
  <c r="S1627" i="1"/>
  <c r="O1613" i="1"/>
  <c r="O1614" i="1"/>
  <c r="O1615" i="1"/>
  <c r="O1616" i="1"/>
  <c r="O1617" i="1"/>
  <c r="O1618" i="1"/>
  <c r="P1618" i="1" s="1"/>
  <c r="O1619" i="1"/>
  <c r="P1619" i="1" s="1"/>
  <c r="O1620" i="1"/>
  <c r="P1620" i="1" s="1"/>
  <c r="O1621" i="1"/>
  <c r="P1621" i="1" s="1"/>
  <c r="O1622" i="1"/>
  <c r="P1622" i="1" s="1"/>
  <c r="S1613" i="1"/>
  <c r="S1614" i="1"/>
  <c r="S1615" i="1"/>
  <c r="S1616" i="1"/>
  <c r="S1617" i="1"/>
  <c r="S1618" i="1"/>
  <c r="S1619" i="1"/>
  <c r="S1620" i="1"/>
  <c r="S1621" i="1"/>
  <c r="S1622" i="1"/>
  <c r="O1609" i="1"/>
  <c r="O1610" i="1"/>
  <c r="O1611" i="1"/>
  <c r="O1612" i="1"/>
  <c r="S1609" i="1"/>
  <c r="S1610" i="1"/>
  <c r="S1611" i="1"/>
  <c r="S1612" i="1"/>
  <c r="O1600" i="1"/>
  <c r="O1601" i="1"/>
  <c r="O1602" i="1"/>
  <c r="O1603" i="1"/>
  <c r="O1604" i="1"/>
  <c r="O1605" i="1"/>
  <c r="O1606" i="1"/>
  <c r="O1607" i="1"/>
  <c r="O1608" i="1"/>
  <c r="S1600" i="1"/>
  <c r="S1601" i="1"/>
  <c r="S1602" i="1"/>
  <c r="S1603" i="1"/>
  <c r="S1604" i="1"/>
  <c r="S1605" i="1"/>
  <c r="S1606" i="1"/>
  <c r="S1607" i="1"/>
  <c r="S1608" i="1"/>
  <c r="O1588" i="1"/>
  <c r="O1590" i="1"/>
  <c r="O1591" i="1"/>
  <c r="O1592" i="1"/>
  <c r="O1593" i="1"/>
  <c r="O1594" i="1"/>
  <c r="O1595" i="1"/>
  <c r="O1596" i="1"/>
  <c r="O1597" i="1"/>
  <c r="O1598" i="1"/>
  <c r="O1599" i="1"/>
  <c r="S1588" i="1"/>
  <c r="S1590" i="1"/>
  <c r="S1591" i="1"/>
  <c r="S1592" i="1"/>
  <c r="S1593" i="1"/>
  <c r="S1594" i="1"/>
  <c r="S1595" i="1"/>
  <c r="S1596" i="1"/>
  <c r="S1597" i="1"/>
  <c r="S1598" i="1"/>
  <c r="S1599" i="1"/>
  <c r="O1586" i="1"/>
  <c r="O1587" i="1"/>
  <c r="S1586" i="1"/>
  <c r="S1587" i="1"/>
  <c r="O1576" i="1"/>
  <c r="O1577" i="1"/>
  <c r="O1578" i="1"/>
  <c r="O1579" i="1"/>
  <c r="O1580" i="1"/>
  <c r="O1581" i="1"/>
  <c r="O1582" i="1"/>
  <c r="O1583" i="1"/>
  <c r="O1584" i="1"/>
  <c r="O1585" i="1"/>
  <c r="S1576" i="1"/>
  <c r="S1577" i="1"/>
  <c r="S1578" i="1"/>
  <c r="S1579" i="1"/>
  <c r="S1580" i="1"/>
  <c r="S1581" i="1"/>
  <c r="S1582" i="1"/>
  <c r="S1583" i="1"/>
  <c r="S1584" i="1"/>
  <c r="S1585" i="1"/>
  <c r="O1560" i="1"/>
  <c r="O1561" i="1"/>
  <c r="O1562" i="1"/>
  <c r="O1563" i="1"/>
  <c r="O1564" i="1"/>
  <c r="O1565" i="1"/>
  <c r="O1566" i="1"/>
  <c r="O1567" i="1"/>
  <c r="O1568" i="1"/>
  <c r="O1569" i="1"/>
  <c r="O1570" i="1"/>
  <c r="O1571" i="1"/>
  <c r="O1572" i="1"/>
  <c r="O1573" i="1"/>
  <c r="O1574" i="1"/>
  <c r="O1575" i="1"/>
  <c r="S1560" i="1"/>
  <c r="S1561" i="1"/>
  <c r="S1562" i="1"/>
  <c r="S1563" i="1"/>
  <c r="S1564" i="1"/>
  <c r="S1565" i="1"/>
  <c r="S1566" i="1"/>
  <c r="S1567" i="1"/>
  <c r="S1568" i="1"/>
  <c r="S1569" i="1"/>
  <c r="S1570" i="1"/>
  <c r="S1571" i="1"/>
  <c r="S1572" i="1"/>
  <c r="S1573" i="1"/>
  <c r="S1574" i="1"/>
  <c r="S1575" i="1"/>
  <c r="O1539" i="1"/>
  <c r="O1540" i="1"/>
  <c r="O1541" i="1"/>
  <c r="O1542" i="1"/>
  <c r="O1543" i="1"/>
  <c r="O1544" i="1"/>
  <c r="O1545" i="1"/>
  <c r="O1546" i="1"/>
  <c r="O1547" i="1"/>
  <c r="O1548" i="1"/>
  <c r="O1549" i="1"/>
  <c r="O1550" i="1"/>
  <c r="O1551" i="1"/>
  <c r="O1552" i="1"/>
  <c r="O1553" i="1"/>
  <c r="O1554" i="1"/>
  <c r="O1555" i="1"/>
  <c r="O1556" i="1"/>
  <c r="O1557" i="1"/>
  <c r="O1558" i="1"/>
  <c r="O1559" i="1"/>
  <c r="S1539" i="1"/>
  <c r="S1540" i="1"/>
  <c r="S1541" i="1"/>
  <c r="S1542" i="1"/>
  <c r="S1543" i="1"/>
  <c r="S1544" i="1"/>
  <c r="S1545" i="1"/>
  <c r="S1546" i="1"/>
  <c r="S1547" i="1"/>
  <c r="S1548" i="1"/>
  <c r="S1549" i="1"/>
  <c r="S1550" i="1"/>
  <c r="S1551" i="1"/>
  <c r="S1552" i="1"/>
  <c r="S1553" i="1"/>
  <c r="S1554" i="1"/>
  <c r="S1555" i="1"/>
  <c r="S1556" i="1"/>
  <c r="S1557" i="1"/>
  <c r="S1558" i="1"/>
  <c r="S1559" i="1"/>
  <c r="O1538" i="1"/>
  <c r="S1538" i="1"/>
  <c r="O1512" i="1"/>
  <c r="O1513" i="1"/>
  <c r="O1514" i="1"/>
  <c r="O1515" i="1"/>
  <c r="O1516" i="1"/>
  <c r="O1517" i="1"/>
  <c r="O1518" i="1"/>
  <c r="O1519" i="1"/>
  <c r="O1520" i="1"/>
  <c r="O1521" i="1"/>
  <c r="O1522" i="1"/>
  <c r="Q1522" i="1" s="1"/>
  <c r="O1523" i="1"/>
  <c r="O1524" i="1"/>
  <c r="O1525" i="1"/>
  <c r="Q1525" i="1" s="1"/>
  <c r="O1526" i="1"/>
  <c r="O1527" i="1"/>
  <c r="O1528" i="1"/>
  <c r="O1529" i="1"/>
  <c r="O1530" i="1"/>
  <c r="O1531" i="1"/>
  <c r="O1532" i="1"/>
  <c r="O1533" i="1"/>
  <c r="O1534" i="1"/>
  <c r="O1535" i="1"/>
  <c r="O1536" i="1"/>
  <c r="O1537" i="1"/>
  <c r="S1512" i="1"/>
  <c r="S1513" i="1"/>
  <c r="S1514" i="1"/>
  <c r="S1515" i="1"/>
  <c r="S1516" i="1"/>
  <c r="S1517" i="1"/>
  <c r="S1518" i="1"/>
  <c r="S1519" i="1"/>
  <c r="S1520" i="1"/>
  <c r="S1521" i="1"/>
  <c r="S1522" i="1"/>
  <c r="S1523" i="1"/>
  <c r="S1524" i="1"/>
  <c r="S1525" i="1"/>
  <c r="S1526" i="1"/>
  <c r="S1527" i="1"/>
  <c r="S1528" i="1"/>
  <c r="S1529" i="1"/>
  <c r="S1530" i="1"/>
  <c r="S1531" i="1"/>
  <c r="S1532" i="1"/>
  <c r="S1533" i="1"/>
  <c r="S1534" i="1"/>
  <c r="S1535" i="1"/>
  <c r="S1536" i="1"/>
  <c r="S1537" i="1"/>
  <c r="O1507" i="1"/>
  <c r="P1507" i="1" s="1"/>
  <c r="O1508" i="1"/>
  <c r="P1508" i="1" s="1"/>
  <c r="O1509" i="1"/>
  <c r="S1507" i="1"/>
  <c r="S1508" i="1"/>
  <c r="S1509" i="1"/>
  <c r="O1506" i="1"/>
  <c r="S1506" i="1"/>
  <c r="O1505" i="1"/>
  <c r="S1505" i="1"/>
  <c r="O1498" i="1"/>
  <c r="O1499" i="1"/>
  <c r="O1500" i="1"/>
  <c r="O1501" i="1"/>
  <c r="O1502" i="1"/>
  <c r="O1503" i="1"/>
  <c r="O1504" i="1"/>
  <c r="S1498" i="1"/>
  <c r="S1499" i="1"/>
  <c r="S1500" i="1"/>
  <c r="S1501" i="1"/>
  <c r="S1502" i="1"/>
  <c r="S1503" i="1"/>
  <c r="S1504" i="1"/>
  <c r="O1482" i="1"/>
  <c r="O1483" i="1"/>
  <c r="O1484" i="1"/>
  <c r="O1485" i="1"/>
  <c r="O1486" i="1"/>
  <c r="O1487" i="1"/>
  <c r="O1488" i="1"/>
  <c r="O1489" i="1"/>
  <c r="O1490" i="1"/>
  <c r="O1491" i="1"/>
  <c r="O1492" i="1"/>
  <c r="O1493" i="1"/>
  <c r="O1494" i="1"/>
  <c r="O1495" i="1"/>
  <c r="S1482" i="1"/>
  <c r="S1483" i="1"/>
  <c r="S1484" i="1"/>
  <c r="S1485" i="1"/>
  <c r="S1486" i="1"/>
  <c r="S1487" i="1"/>
  <c r="S1488" i="1"/>
  <c r="S1489" i="1"/>
  <c r="S1490" i="1"/>
  <c r="S1491" i="1"/>
  <c r="S1492" i="1"/>
  <c r="S1493" i="1"/>
  <c r="S1494" i="1"/>
  <c r="S1495" i="1"/>
  <c r="O1463" i="1"/>
  <c r="O1464" i="1"/>
  <c r="O1465" i="1"/>
  <c r="O1466" i="1"/>
  <c r="O1467" i="1"/>
  <c r="O1468" i="1"/>
  <c r="O1469" i="1"/>
  <c r="O1470" i="1"/>
  <c r="O1471" i="1"/>
  <c r="O1472" i="1"/>
  <c r="O1473" i="1"/>
  <c r="O1474" i="1"/>
  <c r="O1475" i="1"/>
  <c r="O1476" i="1"/>
  <c r="O1477" i="1"/>
  <c r="O1478" i="1"/>
  <c r="O1479" i="1"/>
  <c r="O1480" i="1"/>
  <c r="O1481" i="1"/>
  <c r="S1463" i="1"/>
  <c r="S1464" i="1"/>
  <c r="S1465" i="1"/>
  <c r="S1466" i="1"/>
  <c r="S1467" i="1"/>
  <c r="S1468" i="1"/>
  <c r="S1469" i="1"/>
  <c r="S1470" i="1"/>
  <c r="S1471" i="1"/>
  <c r="S1472" i="1"/>
  <c r="S1473" i="1"/>
  <c r="S1474" i="1"/>
  <c r="S1475" i="1"/>
  <c r="S1476" i="1"/>
  <c r="S1477" i="1"/>
  <c r="S1478" i="1"/>
  <c r="S1479" i="1"/>
  <c r="S1480" i="1"/>
  <c r="S1481" i="1"/>
  <c r="O1446" i="1"/>
  <c r="O1447" i="1"/>
  <c r="O1448" i="1"/>
  <c r="O1449" i="1"/>
  <c r="O1450" i="1"/>
  <c r="O1451" i="1"/>
  <c r="O1452" i="1"/>
  <c r="O1453" i="1"/>
  <c r="O1454" i="1"/>
  <c r="O1455" i="1"/>
  <c r="O1456" i="1"/>
  <c r="O1457" i="1"/>
  <c r="O1458" i="1"/>
  <c r="O1459" i="1"/>
  <c r="O1460" i="1"/>
  <c r="O1461" i="1"/>
  <c r="O1462" i="1"/>
  <c r="S1446" i="1"/>
  <c r="S1447" i="1"/>
  <c r="S1448" i="1"/>
  <c r="S1449" i="1"/>
  <c r="S1450" i="1"/>
  <c r="S1451" i="1"/>
  <c r="S1452" i="1"/>
  <c r="S1453" i="1"/>
  <c r="S1454" i="1"/>
  <c r="S1455" i="1"/>
  <c r="S1456" i="1"/>
  <c r="S1457" i="1"/>
  <c r="S1458" i="1"/>
  <c r="S1459" i="1"/>
  <c r="S1460" i="1"/>
  <c r="S1461" i="1"/>
  <c r="S1462" i="1"/>
  <c r="O1428" i="1"/>
  <c r="O1429" i="1"/>
  <c r="O1430" i="1"/>
  <c r="O1431" i="1"/>
  <c r="O1432" i="1"/>
  <c r="O1433" i="1"/>
  <c r="O1434" i="1"/>
  <c r="O1435" i="1"/>
  <c r="O1436" i="1"/>
  <c r="O1437" i="1"/>
  <c r="O1438" i="1"/>
  <c r="O1439" i="1"/>
  <c r="O1440" i="1"/>
  <c r="O1441" i="1"/>
  <c r="O1442" i="1"/>
  <c r="O1443" i="1"/>
  <c r="O1444" i="1"/>
  <c r="O1445" i="1"/>
  <c r="S1428" i="1"/>
  <c r="S1429" i="1"/>
  <c r="S1430" i="1"/>
  <c r="S1431" i="1"/>
  <c r="S1432" i="1"/>
  <c r="S1433" i="1"/>
  <c r="S1434" i="1"/>
  <c r="S1435" i="1"/>
  <c r="S1436" i="1"/>
  <c r="S1437" i="1"/>
  <c r="S1438" i="1"/>
  <c r="S1439" i="1"/>
  <c r="S1440" i="1"/>
  <c r="S1441" i="1"/>
  <c r="S1442" i="1"/>
  <c r="S1443" i="1"/>
  <c r="S1444" i="1"/>
  <c r="S1445" i="1"/>
  <c r="O1404" i="1"/>
  <c r="O1405" i="1"/>
  <c r="O1406" i="1"/>
  <c r="O1407" i="1"/>
  <c r="O1408" i="1"/>
  <c r="O1409" i="1"/>
  <c r="O1410" i="1"/>
  <c r="O1411" i="1"/>
  <c r="O1412" i="1"/>
  <c r="O1413" i="1"/>
  <c r="O1414" i="1"/>
  <c r="O1415" i="1"/>
  <c r="O1416" i="1"/>
  <c r="O1417" i="1"/>
  <c r="O1418" i="1"/>
  <c r="O1419" i="1"/>
  <c r="O1420" i="1"/>
  <c r="O1421" i="1"/>
  <c r="O1422" i="1"/>
  <c r="O1423" i="1"/>
  <c r="O1424" i="1"/>
  <c r="O1425" i="1"/>
  <c r="O1426" i="1"/>
  <c r="O1427" i="1"/>
  <c r="S1404" i="1"/>
  <c r="S1405" i="1"/>
  <c r="S1406" i="1"/>
  <c r="S1407" i="1"/>
  <c r="S1408" i="1"/>
  <c r="S1409" i="1"/>
  <c r="S1410" i="1"/>
  <c r="S1411" i="1"/>
  <c r="S1412" i="1"/>
  <c r="S1413" i="1"/>
  <c r="S1414" i="1"/>
  <c r="S1415" i="1"/>
  <c r="S1416" i="1"/>
  <c r="S1417" i="1"/>
  <c r="S1418" i="1"/>
  <c r="S1419" i="1"/>
  <c r="S1420" i="1"/>
  <c r="S1421" i="1"/>
  <c r="S1422" i="1"/>
  <c r="S1423" i="1"/>
  <c r="S1424" i="1"/>
  <c r="S1425" i="1"/>
  <c r="S1426" i="1"/>
  <c r="S1427" i="1"/>
  <c r="O1392" i="1"/>
  <c r="O1393" i="1"/>
  <c r="O1394" i="1"/>
  <c r="O1395" i="1"/>
  <c r="O1396" i="1"/>
  <c r="O1397" i="1"/>
  <c r="O1398" i="1"/>
  <c r="O1399" i="1"/>
  <c r="O1400" i="1"/>
  <c r="O1401" i="1"/>
  <c r="O1402" i="1"/>
  <c r="O1403" i="1"/>
  <c r="S1392" i="1"/>
  <c r="S1393" i="1"/>
  <c r="S1394" i="1"/>
  <c r="S1395" i="1"/>
  <c r="S1396" i="1"/>
  <c r="S1397" i="1"/>
  <c r="S1398" i="1"/>
  <c r="S1399" i="1"/>
  <c r="S1400" i="1"/>
  <c r="S1401" i="1"/>
  <c r="S1402" i="1"/>
  <c r="S1403" i="1"/>
  <c r="O1382" i="1"/>
  <c r="O1383" i="1"/>
  <c r="O1384" i="1"/>
  <c r="O1385" i="1"/>
  <c r="O1386" i="1"/>
  <c r="O1387" i="1"/>
  <c r="O1388" i="1"/>
  <c r="O1389" i="1"/>
  <c r="O1390" i="1"/>
  <c r="O1391" i="1"/>
  <c r="S1382" i="1"/>
  <c r="S1383" i="1"/>
  <c r="S1384" i="1"/>
  <c r="S1385" i="1"/>
  <c r="S1386" i="1"/>
  <c r="S1387" i="1"/>
  <c r="S1388" i="1"/>
  <c r="S1389" i="1"/>
  <c r="S1390" i="1"/>
  <c r="S1391" i="1"/>
  <c r="O1381" i="1"/>
  <c r="S1381" i="1"/>
  <c r="O1370" i="1"/>
  <c r="O1371" i="1"/>
  <c r="O1372" i="1"/>
  <c r="O1373" i="1"/>
  <c r="O1374" i="1"/>
  <c r="O1375" i="1"/>
  <c r="O1376" i="1"/>
  <c r="O1377" i="1"/>
  <c r="O1378" i="1"/>
  <c r="O1379" i="1"/>
  <c r="O1380" i="1"/>
  <c r="S1370" i="1"/>
  <c r="S1371" i="1"/>
  <c r="S1372" i="1"/>
  <c r="S1373" i="1"/>
  <c r="S1374" i="1"/>
  <c r="S1375" i="1"/>
  <c r="S1376" i="1"/>
  <c r="S1377" i="1"/>
  <c r="S1378" i="1"/>
  <c r="S1379" i="1"/>
  <c r="S1380" i="1"/>
  <c r="O1366" i="1"/>
  <c r="P1366" i="1" s="1"/>
  <c r="O1367" i="1"/>
  <c r="P1367" i="1" s="1"/>
  <c r="S1366" i="1"/>
  <c r="S1367" i="1"/>
  <c r="O1364" i="1"/>
  <c r="O1365" i="1"/>
  <c r="S1364" i="1"/>
  <c r="S1365" i="1"/>
  <c r="O1362" i="1"/>
  <c r="O1363" i="1"/>
  <c r="S1362" i="1"/>
  <c r="S1363" i="1"/>
  <c r="O1361" i="1"/>
  <c r="S1361" i="1"/>
  <c r="O1359" i="1"/>
  <c r="O1360" i="1"/>
  <c r="S1359" i="1"/>
  <c r="S1360" i="1"/>
  <c r="O1358" i="1"/>
  <c r="S1358" i="1"/>
  <c r="O1357" i="1"/>
  <c r="S1357" i="1"/>
  <c r="O1356" i="1"/>
  <c r="S1356" i="1"/>
  <c r="O1349" i="1"/>
  <c r="P1349" i="1" s="1"/>
  <c r="O1350" i="1"/>
  <c r="P1350" i="1" s="1"/>
  <c r="O1351" i="1"/>
  <c r="P1351" i="1" s="1"/>
  <c r="O1352" i="1"/>
  <c r="P1352" i="1" s="1"/>
  <c r="O1353" i="1"/>
  <c r="P1353" i="1" s="1"/>
  <c r="O1354" i="1"/>
  <c r="P1354" i="1" s="1"/>
  <c r="O1355" i="1"/>
  <c r="P1355" i="1" s="1"/>
  <c r="S1349" i="1"/>
  <c r="S1350" i="1"/>
  <c r="S1351" i="1"/>
  <c r="S1352" i="1"/>
  <c r="S1353" i="1"/>
  <c r="S1354" i="1"/>
  <c r="S1355" i="1"/>
  <c r="O1338" i="1"/>
  <c r="P1338" i="1" s="1"/>
  <c r="O1339" i="1"/>
  <c r="P1339" i="1" s="1"/>
  <c r="O1340" i="1"/>
  <c r="P1340" i="1" s="1"/>
  <c r="O1341" i="1"/>
  <c r="P1341" i="1" s="1"/>
  <c r="O1342" i="1"/>
  <c r="P1342" i="1" s="1"/>
  <c r="O1343" i="1"/>
  <c r="P1343" i="1" s="1"/>
  <c r="O1344" i="1"/>
  <c r="P1344" i="1" s="1"/>
  <c r="O1345" i="1"/>
  <c r="P1345" i="1" s="1"/>
  <c r="O1346" i="1"/>
  <c r="P1346" i="1" s="1"/>
  <c r="O1347" i="1"/>
  <c r="P1347" i="1" s="1"/>
  <c r="O1348" i="1"/>
  <c r="P1348" i="1" s="1"/>
  <c r="S1338" i="1"/>
  <c r="S1339" i="1"/>
  <c r="S1340" i="1"/>
  <c r="S1341" i="1"/>
  <c r="S1342" i="1"/>
  <c r="S1343" i="1"/>
  <c r="S1344" i="1"/>
  <c r="S1345" i="1"/>
  <c r="S1346" i="1"/>
  <c r="S1347" i="1"/>
  <c r="S1348" i="1"/>
  <c r="O1332" i="1"/>
  <c r="P1332" i="1" s="1"/>
  <c r="O1333" i="1"/>
  <c r="P1333" i="1" s="1"/>
  <c r="O1334" i="1"/>
  <c r="P1334" i="1" s="1"/>
  <c r="O1335" i="1"/>
  <c r="P1335" i="1" s="1"/>
  <c r="O1336" i="1"/>
  <c r="P1336" i="1" s="1"/>
  <c r="O1337" i="1"/>
  <c r="P1337" i="1" s="1"/>
  <c r="S1332" i="1"/>
  <c r="S1333" i="1"/>
  <c r="S1334" i="1"/>
  <c r="S1335" i="1"/>
  <c r="S1336" i="1"/>
  <c r="S1337" i="1"/>
  <c r="O1297" i="1"/>
  <c r="O1298" i="1"/>
  <c r="O1299" i="1"/>
  <c r="O1300" i="1"/>
  <c r="O1301" i="1"/>
  <c r="O1302" i="1"/>
  <c r="O1303" i="1"/>
  <c r="O1304" i="1"/>
  <c r="O1305" i="1"/>
  <c r="O1306" i="1"/>
  <c r="O1307" i="1"/>
  <c r="O1308" i="1"/>
  <c r="O1309" i="1"/>
  <c r="O1310" i="1"/>
  <c r="O1311" i="1"/>
  <c r="O1312" i="1"/>
  <c r="O1313" i="1"/>
  <c r="O1314" i="1"/>
  <c r="O1315" i="1"/>
  <c r="O1316" i="1"/>
  <c r="O1317" i="1"/>
  <c r="O1318" i="1"/>
  <c r="O1319" i="1"/>
  <c r="O1320" i="1"/>
  <c r="O1321" i="1"/>
  <c r="O1322" i="1"/>
  <c r="O1323" i="1"/>
  <c r="P1323" i="1" s="1"/>
  <c r="O1324" i="1"/>
  <c r="P1324" i="1" s="1"/>
  <c r="O1325" i="1"/>
  <c r="P1325" i="1" s="1"/>
  <c r="O1326" i="1"/>
  <c r="P1326" i="1" s="1"/>
  <c r="O1327" i="1"/>
  <c r="P1327" i="1" s="1"/>
  <c r="O1328" i="1"/>
  <c r="P1328" i="1" s="1"/>
  <c r="O1329" i="1"/>
  <c r="P1329" i="1" s="1"/>
  <c r="O1330" i="1"/>
  <c r="P1330" i="1" s="1"/>
  <c r="O1331" i="1"/>
  <c r="P1331" i="1" s="1"/>
  <c r="S1297" i="1"/>
  <c r="S1298" i="1"/>
  <c r="S1299" i="1"/>
  <c r="S1300" i="1"/>
  <c r="S1301" i="1"/>
  <c r="S1302" i="1"/>
  <c r="S1303" i="1"/>
  <c r="S1304" i="1"/>
  <c r="S1305" i="1"/>
  <c r="S1306" i="1"/>
  <c r="S1307" i="1"/>
  <c r="S1308" i="1"/>
  <c r="S1309" i="1"/>
  <c r="S1310" i="1"/>
  <c r="S1311" i="1"/>
  <c r="S1312" i="1"/>
  <c r="S1313" i="1"/>
  <c r="S1314" i="1"/>
  <c r="S1315" i="1"/>
  <c r="S1316" i="1"/>
  <c r="S1317" i="1"/>
  <c r="S1318" i="1"/>
  <c r="S1319" i="1"/>
  <c r="S1320" i="1"/>
  <c r="S1321" i="1"/>
  <c r="S1322" i="1"/>
  <c r="S1323" i="1"/>
  <c r="S1324" i="1"/>
  <c r="S1325" i="1"/>
  <c r="S1326" i="1"/>
  <c r="S1327" i="1"/>
  <c r="S1328" i="1"/>
  <c r="S1329" i="1"/>
  <c r="S1330" i="1"/>
  <c r="S1331" i="1"/>
  <c r="O1243" i="1"/>
  <c r="O1244" i="1"/>
  <c r="O1245" i="1"/>
  <c r="O1246" i="1"/>
  <c r="O1247" i="1"/>
  <c r="O1248" i="1"/>
  <c r="O1249" i="1"/>
  <c r="O1250" i="1"/>
  <c r="O1251" i="1"/>
  <c r="O1252" i="1"/>
  <c r="O1253" i="1"/>
  <c r="O1254" i="1"/>
  <c r="O1255" i="1"/>
  <c r="O1256" i="1"/>
  <c r="O1257" i="1"/>
  <c r="O1258" i="1"/>
  <c r="O1259" i="1"/>
  <c r="O1260" i="1"/>
  <c r="O1261" i="1"/>
  <c r="O1262" i="1"/>
  <c r="O1263" i="1"/>
  <c r="O1264" i="1"/>
  <c r="O1265" i="1"/>
  <c r="O1266" i="1"/>
  <c r="O1267" i="1"/>
  <c r="O1268" i="1"/>
  <c r="O1269" i="1"/>
  <c r="O1270" i="1"/>
  <c r="O1271" i="1"/>
  <c r="O1272" i="1"/>
  <c r="O1273" i="1"/>
  <c r="O1274" i="1"/>
  <c r="O1275" i="1"/>
  <c r="O1276" i="1"/>
  <c r="O1277" i="1"/>
  <c r="O1278" i="1"/>
  <c r="O1279" i="1"/>
  <c r="O1280" i="1"/>
  <c r="O1281" i="1"/>
  <c r="O1282" i="1"/>
  <c r="O1283" i="1"/>
  <c r="O1284" i="1"/>
  <c r="O1285" i="1"/>
  <c r="O1286" i="1"/>
  <c r="O1287" i="1"/>
  <c r="O1288" i="1"/>
  <c r="O1289" i="1"/>
  <c r="O1290" i="1"/>
  <c r="O1291" i="1"/>
  <c r="O1292" i="1"/>
  <c r="O1293" i="1"/>
  <c r="O1294" i="1"/>
  <c r="O1295" i="1"/>
  <c r="O1296" i="1"/>
  <c r="S1243" i="1"/>
  <c r="S1244" i="1"/>
  <c r="S1245" i="1"/>
  <c r="S1246" i="1"/>
  <c r="S1247" i="1"/>
  <c r="S1248" i="1"/>
  <c r="S1249" i="1"/>
  <c r="S1250" i="1"/>
  <c r="S1251" i="1"/>
  <c r="S1252" i="1"/>
  <c r="S1253" i="1"/>
  <c r="S1254" i="1"/>
  <c r="S1255" i="1"/>
  <c r="S1256" i="1"/>
  <c r="S1257" i="1"/>
  <c r="S1258" i="1"/>
  <c r="S1259" i="1"/>
  <c r="S1260" i="1"/>
  <c r="S1261" i="1"/>
  <c r="S1262" i="1"/>
  <c r="S1263" i="1"/>
  <c r="S1264" i="1"/>
  <c r="S1265" i="1"/>
  <c r="S1266" i="1"/>
  <c r="S1267" i="1"/>
  <c r="S1268" i="1"/>
  <c r="S1269" i="1"/>
  <c r="S1270" i="1"/>
  <c r="S1271" i="1"/>
  <c r="S1272" i="1"/>
  <c r="S1273" i="1"/>
  <c r="S1274" i="1"/>
  <c r="S1275" i="1"/>
  <c r="S1276" i="1"/>
  <c r="S1277" i="1"/>
  <c r="S1278" i="1"/>
  <c r="S1279" i="1"/>
  <c r="S1280" i="1"/>
  <c r="S1281" i="1"/>
  <c r="S1282" i="1"/>
  <c r="S1283" i="1"/>
  <c r="S1284" i="1"/>
  <c r="S1285" i="1"/>
  <c r="S1286" i="1"/>
  <c r="S1287" i="1"/>
  <c r="S1288" i="1"/>
  <c r="S1289" i="1"/>
  <c r="S1290" i="1"/>
  <c r="S1291" i="1"/>
  <c r="S1292" i="1"/>
  <c r="S1293" i="1"/>
  <c r="S1294" i="1"/>
  <c r="S1295" i="1"/>
  <c r="S1296" i="1"/>
  <c r="O1175" i="1"/>
  <c r="O1176" i="1"/>
  <c r="O1177" i="1"/>
  <c r="O1178" i="1"/>
  <c r="O1179" i="1"/>
  <c r="O1180" i="1"/>
  <c r="O1181" i="1"/>
  <c r="O1182" i="1"/>
  <c r="O1183" i="1"/>
  <c r="O1184" i="1"/>
  <c r="O1185" i="1"/>
  <c r="O1186" i="1"/>
  <c r="O1187" i="1"/>
  <c r="O1188" i="1"/>
  <c r="O1189" i="1"/>
  <c r="O1190" i="1"/>
  <c r="O1191" i="1"/>
  <c r="O1192" i="1"/>
  <c r="O1193" i="1"/>
  <c r="O1194" i="1"/>
  <c r="O1195" i="1"/>
  <c r="O1196" i="1"/>
  <c r="O1197" i="1"/>
  <c r="O1198" i="1"/>
  <c r="O1199" i="1"/>
  <c r="O1200" i="1"/>
  <c r="O1201" i="1"/>
  <c r="O1202" i="1"/>
  <c r="O1203" i="1"/>
  <c r="O1204" i="1"/>
  <c r="O1205" i="1"/>
  <c r="O1206" i="1"/>
  <c r="O1207" i="1"/>
  <c r="O1208" i="1"/>
  <c r="O1209" i="1"/>
  <c r="O1210" i="1"/>
  <c r="O1211" i="1"/>
  <c r="O1212" i="1"/>
  <c r="O1213" i="1"/>
  <c r="O1214" i="1"/>
  <c r="O1215" i="1"/>
  <c r="O1216" i="1"/>
  <c r="O1217" i="1"/>
  <c r="O1218" i="1"/>
  <c r="O1219" i="1"/>
  <c r="O1220" i="1"/>
  <c r="O1221" i="1"/>
  <c r="O1222" i="1"/>
  <c r="O1223" i="1"/>
  <c r="O1224" i="1"/>
  <c r="O1225" i="1"/>
  <c r="O1226" i="1"/>
  <c r="O1227" i="1"/>
  <c r="O1228" i="1"/>
  <c r="O1229" i="1"/>
  <c r="O1230" i="1"/>
  <c r="O1231" i="1"/>
  <c r="O1232" i="1"/>
  <c r="O1233" i="1"/>
  <c r="O1234" i="1"/>
  <c r="O1235" i="1"/>
  <c r="O1236" i="1"/>
  <c r="O1237" i="1"/>
  <c r="O1238" i="1"/>
  <c r="O1239" i="1"/>
  <c r="O1240" i="1"/>
  <c r="O1241" i="1"/>
  <c r="O1242" i="1"/>
  <c r="S1175" i="1"/>
  <c r="S1176" i="1"/>
  <c r="S1177" i="1"/>
  <c r="S1178" i="1"/>
  <c r="S1179" i="1"/>
  <c r="S1180" i="1"/>
  <c r="S1181" i="1"/>
  <c r="S1182" i="1"/>
  <c r="S1183" i="1"/>
  <c r="S1184" i="1"/>
  <c r="S1185" i="1"/>
  <c r="S1186" i="1"/>
  <c r="S1187" i="1"/>
  <c r="S1188" i="1"/>
  <c r="S1189" i="1"/>
  <c r="S1190" i="1"/>
  <c r="S1191" i="1"/>
  <c r="S1192" i="1"/>
  <c r="S1193" i="1"/>
  <c r="S1194" i="1"/>
  <c r="S1195" i="1"/>
  <c r="S1196" i="1"/>
  <c r="S1197" i="1"/>
  <c r="S1198" i="1"/>
  <c r="S1199" i="1"/>
  <c r="S1200" i="1"/>
  <c r="S1201" i="1"/>
  <c r="S1202" i="1"/>
  <c r="S1203" i="1"/>
  <c r="S1204" i="1"/>
  <c r="S1205" i="1"/>
  <c r="S1206" i="1"/>
  <c r="S1207" i="1"/>
  <c r="S1208" i="1"/>
  <c r="S1209" i="1"/>
  <c r="S1210" i="1"/>
  <c r="S1211" i="1"/>
  <c r="S1212" i="1"/>
  <c r="S1213" i="1"/>
  <c r="S1214" i="1"/>
  <c r="S1215" i="1"/>
  <c r="S1216" i="1"/>
  <c r="S1217" i="1"/>
  <c r="S1218" i="1"/>
  <c r="S1219" i="1"/>
  <c r="S1220" i="1"/>
  <c r="S1221" i="1"/>
  <c r="S1222" i="1"/>
  <c r="S1223" i="1"/>
  <c r="S1224" i="1"/>
  <c r="S1225" i="1"/>
  <c r="S1226" i="1"/>
  <c r="S1227" i="1"/>
  <c r="S1228" i="1"/>
  <c r="S1229" i="1"/>
  <c r="S1230" i="1"/>
  <c r="S1231" i="1"/>
  <c r="S1232" i="1"/>
  <c r="S1233" i="1"/>
  <c r="S1234" i="1"/>
  <c r="S1235" i="1"/>
  <c r="S1236" i="1"/>
  <c r="S1237" i="1"/>
  <c r="S1238" i="1"/>
  <c r="S1239" i="1"/>
  <c r="S1240" i="1"/>
  <c r="S1241" i="1"/>
  <c r="S1242" i="1"/>
  <c r="O1005" i="1"/>
  <c r="O1006" i="1"/>
  <c r="O1007" i="1"/>
  <c r="O1008" i="1"/>
  <c r="O1009" i="1"/>
  <c r="O1010" i="1"/>
  <c r="O1011" i="1"/>
  <c r="O1012" i="1"/>
  <c r="O1013" i="1"/>
  <c r="O1014" i="1"/>
  <c r="O1015" i="1"/>
  <c r="O1016" i="1"/>
  <c r="O1017" i="1"/>
  <c r="O1018" i="1"/>
  <c r="O1019" i="1"/>
  <c r="O1020" i="1"/>
  <c r="O1021" i="1"/>
  <c r="O1022" i="1"/>
  <c r="O1023" i="1"/>
  <c r="O1024" i="1"/>
  <c r="O1025" i="1"/>
  <c r="O1026" i="1"/>
  <c r="O1027" i="1"/>
  <c r="O1028" i="1"/>
  <c r="O1029" i="1"/>
  <c r="O1030" i="1"/>
  <c r="O1031" i="1"/>
  <c r="O1033" i="1"/>
  <c r="O1034" i="1"/>
  <c r="O1035" i="1"/>
  <c r="O1036" i="1"/>
  <c r="O1037" i="1"/>
  <c r="O1038" i="1"/>
  <c r="O1039" i="1"/>
  <c r="O1040" i="1"/>
  <c r="O1041" i="1"/>
  <c r="O1042" i="1"/>
  <c r="O1043" i="1"/>
  <c r="O1044" i="1"/>
  <c r="O1046" i="1"/>
  <c r="O1047" i="1"/>
  <c r="O1048" i="1"/>
  <c r="O1049" i="1"/>
  <c r="O1050" i="1"/>
  <c r="O1051" i="1"/>
  <c r="O1052" i="1"/>
  <c r="O1053" i="1"/>
  <c r="O1054" i="1"/>
  <c r="O1055" i="1"/>
  <c r="O1056" i="1"/>
  <c r="O1057" i="1"/>
  <c r="O1058" i="1"/>
  <c r="O1059" i="1"/>
  <c r="O1060" i="1"/>
  <c r="O1061" i="1"/>
  <c r="O1062" i="1"/>
  <c r="O1064" i="1"/>
  <c r="O1065" i="1"/>
  <c r="O1066" i="1"/>
  <c r="O1067" i="1"/>
  <c r="O1068" i="1"/>
  <c r="O1069" i="1"/>
  <c r="O1070" i="1"/>
  <c r="O1071" i="1"/>
  <c r="O1072" i="1"/>
  <c r="O1073" i="1"/>
  <c r="O1074" i="1"/>
  <c r="O1075" i="1"/>
  <c r="O1077" i="1"/>
  <c r="O1078" i="1"/>
  <c r="O1079" i="1"/>
  <c r="O1080" i="1"/>
  <c r="O1081" i="1"/>
  <c r="O1082" i="1"/>
  <c r="O1083" i="1"/>
  <c r="O1084" i="1"/>
  <c r="O1085" i="1"/>
  <c r="O1086" i="1"/>
  <c r="O1087" i="1"/>
  <c r="O1088" i="1"/>
  <c r="O1089" i="1"/>
  <c r="O1090" i="1"/>
  <c r="O1092" i="1"/>
  <c r="O1093" i="1"/>
  <c r="O1094" i="1"/>
  <c r="O1095" i="1"/>
  <c r="O1096" i="1"/>
  <c r="O1097" i="1"/>
  <c r="O1098" i="1"/>
  <c r="O1099" i="1"/>
  <c r="O1100" i="1"/>
  <c r="O1101" i="1"/>
  <c r="O1102" i="1"/>
  <c r="O1103" i="1"/>
  <c r="O1104" i="1"/>
  <c r="O1105" i="1"/>
  <c r="O1106" i="1"/>
  <c r="O1107" i="1"/>
  <c r="O1108" i="1"/>
  <c r="O1109" i="1"/>
  <c r="O1110" i="1"/>
  <c r="O1111" i="1"/>
  <c r="O1112" i="1"/>
  <c r="O1113" i="1"/>
  <c r="O1114" i="1"/>
  <c r="O1115" i="1"/>
  <c r="O1116" i="1"/>
  <c r="O1117" i="1"/>
  <c r="O1118" i="1"/>
  <c r="O1119" i="1"/>
  <c r="O1120" i="1"/>
  <c r="O1121" i="1"/>
  <c r="O1122" i="1"/>
  <c r="O1123" i="1"/>
  <c r="O1124" i="1"/>
  <c r="O1126" i="1"/>
  <c r="O1127" i="1"/>
  <c r="O1128" i="1"/>
  <c r="O1129" i="1"/>
  <c r="O1130" i="1"/>
  <c r="O1131" i="1"/>
  <c r="O1132" i="1"/>
  <c r="O1133" i="1"/>
  <c r="O1134" i="1"/>
  <c r="O1135" i="1"/>
  <c r="O1136" i="1"/>
  <c r="O1137" i="1"/>
  <c r="O1138" i="1"/>
  <c r="O1139" i="1"/>
  <c r="O1141" i="1"/>
  <c r="P1141" i="1" s="1"/>
  <c r="O1142" i="1"/>
  <c r="P1142" i="1" s="1"/>
  <c r="O1143" i="1"/>
  <c r="P1143" i="1" s="1"/>
  <c r="O1144" i="1"/>
  <c r="P1144" i="1" s="1"/>
  <c r="O1145" i="1"/>
  <c r="P1145" i="1" s="1"/>
  <c r="O1146" i="1"/>
  <c r="P1146" i="1" s="1"/>
  <c r="O1147" i="1"/>
  <c r="P1147" i="1" s="1"/>
  <c r="O1148" i="1"/>
  <c r="P1148" i="1" s="1"/>
  <c r="O1149" i="1"/>
  <c r="P1149" i="1" s="1"/>
  <c r="O1150" i="1"/>
  <c r="P1150" i="1" s="1"/>
  <c r="O1151" i="1"/>
  <c r="P1151" i="1" s="1"/>
  <c r="O1152" i="1"/>
  <c r="P1152" i="1" s="1"/>
  <c r="O1153" i="1"/>
  <c r="P1153" i="1" s="1"/>
  <c r="O1154" i="1"/>
  <c r="P1154" i="1" s="1"/>
  <c r="O1155" i="1"/>
  <c r="P1155" i="1" s="1"/>
  <c r="O1156" i="1"/>
  <c r="P1156" i="1" s="1"/>
  <c r="O1157" i="1"/>
  <c r="P1157" i="1" s="1"/>
  <c r="O1158" i="1"/>
  <c r="P1158" i="1" s="1"/>
  <c r="O1159" i="1"/>
  <c r="P1159" i="1" s="1"/>
  <c r="O1160" i="1"/>
  <c r="P1160" i="1" s="1"/>
  <c r="O1161" i="1"/>
  <c r="P1161" i="1" s="1"/>
  <c r="O1162" i="1"/>
  <c r="P1162" i="1" s="1"/>
  <c r="O1163" i="1"/>
  <c r="P1163" i="1" s="1"/>
  <c r="O1164" i="1"/>
  <c r="P1164" i="1" s="1"/>
  <c r="O1165" i="1"/>
  <c r="P1165" i="1" s="1"/>
  <c r="O1166" i="1"/>
  <c r="P1166" i="1" s="1"/>
  <c r="O1167" i="1"/>
  <c r="P1167" i="1" s="1"/>
  <c r="O1168" i="1"/>
  <c r="P1168" i="1" s="1"/>
  <c r="S1005" i="1"/>
  <c r="S1006" i="1"/>
  <c r="S1007" i="1"/>
  <c r="S1008" i="1"/>
  <c r="S1009" i="1"/>
  <c r="S1010" i="1"/>
  <c r="S1011" i="1"/>
  <c r="S1012" i="1"/>
  <c r="S1013" i="1"/>
  <c r="S1014" i="1"/>
  <c r="S1015" i="1"/>
  <c r="S1016" i="1"/>
  <c r="S1017" i="1"/>
  <c r="S1018" i="1"/>
  <c r="S1019" i="1"/>
  <c r="S1020" i="1"/>
  <c r="S1021" i="1"/>
  <c r="S1022" i="1"/>
  <c r="S1023" i="1"/>
  <c r="S1024" i="1"/>
  <c r="S1025" i="1"/>
  <c r="S1026" i="1"/>
  <c r="S1027" i="1"/>
  <c r="S1028" i="1"/>
  <c r="S1029" i="1"/>
  <c r="S1030" i="1"/>
  <c r="S1031" i="1"/>
  <c r="S1033" i="1"/>
  <c r="S1034" i="1"/>
  <c r="S1035" i="1"/>
  <c r="S1036" i="1"/>
  <c r="S1037" i="1"/>
  <c r="S1038" i="1"/>
  <c r="S1039" i="1"/>
  <c r="S1040" i="1"/>
  <c r="S1041" i="1"/>
  <c r="S1042" i="1"/>
  <c r="S1043" i="1"/>
  <c r="S1044" i="1"/>
  <c r="S1046" i="1"/>
  <c r="S1047" i="1"/>
  <c r="S1048" i="1"/>
  <c r="S1049" i="1"/>
  <c r="S1050" i="1"/>
  <c r="S1051" i="1"/>
  <c r="S1052" i="1"/>
  <c r="S1053" i="1"/>
  <c r="S1054" i="1"/>
  <c r="S1055" i="1"/>
  <c r="S1056" i="1"/>
  <c r="S1057" i="1"/>
  <c r="S1058" i="1"/>
  <c r="S1059" i="1"/>
  <c r="S1060" i="1"/>
  <c r="S1061" i="1"/>
  <c r="S1062" i="1"/>
  <c r="S1064" i="1"/>
  <c r="S1065" i="1"/>
  <c r="S1066" i="1"/>
  <c r="S1067" i="1"/>
  <c r="S1068" i="1"/>
  <c r="S1069" i="1"/>
  <c r="S1070" i="1"/>
  <c r="S1071" i="1"/>
  <c r="S1072" i="1"/>
  <c r="S1073" i="1"/>
  <c r="S1074" i="1"/>
  <c r="S1075" i="1"/>
  <c r="S1077" i="1"/>
  <c r="S1078" i="1"/>
  <c r="S1079" i="1"/>
  <c r="S1080" i="1"/>
  <c r="S1081" i="1"/>
  <c r="S1082" i="1"/>
  <c r="S1083" i="1"/>
  <c r="S1084" i="1"/>
  <c r="S1085" i="1"/>
  <c r="S1086" i="1"/>
  <c r="S1087" i="1"/>
  <c r="S1088" i="1"/>
  <c r="S1089" i="1"/>
  <c r="S1090" i="1"/>
  <c r="S1092" i="1"/>
  <c r="S1093" i="1"/>
  <c r="S1094" i="1"/>
  <c r="S1095" i="1"/>
  <c r="S1096" i="1"/>
  <c r="S1097" i="1"/>
  <c r="S1098" i="1"/>
  <c r="S1099" i="1"/>
  <c r="S1100" i="1"/>
  <c r="S1101" i="1"/>
  <c r="S1102" i="1"/>
  <c r="S1103" i="1"/>
  <c r="S1104" i="1"/>
  <c r="S1105" i="1"/>
  <c r="S1106" i="1"/>
  <c r="S1107" i="1"/>
  <c r="S1108" i="1"/>
  <c r="S1109" i="1"/>
  <c r="S1110" i="1"/>
  <c r="S1111" i="1"/>
  <c r="S1112" i="1"/>
  <c r="S1113" i="1"/>
  <c r="S1114" i="1"/>
  <c r="S1115" i="1"/>
  <c r="S1116" i="1"/>
  <c r="S1117" i="1"/>
  <c r="S1118" i="1"/>
  <c r="S1119" i="1"/>
  <c r="S1120" i="1"/>
  <c r="S1121" i="1"/>
  <c r="S1122" i="1"/>
  <c r="S1123" i="1"/>
  <c r="S1124" i="1"/>
  <c r="S1126" i="1"/>
  <c r="S1127" i="1"/>
  <c r="S1128" i="1"/>
  <c r="S1129" i="1"/>
  <c r="S1130" i="1"/>
  <c r="S1131" i="1"/>
  <c r="S1132" i="1"/>
  <c r="S1133" i="1"/>
  <c r="S1134" i="1"/>
  <c r="S1135" i="1"/>
  <c r="S1136" i="1"/>
  <c r="S1137" i="1"/>
  <c r="S1138" i="1"/>
  <c r="S1139" i="1"/>
  <c r="S1141" i="1"/>
  <c r="S1142" i="1"/>
  <c r="S1143" i="1"/>
  <c r="S1144" i="1"/>
  <c r="S1145" i="1"/>
  <c r="S1146" i="1"/>
  <c r="S1147" i="1"/>
  <c r="S1148" i="1"/>
  <c r="S1149" i="1"/>
  <c r="S1150" i="1"/>
  <c r="S1151" i="1"/>
  <c r="S1152" i="1"/>
  <c r="S1153" i="1"/>
  <c r="S1154" i="1"/>
  <c r="S1155" i="1"/>
  <c r="S1156" i="1"/>
  <c r="S1157" i="1"/>
  <c r="S1158" i="1"/>
  <c r="S1159" i="1"/>
  <c r="S1160" i="1"/>
  <c r="S1161" i="1"/>
  <c r="S1162" i="1"/>
  <c r="S1163" i="1"/>
  <c r="S1164" i="1"/>
  <c r="S1165" i="1"/>
  <c r="S1166" i="1"/>
  <c r="S1167" i="1"/>
  <c r="S1168" i="1"/>
  <c r="O995" i="1"/>
  <c r="O996" i="1"/>
  <c r="O997" i="1"/>
  <c r="O998" i="1"/>
  <c r="O999" i="1"/>
  <c r="O1000" i="1"/>
  <c r="O1001" i="1"/>
  <c r="O1002" i="1"/>
  <c r="S995" i="1"/>
  <c r="S996" i="1"/>
  <c r="S997" i="1"/>
  <c r="S998" i="1"/>
  <c r="S999" i="1"/>
  <c r="S1000" i="1"/>
  <c r="S1001" i="1"/>
  <c r="S1002" i="1"/>
  <c r="O991" i="1"/>
  <c r="O992" i="1"/>
  <c r="O993" i="1"/>
  <c r="O994" i="1"/>
  <c r="S991" i="1"/>
  <c r="S992" i="1"/>
  <c r="S993" i="1"/>
  <c r="S994" i="1"/>
  <c r="O982" i="1"/>
  <c r="O983" i="1"/>
  <c r="O984" i="1"/>
  <c r="O985" i="1"/>
  <c r="O986" i="1"/>
  <c r="O987" i="1"/>
  <c r="O988" i="1"/>
  <c r="O989" i="1"/>
  <c r="O990" i="1"/>
  <c r="S982" i="1"/>
  <c r="S983" i="1"/>
  <c r="S984" i="1"/>
  <c r="S985" i="1"/>
  <c r="S986" i="1"/>
  <c r="S987" i="1"/>
  <c r="S988" i="1"/>
  <c r="S989" i="1"/>
  <c r="S990" i="1"/>
  <c r="O979" i="1"/>
  <c r="O980" i="1"/>
  <c r="O981" i="1"/>
  <c r="S979" i="1"/>
  <c r="S980" i="1"/>
  <c r="S981" i="1"/>
  <c r="O968" i="1"/>
  <c r="O969" i="1"/>
  <c r="O970" i="1"/>
  <c r="O971" i="1"/>
  <c r="O972" i="1"/>
  <c r="O973" i="1"/>
  <c r="O974" i="1"/>
  <c r="O975" i="1"/>
  <c r="O976" i="1"/>
  <c r="O977" i="1"/>
  <c r="O978" i="1"/>
  <c r="S968" i="1"/>
  <c r="S969" i="1"/>
  <c r="S970" i="1"/>
  <c r="S971" i="1"/>
  <c r="S972" i="1"/>
  <c r="S973" i="1"/>
  <c r="S974" i="1"/>
  <c r="S975" i="1"/>
  <c r="S976" i="1"/>
  <c r="S977" i="1"/>
  <c r="S978" i="1"/>
  <c r="O964" i="1"/>
  <c r="O965" i="1"/>
  <c r="O966" i="1"/>
  <c r="O967" i="1"/>
  <c r="S964" i="1"/>
  <c r="S965" i="1"/>
  <c r="S966" i="1"/>
  <c r="S967" i="1"/>
  <c r="O956" i="1"/>
  <c r="O957" i="1"/>
  <c r="P957" i="1" s="1"/>
  <c r="O958" i="1"/>
  <c r="P958" i="1" s="1"/>
  <c r="O959" i="1"/>
  <c r="P959" i="1" s="1"/>
  <c r="O960" i="1"/>
  <c r="P960" i="1" s="1"/>
  <c r="S956" i="1"/>
  <c r="S957" i="1"/>
  <c r="S958" i="1"/>
  <c r="S959" i="1"/>
  <c r="S960" i="1"/>
  <c r="O920" i="1"/>
  <c r="P920" i="1" s="1"/>
  <c r="O921" i="1"/>
  <c r="O922" i="1"/>
  <c r="O923" i="1"/>
  <c r="O924" i="1"/>
  <c r="O925" i="1"/>
  <c r="O926" i="1"/>
  <c r="O927" i="1"/>
  <c r="O928" i="1"/>
  <c r="O929" i="1"/>
  <c r="O930" i="1"/>
  <c r="O931" i="1"/>
  <c r="O932" i="1"/>
  <c r="O933" i="1"/>
  <c r="O934" i="1"/>
  <c r="O935" i="1"/>
  <c r="O936" i="1"/>
  <c r="O937" i="1"/>
  <c r="O938" i="1"/>
  <c r="O939" i="1"/>
  <c r="O940" i="1"/>
  <c r="O941" i="1"/>
  <c r="O942" i="1"/>
  <c r="P942" i="1" s="1"/>
  <c r="O943" i="1"/>
  <c r="P943" i="1" s="1"/>
  <c r="O944" i="1"/>
  <c r="P944" i="1" s="1"/>
  <c r="O945" i="1"/>
  <c r="P945" i="1" s="1"/>
  <c r="O946" i="1"/>
  <c r="O947" i="1"/>
  <c r="O948" i="1"/>
  <c r="O949" i="1"/>
  <c r="O950" i="1"/>
  <c r="O951" i="1"/>
  <c r="O952" i="1"/>
  <c r="O953" i="1"/>
  <c r="O954" i="1"/>
  <c r="O955" i="1"/>
  <c r="P955" i="1" s="1"/>
  <c r="S920" i="1"/>
  <c r="S921" i="1"/>
  <c r="S922" i="1"/>
  <c r="S923" i="1"/>
  <c r="S924" i="1"/>
  <c r="S925" i="1"/>
  <c r="S926" i="1"/>
  <c r="S927" i="1"/>
  <c r="S928" i="1"/>
  <c r="S929" i="1"/>
  <c r="S930" i="1"/>
  <c r="S931" i="1"/>
  <c r="S932" i="1"/>
  <c r="S933" i="1"/>
  <c r="S934" i="1"/>
  <c r="S935" i="1"/>
  <c r="S936" i="1"/>
  <c r="S937" i="1"/>
  <c r="S938" i="1"/>
  <c r="S939" i="1"/>
  <c r="S940" i="1"/>
  <c r="S941" i="1"/>
  <c r="S942" i="1"/>
  <c r="S943" i="1"/>
  <c r="S944" i="1"/>
  <c r="S945" i="1"/>
  <c r="S946" i="1"/>
  <c r="S947" i="1"/>
  <c r="S948" i="1"/>
  <c r="S949" i="1"/>
  <c r="S950" i="1"/>
  <c r="S951" i="1"/>
  <c r="S952" i="1"/>
  <c r="S953" i="1"/>
  <c r="S954" i="1"/>
  <c r="S955" i="1"/>
  <c r="O895" i="1"/>
  <c r="P895" i="1" s="1"/>
  <c r="O896" i="1"/>
  <c r="P896" i="1" s="1"/>
  <c r="O897" i="1"/>
  <c r="P897" i="1" s="1"/>
  <c r="O898" i="1"/>
  <c r="P898" i="1" s="1"/>
  <c r="O899" i="1"/>
  <c r="P899" i="1" s="1"/>
  <c r="O900" i="1"/>
  <c r="P900" i="1" s="1"/>
  <c r="O901" i="1"/>
  <c r="P901" i="1" s="1"/>
  <c r="O902" i="1"/>
  <c r="P902" i="1" s="1"/>
  <c r="O903" i="1"/>
  <c r="P903" i="1" s="1"/>
  <c r="O904" i="1"/>
  <c r="P904" i="1" s="1"/>
  <c r="O905" i="1"/>
  <c r="P905" i="1" s="1"/>
  <c r="O906" i="1"/>
  <c r="P906" i="1" s="1"/>
  <c r="O907" i="1"/>
  <c r="P907" i="1" s="1"/>
  <c r="O908" i="1"/>
  <c r="P908" i="1" s="1"/>
  <c r="O909" i="1"/>
  <c r="P909" i="1" s="1"/>
  <c r="O910" i="1"/>
  <c r="P910" i="1" s="1"/>
  <c r="O911" i="1"/>
  <c r="P911" i="1" s="1"/>
  <c r="O912" i="1"/>
  <c r="P912" i="1" s="1"/>
  <c r="O913" i="1"/>
  <c r="P913" i="1" s="1"/>
  <c r="S895" i="1"/>
  <c r="S896" i="1"/>
  <c r="S897" i="1"/>
  <c r="S898" i="1"/>
  <c r="S899" i="1"/>
  <c r="S900" i="1"/>
  <c r="S901" i="1"/>
  <c r="S902" i="1"/>
  <c r="S903" i="1"/>
  <c r="S904" i="1"/>
  <c r="S905" i="1"/>
  <c r="S906" i="1"/>
  <c r="S907" i="1"/>
  <c r="S908" i="1"/>
  <c r="S909" i="1"/>
  <c r="S910" i="1"/>
  <c r="S911" i="1"/>
  <c r="S912" i="1"/>
  <c r="S913" i="1"/>
  <c r="O873" i="1"/>
  <c r="O874" i="1"/>
  <c r="O875" i="1"/>
  <c r="O876" i="1"/>
  <c r="O877" i="1"/>
  <c r="P877" i="1" s="1"/>
  <c r="O878" i="1"/>
  <c r="P878" i="1" s="1"/>
  <c r="O879" i="1"/>
  <c r="P879" i="1" s="1"/>
  <c r="O880" i="1"/>
  <c r="P880" i="1" s="1"/>
  <c r="O881" i="1"/>
  <c r="P881" i="1" s="1"/>
  <c r="O882" i="1"/>
  <c r="P882" i="1" s="1"/>
  <c r="O883" i="1"/>
  <c r="P883" i="1" s="1"/>
  <c r="O884" i="1"/>
  <c r="P884" i="1" s="1"/>
  <c r="O885" i="1"/>
  <c r="P885" i="1" s="1"/>
  <c r="O886" i="1"/>
  <c r="P886" i="1" s="1"/>
  <c r="O887" i="1"/>
  <c r="P887" i="1" s="1"/>
  <c r="O888" i="1"/>
  <c r="P888" i="1" s="1"/>
  <c r="O889" i="1"/>
  <c r="P889" i="1" s="1"/>
  <c r="O890" i="1"/>
  <c r="P890" i="1" s="1"/>
  <c r="O891" i="1"/>
  <c r="P891" i="1" s="1"/>
  <c r="O892" i="1"/>
  <c r="P892" i="1" s="1"/>
  <c r="O893" i="1"/>
  <c r="P893" i="1" s="1"/>
  <c r="O894" i="1"/>
  <c r="P894" i="1" s="1"/>
  <c r="S873" i="1"/>
  <c r="S874" i="1"/>
  <c r="S875" i="1"/>
  <c r="S876" i="1"/>
  <c r="S877" i="1"/>
  <c r="S878" i="1"/>
  <c r="S879" i="1"/>
  <c r="S880" i="1"/>
  <c r="S881" i="1"/>
  <c r="S882" i="1"/>
  <c r="S883" i="1"/>
  <c r="S884" i="1"/>
  <c r="S885" i="1"/>
  <c r="S886" i="1"/>
  <c r="S887" i="1"/>
  <c r="S888" i="1"/>
  <c r="S889" i="1"/>
  <c r="S890" i="1"/>
  <c r="S891" i="1"/>
  <c r="S892" i="1"/>
  <c r="S893" i="1"/>
  <c r="S894" i="1"/>
  <c r="O865" i="1"/>
  <c r="O866" i="1"/>
  <c r="O867" i="1"/>
  <c r="O868" i="1"/>
  <c r="O869" i="1"/>
  <c r="O870" i="1"/>
  <c r="O871" i="1"/>
  <c r="O872" i="1"/>
  <c r="S865" i="1"/>
  <c r="S866" i="1"/>
  <c r="S867" i="1"/>
  <c r="S868" i="1"/>
  <c r="S869" i="1"/>
  <c r="S870" i="1"/>
  <c r="S871" i="1"/>
  <c r="S872" i="1"/>
  <c r="O844" i="1"/>
  <c r="O845" i="1"/>
  <c r="O846" i="1"/>
  <c r="O847" i="1"/>
  <c r="O848" i="1"/>
  <c r="O849" i="1"/>
  <c r="O850" i="1"/>
  <c r="O851" i="1"/>
  <c r="O852" i="1"/>
  <c r="O853" i="1"/>
  <c r="O854" i="1"/>
  <c r="O855" i="1"/>
  <c r="O856" i="1"/>
  <c r="O857" i="1"/>
  <c r="O858" i="1"/>
  <c r="O859" i="1"/>
  <c r="O860" i="1"/>
  <c r="O861" i="1"/>
  <c r="O862" i="1"/>
  <c r="O863" i="1"/>
  <c r="O864" i="1"/>
  <c r="S844" i="1"/>
  <c r="S845" i="1"/>
  <c r="S846" i="1"/>
  <c r="S847" i="1"/>
  <c r="S848" i="1"/>
  <c r="S849" i="1"/>
  <c r="S850" i="1"/>
  <c r="S851" i="1"/>
  <c r="S852" i="1"/>
  <c r="S853" i="1"/>
  <c r="S854" i="1"/>
  <c r="S855" i="1"/>
  <c r="S856" i="1"/>
  <c r="S857" i="1"/>
  <c r="S858" i="1"/>
  <c r="S859" i="1"/>
  <c r="S860" i="1"/>
  <c r="S861" i="1"/>
  <c r="S862" i="1"/>
  <c r="S863" i="1"/>
  <c r="S864" i="1"/>
  <c r="O829" i="1"/>
  <c r="O830" i="1"/>
  <c r="O831" i="1"/>
  <c r="O832" i="1"/>
  <c r="O833" i="1"/>
  <c r="O834" i="1"/>
  <c r="O835" i="1"/>
  <c r="O836" i="1"/>
  <c r="O837" i="1"/>
  <c r="O838" i="1"/>
  <c r="O839" i="1"/>
  <c r="O840" i="1"/>
  <c r="O841" i="1"/>
  <c r="O842" i="1"/>
  <c r="O843" i="1"/>
  <c r="S829" i="1"/>
  <c r="S830" i="1"/>
  <c r="S831" i="1"/>
  <c r="S832" i="1"/>
  <c r="S833" i="1"/>
  <c r="S834" i="1"/>
  <c r="S835" i="1"/>
  <c r="S836" i="1"/>
  <c r="S837" i="1"/>
  <c r="S838" i="1"/>
  <c r="S839" i="1"/>
  <c r="S840" i="1"/>
  <c r="S841" i="1"/>
  <c r="S842" i="1"/>
  <c r="S843" i="1"/>
  <c r="O819" i="1"/>
  <c r="O820" i="1"/>
  <c r="O821" i="1"/>
  <c r="O822" i="1"/>
  <c r="O823" i="1"/>
  <c r="O824" i="1"/>
  <c r="O825" i="1"/>
  <c r="O826" i="1"/>
  <c r="O827" i="1"/>
  <c r="O828" i="1"/>
  <c r="S819" i="1"/>
  <c r="S820" i="1"/>
  <c r="S821" i="1"/>
  <c r="S822" i="1"/>
  <c r="S823" i="1"/>
  <c r="S824" i="1"/>
  <c r="S825" i="1"/>
  <c r="S826" i="1"/>
  <c r="S827" i="1"/>
  <c r="S828" i="1"/>
  <c r="O805" i="1"/>
  <c r="O806" i="1"/>
  <c r="O807" i="1"/>
  <c r="O808" i="1"/>
  <c r="O809" i="1"/>
  <c r="O810" i="1"/>
  <c r="O811" i="1"/>
  <c r="O812" i="1"/>
  <c r="O813" i="1"/>
  <c r="O814" i="1"/>
  <c r="O815" i="1"/>
  <c r="O816" i="1"/>
  <c r="O817" i="1"/>
  <c r="O818" i="1"/>
  <c r="S805" i="1"/>
  <c r="S806" i="1"/>
  <c r="S807" i="1"/>
  <c r="S808" i="1"/>
  <c r="S809" i="1"/>
  <c r="S810" i="1"/>
  <c r="S811" i="1"/>
  <c r="S812" i="1"/>
  <c r="S813" i="1"/>
  <c r="S814" i="1"/>
  <c r="S815" i="1"/>
  <c r="S816" i="1"/>
  <c r="S817" i="1"/>
  <c r="S818" i="1"/>
  <c r="O781" i="1"/>
  <c r="O782" i="1"/>
  <c r="O783" i="1"/>
  <c r="O784" i="1"/>
  <c r="O785" i="1"/>
  <c r="O786" i="1"/>
  <c r="O787" i="1"/>
  <c r="O788" i="1"/>
  <c r="O789" i="1"/>
  <c r="O790" i="1"/>
  <c r="O791" i="1"/>
  <c r="O792" i="1"/>
  <c r="O793" i="1"/>
  <c r="O794" i="1"/>
  <c r="O795" i="1"/>
  <c r="O796" i="1"/>
  <c r="O797" i="1"/>
  <c r="O798" i="1"/>
  <c r="O799" i="1"/>
  <c r="O800" i="1"/>
  <c r="O801" i="1"/>
  <c r="O802" i="1"/>
  <c r="O803" i="1"/>
  <c r="O804" i="1"/>
  <c r="S781" i="1"/>
  <c r="S782" i="1"/>
  <c r="S783" i="1"/>
  <c r="S784" i="1"/>
  <c r="S785" i="1"/>
  <c r="S786" i="1"/>
  <c r="S787" i="1"/>
  <c r="S788" i="1"/>
  <c r="S789" i="1"/>
  <c r="S790" i="1"/>
  <c r="S791" i="1"/>
  <c r="S792" i="1"/>
  <c r="S793" i="1"/>
  <c r="S794" i="1"/>
  <c r="S795" i="1"/>
  <c r="S796" i="1"/>
  <c r="S797" i="1"/>
  <c r="S798" i="1"/>
  <c r="S799" i="1"/>
  <c r="S800" i="1"/>
  <c r="S801" i="1"/>
  <c r="S802" i="1"/>
  <c r="S803" i="1"/>
  <c r="S804" i="1"/>
  <c r="O772" i="1"/>
  <c r="O773" i="1"/>
  <c r="O774" i="1"/>
  <c r="S772" i="1"/>
  <c r="S773" i="1"/>
  <c r="S774" i="1"/>
  <c r="O768" i="1"/>
  <c r="O769" i="1"/>
  <c r="O770" i="1"/>
  <c r="P770" i="1" s="1"/>
  <c r="O771" i="1"/>
  <c r="S768" i="1"/>
  <c r="S769" i="1"/>
  <c r="S770" i="1"/>
  <c r="S771" i="1"/>
  <c r="O764" i="1"/>
  <c r="O765" i="1"/>
  <c r="O766" i="1"/>
  <c r="P766" i="1" s="1"/>
  <c r="O767" i="1"/>
  <c r="S764" i="1"/>
  <c r="S765" i="1"/>
  <c r="S766" i="1"/>
  <c r="S767" i="1"/>
  <c r="O760" i="1"/>
  <c r="P760" i="1" s="1"/>
  <c r="O761" i="1"/>
  <c r="O762" i="1"/>
  <c r="O763" i="1"/>
  <c r="S760" i="1"/>
  <c r="S761" i="1"/>
  <c r="S762" i="1"/>
  <c r="S763" i="1"/>
  <c r="O755" i="1"/>
  <c r="O756" i="1"/>
  <c r="O757" i="1"/>
  <c r="O758" i="1"/>
  <c r="P758" i="1" s="1"/>
  <c r="O759" i="1"/>
  <c r="S755" i="1"/>
  <c r="S756" i="1"/>
  <c r="S757" i="1"/>
  <c r="S758" i="1"/>
  <c r="S759" i="1"/>
  <c r="O752" i="1"/>
  <c r="O753" i="1"/>
  <c r="O754" i="1"/>
  <c r="S752" i="1"/>
  <c r="S753" i="1"/>
  <c r="S754" i="1"/>
  <c r="O750" i="1"/>
  <c r="P750" i="1" s="1"/>
  <c r="O751" i="1"/>
  <c r="P751" i="1" s="1"/>
  <c r="S750" i="1"/>
  <c r="S751" i="1"/>
  <c r="O748" i="1"/>
  <c r="O749" i="1"/>
  <c r="S748" i="1"/>
  <c r="S749" i="1"/>
  <c r="O744" i="1"/>
  <c r="O745" i="1"/>
  <c r="O746" i="1"/>
  <c r="O747" i="1"/>
  <c r="S744" i="1"/>
  <c r="S745" i="1"/>
  <c r="S746" i="1"/>
  <c r="S747" i="1"/>
  <c r="O743" i="1"/>
  <c r="P743" i="1" s="1"/>
  <c r="S743" i="1"/>
  <c r="O742" i="1"/>
  <c r="S742" i="1"/>
  <c r="O741" i="1"/>
  <c r="P741" i="1" s="1"/>
  <c r="S741" i="1"/>
  <c r="O740" i="1"/>
  <c r="S740" i="1"/>
  <c r="O738" i="1"/>
  <c r="O739" i="1"/>
  <c r="S738" i="1"/>
  <c r="S739" i="1"/>
  <c r="O732" i="1"/>
  <c r="O733" i="1"/>
  <c r="O734" i="1"/>
  <c r="O735" i="1"/>
  <c r="P735" i="1" s="1"/>
  <c r="O736" i="1"/>
  <c r="O737" i="1"/>
  <c r="S732" i="1"/>
  <c r="S733" i="1"/>
  <c r="S734" i="1"/>
  <c r="S735" i="1"/>
  <c r="S736" i="1"/>
  <c r="S737" i="1"/>
  <c r="O731" i="1"/>
  <c r="S731" i="1"/>
  <c r="O730" i="1"/>
  <c r="S730" i="1"/>
  <c r="O728" i="1"/>
  <c r="O729" i="1"/>
  <c r="P729" i="1" s="1"/>
  <c r="S728" i="1"/>
  <c r="S729" i="1"/>
  <c r="O726" i="1"/>
  <c r="O727" i="1"/>
  <c r="S726" i="1"/>
  <c r="S727" i="1"/>
  <c r="O722" i="1"/>
  <c r="P722" i="1" s="1"/>
  <c r="O723" i="1"/>
  <c r="O724" i="1"/>
  <c r="O725" i="1"/>
  <c r="S722" i="1"/>
  <c r="S723" i="1"/>
  <c r="S724" i="1"/>
  <c r="S725" i="1"/>
  <c r="O720" i="1"/>
  <c r="O721" i="1"/>
  <c r="S720" i="1"/>
  <c r="S721" i="1"/>
  <c r="O719" i="1"/>
  <c r="S719" i="1"/>
  <c r="O717" i="1"/>
  <c r="O718" i="1"/>
  <c r="S717" i="1"/>
  <c r="S718" i="1"/>
  <c r="O716" i="1"/>
  <c r="S716" i="1"/>
  <c r="O714" i="1"/>
  <c r="P714" i="1" s="1"/>
  <c r="O715" i="1"/>
  <c r="S714" i="1"/>
  <c r="S715" i="1"/>
  <c r="O711" i="1"/>
  <c r="P711" i="1" s="1"/>
  <c r="O712" i="1"/>
  <c r="O713" i="1"/>
  <c r="S711" i="1"/>
  <c r="S712" i="1"/>
  <c r="S713" i="1"/>
  <c r="O710" i="1"/>
  <c r="S710" i="1"/>
  <c r="O707" i="1"/>
  <c r="O708" i="1"/>
  <c r="O709" i="1"/>
  <c r="S707" i="1"/>
  <c r="S708" i="1"/>
  <c r="S709" i="1"/>
  <c r="O705" i="1"/>
  <c r="O706" i="1"/>
  <c r="S705" i="1"/>
  <c r="S706" i="1"/>
  <c r="O704" i="1"/>
  <c r="S704" i="1"/>
  <c r="O703" i="1"/>
  <c r="S703" i="1"/>
  <c r="O701" i="1"/>
  <c r="O702" i="1"/>
  <c r="S701" i="1"/>
  <c r="S702" i="1"/>
  <c r="O700" i="1"/>
  <c r="S700" i="1"/>
  <c r="O697" i="1"/>
  <c r="O698" i="1"/>
  <c r="O699" i="1"/>
  <c r="S697" i="1"/>
  <c r="S698" i="1"/>
  <c r="S699" i="1"/>
  <c r="O694" i="1"/>
  <c r="O695" i="1"/>
  <c r="P695" i="1" s="1"/>
  <c r="O696" i="1"/>
  <c r="S694" i="1"/>
  <c r="S695" i="1"/>
  <c r="S696" i="1"/>
  <c r="O693" i="1"/>
  <c r="S693" i="1"/>
  <c r="O686" i="1"/>
  <c r="O687" i="1"/>
  <c r="O688" i="1"/>
  <c r="P688" i="1" s="1"/>
  <c r="O689" i="1"/>
  <c r="O690" i="1"/>
  <c r="O691" i="1"/>
  <c r="O692" i="1"/>
  <c r="S686" i="1"/>
  <c r="S687" i="1"/>
  <c r="S688" i="1"/>
  <c r="S689" i="1"/>
  <c r="S690" i="1"/>
  <c r="S691" i="1"/>
  <c r="S692" i="1"/>
  <c r="O681" i="1"/>
  <c r="O682" i="1"/>
  <c r="P682" i="1" s="1"/>
  <c r="O683" i="1"/>
  <c r="O684" i="1"/>
  <c r="O685" i="1"/>
  <c r="S681" i="1"/>
  <c r="S682" i="1"/>
  <c r="S683" i="1"/>
  <c r="S684" i="1"/>
  <c r="S685" i="1"/>
  <c r="O677" i="1"/>
  <c r="O678" i="1"/>
  <c r="O679" i="1"/>
  <c r="P679" i="1" s="1"/>
  <c r="O680" i="1"/>
  <c r="P680" i="1" s="1"/>
  <c r="S677" i="1"/>
  <c r="S678" i="1"/>
  <c r="S679" i="1"/>
  <c r="S680" i="1"/>
  <c r="O673" i="1"/>
  <c r="P673" i="1" s="1"/>
  <c r="O674" i="1"/>
  <c r="O675" i="1"/>
  <c r="O676" i="1"/>
  <c r="S673" i="1"/>
  <c r="S674" i="1"/>
  <c r="S675" i="1"/>
  <c r="S676" i="1"/>
  <c r="O666" i="1"/>
  <c r="O667" i="1"/>
  <c r="O668" i="1"/>
  <c r="P668" i="1" s="1"/>
  <c r="O669" i="1"/>
  <c r="P669" i="1" s="1"/>
  <c r="O670" i="1"/>
  <c r="O671" i="1"/>
  <c r="O672" i="1"/>
  <c r="P672" i="1" s="1"/>
  <c r="S666" i="1"/>
  <c r="S667" i="1"/>
  <c r="S668" i="1"/>
  <c r="S669" i="1"/>
  <c r="S670" i="1"/>
  <c r="S671" i="1"/>
  <c r="S672" i="1"/>
  <c r="O664" i="1"/>
  <c r="S664" i="1"/>
  <c r="O663" i="1"/>
  <c r="S663" i="1"/>
  <c r="O661" i="1"/>
  <c r="O662" i="1"/>
  <c r="S661" i="1"/>
  <c r="S662" i="1"/>
  <c r="O660" i="1"/>
  <c r="S660" i="1"/>
  <c r="O659" i="1"/>
  <c r="S659" i="1"/>
  <c r="O658" i="1"/>
  <c r="S658" i="1"/>
  <c r="O657" i="1"/>
  <c r="S657" i="1"/>
  <c r="O656" i="1"/>
  <c r="S656" i="1"/>
  <c r="O655" i="1"/>
  <c r="S655" i="1"/>
  <c r="O654" i="1"/>
  <c r="S654" i="1"/>
  <c r="O652" i="1"/>
  <c r="O653" i="1"/>
  <c r="S652" i="1"/>
  <c r="S653" i="1"/>
  <c r="O651" i="1"/>
  <c r="S651" i="1"/>
  <c r="O650" i="1"/>
  <c r="S650" i="1"/>
  <c r="O649" i="1"/>
  <c r="S649" i="1"/>
  <c r="O648" i="1"/>
  <c r="S648" i="1"/>
  <c r="O647" i="1"/>
  <c r="S647" i="1"/>
  <c r="O646" i="1"/>
  <c r="S646" i="1"/>
  <c r="O645" i="1"/>
  <c r="S645" i="1"/>
  <c r="O642" i="1"/>
  <c r="O643" i="1"/>
  <c r="P643" i="1" s="1"/>
  <c r="O644" i="1"/>
  <c r="P644" i="1" s="1"/>
  <c r="S642" i="1"/>
  <c r="S643" i="1"/>
  <c r="S644" i="1"/>
  <c r="O641" i="1"/>
  <c r="S641" i="1"/>
  <c r="O640" i="1"/>
  <c r="S640" i="1"/>
  <c r="O637" i="1"/>
  <c r="O638" i="1"/>
  <c r="O639" i="1"/>
  <c r="S637" i="1"/>
  <c r="S638" i="1"/>
  <c r="S639" i="1"/>
  <c r="O634" i="1"/>
  <c r="O635" i="1"/>
  <c r="O636" i="1"/>
  <c r="S634" i="1"/>
  <c r="S635" i="1"/>
  <c r="S636" i="1"/>
  <c r="O630" i="1"/>
  <c r="O631" i="1"/>
  <c r="O632" i="1"/>
  <c r="O633" i="1"/>
  <c r="S630" i="1"/>
  <c r="S631" i="1"/>
  <c r="S632" i="1"/>
  <c r="S633" i="1"/>
  <c r="O629" i="1"/>
  <c r="S629" i="1"/>
  <c r="O628" i="1"/>
  <c r="S628" i="1"/>
  <c r="O627" i="1"/>
  <c r="S627" i="1"/>
  <c r="O626" i="1"/>
  <c r="S626" i="1"/>
  <c r="O625" i="1"/>
  <c r="S625" i="1"/>
  <c r="O624" i="1"/>
  <c r="S624" i="1"/>
  <c r="O623" i="1"/>
  <c r="P623" i="1" s="1"/>
  <c r="S623" i="1"/>
  <c r="O620" i="1"/>
  <c r="P620" i="1" s="1"/>
  <c r="O621" i="1"/>
  <c r="P621" i="1" s="1"/>
  <c r="O622" i="1"/>
  <c r="P622" i="1" s="1"/>
  <c r="S620" i="1"/>
  <c r="S621" i="1"/>
  <c r="S622" i="1"/>
  <c r="O617" i="1"/>
  <c r="O618" i="1"/>
  <c r="O619" i="1"/>
  <c r="P619" i="1" s="1"/>
  <c r="S617" i="1"/>
  <c r="S618" i="1"/>
  <c r="S619" i="1"/>
  <c r="O613" i="1"/>
  <c r="P613" i="1" s="1"/>
  <c r="O614" i="1"/>
  <c r="S613" i="1"/>
  <c r="S614" i="1"/>
  <c r="O611" i="1"/>
  <c r="S611" i="1"/>
  <c r="O607" i="1"/>
  <c r="P607" i="1" s="1"/>
  <c r="O608" i="1"/>
  <c r="P608" i="1" s="1"/>
  <c r="S607" i="1"/>
  <c r="S608" i="1"/>
  <c r="O605" i="1"/>
  <c r="O606" i="1"/>
  <c r="S605" i="1"/>
  <c r="S606" i="1"/>
  <c r="O604" i="1"/>
  <c r="S604" i="1"/>
  <c r="O603" i="1"/>
  <c r="S603" i="1"/>
  <c r="O602" i="1"/>
  <c r="S602" i="1"/>
  <c r="O599" i="1"/>
  <c r="S599" i="1"/>
  <c r="O598" i="1"/>
  <c r="S598" i="1"/>
  <c r="O597" i="1"/>
  <c r="S597" i="1"/>
  <c r="O595" i="1"/>
  <c r="O596" i="1"/>
  <c r="S595" i="1"/>
  <c r="S596" i="1"/>
  <c r="O594" i="1"/>
  <c r="S594" i="1"/>
  <c r="O593" i="1"/>
  <c r="S593" i="1"/>
  <c r="O592" i="1"/>
  <c r="S592" i="1"/>
  <c r="O591" i="1"/>
  <c r="S591" i="1"/>
  <c r="O590" i="1"/>
  <c r="P590" i="1" s="1"/>
  <c r="S590" i="1"/>
  <c r="O589" i="1"/>
  <c r="S589" i="1"/>
  <c r="O587" i="1"/>
  <c r="O588" i="1"/>
  <c r="P588" i="1" s="1"/>
  <c r="S587" i="1"/>
  <c r="S588" i="1"/>
  <c r="O585" i="1"/>
  <c r="S585" i="1"/>
  <c r="O583" i="1"/>
  <c r="S583" i="1"/>
  <c r="O582" i="1"/>
  <c r="S582" i="1"/>
  <c r="O581" i="1"/>
  <c r="S581" i="1"/>
  <c r="O580" i="1"/>
  <c r="S580" i="1"/>
  <c r="O578" i="1"/>
  <c r="S578" i="1"/>
  <c r="O577" i="1"/>
  <c r="S577" i="1"/>
  <c r="O575" i="1"/>
  <c r="S575" i="1"/>
  <c r="O574" i="1"/>
  <c r="S574" i="1"/>
  <c r="O571" i="1"/>
  <c r="O572" i="1"/>
  <c r="P572" i="1" s="1"/>
  <c r="S571" i="1"/>
  <c r="S572" i="1"/>
  <c r="O570" i="1"/>
  <c r="S570" i="1"/>
  <c r="O569" i="1"/>
  <c r="S569" i="1"/>
  <c r="O567" i="1"/>
  <c r="S567" i="1"/>
  <c r="O566" i="1"/>
  <c r="P566" i="1" s="1"/>
  <c r="S566" i="1"/>
  <c r="O565" i="1"/>
  <c r="P565" i="1" s="1"/>
  <c r="S565" i="1"/>
  <c r="O564" i="1"/>
  <c r="P564" i="1" s="1"/>
  <c r="S564" i="1"/>
  <c r="O561" i="1"/>
  <c r="P561" i="1" s="1"/>
  <c r="O562" i="1"/>
  <c r="P562" i="1" s="1"/>
  <c r="S561" i="1"/>
  <c r="S562" i="1"/>
  <c r="O560" i="1"/>
  <c r="P560" i="1" s="1"/>
  <c r="S560" i="1"/>
  <c r="O559" i="1"/>
  <c r="P559" i="1" s="1"/>
  <c r="S559" i="1"/>
  <c r="O558" i="1"/>
  <c r="P558" i="1" s="1"/>
  <c r="S558" i="1"/>
  <c r="O557" i="1"/>
  <c r="P557" i="1" s="1"/>
  <c r="S557" i="1"/>
  <c r="O556" i="1"/>
  <c r="P556" i="1" s="1"/>
  <c r="S556" i="1"/>
  <c r="O554" i="1"/>
  <c r="P554" i="1" s="1"/>
  <c r="O555" i="1"/>
  <c r="P555" i="1" s="1"/>
  <c r="S554" i="1"/>
  <c r="S555" i="1"/>
  <c r="O553" i="1"/>
  <c r="P553" i="1" s="1"/>
  <c r="S553" i="1"/>
  <c r="O551" i="1"/>
  <c r="P551" i="1" s="1"/>
  <c r="O552" i="1"/>
  <c r="P552" i="1" s="1"/>
  <c r="S551" i="1"/>
  <c r="S552" i="1"/>
  <c r="O550" i="1"/>
  <c r="P550" i="1" s="1"/>
  <c r="S550" i="1"/>
  <c r="O549" i="1"/>
  <c r="P549" i="1" s="1"/>
  <c r="S549" i="1"/>
  <c r="O548" i="1"/>
  <c r="P548" i="1" s="1"/>
  <c r="S548" i="1"/>
  <c r="O546" i="1"/>
  <c r="P546" i="1" s="1"/>
  <c r="O547" i="1"/>
  <c r="S546" i="1"/>
  <c r="S547" i="1"/>
  <c r="O545" i="1"/>
  <c r="P545" i="1" s="1"/>
  <c r="S545" i="1"/>
  <c r="O543" i="1"/>
  <c r="P543" i="1" s="1"/>
  <c r="O544" i="1"/>
  <c r="S543" i="1"/>
  <c r="S544" i="1"/>
  <c r="O542" i="1"/>
  <c r="S542" i="1"/>
  <c r="O541" i="1"/>
  <c r="P541" i="1" s="1"/>
  <c r="S541" i="1"/>
  <c r="O539" i="1"/>
  <c r="P539" i="1" s="1"/>
  <c r="O540" i="1"/>
  <c r="S539" i="1"/>
  <c r="S540" i="1"/>
  <c r="O538" i="1"/>
  <c r="S538" i="1"/>
  <c r="O536" i="1"/>
  <c r="P536" i="1" s="1"/>
  <c r="O537" i="1"/>
  <c r="P537" i="1" s="1"/>
  <c r="S536" i="1"/>
  <c r="S537" i="1"/>
  <c r="O534" i="1"/>
  <c r="P534" i="1" s="1"/>
  <c r="O535" i="1"/>
  <c r="S534" i="1"/>
  <c r="S535" i="1"/>
  <c r="O532" i="1"/>
  <c r="P532" i="1" s="1"/>
  <c r="O533" i="1"/>
  <c r="S532" i="1"/>
  <c r="S533" i="1"/>
  <c r="O530" i="1"/>
  <c r="P530" i="1" s="1"/>
  <c r="O531" i="1"/>
  <c r="S530" i="1"/>
  <c r="S531" i="1"/>
  <c r="O529" i="1"/>
  <c r="P529" i="1" s="1"/>
  <c r="S529" i="1"/>
  <c r="O527" i="1"/>
  <c r="S527" i="1"/>
  <c r="O526" i="1"/>
  <c r="S526" i="1"/>
  <c r="O525" i="1"/>
  <c r="S525" i="1"/>
  <c r="O523" i="1"/>
  <c r="P523" i="1" s="1"/>
  <c r="O524" i="1"/>
  <c r="S523" i="1"/>
  <c r="S524" i="1"/>
  <c r="O521" i="1"/>
  <c r="P521" i="1" s="1"/>
  <c r="O522" i="1"/>
  <c r="S521" i="1"/>
  <c r="S522" i="1"/>
  <c r="O519" i="1"/>
  <c r="P519" i="1" s="1"/>
  <c r="O520" i="1"/>
  <c r="S519" i="1"/>
  <c r="S520" i="1"/>
  <c r="O516" i="1"/>
  <c r="P516" i="1" s="1"/>
  <c r="O517" i="1"/>
  <c r="P517" i="1" s="1"/>
  <c r="O518" i="1"/>
  <c r="S516" i="1"/>
  <c r="S517" i="1"/>
  <c r="S518" i="1"/>
  <c r="O515" i="1"/>
  <c r="P515" i="1" s="1"/>
  <c r="S515" i="1"/>
  <c r="O513" i="1"/>
  <c r="P513" i="1" s="1"/>
  <c r="O514" i="1"/>
  <c r="S513" i="1"/>
  <c r="S514" i="1"/>
  <c r="O512" i="1"/>
  <c r="S512" i="1"/>
  <c r="O510" i="1"/>
  <c r="P510" i="1" s="1"/>
  <c r="O511" i="1"/>
  <c r="P511" i="1" s="1"/>
  <c r="S510" i="1"/>
  <c r="S511" i="1"/>
  <c r="O508" i="1"/>
  <c r="P508" i="1" s="1"/>
  <c r="S508" i="1"/>
  <c r="O503" i="1"/>
  <c r="O504" i="1"/>
  <c r="O505" i="1"/>
  <c r="O506" i="1"/>
  <c r="S503" i="1"/>
  <c r="S504" i="1"/>
  <c r="S505" i="1"/>
  <c r="S506" i="1"/>
  <c r="O492" i="1"/>
  <c r="P492" i="1" s="1"/>
  <c r="O493" i="1"/>
  <c r="P493" i="1" s="1"/>
  <c r="O494" i="1"/>
  <c r="P494" i="1" s="1"/>
  <c r="O495" i="1"/>
  <c r="P495" i="1" s="1"/>
  <c r="O496" i="1"/>
  <c r="P496" i="1" s="1"/>
  <c r="O497" i="1"/>
  <c r="P497" i="1" s="1"/>
  <c r="O498" i="1"/>
  <c r="P498" i="1" s="1"/>
  <c r="O499" i="1"/>
  <c r="P499" i="1" s="1"/>
  <c r="O500" i="1"/>
  <c r="P500" i="1" s="1"/>
  <c r="O501" i="1"/>
  <c r="O502" i="1"/>
  <c r="P502" i="1" s="1"/>
  <c r="S492" i="1"/>
  <c r="S493" i="1"/>
  <c r="S494" i="1"/>
  <c r="S495" i="1"/>
  <c r="S496" i="1"/>
  <c r="S497" i="1"/>
  <c r="S498" i="1"/>
  <c r="S499" i="1"/>
  <c r="S500" i="1"/>
  <c r="S501" i="1"/>
  <c r="S502" i="1"/>
  <c r="O480" i="1"/>
  <c r="P480" i="1" s="1"/>
  <c r="O481" i="1"/>
  <c r="P481" i="1" s="1"/>
  <c r="O482" i="1"/>
  <c r="O483" i="1"/>
  <c r="O484" i="1"/>
  <c r="O485" i="1"/>
  <c r="O486" i="1"/>
  <c r="S480" i="1"/>
  <c r="S481" i="1"/>
  <c r="S482" i="1"/>
  <c r="S483" i="1"/>
  <c r="S484" i="1"/>
  <c r="S485" i="1"/>
  <c r="S486" i="1"/>
  <c r="O478" i="1"/>
  <c r="P478" i="1" s="1"/>
  <c r="O479" i="1"/>
  <c r="P479" i="1" s="1"/>
  <c r="S478" i="1"/>
  <c r="S479" i="1"/>
  <c r="O477" i="1"/>
  <c r="P477" i="1" s="1"/>
  <c r="S477" i="1"/>
  <c r="O475" i="1"/>
  <c r="O476" i="1"/>
  <c r="S475" i="1"/>
  <c r="S476" i="1"/>
  <c r="O474" i="1"/>
  <c r="S474" i="1"/>
  <c r="O472" i="1"/>
  <c r="S472" i="1"/>
  <c r="O467" i="1"/>
  <c r="O468" i="1"/>
  <c r="O469" i="1"/>
  <c r="O470" i="1"/>
  <c r="S467" i="1"/>
  <c r="S468" i="1"/>
  <c r="S469" i="1"/>
  <c r="S470" i="1"/>
  <c r="O457" i="1"/>
  <c r="P457" i="1" s="1"/>
  <c r="O458" i="1"/>
  <c r="P458" i="1" s="1"/>
  <c r="O459" i="1"/>
  <c r="P459" i="1" s="1"/>
  <c r="O460" i="1"/>
  <c r="P460" i="1" s="1"/>
  <c r="O461" i="1"/>
  <c r="P461" i="1" s="1"/>
  <c r="O462" i="1"/>
  <c r="P462" i="1" s="1"/>
  <c r="O463" i="1"/>
  <c r="P463" i="1" s="1"/>
  <c r="O464" i="1"/>
  <c r="O465" i="1"/>
  <c r="P465" i="1" s="1"/>
  <c r="O466" i="1"/>
  <c r="P466" i="1" s="1"/>
  <c r="S457" i="1"/>
  <c r="S458" i="1"/>
  <c r="S459" i="1"/>
  <c r="S460" i="1"/>
  <c r="S461" i="1"/>
  <c r="S462" i="1"/>
  <c r="S463" i="1"/>
  <c r="S464" i="1"/>
  <c r="S465" i="1"/>
  <c r="S466" i="1"/>
  <c r="O455" i="1"/>
  <c r="P455" i="1" s="1"/>
  <c r="O456" i="1"/>
  <c r="P456" i="1" s="1"/>
  <c r="S455" i="1"/>
  <c r="S456" i="1"/>
  <c r="O453" i="1"/>
  <c r="P453" i="1" s="1"/>
  <c r="O454" i="1"/>
  <c r="P454" i="1" s="1"/>
  <c r="S453" i="1"/>
  <c r="S454" i="1"/>
  <c r="O449" i="1"/>
  <c r="P449" i="1" s="1"/>
  <c r="O450" i="1"/>
  <c r="P450" i="1" s="1"/>
  <c r="O451" i="1"/>
  <c r="P451" i="1" s="1"/>
  <c r="O452" i="1"/>
  <c r="P452" i="1" s="1"/>
  <c r="S449" i="1"/>
  <c r="S450" i="1"/>
  <c r="S451" i="1"/>
  <c r="S452" i="1"/>
  <c r="O441" i="1"/>
  <c r="P441" i="1" s="1"/>
  <c r="O442" i="1"/>
  <c r="O443" i="1"/>
  <c r="P443" i="1" s="1"/>
  <c r="O444" i="1"/>
  <c r="O445" i="1"/>
  <c r="O446" i="1"/>
  <c r="P446" i="1" s="1"/>
  <c r="S441" i="1"/>
  <c r="S442" i="1"/>
  <c r="S443" i="1"/>
  <c r="S444" i="1"/>
  <c r="S445" i="1"/>
  <c r="S446" i="1"/>
  <c r="O437" i="1"/>
  <c r="O438" i="1"/>
  <c r="O439" i="1"/>
  <c r="P439" i="1" s="1"/>
  <c r="O440" i="1"/>
  <c r="S437" i="1"/>
  <c r="S438" i="1"/>
  <c r="S439" i="1"/>
  <c r="S440" i="1"/>
  <c r="O436" i="1"/>
  <c r="S436" i="1"/>
  <c r="O433" i="1"/>
  <c r="O434" i="1"/>
  <c r="O435" i="1"/>
  <c r="S433" i="1"/>
  <c r="S434" i="1"/>
  <c r="S435" i="1"/>
  <c r="O431" i="1"/>
  <c r="O432" i="1"/>
  <c r="S431" i="1"/>
  <c r="S432" i="1"/>
  <c r="O430" i="1"/>
  <c r="P430" i="1" s="1"/>
  <c r="S430" i="1"/>
  <c r="O429" i="1"/>
  <c r="S429" i="1"/>
  <c r="O420" i="1"/>
  <c r="O421" i="1"/>
  <c r="O422" i="1"/>
  <c r="O423" i="1"/>
  <c r="O424" i="1"/>
  <c r="O425" i="1"/>
  <c r="P425" i="1" s="1"/>
  <c r="O426" i="1"/>
  <c r="S420" i="1"/>
  <c r="S421" i="1"/>
  <c r="S422" i="1"/>
  <c r="S423" i="1"/>
  <c r="S424" i="1"/>
  <c r="S425" i="1"/>
  <c r="S426" i="1"/>
  <c r="O406" i="1"/>
  <c r="P406" i="1" s="1"/>
  <c r="O407" i="1"/>
  <c r="P407" i="1" s="1"/>
  <c r="O408" i="1"/>
  <c r="P408" i="1" s="1"/>
  <c r="O409" i="1"/>
  <c r="P409" i="1" s="1"/>
  <c r="O410" i="1"/>
  <c r="P410" i="1" s="1"/>
  <c r="O411" i="1"/>
  <c r="P411" i="1" s="1"/>
  <c r="O412" i="1"/>
  <c r="P412" i="1" s="1"/>
  <c r="O413" i="1"/>
  <c r="P413" i="1" s="1"/>
  <c r="O414" i="1"/>
  <c r="O415" i="1"/>
  <c r="P415" i="1" s="1"/>
  <c r="O416" i="1"/>
  <c r="O417" i="1"/>
  <c r="P417" i="1" s="1"/>
  <c r="O418" i="1"/>
  <c r="P418" i="1" s="1"/>
  <c r="O419" i="1"/>
  <c r="P419" i="1" s="1"/>
  <c r="S406" i="1"/>
  <c r="S407" i="1"/>
  <c r="S408" i="1"/>
  <c r="S409" i="1"/>
  <c r="S410" i="1"/>
  <c r="S411" i="1"/>
  <c r="S412" i="1"/>
  <c r="S413" i="1"/>
  <c r="S414" i="1"/>
  <c r="S415" i="1"/>
  <c r="S416" i="1"/>
  <c r="S417" i="1"/>
  <c r="S418" i="1"/>
  <c r="S419" i="1"/>
  <c r="O400" i="1"/>
  <c r="P400" i="1" s="1"/>
  <c r="O401" i="1"/>
  <c r="P401" i="1" s="1"/>
  <c r="O402" i="1"/>
  <c r="O403" i="1"/>
  <c r="O404" i="1"/>
  <c r="O405" i="1"/>
  <c r="S400" i="1"/>
  <c r="S401" i="1"/>
  <c r="S402" i="1"/>
  <c r="S403" i="1"/>
  <c r="S404" i="1"/>
  <c r="S405" i="1"/>
  <c r="O395" i="1"/>
  <c r="P395" i="1" s="1"/>
  <c r="O396" i="1"/>
  <c r="P396" i="1" s="1"/>
  <c r="O397" i="1"/>
  <c r="P397" i="1" s="1"/>
  <c r="O398" i="1"/>
  <c r="P398" i="1" s="1"/>
  <c r="O399" i="1"/>
  <c r="P399" i="1" s="1"/>
  <c r="S395" i="1"/>
  <c r="S396" i="1"/>
  <c r="S397" i="1"/>
  <c r="S398" i="1"/>
  <c r="S399" i="1"/>
  <c r="O385" i="1"/>
  <c r="O386" i="1"/>
  <c r="O387" i="1"/>
  <c r="O388" i="1"/>
  <c r="O389" i="1"/>
  <c r="O390" i="1"/>
  <c r="O391" i="1"/>
  <c r="O392" i="1"/>
  <c r="O393" i="1"/>
  <c r="O394" i="1"/>
  <c r="S385" i="1"/>
  <c r="S386" i="1"/>
  <c r="S387" i="1"/>
  <c r="S388" i="1"/>
  <c r="S389" i="1"/>
  <c r="S390" i="1"/>
  <c r="S391" i="1"/>
  <c r="S392" i="1"/>
  <c r="S393" i="1"/>
  <c r="S394" i="1"/>
  <c r="O367" i="1"/>
  <c r="P367" i="1" s="1"/>
  <c r="O368" i="1"/>
  <c r="P368" i="1" s="1"/>
  <c r="O369" i="1"/>
  <c r="P369" i="1" s="1"/>
  <c r="O370" i="1"/>
  <c r="P370" i="1" s="1"/>
  <c r="O371" i="1"/>
  <c r="P371" i="1" s="1"/>
  <c r="O372" i="1"/>
  <c r="O373" i="1"/>
  <c r="P373" i="1" s="1"/>
  <c r="O374" i="1"/>
  <c r="P374" i="1" s="1"/>
  <c r="O375" i="1"/>
  <c r="P375" i="1" s="1"/>
  <c r="O376" i="1"/>
  <c r="P376" i="1" s="1"/>
  <c r="O377" i="1"/>
  <c r="P377" i="1" s="1"/>
  <c r="O378" i="1"/>
  <c r="P378" i="1" s="1"/>
  <c r="O379" i="1"/>
  <c r="P379" i="1" s="1"/>
  <c r="O380" i="1"/>
  <c r="P380" i="1" s="1"/>
  <c r="O381" i="1"/>
  <c r="P381" i="1" s="1"/>
  <c r="O382" i="1"/>
  <c r="O383" i="1"/>
  <c r="O384" i="1"/>
  <c r="P384" i="1" s="1"/>
  <c r="S367" i="1"/>
  <c r="S368" i="1"/>
  <c r="S369" i="1"/>
  <c r="S370" i="1"/>
  <c r="S371" i="1"/>
  <c r="S372" i="1"/>
  <c r="S373" i="1"/>
  <c r="S374" i="1"/>
  <c r="S375" i="1"/>
  <c r="S376" i="1"/>
  <c r="S377" i="1"/>
  <c r="S378" i="1"/>
  <c r="S379" i="1"/>
  <c r="S380" i="1"/>
  <c r="S381" i="1"/>
  <c r="S382" i="1"/>
  <c r="S383" i="1"/>
  <c r="S384" i="1"/>
  <c r="O365" i="1"/>
  <c r="P365" i="1" s="1"/>
  <c r="O366" i="1"/>
  <c r="P366" i="1" s="1"/>
  <c r="S365" i="1"/>
  <c r="S366" i="1"/>
  <c r="O358" i="1"/>
  <c r="P358" i="1" s="1"/>
  <c r="O359" i="1"/>
  <c r="P359" i="1" s="1"/>
  <c r="O360" i="1"/>
  <c r="P360" i="1" s="1"/>
  <c r="O361" i="1"/>
  <c r="P361" i="1" s="1"/>
  <c r="O362" i="1"/>
  <c r="P362" i="1" s="1"/>
  <c r="O364" i="1"/>
  <c r="P364" i="1" s="1"/>
  <c r="S358" i="1"/>
  <c r="S359" i="1"/>
  <c r="S360" i="1"/>
  <c r="S361" i="1"/>
  <c r="S362" i="1"/>
  <c r="S364" i="1"/>
  <c r="O357" i="1"/>
  <c r="P357" i="1" s="1"/>
  <c r="S357" i="1"/>
  <c r="O356" i="1"/>
  <c r="P356" i="1" s="1"/>
  <c r="S356" i="1"/>
  <c r="O349" i="1"/>
  <c r="P349" i="1" s="1"/>
  <c r="O350" i="1"/>
  <c r="P350" i="1" s="1"/>
  <c r="O351" i="1"/>
  <c r="P351" i="1" s="1"/>
  <c r="O352" i="1"/>
  <c r="P352" i="1" s="1"/>
  <c r="O353" i="1"/>
  <c r="P353" i="1" s="1"/>
  <c r="O354" i="1"/>
  <c r="P354" i="1" s="1"/>
  <c r="O355" i="1"/>
  <c r="P355" i="1" s="1"/>
  <c r="S349" i="1"/>
  <c r="S350" i="1"/>
  <c r="S351" i="1"/>
  <c r="S352" i="1"/>
  <c r="S353" i="1"/>
  <c r="S354" i="1"/>
  <c r="S355" i="1"/>
  <c r="O344" i="1"/>
  <c r="O345" i="1"/>
  <c r="O346" i="1"/>
  <c r="O347" i="1"/>
  <c r="O348" i="1"/>
  <c r="S344" i="1"/>
  <c r="S345" i="1"/>
  <c r="S346" i="1"/>
  <c r="S347" i="1"/>
  <c r="S348" i="1"/>
  <c r="O332" i="1"/>
  <c r="P332" i="1" s="1"/>
  <c r="O333" i="1"/>
  <c r="P333" i="1" s="1"/>
  <c r="O334" i="1"/>
  <c r="P334" i="1" s="1"/>
  <c r="O335" i="1"/>
  <c r="O336" i="1"/>
  <c r="P336" i="1" s="1"/>
  <c r="O337" i="1"/>
  <c r="P337" i="1" s="1"/>
  <c r="O338" i="1"/>
  <c r="O339" i="1"/>
  <c r="O340" i="1"/>
  <c r="P340" i="1" s="1"/>
  <c r="O341" i="1"/>
  <c r="P341" i="1" s="1"/>
  <c r="O342" i="1"/>
  <c r="P342" i="1" s="1"/>
  <c r="O343" i="1"/>
  <c r="P343" i="1" s="1"/>
  <c r="S332" i="1"/>
  <c r="S333" i="1"/>
  <c r="S334" i="1"/>
  <c r="S335" i="1"/>
  <c r="S336" i="1"/>
  <c r="S337" i="1"/>
  <c r="S338" i="1"/>
  <c r="S339" i="1"/>
  <c r="S340" i="1"/>
  <c r="S341" i="1"/>
  <c r="S342" i="1"/>
  <c r="S343" i="1"/>
  <c r="O330" i="1"/>
  <c r="P330" i="1" s="1"/>
  <c r="O331" i="1"/>
  <c r="S330" i="1"/>
  <c r="S331" i="1"/>
  <c r="O329" i="1"/>
  <c r="S329" i="1"/>
  <c r="O327" i="1"/>
  <c r="P327" i="1" s="1"/>
  <c r="S327" i="1"/>
  <c r="O325" i="1"/>
  <c r="P325" i="1" s="1"/>
  <c r="O326" i="1"/>
  <c r="S325" i="1"/>
  <c r="S326" i="1"/>
  <c r="O324" i="1"/>
  <c r="S324" i="1"/>
  <c r="O322" i="1"/>
  <c r="P322" i="1" s="1"/>
  <c r="O323" i="1"/>
  <c r="S322" i="1"/>
  <c r="S323" i="1"/>
  <c r="O320" i="1"/>
  <c r="O321" i="1"/>
  <c r="S320" i="1"/>
  <c r="S321" i="1"/>
  <c r="O318" i="1"/>
  <c r="P318" i="1" s="1"/>
  <c r="O319" i="1"/>
  <c r="S318" i="1"/>
  <c r="S319" i="1"/>
  <c r="O317" i="1"/>
  <c r="P317" i="1" s="1"/>
  <c r="S317" i="1"/>
  <c r="O315" i="1"/>
  <c r="O316" i="1"/>
  <c r="S315" i="1"/>
  <c r="S316" i="1"/>
  <c r="O313" i="1"/>
  <c r="P313" i="1" s="1"/>
  <c r="S313" i="1"/>
  <c r="O312" i="1"/>
  <c r="P312" i="1" s="1"/>
  <c r="S312" i="1"/>
  <c r="O311" i="1"/>
  <c r="P311" i="1" s="1"/>
  <c r="S311" i="1"/>
  <c r="O310" i="1"/>
  <c r="P310" i="1" s="1"/>
  <c r="S310" i="1"/>
  <c r="O309" i="1"/>
  <c r="P309" i="1" s="1"/>
  <c r="S309" i="1"/>
  <c r="O307" i="1"/>
  <c r="S307" i="1"/>
  <c r="O306" i="1"/>
  <c r="S306" i="1"/>
  <c r="O305" i="1"/>
  <c r="S305" i="1"/>
  <c r="O304" i="1"/>
  <c r="S304" i="1"/>
  <c r="O303" i="1"/>
  <c r="S303" i="1"/>
  <c r="O302" i="1"/>
  <c r="S302" i="1"/>
  <c r="O301" i="1"/>
  <c r="S301" i="1"/>
  <c r="O300" i="1"/>
  <c r="S300" i="1"/>
  <c r="O299" i="1"/>
  <c r="S299" i="1"/>
  <c r="O298" i="1"/>
  <c r="S298" i="1"/>
  <c r="O297" i="1"/>
  <c r="S297" i="1"/>
  <c r="O296" i="1"/>
  <c r="P296" i="1" s="1"/>
  <c r="S296" i="1"/>
  <c r="O295" i="1"/>
  <c r="S295" i="1"/>
  <c r="O293" i="1"/>
  <c r="O294" i="1"/>
  <c r="S293" i="1"/>
  <c r="S294" i="1"/>
  <c r="O291" i="1"/>
  <c r="P291" i="1" s="1"/>
  <c r="O292" i="1"/>
  <c r="P292" i="1" s="1"/>
  <c r="S291" i="1"/>
  <c r="S292" i="1"/>
  <c r="O290" i="1"/>
  <c r="S290" i="1"/>
  <c r="O287" i="1"/>
  <c r="O288" i="1"/>
  <c r="O289" i="1"/>
  <c r="S287" i="1"/>
  <c r="S288" i="1"/>
  <c r="S289" i="1"/>
  <c r="O284" i="1"/>
  <c r="O285" i="1"/>
  <c r="P285" i="1" s="1"/>
  <c r="O286" i="1"/>
  <c r="S284" i="1"/>
  <c r="S285" i="1"/>
  <c r="S286" i="1"/>
  <c r="O281" i="1"/>
  <c r="O282" i="1"/>
  <c r="O283" i="1"/>
  <c r="S281" i="1"/>
  <c r="S282" i="1"/>
  <c r="S283" i="1"/>
  <c r="O277" i="1"/>
  <c r="O278" i="1"/>
  <c r="P278" i="1" s="1"/>
  <c r="O279" i="1"/>
  <c r="O280" i="1"/>
  <c r="S277" i="1"/>
  <c r="S278" i="1"/>
  <c r="S279" i="1"/>
  <c r="S280" i="1"/>
  <c r="O273" i="1"/>
  <c r="O274" i="1"/>
  <c r="P274" i="1" s="1"/>
  <c r="O275" i="1"/>
  <c r="S273" i="1"/>
  <c r="S274" i="1"/>
  <c r="S275" i="1"/>
  <c r="O272" i="1"/>
  <c r="S272" i="1"/>
  <c r="O271" i="1"/>
  <c r="S271" i="1"/>
  <c r="O268" i="1"/>
  <c r="P268" i="1" s="1"/>
  <c r="O269" i="1"/>
  <c r="P269" i="1" s="1"/>
  <c r="O270" i="1"/>
  <c r="S268" i="1"/>
  <c r="S269" i="1"/>
  <c r="S270" i="1"/>
  <c r="O267" i="1"/>
  <c r="S267" i="1"/>
  <c r="O264" i="1"/>
  <c r="S264" i="1"/>
  <c r="O262" i="1"/>
  <c r="P262" i="1" s="1"/>
  <c r="O263" i="1"/>
  <c r="S262" i="1"/>
  <c r="S263" i="1"/>
  <c r="O260" i="1"/>
  <c r="O261" i="1"/>
  <c r="S260" i="1"/>
  <c r="S261" i="1"/>
  <c r="O255" i="1"/>
  <c r="O257" i="1"/>
  <c r="S255" i="1"/>
  <c r="S257" i="1"/>
  <c r="O251" i="1"/>
  <c r="P251" i="1" s="1"/>
  <c r="O252" i="1"/>
  <c r="S251" i="1"/>
  <c r="S252" i="1"/>
  <c r="O250" i="1"/>
  <c r="P250" i="1" s="1"/>
  <c r="S250" i="1"/>
  <c r="O247" i="1"/>
  <c r="O249" i="1"/>
  <c r="S247" i="1"/>
  <c r="S249" i="1"/>
  <c r="O246" i="1"/>
  <c r="S246" i="1"/>
  <c r="O245" i="1"/>
  <c r="S245" i="1"/>
  <c r="O243" i="1"/>
  <c r="S243" i="1"/>
  <c r="O233" i="1"/>
  <c r="O234" i="1"/>
  <c r="O235" i="1"/>
  <c r="O236" i="1"/>
  <c r="P236" i="1" s="1"/>
  <c r="O237" i="1"/>
  <c r="O238" i="1"/>
  <c r="O239" i="1"/>
  <c r="P239" i="1" s="1"/>
  <c r="O240" i="1"/>
  <c r="P240" i="1" s="1"/>
  <c r="O241" i="1"/>
  <c r="O242" i="1"/>
  <c r="S233" i="1"/>
  <c r="S234" i="1"/>
  <c r="S235" i="1"/>
  <c r="S236" i="1"/>
  <c r="S237" i="1"/>
  <c r="S238" i="1"/>
  <c r="S239" i="1"/>
  <c r="S240" i="1"/>
  <c r="S241" i="1"/>
  <c r="S242" i="1"/>
  <c r="O232" i="1"/>
  <c r="S232" i="1"/>
  <c r="O231" i="1"/>
  <c r="S231" i="1"/>
  <c r="O227" i="1"/>
  <c r="P227" i="1" s="1"/>
  <c r="O228" i="1"/>
  <c r="O229" i="1"/>
  <c r="S227" i="1"/>
  <c r="S228" i="1"/>
  <c r="S229" i="1"/>
  <c r="O225" i="1"/>
  <c r="O226" i="1"/>
  <c r="S225" i="1"/>
  <c r="S226" i="1"/>
  <c r="O218" i="1"/>
  <c r="O219" i="1"/>
  <c r="O220" i="1"/>
  <c r="P220" i="1" s="1"/>
  <c r="O221" i="1"/>
  <c r="O222" i="1"/>
  <c r="O223" i="1"/>
  <c r="P223" i="1" s="1"/>
  <c r="O224" i="1"/>
  <c r="S218" i="1"/>
  <c r="S219" i="1"/>
  <c r="S220" i="1"/>
  <c r="S221" i="1"/>
  <c r="S222" i="1"/>
  <c r="S223" i="1"/>
  <c r="S224" i="1"/>
  <c r="O215" i="1"/>
  <c r="P215" i="1" s="1"/>
  <c r="O216" i="1"/>
  <c r="P216" i="1" s="1"/>
  <c r="O217" i="1"/>
  <c r="P217" i="1" s="1"/>
  <c r="S215" i="1"/>
  <c r="S216" i="1"/>
  <c r="S217" i="1"/>
  <c r="O208" i="1"/>
  <c r="P208" i="1" s="1"/>
  <c r="O209" i="1"/>
  <c r="P209" i="1" s="1"/>
  <c r="O210" i="1"/>
  <c r="P210" i="1" s="1"/>
  <c r="O211" i="1"/>
  <c r="P211" i="1" s="1"/>
  <c r="O212" i="1"/>
  <c r="P212" i="1" s="1"/>
  <c r="O213" i="1"/>
  <c r="P213" i="1" s="1"/>
  <c r="O214" i="1"/>
  <c r="P214" i="1" s="1"/>
  <c r="S208" i="1"/>
  <c r="S209" i="1"/>
  <c r="S210" i="1"/>
  <c r="S211" i="1"/>
  <c r="S212" i="1"/>
  <c r="S213" i="1"/>
  <c r="S214" i="1"/>
  <c r="O204" i="1"/>
  <c r="P204" i="1" s="1"/>
  <c r="O205" i="1"/>
  <c r="P205" i="1" s="1"/>
  <c r="S204" i="1"/>
  <c r="S205" i="1"/>
  <c r="O197" i="1"/>
  <c r="P197" i="1" s="1"/>
  <c r="O198" i="1"/>
  <c r="P198" i="1" s="1"/>
  <c r="O199" i="1"/>
  <c r="P199" i="1" s="1"/>
  <c r="O200" i="1"/>
  <c r="P200" i="1" s="1"/>
  <c r="O201" i="1"/>
  <c r="P201" i="1" s="1"/>
  <c r="O202" i="1"/>
  <c r="P202" i="1" s="1"/>
  <c r="O203" i="1"/>
  <c r="P203" i="1" s="1"/>
  <c r="S197" i="1"/>
  <c r="S198" i="1"/>
  <c r="S199" i="1"/>
  <c r="S200" i="1"/>
  <c r="S201" i="1"/>
  <c r="S202" i="1"/>
  <c r="S203" i="1"/>
  <c r="O196" i="1"/>
  <c r="P196" i="1" s="1"/>
  <c r="S196" i="1"/>
  <c r="O194" i="1"/>
  <c r="P194" i="1" s="1"/>
  <c r="O195" i="1"/>
  <c r="P195" i="1" s="1"/>
  <c r="S194" i="1"/>
  <c r="S195" i="1"/>
  <c r="O191" i="1"/>
  <c r="P191" i="1" s="1"/>
  <c r="O192" i="1"/>
  <c r="P192" i="1" s="1"/>
  <c r="O193" i="1"/>
  <c r="P193" i="1" s="1"/>
  <c r="S191" i="1"/>
  <c r="S192" i="1"/>
  <c r="S193" i="1"/>
  <c r="O190" i="1"/>
  <c r="P190" i="1" s="1"/>
  <c r="S190" i="1"/>
  <c r="O189" i="1"/>
  <c r="P189" i="1" s="1"/>
  <c r="S189" i="1"/>
  <c r="O187" i="1"/>
  <c r="P187" i="1" s="1"/>
  <c r="O188" i="1"/>
  <c r="P188" i="1" s="1"/>
  <c r="S187" i="1"/>
  <c r="S188" i="1"/>
  <c r="O186" i="1"/>
  <c r="P186" i="1" s="1"/>
  <c r="S186" i="1"/>
  <c r="O185" i="1"/>
  <c r="P185" i="1" s="1"/>
  <c r="S185" i="1"/>
  <c r="O183" i="1"/>
  <c r="P183" i="1" s="1"/>
  <c r="O184" i="1"/>
  <c r="P184" i="1" s="1"/>
  <c r="S183" i="1"/>
  <c r="S184" i="1"/>
  <c r="O182" i="1"/>
  <c r="P182" i="1" s="1"/>
  <c r="S182" i="1"/>
  <c r="O181" i="1"/>
  <c r="P181" i="1" s="1"/>
  <c r="S181" i="1"/>
  <c r="O180" i="1"/>
  <c r="P180" i="1" s="1"/>
  <c r="S180" i="1"/>
  <c r="O179" i="1"/>
  <c r="P179" i="1" s="1"/>
  <c r="S179" i="1"/>
  <c r="O178" i="1"/>
  <c r="P178" i="1" s="1"/>
  <c r="S178" i="1"/>
  <c r="O177" i="1"/>
  <c r="P177" i="1" s="1"/>
  <c r="S177" i="1"/>
  <c r="O176" i="1"/>
  <c r="P176" i="1" s="1"/>
  <c r="S176" i="1"/>
  <c r="O175" i="1"/>
  <c r="P175" i="1" s="1"/>
  <c r="S175" i="1"/>
  <c r="O174" i="1"/>
  <c r="P174" i="1" s="1"/>
  <c r="S174" i="1"/>
  <c r="O173" i="1"/>
  <c r="P173" i="1" s="1"/>
  <c r="S173" i="1"/>
  <c r="O172" i="1"/>
  <c r="P172" i="1" s="1"/>
  <c r="S172" i="1"/>
  <c r="O171" i="1"/>
  <c r="P171" i="1" s="1"/>
  <c r="S171" i="1"/>
  <c r="O170" i="1"/>
  <c r="P170" i="1" s="1"/>
  <c r="S170" i="1"/>
  <c r="O169" i="1"/>
  <c r="P169" i="1" s="1"/>
  <c r="S169" i="1"/>
  <c r="O168" i="1"/>
  <c r="P168" i="1" s="1"/>
  <c r="S168" i="1"/>
  <c r="O167" i="1"/>
  <c r="P167" i="1" s="1"/>
  <c r="S167" i="1"/>
  <c r="O161" i="1"/>
  <c r="P161" i="1" s="1"/>
  <c r="O162" i="1"/>
  <c r="P162" i="1" s="1"/>
  <c r="O163" i="1"/>
  <c r="P163" i="1" s="1"/>
  <c r="O164" i="1"/>
  <c r="P164" i="1" s="1"/>
  <c r="O165" i="1"/>
  <c r="P165" i="1" s="1"/>
  <c r="O166" i="1"/>
  <c r="P166" i="1" s="1"/>
  <c r="S161" i="1"/>
  <c r="S162" i="1"/>
  <c r="S163" i="1"/>
  <c r="S164" i="1"/>
  <c r="S165" i="1"/>
  <c r="S166" i="1"/>
  <c r="O159" i="1"/>
  <c r="P159" i="1" s="1"/>
  <c r="S159" i="1"/>
  <c r="O157" i="1"/>
  <c r="P157" i="1" s="1"/>
  <c r="O158" i="1"/>
  <c r="P158" i="1" s="1"/>
  <c r="S157" i="1"/>
  <c r="S158" i="1"/>
  <c r="O152" i="1"/>
  <c r="P152" i="1" s="1"/>
  <c r="O153" i="1"/>
  <c r="P153" i="1" s="1"/>
  <c r="O154" i="1"/>
  <c r="P154" i="1" s="1"/>
  <c r="O155" i="1"/>
  <c r="P155" i="1" s="1"/>
  <c r="O156" i="1"/>
  <c r="P156" i="1" s="1"/>
  <c r="S152" i="1"/>
  <c r="S153" i="1"/>
  <c r="S154" i="1"/>
  <c r="S155" i="1"/>
  <c r="S156" i="1"/>
  <c r="O149" i="1"/>
  <c r="P149" i="1" s="1"/>
  <c r="O150" i="1"/>
  <c r="P150" i="1" s="1"/>
  <c r="S149" i="1"/>
  <c r="S150" i="1"/>
  <c r="O146" i="1"/>
  <c r="P146" i="1" s="1"/>
  <c r="O147" i="1"/>
  <c r="P147" i="1" s="1"/>
  <c r="O148" i="1"/>
  <c r="P148" i="1" s="1"/>
  <c r="S146" i="1"/>
  <c r="S147" i="1"/>
  <c r="S148" i="1"/>
  <c r="O145" i="1"/>
  <c r="P145" i="1" s="1"/>
  <c r="S145" i="1"/>
  <c r="O144" i="1"/>
  <c r="P144" i="1" s="1"/>
  <c r="S144" i="1"/>
  <c r="O143" i="1"/>
  <c r="P143" i="1" s="1"/>
  <c r="S143" i="1"/>
  <c r="O142" i="1"/>
  <c r="P142" i="1" s="1"/>
  <c r="S142" i="1"/>
  <c r="O141" i="1"/>
  <c r="P141" i="1" s="1"/>
  <c r="S141" i="1"/>
  <c r="O139" i="1"/>
  <c r="P139" i="1" s="1"/>
  <c r="O140" i="1"/>
  <c r="P140" i="1" s="1"/>
  <c r="S139" i="1"/>
  <c r="S140" i="1"/>
  <c r="O138" i="1"/>
  <c r="P138" i="1" s="1"/>
  <c r="S138" i="1"/>
  <c r="O137" i="1"/>
  <c r="P137" i="1" s="1"/>
  <c r="S137" i="1"/>
  <c r="O136" i="1"/>
  <c r="P136" i="1" s="1"/>
  <c r="S136" i="1"/>
  <c r="O135" i="1"/>
  <c r="P135" i="1" s="1"/>
  <c r="S135" i="1"/>
  <c r="O134" i="1"/>
  <c r="P134" i="1" s="1"/>
  <c r="S134" i="1"/>
  <c r="O133" i="1"/>
  <c r="P133" i="1" s="1"/>
  <c r="S133" i="1"/>
  <c r="O132" i="1"/>
  <c r="P132" i="1" s="1"/>
  <c r="S132" i="1"/>
  <c r="O131" i="1"/>
  <c r="P131" i="1" s="1"/>
  <c r="S131" i="1"/>
  <c r="O129" i="1"/>
  <c r="P129" i="1" s="1"/>
  <c r="S129" i="1"/>
  <c r="S130" i="1"/>
  <c r="O128" i="1"/>
  <c r="P128" i="1" s="1"/>
  <c r="S128" i="1"/>
  <c r="O127" i="1"/>
  <c r="P127" i="1" s="1"/>
  <c r="S127" i="1"/>
  <c r="O126" i="1"/>
  <c r="P126" i="1" s="1"/>
  <c r="S126" i="1"/>
  <c r="O125" i="1"/>
  <c r="P125" i="1" s="1"/>
  <c r="S125" i="1"/>
  <c r="O124" i="1"/>
  <c r="P124" i="1" s="1"/>
  <c r="S124" i="1"/>
  <c r="O123" i="1"/>
  <c r="P123" i="1" s="1"/>
  <c r="S123" i="1"/>
  <c r="O122" i="1"/>
  <c r="P122" i="1" s="1"/>
  <c r="S122" i="1"/>
  <c r="O121" i="1"/>
  <c r="P121" i="1" s="1"/>
  <c r="S121" i="1"/>
  <c r="O120" i="1"/>
  <c r="P120" i="1" s="1"/>
  <c r="S120" i="1"/>
  <c r="O119" i="1"/>
  <c r="P119" i="1" s="1"/>
  <c r="S119" i="1"/>
  <c r="O118" i="1"/>
  <c r="P118" i="1" s="1"/>
  <c r="S118" i="1"/>
  <c r="O117" i="1"/>
  <c r="P117" i="1" s="1"/>
  <c r="S117" i="1"/>
  <c r="O116" i="1"/>
  <c r="P116" i="1" s="1"/>
  <c r="S116" i="1"/>
  <c r="O115" i="1"/>
  <c r="P115" i="1" s="1"/>
  <c r="S115" i="1"/>
  <c r="O114" i="1"/>
  <c r="P114" i="1" s="1"/>
  <c r="S114" i="1"/>
  <c r="O113" i="1"/>
  <c r="P113" i="1" s="1"/>
  <c r="S113" i="1"/>
  <c r="O112" i="1"/>
  <c r="P112" i="1" s="1"/>
  <c r="S112" i="1"/>
  <c r="O111" i="1"/>
  <c r="P111" i="1" s="1"/>
  <c r="S111" i="1"/>
  <c r="O110" i="1"/>
  <c r="P110" i="1" s="1"/>
  <c r="S110" i="1"/>
  <c r="O109" i="1"/>
  <c r="P109" i="1" s="1"/>
  <c r="S109" i="1"/>
  <c r="O107" i="1"/>
  <c r="P107" i="1" s="1"/>
  <c r="O108" i="1"/>
  <c r="P108" i="1" s="1"/>
  <c r="S107" i="1"/>
  <c r="S108" i="1"/>
  <c r="O105" i="1"/>
  <c r="P105" i="1" s="1"/>
  <c r="O106" i="1"/>
  <c r="P106" i="1" s="1"/>
  <c r="S105" i="1"/>
  <c r="S106" i="1"/>
  <c r="O104" i="1"/>
  <c r="P104" i="1" s="1"/>
  <c r="S104" i="1"/>
  <c r="O103" i="1"/>
  <c r="P103" i="1" s="1"/>
  <c r="S103" i="1"/>
  <c r="O101" i="1"/>
  <c r="P101" i="1" s="1"/>
  <c r="O102" i="1"/>
  <c r="P102" i="1" s="1"/>
  <c r="S101" i="1"/>
  <c r="S102" i="1"/>
  <c r="O100" i="1"/>
  <c r="P100" i="1" s="1"/>
  <c r="S100" i="1"/>
  <c r="O99" i="1"/>
  <c r="P99" i="1" s="1"/>
  <c r="S99" i="1"/>
  <c r="O98" i="1"/>
  <c r="P98" i="1" s="1"/>
  <c r="S98" i="1"/>
  <c r="O96" i="1"/>
  <c r="P96" i="1" s="1"/>
  <c r="S96" i="1"/>
  <c r="O93" i="1"/>
  <c r="P93" i="1" s="1"/>
  <c r="O94" i="1"/>
  <c r="P94" i="1" s="1"/>
  <c r="O95" i="1"/>
  <c r="P95" i="1" s="1"/>
  <c r="S93" i="1"/>
  <c r="S94" i="1"/>
  <c r="S95" i="1"/>
  <c r="O91" i="1"/>
  <c r="P91" i="1" s="1"/>
  <c r="S91" i="1"/>
  <c r="O84" i="1"/>
  <c r="P84" i="1" s="1"/>
  <c r="O85" i="1"/>
  <c r="P85" i="1" s="1"/>
  <c r="O86" i="1"/>
  <c r="P86" i="1" s="1"/>
  <c r="O87" i="1"/>
  <c r="P87" i="1" s="1"/>
  <c r="O88" i="1"/>
  <c r="P88" i="1" s="1"/>
  <c r="O89" i="1"/>
  <c r="S84" i="1"/>
  <c r="S85" i="1"/>
  <c r="S86" i="1"/>
  <c r="S87" i="1"/>
  <c r="S88" i="1"/>
  <c r="S89" i="1"/>
  <c r="O82" i="1"/>
  <c r="P82" i="1" s="1"/>
  <c r="S82" i="1"/>
  <c r="O81" i="1"/>
  <c r="P81" i="1" s="1"/>
  <c r="S81" i="1"/>
  <c r="O80" i="1"/>
  <c r="P80" i="1" s="1"/>
  <c r="S80" i="1"/>
  <c r="O77" i="1"/>
  <c r="P77" i="1" s="1"/>
  <c r="O78" i="1"/>
  <c r="P78" i="1" s="1"/>
  <c r="O79" i="1"/>
  <c r="P79" i="1" s="1"/>
  <c r="S77" i="1"/>
  <c r="S78" i="1"/>
  <c r="S79" i="1"/>
  <c r="O75" i="1"/>
  <c r="P75" i="1" s="1"/>
  <c r="O76" i="1"/>
  <c r="P76" i="1" s="1"/>
  <c r="S75" i="1"/>
  <c r="S76" i="1"/>
  <c r="O73" i="1"/>
  <c r="P73" i="1" s="1"/>
  <c r="O74" i="1"/>
  <c r="P74" i="1" s="1"/>
  <c r="S73" i="1"/>
  <c r="S74" i="1"/>
  <c r="O69" i="1"/>
  <c r="P69" i="1" s="1"/>
  <c r="O70" i="1"/>
  <c r="P70" i="1" s="1"/>
  <c r="O71" i="1"/>
  <c r="P71" i="1" s="1"/>
  <c r="O72" i="1"/>
  <c r="P72" i="1" s="1"/>
  <c r="S69" i="1"/>
  <c r="S70" i="1"/>
  <c r="S71" i="1"/>
  <c r="S72" i="1"/>
  <c r="O67" i="1"/>
  <c r="P67" i="1" s="1"/>
  <c r="O68" i="1"/>
  <c r="P68" i="1" s="1"/>
  <c r="S67" i="1"/>
  <c r="S68" i="1"/>
  <c r="O66" i="1"/>
  <c r="P66" i="1" s="1"/>
  <c r="S66" i="1"/>
  <c r="O65" i="1"/>
  <c r="P65" i="1" s="1"/>
  <c r="S65" i="1"/>
  <c r="O61" i="1"/>
  <c r="P61" i="1" s="1"/>
  <c r="O62" i="1"/>
  <c r="P62" i="1" s="1"/>
  <c r="O63" i="1"/>
  <c r="P63" i="1" s="1"/>
  <c r="O64" i="1"/>
  <c r="P64" i="1" s="1"/>
  <c r="S61" i="1"/>
  <c r="S62" i="1"/>
  <c r="S63" i="1"/>
  <c r="S64" i="1"/>
  <c r="O57" i="1"/>
  <c r="P57" i="1" s="1"/>
  <c r="O58" i="1"/>
  <c r="P58" i="1" s="1"/>
  <c r="O59" i="1"/>
  <c r="P59" i="1" s="1"/>
  <c r="O60" i="1"/>
  <c r="P60" i="1" s="1"/>
  <c r="S57" i="1"/>
  <c r="S58" i="1"/>
  <c r="S59" i="1"/>
  <c r="S60" i="1"/>
  <c r="O56" i="1"/>
  <c r="P56" i="1" s="1"/>
  <c r="S56" i="1"/>
  <c r="O50" i="1"/>
  <c r="P50" i="1" s="1"/>
  <c r="O51" i="1"/>
  <c r="P51" i="1" s="1"/>
  <c r="O52" i="1"/>
  <c r="P52" i="1" s="1"/>
  <c r="O53" i="1"/>
  <c r="P53" i="1" s="1"/>
  <c r="O54" i="1"/>
  <c r="P54" i="1" s="1"/>
  <c r="O55" i="1"/>
  <c r="P55" i="1" s="1"/>
  <c r="S50" i="1"/>
  <c r="S51" i="1"/>
  <c r="S52" i="1"/>
  <c r="S53" i="1"/>
  <c r="S54" i="1"/>
  <c r="S55" i="1"/>
  <c r="O43" i="1"/>
  <c r="P43" i="1" s="1"/>
  <c r="O44" i="1"/>
  <c r="P44" i="1" s="1"/>
  <c r="O45" i="1"/>
  <c r="P45" i="1" s="1"/>
  <c r="O46" i="1"/>
  <c r="P46" i="1" s="1"/>
  <c r="O47" i="1"/>
  <c r="P47" i="1" s="1"/>
  <c r="O48" i="1"/>
  <c r="P48" i="1" s="1"/>
  <c r="O49" i="1"/>
  <c r="P49" i="1" s="1"/>
  <c r="S43" i="1"/>
  <c r="S44" i="1"/>
  <c r="S45" i="1"/>
  <c r="S46" i="1"/>
  <c r="S47" i="1"/>
  <c r="S48" i="1"/>
  <c r="S49" i="1"/>
  <c r="O18" i="1"/>
  <c r="P18" i="1" s="1"/>
  <c r="O19" i="1"/>
  <c r="P19" i="1" s="1"/>
  <c r="O20" i="1"/>
  <c r="P20" i="1" s="1"/>
  <c r="O21" i="1"/>
  <c r="P21" i="1" s="1"/>
  <c r="O22" i="1"/>
  <c r="P22" i="1" s="1"/>
  <c r="O23" i="1"/>
  <c r="P23" i="1" s="1"/>
  <c r="O24" i="1"/>
  <c r="P24" i="1" s="1"/>
  <c r="O25" i="1"/>
  <c r="P25" i="1" s="1"/>
  <c r="O26" i="1"/>
  <c r="P26" i="1" s="1"/>
  <c r="O27" i="1"/>
  <c r="P27" i="1" s="1"/>
  <c r="O28" i="1"/>
  <c r="P28" i="1" s="1"/>
  <c r="O29" i="1"/>
  <c r="P29" i="1" s="1"/>
  <c r="O30" i="1"/>
  <c r="P30" i="1" s="1"/>
  <c r="O31" i="1"/>
  <c r="P31" i="1" s="1"/>
  <c r="O32" i="1"/>
  <c r="P32" i="1" s="1"/>
  <c r="O33" i="1"/>
  <c r="P33" i="1" s="1"/>
  <c r="O34" i="1"/>
  <c r="P34" i="1" s="1"/>
  <c r="O35" i="1"/>
  <c r="P35" i="1" s="1"/>
  <c r="O36" i="1"/>
  <c r="P36" i="1" s="1"/>
  <c r="O37" i="1"/>
  <c r="P37" i="1" s="1"/>
  <c r="O38" i="1"/>
  <c r="P38" i="1" s="1"/>
  <c r="O39" i="1"/>
  <c r="P39" i="1" s="1"/>
  <c r="O40" i="1"/>
  <c r="P40" i="1" s="1"/>
  <c r="O41" i="1"/>
  <c r="P41" i="1" s="1"/>
  <c r="O42" i="1"/>
  <c r="P42" i="1" s="1"/>
  <c r="S18" i="1"/>
  <c r="S19" i="1"/>
  <c r="S20" i="1"/>
  <c r="S21" i="1"/>
  <c r="S22" i="1"/>
  <c r="S23" i="1"/>
  <c r="S24" i="1"/>
  <c r="S25" i="1"/>
  <c r="S26" i="1"/>
  <c r="S27" i="1"/>
  <c r="S28" i="1"/>
  <c r="S29" i="1"/>
  <c r="S30" i="1"/>
  <c r="S31" i="1"/>
  <c r="S32" i="1"/>
  <c r="S33" i="1"/>
  <c r="S34" i="1"/>
  <c r="S35" i="1"/>
  <c r="S36" i="1"/>
  <c r="S37" i="1"/>
  <c r="S38" i="1"/>
  <c r="S39" i="1"/>
  <c r="S40" i="1"/>
  <c r="S41" i="1"/>
  <c r="S42" i="1"/>
  <c r="O16" i="1"/>
  <c r="P16" i="1" s="1"/>
  <c r="S16" i="1"/>
  <c r="K5" i="1"/>
  <c r="K6" i="1"/>
  <c r="K7" i="1"/>
  <c r="K8" i="1"/>
  <c r="K9" i="1"/>
  <c r="K10" i="1"/>
  <c r="K11" i="1"/>
  <c r="K12" i="1"/>
  <c r="K13" i="1"/>
  <c r="K14" i="1"/>
  <c r="K4" i="1"/>
  <c r="I15" i="1"/>
  <c r="J15" i="1" s="1"/>
  <c r="O15" i="1"/>
  <c r="P15" i="1" s="1"/>
  <c r="S15" i="1"/>
  <c r="O14" i="1"/>
  <c r="S14" i="1"/>
  <c r="O13" i="1"/>
  <c r="S13" i="1"/>
  <c r="S4" i="1"/>
  <c r="S5" i="1"/>
  <c r="S6" i="1"/>
  <c r="S7" i="1"/>
  <c r="S8" i="1"/>
  <c r="S9" i="1"/>
  <c r="S10" i="1"/>
  <c r="S11" i="1"/>
  <c r="S12" i="1"/>
  <c r="O4" i="1"/>
  <c r="O5" i="1"/>
  <c r="O6" i="1"/>
  <c r="O7" i="1"/>
  <c r="O8" i="1"/>
  <c r="O9" i="1"/>
  <c r="O10" i="1"/>
  <c r="O11" i="1"/>
  <c r="O12" i="1"/>
  <c r="U12" i="1" l="1"/>
  <c r="Z12" i="1" s="1"/>
  <c r="U88" i="1"/>
  <c r="Z88" i="1" s="1"/>
  <c r="U344" i="1"/>
  <c r="Z344" i="1" s="1"/>
  <c r="U384" i="1"/>
  <c r="U409" i="1"/>
  <c r="Z409" i="1" s="1"/>
  <c r="U614" i="1"/>
  <c r="U642" i="1"/>
  <c r="Z642" i="1" s="1"/>
  <c r="U740" i="1"/>
  <c r="Z740" i="1" s="1"/>
  <c r="U749" i="1"/>
  <c r="Z749" i="1" s="1"/>
  <c r="U816" i="1"/>
  <c r="Z816" i="1" s="1"/>
  <c r="U822" i="1"/>
  <c r="Z822" i="1" s="1"/>
  <c r="U833" i="1"/>
  <c r="Z833" i="1" s="1"/>
  <c r="U947" i="1"/>
  <c r="U931" i="1"/>
  <c r="U981" i="1"/>
  <c r="Z981" i="1" s="1"/>
  <c r="U1168" i="1"/>
  <c r="Z1168" i="1" s="1"/>
  <c r="U1160" i="1"/>
  <c r="U1144" i="1"/>
  <c r="U1110" i="1"/>
  <c r="U1102" i="1"/>
  <c r="Z1102" i="1" s="1"/>
  <c r="U1228" i="1"/>
  <c r="Z1228" i="1" s="1"/>
  <c r="U1212" i="1"/>
  <c r="U1196" i="1"/>
  <c r="U1180" i="1"/>
  <c r="U1274" i="1"/>
  <c r="Z1274" i="1" s="1"/>
  <c r="U1258" i="1"/>
  <c r="Z1258" i="1" s="1"/>
  <c r="U1313" i="1"/>
  <c r="Z1313" i="1" s="1"/>
  <c r="U1348" i="1"/>
  <c r="Z1348" i="1" s="1"/>
  <c r="U1363" i="1"/>
  <c r="U1367" i="1"/>
  <c r="Z1367" i="1" s="1"/>
  <c r="U1419" i="1"/>
  <c r="U1437" i="1"/>
  <c r="Z1437" i="1" s="1"/>
  <c r="U1623" i="1"/>
  <c r="U1639" i="1"/>
  <c r="Z1639" i="1" s="1"/>
  <c r="U1653" i="1"/>
  <c r="U1685" i="1"/>
  <c r="Z1685" i="1" s="1"/>
  <c r="U1661" i="1"/>
  <c r="U1717" i="1"/>
  <c r="U1810" i="1"/>
  <c r="Z1810" i="1" s="1"/>
  <c r="U1802" i="1"/>
  <c r="Z1802" i="1" s="1"/>
  <c r="U1794" i="1"/>
  <c r="U1786" i="1"/>
  <c r="Z1786" i="1" s="1"/>
  <c r="U1826" i="1"/>
  <c r="Z1826" i="1" s="1"/>
  <c r="U1854" i="1"/>
  <c r="Z1854" i="1" s="1"/>
  <c r="U1914" i="1"/>
  <c r="U1906" i="1"/>
  <c r="Z1906" i="1" s="1"/>
  <c r="U1939" i="1"/>
  <c r="Z1939" i="1" s="1"/>
  <c r="U1944" i="1"/>
  <c r="U1962" i="1"/>
  <c r="U1954" i="1"/>
  <c r="Z1954" i="1" s="1"/>
  <c r="U1997" i="1"/>
  <c r="Z1997" i="1" s="1"/>
  <c r="U17" i="1"/>
  <c r="Z17" i="1" s="1"/>
  <c r="U4" i="1"/>
  <c r="Z4" i="1" s="1"/>
  <c r="U164" i="1"/>
  <c r="U303" i="1"/>
  <c r="Z303" i="1" s="1"/>
  <c r="U435" i="1"/>
  <c r="Z435" i="1" s="1"/>
  <c r="U572" i="1"/>
  <c r="U651" i="1"/>
  <c r="Z651" i="1" s="1"/>
  <c r="U716" i="1"/>
  <c r="Z716" i="1" s="1"/>
  <c r="U747" i="1"/>
  <c r="U808" i="1"/>
  <c r="Z808" i="1" s="1"/>
  <c r="U852" i="1"/>
  <c r="Z852" i="1" s="1"/>
  <c r="U892" i="1"/>
  <c r="Z892" i="1" s="1"/>
  <c r="U884" i="1"/>
  <c r="Z884" i="1" s="1"/>
  <c r="U972" i="1"/>
  <c r="U988" i="1"/>
  <c r="Z988" i="1" s="1"/>
  <c r="U994" i="1"/>
  <c r="Z994" i="1" s="1"/>
  <c r="U1118" i="1"/>
  <c r="Z1118" i="1" s="1"/>
  <c r="U1204" i="1"/>
  <c r="U1188" i="1"/>
  <c r="U1290" i="1"/>
  <c r="Z1290" i="1" s="1"/>
  <c r="U1282" i="1"/>
  <c r="Z1282" i="1" s="1"/>
  <c r="U1266" i="1"/>
  <c r="Z1266" i="1" s="1"/>
  <c r="U1250" i="1"/>
  <c r="Z1250" i="1" s="1"/>
  <c r="U1329" i="1"/>
  <c r="Z1329" i="1" s="1"/>
  <c r="U1321" i="1"/>
  <c r="U1305" i="1"/>
  <c r="Z1305" i="1" s="1"/>
  <c r="U1297" i="1"/>
  <c r="Z1297" i="1" s="1"/>
  <c r="U1353" i="1"/>
  <c r="Z1353" i="1" s="1"/>
  <c r="U1445" i="1"/>
  <c r="Z1445" i="1" s="1"/>
  <c r="U1429" i="1"/>
  <c r="Z1429" i="1" s="1"/>
  <c r="U1483" i="1"/>
  <c r="Z1483" i="1" s="1"/>
  <c r="U1575" i="1"/>
  <c r="Z1575" i="1" s="1"/>
  <c r="U1606" i="1"/>
  <c r="Z1606" i="1" s="1"/>
  <c r="U1612" i="1"/>
  <c r="U1622" i="1"/>
  <c r="U1830" i="1"/>
  <c r="Z1830" i="1" s="1"/>
  <c r="U11" i="1"/>
  <c r="Z11" i="1" s="1"/>
  <c r="U13" i="1"/>
  <c r="Z13" i="1" s="1"/>
  <c r="U47" i="1"/>
  <c r="Z47" i="1" s="1"/>
  <c r="U51" i="1"/>
  <c r="Z51" i="1" s="1"/>
  <c r="U56" i="1"/>
  <c r="Z56" i="1" s="1"/>
  <c r="U80" i="1"/>
  <c r="Z80" i="1" s="1"/>
  <c r="U87" i="1"/>
  <c r="U104" i="1"/>
  <c r="Z104" i="1" s="1"/>
  <c r="U116" i="1"/>
  <c r="Z116" i="1" s="1"/>
  <c r="U120" i="1"/>
  <c r="U153" i="1"/>
  <c r="Z153" i="1" s="1"/>
  <c r="U157" i="1"/>
  <c r="U163" i="1"/>
  <c r="Z163" i="1" s="1"/>
  <c r="U194" i="1"/>
  <c r="Z194" i="1" s="1"/>
  <c r="U213" i="1"/>
  <c r="Z213" i="1" s="1"/>
  <c r="U219" i="1"/>
  <c r="Z219" i="1" s="1"/>
  <c r="U241" i="1"/>
  <c r="Z241" i="1" s="1"/>
  <c r="U233" i="1"/>
  <c r="Z233" i="1" s="1"/>
  <c r="U251" i="1"/>
  <c r="Z251" i="1" s="1"/>
  <c r="U260" i="1"/>
  <c r="Z260" i="1" s="1"/>
  <c r="U288" i="1"/>
  <c r="Z288" i="1" s="1"/>
  <c r="U325" i="1"/>
  <c r="U330" i="1"/>
  <c r="Z330" i="1" s="1"/>
  <c r="U338" i="1"/>
  <c r="U362" i="1"/>
  <c r="Z362" i="1" s="1"/>
  <c r="U383" i="1"/>
  <c r="Z383" i="1" s="1"/>
  <c r="U375" i="1"/>
  <c r="Z375" i="1" s="1"/>
  <c r="U367" i="1"/>
  <c r="Z367" i="1" s="1"/>
  <c r="U389" i="1"/>
  <c r="Z389" i="1" s="1"/>
  <c r="U398" i="1"/>
  <c r="Z398" i="1" s="1"/>
  <c r="U416" i="1"/>
  <c r="Z416" i="1" s="1"/>
  <c r="U408" i="1"/>
  <c r="Z408" i="1" s="1"/>
  <c r="U439" i="1"/>
  <c r="Z439" i="1" s="1"/>
  <c r="U445" i="1"/>
  <c r="Z445" i="1" s="1"/>
  <c r="U461" i="1"/>
  <c r="Z461" i="1" s="1"/>
  <c r="U469" i="1"/>
  <c r="Z469" i="1" s="1"/>
  <c r="U483" i="1"/>
  <c r="Z483" i="1" s="1"/>
  <c r="U497" i="1"/>
  <c r="Z497" i="1" s="1"/>
  <c r="U517" i="1"/>
  <c r="Z517" i="1" s="1"/>
  <c r="U561" i="1"/>
  <c r="U613" i="1"/>
  <c r="Z613" i="1" s="1"/>
  <c r="U630" i="1"/>
  <c r="Z630" i="1" s="1"/>
  <c r="U720" i="1"/>
  <c r="Z720" i="1" s="1"/>
  <c r="U728" i="1"/>
  <c r="Z728" i="1" s="1"/>
  <c r="U746" i="1"/>
  <c r="U748" i="1"/>
  <c r="Z748" i="1" s="1"/>
  <c r="U756" i="1"/>
  <c r="U762" i="1"/>
  <c r="Z762" i="1" s="1"/>
  <c r="U766" i="1"/>
  <c r="U770" i="1"/>
  <c r="U801" i="1"/>
  <c r="U815" i="1"/>
  <c r="Z815" i="1" s="1"/>
  <c r="U821" i="1"/>
  <c r="Z821" i="1" s="1"/>
  <c r="U832" i="1"/>
  <c r="Z832" i="1" s="1"/>
  <c r="U851" i="1"/>
  <c r="U883" i="1"/>
  <c r="Z883" i="1" s="1"/>
  <c r="U898" i="1"/>
  <c r="Z898" i="1" s="1"/>
  <c r="U954" i="1"/>
  <c r="Z954" i="1" s="1"/>
  <c r="U946" i="1"/>
  <c r="U930" i="1"/>
  <c r="U959" i="1"/>
  <c r="U971" i="1"/>
  <c r="Z971" i="1" s="1"/>
  <c r="U1001" i="1"/>
  <c r="Z1001" i="1" s="1"/>
  <c r="U1167" i="1"/>
  <c r="U1159" i="1"/>
  <c r="Z1159" i="1" s="1"/>
  <c r="U1143" i="1"/>
  <c r="Z1143" i="1" s="1"/>
  <c r="U1134" i="1"/>
  <c r="Z1134" i="1" s="1"/>
  <c r="U1126" i="1"/>
  <c r="Z1126" i="1" s="1"/>
  <c r="U1117" i="1"/>
  <c r="Z1117" i="1" s="1"/>
  <c r="U1109" i="1"/>
  <c r="U1084" i="1"/>
  <c r="U1075" i="1"/>
  <c r="Z1075" i="1" s="1"/>
  <c r="U1067" i="1"/>
  <c r="Z1067" i="1" s="1"/>
  <c r="U1058" i="1"/>
  <c r="U1050" i="1"/>
  <c r="U1024" i="1"/>
  <c r="Z1024" i="1" s="1"/>
  <c r="U1016" i="1"/>
  <c r="U1235" i="1"/>
  <c r="Z1235" i="1" s="1"/>
  <c r="U1227" i="1"/>
  <c r="U1219" i="1"/>
  <c r="Z1219" i="1" s="1"/>
  <c r="U1211" i="1"/>
  <c r="Z1211" i="1" s="1"/>
  <c r="U1203" i="1"/>
  <c r="Z1203" i="1" s="1"/>
  <c r="U1195" i="1"/>
  <c r="Z1195" i="1" s="1"/>
  <c r="U1187" i="1"/>
  <c r="Z1187" i="1" s="1"/>
  <c r="U1179" i="1"/>
  <c r="Z1179" i="1" s="1"/>
  <c r="U1289" i="1"/>
  <c r="Z1289" i="1" s="1"/>
  <c r="U1281" i="1"/>
  <c r="Z1281" i="1" s="1"/>
  <c r="U1273" i="1"/>
  <c r="Z1273" i="1" s="1"/>
  <c r="U1265" i="1"/>
  <c r="Z1265" i="1" s="1"/>
  <c r="U1257" i="1"/>
  <c r="Z1257" i="1" s="1"/>
  <c r="U1249" i="1"/>
  <c r="U1320" i="1"/>
  <c r="Z1320" i="1" s="1"/>
  <c r="U1312" i="1"/>
  <c r="Z1312" i="1" s="1"/>
  <c r="U1332" i="1"/>
  <c r="U1339" i="1"/>
  <c r="U1362" i="1"/>
  <c r="Z1362" i="1" s="1"/>
  <c r="U1366" i="1"/>
  <c r="U1375" i="1"/>
  <c r="Z1375" i="1" s="1"/>
  <c r="U1410" i="1"/>
  <c r="Z1410" i="1" s="1"/>
  <c r="U1457" i="1"/>
  <c r="Z1457" i="1" s="1"/>
  <c r="U1449" i="1"/>
  <c r="U1478" i="1"/>
  <c r="Z1478" i="1" s="1"/>
  <c r="U1482" i="1"/>
  <c r="U1556" i="1"/>
  <c r="Z1556" i="1" s="1"/>
  <c r="U1548" i="1"/>
  <c r="U1574" i="1"/>
  <c r="U1566" i="1"/>
  <c r="Z1566" i="1" s="1"/>
  <c r="U1598" i="1"/>
  <c r="Z1598" i="1" s="1"/>
  <c r="U1590" i="1"/>
  <c r="U1611" i="1"/>
  <c r="U1684" i="1"/>
  <c r="Z1684" i="1" s="1"/>
  <c r="U1676" i="1"/>
  <c r="Z1676" i="1" s="1"/>
  <c r="U1731" i="1"/>
  <c r="U1778" i="1"/>
  <c r="Z1778" i="1" s="1"/>
  <c r="U1809" i="1"/>
  <c r="U1801" i="1"/>
  <c r="U1793" i="1"/>
  <c r="U1785" i="1"/>
  <c r="U1825" i="1"/>
  <c r="Z1825" i="1" s="1"/>
  <c r="U1817" i="1"/>
  <c r="Z1817" i="1" s="1"/>
  <c r="U1829" i="1"/>
  <c r="Z1829" i="1" s="1"/>
  <c r="U1835" i="1"/>
  <c r="Z1835" i="1" s="1"/>
  <c r="U1853" i="1"/>
  <c r="Z1853" i="1" s="1"/>
  <c r="U1845" i="1"/>
  <c r="Z1845" i="1" s="1"/>
  <c r="U1865" i="1"/>
  <c r="Z1865" i="1" s="1"/>
  <c r="U1896" i="1"/>
  <c r="U1888" i="1"/>
  <c r="Z1888" i="1" s="1"/>
  <c r="U1880" i="1"/>
  <c r="Z1880" i="1" s="1"/>
  <c r="U1872" i="1"/>
  <c r="U1931" i="1"/>
  <c r="U1921" i="1"/>
  <c r="Z1921" i="1" s="1"/>
  <c r="U1938" i="1"/>
  <c r="Z1938" i="1" s="1"/>
  <c r="U2004" i="1"/>
  <c r="Z2004" i="1" s="1"/>
  <c r="U1996" i="1"/>
  <c r="Z1996" i="1" s="1"/>
  <c r="U897" i="1"/>
  <c r="U953" i="1"/>
  <c r="Z953" i="1" s="1"/>
  <c r="U945" i="1"/>
  <c r="U937" i="1"/>
  <c r="Z937" i="1" s="1"/>
  <c r="U929" i="1"/>
  <c r="Z929" i="1" s="1"/>
  <c r="U921" i="1"/>
  <c r="Z921" i="1" s="1"/>
  <c r="U967" i="1"/>
  <c r="Z967" i="1" s="1"/>
  <c r="U970" i="1"/>
  <c r="Z970" i="1" s="1"/>
  <c r="U979" i="1"/>
  <c r="Z979" i="1" s="1"/>
  <c r="U986" i="1"/>
  <c r="Z986" i="1" s="1"/>
  <c r="U992" i="1"/>
  <c r="U1000" i="1"/>
  <c r="Z1000" i="1" s="1"/>
  <c r="U1166" i="1"/>
  <c r="Z1166" i="1" s="1"/>
  <c r="U1142" i="1"/>
  <c r="Z1142" i="1" s="1"/>
  <c r="U1124" i="1"/>
  <c r="Z1124" i="1" s="1"/>
  <c r="U1116" i="1"/>
  <c r="Z1116" i="1" s="1"/>
  <c r="U1083" i="1"/>
  <c r="Z1083" i="1" s="1"/>
  <c r="U1074" i="1"/>
  <c r="Z1074" i="1" s="1"/>
  <c r="U1040" i="1"/>
  <c r="Z1040" i="1" s="1"/>
  <c r="U1031" i="1"/>
  <c r="Z1031" i="1" s="1"/>
  <c r="U1015" i="1"/>
  <c r="U1007" i="1"/>
  <c r="Z1007" i="1" s="1"/>
  <c r="U1242" i="1"/>
  <c r="Z1242" i="1" s="1"/>
  <c r="U1234" i="1"/>
  <c r="Z1234" i="1" s="1"/>
  <c r="U1226" i="1"/>
  <c r="Z1226" i="1" s="1"/>
  <c r="U1210" i="1"/>
  <c r="Z1210" i="1" s="1"/>
  <c r="U1194" i="1"/>
  <c r="Z1194" i="1" s="1"/>
  <c r="U1186" i="1"/>
  <c r="Z1186" i="1" s="1"/>
  <c r="U1178" i="1"/>
  <c r="U1296" i="1"/>
  <c r="Z1296" i="1" s="1"/>
  <c r="U1248" i="1"/>
  <c r="Z1248" i="1" s="1"/>
  <c r="U1327" i="1"/>
  <c r="U1346" i="1"/>
  <c r="Z1346" i="1" s="1"/>
  <c r="U1338" i="1"/>
  <c r="Z1338" i="1" s="1"/>
  <c r="U1351" i="1"/>
  <c r="Z1351" i="1" s="1"/>
  <c r="U1360" i="1"/>
  <c r="Z1360" i="1" s="1"/>
  <c r="U1401" i="1"/>
  <c r="U1393" i="1"/>
  <c r="Z1393" i="1" s="1"/>
  <c r="U1409" i="1"/>
  <c r="Z1409" i="1" s="1"/>
  <c r="U1435" i="1"/>
  <c r="U1509" i="1"/>
  <c r="U1535" i="1"/>
  <c r="Z1535" i="1" s="1"/>
  <c r="U1519" i="1"/>
  <c r="Z1519" i="1" s="1"/>
  <c r="U1573" i="1"/>
  <c r="Z1573" i="1" s="1"/>
  <c r="U1565" i="1"/>
  <c r="U1588" i="1"/>
  <c r="Z1588" i="1" s="1"/>
  <c r="U1610" i="1"/>
  <c r="Z1610" i="1" s="1"/>
  <c r="U1675" i="1"/>
  <c r="Z1675" i="1" s="1"/>
  <c r="U1658" i="1"/>
  <c r="Z1658" i="1" s="1"/>
  <c r="U1703" i="1"/>
  <c r="Z1703" i="1" s="1"/>
  <c r="U1746" i="1"/>
  <c r="Z1746" i="1" s="1"/>
  <c r="U1775" i="1"/>
  <c r="Z1775" i="1" s="1"/>
  <c r="U1824" i="1"/>
  <c r="U1828" i="1"/>
  <c r="Z1828" i="1" s="1"/>
  <c r="U1852" i="1"/>
  <c r="U1895" i="1"/>
  <c r="U1887" i="1"/>
  <c r="Z1887" i="1" s="1"/>
  <c r="U1879" i="1"/>
  <c r="Z1879" i="1" s="1"/>
  <c r="U1871" i="1"/>
  <c r="U1920" i="1"/>
  <c r="U1912" i="1"/>
  <c r="Z1912" i="1" s="1"/>
  <c r="U1904" i="1"/>
  <c r="Z1904" i="1" s="1"/>
  <c r="U1933" i="1"/>
  <c r="U1945" i="1"/>
  <c r="U1960" i="1"/>
  <c r="Z1960" i="1" s="1"/>
  <c r="U1986" i="1"/>
  <c r="Z1986" i="1" s="1"/>
  <c r="U1978" i="1"/>
  <c r="U2003" i="1"/>
  <c r="U2028" i="1"/>
  <c r="U2020" i="1"/>
  <c r="Z2020" i="1" s="1"/>
  <c r="U2012" i="1"/>
  <c r="U220" i="1"/>
  <c r="U242" i="1"/>
  <c r="U246" i="1"/>
  <c r="Z246" i="1" s="1"/>
  <c r="U339" i="1"/>
  <c r="Z339" i="1" s="1"/>
  <c r="U368" i="1"/>
  <c r="U399" i="1"/>
  <c r="Z399" i="1" s="1"/>
  <c r="U420" i="1"/>
  <c r="Z420" i="1" s="1"/>
  <c r="U462" i="1"/>
  <c r="U659" i="1"/>
  <c r="U767" i="1"/>
  <c r="Z767" i="1" s="1"/>
  <c r="U10" i="1"/>
  <c r="Z10" i="1" s="1"/>
  <c r="U175" i="1"/>
  <c r="U188" i="1"/>
  <c r="U193" i="1"/>
  <c r="Z193" i="1" s="1"/>
  <c r="U199" i="1"/>
  <c r="Z199" i="1" s="1"/>
  <c r="U226" i="1"/>
  <c r="U249" i="1"/>
  <c r="U271" i="1"/>
  <c r="Z271" i="1" s="1"/>
  <c r="U309" i="1"/>
  <c r="Z309" i="1" s="1"/>
  <c r="U319" i="1"/>
  <c r="U397" i="1"/>
  <c r="U415" i="1"/>
  <c r="Z415" i="1" s="1"/>
  <c r="U433" i="1"/>
  <c r="U438" i="1"/>
  <c r="U468" i="1"/>
  <c r="U479" i="1"/>
  <c r="U525" i="1"/>
  <c r="U535" i="1"/>
  <c r="Z535" i="1" s="1"/>
  <c r="U589" i="1"/>
  <c r="Z589" i="1" s="1"/>
  <c r="U597" i="1"/>
  <c r="U608" i="1"/>
  <c r="U653" i="1"/>
  <c r="U666" i="1"/>
  <c r="Z666" i="1" s="1"/>
  <c r="U686" i="1"/>
  <c r="Z686" i="1" s="1"/>
  <c r="U699" i="1"/>
  <c r="U706" i="1"/>
  <c r="U718" i="1"/>
  <c r="U745" i="1"/>
  <c r="U752" i="1"/>
  <c r="U761" i="1"/>
  <c r="Z761" i="1" s="1"/>
  <c r="U769" i="1"/>
  <c r="Z769" i="1" s="1"/>
  <c r="U800" i="1"/>
  <c r="U820" i="1"/>
  <c r="U831" i="1"/>
  <c r="U868" i="1"/>
  <c r="Z868" i="1" s="1"/>
  <c r="U874" i="1"/>
  <c r="U9" i="1"/>
  <c r="U14" i="1"/>
  <c r="Z14" i="1" s="1"/>
  <c r="U36" i="1"/>
  <c r="Z36" i="1" s="1"/>
  <c r="U28" i="1"/>
  <c r="Z28" i="1" s="1"/>
  <c r="U20" i="1"/>
  <c r="U45" i="1"/>
  <c r="U60" i="1"/>
  <c r="Z60" i="1" s="1"/>
  <c r="U64" i="1"/>
  <c r="Z64" i="1" s="1"/>
  <c r="U65" i="1"/>
  <c r="U72" i="1"/>
  <c r="U74" i="1"/>
  <c r="Z74" i="1" s="1"/>
  <c r="U79" i="1"/>
  <c r="Z79" i="1" s="1"/>
  <c r="U85" i="1"/>
  <c r="Z85" i="1" s="1"/>
  <c r="U102" i="1"/>
  <c r="U106" i="1"/>
  <c r="Z106" i="1" s="1"/>
  <c r="U117" i="1"/>
  <c r="Z117" i="1" s="1"/>
  <c r="U149" i="1"/>
  <c r="U161" i="1"/>
  <c r="Z161" i="1" s="1"/>
  <c r="U187" i="1"/>
  <c r="Z187" i="1" s="1"/>
  <c r="U192" i="1"/>
  <c r="U198" i="1"/>
  <c r="U211" i="1"/>
  <c r="Z211" i="1" s="1"/>
  <c r="U225" i="1"/>
  <c r="Z225" i="1" s="1"/>
  <c r="U285" i="1"/>
  <c r="U318" i="1"/>
  <c r="U322" i="1"/>
  <c r="Z322" i="1" s="1"/>
  <c r="U336" i="1"/>
  <c r="Z336" i="1" s="1"/>
  <c r="U381" i="1"/>
  <c r="U373" i="1"/>
  <c r="U387" i="1"/>
  <c r="Z387" i="1" s="1"/>
  <c r="U404" i="1"/>
  <c r="Z404" i="1" s="1"/>
  <c r="U414" i="1"/>
  <c r="U406" i="1"/>
  <c r="U437" i="1"/>
  <c r="U443" i="1"/>
  <c r="Z443" i="1" s="1"/>
  <c r="U459" i="1"/>
  <c r="U467" i="1"/>
  <c r="U478" i="1"/>
  <c r="Z478" i="1" s="1"/>
  <c r="U481" i="1"/>
  <c r="Z481" i="1" s="1"/>
  <c r="U505" i="1"/>
  <c r="U513" i="1"/>
  <c r="U521" i="1"/>
  <c r="Z521" i="1" s="1"/>
  <c r="U530" i="1"/>
  <c r="Z530" i="1" s="1"/>
  <c r="U534" i="1"/>
  <c r="U546" i="1"/>
  <c r="U554" i="1"/>
  <c r="U607" i="1"/>
  <c r="Z607" i="1" s="1"/>
  <c r="U652" i="1"/>
  <c r="U675" i="1"/>
  <c r="U684" i="1"/>
  <c r="Z684" i="1" s="1"/>
  <c r="U701" i="1"/>
  <c r="Z701" i="1" s="1"/>
  <c r="U705" i="1"/>
  <c r="U717" i="1"/>
  <c r="U760" i="1"/>
  <c r="Z760" i="1" s="1"/>
  <c r="U764" i="1"/>
  <c r="Z764" i="1" s="1"/>
  <c r="U768" i="1"/>
  <c r="U791" i="1"/>
  <c r="U827" i="1"/>
  <c r="Z827" i="1" s="1"/>
  <c r="U819" i="1"/>
  <c r="Z819" i="1" s="1"/>
  <c r="U857" i="1"/>
  <c r="U849" i="1"/>
  <c r="U889" i="1"/>
  <c r="Z889" i="1" s="1"/>
  <c r="U873" i="1"/>
  <c r="Z873" i="1" s="1"/>
  <c r="U912" i="1"/>
  <c r="U904" i="1"/>
  <c r="U896" i="1"/>
  <c r="Z896" i="1" s="1"/>
  <c r="U952" i="1"/>
  <c r="Z952" i="1" s="1"/>
  <c r="U944" i="1"/>
  <c r="U936" i="1"/>
  <c r="U928" i="1"/>
  <c r="Z928" i="1" s="1"/>
  <c r="U920" i="1"/>
  <c r="Z920" i="1" s="1"/>
  <c r="U957" i="1"/>
  <c r="U969" i="1"/>
  <c r="U985" i="1"/>
  <c r="Z985" i="1" s="1"/>
  <c r="U991" i="1"/>
  <c r="Z991" i="1" s="1"/>
  <c r="U999" i="1"/>
  <c r="Z999" i="1" s="1"/>
  <c r="U1165" i="1"/>
  <c r="U1157" i="1"/>
  <c r="Z1157" i="1" s="1"/>
  <c r="U1149" i="1"/>
  <c r="Z1149" i="1" s="1"/>
  <c r="U1141" i="1"/>
  <c r="U1132" i="1"/>
  <c r="U1123" i="1"/>
  <c r="Z1123" i="1" s="1"/>
  <c r="U1115" i="1"/>
  <c r="Z1115" i="1" s="1"/>
  <c r="U1107" i="1"/>
  <c r="U1099" i="1"/>
  <c r="U1090" i="1"/>
  <c r="Z1090" i="1" s="1"/>
  <c r="U1082" i="1"/>
  <c r="Z1082" i="1" s="1"/>
  <c r="U1073" i="1"/>
  <c r="U1065" i="1"/>
  <c r="U1056" i="1"/>
  <c r="Z1056" i="1" s="1"/>
  <c r="U1048" i="1"/>
  <c r="Z1048" i="1" s="1"/>
  <c r="U1039" i="1"/>
  <c r="U1030" i="1"/>
  <c r="U1022" i="1"/>
  <c r="Z1022" i="1" s="1"/>
  <c r="U1014" i="1"/>
  <c r="Z1014" i="1" s="1"/>
  <c r="U1006" i="1"/>
  <c r="U1241" i="1"/>
  <c r="U1233" i="1"/>
  <c r="Z1233" i="1" s="1"/>
  <c r="U1225" i="1"/>
  <c r="Z1225" i="1" s="1"/>
  <c r="U1217" i="1"/>
  <c r="U1209" i="1"/>
  <c r="U1201" i="1"/>
  <c r="Z1201" i="1" s="1"/>
  <c r="U1193" i="1"/>
  <c r="Z1193" i="1" s="1"/>
  <c r="U1185" i="1"/>
  <c r="U1177" i="1"/>
  <c r="U1295" i="1"/>
  <c r="Z1295" i="1" s="1"/>
  <c r="U1287" i="1"/>
  <c r="Z1287" i="1" s="1"/>
  <c r="U1271" i="1"/>
  <c r="U1263" i="1"/>
  <c r="U1247" i="1"/>
  <c r="U1345" i="1"/>
  <c r="Z1345" i="1" s="1"/>
  <c r="U1359" i="1"/>
  <c r="U1400" i="1"/>
  <c r="U1392" i="1"/>
  <c r="Z1392" i="1" s="1"/>
  <c r="U1476" i="1"/>
  <c r="Z1476" i="1" s="1"/>
  <c r="U1468" i="1"/>
  <c r="U1526" i="1"/>
  <c r="U1554" i="1"/>
  <c r="Z1554" i="1" s="1"/>
  <c r="U1546" i="1"/>
  <c r="Z1546" i="1" s="1"/>
  <c r="U1572" i="1"/>
  <c r="U1564" i="1"/>
  <c r="U1609" i="1"/>
  <c r="Z1609" i="1" s="1"/>
  <c r="U1690" i="1"/>
  <c r="Z1690" i="1" s="1"/>
  <c r="U1666" i="1"/>
  <c r="U1657" i="1"/>
  <c r="U1711" i="1"/>
  <c r="Z1711" i="1" s="1"/>
  <c r="U1752" i="1"/>
  <c r="U1776" i="1"/>
  <c r="U1815" i="1"/>
  <c r="U1807" i="1"/>
  <c r="Z1807" i="1" s="1"/>
  <c r="U1799" i="1"/>
  <c r="Z1799" i="1" s="1"/>
  <c r="U1791" i="1"/>
  <c r="U1783" i="1"/>
  <c r="U1863" i="1"/>
  <c r="Z1863" i="1" s="1"/>
  <c r="U1886" i="1"/>
  <c r="Z1886" i="1" s="1"/>
  <c r="U1870" i="1"/>
  <c r="U1927" i="1"/>
  <c r="U1919" i="1"/>
  <c r="U1911" i="1"/>
  <c r="U1903" i="1"/>
  <c r="U1969" i="1"/>
  <c r="U186" i="1"/>
  <c r="Z186" i="1" s="1"/>
  <c r="U512" i="1"/>
  <c r="U566" i="1"/>
  <c r="U627" i="1"/>
  <c r="Z627" i="1" s="1"/>
  <c r="U704" i="1"/>
  <c r="Z704" i="1" s="1"/>
  <c r="U771" i="1"/>
  <c r="U141" i="1"/>
  <c r="U212" i="1"/>
  <c r="Z212" i="1" s="1"/>
  <c r="U286" i="1"/>
  <c r="Z286" i="1" s="1"/>
  <c r="U296" i="1"/>
  <c r="Z296" i="1" s="1"/>
  <c r="U313" i="1"/>
  <c r="Z313" i="1" s="1"/>
  <c r="U323" i="1"/>
  <c r="U337" i="1"/>
  <c r="Z337" i="1" s="1"/>
  <c r="U361" i="1"/>
  <c r="Z361" i="1" s="1"/>
  <c r="U374" i="1"/>
  <c r="U388" i="1"/>
  <c r="Z388" i="1" s="1"/>
  <c r="U405" i="1"/>
  <c r="Z405" i="1" s="1"/>
  <c r="U460" i="1"/>
  <c r="Z460" i="1" s="1"/>
  <c r="U506" i="1"/>
  <c r="Z506" i="1" s="1"/>
  <c r="U522" i="1"/>
  <c r="U531" i="1"/>
  <c r="U547" i="1"/>
  <c r="U555" i="1"/>
  <c r="Z555" i="1" s="1"/>
  <c r="U593" i="1"/>
  <c r="U603" i="1"/>
  <c r="U628" i="1"/>
  <c r="Z628" i="1" s="1"/>
  <c r="U702" i="1"/>
  <c r="U735" i="1"/>
  <c r="U755" i="1"/>
  <c r="U765" i="1"/>
  <c r="Z765" i="1" s="1"/>
  <c r="U772" i="1"/>
  <c r="U814" i="1"/>
  <c r="U828" i="1"/>
  <c r="U882" i="1"/>
  <c r="U913" i="1"/>
  <c r="U8" i="1"/>
  <c r="U27" i="1"/>
  <c r="U71" i="1"/>
  <c r="U73" i="1"/>
  <c r="U78" i="1"/>
  <c r="U84" i="1"/>
  <c r="U101" i="1"/>
  <c r="U105" i="1"/>
  <c r="U129" i="1"/>
  <c r="U138" i="1"/>
  <c r="U142" i="1"/>
  <c r="Z142" i="1" s="1"/>
  <c r="U159" i="1"/>
  <c r="U168" i="1"/>
  <c r="U176" i="1"/>
  <c r="U180" i="1"/>
  <c r="Z180" i="1" s="1"/>
  <c r="U196" i="1"/>
  <c r="Z196" i="1" s="1"/>
  <c r="U205" i="1"/>
  <c r="U210" i="1"/>
  <c r="U224" i="1"/>
  <c r="Z224" i="1" s="1"/>
  <c r="U238" i="1"/>
  <c r="U263" i="1"/>
  <c r="U270" i="1"/>
  <c r="U272" i="1"/>
  <c r="U280" i="1"/>
  <c r="U283" i="1"/>
  <c r="U284" i="1"/>
  <c r="U301" i="1"/>
  <c r="Z301" i="1" s="1"/>
  <c r="U305" i="1"/>
  <c r="Z305" i="1" s="1"/>
  <c r="U310" i="1"/>
  <c r="U316" i="1"/>
  <c r="U327" i="1"/>
  <c r="Z327" i="1" s="1"/>
  <c r="U343" i="1"/>
  <c r="U335" i="1"/>
  <c r="U348" i="1"/>
  <c r="U349" i="1"/>
  <c r="Z349" i="1" s="1"/>
  <c r="U359" i="1"/>
  <c r="U366" i="1"/>
  <c r="U380" i="1"/>
  <c r="U372" i="1"/>
  <c r="Z372" i="1" s="1"/>
  <c r="U394" i="1"/>
  <c r="U403" i="1"/>
  <c r="U413" i="1"/>
  <c r="U424" i="1"/>
  <c r="Z424" i="1" s="1"/>
  <c r="U432" i="1"/>
  <c r="U442" i="1"/>
  <c r="U454" i="1"/>
  <c r="U466" i="1"/>
  <c r="Z466" i="1" s="1"/>
  <c r="U458" i="1"/>
  <c r="Z458" i="1" s="1"/>
  <c r="U476" i="1"/>
  <c r="U480" i="1"/>
  <c r="U502" i="1"/>
  <c r="U494" i="1"/>
  <c r="U504" i="1"/>
  <c r="U511" i="1"/>
  <c r="U526" i="1"/>
  <c r="Z526" i="1" s="1"/>
  <c r="U540" i="1"/>
  <c r="Z540" i="1" s="1"/>
  <c r="U552" i="1"/>
  <c r="U574" i="1"/>
  <c r="Z574" i="1" s="1"/>
  <c r="U594" i="1"/>
  <c r="U604" i="1"/>
  <c r="U620" i="1"/>
  <c r="U662" i="1"/>
  <c r="U672" i="1"/>
  <c r="Z672" i="1" s="1"/>
  <c r="U697" i="1"/>
  <c r="U715" i="1"/>
  <c r="U730" i="1"/>
  <c r="U739" i="1"/>
  <c r="U742" i="1"/>
  <c r="U751" i="1"/>
  <c r="U790" i="1"/>
  <c r="U812" i="1"/>
  <c r="Z812" i="1" s="1"/>
  <c r="U826" i="1"/>
  <c r="U888" i="1"/>
  <c r="Z888" i="1" s="1"/>
  <c r="U880" i="1"/>
  <c r="U911" i="1"/>
  <c r="Z911" i="1" s="1"/>
  <c r="U951" i="1"/>
  <c r="U943" i="1"/>
  <c r="U935" i="1"/>
  <c r="U927" i="1"/>
  <c r="Z927" i="1" s="1"/>
  <c r="U956" i="1"/>
  <c r="Z956" i="1" s="1"/>
  <c r="U976" i="1"/>
  <c r="U1156" i="1"/>
  <c r="U1148" i="1"/>
  <c r="U1139" i="1"/>
  <c r="U1114" i="1"/>
  <c r="U1098" i="1"/>
  <c r="U1081" i="1"/>
  <c r="U1072" i="1"/>
  <c r="U1047" i="1"/>
  <c r="Z1047" i="1" s="1"/>
  <c r="U1029" i="1"/>
  <c r="Z1029" i="1" s="1"/>
  <c r="U1021" i="1"/>
  <c r="U1013" i="1"/>
  <c r="U1208" i="1"/>
  <c r="Z1208" i="1" s="1"/>
  <c r="U1200" i="1"/>
  <c r="U1192" i="1"/>
  <c r="U1176" i="1"/>
  <c r="U1294" i="1"/>
  <c r="Z1294" i="1" s="1"/>
  <c r="U1286" i="1"/>
  <c r="U1278" i="1"/>
  <c r="U1270" i="1"/>
  <c r="U1262" i="1"/>
  <c r="U1254" i="1"/>
  <c r="U1246" i="1"/>
  <c r="U1325" i="1"/>
  <c r="U1317" i="1"/>
  <c r="U1309" i="1"/>
  <c r="U1337" i="1"/>
  <c r="U1349" i="1"/>
  <c r="U1356" i="1"/>
  <c r="U1365" i="1"/>
  <c r="U1372" i="1"/>
  <c r="U1399" i="1"/>
  <c r="U1407" i="1"/>
  <c r="U1441" i="1"/>
  <c r="U1433" i="1"/>
  <c r="Z1433" i="1" s="1"/>
  <c r="U1462" i="1"/>
  <c r="U1446" i="1"/>
  <c r="U1533" i="1"/>
  <c r="U1525" i="1"/>
  <c r="U1538" i="1"/>
  <c r="Z1538" i="1" s="1"/>
  <c r="U1553" i="1"/>
  <c r="U1545" i="1"/>
  <c r="U1571" i="1"/>
  <c r="Z1571" i="1" s="1"/>
  <c r="U1563" i="1"/>
  <c r="U1581" i="1"/>
  <c r="U1587" i="1"/>
  <c r="U1595" i="1"/>
  <c r="U1618" i="1"/>
  <c r="U1689" i="1"/>
  <c r="Z1689" i="1" s="1"/>
  <c r="U1665" i="1"/>
  <c r="U1710" i="1"/>
  <c r="U1744" i="1"/>
  <c r="U1728" i="1"/>
  <c r="U1760" i="1"/>
  <c r="U1769" i="1"/>
  <c r="U1806" i="1"/>
  <c r="U1782" i="1"/>
  <c r="U1834" i="1"/>
  <c r="Z1834" i="1" s="1"/>
  <c r="U1893" i="1"/>
  <c r="Z1893" i="1" s="1"/>
  <c r="U1885" i="1"/>
  <c r="U1877" i="1"/>
  <c r="U1926" i="1"/>
  <c r="U1918" i="1"/>
  <c r="U1910" i="1"/>
  <c r="U1902" i="1"/>
  <c r="U1936" i="1"/>
  <c r="U1966" i="1"/>
  <c r="U1958" i="1"/>
  <c r="U1950" i="1"/>
  <c r="U1984" i="1"/>
  <c r="U92" i="1"/>
  <c r="U52" i="1"/>
  <c r="U67" i="1"/>
  <c r="U144" i="1"/>
  <c r="Z144" i="1" s="1"/>
  <c r="U252" i="1"/>
  <c r="U289" i="1"/>
  <c r="U390" i="1"/>
  <c r="U562" i="1"/>
  <c r="Z562" i="1" s="1"/>
  <c r="U774" i="1"/>
  <c r="U50" i="1"/>
  <c r="Z50" i="1" s="1"/>
  <c r="U86" i="1"/>
  <c r="U145" i="1"/>
  <c r="U162" i="1"/>
  <c r="U171" i="1"/>
  <c r="Z171" i="1" s="1"/>
  <c r="U184" i="1"/>
  <c r="U240" i="1"/>
  <c r="U7" i="1"/>
  <c r="U34" i="1"/>
  <c r="U55" i="1"/>
  <c r="U58" i="1"/>
  <c r="U62" i="1"/>
  <c r="U66" i="1"/>
  <c r="Z66" i="1" s="1"/>
  <c r="U95" i="1"/>
  <c r="U114" i="1"/>
  <c r="U118" i="1"/>
  <c r="U126" i="1"/>
  <c r="U147" i="1"/>
  <c r="U204" i="1"/>
  <c r="U237" i="1"/>
  <c r="Z237" i="1" s="1"/>
  <c r="U255" i="1"/>
  <c r="U262" i="1"/>
  <c r="U269" i="1"/>
  <c r="U279" i="1"/>
  <c r="Z279" i="1" s="1"/>
  <c r="U282" i="1"/>
  <c r="U293" i="1"/>
  <c r="U315" i="1"/>
  <c r="U342" i="1"/>
  <c r="Z342" i="1" s="1"/>
  <c r="U334" i="1"/>
  <c r="U347" i="1"/>
  <c r="U358" i="1"/>
  <c r="U365" i="1"/>
  <c r="U379" i="1"/>
  <c r="U371" i="1"/>
  <c r="U393" i="1"/>
  <c r="U385" i="1"/>
  <c r="Z385" i="1" s="1"/>
  <c r="U431" i="1"/>
  <c r="U451" i="1"/>
  <c r="U453" i="1"/>
  <c r="U465" i="1"/>
  <c r="U475" i="1"/>
  <c r="U501" i="1"/>
  <c r="U493" i="1"/>
  <c r="U503" i="1"/>
  <c r="U510" i="1"/>
  <c r="U539" i="1"/>
  <c r="U543" i="1"/>
  <c r="U551" i="1"/>
  <c r="Z551" i="1" s="1"/>
  <c r="U618" i="1"/>
  <c r="U671" i="1"/>
  <c r="U691" i="1"/>
  <c r="U714" i="1"/>
  <c r="U724" i="1"/>
  <c r="U726" i="1"/>
  <c r="U732" i="1"/>
  <c r="U750" i="1"/>
  <c r="Z750" i="1" s="1"/>
  <c r="U811" i="1"/>
  <c r="U825" i="1"/>
  <c r="U836" i="1"/>
  <c r="U863" i="1"/>
  <c r="Z863" i="1" s="1"/>
  <c r="U855" i="1"/>
  <c r="U847" i="1"/>
  <c r="U887" i="1"/>
  <c r="U879" i="1"/>
  <c r="Z879" i="1" s="1"/>
  <c r="U950" i="1"/>
  <c r="U942" i="1"/>
  <c r="U934" i="1"/>
  <c r="U926" i="1"/>
  <c r="U1163" i="1"/>
  <c r="U1155" i="1"/>
  <c r="U1147" i="1"/>
  <c r="U1138" i="1"/>
  <c r="Z1138" i="1" s="1"/>
  <c r="U1130" i="1"/>
  <c r="Z1130" i="1" s="1"/>
  <c r="U1121" i="1"/>
  <c r="U1113" i="1"/>
  <c r="U1105" i="1"/>
  <c r="U1097" i="1"/>
  <c r="U1088" i="1"/>
  <c r="U1080" i="1"/>
  <c r="U1071" i="1"/>
  <c r="Z1071" i="1" s="1"/>
  <c r="U1062" i="1"/>
  <c r="U1054" i="1"/>
  <c r="U1046" i="1"/>
  <c r="U1037" i="1"/>
  <c r="Z1037" i="1" s="1"/>
  <c r="U1028" i="1"/>
  <c r="U1020" i="1"/>
  <c r="U1012" i="1"/>
  <c r="U1239" i="1"/>
  <c r="Z1239" i="1" s="1"/>
  <c r="U1293" i="1"/>
  <c r="Z1293" i="1" s="1"/>
  <c r="U1245" i="1"/>
  <c r="U1308" i="1"/>
  <c r="U1336" i="1"/>
  <c r="Z1336" i="1" s="1"/>
  <c r="U1379" i="1"/>
  <c r="U1422" i="1"/>
  <c r="Z1422" i="1" s="1"/>
  <c r="U1406" i="1"/>
  <c r="U1461" i="1"/>
  <c r="U1453" i="1"/>
  <c r="U1474" i="1"/>
  <c r="U1466" i="1"/>
  <c r="U1499" i="1"/>
  <c r="U1532" i="1"/>
  <c r="U1516" i="1"/>
  <c r="Z1516" i="1" s="1"/>
  <c r="U1552" i="1"/>
  <c r="U1544" i="1"/>
  <c r="U1562" i="1"/>
  <c r="U1580" i="1"/>
  <c r="Z1580" i="1" s="1"/>
  <c r="U1586" i="1"/>
  <c r="U1724" i="1"/>
  <c r="U1743" i="1"/>
  <c r="U1735" i="1"/>
  <c r="U1727" i="1"/>
  <c r="Z1727" i="1" s="1"/>
  <c r="U1750" i="1"/>
  <c r="U1772" i="1"/>
  <c r="U1813" i="1"/>
  <c r="U1797" i="1"/>
  <c r="U1833" i="1"/>
  <c r="U1839" i="1"/>
  <c r="U1861" i="1"/>
  <c r="Z1861" i="1" s="1"/>
  <c r="U1884" i="1"/>
  <c r="Z1884" i="1" s="1"/>
  <c r="U1925" i="1"/>
  <c r="U1965" i="1"/>
  <c r="U1949" i="1"/>
  <c r="U2008" i="1"/>
  <c r="U2000" i="1"/>
  <c r="U2025" i="1"/>
  <c r="U2017" i="1"/>
  <c r="U75" i="1"/>
  <c r="U154" i="1"/>
  <c r="U201" i="1"/>
  <c r="U292" i="1"/>
  <c r="Z292" i="1" s="1"/>
  <c r="U317" i="1"/>
  <c r="U456" i="1"/>
  <c r="U472" i="1"/>
  <c r="U663" i="1"/>
  <c r="Z663" i="1" s="1"/>
  <c r="U700" i="1"/>
  <c r="U763" i="1"/>
  <c r="U29" i="1"/>
  <c r="U6" i="1"/>
  <c r="Z6" i="1" s="1"/>
  <c r="U61" i="1"/>
  <c r="U94" i="1"/>
  <c r="U140" i="1"/>
  <c r="U143" i="1"/>
  <c r="Z143" i="1" s="1"/>
  <c r="U156" i="1"/>
  <c r="U169" i="1"/>
  <c r="U177" i="1"/>
  <c r="U185" i="1"/>
  <c r="U189" i="1"/>
  <c r="U208" i="1"/>
  <c r="U222" i="1"/>
  <c r="U229" i="1"/>
  <c r="Z229" i="1" s="1"/>
  <c r="U232" i="1"/>
  <c r="U236" i="1"/>
  <c r="Z236" i="1" s="1"/>
  <c r="U278" i="1"/>
  <c r="U306" i="1"/>
  <c r="Z306" i="1" s="1"/>
  <c r="U321" i="1"/>
  <c r="U346" i="1"/>
  <c r="Z346" i="1" s="1"/>
  <c r="U378" i="1"/>
  <c r="Z378" i="1" s="1"/>
  <c r="U370" i="1"/>
  <c r="U392" i="1"/>
  <c r="Z392" i="1" s="1"/>
  <c r="U401" i="1"/>
  <c r="U422" i="1"/>
  <c r="Z422" i="1" s="1"/>
  <c r="U436" i="1"/>
  <c r="U450" i="1"/>
  <c r="U464" i="1"/>
  <c r="U486" i="1"/>
  <c r="Z486" i="1" s="1"/>
  <c r="U492" i="1"/>
  <c r="U515" i="1"/>
  <c r="U520" i="1"/>
  <c r="U524" i="1"/>
  <c r="Z524" i="1" s="1"/>
  <c r="U533" i="1"/>
  <c r="U537" i="1"/>
  <c r="U556" i="1"/>
  <c r="U560" i="1"/>
  <c r="Z560" i="1" s="1"/>
  <c r="U599" i="1"/>
  <c r="Z599" i="1" s="1"/>
  <c r="U626" i="1"/>
  <c r="U650" i="1"/>
  <c r="U658" i="1"/>
  <c r="U694" i="1"/>
  <c r="Z694" i="1" s="1"/>
  <c r="U703" i="1"/>
  <c r="U719" i="1"/>
  <c r="U731" i="1"/>
  <c r="Z731" i="1" s="1"/>
  <c r="U743" i="1"/>
  <c r="Z743" i="1" s="1"/>
  <c r="U788" i="1"/>
  <c r="U810" i="1"/>
  <c r="U862" i="1"/>
  <c r="Z862" i="1" s="1"/>
  <c r="U854" i="1"/>
  <c r="Z854" i="1" s="1"/>
  <c r="U846" i="1"/>
  <c r="U872" i="1"/>
  <c r="U894" i="1"/>
  <c r="Z894" i="1" s="1"/>
  <c r="U886" i="1"/>
  <c r="Z886" i="1" s="1"/>
  <c r="U901" i="1"/>
  <c r="U941" i="1"/>
  <c r="Z941" i="1" s="1"/>
  <c r="U925" i="1"/>
  <c r="Z925" i="1" s="1"/>
  <c r="U974" i="1"/>
  <c r="U1154" i="1"/>
  <c r="U1104" i="1"/>
  <c r="U1096" i="1"/>
  <c r="Z1096" i="1" s="1"/>
  <c r="U1053" i="1"/>
  <c r="Z1053" i="1" s="1"/>
  <c r="U1044" i="1"/>
  <c r="U1036" i="1"/>
  <c r="U1027" i="1"/>
  <c r="Z1027" i="1" s="1"/>
  <c r="U1019" i="1"/>
  <c r="U1011" i="1"/>
  <c r="U1238" i="1"/>
  <c r="U1230" i="1"/>
  <c r="Z1230" i="1" s="1"/>
  <c r="U1222" i="1"/>
  <c r="U1214" i="1"/>
  <c r="U1206" i="1"/>
  <c r="U1198" i="1"/>
  <c r="Z1198" i="1" s="1"/>
  <c r="U1190" i="1"/>
  <c r="Z1190" i="1" s="1"/>
  <c r="U1182" i="1"/>
  <c r="U1299" i="1"/>
  <c r="U1335" i="1"/>
  <c r="Z1335" i="1" s="1"/>
  <c r="U1357" i="1"/>
  <c r="U1361" i="1"/>
  <c r="Z1361" i="1" s="1"/>
  <c r="U1370" i="1"/>
  <c r="Z1370" i="1" s="1"/>
  <c r="U1421" i="1"/>
  <c r="U1460" i="1"/>
  <c r="U1452" i="1"/>
  <c r="U1481" i="1"/>
  <c r="U1473" i="1"/>
  <c r="U1465" i="1"/>
  <c r="U1485" i="1"/>
  <c r="Z1485" i="1" s="1"/>
  <c r="U1498" i="1"/>
  <c r="U1531" i="1"/>
  <c r="U1523" i="1"/>
  <c r="U1515" i="1"/>
  <c r="U1551" i="1"/>
  <c r="Z1551" i="1" s="1"/>
  <c r="U1543" i="1"/>
  <c r="U1561" i="1"/>
  <c r="U1579" i="1"/>
  <c r="U1608" i="1"/>
  <c r="U1600" i="1"/>
  <c r="U1616" i="1"/>
  <c r="U1633" i="1"/>
  <c r="U1643" i="1"/>
  <c r="U1650" i="1"/>
  <c r="U1654" i="1"/>
  <c r="U1708" i="1"/>
  <c r="U1722" i="1"/>
  <c r="Z1722" i="1" s="1"/>
  <c r="U1742" i="1"/>
  <c r="U1749" i="1"/>
  <c r="U1812" i="1"/>
  <c r="Z1812" i="1" s="1"/>
  <c r="U1796" i="1"/>
  <c r="Z1796" i="1" s="1"/>
  <c r="U1832" i="1"/>
  <c r="U1838" i="1"/>
  <c r="U1868" i="1"/>
  <c r="U1860" i="1"/>
  <c r="U1875" i="1"/>
  <c r="Z1875" i="1" s="1"/>
  <c r="U1924" i="1"/>
  <c r="U1934" i="1"/>
  <c r="U1964" i="1"/>
  <c r="U2007" i="1"/>
  <c r="U1991" i="1"/>
  <c r="U2024" i="1"/>
  <c r="Z2024" i="1" s="1"/>
  <c r="U2016" i="1"/>
  <c r="U90" i="1"/>
  <c r="U107" i="1"/>
  <c r="Z107" i="1" s="1"/>
  <c r="U158" i="1"/>
  <c r="U174" i="1"/>
  <c r="U195" i="1"/>
  <c r="U299" i="1"/>
  <c r="U326" i="1"/>
  <c r="U353" i="1"/>
  <c r="U446" i="1"/>
  <c r="U470" i="1"/>
  <c r="U518" i="1"/>
  <c r="U577" i="1"/>
  <c r="U655" i="1"/>
  <c r="U37" i="1"/>
  <c r="U54" i="1"/>
  <c r="U57" i="1"/>
  <c r="U5" i="1"/>
  <c r="Z5" i="1" s="1"/>
  <c r="U24" i="1"/>
  <c r="U53" i="1"/>
  <c r="U68" i="1"/>
  <c r="U76" i="1"/>
  <c r="Z76" i="1" s="1"/>
  <c r="U89" i="1"/>
  <c r="U108" i="1"/>
  <c r="U139" i="1"/>
  <c r="U155" i="1"/>
  <c r="Z155" i="1" s="1"/>
  <c r="U165" i="1"/>
  <c r="U216" i="1"/>
  <c r="U228" i="1"/>
  <c r="U235" i="1"/>
  <c r="Z235" i="1" s="1"/>
  <c r="U274" i="1"/>
  <c r="U277" i="1"/>
  <c r="U320" i="1"/>
  <c r="U377" i="1"/>
  <c r="U369" i="1"/>
  <c r="U391" i="1"/>
  <c r="U400" i="1"/>
  <c r="U418" i="1"/>
  <c r="Z418" i="1" s="1"/>
  <c r="U410" i="1"/>
  <c r="U421" i="1"/>
  <c r="U449" i="1"/>
  <c r="U463" i="1"/>
  <c r="U519" i="1"/>
  <c r="U532" i="1"/>
  <c r="Z532" i="1" s="1"/>
  <c r="U536" i="1"/>
  <c r="U587" i="1"/>
  <c r="U595" i="1"/>
  <c r="U605" i="1"/>
  <c r="U632" i="1"/>
  <c r="U722" i="1"/>
  <c r="U758" i="1"/>
  <c r="U809" i="1"/>
  <c r="U842" i="1"/>
  <c r="U834" i="1"/>
  <c r="U871" i="1"/>
  <c r="U885" i="1"/>
  <c r="U877" i="1"/>
  <c r="U973" i="1"/>
  <c r="U1161" i="1"/>
  <c r="U1153" i="1"/>
  <c r="U1145" i="1"/>
  <c r="U1136" i="1"/>
  <c r="U1128" i="1"/>
  <c r="U1119" i="1"/>
  <c r="U1111" i="1"/>
  <c r="U1103" i="1"/>
  <c r="Z1103" i="1" s="1"/>
  <c r="U1095" i="1"/>
  <c r="U1086" i="1"/>
  <c r="U1078" i="1"/>
  <c r="U1069" i="1"/>
  <c r="U1060" i="1"/>
  <c r="U1052" i="1"/>
  <c r="U1043" i="1"/>
  <c r="U1035" i="1"/>
  <c r="U1026" i="1"/>
  <c r="U1018" i="1"/>
  <c r="U1010" i="1"/>
  <c r="U1237" i="1"/>
  <c r="U1229" i="1"/>
  <c r="U1213" i="1"/>
  <c r="U1205" i="1"/>
  <c r="U1197" i="1"/>
  <c r="Z1197" i="1" s="1"/>
  <c r="U1181" i="1"/>
  <c r="U1291" i="1"/>
  <c r="Z1291" i="1" s="1"/>
  <c r="U1283" i="1"/>
  <c r="U1275" i="1"/>
  <c r="Z1275" i="1" s="1"/>
  <c r="U1267" i="1"/>
  <c r="U1259" i="1"/>
  <c r="U1251" i="1"/>
  <c r="U1243" i="1"/>
  <c r="Z1243" i="1" s="1"/>
  <c r="U1330" i="1"/>
  <c r="U1322" i="1"/>
  <c r="U1314" i="1"/>
  <c r="U1306" i="1"/>
  <c r="Z1306" i="1" s="1"/>
  <c r="U1298" i="1"/>
  <c r="U1334" i="1"/>
  <c r="U1396" i="1"/>
  <c r="U1420" i="1"/>
  <c r="U1412" i="1"/>
  <c r="U1480" i="1"/>
  <c r="U1472" i="1"/>
  <c r="U1484" i="1"/>
  <c r="Z1484" i="1" s="1"/>
  <c r="U1530" i="1"/>
  <c r="U1522" i="1"/>
  <c r="U1514" i="1"/>
  <c r="U1568" i="1"/>
  <c r="U1560" i="1"/>
  <c r="U1624" i="1"/>
  <c r="U1642" i="1"/>
  <c r="U1670" i="1"/>
  <c r="U1662" i="1"/>
  <c r="U1721" i="1"/>
  <c r="Z1721" i="1" s="1"/>
  <c r="U1741" i="1"/>
  <c r="U1733" i="1"/>
  <c r="U1766" i="1"/>
  <c r="U1803" i="1"/>
  <c r="U1795" i="1"/>
  <c r="U1819" i="1"/>
  <c r="U1831" i="1"/>
  <c r="U1847" i="1"/>
  <c r="U1867" i="1"/>
  <c r="Z1867" i="1" s="1"/>
  <c r="U1859" i="1"/>
  <c r="U1940" i="1"/>
  <c r="U1963" i="1"/>
  <c r="U1955" i="1"/>
  <c r="U1947" i="1"/>
  <c r="U2015" i="1"/>
  <c r="P431" i="1"/>
  <c r="Q431" i="1" s="1"/>
  <c r="R431" i="1" s="1"/>
  <c r="Y431" i="1" s="1"/>
  <c r="P436" i="1"/>
  <c r="Q436" i="1" s="1"/>
  <c r="R436" i="1" s="1"/>
  <c r="Y436" i="1" s="1"/>
  <c r="P437" i="1"/>
  <c r="Q437" i="1" s="1"/>
  <c r="R437" i="1" s="1"/>
  <c r="Y437" i="1" s="1"/>
  <c r="P445" i="1"/>
  <c r="Q445" i="1" s="1"/>
  <c r="R445" i="1" s="1"/>
  <c r="Y445" i="1" s="1"/>
  <c r="P444" i="1"/>
  <c r="Q444" i="1" s="1"/>
  <c r="R444" i="1" s="1"/>
  <c r="Y444" i="1" s="1"/>
  <c r="P442" i="1"/>
  <c r="Q442" i="1" s="1"/>
  <c r="R442" i="1" s="1"/>
  <c r="Y442" i="1" s="1"/>
  <c r="P435" i="1"/>
  <c r="Q435" i="1" s="1"/>
  <c r="R435" i="1" s="1"/>
  <c r="Y435" i="1" s="1"/>
  <c r="P434" i="1"/>
  <c r="Q434" i="1" s="1"/>
  <c r="R434" i="1" s="1"/>
  <c r="Y434" i="1" s="1"/>
  <c r="P433" i="1"/>
  <c r="Q433" i="1" s="1"/>
  <c r="R433" i="1" s="1"/>
  <c r="Y433" i="1" s="1"/>
  <c r="P440" i="1"/>
  <c r="Q440" i="1" s="1"/>
  <c r="R440" i="1" s="1"/>
  <c r="Y440" i="1" s="1"/>
  <c r="P432" i="1"/>
  <c r="Q432" i="1" s="1"/>
  <c r="R432" i="1" s="1"/>
  <c r="Y432" i="1" s="1"/>
  <c r="P438" i="1"/>
  <c r="Q438" i="1" s="1"/>
  <c r="R438" i="1" s="1"/>
  <c r="Y438" i="1" s="1"/>
  <c r="P420" i="1"/>
  <c r="Q420" i="1" s="1"/>
  <c r="R420" i="1" s="1"/>
  <c r="Y420" i="1" s="1"/>
  <c r="P429" i="1"/>
  <c r="P416" i="1"/>
  <c r="Q416" i="1" s="1"/>
  <c r="R416" i="1" s="1"/>
  <c r="Y416" i="1" s="1"/>
  <c r="P414" i="1"/>
  <c r="Q414" i="1" s="1"/>
  <c r="R414" i="1" s="1"/>
  <c r="Y414" i="1" s="1"/>
  <c r="P424" i="1"/>
  <c r="Q424" i="1" s="1"/>
  <c r="R424" i="1" s="1"/>
  <c r="Y424" i="1" s="1"/>
  <c r="P243" i="1"/>
  <c r="Q243" i="1" s="1"/>
  <c r="R243" i="1" s="1"/>
  <c r="Y243" i="1" s="1"/>
  <c r="P423" i="1"/>
  <c r="Q423" i="1" s="1"/>
  <c r="R423" i="1" s="1"/>
  <c r="Y423" i="1" s="1"/>
  <c r="P422" i="1"/>
  <c r="Q422" i="1" s="1"/>
  <c r="R422" i="1" s="1"/>
  <c r="Y422" i="1" s="1"/>
  <c r="P421" i="1"/>
  <c r="Q421" i="1" s="1"/>
  <c r="R421" i="1" s="1"/>
  <c r="Y421" i="1" s="1"/>
  <c r="P426" i="1"/>
  <c r="Q426" i="1"/>
  <c r="P1732" i="1"/>
  <c r="Q1732" i="1" s="1"/>
  <c r="R1732" i="1" s="1"/>
  <c r="Y1732" i="1" s="1"/>
  <c r="P1755" i="1"/>
  <c r="Q1755" i="1" s="1"/>
  <c r="R1755" i="1" s="1"/>
  <c r="Y1755" i="1" s="1"/>
  <c r="P1766" i="1"/>
  <c r="Q1766" i="1" s="1"/>
  <c r="R1766" i="1" s="1"/>
  <c r="Y1766" i="1" s="1"/>
  <c r="P1714" i="1"/>
  <c r="Q1714" i="1" s="1"/>
  <c r="R1714" i="1" s="1"/>
  <c r="Y1714" i="1" s="1"/>
  <c r="P1725" i="1"/>
  <c r="Q1725" i="1" s="1"/>
  <c r="R1725" i="1" s="1"/>
  <c r="Y1725" i="1" s="1"/>
  <c r="P1731" i="1"/>
  <c r="Q1731" i="1" s="1"/>
  <c r="R1731" i="1" s="1"/>
  <c r="Y1731" i="1" s="1"/>
  <c r="P1754" i="1"/>
  <c r="Q1754" i="1" s="1"/>
  <c r="R1754" i="1" s="1"/>
  <c r="Y1754" i="1" s="1"/>
  <c r="P1765" i="1"/>
  <c r="Q1765" i="1" s="1"/>
  <c r="R1765" i="1" s="1"/>
  <c r="Y1765" i="1" s="1"/>
  <c r="P1778" i="1"/>
  <c r="Q1778" i="1" s="1"/>
  <c r="R1778" i="1" s="1"/>
  <c r="Y1778" i="1" s="1"/>
  <c r="P1713" i="1"/>
  <c r="Q1713" i="1" s="1"/>
  <c r="R1713" i="1" s="1"/>
  <c r="Y1713" i="1" s="1"/>
  <c r="P1724" i="1"/>
  <c r="Q1724" i="1" s="1"/>
  <c r="R1724" i="1" s="1"/>
  <c r="Y1724" i="1" s="1"/>
  <c r="P1730" i="1"/>
  <c r="Q1730" i="1" s="1"/>
  <c r="R1730" i="1" s="1"/>
  <c r="Y1730" i="1" s="1"/>
  <c r="P1753" i="1"/>
  <c r="Q1753" i="1" s="1"/>
  <c r="R1753" i="1" s="1"/>
  <c r="Y1753" i="1" s="1"/>
  <c r="P1764" i="1"/>
  <c r="Q1764" i="1" s="1"/>
  <c r="R1764" i="1" s="1"/>
  <c r="Y1764" i="1" s="1"/>
  <c r="P1777" i="1"/>
  <c r="Q1777" i="1" s="1"/>
  <c r="R1777" i="1" s="1"/>
  <c r="Y1777" i="1" s="1"/>
  <c r="P1712" i="1"/>
  <c r="Q1712" i="1" s="1"/>
  <c r="R1712" i="1" s="1"/>
  <c r="Y1712" i="1" s="1"/>
  <c r="P1723" i="1"/>
  <c r="Q1723" i="1" s="1"/>
  <c r="R1723" i="1" s="1"/>
  <c r="Y1723" i="1" s="1"/>
  <c r="P1741" i="1"/>
  <c r="Q1741" i="1" s="1"/>
  <c r="R1741" i="1" s="1"/>
  <c r="Y1741" i="1" s="1"/>
  <c r="P1729" i="1"/>
  <c r="Q1729" i="1" s="1"/>
  <c r="R1729" i="1" s="1"/>
  <c r="Y1729" i="1" s="1"/>
  <c r="P1752" i="1"/>
  <c r="Q1752" i="1" s="1"/>
  <c r="R1752" i="1" s="1"/>
  <c r="Y1752" i="1" s="1"/>
  <c r="P1763" i="1"/>
  <c r="Q1763" i="1" s="1"/>
  <c r="R1763" i="1" s="1"/>
  <c r="Y1763" i="1" s="1"/>
  <c r="P1776" i="1"/>
  <c r="Q1776" i="1" s="1"/>
  <c r="R1776" i="1" s="1"/>
  <c r="Y1776" i="1" s="1"/>
  <c r="P1711" i="1"/>
  <c r="Q1711" i="1" s="1"/>
  <c r="R1711" i="1" s="1"/>
  <c r="Y1711" i="1" s="1"/>
  <c r="P1740" i="1"/>
  <c r="Q1740" i="1" s="1"/>
  <c r="R1740" i="1" s="1"/>
  <c r="Y1740" i="1" s="1"/>
  <c r="P1728" i="1"/>
  <c r="Q1728" i="1" s="1"/>
  <c r="R1728" i="1" s="1"/>
  <c r="Y1728" i="1" s="1"/>
  <c r="P1710" i="1"/>
  <c r="Q1710" i="1" s="1"/>
  <c r="R1710" i="1" s="1"/>
  <c r="Y1710" i="1" s="1"/>
  <c r="P1721" i="1"/>
  <c r="Q1721" i="1" s="1"/>
  <c r="R1721" i="1" s="1"/>
  <c r="Y1721" i="1" s="1"/>
  <c r="P1739" i="1"/>
  <c r="Q1739" i="1" s="1"/>
  <c r="R1739" i="1" s="1"/>
  <c r="Y1739" i="1" s="1"/>
  <c r="P1727" i="1"/>
  <c r="Q1727" i="1" s="1"/>
  <c r="R1727" i="1" s="1"/>
  <c r="Y1727" i="1" s="1"/>
  <c r="P1751" i="1"/>
  <c r="Q1751" i="1" s="1"/>
  <c r="R1751" i="1" s="1"/>
  <c r="Y1751" i="1" s="1"/>
  <c r="P1709" i="1"/>
  <c r="Q1709" i="1" s="1"/>
  <c r="R1709" i="1" s="1"/>
  <c r="Y1709" i="1" s="1"/>
  <c r="P1720" i="1"/>
  <c r="Q1720" i="1" s="1"/>
  <c r="R1720" i="1" s="1"/>
  <c r="Y1720" i="1" s="1"/>
  <c r="P1738" i="1"/>
  <c r="Q1738" i="1" s="1"/>
  <c r="R1738" i="1" s="1"/>
  <c r="Y1738" i="1" s="1"/>
  <c r="P1726" i="1"/>
  <c r="Q1726" i="1" s="1"/>
  <c r="R1726" i="1" s="1"/>
  <c r="Y1726" i="1" s="1"/>
  <c r="P1737" i="1"/>
  <c r="Q1737" i="1" s="1"/>
  <c r="R1737" i="1" s="1"/>
  <c r="Y1737" i="1" s="1"/>
  <c r="P1736" i="1"/>
  <c r="Q1736" i="1" s="1"/>
  <c r="R1736" i="1" s="1"/>
  <c r="Y1736" i="1" s="1"/>
  <c r="P1716" i="1"/>
  <c r="Q1716" i="1" s="1"/>
  <c r="R1716" i="1" s="1"/>
  <c r="Y1716" i="1" s="1"/>
  <c r="P1735" i="1"/>
  <c r="Q1735" i="1" s="1"/>
  <c r="R1735" i="1" s="1"/>
  <c r="Y1735" i="1" s="1"/>
  <c r="P1734" i="1"/>
  <c r="Q1734" i="1" s="1"/>
  <c r="R1734" i="1" s="1"/>
  <c r="Y1734" i="1" s="1"/>
  <c r="P1757" i="1"/>
  <c r="Q1757" i="1" s="1"/>
  <c r="R1757" i="1" s="1"/>
  <c r="Y1757" i="1" s="1"/>
  <c r="P1768" i="1"/>
  <c r="Q1768" i="1" s="1"/>
  <c r="R1768" i="1" s="1"/>
  <c r="Y1768" i="1" s="1"/>
  <c r="P1733" i="1"/>
  <c r="Q1733" i="1" s="1"/>
  <c r="R1733" i="1" s="1"/>
  <c r="Y1733" i="1" s="1"/>
  <c r="P1756" i="1"/>
  <c r="Q1756" i="1" s="1"/>
  <c r="R1756" i="1" s="1"/>
  <c r="Y1756" i="1" s="1"/>
  <c r="P1767" i="1"/>
  <c r="Q1767" i="1" s="1"/>
  <c r="R1767" i="1" s="1"/>
  <c r="Y1767" i="1" s="1"/>
  <c r="P1774" i="1"/>
  <c r="Q1774" i="1" s="1"/>
  <c r="R1774" i="1" s="1"/>
  <c r="Y1774" i="1" s="1"/>
  <c r="P1760" i="1"/>
  <c r="Q1760" i="1" s="1"/>
  <c r="R1760" i="1" s="1"/>
  <c r="Y1760" i="1" s="1"/>
  <c r="P1749" i="1"/>
  <c r="Q1749" i="1" s="1"/>
  <c r="R1749" i="1" s="1"/>
  <c r="Y1749" i="1" s="1"/>
  <c r="P1772" i="1"/>
  <c r="Q1772" i="1" s="1"/>
  <c r="R1772" i="1" s="1"/>
  <c r="Y1772" i="1" s="1"/>
  <c r="P1705" i="1"/>
  <c r="Q1705" i="1" s="1"/>
  <c r="R1705" i="1" s="1"/>
  <c r="Y1705" i="1" s="1"/>
  <c r="P1704" i="1"/>
  <c r="P1694" i="1"/>
  <c r="Q1694" i="1"/>
  <c r="P1762" i="1"/>
  <c r="Q1762" i="1" s="1"/>
  <c r="R1762" i="1" s="1"/>
  <c r="Y1762" i="1" s="1"/>
  <c r="P1693" i="1"/>
  <c r="Q1693" i="1" s="1"/>
  <c r="R1693" i="1" s="1"/>
  <c r="Y1693" i="1" s="1"/>
  <c r="P1761" i="1"/>
  <c r="Q1761" i="1" s="1"/>
  <c r="R1761" i="1" s="1"/>
  <c r="Y1761" i="1" s="1"/>
  <c r="P1775" i="1"/>
  <c r="Q1775" i="1" s="1"/>
  <c r="P1719" i="1"/>
  <c r="Q1719" i="1" s="1"/>
  <c r="R1719" i="1" s="1"/>
  <c r="Y1719" i="1" s="1"/>
  <c r="P1750" i="1"/>
  <c r="Q1750" i="1" s="1"/>
  <c r="R1750" i="1" s="1"/>
  <c r="Y1750" i="1" s="1"/>
  <c r="P1758" i="1"/>
  <c r="Q1758" i="1" s="1"/>
  <c r="R1758" i="1" s="1"/>
  <c r="Y1758" i="1" s="1"/>
  <c r="P1773" i="1"/>
  <c r="Q1773" i="1" s="1"/>
  <c r="R1773" i="1" s="1"/>
  <c r="Y1773" i="1" s="1"/>
  <c r="P1718" i="1"/>
  <c r="Q1718" i="1" s="1"/>
  <c r="R1718" i="1" s="1"/>
  <c r="Y1718" i="1" s="1"/>
  <c r="P1703" i="1"/>
  <c r="Q1703" i="1" s="1"/>
  <c r="R1703" i="1" s="1"/>
  <c r="Y1703" i="1" s="1"/>
  <c r="P1708" i="1"/>
  <c r="Q1708" i="1" s="1"/>
  <c r="R1708" i="1" s="1"/>
  <c r="Y1708" i="1" s="1"/>
  <c r="P1717" i="1"/>
  <c r="Q1717" i="1" s="1"/>
  <c r="R1717" i="1" s="1"/>
  <c r="Y1717" i="1" s="1"/>
  <c r="P1748" i="1"/>
  <c r="Q1748" i="1" s="1"/>
  <c r="R1748" i="1" s="1"/>
  <c r="Y1748" i="1" s="1"/>
  <c r="P1702" i="1"/>
  <c r="Q1702" i="1" s="1"/>
  <c r="R1702" i="1" s="1"/>
  <c r="Y1702" i="1" s="1"/>
  <c r="P1707" i="1"/>
  <c r="Q1707" i="1" s="1"/>
  <c r="R1707" i="1" s="1"/>
  <c r="Y1707" i="1" s="1"/>
  <c r="P1715" i="1"/>
  <c r="Q1715" i="1" s="1"/>
  <c r="P1747" i="1"/>
  <c r="P1770" i="1"/>
  <c r="Q1770" i="1" s="1"/>
  <c r="R1770" i="1" s="1"/>
  <c r="Y1770" i="1" s="1"/>
  <c r="P1706" i="1"/>
  <c r="Q1706" i="1" s="1"/>
  <c r="R1706" i="1" s="1"/>
  <c r="Y1706" i="1" s="1"/>
  <c r="P1977" i="1"/>
  <c r="Q1977" i="1" s="1"/>
  <c r="R1977" i="1" s="1"/>
  <c r="Y1977" i="1" s="1"/>
  <c r="P1945" i="1"/>
  <c r="Q1945" i="1" s="1"/>
  <c r="R1945" i="1" s="1"/>
  <c r="Y1945" i="1" s="1"/>
  <c r="P1936" i="1"/>
  <c r="Q1936" i="1" s="1"/>
  <c r="R1936" i="1" s="1"/>
  <c r="Y1936" i="1" s="1"/>
  <c r="P1935" i="1"/>
  <c r="Q1935" i="1" s="1"/>
  <c r="R1935" i="1" s="1"/>
  <c r="Y1935" i="1" s="1"/>
  <c r="P1934" i="1"/>
  <c r="Q1934" i="1" s="1"/>
  <c r="R1934" i="1" s="1"/>
  <c r="Y1934" i="1" s="1"/>
  <c r="P1933" i="1"/>
  <c r="Q1933" i="1" s="1"/>
  <c r="R1933" i="1" s="1"/>
  <c r="Y1933" i="1" s="1"/>
  <c r="P1937" i="1"/>
  <c r="Q1937" i="1" s="1"/>
  <c r="R1937" i="1" s="1"/>
  <c r="Y1937" i="1" s="1"/>
  <c r="P1943" i="1"/>
  <c r="P1931" i="1"/>
  <c r="Q1931" i="1" s="1"/>
  <c r="R1931" i="1" s="1"/>
  <c r="Y1931" i="1" s="1"/>
  <c r="P1942" i="1"/>
  <c r="Q1942" i="1" s="1"/>
  <c r="R1942" i="1" s="1"/>
  <c r="Y1942" i="1" s="1"/>
  <c r="P1941" i="1"/>
  <c r="Q1941" i="1" s="1"/>
  <c r="R1941" i="1" s="1"/>
  <c r="Y1941" i="1" s="1"/>
  <c r="P1866" i="1"/>
  <c r="Q1866" i="1" s="1"/>
  <c r="R1866" i="1" s="1"/>
  <c r="Y1866" i="1" s="1"/>
  <c r="P1894" i="1"/>
  <c r="Q1894" i="1" s="1"/>
  <c r="P1900" i="1"/>
  <c r="Q1900" i="1" s="1"/>
  <c r="R1900" i="1" s="1"/>
  <c r="Y1900" i="1" s="1"/>
  <c r="P1864" i="1"/>
  <c r="Q1864" i="1" s="1"/>
  <c r="R1864" i="1" s="1"/>
  <c r="Y1864" i="1" s="1"/>
  <c r="P1892" i="1"/>
  <c r="Q1892" i="1" s="1"/>
  <c r="R1892" i="1" s="1"/>
  <c r="Y1892" i="1" s="1"/>
  <c r="P1880" i="1"/>
  <c r="P1923" i="1"/>
  <c r="Q1923" i="1" s="1"/>
  <c r="R1923" i="1" s="1"/>
  <c r="Y1923" i="1" s="1"/>
  <c r="P1911" i="1"/>
  <c r="Q1911" i="1" s="1"/>
  <c r="R1911" i="1" s="1"/>
  <c r="Y1911" i="1" s="1"/>
  <c r="P1899" i="1"/>
  <c r="Q1899" i="1" s="1"/>
  <c r="R1899" i="1" s="1"/>
  <c r="Y1899" i="1" s="1"/>
  <c r="P1863" i="1"/>
  <c r="Q1863" i="1" s="1"/>
  <c r="R1863" i="1" s="1"/>
  <c r="Y1863" i="1" s="1"/>
  <c r="P1891" i="1"/>
  <c r="Q1891" i="1" s="1"/>
  <c r="R1891" i="1" s="1"/>
  <c r="Y1891" i="1" s="1"/>
  <c r="P1879" i="1"/>
  <c r="P1922" i="1"/>
  <c r="Q1922" i="1" s="1"/>
  <c r="R1922" i="1" s="1"/>
  <c r="Y1922" i="1" s="1"/>
  <c r="P1910" i="1"/>
  <c r="Q1910" i="1" s="1"/>
  <c r="R1910" i="1" s="1"/>
  <c r="Y1910" i="1" s="1"/>
  <c r="P1898" i="1"/>
  <c r="Q1898" i="1" s="1"/>
  <c r="R1898" i="1" s="1"/>
  <c r="Y1898" i="1" s="1"/>
  <c r="P1869" i="1"/>
  <c r="Q1869" i="1" s="1"/>
  <c r="R1869" i="1" s="1"/>
  <c r="Y1869" i="1" s="1"/>
  <c r="P1912" i="1"/>
  <c r="Q1912" i="1" s="1"/>
  <c r="R1912" i="1" s="1"/>
  <c r="Y1912" i="1" s="1"/>
  <c r="P1850" i="1"/>
  <c r="Q1850" i="1" s="1"/>
  <c r="R1850" i="1" s="1"/>
  <c r="Y1850" i="1" s="1"/>
  <c r="P1862" i="1"/>
  <c r="Q1862" i="1" s="1"/>
  <c r="R1862" i="1" s="1"/>
  <c r="Y1862" i="1" s="1"/>
  <c r="P1890" i="1"/>
  <c r="P1878" i="1"/>
  <c r="Q1878" i="1" s="1"/>
  <c r="R1878" i="1" s="1"/>
  <c r="Y1878" i="1" s="1"/>
  <c r="P1921" i="1"/>
  <c r="Q1921" i="1" s="1"/>
  <c r="R1921" i="1" s="1"/>
  <c r="Y1921" i="1" s="1"/>
  <c r="P1909" i="1"/>
  <c r="Q1909" i="1" s="1"/>
  <c r="P1913" i="1"/>
  <c r="P1849" i="1"/>
  <c r="Q1849" i="1" s="1"/>
  <c r="P1861" i="1"/>
  <c r="Q1861" i="1" s="1"/>
  <c r="R1861" i="1" s="1"/>
  <c r="Y1861" i="1" s="1"/>
  <c r="P1889" i="1"/>
  <c r="Q1889" i="1" s="1"/>
  <c r="R1889" i="1" s="1"/>
  <c r="Y1889" i="1" s="1"/>
  <c r="P1877" i="1"/>
  <c r="P1920" i="1"/>
  <c r="Q1920" i="1" s="1"/>
  <c r="R1920" i="1" s="1"/>
  <c r="Y1920" i="1" s="1"/>
  <c r="P1908" i="1"/>
  <c r="P1870" i="1"/>
  <c r="Q1870" i="1" s="1"/>
  <c r="R1870" i="1" s="1"/>
  <c r="Y1870" i="1" s="1"/>
  <c r="P1901" i="1"/>
  <c r="Q1901" i="1" s="1"/>
  <c r="R1901" i="1" s="1"/>
  <c r="Y1901" i="1" s="1"/>
  <c r="P1924" i="1"/>
  <c r="Q1924" i="1" s="1"/>
  <c r="R1924" i="1" s="1"/>
  <c r="Y1924" i="1" s="1"/>
  <c r="P1860" i="1"/>
  <c r="Q1860" i="1" s="1"/>
  <c r="P1888" i="1"/>
  <c r="Q1888" i="1" s="1"/>
  <c r="R1888" i="1" s="1"/>
  <c r="Y1888" i="1" s="1"/>
  <c r="P1876" i="1"/>
  <c r="P1919" i="1"/>
  <c r="Q1919" i="1" s="1"/>
  <c r="R1919" i="1" s="1"/>
  <c r="Y1919" i="1" s="1"/>
  <c r="P1907" i="1"/>
  <c r="Q1907" i="1" s="1"/>
  <c r="R1907" i="1" s="1"/>
  <c r="Y1907" i="1" s="1"/>
  <c r="P1882" i="1"/>
  <c r="Q1882" i="1" s="1"/>
  <c r="R1882" i="1" s="1"/>
  <c r="Y1882" i="1" s="1"/>
  <c r="P1925" i="1"/>
  <c r="Q1925" i="1" s="1"/>
  <c r="R1925" i="1" s="1"/>
  <c r="Y1925" i="1" s="1"/>
  <c r="P1865" i="1"/>
  <c r="Q1865" i="1" s="1"/>
  <c r="R1865" i="1" s="1"/>
  <c r="Y1865" i="1" s="1"/>
  <c r="P1847" i="1"/>
  <c r="P1859" i="1"/>
  <c r="Q1859" i="1" s="1"/>
  <c r="R1859" i="1" s="1"/>
  <c r="Y1859" i="1" s="1"/>
  <c r="P1887" i="1"/>
  <c r="Q1887" i="1" s="1"/>
  <c r="R1887" i="1" s="1"/>
  <c r="Y1887" i="1" s="1"/>
  <c r="P1875" i="1"/>
  <c r="Q1875" i="1" s="1"/>
  <c r="R1875" i="1" s="1"/>
  <c r="Y1875" i="1" s="1"/>
  <c r="P1918" i="1"/>
  <c r="Q1918" i="1" s="1"/>
  <c r="R1918" i="1" s="1"/>
  <c r="Y1918" i="1" s="1"/>
  <c r="P1906" i="1"/>
  <c r="Q1906" i="1" s="1"/>
  <c r="R1906" i="1" s="1"/>
  <c r="Y1906" i="1" s="1"/>
  <c r="P1846" i="1"/>
  <c r="P1858" i="1"/>
  <c r="Q1858" i="1" s="1"/>
  <c r="R1858" i="1" s="1"/>
  <c r="Y1858" i="1" s="1"/>
  <c r="P1886" i="1"/>
  <c r="Q1886" i="1" s="1"/>
  <c r="R1886" i="1" s="1"/>
  <c r="Y1886" i="1" s="1"/>
  <c r="P1874" i="1"/>
  <c r="Q1874" i="1" s="1"/>
  <c r="R1874" i="1" s="1"/>
  <c r="Y1874" i="1" s="1"/>
  <c r="P1917" i="1"/>
  <c r="Q1917" i="1" s="1"/>
  <c r="R1917" i="1" s="1"/>
  <c r="Y1917" i="1" s="1"/>
  <c r="P1905" i="1"/>
  <c r="Q1905" i="1" s="1"/>
  <c r="R1905" i="1" s="1"/>
  <c r="Y1905" i="1" s="1"/>
  <c r="P1881" i="1"/>
  <c r="P1845" i="1"/>
  <c r="Q1845" i="1" s="1"/>
  <c r="R1845" i="1" s="1"/>
  <c r="Y1845" i="1" s="1"/>
  <c r="P1857" i="1"/>
  <c r="Q1857" i="1" s="1"/>
  <c r="R1857" i="1" s="1"/>
  <c r="Y1857" i="1" s="1"/>
  <c r="P1897" i="1"/>
  <c r="Q1897" i="1" s="1"/>
  <c r="R1897" i="1" s="1"/>
  <c r="Y1897" i="1" s="1"/>
  <c r="P1885" i="1"/>
  <c r="Q1885" i="1" s="1"/>
  <c r="R1885" i="1" s="1"/>
  <c r="Y1885" i="1" s="1"/>
  <c r="P1873" i="1"/>
  <c r="Q1873" i="1" s="1"/>
  <c r="P1928" i="1"/>
  <c r="P1916" i="1"/>
  <c r="Q1916" i="1" s="1"/>
  <c r="R1916" i="1" s="1"/>
  <c r="Y1916" i="1" s="1"/>
  <c r="P1904" i="1"/>
  <c r="Q1904" i="1" s="1"/>
  <c r="R1904" i="1" s="1"/>
  <c r="Y1904" i="1" s="1"/>
  <c r="P1893" i="1"/>
  <c r="Q1893" i="1" s="1"/>
  <c r="R1893" i="1" s="1"/>
  <c r="Y1893" i="1" s="1"/>
  <c r="P1868" i="1"/>
  <c r="Q1868" i="1" s="1"/>
  <c r="R1868" i="1" s="1"/>
  <c r="Y1868" i="1" s="1"/>
  <c r="P1896" i="1"/>
  <c r="Q1896" i="1" s="1"/>
  <c r="R1896" i="1" s="1"/>
  <c r="Y1896" i="1" s="1"/>
  <c r="P1884" i="1"/>
  <c r="P1872" i="1"/>
  <c r="Q1872" i="1" s="1"/>
  <c r="R1872" i="1" s="1"/>
  <c r="Y1872" i="1" s="1"/>
  <c r="P1927" i="1"/>
  <c r="Q1927" i="1" s="1"/>
  <c r="R1927" i="1" s="1"/>
  <c r="Y1927" i="1" s="1"/>
  <c r="P1915" i="1"/>
  <c r="Q1915" i="1" s="1"/>
  <c r="R1915" i="1" s="1"/>
  <c r="Y1915" i="1" s="1"/>
  <c r="P1903" i="1"/>
  <c r="Q1903" i="1" s="1"/>
  <c r="R1903" i="1" s="1"/>
  <c r="Y1903" i="1" s="1"/>
  <c r="P1867" i="1"/>
  <c r="Q1867" i="1" s="1"/>
  <c r="P1895" i="1"/>
  <c r="P1883" i="1"/>
  <c r="Q1883" i="1" s="1"/>
  <c r="R1883" i="1" s="1"/>
  <c r="Y1883" i="1" s="1"/>
  <c r="P1871" i="1"/>
  <c r="Q1871" i="1" s="1"/>
  <c r="R1871" i="1" s="1"/>
  <c r="Y1871" i="1" s="1"/>
  <c r="P1926" i="1"/>
  <c r="Q1926" i="1" s="1"/>
  <c r="R1926" i="1" s="1"/>
  <c r="Y1926" i="1" s="1"/>
  <c r="P1914" i="1"/>
  <c r="Q1914" i="1" s="1"/>
  <c r="R1914" i="1" s="1"/>
  <c r="Y1914" i="1" s="1"/>
  <c r="P1902" i="1"/>
  <c r="Q1902" i="1" s="1"/>
  <c r="P1822" i="1"/>
  <c r="P1803" i="1"/>
  <c r="Q1803" i="1" s="1"/>
  <c r="R1803" i="1" s="1"/>
  <c r="Y1803" i="1" s="1"/>
  <c r="P1806" i="1"/>
  <c r="Q1806" i="1" s="1"/>
  <c r="R1806" i="1" s="1"/>
  <c r="Y1806" i="1" s="1"/>
  <c r="P1794" i="1"/>
  <c r="Q1794" i="1" s="1"/>
  <c r="P1782" i="1"/>
  <c r="Q1782" i="1" s="1"/>
  <c r="R1782" i="1" s="1"/>
  <c r="Y1782" i="1" s="1"/>
  <c r="P1823" i="1"/>
  <c r="Q1823" i="1" s="1"/>
  <c r="R1823" i="1" s="1"/>
  <c r="Y1823" i="1" s="1"/>
  <c r="P1820" i="1"/>
  <c r="Q1820" i="1" s="1"/>
  <c r="R1820" i="1" s="1"/>
  <c r="Y1820" i="1" s="1"/>
  <c r="P1814" i="1"/>
  <c r="Q1814" i="1" s="1"/>
  <c r="R1814" i="1" s="1"/>
  <c r="Y1814" i="1" s="1"/>
  <c r="P1802" i="1"/>
  <c r="Q1802" i="1" s="1"/>
  <c r="R1802" i="1" s="1"/>
  <c r="Y1802" i="1" s="1"/>
  <c r="P1790" i="1"/>
  <c r="Q1790" i="1" s="1"/>
  <c r="R1790" i="1" s="1"/>
  <c r="Y1790" i="1" s="1"/>
  <c r="P1819" i="1"/>
  <c r="Q1819" i="1" s="1"/>
  <c r="R1819" i="1" s="1"/>
  <c r="Y1819" i="1" s="1"/>
  <c r="P1821" i="1"/>
  <c r="P1813" i="1"/>
  <c r="Q1813" i="1" s="1"/>
  <c r="R1813" i="1" s="1"/>
  <c r="Y1813" i="1" s="1"/>
  <c r="P1801" i="1"/>
  <c r="Q1801" i="1" s="1"/>
  <c r="R1801" i="1" s="1"/>
  <c r="Y1801" i="1" s="1"/>
  <c r="P1789" i="1"/>
  <c r="Q1789" i="1" s="1"/>
  <c r="R1789" i="1" s="1"/>
  <c r="Y1789" i="1" s="1"/>
  <c r="P1818" i="1"/>
  <c r="Q1818" i="1" s="1"/>
  <c r="R1818" i="1" s="1"/>
  <c r="Y1818" i="1" s="1"/>
  <c r="P1791" i="1"/>
  <c r="Q1791" i="1" s="1"/>
  <c r="R1791" i="1" s="1"/>
  <c r="Y1791" i="1" s="1"/>
  <c r="P1812" i="1"/>
  <c r="P1800" i="1"/>
  <c r="Q1800" i="1" s="1"/>
  <c r="R1800" i="1" s="1"/>
  <c r="Y1800" i="1" s="1"/>
  <c r="P1788" i="1"/>
  <c r="Q1788" i="1" s="1"/>
  <c r="R1788" i="1" s="1"/>
  <c r="Y1788" i="1" s="1"/>
  <c r="P1817" i="1"/>
  <c r="Q1817" i="1" s="1"/>
  <c r="R1817" i="1" s="1"/>
  <c r="Y1817" i="1" s="1"/>
  <c r="P1811" i="1"/>
  <c r="Q1811" i="1" s="1"/>
  <c r="R1811" i="1" s="1"/>
  <c r="Y1811" i="1" s="1"/>
  <c r="P1787" i="1"/>
  <c r="Q1787" i="1" s="1"/>
  <c r="R1787" i="1" s="1"/>
  <c r="Y1787" i="1" s="1"/>
  <c r="P1810" i="1"/>
  <c r="P1786" i="1"/>
  <c r="Q1786" i="1" s="1"/>
  <c r="R1786" i="1" s="1"/>
  <c r="Y1786" i="1" s="1"/>
  <c r="P1843" i="1"/>
  <c r="Q1843" i="1" s="1"/>
  <c r="R1843" i="1" s="1"/>
  <c r="Y1843" i="1" s="1"/>
  <c r="P1809" i="1"/>
  <c r="Q1809" i="1" s="1"/>
  <c r="R1809" i="1" s="1"/>
  <c r="Y1809" i="1" s="1"/>
  <c r="P1826" i="1"/>
  <c r="P1842" i="1"/>
  <c r="Q1842" i="1" s="1"/>
  <c r="P1805" i="1"/>
  <c r="Q1805" i="1" s="1"/>
  <c r="P1816" i="1"/>
  <c r="Q1816" i="1" s="1"/>
  <c r="R1816" i="1" s="1"/>
  <c r="Y1816" i="1" s="1"/>
  <c r="P1808" i="1"/>
  <c r="Q1808" i="1" s="1"/>
  <c r="R1808" i="1" s="1"/>
  <c r="Y1808" i="1" s="1"/>
  <c r="P1796" i="1"/>
  <c r="Q1796" i="1" s="1"/>
  <c r="R1796" i="1" s="1"/>
  <c r="Y1796" i="1" s="1"/>
  <c r="P1784" i="1"/>
  <c r="Q1784" i="1" s="1"/>
  <c r="R1784" i="1" s="1"/>
  <c r="Y1784" i="1" s="1"/>
  <c r="P1825" i="1"/>
  <c r="Q1825" i="1" s="1"/>
  <c r="R1825" i="1" s="1"/>
  <c r="Y1825" i="1" s="1"/>
  <c r="P1804" i="1"/>
  <c r="P1815" i="1"/>
  <c r="Q1815" i="1" s="1"/>
  <c r="R1815" i="1" s="1"/>
  <c r="Y1815" i="1" s="1"/>
  <c r="P1807" i="1"/>
  <c r="Q1807" i="1" s="1"/>
  <c r="R1807" i="1" s="1"/>
  <c r="Y1807" i="1" s="1"/>
  <c r="P1795" i="1"/>
  <c r="Q1795" i="1" s="1"/>
  <c r="R1795" i="1" s="1"/>
  <c r="Y1795" i="1" s="1"/>
  <c r="P1783" i="1"/>
  <c r="Q1783" i="1" s="1"/>
  <c r="R1783" i="1" s="1"/>
  <c r="Y1783" i="1" s="1"/>
  <c r="P1824" i="1"/>
  <c r="Q1824" i="1" s="1"/>
  <c r="R1824" i="1" s="1"/>
  <c r="Y1824" i="1" s="1"/>
  <c r="P931" i="1"/>
  <c r="Q931" i="1" s="1"/>
  <c r="R931" i="1" s="1"/>
  <c r="Y931" i="1" s="1"/>
  <c r="P872" i="1"/>
  <c r="Q872" i="1" s="1"/>
  <c r="R872" i="1" s="1"/>
  <c r="Y872" i="1" s="1"/>
  <c r="P802" i="1"/>
  <c r="Q802" i="1" s="1"/>
  <c r="R802" i="1" s="1"/>
  <c r="Y802" i="1" s="1"/>
  <c r="P790" i="1"/>
  <c r="Q790" i="1" s="1"/>
  <c r="R790" i="1" s="1"/>
  <c r="Y790" i="1" s="1"/>
  <c r="P808" i="1"/>
  <c r="Q808" i="1" s="1"/>
  <c r="R808" i="1" s="1"/>
  <c r="Y808" i="1" s="1"/>
  <c r="P828" i="1"/>
  <c r="Q828" i="1" s="1"/>
  <c r="P835" i="1"/>
  <c r="Q835" i="1" s="1"/>
  <c r="R835" i="1" s="1"/>
  <c r="Y835" i="1" s="1"/>
  <c r="P853" i="1"/>
  <c r="Q853" i="1" s="1"/>
  <c r="P876" i="1"/>
  <c r="Q876" i="1" s="1"/>
  <c r="R876" i="1" s="1"/>
  <c r="Y876" i="1" s="1"/>
  <c r="P932" i="1"/>
  <c r="Q932" i="1" s="1"/>
  <c r="R932" i="1" s="1"/>
  <c r="Y932" i="1" s="1"/>
  <c r="P864" i="1"/>
  <c r="Q864" i="1" s="1"/>
  <c r="R864" i="1" s="1"/>
  <c r="Y864" i="1" s="1"/>
  <c r="P875" i="1"/>
  <c r="P863" i="1"/>
  <c r="Q863" i="1" s="1"/>
  <c r="R863" i="1" s="1"/>
  <c r="Y863" i="1" s="1"/>
  <c r="P799" i="1"/>
  <c r="Q799" i="1" s="1"/>
  <c r="R799" i="1" s="1"/>
  <c r="Y799" i="1" s="1"/>
  <c r="P787" i="1"/>
  <c r="Q787" i="1" s="1"/>
  <c r="R787" i="1" s="1"/>
  <c r="Y787" i="1" s="1"/>
  <c r="P817" i="1"/>
  <c r="Q817" i="1" s="1"/>
  <c r="R817" i="1" s="1"/>
  <c r="Y817" i="1" s="1"/>
  <c r="P805" i="1"/>
  <c r="P825" i="1"/>
  <c r="P832" i="1"/>
  <c r="Q832" i="1" s="1"/>
  <c r="R832" i="1" s="1"/>
  <c r="Y832" i="1" s="1"/>
  <c r="P862" i="1"/>
  <c r="Q862" i="1" s="1"/>
  <c r="R862" i="1" s="1"/>
  <c r="Y862" i="1" s="1"/>
  <c r="P850" i="1"/>
  <c r="Q850" i="1" s="1"/>
  <c r="R850" i="1" s="1"/>
  <c r="Y850" i="1" s="1"/>
  <c r="P871" i="1"/>
  <c r="Q871" i="1" s="1"/>
  <c r="R871" i="1" s="1"/>
  <c r="Y871" i="1" s="1"/>
  <c r="P873" i="1"/>
  <c r="Q873" i="1" s="1"/>
  <c r="R873" i="1" s="1"/>
  <c r="Y873" i="1" s="1"/>
  <c r="P953" i="1"/>
  <c r="P941" i="1"/>
  <c r="Q941" i="1" s="1"/>
  <c r="R941" i="1" s="1"/>
  <c r="Y941" i="1" s="1"/>
  <c r="P929" i="1"/>
  <c r="Q929" i="1" s="1"/>
  <c r="R929" i="1" s="1"/>
  <c r="Y929" i="1" s="1"/>
  <c r="P956" i="1"/>
  <c r="Q956" i="1" s="1"/>
  <c r="R956" i="1" s="1"/>
  <c r="Y956" i="1" s="1"/>
  <c r="P798" i="1"/>
  <c r="Q798" i="1" s="1"/>
  <c r="R798" i="1" s="1"/>
  <c r="Y798" i="1" s="1"/>
  <c r="P786" i="1"/>
  <c r="Q786" i="1" s="1"/>
  <c r="P816" i="1"/>
  <c r="Q816" i="1" s="1"/>
  <c r="R816" i="1" s="1"/>
  <c r="Y816" i="1" s="1"/>
  <c r="P824" i="1"/>
  <c r="Q824" i="1" s="1"/>
  <c r="R824" i="1" s="1"/>
  <c r="Y824" i="1" s="1"/>
  <c r="P843" i="1"/>
  <c r="Q843" i="1" s="1"/>
  <c r="R843" i="1" s="1"/>
  <c r="Y843" i="1" s="1"/>
  <c r="P831" i="1"/>
  <c r="Q831" i="1" s="1"/>
  <c r="R831" i="1" s="1"/>
  <c r="Y831" i="1" s="1"/>
  <c r="P861" i="1"/>
  <c r="Q861" i="1" s="1"/>
  <c r="R861" i="1" s="1"/>
  <c r="Y861" i="1" s="1"/>
  <c r="P849" i="1"/>
  <c r="Q849" i="1" s="1"/>
  <c r="P870" i="1"/>
  <c r="P952" i="1"/>
  <c r="Q952" i="1" s="1"/>
  <c r="R952" i="1" s="1"/>
  <c r="Y952" i="1" s="1"/>
  <c r="P940" i="1"/>
  <c r="Q940" i="1" s="1"/>
  <c r="R940" i="1" s="1"/>
  <c r="Y940" i="1" s="1"/>
  <c r="P928" i="1"/>
  <c r="Q928" i="1" s="1"/>
  <c r="R928" i="1" s="1"/>
  <c r="Y928" i="1" s="1"/>
  <c r="P800" i="1"/>
  <c r="Q800" i="1" s="1"/>
  <c r="R800" i="1" s="1"/>
  <c r="Y800" i="1" s="1"/>
  <c r="P806" i="1"/>
  <c r="Q806" i="1" s="1"/>
  <c r="R806" i="1" s="1"/>
  <c r="Y806" i="1" s="1"/>
  <c r="P797" i="1"/>
  <c r="P785" i="1"/>
  <c r="Q785" i="1" s="1"/>
  <c r="R785" i="1" s="1"/>
  <c r="Y785" i="1" s="1"/>
  <c r="P815" i="1"/>
  <c r="Q815" i="1" s="1"/>
  <c r="R815" i="1" s="1"/>
  <c r="Y815" i="1" s="1"/>
  <c r="P823" i="1"/>
  <c r="Q823" i="1" s="1"/>
  <c r="R823" i="1" s="1"/>
  <c r="Y823" i="1" s="1"/>
  <c r="P842" i="1"/>
  <c r="Q842" i="1" s="1"/>
  <c r="R842" i="1" s="1"/>
  <c r="Y842" i="1" s="1"/>
  <c r="P830" i="1"/>
  <c r="Q830" i="1" s="1"/>
  <c r="R830" i="1" s="1"/>
  <c r="Y830" i="1" s="1"/>
  <c r="P860" i="1"/>
  <c r="P848" i="1"/>
  <c r="Q848" i="1" s="1"/>
  <c r="R848" i="1" s="1"/>
  <c r="Y848" i="1" s="1"/>
  <c r="P869" i="1"/>
  <c r="Q869" i="1" s="1"/>
  <c r="R869" i="1" s="1"/>
  <c r="Y869" i="1" s="1"/>
  <c r="P951" i="1"/>
  <c r="Q951" i="1" s="1"/>
  <c r="R951" i="1" s="1"/>
  <c r="Y951" i="1" s="1"/>
  <c r="P939" i="1"/>
  <c r="Q939" i="1" s="1"/>
  <c r="R939" i="1" s="1"/>
  <c r="Y939" i="1" s="1"/>
  <c r="P927" i="1"/>
  <c r="Q927" i="1" s="1"/>
  <c r="R927" i="1" s="1"/>
  <c r="Y927" i="1" s="1"/>
  <c r="P851" i="1"/>
  <c r="P930" i="1"/>
  <c r="Q930" i="1" s="1"/>
  <c r="R930" i="1" s="1"/>
  <c r="Y930" i="1" s="1"/>
  <c r="P796" i="1"/>
  <c r="Q796" i="1" s="1"/>
  <c r="P784" i="1"/>
  <c r="Q784" i="1" s="1"/>
  <c r="R784" i="1" s="1"/>
  <c r="Y784" i="1" s="1"/>
  <c r="P814" i="1"/>
  <c r="Q814" i="1" s="1"/>
  <c r="R814" i="1" s="1"/>
  <c r="Y814" i="1" s="1"/>
  <c r="P822" i="1"/>
  <c r="P841" i="1"/>
  <c r="Q841" i="1" s="1"/>
  <c r="R841" i="1" s="1"/>
  <c r="Y841" i="1" s="1"/>
  <c r="P829" i="1"/>
  <c r="Q829" i="1" s="1"/>
  <c r="R829" i="1" s="1"/>
  <c r="Y829" i="1" s="1"/>
  <c r="P859" i="1"/>
  <c r="Q859" i="1" s="1"/>
  <c r="R859" i="1" s="1"/>
  <c r="Y859" i="1" s="1"/>
  <c r="P847" i="1"/>
  <c r="Q847" i="1" s="1"/>
  <c r="R847" i="1" s="1"/>
  <c r="Y847" i="1" s="1"/>
  <c r="P868" i="1"/>
  <c r="Q868" i="1" s="1"/>
  <c r="R868" i="1" s="1"/>
  <c r="Y868" i="1" s="1"/>
  <c r="P950" i="1"/>
  <c r="Q950" i="1" s="1"/>
  <c r="R950" i="1" s="1"/>
  <c r="Y950" i="1" s="1"/>
  <c r="P938" i="1"/>
  <c r="P926" i="1"/>
  <c r="Q926" i="1" s="1"/>
  <c r="R926" i="1" s="1"/>
  <c r="Y926" i="1" s="1"/>
  <c r="P807" i="1"/>
  <c r="Q807" i="1" s="1"/>
  <c r="R807" i="1" s="1"/>
  <c r="Y807" i="1" s="1"/>
  <c r="P954" i="1"/>
  <c r="Q954" i="1" s="1"/>
  <c r="R954" i="1" s="1"/>
  <c r="Y954" i="1" s="1"/>
  <c r="P795" i="1"/>
  <c r="Q795" i="1" s="1"/>
  <c r="R795" i="1" s="1"/>
  <c r="Y795" i="1" s="1"/>
  <c r="P783" i="1"/>
  <c r="Q783" i="1" s="1"/>
  <c r="R783" i="1" s="1"/>
  <c r="Y783" i="1" s="1"/>
  <c r="P813" i="1"/>
  <c r="P821" i="1"/>
  <c r="Q821" i="1" s="1"/>
  <c r="R821" i="1" s="1"/>
  <c r="Y821" i="1" s="1"/>
  <c r="P840" i="1"/>
  <c r="Q840" i="1" s="1"/>
  <c r="R840" i="1" s="1"/>
  <c r="Y840" i="1" s="1"/>
  <c r="P858" i="1"/>
  <c r="Q858" i="1" s="1"/>
  <c r="R858" i="1" s="1"/>
  <c r="Y858" i="1" s="1"/>
  <c r="P846" i="1"/>
  <c r="Q846" i="1" s="1"/>
  <c r="R846" i="1" s="1"/>
  <c r="Y846" i="1" s="1"/>
  <c r="P867" i="1"/>
  <c r="Q867" i="1" s="1"/>
  <c r="R867" i="1" s="1"/>
  <c r="Y867" i="1" s="1"/>
  <c r="P949" i="1"/>
  <c r="Q949" i="1" s="1"/>
  <c r="P937" i="1"/>
  <c r="Q937" i="1" s="1"/>
  <c r="R937" i="1" s="1"/>
  <c r="Y937" i="1" s="1"/>
  <c r="P925" i="1"/>
  <c r="Q925" i="1" s="1"/>
  <c r="R925" i="1" s="1"/>
  <c r="Y925" i="1" s="1"/>
  <c r="P801" i="1"/>
  <c r="Q801" i="1" s="1"/>
  <c r="R801" i="1" s="1"/>
  <c r="Y801" i="1" s="1"/>
  <c r="P827" i="1"/>
  <c r="Q827" i="1" s="1"/>
  <c r="R827" i="1" s="1"/>
  <c r="Y827" i="1" s="1"/>
  <c r="P852" i="1"/>
  <c r="P826" i="1"/>
  <c r="P794" i="1"/>
  <c r="Q794" i="1" s="1"/>
  <c r="R794" i="1" s="1"/>
  <c r="Y794" i="1" s="1"/>
  <c r="P782" i="1"/>
  <c r="Q782" i="1" s="1"/>
  <c r="R782" i="1" s="1"/>
  <c r="Y782" i="1" s="1"/>
  <c r="P812" i="1"/>
  <c r="Q812" i="1" s="1"/>
  <c r="R812" i="1" s="1"/>
  <c r="Y812" i="1" s="1"/>
  <c r="P820" i="1"/>
  <c r="Q820" i="1" s="1"/>
  <c r="R820" i="1" s="1"/>
  <c r="Y820" i="1" s="1"/>
  <c r="P839" i="1"/>
  <c r="Q839" i="1" s="1"/>
  <c r="R839" i="1" s="1"/>
  <c r="Y839" i="1" s="1"/>
  <c r="P857" i="1"/>
  <c r="Q857" i="1" s="1"/>
  <c r="R857" i="1" s="1"/>
  <c r="Y857" i="1" s="1"/>
  <c r="P845" i="1"/>
  <c r="Q845" i="1" s="1"/>
  <c r="R845" i="1" s="1"/>
  <c r="Y845" i="1" s="1"/>
  <c r="P866" i="1"/>
  <c r="Q866" i="1" s="1"/>
  <c r="R866" i="1" s="1"/>
  <c r="Y866" i="1" s="1"/>
  <c r="P948" i="1"/>
  <c r="Q948" i="1" s="1"/>
  <c r="R948" i="1" s="1"/>
  <c r="Y948" i="1" s="1"/>
  <c r="P936" i="1"/>
  <c r="Q936" i="1" s="1"/>
  <c r="R936" i="1" s="1"/>
  <c r="Y936" i="1" s="1"/>
  <c r="P924" i="1"/>
  <c r="Q924" i="1" s="1"/>
  <c r="R924" i="1" s="1"/>
  <c r="Y924" i="1" s="1"/>
  <c r="P789" i="1"/>
  <c r="Q789" i="1" s="1"/>
  <c r="P833" i="1"/>
  <c r="Q833" i="1" s="1"/>
  <c r="R833" i="1" s="1"/>
  <c r="Y833" i="1" s="1"/>
  <c r="P793" i="1"/>
  <c r="Q793" i="1" s="1"/>
  <c r="R793" i="1" s="1"/>
  <c r="Y793" i="1" s="1"/>
  <c r="P781" i="1"/>
  <c r="Q781" i="1" s="1"/>
  <c r="R781" i="1" s="1"/>
  <c r="Y781" i="1" s="1"/>
  <c r="P811" i="1"/>
  <c r="Q811" i="1" s="1"/>
  <c r="R811" i="1" s="1"/>
  <c r="Y811" i="1" s="1"/>
  <c r="P819" i="1"/>
  <c r="Q819" i="1" s="1"/>
  <c r="R819" i="1" s="1"/>
  <c r="Y819" i="1" s="1"/>
  <c r="P838" i="1"/>
  <c r="P856" i="1"/>
  <c r="Q856" i="1" s="1"/>
  <c r="R856" i="1" s="1"/>
  <c r="Y856" i="1" s="1"/>
  <c r="P844" i="1"/>
  <c r="Q844" i="1" s="1"/>
  <c r="R844" i="1" s="1"/>
  <c r="Y844" i="1" s="1"/>
  <c r="P865" i="1"/>
  <c r="Q865" i="1" s="1"/>
  <c r="R865" i="1" s="1"/>
  <c r="Y865" i="1" s="1"/>
  <c r="P947" i="1"/>
  <c r="Q947" i="1" s="1"/>
  <c r="R947" i="1" s="1"/>
  <c r="Y947" i="1" s="1"/>
  <c r="P935" i="1"/>
  <c r="Q935" i="1" s="1"/>
  <c r="P923" i="1"/>
  <c r="Q923" i="1" s="1"/>
  <c r="P818" i="1"/>
  <c r="Q818" i="1" s="1"/>
  <c r="R818" i="1" s="1"/>
  <c r="Y818" i="1" s="1"/>
  <c r="P874" i="1"/>
  <c r="Q874" i="1" s="1"/>
  <c r="R874" i="1" s="1"/>
  <c r="Y874" i="1" s="1"/>
  <c r="P804" i="1"/>
  <c r="Q804" i="1" s="1"/>
  <c r="R804" i="1" s="1"/>
  <c r="Y804" i="1" s="1"/>
  <c r="P792" i="1"/>
  <c r="Q792" i="1" s="1"/>
  <c r="R792" i="1" s="1"/>
  <c r="Y792" i="1" s="1"/>
  <c r="P810" i="1"/>
  <c r="Q810" i="1" s="1"/>
  <c r="R810" i="1" s="1"/>
  <c r="Y810" i="1" s="1"/>
  <c r="P837" i="1"/>
  <c r="Q837" i="1" s="1"/>
  <c r="R837" i="1" s="1"/>
  <c r="Y837" i="1" s="1"/>
  <c r="P855" i="1"/>
  <c r="Q855" i="1" s="1"/>
  <c r="R855" i="1" s="1"/>
  <c r="Y855" i="1" s="1"/>
  <c r="P946" i="1"/>
  <c r="Q946" i="1" s="1"/>
  <c r="R946" i="1" s="1"/>
  <c r="Y946" i="1" s="1"/>
  <c r="P934" i="1"/>
  <c r="Q934" i="1" s="1"/>
  <c r="R934" i="1" s="1"/>
  <c r="Y934" i="1" s="1"/>
  <c r="P922" i="1"/>
  <c r="Q922" i="1" s="1"/>
  <c r="R922" i="1" s="1"/>
  <c r="Y922" i="1" s="1"/>
  <c r="P834" i="1"/>
  <c r="Q834" i="1" s="1"/>
  <c r="R834" i="1" s="1"/>
  <c r="Y834" i="1" s="1"/>
  <c r="P788" i="1"/>
  <c r="P803" i="1"/>
  <c r="Q803" i="1" s="1"/>
  <c r="R803" i="1" s="1"/>
  <c r="Y803" i="1" s="1"/>
  <c r="P791" i="1"/>
  <c r="Q791" i="1" s="1"/>
  <c r="R791" i="1" s="1"/>
  <c r="Y791" i="1" s="1"/>
  <c r="P809" i="1"/>
  <c r="Q809" i="1" s="1"/>
  <c r="R809" i="1" s="1"/>
  <c r="Y809" i="1" s="1"/>
  <c r="P836" i="1"/>
  <c r="Q836" i="1" s="1"/>
  <c r="R836" i="1" s="1"/>
  <c r="Y836" i="1" s="1"/>
  <c r="P854" i="1"/>
  <c r="Q854" i="1" s="1"/>
  <c r="R854" i="1" s="1"/>
  <c r="Y854" i="1" s="1"/>
  <c r="P933" i="1"/>
  <c r="Q933" i="1" s="1"/>
  <c r="P921" i="1"/>
  <c r="Q921" i="1" s="1"/>
  <c r="R921" i="1" s="1"/>
  <c r="Y921" i="1" s="1"/>
  <c r="P1357" i="1"/>
  <c r="Q1357" i="1" s="1"/>
  <c r="R1357" i="1" s="1"/>
  <c r="Y1357" i="1" s="1"/>
  <c r="P1361" i="1"/>
  <c r="Q1361" i="1" s="1"/>
  <c r="R1361" i="1" s="1"/>
  <c r="Y1361" i="1" s="1"/>
  <c r="P1364" i="1"/>
  <c r="Q1364" i="1" s="1"/>
  <c r="R1364" i="1" s="1"/>
  <c r="Y1364" i="1" s="1"/>
  <c r="P1358" i="1"/>
  <c r="Q1358" i="1" s="1"/>
  <c r="R1358" i="1" s="1"/>
  <c r="Y1358" i="1" s="1"/>
  <c r="P1363" i="1"/>
  <c r="Q1363" i="1" s="1"/>
  <c r="R1363" i="1" s="1"/>
  <c r="Y1363" i="1" s="1"/>
  <c r="P1362" i="1"/>
  <c r="Q1362" i="1" s="1"/>
  <c r="P1360" i="1"/>
  <c r="Q1360" i="1" s="1"/>
  <c r="R1360" i="1" s="1"/>
  <c r="Y1360" i="1" s="1"/>
  <c r="P1356" i="1"/>
  <c r="Q1356" i="1" s="1"/>
  <c r="R1356" i="1" s="1"/>
  <c r="Y1356" i="1" s="1"/>
  <c r="P1359" i="1"/>
  <c r="Q1359" i="1" s="1"/>
  <c r="R1359" i="1" s="1"/>
  <c r="Y1359" i="1" s="1"/>
  <c r="P1365" i="1"/>
  <c r="Q1365" i="1" s="1"/>
  <c r="R1365" i="1" s="1"/>
  <c r="Y1365" i="1" s="1"/>
  <c r="P1667" i="1"/>
  <c r="Q1667" i="1" s="1"/>
  <c r="R1667" i="1" s="1"/>
  <c r="Y1667" i="1" s="1"/>
  <c r="P1665" i="1"/>
  <c r="Q1665" i="1" s="1"/>
  <c r="R1665" i="1" s="1"/>
  <c r="Y1665" i="1" s="1"/>
  <c r="P1666" i="1"/>
  <c r="Q1666" i="1" s="1"/>
  <c r="R1666" i="1" s="1"/>
  <c r="Y1666" i="1" s="1"/>
  <c r="P1670" i="1"/>
  <c r="Q1670" i="1" s="1"/>
  <c r="R1670" i="1" s="1"/>
  <c r="Y1670" i="1" s="1"/>
  <c r="P1669" i="1"/>
  <c r="Q1669" i="1" s="1"/>
  <c r="R1669" i="1" s="1"/>
  <c r="Y1669" i="1" s="1"/>
  <c r="P1668" i="1"/>
  <c r="P1525" i="1"/>
  <c r="R1525" i="1" s="1"/>
  <c r="Y1525" i="1" s="1"/>
  <c r="P1522" i="1"/>
  <c r="R1522" i="1" s="1"/>
  <c r="Y1522" i="1" s="1"/>
  <c r="P1663" i="1"/>
  <c r="Q1663" i="1" s="1"/>
  <c r="R1663" i="1" s="1"/>
  <c r="Y1663" i="1" s="1"/>
  <c r="P1662" i="1"/>
  <c r="Q1662" i="1" s="1"/>
  <c r="R1662" i="1" s="1"/>
  <c r="Y1662" i="1" s="1"/>
  <c r="P1664" i="1"/>
  <c r="Q1664" i="1" s="1"/>
  <c r="R1664" i="1" s="1"/>
  <c r="Y1664" i="1" s="1"/>
  <c r="P1661" i="1"/>
  <c r="Q1661" i="1" s="1"/>
  <c r="R1661" i="1" s="1"/>
  <c r="Y1661" i="1" s="1"/>
  <c r="P1660" i="1"/>
  <c r="Q1660" i="1" s="1"/>
  <c r="P1655" i="1"/>
  <c r="Q1655" i="1" s="1"/>
  <c r="R1655" i="1" s="1"/>
  <c r="Y1655" i="1" s="1"/>
  <c r="P1653" i="1"/>
  <c r="Q1653" i="1" s="1"/>
  <c r="R1653" i="1" s="1"/>
  <c r="Y1653" i="1" s="1"/>
  <c r="P1654" i="1"/>
  <c r="Q1654" i="1" s="1"/>
  <c r="R1654" i="1" s="1"/>
  <c r="Y1654" i="1" s="1"/>
  <c r="P1652" i="1"/>
  <c r="Q1652" i="1" s="1"/>
  <c r="R1652" i="1" s="1"/>
  <c r="Y1652" i="1" s="1"/>
  <c r="P1658" i="1"/>
  <c r="Q1658" i="1" s="1"/>
  <c r="P1657" i="1"/>
  <c r="P1656" i="1"/>
  <c r="Q1656" i="1" s="1"/>
  <c r="R1656" i="1" s="1"/>
  <c r="Y1656" i="1" s="1"/>
  <c r="P1633" i="1"/>
  <c r="Q1633" i="1" s="1"/>
  <c r="R1633" i="1" s="1"/>
  <c r="Y1633" i="1" s="1"/>
  <c r="P1640" i="1"/>
  <c r="Q1640" i="1" s="1"/>
  <c r="R1640" i="1" s="1"/>
  <c r="Y1640" i="1" s="1"/>
  <c r="P1650" i="1"/>
  <c r="Q1650" i="1" s="1"/>
  <c r="R1650" i="1" s="1"/>
  <c r="Y1650" i="1" s="1"/>
  <c r="P1637" i="1"/>
  <c r="Q1637" i="1" s="1"/>
  <c r="R1637" i="1" s="1"/>
  <c r="Y1637" i="1" s="1"/>
  <c r="P1646" i="1"/>
  <c r="Q1646" i="1" s="1"/>
  <c r="R1646" i="1" s="1"/>
  <c r="Y1646" i="1" s="1"/>
  <c r="P1639" i="1"/>
  <c r="Q1639" i="1" s="1"/>
  <c r="P1636" i="1"/>
  <c r="P1635" i="1"/>
  <c r="Q1635" i="1" s="1"/>
  <c r="R1635" i="1" s="1"/>
  <c r="Y1635" i="1" s="1"/>
  <c r="P1638" i="1"/>
  <c r="Q1638" i="1" s="1"/>
  <c r="R1638" i="1" s="1"/>
  <c r="Y1638" i="1" s="1"/>
  <c r="P1634" i="1"/>
  <c r="Q1634" i="1" s="1"/>
  <c r="R1634" i="1" s="1"/>
  <c r="Y1634" i="1" s="1"/>
  <c r="P1642" i="1"/>
  <c r="Q1642" i="1" s="1"/>
  <c r="R1642" i="1" s="1"/>
  <c r="Y1642" i="1" s="1"/>
  <c r="P1641" i="1"/>
  <c r="P1643" i="1"/>
  <c r="Q1643" i="1" s="1"/>
  <c r="P1579" i="1"/>
  <c r="Q1579" i="1" s="1"/>
  <c r="R1579" i="1" s="1"/>
  <c r="Y1579" i="1" s="1"/>
  <c r="P1560" i="1"/>
  <c r="Q1560" i="1" s="1"/>
  <c r="R1560" i="1" s="1"/>
  <c r="Y1560" i="1" s="1"/>
  <c r="P1582" i="1"/>
  <c r="Q1582" i="1" s="1"/>
  <c r="R1582" i="1" s="1"/>
  <c r="Y1582" i="1" s="1"/>
  <c r="P1586" i="1"/>
  <c r="Q1586" i="1" s="1"/>
  <c r="R1586" i="1" s="1"/>
  <c r="Y1586" i="1" s="1"/>
  <c r="P1598" i="1"/>
  <c r="P1600" i="1"/>
  <c r="Q1600" i="1" s="1"/>
  <c r="R1600" i="1" s="1"/>
  <c r="Y1600" i="1" s="1"/>
  <c r="P1609" i="1"/>
  <c r="Q1609" i="1" s="1"/>
  <c r="P1581" i="1"/>
  <c r="Q1581" i="1" s="1"/>
  <c r="R1581" i="1" s="1"/>
  <c r="Y1581" i="1" s="1"/>
  <c r="P1597" i="1"/>
  <c r="Q1597" i="1" s="1"/>
  <c r="R1597" i="1" s="1"/>
  <c r="Y1597" i="1" s="1"/>
  <c r="P1570" i="1"/>
  <c r="Q1570" i="1" s="1"/>
  <c r="R1570" i="1" s="1"/>
  <c r="Y1570" i="1" s="1"/>
  <c r="P1580" i="1"/>
  <c r="P1596" i="1"/>
  <c r="Q1596" i="1" s="1"/>
  <c r="R1596" i="1" s="1"/>
  <c r="Y1596" i="1" s="1"/>
  <c r="P1617" i="1"/>
  <c r="Q1617" i="1" s="1"/>
  <c r="R1617" i="1" s="1"/>
  <c r="Y1617" i="1" s="1"/>
  <c r="P1616" i="1"/>
  <c r="P1568" i="1"/>
  <c r="Q1568" i="1" s="1"/>
  <c r="R1568" i="1" s="1"/>
  <c r="Y1568" i="1" s="1"/>
  <c r="P1578" i="1"/>
  <c r="P1594" i="1"/>
  <c r="Q1594" i="1" s="1"/>
  <c r="R1594" i="1" s="1"/>
  <c r="Y1594" i="1" s="1"/>
  <c r="P1608" i="1"/>
  <c r="Q1608" i="1" s="1"/>
  <c r="R1608" i="1" s="1"/>
  <c r="Y1608" i="1" s="1"/>
  <c r="P1615" i="1"/>
  <c r="Q1615" i="1" s="1"/>
  <c r="R1615" i="1" s="1"/>
  <c r="Y1615" i="1" s="1"/>
  <c r="P1595" i="1"/>
  <c r="Q1595" i="1" s="1"/>
  <c r="R1595" i="1" s="1"/>
  <c r="Y1595" i="1" s="1"/>
  <c r="P1567" i="1"/>
  <c r="Q1567" i="1" s="1"/>
  <c r="P1577" i="1"/>
  <c r="Q1577" i="1" s="1"/>
  <c r="R1577" i="1" s="1"/>
  <c r="Y1577" i="1" s="1"/>
  <c r="P1593" i="1"/>
  <c r="Q1593" i="1" s="1"/>
  <c r="R1593" i="1" s="1"/>
  <c r="Y1593" i="1" s="1"/>
  <c r="P1607" i="1"/>
  <c r="Q1607" i="1" s="1"/>
  <c r="R1607" i="1" s="1"/>
  <c r="Y1607" i="1" s="1"/>
  <c r="P1614" i="1"/>
  <c r="Q1614" i="1" s="1"/>
  <c r="R1614" i="1" s="1"/>
  <c r="Y1614" i="1" s="1"/>
  <c r="P1571" i="1"/>
  <c r="Q1571" i="1" s="1"/>
  <c r="R1571" i="1" s="1"/>
  <c r="Y1571" i="1" s="1"/>
  <c r="P1566" i="1"/>
  <c r="Q1566" i="1" s="1"/>
  <c r="R1566" i="1" s="1"/>
  <c r="Y1566" i="1" s="1"/>
  <c r="P1576" i="1"/>
  <c r="Q1576" i="1" s="1"/>
  <c r="R1576" i="1" s="1"/>
  <c r="Y1576" i="1" s="1"/>
  <c r="P1592" i="1"/>
  <c r="Q1592" i="1" s="1"/>
  <c r="R1592" i="1" s="1"/>
  <c r="Y1592" i="1" s="1"/>
  <c r="P1606" i="1"/>
  <c r="Q1606" i="1" s="1"/>
  <c r="R1606" i="1" s="1"/>
  <c r="Y1606" i="1" s="1"/>
  <c r="P1613" i="1"/>
  <c r="Q1613" i="1" s="1"/>
  <c r="P1565" i="1"/>
  <c r="Q1565" i="1" s="1"/>
  <c r="R1565" i="1" s="1"/>
  <c r="Y1565" i="1" s="1"/>
  <c r="P1591" i="1"/>
  <c r="P1605" i="1"/>
  <c r="P1564" i="1"/>
  <c r="Q1564" i="1" s="1"/>
  <c r="P1590" i="1"/>
  <c r="Q1590" i="1" s="1"/>
  <c r="R1590" i="1" s="1"/>
  <c r="Y1590" i="1" s="1"/>
  <c r="P1604" i="1"/>
  <c r="Q1604" i="1" s="1"/>
  <c r="R1604" i="1" s="1"/>
  <c r="Y1604" i="1" s="1"/>
  <c r="P1575" i="1"/>
  <c r="Q1575" i="1" s="1"/>
  <c r="R1575" i="1" s="1"/>
  <c r="Y1575" i="1" s="1"/>
  <c r="P1563" i="1"/>
  <c r="Q1563" i="1" s="1"/>
  <c r="P1585" i="1"/>
  <c r="Q1585" i="1" s="1"/>
  <c r="R1585" i="1" s="1"/>
  <c r="Y1585" i="1" s="1"/>
  <c r="P1588" i="1"/>
  <c r="Q1588" i="1" s="1"/>
  <c r="P1603" i="1"/>
  <c r="Q1603" i="1" s="1"/>
  <c r="R1603" i="1" s="1"/>
  <c r="Y1603" i="1" s="1"/>
  <c r="P1612" i="1"/>
  <c r="P1574" i="1"/>
  <c r="Q1574" i="1" s="1"/>
  <c r="R1574" i="1" s="1"/>
  <c r="Y1574" i="1" s="1"/>
  <c r="P1562" i="1"/>
  <c r="Q1562" i="1" s="1"/>
  <c r="R1562" i="1" s="1"/>
  <c r="Y1562" i="1" s="1"/>
  <c r="P1584" i="1"/>
  <c r="Q1584" i="1" s="1"/>
  <c r="P1602" i="1"/>
  <c r="P1611" i="1"/>
  <c r="Q1611" i="1" s="1"/>
  <c r="R1611" i="1" s="1"/>
  <c r="Y1611" i="1" s="1"/>
  <c r="P1569" i="1"/>
  <c r="Q1569" i="1" s="1"/>
  <c r="R1569" i="1" s="1"/>
  <c r="Y1569" i="1" s="1"/>
  <c r="P1573" i="1"/>
  <c r="Q1573" i="1" s="1"/>
  <c r="R1573" i="1" s="1"/>
  <c r="Y1573" i="1" s="1"/>
  <c r="P1561" i="1"/>
  <c r="Q1561" i="1" s="1"/>
  <c r="R1561" i="1" s="1"/>
  <c r="Y1561" i="1" s="1"/>
  <c r="P1583" i="1"/>
  <c r="Q1583" i="1" s="1"/>
  <c r="R1583" i="1" s="1"/>
  <c r="Y1583" i="1" s="1"/>
  <c r="P1587" i="1"/>
  <c r="P1601" i="1"/>
  <c r="Q1601" i="1" s="1"/>
  <c r="R1601" i="1" s="1"/>
  <c r="Y1601" i="1" s="1"/>
  <c r="P1610" i="1"/>
  <c r="Q1610" i="1" s="1"/>
  <c r="R1610" i="1" s="1"/>
  <c r="Y1610" i="1" s="1"/>
  <c r="P1599" i="1"/>
  <c r="Q1599" i="1" s="1"/>
  <c r="R1599" i="1" s="1"/>
  <c r="Y1599" i="1" s="1"/>
  <c r="P1516" i="1"/>
  <c r="Q1516" i="1" s="1"/>
  <c r="P1530" i="1"/>
  <c r="Q1530" i="1" s="1"/>
  <c r="R1530" i="1" s="1"/>
  <c r="Y1530" i="1" s="1"/>
  <c r="P1518" i="1"/>
  <c r="Q1518" i="1" s="1"/>
  <c r="R1518" i="1" s="1"/>
  <c r="Y1518" i="1" s="1"/>
  <c r="P1551" i="1"/>
  <c r="Q1551" i="1" s="1"/>
  <c r="R1551" i="1" s="1"/>
  <c r="Y1551" i="1" s="1"/>
  <c r="P1539" i="1"/>
  <c r="Q1539" i="1" s="1"/>
  <c r="R1539" i="1" s="1"/>
  <c r="Y1539" i="1" s="1"/>
  <c r="P1527" i="1"/>
  <c r="P1515" i="1"/>
  <c r="Q1515" i="1" s="1"/>
  <c r="R1515" i="1" s="1"/>
  <c r="Y1515" i="1" s="1"/>
  <c r="P1548" i="1"/>
  <c r="Q1548" i="1" s="1"/>
  <c r="R1548" i="1" s="1"/>
  <c r="Y1548" i="1" s="1"/>
  <c r="P1550" i="1"/>
  <c r="Q1550" i="1" s="1"/>
  <c r="R1550" i="1" s="1"/>
  <c r="Y1550" i="1" s="1"/>
  <c r="P1526" i="1"/>
  <c r="Q1526" i="1" s="1"/>
  <c r="R1526" i="1" s="1"/>
  <c r="Y1526" i="1" s="1"/>
  <c r="P1514" i="1"/>
  <c r="P1559" i="1"/>
  <c r="P1547" i="1"/>
  <c r="Q1547" i="1" s="1"/>
  <c r="R1547" i="1" s="1"/>
  <c r="Y1547" i="1" s="1"/>
  <c r="P1537" i="1"/>
  <c r="Q1537" i="1" s="1"/>
  <c r="R1537" i="1" s="1"/>
  <c r="Y1537" i="1" s="1"/>
  <c r="P1513" i="1"/>
  <c r="Q1513" i="1" s="1"/>
  <c r="R1513" i="1" s="1"/>
  <c r="Y1513" i="1" s="1"/>
  <c r="P1558" i="1"/>
  <c r="Q1558" i="1" s="1"/>
  <c r="R1558" i="1" s="1"/>
  <c r="Y1558" i="1" s="1"/>
  <c r="P1546" i="1"/>
  <c r="P1536" i="1"/>
  <c r="P1524" i="1"/>
  <c r="Q1524" i="1" s="1"/>
  <c r="R1524" i="1" s="1"/>
  <c r="Y1524" i="1" s="1"/>
  <c r="P1512" i="1"/>
  <c r="Q1512" i="1" s="1"/>
  <c r="R1512" i="1" s="1"/>
  <c r="Y1512" i="1" s="1"/>
  <c r="P1557" i="1"/>
  <c r="Q1557" i="1" s="1"/>
  <c r="R1557" i="1" s="1"/>
  <c r="Y1557" i="1" s="1"/>
  <c r="P1545" i="1"/>
  <c r="Q1545" i="1" s="1"/>
  <c r="R1545" i="1" s="1"/>
  <c r="Y1545" i="1" s="1"/>
  <c r="P1535" i="1"/>
  <c r="P1523" i="1"/>
  <c r="P1556" i="1"/>
  <c r="Q1556" i="1" s="1"/>
  <c r="R1556" i="1" s="1"/>
  <c r="Y1556" i="1" s="1"/>
  <c r="P1544" i="1"/>
  <c r="Q1544" i="1" s="1"/>
  <c r="R1544" i="1" s="1"/>
  <c r="Y1544" i="1" s="1"/>
  <c r="P1529" i="1"/>
  <c r="Q1529" i="1" s="1"/>
  <c r="R1529" i="1" s="1"/>
  <c r="Y1529" i="1" s="1"/>
  <c r="P1534" i="1"/>
  <c r="Q1534" i="1" s="1"/>
  <c r="R1534" i="1" s="1"/>
  <c r="Y1534" i="1" s="1"/>
  <c r="P1555" i="1"/>
  <c r="P1543" i="1"/>
  <c r="P1533" i="1"/>
  <c r="P1521" i="1"/>
  <c r="Q1521" i="1" s="1"/>
  <c r="P1538" i="1"/>
  <c r="Q1538" i="1" s="1"/>
  <c r="R1538" i="1" s="1"/>
  <c r="Y1538" i="1" s="1"/>
  <c r="P1554" i="1"/>
  <c r="Q1554" i="1" s="1"/>
  <c r="R1554" i="1" s="1"/>
  <c r="Y1554" i="1" s="1"/>
  <c r="P1542" i="1"/>
  <c r="P1517" i="1"/>
  <c r="P1528" i="1"/>
  <c r="Q1528" i="1" s="1"/>
  <c r="R1528" i="1" s="1"/>
  <c r="Y1528" i="1" s="1"/>
  <c r="P1549" i="1"/>
  <c r="Q1549" i="1" s="1"/>
  <c r="R1549" i="1" s="1"/>
  <c r="Y1549" i="1" s="1"/>
  <c r="P1509" i="1"/>
  <c r="Q1509" i="1" s="1"/>
  <c r="R1509" i="1" s="1"/>
  <c r="Y1509" i="1" s="1"/>
  <c r="P1532" i="1"/>
  <c r="Q1532" i="1" s="1"/>
  <c r="R1532" i="1" s="1"/>
  <c r="Y1532" i="1" s="1"/>
  <c r="P1520" i="1"/>
  <c r="P1553" i="1"/>
  <c r="P1541" i="1"/>
  <c r="Q1541" i="1" s="1"/>
  <c r="R1541" i="1" s="1"/>
  <c r="Y1541" i="1" s="1"/>
  <c r="P1531" i="1"/>
  <c r="Q1531" i="1" s="1"/>
  <c r="R1531" i="1" s="1"/>
  <c r="Y1531" i="1" s="1"/>
  <c r="P1519" i="1"/>
  <c r="Q1519" i="1" s="1"/>
  <c r="R1519" i="1" s="1"/>
  <c r="Y1519" i="1" s="1"/>
  <c r="P1552" i="1"/>
  <c r="Q1552" i="1" s="1"/>
  <c r="R1552" i="1" s="1"/>
  <c r="Y1552" i="1" s="1"/>
  <c r="P1540" i="1"/>
  <c r="P1572" i="1"/>
  <c r="P1506" i="1"/>
  <c r="Q1506" i="1"/>
  <c r="P1505" i="1"/>
  <c r="Q1505" i="1"/>
  <c r="P1504" i="1"/>
  <c r="Q1504" i="1"/>
  <c r="P1503" i="1"/>
  <c r="Q1503" i="1"/>
  <c r="P1502" i="1"/>
  <c r="Q1502" i="1"/>
  <c r="P1501" i="1"/>
  <c r="Q1501" i="1"/>
  <c r="P1500" i="1"/>
  <c r="Q1500" i="1"/>
  <c r="P1499" i="1"/>
  <c r="Q1499" i="1"/>
  <c r="P1498" i="1"/>
  <c r="Q1498" i="1"/>
  <c r="P1480" i="1"/>
  <c r="Q1480" i="1" s="1"/>
  <c r="R1480" i="1" s="1"/>
  <c r="Y1480" i="1" s="1"/>
  <c r="P1373" i="1"/>
  <c r="Q1373" i="1" s="1"/>
  <c r="R1373" i="1" s="1"/>
  <c r="Y1373" i="1" s="1"/>
  <c r="P1382" i="1"/>
  <c r="Q1382" i="1" s="1"/>
  <c r="R1382" i="1" s="1"/>
  <c r="Y1382" i="1" s="1"/>
  <c r="P1392" i="1"/>
  <c r="Q1392" i="1" s="1"/>
  <c r="R1392" i="1" s="1"/>
  <c r="Y1392" i="1" s="1"/>
  <c r="P1416" i="1"/>
  <c r="P1404" i="1"/>
  <c r="Q1404" i="1" s="1"/>
  <c r="R1404" i="1" s="1"/>
  <c r="Y1404" i="1" s="1"/>
  <c r="P1434" i="1"/>
  <c r="Q1434" i="1" s="1"/>
  <c r="R1434" i="1" s="1"/>
  <c r="Y1434" i="1" s="1"/>
  <c r="P1455" i="1"/>
  <c r="Q1455" i="1" s="1"/>
  <c r="R1455" i="1" s="1"/>
  <c r="Y1455" i="1" s="1"/>
  <c r="P1481" i="1"/>
  <c r="P1469" i="1"/>
  <c r="Q1469" i="1" s="1"/>
  <c r="R1469" i="1" s="1"/>
  <c r="Y1469" i="1" s="1"/>
  <c r="P1494" i="1"/>
  <c r="P1482" i="1"/>
  <c r="P1371" i="1"/>
  <c r="Q1371" i="1" s="1"/>
  <c r="R1371" i="1" s="1"/>
  <c r="Y1371" i="1" s="1"/>
  <c r="P1402" i="1"/>
  <c r="P1426" i="1"/>
  <c r="Q1426" i="1" s="1"/>
  <c r="R1426" i="1" s="1"/>
  <c r="Y1426" i="1" s="1"/>
  <c r="P1414" i="1"/>
  <c r="Q1414" i="1" s="1"/>
  <c r="R1414" i="1" s="1"/>
  <c r="Y1414" i="1" s="1"/>
  <c r="P1444" i="1"/>
  <c r="Q1444" i="1" s="1"/>
  <c r="R1444" i="1" s="1"/>
  <c r="Y1444" i="1" s="1"/>
  <c r="P1432" i="1"/>
  <c r="P1453" i="1"/>
  <c r="P1479" i="1"/>
  <c r="P1467" i="1"/>
  <c r="P1492" i="1"/>
  <c r="Q1492" i="1" s="1"/>
  <c r="R1492" i="1" s="1"/>
  <c r="Y1492" i="1" s="1"/>
  <c r="P1390" i="1"/>
  <c r="P1400" i="1"/>
  <c r="P1424" i="1"/>
  <c r="Q1424" i="1" s="1"/>
  <c r="R1424" i="1" s="1"/>
  <c r="Y1424" i="1" s="1"/>
  <c r="P1412" i="1"/>
  <c r="Q1412" i="1" s="1"/>
  <c r="R1412" i="1" s="1"/>
  <c r="Y1412" i="1" s="1"/>
  <c r="P1442" i="1"/>
  <c r="Q1442" i="1" s="1"/>
  <c r="R1442" i="1" s="1"/>
  <c r="Y1442" i="1" s="1"/>
  <c r="P1430" i="1"/>
  <c r="P1451" i="1"/>
  <c r="P1477" i="1"/>
  <c r="P1465" i="1"/>
  <c r="Q1465" i="1" s="1"/>
  <c r="R1465" i="1" s="1"/>
  <c r="Y1465" i="1" s="1"/>
  <c r="P1490" i="1"/>
  <c r="Q1490" i="1" s="1"/>
  <c r="R1490" i="1" s="1"/>
  <c r="Y1490" i="1" s="1"/>
  <c r="P1372" i="1"/>
  <c r="Q1372" i="1" s="1"/>
  <c r="R1372" i="1" s="1"/>
  <c r="Y1372" i="1" s="1"/>
  <c r="P1468" i="1"/>
  <c r="Q1468" i="1" s="1"/>
  <c r="R1468" i="1" s="1"/>
  <c r="Y1468" i="1" s="1"/>
  <c r="P1401" i="1"/>
  <c r="P1380" i="1"/>
  <c r="P1389" i="1"/>
  <c r="Q1389" i="1" s="1"/>
  <c r="R1389" i="1" s="1"/>
  <c r="Y1389" i="1" s="1"/>
  <c r="P1399" i="1"/>
  <c r="Q1399" i="1" s="1"/>
  <c r="R1399" i="1" s="1"/>
  <c r="Y1399" i="1" s="1"/>
  <c r="P1423" i="1"/>
  <c r="P1411" i="1"/>
  <c r="Q1411" i="1" s="1"/>
  <c r="R1411" i="1" s="1"/>
  <c r="Y1411" i="1" s="1"/>
  <c r="P1441" i="1"/>
  <c r="P1429" i="1"/>
  <c r="P1462" i="1"/>
  <c r="Q1462" i="1" s="1"/>
  <c r="R1462" i="1" s="1"/>
  <c r="Y1462" i="1" s="1"/>
  <c r="P1450" i="1"/>
  <c r="Q1450" i="1" s="1"/>
  <c r="R1450" i="1" s="1"/>
  <c r="Y1450" i="1" s="1"/>
  <c r="P1476" i="1"/>
  <c r="Q1476" i="1" s="1"/>
  <c r="R1476" i="1" s="1"/>
  <c r="Y1476" i="1" s="1"/>
  <c r="P1464" i="1"/>
  <c r="Q1464" i="1" s="1"/>
  <c r="R1464" i="1" s="1"/>
  <c r="Y1464" i="1" s="1"/>
  <c r="P1489" i="1"/>
  <c r="P1415" i="1"/>
  <c r="P1445" i="1"/>
  <c r="Q1445" i="1" s="1"/>
  <c r="R1445" i="1" s="1"/>
  <c r="Y1445" i="1" s="1"/>
  <c r="P1379" i="1"/>
  <c r="Q1379" i="1" s="1"/>
  <c r="R1379" i="1" s="1"/>
  <c r="Y1379" i="1" s="1"/>
  <c r="P1381" i="1"/>
  <c r="Q1381" i="1" s="1"/>
  <c r="R1381" i="1" s="1"/>
  <c r="Y1381" i="1" s="1"/>
  <c r="P1388" i="1"/>
  <c r="Q1388" i="1" s="1"/>
  <c r="R1388" i="1" s="1"/>
  <c r="Y1388" i="1" s="1"/>
  <c r="P1398" i="1"/>
  <c r="P1422" i="1"/>
  <c r="P1410" i="1"/>
  <c r="Q1410" i="1" s="1"/>
  <c r="R1410" i="1" s="1"/>
  <c r="Y1410" i="1" s="1"/>
  <c r="P1440" i="1"/>
  <c r="Q1440" i="1" s="1"/>
  <c r="R1440" i="1" s="1"/>
  <c r="Y1440" i="1" s="1"/>
  <c r="P1428" i="1"/>
  <c r="Q1428" i="1" s="1"/>
  <c r="R1428" i="1" s="1"/>
  <c r="Y1428" i="1" s="1"/>
  <c r="P1461" i="1"/>
  <c r="P1449" i="1"/>
  <c r="P1475" i="1"/>
  <c r="P1463" i="1"/>
  <c r="Q1463" i="1" s="1"/>
  <c r="R1463" i="1" s="1"/>
  <c r="Y1463" i="1" s="1"/>
  <c r="P1488" i="1"/>
  <c r="Q1488" i="1" s="1"/>
  <c r="R1488" i="1" s="1"/>
  <c r="Y1488" i="1" s="1"/>
  <c r="P1493" i="1"/>
  <c r="Q1493" i="1" s="1"/>
  <c r="R1493" i="1" s="1"/>
  <c r="Y1493" i="1" s="1"/>
  <c r="P1425" i="1"/>
  <c r="Q1425" i="1" s="1"/>
  <c r="P1452" i="1"/>
  <c r="P1378" i="1"/>
  <c r="P1387" i="1"/>
  <c r="Q1387" i="1" s="1"/>
  <c r="R1387" i="1" s="1"/>
  <c r="Y1387" i="1" s="1"/>
  <c r="P1397" i="1"/>
  <c r="Q1397" i="1" s="1"/>
  <c r="R1397" i="1" s="1"/>
  <c r="Y1397" i="1" s="1"/>
  <c r="P1421" i="1"/>
  <c r="Q1421" i="1" s="1"/>
  <c r="R1421" i="1" s="1"/>
  <c r="Y1421" i="1" s="1"/>
  <c r="P1409" i="1"/>
  <c r="Q1409" i="1" s="1"/>
  <c r="R1409" i="1" s="1"/>
  <c r="Y1409" i="1" s="1"/>
  <c r="P1439" i="1"/>
  <c r="P1460" i="1"/>
  <c r="P1448" i="1"/>
  <c r="Q1448" i="1" s="1"/>
  <c r="R1448" i="1" s="1"/>
  <c r="Y1448" i="1" s="1"/>
  <c r="P1474" i="1"/>
  <c r="Q1474" i="1" s="1"/>
  <c r="R1474" i="1" s="1"/>
  <c r="Y1474" i="1" s="1"/>
  <c r="P1487" i="1"/>
  <c r="Q1487" i="1" s="1"/>
  <c r="R1487" i="1" s="1"/>
  <c r="Y1487" i="1" s="1"/>
  <c r="P1454" i="1"/>
  <c r="Q1454" i="1" s="1"/>
  <c r="R1454" i="1" s="1"/>
  <c r="Y1454" i="1" s="1"/>
  <c r="P1491" i="1"/>
  <c r="P1377" i="1"/>
  <c r="P1386" i="1"/>
  <c r="Q1386" i="1" s="1"/>
  <c r="R1386" i="1" s="1"/>
  <c r="Y1386" i="1" s="1"/>
  <c r="P1396" i="1"/>
  <c r="Q1396" i="1" s="1"/>
  <c r="R1396" i="1" s="1"/>
  <c r="Y1396" i="1" s="1"/>
  <c r="P1420" i="1"/>
  <c r="Q1420" i="1" s="1"/>
  <c r="R1420" i="1" s="1"/>
  <c r="Y1420" i="1" s="1"/>
  <c r="P1408" i="1"/>
  <c r="Q1408" i="1" s="1"/>
  <c r="R1408" i="1" s="1"/>
  <c r="Y1408" i="1" s="1"/>
  <c r="P1438" i="1"/>
  <c r="P1459" i="1"/>
  <c r="P1447" i="1"/>
  <c r="Q1447" i="1" s="1"/>
  <c r="R1447" i="1" s="1"/>
  <c r="Y1447" i="1" s="1"/>
  <c r="P1473" i="1"/>
  <c r="Q1473" i="1" s="1"/>
  <c r="R1473" i="1" s="1"/>
  <c r="Y1473" i="1" s="1"/>
  <c r="P1486" i="1"/>
  <c r="Q1486" i="1" s="1"/>
  <c r="R1486" i="1" s="1"/>
  <c r="Y1486" i="1" s="1"/>
  <c r="P1370" i="1"/>
  <c r="Q1370" i="1" s="1"/>
  <c r="R1370" i="1" s="1"/>
  <c r="Y1370" i="1" s="1"/>
  <c r="P1413" i="1"/>
  <c r="Q1413" i="1" s="1"/>
  <c r="P1443" i="1"/>
  <c r="P1376" i="1"/>
  <c r="Q1376" i="1" s="1"/>
  <c r="R1376" i="1" s="1"/>
  <c r="Y1376" i="1" s="1"/>
  <c r="P1385" i="1"/>
  <c r="Q1385" i="1" s="1"/>
  <c r="R1385" i="1" s="1"/>
  <c r="Y1385" i="1" s="1"/>
  <c r="P1395" i="1"/>
  <c r="Q1395" i="1" s="1"/>
  <c r="R1395" i="1" s="1"/>
  <c r="Y1395" i="1" s="1"/>
  <c r="P1419" i="1"/>
  <c r="Q1419" i="1" s="1"/>
  <c r="R1419" i="1" s="1"/>
  <c r="Y1419" i="1" s="1"/>
  <c r="P1407" i="1"/>
  <c r="P1437" i="1"/>
  <c r="P1458" i="1"/>
  <c r="Q1458" i="1" s="1"/>
  <c r="R1458" i="1" s="1"/>
  <c r="Y1458" i="1" s="1"/>
  <c r="P1446" i="1"/>
  <c r="Q1446" i="1" s="1"/>
  <c r="R1446" i="1" s="1"/>
  <c r="Y1446" i="1" s="1"/>
  <c r="P1472" i="1"/>
  <c r="Q1472" i="1" s="1"/>
  <c r="R1472" i="1" s="1"/>
  <c r="Y1472" i="1" s="1"/>
  <c r="P1485" i="1"/>
  <c r="Q1485" i="1" s="1"/>
  <c r="R1485" i="1" s="1"/>
  <c r="Y1485" i="1" s="1"/>
  <c r="P1431" i="1"/>
  <c r="P1478" i="1"/>
  <c r="P1466" i="1"/>
  <c r="Q1466" i="1" s="1"/>
  <c r="R1466" i="1" s="1"/>
  <c r="Y1466" i="1" s="1"/>
  <c r="P1375" i="1"/>
  <c r="Q1375" i="1" s="1"/>
  <c r="R1375" i="1" s="1"/>
  <c r="Y1375" i="1" s="1"/>
  <c r="P1384" i="1"/>
  <c r="Q1384" i="1" s="1"/>
  <c r="R1384" i="1" s="1"/>
  <c r="Y1384" i="1" s="1"/>
  <c r="P1394" i="1"/>
  <c r="Q1394" i="1" s="1"/>
  <c r="R1394" i="1" s="1"/>
  <c r="Y1394" i="1" s="1"/>
  <c r="P1418" i="1"/>
  <c r="Q1418" i="1" s="1"/>
  <c r="P1406" i="1"/>
  <c r="P1436" i="1"/>
  <c r="Q1436" i="1" s="1"/>
  <c r="R1436" i="1" s="1"/>
  <c r="Y1436" i="1" s="1"/>
  <c r="P1457" i="1"/>
  <c r="Q1457" i="1" s="1"/>
  <c r="R1457" i="1" s="1"/>
  <c r="Y1457" i="1" s="1"/>
  <c r="P1471" i="1"/>
  <c r="Q1471" i="1" s="1"/>
  <c r="R1471" i="1" s="1"/>
  <c r="Y1471" i="1" s="1"/>
  <c r="P1484" i="1"/>
  <c r="Q1484" i="1" s="1"/>
  <c r="R1484" i="1" s="1"/>
  <c r="Y1484" i="1" s="1"/>
  <c r="P1403" i="1"/>
  <c r="Q1403" i="1" s="1"/>
  <c r="R1403" i="1" s="1"/>
  <c r="Y1403" i="1" s="1"/>
  <c r="P1427" i="1"/>
  <c r="P1433" i="1"/>
  <c r="Q1433" i="1" s="1"/>
  <c r="R1433" i="1" s="1"/>
  <c r="Y1433" i="1" s="1"/>
  <c r="P1391" i="1"/>
  <c r="Q1391" i="1" s="1"/>
  <c r="R1391" i="1" s="1"/>
  <c r="Y1391" i="1" s="1"/>
  <c r="P1374" i="1"/>
  <c r="Q1374" i="1" s="1"/>
  <c r="R1374" i="1" s="1"/>
  <c r="Y1374" i="1" s="1"/>
  <c r="P1383" i="1"/>
  <c r="Q1383" i="1" s="1"/>
  <c r="R1383" i="1" s="1"/>
  <c r="Y1383" i="1" s="1"/>
  <c r="P1393" i="1"/>
  <c r="P1417" i="1"/>
  <c r="P1405" i="1"/>
  <c r="Q1405" i="1" s="1"/>
  <c r="R1405" i="1" s="1"/>
  <c r="Y1405" i="1" s="1"/>
  <c r="P1435" i="1"/>
  <c r="Q1435" i="1" s="1"/>
  <c r="R1435" i="1" s="1"/>
  <c r="Y1435" i="1" s="1"/>
  <c r="P1456" i="1"/>
  <c r="Q1456" i="1" s="1"/>
  <c r="R1456" i="1" s="1"/>
  <c r="Y1456" i="1" s="1"/>
  <c r="P1470" i="1"/>
  <c r="Q1470" i="1" s="1"/>
  <c r="R1470" i="1" s="1"/>
  <c r="Y1470" i="1" s="1"/>
  <c r="P1495" i="1"/>
  <c r="Q1495" i="1" s="1"/>
  <c r="P1483" i="1"/>
  <c r="Q1483" i="1" s="1"/>
  <c r="R1483" i="1" s="1"/>
  <c r="Y1483" i="1" s="1"/>
  <c r="P1207" i="1"/>
  <c r="Q1207" i="1" s="1"/>
  <c r="R1207" i="1" s="1"/>
  <c r="Y1207" i="1" s="1"/>
  <c r="P1269" i="1"/>
  <c r="Q1269" i="1" s="1"/>
  <c r="R1269" i="1" s="1"/>
  <c r="Y1269" i="1" s="1"/>
  <c r="P1242" i="1"/>
  <c r="P1280" i="1"/>
  <c r="P1232" i="1"/>
  <c r="Q1232" i="1" s="1"/>
  <c r="R1232" i="1" s="1"/>
  <c r="Y1232" i="1" s="1"/>
  <c r="P1220" i="1"/>
  <c r="P1208" i="1"/>
  <c r="P1196" i="1"/>
  <c r="Q1196" i="1" s="1"/>
  <c r="R1196" i="1" s="1"/>
  <c r="Y1196" i="1" s="1"/>
  <c r="P1184" i="1"/>
  <c r="Q1184" i="1" s="1"/>
  <c r="R1184" i="1" s="1"/>
  <c r="Y1184" i="1" s="1"/>
  <c r="P1294" i="1"/>
  <c r="Q1294" i="1" s="1"/>
  <c r="R1294" i="1" s="1"/>
  <c r="Y1294" i="1" s="1"/>
  <c r="P1282" i="1"/>
  <c r="Q1282" i="1" s="1"/>
  <c r="R1282" i="1" s="1"/>
  <c r="Y1282" i="1" s="1"/>
  <c r="P1270" i="1"/>
  <c r="P1258" i="1"/>
  <c r="P1246" i="1"/>
  <c r="P1321" i="1"/>
  <c r="Q1321" i="1" s="1"/>
  <c r="R1321" i="1" s="1"/>
  <c r="Y1321" i="1" s="1"/>
  <c r="P1309" i="1"/>
  <c r="Q1309" i="1" s="1"/>
  <c r="R1309" i="1" s="1"/>
  <c r="Y1309" i="1" s="1"/>
  <c r="P1297" i="1"/>
  <c r="Q1297" i="1" s="1"/>
  <c r="R1297" i="1" s="1"/>
  <c r="Y1297" i="1" s="1"/>
  <c r="P1241" i="1"/>
  <c r="P1229" i="1"/>
  <c r="Q1229" i="1" s="1"/>
  <c r="R1229" i="1" s="1"/>
  <c r="Y1229" i="1" s="1"/>
  <c r="P1217" i="1"/>
  <c r="P1205" i="1"/>
  <c r="Q1205" i="1" s="1"/>
  <c r="R1205" i="1" s="1"/>
  <c r="Y1205" i="1" s="1"/>
  <c r="P1193" i="1"/>
  <c r="Q1193" i="1" s="1"/>
  <c r="R1193" i="1" s="1"/>
  <c r="Y1193" i="1" s="1"/>
  <c r="P1181" i="1"/>
  <c r="Q1181" i="1" s="1"/>
  <c r="R1181" i="1" s="1"/>
  <c r="Y1181" i="1" s="1"/>
  <c r="P1291" i="1"/>
  <c r="Q1291" i="1" s="1"/>
  <c r="P1279" i="1"/>
  <c r="Q1279" i="1" s="1"/>
  <c r="R1279" i="1" s="1"/>
  <c r="Y1279" i="1" s="1"/>
  <c r="P1267" i="1"/>
  <c r="Q1267" i="1" s="1"/>
  <c r="R1267" i="1" s="1"/>
  <c r="Y1267" i="1" s="1"/>
  <c r="P1255" i="1"/>
  <c r="Q1255" i="1" s="1"/>
  <c r="R1255" i="1" s="1"/>
  <c r="Y1255" i="1" s="1"/>
  <c r="P1243" i="1"/>
  <c r="Q1243" i="1" s="1"/>
  <c r="P1318" i="1"/>
  <c r="Q1318" i="1" s="1"/>
  <c r="R1318" i="1" s="1"/>
  <c r="Y1318" i="1" s="1"/>
  <c r="P1306" i="1"/>
  <c r="Q1306" i="1" s="1"/>
  <c r="R1306" i="1" s="1"/>
  <c r="Y1306" i="1" s="1"/>
  <c r="P1307" i="1"/>
  <c r="Q1307" i="1" s="1"/>
  <c r="P1240" i="1"/>
  <c r="Q1240" i="1" s="1"/>
  <c r="R1240" i="1" s="1"/>
  <c r="Y1240" i="1" s="1"/>
  <c r="P1228" i="1"/>
  <c r="P1216" i="1"/>
  <c r="Q1216" i="1" s="1"/>
  <c r="R1216" i="1" s="1"/>
  <c r="Y1216" i="1" s="1"/>
  <c r="P1204" i="1"/>
  <c r="Q1204" i="1" s="1"/>
  <c r="R1204" i="1" s="1"/>
  <c r="Y1204" i="1" s="1"/>
  <c r="P1192" i="1"/>
  <c r="P1180" i="1"/>
  <c r="Q1180" i="1" s="1"/>
  <c r="R1180" i="1" s="1"/>
  <c r="Y1180" i="1" s="1"/>
  <c r="P1290" i="1"/>
  <c r="Q1290" i="1" s="1"/>
  <c r="R1290" i="1" s="1"/>
  <c r="Y1290" i="1" s="1"/>
  <c r="P1278" i="1"/>
  <c r="P1266" i="1"/>
  <c r="Q1266" i="1" s="1"/>
  <c r="R1266" i="1" s="1"/>
  <c r="Y1266" i="1" s="1"/>
  <c r="P1254" i="1"/>
  <c r="Q1254" i="1" s="1"/>
  <c r="R1254" i="1" s="1"/>
  <c r="Y1254" i="1" s="1"/>
  <c r="P1317" i="1"/>
  <c r="P1305" i="1"/>
  <c r="Q1305" i="1" s="1"/>
  <c r="R1305" i="1" s="1"/>
  <c r="Y1305" i="1" s="1"/>
  <c r="P1206" i="1"/>
  <c r="Q1206" i="1" s="1"/>
  <c r="P1244" i="1"/>
  <c r="Q1244" i="1" s="1"/>
  <c r="R1244" i="1" s="1"/>
  <c r="Y1244" i="1" s="1"/>
  <c r="P1239" i="1"/>
  <c r="Q1239" i="1" s="1"/>
  <c r="R1239" i="1" s="1"/>
  <c r="Y1239" i="1" s="1"/>
  <c r="P1227" i="1"/>
  <c r="Q1227" i="1" s="1"/>
  <c r="R1227" i="1" s="1"/>
  <c r="Y1227" i="1" s="1"/>
  <c r="P1215" i="1"/>
  <c r="P1203" i="1"/>
  <c r="Q1203" i="1" s="1"/>
  <c r="R1203" i="1" s="1"/>
  <c r="Y1203" i="1" s="1"/>
  <c r="P1191" i="1"/>
  <c r="Q1191" i="1" s="1"/>
  <c r="R1191" i="1" s="1"/>
  <c r="Y1191" i="1" s="1"/>
  <c r="P1179" i="1"/>
  <c r="Q1179" i="1" s="1"/>
  <c r="R1179" i="1" s="1"/>
  <c r="Y1179" i="1" s="1"/>
  <c r="P1289" i="1"/>
  <c r="Q1289" i="1" s="1"/>
  <c r="R1289" i="1" s="1"/>
  <c r="Y1289" i="1" s="1"/>
  <c r="P1277" i="1"/>
  <c r="Q1277" i="1" s="1"/>
  <c r="R1277" i="1" s="1"/>
  <c r="Y1277" i="1" s="1"/>
  <c r="P1265" i="1"/>
  <c r="P1253" i="1"/>
  <c r="Q1253" i="1" s="1"/>
  <c r="R1253" i="1" s="1"/>
  <c r="Y1253" i="1" s="1"/>
  <c r="P1316" i="1"/>
  <c r="Q1316" i="1" s="1"/>
  <c r="R1316" i="1" s="1"/>
  <c r="Y1316" i="1" s="1"/>
  <c r="P1304" i="1"/>
  <c r="Q1304" i="1" s="1"/>
  <c r="R1304" i="1" s="1"/>
  <c r="Y1304" i="1" s="1"/>
  <c r="P1195" i="1"/>
  <c r="Q1195" i="1" s="1"/>
  <c r="R1195" i="1" s="1"/>
  <c r="Y1195" i="1" s="1"/>
  <c r="P1293" i="1"/>
  <c r="Q1293" i="1" s="1"/>
  <c r="R1293" i="1" s="1"/>
  <c r="Y1293" i="1" s="1"/>
  <c r="P1218" i="1"/>
  <c r="P1238" i="1"/>
  <c r="Q1238" i="1" s="1"/>
  <c r="R1238" i="1" s="1"/>
  <c r="Y1238" i="1" s="1"/>
  <c r="P1226" i="1"/>
  <c r="P1214" i="1"/>
  <c r="Q1214" i="1" s="1"/>
  <c r="R1214" i="1" s="1"/>
  <c r="Y1214" i="1" s="1"/>
  <c r="P1202" i="1"/>
  <c r="Q1202" i="1" s="1"/>
  <c r="R1202" i="1" s="1"/>
  <c r="Y1202" i="1" s="1"/>
  <c r="P1190" i="1"/>
  <c r="Q1190" i="1" s="1"/>
  <c r="R1190" i="1" s="1"/>
  <c r="Y1190" i="1" s="1"/>
  <c r="P1178" i="1"/>
  <c r="P1288" i="1"/>
  <c r="Q1288" i="1" s="1"/>
  <c r="R1288" i="1" s="1"/>
  <c r="Y1288" i="1" s="1"/>
  <c r="P1276" i="1"/>
  <c r="Q1276" i="1" s="1"/>
  <c r="R1276" i="1" s="1"/>
  <c r="Y1276" i="1" s="1"/>
  <c r="P1264" i="1"/>
  <c r="Q1264" i="1" s="1"/>
  <c r="R1264" i="1" s="1"/>
  <c r="Y1264" i="1" s="1"/>
  <c r="P1252" i="1"/>
  <c r="Q1252" i="1" s="1"/>
  <c r="R1252" i="1" s="1"/>
  <c r="Y1252" i="1" s="1"/>
  <c r="P1315" i="1"/>
  <c r="Q1315" i="1" s="1"/>
  <c r="R1315" i="1" s="1"/>
  <c r="Y1315" i="1" s="1"/>
  <c r="P1303" i="1"/>
  <c r="P1219" i="1"/>
  <c r="Q1219" i="1" s="1"/>
  <c r="R1219" i="1" s="1"/>
  <c r="Y1219" i="1" s="1"/>
  <c r="P1308" i="1"/>
  <c r="Q1308" i="1" s="1"/>
  <c r="R1308" i="1" s="1"/>
  <c r="Y1308" i="1" s="1"/>
  <c r="P1237" i="1"/>
  <c r="Q1237" i="1" s="1"/>
  <c r="R1237" i="1" s="1"/>
  <c r="Y1237" i="1" s="1"/>
  <c r="P1225" i="1"/>
  <c r="Q1225" i="1" s="1"/>
  <c r="R1225" i="1" s="1"/>
  <c r="Y1225" i="1" s="1"/>
  <c r="P1213" i="1"/>
  <c r="Q1213" i="1" s="1"/>
  <c r="R1213" i="1" s="1"/>
  <c r="Y1213" i="1" s="1"/>
  <c r="P1201" i="1"/>
  <c r="P1189" i="1"/>
  <c r="Q1189" i="1" s="1"/>
  <c r="R1189" i="1" s="1"/>
  <c r="Y1189" i="1" s="1"/>
  <c r="P1177" i="1"/>
  <c r="Q1177" i="1" s="1"/>
  <c r="R1177" i="1" s="1"/>
  <c r="Y1177" i="1" s="1"/>
  <c r="P1287" i="1"/>
  <c r="Q1287" i="1" s="1"/>
  <c r="R1287" i="1" s="1"/>
  <c r="Y1287" i="1" s="1"/>
  <c r="P1275" i="1"/>
  <c r="Q1275" i="1" s="1"/>
  <c r="R1275" i="1" s="1"/>
  <c r="Y1275" i="1" s="1"/>
  <c r="P1263" i="1"/>
  <c r="Q1263" i="1" s="1"/>
  <c r="R1263" i="1" s="1"/>
  <c r="Y1263" i="1" s="1"/>
  <c r="P1251" i="1"/>
  <c r="P1314" i="1"/>
  <c r="Q1314" i="1" s="1"/>
  <c r="R1314" i="1" s="1"/>
  <c r="Y1314" i="1" s="1"/>
  <c r="P1302" i="1"/>
  <c r="Q1302" i="1" s="1"/>
  <c r="R1302" i="1" s="1"/>
  <c r="Y1302" i="1" s="1"/>
  <c r="P1257" i="1"/>
  <c r="Q1257" i="1" s="1"/>
  <c r="R1257" i="1" s="1"/>
  <c r="Y1257" i="1" s="1"/>
  <c r="P1194" i="1"/>
  <c r="Q1194" i="1" s="1"/>
  <c r="R1194" i="1" s="1"/>
  <c r="Y1194" i="1" s="1"/>
  <c r="P1268" i="1"/>
  <c r="Q1268" i="1" s="1"/>
  <c r="R1268" i="1" s="1"/>
  <c r="Y1268" i="1" s="1"/>
  <c r="P1236" i="1"/>
  <c r="Q1236" i="1" s="1"/>
  <c r="P1224" i="1"/>
  <c r="Q1224" i="1" s="1"/>
  <c r="R1224" i="1" s="1"/>
  <c r="Y1224" i="1" s="1"/>
  <c r="P1212" i="1"/>
  <c r="Q1212" i="1" s="1"/>
  <c r="R1212" i="1" s="1"/>
  <c r="Y1212" i="1" s="1"/>
  <c r="P1200" i="1"/>
  <c r="P1188" i="1"/>
  <c r="Q1188" i="1" s="1"/>
  <c r="R1188" i="1" s="1"/>
  <c r="Y1188" i="1" s="1"/>
  <c r="P1176" i="1"/>
  <c r="Q1176" i="1" s="1"/>
  <c r="R1176" i="1" s="1"/>
  <c r="Y1176" i="1" s="1"/>
  <c r="P1286" i="1"/>
  <c r="P1274" i="1"/>
  <c r="Q1274" i="1" s="1"/>
  <c r="R1274" i="1" s="1"/>
  <c r="Y1274" i="1" s="1"/>
  <c r="P1262" i="1"/>
  <c r="P1250" i="1"/>
  <c r="Q1250" i="1" s="1"/>
  <c r="R1250" i="1" s="1"/>
  <c r="Y1250" i="1" s="1"/>
  <c r="P1313" i="1"/>
  <c r="Q1313" i="1" s="1"/>
  <c r="R1313" i="1" s="1"/>
  <c r="Y1313" i="1" s="1"/>
  <c r="P1301" i="1"/>
  <c r="Q1301" i="1" s="1"/>
  <c r="R1301" i="1" s="1"/>
  <c r="Y1301" i="1" s="1"/>
  <c r="P1292" i="1"/>
  <c r="Q1292" i="1" s="1"/>
  <c r="R1292" i="1" s="1"/>
  <c r="Y1292" i="1" s="1"/>
  <c r="P1235" i="1"/>
  <c r="Q1235" i="1" s="1"/>
  <c r="R1235" i="1" s="1"/>
  <c r="Y1235" i="1" s="1"/>
  <c r="P1223" i="1"/>
  <c r="Q1223" i="1" s="1"/>
  <c r="R1223" i="1" s="1"/>
  <c r="Y1223" i="1" s="1"/>
  <c r="P1211" i="1"/>
  <c r="Q1211" i="1" s="1"/>
  <c r="R1211" i="1" s="1"/>
  <c r="Y1211" i="1" s="1"/>
  <c r="P1199" i="1"/>
  <c r="Q1199" i="1" s="1"/>
  <c r="R1199" i="1" s="1"/>
  <c r="Y1199" i="1" s="1"/>
  <c r="P1187" i="1"/>
  <c r="Q1187" i="1" s="1"/>
  <c r="R1187" i="1" s="1"/>
  <c r="Y1187" i="1" s="1"/>
  <c r="P1175" i="1"/>
  <c r="P1285" i="1"/>
  <c r="Q1285" i="1" s="1"/>
  <c r="R1285" i="1" s="1"/>
  <c r="Y1285" i="1" s="1"/>
  <c r="P1273" i="1"/>
  <c r="Q1273" i="1" s="1"/>
  <c r="R1273" i="1" s="1"/>
  <c r="Y1273" i="1" s="1"/>
  <c r="P1261" i="1"/>
  <c r="Q1261" i="1" s="1"/>
  <c r="R1261" i="1" s="1"/>
  <c r="Y1261" i="1" s="1"/>
  <c r="P1249" i="1"/>
  <c r="Q1249" i="1" s="1"/>
  <c r="R1249" i="1" s="1"/>
  <c r="Y1249" i="1" s="1"/>
  <c r="P1312" i="1"/>
  <c r="Q1312" i="1" s="1"/>
  <c r="R1312" i="1" s="1"/>
  <c r="Y1312" i="1" s="1"/>
  <c r="P1300" i="1"/>
  <c r="P1231" i="1"/>
  <c r="Q1231" i="1" s="1"/>
  <c r="R1231" i="1" s="1"/>
  <c r="Y1231" i="1" s="1"/>
  <c r="P1183" i="1"/>
  <c r="P1281" i="1"/>
  <c r="Q1281" i="1" s="1"/>
  <c r="R1281" i="1" s="1"/>
  <c r="Y1281" i="1" s="1"/>
  <c r="P1245" i="1"/>
  <c r="Q1245" i="1" s="1"/>
  <c r="R1245" i="1" s="1"/>
  <c r="Y1245" i="1" s="1"/>
  <c r="P1320" i="1"/>
  <c r="Q1320" i="1" s="1"/>
  <c r="R1320" i="1" s="1"/>
  <c r="Y1320" i="1" s="1"/>
  <c r="P1230" i="1"/>
  <c r="P1182" i="1"/>
  <c r="Q1182" i="1" s="1"/>
  <c r="R1182" i="1" s="1"/>
  <c r="Y1182" i="1" s="1"/>
  <c r="P1256" i="1"/>
  <c r="Q1256" i="1" s="1"/>
  <c r="R1256" i="1" s="1"/>
  <c r="Y1256" i="1" s="1"/>
  <c r="P1319" i="1"/>
  <c r="Q1319" i="1" s="1"/>
  <c r="P1234" i="1"/>
  <c r="Q1234" i="1" s="1"/>
  <c r="R1234" i="1" s="1"/>
  <c r="Y1234" i="1" s="1"/>
  <c r="P1222" i="1"/>
  <c r="Q1222" i="1" s="1"/>
  <c r="R1222" i="1" s="1"/>
  <c r="Y1222" i="1" s="1"/>
  <c r="P1210" i="1"/>
  <c r="P1198" i="1"/>
  <c r="Q1198" i="1" s="1"/>
  <c r="R1198" i="1" s="1"/>
  <c r="Y1198" i="1" s="1"/>
  <c r="P1186" i="1"/>
  <c r="Q1186" i="1" s="1"/>
  <c r="R1186" i="1" s="1"/>
  <c r="Y1186" i="1" s="1"/>
  <c r="P1296" i="1"/>
  <c r="Q1296" i="1" s="1"/>
  <c r="R1296" i="1" s="1"/>
  <c r="Y1296" i="1" s="1"/>
  <c r="P1284" i="1"/>
  <c r="Q1284" i="1" s="1"/>
  <c r="R1284" i="1" s="1"/>
  <c r="Y1284" i="1" s="1"/>
  <c r="P1272" i="1"/>
  <c r="Q1272" i="1" s="1"/>
  <c r="R1272" i="1" s="1"/>
  <c r="Y1272" i="1" s="1"/>
  <c r="P1260" i="1"/>
  <c r="P1248" i="1"/>
  <c r="Q1248" i="1" s="1"/>
  <c r="R1248" i="1" s="1"/>
  <c r="Y1248" i="1" s="1"/>
  <c r="P1311" i="1"/>
  <c r="P1299" i="1"/>
  <c r="Q1299" i="1" s="1"/>
  <c r="R1299" i="1" s="1"/>
  <c r="Y1299" i="1" s="1"/>
  <c r="P1233" i="1"/>
  <c r="Q1233" i="1" s="1"/>
  <c r="R1233" i="1" s="1"/>
  <c r="Y1233" i="1" s="1"/>
  <c r="P1221" i="1"/>
  <c r="Q1221" i="1" s="1"/>
  <c r="R1221" i="1" s="1"/>
  <c r="Y1221" i="1" s="1"/>
  <c r="P1209" i="1"/>
  <c r="Q1209" i="1" s="1"/>
  <c r="P1197" i="1"/>
  <c r="Q1197" i="1" s="1"/>
  <c r="R1197" i="1" s="1"/>
  <c r="Y1197" i="1" s="1"/>
  <c r="P1185" i="1"/>
  <c r="Q1185" i="1" s="1"/>
  <c r="R1185" i="1" s="1"/>
  <c r="Y1185" i="1" s="1"/>
  <c r="P1295" i="1"/>
  <c r="Q1295" i="1" s="1"/>
  <c r="R1295" i="1" s="1"/>
  <c r="Y1295" i="1" s="1"/>
  <c r="P1283" i="1"/>
  <c r="Q1283" i="1" s="1"/>
  <c r="R1283" i="1" s="1"/>
  <c r="Y1283" i="1" s="1"/>
  <c r="P1271" i="1"/>
  <c r="Q1271" i="1" s="1"/>
  <c r="R1271" i="1" s="1"/>
  <c r="Y1271" i="1" s="1"/>
  <c r="P1259" i="1"/>
  <c r="P1247" i="1"/>
  <c r="Q1247" i="1" s="1"/>
  <c r="R1247" i="1" s="1"/>
  <c r="Y1247" i="1" s="1"/>
  <c r="P1322" i="1"/>
  <c r="Q1322" i="1" s="1"/>
  <c r="R1322" i="1" s="1"/>
  <c r="Y1322" i="1" s="1"/>
  <c r="P1310" i="1"/>
  <c r="Q1310" i="1" s="1"/>
  <c r="R1310" i="1" s="1"/>
  <c r="Y1310" i="1" s="1"/>
  <c r="P1298" i="1"/>
  <c r="Q1298" i="1" s="1"/>
  <c r="R1298" i="1" s="1"/>
  <c r="Y1298" i="1" s="1"/>
  <c r="P1081" i="1"/>
  <c r="Q1081" i="1" s="1"/>
  <c r="R1081" i="1" s="1"/>
  <c r="Y1081" i="1" s="1"/>
  <c r="P1066" i="1"/>
  <c r="Q1066" i="1" s="1"/>
  <c r="P1040" i="1"/>
  <c r="Q1040" i="1" s="1"/>
  <c r="R1040" i="1" s="1"/>
  <c r="Y1040" i="1" s="1"/>
  <c r="P1030" i="1"/>
  <c r="Q1030" i="1" s="1"/>
  <c r="R1030" i="1" s="1"/>
  <c r="Y1030" i="1" s="1"/>
  <c r="P1061" i="1"/>
  <c r="Q1061" i="1" s="1"/>
  <c r="R1061" i="1" s="1"/>
  <c r="Y1061" i="1" s="1"/>
  <c r="P1077" i="1"/>
  <c r="Q1077" i="1" s="1"/>
  <c r="R1077" i="1" s="1"/>
  <c r="Y1077" i="1" s="1"/>
  <c r="P1088" i="1"/>
  <c r="Q1088" i="1" s="1"/>
  <c r="R1088" i="1" s="1"/>
  <c r="Y1088" i="1" s="1"/>
  <c r="P1100" i="1"/>
  <c r="Q1100" i="1" s="1"/>
  <c r="R1100" i="1" s="1"/>
  <c r="Y1100" i="1" s="1"/>
  <c r="P1128" i="1"/>
  <c r="Q1128" i="1" s="1"/>
  <c r="R1128" i="1" s="1"/>
  <c r="Y1128" i="1" s="1"/>
  <c r="P1115" i="1"/>
  <c r="P1103" i="1"/>
  <c r="P1090" i="1"/>
  <c r="Q1090" i="1" s="1"/>
  <c r="R1090" i="1" s="1"/>
  <c r="Y1090" i="1" s="1"/>
  <c r="P1078" i="1"/>
  <c r="Q1078" i="1" s="1"/>
  <c r="R1078" i="1" s="1"/>
  <c r="Y1078" i="1" s="1"/>
  <c r="P1065" i="1"/>
  <c r="Q1065" i="1" s="1"/>
  <c r="R1065" i="1" s="1"/>
  <c r="Y1065" i="1" s="1"/>
  <c r="P1052" i="1"/>
  <c r="Q1052" i="1" s="1"/>
  <c r="R1052" i="1" s="1"/>
  <c r="Y1052" i="1" s="1"/>
  <c r="P1039" i="1"/>
  <c r="Q1039" i="1" s="1"/>
  <c r="P1026" i="1"/>
  <c r="P1014" i="1"/>
  <c r="Q1014" i="1" s="1"/>
  <c r="R1014" i="1" s="1"/>
  <c r="Y1014" i="1" s="1"/>
  <c r="P1139" i="1"/>
  <c r="Q1139" i="1" s="1"/>
  <c r="R1139" i="1" s="1"/>
  <c r="Y1139" i="1" s="1"/>
  <c r="P1025" i="1"/>
  <c r="Q1025" i="1" s="1"/>
  <c r="R1025" i="1" s="1"/>
  <c r="Y1025" i="1" s="1"/>
  <c r="P1050" i="1"/>
  <c r="P1114" i="1"/>
  <c r="Q1114" i="1" s="1"/>
  <c r="R1114" i="1" s="1"/>
  <c r="Y1114" i="1" s="1"/>
  <c r="P1013" i="1"/>
  <c r="P1037" i="1"/>
  <c r="Q1037" i="1" s="1"/>
  <c r="R1037" i="1" s="1"/>
  <c r="Y1037" i="1" s="1"/>
  <c r="P1137" i="1"/>
  <c r="P1023" i="1"/>
  <c r="Q1023" i="1" s="1"/>
  <c r="R1023" i="1" s="1"/>
  <c r="Y1023" i="1" s="1"/>
  <c r="P1136" i="1"/>
  <c r="Q1136" i="1" s="1"/>
  <c r="R1136" i="1" s="1"/>
  <c r="Y1136" i="1" s="1"/>
  <c r="P1123" i="1"/>
  <c r="P1111" i="1"/>
  <c r="P1099" i="1"/>
  <c r="Q1099" i="1" s="1"/>
  <c r="R1099" i="1" s="1"/>
  <c r="Y1099" i="1" s="1"/>
  <c r="P1086" i="1"/>
  <c r="Q1086" i="1" s="1"/>
  <c r="R1086" i="1" s="1"/>
  <c r="Y1086" i="1" s="1"/>
  <c r="P1073" i="1"/>
  <c r="P1060" i="1"/>
  <c r="Q1060" i="1" s="1"/>
  <c r="R1060" i="1" s="1"/>
  <c r="Y1060" i="1" s="1"/>
  <c r="P1048" i="1"/>
  <c r="Q1048" i="1" s="1"/>
  <c r="R1048" i="1" s="1"/>
  <c r="Y1048" i="1" s="1"/>
  <c r="P1035" i="1"/>
  <c r="P1022" i="1"/>
  <c r="Q1022" i="1" s="1"/>
  <c r="R1022" i="1" s="1"/>
  <c r="Y1022" i="1" s="1"/>
  <c r="P1010" i="1"/>
  <c r="Q1010" i="1" s="1"/>
  <c r="R1010" i="1" s="1"/>
  <c r="Y1010" i="1" s="1"/>
  <c r="P1051" i="1"/>
  <c r="Q1051" i="1" s="1"/>
  <c r="R1051" i="1" s="1"/>
  <c r="Y1051" i="1" s="1"/>
  <c r="P1024" i="1"/>
  <c r="P1135" i="1"/>
  <c r="Q1135" i="1" s="1"/>
  <c r="P1122" i="1"/>
  <c r="P1110" i="1"/>
  <c r="Q1110" i="1" s="1"/>
  <c r="R1110" i="1" s="1"/>
  <c r="Y1110" i="1" s="1"/>
  <c r="P1098" i="1"/>
  <c r="Q1098" i="1" s="1"/>
  <c r="R1098" i="1" s="1"/>
  <c r="Y1098" i="1" s="1"/>
  <c r="P1085" i="1"/>
  <c r="Q1085" i="1" s="1"/>
  <c r="R1085" i="1" s="1"/>
  <c r="Y1085" i="1" s="1"/>
  <c r="P1072" i="1"/>
  <c r="Q1072" i="1" s="1"/>
  <c r="R1072" i="1" s="1"/>
  <c r="Y1072" i="1" s="1"/>
  <c r="P1059" i="1"/>
  <c r="Q1059" i="1" s="1"/>
  <c r="R1059" i="1" s="1"/>
  <c r="Y1059" i="1" s="1"/>
  <c r="P1047" i="1"/>
  <c r="Q1047" i="1" s="1"/>
  <c r="R1047" i="1" s="1"/>
  <c r="Y1047" i="1" s="1"/>
  <c r="P1034" i="1"/>
  <c r="Q1034" i="1" s="1"/>
  <c r="R1034" i="1" s="1"/>
  <c r="Y1034" i="1" s="1"/>
  <c r="P1021" i="1"/>
  <c r="Q1021" i="1" s="1"/>
  <c r="P1009" i="1"/>
  <c r="Q1009" i="1" s="1"/>
  <c r="R1009" i="1" s="1"/>
  <c r="Y1009" i="1" s="1"/>
  <c r="P1138" i="1"/>
  <c r="Q1138" i="1" s="1"/>
  <c r="R1138" i="1" s="1"/>
  <c r="Y1138" i="1" s="1"/>
  <c r="P1012" i="1"/>
  <c r="Q1012" i="1" s="1"/>
  <c r="P1074" i="1"/>
  <c r="P1134" i="1"/>
  <c r="Q1134" i="1" s="1"/>
  <c r="R1134" i="1" s="1"/>
  <c r="Y1134" i="1" s="1"/>
  <c r="P1121" i="1"/>
  <c r="Q1121" i="1" s="1"/>
  <c r="R1121" i="1" s="1"/>
  <c r="Y1121" i="1" s="1"/>
  <c r="P1109" i="1"/>
  <c r="Q1109" i="1" s="1"/>
  <c r="R1109" i="1" s="1"/>
  <c r="Y1109" i="1" s="1"/>
  <c r="P1097" i="1"/>
  <c r="Q1097" i="1" s="1"/>
  <c r="R1097" i="1" s="1"/>
  <c r="Y1097" i="1" s="1"/>
  <c r="P1084" i="1"/>
  <c r="Q1084" i="1" s="1"/>
  <c r="R1084" i="1" s="1"/>
  <c r="Y1084" i="1" s="1"/>
  <c r="P1071" i="1"/>
  <c r="P1058" i="1"/>
  <c r="Q1058" i="1" s="1"/>
  <c r="R1058" i="1" s="1"/>
  <c r="Y1058" i="1" s="1"/>
  <c r="P1046" i="1"/>
  <c r="Q1046" i="1" s="1"/>
  <c r="R1046" i="1" s="1"/>
  <c r="Y1046" i="1" s="1"/>
  <c r="P1033" i="1"/>
  <c r="Q1033" i="1" s="1"/>
  <c r="R1033" i="1" s="1"/>
  <c r="Y1033" i="1" s="1"/>
  <c r="P1020" i="1"/>
  <c r="Q1020" i="1" s="1"/>
  <c r="R1020" i="1" s="1"/>
  <c r="Y1020" i="1" s="1"/>
  <c r="P1008" i="1"/>
  <c r="Q1008" i="1" s="1"/>
  <c r="R1008" i="1" s="1"/>
  <c r="Y1008" i="1" s="1"/>
  <c r="P1064" i="1"/>
  <c r="P1062" i="1"/>
  <c r="Q1062" i="1" s="1"/>
  <c r="R1062" i="1" s="1"/>
  <c r="Y1062" i="1" s="1"/>
  <c r="P1049" i="1"/>
  <c r="Q1049" i="1" s="1"/>
  <c r="R1049" i="1" s="1"/>
  <c r="Y1049" i="1" s="1"/>
  <c r="P1133" i="1"/>
  <c r="Q1133" i="1" s="1"/>
  <c r="R1133" i="1" s="1"/>
  <c r="Y1133" i="1" s="1"/>
  <c r="P1120" i="1"/>
  <c r="Q1120" i="1" s="1"/>
  <c r="R1120" i="1" s="1"/>
  <c r="Y1120" i="1" s="1"/>
  <c r="P1108" i="1"/>
  <c r="Q1108" i="1" s="1"/>
  <c r="P1096" i="1"/>
  <c r="P1083" i="1"/>
  <c r="Q1083" i="1" s="1"/>
  <c r="R1083" i="1" s="1"/>
  <c r="Y1083" i="1" s="1"/>
  <c r="P1070" i="1"/>
  <c r="Q1070" i="1" s="1"/>
  <c r="R1070" i="1" s="1"/>
  <c r="Y1070" i="1" s="1"/>
  <c r="P1057" i="1"/>
  <c r="Q1057" i="1" s="1"/>
  <c r="R1057" i="1" s="1"/>
  <c r="Y1057" i="1" s="1"/>
  <c r="P1044" i="1"/>
  <c r="Q1044" i="1" s="1"/>
  <c r="R1044" i="1" s="1"/>
  <c r="Y1044" i="1" s="1"/>
  <c r="P1031" i="1"/>
  <c r="Q1031" i="1" s="1"/>
  <c r="P1019" i="1"/>
  <c r="P1007" i="1"/>
  <c r="Q1007" i="1" s="1"/>
  <c r="R1007" i="1" s="1"/>
  <c r="Y1007" i="1" s="1"/>
  <c r="P1038" i="1"/>
  <c r="Q1038" i="1" s="1"/>
  <c r="R1038" i="1" s="1"/>
  <c r="Y1038" i="1" s="1"/>
  <c r="P1126" i="1"/>
  <c r="Q1126" i="1" s="1"/>
  <c r="R1126" i="1" s="1"/>
  <c r="Y1126" i="1" s="1"/>
  <c r="P1036" i="1"/>
  <c r="Q1036" i="1" s="1"/>
  <c r="R1036" i="1" s="1"/>
  <c r="Y1036" i="1" s="1"/>
  <c r="P1132" i="1"/>
  <c r="Q1132" i="1" s="1"/>
  <c r="P1119" i="1"/>
  <c r="P1107" i="1"/>
  <c r="Q1107" i="1" s="1"/>
  <c r="R1107" i="1" s="1"/>
  <c r="Y1107" i="1" s="1"/>
  <c r="P1095" i="1"/>
  <c r="Q1095" i="1" s="1"/>
  <c r="R1095" i="1" s="1"/>
  <c r="Y1095" i="1" s="1"/>
  <c r="P1082" i="1"/>
  <c r="Q1082" i="1" s="1"/>
  <c r="R1082" i="1" s="1"/>
  <c r="Y1082" i="1" s="1"/>
  <c r="P1069" i="1"/>
  <c r="Q1069" i="1" s="1"/>
  <c r="R1069" i="1" s="1"/>
  <c r="Y1069" i="1" s="1"/>
  <c r="P1056" i="1"/>
  <c r="Q1056" i="1" s="1"/>
  <c r="P1043" i="1"/>
  <c r="P1018" i="1"/>
  <c r="Q1018" i="1" s="1"/>
  <c r="R1018" i="1" s="1"/>
  <c r="Y1018" i="1" s="1"/>
  <c r="P1006" i="1"/>
  <c r="Q1006" i="1" s="1"/>
  <c r="R1006" i="1" s="1"/>
  <c r="Y1006" i="1" s="1"/>
  <c r="P1127" i="1"/>
  <c r="Q1127" i="1" s="1"/>
  <c r="R1127" i="1" s="1"/>
  <c r="Y1127" i="1" s="1"/>
  <c r="P1113" i="1"/>
  <c r="Q1113" i="1" s="1"/>
  <c r="R1113" i="1" s="1"/>
  <c r="Y1113" i="1" s="1"/>
  <c r="P1112" i="1"/>
  <c r="Q1112" i="1" s="1"/>
  <c r="P1011" i="1"/>
  <c r="P1131" i="1"/>
  <c r="Q1131" i="1" s="1"/>
  <c r="R1131" i="1" s="1"/>
  <c r="Y1131" i="1" s="1"/>
  <c r="P1118" i="1"/>
  <c r="Q1118" i="1" s="1"/>
  <c r="R1118" i="1" s="1"/>
  <c r="Y1118" i="1" s="1"/>
  <c r="P1106" i="1"/>
  <c r="Q1106" i="1" s="1"/>
  <c r="R1106" i="1" s="1"/>
  <c r="Y1106" i="1" s="1"/>
  <c r="P1094" i="1"/>
  <c r="Q1094" i="1" s="1"/>
  <c r="R1094" i="1" s="1"/>
  <c r="Y1094" i="1" s="1"/>
  <c r="P1068" i="1"/>
  <c r="P1055" i="1"/>
  <c r="P1042" i="1"/>
  <c r="Q1042" i="1" s="1"/>
  <c r="R1042" i="1" s="1"/>
  <c r="Y1042" i="1" s="1"/>
  <c r="P1029" i="1"/>
  <c r="Q1029" i="1" s="1"/>
  <c r="R1029" i="1" s="1"/>
  <c r="Y1029" i="1" s="1"/>
  <c r="P1017" i="1"/>
  <c r="Q1017" i="1" s="1"/>
  <c r="R1017" i="1" s="1"/>
  <c r="Y1017" i="1" s="1"/>
  <c r="P1005" i="1"/>
  <c r="Q1005" i="1" s="1"/>
  <c r="R1005" i="1" s="1"/>
  <c r="Y1005" i="1" s="1"/>
  <c r="P1089" i="1"/>
  <c r="Q1089" i="1" s="1"/>
  <c r="P1075" i="1"/>
  <c r="P1087" i="1"/>
  <c r="Q1087" i="1" s="1"/>
  <c r="R1087" i="1" s="1"/>
  <c r="Y1087" i="1" s="1"/>
  <c r="P1130" i="1"/>
  <c r="Q1130" i="1" s="1"/>
  <c r="R1130" i="1" s="1"/>
  <c r="Y1130" i="1" s="1"/>
  <c r="P1117" i="1"/>
  <c r="Q1117" i="1" s="1"/>
  <c r="R1117" i="1" s="1"/>
  <c r="Y1117" i="1" s="1"/>
  <c r="P1105" i="1"/>
  <c r="Q1105" i="1" s="1"/>
  <c r="R1105" i="1" s="1"/>
  <c r="Y1105" i="1" s="1"/>
  <c r="P1093" i="1"/>
  <c r="Q1093" i="1" s="1"/>
  <c r="P1080" i="1"/>
  <c r="P1067" i="1"/>
  <c r="Q1067" i="1" s="1"/>
  <c r="R1067" i="1" s="1"/>
  <c r="Y1067" i="1" s="1"/>
  <c r="P1054" i="1"/>
  <c r="Q1054" i="1" s="1"/>
  <c r="R1054" i="1" s="1"/>
  <c r="Y1054" i="1" s="1"/>
  <c r="P1041" i="1"/>
  <c r="Q1041" i="1" s="1"/>
  <c r="R1041" i="1" s="1"/>
  <c r="Y1041" i="1" s="1"/>
  <c r="P1028" i="1"/>
  <c r="Q1028" i="1" s="1"/>
  <c r="R1028" i="1" s="1"/>
  <c r="Y1028" i="1" s="1"/>
  <c r="P1016" i="1"/>
  <c r="Q1016" i="1" s="1"/>
  <c r="P1102" i="1"/>
  <c r="Q1102" i="1" s="1"/>
  <c r="R1102" i="1" s="1"/>
  <c r="Y1102" i="1" s="1"/>
  <c r="P1101" i="1"/>
  <c r="Q1101" i="1" s="1"/>
  <c r="R1101" i="1" s="1"/>
  <c r="Y1101" i="1" s="1"/>
  <c r="P1124" i="1"/>
  <c r="Q1124" i="1" s="1"/>
  <c r="R1124" i="1" s="1"/>
  <c r="Y1124" i="1" s="1"/>
  <c r="P1129" i="1"/>
  <c r="Q1129" i="1" s="1"/>
  <c r="R1129" i="1" s="1"/>
  <c r="Y1129" i="1" s="1"/>
  <c r="P1116" i="1"/>
  <c r="Q1116" i="1" s="1"/>
  <c r="R1116" i="1" s="1"/>
  <c r="Y1116" i="1" s="1"/>
  <c r="P1104" i="1"/>
  <c r="Q1104" i="1" s="1"/>
  <c r="P1092" i="1"/>
  <c r="P1079" i="1"/>
  <c r="Q1079" i="1" s="1"/>
  <c r="R1079" i="1" s="1"/>
  <c r="Y1079" i="1" s="1"/>
  <c r="P1053" i="1"/>
  <c r="Q1053" i="1" s="1"/>
  <c r="R1053" i="1" s="1"/>
  <c r="Y1053" i="1" s="1"/>
  <c r="P1027" i="1"/>
  <c r="Q1027" i="1" s="1"/>
  <c r="R1027" i="1" s="1"/>
  <c r="Y1027" i="1" s="1"/>
  <c r="P1015" i="1"/>
  <c r="Q1015" i="1" s="1"/>
  <c r="R1015" i="1" s="1"/>
  <c r="Y1015" i="1" s="1"/>
  <c r="P1000" i="1"/>
  <c r="Q1000" i="1" s="1"/>
  <c r="R1000" i="1" s="1"/>
  <c r="Y1000" i="1" s="1"/>
  <c r="P972" i="1"/>
  <c r="P980" i="1"/>
  <c r="P985" i="1"/>
  <c r="Q985" i="1" s="1"/>
  <c r="R985" i="1" s="1"/>
  <c r="Y985" i="1" s="1"/>
  <c r="P970" i="1"/>
  <c r="Q970" i="1" s="1"/>
  <c r="R970" i="1" s="1"/>
  <c r="Y970" i="1" s="1"/>
  <c r="P984" i="1"/>
  <c r="Q984" i="1" s="1"/>
  <c r="R984" i="1" s="1"/>
  <c r="Y984" i="1" s="1"/>
  <c r="P993" i="1"/>
  <c r="Q993" i="1" s="1"/>
  <c r="R993" i="1" s="1"/>
  <c r="Y993" i="1" s="1"/>
  <c r="P997" i="1"/>
  <c r="Q997" i="1" s="1"/>
  <c r="R997" i="1" s="1"/>
  <c r="Y997" i="1" s="1"/>
  <c r="P998" i="1"/>
  <c r="Q998" i="1" s="1"/>
  <c r="R998" i="1" s="1"/>
  <c r="Y998" i="1" s="1"/>
  <c r="P969" i="1"/>
  <c r="Q969" i="1" s="1"/>
  <c r="R969" i="1" s="1"/>
  <c r="Y969" i="1" s="1"/>
  <c r="P983" i="1"/>
  <c r="Q983" i="1" s="1"/>
  <c r="P992" i="1"/>
  <c r="P996" i="1"/>
  <c r="Q996" i="1" s="1"/>
  <c r="R996" i="1" s="1"/>
  <c r="Y996" i="1" s="1"/>
  <c r="P988" i="1"/>
  <c r="Q988" i="1" s="1"/>
  <c r="R988" i="1" s="1"/>
  <c r="Y988" i="1" s="1"/>
  <c r="P967" i="1"/>
  <c r="Q967" i="1" s="1"/>
  <c r="R967" i="1" s="1"/>
  <c r="Y967" i="1" s="1"/>
  <c r="P968" i="1"/>
  <c r="Q968" i="1" s="1"/>
  <c r="R968" i="1" s="1"/>
  <c r="Y968" i="1" s="1"/>
  <c r="P982" i="1"/>
  <c r="Q982" i="1" s="1"/>
  <c r="R982" i="1" s="1"/>
  <c r="Y982" i="1" s="1"/>
  <c r="P991" i="1"/>
  <c r="P995" i="1"/>
  <c r="Q995" i="1" s="1"/>
  <c r="R995" i="1" s="1"/>
  <c r="Y995" i="1" s="1"/>
  <c r="P981" i="1"/>
  <c r="Q981" i="1" s="1"/>
  <c r="P979" i="1"/>
  <c r="Q979" i="1" s="1"/>
  <c r="R979" i="1" s="1"/>
  <c r="Y979" i="1" s="1"/>
  <c r="P966" i="1"/>
  <c r="Q966" i="1" s="1"/>
  <c r="R966" i="1" s="1"/>
  <c r="Y966" i="1" s="1"/>
  <c r="P973" i="1"/>
  <c r="Q973" i="1" s="1"/>
  <c r="R973" i="1" s="1"/>
  <c r="Y973" i="1" s="1"/>
  <c r="P986" i="1"/>
  <c r="Q986" i="1" s="1"/>
  <c r="R986" i="1" s="1"/>
  <c r="Y986" i="1" s="1"/>
  <c r="P971" i="1"/>
  <c r="Q971" i="1" s="1"/>
  <c r="R971" i="1" s="1"/>
  <c r="Y971" i="1" s="1"/>
  <c r="P965" i="1"/>
  <c r="P978" i="1"/>
  <c r="Q978" i="1" s="1"/>
  <c r="R978" i="1" s="1"/>
  <c r="Y978" i="1" s="1"/>
  <c r="P974" i="1"/>
  <c r="Q974" i="1" s="1"/>
  <c r="R974" i="1" s="1"/>
  <c r="Y974" i="1" s="1"/>
  <c r="P1001" i="1"/>
  <c r="Q1001" i="1" s="1"/>
  <c r="P964" i="1"/>
  <c r="P977" i="1"/>
  <c r="Q977" i="1" s="1"/>
  <c r="R977" i="1" s="1"/>
  <c r="Y977" i="1" s="1"/>
  <c r="P999" i="1"/>
  <c r="Q999" i="1" s="1"/>
  <c r="R999" i="1" s="1"/>
  <c r="Y999" i="1" s="1"/>
  <c r="P976" i="1"/>
  <c r="Q976" i="1" s="1"/>
  <c r="P990" i="1"/>
  <c r="Q990" i="1" s="1"/>
  <c r="R990" i="1" s="1"/>
  <c r="Y990" i="1" s="1"/>
  <c r="P987" i="1"/>
  <c r="Q987" i="1" s="1"/>
  <c r="R987" i="1" s="1"/>
  <c r="Y987" i="1" s="1"/>
  <c r="P994" i="1"/>
  <c r="P975" i="1"/>
  <c r="Q975" i="1" s="1"/>
  <c r="R975" i="1" s="1"/>
  <c r="Y975" i="1" s="1"/>
  <c r="P989" i="1"/>
  <c r="Q989" i="1" s="1"/>
  <c r="R989" i="1" s="1"/>
  <c r="Y989" i="1" s="1"/>
  <c r="P1002" i="1"/>
  <c r="Q1002" i="1" s="1"/>
  <c r="R1002" i="1" s="1"/>
  <c r="Y1002" i="1" s="1"/>
  <c r="P753" i="1"/>
  <c r="Q753" i="1" s="1"/>
  <c r="R753" i="1" s="1"/>
  <c r="Y753" i="1" s="1"/>
  <c r="P773" i="1"/>
  <c r="Q773" i="1" s="1"/>
  <c r="R773" i="1" s="1"/>
  <c r="Y773" i="1" s="1"/>
  <c r="P754" i="1"/>
  <c r="Q754" i="1" s="1"/>
  <c r="R754" i="1" s="1"/>
  <c r="Y754" i="1" s="1"/>
  <c r="P774" i="1"/>
  <c r="P772" i="1"/>
  <c r="Q772" i="1" s="1"/>
  <c r="R772" i="1" s="1"/>
  <c r="Y772" i="1" s="1"/>
  <c r="P757" i="1"/>
  <c r="Q757" i="1" s="1"/>
  <c r="R757" i="1" s="1"/>
  <c r="Y757" i="1" s="1"/>
  <c r="P752" i="1"/>
  <c r="Q752" i="1" s="1"/>
  <c r="R752" i="1" s="1"/>
  <c r="Y752" i="1" s="1"/>
  <c r="P756" i="1"/>
  <c r="Q756" i="1" s="1"/>
  <c r="R756" i="1" s="1"/>
  <c r="Y756" i="1" s="1"/>
  <c r="P731" i="1"/>
  <c r="Q731" i="1" s="1"/>
  <c r="R731" i="1" s="1"/>
  <c r="Y731" i="1" s="1"/>
  <c r="P696" i="1"/>
  <c r="Q696" i="1" s="1"/>
  <c r="R696" i="1" s="1"/>
  <c r="Y696" i="1" s="1"/>
  <c r="P678" i="1"/>
  <c r="Q678" i="1" s="1"/>
  <c r="R678" i="1" s="1"/>
  <c r="Y678" i="1" s="1"/>
  <c r="P687" i="1"/>
  <c r="P736" i="1"/>
  <c r="Q736" i="1" s="1"/>
  <c r="R736" i="1" s="1"/>
  <c r="Y736" i="1" s="1"/>
  <c r="P694" i="1"/>
  <c r="Q694" i="1" s="1"/>
  <c r="P690" i="1"/>
  <c r="Q690" i="1" s="1"/>
  <c r="R690" i="1" s="1"/>
  <c r="Y690" i="1" s="1"/>
  <c r="P700" i="1"/>
  <c r="Q700" i="1" s="1"/>
  <c r="P683" i="1"/>
  <c r="Q683" i="1" s="1"/>
  <c r="R683" i="1" s="1"/>
  <c r="Y683" i="1" s="1"/>
  <c r="P681" i="1"/>
  <c r="Q681" i="1" s="1"/>
  <c r="R681" i="1" s="1"/>
  <c r="Y681" i="1" s="1"/>
  <c r="P693" i="1"/>
  <c r="Q693" i="1" s="1"/>
  <c r="R693" i="1" s="1"/>
  <c r="Y693" i="1" s="1"/>
  <c r="P707" i="1"/>
  <c r="Q707" i="1" s="1"/>
  <c r="R707" i="1" s="1"/>
  <c r="Y707" i="1" s="1"/>
  <c r="P720" i="1"/>
  <c r="Q720" i="1" s="1"/>
  <c r="R720" i="1" s="1"/>
  <c r="Y720" i="1" s="1"/>
  <c r="P728" i="1"/>
  <c r="Q728" i="1" s="1"/>
  <c r="R728" i="1" s="1"/>
  <c r="Y728" i="1" s="1"/>
  <c r="P732" i="1"/>
  <c r="Q732" i="1" s="1"/>
  <c r="R732" i="1" s="1"/>
  <c r="Y732" i="1" s="1"/>
  <c r="P748" i="1"/>
  <c r="Q748" i="1" s="1"/>
  <c r="R748" i="1" s="1"/>
  <c r="Y748" i="1" s="1"/>
  <c r="P702" i="1"/>
  <c r="Q702" i="1" s="1"/>
  <c r="R702" i="1" s="1"/>
  <c r="Y702" i="1" s="1"/>
  <c r="P706" i="1"/>
  <c r="Q706" i="1" s="1"/>
  <c r="R706" i="1" s="1"/>
  <c r="Y706" i="1" s="1"/>
  <c r="P692" i="1"/>
  <c r="Q692" i="1" s="1"/>
  <c r="P701" i="1"/>
  <c r="P705" i="1"/>
  <c r="Q705" i="1" s="1"/>
  <c r="R705" i="1" s="1"/>
  <c r="Y705" i="1" s="1"/>
  <c r="P710" i="1"/>
  <c r="Q710" i="1" s="1"/>
  <c r="R710" i="1" s="1"/>
  <c r="Y710" i="1" s="1"/>
  <c r="P717" i="1"/>
  <c r="Q717" i="1" s="1"/>
  <c r="R717" i="1" s="1"/>
  <c r="Y717" i="1" s="1"/>
  <c r="P730" i="1"/>
  <c r="Q730" i="1" s="1"/>
  <c r="R730" i="1" s="1"/>
  <c r="Y730" i="1" s="1"/>
  <c r="P742" i="1"/>
  <c r="Q742" i="1" s="1"/>
  <c r="P747" i="1"/>
  <c r="Q747" i="1" s="1"/>
  <c r="R747" i="1" s="1"/>
  <c r="Y747" i="1" s="1"/>
  <c r="P763" i="1"/>
  <c r="P767" i="1"/>
  <c r="Q767" i="1" s="1"/>
  <c r="R767" i="1" s="1"/>
  <c r="Y767" i="1" s="1"/>
  <c r="P771" i="1"/>
  <c r="Q771" i="1" s="1"/>
  <c r="P718" i="1"/>
  <c r="Q718" i="1" s="1"/>
  <c r="R718" i="1" s="1"/>
  <c r="Y718" i="1" s="1"/>
  <c r="P759" i="1"/>
  <c r="Q759" i="1" s="1"/>
  <c r="R759" i="1" s="1"/>
  <c r="Y759" i="1" s="1"/>
  <c r="P671" i="1"/>
  <c r="Q671" i="1" s="1"/>
  <c r="R671" i="1" s="1"/>
  <c r="Y671" i="1" s="1"/>
  <c r="P691" i="1"/>
  <c r="P699" i="1"/>
  <c r="Q699" i="1" s="1"/>
  <c r="R699" i="1" s="1"/>
  <c r="Y699" i="1" s="1"/>
  <c r="P746" i="1"/>
  <c r="Q746" i="1" s="1"/>
  <c r="R746" i="1" s="1"/>
  <c r="Y746" i="1" s="1"/>
  <c r="P762" i="1"/>
  <c r="Q762" i="1" s="1"/>
  <c r="R762" i="1" s="1"/>
  <c r="Y762" i="1" s="1"/>
  <c r="P670" i="1"/>
  <c r="Q670" i="1" s="1"/>
  <c r="R670" i="1" s="1"/>
  <c r="Y670" i="1" s="1"/>
  <c r="P698" i="1"/>
  <c r="Q698" i="1" s="1"/>
  <c r="R698" i="1" s="1"/>
  <c r="Y698" i="1" s="1"/>
  <c r="P715" i="1"/>
  <c r="P727" i="1"/>
  <c r="Q727" i="1" s="1"/>
  <c r="R727" i="1" s="1"/>
  <c r="Y727" i="1" s="1"/>
  <c r="P739" i="1"/>
  <c r="Q739" i="1" s="1"/>
  <c r="R739" i="1" s="1"/>
  <c r="Y739" i="1" s="1"/>
  <c r="P745" i="1"/>
  <c r="Q745" i="1" s="1"/>
  <c r="R745" i="1" s="1"/>
  <c r="Y745" i="1" s="1"/>
  <c r="P761" i="1"/>
  <c r="Q761" i="1" s="1"/>
  <c r="R761" i="1" s="1"/>
  <c r="Y761" i="1" s="1"/>
  <c r="P765" i="1"/>
  <c r="Q765" i="1" s="1"/>
  <c r="R765" i="1" s="1"/>
  <c r="Y765" i="1" s="1"/>
  <c r="P769" i="1"/>
  <c r="P676" i="1"/>
  <c r="Q676" i="1" s="1"/>
  <c r="R676" i="1" s="1"/>
  <c r="Y676" i="1" s="1"/>
  <c r="P689" i="1"/>
  <c r="Q689" i="1" s="1"/>
  <c r="R689" i="1" s="1"/>
  <c r="Y689" i="1" s="1"/>
  <c r="P697" i="1"/>
  <c r="Q697" i="1" s="1"/>
  <c r="R697" i="1" s="1"/>
  <c r="Y697" i="1" s="1"/>
  <c r="P703" i="1"/>
  <c r="Q703" i="1" s="1"/>
  <c r="R703" i="1" s="1"/>
  <c r="Y703" i="1" s="1"/>
  <c r="P719" i="1"/>
  <c r="Q719" i="1" s="1"/>
  <c r="P726" i="1"/>
  <c r="P738" i="1"/>
  <c r="Q738" i="1" s="1"/>
  <c r="R738" i="1" s="1"/>
  <c r="Y738" i="1" s="1"/>
  <c r="P744" i="1"/>
  <c r="Q744" i="1" s="1"/>
  <c r="R744" i="1" s="1"/>
  <c r="Y744" i="1" s="1"/>
  <c r="P755" i="1"/>
  <c r="Q755" i="1" s="1"/>
  <c r="R755" i="1" s="1"/>
  <c r="Y755" i="1" s="1"/>
  <c r="P764" i="1"/>
  <c r="Q764" i="1" s="1"/>
  <c r="R764" i="1" s="1"/>
  <c r="Y764" i="1" s="1"/>
  <c r="P768" i="1"/>
  <c r="Q768" i="1" s="1"/>
  <c r="R768" i="1" s="1"/>
  <c r="Y768" i="1" s="1"/>
  <c r="P675" i="1"/>
  <c r="P737" i="1"/>
  <c r="Q737" i="1" s="1"/>
  <c r="R737" i="1" s="1"/>
  <c r="Y737" i="1" s="1"/>
  <c r="P667" i="1"/>
  <c r="Q667" i="1" s="1"/>
  <c r="P674" i="1"/>
  <c r="Q674" i="1" s="1"/>
  <c r="R674" i="1" s="1"/>
  <c r="Y674" i="1" s="1"/>
  <c r="P685" i="1"/>
  <c r="Q685" i="1" s="1"/>
  <c r="R685" i="1" s="1"/>
  <c r="Y685" i="1" s="1"/>
  <c r="P684" i="1"/>
  <c r="Q684" i="1" s="1"/>
  <c r="R684" i="1" s="1"/>
  <c r="Y684" i="1" s="1"/>
  <c r="P716" i="1"/>
  <c r="P725" i="1"/>
  <c r="Q725" i="1" s="1"/>
  <c r="R725" i="1" s="1"/>
  <c r="Y725" i="1" s="1"/>
  <c r="P666" i="1"/>
  <c r="Q666" i="1" s="1"/>
  <c r="P677" i="1"/>
  <c r="Q677" i="1" s="1"/>
  <c r="R677" i="1" s="1"/>
  <c r="Y677" i="1" s="1"/>
  <c r="P686" i="1"/>
  <c r="Q686" i="1" s="1"/>
  <c r="R686" i="1" s="1"/>
  <c r="Y686" i="1" s="1"/>
  <c r="P704" i="1"/>
  <c r="Q704" i="1" s="1"/>
  <c r="R704" i="1" s="1"/>
  <c r="Y704" i="1" s="1"/>
  <c r="P740" i="1"/>
  <c r="P709" i="1"/>
  <c r="Q709" i="1" s="1"/>
  <c r="R709" i="1" s="1"/>
  <c r="Y709" i="1" s="1"/>
  <c r="P713" i="1"/>
  <c r="Q713" i="1" s="1"/>
  <c r="R713" i="1" s="1"/>
  <c r="Y713" i="1" s="1"/>
  <c r="P724" i="1"/>
  <c r="Q724" i="1" s="1"/>
  <c r="R724" i="1" s="1"/>
  <c r="Y724" i="1" s="1"/>
  <c r="P734" i="1"/>
  <c r="Q734" i="1" s="1"/>
  <c r="R734" i="1" s="1"/>
  <c r="Y734" i="1" s="1"/>
  <c r="P708" i="1"/>
  <c r="Q708" i="1" s="1"/>
  <c r="P712" i="1"/>
  <c r="P721" i="1"/>
  <c r="Q721" i="1" s="1"/>
  <c r="R721" i="1" s="1"/>
  <c r="Y721" i="1" s="1"/>
  <c r="P723" i="1"/>
  <c r="Q723" i="1" s="1"/>
  <c r="P733" i="1"/>
  <c r="Q733" i="1" s="1"/>
  <c r="R733" i="1" s="1"/>
  <c r="Y733" i="1" s="1"/>
  <c r="P749" i="1"/>
  <c r="Q749" i="1" s="1"/>
  <c r="R749" i="1" s="1"/>
  <c r="Y749" i="1" s="1"/>
  <c r="P642" i="1"/>
  <c r="Q642" i="1" s="1"/>
  <c r="R642" i="1" s="1"/>
  <c r="Y642" i="1" s="1"/>
  <c r="P633" i="1"/>
  <c r="P648" i="1"/>
  <c r="Q648" i="1" s="1"/>
  <c r="R648" i="1" s="1"/>
  <c r="Y648" i="1" s="1"/>
  <c r="P625" i="1"/>
  <c r="Q625" i="1" s="1"/>
  <c r="P629" i="1"/>
  <c r="Q629" i="1" s="1"/>
  <c r="P630" i="1"/>
  <c r="Q630" i="1" s="1"/>
  <c r="R630" i="1" s="1"/>
  <c r="Y630" i="1" s="1"/>
  <c r="P641" i="1"/>
  <c r="Q641" i="1" s="1"/>
  <c r="R641" i="1" s="1"/>
  <c r="Y641" i="1" s="1"/>
  <c r="P645" i="1"/>
  <c r="Q645" i="1" s="1"/>
  <c r="P649" i="1"/>
  <c r="Q649" i="1" s="1"/>
  <c r="R649" i="1" s="1"/>
  <c r="Y649" i="1" s="1"/>
  <c r="P652" i="1"/>
  <c r="Q652" i="1" s="1"/>
  <c r="R652" i="1" s="1"/>
  <c r="Y652" i="1" s="1"/>
  <c r="P657" i="1"/>
  <c r="Q657" i="1" s="1"/>
  <c r="R657" i="1" s="1"/>
  <c r="Y657" i="1" s="1"/>
  <c r="P624" i="1"/>
  <c r="Q624" i="1" s="1"/>
  <c r="P664" i="1"/>
  <c r="Q664" i="1" s="1"/>
  <c r="R664" i="1" s="1"/>
  <c r="Y664" i="1" s="1"/>
  <c r="P634" i="1"/>
  <c r="Q634" i="1" s="1"/>
  <c r="R634" i="1" s="1"/>
  <c r="Y634" i="1" s="1"/>
  <c r="P653" i="1"/>
  <c r="Q653" i="1" s="1"/>
  <c r="R653" i="1" s="1"/>
  <c r="Y653" i="1" s="1"/>
  <c r="P662" i="1"/>
  <c r="Q662" i="1" s="1"/>
  <c r="R662" i="1" s="1"/>
  <c r="Y662" i="1" s="1"/>
  <c r="P656" i="1"/>
  <c r="Q656" i="1" s="1"/>
  <c r="R656" i="1" s="1"/>
  <c r="Y656" i="1" s="1"/>
  <c r="P632" i="1"/>
  <c r="P626" i="1"/>
  <c r="Q626" i="1" s="1"/>
  <c r="R626" i="1" s="1"/>
  <c r="Y626" i="1" s="1"/>
  <c r="P646" i="1"/>
  <c r="Q646" i="1" s="1"/>
  <c r="R646" i="1" s="1"/>
  <c r="Y646" i="1" s="1"/>
  <c r="P650" i="1"/>
  <c r="Q650" i="1" s="1"/>
  <c r="R650" i="1" s="1"/>
  <c r="Y650" i="1" s="1"/>
  <c r="P654" i="1"/>
  <c r="Q654" i="1" s="1"/>
  <c r="R654" i="1" s="1"/>
  <c r="Y654" i="1" s="1"/>
  <c r="P658" i="1"/>
  <c r="Q658" i="1" s="1"/>
  <c r="R658" i="1" s="1"/>
  <c r="Y658" i="1" s="1"/>
  <c r="P661" i="1"/>
  <c r="Q661" i="1" s="1"/>
  <c r="P640" i="1"/>
  <c r="Q640" i="1" s="1"/>
  <c r="R640" i="1" s="1"/>
  <c r="Y640" i="1" s="1"/>
  <c r="P639" i="1"/>
  <c r="Q639" i="1" s="1"/>
  <c r="R639" i="1" s="1"/>
  <c r="Y639" i="1" s="1"/>
  <c r="P660" i="1"/>
  <c r="Q660" i="1" s="1"/>
  <c r="R660" i="1" s="1"/>
  <c r="Y660" i="1" s="1"/>
  <c r="P631" i="1"/>
  <c r="Q631" i="1" s="1"/>
  <c r="R631" i="1" s="1"/>
  <c r="Y631" i="1" s="1"/>
  <c r="P618" i="1"/>
  <c r="Q618" i="1"/>
  <c r="P638" i="1"/>
  <c r="P627" i="1"/>
  <c r="Q627" i="1" s="1"/>
  <c r="R627" i="1" s="1"/>
  <c r="Y627" i="1" s="1"/>
  <c r="P637" i="1"/>
  <c r="Q637" i="1" s="1"/>
  <c r="R637" i="1" s="1"/>
  <c r="Y637" i="1" s="1"/>
  <c r="P647" i="1"/>
  <c r="P651" i="1"/>
  <c r="Q651" i="1" s="1"/>
  <c r="P655" i="1"/>
  <c r="Q655" i="1" s="1"/>
  <c r="R655" i="1" s="1"/>
  <c r="Y655" i="1" s="1"/>
  <c r="P659" i="1"/>
  <c r="P663" i="1"/>
  <c r="Q663" i="1" s="1"/>
  <c r="R663" i="1" s="1"/>
  <c r="Y663" i="1" s="1"/>
  <c r="P628" i="1"/>
  <c r="Q628" i="1" s="1"/>
  <c r="R628" i="1" s="1"/>
  <c r="Y628" i="1" s="1"/>
  <c r="P636" i="1"/>
  <c r="Q636" i="1" s="1"/>
  <c r="R636" i="1" s="1"/>
  <c r="Y636" i="1" s="1"/>
  <c r="P635" i="1"/>
  <c r="Q635" i="1" s="1"/>
  <c r="R635" i="1" s="1"/>
  <c r="Y635" i="1" s="1"/>
  <c r="P617" i="1"/>
  <c r="Q617" i="1" s="1"/>
  <c r="R617" i="1" s="1"/>
  <c r="Y617" i="1" s="1"/>
  <c r="P602" i="1"/>
  <c r="Q602" i="1" s="1"/>
  <c r="R602" i="1" s="1"/>
  <c r="Y602" i="1" s="1"/>
  <c r="P605" i="1"/>
  <c r="Q605" i="1" s="1"/>
  <c r="R605" i="1" s="1"/>
  <c r="Y605" i="1" s="1"/>
  <c r="P606" i="1"/>
  <c r="Q606" i="1" s="1"/>
  <c r="R606" i="1" s="1"/>
  <c r="Y606" i="1" s="1"/>
  <c r="P603" i="1"/>
  <c r="Q603" i="1" s="1"/>
  <c r="R603" i="1" s="1"/>
  <c r="Y603" i="1" s="1"/>
  <c r="P614" i="1"/>
  <c r="P604" i="1"/>
  <c r="Q604" i="1" s="1"/>
  <c r="P611" i="1"/>
  <c r="Q611" i="1" s="1"/>
  <c r="P596" i="1"/>
  <c r="Q596" i="1" s="1"/>
  <c r="R596" i="1" s="1"/>
  <c r="Y596" i="1" s="1"/>
  <c r="P591" i="1"/>
  <c r="Q591" i="1" s="1"/>
  <c r="R591" i="1" s="1"/>
  <c r="Y591" i="1" s="1"/>
  <c r="P599" i="1"/>
  <c r="Q599" i="1" s="1"/>
  <c r="R599" i="1" s="1"/>
  <c r="Y599" i="1" s="1"/>
  <c r="P589" i="1"/>
  <c r="Q589" i="1" s="1"/>
  <c r="P593" i="1"/>
  <c r="Q593" i="1" s="1"/>
  <c r="R593" i="1" s="1"/>
  <c r="Y593" i="1" s="1"/>
  <c r="P597" i="1"/>
  <c r="Q597" i="1" s="1"/>
  <c r="R597" i="1" s="1"/>
  <c r="Y597" i="1" s="1"/>
  <c r="P587" i="1"/>
  <c r="Q587" i="1" s="1"/>
  <c r="P592" i="1"/>
  <c r="Q592" i="1" s="1"/>
  <c r="P595" i="1"/>
  <c r="Q595" i="1" s="1"/>
  <c r="R595" i="1" s="1"/>
  <c r="Y595" i="1" s="1"/>
  <c r="P594" i="1"/>
  <c r="Q594" i="1" s="1"/>
  <c r="R594" i="1" s="1"/>
  <c r="Y594" i="1" s="1"/>
  <c r="P598" i="1"/>
  <c r="Q598" i="1" s="1"/>
  <c r="R598" i="1" s="1"/>
  <c r="Y598" i="1" s="1"/>
  <c r="P585" i="1"/>
  <c r="Q585" i="1" s="1"/>
  <c r="P581" i="1"/>
  <c r="Q581" i="1" s="1"/>
  <c r="R581" i="1" s="1"/>
  <c r="Y581" i="1" s="1"/>
  <c r="P582" i="1"/>
  <c r="Q582" i="1" s="1"/>
  <c r="P583" i="1"/>
  <c r="Q583" i="1" s="1"/>
  <c r="R583" i="1" s="1"/>
  <c r="Y583" i="1" s="1"/>
  <c r="P580" i="1"/>
  <c r="Q580" i="1" s="1"/>
  <c r="P577" i="1"/>
  <c r="Q577" i="1" s="1"/>
  <c r="R577" i="1" s="1"/>
  <c r="Y577" i="1" s="1"/>
  <c r="P578" i="1"/>
  <c r="Q578" i="1" s="1"/>
  <c r="R578" i="1" s="1"/>
  <c r="Y578" i="1" s="1"/>
  <c r="P575" i="1"/>
  <c r="Q575" i="1" s="1"/>
  <c r="R575" i="1" s="1"/>
  <c r="Y575" i="1" s="1"/>
  <c r="P574" i="1"/>
  <c r="Q574" i="1" s="1"/>
  <c r="R574" i="1" s="1"/>
  <c r="Y574" i="1" s="1"/>
  <c r="P570" i="1"/>
  <c r="Q570" i="1" s="1"/>
  <c r="P571" i="1"/>
  <c r="Q571" i="1" s="1"/>
  <c r="P569" i="1"/>
  <c r="Q569" i="1" s="1"/>
  <c r="R569" i="1" s="1"/>
  <c r="Y569" i="1" s="1"/>
  <c r="P567" i="1"/>
  <c r="Q567" i="1" s="1"/>
  <c r="R567" i="1" s="1"/>
  <c r="Y567" i="1" s="1"/>
  <c r="P542" i="1"/>
  <c r="Q542" i="1" s="1"/>
  <c r="P547" i="1"/>
  <c r="Q547" i="1" s="1"/>
  <c r="R547" i="1" s="1"/>
  <c r="Y547" i="1" s="1"/>
  <c r="P544" i="1"/>
  <c r="Q544" i="1" s="1"/>
  <c r="R544" i="1" s="1"/>
  <c r="Y544" i="1" s="1"/>
  <c r="P255" i="1"/>
  <c r="Q255" i="1" s="1"/>
  <c r="R255" i="1" s="1"/>
  <c r="Y255" i="1" s="1"/>
  <c r="P329" i="1"/>
  <c r="Q329" i="1" s="1"/>
  <c r="P338" i="1"/>
  <c r="Q338" i="1" s="1"/>
  <c r="R338" i="1" s="1"/>
  <c r="Y338" i="1" s="1"/>
  <c r="P385" i="1"/>
  <c r="Q385" i="1" s="1"/>
  <c r="R385" i="1" s="1"/>
  <c r="Y385" i="1" s="1"/>
  <c r="P335" i="1"/>
  <c r="Q335" i="1" s="1"/>
  <c r="R335" i="1" s="1"/>
  <c r="Y335" i="1" s="1"/>
  <c r="P382" i="1"/>
  <c r="P394" i="1"/>
  <c r="Q394" i="1" s="1"/>
  <c r="P393" i="1"/>
  <c r="Q393" i="1" s="1"/>
  <c r="R393" i="1" s="1"/>
  <c r="Y393" i="1" s="1"/>
  <c r="P405" i="1"/>
  <c r="Q405" i="1" s="1"/>
  <c r="R405" i="1" s="1"/>
  <c r="Y405" i="1" s="1"/>
  <c r="P383" i="1"/>
  <c r="P331" i="1"/>
  <c r="Q331" i="1" s="1"/>
  <c r="R331" i="1" s="1"/>
  <c r="Y331" i="1" s="1"/>
  <c r="P348" i="1"/>
  <c r="P392" i="1"/>
  <c r="Q392" i="1" s="1"/>
  <c r="R392" i="1" s="1"/>
  <c r="Y392" i="1" s="1"/>
  <c r="P404" i="1"/>
  <c r="P347" i="1"/>
  <c r="Q347" i="1" s="1"/>
  <c r="R347" i="1" s="1"/>
  <c r="Y347" i="1" s="1"/>
  <c r="P391" i="1"/>
  <c r="Q391" i="1" s="1"/>
  <c r="R391" i="1" s="1"/>
  <c r="Y391" i="1" s="1"/>
  <c r="P403" i="1"/>
  <c r="Q403" i="1" s="1"/>
  <c r="R403" i="1" s="1"/>
  <c r="Y403" i="1" s="1"/>
  <c r="P346" i="1"/>
  <c r="P390" i="1"/>
  <c r="Q390" i="1" s="1"/>
  <c r="R390" i="1" s="1"/>
  <c r="Y390" i="1" s="1"/>
  <c r="P402" i="1"/>
  <c r="Q402" i="1" s="1"/>
  <c r="R402" i="1" s="1"/>
  <c r="Y402" i="1" s="1"/>
  <c r="P345" i="1"/>
  <c r="Q345" i="1" s="1"/>
  <c r="R345" i="1" s="1"/>
  <c r="Y345" i="1" s="1"/>
  <c r="P389" i="1"/>
  <c r="Q389" i="1" s="1"/>
  <c r="R389" i="1" s="1"/>
  <c r="Y389" i="1" s="1"/>
  <c r="P344" i="1"/>
  <c r="Q344" i="1" s="1"/>
  <c r="R344" i="1" s="1"/>
  <c r="Y344" i="1" s="1"/>
  <c r="P388" i="1"/>
  <c r="P387" i="1"/>
  <c r="Q387" i="1" s="1"/>
  <c r="R387" i="1" s="1"/>
  <c r="Y387" i="1" s="1"/>
  <c r="P372" i="1"/>
  <c r="Q372" i="1" s="1"/>
  <c r="R372" i="1" s="1"/>
  <c r="Y372" i="1" s="1"/>
  <c r="P339" i="1"/>
  <c r="Q339" i="1" s="1"/>
  <c r="R339" i="1" s="1"/>
  <c r="Y339" i="1" s="1"/>
  <c r="P386" i="1"/>
  <c r="Q386" i="1" s="1"/>
  <c r="R386" i="1" s="1"/>
  <c r="Y386" i="1" s="1"/>
  <c r="P315" i="1"/>
  <c r="Q315" i="1" s="1"/>
  <c r="R315" i="1" s="1"/>
  <c r="Y315" i="1" s="1"/>
  <c r="P320" i="1"/>
  <c r="Q320" i="1" s="1"/>
  <c r="R320" i="1" s="1"/>
  <c r="Y320" i="1" s="1"/>
  <c r="P324" i="1"/>
  <c r="Q324" i="1" s="1"/>
  <c r="R324" i="1" s="1"/>
  <c r="Y324" i="1" s="1"/>
  <c r="P326" i="1"/>
  <c r="Q326" i="1" s="1"/>
  <c r="R326" i="1" s="1"/>
  <c r="Y326" i="1" s="1"/>
  <c r="P321" i="1"/>
  <c r="Q321" i="1" s="1"/>
  <c r="R321" i="1" s="1"/>
  <c r="Y321" i="1" s="1"/>
  <c r="P319" i="1"/>
  <c r="Q319" i="1" s="1"/>
  <c r="P323" i="1"/>
  <c r="Q323" i="1" s="1"/>
  <c r="R323" i="1" s="1"/>
  <c r="Y323" i="1" s="1"/>
  <c r="P316" i="1"/>
  <c r="Q316" i="1" s="1"/>
  <c r="P295" i="1"/>
  <c r="Q295" i="1" s="1"/>
  <c r="P299" i="1"/>
  <c r="P303" i="1"/>
  <c r="Q303" i="1" s="1"/>
  <c r="R303" i="1" s="1"/>
  <c r="Y303" i="1" s="1"/>
  <c r="P307" i="1"/>
  <c r="Q307" i="1" s="1"/>
  <c r="P306" i="1"/>
  <c r="Q306" i="1" s="1"/>
  <c r="R306" i="1" s="1"/>
  <c r="Y306" i="1" s="1"/>
  <c r="P302" i="1"/>
  <c r="Q302" i="1" s="1"/>
  <c r="R302" i="1" s="1"/>
  <c r="Y302" i="1" s="1"/>
  <c r="P300" i="1"/>
  <c r="Q300" i="1" s="1"/>
  <c r="R300" i="1" s="1"/>
  <c r="Y300" i="1" s="1"/>
  <c r="P304" i="1"/>
  <c r="Q304" i="1" s="1"/>
  <c r="P298" i="1"/>
  <c r="Q298" i="1" s="1"/>
  <c r="R298" i="1" s="1"/>
  <c r="Y298" i="1" s="1"/>
  <c r="P297" i="1"/>
  <c r="Q297" i="1" s="1"/>
  <c r="R297" i="1" s="1"/>
  <c r="Y297" i="1" s="1"/>
  <c r="P305" i="1"/>
  <c r="Q305" i="1" s="1"/>
  <c r="P301" i="1"/>
  <c r="Q301" i="1" s="1"/>
  <c r="R301" i="1" s="1"/>
  <c r="Y301" i="1" s="1"/>
  <c r="P293" i="1"/>
  <c r="R293" i="1" s="1"/>
  <c r="Y293" i="1" s="1"/>
  <c r="P280" i="1"/>
  <c r="Q280" i="1" s="1"/>
  <c r="R280" i="1" s="1"/>
  <c r="Y280" i="1" s="1"/>
  <c r="P281" i="1"/>
  <c r="Q281" i="1" s="1"/>
  <c r="R281" i="1" s="1"/>
  <c r="Y281" i="1" s="1"/>
  <c r="P279" i="1"/>
  <c r="Q279" i="1" s="1"/>
  <c r="R279" i="1" s="1"/>
  <c r="Y279" i="1" s="1"/>
  <c r="P283" i="1"/>
  <c r="Q283" i="1" s="1"/>
  <c r="R283" i="1" s="1"/>
  <c r="Y283" i="1" s="1"/>
  <c r="P277" i="1"/>
  <c r="Q277" i="1" s="1"/>
  <c r="P290" i="1"/>
  <c r="Q290" i="1" s="1"/>
  <c r="R290" i="1" s="1"/>
  <c r="Y290" i="1" s="1"/>
  <c r="P288" i="1"/>
  <c r="Q288" i="1" s="1"/>
  <c r="R288" i="1" s="1"/>
  <c r="Y288" i="1" s="1"/>
  <c r="P284" i="1"/>
  <c r="Q284" i="1" s="1"/>
  <c r="R284" i="1" s="1"/>
  <c r="Y284" i="1" s="1"/>
  <c r="P289" i="1"/>
  <c r="P287" i="1"/>
  <c r="Q287" i="1" s="1"/>
  <c r="R287" i="1" s="1"/>
  <c r="Y287" i="1" s="1"/>
  <c r="P286" i="1"/>
  <c r="P282" i="1"/>
  <c r="Q282" i="1" s="1"/>
  <c r="R282" i="1" s="1"/>
  <c r="Y282" i="1" s="1"/>
  <c r="P294" i="1"/>
  <c r="R294" i="1" s="1"/>
  <c r="Y294" i="1" s="1"/>
  <c r="P533" i="1"/>
  <c r="Q533" i="1" s="1"/>
  <c r="R533" i="1" s="1"/>
  <c r="Y533" i="1" s="1"/>
  <c r="P538" i="1"/>
  <c r="Q538" i="1" s="1"/>
  <c r="R538" i="1" s="1"/>
  <c r="Y538" i="1" s="1"/>
  <c r="P535" i="1"/>
  <c r="Q535" i="1" s="1"/>
  <c r="R535" i="1" s="1"/>
  <c r="Y535" i="1" s="1"/>
  <c r="P531" i="1"/>
  <c r="Q531" i="1" s="1"/>
  <c r="R531" i="1" s="1"/>
  <c r="Y531" i="1" s="1"/>
  <c r="P540" i="1"/>
  <c r="Q540" i="1" s="1"/>
  <c r="R540" i="1" s="1"/>
  <c r="Y540" i="1" s="1"/>
  <c r="P520" i="1"/>
  <c r="Q520" i="1" s="1"/>
  <c r="R520" i="1" s="1"/>
  <c r="Y520" i="1" s="1"/>
  <c r="P512" i="1"/>
  <c r="Q512" i="1" s="1"/>
  <c r="R512" i="1" s="1"/>
  <c r="Y512" i="1" s="1"/>
  <c r="P524" i="1"/>
  <c r="Q524" i="1" s="1"/>
  <c r="R524" i="1" s="1"/>
  <c r="Y524" i="1" s="1"/>
  <c r="P527" i="1"/>
  <c r="Q527" i="1" s="1"/>
  <c r="R527" i="1" s="1"/>
  <c r="Y527" i="1" s="1"/>
  <c r="P525" i="1"/>
  <c r="Q525" i="1" s="1"/>
  <c r="R525" i="1" s="1"/>
  <c r="Y525" i="1" s="1"/>
  <c r="P514" i="1"/>
  <c r="Q514" i="1" s="1"/>
  <c r="R514" i="1" s="1"/>
  <c r="Y514" i="1" s="1"/>
  <c r="P522" i="1"/>
  <c r="P526" i="1"/>
  <c r="Q526" i="1" s="1"/>
  <c r="R526" i="1" s="1"/>
  <c r="Y526" i="1" s="1"/>
  <c r="P518" i="1"/>
  <c r="Q518" i="1" s="1"/>
  <c r="R518" i="1" s="1"/>
  <c r="Y518" i="1" s="1"/>
  <c r="P505" i="1"/>
  <c r="Q505" i="1" s="1"/>
  <c r="R505" i="1" s="1"/>
  <c r="Y505" i="1" s="1"/>
  <c r="P504" i="1"/>
  <c r="Q504" i="1" s="1"/>
  <c r="R504" i="1" s="1"/>
  <c r="Y504" i="1" s="1"/>
  <c r="P503" i="1"/>
  <c r="Q503" i="1" s="1"/>
  <c r="R503" i="1" s="1"/>
  <c r="Y503" i="1" s="1"/>
  <c r="P501" i="1"/>
  <c r="Q501" i="1" s="1"/>
  <c r="R501" i="1" s="1"/>
  <c r="Y501" i="1" s="1"/>
  <c r="P506" i="1"/>
  <c r="Q506" i="1" s="1"/>
  <c r="R506" i="1" s="1"/>
  <c r="Y506" i="1" s="1"/>
  <c r="P483" i="1"/>
  <c r="Q483" i="1" s="1"/>
  <c r="R483" i="1" s="1"/>
  <c r="Y483" i="1" s="1"/>
  <c r="P486" i="1"/>
  <c r="Q486" i="1" s="1"/>
  <c r="P484" i="1"/>
  <c r="Q484" i="1" s="1"/>
  <c r="R484" i="1" s="1"/>
  <c r="Y484" i="1" s="1"/>
  <c r="P482" i="1"/>
  <c r="R482" i="1" s="1"/>
  <c r="Y482" i="1" s="1"/>
  <c r="P474" i="1"/>
  <c r="Q474" i="1" s="1"/>
  <c r="P475" i="1"/>
  <c r="Q475" i="1" s="1"/>
  <c r="R475" i="1" s="1"/>
  <c r="Y475" i="1" s="1"/>
  <c r="P485" i="1"/>
  <c r="Q485" i="1" s="1"/>
  <c r="R485" i="1" s="1"/>
  <c r="Y485" i="1" s="1"/>
  <c r="P476" i="1"/>
  <c r="Q476" i="1" s="1"/>
  <c r="R476" i="1" s="1"/>
  <c r="Y476" i="1" s="1"/>
  <c r="P467" i="1"/>
  <c r="Q467" i="1" s="1"/>
  <c r="R467" i="1" s="1"/>
  <c r="Y467" i="1" s="1"/>
  <c r="P472" i="1"/>
  <c r="Q472" i="1" s="1"/>
  <c r="R472" i="1" s="1"/>
  <c r="Y472" i="1" s="1"/>
  <c r="P275" i="1"/>
  <c r="Q275" i="1" s="1"/>
  <c r="R275" i="1" s="1"/>
  <c r="Y275" i="1" s="1"/>
  <c r="P267" i="1"/>
  <c r="Q267" i="1"/>
  <c r="P271" i="1"/>
  <c r="Q271" i="1" s="1"/>
  <c r="R271" i="1" s="1"/>
  <c r="Y271" i="1" s="1"/>
  <c r="P273" i="1"/>
  <c r="Q273" i="1" s="1"/>
  <c r="R273" i="1" s="1"/>
  <c r="Y273" i="1" s="1"/>
  <c r="P464" i="1"/>
  <c r="P270" i="1"/>
  <c r="Q270" i="1" s="1"/>
  <c r="R270" i="1" s="1"/>
  <c r="Y270" i="1" s="1"/>
  <c r="P272" i="1"/>
  <c r="Q272" i="1" s="1"/>
  <c r="R272" i="1" s="1"/>
  <c r="Y272" i="1" s="1"/>
  <c r="P469" i="1"/>
  <c r="Q469" i="1" s="1"/>
  <c r="R469" i="1" s="1"/>
  <c r="Y469" i="1" s="1"/>
  <c r="P468" i="1"/>
  <c r="Q468" i="1" s="1"/>
  <c r="R468" i="1" s="1"/>
  <c r="Y468" i="1" s="1"/>
  <c r="P470" i="1"/>
  <c r="Q470" i="1" s="1"/>
  <c r="R470" i="1" s="1"/>
  <c r="Y470" i="1" s="1"/>
  <c r="P264" i="1"/>
  <c r="R264" i="1" s="1"/>
  <c r="Y264" i="1" s="1"/>
  <c r="P261" i="1"/>
  <c r="Q261" i="1" s="1"/>
  <c r="R261" i="1" s="1"/>
  <c r="Y261" i="1" s="1"/>
  <c r="P260" i="1"/>
  <c r="Q260" i="1" s="1"/>
  <c r="R260" i="1" s="1"/>
  <c r="Y260" i="1" s="1"/>
  <c r="P263" i="1"/>
  <c r="Q263" i="1" s="1"/>
  <c r="R263" i="1" s="1"/>
  <c r="Y263" i="1" s="1"/>
  <c r="P257" i="1"/>
  <c r="Q257" i="1"/>
  <c r="P221" i="1"/>
  <c r="Q221" i="1" s="1"/>
  <c r="R221" i="1" s="1"/>
  <c r="Y221" i="1" s="1"/>
  <c r="P218" i="1"/>
  <c r="Q218" i="1" s="1"/>
  <c r="P229" i="1"/>
  <c r="Q229" i="1" s="1"/>
  <c r="R229" i="1" s="1"/>
  <c r="Y229" i="1" s="1"/>
  <c r="P12" i="1"/>
  <c r="Q12" i="1" s="1"/>
  <c r="P228" i="1"/>
  <c r="Q228" i="1" s="1"/>
  <c r="R228" i="1" s="1"/>
  <c r="Y228" i="1" s="1"/>
  <c r="P226" i="1"/>
  <c r="Q226" i="1" s="1"/>
  <c r="R226" i="1" s="1"/>
  <c r="Y226" i="1" s="1"/>
  <c r="P219" i="1"/>
  <c r="Q219" i="1" s="1"/>
  <c r="R219" i="1" s="1"/>
  <c r="Y219" i="1" s="1"/>
  <c r="P224" i="1"/>
  <c r="Q224" i="1" s="1"/>
  <c r="R224" i="1" s="1"/>
  <c r="Y224" i="1" s="1"/>
  <c r="P225" i="1"/>
  <c r="Q225" i="1" s="1"/>
  <c r="R225" i="1" s="1"/>
  <c r="Y225" i="1" s="1"/>
  <c r="P231" i="1"/>
  <c r="Q231" i="1" s="1"/>
  <c r="P232" i="1"/>
  <c r="Q232" i="1" s="1"/>
  <c r="R232" i="1" s="1"/>
  <c r="Y232" i="1" s="1"/>
  <c r="P222" i="1"/>
  <c r="Q222" i="1" s="1"/>
  <c r="R222" i="1" s="1"/>
  <c r="Y222" i="1" s="1"/>
  <c r="P252" i="1"/>
  <c r="Q252" i="1" s="1"/>
  <c r="R252" i="1" s="1"/>
  <c r="Y252" i="1" s="1"/>
  <c r="P11" i="1"/>
  <c r="Q11" i="1" s="1"/>
  <c r="P8" i="1"/>
  <c r="Q8" i="1" s="1"/>
  <c r="U1405" i="1"/>
  <c r="P249" i="1"/>
  <c r="Q249" i="1" s="1"/>
  <c r="R249" i="1" s="1"/>
  <c r="Y249" i="1" s="1"/>
  <c r="P245" i="1"/>
  <c r="Q245" i="1" s="1"/>
  <c r="P247" i="1"/>
  <c r="R247" i="1" s="1"/>
  <c r="Y247" i="1" s="1"/>
  <c r="P246" i="1"/>
  <c r="Q246" i="1" s="1"/>
  <c r="R246" i="1" s="1"/>
  <c r="Y246" i="1" s="1"/>
  <c r="U1404" i="1"/>
  <c r="P10" i="1"/>
  <c r="Q10" i="1" s="1"/>
  <c r="P9" i="1"/>
  <c r="Q9" i="1" s="1"/>
  <c r="P6" i="1"/>
  <c r="Q6" i="1" s="1"/>
  <c r="P5" i="1"/>
  <c r="Q5" i="1" s="1"/>
  <c r="Q17" i="1"/>
  <c r="P17" i="1"/>
  <c r="P234" i="1"/>
  <c r="Q234" i="1" s="1"/>
  <c r="R234" i="1" s="1"/>
  <c r="Y234" i="1" s="1"/>
  <c r="P242" i="1"/>
  <c r="Q242" i="1" s="1"/>
  <c r="R242" i="1" s="1"/>
  <c r="Y242" i="1" s="1"/>
  <c r="P7" i="1"/>
  <c r="Q7" i="1" s="1"/>
  <c r="P13" i="1"/>
  <c r="Q13" i="1" s="1"/>
  <c r="P241" i="1"/>
  <c r="P238" i="1"/>
  <c r="R238" i="1" s="1"/>
  <c r="Y238" i="1" s="1"/>
  <c r="P237" i="1"/>
  <c r="Q237" i="1" s="1"/>
  <c r="R237" i="1" s="1"/>
  <c r="Y237" i="1" s="1"/>
  <c r="P4" i="1"/>
  <c r="Q4" i="1" s="1"/>
  <c r="P233" i="1"/>
  <c r="R233" i="1" s="1"/>
  <c r="Y233" i="1" s="1"/>
  <c r="Q89" i="1"/>
  <c r="P89" i="1"/>
  <c r="P14" i="1"/>
  <c r="R14" i="1" s="1"/>
  <c r="Y14" i="1" s="1"/>
  <c r="P235" i="1"/>
  <c r="Q235" i="1" s="1"/>
  <c r="R235" i="1" s="1"/>
  <c r="Y235" i="1" s="1"/>
  <c r="U1570" i="1"/>
  <c r="U1424" i="1"/>
  <c r="U19" i="1"/>
  <c r="U1416" i="1"/>
  <c r="U1827" i="1"/>
  <c r="U781" i="1"/>
  <c r="U1669" i="1"/>
  <c r="U1418" i="1"/>
  <c r="U1408" i="1"/>
  <c r="U1384" i="1"/>
  <c r="Q92" i="1"/>
  <c r="R92" i="1" s="1"/>
  <c r="Y92" i="1" s="1"/>
  <c r="U1569" i="1"/>
  <c r="U1411" i="1"/>
  <c r="U1423" i="1"/>
  <c r="V1409" i="1"/>
  <c r="V1410" i="1"/>
  <c r="U1417" i="1"/>
  <c r="Z1417" i="1" s="1"/>
  <c r="U1426" i="1"/>
  <c r="Z1426" i="1" s="1"/>
  <c r="U1414" i="1"/>
  <c r="Z1414" i="1" s="1"/>
  <c r="U1567" i="1"/>
  <c r="Z1567" i="1" s="1"/>
  <c r="U1578" i="1"/>
  <c r="U1979" i="1"/>
  <c r="U1425" i="1"/>
  <c r="Z1425" i="1" s="1"/>
  <c r="U1413" i="1"/>
  <c r="Z1413" i="1" s="1"/>
  <c r="U1427" i="1"/>
  <c r="Z1427" i="1" s="1"/>
  <c r="U1415" i="1"/>
  <c r="Z1415" i="1" s="1"/>
  <c r="U1592" i="1"/>
  <c r="U1615" i="1"/>
  <c r="U1899" i="1"/>
  <c r="U865" i="1"/>
  <c r="U1430" i="1"/>
  <c r="U785" i="1"/>
  <c r="U2014" i="1"/>
  <c r="V1828" i="1"/>
  <c r="V1566" i="1"/>
  <c r="V1575" i="1"/>
  <c r="V1573" i="1"/>
  <c r="V1571" i="1"/>
  <c r="U796" i="1"/>
  <c r="Z796" i="1" s="1"/>
  <c r="U1431" i="1"/>
  <c r="U995" i="1"/>
  <c r="Z995" i="1" s="1"/>
  <c r="U1660" i="1"/>
  <c r="V1834" i="1"/>
  <c r="U1300" i="1"/>
  <c r="Z1300" i="1" s="1"/>
  <c r="U1385" i="1"/>
  <c r="U2013" i="1"/>
  <c r="Z2013" i="1" s="1"/>
  <c r="U804" i="1"/>
  <c r="U866" i="1"/>
  <c r="Z866" i="1" s="1"/>
  <c r="U793" i="1"/>
  <c r="U799" i="1"/>
  <c r="U783" i="1"/>
  <c r="U794" i="1"/>
  <c r="Z794" i="1" s="1"/>
  <c r="U1087" i="1"/>
  <c r="Z1087" i="1" s="1"/>
  <c r="U792" i="1"/>
  <c r="Z792" i="1" s="1"/>
  <c r="U798" i="1"/>
  <c r="U789" i="1"/>
  <c r="Z789" i="1" s="1"/>
  <c r="U998" i="1"/>
  <c r="U797" i="1"/>
  <c r="Z797" i="1" s="1"/>
  <c r="U787" i="1"/>
  <c r="Z787" i="1" s="1"/>
  <c r="U795" i="1"/>
  <c r="Z795" i="1" s="1"/>
  <c r="U786" i="1"/>
  <c r="Z786" i="1" s="1"/>
  <c r="U1066" i="1"/>
  <c r="Z1066" i="1" s="1"/>
  <c r="U1928" i="1"/>
  <c r="Z1928" i="1" s="1"/>
  <c r="U784" i="1"/>
  <c r="U1977" i="1"/>
  <c r="U782" i="1"/>
  <c r="Z782" i="1" s="1"/>
  <c r="V1313" i="1"/>
  <c r="V1580" i="1"/>
  <c r="U802" i="1"/>
  <c r="U1189" i="1"/>
  <c r="U984" i="1"/>
  <c r="V1904" i="1"/>
  <c r="U1137" i="1"/>
  <c r="U2022" i="1"/>
  <c r="U757" i="1"/>
  <c r="U1133" i="1"/>
  <c r="U1582" i="1"/>
  <c r="U1089" i="1"/>
  <c r="U692" i="1"/>
  <c r="U803" i="1"/>
  <c r="Z803" i="1" s="1"/>
  <c r="U1439" i="1"/>
  <c r="U1738" i="1"/>
  <c r="U1999" i="1"/>
  <c r="U997" i="1"/>
  <c r="U1064" i="1"/>
  <c r="U1388" i="1"/>
  <c r="U1057" i="1"/>
  <c r="Z1057" i="1" s="1"/>
  <c r="V1047" i="1"/>
  <c r="U1038" i="1"/>
  <c r="V17" i="1"/>
  <c r="U1106" i="1"/>
  <c r="U1673" i="1"/>
  <c r="U1220" i="1"/>
  <c r="U1272" i="1"/>
  <c r="U667" i="1"/>
  <c r="U993" i="1"/>
  <c r="U754" i="1"/>
  <c r="U1343" i="1"/>
  <c r="U867" i="1"/>
  <c r="Z867" i="1" s="1"/>
  <c r="U996" i="1"/>
  <c r="U1041" i="1"/>
  <c r="U1008" i="1"/>
  <c r="U1151" i="1"/>
  <c r="U1101" i="1"/>
  <c r="Z1101" i="1" s="1"/>
  <c r="U1033" i="1"/>
  <c r="Z1033" i="1" s="1"/>
  <c r="U1150" i="1"/>
  <c r="U1100" i="1"/>
  <c r="Z1100" i="1" s="1"/>
  <c r="U619" i="1"/>
  <c r="Z619" i="1" s="1"/>
  <c r="U1221" i="1"/>
  <c r="U1255" i="1"/>
  <c r="U2021" i="1"/>
  <c r="Z2021" i="1" s="1"/>
  <c r="U864" i="1"/>
  <c r="Z864" i="1" s="1"/>
  <c r="U982" i="1"/>
  <c r="U1120" i="1"/>
  <c r="U1061" i="1"/>
  <c r="Z1061" i="1" s="1"/>
  <c r="U1992" i="1"/>
  <c r="Z1992" i="1" s="1"/>
  <c r="U859" i="1"/>
  <c r="Z859" i="1" s="1"/>
  <c r="U1603" i="1"/>
  <c r="U938" i="1"/>
  <c r="U1002" i="1"/>
  <c r="Z1002" i="1" s="1"/>
  <c r="U1162" i="1"/>
  <c r="Z1162" i="1" s="1"/>
  <c r="U1811" i="1"/>
  <c r="Z1811" i="1" s="1"/>
  <c r="U598" i="1"/>
  <c r="Z598" i="1" s="1"/>
  <c r="U840" i="1"/>
  <c r="U1158" i="1"/>
  <c r="Z1158" i="1" s="1"/>
  <c r="U1236" i="1"/>
  <c r="V1001" i="1"/>
  <c r="U647" i="1"/>
  <c r="Z647" i="1" s="1"/>
  <c r="U1070" i="1"/>
  <c r="U870" i="1"/>
  <c r="Z870" i="1" s="1"/>
  <c r="V1000" i="1"/>
  <c r="U869" i="1"/>
  <c r="Z869" i="1" s="1"/>
  <c r="U1129" i="1"/>
  <c r="Z1129" i="1" s="1"/>
  <c r="U1092" i="1"/>
  <c r="Z1092" i="1" s="1"/>
  <c r="U1023" i="1"/>
  <c r="Z1023" i="1" s="1"/>
  <c r="U1524" i="1"/>
  <c r="Z1524" i="1" s="1"/>
  <c r="U1891" i="1"/>
  <c r="U1957" i="1"/>
  <c r="U907" i="1"/>
  <c r="U958" i="1"/>
  <c r="U1049" i="1"/>
  <c r="Z1049" i="1" s="1"/>
  <c r="U1540" i="1"/>
  <c r="U1146" i="1"/>
  <c r="Z1146" i="1" s="1"/>
  <c r="U1108" i="1"/>
  <c r="Z1108" i="1" s="1"/>
  <c r="U1079" i="1"/>
  <c r="Z1079" i="1" s="1"/>
  <c r="U1319" i="1"/>
  <c r="Z1319" i="1" s="1"/>
  <c r="U818" i="1"/>
  <c r="Z818" i="1" s="1"/>
  <c r="V894" i="1"/>
  <c r="V868" i="1"/>
  <c r="V1096" i="1"/>
  <c r="V1027" i="1"/>
  <c r="V999" i="1"/>
  <c r="U899" i="1"/>
  <c r="U1093" i="1"/>
  <c r="U1371" i="1"/>
  <c r="U1602" i="1"/>
  <c r="Z1602" i="1" s="1"/>
  <c r="U645" i="1"/>
  <c r="Z645" i="1" s="1"/>
  <c r="U1112" i="1"/>
  <c r="Z1112" i="1" s="1"/>
  <c r="U1264" i="1"/>
  <c r="U1443" i="1"/>
  <c r="U1787" i="1"/>
  <c r="Z1787" i="1" s="1"/>
  <c r="U1821" i="1"/>
  <c r="U1974" i="1"/>
  <c r="U1988" i="1"/>
  <c r="U1973" i="1"/>
  <c r="U1311" i="1"/>
  <c r="U1494" i="1"/>
  <c r="U1617" i="1"/>
  <c r="Z1617" i="1" s="1"/>
  <c r="U1635" i="1"/>
  <c r="V1912" i="1"/>
  <c r="U1970" i="1"/>
  <c r="U738" i="1"/>
  <c r="Z738" i="1" s="1"/>
  <c r="U839" i="1"/>
  <c r="U1131" i="1"/>
  <c r="Z1131" i="1" s="1"/>
  <c r="U1303" i="1"/>
  <c r="U1493" i="1"/>
  <c r="Z1493" i="1" s="1"/>
  <c r="V1996" i="1"/>
  <c r="U1402" i="1"/>
  <c r="Z1402" i="1" s="1"/>
  <c r="U2005" i="1"/>
  <c r="U646" i="1"/>
  <c r="U1288" i="1"/>
  <c r="U1376" i="1"/>
  <c r="Z1376" i="1" s="1"/>
  <c r="U1837" i="1"/>
  <c r="Z1837" i="1" s="1"/>
  <c r="U602" i="1"/>
  <c r="U639" i="1"/>
  <c r="Z639" i="1" s="1"/>
  <c r="U680" i="1"/>
  <c r="U656" i="1"/>
  <c r="U807" i="1"/>
  <c r="Z807" i="1" s="1"/>
  <c r="U1820" i="1"/>
  <c r="U1883" i="1"/>
  <c r="U1952" i="1"/>
  <c r="U806" i="1"/>
  <c r="Z806" i="1" s="1"/>
  <c r="U1972" i="1"/>
  <c r="Z1972" i="1" s="1"/>
  <c r="U1704" i="1"/>
  <c r="U893" i="1"/>
  <c r="Z893" i="1" s="1"/>
  <c r="U648" i="1"/>
  <c r="U1755" i="1"/>
  <c r="V599" i="1"/>
  <c r="V1954" i="1"/>
  <c r="U581" i="1"/>
  <c r="U592" i="1"/>
  <c r="U611" i="1"/>
  <c r="U641" i="1"/>
  <c r="U1164" i="1"/>
  <c r="U1340" i="1"/>
  <c r="Z1340" i="1" s="1"/>
  <c r="V1360" i="1"/>
  <c r="V1689" i="1"/>
  <c r="U1941" i="1"/>
  <c r="U829" i="1"/>
  <c r="U881" i="1"/>
  <c r="Z881" i="1" s="1"/>
  <c r="U1681" i="1"/>
  <c r="U1971" i="1"/>
  <c r="U634" i="1"/>
  <c r="U654" i="1"/>
  <c r="U696" i="1"/>
  <c r="U1256" i="1"/>
  <c r="V1329" i="1"/>
  <c r="V1457" i="1"/>
  <c r="U1505" i="1"/>
  <c r="Z1505" i="1" s="1"/>
  <c r="U1798" i="1"/>
  <c r="U670" i="1"/>
  <c r="U682" i="1"/>
  <c r="Z682" i="1" s="1"/>
  <c r="U1122" i="1"/>
  <c r="Z1122" i="1" s="1"/>
  <c r="U1055" i="1"/>
  <c r="U1005" i="1"/>
  <c r="Z1005" i="1" s="1"/>
  <c r="R1828" i="1"/>
  <c r="Y1828" i="1" s="1"/>
  <c r="U1894" i="1"/>
  <c r="U1913" i="1"/>
  <c r="Z1913" i="1" s="1"/>
  <c r="U1985" i="1"/>
  <c r="U585" i="1"/>
  <c r="Z585" i="1" s="1"/>
  <c r="U709" i="1"/>
  <c r="V1029" i="1"/>
  <c r="U1333" i="1"/>
  <c r="Z1333" i="1" s="1"/>
  <c r="U1647" i="1"/>
  <c r="U623" i="1"/>
  <c r="U708" i="1"/>
  <c r="U890" i="1"/>
  <c r="U1843" i="1"/>
  <c r="U1855" i="1"/>
  <c r="U674" i="1"/>
  <c r="U711" i="1"/>
  <c r="U723" i="1"/>
  <c r="V728" i="1"/>
  <c r="U1781" i="1"/>
  <c r="Z1781" i="1" s="1"/>
  <c r="U1818" i="1"/>
  <c r="Z1818" i="1" s="1"/>
  <c r="U1878" i="1"/>
  <c r="V720" i="1"/>
  <c r="V1134" i="1"/>
  <c r="V1024" i="1"/>
  <c r="U1152" i="1"/>
  <c r="U1094" i="1"/>
  <c r="Z1094" i="1" s="1"/>
  <c r="U1077" i="1"/>
  <c r="U1240" i="1"/>
  <c r="U1232" i="1"/>
  <c r="Z1232" i="1" s="1"/>
  <c r="U1224" i="1"/>
  <c r="U1216" i="1"/>
  <c r="U1184" i="1"/>
  <c r="U1285" i="1"/>
  <c r="Z1285" i="1" s="1"/>
  <c r="U1277" i="1"/>
  <c r="Z1277" i="1" s="1"/>
  <c r="U1269" i="1"/>
  <c r="Z1269" i="1" s="1"/>
  <c r="U1261" i="1"/>
  <c r="U1253" i="1"/>
  <c r="Z1253" i="1" s="1"/>
  <c r="U1350" i="1"/>
  <c r="Z1350" i="1" s="1"/>
  <c r="U1534" i="1"/>
  <c r="U1518" i="1"/>
  <c r="Z1518" i="1" s="1"/>
  <c r="U1636" i="1"/>
  <c r="U1983" i="1"/>
  <c r="Z1983" i="1" s="1"/>
  <c r="U2002" i="1"/>
  <c r="Z2002" i="1" s="1"/>
  <c r="U1994" i="1"/>
  <c r="U817" i="1"/>
  <c r="Z817" i="1" s="1"/>
  <c r="V1197" i="1"/>
  <c r="U1231" i="1"/>
  <c r="Z1231" i="1" s="1"/>
  <c r="U1215" i="1"/>
  <c r="U1199" i="1"/>
  <c r="U1175" i="1"/>
  <c r="U1284" i="1"/>
  <c r="Z1284" i="1" s="1"/>
  <c r="U1558" i="1"/>
  <c r="Z1558" i="1" s="1"/>
  <c r="U1836" i="1"/>
  <c r="Z1836" i="1" s="1"/>
  <c r="U1937" i="1"/>
  <c r="U2023" i="1"/>
  <c r="U622" i="1"/>
  <c r="U679" i="1"/>
  <c r="Z679" i="1" s="1"/>
  <c r="U727" i="1"/>
  <c r="Z727" i="1" s="1"/>
  <c r="U843" i="1"/>
  <c r="U856" i="1"/>
  <c r="Z856" i="1" s="1"/>
  <c r="U878" i="1"/>
  <c r="Z878" i="1" s="1"/>
  <c r="U922" i="1"/>
  <c r="Z922" i="1" s="1"/>
  <c r="U989" i="1"/>
  <c r="Z989" i="1" s="1"/>
  <c r="U1301" i="1"/>
  <c r="Z1301" i="1" s="1"/>
  <c r="U1347" i="1"/>
  <c r="U1627" i="1"/>
  <c r="U1680" i="1"/>
  <c r="Z1680" i="1" s="1"/>
  <c r="U1768" i="1"/>
  <c r="V1807" i="1"/>
  <c r="V1799" i="1"/>
  <c r="U1976" i="1"/>
  <c r="Z1976" i="1" s="1"/>
  <c r="U1968" i="1"/>
  <c r="U621" i="1"/>
  <c r="U848" i="1"/>
  <c r="Z848" i="1" s="1"/>
  <c r="U1127" i="1"/>
  <c r="Z1127" i="1" s="1"/>
  <c r="U1324" i="1"/>
  <c r="Z1324" i="1" s="1"/>
  <c r="U1316" i="1"/>
  <c r="Z1316" i="1" s="1"/>
  <c r="U1714" i="1"/>
  <c r="U1751" i="1"/>
  <c r="Z1751" i="1" s="1"/>
  <c r="U1856" i="1"/>
  <c r="U1848" i="1"/>
  <c r="Z1848" i="1" s="1"/>
  <c r="U1923" i="1"/>
  <c r="Z1923" i="1" s="1"/>
  <c r="U1915" i="1"/>
  <c r="Z1915" i="1" s="1"/>
  <c r="U1907" i="1"/>
  <c r="Z1907" i="1" s="1"/>
  <c r="U876" i="1"/>
  <c r="Z876" i="1" s="1"/>
  <c r="U1068" i="1"/>
  <c r="Z1068" i="1" s="1"/>
  <c r="U1059" i="1"/>
  <c r="Z1059" i="1" s="1"/>
  <c r="U1051" i="1"/>
  <c r="U1042" i="1"/>
  <c r="Z1042" i="1" s="1"/>
  <c r="U1034" i="1"/>
  <c r="U1025" i="1"/>
  <c r="Z1025" i="1" s="1"/>
  <c r="U1009" i="1"/>
  <c r="Z1009" i="1" s="1"/>
  <c r="V1228" i="1"/>
  <c r="U1550" i="1"/>
  <c r="Z1550" i="1" s="1"/>
  <c r="U1542" i="1"/>
  <c r="Z1542" i="1" s="1"/>
  <c r="U1897" i="1"/>
  <c r="U1881" i="1"/>
  <c r="U707" i="1"/>
  <c r="U759" i="1"/>
  <c r="U905" i="1"/>
  <c r="U1085" i="1"/>
  <c r="V1126" i="1"/>
  <c r="V1609" i="1"/>
  <c r="U1740" i="1"/>
  <c r="Z1740" i="1" s="1"/>
  <c r="U1732" i="1"/>
  <c r="Z1732" i="1" s="1"/>
  <c r="V1812" i="1"/>
  <c r="U1804" i="1"/>
  <c r="Z1804" i="1" s="1"/>
  <c r="U1788" i="1"/>
  <c r="Z1788" i="1" s="1"/>
  <c r="V1986" i="1"/>
  <c r="V1997" i="1"/>
  <c r="U683" i="1"/>
  <c r="U712" i="1"/>
  <c r="U805" i="1"/>
  <c r="Z805" i="1" s="1"/>
  <c r="U824" i="1"/>
  <c r="Z824" i="1" s="1"/>
  <c r="U949" i="1"/>
  <c r="Z949" i="1" s="1"/>
  <c r="U1135" i="1"/>
  <c r="Z1135" i="1" s="1"/>
  <c r="V1287" i="1"/>
  <c r="U1706" i="1"/>
  <c r="U591" i="1"/>
  <c r="Z591" i="1" s="1"/>
  <c r="U640" i="1"/>
  <c r="Z640" i="1" s="1"/>
  <c r="U741" i="1"/>
  <c r="U1017" i="1"/>
  <c r="U1490" i="1"/>
  <c r="Z1490" i="1" s="1"/>
  <c r="U1619" i="1"/>
  <c r="Z1619" i="1" s="1"/>
  <c r="U1718" i="1"/>
  <c r="Z1718" i="1" s="1"/>
  <c r="U1757" i="1"/>
  <c r="Z1757" i="1" s="1"/>
  <c r="U1846" i="1"/>
  <c r="U1989" i="1"/>
  <c r="Z1989" i="1" s="1"/>
  <c r="U1438" i="1"/>
  <c r="U1470" i="1"/>
  <c r="U1583" i="1"/>
  <c r="U1646" i="1"/>
  <c r="U1730" i="1"/>
  <c r="Z1730" i="1" s="1"/>
  <c r="U1779" i="1"/>
  <c r="V1786" i="1"/>
  <c r="V1305" i="1"/>
  <c r="U1364" i="1"/>
  <c r="U1527" i="1"/>
  <c r="U1691" i="1"/>
  <c r="Z1691" i="1" s="1"/>
  <c r="U1667" i="1"/>
  <c r="Z1667" i="1" s="1"/>
  <c r="U1948" i="1"/>
  <c r="Z1948" i="1" s="1"/>
  <c r="V1297" i="1"/>
  <c r="U1454" i="1"/>
  <c r="U1464" i="1"/>
  <c r="Z1464" i="1" s="1"/>
  <c r="U1605" i="1"/>
  <c r="U1982" i="1"/>
  <c r="Z1982" i="1" s="1"/>
  <c r="U1280" i="1"/>
  <c r="U1683" i="1"/>
  <c r="Z1683" i="1" s="1"/>
  <c r="U1715" i="1"/>
  <c r="U1762" i="1"/>
  <c r="U1774" i="1"/>
  <c r="Z1774" i="1" s="1"/>
  <c r="U1995" i="1"/>
  <c r="U1956" i="1"/>
  <c r="R1830" i="1"/>
  <c r="Y1830" i="1" s="1"/>
  <c r="R1834" i="1"/>
  <c r="Y1834" i="1" s="1"/>
  <c r="R1831" i="1"/>
  <c r="Y1831" i="1" s="1"/>
  <c r="R1833" i="1"/>
  <c r="Y1833" i="1" s="1"/>
  <c r="R1157" i="1"/>
  <c r="Y1157" i="1" s="1"/>
  <c r="R607" i="1"/>
  <c r="Y607" i="1" s="1"/>
  <c r="R1832" i="1"/>
  <c r="Y1832" i="1" s="1"/>
  <c r="R1827" i="1"/>
  <c r="Y1827" i="1" s="1"/>
  <c r="R2020" i="1"/>
  <c r="Y2020" i="1" s="1"/>
  <c r="R1829" i="1"/>
  <c r="Y1829" i="1" s="1"/>
  <c r="R743" i="1"/>
  <c r="Y743" i="1" s="1"/>
  <c r="R1995" i="1"/>
  <c r="Y1995" i="1" s="1"/>
  <c r="R1949" i="1"/>
  <c r="Y1949" i="1" s="1"/>
  <c r="R1146" i="1"/>
  <c r="Y1146" i="1" s="1"/>
  <c r="R878" i="1"/>
  <c r="Y878" i="1" s="1"/>
  <c r="R909" i="1"/>
  <c r="Y909" i="1" s="1"/>
  <c r="R1165" i="1"/>
  <c r="Y1165" i="1" s="1"/>
  <c r="R1785" i="1"/>
  <c r="Y1785" i="1" s="1"/>
  <c r="R1987" i="1"/>
  <c r="Y1987" i="1" s="1"/>
  <c r="R910" i="1"/>
  <c r="Y910" i="1" s="1"/>
  <c r="R1345" i="1"/>
  <c r="Y1345" i="1" s="1"/>
  <c r="R1851" i="1"/>
  <c r="Y1851" i="1" s="1"/>
  <c r="R735" i="1"/>
  <c r="Y735" i="1" s="1"/>
  <c r="R1852" i="1"/>
  <c r="Y1852" i="1" s="1"/>
  <c r="V589" i="1"/>
  <c r="V628" i="1"/>
  <c r="V762" i="1"/>
  <c r="V607" i="1"/>
  <c r="V672" i="1"/>
  <c r="V761" i="1"/>
  <c r="V651" i="1"/>
  <c r="V627" i="1"/>
  <c r="V630" i="1"/>
  <c r="U582" i="1"/>
  <c r="U583" i="1"/>
  <c r="Z583" i="1" s="1"/>
  <c r="U590" i="1"/>
  <c r="Z590" i="1" s="1"/>
  <c r="U624" i="1"/>
  <c r="Z624" i="1" s="1"/>
  <c r="V704" i="1"/>
  <c r="U850" i="1"/>
  <c r="V954" i="1"/>
  <c r="U948" i="1"/>
  <c r="Z948" i="1" s="1"/>
  <c r="U940" i="1"/>
  <c r="Z940" i="1" s="1"/>
  <c r="U932" i="1"/>
  <c r="Z932" i="1" s="1"/>
  <c r="U924" i="1"/>
  <c r="Z924" i="1" s="1"/>
  <c r="V979" i="1"/>
  <c r="U1183" i="1"/>
  <c r="Z1183" i="1" s="1"/>
  <c r="V1295" i="1"/>
  <c r="U681" i="1"/>
  <c r="Z681" i="1" s="1"/>
  <c r="V852" i="1"/>
  <c r="U844" i="1"/>
  <c r="Z844" i="1" s="1"/>
  <c r="V956" i="1"/>
  <c r="V1103" i="1"/>
  <c r="V892" i="1"/>
  <c r="U939" i="1"/>
  <c r="Z939" i="1" s="1"/>
  <c r="U960" i="1"/>
  <c r="V971" i="1"/>
  <c r="V1118" i="1"/>
  <c r="V1102" i="1"/>
  <c r="V1242" i="1"/>
  <c r="V1234" i="1"/>
  <c r="V1226" i="1"/>
  <c r="V1186" i="1"/>
  <c r="V1296" i="1"/>
  <c r="V1335" i="1"/>
  <c r="U617" i="1"/>
  <c r="Z617" i="1" s="1"/>
  <c r="U638" i="1"/>
  <c r="Z638" i="1" s="1"/>
  <c r="U644" i="1"/>
  <c r="Z644" i="1" s="1"/>
  <c r="U678" i="1"/>
  <c r="Z678" i="1" s="1"/>
  <c r="U690" i="1"/>
  <c r="Z690" i="1" s="1"/>
  <c r="U813" i="1"/>
  <c r="Z813" i="1" s="1"/>
  <c r="V883" i="1"/>
  <c r="U903" i="1"/>
  <c r="U895" i="1"/>
  <c r="U978" i="1"/>
  <c r="U990" i="1"/>
  <c r="Z990" i="1" s="1"/>
  <c r="V1117" i="1"/>
  <c r="U1292" i="1"/>
  <c r="Z1292" i="1" s="1"/>
  <c r="U1276" i="1"/>
  <c r="Z1276" i="1" s="1"/>
  <c r="U1268" i="1"/>
  <c r="Z1268" i="1" s="1"/>
  <c r="U1260" i="1"/>
  <c r="Z1260" i="1" s="1"/>
  <c r="U1252" i="1"/>
  <c r="Z1252" i="1" s="1"/>
  <c r="U1244" i="1"/>
  <c r="Z1244" i="1" s="1"/>
  <c r="U636" i="1"/>
  <c r="U637" i="1"/>
  <c r="Z637" i="1" s="1"/>
  <c r="U643" i="1"/>
  <c r="Z643" i="1" s="1"/>
  <c r="U676" i="1"/>
  <c r="Z676" i="1" s="1"/>
  <c r="V684" i="1"/>
  <c r="U687" i="1"/>
  <c r="Z687" i="1" s="1"/>
  <c r="U695" i="1"/>
  <c r="Z695" i="1" s="1"/>
  <c r="U737" i="1"/>
  <c r="Z737" i="1" s="1"/>
  <c r="V815" i="1"/>
  <c r="U823" i="1"/>
  <c r="U835" i="1"/>
  <c r="U858" i="1"/>
  <c r="U891" i="1"/>
  <c r="Z891" i="1" s="1"/>
  <c r="U875" i="1"/>
  <c r="Z875" i="1" s="1"/>
  <c r="U933" i="1"/>
  <c r="Z933" i="1" s="1"/>
  <c r="U977" i="1"/>
  <c r="Z977" i="1" s="1"/>
  <c r="U635" i="1"/>
  <c r="Z635" i="1" s="1"/>
  <c r="U710" i="1"/>
  <c r="V716" i="1"/>
  <c r="V832" i="1"/>
  <c r="U906" i="1"/>
  <c r="Z906" i="1" s="1"/>
  <c r="U909" i="1"/>
  <c r="V1239" i="1"/>
  <c r="U1223" i="1"/>
  <c r="Z1223" i="1" s="1"/>
  <c r="U1207" i="1"/>
  <c r="Z1207" i="1" s="1"/>
  <c r="U1191" i="1"/>
  <c r="Z1191" i="1" s="1"/>
  <c r="U625" i="1"/>
  <c r="Z625" i="1" s="1"/>
  <c r="U629" i="1"/>
  <c r="Z629" i="1" s="1"/>
  <c r="U649" i="1"/>
  <c r="U657" i="1"/>
  <c r="V750" i="1"/>
  <c r="U841" i="1"/>
  <c r="Z841" i="1" s="1"/>
  <c r="U860" i="1"/>
  <c r="Z860" i="1" s="1"/>
  <c r="U955" i="1"/>
  <c r="Z955" i="1" s="1"/>
  <c r="U923" i="1"/>
  <c r="Z923" i="1" s="1"/>
  <c r="V941" i="1"/>
  <c r="V925" i="1"/>
  <c r="V1248" i="1"/>
  <c r="U1331" i="1"/>
  <c r="Z1331" i="1" s="1"/>
  <c r="U1323" i="1"/>
  <c r="Z1323" i="1" s="1"/>
  <c r="U1315" i="1"/>
  <c r="Z1315" i="1" s="1"/>
  <c r="U1307" i="1"/>
  <c r="Z1307" i="1" s="1"/>
  <c r="U1352" i="1"/>
  <c r="Z1352" i="1" s="1"/>
  <c r="U1218" i="1"/>
  <c r="Z1218" i="1" s="1"/>
  <c r="U1202" i="1"/>
  <c r="Z1202" i="1" s="1"/>
  <c r="U1341" i="1"/>
  <c r="Z1341" i="1" s="1"/>
  <c r="U1477" i="1"/>
  <c r="Z1477" i="1" s="1"/>
  <c r="U1469" i="1"/>
  <c r="U1508" i="1"/>
  <c r="U1557" i="1"/>
  <c r="U1549" i="1"/>
  <c r="Z1549" i="1" s="1"/>
  <c r="U1541" i="1"/>
  <c r="Z1541" i="1" s="1"/>
  <c r="U1507" i="1"/>
  <c r="Z1507" i="1" s="1"/>
  <c r="V1551" i="1"/>
  <c r="U2026" i="1"/>
  <c r="Z2026" i="1" s="1"/>
  <c r="U2018" i="1"/>
  <c r="Z2018" i="1" s="1"/>
  <c r="U2010" i="1"/>
  <c r="Z2010" i="1" s="1"/>
  <c r="U837" i="1"/>
  <c r="Z837" i="1" s="1"/>
  <c r="V1143" i="1"/>
  <c r="V1075" i="1"/>
  <c r="U1279" i="1"/>
  <c r="Z1279" i="1" s="1"/>
  <c r="U1397" i="1"/>
  <c r="Z1397" i="1" s="1"/>
  <c r="V985" i="1"/>
  <c r="V1348" i="1"/>
  <c r="U1354" i="1"/>
  <c r="U1450" i="1"/>
  <c r="U1641" i="1"/>
  <c r="U1458" i="1"/>
  <c r="R1161" i="1"/>
  <c r="Y1161" i="1" s="1"/>
  <c r="R1153" i="1"/>
  <c r="Y1153" i="1" s="1"/>
  <c r="U1495" i="1"/>
  <c r="U1487" i="1"/>
  <c r="Z1487" i="1" s="1"/>
  <c r="U1504" i="1"/>
  <c r="Z1504" i="1" s="1"/>
  <c r="U1614" i="1"/>
  <c r="Z1614" i="1" s="1"/>
  <c r="R942" i="1"/>
  <c r="Y942" i="1" s="1"/>
  <c r="V1392" i="1"/>
  <c r="U1486" i="1"/>
  <c r="Z1486" i="1" s="1"/>
  <c r="U1503" i="1"/>
  <c r="Z1503" i="1" s="1"/>
  <c r="U1849" i="1"/>
  <c r="Z1849" i="1" s="1"/>
  <c r="U1869" i="1"/>
  <c r="Z1869" i="1" s="1"/>
  <c r="U1917" i="1"/>
  <c r="Z1917" i="1" s="1"/>
  <c r="U1909" i="1"/>
  <c r="Z1909" i="1" s="1"/>
  <c r="U1901" i="1"/>
  <c r="Z1901" i="1" s="1"/>
  <c r="V1960" i="1"/>
  <c r="U1442" i="1"/>
  <c r="Z1442" i="1" s="1"/>
  <c r="U1434" i="1"/>
  <c r="V1886" i="1"/>
  <c r="U1380" i="1"/>
  <c r="Z1380" i="1" s="1"/>
  <c r="U1389" i="1"/>
  <c r="Z1389" i="1" s="1"/>
  <c r="U1517" i="1"/>
  <c r="Z1517" i="1" s="1"/>
  <c r="U1559" i="1"/>
  <c r="Z1559" i="1" s="1"/>
  <c r="U1597" i="1"/>
  <c r="Z1597" i="1" s="1"/>
  <c r="U1723" i="1"/>
  <c r="Z1723" i="1" s="1"/>
  <c r="U1734" i="1"/>
  <c r="Z1734" i="1" s="1"/>
  <c r="U1726" i="1"/>
  <c r="Z1726" i="1" s="1"/>
  <c r="V1778" i="1"/>
  <c r="V1880" i="1"/>
  <c r="U1959" i="1"/>
  <c r="Z1959" i="1" s="1"/>
  <c r="U1951" i="1"/>
  <c r="Z1951" i="1" s="1"/>
  <c r="U1980" i="1"/>
  <c r="Z1980" i="1" s="1"/>
  <c r="U2009" i="1"/>
  <c r="Z2009" i="1" s="1"/>
  <c r="U2001" i="1"/>
  <c r="Z2001" i="1" s="1"/>
  <c r="U1993" i="1"/>
  <c r="Z1993" i="1" s="1"/>
  <c r="U1492" i="1"/>
  <c r="Z1492" i="1" s="1"/>
  <c r="U1506" i="1"/>
  <c r="Z1506" i="1" s="1"/>
  <c r="U1607" i="1"/>
  <c r="Z1607" i="1" s="1"/>
  <c r="U1656" i="1"/>
  <c r="Z1656" i="1" s="1"/>
  <c r="V1684" i="1"/>
  <c r="V1676" i="1"/>
  <c r="U1719" i="1"/>
  <c r="Z1719" i="1" s="1"/>
  <c r="U1756" i="1"/>
  <c r="U1767" i="1"/>
  <c r="Z1767" i="1" s="1"/>
  <c r="U1844" i="1"/>
  <c r="U1943" i="1"/>
  <c r="Z1943" i="1" s="1"/>
  <c r="V1598" i="1"/>
  <c r="U1857" i="1"/>
  <c r="Z1857" i="1" s="1"/>
  <c r="U1892" i="1"/>
  <c r="U1876" i="1"/>
  <c r="Z1876" i="1" s="1"/>
  <c r="U1693" i="1"/>
  <c r="U1808" i="1"/>
  <c r="Z1808" i="1" s="1"/>
  <c r="U1800" i="1"/>
  <c r="U1792" i="1"/>
  <c r="Z1792" i="1" s="1"/>
  <c r="V2004" i="1"/>
  <c r="U1599" i="1"/>
  <c r="Z1599" i="1" s="1"/>
  <c r="U1591" i="1"/>
  <c r="Z1591" i="1" s="1"/>
  <c r="V1703" i="1"/>
  <c r="U1747" i="1"/>
  <c r="Z1747" i="1" s="1"/>
  <c r="V1825" i="1"/>
  <c r="V1875" i="1"/>
  <c r="U1500" i="1"/>
  <c r="U1688" i="1"/>
  <c r="Z1688" i="1" s="1"/>
  <c r="U1672" i="1"/>
  <c r="Z1672" i="1" s="1"/>
  <c r="U1664" i="1"/>
  <c r="Z1664" i="1" s="1"/>
  <c r="U1702" i="1"/>
  <c r="Z1702" i="1" s="1"/>
  <c r="V2020" i="1"/>
  <c r="V1690" i="1"/>
  <c r="U1668" i="1"/>
  <c r="U1716" i="1"/>
  <c r="Z1716" i="1" s="1"/>
  <c r="U1739" i="1"/>
  <c r="Z1739" i="1" s="1"/>
  <c r="V1775" i="1"/>
  <c r="V1906" i="1"/>
  <c r="U1905" i="1"/>
  <c r="Z1905" i="1" s="1"/>
  <c r="U1987" i="1"/>
  <c r="Z1987" i="1" s="1"/>
  <c r="U1594" i="1"/>
  <c r="U1626" i="1"/>
  <c r="Z1626" i="1" s="1"/>
  <c r="U1645" i="1"/>
  <c r="Z1645" i="1" s="1"/>
  <c r="U1678" i="1"/>
  <c r="Z1678" i="1" s="1"/>
  <c r="U1761" i="1"/>
  <c r="V1796" i="1"/>
  <c r="U1889" i="1"/>
  <c r="Z1889" i="1" s="1"/>
  <c r="U1873" i="1"/>
  <c r="Z1873" i="1" s="1"/>
  <c r="U1593" i="1"/>
  <c r="Z1593" i="1" s="1"/>
  <c r="R1690" i="1"/>
  <c r="Y1690" i="1" s="1"/>
  <c r="U1759" i="1"/>
  <c r="Z1759" i="1" s="1"/>
  <c r="U1773" i="1"/>
  <c r="Z1773" i="1" s="1"/>
  <c r="U1862" i="1"/>
  <c r="R1998" i="1"/>
  <c r="Y1998" i="1" s="1"/>
  <c r="U1805" i="1"/>
  <c r="Z1805" i="1" s="1"/>
  <c r="U1705" i="1"/>
  <c r="Z1705" i="1" s="1"/>
  <c r="U1790" i="1"/>
  <c r="R2027" i="1"/>
  <c r="Y2027" i="1" s="1"/>
  <c r="R2011" i="1"/>
  <c r="Y2011" i="1" s="1"/>
  <c r="R2001" i="1"/>
  <c r="Y2001" i="1" s="1"/>
  <c r="R1986" i="1"/>
  <c r="Y1986" i="1" s="1"/>
  <c r="R1839" i="1"/>
  <c r="Y1839" i="1" s="1"/>
  <c r="R1681" i="1"/>
  <c r="Y1681" i="1" s="1"/>
  <c r="R1160" i="1"/>
  <c r="Y1160" i="1" s="1"/>
  <c r="R1149" i="1"/>
  <c r="Y1149" i="1" s="1"/>
  <c r="R902" i="1"/>
  <c r="Y902" i="1" s="1"/>
  <c r="R893" i="1"/>
  <c r="Y893" i="1" s="1"/>
  <c r="R877" i="1"/>
  <c r="Y877" i="1" s="1"/>
  <c r="R885" i="1"/>
  <c r="Y885" i="1" s="1"/>
  <c r="R722" i="1"/>
  <c r="Y722" i="1" s="1"/>
  <c r="R688" i="1"/>
  <c r="Y688" i="1" s="1"/>
  <c r="R680" i="1"/>
  <c r="Y680" i="1" s="1"/>
  <c r="R1742" i="1"/>
  <c r="Y1742" i="1" s="1"/>
  <c r="R1963" i="1"/>
  <c r="Y1963" i="1" s="1"/>
  <c r="R1955" i="1"/>
  <c r="Y1955" i="1" s="1"/>
  <c r="R1984" i="1"/>
  <c r="Y1984" i="1" s="1"/>
  <c r="R766" i="1"/>
  <c r="Y766" i="1" s="1"/>
  <c r="R1158" i="1"/>
  <c r="Y1158" i="1" s="1"/>
  <c r="R1142" i="1"/>
  <c r="Y1142" i="1" s="1"/>
  <c r="R1337" i="1"/>
  <c r="Y1337" i="1" s="1"/>
  <c r="R2009" i="1"/>
  <c r="Y2009" i="1" s="1"/>
  <c r="R2014" i="1"/>
  <c r="Y2014" i="1" s="1"/>
  <c r="R2022" i="1"/>
  <c r="Y2022" i="1" s="1"/>
  <c r="R2013" i="1"/>
  <c r="Y2013" i="1" s="1"/>
  <c r="R920" i="1"/>
  <c r="Y920" i="1" s="1"/>
  <c r="R1156" i="1"/>
  <c r="Y1156" i="1" s="1"/>
  <c r="R1148" i="1"/>
  <c r="Y1148" i="1" s="1"/>
  <c r="R1335" i="1"/>
  <c r="Y1335" i="1" s="1"/>
  <c r="R1964" i="1"/>
  <c r="Y1964" i="1" s="1"/>
  <c r="R1981" i="1"/>
  <c r="Y1981" i="1" s="1"/>
  <c r="R1996" i="1"/>
  <c r="Y1996" i="1" s="1"/>
  <c r="R2012" i="1"/>
  <c r="Y2012" i="1" s="1"/>
  <c r="R760" i="1"/>
  <c r="Y760" i="1" s="1"/>
  <c r="R1771" i="1"/>
  <c r="Y1771" i="1" s="1"/>
  <c r="R1989" i="1"/>
  <c r="Y1989" i="1" s="1"/>
  <c r="R2017" i="1"/>
  <c r="Y2017" i="1" s="1"/>
  <c r="R622" i="1"/>
  <c r="Y622" i="1" s="1"/>
  <c r="R644" i="1"/>
  <c r="Y644" i="1" s="1"/>
  <c r="R1163" i="1"/>
  <c r="Y1163" i="1" s="1"/>
  <c r="R1619" i="1"/>
  <c r="Y1619" i="1" s="1"/>
  <c r="R1779" i="1"/>
  <c r="Y1779" i="1" s="1"/>
  <c r="R1983" i="1"/>
  <c r="Y1983" i="1" s="1"/>
  <c r="R2028" i="1"/>
  <c r="Y2028" i="1" s="1"/>
  <c r="R2019" i="1"/>
  <c r="Y2019" i="1" s="1"/>
  <c r="R2010" i="1"/>
  <c r="Y2010" i="1" s="1"/>
  <c r="R2025" i="1"/>
  <c r="Y2025" i="1" s="1"/>
  <c r="R2003" i="1"/>
  <c r="Y2003" i="1" s="1"/>
  <c r="R1990" i="1"/>
  <c r="Y1990" i="1" s="1"/>
  <c r="R1997" i="1"/>
  <c r="Y1997" i="1" s="1"/>
  <c r="R1988" i="1"/>
  <c r="Y1988" i="1" s="1"/>
  <c r="R1971" i="1"/>
  <c r="Y1971" i="1" s="1"/>
  <c r="R1956" i="1"/>
  <c r="Y1956" i="1" s="1"/>
  <c r="R1853" i="1"/>
  <c r="Y1853" i="1" s="1"/>
  <c r="R1838" i="1"/>
  <c r="Y1838" i="1" s="1"/>
  <c r="R1793" i="1"/>
  <c r="Y1793" i="1" s="1"/>
  <c r="R1689" i="1"/>
  <c r="Y1689" i="1" s="1"/>
  <c r="R1674" i="1"/>
  <c r="Y1674" i="1" s="1"/>
  <c r="R1647" i="1"/>
  <c r="Y1647" i="1" s="1"/>
  <c r="R1624" i="1"/>
  <c r="Y1624" i="1" s="1"/>
  <c r="R1350" i="1"/>
  <c r="Y1350" i="1" s="1"/>
  <c r="R1338" i="1"/>
  <c r="Y1338" i="1" s="1"/>
  <c r="R1329" i="1"/>
  <c r="Y1329" i="1" s="1"/>
  <c r="R1141" i="1"/>
  <c r="Y1141" i="1" s="1"/>
  <c r="R1154" i="1"/>
  <c r="Y1154" i="1" s="1"/>
  <c r="R1162" i="1"/>
  <c r="Y1162" i="1" s="1"/>
  <c r="R901" i="1"/>
  <c r="Y901" i="1" s="1"/>
  <c r="R894" i="1"/>
  <c r="Y894" i="1" s="1"/>
  <c r="R679" i="1"/>
  <c r="Y679" i="1" s="1"/>
  <c r="R619" i="1"/>
  <c r="Y619" i="1" s="1"/>
  <c r="R613" i="1"/>
  <c r="Y613" i="1" s="1"/>
  <c r="R608" i="1"/>
  <c r="Y608" i="1" s="1"/>
  <c r="R891" i="1"/>
  <c r="Y891" i="1" s="1"/>
  <c r="R883" i="1"/>
  <c r="Y883" i="1" s="1"/>
  <c r="R908" i="1"/>
  <c r="Y908" i="1" s="1"/>
  <c r="R900" i="1"/>
  <c r="Y900" i="1" s="1"/>
  <c r="R911" i="1"/>
  <c r="Y911" i="1" s="1"/>
  <c r="R960" i="1"/>
  <c r="Y960" i="1" s="1"/>
  <c r="R668" i="1"/>
  <c r="Y668" i="1" s="1"/>
  <c r="R1150" i="1"/>
  <c r="Y1150" i="1" s="1"/>
  <c r="R1144" i="1"/>
  <c r="Y1144" i="1" s="1"/>
  <c r="R888" i="1"/>
  <c r="Y888" i="1" s="1"/>
  <c r="R880" i="1"/>
  <c r="Y880" i="1" s="1"/>
  <c r="R903" i="1"/>
  <c r="Y903" i="1" s="1"/>
  <c r="R1166" i="1"/>
  <c r="Y1166" i="1" s="1"/>
  <c r="R1152" i="1"/>
  <c r="Y1152" i="1" s="1"/>
  <c r="R695" i="1"/>
  <c r="Y695" i="1" s="1"/>
  <c r="R955" i="1"/>
  <c r="Y955" i="1" s="1"/>
  <c r="R943" i="1"/>
  <c r="Y943" i="1" s="1"/>
  <c r="R770" i="1"/>
  <c r="Y770" i="1" s="1"/>
  <c r="R751" i="1"/>
  <c r="Y751" i="1" s="1"/>
  <c r="R886" i="1"/>
  <c r="Y886" i="1" s="1"/>
  <c r="R892" i="1"/>
  <c r="Y892" i="1" s="1"/>
  <c r="R884" i="1"/>
  <c r="Y884" i="1" s="1"/>
  <c r="R895" i="1"/>
  <c r="Y895" i="1" s="1"/>
  <c r="R1145" i="1"/>
  <c r="Y1145" i="1" s="1"/>
  <c r="R1155" i="1"/>
  <c r="Y1155" i="1" s="1"/>
  <c r="R1974" i="1"/>
  <c r="Y1974" i="1" s="1"/>
  <c r="R1168" i="1"/>
  <c r="Y1168" i="1" s="1"/>
  <c r="R2006" i="1"/>
  <c r="Y2006" i="1" s="1"/>
  <c r="R1645" i="1"/>
  <c r="Y1645" i="1" s="1"/>
  <c r="R2005" i="1"/>
  <c r="Y2005" i="1" s="1"/>
  <c r="R945" i="1"/>
  <c r="Y945" i="1" s="1"/>
  <c r="R959" i="1"/>
  <c r="Y959" i="1" s="1"/>
  <c r="R1147" i="1"/>
  <c r="Y1147" i="1" s="1"/>
  <c r="R1944" i="1"/>
  <c r="Y1944" i="1" s="1"/>
  <c r="R1328" i="1"/>
  <c r="Y1328" i="1" s="1"/>
  <c r="R1333" i="1"/>
  <c r="Y1333" i="1" s="1"/>
  <c r="R1686" i="1"/>
  <c r="Y1686" i="1" s="1"/>
  <c r="R1972" i="1"/>
  <c r="Y1972" i="1" s="1"/>
  <c r="R2008" i="1"/>
  <c r="Y2008" i="1" s="1"/>
  <c r="R1676" i="1"/>
  <c r="Y1676" i="1" s="1"/>
  <c r="R1673" i="1"/>
  <c r="Y1673" i="1" s="1"/>
  <c r="R1799" i="1"/>
  <c r="Y1799" i="1" s="1"/>
  <c r="R1960" i="1"/>
  <c r="Y1960" i="1" s="1"/>
  <c r="R1959" i="1"/>
  <c r="Y1959" i="1" s="1"/>
  <c r="R1951" i="1"/>
  <c r="Y1951" i="1" s="1"/>
  <c r="R1993" i="1"/>
  <c r="Y1993" i="1" s="1"/>
  <c r="R2021" i="1"/>
  <c r="Y2021" i="1" s="1"/>
  <c r="R1976" i="1"/>
  <c r="Y1976" i="1" s="1"/>
  <c r="R1982" i="1"/>
  <c r="Y1982" i="1" s="1"/>
  <c r="R2004" i="1"/>
  <c r="Y2004" i="1" s="1"/>
  <c r="R1970" i="1"/>
  <c r="Y1970" i="1" s="1"/>
  <c r="R1958" i="1"/>
  <c r="Y1958" i="1" s="1"/>
  <c r="R1979" i="1"/>
  <c r="Y1979" i="1" s="1"/>
  <c r="R2018" i="1"/>
  <c r="Y2018" i="1" s="1"/>
  <c r="R1353" i="1"/>
  <c r="Y1353" i="1" s="1"/>
  <c r="R1781" i="1"/>
  <c r="Y1781" i="1" s="1"/>
  <c r="R1978" i="1"/>
  <c r="Y1978" i="1" s="1"/>
  <c r="R1992" i="1"/>
  <c r="Y1992" i="1" s="1"/>
  <c r="R1336" i="1"/>
  <c r="Y1336" i="1" s="1"/>
  <c r="R1334" i="1"/>
  <c r="Y1334" i="1" s="1"/>
  <c r="R1348" i="1"/>
  <c r="Y1348" i="1" s="1"/>
  <c r="R1938" i="1"/>
  <c r="Y1938" i="1" s="1"/>
  <c r="R1962" i="1"/>
  <c r="Y1962" i="1" s="1"/>
  <c r="R1954" i="1"/>
  <c r="Y1954" i="1" s="1"/>
  <c r="R1968" i="1"/>
  <c r="Y1968" i="1" s="1"/>
  <c r="R2000" i="1"/>
  <c r="Y2000" i="1" s="1"/>
  <c r="R2026" i="1"/>
  <c r="Y2026" i="1" s="1"/>
  <c r="U588" i="1"/>
  <c r="Z588" i="1" s="1"/>
  <c r="U596" i="1"/>
  <c r="Z596" i="1" s="1"/>
  <c r="U606" i="1"/>
  <c r="Z606" i="1" s="1"/>
  <c r="R621" i="1"/>
  <c r="Y621" i="1" s="1"/>
  <c r="R620" i="1"/>
  <c r="Y620" i="1" s="1"/>
  <c r="U633" i="1"/>
  <c r="Z633" i="1" s="1"/>
  <c r="U631" i="1"/>
  <c r="Z631" i="1" s="1"/>
  <c r="V642" i="1"/>
  <c r="R643" i="1"/>
  <c r="Y643" i="1" s="1"/>
  <c r="U660" i="1"/>
  <c r="Z660" i="1" s="1"/>
  <c r="U661" i="1"/>
  <c r="Z661" i="1" s="1"/>
  <c r="U664" i="1"/>
  <c r="Z664" i="1" s="1"/>
  <c r="U669" i="1"/>
  <c r="Z669" i="1" s="1"/>
  <c r="V666" i="1"/>
  <c r="U673" i="1"/>
  <c r="Z673" i="1" s="1"/>
  <c r="R673" i="1"/>
  <c r="Y673" i="1" s="1"/>
  <c r="U677" i="1"/>
  <c r="Z677" i="1" s="1"/>
  <c r="U685" i="1"/>
  <c r="Z685" i="1" s="1"/>
  <c r="U689" i="1"/>
  <c r="Z689" i="1" s="1"/>
  <c r="V686" i="1"/>
  <c r="U693" i="1"/>
  <c r="Z693" i="1" s="1"/>
  <c r="V694" i="1"/>
  <c r="U698" i="1"/>
  <c r="Z698" i="1" s="1"/>
  <c r="V701" i="1"/>
  <c r="U713" i="1"/>
  <c r="Z713" i="1" s="1"/>
  <c r="U721" i="1"/>
  <c r="Z721" i="1" s="1"/>
  <c r="U725" i="1"/>
  <c r="Z725" i="1" s="1"/>
  <c r="V731" i="1"/>
  <c r="U734" i="1"/>
  <c r="Z734" i="1" s="1"/>
  <c r="V748" i="1"/>
  <c r="V822" i="1"/>
  <c r="U668" i="1"/>
  <c r="Z668" i="1" s="1"/>
  <c r="R672" i="1"/>
  <c r="Y672" i="1" s="1"/>
  <c r="U688" i="1"/>
  <c r="Z688" i="1" s="1"/>
  <c r="R714" i="1"/>
  <c r="Y714" i="1" s="1"/>
  <c r="V767" i="1"/>
  <c r="R682" i="1"/>
  <c r="Y682" i="1" s="1"/>
  <c r="R711" i="1"/>
  <c r="Y711" i="1" s="1"/>
  <c r="R729" i="1"/>
  <c r="Y729" i="1" s="1"/>
  <c r="U736" i="1"/>
  <c r="Z736" i="1" s="1"/>
  <c r="U733" i="1"/>
  <c r="Z733" i="1" s="1"/>
  <c r="R750" i="1"/>
  <c r="Y750" i="1" s="1"/>
  <c r="V765" i="1"/>
  <c r="V821" i="1"/>
  <c r="R669" i="1"/>
  <c r="Y669" i="1" s="1"/>
  <c r="U729" i="1"/>
  <c r="Z729" i="1" s="1"/>
  <c r="V764" i="1"/>
  <c r="V812" i="1"/>
  <c r="V896" i="1"/>
  <c r="V967" i="1"/>
  <c r="V827" i="1"/>
  <c r="V819" i="1"/>
  <c r="V863" i="1"/>
  <c r="V911" i="1"/>
  <c r="R944" i="1"/>
  <c r="Y944" i="1" s="1"/>
  <c r="R741" i="1"/>
  <c r="Y741" i="1" s="1"/>
  <c r="U744" i="1"/>
  <c r="Z744" i="1" s="1"/>
  <c r="V833" i="1"/>
  <c r="V862" i="1"/>
  <c r="V854" i="1"/>
  <c r="V888" i="1"/>
  <c r="V953" i="1"/>
  <c r="V937" i="1"/>
  <c r="V929" i="1"/>
  <c r="V921" i="1"/>
  <c r="R957" i="1"/>
  <c r="Y957" i="1" s="1"/>
  <c r="V749" i="1"/>
  <c r="V879" i="1"/>
  <c r="V952" i="1"/>
  <c r="V920" i="1"/>
  <c r="V970" i="1"/>
  <c r="V769" i="1"/>
  <c r="V816" i="1"/>
  <c r="V808" i="1"/>
  <c r="R907" i="1"/>
  <c r="Y907" i="1" s="1"/>
  <c r="R899" i="1"/>
  <c r="Y899" i="1" s="1"/>
  <c r="V927" i="1"/>
  <c r="R758" i="1"/>
  <c r="Y758" i="1" s="1"/>
  <c r="V873" i="1"/>
  <c r="R887" i="1"/>
  <c r="Y887" i="1" s="1"/>
  <c r="R879" i="1"/>
  <c r="Y879" i="1" s="1"/>
  <c r="R889" i="1"/>
  <c r="Y889" i="1" s="1"/>
  <c r="R881" i="1"/>
  <c r="Y881" i="1" s="1"/>
  <c r="R913" i="1"/>
  <c r="Y913" i="1" s="1"/>
  <c r="R905" i="1"/>
  <c r="Y905" i="1" s="1"/>
  <c r="R897" i="1"/>
  <c r="Y897" i="1" s="1"/>
  <c r="U966" i="1"/>
  <c r="Z966" i="1" s="1"/>
  <c r="U753" i="1"/>
  <c r="Z753" i="1" s="1"/>
  <c r="U773" i="1"/>
  <c r="Z773" i="1" s="1"/>
  <c r="U861" i="1"/>
  <c r="Z861" i="1" s="1"/>
  <c r="U853" i="1"/>
  <c r="Z853" i="1" s="1"/>
  <c r="U845" i="1"/>
  <c r="Z845" i="1" s="1"/>
  <c r="R890" i="1"/>
  <c r="Y890" i="1" s="1"/>
  <c r="R882" i="1"/>
  <c r="Y882" i="1" s="1"/>
  <c r="U910" i="1"/>
  <c r="Z910" i="1" s="1"/>
  <c r="U902" i="1"/>
  <c r="Z902" i="1" s="1"/>
  <c r="R958" i="1"/>
  <c r="Y958" i="1" s="1"/>
  <c r="U964" i="1"/>
  <c r="Z964" i="1" s="1"/>
  <c r="U968" i="1"/>
  <c r="Z968" i="1" s="1"/>
  <c r="V986" i="1"/>
  <c r="V1149" i="1"/>
  <c r="V1123" i="1"/>
  <c r="V1115" i="1"/>
  <c r="V1082" i="1"/>
  <c r="V1056" i="1"/>
  <c r="V1048" i="1"/>
  <c r="V1014" i="1"/>
  <c r="R906" i="1"/>
  <c r="Y906" i="1" s="1"/>
  <c r="R898" i="1"/>
  <c r="Y898" i="1" s="1"/>
  <c r="U980" i="1"/>
  <c r="Z980" i="1" s="1"/>
  <c r="R1164" i="1"/>
  <c r="Y1164" i="1" s="1"/>
  <c r="U838" i="1"/>
  <c r="Z838" i="1" s="1"/>
  <c r="U830" i="1"/>
  <c r="Z830" i="1" s="1"/>
  <c r="U908" i="1"/>
  <c r="Z908" i="1" s="1"/>
  <c r="U900" i="1"/>
  <c r="Z900" i="1" s="1"/>
  <c r="R912" i="1"/>
  <c r="Y912" i="1" s="1"/>
  <c r="R904" i="1"/>
  <c r="Y904" i="1" s="1"/>
  <c r="R896" i="1"/>
  <c r="Y896" i="1" s="1"/>
  <c r="U975" i="1"/>
  <c r="Z975" i="1" s="1"/>
  <c r="V994" i="1"/>
  <c r="V1138" i="1"/>
  <c r="V1130" i="1"/>
  <c r="V1071" i="1"/>
  <c r="V1037" i="1"/>
  <c r="U965" i="1"/>
  <c r="Z965" i="1" s="1"/>
  <c r="V988" i="1"/>
  <c r="V991" i="1"/>
  <c r="V981" i="1"/>
  <c r="U987" i="1"/>
  <c r="Z987" i="1" s="1"/>
  <c r="U983" i="1"/>
  <c r="Z983" i="1" s="1"/>
  <c r="V1166" i="1"/>
  <c r="V1142" i="1"/>
  <c r="V1124" i="1"/>
  <c r="V1116" i="1"/>
  <c r="V1083" i="1"/>
  <c r="V1074" i="1"/>
  <c r="V1031" i="1"/>
  <c r="V1007" i="1"/>
  <c r="R1167" i="1"/>
  <c r="Y1167" i="1" s="1"/>
  <c r="R1159" i="1"/>
  <c r="Y1159" i="1" s="1"/>
  <c r="R1151" i="1"/>
  <c r="Y1151" i="1" s="1"/>
  <c r="R1143" i="1"/>
  <c r="Y1143" i="1" s="1"/>
  <c r="V1235" i="1"/>
  <c r="V1219" i="1"/>
  <c r="V1203" i="1"/>
  <c r="V1195" i="1"/>
  <c r="V1187" i="1"/>
  <c r="V1179" i="1"/>
  <c r="V1294" i="1"/>
  <c r="V1233" i="1"/>
  <c r="V1225" i="1"/>
  <c r="V1193" i="1"/>
  <c r="V1320" i="1"/>
  <c r="V1312" i="1"/>
  <c r="V1208" i="1"/>
  <c r="V1291" i="1"/>
  <c r="V1275" i="1"/>
  <c r="V1243" i="1"/>
  <c r="V1290" i="1"/>
  <c r="V1274" i="1"/>
  <c r="V1266" i="1"/>
  <c r="V1258" i="1"/>
  <c r="V1250" i="1"/>
  <c r="V1230" i="1"/>
  <c r="V1198" i="1"/>
  <c r="V1190" i="1"/>
  <c r="V1289" i="1"/>
  <c r="V1281" i="1"/>
  <c r="V1273" i="1"/>
  <c r="V1257" i="1"/>
  <c r="V1306" i="1"/>
  <c r="V1345" i="1"/>
  <c r="R1355" i="1"/>
  <c r="Y1355" i="1" s="1"/>
  <c r="V1362" i="1"/>
  <c r="U1328" i="1"/>
  <c r="Z1328" i="1" s="1"/>
  <c r="U1318" i="1"/>
  <c r="Z1318" i="1" s="1"/>
  <c r="R1326" i="1"/>
  <c r="Y1326" i="1" s="1"/>
  <c r="V1293" i="1"/>
  <c r="U1326" i="1"/>
  <c r="Z1326" i="1" s="1"/>
  <c r="U1304" i="1"/>
  <c r="Z1304" i="1" s="1"/>
  <c r="R1330" i="1"/>
  <c r="Y1330" i="1" s="1"/>
  <c r="R1325" i="1"/>
  <c r="Y1325" i="1" s="1"/>
  <c r="R1327" i="1"/>
  <c r="Y1327" i="1" s="1"/>
  <c r="V1336" i="1"/>
  <c r="R1342" i="1"/>
  <c r="Y1342" i="1" s="1"/>
  <c r="V1353" i="1"/>
  <c r="R1341" i="1"/>
  <c r="Y1341" i="1" s="1"/>
  <c r="U1302" i="1"/>
  <c r="Z1302" i="1" s="1"/>
  <c r="R1331" i="1"/>
  <c r="Y1331" i="1" s="1"/>
  <c r="R1323" i="1"/>
  <c r="Y1323" i="1" s="1"/>
  <c r="V1367" i="1"/>
  <c r="U1310" i="1"/>
  <c r="Z1310" i="1" s="1"/>
  <c r="R1324" i="1"/>
  <c r="Y1324" i="1" s="1"/>
  <c r="V1346" i="1"/>
  <c r="V1338" i="1"/>
  <c r="R1347" i="1"/>
  <c r="Y1347" i="1" s="1"/>
  <c r="R1339" i="1"/>
  <c r="Y1339" i="1" s="1"/>
  <c r="R1352" i="1"/>
  <c r="Y1352" i="1" s="1"/>
  <c r="R1351" i="1"/>
  <c r="Y1351" i="1" s="1"/>
  <c r="R1367" i="1"/>
  <c r="Y1367" i="1" s="1"/>
  <c r="R1332" i="1"/>
  <c r="Y1332" i="1" s="1"/>
  <c r="U1344" i="1"/>
  <c r="Z1344" i="1" s="1"/>
  <c r="R1340" i="1"/>
  <c r="Y1340" i="1" s="1"/>
  <c r="R1366" i="1"/>
  <c r="Y1366" i="1" s="1"/>
  <c r="U1342" i="1"/>
  <c r="Z1342" i="1" s="1"/>
  <c r="R1346" i="1"/>
  <c r="Y1346" i="1" s="1"/>
  <c r="U1355" i="1"/>
  <c r="Z1355" i="1" s="1"/>
  <c r="U1358" i="1"/>
  <c r="Z1358" i="1" s="1"/>
  <c r="R1349" i="1"/>
  <c r="Y1349" i="1" s="1"/>
  <c r="R1354" i="1"/>
  <c r="Y1354" i="1" s="1"/>
  <c r="U1394" i="1"/>
  <c r="Z1394" i="1" s="1"/>
  <c r="U1374" i="1"/>
  <c r="Z1374" i="1" s="1"/>
  <c r="U1398" i="1"/>
  <c r="Z1398" i="1" s="1"/>
  <c r="U1378" i="1"/>
  <c r="Z1378" i="1" s="1"/>
  <c r="V1370" i="1"/>
  <c r="U1390" i="1"/>
  <c r="Z1390" i="1" s="1"/>
  <c r="U1382" i="1"/>
  <c r="Z1382" i="1" s="1"/>
  <c r="V1476" i="1"/>
  <c r="U1475" i="1"/>
  <c r="Z1475" i="1" s="1"/>
  <c r="U1467" i="1"/>
  <c r="Z1467" i="1" s="1"/>
  <c r="U1377" i="1"/>
  <c r="Z1377" i="1" s="1"/>
  <c r="V1429" i="1"/>
  <c r="U1459" i="1"/>
  <c r="Z1459" i="1" s="1"/>
  <c r="U1451" i="1"/>
  <c r="Z1451" i="1" s="1"/>
  <c r="V1375" i="1"/>
  <c r="U1387" i="1"/>
  <c r="Z1387" i="1" s="1"/>
  <c r="U1444" i="1"/>
  <c r="Z1444" i="1" s="1"/>
  <c r="U1436" i="1"/>
  <c r="Z1436" i="1" s="1"/>
  <c r="U1428" i="1"/>
  <c r="Z1428" i="1" s="1"/>
  <c r="V1484" i="1"/>
  <c r="U1386" i="1"/>
  <c r="Z1386" i="1" s="1"/>
  <c r="U1403" i="1"/>
  <c r="Z1403" i="1" s="1"/>
  <c r="U1395" i="1"/>
  <c r="Z1395" i="1" s="1"/>
  <c r="V1478" i="1"/>
  <c r="U1491" i="1"/>
  <c r="Z1491" i="1" s="1"/>
  <c r="V1483" i="1"/>
  <c r="U1479" i="1"/>
  <c r="Z1479" i="1" s="1"/>
  <c r="U1471" i="1"/>
  <c r="Z1471" i="1" s="1"/>
  <c r="U1373" i="1"/>
  <c r="Z1373" i="1" s="1"/>
  <c r="U1381" i="1"/>
  <c r="Z1381" i="1" s="1"/>
  <c r="V1393" i="1"/>
  <c r="V1433" i="1"/>
  <c r="U1455" i="1"/>
  <c r="Z1455" i="1" s="1"/>
  <c r="U1447" i="1"/>
  <c r="Z1447" i="1" s="1"/>
  <c r="U1391" i="1"/>
  <c r="Z1391" i="1" s="1"/>
  <c r="U1383" i="1"/>
  <c r="Z1383" i="1" s="1"/>
  <c r="U1440" i="1"/>
  <c r="Z1440" i="1" s="1"/>
  <c r="U1432" i="1"/>
  <c r="Z1432" i="1" s="1"/>
  <c r="U1537" i="1"/>
  <c r="Z1537" i="1" s="1"/>
  <c r="U1529" i="1"/>
  <c r="Z1529" i="1" s="1"/>
  <c r="U1521" i="1"/>
  <c r="Z1521" i="1" s="1"/>
  <c r="U1513" i="1"/>
  <c r="Z1513" i="1" s="1"/>
  <c r="U1463" i="1"/>
  <c r="Z1463" i="1" s="1"/>
  <c r="U1536" i="1"/>
  <c r="Z1536" i="1" s="1"/>
  <c r="U1528" i="1"/>
  <c r="Z1528" i="1" s="1"/>
  <c r="U1520" i="1"/>
  <c r="Z1520" i="1" s="1"/>
  <c r="U1512" i="1"/>
  <c r="Z1512" i="1" s="1"/>
  <c r="U1625" i="1"/>
  <c r="Z1625" i="1" s="1"/>
  <c r="V1639" i="1"/>
  <c r="U1456" i="1"/>
  <c r="Z1456" i="1" s="1"/>
  <c r="U1448" i="1"/>
  <c r="Z1448" i="1" s="1"/>
  <c r="U1489" i="1"/>
  <c r="Z1489" i="1" s="1"/>
  <c r="V1516" i="1"/>
  <c r="V1588" i="1"/>
  <c r="V1606" i="1"/>
  <c r="U1488" i="1"/>
  <c r="Z1488" i="1" s="1"/>
  <c r="U1596" i="1"/>
  <c r="Z1596" i="1" s="1"/>
  <c r="U1621" i="1"/>
  <c r="Z1621" i="1" s="1"/>
  <c r="U1613" i="1"/>
  <c r="Z1613" i="1" s="1"/>
  <c r="R1625" i="1"/>
  <c r="Y1625" i="1" s="1"/>
  <c r="R1507" i="1"/>
  <c r="Y1507" i="1" s="1"/>
  <c r="V1535" i="1"/>
  <c r="U1604" i="1"/>
  <c r="Z1604" i="1" s="1"/>
  <c r="R1688" i="1"/>
  <c r="Y1688" i="1" s="1"/>
  <c r="R1680" i="1"/>
  <c r="Y1680" i="1" s="1"/>
  <c r="R1672" i="1"/>
  <c r="Y1672" i="1" s="1"/>
  <c r="U1502" i="1"/>
  <c r="Z1502" i="1" s="1"/>
  <c r="U1555" i="1"/>
  <c r="Z1555" i="1" s="1"/>
  <c r="U1547" i="1"/>
  <c r="Z1547" i="1" s="1"/>
  <c r="U1539" i="1"/>
  <c r="Z1539" i="1" s="1"/>
  <c r="U1585" i="1"/>
  <c r="Z1585" i="1" s="1"/>
  <c r="U1577" i="1"/>
  <c r="Z1577" i="1" s="1"/>
  <c r="U1620" i="1"/>
  <c r="Z1620" i="1" s="1"/>
  <c r="R1620" i="1"/>
  <c r="Y1620" i="1" s="1"/>
  <c r="U1501" i="1"/>
  <c r="Z1501" i="1" s="1"/>
  <c r="V1538" i="1"/>
  <c r="V1546" i="1"/>
  <c r="U1584" i="1"/>
  <c r="Z1584" i="1" s="1"/>
  <c r="U1576" i="1"/>
  <c r="Z1576" i="1" s="1"/>
  <c r="V1610" i="1"/>
  <c r="R1618" i="1"/>
  <c r="Y1618" i="1" s="1"/>
  <c r="U1712" i="1"/>
  <c r="Z1712" i="1" s="1"/>
  <c r="U1648" i="1"/>
  <c r="Z1648" i="1" s="1"/>
  <c r="R1722" i="1"/>
  <c r="Y1722" i="1" s="1"/>
  <c r="R1746" i="1"/>
  <c r="Y1746" i="1" s="1"/>
  <c r="U1601" i="1"/>
  <c r="Z1601" i="1" s="1"/>
  <c r="R1627" i="1"/>
  <c r="Y1627" i="1" s="1"/>
  <c r="U1655" i="1"/>
  <c r="Z1655" i="1" s="1"/>
  <c r="U1677" i="1"/>
  <c r="Z1677" i="1" s="1"/>
  <c r="V1722" i="1"/>
  <c r="U1736" i="1"/>
  <c r="Z1736" i="1" s="1"/>
  <c r="U1638" i="1"/>
  <c r="Z1638" i="1" s="1"/>
  <c r="U1644" i="1"/>
  <c r="Z1644" i="1" s="1"/>
  <c r="U1686" i="1"/>
  <c r="Z1686" i="1" s="1"/>
  <c r="R1678" i="1"/>
  <c r="Y1678" i="1" s="1"/>
  <c r="R1508" i="1"/>
  <c r="Y1508" i="1" s="1"/>
  <c r="R1626" i="1"/>
  <c r="Y1626" i="1" s="1"/>
  <c r="U1637" i="1"/>
  <c r="Z1637" i="1" s="1"/>
  <c r="R1684" i="1"/>
  <c r="Y1684" i="1" s="1"/>
  <c r="R1621" i="1"/>
  <c r="Y1621" i="1" s="1"/>
  <c r="U1674" i="1"/>
  <c r="Z1674" i="1" s="1"/>
  <c r="V1685" i="1"/>
  <c r="R1622" i="1"/>
  <c r="Y1622" i="1" s="1"/>
  <c r="R1623" i="1"/>
  <c r="Y1623" i="1" s="1"/>
  <c r="R1644" i="1"/>
  <c r="Y1644" i="1" s="1"/>
  <c r="R1648" i="1"/>
  <c r="Y1648" i="1" s="1"/>
  <c r="U1652" i="1"/>
  <c r="Z1652" i="1" s="1"/>
  <c r="U1682" i="1"/>
  <c r="Z1682" i="1" s="1"/>
  <c r="V1658" i="1"/>
  <c r="U1634" i="1"/>
  <c r="Z1634" i="1" s="1"/>
  <c r="U1640" i="1"/>
  <c r="Z1640" i="1" s="1"/>
  <c r="R1682" i="1"/>
  <c r="Y1682" i="1" s="1"/>
  <c r="R1691" i="1"/>
  <c r="Y1691" i="1" s="1"/>
  <c r="R1683" i="1"/>
  <c r="Y1683" i="1" s="1"/>
  <c r="R1675" i="1"/>
  <c r="Y1675" i="1" s="1"/>
  <c r="U1694" i="1"/>
  <c r="Z1694" i="1" s="1"/>
  <c r="R1792" i="1"/>
  <c r="Y1792" i="1" s="1"/>
  <c r="U1713" i="1"/>
  <c r="Z1713" i="1" s="1"/>
  <c r="U1745" i="1"/>
  <c r="Z1745" i="1" s="1"/>
  <c r="U1737" i="1"/>
  <c r="Z1737" i="1" s="1"/>
  <c r="U1729" i="1"/>
  <c r="Z1729" i="1" s="1"/>
  <c r="U1777" i="1"/>
  <c r="Z1777" i="1" s="1"/>
  <c r="U1753" i="1"/>
  <c r="Z1753" i="1" s="1"/>
  <c r="U1758" i="1"/>
  <c r="Z1758" i="1" s="1"/>
  <c r="V1810" i="1"/>
  <c r="R1687" i="1"/>
  <c r="Y1687" i="1" s="1"/>
  <c r="R1679" i="1"/>
  <c r="Y1679" i="1" s="1"/>
  <c r="R1671" i="1"/>
  <c r="Y1671" i="1" s="1"/>
  <c r="U1707" i="1"/>
  <c r="Z1707" i="1" s="1"/>
  <c r="R1745" i="1"/>
  <c r="Y1745" i="1" s="1"/>
  <c r="V1675" i="1"/>
  <c r="U1687" i="1"/>
  <c r="Z1687" i="1" s="1"/>
  <c r="U1679" i="1"/>
  <c r="Z1679" i="1" s="1"/>
  <c r="U1671" i="1"/>
  <c r="Z1671" i="1" s="1"/>
  <c r="U1663" i="1"/>
  <c r="Z1663" i="1" s="1"/>
  <c r="U1725" i="1"/>
  <c r="Z1725" i="1" s="1"/>
  <c r="R1685" i="1"/>
  <c r="Y1685" i="1" s="1"/>
  <c r="R1677" i="1"/>
  <c r="Y1677" i="1" s="1"/>
  <c r="U1709" i="1"/>
  <c r="Z1709" i="1" s="1"/>
  <c r="U1720" i="1"/>
  <c r="Z1720" i="1" s="1"/>
  <c r="R1743" i="1"/>
  <c r="Y1743" i="1" s="1"/>
  <c r="U1765" i="1"/>
  <c r="Z1765" i="1" s="1"/>
  <c r="U1764" i="1"/>
  <c r="Z1764" i="1" s="1"/>
  <c r="R1835" i="1"/>
  <c r="Y1835" i="1" s="1"/>
  <c r="V1867" i="1"/>
  <c r="V1888" i="1"/>
  <c r="U1770" i="1"/>
  <c r="Z1770" i="1" s="1"/>
  <c r="U1814" i="1"/>
  <c r="Z1814" i="1" s="1"/>
  <c r="V1817" i="1"/>
  <c r="V1854" i="1"/>
  <c r="V1853" i="1"/>
  <c r="V1845" i="1"/>
  <c r="U1748" i="1"/>
  <c r="Z1748" i="1" s="1"/>
  <c r="R1759" i="1"/>
  <c r="Y1759" i="1" s="1"/>
  <c r="R1769" i="1"/>
  <c r="Y1769" i="1" s="1"/>
  <c r="U1771" i="1"/>
  <c r="Z1771" i="1" s="1"/>
  <c r="R1744" i="1"/>
  <c r="Y1744" i="1" s="1"/>
  <c r="U1780" i="1"/>
  <c r="Z1780" i="1" s="1"/>
  <c r="U1789" i="1"/>
  <c r="Z1789" i="1" s="1"/>
  <c r="V1826" i="1"/>
  <c r="U1822" i="1"/>
  <c r="Z1822" i="1" s="1"/>
  <c r="R1854" i="1"/>
  <c r="Y1854" i="1" s="1"/>
  <c r="U1754" i="1"/>
  <c r="Z1754" i="1" s="1"/>
  <c r="U1850" i="1"/>
  <c r="Z1850" i="1" s="1"/>
  <c r="R1798" i="1"/>
  <c r="Y1798" i="1" s="1"/>
  <c r="V1861" i="1"/>
  <c r="V1887" i="1"/>
  <c r="V1879" i="1"/>
  <c r="U1823" i="1"/>
  <c r="Z1823" i="1" s="1"/>
  <c r="U1851" i="1"/>
  <c r="Z1851" i="1" s="1"/>
  <c r="V1835" i="1"/>
  <c r="R1840" i="1"/>
  <c r="Y1840" i="1" s="1"/>
  <c r="R1844" i="1"/>
  <c r="Y1844" i="1" s="1"/>
  <c r="R1856" i="1"/>
  <c r="Y1856" i="1" s="1"/>
  <c r="R1848" i="1"/>
  <c r="Y1848" i="1" s="1"/>
  <c r="U1840" i="1"/>
  <c r="Z1840" i="1" s="1"/>
  <c r="R1837" i="1"/>
  <c r="Y1837" i="1" s="1"/>
  <c r="V1865" i="1"/>
  <c r="U1763" i="1"/>
  <c r="Z1763" i="1" s="1"/>
  <c r="R1780" i="1"/>
  <c r="Y1780" i="1" s="1"/>
  <c r="U1816" i="1"/>
  <c r="Z1816" i="1" s="1"/>
  <c r="U1784" i="1"/>
  <c r="Z1784" i="1" s="1"/>
  <c r="R1797" i="1"/>
  <c r="Y1797" i="1" s="1"/>
  <c r="R1836" i="1"/>
  <c r="Y1836" i="1" s="1"/>
  <c r="U1864" i="1"/>
  <c r="Z1864" i="1" s="1"/>
  <c r="U1916" i="1"/>
  <c r="Z1916" i="1" s="1"/>
  <c r="U1908" i="1"/>
  <c r="Z1908" i="1" s="1"/>
  <c r="U1900" i="1"/>
  <c r="Z1900" i="1" s="1"/>
  <c r="V1938" i="1"/>
  <c r="U1961" i="1"/>
  <c r="Z1961" i="1" s="1"/>
  <c r="U1953" i="1"/>
  <c r="Z1953" i="1" s="1"/>
  <c r="R2024" i="1"/>
  <c r="Y2024" i="1" s="1"/>
  <c r="R2016" i="1"/>
  <c r="Y2016" i="1" s="1"/>
  <c r="U1842" i="1"/>
  <c r="Z1842" i="1" s="1"/>
  <c r="V1893" i="1"/>
  <c r="U1932" i="1"/>
  <c r="Z1932" i="1" s="1"/>
  <c r="U1922" i="1"/>
  <c r="Z1922" i="1" s="1"/>
  <c r="U1898" i="1"/>
  <c r="Z1898" i="1" s="1"/>
  <c r="U1890" i="1"/>
  <c r="Z1890" i="1" s="1"/>
  <c r="U1882" i="1"/>
  <c r="Z1882" i="1" s="1"/>
  <c r="U1874" i="1"/>
  <c r="Z1874" i="1" s="1"/>
  <c r="R1980" i="1"/>
  <c r="Y1980" i="1" s="1"/>
  <c r="U1866" i="1"/>
  <c r="Z1866" i="1" s="1"/>
  <c r="U1858" i="1"/>
  <c r="Z1858" i="1" s="1"/>
  <c r="R1932" i="1"/>
  <c r="Y1932" i="1" s="1"/>
  <c r="V1921" i="1"/>
  <c r="R1957" i="1"/>
  <c r="Y1957" i="1" s="1"/>
  <c r="R1966" i="1"/>
  <c r="Y1966" i="1" s="1"/>
  <c r="R1950" i="1"/>
  <c r="Y1950" i="1" s="1"/>
  <c r="U2006" i="1"/>
  <c r="Z2006" i="1" s="1"/>
  <c r="U1998" i="1"/>
  <c r="Z1998" i="1" s="1"/>
  <c r="U1990" i="1"/>
  <c r="Z1990" i="1" s="1"/>
  <c r="U1942" i="1"/>
  <c r="Z1942" i="1" s="1"/>
  <c r="R1969" i="1"/>
  <c r="Y1969" i="1" s="1"/>
  <c r="U1981" i="1"/>
  <c r="Z1981" i="1" s="1"/>
  <c r="R2007" i="1"/>
  <c r="Y2007" i="1" s="1"/>
  <c r="R1999" i="1"/>
  <c r="Y1999" i="1" s="1"/>
  <c r="R1991" i="1"/>
  <c r="Y1991" i="1" s="1"/>
  <c r="R1940" i="1"/>
  <c r="Y1940" i="1" s="1"/>
  <c r="U1975" i="1"/>
  <c r="Z1975" i="1" s="1"/>
  <c r="U1967" i="1"/>
  <c r="Z1967" i="1" s="1"/>
  <c r="R1947" i="1"/>
  <c r="Y1947" i="1" s="1"/>
  <c r="R1973" i="1"/>
  <c r="Y1973" i="1" s="1"/>
  <c r="R1985" i="1"/>
  <c r="Y1985" i="1" s="1"/>
  <c r="R2002" i="1"/>
  <c r="Y2002" i="1" s="1"/>
  <c r="R1994" i="1"/>
  <c r="Y1994" i="1" s="1"/>
  <c r="U1935" i="1"/>
  <c r="Z1935" i="1" s="1"/>
  <c r="V1939" i="1"/>
  <c r="R1965" i="1"/>
  <c r="Y1965" i="1" s="1"/>
  <c r="U2027" i="1"/>
  <c r="Z2027" i="1" s="1"/>
  <c r="U2019" i="1"/>
  <c r="Z2019" i="1" s="1"/>
  <c r="U2011" i="1"/>
  <c r="Z2011" i="1" s="1"/>
  <c r="R1961" i="1"/>
  <c r="Y1961" i="1" s="1"/>
  <c r="R1953" i="1"/>
  <c r="Y1953" i="1" s="1"/>
  <c r="R2023" i="1"/>
  <c r="Y2023" i="1" s="1"/>
  <c r="R2015" i="1"/>
  <c r="Y2015" i="1" s="1"/>
  <c r="R1939" i="1"/>
  <c r="Y1939" i="1" s="1"/>
  <c r="R1975" i="1"/>
  <c r="Y1975" i="1" s="1"/>
  <c r="R1967" i="1"/>
  <c r="Y1967" i="1" s="1"/>
  <c r="U580" i="1"/>
  <c r="U578" i="1"/>
  <c r="U571" i="1"/>
  <c r="U575" i="1"/>
  <c r="Z575" i="1" s="1"/>
  <c r="V574" i="1"/>
  <c r="R572" i="1"/>
  <c r="Y572" i="1" s="1"/>
  <c r="U570" i="1"/>
  <c r="U569" i="1"/>
  <c r="U567" i="1"/>
  <c r="U565" i="1"/>
  <c r="R566" i="1"/>
  <c r="Y566" i="1" s="1"/>
  <c r="R561" i="1"/>
  <c r="Y561" i="1" s="1"/>
  <c r="U564" i="1"/>
  <c r="R562" i="1"/>
  <c r="Y562" i="1" s="1"/>
  <c r="V560" i="1"/>
  <c r="U559" i="1"/>
  <c r="R560" i="1"/>
  <c r="Y560" i="1" s="1"/>
  <c r="U558" i="1"/>
  <c r="R559" i="1"/>
  <c r="Y559" i="1" s="1"/>
  <c r="U557" i="1"/>
  <c r="R558" i="1"/>
  <c r="Y558" i="1" s="1"/>
  <c r="R557" i="1"/>
  <c r="Y557" i="1" s="1"/>
  <c r="R556" i="1"/>
  <c r="Y556" i="1" s="1"/>
  <c r="U545" i="1"/>
  <c r="V555" i="1"/>
  <c r="R555" i="1"/>
  <c r="Y555" i="1" s="1"/>
  <c r="R554" i="1"/>
  <c r="Y554" i="1" s="1"/>
  <c r="U550" i="1"/>
  <c r="U553" i="1"/>
  <c r="R553" i="1"/>
  <c r="Y553" i="1" s="1"/>
  <c r="V551" i="1"/>
  <c r="R523" i="1"/>
  <c r="Y523" i="1" s="1"/>
  <c r="R552" i="1"/>
  <c r="Y552" i="1" s="1"/>
  <c r="R551" i="1"/>
  <c r="Y551" i="1" s="1"/>
  <c r="U549" i="1"/>
  <c r="R550" i="1"/>
  <c r="Y550" i="1" s="1"/>
  <c r="U548" i="1"/>
  <c r="R549" i="1"/>
  <c r="Y549" i="1" s="1"/>
  <c r="R548" i="1"/>
  <c r="Y548" i="1" s="1"/>
  <c r="R546" i="1"/>
  <c r="Y546" i="1" s="1"/>
  <c r="U544" i="1"/>
  <c r="U542" i="1"/>
  <c r="R545" i="1"/>
  <c r="Y545" i="1" s="1"/>
  <c r="R543" i="1"/>
  <c r="Y543" i="1" s="1"/>
  <c r="U541" i="1"/>
  <c r="R541" i="1"/>
  <c r="Y541" i="1" s="1"/>
  <c r="V540" i="1"/>
  <c r="R539" i="1"/>
  <c r="Y539" i="1" s="1"/>
  <c r="U538" i="1"/>
  <c r="R537" i="1"/>
  <c r="Y537" i="1" s="1"/>
  <c r="R536" i="1"/>
  <c r="Y536" i="1" s="1"/>
  <c r="R534" i="1"/>
  <c r="Y534" i="1" s="1"/>
  <c r="U529" i="1"/>
  <c r="V532" i="1"/>
  <c r="R532" i="1"/>
  <c r="Y532" i="1" s="1"/>
  <c r="V530" i="1"/>
  <c r="R530" i="1"/>
  <c r="Y530" i="1" s="1"/>
  <c r="U527" i="1"/>
  <c r="U523" i="1"/>
  <c r="V526" i="1"/>
  <c r="V524" i="1"/>
  <c r="V521" i="1"/>
  <c r="U516" i="1"/>
  <c r="R521" i="1"/>
  <c r="Y521" i="1" s="1"/>
  <c r="R516" i="1"/>
  <c r="Y516" i="1" s="1"/>
  <c r="R519" i="1"/>
  <c r="Y519" i="1" s="1"/>
  <c r="V517" i="1"/>
  <c r="U514" i="1"/>
  <c r="Z514" i="1" s="1"/>
  <c r="R517" i="1"/>
  <c r="Y517" i="1" s="1"/>
  <c r="R496" i="1"/>
  <c r="Y496" i="1" s="1"/>
  <c r="R515" i="1"/>
  <c r="Y515" i="1" s="1"/>
  <c r="R513" i="1"/>
  <c r="Y513" i="1" s="1"/>
  <c r="R511" i="1"/>
  <c r="Y511" i="1" s="1"/>
  <c r="U477" i="1"/>
  <c r="R510" i="1"/>
  <c r="Y510" i="1" s="1"/>
  <c r="U500" i="1"/>
  <c r="Z500" i="1" s="1"/>
  <c r="U508" i="1"/>
  <c r="V506" i="1"/>
  <c r="R495" i="1"/>
  <c r="Y495" i="1" s="1"/>
  <c r="U482" i="1"/>
  <c r="Z482" i="1" s="1"/>
  <c r="U499" i="1"/>
  <c r="Z499" i="1" s="1"/>
  <c r="U498" i="1"/>
  <c r="R492" i="1"/>
  <c r="Y492" i="1" s="1"/>
  <c r="R480" i="1"/>
  <c r="Y480" i="1" s="1"/>
  <c r="R494" i="1"/>
  <c r="Y494" i="1" s="1"/>
  <c r="U495" i="1"/>
  <c r="Z495" i="1" s="1"/>
  <c r="R497" i="1"/>
  <c r="Y497" i="1" s="1"/>
  <c r="R502" i="1"/>
  <c r="Y502" i="1" s="1"/>
  <c r="R499" i="1"/>
  <c r="Y499" i="1" s="1"/>
  <c r="V497" i="1"/>
  <c r="R493" i="1"/>
  <c r="Y493" i="1" s="1"/>
  <c r="U496" i="1"/>
  <c r="Z496" i="1" s="1"/>
  <c r="R500" i="1"/>
  <c r="Y500" i="1" s="1"/>
  <c r="R498" i="1"/>
  <c r="Y498" i="1" s="1"/>
  <c r="U484" i="1"/>
  <c r="Z484" i="1" s="1"/>
  <c r="R481" i="1"/>
  <c r="Y481" i="1" s="1"/>
  <c r="V483" i="1"/>
  <c r="V481" i="1"/>
  <c r="V486" i="1"/>
  <c r="U485" i="1"/>
  <c r="Z485" i="1" s="1"/>
  <c r="R479" i="1"/>
  <c r="Y479" i="1" s="1"/>
  <c r="R455" i="1"/>
  <c r="Y455" i="1" s="1"/>
  <c r="R478" i="1"/>
  <c r="Y478" i="1" s="1"/>
  <c r="R477" i="1"/>
  <c r="Y477" i="1" s="1"/>
  <c r="R462" i="1"/>
  <c r="Y462" i="1" s="1"/>
  <c r="U474" i="1"/>
  <c r="R449" i="1"/>
  <c r="Y449" i="1" s="1"/>
  <c r="U457" i="1"/>
  <c r="R460" i="1"/>
  <c r="Y460" i="1" s="1"/>
  <c r="R465" i="1"/>
  <c r="Y465" i="1" s="1"/>
  <c r="U455" i="1"/>
  <c r="V469" i="1"/>
  <c r="R458" i="1"/>
  <c r="Y458" i="1" s="1"/>
  <c r="R459" i="1"/>
  <c r="Y459" i="1" s="1"/>
  <c r="V460" i="1"/>
  <c r="V466" i="1"/>
  <c r="V458" i="1"/>
  <c r="V461" i="1"/>
  <c r="R463" i="1"/>
  <c r="Y463" i="1" s="1"/>
  <c r="R461" i="1"/>
  <c r="Y461" i="1" s="1"/>
  <c r="R466" i="1"/>
  <c r="Y466" i="1" s="1"/>
  <c r="R456" i="1"/>
  <c r="Y456" i="1" s="1"/>
  <c r="U452" i="1"/>
  <c r="R452" i="1"/>
  <c r="Y452" i="1" s="1"/>
  <c r="R454" i="1"/>
  <c r="Y454" i="1" s="1"/>
  <c r="R453" i="1"/>
  <c r="Y453" i="1" s="1"/>
  <c r="R450" i="1"/>
  <c r="Y450" i="1" s="1"/>
  <c r="U440" i="1"/>
  <c r="R441" i="1"/>
  <c r="Y441" i="1" s="1"/>
  <c r="R451" i="1"/>
  <c r="Y451" i="1" s="1"/>
  <c r="U444" i="1"/>
  <c r="Z444" i="1" s="1"/>
  <c r="U441" i="1"/>
  <c r="Z441" i="1" s="1"/>
  <c r="R443" i="1"/>
  <c r="Y443" i="1" s="1"/>
  <c r="R439" i="1"/>
  <c r="Y439" i="1" s="1"/>
  <c r="V443" i="1"/>
  <c r="R446" i="1"/>
  <c r="Y446" i="1" s="1"/>
  <c r="V445" i="1"/>
  <c r="U423" i="1"/>
  <c r="U434" i="1"/>
  <c r="Z434" i="1" s="1"/>
  <c r="U396" i="1"/>
  <c r="U430" i="1"/>
  <c r="U417" i="1"/>
  <c r="Z417" i="1" s="1"/>
  <c r="R408" i="1"/>
  <c r="Y408" i="1" s="1"/>
  <c r="U429" i="1"/>
  <c r="R409" i="1"/>
  <c r="Y409" i="1" s="1"/>
  <c r="R371" i="1"/>
  <c r="Y371" i="1" s="1"/>
  <c r="R425" i="1"/>
  <c r="Y425" i="1" s="1"/>
  <c r="U382" i="1"/>
  <c r="Z382" i="1" s="1"/>
  <c r="U412" i="1"/>
  <c r="Z412" i="1" s="1"/>
  <c r="U411" i="1"/>
  <c r="Z411" i="1" s="1"/>
  <c r="R407" i="1"/>
  <c r="Y407" i="1" s="1"/>
  <c r="R399" i="1"/>
  <c r="Y399" i="1" s="1"/>
  <c r="R413" i="1"/>
  <c r="Y413" i="1" s="1"/>
  <c r="V422" i="1"/>
  <c r="V420" i="1"/>
  <c r="V424" i="1"/>
  <c r="U426" i="1"/>
  <c r="Z426" i="1" s="1"/>
  <c r="R419" i="1"/>
  <c r="Y419" i="1" s="1"/>
  <c r="R417" i="1"/>
  <c r="Y417" i="1" s="1"/>
  <c r="U425" i="1"/>
  <c r="Z425" i="1" s="1"/>
  <c r="U407" i="1"/>
  <c r="Z407" i="1" s="1"/>
  <c r="R411" i="1"/>
  <c r="Y411" i="1" s="1"/>
  <c r="V409" i="1"/>
  <c r="R415" i="1"/>
  <c r="Y415" i="1" s="1"/>
  <c r="U419" i="1"/>
  <c r="Z419" i="1" s="1"/>
  <c r="V416" i="1"/>
  <c r="V408" i="1"/>
  <c r="R406" i="1"/>
  <c r="Y406" i="1" s="1"/>
  <c r="V399" i="1"/>
  <c r="V418" i="1"/>
  <c r="V415" i="1"/>
  <c r="U376" i="1"/>
  <c r="U395" i="1"/>
  <c r="Z395" i="1" s="1"/>
  <c r="R401" i="1"/>
  <c r="Y401" i="1" s="1"/>
  <c r="R412" i="1"/>
  <c r="Y412" i="1" s="1"/>
  <c r="U402" i="1"/>
  <c r="Z402" i="1" s="1"/>
  <c r="R397" i="1"/>
  <c r="Y397" i="1" s="1"/>
  <c r="R418" i="1"/>
  <c r="Y418" i="1" s="1"/>
  <c r="R410" i="1"/>
  <c r="Y410" i="1" s="1"/>
  <c r="R400" i="1"/>
  <c r="Y400" i="1" s="1"/>
  <c r="V404" i="1"/>
  <c r="V389" i="1"/>
  <c r="R398" i="1"/>
  <c r="Y398" i="1" s="1"/>
  <c r="V398" i="1"/>
  <c r="R375" i="1"/>
  <c r="Y375" i="1" s="1"/>
  <c r="R374" i="1"/>
  <c r="Y374" i="1" s="1"/>
  <c r="U386" i="1"/>
  <c r="R380" i="1"/>
  <c r="Y380" i="1" s="1"/>
  <c r="R379" i="1"/>
  <c r="Y379" i="1" s="1"/>
  <c r="V385" i="1"/>
  <c r="V388" i="1"/>
  <c r="R369" i="1"/>
  <c r="Y369" i="1" s="1"/>
  <c r="R367" i="1"/>
  <c r="Y367" i="1" s="1"/>
  <c r="R377" i="1"/>
  <c r="Y377" i="1" s="1"/>
  <c r="U351" i="1"/>
  <c r="V383" i="1"/>
  <c r="V375" i="1"/>
  <c r="V367" i="1"/>
  <c r="R370" i="1"/>
  <c r="Y370" i="1" s="1"/>
  <c r="V372" i="1"/>
  <c r="V378" i="1"/>
  <c r="R378" i="1"/>
  <c r="Y378" i="1" s="1"/>
  <c r="R384" i="1"/>
  <c r="Y384" i="1" s="1"/>
  <c r="R376" i="1"/>
  <c r="Y376" i="1" s="1"/>
  <c r="R368" i="1"/>
  <c r="Y368" i="1" s="1"/>
  <c r="R381" i="1"/>
  <c r="Y381" i="1" s="1"/>
  <c r="R373" i="1"/>
  <c r="Y373" i="1" s="1"/>
  <c r="R362" i="1"/>
  <c r="Y362" i="1" s="1"/>
  <c r="Q361" i="1"/>
  <c r="U357" i="1"/>
  <c r="Q359" i="1"/>
  <c r="R366" i="1"/>
  <c r="Y366" i="1" s="1"/>
  <c r="U364" i="1"/>
  <c r="Z364" i="1" s="1"/>
  <c r="R365" i="1"/>
  <c r="Y365" i="1" s="1"/>
  <c r="U360" i="1"/>
  <c r="Z360" i="1" s="1"/>
  <c r="U354" i="1"/>
  <c r="Z354" i="1" s="1"/>
  <c r="V361" i="1"/>
  <c r="U352" i="1"/>
  <c r="Q364" i="1"/>
  <c r="U331" i="1"/>
  <c r="R353" i="1"/>
  <c r="Y353" i="1" s="1"/>
  <c r="U350" i="1"/>
  <c r="U356" i="1"/>
  <c r="R357" i="1"/>
  <c r="Y357" i="1" s="1"/>
  <c r="Q356" i="1"/>
  <c r="V346" i="1"/>
  <c r="V349" i="1"/>
  <c r="U355" i="1"/>
  <c r="Z355" i="1" s="1"/>
  <c r="U341" i="1"/>
  <c r="U340" i="1"/>
  <c r="Z340" i="1" s="1"/>
  <c r="R340" i="1"/>
  <c r="Y340" i="1" s="1"/>
  <c r="R332" i="1"/>
  <c r="Y332" i="1" s="1"/>
  <c r="U345" i="1"/>
  <c r="Z345" i="1" s="1"/>
  <c r="U332" i="1"/>
  <c r="U329" i="1"/>
  <c r="R336" i="1"/>
  <c r="Y336" i="1" s="1"/>
  <c r="R341" i="1"/>
  <c r="Y341" i="1" s="1"/>
  <c r="R342" i="1"/>
  <c r="Y342" i="1" s="1"/>
  <c r="R334" i="1"/>
  <c r="Y334" i="1" s="1"/>
  <c r="V344" i="1"/>
  <c r="U333" i="1"/>
  <c r="Z333" i="1" s="1"/>
  <c r="R343" i="1"/>
  <c r="Y343" i="1" s="1"/>
  <c r="V337" i="1"/>
  <c r="V336" i="1"/>
  <c r="V342" i="1"/>
  <c r="R337" i="1"/>
  <c r="Y337" i="1" s="1"/>
  <c r="V330" i="1"/>
  <c r="R325" i="1"/>
  <c r="Y325" i="1" s="1"/>
  <c r="R330" i="1"/>
  <c r="Y330" i="1" s="1"/>
  <c r="V327" i="1"/>
  <c r="R327" i="1"/>
  <c r="Y327" i="1" s="1"/>
  <c r="U324" i="1"/>
  <c r="V322" i="1"/>
  <c r="R322" i="1"/>
  <c r="Y322" i="1" s="1"/>
  <c r="R318" i="1"/>
  <c r="Y318" i="1" s="1"/>
  <c r="R317" i="1"/>
  <c r="Y317" i="1" s="1"/>
  <c r="V313" i="1"/>
  <c r="U312" i="1"/>
  <c r="R313" i="1"/>
  <c r="Y313" i="1" s="1"/>
  <c r="U311" i="1"/>
  <c r="R312" i="1"/>
  <c r="Y312" i="1" s="1"/>
  <c r="R311" i="1"/>
  <c r="Y311" i="1" s="1"/>
  <c r="R310" i="1"/>
  <c r="Y310" i="1" s="1"/>
  <c r="V309" i="1"/>
  <c r="U307" i="1"/>
  <c r="R309" i="1"/>
  <c r="Y309" i="1" s="1"/>
  <c r="V306" i="1"/>
  <c r="V305" i="1"/>
  <c r="U304" i="1"/>
  <c r="Z304" i="1" s="1"/>
  <c r="V303" i="1"/>
  <c r="U302" i="1"/>
  <c r="V301" i="1"/>
  <c r="U300" i="1"/>
  <c r="U294" i="1"/>
  <c r="U298" i="1"/>
  <c r="U291" i="1"/>
  <c r="U297" i="1"/>
  <c r="V296" i="1"/>
  <c r="U295" i="1"/>
  <c r="R296" i="1"/>
  <c r="Y296" i="1" s="1"/>
  <c r="V292" i="1"/>
  <c r="R292" i="1"/>
  <c r="Y292" i="1" s="1"/>
  <c r="U290" i="1"/>
  <c r="U287" i="1"/>
  <c r="Z287" i="1" s="1"/>
  <c r="V288" i="1"/>
  <c r="U281" i="1"/>
  <c r="Z281" i="1" s="1"/>
  <c r="R285" i="1"/>
  <c r="Y285" i="1" s="1"/>
  <c r="U273" i="1"/>
  <c r="R278" i="1"/>
  <c r="Y278" i="1" s="1"/>
  <c r="V279" i="1"/>
  <c r="U275" i="1"/>
  <c r="Z275" i="1" s="1"/>
  <c r="R274" i="1"/>
  <c r="Y274" i="1" s="1"/>
  <c r="V271" i="1"/>
  <c r="U261" i="1"/>
  <c r="U268" i="1"/>
  <c r="U257" i="1"/>
  <c r="U267" i="1"/>
  <c r="R269" i="1"/>
  <c r="Y269" i="1" s="1"/>
  <c r="U264" i="1"/>
  <c r="R262" i="1"/>
  <c r="Y262" i="1" s="1"/>
  <c r="U234" i="1"/>
  <c r="V260" i="1"/>
  <c r="U250" i="1"/>
  <c r="V251" i="1"/>
  <c r="R251" i="1"/>
  <c r="Y251" i="1" s="1"/>
  <c r="U247" i="1"/>
  <c r="Z247" i="1" s="1"/>
  <c r="R250" i="1"/>
  <c r="Y250" i="1" s="1"/>
  <c r="V246" i="1"/>
  <c r="U245" i="1"/>
  <c r="R236" i="1"/>
  <c r="Y236" i="1" s="1"/>
  <c r="V237" i="1"/>
  <c r="U239" i="1"/>
  <c r="U243" i="1"/>
  <c r="V236" i="1"/>
  <c r="V235" i="1"/>
  <c r="V233" i="1"/>
  <c r="R240" i="1"/>
  <c r="Y240" i="1" s="1"/>
  <c r="R239" i="1"/>
  <c r="Y239" i="1" s="1"/>
  <c r="U227" i="1"/>
  <c r="U231" i="1"/>
  <c r="Z231" i="1" s="1"/>
  <c r="V229" i="1"/>
  <c r="R217" i="1"/>
  <c r="Y217" i="1" s="1"/>
  <c r="U221" i="1"/>
  <c r="Z221" i="1" s="1"/>
  <c r="Q209" i="1"/>
  <c r="U218" i="1"/>
  <c r="V225" i="1"/>
  <c r="R220" i="1"/>
  <c r="Y220" i="1" s="1"/>
  <c r="U209" i="1"/>
  <c r="Z209" i="1" s="1"/>
  <c r="U215" i="1"/>
  <c r="R211" i="1"/>
  <c r="Y211" i="1" s="1"/>
  <c r="R223" i="1"/>
  <c r="Y223" i="1" s="1"/>
  <c r="V213" i="1"/>
  <c r="V219" i="1"/>
  <c r="U217" i="1"/>
  <c r="Z217" i="1" s="1"/>
  <c r="V224" i="1"/>
  <c r="U223" i="1"/>
  <c r="Z223" i="1" s="1"/>
  <c r="R203" i="1"/>
  <c r="Y203" i="1" s="1"/>
  <c r="Q215" i="1"/>
  <c r="V199" i="1"/>
  <c r="R213" i="1"/>
  <c r="Y213" i="1" s="1"/>
  <c r="Q198" i="1"/>
  <c r="U202" i="1"/>
  <c r="U214" i="1"/>
  <c r="Z214" i="1" s="1"/>
  <c r="Q210" i="1"/>
  <c r="U197" i="1"/>
  <c r="Z197" i="1" s="1"/>
  <c r="Q205" i="1"/>
  <c r="V212" i="1"/>
  <c r="Q212" i="1"/>
  <c r="R202" i="1"/>
  <c r="Y202" i="1" s="1"/>
  <c r="R201" i="1"/>
  <c r="Y201" i="1" s="1"/>
  <c r="U200" i="1"/>
  <c r="Z200" i="1" s="1"/>
  <c r="Q200" i="1"/>
  <c r="Q204" i="1"/>
  <c r="U191" i="1"/>
  <c r="U203" i="1"/>
  <c r="Z203" i="1" s="1"/>
  <c r="R199" i="1"/>
  <c r="Y199" i="1" s="1"/>
  <c r="V196" i="1"/>
  <c r="Q193" i="1"/>
  <c r="R196" i="1"/>
  <c r="Y196" i="1" s="1"/>
  <c r="V194" i="1"/>
  <c r="Q195" i="1"/>
  <c r="U190" i="1"/>
  <c r="V193" i="1"/>
  <c r="Q192" i="1"/>
  <c r="Q190" i="1"/>
  <c r="U183" i="1"/>
  <c r="Q189" i="1"/>
  <c r="V187" i="1"/>
  <c r="Q188" i="1"/>
  <c r="Q186" i="1"/>
  <c r="Q185" i="1"/>
  <c r="Q183" i="1"/>
  <c r="U182" i="1"/>
  <c r="U181" i="1"/>
  <c r="Q182" i="1"/>
  <c r="Q181" i="1"/>
  <c r="V180" i="1"/>
  <c r="U179" i="1"/>
  <c r="Q180" i="1"/>
  <c r="U178" i="1"/>
  <c r="R176" i="1"/>
  <c r="Y176" i="1" s="1"/>
  <c r="U173" i="1"/>
  <c r="U172" i="1"/>
  <c r="Q172" i="1"/>
  <c r="V171" i="1"/>
  <c r="U170" i="1"/>
  <c r="Q162" i="1"/>
  <c r="Q170" i="1"/>
  <c r="Q169" i="1"/>
  <c r="U166" i="1"/>
  <c r="Q163" i="1"/>
  <c r="R148" i="1"/>
  <c r="Y148" i="1" s="1"/>
  <c r="U167" i="1"/>
  <c r="R168" i="1"/>
  <c r="Y168" i="1" s="1"/>
  <c r="V161" i="1"/>
  <c r="V163" i="1"/>
  <c r="R166" i="1"/>
  <c r="Y166" i="1" s="1"/>
  <c r="U152" i="1"/>
  <c r="Z152" i="1" s="1"/>
  <c r="Q167" i="1"/>
  <c r="Q164" i="1"/>
  <c r="Q153" i="1"/>
  <c r="Q165" i="1"/>
  <c r="U150" i="1"/>
  <c r="R159" i="1"/>
  <c r="Y159" i="1" s="1"/>
  <c r="Q158" i="1"/>
  <c r="U146" i="1"/>
  <c r="R152" i="1"/>
  <c r="Y152" i="1" s="1"/>
  <c r="V155" i="1"/>
  <c r="V153" i="1"/>
  <c r="U148" i="1"/>
  <c r="R154" i="1"/>
  <c r="Y154" i="1" s="1"/>
  <c r="R149" i="1"/>
  <c r="Y149" i="1" s="1"/>
  <c r="Q147" i="1"/>
  <c r="V144" i="1"/>
  <c r="Q144" i="1"/>
  <c r="V143" i="1"/>
  <c r="Q143" i="1"/>
  <c r="V142" i="1"/>
  <c r="Q140" i="1"/>
  <c r="R139" i="1"/>
  <c r="Y139" i="1" s="1"/>
  <c r="U137" i="1"/>
  <c r="U136" i="1"/>
  <c r="Q137" i="1"/>
  <c r="U135" i="1"/>
  <c r="Z135" i="1" s="1"/>
  <c r="Q136" i="1"/>
  <c r="U134" i="1"/>
  <c r="Z134" i="1" s="1"/>
  <c r="U128" i="1"/>
  <c r="Z128" i="1" s="1"/>
  <c r="U133" i="1"/>
  <c r="Q134" i="1"/>
  <c r="U132" i="1"/>
  <c r="U131" i="1"/>
  <c r="U130" i="1"/>
  <c r="Z130" i="1" s="1"/>
  <c r="U127" i="1"/>
  <c r="U125" i="1"/>
  <c r="U124" i="1"/>
  <c r="Q125" i="1"/>
  <c r="U123" i="1"/>
  <c r="Q124" i="1"/>
  <c r="U122" i="1"/>
  <c r="R123" i="1"/>
  <c r="Y123" i="1" s="1"/>
  <c r="U121" i="1"/>
  <c r="Q120" i="1"/>
  <c r="U119" i="1"/>
  <c r="Q119" i="1"/>
  <c r="Q118" i="1"/>
  <c r="V117" i="1"/>
  <c r="U115" i="1"/>
  <c r="Q116" i="1"/>
  <c r="Q115" i="1"/>
  <c r="U113" i="1"/>
  <c r="Q114" i="1"/>
  <c r="Q112" i="1"/>
  <c r="U112" i="1"/>
  <c r="Z112" i="1" s="1"/>
  <c r="Q113" i="1"/>
  <c r="U109" i="1"/>
  <c r="U111" i="1"/>
  <c r="U110" i="1"/>
  <c r="Q111" i="1"/>
  <c r="Q110" i="1"/>
  <c r="R109" i="1"/>
  <c r="Y109" i="1" s="1"/>
  <c r="V107" i="1"/>
  <c r="Q108" i="1"/>
  <c r="Q107" i="1"/>
  <c r="V106" i="1"/>
  <c r="Q106" i="1"/>
  <c r="Q105" i="1"/>
  <c r="V104" i="1"/>
  <c r="U103" i="1"/>
  <c r="Q104" i="1"/>
  <c r="Q103" i="1"/>
  <c r="Q102" i="1"/>
  <c r="U100" i="1"/>
  <c r="Q86" i="1"/>
  <c r="U81" i="1"/>
  <c r="Q85" i="1"/>
  <c r="U99" i="1"/>
  <c r="Q100" i="1"/>
  <c r="Q95" i="1"/>
  <c r="U98" i="1"/>
  <c r="Q99" i="1"/>
  <c r="U96" i="1"/>
  <c r="R98" i="1"/>
  <c r="Y98" i="1" s="1"/>
  <c r="U91" i="1"/>
  <c r="U93" i="1"/>
  <c r="Z93" i="1" s="1"/>
  <c r="Q96" i="1"/>
  <c r="Q84" i="1"/>
  <c r="U82" i="1"/>
  <c r="Q91" i="1"/>
  <c r="V88" i="1"/>
  <c r="V85" i="1"/>
  <c r="Q87" i="1"/>
  <c r="Q88" i="1"/>
  <c r="U63" i="1"/>
  <c r="Q82" i="1"/>
  <c r="Q79" i="1"/>
  <c r="Q81" i="1"/>
  <c r="V80" i="1"/>
  <c r="U77" i="1"/>
  <c r="Z77" i="1" s="1"/>
  <c r="Q80" i="1"/>
  <c r="Q77" i="1"/>
  <c r="V79" i="1"/>
  <c r="Q71" i="1"/>
  <c r="Q78" i="1"/>
  <c r="Q70" i="1"/>
  <c r="U70" i="1"/>
  <c r="Q76" i="1"/>
  <c r="V76" i="1"/>
  <c r="Q63" i="1"/>
  <c r="Q75" i="1"/>
  <c r="V74" i="1"/>
  <c r="U69" i="1"/>
  <c r="Z69" i="1" s="1"/>
  <c r="Q72" i="1"/>
  <c r="Q69" i="1"/>
  <c r="Q73" i="1"/>
  <c r="Q68" i="1"/>
  <c r="Q62" i="1"/>
  <c r="Q67" i="1"/>
  <c r="V66" i="1"/>
  <c r="Q26" i="1"/>
  <c r="U32" i="1"/>
  <c r="Z32" i="1" s="1"/>
  <c r="R66" i="1"/>
  <c r="Y66" i="1" s="1"/>
  <c r="Q61" i="1"/>
  <c r="Q58" i="1"/>
  <c r="Q57" i="1"/>
  <c r="R65" i="1"/>
  <c r="Y65" i="1" s="1"/>
  <c r="V64" i="1"/>
  <c r="Q64" i="1"/>
  <c r="U44" i="1"/>
  <c r="Z44" i="1" s="1"/>
  <c r="U59" i="1"/>
  <c r="Z59" i="1" s="1"/>
  <c r="Q59" i="1"/>
  <c r="U22" i="1"/>
  <c r="Q60" i="1"/>
  <c r="V60" i="1"/>
  <c r="Q50" i="1"/>
  <c r="Q20" i="1"/>
  <c r="Q36" i="1"/>
  <c r="Q55" i="1"/>
  <c r="V56" i="1"/>
  <c r="V50" i="1"/>
  <c r="Q18" i="1"/>
  <c r="Q28" i="1"/>
  <c r="Q34" i="1"/>
  <c r="U46" i="1"/>
  <c r="Z46" i="1" s="1"/>
  <c r="Q52" i="1"/>
  <c r="Q42" i="1"/>
  <c r="Q48" i="1"/>
  <c r="Q56" i="1"/>
  <c r="Q47" i="1"/>
  <c r="Q53" i="1"/>
  <c r="V51" i="1"/>
  <c r="U40" i="1"/>
  <c r="Z40" i="1" s="1"/>
  <c r="U21" i="1"/>
  <c r="Z21" i="1" s="1"/>
  <c r="Q33" i="1"/>
  <c r="U43" i="1"/>
  <c r="Z43" i="1" s="1"/>
  <c r="Q45" i="1"/>
  <c r="Q51" i="1"/>
  <c r="U35" i="1"/>
  <c r="Z35" i="1" s="1"/>
  <c r="Q44" i="1"/>
  <c r="Q54" i="1"/>
  <c r="Q41" i="1"/>
  <c r="Q25" i="1"/>
  <c r="U49" i="1"/>
  <c r="Z49" i="1" s="1"/>
  <c r="V47" i="1"/>
  <c r="Q43" i="1"/>
  <c r="U30" i="1"/>
  <c r="U18" i="1"/>
  <c r="Z18" i="1" s="1"/>
  <c r="U42" i="1"/>
  <c r="Z42" i="1" s="1"/>
  <c r="Q23" i="1"/>
  <c r="Q37" i="1"/>
  <c r="Q29" i="1"/>
  <c r="U48" i="1"/>
  <c r="Z48" i="1" s="1"/>
  <c r="Q49" i="1"/>
  <c r="U38" i="1"/>
  <c r="U26" i="1"/>
  <c r="Z26" i="1" s="1"/>
  <c r="Q31" i="1"/>
  <c r="Q35" i="1"/>
  <c r="Q27" i="1"/>
  <c r="Q19" i="1"/>
  <c r="Q46" i="1"/>
  <c r="Q39" i="1"/>
  <c r="V28" i="1"/>
  <c r="V36" i="1"/>
  <c r="U41" i="1"/>
  <c r="Z41" i="1" s="1"/>
  <c r="U33" i="1"/>
  <c r="Z33" i="1" s="1"/>
  <c r="U25" i="1"/>
  <c r="Z25" i="1" s="1"/>
  <c r="Q21" i="1"/>
  <c r="Q40" i="1"/>
  <c r="Q32" i="1"/>
  <c r="Q24" i="1"/>
  <c r="Q38" i="1"/>
  <c r="Q30" i="1"/>
  <c r="Q22" i="1"/>
  <c r="U39" i="1"/>
  <c r="Z39" i="1" s="1"/>
  <c r="U31" i="1"/>
  <c r="Z31" i="1" s="1"/>
  <c r="U23" i="1"/>
  <c r="Z23" i="1" s="1"/>
  <c r="U15" i="1"/>
  <c r="Z15" i="1" s="1"/>
  <c r="U16" i="1"/>
  <c r="Q16" i="1"/>
  <c r="Q15" i="1"/>
  <c r="V14" i="1"/>
  <c r="V13" i="1"/>
  <c r="V4" i="1"/>
  <c r="V5" i="1"/>
  <c r="V12" i="1"/>
  <c r="V10" i="1"/>
  <c r="V6" i="1"/>
  <c r="V743" i="1" l="1"/>
  <c r="V1556" i="1"/>
  <c r="V1053" i="1"/>
  <c r="V1422" i="1"/>
  <c r="V1210" i="1"/>
  <c r="V663" i="1"/>
  <c r="V886" i="1"/>
  <c r="V1830" i="1"/>
  <c r="V392" i="1"/>
  <c r="V387" i="1"/>
  <c r="V11" i="1"/>
  <c r="V241" i="1"/>
  <c r="V884" i="1"/>
  <c r="V186" i="1"/>
  <c r="V478" i="1"/>
  <c r="V1034" i="1"/>
  <c r="Z1034" i="1"/>
  <c r="V1311" i="1"/>
  <c r="Z1311" i="1"/>
  <c r="V1847" i="1"/>
  <c r="Z1847" i="1"/>
  <c r="V1334" i="1"/>
  <c r="Z1334" i="1"/>
  <c r="V1119" i="1"/>
  <c r="Z1119" i="1"/>
  <c r="V277" i="1"/>
  <c r="Z277" i="1"/>
  <c r="V1579" i="1"/>
  <c r="Z1579" i="1"/>
  <c r="V1214" i="1"/>
  <c r="Z1214" i="1"/>
  <c r="V626" i="1"/>
  <c r="Z626" i="1"/>
  <c r="V156" i="1"/>
  <c r="Z156" i="1"/>
  <c r="V1406" i="1"/>
  <c r="Z1406" i="1"/>
  <c r="V1147" i="1"/>
  <c r="Z1147" i="1"/>
  <c r="V732" i="1"/>
  <c r="Z732" i="1"/>
  <c r="V543" i="1"/>
  <c r="Z543" i="1"/>
  <c r="V358" i="1"/>
  <c r="Z358" i="1"/>
  <c r="V114" i="1"/>
  <c r="Z114" i="1"/>
  <c r="V240" i="1"/>
  <c r="Z240" i="1"/>
  <c r="V1984" i="1"/>
  <c r="Z1984" i="1"/>
  <c r="V1926" i="1"/>
  <c r="Z1926" i="1"/>
  <c r="V1760" i="1"/>
  <c r="Z1760" i="1"/>
  <c r="V1587" i="1"/>
  <c r="Z1587" i="1"/>
  <c r="V1533" i="1"/>
  <c r="Z1533" i="1"/>
  <c r="V1365" i="1"/>
  <c r="Z1365" i="1"/>
  <c r="V1254" i="1"/>
  <c r="Z1254" i="1"/>
  <c r="V1200" i="1"/>
  <c r="Z1200" i="1"/>
  <c r="V1098" i="1"/>
  <c r="Z1098" i="1"/>
  <c r="V935" i="1"/>
  <c r="Z935" i="1"/>
  <c r="V790" i="1"/>
  <c r="Z790" i="1"/>
  <c r="V662" i="1"/>
  <c r="Z662" i="1"/>
  <c r="V511" i="1"/>
  <c r="Z511" i="1"/>
  <c r="V454" i="1"/>
  <c r="Z454" i="1"/>
  <c r="V380" i="1"/>
  <c r="Z380" i="1"/>
  <c r="V316" i="1"/>
  <c r="Z316" i="1"/>
  <c r="V270" i="1"/>
  <c r="Z270" i="1"/>
  <c r="V176" i="1"/>
  <c r="Z176" i="1"/>
  <c r="V84" i="1"/>
  <c r="Z84" i="1"/>
  <c r="V828" i="1"/>
  <c r="Z828" i="1"/>
  <c r="V603" i="1"/>
  <c r="Z603" i="1"/>
  <c r="V1247" i="1"/>
  <c r="Z1247" i="1"/>
  <c r="V554" i="1"/>
  <c r="Z554" i="1"/>
  <c r="V102" i="1"/>
  <c r="Z102" i="1"/>
  <c r="V45" i="1"/>
  <c r="Z45" i="1"/>
  <c r="V831" i="1"/>
  <c r="Z831" i="1"/>
  <c r="V706" i="1"/>
  <c r="Z706" i="1"/>
  <c r="V319" i="1"/>
  <c r="Z319" i="1"/>
  <c r="V175" i="1"/>
  <c r="Z175" i="1"/>
  <c r="V1978" i="1"/>
  <c r="Z1978" i="1"/>
  <c r="V1871" i="1"/>
  <c r="Z1871" i="1"/>
  <c r="V945" i="1"/>
  <c r="Z945" i="1"/>
  <c r="V1872" i="1"/>
  <c r="Z1872" i="1"/>
  <c r="V1731" i="1"/>
  <c r="Z1731" i="1"/>
  <c r="V1366" i="1"/>
  <c r="Z1366" i="1"/>
  <c r="V766" i="1"/>
  <c r="Z766" i="1"/>
  <c r="V1944" i="1"/>
  <c r="Z1944" i="1"/>
  <c r="V1180" i="1"/>
  <c r="Z1180" i="1"/>
  <c r="D51" i="2"/>
  <c r="L51" i="2"/>
  <c r="H51" i="2"/>
  <c r="J51" i="2"/>
  <c r="C51" i="2"/>
  <c r="G51" i="2"/>
  <c r="K51" i="2"/>
  <c r="F51" i="2"/>
  <c r="I51" i="2"/>
  <c r="N51" i="2"/>
  <c r="E51" i="2"/>
  <c r="M51" i="2"/>
  <c r="V670" i="1"/>
  <c r="Z670" i="1"/>
  <c r="V1439" i="1"/>
  <c r="Z1439" i="1"/>
  <c r="V1592" i="1"/>
  <c r="Z1592" i="1"/>
  <c r="V109" i="1"/>
  <c r="Z109" i="1"/>
  <c r="V264" i="1"/>
  <c r="Z264" i="1"/>
  <c r="V291" i="1"/>
  <c r="Z291" i="1"/>
  <c r="V311" i="1"/>
  <c r="Z311" i="1"/>
  <c r="V324" i="1"/>
  <c r="Z324" i="1"/>
  <c r="V341" i="1"/>
  <c r="Z341" i="1"/>
  <c r="V423" i="1"/>
  <c r="Z423" i="1"/>
  <c r="V452" i="1"/>
  <c r="Z452" i="1"/>
  <c r="V541" i="1"/>
  <c r="Z541" i="1"/>
  <c r="V548" i="1"/>
  <c r="Z548" i="1"/>
  <c r="V553" i="1"/>
  <c r="Z553" i="1"/>
  <c r="V562" i="1"/>
  <c r="V928" i="1"/>
  <c r="V1746" i="1"/>
  <c r="V1458" i="1"/>
  <c r="Z1458" i="1"/>
  <c r="V858" i="1"/>
  <c r="Z858" i="1"/>
  <c r="V582" i="1"/>
  <c r="Z582" i="1"/>
  <c r="V1454" i="1"/>
  <c r="Z1454" i="1"/>
  <c r="V1846" i="1"/>
  <c r="Z1846" i="1"/>
  <c r="V1881" i="1"/>
  <c r="Z1881" i="1"/>
  <c r="V621" i="1"/>
  <c r="Z621" i="1"/>
  <c r="V1347" i="1"/>
  <c r="Z1347" i="1"/>
  <c r="V1199" i="1"/>
  <c r="Z1199" i="1"/>
  <c r="V1636" i="1"/>
  <c r="Z1636" i="1"/>
  <c r="V1152" i="1"/>
  <c r="Z1152" i="1"/>
  <c r="V708" i="1"/>
  <c r="Z708" i="1"/>
  <c r="V1798" i="1"/>
  <c r="Z1798" i="1"/>
  <c r="V1971" i="1"/>
  <c r="Z1971" i="1"/>
  <c r="V1164" i="1"/>
  <c r="Z1164" i="1"/>
  <c r="V648" i="1"/>
  <c r="Z648" i="1"/>
  <c r="V1288" i="1"/>
  <c r="Z1288" i="1"/>
  <c r="V839" i="1"/>
  <c r="Z839" i="1"/>
  <c r="V1973" i="1"/>
  <c r="Z1973" i="1"/>
  <c r="V938" i="1"/>
  <c r="Z938" i="1"/>
  <c r="V1151" i="1"/>
  <c r="Z1151" i="1"/>
  <c r="V667" i="1"/>
  <c r="Z667" i="1"/>
  <c r="V784" i="1"/>
  <c r="Z784" i="1"/>
  <c r="V1431" i="1"/>
  <c r="Z1431" i="1"/>
  <c r="V19" i="1"/>
  <c r="Z19" i="1"/>
  <c r="V2015" i="1"/>
  <c r="Z2015" i="1"/>
  <c r="V1831" i="1"/>
  <c r="Z1831" i="1"/>
  <c r="V1662" i="1"/>
  <c r="Z1662" i="1"/>
  <c r="V1530" i="1"/>
  <c r="Z1530" i="1"/>
  <c r="V1298" i="1"/>
  <c r="Z1298" i="1"/>
  <c r="V1267" i="1"/>
  <c r="Z1267" i="1"/>
  <c r="V1229" i="1"/>
  <c r="Z1229" i="1"/>
  <c r="V1060" i="1"/>
  <c r="Z1060" i="1"/>
  <c r="V1128" i="1"/>
  <c r="Z1128" i="1"/>
  <c r="V871" i="1"/>
  <c r="Z871" i="1"/>
  <c r="V595" i="1"/>
  <c r="Z595" i="1"/>
  <c r="V410" i="1"/>
  <c r="Z410" i="1"/>
  <c r="V274" i="1"/>
  <c r="Z274" i="1"/>
  <c r="V89" i="1"/>
  <c r="Z89" i="1"/>
  <c r="V37" i="1"/>
  <c r="Z37" i="1"/>
  <c r="V299" i="1"/>
  <c r="Z299" i="1"/>
  <c r="V1991" i="1"/>
  <c r="Z1991" i="1"/>
  <c r="V1838" i="1"/>
  <c r="Z1838" i="1"/>
  <c r="V1654" i="1"/>
  <c r="Z1654" i="1"/>
  <c r="V1561" i="1"/>
  <c r="Z1561" i="1"/>
  <c r="V1465" i="1"/>
  <c r="Z1465" i="1"/>
  <c r="V1357" i="1"/>
  <c r="Z1357" i="1"/>
  <c r="V1222" i="1"/>
  <c r="Z1222" i="1"/>
  <c r="I62" i="2"/>
  <c r="C62" i="2"/>
  <c r="H62" i="2"/>
  <c r="L62" i="2"/>
  <c r="M62" i="2"/>
  <c r="E62" i="2"/>
  <c r="J62" i="2"/>
  <c r="F62" i="2"/>
  <c r="N62" i="2"/>
  <c r="K62" i="2"/>
  <c r="D62" i="2"/>
  <c r="G62" i="2"/>
  <c r="V492" i="1"/>
  <c r="Z492" i="1"/>
  <c r="V370" i="1"/>
  <c r="Z370" i="1"/>
  <c r="V2017" i="1"/>
  <c r="Z2017" i="1"/>
  <c r="V1735" i="1"/>
  <c r="Z1735" i="1"/>
  <c r="V1020" i="1"/>
  <c r="Z1020" i="1"/>
  <c r="V1088" i="1"/>
  <c r="Z1088" i="1"/>
  <c r="V1155" i="1"/>
  <c r="Z1155" i="1"/>
  <c r="V847" i="1"/>
  <c r="Z847" i="1"/>
  <c r="V726" i="1"/>
  <c r="Z726" i="1"/>
  <c r="V539" i="1"/>
  <c r="Z539" i="1"/>
  <c r="V451" i="1"/>
  <c r="Z451" i="1"/>
  <c r="V347" i="1"/>
  <c r="Z347" i="1"/>
  <c r="V262" i="1"/>
  <c r="Z262" i="1"/>
  <c r="V95" i="1"/>
  <c r="Z95" i="1"/>
  <c r="V184" i="1"/>
  <c r="Z184" i="1"/>
  <c r="V390" i="1"/>
  <c r="Z390" i="1"/>
  <c r="V1950" i="1"/>
  <c r="Z1950" i="1"/>
  <c r="V1877" i="1"/>
  <c r="Z1877" i="1"/>
  <c r="V1728" i="1"/>
  <c r="Z1728" i="1"/>
  <c r="V1581" i="1"/>
  <c r="Z1581" i="1"/>
  <c r="V1446" i="1"/>
  <c r="Z1446" i="1"/>
  <c r="V1356" i="1"/>
  <c r="Z1356" i="1"/>
  <c r="V1262" i="1"/>
  <c r="Z1262" i="1"/>
  <c r="V1114" i="1"/>
  <c r="Z1114" i="1"/>
  <c r="V943" i="1"/>
  <c r="Z943" i="1"/>
  <c r="V751" i="1"/>
  <c r="Z751" i="1"/>
  <c r="V620" i="1"/>
  <c r="Z620" i="1"/>
  <c r="V504" i="1"/>
  <c r="Z504" i="1"/>
  <c r="V442" i="1"/>
  <c r="Z442" i="1"/>
  <c r="V366" i="1"/>
  <c r="Z366" i="1"/>
  <c r="V310" i="1"/>
  <c r="Z310" i="1"/>
  <c r="V263" i="1"/>
  <c r="Z263" i="1"/>
  <c r="V168" i="1"/>
  <c r="Z168" i="1"/>
  <c r="V78" i="1"/>
  <c r="Z78" i="1"/>
  <c r="V814" i="1"/>
  <c r="Z814" i="1"/>
  <c r="V593" i="1"/>
  <c r="Z593" i="1"/>
  <c r="V1969" i="1"/>
  <c r="Z1969" i="1"/>
  <c r="V1783" i="1"/>
  <c r="Z1783" i="1"/>
  <c r="V1657" i="1"/>
  <c r="Z1657" i="1"/>
  <c r="V1526" i="1"/>
  <c r="Z1526" i="1"/>
  <c r="V1263" i="1"/>
  <c r="Z1263" i="1"/>
  <c r="V1209" i="1"/>
  <c r="Z1209" i="1"/>
  <c r="V1030" i="1"/>
  <c r="Z1030" i="1"/>
  <c r="V1099" i="1"/>
  <c r="Z1099" i="1"/>
  <c r="V1165" i="1"/>
  <c r="Z1165" i="1"/>
  <c r="V936" i="1"/>
  <c r="Z936" i="1"/>
  <c r="V849" i="1"/>
  <c r="Z849" i="1"/>
  <c r="V717" i="1"/>
  <c r="Z717" i="1"/>
  <c r="V546" i="1"/>
  <c r="Z546" i="1"/>
  <c r="V467" i="1"/>
  <c r="Z467" i="1"/>
  <c r="V373" i="1"/>
  <c r="Z373" i="1"/>
  <c r="V198" i="1"/>
  <c r="Z198" i="1"/>
  <c r="V20" i="1"/>
  <c r="Z20" i="1"/>
  <c r="V820" i="1"/>
  <c r="Z820" i="1"/>
  <c r="V699" i="1"/>
  <c r="Z699" i="1"/>
  <c r="V525" i="1"/>
  <c r="Z525" i="1"/>
  <c r="V1167" i="1"/>
  <c r="Z1167" i="1"/>
  <c r="V561" i="1"/>
  <c r="Z561" i="1"/>
  <c r="V338" i="1"/>
  <c r="Z338" i="1"/>
  <c r="V1419" i="1"/>
  <c r="Z1419" i="1"/>
  <c r="V1196" i="1"/>
  <c r="Z1196" i="1"/>
  <c r="V100" i="1"/>
  <c r="Z100" i="1"/>
  <c r="V190" i="1"/>
  <c r="Z190" i="1"/>
  <c r="V529" i="1"/>
  <c r="Z529" i="1"/>
  <c r="V1820" i="1"/>
  <c r="Z1820" i="1"/>
  <c r="V1137" i="1"/>
  <c r="Z1137" i="1"/>
  <c r="V1522" i="1"/>
  <c r="Z1522" i="1"/>
  <c r="V1259" i="1"/>
  <c r="Z1259" i="1"/>
  <c r="V885" i="1"/>
  <c r="Z885" i="1"/>
  <c r="V421" i="1"/>
  <c r="Z421" i="1"/>
  <c r="V54" i="1"/>
  <c r="Z54" i="1"/>
  <c r="V1868" i="1"/>
  <c r="Z1868" i="1"/>
  <c r="V1044" i="1"/>
  <c r="Z1044" i="1"/>
  <c r="V788" i="1"/>
  <c r="Z788" i="1"/>
  <c r="V515" i="1"/>
  <c r="Z515" i="1"/>
  <c r="V700" i="1"/>
  <c r="Z700" i="1"/>
  <c r="V1552" i="1"/>
  <c r="Z1552" i="1"/>
  <c r="V1080" i="1"/>
  <c r="Z1080" i="1"/>
  <c r="V453" i="1"/>
  <c r="Z453" i="1"/>
  <c r="V1548" i="1"/>
  <c r="Z1548" i="1"/>
  <c r="V82" i="1"/>
  <c r="Z82" i="1"/>
  <c r="V98" i="1"/>
  <c r="Z98" i="1"/>
  <c r="V115" i="1"/>
  <c r="Z115" i="1"/>
  <c r="V116" i="1"/>
  <c r="V122" i="1"/>
  <c r="Z122" i="1"/>
  <c r="V131" i="1"/>
  <c r="Z131" i="1"/>
  <c r="V172" i="1"/>
  <c r="Z172" i="1"/>
  <c r="V215" i="1"/>
  <c r="Z215" i="1"/>
  <c r="V290" i="1"/>
  <c r="Z290" i="1"/>
  <c r="V298" i="1"/>
  <c r="Z298" i="1"/>
  <c r="V331" i="1"/>
  <c r="Z331" i="1"/>
  <c r="V405" i="1"/>
  <c r="V429" i="1"/>
  <c r="Z429" i="1"/>
  <c r="V439" i="1"/>
  <c r="V474" i="1"/>
  <c r="Z474" i="1"/>
  <c r="V523" i="1"/>
  <c r="Z523" i="1"/>
  <c r="V535" i="1"/>
  <c r="V550" i="1"/>
  <c r="Z550" i="1"/>
  <c r="V557" i="1"/>
  <c r="Z557" i="1"/>
  <c r="V564" i="1"/>
  <c r="Z564" i="1"/>
  <c r="V1721" i="1"/>
  <c r="V1485" i="1"/>
  <c r="V1437" i="1"/>
  <c r="V1265" i="1"/>
  <c r="V1500" i="1"/>
  <c r="Z1500" i="1"/>
  <c r="V1641" i="1"/>
  <c r="Z1641" i="1"/>
  <c r="V835" i="1"/>
  <c r="Z835" i="1"/>
  <c r="V613" i="1"/>
  <c r="V1762" i="1"/>
  <c r="Z1762" i="1"/>
  <c r="V1779" i="1"/>
  <c r="Z1779" i="1"/>
  <c r="V1711" i="1"/>
  <c r="V712" i="1"/>
  <c r="Z712" i="1"/>
  <c r="V1897" i="1"/>
  <c r="Z1897" i="1"/>
  <c r="V1051" i="1"/>
  <c r="Z1051" i="1"/>
  <c r="V1856" i="1"/>
  <c r="Z1856" i="1"/>
  <c r="V1968" i="1"/>
  <c r="Z1968" i="1"/>
  <c r="V622" i="1"/>
  <c r="Z622" i="1"/>
  <c r="V1215" i="1"/>
  <c r="Z1215" i="1"/>
  <c r="V1184" i="1"/>
  <c r="Z1184" i="1"/>
  <c r="V623" i="1"/>
  <c r="Z623" i="1"/>
  <c r="V1894" i="1"/>
  <c r="Z1894" i="1"/>
  <c r="V1681" i="1"/>
  <c r="Z1681" i="1"/>
  <c r="V641" i="1"/>
  <c r="Z641" i="1"/>
  <c r="V656" i="1"/>
  <c r="Z656" i="1"/>
  <c r="V646" i="1"/>
  <c r="Z646" i="1"/>
  <c r="V1988" i="1"/>
  <c r="Z1988" i="1"/>
  <c r="V1540" i="1"/>
  <c r="Z1540" i="1"/>
  <c r="V1236" i="1"/>
  <c r="Z1236" i="1"/>
  <c r="V1603" i="1"/>
  <c r="Z1603" i="1"/>
  <c r="V1255" i="1"/>
  <c r="Z1255" i="1"/>
  <c r="V1008" i="1"/>
  <c r="Z1008" i="1"/>
  <c r="V1272" i="1"/>
  <c r="Z1272" i="1"/>
  <c r="V692" i="1"/>
  <c r="Z692" i="1"/>
  <c r="V984" i="1"/>
  <c r="Z984" i="1"/>
  <c r="V798" i="1"/>
  <c r="Z798" i="1"/>
  <c r="V804" i="1"/>
  <c r="Z804" i="1"/>
  <c r="V2014" i="1"/>
  <c r="Z2014" i="1"/>
  <c r="V1384" i="1"/>
  <c r="Z1384" i="1"/>
  <c r="V1424" i="1"/>
  <c r="Z1424" i="1"/>
  <c r="V1947" i="1"/>
  <c r="Z1947" i="1"/>
  <c r="V1819" i="1"/>
  <c r="Z1819" i="1"/>
  <c r="V1670" i="1"/>
  <c r="Z1670" i="1"/>
  <c r="V1237" i="1"/>
  <c r="Z1237" i="1"/>
  <c r="V1069" i="1"/>
  <c r="Z1069" i="1"/>
  <c r="V1136" i="1"/>
  <c r="Z1136" i="1"/>
  <c r="V834" i="1"/>
  <c r="Z834" i="1"/>
  <c r="V587" i="1"/>
  <c r="Z587" i="1"/>
  <c r="K52" i="2" s="1"/>
  <c r="V655" i="1"/>
  <c r="Z655" i="1"/>
  <c r="V195" i="1"/>
  <c r="Z195" i="1"/>
  <c r="V2007" i="1"/>
  <c r="Z2007" i="1"/>
  <c r="V1832" i="1"/>
  <c r="Z1832" i="1"/>
  <c r="V1650" i="1"/>
  <c r="Z1650" i="1"/>
  <c r="V1543" i="1"/>
  <c r="Z1543" i="1"/>
  <c r="V1473" i="1"/>
  <c r="Z1473" i="1"/>
  <c r="V222" i="1"/>
  <c r="Z222" i="1"/>
  <c r="V140" i="1"/>
  <c r="Z140" i="1"/>
  <c r="V472" i="1"/>
  <c r="Z472" i="1"/>
  <c r="V2025" i="1"/>
  <c r="Z2025" i="1"/>
  <c r="V1839" i="1"/>
  <c r="Z1839" i="1"/>
  <c r="V1743" i="1"/>
  <c r="Z1743" i="1"/>
  <c r="V1532" i="1"/>
  <c r="Z1532" i="1"/>
  <c r="V1379" i="1"/>
  <c r="Z1379" i="1"/>
  <c r="V1028" i="1"/>
  <c r="Z1028" i="1"/>
  <c r="V1097" i="1"/>
  <c r="Z1097" i="1"/>
  <c r="V1163" i="1"/>
  <c r="Z1163" i="1"/>
  <c r="V855" i="1"/>
  <c r="Z855" i="1"/>
  <c r="V724" i="1"/>
  <c r="Z724" i="1"/>
  <c r="V510" i="1"/>
  <c r="Z510" i="1"/>
  <c r="V431" i="1"/>
  <c r="Z431" i="1"/>
  <c r="V334" i="1"/>
  <c r="Z334" i="1"/>
  <c r="V255" i="1"/>
  <c r="Z255" i="1"/>
  <c r="V289" i="1"/>
  <c r="Z289" i="1"/>
  <c r="V1958" i="1"/>
  <c r="Z1958" i="1"/>
  <c r="V1885" i="1"/>
  <c r="Z1885" i="1"/>
  <c r="V1744" i="1"/>
  <c r="Z1744" i="1"/>
  <c r="V1563" i="1"/>
  <c r="Z1563" i="1"/>
  <c r="V1462" i="1"/>
  <c r="Z1462" i="1"/>
  <c r="V1349" i="1"/>
  <c r="Z1349" i="1"/>
  <c r="V1270" i="1"/>
  <c r="Z1270" i="1"/>
  <c r="V1013" i="1"/>
  <c r="Z1013" i="1"/>
  <c r="V1139" i="1"/>
  <c r="Z1139" i="1"/>
  <c r="V951" i="1"/>
  <c r="Z951" i="1"/>
  <c r="V742" i="1"/>
  <c r="Z742" i="1"/>
  <c r="V604" i="1"/>
  <c r="Z604" i="1"/>
  <c r="V494" i="1"/>
  <c r="Z494" i="1"/>
  <c r="V432" i="1"/>
  <c r="Z432" i="1"/>
  <c r="V359" i="1"/>
  <c r="Z359" i="1"/>
  <c r="V238" i="1"/>
  <c r="Z238" i="1"/>
  <c r="V159" i="1"/>
  <c r="Z159" i="1"/>
  <c r="V73" i="1"/>
  <c r="Z73" i="1"/>
  <c r="V772" i="1"/>
  <c r="Z772" i="1"/>
  <c r="V374" i="1"/>
  <c r="Z374" i="1"/>
  <c r="V141" i="1"/>
  <c r="Z141" i="1"/>
  <c r="V1903" i="1"/>
  <c r="Z1903" i="1"/>
  <c r="V1791" i="1"/>
  <c r="Z1791" i="1"/>
  <c r="V1666" i="1"/>
  <c r="Z1666" i="1"/>
  <c r="V1468" i="1"/>
  <c r="Z1468" i="1"/>
  <c r="V1271" i="1"/>
  <c r="Z1271" i="1"/>
  <c r="V1217" i="1"/>
  <c r="Z1217" i="1"/>
  <c r="V1039" i="1"/>
  <c r="Z1039" i="1"/>
  <c r="V1107" i="1"/>
  <c r="Z1107" i="1"/>
  <c r="V944" i="1"/>
  <c r="Z944" i="1"/>
  <c r="V857" i="1"/>
  <c r="Z857" i="1"/>
  <c r="V705" i="1"/>
  <c r="Z705" i="1"/>
  <c r="V534" i="1"/>
  <c r="Z534" i="1"/>
  <c r="V459" i="1"/>
  <c r="Z459" i="1"/>
  <c r="V381" i="1"/>
  <c r="Z381" i="1"/>
  <c r="V192" i="1"/>
  <c r="Z192" i="1"/>
  <c r="V800" i="1"/>
  <c r="Z800" i="1"/>
  <c r="V479" i="1"/>
  <c r="Z479" i="1"/>
  <c r="V242" i="1"/>
  <c r="Z242" i="1"/>
  <c r="G33" i="2" s="1"/>
  <c r="V1509" i="1"/>
  <c r="Z1509" i="1"/>
  <c r="V897" i="1"/>
  <c r="Z897" i="1"/>
  <c r="V1482" i="1"/>
  <c r="Z1482" i="1"/>
  <c r="V1339" i="1"/>
  <c r="Z1339" i="1"/>
  <c r="V1227" i="1"/>
  <c r="Z1227" i="1"/>
  <c r="V1084" i="1"/>
  <c r="Z1084" i="1"/>
  <c r="V851" i="1"/>
  <c r="Z851" i="1"/>
  <c r="V756" i="1"/>
  <c r="Z756" i="1"/>
  <c r="V87" i="1"/>
  <c r="Z87" i="1"/>
  <c r="V1622" i="1"/>
  <c r="Z1622" i="1"/>
  <c r="V1188" i="1"/>
  <c r="Z1188" i="1"/>
  <c r="V164" i="1"/>
  <c r="Z164" i="1"/>
  <c r="V1717" i="1"/>
  <c r="Z1717" i="1"/>
  <c r="V1212" i="1"/>
  <c r="Z1212" i="1"/>
  <c r="V931" i="1"/>
  <c r="Z931" i="1"/>
  <c r="V614" i="1"/>
  <c r="Z614" i="1"/>
  <c r="V111" i="1"/>
  <c r="Z111" i="1"/>
  <c r="V297" i="1"/>
  <c r="Z297" i="1"/>
  <c r="V350" i="1"/>
  <c r="Z350" i="1"/>
  <c r="V1627" i="1"/>
  <c r="Z1627" i="1"/>
  <c r="V1985" i="1"/>
  <c r="Z1985" i="1"/>
  <c r="V993" i="1"/>
  <c r="Z993" i="1"/>
  <c r="V16" i="1"/>
  <c r="Z16" i="1"/>
  <c r="V30" i="1"/>
  <c r="Z30" i="1"/>
  <c r="V132" i="1"/>
  <c r="Z132" i="1"/>
  <c r="V136" i="1"/>
  <c r="Z136" i="1"/>
  <c r="V146" i="1"/>
  <c r="Z146" i="1"/>
  <c r="V166" i="1"/>
  <c r="Z166" i="1"/>
  <c r="V173" i="1"/>
  <c r="Z173" i="1"/>
  <c r="V181" i="1"/>
  <c r="Z181" i="1"/>
  <c r="C46" i="2"/>
  <c r="G46" i="2"/>
  <c r="K46" i="2"/>
  <c r="E46" i="2"/>
  <c r="D46" i="2"/>
  <c r="J46" i="2"/>
  <c r="N46" i="2"/>
  <c r="L46" i="2"/>
  <c r="M46" i="2"/>
  <c r="F46" i="2"/>
  <c r="H46" i="2"/>
  <c r="I46" i="2"/>
  <c r="V243" i="1"/>
  <c r="Z243" i="1"/>
  <c r="V267" i="1"/>
  <c r="Z267" i="1"/>
  <c r="V294" i="1"/>
  <c r="Z294" i="1"/>
  <c r="V312" i="1"/>
  <c r="Z312" i="1"/>
  <c r="V329" i="1"/>
  <c r="Z329" i="1"/>
  <c r="V498" i="1"/>
  <c r="Z498" i="1"/>
  <c r="V477" i="1"/>
  <c r="Z477" i="1"/>
  <c r="V527" i="1"/>
  <c r="Z527" i="1"/>
  <c r="V549" i="1"/>
  <c r="Z549" i="1"/>
  <c r="V1445" i="1"/>
  <c r="V1351" i="1"/>
  <c r="V1090" i="1"/>
  <c r="V1668" i="1"/>
  <c r="Z1668" i="1"/>
  <c r="V1800" i="1"/>
  <c r="Z1800" i="1"/>
  <c r="V1450" i="1"/>
  <c r="Z1450" i="1"/>
  <c r="V1557" i="1"/>
  <c r="Z1557" i="1"/>
  <c r="V710" i="1"/>
  <c r="Z710" i="1"/>
  <c r="V823" i="1"/>
  <c r="Z823" i="1"/>
  <c r="V1194" i="1"/>
  <c r="V960" i="1"/>
  <c r="Z960" i="1"/>
  <c r="V1715" i="1"/>
  <c r="Z1715" i="1"/>
  <c r="V1706" i="1"/>
  <c r="Z1706" i="1"/>
  <c r="V683" i="1"/>
  <c r="Z683" i="1"/>
  <c r="V2023" i="1"/>
  <c r="Z2023" i="1"/>
  <c r="V1534" i="1"/>
  <c r="Z1534" i="1"/>
  <c r="V1216" i="1"/>
  <c r="Z1216" i="1"/>
  <c r="V723" i="1"/>
  <c r="Z723" i="1"/>
  <c r="V1647" i="1"/>
  <c r="Z1647" i="1"/>
  <c r="V611" i="1"/>
  <c r="Z611" i="1"/>
  <c r="V1704" i="1"/>
  <c r="Z1704" i="1"/>
  <c r="V680" i="1"/>
  <c r="Z680" i="1"/>
  <c r="V2005" i="1"/>
  <c r="Z2005" i="1"/>
  <c r="V1970" i="1"/>
  <c r="Z1970" i="1"/>
  <c r="V1974" i="1"/>
  <c r="Z1974" i="1"/>
  <c r="V1371" i="1"/>
  <c r="Z1371" i="1"/>
  <c r="V1221" i="1"/>
  <c r="Z1221" i="1"/>
  <c r="V1041" i="1"/>
  <c r="Z1041" i="1"/>
  <c r="V1220" i="1"/>
  <c r="Z1220" i="1"/>
  <c r="V1388" i="1"/>
  <c r="Z1388" i="1"/>
  <c r="V1089" i="1"/>
  <c r="Z1089" i="1"/>
  <c r="V1189" i="1"/>
  <c r="Z1189" i="1"/>
  <c r="V785" i="1"/>
  <c r="Z785" i="1"/>
  <c r="V1408" i="1"/>
  <c r="Z1408" i="1"/>
  <c r="V1570" i="1"/>
  <c r="Z1570" i="1"/>
  <c r="V1955" i="1"/>
  <c r="Z1955" i="1"/>
  <c r="V1795" i="1"/>
  <c r="Z1795" i="1"/>
  <c r="V1642" i="1"/>
  <c r="Z1642" i="1"/>
  <c r="V1472" i="1"/>
  <c r="Z1472" i="1"/>
  <c r="V1314" i="1"/>
  <c r="Z1314" i="1"/>
  <c r="V1283" i="1"/>
  <c r="Z1283" i="1"/>
  <c r="V1010" i="1"/>
  <c r="Z1010" i="1"/>
  <c r="V1078" i="1"/>
  <c r="Z1078" i="1"/>
  <c r="V1145" i="1"/>
  <c r="Z1145" i="1"/>
  <c r="V842" i="1"/>
  <c r="Z842" i="1"/>
  <c r="V536" i="1"/>
  <c r="Z536" i="1"/>
  <c r="V400" i="1"/>
  <c r="Z400" i="1"/>
  <c r="V228" i="1"/>
  <c r="Z228" i="1"/>
  <c r="V68" i="1"/>
  <c r="Z68" i="1"/>
  <c r="V577" i="1"/>
  <c r="Z577" i="1"/>
  <c r="V174" i="1"/>
  <c r="Z174" i="1"/>
  <c r="V1964" i="1"/>
  <c r="Z1964" i="1"/>
  <c r="V1643" i="1"/>
  <c r="Z1643" i="1"/>
  <c r="V1481" i="1"/>
  <c r="Z1481" i="1"/>
  <c r="V1299" i="1"/>
  <c r="Z1299" i="1"/>
  <c r="V1238" i="1"/>
  <c r="Z1238" i="1"/>
  <c r="V1104" i="1"/>
  <c r="Z1104" i="1"/>
  <c r="V872" i="1"/>
  <c r="Z872" i="1"/>
  <c r="V719" i="1"/>
  <c r="Z719" i="1"/>
  <c r="V556" i="1"/>
  <c r="Z556" i="1"/>
  <c r="V464" i="1"/>
  <c r="Z464" i="1"/>
  <c r="V208" i="1"/>
  <c r="Z208" i="1"/>
  <c r="V94" i="1"/>
  <c r="Z94" i="1"/>
  <c r="V456" i="1"/>
  <c r="Z456" i="1"/>
  <c r="V2000" i="1"/>
  <c r="Z2000" i="1"/>
  <c r="V1833" i="1"/>
  <c r="Z1833" i="1"/>
  <c r="V1724" i="1"/>
  <c r="Z1724" i="1"/>
  <c r="V1499" i="1"/>
  <c r="Z1499" i="1"/>
  <c r="V1105" i="1"/>
  <c r="Z1105" i="1"/>
  <c r="V926" i="1"/>
  <c r="Z926" i="1"/>
  <c r="V714" i="1"/>
  <c r="Z714" i="1"/>
  <c r="V503" i="1"/>
  <c r="Z503" i="1"/>
  <c r="V62" i="1"/>
  <c r="Z62" i="1"/>
  <c r="V162" i="1"/>
  <c r="Z162" i="1"/>
  <c r="V252" i="1"/>
  <c r="Z252" i="1"/>
  <c r="V1966" i="1"/>
  <c r="Z1966" i="1"/>
  <c r="V1710" i="1"/>
  <c r="Z1710" i="1"/>
  <c r="V1337" i="1"/>
  <c r="Z1337" i="1"/>
  <c r="V1278" i="1"/>
  <c r="Z1278" i="1"/>
  <c r="V1021" i="1"/>
  <c r="Z1021" i="1"/>
  <c r="V1148" i="1"/>
  <c r="Z1148" i="1"/>
  <c r="V739" i="1"/>
  <c r="Z739" i="1"/>
  <c r="V594" i="1"/>
  <c r="Z594" i="1"/>
  <c r="V502" i="1"/>
  <c r="Z502" i="1"/>
  <c r="H64" i="2"/>
  <c r="I64" i="2"/>
  <c r="E64" i="2"/>
  <c r="D64" i="2"/>
  <c r="J64" i="2"/>
  <c r="F64" i="2"/>
  <c r="C64" i="2"/>
  <c r="G64" i="2"/>
  <c r="V71" i="1"/>
  <c r="Z71" i="1"/>
  <c r="V547" i="1"/>
  <c r="Z547" i="1"/>
  <c r="V771" i="1"/>
  <c r="Z771" i="1"/>
  <c r="V1911" i="1"/>
  <c r="Z1911" i="1"/>
  <c r="V468" i="1"/>
  <c r="Z468" i="1"/>
  <c r="V249" i="1"/>
  <c r="Z249" i="1"/>
  <c r="V659" i="1"/>
  <c r="Z659" i="1"/>
  <c r="V220" i="1"/>
  <c r="Z220" i="1"/>
  <c r="V1945" i="1"/>
  <c r="Z1945" i="1"/>
  <c r="V1895" i="1"/>
  <c r="Z1895" i="1"/>
  <c r="V1435" i="1"/>
  <c r="Z1435" i="1"/>
  <c r="V1327" i="1"/>
  <c r="Z1327" i="1"/>
  <c r="V1896" i="1"/>
  <c r="Z1896" i="1"/>
  <c r="V1785" i="1"/>
  <c r="Z1785" i="1"/>
  <c r="V1611" i="1"/>
  <c r="Z1611" i="1"/>
  <c r="V1332" i="1"/>
  <c r="Z1332" i="1"/>
  <c r="V1109" i="1"/>
  <c r="Z1109" i="1"/>
  <c r="V325" i="1"/>
  <c r="Z325" i="1"/>
  <c r="V1612" i="1"/>
  <c r="Z1612" i="1"/>
  <c r="V1204" i="1"/>
  <c r="Z1204" i="1"/>
  <c r="V1914" i="1"/>
  <c r="Z1914" i="1"/>
  <c r="V1661" i="1"/>
  <c r="Z1661" i="1"/>
  <c r="V1363" i="1"/>
  <c r="Z1363" i="1"/>
  <c r="V947" i="1"/>
  <c r="Z947" i="1"/>
  <c r="V508" i="1"/>
  <c r="Z508" i="1"/>
  <c r="V1761" i="1"/>
  <c r="Z1761" i="1"/>
  <c r="V707" i="1"/>
  <c r="Z707" i="1"/>
  <c r="V99" i="1"/>
  <c r="Z99" i="1"/>
  <c r="V103" i="1"/>
  <c r="Z103" i="1"/>
  <c r="V123" i="1"/>
  <c r="Z123" i="1"/>
  <c r="V137" i="1"/>
  <c r="Z137" i="1"/>
  <c r="V182" i="1"/>
  <c r="Z182" i="1"/>
  <c r="V183" i="1"/>
  <c r="Z183" i="1"/>
  <c r="V202" i="1"/>
  <c r="Z202" i="1"/>
  <c r="V227" i="1"/>
  <c r="Z227" i="1"/>
  <c r="V239" i="1"/>
  <c r="Z239" i="1"/>
  <c r="V257" i="1"/>
  <c r="Z257" i="1"/>
  <c r="V273" i="1"/>
  <c r="Z273" i="1"/>
  <c r="V300" i="1"/>
  <c r="Z300" i="1"/>
  <c r="V307" i="1"/>
  <c r="Z307" i="1"/>
  <c r="V332" i="1"/>
  <c r="Z332" i="1"/>
  <c r="V352" i="1"/>
  <c r="Z352" i="1"/>
  <c r="V351" i="1"/>
  <c r="Z351" i="1"/>
  <c r="V440" i="1"/>
  <c r="Z440" i="1"/>
  <c r="V542" i="1"/>
  <c r="Z542" i="1"/>
  <c r="V558" i="1"/>
  <c r="Z558" i="1"/>
  <c r="V571" i="1"/>
  <c r="Z571" i="1"/>
  <c r="V1790" i="1"/>
  <c r="Z1790" i="1"/>
  <c r="V1594" i="1"/>
  <c r="Z1594" i="1"/>
  <c r="V1844" i="1"/>
  <c r="Z1844" i="1"/>
  <c r="V1354" i="1"/>
  <c r="Z1354" i="1"/>
  <c r="V1508" i="1"/>
  <c r="Z1508" i="1"/>
  <c r="V636" i="1"/>
  <c r="Z636" i="1"/>
  <c r="V850" i="1"/>
  <c r="Z850" i="1"/>
  <c r="V1646" i="1"/>
  <c r="Z1646" i="1"/>
  <c r="V1714" i="1"/>
  <c r="Z1714" i="1"/>
  <c r="V1937" i="1"/>
  <c r="Z1937" i="1"/>
  <c r="V1224" i="1"/>
  <c r="Z1224" i="1"/>
  <c r="V1168" i="1"/>
  <c r="V711" i="1"/>
  <c r="Z711" i="1"/>
  <c r="V829" i="1"/>
  <c r="Z829" i="1"/>
  <c r="V592" i="1"/>
  <c r="Z592" i="1"/>
  <c r="V1821" i="1"/>
  <c r="Z1821" i="1"/>
  <c r="V1093" i="1"/>
  <c r="Z1093" i="1"/>
  <c r="V958" i="1"/>
  <c r="Z958" i="1"/>
  <c r="V840" i="1"/>
  <c r="Z840" i="1"/>
  <c r="V996" i="1"/>
  <c r="Z996" i="1"/>
  <c r="V1067" i="1"/>
  <c r="V1064" i="1"/>
  <c r="Z1064" i="1"/>
  <c r="V1582" i="1"/>
  <c r="Z1582" i="1"/>
  <c r="V802" i="1"/>
  <c r="Z802" i="1"/>
  <c r="V1385" i="1"/>
  <c r="Z1385" i="1"/>
  <c r="V1430" i="1"/>
  <c r="Z1430" i="1"/>
  <c r="V1418" i="1"/>
  <c r="Z1418" i="1"/>
  <c r="V1405" i="1"/>
  <c r="Z1405" i="1"/>
  <c r="V1963" i="1"/>
  <c r="Z1963" i="1"/>
  <c r="V1803" i="1"/>
  <c r="Z1803" i="1"/>
  <c r="V1624" i="1"/>
  <c r="Z1624" i="1"/>
  <c r="V1480" i="1"/>
  <c r="Z1480" i="1"/>
  <c r="V1322" i="1"/>
  <c r="Z1322" i="1"/>
  <c r="V1018" i="1"/>
  <c r="Z1018" i="1"/>
  <c r="V1086" i="1"/>
  <c r="Z1086" i="1"/>
  <c r="V1153" i="1"/>
  <c r="Z1153" i="1"/>
  <c r="V809" i="1"/>
  <c r="Z809" i="1"/>
  <c r="V391" i="1"/>
  <c r="Z391" i="1"/>
  <c r="V216" i="1"/>
  <c r="Z216" i="1"/>
  <c r="V53" i="1"/>
  <c r="Z53" i="1"/>
  <c r="V518" i="1"/>
  <c r="Z518" i="1"/>
  <c r="V158" i="1"/>
  <c r="Z158" i="1"/>
  <c r="V1934" i="1"/>
  <c r="Z1934" i="1"/>
  <c r="V1633" i="1"/>
  <c r="Z1633" i="1"/>
  <c r="V1515" i="1"/>
  <c r="Z1515" i="1"/>
  <c r="V1452" i="1"/>
  <c r="Z1452" i="1"/>
  <c r="V1182" i="1"/>
  <c r="Z1182" i="1"/>
  <c r="V1011" i="1"/>
  <c r="Z1011" i="1"/>
  <c r="V1154" i="1"/>
  <c r="Z1154" i="1"/>
  <c r="V846" i="1"/>
  <c r="Z846" i="1"/>
  <c r="V703" i="1"/>
  <c r="Z703" i="1"/>
  <c r="V537" i="1"/>
  <c r="Z537" i="1"/>
  <c r="V450" i="1"/>
  <c r="Z450" i="1"/>
  <c r="V321" i="1"/>
  <c r="Z321" i="1"/>
  <c r="V189" i="1"/>
  <c r="Z189" i="1"/>
  <c r="V61" i="1"/>
  <c r="Z61" i="1"/>
  <c r="V317" i="1"/>
  <c r="Z317" i="1"/>
  <c r="V2008" i="1"/>
  <c r="Z2008" i="1"/>
  <c r="V1797" i="1"/>
  <c r="Z1797" i="1"/>
  <c r="V1586" i="1"/>
  <c r="Z1586" i="1"/>
  <c r="V1466" i="1"/>
  <c r="Z1466" i="1"/>
  <c r="V1308" i="1"/>
  <c r="Z1308" i="1"/>
  <c r="V1046" i="1"/>
  <c r="Z1046" i="1"/>
  <c r="V1113" i="1"/>
  <c r="Z1113" i="1"/>
  <c r="V934" i="1"/>
  <c r="Z934" i="1"/>
  <c r="V836" i="1"/>
  <c r="Z836" i="1"/>
  <c r="V691" i="1"/>
  <c r="Z691" i="1"/>
  <c r="V493" i="1"/>
  <c r="Z493" i="1"/>
  <c r="V393" i="1"/>
  <c r="Z393" i="1"/>
  <c r="V315" i="1"/>
  <c r="Z315" i="1"/>
  <c r="V204" i="1"/>
  <c r="Z204" i="1"/>
  <c r="V58" i="1"/>
  <c r="Z58" i="1"/>
  <c r="V145" i="1"/>
  <c r="Z145" i="1"/>
  <c r="V1936" i="1"/>
  <c r="Z1936" i="1"/>
  <c r="V1665" i="1"/>
  <c r="Z1665" i="1"/>
  <c r="V1545" i="1"/>
  <c r="Z1545" i="1"/>
  <c r="V1441" i="1"/>
  <c r="Z1441" i="1"/>
  <c r="V1309" i="1"/>
  <c r="Z1309" i="1"/>
  <c r="V1286" i="1"/>
  <c r="Z1286" i="1"/>
  <c r="V1156" i="1"/>
  <c r="Z1156" i="1"/>
  <c r="V880" i="1"/>
  <c r="Z880" i="1"/>
  <c r="V730" i="1"/>
  <c r="Z730" i="1"/>
  <c r="V480" i="1"/>
  <c r="Z480" i="1"/>
  <c r="V413" i="1"/>
  <c r="Z413" i="1"/>
  <c r="V348" i="1"/>
  <c r="Z348" i="1"/>
  <c r="V284" i="1"/>
  <c r="Z284" i="1"/>
  <c r="V210" i="1"/>
  <c r="Z210" i="1"/>
  <c r="V138" i="1"/>
  <c r="Z138" i="1"/>
  <c r="V27" i="1"/>
  <c r="Z27" i="1"/>
  <c r="V755" i="1"/>
  <c r="Z755" i="1"/>
  <c r="V531" i="1"/>
  <c r="Z531" i="1"/>
  <c r="V1919" i="1"/>
  <c r="Z1919" i="1"/>
  <c r="V437" i="1"/>
  <c r="Z437" i="1"/>
  <c r="V72" i="1"/>
  <c r="Z72" i="1"/>
  <c r="V653" i="1"/>
  <c r="Z653" i="1"/>
  <c r="V438" i="1"/>
  <c r="Z438" i="1"/>
  <c r="V226" i="1"/>
  <c r="Z226" i="1"/>
  <c r="V462" i="1"/>
  <c r="Z462" i="1"/>
  <c r="V2012" i="1"/>
  <c r="Z2012" i="1"/>
  <c r="V1933" i="1"/>
  <c r="Z1933" i="1"/>
  <c r="V1852" i="1"/>
  <c r="Z1852" i="1"/>
  <c r="V1793" i="1"/>
  <c r="Z1793" i="1"/>
  <c r="V1590" i="1"/>
  <c r="Z1590" i="1"/>
  <c r="V1449" i="1"/>
  <c r="Z1449" i="1"/>
  <c r="V1016" i="1"/>
  <c r="Z1016" i="1"/>
  <c r="V959" i="1"/>
  <c r="Z959" i="1"/>
  <c r="V746" i="1"/>
  <c r="Z746" i="1"/>
  <c r="V1321" i="1"/>
  <c r="Z1321" i="1"/>
  <c r="V747" i="1"/>
  <c r="Z747" i="1"/>
  <c r="V384" i="1"/>
  <c r="Z384" i="1"/>
  <c r="V191" i="1"/>
  <c r="Z191" i="1"/>
  <c r="V1995" i="1"/>
  <c r="Z1995" i="1"/>
  <c r="V1755" i="1"/>
  <c r="Z1755" i="1"/>
  <c r="V1038" i="1"/>
  <c r="Z1038" i="1"/>
  <c r="V998" i="1"/>
  <c r="Z998" i="1"/>
  <c r="V1569" i="1"/>
  <c r="Z1569" i="1"/>
  <c r="V1052" i="1"/>
  <c r="Z1052" i="1"/>
  <c r="V38" i="1"/>
  <c r="Z38" i="1"/>
  <c r="V178" i="1"/>
  <c r="Z178" i="1"/>
  <c r="V250" i="1"/>
  <c r="Z250" i="1"/>
  <c r="V268" i="1"/>
  <c r="Z268" i="1"/>
  <c r="V357" i="1"/>
  <c r="Z357" i="1"/>
  <c r="V386" i="1"/>
  <c r="Z386" i="1"/>
  <c r="V430" i="1"/>
  <c r="Z430" i="1"/>
  <c r="V455" i="1"/>
  <c r="Z455" i="1"/>
  <c r="V538" i="1"/>
  <c r="Z538" i="1"/>
  <c r="V544" i="1"/>
  <c r="Z544" i="1"/>
  <c r="V565" i="1"/>
  <c r="Z565" i="1"/>
  <c r="V578" i="1"/>
  <c r="Z578" i="1"/>
  <c r="V1884" i="1"/>
  <c r="V1519" i="1"/>
  <c r="V1361" i="1"/>
  <c r="V1282" i="1"/>
  <c r="V898" i="1"/>
  <c r="V1693" i="1"/>
  <c r="Z1693" i="1"/>
  <c r="V1469" i="1"/>
  <c r="Z1469" i="1"/>
  <c r="V978" i="1"/>
  <c r="Z978" i="1"/>
  <c r="V1280" i="1"/>
  <c r="Z1280" i="1"/>
  <c r="V1583" i="1"/>
  <c r="Z1583" i="1"/>
  <c r="V1085" i="1"/>
  <c r="Z1085" i="1"/>
  <c r="V674" i="1"/>
  <c r="Z674" i="1"/>
  <c r="V1055" i="1"/>
  <c r="Z1055" i="1"/>
  <c r="V1256" i="1"/>
  <c r="Z1256" i="1"/>
  <c r="V1941" i="1"/>
  <c r="Z1941" i="1"/>
  <c r="V581" i="1"/>
  <c r="Z581" i="1"/>
  <c r="V602" i="1"/>
  <c r="Z602" i="1"/>
  <c r="V1635" i="1"/>
  <c r="Z1635" i="1"/>
  <c r="V1159" i="1"/>
  <c r="V907" i="1"/>
  <c r="Z907" i="1"/>
  <c r="V1673" i="1"/>
  <c r="Z1673" i="1"/>
  <c r="V997" i="1"/>
  <c r="Z997" i="1"/>
  <c r="V1133" i="1"/>
  <c r="Z1133" i="1"/>
  <c r="V1829" i="1"/>
  <c r="V865" i="1"/>
  <c r="Z865" i="1"/>
  <c r="V1979" i="1"/>
  <c r="Z1979" i="1"/>
  <c r="V1669" i="1"/>
  <c r="Z1669" i="1"/>
  <c r="V1940" i="1"/>
  <c r="Z1940" i="1"/>
  <c r="V1766" i="1"/>
  <c r="Z1766" i="1"/>
  <c r="V1560" i="1"/>
  <c r="Z1560" i="1"/>
  <c r="V1412" i="1"/>
  <c r="Z1412" i="1"/>
  <c r="V1330" i="1"/>
  <c r="Z1330" i="1"/>
  <c r="V1181" i="1"/>
  <c r="Z1181" i="1"/>
  <c r="V1026" i="1"/>
  <c r="Z1026" i="1"/>
  <c r="V1095" i="1"/>
  <c r="Z1095" i="1"/>
  <c r="V1161" i="1"/>
  <c r="Z1161" i="1"/>
  <c r="V758" i="1"/>
  <c r="Z758" i="1"/>
  <c r="V519" i="1"/>
  <c r="Z519" i="1"/>
  <c r="V369" i="1"/>
  <c r="Z369" i="1"/>
  <c r="V165" i="1"/>
  <c r="Z165" i="1"/>
  <c r="V24" i="1"/>
  <c r="Z24" i="1"/>
  <c r="V470" i="1"/>
  <c r="Z470" i="1"/>
  <c r="V1924" i="1"/>
  <c r="Z1924" i="1"/>
  <c r="V1749" i="1"/>
  <c r="Z1749" i="1"/>
  <c r="V1616" i="1"/>
  <c r="Z1616" i="1"/>
  <c r="V1523" i="1"/>
  <c r="Z1523" i="1"/>
  <c r="V1460" i="1"/>
  <c r="Z1460" i="1"/>
  <c r="V1019" i="1"/>
  <c r="Z1019" i="1"/>
  <c r="V974" i="1"/>
  <c r="Z974" i="1"/>
  <c r="V533" i="1"/>
  <c r="Z533" i="1"/>
  <c r="V436" i="1"/>
  <c r="Z436" i="1"/>
  <c r="V185" i="1"/>
  <c r="Z185" i="1"/>
  <c r="V1949" i="1"/>
  <c r="Z1949" i="1"/>
  <c r="V1813" i="1"/>
  <c r="Z1813" i="1"/>
  <c r="V1474" i="1"/>
  <c r="Z1474" i="1"/>
  <c r="V1245" i="1"/>
  <c r="Z1245" i="1"/>
  <c r="V1054" i="1"/>
  <c r="Z1054" i="1"/>
  <c r="V1121" i="1"/>
  <c r="Z1121" i="1"/>
  <c r="V942" i="1"/>
  <c r="Z942" i="1"/>
  <c r="V825" i="1"/>
  <c r="Z825" i="1"/>
  <c r="V671" i="1"/>
  <c r="Z671" i="1"/>
  <c r="V501" i="1"/>
  <c r="Z501" i="1"/>
  <c r="V371" i="1"/>
  <c r="Z371" i="1"/>
  <c r="V293" i="1"/>
  <c r="Z293" i="1"/>
  <c r="V147" i="1"/>
  <c r="Z147" i="1"/>
  <c r="V55" i="1"/>
  <c r="Z55" i="1"/>
  <c r="V86" i="1"/>
  <c r="Z86" i="1"/>
  <c r="V67" i="1"/>
  <c r="Z67" i="1"/>
  <c r="V1902" i="1"/>
  <c r="Z1902" i="1"/>
  <c r="V1782" i="1"/>
  <c r="Z1782" i="1"/>
  <c r="V1553" i="1"/>
  <c r="Z1553" i="1"/>
  <c r="V1407" i="1"/>
  <c r="Z1407" i="1"/>
  <c r="V1317" i="1"/>
  <c r="Z1317" i="1"/>
  <c r="V976" i="1"/>
  <c r="Z976" i="1"/>
  <c r="V715" i="1"/>
  <c r="Z715" i="1"/>
  <c r="V552" i="1"/>
  <c r="Z552" i="1"/>
  <c r="V476" i="1"/>
  <c r="Z476" i="1"/>
  <c r="V403" i="1"/>
  <c r="Z403" i="1"/>
  <c r="V335" i="1"/>
  <c r="Z335" i="1"/>
  <c r="V283" i="1"/>
  <c r="Z283" i="1"/>
  <c r="V205" i="1"/>
  <c r="Z205" i="1"/>
  <c r="V129" i="1"/>
  <c r="Z129" i="1"/>
  <c r="V8" i="1"/>
  <c r="Z8" i="1"/>
  <c r="V735" i="1"/>
  <c r="Z735" i="1"/>
  <c r="V522" i="1"/>
  <c r="Z522" i="1"/>
  <c r="V323" i="1"/>
  <c r="Z323" i="1"/>
  <c r="V1927" i="1"/>
  <c r="Z1927" i="1"/>
  <c r="V1815" i="1"/>
  <c r="Z1815" i="1"/>
  <c r="V1564" i="1"/>
  <c r="Z1564" i="1"/>
  <c r="V1400" i="1"/>
  <c r="Z1400" i="1"/>
  <c r="V1177" i="1"/>
  <c r="Z1177" i="1"/>
  <c r="V1241" i="1"/>
  <c r="Z1241" i="1"/>
  <c r="V1065" i="1"/>
  <c r="Z1065" i="1"/>
  <c r="V1132" i="1"/>
  <c r="Z1132" i="1"/>
  <c r="V969" i="1"/>
  <c r="Z969" i="1"/>
  <c r="V904" i="1"/>
  <c r="Z904" i="1"/>
  <c r="V791" i="1"/>
  <c r="Z791" i="1"/>
  <c r="V675" i="1"/>
  <c r="Z675" i="1"/>
  <c r="V513" i="1"/>
  <c r="Z513" i="1"/>
  <c r="V406" i="1"/>
  <c r="Z406" i="1"/>
  <c r="V318" i="1"/>
  <c r="Z318" i="1"/>
  <c r="V149" i="1"/>
  <c r="Z149" i="1"/>
  <c r="V65" i="1"/>
  <c r="Z65" i="1"/>
  <c r="V9" i="1"/>
  <c r="Z9" i="1"/>
  <c r="V752" i="1"/>
  <c r="Z752" i="1"/>
  <c r="V608" i="1"/>
  <c r="Z608" i="1"/>
  <c r="V433" i="1"/>
  <c r="Z433" i="1"/>
  <c r="V1801" i="1"/>
  <c r="Z1801" i="1"/>
  <c r="V930" i="1"/>
  <c r="Z930" i="1"/>
  <c r="V157" i="1"/>
  <c r="Z157" i="1"/>
  <c r="V1653" i="1"/>
  <c r="Z1653" i="1"/>
  <c r="V1110" i="1"/>
  <c r="Z1110" i="1"/>
  <c r="V127" i="1"/>
  <c r="Z127" i="1"/>
  <c r="V1862" i="1"/>
  <c r="Z1862" i="1"/>
  <c r="V649" i="1"/>
  <c r="Z649" i="1"/>
  <c r="V1175" i="1"/>
  <c r="Z1175" i="1"/>
  <c r="V634" i="1"/>
  <c r="Z634" i="1"/>
  <c r="V1977" i="1"/>
  <c r="Z1977" i="1"/>
  <c r="V1416" i="1"/>
  <c r="Z1416" i="1"/>
  <c r="V1213" i="1"/>
  <c r="Z1213" i="1"/>
  <c r="V605" i="1"/>
  <c r="Z605" i="1"/>
  <c r="V108" i="1"/>
  <c r="Z108" i="1"/>
  <c r="V326" i="1"/>
  <c r="Z326" i="1"/>
  <c r="V1708" i="1"/>
  <c r="Z1708" i="1"/>
  <c r="V901" i="1"/>
  <c r="Z901" i="1"/>
  <c r="V232" i="1"/>
  <c r="Z232" i="1"/>
  <c r="V75" i="1"/>
  <c r="Z75" i="1"/>
  <c r="V1012" i="1"/>
  <c r="Z1012" i="1"/>
  <c r="V887" i="1"/>
  <c r="Z887" i="1"/>
  <c r="V269" i="1"/>
  <c r="Z269" i="1"/>
  <c r="V63" i="1"/>
  <c r="Z63" i="1"/>
  <c r="V22" i="1"/>
  <c r="Z22" i="1"/>
  <c r="V91" i="1"/>
  <c r="Z91" i="1"/>
  <c r="V133" i="1"/>
  <c r="Z133" i="1"/>
  <c r="V81" i="1"/>
  <c r="Z81" i="1"/>
  <c r="V113" i="1"/>
  <c r="Z113" i="1"/>
  <c r="V119" i="1"/>
  <c r="Z119" i="1"/>
  <c r="V124" i="1"/>
  <c r="Z124" i="1"/>
  <c r="V150" i="1"/>
  <c r="Z150" i="1"/>
  <c r="V211" i="1"/>
  <c r="V218" i="1"/>
  <c r="Z218" i="1"/>
  <c r="V261" i="1"/>
  <c r="Z261" i="1"/>
  <c r="M67" i="2" s="1"/>
  <c r="V295" i="1"/>
  <c r="Z295" i="1"/>
  <c r="V302" i="1"/>
  <c r="Z302" i="1"/>
  <c r="V362" i="1"/>
  <c r="V376" i="1"/>
  <c r="Z376" i="1"/>
  <c r="V396" i="1"/>
  <c r="Z396" i="1"/>
  <c r="V516" i="1"/>
  <c r="Z516" i="1"/>
  <c r="V545" i="1"/>
  <c r="Z545" i="1"/>
  <c r="V559" i="1"/>
  <c r="Z559" i="1"/>
  <c r="V567" i="1"/>
  <c r="Z567" i="1"/>
  <c r="V580" i="1"/>
  <c r="Z580" i="1"/>
  <c r="V1863" i="1"/>
  <c r="C103" i="2"/>
  <c r="I103" i="2"/>
  <c r="N103" i="2"/>
  <c r="G103" i="2"/>
  <c r="E103" i="2"/>
  <c r="H103" i="2"/>
  <c r="J103" i="2"/>
  <c r="D103" i="2"/>
  <c r="M103" i="2"/>
  <c r="K103" i="2"/>
  <c r="L103" i="2"/>
  <c r="F103" i="2"/>
  <c r="V1554" i="1"/>
  <c r="V1201" i="1"/>
  <c r="V1211" i="1"/>
  <c r="V889" i="1"/>
  <c r="V760" i="1"/>
  <c r="V1756" i="1"/>
  <c r="Z1756" i="1"/>
  <c r="V1495" i="1"/>
  <c r="Z1495" i="1"/>
  <c r="V895" i="1"/>
  <c r="Z895" i="1"/>
  <c r="H88" i="2"/>
  <c r="I88" i="2"/>
  <c r="F88" i="2"/>
  <c r="N88" i="2"/>
  <c r="C88" i="2"/>
  <c r="E88" i="2"/>
  <c r="K88" i="2"/>
  <c r="M88" i="2"/>
  <c r="J88" i="2"/>
  <c r="D88" i="2"/>
  <c r="L88" i="2"/>
  <c r="G88" i="2"/>
  <c r="V1956" i="1"/>
  <c r="Z1956" i="1"/>
  <c r="V1527" i="1"/>
  <c r="Z1527" i="1"/>
  <c r="V1470" i="1"/>
  <c r="Z1470" i="1"/>
  <c r="V1017" i="1"/>
  <c r="Z1017" i="1"/>
  <c r="V905" i="1"/>
  <c r="Z905" i="1"/>
  <c r="V1768" i="1"/>
  <c r="Z1768" i="1"/>
  <c r="V1994" i="1"/>
  <c r="Z1994" i="1"/>
  <c r="V1261" i="1"/>
  <c r="Z1261" i="1"/>
  <c r="V1240" i="1"/>
  <c r="Z1240" i="1"/>
  <c r="V740" i="1"/>
  <c r="V1855" i="1"/>
  <c r="Z1855" i="1"/>
  <c r="V709" i="1"/>
  <c r="Z709" i="1"/>
  <c r="V696" i="1"/>
  <c r="Z696" i="1"/>
  <c r="V1952" i="1"/>
  <c r="Z1952" i="1"/>
  <c r="V1443" i="1"/>
  <c r="Z1443" i="1"/>
  <c r="V899" i="1"/>
  <c r="Z899" i="1"/>
  <c r="V1957" i="1"/>
  <c r="Z1957" i="1"/>
  <c r="V1120" i="1"/>
  <c r="Z1120" i="1"/>
  <c r="V1150" i="1"/>
  <c r="Z1150" i="1"/>
  <c r="V1343" i="1"/>
  <c r="Z1343" i="1"/>
  <c r="V1106" i="1"/>
  <c r="Z1106" i="1"/>
  <c r="V1999" i="1"/>
  <c r="Z1999" i="1"/>
  <c r="V757" i="1"/>
  <c r="Z757" i="1"/>
  <c r="V783" i="1"/>
  <c r="Z783" i="1"/>
  <c r="V1899" i="1"/>
  <c r="Z1899" i="1"/>
  <c r="V1578" i="1"/>
  <c r="Z1578" i="1"/>
  <c r="V1423" i="1"/>
  <c r="Z1423" i="1"/>
  <c r="V781" i="1"/>
  <c r="Z781" i="1"/>
  <c r="V1859" i="1"/>
  <c r="Z1859" i="1"/>
  <c r="V1733" i="1"/>
  <c r="Z1733" i="1"/>
  <c r="V1568" i="1"/>
  <c r="Z1568" i="1"/>
  <c r="V1420" i="1"/>
  <c r="Z1420" i="1"/>
  <c r="V1035" i="1"/>
  <c r="Z1035" i="1"/>
  <c r="V973" i="1"/>
  <c r="Z973" i="1"/>
  <c r="V722" i="1"/>
  <c r="Z722" i="1"/>
  <c r="V463" i="1"/>
  <c r="Z463" i="1"/>
  <c r="V377" i="1"/>
  <c r="Z377" i="1"/>
  <c r="V446" i="1"/>
  <c r="Z446" i="1"/>
  <c r="V90" i="1"/>
  <c r="Z90" i="1"/>
  <c r="V1742" i="1"/>
  <c r="Z1742" i="1"/>
  <c r="V1600" i="1"/>
  <c r="Z1600" i="1"/>
  <c r="V1531" i="1"/>
  <c r="Z1531" i="1"/>
  <c r="V1421" i="1"/>
  <c r="Z1421" i="1"/>
  <c r="V658" i="1"/>
  <c r="Z658" i="1"/>
  <c r="V278" i="1"/>
  <c r="Z278" i="1"/>
  <c r="V177" i="1"/>
  <c r="Z177" i="1"/>
  <c r="V29" i="1"/>
  <c r="Z29" i="1"/>
  <c r="V201" i="1"/>
  <c r="Z201" i="1"/>
  <c r="V1965" i="1"/>
  <c r="Z1965" i="1"/>
  <c r="V1772" i="1"/>
  <c r="Z1772" i="1"/>
  <c r="V1562" i="1"/>
  <c r="Z1562" i="1"/>
  <c r="V1453" i="1"/>
  <c r="Z1453" i="1"/>
  <c r="V1062" i="1"/>
  <c r="Z1062" i="1"/>
  <c r="V950" i="1"/>
  <c r="Z950" i="1"/>
  <c r="V811" i="1"/>
  <c r="Z811" i="1"/>
  <c r="V618" i="1"/>
  <c r="Z618" i="1"/>
  <c r="V475" i="1"/>
  <c r="Z475" i="1"/>
  <c r="V379" i="1"/>
  <c r="Z379" i="1"/>
  <c r="V282" i="1"/>
  <c r="Z282" i="1"/>
  <c r="V126" i="1"/>
  <c r="Z126" i="1"/>
  <c r="V34" i="1"/>
  <c r="Z34" i="1"/>
  <c r="V52" i="1"/>
  <c r="Z52" i="1"/>
  <c r="V1910" i="1"/>
  <c r="Z1910" i="1"/>
  <c r="V1806" i="1"/>
  <c r="Z1806" i="1"/>
  <c r="V1618" i="1"/>
  <c r="Z1618" i="1"/>
  <c r="V1399" i="1"/>
  <c r="Z1399" i="1"/>
  <c r="V1325" i="1"/>
  <c r="Z1325" i="1"/>
  <c r="V1176" i="1"/>
  <c r="Z1176" i="1"/>
  <c r="V1072" i="1"/>
  <c r="Z1072" i="1"/>
  <c r="V826" i="1"/>
  <c r="Z826" i="1"/>
  <c r="V697" i="1"/>
  <c r="Z697" i="1"/>
  <c r="V394" i="1"/>
  <c r="Z394" i="1"/>
  <c r="V343" i="1"/>
  <c r="Z343" i="1"/>
  <c r="V280" i="1"/>
  <c r="Z280" i="1"/>
  <c r="V105" i="1"/>
  <c r="Z105" i="1"/>
  <c r="V913" i="1"/>
  <c r="Z913" i="1"/>
  <c r="V702" i="1"/>
  <c r="Z702" i="1"/>
  <c r="V566" i="1"/>
  <c r="Z566" i="1"/>
  <c r="V1870" i="1"/>
  <c r="Z1870" i="1"/>
  <c r="V1776" i="1"/>
  <c r="Z1776" i="1"/>
  <c r="V1572" i="1"/>
  <c r="Z1572" i="1"/>
  <c r="V1359" i="1"/>
  <c r="Z1359" i="1"/>
  <c r="V1185" i="1"/>
  <c r="Z1185" i="1"/>
  <c r="V1006" i="1"/>
  <c r="Z1006" i="1"/>
  <c r="V1073" i="1"/>
  <c r="Z1073" i="1"/>
  <c r="V1141" i="1"/>
  <c r="Z1141" i="1"/>
  <c r="V957" i="1"/>
  <c r="Z957" i="1"/>
  <c r="V912" i="1"/>
  <c r="Z912" i="1"/>
  <c r="V768" i="1"/>
  <c r="Z768" i="1"/>
  <c r="V652" i="1"/>
  <c r="Z652" i="1"/>
  <c r="V505" i="1"/>
  <c r="Z505" i="1"/>
  <c r="V414" i="1"/>
  <c r="Z414" i="1"/>
  <c r="V285" i="1"/>
  <c r="Z285" i="1"/>
  <c r="V874" i="1"/>
  <c r="Z874" i="1"/>
  <c r="V745" i="1"/>
  <c r="Z745" i="1"/>
  <c r="V597" i="1"/>
  <c r="Z597" i="1"/>
  <c r="V2028" i="1"/>
  <c r="Z2028" i="1"/>
  <c r="V1824" i="1"/>
  <c r="Z1824" i="1"/>
  <c r="V1565" i="1"/>
  <c r="Z1565" i="1"/>
  <c r="V1401" i="1"/>
  <c r="Z1401" i="1"/>
  <c r="V1178" i="1"/>
  <c r="Z1178" i="1"/>
  <c r="V1015" i="1"/>
  <c r="Z1015" i="1"/>
  <c r="V1809" i="1"/>
  <c r="Z1809" i="1"/>
  <c r="V1249" i="1"/>
  <c r="Z1249" i="1"/>
  <c r="V1050" i="1"/>
  <c r="Z1050" i="1"/>
  <c r="V946" i="1"/>
  <c r="Z946" i="1"/>
  <c r="V801" i="1"/>
  <c r="Z801" i="1"/>
  <c r="V1144" i="1"/>
  <c r="Z1144" i="1"/>
  <c r="V121" i="1"/>
  <c r="Z121" i="1"/>
  <c r="V167" i="1"/>
  <c r="Z167" i="1"/>
  <c r="V457" i="1"/>
  <c r="Z457" i="1"/>
  <c r="V570" i="1"/>
  <c r="Z570" i="1"/>
  <c r="V890" i="1"/>
  <c r="Z890" i="1"/>
  <c r="V793" i="1"/>
  <c r="Z793" i="1"/>
  <c r="V992" i="1"/>
  <c r="Z992" i="1"/>
  <c r="V70" i="1"/>
  <c r="Z70" i="1"/>
  <c r="V96" i="1"/>
  <c r="Z96" i="1"/>
  <c r="L43" i="2" s="1"/>
  <c r="V110" i="1"/>
  <c r="Z110" i="1"/>
  <c r="V125" i="1"/>
  <c r="Z125" i="1"/>
  <c r="V148" i="1"/>
  <c r="Z148" i="1"/>
  <c r="V170" i="1"/>
  <c r="Z170" i="1"/>
  <c r="V179" i="1"/>
  <c r="Z179" i="1"/>
  <c r="V245" i="1"/>
  <c r="Z245" i="1"/>
  <c r="V234" i="1"/>
  <c r="Z234" i="1"/>
  <c r="V286" i="1"/>
  <c r="V339" i="1"/>
  <c r="V356" i="1"/>
  <c r="Z356" i="1"/>
  <c r="V435" i="1"/>
  <c r="V569" i="1"/>
  <c r="Z569" i="1"/>
  <c r="V2024" i="1"/>
  <c r="V1040" i="1"/>
  <c r="V1022" i="1"/>
  <c r="V1157" i="1"/>
  <c r="V1892" i="1"/>
  <c r="Z1892" i="1"/>
  <c r="V1434" i="1"/>
  <c r="Z1434" i="1"/>
  <c r="V657" i="1"/>
  <c r="Z657" i="1"/>
  <c r="V909" i="1"/>
  <c r="Z909" i="1"/>
  <c r="V903" i="1"/>
  <c r="Z903" i="1"/>
  <c r="V1727" i="1"/>
  <c r="V1605" i="1"/>
  <c r="Z1605" i="1"/>
  <c r="V1364" i="1"/>
  <c r="Z1364" i="1"/>
  <c r="V1438" i="1"/>
  <c r="Z1438" i="1"/>
  <c r="V741" i="1"/>
  <c r="Z741" i="1"/>
  <c r="V759" i="1"/>
  <c r="Z759" i="1"/>
  <c r="V843" i="1"/>
  <c r="Z843" i="1"/>
  <c r="V1077" i="1"/>
  <c r="Z1077" i="1"/>
  <c r="V1878" i="1"/>
  <c r="Z1878" i="1"/>
  <c r="V1843" i="1"/>
  <c r="Z1843" i="1"/>
  <c r="V654" i="1"/>
  <c r="Z654" i="1"/>
  <c r="V1883" i="1"/>
  <c r="Z1883" i="1"/>
  <c r="V1802" i="1"/>
  <c r="V1303" i="1"/>
  <c r="Z1303" i="1"/>
  <c r="V1494" i="1"/>
  <c r="Z1494" i="1"/>
  <c r="V1264" i="1"/>
  <c r="Z1264" i="1"/>
  <c r="V1891" i="1"/>
  <c r="Z1891" i="1"/>
  <c r="V1070" i="1"/>
  <c r="Z1070" i="1"/>
  <c r="V982" i="1"/>
  <c r="Z982" i="1"/>
  <c r="V754" i="1"/>
  <c r="Z754" i="1"/>
  <c r="V1738" i="1"/>
  <c r="Z1738" i="1"/>
  <c r="V2022" i="1"/>
  <c r="Z2022" i="1"/>
  <c r="V799" i="1"/>
  <c r="Z799" i="1"/>
  <c r="V1660" i="1"/>
  <c r="Z1660" i="1"/>
  <c r="V1615" i="1"/>
  <c r="Z1615" i="1"/>
  <c r="V1411" i="1"/>
  <c r="Z1411" i="1"/>
  <c r="V1827" i="1"/>
  <c r="Z1827" i="1"/>
  <c r="V1404" i="1"/>
  <c r="Z1404" i="1"/>
  <c r="V1741" i="1"/>
  <c r="Z1741" i="1"/>
  <c r="V1514" i="1"/>
  <c r="Z1514" i="1"/>
  <c r="V1396" i="1"/>
  <c r="Z1396" i="1"/>
  <c r="V1251" i="1"/>
  <c r="Z1251" i="1"/>
  <c r="V1205" i="1"/>
  <c r="Z1205" i="1"/>
  <c r="V1043" i="1"/>
  <c r="Z1043" i="1"/>
  <c r="V1111" i="1"/>
  <c r="Z1111" i="1"/>
  <c r="V877" i="1"/>
  <c r="Z877" i="1"/>
  <c r="V632" i="1"/>
  <c r="Z632" i="1"/>
  <c r="V449" i="1"/>
  <c r="Z449" i="1"/>
  <c r="V320" i="1"/>
  <c r="Z320" i="1"/>
  <c r="V139" i="1"/>
  <c r="Z139" i="1"/>
  <c r="V57" i="1"/>
  <c r="Z57" i="1"/>
  <c r="V353" i="1"/>
  <c r="Z353" i="1"/>
  <c r="V2016" i="1"/>
  <c r="Z2016" i="1"/>
  <c r="V1860" i="1"/>
  <c r="Z1860" i="1"/>
  <c r="V1608" i="1"/>
  <c r="Z1608" i="1"/>
  <c r="V1498" i="1"/>
  <c r="Z1498" i="1"/>
  <c r="V1206" i="1"/>
  <c r="Z1206" i="1"/>
  <c r="V1036" i="1"/>
  <c r="Z1036" i="1"/>
  <c r="V810" i="1"/>
  <c r="Z810" i="1"/>
  <c r="V650" i="1"/>
  <c r="Z650" i="1"/>
  <c r="V520" i="1"/>
  <c r="Z520" i="1"/>
  <c r="V401" i="1"/>
  <c r="Z401" i="1"/>
  <c r="V169" i="1"/>
  <c r="Z169" i="1"/>
  <c r="V763" i="1"/>
  <c r="Z763" i="1"/>
  <c r="V154" i="1"/>
  <c r="Z154" i="1"/>
  <c r="V1925" i="1"/>
  <c r="Z1925" i="1"/>
  <c r="V1750" i="1"/>
  <c r="Z1750" i="1"/>
  <c r="V1544" i="1"/>
  <c r="Z1544" i="1"/>
  <c r="V1461" i="1"/>
  <c r="Z1461" i="1"/>
  <c r="V465" i="1"/>
  <c r="Z465" i="1"/>
  <c r="V365" i="1"/>
  <c r="Z365" i="1"/>
  <c r="V118" i="1"/>
  <c r="Z118" i="1"/>
  <c r="V7" i="1"/>
  <c r="Z7" i="1"/>
  <c r="V774" i="1"/>
  <c r="Z774" i="1"/>
  <c r="V92" i="1"/>
  <c r="Z92" i="1"/>
  <c r="V1918" i="1"/>
  <c r="Z1918" i="1"/>
  <c r="V1769" i="1"/>
  <c r="Z1769" i="1"/>
  <c r="V1595" i="1"/>
  <c r="Z1595" i="1"/>
  <c r="V1525" i="1"/>
  <c r="Z1525" i="1"/>
  <c r="V1372" i="1"/>
  <c r="Z1372" i="1"/>
  <c r="V1246" i="1"/>
  <c r="Z1246" i="1"/>
  <c r="V1192" i="1"/>
  <c r="Z1192" i="1"/>
  <c r="V1081" i="1"/>
  <c r="Z1081" i="1"/>
  <c r="V272" i="1"/>
  <c r="Z272" i="1"/>
  <c r="V101" i="1"/>
  <c r="Z101" i="1"/>
  <c r="V882" i="1"/>
  <c r="Z882" i="1"/>
  <c r="V512" i="1"/>
  <c r="Z512" i="1"/>
  <c r="V1752" i="1"/>
  <c r="Z1752" i="1"/>
  <c r="V718" i="1"/>
  <c r="Z718" i="1"/>
  <c r="V397" i="1"/>
  <c r="Z397" i="1"/>
  <c r="V188" i="1"/>
  <c r="Z188" i="1"/>
  <c r="V368" i="1"/>
  <c r="Z368" i="1"/>
  <c r="V2003" i="1"/>
  <c r="Z2003" i="1"/>
  <c r="V1920" i="1"/>
  <c r="Z1920" i="1"/>
  <c r="V1931" i="1"/>
  <c r="Z1931" i="1"/>
  <c r="V1574" i="1"/>
  <c r="Z1574" i="1"/>
  <c r="V1058" i="1"/>
  <c r="Z1058" i="1"/>
  <c r="V770" i="1"/>
  <c r="Z770" i="1"/>
  <c r="V120" i="1"/>
  <c r="Z120" i="1"/>
  <c r="V972" i="1"/>
  <c r="Z972" i="1"/>
  <c r="V572" i="1"/>
  <c r="Z572" i="1"/>
  <c r="V1962" i="1"/>
  <c r="Z1962" i="1"/>
  <c r="V1794" i="1"/>
  <c r="Z1794" i="1"/>
  <c r="V1623" i="1"/>
  <c r="Z1623" i="1"/>
  <c r="V1160" i="1"/>
  <c r="Z1160" i="1"/>
  <c r="R426" i="1"/>
  <c r="Y426" i="1" s="1"/>
  <c r="Q429" i="1"/>
  <c r="R429" i="1" s="1"/>
  <c r="Y429" i="1" s="1"/>
  <c r="R1694" i="1"/>
  <c r="Y1694" i="1" s="1"/>
  <c r="Q1704" i="1"/>
  <c r="R1775" i="1"/>
  <c r="Y1775" i="1" s="1"/>
  <c r="Q1747" i="1"/>
  <c r="R1747" i="1" s="1"/>
  <c r="Y1747" i="1" s="1"/>
  <c r="R1867" i="1"/>
  <c r="Y1867" i="1" s="1"/>
  <c r="R1909" i="1"/>
  <c r="Y1909" i="1" s="1"/>
  <c r="R1860" i="1"/>
  <c r="Y1860" i="1" s="1"/>
  <c r="R1902" i="1"/>
  <c r="Y1902" i="1" s="1"/>
  <c r="R1894" i="1"/>
  <c r="Y1894" i="1" s="1"/>
  <c r="Q1877" i="1"/>
  <c r="R1877" i="1" s="1"/>
  <c r="Y1877" i="1" s="1"/>
  <c r="Q1890" i="1"/>
  <c r="R1890" i="1" s="1"/>
  <c r="Y1890" i="1" s="1"/>
  <c r="R1849" i="1"/>
  <c r="Y1849" i="1" s="1"/>
  <c r="Q1943" i="1"/>
  <c r="R1943" i="1" s="1"/>
  <c r="Y1943" i="1" s="1"/>
  <c r="Q1826" i="1"/>
  <c r="R1826" i="1" s="1"/>
  <c r="Y1826" i="1" s="1"/>
  <c r="Q1822" i="1"/>
  <c r="R1822" i="1" s="1"/>
  <c r="Y1822" i="1" s="1"/>
  <c r="Q1895" i="1"/>
  <c r="R1895" i="1" s="1"/>
  <c r="Y1895" i="1" s="1"/>
  <c r="Q1884" i="1"/>
  <c r="Q1928" i="1"/>
  <c r="R1928" i="1" s="1"/>
  <c r="Y1928" i="1" s="1"/>
  <c r="Q1881" i="1"/>
  <c r="Q1846" i="1"/>
  <c r="R1846" i="1" s="1"/>
  <c r="Y1846" i="1" s="1"/>
  <c r="Q1847" i="1"/>
  <c r="R1847" i="1" s="1"/>
  <c r="Y1847" i="1" s="1"/>
  <c r="Q1876" i="1"/>
  <c r="R1876" i="1" s="1"/>
  <c r="Y1876" i="1" s="1"/>
  <c r="Q1908" i="1"/>
  <c r="R1908" i="1" s="1"/>
  <c r="Y1908" i="1" s="1"/>
  <c r="Q1913" i="1"/>
  <c r="R1913" i="1" s="1"/>
  <c r="Y1913" i="1" s="1"/>
  <c r="Q1879" i="1"/>
  <c r="R1879" i="1" s="1"/>
  <c r="Y1879" i="1" s="1"/>
  <c r="Q1880" i="1"/>
  <c r="R1880" i="1" s="1"/>
  <c r="Y1880" i="1" s="1"/>
  <c r="Q1804" i="1"/>
  <c r="R1804" i="1" s="1"/>
  <c r="Y1804" i="1" s="1"/>
  <c r="Q1810" i="1"/>
  <c r="R1810" i="1" s="1"/>
  <c r="Y1810" i="1" s="1"/>
  <c r="Q1812" i="1"/>
  <c r="R1812" i="1" s="1"/>
  <c r="Y1812" i="1" s="1"/>
  <c r="Q1821" i="1"/>
  <c r="R1821" i="1" s="1"/>
  <c r="Y1821" i="1" s="1"/>
  <c r="Q852" i="1"/>
  <c r="R852" i="1" s="1"/>
  <c r="Y852" i="1" s="1"/>
  <c r="Q822" i="1"/>
  <c r="R822" i="1" s="1"/>
  <c r="Y822" i="1" s="1"/>
  <c r="Q805" i="1"/>
  <c r="R805" i="1" s="1"/>
  <c r="Y805" i="1" s="1"/>
  <c r="R853" i="1"/>
  <c r="Y853" i="1" s="1"/>
  <c r="R935" i="1"/>
  <c r="Y935" i="1" s="1"/>
  <c r="R849" i="1"/>
  <c r="Y849" i="1" s="1"/>
  <c r="R828" i="1"/>
  <c r="Y828" i="1" s="1"/>
  <c r="R949" i="1"/>
  <c r="Y949" i="1" s="1"/>
  <c r="R933" i="1"/>
  <c r="Y933" i="1" s="1"/>
  <c r="R923" i="1"/>
  <c r="Y923" i="1" s="1"/>
  <c r="R789" i="1"/>
  <c r="Y789" i="1" s="1"/>
  <c r="Q788" i="1"/>
  <c r="R788" i="1" s="1"/>
  <c r="Y788" i="1" s="1"/>
  <c r="Q838" i="1"/>
  <c r="R838" i="1" s="1"/>
  <c r="Y838" i="1" s="1"/>
  <c r="Q826" i="1"/>
  <c r="R826" i="1" s="1"/>
  <c r="Y826" i="1" s="1"/>
  <c r="Q813" i="1"/>
  <c r="R813" i="1" s="1"/>
  <c r="Y813" i="1" s="1"/>
  <c r="Q938" i="1"/>
  <c r="R938" i="1" s="1"/>
  <c r="Y938" i="1" s="1"/>
  <c r="Q851" i="1"/>
  <c r="R851" i="1" s="1"/>
  <c r="Y851" i="1" s="1"/>
  <c r="Q860" i="1"/>
  <c r="R860" i="1" s="1"/>
  <c r="Y860" i="1" s="1"/>
  <c r="Q797" i="1"/>
  <c r="R797" i="1" s="1"/>
  <c r="Y797" i="1" s="1"/>
  <c r="Q870" i="1"/>
  <c r="R870" i="1" s="1"/>
  <c r="Y870" i="1" s="1"/>
  <c r="Q953" i="1"/>
  <c r="R953" i="1" s="1"/>
  <c r="Y953" i="1" s="1"/>
  <c r="Q825" i="1"/>
  <c r="R825" i="1" s="1"/>
  <c r="Y825" i="1" s="1"/>
  <c r="Q875" i="1"/>
  <c r="R875" i="1" s="1"/>
  <c r="Y875" i="1" s="1"/>
  <c r="R1362" i="1"/>
  <c r="Y1362" i="1" s="1"/>
  <c r="Q1668" i="1"/>
  <c r="R1668" i="1" s="1"/>
  <c r="Y1668" i="1" s="1"/>
  <c r="R1660" i="1"/>
  <c r="Y1660" i="1" s="1"/>
  <c r="R1503" i="1"/>
  <c r="Y1503" i="1" s="1"/>
  <c r="R1658" i="1"/>
  <c r="Y1658" i="1" s="1"/>
  <c r="Q1657" i="1"/>
  <c r="R1657" i="1" s="1"/>
  <c r="Y1657" i="1" s="1"/>
  <c r="Q1636" i="1"/>
  <c r="R1636" i="1" s="1"/>
  <c r="Y1636" i="1" s="1"/>
  <c r="R1643" i="1"/>
  <c r="Y1643" i="1" s="1"/>
  <c r="R1639" i="1"/>
  <c r="Y1639" i="1" s="1"/>
  <c r="Q1641" i="1"/>
  <c r="R1641" i="1" s="1"/>
  <c r="Y1641" i="1" s="1"/>
  <c r="R1505" i="1"/>
  <c r="Y1505" i="1" s="1"/>
  <c r="Q1591" i="1"/>
  <c r="R1591" i="1" s="1"/>
  <c r="Y1591" i="1" s="1"/>
  <c r="R1502" i="1"/>
  <c r="Y1502" i="1" s="1"/>
  <c r="R1498" i="1"/>
  <c r="Y1498" i="1" s="1"/>
  <c r="R1584" i="1"/>
  <c r="Y1584" i="1" s="1"/>
  <c r="R1567" i="1"/>
  <c r="Y1567" i="1" s="1"/>
  <c r="Q1612" i="1"/>
  <c r="R1612" i="1" s="1"/>
  <c r="Y1612" i="1" s="1"/>
  <c r="Q1605" i="1"/>
  <c r="R1605" i="1" s="1"/>
  <c r="Y1605" i="1" s="1"/>
  <c r="Q1578" i="1"/>
  <c r="R1578" i="1" s="1"/>
  <c r="Y1578" i="1" s="1"/>
  <c r="R1609" i="1"/>
  <c r="Y1609" i="1" s="1"/>
  <c r="R1563" i="1"/>
  <c r="Y1563" i="1" s="1"/>
  <c r="R1613" i="1"/>
  <c r="Y1613" i="1" s="1"/>
  <c r="R1516" i="1"/>
  <c r="Y1516" i="1" s="1"/>
  <c r="R1521" i="1"/>
  <c r="Y1521" i="1" s="1"/>
  <c r="R1504" i="1"/>
  <c r="Y1504" i="1" s="1"/>
  <c r="R1499" i="1"/>
  <c r="Y1499" i="1" s="1"/>
  <c r="Q1616" i="1"/>
  <c r="R1616" i="1" s="1"/>
  <c r="Y1616" i="1" s="1"/>
  <c r="R1500" i="1"/>
  <c r="Y1500" i="1" s="1"/>
  <c r="R1506" i="1"/>
  <c r="Y1506" i="1" s="1"/>
  <c r="R1501" i="1"/>
  <c r="Y1501" i="1" s="1"/>
  <c r="Q1533" i="1"/>
  <c r="R1533" i="1" s="1"/>
  <c r="Y1533" i="1" s="1"/>
  <c r="R1588" i="1"/>
  <c r="Y1588" i="1" s="1"/>
  <c r="R1564" i="1"/>
  <c r="Y1564" i="1" s="1"/>
  <c r="Q1587" i="1"/>
  <c r="R1587" i="1" s="1"/>
  <c r="Y1587" i="1" s="1"/>
  <c r="Q1602" i="1"/>
  <c r="R1602" i="1" s="1"/>
  <c r="Y1602" i="1" s="1"/>
  <c r="Q1580" i="1"/>
  <c r="R1580" i="1" s="1"/>
  <c r="Y1580" i="1" s="1"/>
  <c r="Q1598" i="1"/>
  <c r="R1598" i="1" s="1"/>
  <c r="Y1598" i="1" s="1"/>
  <c r="Q1572" i="1"/>
  <c r="R1572" i="1" s="1"/>
  <c r="Y1572" i="1" s="1"/>
  <c r="Q1553" i="1"/>
  <c r="R1553" i="1" s="1"/>
  <c r="Y1553" i="1" s="1"/>
  <c r="Q1517" i="1"/>
  <c r="R1517" i="1" s="1"/>
  <c r="Y1517" i="1" s="1"/>
  <c r="Q1543" i="1"/>
  <c r="R1543" i="1" s="1"/>
  <c r="Y1543" i="1" s="1"/>
  <c r="Q1523" i="1"/>
  <c r="R1523" i="1" s="1"/>
  <c r="Y1523" i="1" s="1"/>
  <c r="Q1536" i="1"/>
  <c r="R1536" i="1" s="1"/>
  <c r="Y1536" i="1" s="1"/>
  <c r="Q1559" i="1"/>
  <c r="R1559" i="1" s="1"/>
  <c r="Y1559" i="1" s="1"/>
  <c r="Q1527" i="1"/>
  <c r="R1527" i="1" s="1"/>
  <c r="Y1527" i="1" s="1"/>
  <c r="Q1540" i="1"/>
  <c r="R1540" i="1" s="1"/>
  <c r="Y1540" i="1" s="1"/>
  <c r="Q1520" i="1"/>
  <c r="R1520" i="1" s="1"/>
  <c r="Y1520" i="1" s="1"/>
  <c r="Q1542" i="1"/>
  <c r="R1542" i="1" s="1"/>
  <c r="Y1542" i="1" s="1"/>
  <c r="Q1555" i="1"/>
  <c r="R1555" i="1" s="1"/>
  <c r="Y1555" i="1" s="1"/>
  <c r="Q1535" i="1"/>
  <c r="R1535" i="1" s="1"/>
  <c r="Y1535" i="1" s="1"/>
  <c r="Q1546" i="1"/>
  <c r="R1546" i="1" s="1"/>
  <c r="Y1546" i="1" s="1"/>
  <c r="Q1514" i="1"/>
  <c r="R1514" i="1" s="1"/>
  <c r="Y1514" i="1" s="1"/>
  <c r="Q1461" i="1"/>
  <c r="R1461" i="1" s="1"/>
  <c r="Y1461" i="1" s="1"/>
  <c r="Q1423" i="1"/>
  <c r="R1423" i="1" s="1"/>
  <c r="Y1423" i="1" s="1"/>
  <c r="Q1453" i="1"/>
  <c r="R1453" i="1" s="1"/>
  <c r="Y1453" i="1" s="1"/>
  <c r="Q1481" i="1"/>
  <c r="R1481" i="1" s="1"/>
  <c r="Y1481" i="1" s="1"/>
  <c r="R1425" i="1"/>
  <c r="Y1425" i="1" s="1"/>
  <c r="R1307" i="1"/>
  <c r="Y1307" i="1" s="1"/>
  <c r="Q1280" i="1"/>
  <c r="R1280" i="1" s="1"/>
  <c r="Y1280" i="1" s="1"/>
  <c r="Q1430" i="1"/>
  <c r="R1430" i="1" s="1"/>
  <c r="Y1430" i="1" s="1"/>
  <c r="Q1467" i="1"/>
  <c r="R1467" i="1" s="1"/>
  <c r="Y1467" i="1" s="1"/>
  <c r="Q1402" i="1"/>
  <c r="R1402" i="1" s="1"/>
  <c r="Y1402" i="1" s="1"/>
  <c r="Q1479" i="1"/>
  <c r="R1479" i="1" s="1"/>
  <c r="Y1479" i="1" s="1"/>
  <c r="R1495" i="1"/>
  <c r="Y1495" i="1" s="1"/>
  <c r="R1206" i="1"/>
  <c r="Y1206" i="1" s="1"/>
  <c r="R1243" i="1"/>
  <c r="Y1243" i="1" s="1"/>
  <c r="R1418" i="1"/>
  <c r="Y1418" i="1" s="1"/>
  <c r="R1413" i="1"/>
  <c r="Y1413" i="1" s="1"/>
  <c r="Q1246" i="1"/>
  <c r="R1246" i="1" s="1"/>
  <c r="Y1246" i="1" s="1"/>
  <c r="Q1208" i="1"/>
  <c r="R1208" i="1" s="1"/>
  <c r="Y1208" i="1" s="1"/>
  <c r="Q1417" i="1"/>
  <c r="R1417" i="1" s="1"/>
  <c r="Y1417" i="1" s="1"/>
  <c r="Q1427" i="1"/>
  <c r="R1427" i="1" s="1"/>
  <c r="Y1427" i="1" s="1"/>
  <c r="Q1406" i="1"/>
  <c r="R1406" i="1" s="1"/>
  <c r="Y1406" i="1" s="1"/>
  <c r="Q1478" i="1"/>
  <c r="R1478" i="1" s="1"/>
  <c r="Y1478" i="1" s="1"/>
  <c r="Q1437" i="1"/>
  <c r="R1437" i="1" s="1"/>
  <c r="Y1437" i="1" s="1"/>
  <c r="Q1443" i="1"/>
  <c r="R1443" i="1" s="1"/>
  <c r="Y1443" i="1" s="1"/>
  <c r="Q1459" i="1"/>
  <c r="R1459" i="1" s="1"/>
  <c r="Y1459" i="1" s="1"/>
  <c r="Q1377" i="1"/>
  <c r="R1377" i="1" s="1"/>
  <c r="Y1377" i="1" s="1"/>
  <c r="Q1460" i="1"/>
  <c r="R1460" i="1" s="1"/>
  <c r="Y1460" i="1" s="1"/>
  <c r="Q1378" i="1"/>
  <c r="R1378" i="1" s="1"/>
  <c r="Y1378" i="1" s="1"/>
  <c r="Q1475" i="1"/>
  <c r="R1475" i="1" s="1"/>
  <c r="Y1475" i="1" s="1"/>
  <c r="Q1422" i="1"/>
  <c r="R1422" i="1" s="1"/>
  <c r="Y1422" i="1" s="1"/>
  <c r="Q1415" i="1"/>
  <c r="R1415" i="1" s="1"/>
  <c r="Y1415" i="1" s="1"/>
  <c r="Q1429" i="1"/>
  <c r="R1429" i="1" s="1"/>
  <c r="Y1429" i="1" s="1"/>
  <c r="Q1380" i="1"/>
  <c r="R1380" i="1" s="1"/>
  <c r="Y1380" i="1" s="1"/>
  <c r="Q1477" i="1"/>
  <c r="R1477" i="1" s="1"/>
  <c r="Y1477" i="1" s="1"/>
  <c r="Q1400" i="1"/>
  <c r="R1400" i="1" s="1"/>
  <c r="Y1400" i="1" s="1"/>
  <c r="Q1432" i="1"/>
  <c r="R1432" i="1" s="1"/>
  <c r="Y1432" i="1" s="1"/>
  <c r="Q1482" i="1"/>
  <c r="R1482" i="1" s="1"/>
  <c r="Y1482" i="1" s="1"/>
  <c r="Q1311" i="1"/>
  <c r="R1311" i="1" s="1"/>
  <c r="Y1311" i="1" s="1"/>
  <c r="Q1183" i="1"/>
  <c r="Q1262" i="1"/>
  <c r="R1262" i="1" s="1"/>
  <c r="Y1262" i="1" s="1"/>
  <c r="Q1226" i="1"/>
  <c r="R1226" i="1" s="1"/>
  <c r="Y1226" i="1" s="1"/>
  <c r="Q1217" i="1"/>
  <c r="R1217" i="1" s="1"/>
  <c r="Y1217" i="1" s="1"/>
  <c r="Q1258" i="1"/>
  <c r="R1258" i="1" s="1"/>
  <c r="Y1258" i="1" s="1"/>
  <c r="Q1393" i="1"/>
  <c r="R1393" i="1" s="1"/>
  <c r="Y1393" i="1" s="1"/>
  <c r="Q1431" i="1"/>
  <c r="R1431" i="1" s="1"/>
  <c r="Y1431" i="1" s="1"/>
  <c r="Q1407" i="1"/>
  <c r="R1407" i="1" s="1"/>
  <c r="Y1407" i="1" s="1"/>
  <c r="Q1438" i="1"/>
  <c r="R1438" i="1" s="1"/>
  <c r="Y1438" i="1" s="1"/>
  <c r="Q1491" i="1"/>
  <c r="R1491" i="1" s="1"/>
  <c r="Y1491" i="1" s="1"/>
  <c r="Q1439" i="1"/>
  <c r="R1439" i="1" s="1"/>
  <c r="Y1439" i="1" s="1"/>
  <c r="Q1452" i="1"/>
  <c r="R1452" i="1" s="1"/>
  <c r="Y1452" i="1" s="1"/>
  <c r="Q1449" i="1"/>
  <c r="Q1398" i="1"/>
  <c r="R1398" i="1" s="1"/>
  <c r="Y1398" i="1" s="1"/>
  <c r="Q1489" i="1"/>
  <c r="R1489" i="1" s="1"/>
  <c r="Y1489" i="1" s="1"/>
  <c r="Q1441" i="1"/>
  <c r="R1441" i="1" s="1"/>
  <c r="Y1441" i="1" s="1"/>
  <c r="Q1401" i="1"/>
  <c r="R1401" i="1" s="1"/>
  <c r="Y1401" i="1" s="1"/>
  <c r="Q1451" i="1"/>
  <c r="R1451" i="1" s="1"/>
  <c r="Y1451" i="1" s="1"/>
  <c r="Q1390" i="1"/>
  <c r="R1390" i="1" s="1"/>
  <c r="Y1390" i="1" s="1"/>
  <c r="Q1494" i="1"/>
  <c r="R1494" i="1" s="1"/>
  <c r="Y1494" i="1" s="1"/>
  <c r="Q1416" i="1"/>
  <c r="R1416" i="1" s="1"/>
  <c r="Y1416" i="1" s="1"/>
  <c r="R1066" i="1"/>
  <c r="Y1066" i="1" s="1"/>
  <c r="R1209" i="1"/>
  <c r="Y1209" i="1" s="1"/>
  <c r="R1291" i="1"/>
  <c r="Y1291" i="1" s="1"/>
  <c r="R1236" i="1"/>
  <c r="Y1236" i="1" s="1"/>
  <c r="Q1259" i="1"/>
  <c r="R1259" i="1" s="1"/>
  <c r="Y1259" i="1" s="1"/>
  <c r="Q1260" i="1"/>
  <c r="R1260" i="1" s="1"/>
  <c r="Y1260" i="1" s="1"/>
  <c r="Q1210" i="1"/>
  <c r="R1210" i="1" s="1"/>
  <c r="Y1210" i="1" s="1"/>
  <c r="Q1230" i="1"/>
  <c r="R1230" i="1" s="1"/>
  <c r="Y1230" i="1" s="1"/>
  <c r="Q1300" i="1"/>
  <c r="R1300" i="1" s="1"/>
  <c r="Y1300" i="1" s="1"/>
  <c r="Q1175" i="1"/>
  <c r="R1175" i="1" s="1"/>
  <c r="Y1175" i="1" s="1"/>
  <c r="Q1286" i="1"/>
  <c r="R1286" i="1" s="1"/>
  <c r="Y1286" i="1" s="1"/>
  <c r="Q1251" i="1"/>
  <c r="R1251" i="1" s="1"/>
  <c r="Y1251" i="1" s="1"/>
  <c r="Q1201" i="1"/>
  <c r="R1201" i="1" s="1"/>
  <c r="Y1201" i="1" s="1"/>
  <c r="Q1303" i="1"/>
  <c r="R1303" i="1" s="1"/>
  <c r="Y1303" i="1" s="1"/>
  <c r="Q1178" i="1"/>
  <c r="R1178" i="1" s="1"/>
  <c r="Y1178" i="1" s="1"/>
  <c r="Q1218" i="1"/>
  <c r="R1218" i="1" s="1"/>
  <c r="Y1218" i="1" s="1"/>
  <c r="Q1265" i="1"/>
  <c r="R1265" i="1" s="1"/>
  <c r="Y1265" i="1" s="1"/>
  <c r="Q1215" i="1"/>
  <c r="R1215" i="1" s="1"/>
  <c r="Y1215" i="1" s="1"/>
  <c r="Q1317" i="1"/>
  <c r="R1317" i="1" s="1"/>
  <c r="Y1317" i="1" s="1"/>
  <c r="Q1192" i="1"/>
  <c r="R1192" i="1" s="1"/>
  <c r="Y1192" i="1" s="1"/>
  <c r="Q1241" i="1"/>
  <c r="R1241" i="1" s="1"/>
  <c r="Y1241" i="1" s="1"/>
  <c r="Q1270" i="1"/>
  <c r="R1270" i="1" s="1"/>
  <c r="Y1270" i="1" s="1"/>
  <c r="Q1220" i="1"/>
  <c r="R1220" i="1" s="1"/>
  <c r="Y1220" i="1" s="1"/>
  <c r="R1319" i="1"/>
  <c r="Y1319" i="1" s="1"/>
  <c r="Q1200" i="1"/>
  <c r="R1200" i="1" s="1"/>
  <c r="Y1200" i="1" s="1"/>
  <c r="Q1278" i="1"/>
  <c r="R1278" i="1" s="1"/>
  <c r="Y1278" i="1" s="1"/>
  <c r="Q1228" i="1"/>
  <c r="R1228" i="1" s="1"/>
  <c r="Y1228" i="1" s="1"/>
  <c r="Q1242" i="1"/>
  <c r="R1242" i="1" s="1"/>
  <c r="Y1242" i="1" s="1"/>
  <c r="R1016" i="1"/>
  <c r="Y1016" i="1" s="1"/>
  <c r="Q1024" i="1"/>
  <c r="R1024" i="1" s="1"/>
  <c r="Y1024" i="1" s="1"/>
  <c r="Q1050" i="1"/>
  <c r="R1050" i="1" s="1"/>
  <c r="Y1050" i="1" s="1"/>
  <c r="R981" i="1"/>
  <c r="Y981" i="1" s="1"/>
  <c r="R1001" i="1"/>
  <c r="Y1001" i="1" s="1"/>
  <c r="R1112" i="1"/>
  <c r="Y1112" i="1" s="1"/>
  <c r="R1012" i="1"/>
  <c r="Y1012" i="1" s="1"/>
  <c r="R1104" i="1"/>
  <c r="Y1104" i="1" s="1"/>
  <c r="R1021" i="1"/>
  <c r="Y1021" i="1" s="1"/>
  <c r="Q1137" i="1"/>
  <c r="R1137" i="1" s="1"/>
  <c r="Y1137" i="1" s="1"/>
  <c r="R1135" i="1"/>
  <c r="Y1135" i="1" s="1"/>
  <c r="R1132" i="1"/>
  <c r="Y1132" i="1" s="1"/>
  <c r="Q1123" i="1"/>
  <c r="R1123" i="1" s="1"/>
  <c r="Y1123" i="1" s="1"/>
  <c r="R1108" i="1"/>
  <c r="Y1108" i="1" s="1"/>
  <c r="R1089" i="1"/>
  <c r="Y1089" i="1" s="1"/>
  <c r="R1093" i="1"/>
  <c r="Y1093" i="1" s="1"/>
  <c r="Q1073" i="1"/>
  <c r="R1073" i="1" s="1"/>
  <c r="Y1073" i="1" s="1"/>
  <c r="Q1068" i="1"/>
  <c r="R1068" i="1" s="1"/>
  <c r="Y1068" i="1" s="1"/>
  <c r="R1056" i="1"/>
  <c r="Y1056" i="1" s="1"/>
  <c r="R1031" i="1"/>
  <c r="Y1031" i="1" s="1"/>
  <c r="R1039" i="1"/>
  <c r="Y1039" i="1" s="1"/>
  <c r="R983" i="1"/>
  <c r="Y983" i="1" s="1"/>
  <c r="Q980" i="1"/>
  <c r="R980" i="1" s="1"/>
  <c r="Y980" i="1" s="1"/>
  <c r="Q1092" i="1"/>
  <c r="R1092" i="1" s="1"/>
  <c r="Y1092" i="1" s="1"/>
  <c r="Q1080" i="1"/>
  <c r="R1080" i="1" s="1"/>
  <c r="Y1080" i="1" s="1"/>
  <c r="Q1075" i="1"/>
  <c r="R1075" i="1" s="1"/>
  <c r="Y1075" i="1" s="1"/>
  <c r="Q1055" i="1"/>
  <c r="R1055" i="1" s="1"/>
  <c r="Y1055" i="1" s="1"/>
  <c r="Q1011" i="1"/>
  <c r="R1011" i="1" s="1"/>
  <c r="Y1011" i="1" s="1"/>
  <c r="Q1043" i="1"/>
  <c r="R1043" i="1" s="1"/>
  <c r="Y1043" i="1" s="1"/>
  <c r="Q1119" i="1"/>
  <c r="R1119" i="1" s="1"/>
  <c r="Y1119" i="1" s="1"/>
  <c r="Q1019" i="1"/>
  <c r="R1019" i="1" s="1"/>
  <c r="Y1019" i="1" s="1"/>
  <c r="Q1096" i="1"/>
  <c r="R1096" i="1" s="1"/>
  <c r="Y1096" i="1" s="1"/>
  <c r="Q1064" i="1"/>
  <c r="R1064" i="1" s="1"/>
  <c r="Y1064" i="1" s="1"/>
  <c r="Q1071" i="1"/>
  <c r="R1071" i="1" s="1"/>
  <c r="Y1071" i="1" s="1"/>
  <c r="Q1074" i="1"/>
  <c r="R1074" i="1" s="1"/>
  <c r="Y1074" i="1" s="1"/>
  <c r="Q1122" i="1"/>
  <c r="R1122" i="1" s="1"/>
  <c r="Y1122" i="1" s="1"/>
  <c r="Q1035" i="1"/>
  <c r="R1035" i="1" s="1"/>
  <c r="Y1035" i="1" s="1"/>
  <c r="Q1111" i="1"/>
  <c r="R1111" i="1" s="1"/>
  <c r="Y1111" i="1" s="1"/>
  <c r="Q1013" i="1"/>
  <c r="R1013" i="1" s="1"/>
  <c r="Y1013" i="1" s="1"/>
  <c r="Q1026" i="1"/>
  <c r="R1026" i="1" s="1"/>
  <c r="Y1026" i="1" s="1"/>
  <c r="Q1103" i="1"/>
  <c r="R1103" i="1" s="1"/>
  <c r="Y1103" i="1" s="1"/>
  <c r="Q1115" i="1"/>
  <c r="R1115" i="1" s="1"/>
  <c r="Y1115" i="1" s="1"/>
  <c r="R976" i="1"/>
  <c r="Y976" i="1" s="1"/>
  <c r="Q965" i="1"/>
  <c r="R965" i="1" s="1"/>
  <c r="Y965" i="1" s="1"/>
  <c r="Q972" i="1"/>
  <c r="R972" i="1" s="1"/>
  <c r="Y972" i="1" s="1"/>
  <c r="Q774" i="1"/>
  <c r="R774" i="1" s="1"/>
  <c r="Y774" i="1" s="1"/>
  <c r="Q994" i="1"/>
  <c r="R994" i="1" s="1"/>
  <c r="Y994" i="1" s="1"/>
  <c r="Q964" i="1"/>
  <c r="R964" i="1" s="1"/>
  <c r="Y964" i="1" s="1"/>
  <c r="Q991" i="1"/>
  <c r="Q992" i="1"/>
  <c r="R992" i="1" s="1"/>
  <c r="Y992" i="1" s="1"/>
  <c r="R700" i="1"/>
  <c r="Y700" i="1" s="1"/>
  <c r="R694" i="1"/>
  <c r="Y694" i="1" s="1"/>
  <c r="Q701" i="1"/>
  <c r="R701" i="1" s="1"/>
  <c r="Y701" i="1" s="1"/>
  <c r="Q687" i="1"/>
  <c r="R687" i="1" s="1"/>
  <c r="Y687" i="1" s="1"/>
  <c r="R618" i="1"/>
  <c r="Y618" i="1" s="1"/>
  <c r="R645" i="1"/>
  <c r="Y645" i="1" s="1"/>
  <c r="R692" i="1"/>
  <c r="Y692" i="1" s="1"/>
  <c r="R708" i="1"/>
  <c r="Y708" i="1" s="1"/>
  <c r="R771" i="1"/>
  <c r="Y771" i="1" s="1"/>
  <c r="R629" i="1"/>
  <c r="Y629" i="1" s="1"/>
  <c r="R666" i="1"/>
  <c r="Y666" i="1" s="1"/>
  <c r="R742" i="1"/>
  <c r="Y742" i="1" s="1"/>
  <c r="R719" i="1"/>
  <c r="Y719" i="1" s="1"/>
  <c r="R667" i="1"/>
  <c r="Y667" i="1" s="1"/>
  <c r="R651" i="1"/>
  <c r="Y651" i="1" s="1"/>
  <c r="R723" i="1"/>
  <c r="Y723" i="1" s="1"/>
  <c r="Q633" i="1"/>
  <c r="R633" i="1" s="1"/>
  <c r="Y633" i="1" s="1"/>
  <c r="Q712" i="1"/>
  <c r="R712" i="1" s="1"/>
  <c r="Y712" i="1" s="1"/>
  <c r="Q740" i="1"/>
  <c r="R740" i="1" s="1"/>
  <c r="Y740" i="1" s="1"/>
  <c r="Q716" i="1"/>
  <c r="R716" i="1" s="1"/>
  <c r="Y716" i="1" s="1"/>
  <c r="Q675" i="1"/>
  <c r="R675" i="1" s="1"/>
  <c r="Y675" i="1" s="1"/>
  <c r="Q726" i="1"/>
  <c r="R726" i="1" s="1"/>
  <c r="Y726" i="1" s="1"/>
  <c r="Q769" i="1"/>
  <c r="R769" i="1" s="1"/>
  <c r="Y769" i="1" s="1"/>
  <c r="Q715" i="1"/>
  <c r="R715" i="1" s="1"/>
  <c r="Y715" i="1" s="1"/>
  <c r="Q691" i="1"/>
  <c r="R691" i="1" s="1"/>
  <c r="Y691" i="1" s="1"/>
  <c r="Q763" i="1"/>
  <c r="R763" i="1" s="1"/>
  <c r="Y763" i="1" s="1"/>
  <c r="R661" i="1"/>
  <c r="Y661" i="1" s="1"/>
  <c r="Q659" i="1"/>
  <c r="R659" i="1" s="1"/>
  <c r="Y659" i="1" s="1"/>
  <c r="Q638" i="1"/>
  <c r="R638" i="1" s="1"/>
  <c r="Y638" i="1" s="1"/>
  <c r="Q632" i="1"/>
  <c r="R632" i="1" s="1"/>
  <c r="Y632" i="1" s="1"/>
  <c r="Q647" i="1"/>
  <c r="R647" i="1" s="1"/>
  <c r="Y647" i="1" s="1"/>
  <c r="R604" i="1"/>
  <c r="Y604" i="1" s="1"/>
  <c r="Q614" i="1"/>
  <c r="R614" i="1" s="1"/>
  <c r="Y614" i="1" s="1"/>
  <c r="R592" i="1"/>
  <c r="Y592" i="1" s="1"/>
  <c r="R587" i="1"/>
  <c r="Y587" i="1" s="1"/>
  <c r="Q404" i="1"/>
  <c r="R404" i="1" s="1"/>
  <c r="Y404" i="1" s="1"/>
  <c r="R394" i="1"/>
  <c r="Y394" i="1" s="1"/>
  <c r="Q383" i="1"/>
  <c r="R383" i="1" s="1"/>
  <c r="Y383" i="1" s="1"/>
  <c r="R316" i="1"/>
  <c r="Y316" i="1" s="1"/>
  <c r="Q388" i="1"/>
  <c r="R388" i="1" s="1"/>
  <c r="Y388" i="1" s="1"/>
  <c r="Q346" i="1"/>
  <c r="R346" i="1" s="1"/>
  <c r="Y346" i="1" s="1"/>
  <c r="Q348" i="1"/>
  <c r="R348" i="1" s="1"/>
  <c r="Y348" i="1" s="1"/>
  <c r="Q382" i="1"/>
  <c r="R382" i="1" s="1"/>
  <c r="Y382" i="1" s="1"/>
  <c r="R305" i="1"/>
  <c r="Y305" i="1" s="1"/>
  <c r="Q299" i="1"/>
  <c r="R299" i="1" s="1"/>
  <c r="Y299" i="1" s="1"/>
  <c r="R307" i="1"/>
  <c r="Y307" i="1" s="1"/>
  <c r="R319" i="1"/>
  <c r="Y319" i="1" s="1"/>
  <c r="Q289" i="1"/>
  <c r="R289" i="1" s="1"/>
  <c r="Y289" i="1" s="1"/>
  <c r="R295" i="1"/>
  <c r="Y295" i="1" s="1"/>
  <c r="R304" i="1"/>
  <c r="Y304" i="1" s="1"/>
  <c r="R277" i="1"/>
  <c r="Y277" i="1" s="1"/>
  <c r="Q522" i="1"/>
  <c r="R522" i="1" s="1"/>
  <c r="Y522" i="1" s="1"/>
  <c r="Q286" i="1"/>
  <c r="R286" i="1" s="1"/>
  <c r="Y286" i="1" s="1"/>
  <c r="R486" i="1"/>
  <c r="Y486" i="1" s="1"/>
  <c r="R257" i="1"/>
  <c r="Y257" i="1" s="1"/>
  <c r="Q464" i="1"/>
  <c r="R464" i="1" s="1"/>
  <c r="Y464" i="1" s="1"/>
  <c r="R89" i="1"/>
  <c r="Y89" i="1" s="1"/>
  <c r="R231" i="1"/>
  <c r="Y231" i="1" s="1"/>
  <c r="Q241" i="1"/>
  <c r="R241" i="1" s="1"/>
  <c r="Y241" i="1" s="1"/>
  <c r="R183" i="1"/>
  <c r="Y183" i="1" s="1"/>
  <c r="R205" i="1"/>
  <c r="Y205" i="1" s="1"/>
  <c r="R364" i="1"/>
  <c r="Y364" i="1" s="1"/>
  <c r="R189" i="1"/>
  <c r="Y189" i="1" s="1"/>
  <c r="R195" i="1"/>
  <c r="Y195" i="1" s="1"/>
  <c r="Q214" i="1"/>
  <c r="R214" i="1" s="1"/>
  <c r="Y214" i="1" s="1"/>
  <c r="Q177" i="1"/>
  <c r="R177" i="1" s="1"/>
  <c r="Y177" i="1" s="1"/>
  <c r="R180" i="1"/>
  <c r="Y180" i="1" s="1"/>
  <c r="R185" i="1"/>
  <c r="Y185" i="1" s="1"/>
  <c r="R204" i="1"/>
  <c r="Y204" i="1" s="1"/>
  <c r="R210" i="1"/>
  <c r="Y210" i="1" s="1"/>
  <c r="Q187" i="1"/>
  <c r="R187" i="1" s="1"/>
  <c r="Y187" i="1" s="1"/>
  <c r="Q208" i="1"/>
  <c r="R208" i="1" s="1"/>
  <c r="Y208" i="1" s="1"/>
  <c r="R190" i="1"/>
  <c r="Y190" i="1" s="1"/>
  <c r="R200" i="1"/>
  <c r="Y200" i="1" s="1"/>
  <c r="Q191" i="1"/>
  <c r="R191" i="1" s="1"/>
  <c r="Y191" i="1" s="1"/>
  <c r="Q194" i="1"/>
  <c r="R194" i="1" s="1"/>
  <c r="Y194" i="1" s="1"/>
  <c r="R215" i="1"/>
  <c r="Y215" i="1" s="1"/>
  <c r="R192" i="1"/>
  <c r="Y192" i="1" s="1"/>
  <c r="R198" i="1"/>
  <c r="Y198" i="1" s="1"/>
  <c r="Q179" i="1"/>
  <c r="R179" i="1" s="1"/>
  <c r="Y179" i="1" s="1"/>
  <c r="R188" i="1"/>
  <c r="Y188" i="1" s="1"/>
  <c r="R212" i="1"/>
  <c r="Y212" i="1" s="1"/>
  <c r="R181" i="1"/>
  <c r="Y181" i="1" s="1"/>
  <c r="R193" i="1"/>
  <c r="Y193" i="1" s="1"/>
  <c r="R209" i="1"/>
  <c r="Y209" i="1" s="1"/>
  <c r="Q178" i="1"/>
  <c r="R178" i="1" s="1"/>
  <c r="Y178" i="1" s="1"/>
  <c r="Q173" i="1"/>
  <c r="R173" i="1" s="1"/>
  <c r="Y173" i="1" s="1"/>
  <c r="Q175" i="1"/>
  <c r="R175" i="1" s="1"/>
  <c r="Y175" i="1" s="1"/>
  <c r="R186" i="1"/>
  <c r="Y186" i="1" s="1"/>
  <c r="R172" i="1"/>
  <c r="Y172" i="1" s="1"/>
  <c r="R182" i="1"/>
  <c r="Y182" i="1" s="1"/>
  <c r="Q216" i="1"/>
  <c r="R216" i="1" s="1"/>
  <c r="Y216" i="1" s="1"/>
  <c r="Q174" i="1"/>
  <c r="R174" i="1" s="1"/>
  <c r="Y174" i="1" s="1"/>
  <c r="Q184" i="1"/>
  <c r="R184" i="1" s="1"/>
  <c r="Y184" i="1" s="1"/>
  <c r="Q171" i="1"/>
  <c r="R171" i="1" s="1"/>
  <c r="Y171" i="1" s="1"/>
  <c r="R167" i="1"/>
  <c r="Y167" i="1" s="1"/>
  <c r="R361" i="1"/>
  <c r="Y361" i="1" s="1"/>
  <c r="Q360" i="1"/>
  <c r="R360" i="1" s="1"/>
  <c r="Y360" i="1" s="1"/>
  <c r="R163" i="1"/>
  <c r="Y163" i="1" s="1"/>
  <c r="R147" i="1"/>
  <c r="Y147" i="1" s="1"/>
  <c r="Q354" i="1"/>
  <c r="R354" i="1" s="1"/>
  <c r="Y354" i="1" s="1"/>
  <c r="R169" i="1"/>
  <c r="Y169" i="1" s="1"/>
  <c r="R359" i="1"/>
  <c r="Y359" i="1" s="1"/>
  <c r="R165" i="1"/>
  <c r="Y165" i="1" s="1"/>
  <c r="Q351" i="1"/>
  <c r="R351" i="1" s="1"/>
  <c r="Y351" i="1" s="1"/>
  <c r="Q358" i="1"/>
  <c r="Q355" i="1"/>
  <c r="Q349" i="1"/>
  <c r="R356" i="1"/>
  <c r="Y356" i="1" s="1"/>
  <c r="R162" i="1"/>
  <c r="Y162" i="1" s="1"/>
  <c r="Q161" i="1"/>
  <c r="R161" i="1" s="1"/>
  <c r="Y161" i="1" s="1"/>
  <c r="Q350" i="1"/>
  <c r="R350" i="1" s="1"/>
  <c r="Y350" i="1" s="1"/>
  <c r="R164" i="1"/>
  <c r="Y164" i="1" s="1"/>
  <c r="Q146" i="1"/>
  <c r="Q352" i="1"/>
  <c r="R352" i="1" s="1"/>
  <c r="Y352" i="1" s="1"/>
  <c r="R158" i="1"/>
  <c r="Y158" i="1" s="1"/>
  <c r="Q157" i="1"/>
  <c r="R157" i="1" s="1"/>
  <c r="Y157" i="1" s="1"/>
  <c r="R153" i="1"/>
  <c r="Y153" i="1" s="1"/>
  <c r="Q155" i="1"/>
  <c r="R155" i="1" s="1"/>
  <c r="Y155" i="1" s="1"/>
  <c r="Q156" i="1"/>
  <c r="R156" i="1" s="1"/>
  <c r="Y156" i="1" s="1"/>
  <c r="R120" i="1"/>
  <c r="Y120" i="1" s="1"/>
  <c r="R115" i="1"/>
  <c r="Y115" i="1" s="1"/>
  <c r="R111" i="1"/>
  <c r="Y111" i="1" s="1"/>
  <c r="Q122" i="1"/>
  <c r="R122" i="1" s="1"/>
  <c r="Y122" i="1" s="1"/>
  <c r="R116" i="1"/>
  <c r="Y116" i="1" s="1"/>
  <c r="R113" i="1"/>
  <c r="Y113" i="1" s="1"/>
  <c r="R143" i="1"/>
  <c r="Y143" i="1" s="1"/>
  <c r="R114" i="1"/>
  <c r="Y114" i="1" s="1"/>
  <c r="R137" i="1"/>
  <c r="Y137" i="1" s="1"/>
  <c r="R118" i="1"/>
  <c r="Y118" i="1" s="1"/>
  <c r="R124" i="1"/>
  <c r="Y124" i="1" s="1"/>
  <c r="R140" i="1"/>
  <c r="Y140" i="1" s="1"/>
  <c r="Q117" i="1"/>
  <c r="R117" i="1" s="1"/>
  <c r="Y117" i="1" s="1"/>
  <c r="Q142" i="1"/>
  <c r="R142" i="1" s="1"/>
  <c r="Y142" i="1" s="1"/>
  <c r="Q150" i="1"/>
  <c r="Q138" i="1"/>
  <c r="R144" i="1"/>
  <c r="Y144" i="1" s="1"/>
  <c r="R119" i="1"/>
  <c r="Y119" i="1" s="1"/>
  <c r="Q145" i="1"/>
  <c r="R145" i="1" s="1"/>
  <c r="Y145" i="1" s="1"/>
  <c r="Q121" i="1"/>
  <c r="R121" i="1" s="1"/>
  <c r="Y121" i="1" s="1"/>
  <c r="Q141" i="1"/>
  <c r="R141" i="1" s="1"/>
  <c r="Y141" i="1" s="1"/>
  <c r="Q90" i="1"/>
  <c r="R90" i="1" s="1"/>
  <c r="Y90" i="1" s="1"/>
  <c r="R84" i="1"/>
  <c r="Y84" i="1" s="1"/>
  <c r="R75" i="1"/>
  <c r="Y75" i="1" s="1"/>
  <c r="R126" i="1"/>
  <c r="Y126" i="1" s="1"/>
  <c r="R129" i="1"/>
  <c r="Y129" i="1" s="1"/>
  <c r="R7" i="1"/>
  <c r="Y7" i="1" s="1"/>
  <c r="R131" i="1"/>
  <c r="Y131" i="1" s="1"/>
  <c r="R132" i="1"/>
  <c r="Y132" i="1" s="1"/>
  <c r="R77" i="1"/>
  <c r="Y77" i="1" s="1"/>
  <c r="Q74" i="1"/>
  <c r="R74" i="1" s="1"/>
  <c r="Y74" i="1" s="1"/>
  <c r="R80" i="1"/>
  <c r="Y80" i="1" s="1"/>
  <c r="R95" i="1"/>
  <c r="Y95" i="1" s="1"/>
  <c r="R69" i="1"/>
  <c r="Y69" i="1" s="1"/>
  <c r="R107" i="1"/>
  <c r="Y107" i="1" s="1"/>
  <c r="R134" i="1"/>
  <c r="Y134" i="1" s="1"/>
  <c r="R135" i="1"/>
  <c r="Y135" i="1" s="1"/>
  <c r="R8" i="1"/>
  <c r="Y8" i="1" s="1"/>
  <c r="R73" i="1"/>
  <c r="Y73" i="1" s="1"/>
  <c r="R127" i="1"/>
  <c r="Y127" i="1" s="1"/>
  <c r="R67" i="1"/>
  <c r="Y67" i="1" s="1"/>
  <c r="R108" i="1"/>
  <c r="Y108" i="1" s="1"/>
  <c r="R128" i="1"/>
  <c r="Y128" i="1" s="1"/>
  <c r="V1645" i="1"/>
  <c r="V1427" i="1"/>
  <c r="V1417" i="1"/>
  <c r="V1413" i="1"/>
  <c r="V1425" i="1"/>
  <c r="V1087" i="1"/>
  <c r="V1300" i="1"/>
  <c r="V786" i="1"/>
  <c r="V796" i="1"/>
  <c r="V1414" i="1"/>
  <c r="R105" i="1"/>
  <c r="Y105" i="1" s="1"/>
  <c r="V1567" i="1"/>
  <c r="V1426" i="1"/>
  <c r="V866" i="1"/>
  <c r="R102" i="1"/>
  <c r="Y102" i="1" s="1"/>
  <c r="V1415" i="1"/>
  <c r="V1928" i="1"/>
  <c r="V995" i="1"/>
  <c r="R94" i="1"/>
  <c r="Y94" i="1" s="1"/>
  <c r="R93" i="1"/>
  <c r="Y93" i="1" s="1"/>
  <c r="R104" i="1"/>
  <c r="Y104" i="1" s="1"/>
  <c r="V1057" i="1"/>
  <c r="V619" i="1"/>
  <c r="V794" i="1"/>
  <c r="R103" i="1"/>
  <c r="Y103" i="1" s="1"/>
  <c r="R96" i="1"/>
  <c r="Y96" i="1" s="1"/>
  <c r="V1066" i="1"/>
  <c r="V2013" i="1"/>
  <c r="V867" i="1"/>
  <c r="R101" i="1"/>
  <c r="Y101" i="1" s="1"/>
  <c r="V1100" i="1"/>
  <c r="V1033" i="1"/>
  <c r="R106" i="1"/>
  <c r="Y106" i="1" s="1"/>
  <c r="V1506" i="1"/>
  <c r="V1907" i="1"/>
  <c r="V792" i="1"/>
  <c r="V1079" i="1"/>
  <c r="R88" i="1"/>
  <c r="Y88" i="1" s="1"/>
  <c r="V1277" i="1"/>
  <c r="V922" i="1"/>
  <c r="V1108" i="1"/>
  <c r="V1493" i="1"/>
  <c r="V2021" i="1"/>
  <c r="V1972" i="1"/>
  <c r="V1811" i="1"/>
  <c r="V639" i="1"/>
  <c r="V818" i="1"/>
  <c r="V1518" i="1"/>
  <c r="V1061" i="1"/>
  <c r="V1691" i="1"/>
  <c r="V1787" i="1"/>
  <c r="V1376" i="1"/>
  <c r="V1678" i="1"/>
  <c r="R625" i="1"/>
  <c r="Y625" i="1" s="1"/>
  <c r="V1112" i="1"/>
  <c r="V797" i="1"/>
  <c r="V881" i="1"/>
  <c r="V795" i="1"/>
  <c r="V789" i="1"/>
  <c r="V1285" i="1"/>
  <c r="V1129" i="1"/>
  <c r="V787" i="1"/>
  <c r="V1740" i="1"/>
  <c r="V1507" i="1"/>
  <c r="V807" i="1"/>
  <c r="V1597" i="1"/>
  <c r="V782" i="1"/>
  <c r="V1915" i="1"/>
  <c r="V1774" i="1"/>
  <c r="V1244" i="1"/>
  <c r="V864" i="1"/>
  <c r="V727" i="1"/>
  <c r="V645" i="1"/>
  <c r="V1723" i="1"/>
  <c r="V1619" i="1"/>
  <c r="V1284" i="1"/>
  <c r="V1158" i="1"/>
  <c r="V690" i="1"/>
  <c r="R62" i="1"/>
  <c r="Y62" i="1" s="1"/>
  <c r="R40" i="1"/>
  <c r="Y40" i="1" s="1"/>
  <c r="R31" i="1"/>
  <c r="Y31" i="1" s="1"/>
  <c r="R37" i="1"/>
  <c r="Y37" i="1" s="1"/>
  <c r="R60" i="1"/>
  <c r="Y60" i="1" s="1"/>
  <c r="R76" i="1"/>
  <c r="Y76" i="1" s="1"/>
  <c r="R85" i="1"/>
  <c r="Y85" i="1" s="1"/>
  <c r="V1656" i="1"/>
  <c r="V1402" i="1"/>
  <c r="R39" i="1"/>
  <c r="Y39" i="1" s="1"/>
  <c r="R23" i="1"/>
  <c r="Y23" i="1" s="1"/>
  <c r="R44" i="1"/>
  <c r="Y44" i="1" s="1"/>
  <c r="R48" i="1"/>
  <c r="Y48" i="1" s="1"/>
  <c r="V737" i="1"/>
  <c r="V687" i="1"/>
  <c r="R33" i="1"/>
  <c r="Y33" i="1" s="1"/>
  <c r="R56" i="1"/>
  <c r="Y56" i="1" s="1"/>
  <c r="R55" i="1"/>
  <c r="Y55" i="1" s="1"/>
  <c r="V134" i="1"/>
  <c r="R21" i="1"/>
  <c r="Y21" i="1" s="1"/>
  <c r="R43" i="1"/>
  <c r="Y43" i="1" s="1"/>
  <c r="R34" i="1"/>
  <c r="Y34" i="1" s="1"/>
  <c r="R36" i="1"/>
  <c r="Y36" i="1" s="1"/>
  <c r="R91" i="1"/>
  <c r="Y91" i="1" s="1"/>
  <c r="V1464" i="1"/>
  <c r="R42" i="1"/>
  <c r="Y42" i="1" s="1"/>
  <c r="R28" i="1"/>
  <c r="Y28" i="1" s="1"/>
  <c r="R59" i="1"/>
  <c r="Y59" i="1" s="1"/>
  <c r="R86" i="1"/>
  <c r="Y86" i="1" s="1"/>
  <c r="R133" i="1"/>
  <c r="Y133" i="1" s="1"/>
  <c r="V135" i="1"/>
  <c r="V1757" i="1"/>
  <c r="V1269" i="1"/>
  <c r="V1023" i="1"/>
  <c r="V1092" i="1"/>
  <c r="V1333" i="1"/>
  <c r="R22" i="1"/>
  <c r="Y22" i="1" s="1"/>
  <c r="V1558" i="1"/>
  <c r="V1268" i="1"/>
  <c r="V813" i="1"/>
  <c r="V893" i="1"/>
  <c r="R20" i="1"/>
  <c r="Y20" i="1" s="1"/>
  <c r="R72" i="1"/>
  <c r="Y72" i="1" s="1"/>
  <c r="R87" i="1"/>
  <c r="Y87" i="1" s="1"/>
  <c r="R30" i="1"/>
  <c r="Y30" i="1" s="1"/>
  <c r="R19" i="1"/>
  <c r="Y19" i="1" s="1"/>
  <c r="R51" i="1"/>
  <c r="Y51" i="1" s="1"/>
  <c r="R52" i="1"/>
  <c r="Y52" i="1" s="1"/>
  <c r="R50" i="1"/>
  <c r="Y50" i="1" s="1"/>
  <c r="R58" i="1"/>
  <c r="Y58" i="1" s="1"/>
  <c r="R78" i="1"/>
  <c r="Y78" i="1" s="1"/>
  <c r="R38" i="1"/>
  <c r="Y38" i="1" s="1"/>
  <c r="R27" i="1"/>
  <c r="Y27" i="1" s="1"/>
  <c r="R49" i="1"/>
  <c r="Y49" i="1" s="1"/>
  <c r="R25" i="1"/>
  <c r="Y25" i="1" s="1"/>
  <c r="R45" i="1"/>
  <c r="Y45" i="1" s="1"/>
  <c r="R63" i="1"/>
  <c r="Y63" i="1" s="1"/>
  <c r="R79" i="1"/>
  <c r="Y79" i="1" s="1"/>
  <c r="V1049" i="1"/>
  <c r="R57" i="1"/>
  <c r="Y57" i="1" s="1"/>
  <c r="R70" i="1"/>
  <c r="Y70" i="1" s="1"/>
  <c r="R24" i="1"/>
  <c r="Y24" i="1" s="1"/>
  <c r="R41" i="1"/>
  <c r="Y41" i="1" s="1"/>
  <c r="R53" i="1"/>
  <c r="Y53" i="1" s="1"/>
  <c r="R26" i="1"/>
  <c r="Y26" i="1" s="1"/>
  <c r="R68" i="1"/>
  <c r="Y68" i="1" s="1"/>
  <c r="R71" i="1"/>
  <c r="Y71" i="1" s="1"/>
  <c r="R82" i="1"/>
  <c r="Y82" i="1" s="1"/>
  <c r="V1992" i="1"/>
  <c r="R46" i="1"/>
  <c r="Y46" i="1" s="1"/>
  <c r="R35" i="1"/>
  <c r="Y35" i="1" s="1"/>
  <c r="V1005" i="1"/>
  <c r="R32" i="1"/>
  <c r="Y32" i="1" s="1"/>
  <c r="R29" i="1"/>
  <c r="Y29" i="1" s="1"/>
  <c r="R54" i="1"/>
  <c r="Y54" i="1" s="1"/>
  <c r="R47" i="1"/>
  <c r="Y47" i="1" s="1"/>
  <c r="R64" i="1"/>
  <c r="Y64" i="1" s="1"/>
  <c r="V1923" i="1"/>
  <c r="V803" i="1"/>
  <c r="R130" i="1"/>
  <c r="Y130" i="1" s="1"/>
  <c r="R17" i="1"/>
  <c r="Y17" i="1" s="1"/>
  <c r="R100" i="1"/>
  <c r="Y100" i="1" s="1"/>
  <c r="R170" i="1"/>
  <c r="Y170" i="1" s="1"/>
  <c r="R197" i="1"/>
  <c r="Y197" i="1" s="1"/>
  <c r="R430" i="1"/>
  <c r="Y430" i="1" s="1"/>
  <c r="R1715" i="1"/>
  <c r="Y1715" i="1" s="1"/>
  <c r="R1343" i="1"/>
  <c r="Y1343" i="1" s="1"/>
  <c r="R585" i="1"/>
  <c r="Y585" i="1" s="1"/>
  <c r="V806" i="1"/>
  <c r="V1253" i="1"/>
  <c r="R227" i="1"/>
  <c r="Y227" i="1" s="1"/>
  <c r="R329" i="1"/>
  <c r="Y329" i="1" s="1"/>
  <c r="R529" i="1"/>
  <c r="Y529" i="1" s="1"/>
  <c r="R1805" i="1"/>
  <c r="Y1805" i="1" s="1"/>
  <c r="R1344" i="1"/>
  <c r="Y1344" i="1" s="1"/>
  <c r="R570" i="1"/>
  <c r="Y570" i="1" s="1"/>
  <c r="R588" i="1"/>
  <c r="Y588" i="1" s="1"/>
  <c r="R624" i="1"/>
  <c r="Y624" i="1" s="1"/>
  <c r="R589" i="1"/>
  <c r="Y589" i="1" s="1"/>
  <c r="V1739" i="1"/>
  <c r="R99" i="1"/>
  <c r="Y99" i="1" s="1"/>
  <c r="R110" i="1"/>
  <c r="Y110" i="1" s="1"/>
  <c r="R125" i="1"/>
  <c r="Y125" i="1" s="1"/>
  <c r="R267" i="1"/>
  <c r="Y267" i="1" s="1"/>
  <c r="R291" i="1"/>
  <c r="Y291" i="1" s="1"/>
  <c r="R582" i="1"/>
  <c r="Y582" i="1" s="1"/>
  <c r="R590" i="1"/>
  <c r="Y590" i="1" s="1"/>
  <c r="R623" i="1"/>
  <c r="Y623" i="1" s="1"/>
  <c r="V1982" i="1"/>
  <c r="V1607" i="1"/>
  <c r="R786" i="1"/>
  <c r="Y786" i="1" s="1"/>
  <c r="R395" i="1"/>
  <c r="Y395" i="1" s="1"/>
  <c r="R396" i="1"/>
  <c r="Y396" i="1" s="1"/>
  <c r="R457" i="1"/>
  <c r="Y457" i="1" s="1"/>
  <c r="R564" i="1"/>
  <c r="Y564" i="1" s="1"/>
  <c r="V1614" i="1"/>
  <c r="V1352" i="1"/>
  <c r="V1505" i="1"/>
  <c r="R112" i="1"/>
  <c r="Y112" i="1" s="1"/>
  <c r="R218" i="1"/>
  <c r="Y218" i="1" s="1"/>
  <c r="R136" i="1"/>
  <c r="Y136" i="1" s="1"/>
  <c r="R245" i="1"/>
  <c r="Y245" i="1" s="1"/>
  <c r="R474" i="1"/>
  <c r="Y474" i="1" s="1"/>
  <c r="V906" i="1"/>
  <c r="V1781" i="1"/>
  <c r="V1319" i="1"/>
  <c r="V647" i="1"/>
  <c r="V598" i="1"/>
  <c r="R333" i="1"/>
  <c r="Y333" i="1" s="1"/>
  <c r="R542" i="1"/>
  <c r="Y542" i="1" s="1"/>
  <c r="R18" i="1"/>
  <c r="Y18" i="1" s="1"/>
  <c r="R508" i="1"/>
  <c r="Y508" i="1" s="1"/>
  <c r="R268" i="1"/>
  <c r="Y268" i="1" s="1"/>
  <c r="R565" i="1"/>
  <c r="Y565" i="1" s="1"/>
  <c r="R571" i="1"/>
  <c r="Y571" i="1" s="1"/>
  <c r="R580" i="1"/>
  <c r="Y580" i="1" s="1"/>
  <c r="V1331" i="1"/>
  <c r="V1292" i="1"/>
  <c r="R611" i="1"/>
  <c r="Y611" i="1" s="1"/>
  <c r="R796" i="1"/>
  <c r="Y796" i="1" s="1"/>
  <c r="V1009" i="1"/>
  <c r="V1307" i="1"/>
  <c r="V1350" i="1"/>
  <c r="V738" i="1"/>
  <c r="V1818" i="1"/>
  <c r="V859" i="1"/>
  <c r="V1524" i="1"/>
  <c r="V1162" i="1"/>
  <c r="V856" i="1"/>
  <c r="V1146" i="1"/>
  <c r="R16" i="1"/>
  <c r="Y16" i="1" s="1"/>
  <c r="R1794" i="1"/>
  <c r="Y1794" i="1" s="1"/>
  <c r="R1855" i="1"/>
  <c r="Y1855" i="1" s="1"/>
  <c r="R1842" i="1"/>
  <c r="Y1842" i="1" s="1"/>
  <c r="R1873" i="1"/>
  <c r="Y1873" i="1" s="1"/>
  <c r="R1952" i="1"/>
  <c r="Y1952" i="1" s="1"/>
  <c r="R1948" i="1"/>
  <c r="Y1948" i="1" s="1"/>
  <c r="V1101" i="1"/>
  <c r="V1323" i="1"/>
  <c r="V1617" i="1"/>
  <c r="V1301" i="1"/>
  <c r="V1002" i="1"/>
  <c r="V1232" i="1"/>
  <c r="V1948" i="1"/>
  <c r="V989" i="1"/>
  <c r="V1324" i="1"/>
  <c r="V869" i="1"/>
  <c r="V848" i="1"/>
  <c r="V1276" i="1"/>
  <c r="V824" i="1"/>
  <c r="V1680" i="1"/>
  <c r="V1837" i="1"/>
  <c r="V870" i="1"/>
  <c r="V1751" i="1"/>
  <c r="V1131" i="1"/>
  <c r="V1602" i="1"/>
  <c r="V585" i="1"/>
  <c r="V1252" i="1"/>
  <c r="V682" i="1"/>
  <c r="V805" i="1"/>
  <c r="V1231" i="1"/>
  <c r="V1542" i="1"/>
  <c r="V1804" i="1"/>
  <c r="V591" i="1"/>
  <c r="V1593" i="1"/>
  <c r="V1340" i="1"/>
  <c r="V1980" i="1"/>
  <c r="V1716" i="1"/>
  <c r="V1122" i="1"/>
  <c r="V1683" i="1"/>
  <c r="V1541" i="1"/>
  <c r="V1667" i="1"/>
  <c r="V1550" i="1"/>
  <c r="V1836" i="1"/>
  <c r="V1913" i="1"/>
  <c r="V1730" i="1"/>
  <c r="V1989" i="1"/>
  <c r="V2002" i="1"/>
  <c r="V1490" i="1"/>
  <c r="V1042" i="1"/>
  <c r="V1492" i="1"/>
  <c r="V1718" i="1"/>
  <c r="V640" i="1"/>
  <c r="V1788" i="1"/>
  <c r="V1127" i="1"/>
  <c r="V1732" i="1"/>
  <c r="V876" i="1"/>
  <c r="V1135" i="1"/>
  <c r="V817" i="1"/>
  <c r="V1983" i="1"/>
  <c r="V1857" i="1"/>
  <c r="V841" i="1"/>
  <c r="V1059" i="1"/>
  <c r="V1848" i="1"/>
  <c r="V1549" i="1"/>
  <c r="V949" i="1"/>
  <c r="V1025" i="1"/>
  <c r="V1316" i="1"/>
  <c r="V1315" i="1"/>
  <c r="V1976" i="1"/>
  <c r="V679" i="1"/>
  <c r="V1260" i="1"/>
  <c r="V1068" i="1"/>
  <c r="V878" i="1"/>
  <c r="V1094" i="1"/>
  <c r="V1626" i="1"/>
  <c r="V1664" i="1"/>
  <c r="V1380" i="1"/>
  <c r="V1901" i="1"/>
  <c r="V2018" i="1"/>
  <c r="V625" i="1"/>
  <c r="V678" i="1"/>
  <c r="V583" i="1"/>
  <c r="V1599" i="1"/>
  <c r="V1943" i="1"/>
  <c r="V1993" i="1"/>
  <c r="V1559" i="1"/>
  <c r="V1477" i="1"/>
  <c r="V1341" i="1"/>
  <c r="V1207" i="1"/>
  <c r="V635" i="1"/>
  <c r="V977" i="1"/>
  <c r="V939" i="1"/>
  <c r="V681" i="1"/>
  <c r="V624" i="1"/>
  <c r="V1747" i="1"/>
  <c r="V1792" i="1"/>
  <c r="V1767" i="1"/>
  <c r="V1951" i="1"/>
  <c r="V1517" i="1"/>
  <c r="V1909" i="1"/>
  <c r="V1849" i="1"/>
  <c r="V1486" i="1"/>
  <c r="V1504" i="1"/>
  <c r="V1397" i="1"/>
  <c r="V2026" i="1"/>
  <c r="V923" i="1"/>
  <c r="V1223" i="1"/>
  <c r="V933" i="1"/>
  <c r="V676" i="1"/>
  <c r="V990" i="1"/>
  <c r="V924" i="1"/>
  <c r="V1905" i="1"/>
  <c r="V1672" i="1"/>
  <c r="V2001" i="1"/>
  <c r="V955" i="1"/>
  <c r="V644" i="1"/>
  <c r="V844" i="1"/>
  <c r="V932" i="1"/>
  <c r="V1876" i="1"/>
  <c r="V1959" i="1"/>
  <c r="V1726" i="1"/>
  <c r="V1917" i="1"/>
  <c r="V1487" i="1"/>
  <c r="V1279" i="1"/>
  <c r="V837" i="1"/>
  <c r="V875" i="1"/>
  <c r="V638" i="1"/>
  <c r="V1183" i="1"/>
  <c r="V1705" i="1"/>
  <c r="V1688" i="1"/>
  <c r="V2009" i="1"/>
  <c r="V1202" i="1"/>
  <c r="V643" i="1"/>
  <c r="V1773" i="1"/>
  <c r="V1873" i="1"/>
  <c r="V1808" i="1"/>
  <c r="V1734" i="1"/>
  <c r="V1442" i="1"/>
  <c r="V2010" i="1"/>
  <c r="V1218" i="1"/>
  <c r="V860" i="1"/>
  <c r="V637" i="1"/>
  <c r="V940" i="1"/>
  <c r="V590" i="1"/>
  <c r="V1805" i="1"/>
  <c r="V1759" i="1"/>
  <c r="V1889" i="1"/>
  <c r="V1987" i="1"/>
  <c r="V1702" i="1"/>
  <c r="V1591" i="1"/>
  <c r="V1719" i="1"/>
  <c r="V1389" i="1"/>
  <c r="V1869" i="1"/>
  <c r="V1503" i="1"/>
  <c r="V629" i="1"/>
  <c r="V1191" i="1"/>
  <c r="V891" i="1"/>
  <c r="V695" i="1"/>
  <c r="V617" i="1"/>
  <c r="V948" i="1"/>
  <c r="V669" i="1"/>
  <c r="V606" i="1"/>
  <c r="V633" i="1"/>
  <c r="V725" i="1"/>
  <c r="V677" i="1"/>
  <c r="V596" i="1"/>
  <c r="V688" i="1"/>
  <c r="V734" i="1"/>
  <c r="V693" i="1"/>
  <c r="V660" i="1"/>
  <c r="V588" i="1"/>
  <c r="V664" i="1"/>
  <c r="V668" i="1"/>
  <c r="V689" i="1"/>
  <c r="V673" i="1"/>
  <c r="V631" i="1"/>
  <c r="V2011" i="1"/>
  <c r="V2019" i="1"/>
  <c r="V2027" i="1"/>
  <c r="V1935" i="1"/>
  <c r="V1967" i="1"/>
  <c r="V1975" i="1"/>
  <c r="V1981" i="1"/>
  <c r="V1942" i="1"/>
  <c r="V1990" i="1"/>
  <c r="V1998" i="1"/>
  <c r="V2006" i="1"/>
  <c r="V1858" i="1"/>
  <c r="V1866" i="1"/>
  <c r="V1874" i="1"/>
  <c r="V1882" i="1"/>
  <c r="V1890" i="1"/>
  <c r="V1898" i="1"/>
  <c r="V1922" i="1"/>
  <c r="V1932" i="1"/>
  <c r="V1842" i="1"/>
  <c r="V1953" i="1"/>
  <c r="V1961" i="1"/>
  <c r="V1900" i="1"/>
  <c r="V1908" i="1"/>
  <c r="V1916" i="1"/>
  <c r="V1864" i="1"/>
  <c r="V1784" i="1"/>
  <c r="V1816" i="1"/>
  <c r="V1763" i="1"/>
  <c r="V1840" i="1"/>
  <c r="V1851" i="1"/>
  <c r="V1823" i="1"/>
  <c r="V1850" i="1"/>
  <c r="V1754" i="1"/>
  <c r="V1822" i="1"/>
  <c r="V1789" i="1"/>
  <c r="V1780" i="1"/>
  <c r="V1771" i="1"/>
  <c r="V1748" i="1"/>
  <c r="V1814" i="1"/>
  <c r="V1770" i="1"/>
  <c r="V1764" i="1"/>
  <c r="V1765" i="1"/>
  <c r="V1720" i="1"/>
  <c r="V1709" i="1"/>
  <c r="V1725" i="1"/>
  <c r="V1663" i="1"/>
  <c r="V1671" i="1"/>
  <c r="V1679" i="1"/>
  <c r="V1687" i="1"/>
  <c r="V1707" i="1"/>
  <c r="V1758" i="1"/>
  <c r="V1753" i="1"/>
  <c r="V1777" i="1"/>
  <c r="V1729" i="1"/>
  <c r="V1737" i="1"/>
  <c r="V1745" i="1"/>
  <c r="V1713" i="1"/>
  <c r="V1694" i="1"/>
  <c r="V1640" i="1"/>
  <c r="V1634" i="1"/>
  <c r="V1682" i="1"/>
  <c r="V1652" i="1"/>
  <c r="V1674" i="1"/>
  <c r="V1637" i="1"/>
  <c r="V1686" i="1"/>
  <c r="V1644" i="1"/>
  <c r="V1638" i="1"/>
  <c r="V1736" i="1"/>
  <c r="V1677" i="1"/>
  <c r="V1655" i="1"/>
  <c r="V1601" i="1"/>
  <c r="V1648" i="1"/>
  <c r="V1712" i="1"/>
  <c r="V1576" i="1"/>
  <c r="V1584" i="1"/>
  <c r="V1501" i="1"/>
  <c r="V1620" i="1"/>
  <c r="V1577" i="1"/>
  <c r="V1585" i="1"/>
  <c r="V1539" i="1"/>
  <c r="V1547" i="1"/>
  <c r="V1555" i="1"/>
  <c r="V1502" i="1"/>
  <c r="V1604" i="1"/>
  <c r="V1613" i="1"/>
  <c r="V1621" i="1"/>
  <c r="V1596" i="1"/>
  <c r="V1488" i="1"/>
  <c r="V1489" i="1"/>
  <c r="V1448" i="1"/>
  <c r="V1456" i="1"/>
  <c r="V1625" i="1"/>
  <c r="V1512" i="1"/>
  <c r="V1520" i="1"/>
  <c r="V1528" i="1"/>
  <c r="V1536" i="1"/>
  <c r="V1463" i="1"/>
  <c r="V1513" i="1"/>
  <c r="V1521" i="1"/>
  <c r="V1529" i="1"/>
  <c r="V1537" i="1"/>
  <c r="V1432" i="1"/>
  <c r="V1440" i="1"/>
  <c r="V1383" i="1"/>
  <c r="V1391" i="1"/>
  <c r="V1447" i="1"/>
  <c r="V1455" i="1"/>
  <c r="V1381" i="1"/>
  <c r="V1373" i="1"/>
  <c r="V1471" i="1"/>
  <c r="V1479" i="1"/>
  <c r="V1491" i="1"/>
  <c r="V1395" i="1"/>
  <c r="V1403" i="1"/>
  <c r="V1386" i="1"/>
  <c r="V1428" i="1"/>
  <c r="V1436" i="1"/>
  <c r="V1444" i="1"/>
  <c r="V1387" i="1"/>
  <c r="V1451" i="1"/>
  <c r="V1459" i="1"/>
  <c r="V1377" i="1"/>
  <c r="V1467" i="1"/>
  <c r="V1475" i="1"/>
  <c r="V1382" i="1"/>
  <c r="V1390" i="1"/>
  <c r="V1378" i="1"/>
  <c r="V1398" i="1"/>
  <c r="V1374" i="1"/>
  <c r="V1394" i="1"/>
  <c r="V1358" i="1"/>
  <c r="V1355" i="1"/>
  <c r="V1342" i="1"/>
  <c r="V1344" i="1"/>
  <c r="V1310" i="1"/>
  <c r="V1302" i="1"/>
  <c r="V1304" i="1"/>
  <c r="V1326" i="1"/>
  <c r="V1318" i="1"/>
  <c r="V1328" i="1"/>
  <c r="V983" i="1"/>
  <c r="V987" i="1"/>
  <c r="V965" i="1"/>
  <c r="V975" i="1"/>
  <c r="V900" i="1"/>
  <c r="V908" i="1"/>
  <c r="V830" i="1"/>
  <c r="V838" i="1"/>
  <c r="V980" i="1"/>
  <c r="V968" i="1"/>
  <c r="V964" i="1"/>
  <c r="V902" i="1"/>
  <c r="V910" i="1"/>
  <c r="V845" i="1"/>
  <c r="V853" i="1"/>
  <c r="V861" i="1"/>
  <c r="V773" i="1"/>
  <c r="V753" i="1"/>
  <c r="V966" i="1"/>
  <c r="V744" i="1"/>
  <c r="V729" i="1"/>
  <c r="V733" i="1"/>
  <c r="V736" i="1"/>
  <c r="V721" i="1"/>
  <c r="V713" i="1"/>
  <c r="V698" i="1"/>
  <c r="V685" i="1"/>
  <c r="V661" i="1"/>
  <c r="V575" i="1"/>
  <c r="V514" i="1"/>
  <c r="V500" i="1"/>
  <c r="V482" i="1"/>
  <c r="V499" i="1"/>
  <c r="V495" i="1"/>
  <c r="V496" i="1"/>
  <c r="V484" i="1"/>
  <c r="V485" i="1"/>
  <c r="V444" i="1"/>
  <c r="V441" i="1"/>
  <c r="V434" i="1"/>
  <c r="V417" i="1"/>
  <c r="V412" i="1"/>
  <c r="V382" i="1"/>
  <c r="V411" i="1"/>
  <c r="V419" i="1"/>
  <c r="V425" i="1"/>
  <c r="V407" i="1"/>
  <c r="V395" i="1"/>
  <c r="V426" i="1"/>
  <c r="V402" i="1"/>
  <c r="V354" i="1"/>
  <c r="V364" i="1"/>
  <c r="V360" i="1"/>
  <c r="V345" i="1"/>
  <c r="V340" i="1"/>
  <c r="V355" i="1"/>
  <c r="V333" i="1"/>
  <c r="V304" i="1"/>
  <c r="V287" i="1"/>
  <c r="V281" i="1"/>
  <c r="V275" i="1"/>
  <c r="V247" i="1"/>
  <c r="V217" i="1"/>
  <c r="V209" i="1"/>
  <c r="V231" i="1"/>
  <c r="V221" i="1"/>
  <c r="V223" i="1"/>
  <c r="V197" i="1"/>
  <c r="V214" i="1"/>
  <c r="V200" i="1"/>
  <c r="V203" i="1"/>
  <c r="V152" i="1"/>
  <c r="V128" i="1"/>
  <c r="V130" i="1"/>
  <c r="V112" i="1"/>
  <c r="V93" i="1"/>
  <c r="V77" i="1"/>
  <c r="V44" i="1"/>
  <c r="V69" i="1"/>
  <c r="V32" i="1"/>
  <c r="V59" i="1"/>
  <c r="V49" i="1"/>
  <c r="V46" i="1"/>
  <c r="V40" i="1"/>
  <c r="V43" i="1"/>
  <c r="V35" i="1"/>
  <c r="V21" i="1"/>
  <c r="V42" i="1"/>
  <c r="V18" i="1"/>
  <c r="V48" i="1"/>
  <c r="V26" i="1"/>
  <c r="V23" i="1"/>
  <c r="V31" i="1"/>
  <c r="V15" i="1"/>
  <c r="V39" i="1"/>
  <c r="V25" i="1"/>
  <c r="V33" i="1"/>
  <c r="V41" i="1"/>
  <c r="R4" i="1"/>
  <c r="Y4" i="1" s="1"/>
  <c r="R13" i="1"/>
  <c r="Y13" i="1" s="1"/>
  <c r="R11" i="1"/>
  <c r="Y11" i="1" s="1"/>
  <c r="R5" i="1"/>
  <c r="Y5" i="1" s="1"/>
  <c r="R12" i="1"/>
  <c r="Y12" i="1" s="1"/>
  <c r="R15" i="1"/>
  <c r="Y15" i="1" s="1"/>
  <c r="R10" i="1"/>
  <c r="Y10" i="1" s="1"/>
  <c r="R6" i="1"/>
  <c r="Y6" i="1" s="1"/>
  <c r="M52" i="2" l="1"/>
  <c r="G52" i="2"/>
  <c r="D33" i="2"/>
  <c r="E81" i="2"/>
  <c r="H52" i="2"/>
  <c r="C52" i="2"/>
  <c r="L52" i="2"/>
  <c r="F52" i="2"/>
  <c r="J52" i="2"/>
  <c r="D52" i="2"/>
  <c r="I52" i="2"/>
  <c r="E52" i="2"/>
  <c r="C33" i="2"/>
  <c r="G25" i="2"/>
  <c r="N52" i="2"/>
  <c r="L61" i="2"/>
  <c r="N67" i="2"/>
  <c r="N55" i="2"/>
  <c r="E11" i="2"/>
  <c r="K59" i="2"/>
  <c r="H67" i="2"/>
  <c r="F40" i="2"/>
  <c r="E102" i="2"/>
  <c r="E48" i="2"/>
  <c r="I14" i="2"/>
  <c r="J33" i="2"/>
  <c r="E5" i="2"/>
  <c r="E13" i="2"/>
  <c r="F18" i="2"/>
  <c r="C67" i="2"/>
  <c r="J13" i="2"/>
  <c r="I55" i="2"/>
  <c r="K24" i="2"/>
  <c r="H40" i="2"/>
  <c r="K48" i="2"/>
  <c r="C83" i="2"/>
  <c r="F59" i="2"/>
  <c r="K7" i="2"/>
  <c r="C61" i="2"/>
  <c r="N13" i="2"/>
  <c r="G24" i="2"/>
  <c r="L25" i="2"/>
  <c r="M11" i="2"/>
  <c r="I68" i="2"/>
  <c r="J61" i="2"/>
  <c r="N5" i="2"/>
  <c r="I5" i="2"/>
  <c r="D59" i="2"/>
  <c r="N18" i="2"/>
  <c r="D102" i="2"/>
  <c r="E25" i="2"/>
  <c r="D99" i="2"/>
  <c r="J11" i="2"/>
  <c r="F80" i="2"/>
  <c r="N61" i="2"/>
  <c r="I23" i="2"/>
  <c r="L80" i="2"/>
  <c r="J59" i="2"/>
  <c r="H14" i="2"/>
  <c r="J100" i="2"/>
  <c r="E24" i="2"/>
  <c r="K99" i="2"/>
  <c r="C25" i="2"/>
  <c r="K11" i="2"/>
  <c r="N64" i="2"/>
  <c r="I18" i="2"/>
  <c r="N95" i="2"/>
  <c r="C95" i="2"/>
  <c r="M59" i="2"/>
  <c r="I40" i="2"/>
  <c r="J25" i="2"/>
  <c r="M64" i="2"/>
  <c r="K68" i="2"/>
  <c r="H13" i="2"/>
  <c r="E83" i="2"/>
  <c r="E68" i="2"/>
  <c r="G18" i="2"/>
  <c r="E76" i="2"/>
  <c r="K23" i="2"/>
  <c r="D100" i="2"/>
  <c r="C99" i="2"/>
  <c r="F7" i="2"/>
  <c r="H55" i="2"/>
  <c r="D43" i="2"/>
  <c r="N48" i="2"/>
  <c r="C76" i="2"/>
  <c r="I83" i="2"/>
  <c r="K100" i="2"/>
  <c r="H43" i="2"/>
  <c r="F48" i="2"/>
  <c r="N81" i="2"/>
  <c r="C14" i="2"/>
  <c r="H5" i="2"/>
  <c r="K33" i="2"/>
  <c r="H76" i="2"/>
  <c r="M18" i="2"/>
  <c r="K5" i="2"/>
  <c r="J102" i="2"/>
  <c r="L34" i="2"/>
  <c r="F34" i="2"/>
  <c r="N34" i="2"/>
  <c r="C34" i="2"/>
  <c r="G34" i="2"/>
  <c r="K34" i="2"/>
  <c r="E34" i="2"/>
  <c r="J34" i="2"/>
  <c r="M34" i="2"/>
  <c r="I34" i="2"/>
  <c r="H34" i="2"/>
  <c r="D34" i="2"/>
  <c r="G95" i="2"/>
  <c r="M55" i="2"/>
  <c r="N37" i="2"/>
  <c r="K37" i="2"/>
  <c r="M37" i="2"/>
  <c r="L37" i="2"/>
  <c r="E37" i="2"/>
  <c r="D37" i="2"/>
  <c r="H37" i="2"/>
  <c r="F37" i="2"/>
  <c r="J37" i="2"/>
  <c r="I37" i="2"/>
  <c r="C37" i="2"/>
  <c r="G37" i="2"/>
  <c r="N14" i="2"/>
  <c r="G7" i="2"/>
  <c r="M100" i="2"/>
  <c r="D80" i="2"/>
  <c r="F14" i="2"/>
  <c r="J99" i="2"/>
  <c r="I78" i="2"/>
  <c r="H78" i="2"/>
  <c r="L78" i="2"/>
  <c r="F78" i="2"/>
  <c r="N78" i="2"/>
  <c r="C78" i="2"/>
  <c r="K78" i="2"/>
  <c r="G78" i="2"/>
  <c r="M78" i="2"/>
  <c r="E78" i="2"/>
  <c r="J78" i="2"/>
  <c r="D78" i="2"/>
  <c r="H33" i="2"/>
  <c r="E80" i="2"/>
  <c r="J80" i="2"/>
  <c r="J18" i="2"/>
  <c r="L5" i="2"/>
  <c r="G98" i="2"/>
  <c r="D98" i="2"/>
  <c r="C98" i="2"/>
  <c r="F98" i="2"/>
  <c r="L98" i="2"/>
  <c r="N98" i="2"/>
  <c r="H98" i="2"/>
  <c r="K98" i="2"/>
  <c r="E98" i="2"/>
  <c r="J98" i="2"/>
  <c r="M98" i="2"/>
  <c r="I98" i="2"/>
  <c r="H90" i="2"/>
  <c r="I90" i="2"/>
  <c r="J90" i="2"/>
  <c r="D90" i="2"/>
  <c r="G90" i="2"/>
  <c r="L90" i="2"/>
  <c r="F90" i="2"/>
  <c r="M90" i="2"/>
  <c r="N90" i="2"/>
  <c r="E90" i="2"/>
  <c r="C90" i="2"/>
  <c r="K90" i="2"/>
  <c r="C59" i="2"/>
  <c r="E59" i="2"/>
  <c r="M102" i="2"/>
  <c r="C102" i="2"/>
  <c r="I13" i="2"/>
  <c r="C24" i="2"/>
  <c r="C60" i="2"/>
  <c r="G60" i="2"/>
  <c r="H60" i="2"/>
  <c r="K60" i="2"/>
  <c r="E60" i="2"/>
  <c r="D60" i="2"/>
  <c r="F60" i="2"/>
  <c r="M60" i="2"/>
  <c r="L60" i="2"/>
  <c r="J60" i="2"/>
  <c r="N60" i="2"/>
  <c r="I60" i="2"/>
  <c r="K86" i="2"/>
  <c r="G86" i="2"/>
  <c r="M86" i="2"/>
  <c r="E86" i="2"/>
  <c r="J86" i="2"/>
  <c r="D86" i="2"/>
  <c r="H86" i="2"/>
  <c r="L86" i="2"/>
  <c r="F86" i="2"/>
  <c r="I86" i="2"/>
  <c r="N86" i="2"/>
  <c r="C86" i="2"/>
  <c r="D25" i="2"/>
  <c r="H25" i="2"/>
  <c r="M14" i="2"/>
  <c r="L14" i="2"/>
  <c r="I21" i="2"/>
  <c r="N21" i="2"/>
  <c r="E21" i="2"/>
  <c r="H21" i="2"/>
  <c r="J21" i="2"/>
  <c r="C21" i="2"/>
  <c r="G21" i="2"/>
  <c r="L21" i="2"/>
  <c r="K21" i="2"/>
  <c r="D21" i="2"/>
  <c r="M21" i="2"/>
  <c r="F21" i="2"/>
  <c r="K70" i="2"/>
  <c r="G70" i="2"/>
  <c r="J70" i="2"/>
  <c r="D70" i="2"/>
  <c r="M70" i="2"/>
  <c r="E70" i="2"/>
  <c r="L70" i="2"/>
  <c r="I70" i="2"/>
  <c r="F70" i="2"/>
  <c r="H70" i="2"/>
  <c r="N70" i="2"/>
  <c r="C70" i="2"/>
  <c r="D95" i="2"/>
  <c r="F95" i="2"/>
  <c r="N11" i="2"/>
  <c r="G11" i="2"/>
  <c r="E40" i="2"/>
  <c r="D40" i="2"/>
  <c r="L7" i="2"/>
  <c r="J7" i="2"/>
  <c r="D81" i="2"/>
  <c r="F100" i="2"/>
  <c r="N43" i="2"/>
  <c r="L48" i="2"/>
  <c r="F23" i="2"/>
  <c r="C23" i="2"/>
  <c r="E55" i="2"/>
  <c r="G55" i="2"/>
  <c r="L99" i="2"/>
  <c r="H99" i="2"/>
  <c r="G83" i="2"/>
  <c r="I61" i="2"/>
  <c r="F61" i="2"/>
  <c r="M65" i="2"/>
  <c r="L65" i="2"/>
  <c r="G65" i="2"/>
  <c r="C65" i="2"/>
  <c r="I65" i="2"/>
  <c r="E65" i="2"/>
  <c r="D65" i="2"/>
  <c r="F65" i="2"/>
  <c r="H65" i="2"/>
  <c r="K65" i="2"/>
  <c r="N65" i="2"/>
  <c r="J65" i="2"/>
  <c r="M76" i="2"/>
  <c r="C68" i="2"/>
  <c r="F68" i="2"/>
  <c r="H96" i="2"/>
  <c r="J96" i="2"/>
  <c r="D96" i="2"/>
  <c r="L96" i="2"/>
  <c r="G96" i="2"/>
  <c r="F96" i="2"/>
  <c r="N96" i="2"/>
  <c r="I96" i="2"/>
  <c r="C96" i="2"/>
  <c r="E96" i="2"/>
  <c r="M96" i="2"/>
  <c r="K96" i="2"/>
  <c r="D69" i="2"/>
  <c r="F69" i="2"/>
  <c r="L69" i="2"/>
  <c r="E69" i="2"/>
  <c r="M69" i="2"/>
  <c r="K69" i="2"/>
  <c r="C69" i="2"/>
  <c r="N69" i="2"/>
  <c r="H69" i="2"/>
  <c r="I69" i="2"/>
  <c r="J69" i="2"/>
  <c r="G69" i="2"/>
  <c r="H41" i="2"/>
  <c r="D41" i="2"/>
  <c r="J41" i="2"/>
  <c r="E41" i="2"/>
  <c r="C41" i="2"/>
  <c r="L41" i="2"/>
  <c r="I41" i="2"/>
  <c r="G41" i="2"/>
  <c r="M41" i="2"/>
  <c r="K41" i="2"/>
  <c r="N41" i="2"/>
  <c r="F41" i="2"/>
  <c r="F81" i="2"/>
  <c r="E71" i="2"/>
  <c r="M71" i="2"/>
  <c r="D71" i="2"/>
  <c r="L71" i="2"/>
  <c r="G71" i="2"/>
  <c r="K71" i="2"/>
  <c r="F71" i="2"/>
  <c r="N71" i="2"/>
  <c r="H71" i="2"/>
  <c r="C71" i="2"/>
  <c r="I71" i="2"/>
  <c r="J71" i="2"/>
  <c r="L11" i="2"/>
  <c r="J38" i="2"/>
  <c r="M38" i="2"/>
  <c r="K38" i="2"/>
  <c r="H38" i="2"/>
  <c r="D38" i="2"/>
  <c r="N38" i="2"/>
  <c r="C38" i="2"/>
  <c r="L38" i="2"/>
  <c r="G38" i="2"/>
  <c r="F38" i="2"/>
  <c r="I38" i="2"/>
  <c r="E38" i="2"/>
  <c r="I94" i="2"/>
  <c r="K94" i="2"/>
  <c r="L94" i="2"/>
  <c r="H94" i="2"/>
  <c r="F94" i="2"/>
  <c r="J94" i="2"/>
  <c r="G94" i="2"/>
  <c r="E94" i="2"/>
  <c r="D94" i="2"/>
  <c r="N94" i="2"/>
  <c r="M94" i="2"/>
  <c r="C94" i="2"/>
  <c r="C15" i="2"/>
  <c r="H15" i="2"/>
  <c r="G15" i="2"/>
  <c r="I15" i="2"/>
  <c r="K15" i="2"/>
  <c r="F15" i="2"/>
  <c r="J15" i="2"/>
  <c r="E15" i="2"/>
  <c r="L15" i="2"/>
  <c r="M15" i="2"/>
  <c r="N15" i="2"/>
  <c r="D15" i="2"/>
  <c r="I58" i="2"/>
  <c r="D58" i="2"/>
  <c r="H58" i="2"/>
  <c r="L58" i="2"/>
  <c r="F58" i="2"/>
  <c r="N58" i="2"/>
  <c r="C58" i="2"/>
  <c r="G58" i="2"/>
  <c r="K58" i="2"/>
  <c r="E58" i="2"/>
  <c r="J58" i="2"/>
  <c r="M58" i="2"/>
  <c r="M33" i="2"/>
  <c r="K80" i="2"/>
  <c r="M80" i="2"/>
  <c r="E18" i="2"/>
  <c r="F5" i="2"/>
  <c r="H59" i="2"/>
  <c r="G59" i="2"/>
  <c r="N102" i="2"/>
  <c r="I102" i="2"/>
  <c r="H82" i="2"/>
  <c r="N82" i="2"/>
  <c r="M82" i="2"/>
  <c r="C82" i="2"/>
  <c r="K82" i="2"/>
  <c r="E82" i="2"/>
  <c r="I82" i="2"/>
  <c r="J82" i="2"/>
  <c r="D82" i="2"/>
  <c r="L82" i="2"/>
  <c r="G82" i="2"/>
  <c r="F82" i="2"/>
  <c r="F13" i="2"/>
  <c r="D56" i="2"/>
  <c r="L56" i="2"/>
  <c r="F56" i="2"/>
  <c r="N56" i="2"/>
  <c r="C56" i="2"/>
  <c r="G56" i="2"/>
  <c r="K56" i="2"/>
  <c r="E56" i="2"/>
  <c r="J56" i="2"/>
  <c r="M56" i="2"/>
  <c r="I56" i="2"/>
  <c r="H56" i="2"/>
  <c r="H24" i="2"/>
  <c r="N24" i="2"/>
  <c r="L67" i="2"/>
  <c r="N25" i="2"/>
  <c r="M25" i="2"/>
  <c r="J14" i="2"/>
  <c r="D14" i="2"/>
  <c r="M95" i="2"/>
  <c r="I95" i="2"/>
  <c r="D11" i="2"/>
  <c r="K40" i="2"/>
  <c r="M7" i="2"/>
  <c r="I81" i="2"/>
  <c r="K81" i="2"/>
  <c r="C100" i="2"/>
  <c r="H72" i="2"/>
  <c r="F72" i="2"/>
  <c r="N72" i="2"/>
  <c r="G72" i="2"/>
  <c r="C72" i="2"/>
  <c r="K72" i="2"/>
  <c r="E72" i="2"/>
  <c r="M72" i="2"/>
  <c r="I72" i="2"/>
  <c r="J72" i="2"/>
  <c r="D72" i="2"/>
  <c r="L72" i="2"/>
  <c r="C43" i="2"/>
  <c r="I43" i="2"/>
  <c r="C17" i="2"/>
  <c r="G17" i="2"/>
  <c r="K17" i="2"/>
  <c r="F17" i="2"/>
  <c r="I17" i="2"/>
  <c r="E17" i="2"/>
  <c r="M17" i="2"/>
  <c r="L17" i="2"/>
  <c r="H17" i="2"/>
  <c r="J17" i="2"/>
  <c r="N17" i="2"/>
  <c r="D17" i="2"/>
  <c r="I48" i="2"/>
  <c r="D23" i="2"/>
  <c r="L23" i="2"/>
  <c r="L64" i="2"/>
  <c r="L55" i="2"/>
  <c r="C55" i="2"/>
  <c r="H57" i="2"/>
  <c r="J57" i="2"/>
  <c r="C57" i="2"/>
  <c r="G57" i="2"/>
  <c r="K57" i="2"/>
  <c r="F57" i="2"/>
  <c r="N57" i="2"/>
  <c r="E57" i="2"/>
  <c r="I57" i="2"/>
  <c r="D57" i="2"/>
  <c r="M57" i="2"/>
  <c r="L57" i="2"/>
  <c r="N99" i="2"/>
  <c r="K19" i="2"/>
  <c r="F19" i="2"/>
  <c r="I19" i="2"/>
  <c r="C19" i="2"/>
  <c r="N19" i="2"/>
  <c r="M19" i="2"/>
  <c r="D19" i="2"/>
  <c r="E19" i="2"/>
  <c r="G19" i="2"/>
  <c r="H19" i="2"/>
  <c r="J19" i="2"/>
  <c r="L19" i="2"/>
  <c r="K83" i="2"/>
  <c r="J83" i="2"/>
  <c r="N12" i="2"/>
  <c r="C12" i="2"/>
  <c r="G12" i="2"/>
  <c r="K12" i="2"/>
  <c r="E12" i="2"/>
  <c r="M12" i="2"/>
  <c r="H12" i="2"/>
  <c r="I12" i="2"/>
  <c r="D12" i="2"/>
  <c r="L12" i="2"/>
  <c r="J12" i="2"/>
  <c r="F12" i="2"/>
  <c r="M61" i="2"/>
  <c r="G61" i="2"/>
  <c r="D76" i="2"/>
  <c r="D68" i="2"/>
  <c r="J68" i="2"/>
  <c r="M99" i="2"/>
  <c r="K16" i="2"/>
  <c r="E16" i="2"/>
  <c r="J16" i="2"/>
  <c r="M16" i="2"/>
  <c r="D16" i="2"/>
  <c r="L16" i="2"/>
  <c r="F16" i="2"/>
  <c r="N16" i="2"/>
  <c r="C16" i="2"/>
  <c r="G16" i="2"/>
  <c r="I16" i="2"/>
  <c r="H16" i="2"/>
  <c r="K95" i="2"/>
  <c r="C7" i="2"/>
  <c r="N100" i="2"/>
  <c r="G23" i="2"/>
  <c r="I76" i="2"/>
  <c r="E33" i="2"/>
  <c r="C80" i="2"/>
  <c r="I80" i="2"/>
  <c r="K18" i="2"/>
  <c r="C5" i="2"/>
  <c r="I59" i="2"/>
  <c r="L102" i="2"/>
  <c r="H102" i="2"/>
  <c r="K13" i="2"/>
  <c r="I24" i="2"/>
  <c r="F24" i="2"/>
  <c r="K67" i="2"/>
  <c r="F67" i="2"/>
  <c r="I25" i="2"/>
  <c r="E14" i="2"/>
  <c r="J93" i="2"/>
  <c r="D93" i="2"/>
  <c r="C93" i="2"/>
  <c r="G93" i="2"/>
  <c r="L93" i="2"/>
  <c r="E93" i="2"/>
  <c r="I93" i="2"/>
  <c r="M93" i="2"/>
  <c r="K93" i="2"/>
  <c r="F93" i="2"/>
  <c r="N93" i="2"/>
  <c r="H93" i="2"/>
  <c r="J95" i="2"/>
  <c r="E95" i="2"/>
  <c r="I11" i="2"/>
  <c r="G40" i="2"/>
  <c r="E7" i="2"/>
  <c r="C81" i="2"/>
  <c r="G81" i="2"/>
  <c r="G100" i="2"/>
  <c r="M43" i="2"/>
  <c r="F43" i="2"/>
  <c r="D48" i="2"/>
  <c r="M23" i="2"/>
  <c r="J23" i="2"/>
  <c r="F55" i="2"/>
  <c r="J55" i="2"/>
  <c r="E99" i="2"/>
  <c r="H83" i="2"/>
  <c r="L83" i="2"/>
  <c r="K61" i="2"/>
  <c r="H61" i="2"/>
  <c r="D30" i="2"/>
  <c r="L30" i="2"/>
  <c r="F30" i="2"/>
  <c r="N30" i="2"/>
  <c r="C30" i="2"/>
  <c r="G30" i="2"/>
  <c r="K30" i="2"/>
  <c r="E30" i="2"/>
  <c r="J30" i="2"/>
  <c r="M30" i="2"/>
  <c r="H30" i="2"/>
  <c r="I30" i="2"/>
  <c r="J76" i="2"/>
  <c r="H68" i="2"/>
  <c r="M68" i="2"/>
  <c r="N42" i="2"/>
  <c r="C42" i="2"/>
  <c r="G42" i="2"/>
  <c r="L42" i="2"/>
  <c r="H42" i="2"/>
  <c r="M42" i="2"/>
  <c r="E42" i="2"/>
  <c r="K42" i="2"/>
  <c r="J42" i="2"/>
  <c r="D42" i="2"/>
  <c r="I42" i="2"/>
  <c r="F42" i="2"/>
  <c r="M10" i="2"/>
  <c r="I10" i="2"/>
  <c r="D10" i="2"/>
  <c r="L10" i="2"/>
  <c r="F10" i="2"/>
  <c r="N10" i="2"/>
  <c r="C10" i="2"/>
  <c r="G10" i="2"/>
  <c r="K10" i="2"/>
  <c r="H10" i="2"/>
  <c r="J10" i="2"/>
  <c r="E10" i="2"/>
  <c r="L40" i="2"/>
  <c r="H23" i="2"/>
  <c r="L76" i="2"/>
  <c r="I33" i="2"/>
  <c r="N80" i="2"/>
  <c r="H80" i="2"/>
  <c r="J5" i="2"/>
  <c r="N59" i="2"/>
  <c r="F102" i="2"/>
  <c r="D13" i="2"/>
  <c r="G13" i="2"/>
  <c r="M24" i="2"/>
  <c r="L24" i="2"/>
  <c r="I92" i="2"/>
  <c r="C92" i="2"/>
  <c r="E92" i="2"/>
  <c r="G92" i="2"/>
  <c r="K92" i="2"/>
  <c r="H92" i="2"/>
  <c r="J92" i="2"/>
  <c r="D92" i="2"/>
  <c r="M92" i="2"/>
  <c r="L92" i="2"/>
  <c r="F92" i="2"/>
  <c r="N92" i="2"/>
  <c r="I84" i="2"/>
  <c r="J84" i="2"/>
  <c r="D84" i="2"/>
  <c r="E84" i="2"/>
  <c r="L84" i="2"/>
  <c r="F84" i="2"/>
  <c r="H84" i="2"/>
  <c r="N84" i="2"/>
  <c r="C84" i="2"/>
  <c r="K84" i="2"/>
  <c r="G84" i="2"/>
  <c r="M84" i="2"/>
  <c r="M9" i="2"/>
  <c r="N9" i="2"/>
  <c r="H9" i="2"/>
  <c r="L9" i="2"/>
  <c r="J9" i="2"/>
  <c r="E9" i="2"/>
  <c r="C9" i="2"/>
  <c r="D9" i="2"/>
  <c r="G9" i="2"/>
  <c r="K9" i="2"/>
  <c r="F9" i="2"/>
  <c r="I9" i="2"/>
  <c r="J39" i="2"/>
  <c r="C39" i="2"/>
  <c r="G39" i="2"/>
  <c r="K39" i="2"/>
  <c r="I39" i="2"/>
  <c r="N39" i="2"/>
  <c r="H39" i="2"/>
  <c r="E39" i="2"/>
  <c r="M39" i="2"/>
  <c r="D39" i="2"/>
  <c r="F39" i="2"/>
  <c r="L39" i="2"/>
  <c r="G67" i="2"/>
  <c r="D67" i="2"/>
  <c r="F25" i="2"/>
  <c r="K14" i="2"/>
  <c r="L95" i="2"/>
  <c r="C11" i="2"/>
  <c r="D91" i="2"/>
  <c r="C91" i="2"/>
  <c r="E91" i="2"/>
  <c r="M91" i="2"/>
  <c r="F91" i="2"/>
  <c r="K91" i="2"/>
  <c r="N91" i="2"/>
  <c r="H91" i="2"/>
  <c r="L91" i="2"/>
  <c r="J91" i="2"/>
  <c r="I91" i="2"/>
  <c r="G91" i="2"/>
  <c r="C40" i="2"/>
  <c r="N7" i="2"/>
  <c r="J81" i="2"/>
  <c r="L81" i="2"/>
  <c r="I36" i="2"/>
  <c r="D36" i="2"/>
  <c r="L36" i="2"/>
  <c r="F36" i="2"/>
  <c r="N36" i="2"/>
  <c r="C36" i="2"/>
  <c r="G36" i="2"/>
  <c r="K36" i="2"/>
  <c r="E36" i="2"/>
  <c r="J36" i="2"/>
  <c r="M36" i="2"/>
  <c r="H36" i="2"/>
  <c r="E100" i="2"/>
  <c r="E43" i="2"/>
  <c r="K43" i="2"/>
  <c r="C48" i="2"/>
  <c r="M48" i="2"/>
  <c r="E23" i="2"/>
  <c r="K64" i="2"/>
  <c r="K55" i="2"/>
  <c r="I66" i="2"/>
  <c r="H66" i="2"/>
  <c r="N66" i="2"/>
  <c r="G66" i="2"/>
  <c r="C66" i="2"/>
  <c r="K66" i="2"/>
  <c r="M66" i="2"/>
  <c r="D66" i="2"/>
  <c r="J66" i="2"/>
  <c r="L66" i="2"/>
  <c r="E66" i="2"/>
  <c r="F66" i="2"/>
  <c r="L79" i="2"/>
  <c r="E79" i="2"/>
  <c r="M79" i="2"/>
  <c r="F79" i="2"/>
  <c r="D79" i="2"/>
  <c r="N79" i="2"/>
  <c r="H79" i="2"/>
  <c r="J79" i="2"/>
  <c r="C79" i="2"/>
  <c r="G79" i="2"/>
  <c r="K79" i="2"/>
  <c r="I79" i="2"/>
  <c r="G27" i="2"/>
  <c r="K27" i="2"/>
  <c r="F27" i="2"/>
  <c r="I27" i="2"/>
  <c r="N27" i="2"/>
  <c r="L27" i="2"/>
  <c r="M27" i="2"/>
  <c r="H27" i="2"/>
  <c r="J27" i="2"/>
  <c r="D27" i="2"/>
  <c r="C27" i="2"/>
  <c r="E27" i="2"/>
  <c r="F99" i="2"/>
  <c r="I53" i="2"/>
  <c r="N53" i="2"/>
  <c r="L53" i="2"/>
  <c r="H53" i="2"/>
  <c r="J53" i="2"/>
  <c r="C53" i="2"/>
  <c r="M53" i="2"/>
  <c r="G53" i="2"/>
  <c r="K53" i="2"/>
  <c r="F53" i="2"/>
  <c r="D53" i="2"/>
  <c r="E53" i="2"/>
  <c r="N83" i="2"/>
  <c r="D83" i="2"/>
  <c r="N28" i="2"/>
  <c r="H28" i="2"/>
  <c r="C28" i="2"/>
  <c r="F28" i="2"/>
  <c r="G28" i="2"/>
  <c r="J28" i="2"/>
  <c r="K28" i="2"/>
  <c r="L28" i="2"/>
  <c r="I28" i="2"/>
  <c r="E28" i="2"/>
  <c r="M28" i="2"/>
  <c r="D28" i="2"/>
  <c r="D61" i="2"/>
  <c r="G76" i="2"/>
  <c r="G68" i="2"/>
  <c r="L68" i="2"/>
  <c r="H45" i="2"/>
  <c r="J45" i="2"/>
  <c r="G45" i="2"/>
  <c r="K45" i="2"/>
  <c r="F45" i="2"/>
  <c r="M45" i="2"/>
  <c r="I45" i="2"/>
  <c r="N45" i="2"/>
  <c r="L45" i="2"/>
  <c r="C45" i="2"/>
  <c r="D45" i="2"/>
  <c r="E45" i="2"/>
  <c r="H7" i="2"/>
  <c r="H74" i="2"/>
  <c r="I74" i="2"/>
  <c r="J74" i="2"/>
  <c r="D74" i="2"/>
  <c r="L74" i="2"/>
  <c r="F74" i="2"/>
  <c r="G74" i="2"/>
  <c r="N74" i="2"/>
  <c r="C74" i="2"/>
  <c r="M74" i="2"/>
  <c r="E74" i="2"/>
  <c r="K74" i="2"/>
  <c r="I49" i="2"/>
  <c r="H49" i="2"/>
  <c r="L49" i="2"/>
  <c r="F49" i="2"/>
  <c r="N49" i="2"/>
  <c r="C49" i="2"/>
  <c r="D49" i="2"/>
  <c r="E49" i="2"/>
  <c r="G49" i="2"/>
  <c r="M49" i="2"/>
  <c r="K49" i="2"/>
  <c r="J49" i="2"/>
  <c r="K32" i="2"/>
  <c r="E32" i="2"/>
  <c r="J32" i="2"/>
  <c r="M32" i="2"/>
  <c r="D32" i="2"/>
  <c r="L32" i="2"/>
  <c r="F32" i="2"/>
  <c r="N32" i="2"/>
  <c r="I32" i="2"/>
  <c r="C32" i="2"/>
  <c r="H32" i="2"/>
  <c r="G32" i="2"/>
  <c r="L50" i="2"/>
  <c r="F50" i="2"/>
  <c r="N50" i="2"/>
  <c r="C50" i="2"/>
  <c r="K50" i="2"/>
  <c r="E50" i="2"/>
  <c r="J50" i="2"/>
  <c r="M50" i="2"/>
  <c r="D50" i="2"/>
  <c r="G50" i="2"/>
  <c r="H50" i="2"/>
  <c r="I50" i="2"/>
  <c r="L33" i="2"/>
  <c r="F33" i="2"/>
  <c r="G80" i="2"/>
  <c r="H18" i="2"/>
  <c r="C18" i="2"/>
  <c r="G5" i="2"/>
  <c r="D5" i="2"/>
  <c r="L59" i="2"/>
  <c r="K102" i="2"/>
  <c r="H47" i="2"/>
  <c r="L47" i="2"/>
  <c r="J47" i="2"/>
  <c r="I47" i="2"/>
  <c r="C47" i="2"/>
  <c r="E47" i="2"/>
  <c r="G47" i="2"/>
  <c r="M47" i="2"/>
  <c r="K47" i="2"/>
  <c r="N47" i="2"/>
  <c r="F47" i="2"/>
  <c r="D47" i="2"/>
  <c r="L13" i="2"/>
  <c r="C13" i="2"/>
  <c r="J24" i="2"/>
  <c r="D24" i="2"/>
  <c r="E101" i="2"/>
  <c r="M101" i="2"/>
  <c r="G101" i="2"/>
  <c r="H101" i="2"/>
  <c r="F101" i="2"/>
  <c r="L101" i="2"/>
  <c r="J101" i="2"/>
  <c r="N101" i="2"/>
  <c r="D101" i="2"/>
  <c r="C101" i="2"/>
  <c r="I101" i="2"/>
  <c r="K101" i="2"/>
  <c r="J67" i="2"/>
  <c r="E67" i="2"/>
  <c r="K25" i="2"/>
  <c r="G14" i="2"/>
  <c r="D8" i="2"/>
  <c r="L8" i="2"/>
  <c r="F8" i="2"/>
  <c r="N8" i="2"/>
  <c r="C8" i="2"/>
  <c r="G8" i="2"/>
  <c r="K8" i="2"/>
  <c r="E8" i="2"/>
  <c r="J8" i="2"/>
  <c r="M8" i="2"/>
  <c r="I8" i="2"/>
  <c r="H8" i="2"/>
  <c r="L63" i="2"/>
  <c r="J63" i="2"/>
  <c r="N63" i="2"/>
  <c r="I63" i="2"/>
  <c r="E63" i="2"/>
  <c r="G63" i="2"/>
  <c r="K63" i="2"/>
  <c r="M63" i="2"/>
  <c r="H63" i="2"/>
  <c r="C63" i="2"/>
  <c r="D63" i="2"/>
  <c r="F63" i="2"/>
  <c r="H95" i="2"/>
  <c r="F11" i="2"/>
  <c r="N40" i="2"/>
  <c r="I7" i="2"/>
  <c r="H81" i="2"/>
  <c r="M81" i="2"/>
  <c r="H100" i="2"/>
  <c r="L100" i="2"/>
  <c r="J43" i="2"/>
  <c r="G43" i="2"/>
  <c r="H48" i="2"/>
  <c r="J48" i="2"/>
  <c r="N23" i="2"/>
  <c r="D55" i="2"/>
  <c r="G99" i="2"/>
  <c r="F83" i="2"/>
  <c r="M83" i="2"/>
  <c r="E61" i="2"/>
  <c r="N76" i="2"/>
  <c r="K76" i="2"/>
  <c r="N68" i="2"/>
  <c r="E89" i="2"/>
  <c r="M89" i="2"/>
  <c r="D89" i="2"/>
  <c r="N89" i="2"/>
  <c r="H89" i="2"/>
  <c r="C89" i="2"/>
  <c r="K89" i="2"/>
  <c r="J89" i="2"/>
  <c r="I89" i="2"/>
  <c r="G89" i="2"/>
  <c r="L89" i="2"/>
  <c r="F89" i="2"/>
  <c r="C54" i="2"/>
  <c r="F54" i="2"/>
  <c r="G54" i="2"/>
  <c r="H54" i="2"/>
  <c r="K54" i="2"/>
  <c r="N54" i="2"/>
  <c r="E54" i="2"/>
  <c r="I54" i="2"/>
  <c r="J54" i="2"/>
  <c r="D54" i="2"/>
  <c r="L54" i="2"/>
  <c r="M54" i="2"/>
  <c r="I20" i="2"/>
  <c r="E20" i="2"/>
  <c r="D20" i="2"/>
  <c r="J20" i="2"/>
  <c r="L20" i="2"/>
  <c r="H20" i="2"/>
  <c r="F20" i="2"/>
  <c r="M20" i="2"/>
  <c r="N20" i="2"/>
  <c r="C20" i="2"/>
  <c r="G20" i="2"/>
  <c r="K20" i="2"/>
  <c r="L18" i="2"/>
  <c r="G102" i="2"/>
  <c r="J40" i="2"/>
  <c r="N33" i="2"/>
  <c r="D18" i="2"/>
  <c r="M5" i="2"/>
  <c r="H35" i="2"/>
  <c r="J35" i="2"/>
  <c r="C35" i="2"/>
  <c r="G35" i="2"/>
  <c r="K35" i="2"/>
  <c r="F35" i="2"/>
  <c r="I35" i="2"/>
  <c r="N35" i="2"/>
  <c r="E35" i="2"/>
  <c r="D35" i="2"/>
  <c r="M35" i="2"/>
  <c r="L35" i="2"/>
  <c r="D77" i="2"/>
  <c r="L77" i="2"/>
  <c r="E77" i="2"/>
  <c r="J77" i="2"/>
  <c r="M77" i="2"/>
  <c r="G77" i="2"/>
  <c r="K77" i="2"/>
  <c r="C77" i="2"/>
  <c r="F77" i="2"/>
  <c r="N77" i="2"/>
  <c r="H77" i="2"/>
  <c r="I77" i="2"/>
  <c r="M13" i="2"/>
  <c r="I67" i="2"/>
  <c r="H11" i="2"/>
  <c r="M40" i="2"/>
  <c r="D7" i="2"/>
  <c r="D75" i="2"/>
  <c r="E75" i="2"/>
  <c r="L75" i="2"/>
  <c r="I75" i="2"/>
  <c r="F75" i="2"/>
  <c r="C75" i="2"/>
  <c r="N75" i="2"/>
  <c r="H75" i="2"/>
  <c r="K75" i="2"/>
  <c r="J75" i="2"/>
  <c r="M75" i="2"/>
  <c r="G75" i="2"/>
  <c r="C22" i="2"/>
  <c r="G22" i="2"/>
  <c r="H22" i="2"/>
  <c r="K22" i="2"/>
  <c r="E22" i="2"/>
  <c r="J22" i="2"/>
  <c r="M22" i="2"/>
  <c r="I22" i="2"/>
  <c r="D22" i="2"/>
  <c r="L22" i="2"/>
  <c r="F22" i="2"/>
  <c r="N22" i="2"/>
  <c r="I100" i="2"/>
  <c r="M26" i="2"/>
  <c r="I26" i="2"/>
  <c r="D26" i="2"/>
  <c r="L26" i="2"/>
  <c r="F26" i="2"/>
  <c r="N26" i="2"/>
  <c r="C26" i="2"/>
  <c r="G26" i="2"/>
  <c r="E26" i="2"/>
  <c r="J26" i="2"/>
  <c r="K26" i="2"/>
  <c r="H26" i="2"/>
  <c r="E73" i="2"/>
  <c r="M73" i="2"/>
  <c r="D73" i="2"/>
  <c r="N73" i="2"/>
  <c r="H73" i="2"/>
  <c r="J73" i="2"/>
  <c r="C73" i="2"/>
  <c r="G73" i="2"/>
  <c r="I73" i="2"/>
  <c r="L73" i="2"/>
  <c r="F73" i="2"/>
  <c r="K73" i="2"/>
  <c r="G48" i="2"/>
  <c r="E87" i="2"/>
  <c r="D87" i="2"/>
  <c r="L87" i="2"/>
  <c r="K87" i="2"/>
  <c r="G87" i="2"/>
  <c r="I87" i="2"/>
  <c r="F87" i="2"/>
  <c r="N87" i="2"/>
  <c r="H87" i="2"/>
  <c r="M87" i="2"/>
  <c r="J87" i="2"/>
  <c r="C87" i="2"/>
  <c r="N44" i="2"/>
  <c r="L44" i="2"/>
  <c r="C44" i="2"/>
  <c r="I44" i="2"/>
  <c r="J44" i="2"/>
  <c r="G44" i="2"/>
  <c r="F44" i="2"/>
  <c r="K44" i="2"/>
  <c r="H44" i="2"/>
  <c r="E44" i="2"/>
  <c r="M44" i="2"/>
  <c r="D44" i="2"/>
  <c r="H29" i="2"/>
  <c r="J29" i="2"/>
  <c r="C29" i="2"/>
  <c r="G29" i="2"/>
  <c r="K29" i="2"/>
  <c r="F29" i="2"/>
  <c r="I29" i="2"/>
  <c r="N29" i="2"/>
  <c r="E29" i="2"/>
  <c r="M29" i="2"/>
  <c r="D29" i="2"/>
  <c r="L29" i="2"/>
  <c r="D85" i="2"/>
  <c r="L85" i="2"/>
  <c r="E85" i="2"/>
  <c r="F85" i="2"/>
  <c r="I85" i="2"/>
  <c r="N85" i="2"/>
  <c r="H85" i="2"/>
  <c r="J85" i="2"/>
  <c r="M85" i="2"/>
  <c r="G85" i="2"/>
  <c r="K85" i="2"/>
  <c r="C85" i="2"/>
  <c r="I99" i="2"/>
  <c r="E31" i="2"/>
  <c r="M31" i="2"/>
  <c r="I31" i="2"/>
  <c r="J31" i="2"/>
  <c r="H31" i="2"/>
  <c r="N31" i="2"/>
  <c r="L31" i="2"/>
  <c r="C31" i="2"/>
  <c r="D31" i="2"/>
  <c r="G31" i="2"/>
  <c r="K31" i="2"/>
  <c r="F31" i="2"/>
  <c r="F76" i="2"/>
  <c r="R146" i="1"/>
  <c r="Y146" i="1" s="1"/>
  <c r="R358" i="1"/>
  <c r="Y358" i="1" s="1"/>
  <c r="R1704" i="1"/>
  <c r="Y1704" i="1" s="1"/>
  <c r="R1884" i="1"/>
  <c r="Y1884" i="1" s="1"/>
  <c r="R1881" i="1"/>
  <c r="Y1881" i="1" s="1"/>
  <c r="R1449" i="1"/>
  <c r="Y1449" i="1" s="1"/>
  <c r="R1183" i="1"/>
  <c r="Y1183" i="1" s="1"/>
  <c r="R991" i="1"/>
  <c r="Y991" i="1" s="1"/>
  <c r="R349" i="1"/>
  <c r="Y349" i="1" s="1"/>
  <c r="R355" i="1"/>
  <c r="Y355" i="1" s="1"/>
  <c r="R150" i="1"/>
  <c r="Y150" i="1" s="1"/>
  <c r="R138" i="1"/>
  <c r="Y138" i="1" s="1"/>
  <c r="R61" i="1"/>
  <c r="Y61" i="1" s="1"/>
  <c r="R81" i="1"/>
  <c r="Y81" i="1" s="1"/>
  <c r="R9" i="1"/>
  <c r="Y9" i="1" s="1"/>
  <c r="N2" i="2" l="1"/>
  <c r="M2" i="2"/>
  <c r="E2" i="2"/>
  <c r="G2" i="2"/>
  <c r="C2" i="2"/>
  <c r="D2" i="2"/>
  <c r="K2" i="2"/>
  <c r="J2" i="2"/>
  <c r="H2" i="2"/>
  <c r="I2" i="2"/>
  <c r="F2" i="2"/>
  <c r="L2" i="2"/>
</calcChain>
</file>

<file path=xl/sharedStrings.xml><?xml version="1.0" encoding="utf-8"?>
<sst xmlns="http://schemas.openxmlformats.org/spreadsheetml/2006/main" count="78543" uniqueCount="18853">
  <si>
    <t>Số hóa đơn</t>
  </si>
  <si>
    <t>CHI TIẾT CÔNG NỢ PHẢI THU THEO HÓA ĐƠN</t>
  </si>
  <si>
    <t>Số ngày được nợ</t>
  </si>
  <si>
    <t>Số còn phải thu</t>
  </si>
  <si>
    <t>Tài khoản: 131; Tháng 9 năm 2025</t>
  </si>
  <si>
    <t>Ngày hóa đơn</t>
  </si>
  <si>
    <t>Hạn thanh toán</t>
  </si>
  <si>
    <t>Số ngày nợ còn lại</t>
  </si>
  <si>
    <t>Mã khách hàng</t>
  </si>
  <si>
    <t>Tiền hàng</t>
  </si>
  <si>
    <t>Nhóm nợ quá hạn</t>
  </si>
  <si>
    <t>Ngày hạch toán</t>
  </si>
  <si>
    <t>Số chứng từ</t>
  </si>
  <si>
    <t>Số ngày quá hạn</t>
  </si>
  <si>
    <t>Diễn giải</t>
  </si>
  <si>
    <t>Số còn phải thu ĐK</t>
  </si>
  <si>
    <t>Nhóm nợ trước hạn</t>
  </si>
  <si>
    <t>Hàng trả</t>
  </si>
  <si>
    <t>Ngày Thanh toán</t>
  </si>
  <si>
    <t>Chứng từ Thanh toán</t>
  </si>
  <si>
    <t>Tên Khách hàng</t>
  </si>
  <si>
    <t>Tiền chiết khấu</t>
  </si>
  <si>
    <t>Tiền VAT</t>
  </si>
  <si>
    <t>Phân loại</t>
  </si>
  <si>
    <t>Bán hàng</t>
  </si>
  <si>
    <t>Tổng giá trị</t>
  </si>
  <si>
    <t>Giá Trị HD sau CK</t>
  </si>
  <si>
    <t>Số tiền đã thu</t>
  </si>
  <si>
    <t>Ngày tính CN</t>
  </si>
  <si>
    <t>Tháng HĐ</t>
  </si>
  <si>
    <t>Tháng Thanh toán</t>
  </si>
  <si>
    <t>BẢNG TỔNG HỢP CÔNG NỢ NĂM 2025</t>
  </si>
  <si>
    <t>TỔNG CÔNG NỢ</t>
  </si>
  <si>
    <t>BẢNG TỶ LỆ CHIẾT KHẤU</t>
  </si>
  <si>
    <t>KL00111</t>
  </si>
  <si>
    <t>KL00117</t>
  </si>
  <si>
    <t>KL00020</t>
  </si>
  <si>
    <t>CLEVERFOOD</t>
  </si>
  <si>
    <t>cleverfood0006</t>
  </si>
  <si>
    <t>KL00175</t>
  </si>
  <si>
    <t>KL00187</t>
  </si>
  <si>
    <t>KL.HN003</t>
  </si>
  <si>
    <t>KL00102</t>
  </si>
  <si>
    <t>KL00182</t>
  </si>
  <si>
    <t>KL00057</t>
  </si>
  <si>
    <t>KL00161</t>
  </si>
  <si>
    <t>KL00186</t>
  </si>
  <si>
    <t>KL00193</t>
  </si>
  <si>
    <t>KL00045</t>
  </si>
  <si>
    <t>KL00167</t>
  </si>
  <si>
    <t>KL.HN008</t>
  </si>
  <si>
    <t>KL00188</t>
  </si>
  <si>
    <t>KL00190</t>
  </si>
  <si>
    <t>KL00191</t>
  </si>
  <si>
    <t>KL00176</t>
  </si>
  <si>
    <t>KL00185</t>
  </si>
  <si>
    <t>KL00068</t>
  </si>
  <si>
    <t>KL00082</t>
  </si>
  <si>
    <t>KL00177</t>
  </si>
  <si>
    <t>KL00106</t>
  </si>
  <si>
    <t>KL00196</t>
  </si>
  <si>
    <t>KL00056</t>
  </si>
  <si>
    <t>KL00065</t>
  </si>
  <si>
    <t>KL00155</t>
  </si>
  <si>
    <t>KL00172</t>
  </si>
  <si>
    <t>KL00103</t>
  </si>
  <si>
    <t>KL00099</t>
  </si>
  <si>
    <t>KL00168</t>
  </si>
  <si>
    <t>HUYENANH</t>
  </si>
  <si>
    <t>KL00189</t>
  </si>
  <si>
    <t>KL00192</t>
  </si>
  <si>
    <t>KL00066</t>
  </si>
  <si>
    <t>KL00053</t>
  </si>
  <si>
    <t>KL00181</t>
  </si>
  <si>
    <t>KL00145</t>
  </si>
  <si>
    <t>KL00174</t>
  </si>
  <si>
    <t>Eco001</t>
  </si>
  <si>
    <t>KL00015</t>
  </si>
  <si>
    <t>KL00014</t>
  </si>
  <si>
    <t>KL00085</t>
  </si>
  <si>
    <t>KL.HN007</t>
  </si>
  <si>
    <t>KL00202</t>
  </si>
  <si>
    <t>KL00194</t>
  </si>
  <si>
    <t>KL00184</t>
  </si>
  <si>
    <t>KL00201</t>
  </si>
  <si>
    <t>KL00142</t>
  </si>
  <si>
    <t>KL00152</t>
  </si>
  <si>
    <t>KL00143</t>
  </si>
  <si>
    <t>KL00028</t>
  </si>
  <si>
    <t>KK</t>
  </si>
  <si>
    <t>KL00073</t>
  </si>
  <si>
    <t>KL.HN001</t>
  </si>
  <si>
    <t>KL00016</t>
  </si>
  <si>
    <t>KL00047</t>
  </si>
  <si>
    <t>KL00052</t>
  </si>
  <si>
    <t>KL00109</t>
  </si>
  <si>
    <t>KL00119</t>
  </si>
  <si>
    <t>KL00105</t>
  </si>
  <si>
    <t>KL00124</t>
  </si>
  <si>
    <t>KL00133</t>
  </si>
  <si>
    <t>KL00136</t>
  </si>
  <si>
    <t>KL00162</t>
  </si>
  <si>
    <t>LIENCHAU</t>
  </si>
  <si>
    <t>KL00163</t>
  </si>
  <si>
    <t>KL00164</t>
  </si>
  <si>
    <t>KL00169</t>
  </si>
  <si>
    <t>KL00173</t>
  </si>
  <si>
    <t>KL00159</t>
  </si>
  <si>
    <t>KL00158</t>
  </si>
  <si>
    <t>KL00199</t>
  </si>
  <si>
    <t>KL00200</t>
  </si>
  <si>
    <t>KL.HN</t>
  </si>
  <si>
    <t>KL.SG</t>
  </si>
  <si>
    <t>EASYMART</t>
  </si>
  <si>
    <t>easymartE04</t>
  </si>
  <si>
    <t>GTGL</t>
  </si>
  <si>
    <t>TOMITA</t>
  </si>
  <si>
    <t>TTMFARM</t>
  </si>
  <si>
    <t>TTMFARMP9</t>
  </si>
  <si>
    <t>TTMFARMP5</t>
  </si>
  <si>
    <t>TTMFARMC423</t>
  </si>
  <si>
    <t>TTMFARMP2</t>
  </si>
  <si>
    <t>TTMFARM2TT1B</t>
  </si>
  <si>
    <t>TTMFARMT3</t>
  </si>
  <si>
    <t>TTMFARMS1.0101.S19</t>
  </si>
  <si>
    <t>TTMFARMT2</t>
  </si>
  <si>
    <t>TTMFARMG378</t>
  </si>
  <si>
    <t>UNIT</t>
  </si>
  <si>
    <t>Unit0002</t>
  </si>
  <si>
    <t>Unit0014</t>
  </si>
  <si>
    <t>Unit0003</t>
  </si>
  <si>
    <t>Unit0011</t>
  </si>
  <si>
    <t>Unit0012</t>
  </si>
  <si>
    <t>Unit0010</t>
  </si>
  <si>
    <t>Unit0008</t>
  </si>
  <si>
    <t>Unit0007</t>
  </si>
  <si>
    <t>Unit0004</t>
  </si>
  <si>
    <t>Unit0001</t>
  </si>
  <si>
    <t>Unit0009</t>
  </si>
  <si>
    <t>FRUITS</t>
  </si>
  <si>
    <t>AEON</t>
  </si>
  <si>
    <t>AEONBINHDUONG</t>
  </si>
  <si>
    <t>AEONHOCHIMINH</t>
  </si>
  <si>
    <t>ACM</t>
  </si>
  <si>
    <t>SONGNGOC</t>
  </si>
  <si>
    <t>SANHDIEU</t>
  </si>
  <si>
    <t>SANHDIEU-004</t>
  </si>
  <si>
    <t>REALFMART</t>
  </si>
  <si>
    <t>VIETY</t>
  </si>
  <si>
    <t>readymart001</t>
  </si>
  <si>
    <t>readymart005</t>
  </si>
  <si>
    <t>readymart006</t>
  </si>
  <si>
    <t>READYMART</t>
  </si>
  <si>
    <t>readymart002</t>
  </si>
  <si>
    <t>readymart004</t>
  </si>
  <si>
    <t>readymart003</t>
  </si>
  <si>
    <t>DALATFARM011</t>
  </si>
  <si>
    <t>DALATFARM012</t>
  </si>
  <si>
    <t>DALATFARM009</t>
  </si>
  <si>
    <t>DALATFARM002</t>
  </si>
  <si>
    <t>DALATFARM010</t>
  </si>
  <si>
    <t>DALATFARM003</t>
  </si>
  <si>
    <t>DALATFARM004</t>
  </si>
  <si>
    <t>DALATFARM007</t>
  </si>
  <si>
    <t>DALATFARM</t>
  </si>
  <si>
    <t>DALATFARM013</t>
  </si>
  <si>
    <t>FINEMART</t>
  </si>
  <si>
    <t>FINEMART01</t>
  </si>
  <si>
    <t>FINEMART02</t>
  </si>
  <si>
    <t>FINEMART04</t>
  </si>
  <si>
    <t>Green001</t>
  </si>
  <si>
    <t>Green002</t>
  </si>
  <si>
    <t>Green004</t>
  </si>
  <si>
    <t>Green003</t>
  </si>
  <si>
    <t>Green005</t>
  </si>
  <si>
    <t>KL00092</t>
  </si>
  <si>
    <t>KL00198</t>
  </si>
  <si>
    <t>HappyMart0004</t>
  </si>
  <si>
    <t>HappyMart0002</t>
  </si>
  <si>
    <t>HappyMart0003</t>
  </si>
  <si>
    <t>HappyMart0001</t>
  </si>
  <si>
    <t>HAPPYMART</t>
  </si>
  <si>
    <t>SHINSEN</t>
  </si>
  <si>
    <t>NOVA</t>
  </si>
  <si>
    <t>SOI-HNI-HMI-2785</t>
  </si>
  <si>
    <t>BRG01</t>
  </si>
  <si>
    <t>brg12171</t>
  </si>
  <si>
    <t>brg13011</t>
  </si>
  <si>
    <t>brg12061</t>
  </si>
  <si>
    <t>brg12331</t>
  </si>
  <si>
    <t>brg12231</t>
  </si>
  <si>
    <t>brg12741</t>
  </si>
  <si>
    <t>brg13061</t>
  </si>
  <si>
    <t>brg12351</t>
  </si>
  <si>
    <t>brg11191</t>
  </si>
  <si>
    <t>brg13041</t>
  </si>
  <si>
    <t>brg10101</t>
  </si>
  <si>
    <t>brg11201</t>
  </si>
  <si>
    <t>brg12661</t>
  </si>
  <si>
    <t>brg12051</t>
  </si>
  <si>
    <t>brg12691</t>
  </si>
  <si>
    <t>brg12091</t>
  </si>
  <si>
    <t>brg11121</t>
  </si>
  <si>
    <t>brg10031</t>
  </si>
  <si>
    <t>brg12761</t>
  </si>
  <si>
    <t>brg11021</t>
  </si>
  <si>
    <t>brg11171</t>
  </si>
  <si>
    <t>brg13031</t>
  </si>
  <si>
    <t>brg11161</t>
  </si>
  <si>
    <t>brg12342</t>
  </si>
  <si>
    <t>brg12681</t>
  </si>
  <si>
    <t>brg11031</t>
  </si>
  <si>
    <t>brg11221</t>
  </si>
  <si>
    <t>brg12551</t>
  </si>
  <si>
    <t>brg11241</t>
  </si>
  <si>
    <t>brg12031</t>
  </si>
  <si>
    <t>brg12801</t>
  </si>
  <si>
    <t>brg11011</t>
  </si>
  <si>
    <t>brg11101</t>
  </si>
  <si>
    <t>brg10041</t>
  </si>
  <si>
    <t>brg12221</t>
  </si>
  <si>
    <t>brg11041</t>
  </si>
  <si>
    <t>brg12731</t>
  </si>
  <si>
    <t>brg10141</t>
  </si>
  <si>
    <t>brg10061</t>
  </si>
  <si>
    <t>FUJIMART-HNI-GL-11251</t>
  </si>
  <si>
    <t>brg11091</t>
  </si>
  <si>
    <t>brg11211</t>
  </si>
  <si>
    <t>brg11051</t>
  </si>
  <si>
    <t>brg11181</t>
  </si>
  <si>
    <t>brg12671</t>
  </si>
  <si>
    <t>brg10021</t>
  </si>
  <si>
    <t>brg12241</t>
  </si>
  <si>
    <t>brg12751</t>
  </si>
  <si>
    <t>Mã Khách hàng chung</t>
  </si>
  <si>
    <t>Tên khách hàng chung</t>
  </si>
  <si>
    <t>Tỷ lệ CK</t>
  </si>
  <si>
    <t>834 Trần Phú, Cẩm Thạch, Cẩm Phả, Quảng Ninh</t>
  </si>
  <si>
    <t>BH2319821</t>
  </si>
  <si>
    <t>BH2321107</t>
  </si>
  <si>
    <t>BH2321894</t>
  </si>
  <si>
    <t>BH2322525</t>
  </si>
  <si>
    <t>BH2323547</t>
  </si>
  <si>
    <t>BH2324798</t>
  </si>
  <si>
    <t>BH2326189</t>
  </si>
  <si>
    <t>BH2328633</t>
  </si>
  <si>
    <t>BH2359779</t>
  </si>
  <si>
    <t>BH2360792</t>
  </si>
  <si>
    <t>BH2364134</t>
  </si>
  <si>
    <t>ĐƠN KHÁCH LẼ C6, THANH TOÁN LUN, CK 5%, SĐT : ANH CƯỜNG 0345.555.555 HOẶC SIÊU THỊ SĐT : 0385619979</t>
  </si>
  <si>
    <t>ĐƠN KHÁCH LẼ C6 , THANH TOÁN LUN , CK 5%,  SĐT NHẬN HÀNG : 0345.555.555 HOẶC 0385.619.979</t>
  </si>
  <si>
    <t>ĐƠN KHÁCH LẼ C6 , THANH TOÁN LUN , CK 5%,  SĐT NHẬN HÀNG : 0345.555.555  ANH CƯỜNG HOẶC 0334050893 CHỊ HẰNG</t>
  </si>
  <si>
    <t>ĐƠN KHÁCH LẼ C6 , THANH TOÁN LUN , STK NGƯỜI NHẬN : 103604888897 EM XUYẾN NGÂN HÀNG VIETIN BANK , CK 5%,  SĐT NHẬN HÀNG : 0345.555.555  ANH CƯỜNG HOẶC 0385619979 Số Siêu Thị</t>
  </si>
  <si>
    <t>ĐƠN KHÁCH LẼ C6 , THANH TOÁN LUN , STK NGƯỜI NHẬN : 103604888897 EM XUYẾN NGÂN HÀNG VIETIN BANK , CK 5% ( RIÊNG GÀ HUN KHÓI 300G CK THÊM 15%,)  SĐT NHẬN HÀNG : 0345.555.555  ANH CƯỜNG HOẶC 0385619979 Số Siêu Thị</t>
  </si>
  <si>
    <t>anh cường quảng ninh</t>
  </si>
  <si>
    <t>Bán hàng ANH CƯỜNG - QUẢNG NINH</t>
  </si>
  <si>
    <t>HBTL25012063</t>
  </si>
  <si>
    <t>hàng trả ( ch báo đổi 3 gói đối --&gt; nhưng mình đổi 2 gói vì ch đã bán đc 1 gói lỗi --&gt; nên cho Xtra 1 nửa giá gà 500g)</t>
  </si>
  <si>
    <t>PT2503/0063</t>
  </si>
  <si>
    <t>PT2503/0064</t>
  </si>
  <si>
    <t>PT2504/0020</t>
  </si>
  <si>
    <t>PT2504/0048</t>
  </si>
  <si>
    <t>PT2505/0046</t>
  </si>
  <si>
    <t>PT2506/0052</t>
  </si>
  <si>
    <t>PT/C6-0011</t>
  </si>
  <si>
    <t>PT/C6-0039</t>
  </si>
  <si>
    <t>BC2210-0012</t>
  </si>
  <si>
    <t>BC2210-0022</t>
  </si>
  <si>
    <t>Tòa nhà T6-08 Tổng cục V KĐT Nam Cường, Phường Cổ Nhuế, quận Bắc Từ Liêm, thành phố Hà Nội</t>
  </si>
  <si>
    <t>BH2324674</t>
  </si>
  <si>
    <t>KHÁCH LẼ C6, THANH TOÁN LUN, CK 5%, SĐT : 0979638323 Anh Dương , SỐ TK NGƯỜI NHẬN CHUYỂN KHOẢN NCC : 19029591040021 ANH CƯỜNG - NGÂN HÀNG TECHCOMBANK</t>
  </si>
  <si>
    <t>Thôn Sen Hồ, Xã Lệ Chi, Huyện Gia Lâm, Thành phố Hà Nội, Việt Nam</t>
  </si>
  <si>
    <t>BH2319530</t>
  </si>
  <si>
    <t>cleverfood Toà A Goldseason, Quận Thanh Xuân, CK 4% CỐ ĐỊNH + 10% ĐƠN ĐẦU</t>
  </si>
  <si>
    <t>BH2319855</t>
  </si>
  <si>
    <t>cleverfood Lữ Đoàn 136 Hồ Tùng Mậu</t>
  </si>
  <si>
    <t>HBTL25010027</t>
  </si>
  <si>
    <t>Hàng Trả - cleverfood Lữ Đoàn 136 Hồ Tùng Mậu - cleverfood0003</t>
  </si>
  <si>
    <t>BH2320266</t>
  </si>
  <si>
    <t>BH2320708</t>
  </si>
  <si>
    <t>HBTL25010248</t>
  </si>
  <si>
    <t>Hàng Trả - cleverfood Lữ Đoàn 136 Hồ Tùng Mậu - phiếu : PXTH016003028 - cleverfood0003</t>
  </si>
  <si>
    <t>HBTL25010524</t>
  </si>
  <si>
    <t>BH2321218</t>
  </si>
  <si>
    <t>cleverfood Lữ Đoàn 21 Lê Đức Thọ</t>
  </si>
  <si>
    <t>HBTL25010523</t>
  </si>
  <si>
    <t>Hàng Trả - cleverfood Lữ Đoàn 21 Lê Đức Thọ - cleverfood0006</t>
  </si>
  <si>
    <t>BH2321229</t>
  </si>
  <si>
    <t>cleverfood Toà A Goldseason, Quận Thanh Xuân</t>
  </si>
  <si>
    <t>HBTL25010522</t>
  </si>
  <si>
    <t>Hàng Trả - cleverfood Toà A Goldseason, Quận Thanh Xuân - cleverfood0012</t>
  </si>
  <si>
    <t>BH2321604</t>
  </si>
  <si>
    <t>HBTL25010572</t>
  </si>
  <si>
    <t>Hàng Trả -cleverfood Lữ Đoàn 136 Hồ Tùng Mậu - cleverfood0003</t>
  </si>
  <si>
    <t>HBTL25010713</t>
  </si>
  <si>
    <t>BH2322000</t>
  </si>
  <si>
    <t>BH2322095</t>
  </si>
  <si>
    <t>cleverfood Lữ Đoàn Mỹ Đình</t>
  </si>
  <si>
    <t>BH2322096</t>
  </si>
  <si>
    <t>BH2322097</t>
  </si>
  <si>
    <t>HBTL25010909</t>
  </si>
  <si>
    <t>HBTL25010938</t>
  </si>
  <si>
    <t>BH2322533</t>
  </si>
  <si>
    <t>BH2322876</t>
  </si>
  <si>
    <t>HBTL25011150</t>
  </si>
  <si>
    <t>Hàng Trả - cleverfood Toà A Goldseason, Quận Thanh Xuân - phiếu : PXTH100003483 - cleverfood0012</t>
  </si>
  <si>
    <t>BH2322967</t>
  </si>
  <si>
    <t>HBTL25011151</t>
  </si>
  <si>
    <t>Hàng Trả - cleverfood Lữ Đoàn 136 Hồ Tùng Mậu - phiếu: PXTH016003180 - cleverfood0003</t>
  </si>
  <si>
    <t>HBTL25011280</t>
  </si>
  <si>
    <t>Hàng Trả - cleverfood Toà A Goldseason, Quận Thanh Xuân - phiếu : PXTH100003518 - cleverfood0012</t>
  </si>
  <si>
    <t>BH2323217</t>
  </si>
  <si>
    <t>HBTL25011340</t>
  </si>
  <si>
    <t>BH2323427</t>
  </si>
  <si>
    <t>BH2323820</t>
  </si>
  <si>
    <t>BH2323821</t>
  </si>
  <si>
    <t>HBTL25011665</t>
  </si>
  <si>
    <t>BH2324077</t>
  </si>
  <si>
    <t>HBTL25011664</t>
  </si>
  <si>
    <t>BH2324654</t>
  </si>
  <si>
    <t>BH2324760</t>
  </si>
  <si>
    <t>HBTL25012102</t>
  </si>
  <si>
    <t>HBTL25012103</t>
  </si>
  <si>
    <t>NVK2502/192</t>
  </si>
  <si>
    <t>Chiết khấu Tháng 6/2025_Cleverfood</t>
  </si>
  <si>
    <t>BH2325371</t>
  </si>
  <si>
    <t>HBTL25012084</t>
  </si>
  <si>
    <t>BH2325474</t>
  </si>
  <si>
    <t>NVK2502/193</t>
  </si>
  <si>
    <t>BTLHN2304/114</t>
  </si>
  <si>
    <t>Hàng Trả - cleverfood Lữ Đoàn 21 Lê Đức Thọ - cleverfood0006 - phiếu : PXTH200001640</t>
  </si>
  <si>
    <t>BH2329210</t>
  </si>
  <si>
    <t>HBTL2508000056</t>
  </si>
  <si>
    <t>NVK2502/204</t>
  </si>
  <si>
    <t>Chiết khấu Tháng 8/2025_Cleverfood</t>
  </si>
  <si>
    <t>HN/HT2025090078</t>
  </si>
  <si>
    <t>Hàng trả - cleverfood0006 - cleverfood (Phiếu trả ngày: 13/09/2025)- phiếu: PXTH200001695</t>
  </si>
  <si>
    <t>Đối diện sảnh tòa CT-B Chung cư Sun Square, Mỹ Đình 2, Từ Liêm, HN</t>
  </si>
  <si>
    <t>BH2361835</t>
  </si>
  <si>
    <t>Bán hàng cleverfood Lữ Đoàn 21 Lê Đức Thọ</t>
  </si>
  <si>
    <t>Thị trấn Sóc Sơn</t>
  </si>
  <si>
    <t>BH2321130</t>
  </si>
  <si>
    <t>ĐƠN KHÁCH LẼ HÀ NỘI, THANH TOÁN LUN, CK 8% , SĐT : 0963691821 Chị Linh</t>
  </si>
  <si>
    <t>BH2321468</t>
  </si>
  <si>
    <t>BH2321972</t>
  </si>
  <si>
    <t>BH2322049</t>
  </si>
  <si>
    <t>BH2322187</t>
  </si>
  <si>
    <t>HBTL25010941</t>
  </si>
  <si>
    <t>hàng trả</t>
  </si>
  <si>
    <t>BH2322837</t>
  </si>
  <si>
    <t>BH2323092</t>
  </si>
  <si>
    <t>BH2323978</t>
  </si>
  <si>
    <t>HBTL25011695</t>
  </si>
  <si>
    <t>HÀNG TRẢ</t>
  </si>
  <si>
    <t>BH2325351</t>
  </si>
  <si>
    <t>BH2325681</t>
  </si>
  <si>
    <t>BTLHN2304/105</t>
  </si>
  <si>
    <t>BH2332078</t>
  </si>
  <si>
    <t>BTLHN1509/106</t>
  </si>
  <si>
    <t>Số 9 Tu Hoàng, Nam Từ Liêm (ngã 4 Nhổn)</t>
  </si>
  <si>
    <t>BH2321745</t>
  </si>
  <si>
    <t>ĐƠN KHÁCH LẼ Cửa hàng H 24h , THANH TOÁN LUN KHI GIAO HÀNG , CK 5% , SĐT : 0969631028</t>
  </si>
  <si>
    <t>FLC Đại Mỗ, Tây Mỗ, Nam Từ Liêm, Hà Nội</t>
  </si>
  <si>
    <t>BH2320190</t>
  </si>
  <si>
    <t>ĐƠN KHÁCH LẼ C6,  THANH TOÁN LUN , CK 5%</t>
  </si>
  <si>
    <t>BH2324399</t>
  </si>
  <si>
    <t>00036111</t>
  </si>
  <si>
    <t>Bán Hàng Cửa hàng Tiện ích C Mart FLC Đại Mỗ theo hóa đơn 00036111 , ck 5%</t>
  </si>
  <si>
    <t>BH2325120</t>
  </si>
  <si>
    <t>00041846</t>
  </si>
  <si>
    <t>Bán hàng Cửa hàng Tiện ích C Mart FLC Đại Mỗ theo hóa đơn 00041846</t>
  </si>
  <si>
    <t>BH2325919</t>
  </si>
  <si>
    <t>00046343</t>
  </si>
  <si>
    <t>Bán hàng Cửa hàng Tiện ích C Mart FLC Đại Mỗ theo hóa đơn 00046343</t>
  </si>
  <si>
    <t>BH2326156</t>
  </si>
  <si>
    <t>00048850</t>
  </si>
  <si>
    <t>Bán hàng Cửa hàng Tiện ích C Mart FLC Đại Mỗ theo hóa đơn 00048850</t>
  </si>
  <si>
    <t>HBTL2311/4271</t>
  </si>
  <si>
    <t>HBTL25010177</t>
  </si>
  <si>
    <t>99 Trần Bình, phường Mỹ Đình 2, Nam Từ Liêm, thành phố Hà Nội</t>
  </si>
  <si>
    <t>BH2320210</t>
  </si>
  <si>
    <t>ĐƠN KHÁCH LẼ C6, THANH TOÁN LUN,  CK 5%</t>
  </si>
  <si>
    <t>BH2321241</t>
  </si>
  <si>
    <t>HBTL25010726</t>
  </si>
  <si>
    <t>HBTL25011491</t>
  </si>
  <si>
    <t>BH2324530</t>
  </si>
  <si>
    <t>S1.07 Vinhomes Ocean Park, Đa Tốn, Gia Lâm, Hà Nội</t>
  </si>
  <si>
    <t>BH2320959</t>
  </si>
  <si>
    <t>ĐƠN KHÁCH LẼ Cherry Mart - S1.07 Vinhomes Ocean Park , SĐT : 0878332868</t>
  </si>
  <si>
    <t>BH2321495</t>
  </si>
  <si>
    <t>BH2324262</t>
  </si>
  <si>
    <t>HBTL25011697</t>
  </si>
  <si>
    <t>BH2324913</t>
  </si>
  <si>
    <t>BH2325575</t>
  </si>
  <si>
    <t>BH2326329</t>
  </si>
  <si>
    <t>BH2326477</t>
  </si>
  <si>
    <t>Bán hàng Cherry Mart - S1.07 Vinhomes Ocean Park</t>
  </si>
  <si>
    <t>BH2331212</t>
  </si>
  <si>
    <t>BH2358937</t>
  </si>
  <si>
    <t>BH2365197</t>
  </si>
  <si>
    <t>Siêu Thị Phú Sơn, xã Kỳ Liên, huyện Kỳ Anh, tỉnh Hà Tĩnh</t>
  </si>
  <si>
    <t>BH2319582</t>
  </si>
  <si>
    <t>Bán hàng Chị Cẩm Nhung - Siêu Thị Phú Sơn, THANH TOÁN LUN, CK 8%</t>
  </si>
  <si>
    <t>BH2320009</t>
  </si>
  <si>
    <t>ĐƠN KHÁCH LẼ C6 , THANH TOÁN LUN ,  CK 8%</t>
  </si>
  <si>
    <t>BH2320756</t>
  </si>
  <si>
    <t>BH2320956</t>
  </si>
  <si>
    <t>BH2321501</t>
  </si>
  <si>
    <t>Bán hàng Chị Cẩm Nhung - Siêu Thị Phú Sơn ,THANH TOÁN LUN, CK 8%</t>
  </si>
  <si>
    <t>BH2322094</t>
  </si>
  <si>
    <t>Bán hàng Chị Cẩm Nhung - Siêu Thị Phú Sơn , CK 8% ( GIÁ NÀY RIÊNG CHO CHỊ CẨM NHUNG ĐÃ BAO GỒM VAT )</t>
  </si>
  <si>
    <t>BH2323023</t>
  </si>
  <si>
    <t>Bán hàng Chị Cẩm Nhung - Siêu Thị Phú Sơn , CK 8%</t>
  </si>
  <si>
    <t>BH2323643</t>
  </si>
  <si>
    <t>00033976</t>
  </si>
  <si>
    <t>Bán hàng Chị Cẩm Nhung - Siêu Thị Phú Sơn , HỖ TRỢ CK 20% ( XUẤT HÓA ĐƠN SAU)</t>
  </si>
  <si>
    <t>BH2324266</t>
  </si>
  <si>
    <t>00035988</t>
  </si>
  <si>
    <t>BH2325180</t>
  </si>
  <si>
    <t>00042361</t>
  </si>
  <si>
    <t>BH2325679</t>
  </si>
  <si>
    <t>00045092</t>
  </si>
  <si>
    <t>BH2327600</t>
  </si>
  <si>
    <t>00052399</t>
  </si>
  <si>
    <t>BH2329122</t>
  </si>
  <si>
    <t>00054413</t>
  </si>
  <si>
    <t>Bán hàng Chị Cẩm Nhung - Siêu Thị Phú Sơn  theo hóa đơn 00054413, CK 8% CỐ ĐỊNH VÀ  RIÊNG SP GÀ HUN KHÓI 300G CHIÊT KHẤU THÊM 12% )</t>
  </si>
  <si>
    <t>BH2363299</t>
  </si>
  <si>
    <t>Bán hàng Chị Cẩm Nhung - Siêu Thị Phú Sơn theo hóa đơn 00069208</t>
  </si>
  <si>
    <t>Chung cư Osaka Ngõ 48 Ngọc Hồi, Phường Hoàng Liệt, Quận Hoàng Mai</t>
  </si>
  <si>
    <t>BH2325635</t>
  </si>
  <si>
    <t>00045012</t>
  </si>
  <si>
    <t>Bán hàng Chị Hà Chung cư Osaka Ngõ 48 Ngọc Hồi  theo hóa đơn 00045012, CK 5%, THANH TOÁN LUN</t>
  </si>
  <si>
    <t>Chung cư New City - Lai Xá - Kim Chung - Hoài Đức - Hà Nội</t>
  </si>
  <si>
    <t>BH2321623</t>
  </si>
  <si>
    <t>00015991</t>
  </si>
  <si>
    <t>ĐƠN KHÁCH LẼ C6 , THANH TOÁN LUN , CHỊ HUỆ - SĐT: 0983826793 ( GIAO HÀNG NGÀY THỨ 6 )</t>
  </si>
  <si>
    <t>876 Bạch Đằng, Hà Nội</t>
  </si>
  <si>
    <t>BH2324359</t>
  </si>
  <si>
    <t>ĐƠN KHÁCH 876 BẠCH ĐẰNG - Chị Huyền - SĐT 0916 931 659 , THANH TOÁN LUN</t>
  </si>
  <si>
    <t>BH2324603</t>
  </si>
  <si>
    <t>ĐƠN KHÁCH 876 BẠCH ĐẰNG - Chị Huyền  - SĐT 0916 931 659, THANH TOÁN LUN</t>
  </si>
  <si>
    <t>BH2324879</t>
  </si>
  <si>
    <t>BH2325181</t>
  </si>
  <si>
    <t>BH2325587</t>
  </si>
  <si>
    <t>BH2326037</t>
  </si>
  <si>
    <t>BH2326489</t>
  </si>
  <si>
    <t>BH2330452</t>
  </si>
  <si>
    <t>BH2359169</t>
  </si>
  <si>
    <t>BH2360926</t>
  </si>
  <si>
    <t>Bán hàng Chị Huyền - SĐT 0916 931 659</t>
  </si>
  <si>
    <t>Tập thể kho 708 , Ngọc Hồi , Thanh Trì , Hà Nội</t>
  </si>
  <si>
    <t>BH2319603</t>
  </si>
  <si>
    <t>KHÁCH LẼ C6, THANH TOÁN LUN, CK 8%</t>
  </si>
  <si>
    <t>BH2320373</t>
  </si>
  <si>
    <t>BH2322871</t>
  </si>
  <si>
    <t>BH2328699</t>
  </si>
  <si>
    <t>HBTL2508001769</t>
  </si>
  <si>
    <t>BH2330451</t>
  </si>
  <si>
    <t>ĐƠN KHÁCH LẼ C6, THANH TOÁN LUN, CK 8%</t>
  </si>
  <si>
    <t>151 Minh Khai, Thành phố Bắc Giang</t>
  </si>
  <si>
    <t>BH20259702</t>
  </si>
  <si>
    <t>Bán hàng Chị Linh -Tp. Bắc Giang , Sđt : 0945.012.191 chị Linh , Thanh Toán trước khi giao hàng</t>
  </si>
  <si>
    <t>BH2359245</t>
  </si>
  <si>
    <t>Bán hàng Chị Linh tp Bắc Giang Sdt: 0945 012 191 , Thanh toán trước khi giao hàng</t>
  </si>
  <si>
    <t>BH2362489</t>
  </si>
  <si>
    <t>Bán hàng Chị Linh TP. Bắc Giang Sdt: 0945 012 191 , Thanh toán trước khi giao hàng</t>
  </si>
  <si>
    <t>Nhà 54 ngõ 51 Tam Khương, Khương Thượng, Đống Đa, Hà Nội</t>
  </si>
  <si>
    <t>BH2319862</t>
  </si>
  <si>
    <t>ĐƠN KHÁCH LẼ HÀ NỘI ( ĐÃ CHUYỂN KHOẢN) , CHỊ HẰNG SĐT: 0375.238.996</t>
  </si>
  <si>
    <t>Tòa H2.02 Ocean Park - Trâu Quỳ, Gia Lâm, Hà Nội</t>
  </si>
  <si>
    <t>9105873459</t>
  </si>
  <si>
    <t>Hàng Trả - Daily H2.02 Ocean Park - Trâu Quỳ, Gia Lâm - KL00188</t>
  </si>
  <si>
    <t>BH2322849</t>
  </si>
  <si>
    <t>Bán hàng Daily H2.02 Ocean Park - Trâu Quỳ, Gia Lâm , CK 5%</t>
  </si>
  <si>
    <t>BH2323201</t>
  </si>
  <si>
    <t>BH2323616</t>
  </si>
  <si>
    <t>HBTL25011489</t>
  </si>
  <si>
    <t>BH2324907</t>
  </si>
  <si>
    <t>Bán hàng Daily H2.02 Ocean Park - Trâu Quỳ, Gia Lâm</t>
  </si>
  <si>
    <t>BH2325545</t>
  </si>
  <si>
    <t>ĐƠN KHÁCH LẼ , THANH TOÁN LUN , CK 5% , SĐT : 0949.918.333 ANH HUY</t>
  </si>
  <si>
    <t>BH2326467</t>
  </si>
  <si>
    <t>BTLHN2304/124</t>
  </si>
  <si>
    <t>BTLHN2304/127</t>
  </si>
  <si>
    <t>BH2331207</t>
  </si>
  <si>
    <t>BH2360307</t>
  </si>
  <si>
    <t>BH2362831</t>
  </si>
  <si>
    <t>Tòa H3.03 Ocean Park - Trâu Quỳ, Gia Lâm, Hà Nội</t>
  </si>
  <si>
    <t>BH2323918</t>
  </si>
  <si>
    <t>00034404</t>
  </si>
  <si>
    <t>Bán hàng Daily H3.03 Ocean Park - Trâu Quỳ, Gia Lâm theo hóa đơn 00034404  , ĐƠN KHAI TRƯƠNG CK 5% + 5% CỐ ĐỊNH ,  SĐT : 0949.918.333 ANH HUY</t>
  </si>
  <si>
    <t>BH2324906</t>
  </si>
  <si>
    <t>Bán hàng Daily H3.03 Ocean Park - Trâu Quỳ, Gia Lâm</t>
  </si>
  <si>
    <t>BH2325544</t>
  </si>
  <si>
    <t>BH2326466</t>
  </si>
  <si>
    <t>BH2331205</t>
  </si>
  <si>
    <t>Bán hàng Daily H3.03 Ocean Park - Trâu Quỳ, Gia Lâm , CK 5%</t>
  </si>
  <si>
    <t>BH2360308</t>
  </si>
  <si>
    <t>BTLHN2304/126</t>
  </si>
  <si>
    <t>BH2362830</t>
  </si>
  <si>
    <t>HN/HT27102503</t>
  </si>
  <si>
    <t>ĐÃ KIỂM TRA - HÀNG TRẢ - Daily H3.03 Ocean Park - Trâu Quỳ, Gia Lâm - KL00190</t>
  </si>
  <si>
    <t>Khu nhà ở Dragon Village, Đường 15, Phường Phú Hữu, Thành phố Thủ Đức, Thành phố Hồ Chí Minh</t>
  </si>
  <si>
    <t>BH2350661</t>
  </si>
  <si>
    <t>Đơn Daily Khu nhà ở Dragon Village, Thủ Đức, thu tiền mặt</t>
  </si>
  <si>
    <t>BH2350991</t>
  </si>
  <si>
    <t>Daily Khu nhà ở Dragon Village, Thủ Đức, thu tiền mặt</t>
  </si>
  <si>
    <t>BH2352204</t>
  </si>
  <si>
    <t>00042502</t>
  </si>
  <si>
    <t>ĐƠN Daily 27/6, THU TIỀN MẶT</t>
  </si>
  <si>
    <t>BH2353533</t>
  </si>
  <si>
    <t>PODragon Village11/7</t>
  </si>
  <si>
    <t>BH2354758</t>
  </si>
  <si>
    <t>PODragon Village5/8</t>
  </si>
  <si>
    <t>BH2357230</t>
  </si>
  <si>
    <t>ĐƠN DAILY 3/9, THANH TOÁN TIỀN MẶT</t>
  </si>
  <si>
    <t>BH20250497</t>
  </si>
  <si>
    <t>ĐƠN DAILY 24/9</t>
  </si>
  <si>
    <t>Tòa H1.18 - Vin Masterise - Gia Lâm - Hà Nội</t>
  </si>
  <si>
    <t>BH2319598</t>
  </si>
  <si>
    <t>BH2320196</t>
  </si>
  <si>
    <t>BH2320432</t>
  </si>
  <si>
    <t>BH2320559</t>
  </si>
  <si>
    <t>BH2321059</t>
  </si>
  <si>
    <t>BH2321237</t>
  </si>
  <si>
    <t>BH2321547</t>
  </si>
  <si>
    <t>HBTL25010711</t>
  </si>
  <si>
    <t>BH2322145</t>
  </si>
  <si>
    <t>BH2322352</t>
  </si>
  <si>
    <t>BH2322846</t>
  </si>
  <si>
    <t>BH2323200</t>
  </si>
  <si>
    <t>BH2323615</t>
  </si>
  <si>
    <t>BH2324905</t>
  </si>
  <si>
    <t>BH2325543</t>
  </si>
  <si>
    <t>BH2326465</t>
  </si>
  <si>
    <t>BTLHN2304/125</t>
  </si>
  <si>
    <t>BH2331204</t>
  </si>
  <si>
    <t>Bán hàng Daily Mart H1.18 Gia Lâm , CK 5%</t>
  </si>
  <si>
    <t>BH2360309</t>
  </si>
  <si>
    <t>Bán hàng Daily Mart H1.18 Gia Lâm</t>
  </si>
  <si>
    <t>BH2362821</t>
  </si>
  <si>
    <t>Eco Mart ki-ốt 7 T2 Blue Start Trâu Quỳ</t>
  </si>
  <si>
    <t>BH2321491</t>
  </si>
  <si>
    <t>ĐƠN KHÁCH LẼ C6 Eco Mart ki-ốt 7 T2 Blue Start Trâu Quỳ , THANH TOÁN LUN</t>
  </si>
  <si>
    <t>BH2322842</t>
  </si>
  <si>
    <t>Bán hàng Eco Mart  ki-ốt 7 T2 Blue Start Trâu Quỳ , THANH TOÁN LUN</t>
  </si>
  <si>
    <t>BH2323274</t>
  </si>
  <si>
    <t>BH2324053</t>
  </si>
  <si>
    <t>BH2325542</t>
  </si>
  <si>
    <t>BH2326440</t>
  </si>
  <si>
    <t>Bán hàng Eco Mart</t>
  </si>
  <si>
    <t>BH2331296</t>
  </si>
  <si>
    <t>HBTL25011320</t>
  </si>
  <si>
    <t>HBTL25012143</t>
  </si>
  <si>
    <t>Eco Mart , toà 143 Trần Phú, quận Hà Đông, thành phố Hà Nội</t>
  </si>
  <si>
    <t>BH2319704</t>
  </si>
  <si>
    <t>ĐƠN KHÁCH LẼ C6, ĐƠN THỨ 22 GỐI ĐẦU, THANH TOÁN ĐƠN THỨ 21 , SĐT : 0904500122, CK 7%</t>
  </si>
  <si>
    <t>BH2320617</t>
  </si>
  <si>
    <t>ĐƠN KHÁCH LẼ C6, ĐƠN THỨ 23  GỐI ĐẦU, THANH TOÁN ĐƠN THỨ 22 , SĐT : 0904500122, CK 7%</t>
  </si>
  <si>
    <t>BH2321766</t>
  </si>
  <si>
    <t>ĐƠN KHÁCH LẼ C6, ĐƠN THỨ 24  GỐI ĐẦU, THANH TOÁN ĐƠN THỨ 23 , SĐT : 0904500122, CK 7%</t>
  </si>
  <si>
    <t>BH2323035</t>
  </si>
  <si>
    <t>ĐƠN KHÁCH LẼ C6, ĐƠN THỨ 25  GỐI ĐẦU, THANH TOÁN ĐƠN THỨ 24 , SĐT : 0904500122, CK 7%</t>
  </si>
  <si>
    <t>BH2323373</t>
  </si>
  <si>
    <t>ĐƠN KHÁCH LẼ C6, ĐƠN THỨ 26  GỐI ĐẦU, THANH TOÁN ĐƠN THỨ 25 , SĐT : 0904500122, CK 7%</t>
  </si>
  <si>
    <t>BH2324795</t>
  </si>
  <si>
    <t>ĐƠN KHÁCH LẼ C6, ĐƠN THỨ 27  GỐI ĐẦU, THANH TOÁN ĐƠN THỨ 26 , SĐT : 0904500122, CK 7%</t>
  </si>
  <si>
    <t>BH2330350</t>
  </si>
  <si>
    <t>HBTL25011319</t>
  </si>
  <si>
    <t>BTLHN2304/135</t>
  </si>
  <si>
    <t>BH2359273</t>
  </si>
  <si>
    <t>ĐƠN KHÁCH LẼ C6, ĐƠN THỨ 28 GỐI ĐẦU, THANH TOÁN ĐƠN THỨ 27 , SĐT : 0904500122, CK 7%</t>
  </si>
  <si>
    <t>đối diên winmart đội 2 Xuân Bách, huyện Sóc Sơn, thành phố Hà Nội</t>
  </si>
  <si>
    <t>BH2320193</t>
  </si>
  <si>
    <t>KHÁCH LẼ C6, THANH TOÁN LUN, CK 7%</t>
  </si>
  <si>
    <t>BH2320400</t>
  </si>
  <si>
    <t>BH2320558</t>
  </si>
  <si>
    <t>BH2320751</t>
  </si>
  <si>
    <t>BH2320964</t>
  </si>
  <si>
    <t>BH2321516</t>
  </si>
  <si>
    <t>BH2322360</t>
  </si>
  <si>
    <t>HBTL25010553</t>
  </si>
  <si>
    <t>HBTL25010942</t>
  </si>
  <si>
    <t>Tổ 7 Thị trấn Sóc Sơn, Sóc Sơn</t>
  </si>
  <si>
    <t>BH2320752</t>
  </si>
  <si>
    <t>ĐƠN KHÁCH LẼ HÀ NỘI, THANH TOÁN LUN, CK 8%( ĐƠN ĐẦU)</t>
  </si>
  <si>
    <t>BH2320963</t>
  </si>
  <si>
    <t>ĐƠN KHÁCH LẼ HÀ NỘI, THANH TOÁN LUN, CK 8%</t>
  </si>
  <si>
    <t>HBTL25010552</t>
  </si>
  <si>
    <t>84 Huyền Quang- Ninh Xá- Bắc Ninh</t>
  </si>
  <si>
    <t>BH2320277</t>
  </si>
  <si>
    <t>ĐƠN KHÁCH LẼ  C6, Thanh toán trước khi giao hàng, CK 5%</t>
  </si>
  <si>
    <t>444 Hoàng Hoa Thám, Ba Đình, Hà Nội</t>
  </si>
  <si>
    <t>BH2324599</t>
  </si>
  <si>
    <t>00037139</t>
  </si>
  <si>
    <t>Bán hàng Esmee Mart - 444 Hoàng Hoa Thám, Ba Đình, Hà Nội - SĐT : 0919628658 (LILY) , ck 7% cđ</t>
  </si>
  <si>
    <t>S1.03 Vin Ocean Park, huyện Gia Lâm, Thành phố Hà Nội</t>
  </si>
  <si>
    <t>BH2321771</t>
  </si>
  <si>
    <t>ĐƠN KHÁCH LẼ C6, CHỊ TRANG SĐT : 0912377776, THANH TOÁN LUN</t>
  </si>
  <si>
    <t>BH2322372</t>
  </si>
  <si>
    <t>BH2323282</t>
  </si>
  <si>
    <t>BH2324390</t>
  </si>
  <si>
    <t>BH2325573</t>
  </si>
  <si>
    <t>BH2326475</t>
  </si>
  <si>
    <t>BH2331211</t>
  </si>
  <si>
    <t>BH2362802</t>
  </si>
  <si>
    <t>HN/HT2025090133</t>
  </si>
  <si>
    <t>HBTL25012142</t>
  </si>
  <si>
    <t>Hàng Trả - Fresh &amp; Go Mart ( phiếu giao ngày 18-3-2025)</t>
  </si>
  <si>
    <t>HBTL25010703</t>
  </si>
  <si>
    <t>Spendora An Khánh, Hoài Đức, thành phố Hà Nội</t>
  </si>
  <si>
    <t>BH2320372</t>
  </si>
  <si>
    <t>ĐƠN KHÁCH LẼ C6, SĐT: 0973268824 CHỊ TUYẾN , ĐƠN THỨ 21  GỐI ĐẦU, THANH TOÁN ĐƠN THỨ 20</t>
  </si>
  <si>
    <t>BH2321239</t>
  </si>
  <si>
    <t>ĐƠN KHÁCH LẼ C6, SĐT: 0973268824 CHỊ TUYẾN , ĐƠN THỨ 22  GỐI ĐẦU, THANH TOÁN ĐƠN THỨ 21</t>
  </si>
  <si>
    <t>BH2322627</t>
  </si>
  <si>
    <t>ĐƠN KHÁCH LẼ C6, SĐT: 0973268824 CHỊ TUYẾN , ĐƠN THỨ 23  GỐI ĐẦU, THANH TOÁN ĐƠN THỨ 22</t>
  </si>
  <si>
    <t>BH2323856</t>
  </si>
  <si>
    <t>ĐƠN KHÁCH LẼ C6, SĐT: 0973268824 CHỊ TUYẾN , ĐƠN THỨ 24  GỐI ĐẦU, THANH TOÁN ĐƠN THỨ 23</t>
  </si>
  <si>
    <t>HBTL25011679</t>
  </si>
  <si>
    <t>BH2324695</t>
  </si>
  <si>
    <t>ĐƠN KHÁCH LẼ C6, SĐT: 0973268824 CHỊ TUYẾN , ĐƠN THỨ 25  GỐI ĐẦU, THANH TOÁN ĐƠN THỨ 24</t>
  </si>
  <si>
    <t>BH2359074</t>
  </si>
  <si>
    <t>ĐƠN KHÁCH LẼ C6, SĐT: 0973268824 CHỊ TUYẾN , ĐƠN THỨ 26  GỐI ĐẦU, THANH TOÁN ĐƠN THỨ 25</t>
  </si>
  <si>
    <t>HN/HT2025090298</t>
  </si>
  <si>
    <t>ĐÃ NHẬP - HÀNG TRẢ - Fresh Food - KL00065</t>
  </si>
  <si>
    <t>Sảnh B - 82 Nguyễn Tuân, quận Thanh Xuân, thành phố Hà Nội</t>
  </si>
  <si>
    <t>BH2319435.</t>
  </si>
  <si>
    <t>Bán hàng Gmart - Sảnh B - 82 Nguyễn Tuân , CK 5%</t>
  </si>
  <si>
    <t>HBTL2311/4266</t>
  </si>
  <si>
    <t>R1.05 Ocean Park, Đa Tốn, Gia Lâm, Hà Nội</t>
  </si>
  <si>
    <t>BH2320628</t>
  </si>
  <si>
    <t>ĐƠN KHÁCH LẼ C6 , THANH TOÁN LUN , CK 5%</t>
  </si>
  <si>
    <t>BH2321400</t>
  </si>
  <si>
    <t>BH2322339</t>
  </si>
  <si>
    <t>00029868</t>
  </si>
  <si>
    <t>HBTL25011490</t>
  </si>
  <si>
    <t>BH2323957</t>
  </si>
  <si>
    <t>H mart - s2.12 Vin Ocean park, Đa Tốn, Gia Lâm, Hà Nội</t>
  </si>
  <si>
    <t>HBTL2311/4272</t>
  </si>
  <si>
    <t>BH2320627</t>
  </si>
  <si>
    <t>H mart-s2.12 Vin Ocean park , CK 5%</t>
  </si>
  <si>
    <t>BH2321399</t>
  </si>
  <si>
    <t>ĐƠN KHÁCH LẼ H mart-s2.12 Vin Ocean park , CK 5%</t>
  </si>
  <si>
    <t>HBTL25010706</t>
  </si>
  <si>
    <t>HBTL25010914</t>
  </si>
  <si>
    <t>BH2322340</t>
  </si>
  <si>
    <t>00029869</t>
  </si>
  <si>
    <t>BH2323973</t>
  </si>
  <si>
    <t>BH2324902</t>
  </si>
  <si>
    <t>HBTL2508001771</t>
  </si>
  <si>
    <t>Hada mart, N3 ecohome 3</t>
  </si>
  <si>
    <t>BH2319532</t>
  </si>
  <si>
    <t>ĐƠN KHÁCH LẼ C6, THANH TOÁN LUN, CK 5% , SỐ TK NGƯỜI NHẬN CHUYỂN KHOẢN NCC : 19029591040021 ANH CƯỜNG - NGÂN HÀNG TECHCOMBANK</t>
  </si>
  <si>
    <t>BH2320462</t>
  </si>
  <si>
    <t>BH2321240</t>
  </si>
  <si>
    <t>HBTL25010709</t>
  </si>
  <si>
    <t>BH2322839</t>
  </si>
  <si>
    <t>BH2323405</t>
  </si>
  <si>
    <t>BH2324070</t>
  </si>
  <si>
    <t>BH2324824</t>
  </si>
  <si>
    <t>BH2325516</t>
  </si>
  <si>
    <t>BH2325991</t>
  </si>
  <si>
    <t>BH2328500</t>
  </si>
  <si>
    <t>BH2331128</t>
  </si>
  <si>
    <t>HN/HT2025090145</t>
  </si>
  <si>
    <t>Hàng Trả - Hada mart, N3 ecohome 3 - KL00099</t>
  </si>
  <si>
    <t>BH2360467</t>
  </si>
  <si>
    <t>Bán hàng Hada mart, N3 ecohome 3 theo hđ 00071124</t>
  </si>
  <si>
    <t>93 Trần Đình Xu, Phường Cầu Ông Lãnh, Thành phố Hồ Chí Minh, Việt Nam</t>
  </si>
  <si>
    <t>BH2340256</t>
  </si>
  <si>
    <t>00003370</t>
  </si>
  <si>
    <t>HỘ KINH DOANH MINIMART HÀ NỘI</t>
  </si>
  <si>
    <t>BH2341520</t>
  </si>
  <si>
    <t>00006813</t>
  </si>
  <si>
    <t>BH2345044</t>
  </si>
  <si>
    <t>00018491</t>
  </si>
  <si>
    <t>BH2351667</t>
  </si>
  <si>
    <t>00038692</t>
  </si>
  <si>
    <t>ĐƠN MINIMART HÀ NỘI1</t>
  </si>
  <si>
    <t>Tòa nhà Doji - Lô 8, Đường Lê Hồng Phong, Phường Đông Khê, Quận Ngô Quyền, Hải Phòng</t>
  </si>
  <si>
    <t>BH2362391</t>
  </si>
  <si>
    <t>00068453</t>
  </si>
  <si>
    <t>Bán Hàng Chị Trần Thanh Vân - hải phòng theo hóa đơn 00068453 , THANH TOÁN LUN , CK 8%</t>
  </si>
  <si>
    <t>BH2323790</t>
  </si>
  <si>
    <t>00032728</t>
  </si>
  <si>
    <t>ĐƠN KHÁCH LẼ C6 , THANH TOÁN LUN , CK 10% , CHỊ HUYỀN ANH - SĐT: 0917969423</t>
  </si>
  <si>
    <t>BH2324571</t>
  </si>
  <si>
    <t>00037083</t>
  </si>
  <si>
    <t>Bán hàng Chị Huyền Anh - SĐT: 0917969423 , CK 10% , THANH TOÁN LUN</t>
  </si>
  <si>
    <t>BH2325285</t>
  </si>
  <si>
    <t>ĐƠN KHÁCH LẼ Chị Trần Thanh Vân - hải phòng , THANH TOÁN LUN , CK 8%</t>
  </si>
  <si>
    <t>BH2325621</t>
  </si>
  <si>
    <t>BH2325764</t>
  </si>
  <si>
    <t>BH2326059</t>
  </si>
  <si>
    <t>BH2326437</t>
  </si>
  <si>
    <t>BH2327175</t>
  </si>
  <si>
    <t>BH2328788</t>
  </si>
  <si>
    <t>BH2330840</t>
  </si>
  <si>
    <t>BH20260149</t>
  </si>
  <si>
    <t>Bán hàng Trần Thanh Vân</t>
  </si>
  <si>
    <t>BH2359525</t>
  </si>
  <si>
    <t>Số nhà 28 ngách 46 ngõ 1 Bùi Xương Trạch - Thanh Xuân - HN</t>
  </si>
  <si>
    <t>BH2324184</t>
  </si>
  <si>
    <t>Bán hàng Số nhà 28 ngách 46 ngõ 1 Bùi Xương Trạch ( VĂN QUYỀN MART - SĐT: 0977467705) , THANH TOÁN LUN , CK 8%</t>
  </si>
  <si>
    <t>BH2324996</t>
  </si>
  <si>
    <t>BH2325931</t>
  </si>
  <si>
    <t>BH2330081</t>
  </si>
  <si>
    <t>BH20259431</t>
  </si>
  <si>
    <t>Bán hàng Số nhà 28 ngách 46 ngõ 1 Bùi Xương Trạch,  SĐT: 0977467705 , THANH TOÁN LUN , CK 8%</t>
  </si>
  <si>
    <t>V-Mart, Số 135 Cửu Việt, Trâu Quỳ, Gia Lâm, Hà Nội</t>
  </si>
  <si>
    <t>BH2319533</t>
  </si>
  <si>
    <t>ĐƠN KHÁCH LẼ C6, THANH TOÁN LUN, CK 5%,  SỐ TK NGƯỜI NHẬN CHUYỂN KHOẢN NCC : 19029591040021 ANH CƯỜNG - NGÂN HÀNG TECHCOMBANK</t>
  </si>
  <si>
    <t>BH2319942</t>
  </si>
  <si>
    <t>BH2320842</t>
  </si>
  <si>
    <t>BH2321398</t>
  </si>
  <si>
    <t>HBTL25010710</t>
  </si>
  <si>
    <t>BH2322402</t>
  </si>
  <si>
    <t>BH2322840</t>
  </si>
  <si>
    <t>BH2323757</t>
  </si>
  <si>
    <t>HBTL25011682</t>
  </si>
  <si>
    <t>BH2325059</t>
  </si>
  <si>
    <t>BH2325717</t>
  </si>
  <si>
    <t>HN/HT2025090295</t>
  </si>
  <si>
    <t>ĐÃ NHẬP - HÀNG TRẢ - Vi Oanh - V-mart- KL00066</t>
  </si>
  <si>
    <t>BH2361845</t>
  </si>
  <si>
    <t>Bán hàng Vi Oanh - V-mart , THANH TOÁN LUN, CK 5%</t>
  </si>
  <si>
    <t>tòa S102 Vinhomes Smartcity, Tây Mỗ, Nam Từ Liêm, Hà Nội</t>
  </si>
  <si>
    <t>BH2321960</t>
  </si>
  <si>
    <t>ĐƠN KHÁCH LẼ C6 ,  THANH TOÁN LUN, CK 5%, SĐT: 0888.807.469 PHƯƠNG</t>
  </si>
  <si>
    <t>BH2332113</t>
  </si>
  <si>
    <t>HN/HT2025090144</t>
  </si>
  <si>
    <t>Hàng Trả - ViVy mart - KL00053</t>
  </si>
  <si>
    <t>S1.08 Vinhomes Ocean Park, Đa Tốn, Gia Lâm, Hà Nội</t>
  </si>
  <si>
    <t>BH2320957</t>
  </si>
  <si>
    <t>ĐƠN KHÁCH LẼ Xanh Mart - S1.08 Vinhomes Ocean Park,  SĐT : 0972602299</t>
  </si>
  <si>
    <t>BH2321484</t>
  </si>
  <si>
    <t>BH2322847</t>
  </si>
  <si>
    <t>Bán hàng Xanh Mart - S1.08 Vinhomes Ocean Park</t>
  </si>
  <si>
    <t>BH2323614</t>
  </si>
  <si>
    <t>BH2323953</t>
  </si>
  <si>
    <t>BH2324910</t>
  </si>
  <si>
    <t>BH2325572</t>
  </si>
  <si>
    <t>BH2326080</t>
  </si>
  <si>
    <t>BH2326478</t>
  </si>
  <si>
    <t>BH2327601</t>
  </si>
  <si>
    <t>BH2331209</t>
  </si>
  <si>
    <t>BH2360313</t>
  </si>
  <si>
    <t>HBTL25011152</t>
  </si>
  <si>
    <t>HBTL25011678</t>
  </si>
  <si>
    <t>HBTL25012062</t>
  </si>
  <si>
    <t>HBTL25012088</t>
  </si>
  <si>
    <t>52-54 Đường số 1, Khu nhà ở Phước Kiển, ấp 4, Xã Nhà Bè, Thành phố Hồ Chí Minh, Việt Nam</t>
  </si>
  <si>
    <t>BH2339331</t>
  </si>
  <si>
    <t>Bán hàng cho CÔNG TY CỔ PHẦN THƯƠNG MẠI NỘI THẤT PHÚC ĐẠT theo hóa đơn 00000004</t>
  </si>
  <si>
    <t>BH2342685</t>
  </si>
  <si>
    <t>Bán hàng cho CÔNG TY CỔ PHẦN THƯƠNG MẠI NỘI THẤT PHÚC ĐẠT theo hóa đơn 00010653</t>
  </si>
  <si>
    <t>BH2346934</t>
  </si>
  <si>
    <t>Bán hàng cho CÔNG TY CỔ PHẦN THƯƠNG MẠI NỘI THẤT PHÚC ĐẠT theo hóa đơn 00024651</t>
  </si>
  <si>
    <t>BH2349791</t>
  </si>
  <si>
    <t>Bán hàng cho CÔNG TY CỔ PHẦN THƯƠNG MẠI NỘI THẤT PHÚC ĐẠT theo hóa đơn 00032752</t>
  </si>
  <si>
    <t>BH2352625</t>
  </si>
  <si>
    <t>ĐƠN PHÚC ĐẠT 2/7</t>
  </si>
  <si>
    <t>BH2356494</t>
  </si>
  <si>
    <t>ĐƠN PHÚC ĐẠT 22/8</t>
  </si>
  <si>
    <t>BH2359259</t>
  </si>
  <si>
    <t>ĐƠN PHÚC ĐẠT 20/9</t>
  </si>
  <si>
    <t>BH/207/20251340</t>
  </si>
  <si>
    <t>00067016</t>
  </si>
  <si>
    <t>Bán hàng cho CÔNG TY CỔ PHẦN THƯƠNG MẠI NỘI THẤT PHÚC ĐẠT theo hóa đơn 00067016</t>
  </si>
  <si>
    <t>BH2372549</t>
  </si>
  <si>
    <t>00072378</t>
  </si>
  <si>
    <t>Bán hàng cho CÔNG TY CỔ PHẦN THƯƠNG MẠI NỘI THẤT PHÚC ĐẠT theo hóa đơn 00072378</t>
  </si>
  <si>
    <t>Số 213 Đồng Hòa, Kiến An, Hải Phòng</t>
  </si>
  <si>
    <t>BH2321108</t>
  </si>
  <si>
    <t>ĐƠN KHÁCH LẼ , THANH TOÁN SAU KHI NHẬN HÀNG , CK 5% , SĐT: 0964.866.403</t>
  </si>
  <si>
    <t>BH2322530</t>
  </si>
  <si>
    <t>ĐƠN KHÁCH LẼ , THANH TOÁN SAU KHI NHẬN HÀNG, STK NGƯỜI NHẬN : 103604888897 EM XUYẾN NGÂN HÀNG VIETIN BANK , CK 5% , SĐT: 0964.866.403</t>
  </si>
  <si>
    <t>BH2325110</t>
  </si>
  <si>
    <t>BH2326098</t>
  </si>
  <si>
    <t>BH2328789</t>
  </si>
  <si>
    <t>BH2362683</t>
  </si>
  <si>
    <t>Số 81, Đường Nguyễn Hoàng Tôn, Phường Xuân La, Quận Tây Hồ, Xuân La, Tây Hồ, Hà Nội, Việt Nam</t>
  </si>
  <si>
    <t>BH2321633</t>
  </si>
  <si>
    <t>ĐƠN KHÁCH LẼ Eco xanh Số 81, Đường Nguyễn Hoàng Tôn, Tây Hồ , THANH TOÁN CUỐI THÁNG</t>
  </si>
  <si>
    <t>BH2326330</t>
  </si>
  <si>
    <t>nhà 10, ngõ 62 phố Vĩnh Phúc Ba ĐÌnh ( Đối diện trường THCS Hoàng Hoa Thám)</t>
  </si>
  <si>
    <t>BH2320010</t>
  </si>
  <si>
    <t>ĐƠN KHÁCH LẼ , ĐƠN THỨ 27 GỐI ĐẦU, THANH TOÁN ĐƠN 26 , SĐT:  0982164624</t>
  </si>
  <si>
    <t>BH2320819</t>
  </si>
  <si>
    <t>ĐƠN KHÁCH LẼ , ĐƠN THỨ 28 GỐI ĐẦU, THANH TOÁN ĐƠN 27 , SĐT:  0982164624</t>
  </si>
  <si>
    <t>BH2322068</t>
  </si>
  <si>
    <t>ĐƠN KHÁCH LẼ , ĐƠN THỨ 29 GỐI ĐẦU, THANH TOÁN ĐƠN 28 , SĐT:  0982164624</t>
  </si>
  <si>
    <t>BH2323723</t>
  </si>
  <si>
    <t>ĐƠN KHÁCH LẼ , ĐƠN THỨ 30 GỐI ĐẦU, THANH TOÁN ĐƠN 29 , SĐT:  0982164624</t>
  </si>
  <si>
    <t>BH2326043</t>
  </si>
  <si>
    <t>ĐƠN KHÁCH LẼ , ĐƠN THỨ 31 GỐI ĐẦU, THANH TOÁN ĐƠN 30 , SĐT:  0982164624</t>
  </si>
  <si>
    <t>BH2327567</t>
  </si>
  <si>
    <t>ĐƠN KHÁCH LẼ , ĐƠN THỨ 32 GỐI ĐẦU, THANH TOÁN ĐƠN 31 , SĐT:  0982164624</t>
  </si>
  <si>
    <t>BH2330163</t>
  </si>
  <si>
    <t>Bán hàng Hộ kinh doanh Phúc Hậu (chị Liên sđt 0982164624)</t>
  </si>
  <si>
    <t>BH20259918</t>
  </si>
  <si>
    <t>55 Vạn Bảo, Ba Đình, HN</t>
  </si>
  <si>
    <t>BH2320008</t>
  </si>
  <si>
    <t>ĐƠN KHÁCH LẼ , ĐƠN THỨ 35 GỐI ĐẦU, THANH TOÁN ĐƠN 34, SĐT : 0982164624</t>
  </si>
  <si>
    <t>BH2320707</t>
  </si>
  <si>
    <t>BH2321821</t>
  </si>
  <si>
    <t>BH2323034</t>
  </si>
  <si>
    <t>BH2323724</t>
  </si>
  <si>
    <t>BH2325060</t>
  </si>
  <si>
    <t>BH2326039</t>
  </si>
  <si>
    <t>BH2328709</t>
  </si>
  <si>
    <t>00054120</t>
  </si>
  <si>
    <t>BH2330162</t>
  </si>
  <si>
    <t>00056334</t>
  </si>
  <si>
    <t>BH2362074</t>
  </si>
  <si>
    <t>Bán hàng cho HỘ KINH DOANH PHÚC HẬU theo hóa đơn 00067169</t>
  </si>
  <si>
    <t>HBTL25010030</t>
  </si>
  <si>
    <t>HBTL25010224</t>
  </si>
  <si>
    <t>HBTL25011265</t>
  </si>
  <si>
    <t>HBTL25012546</t>
  </si>
  <si>
    <t>HBTL25012945</t>
  </si>
  <si>
    <t>HBTL25012547</t>
  </si>
  <si>
    <t>HBTL25010225</t>
  </si>
  <si>
    <t>HBTL2508001779</t>
  </si>
  <si>
    <t>HN/HT2025090297</t>
  </si>
  <si>
    <t>HN/HT2025090296</t>
  </si>
  <si>
    <t>79 ngõ 2 Đại Lộ Thăng Long, Nam Từ Liêm, thành phố Hà Nội</t>
  </si>
  <si>
    <t>BH2320934</t>
  </si>
  <si>
    <t>ĐƠN KHÁCH LẺ C6, THANH TOÁN LUN, CK 5% SDT: 0368768338 CHỊ THẮM</t>
  </si>
  <si>
    <t>BH2321596</t>
  </si>
  <si>
    <t>BH2322418</t>
  </si>
  <si>
    <t>BH2324531</t>
  </si>
  <si>
    <t>BH2325920</t>
  </si>
  <si>
    <t>HBTL25010704</t>
  </si>
  <si>
    <t>HBTL25010705</t>
  </si>
  <si>
    <t>HBTL25010708</t>
  </si>
  <si>
    <t>BTLHN2304/107</t>
  </si>
  <si>
    <t>HBTL25012144</t>
  </si>
  <si>
    <t>HN/HTBH2325920</t>
  </si>
  <si>
    <t>Tòa S102 Vinhomes Smartcity, Tây Mỗ, Nam Từ Liêm, Hà Nội</t>
  </si>
  <si>
    <t>BH2319856</t>
  </si>
  <si>
    <t>ĐƠN KHÁCH LẼ C6 , ĐƠN THỨ 18 GỐI ĐẦU , THANH TOÁN ĐƠN THỨ 19,  SĐT:  0888807469 Phương</t>
  </si>
  <si>
    <t>BH2321170</t>
  </si>
  <si>
    <t>ĐƠN KHÁCH LẼ C6 , ĐƠN THỨ 19 GỐI ĐẦU , THANH TOÁN ĐƠN THỨ 18,  SĐT:  0888807469 Phương</t>
  </si>
  <si>
    <t>BH2322011</t>
  </si>
  <si>
    <t>ĐƠN KHÁCH LẼ C6 , ĐƠN THỨ 20  GỐI ĐẦU , THANH TOÁN ĐƠN THỨ 19,  SĐT:  0888807469 Phương</t>
  </si>
  <si>
    <t>BH2322417</t>
  </si>
  <si>
    <t>ĐƠN KHÁCH LẼ C6 , ĐƠN THỨ 21  GỐI ĐẦU , THANH TOÁN ĐƠN THỨ 20,  SĐT:  0888807469 Phương</t>
  </si>
  <si>
    <t>BH2323080</t>
  </si>
  <si>
    <t>ĐƠN KHÁCH LẼ C6 , ĐƠN THỨ 22  GỐI ĐẦU , THANH TOÁN ĐƠN THỨ 21,  SĐT:  0888807469 Phương</t>
  </si>
  <si>
    <t>BH2323680</t>
  </si>
  <si>
    <t>ĐƠN KHÁCH LẼ C6 , ĐƠN THỨ 23  GỐI ĐẦU , THANH TOÁN ĐƠN THỨ 24,  SĐT:  0888807469 Phương</t>
  </si>
  <si>
    <t>BH2324263</t>
  </si>
  <si>
    <t>ĐƠN KHÁCH LẼ C6 , ĐƠN THỨ 24  GỐI ĐẦU , THANH TOÁN ĐƠN THỨ 25,  SĐT:  0888807469 Phương</t>
  </si>
  <si>
    <t>BH2324639</t>
  </si>
  <si>
    <t>ĐƠN KHÁCH LẼ C6 , ĐƠN THỨ 25  GỐI ĐẦU , THANH TOÁN ĐƠN THỨ 26,  SĐT:  0888807469 Phương</t>
  </si>
  <si>
    <t>BH2325216</t>
  </si>
  <si>
    <t>ĐƠN KHÁCH LẼ C6 , ĐƠN THỨ 24  GỐI ĐẦU , THANH TOÁN ĐƠN THỨ 23,  SĐT:  0888807469 Phương</t>
  </si>
  <si>
    <t>BH2325922</t>
  </si>
  <si>
    <t>ĐƠN KHÁCH LẼ C6 , ĐƠN THỨ 27 GỐI ĐẦU , THANH TOÁN ĐƠN THỨ 26,  SĐT:  0888807469 Phương</t>
  </si>
  <si>
    <t>BH2328805</t>
  </si>
  <si>
    <t>ĐƠN KHÁCH LẼ C6 , ĐƠN THỨ 28  GỐI ĐẦU , THANH TOÁN ĐƠN THỨ 27,  SĐT:  0888807469 Phương</t>
  </si>
  <si>
    <t>BH2331148</t>
  </si>
  <si>
    <t>ĐƠN KHÁCH LẼ C6 , ĐƠN THỨ 29  GỐI ĐẦU , THANH TOÁN ĐƠN THỨ 28,  SĐT:  0888807469 Phương</t>
  </si>
  <si>
    <t>BH2359271</t>
  </si>
  <si>
    <t>ĐƠN KHÁCH LẼ C6 , ĐƠN THỨ 30  GỐI ĐẦU , THANH TOÁN ĐƠN THỨ 29,  SĐT:  0888807469 Phương</t>
  </si>
  <si>
    <t>BH2361603</t>
  </si>
  <si>
    <t>ĐƠN KHÁCH LẼ C6 , ĐƠN THỨ 31  GỐI ĐẦU , THANH TOÁN ĐƠN THỨ 30,  SĐT:  0888807469 Phương</t>
  </si>
  <si>
    <t>HBTL25010944</t>
  </si>
  <si>
    <t>HBTL25011267</t>
  </si>
  <si>
    <t>HBTL25011592</t>
  </si>
  <si>
    <t>HBTL25012087</t>
  </si>
  <si>
    <t>HBTL2508001768</t>
  </si>
  <si>
    <t>BTLHN2304/140</t>
  </si>
  <si>
    <t>HBTL2311/4268</t>
  </si>
  <si>
    <t>HN/HTBH2331148</t>
  </si>
  <si>
    <t>ĐÃ KIỂM TRA - Hàng Trả - Minh Mart - KL.HN007 - PHIẾU: BH2331148</t>
  </si>
  <si>
    <t>SH27,27 tòa CT2 Chung cư iec Tứ Hiệp Thanh Trì Hà Nội</t>
  </si>
  <si>
    <t>BH2358756</t>
  </si>
  <si>
    <t>Bán hàng Siêu thị Minh Nhi Mart , CK 5%</t>
  </si>
  <si>
    <t>Siêu thị TH's Mart, toà SA5 Vinhome Smart Tây Mỗ Nam Từ Liêm</t>
  </si>
  <si>
    <t>BH2324475</t>
  </si>
  <si>
    <t>ĐƠN KHÁCH LẼ Siêu thị Fami Mart , CK 7%, THANH TOÁN LUN, MỸ HẠNH -SĐT: 0963262791</t>
  </si>
  <si>
    <t>BH2324833</t>
  </si>
  <si>
    <t>BH2325773</t>
  </si>
  <si>
    <t>BH2326198</t>
  </si>
  <si>
    <t>BH2330368</t>
  </si>
  <si>
    <t>ĐƠN KHÁCH LẼ Siêu thị TH's Mart , CK 7%, THANH TOÁN LUN, MỸ HẠNH -SĐT: 0963262791</t>
  </si>
  <si>
    <t>BH2364647</t>
  </si>
  <si>
    <t>ĐƠN KHÁCH LẼ Siêu thị TH's Mart SA5 , CK 7%, THANH TOÁN LUN, MỸ HẠNH -SĐT: 0963262791</t>
  </si>
  <si>
    <t>TD Mart, Sunshine Dương Văn Bé (Mở mới), Mai Động, Hoàng Mai, HN</t>
  </si>
  <si>
    <t>BH2321292</t>
  </si>
  <si>
    <t>ĐƠN KHÁCH LẼ TD Mart, Sunshine Dương Văn Bé (Mở mới), Mai Động, Hoàng Mai, HN , THANH TOÁN LUN</t>
  </si>
  <si>
    <t>BH2322830</t>
  </si>
  <si>
    <t>Bán hàng TD Mart , ck cố định 5%</t>
  </si>
  <si>
    <t>BH2325021</t>
  </si>
  <si>
    <t>Bán hàng TD Mart, Sunshine Dương Văn Bé (Mở mới), Mai Động, Hoàng Mai, HN , CK 5%</t>
  </si>
  <si>
    <t>HBTL25012075</t>
  </si>
  <si>
    <t>BH2326332</t>
  </si>
  <si>
    <t>HN/HT17102502</t>
  </si>
  <si>
    <t>BH2331123</t>
  </si>
  <si>
    <t>HN/HTPK0154</t>
  </si>
  <si>
    <t>BH2361034</t>
  </si>
  <si>
    <t>Bán hàng TD Mart</t>
  </si>
  <si>
    <t>BH2362855</t>
  </si>
  <si>
    <t>Bán hàng TD Mart , CK 5%</t>
  </si>
  <si>
    <t>TD Mart tầng 1 tòa glexico ngõ 885 Tam Trinh, Hoàng Mai. Hà Nội</t>
  </si>
  <si>
    <t>BH2331126</t>
  </si>
  <si>
    <t>Bán Hàng TD Mart tầng 1 tòa glexico ngõ 885 Tam Trinh, Hoàng Mai. Hà Nội , ck 5%</t>
  </si>
  <si>
    <t>BH2358749</t>
  </si>
  <si>
    <t>Bán hàng TD Mart Glexico , ck 5%</t>
  </si>
  <si>
    <t>BC2210-0045</t>
  </si>
  <si>
    <t>Thu tiền đơn hàng BH2358749</t>
  </si>
  <si>
    <t>BC2210-0046</t>
  </si>
  <si>
    <t>Thu tiền đơn hàng BH2331126</t>
  </si>
  <si>
    <t>Số 15, Villa 2 Huyndai, Hà Trì 5, Hà Cầu, Hà Đông</t>
  </si>
  <si>
    <t>BH2319726</t>
  </si>
  <si>
    <t>ĐƠN KHÁCH LẼ C6, THANH TOÁN LUN, CK 5%</t>
  </si>
  <si>
    <t>BH2320555</t>
  </si>
  <si>
    <t>BH2321135</t>
  </si>
  <si>
    <t>BH2324398</t>
  </si>
  <si>
    <t>K11 Nguyễn Cao Luyện, KĐT Việt Hưng, Long Biên, Hà Nội</t>
  </si>
  <si>
    <t>BH2320052</t>
  </si>
  <si>
    <t>Bán hàng Tiện Lợi Mart , CK 7% CỐ ĐỊNH , ĐƠN THỨ 3 THANH TOÁN ĐƠN THỨ 2</t>
  </si>
  <si>
    <t>BH2322532</t>
  </si>
  <si>
    <t>Bán hàng Tiện Lợi Mart , CK 7% CỐ ĐỊNH , ĐƠN THỨ 4 THANH TOÁN ĐƠN THỨ 3</t>
  </si>
  <si>
    <t>BH2323223</t>
  </si>
  <si>
    <t>BH2323742</t>
  </si>
  <si>
    <t>BH2323931</t>
  </si>
  <si>
    <t>BH2324470</t>
  </si>
  <si>
    <t>BH2325109</t>
  </si>
  <si>
    <t>BH2326285</t>
  </si>
  <si>
    <t>BH2329560</t>
  </si>
  <si>
    <t>BH2359968</t>
  </si>
  <si>
    <t>Bán hàng Tiện Lợi Mart , CK 7% CỐ ĐỊNH , ĐƠN THỨ 12 THANH TOÁN ĐƠN THỨ 11</t>
  </si>
  <si>
    <t>HN/HT2025090134</t>
  </si>
  <si>
    <t>BTLHN2304/103</t>
  </si>
  <si>
    <t>HBTL2508001766</t>
  </si>
  <si>
    <t>HBTL25010029</t>
  </si>
  <si>
    <t>BH2363797</t>
  </si>
  <si>
    <t>Bán hàng Tiện Lợi Mart , CK 7% CỐ ĐỊNH , ĐƠN THỨ 13 THANH TOÁN ĐƠN THỨ 12</t>
  </si>
  <si>
    <t>toà no2, 87 lĩnh nam, Hoàng Mai.</t>
  </si>
  <si>
    <t>BH2320209</t>
  </si>
  <si>
    <t>ĐƠN HÀNG KHÁCH LẼ C6, ĐƠN THỨ 18 GỐI ĐẦU THANH TOÁN ĐƠN THỨ 17 , CK 5%, SĐT: 0969809516 BÌNH</t>
  </si>
  <si>
    <t>BH2320623</t>
  </si>
  <si>
    <t>ĐƠN HÀNG KHÁCH LẼ C6, ĐƠN THỨ 19 GỐI ĐẦU THANH TOÁN ĐƠN THỨ 18 , CK 5%, SĐT: 0969809516 BÌNH</t>
  </si>
  <si>
    <t>BH2321275</t>
  </si>
  <si>
    <t>ĐƠN HÀNG KHÁCH LẼ C6, ĐƠN THỨ 20  GỐI ĐẦU THANH TOÁN ĐƠN THỨ 19 , CK 5%, SĐT: 0969809516 BÌNH</t>
  </si>
  <si>
    <t>BH2322529</t>
  </si>
  <si>
    <t>ĐƠN HÀNG KHÁCH LẼ C6, ĐƠN THỨ 21  GỐI ĐẦU THANH TOÁN ĐƠN THỨ 20 , CK 5%, SĐT: 0969809516 BÌNH</t>
  </si>
  <si>
    <t>BH2322829</t>
  </si>
  <si>
    <t>Bán hàng THANH BÌNH MART</t>
  </si>
  <si>
    <t>BH2324358</t>
  </si>
  <si>
    <t>BH2325715</t>
  </si>
  <si>
    <t>Bán hàng THANH BÌNH MART , CK 5%</t>
  </si>
  <si>
    <t>BH2326042</t>
  </si>
  <si>
    <t>BH2331564</t>
  </si>
  <si>
    <t>BH2359084</t>
  </si>
  <si>
    <t>ĐƠN KHÁCH LẼ THANH BÌNH MART , CK 5%</t>
  </si>
  <si>
    <t>HN/HT2025090292</t>
  </si>
  <si>
    <t>HN/HT2025090293</t>
  </si>
  <si>
    <t>HN/HT2025090294</t>
  </si>
  <si>
    <t>H1 - TM11 chung cư Hope residence phúc đồng, Long Biên, Hà Nội</t>
  </si>
  <si>
    <t>BH2320297</t>
  </si>
  <si>
    <t>ĐƠN KHÁCH LẼ C6, THANH TOÁN LUN, CK 5% , SĐT: 0974617563</t>
  </si>
  <si>
    <t>BH2321228</t>
  </si>
  <si>
    <t>BH2321962</t>
  </si>
  <si>
    <t>BH2322715</t>
  </si>
  <si>
    <t>BH2323229</t>
  </si>
  <si>
    <t>BH2324468</t>
  </si>
  <si>
    <t>BH2325108</t>
  </si>
  <si>
    <t>BH2326056</t>
  </si>
  <si>
    <t>BH2328756</t>
  </si>
  <si>
    <t>BH20259437</t>
  </si>
  <si>
    <t>BH2363192</t>
  </si>
  <si>
    <t>HBTL25011266</t>
  </si>
  <si>
    <t>HBTL25012545</t>
  </si>
  <si>
    <t>HBTL25012544</t>
  </si>
  <si>
    <t>HN/HT2025090291</t>
  </si>
  <si>
    <t>Số 23, Liền kề 11, Khu đô thị Xa La, Phường Phúc La, Quận Hà Đông, Thành phố Hà Nội, Việt Nam</t>
  </si>
  <si>
    <t>BH2321127</t>
  </si>
  <si>
    <t>Bán hàng LAN THU MART ( ANH ĐỨC)   theo hóa đơn 00012518</t>
  </si>
  <si>
    <t>toà Ruby3 Phúc Lợi, Phúc Đồng, Long Biên, thành phố Hà Nội</t>
  </si>
  <si>
    <t>BH2320146</t>
  </si>
  <si>
    <t>ĐƠN  KHÁCH LẼ C6, THANH TOÁN LUN, CHIẾT KHẤU 5%,  SĐT: 087808343 ( ANH TUYỂN) ,  SỐ TK NGƯỜI NHẬN CHUYỂN KHOẢN NCC : 19029591040021 ANH CƯỜNG - NGÂN HÀNG TECHCOMBANK</t>
  </si>
  <si>
    <t>BH2320629</t>
  </si>
  <si>
    <t>HBTL25010707</t>
  </si>
  <si>
    <t>BH2322338</t>
  </si>
  <si>
    <t>HBTL25010943</t>
  </si>
  <si>
    <t>BH2324049</t>
  </si>
  <si>
    <t>BH2325129</t>
  </si>
  <si>
    <t>BH2325689</t>
  </si>
  <si>
    <t>HBTL25012141</t>
  </si>
  <si>
    <t>BH2327349</t>
  </si>
  <si>
    <t>HBTL25012944</t>
  </si>
  <si>
    <t>BH2330082</t>
  </si>
  <si>
    <t>HBTL2508001767</t>
  </si>
  <si>
    <t>BH2331125</t>
  </si>
  <si>
    <t>BTLHN2304/138</t>
  </si>
  <si>
    <t>BH20259439</t>
  </si>
  <si>
    <t>BH2359557</t>
  </si>
  <si>
    <t>BH2363483</t>
  </si>
  <si>
    <t>Bán hàng Link mart , ck 5%</t>
  </si>
  <si>
    <t>SA2 the Sakura Vinhomes Smartcity, Tây Mỗ, Nam Từ Liêm, Hà Nội</t>
  </si>
  <si>
    <t>BH2319434.</t>
  </si>
  <si>
    <t>BH2321601</t>
  </si>
  <si>
    <t>HBTL25010725</t>
  </si>
  <si>
    <t>BH2324214</t>
  </si>
  <si>
    <t>HBTL25011696</t>
  </si>
  <si>
    <t>BH2325386</t>
  </si>
  <si>
    <t>BTLHN2304/106</t>
  </si>
  <si>
    <t>BH2327585</t>
  </si>
  <si>
    <t>BH2328793</t>
  </si>
  <si>
    <t>BTLHN2304/134</t>
  </si>
  <si>
    <t>Hàng Trả - Thực phẩm sạch Minh An SA2 the Sakura Vinhomes Smartcity, Tây Mỗ - KL.HN001</t>
  </si>
  <si>
    <t>BH2332112</t>
  </si>
  <si>
    <t>HN/HT2025090143</t>
  </si>
  <si>
    <t>Hàng Trả - Thực phẩm sạch Minh An SA2 the Sakura Vinhomes Smartcity, Tây Mỗ- KL.HN001</t>
  </si>
  <si>
    <t>BH2360948</t>
  </si>
  <si>
    <t>Siêu thị Cara Mart (Citimart), tòa S1 Sunshine khu Ciputra, Đông Ngạc, Bắc Từ Liêm, HN</t>
  </si>
  <si>
    <t>BH2319534</t>
  </si>
  <si>
    <t>Bán hàng Ms Quỳnh Siêu Thị Cara Mart (Citimart),  THANH TOÁN LUN, CK 7%</t>
  </si>
  <si>
    <t>BH2321390</t>
  </si>
  <si>
    <t>HBTL25010724</t>
  </si>
  <si>
    <t>BH2322133</t>
  </si>
  <si>
    <t>Ms Quỳnh Siêu Thị Cara Mart, THANH TOÁN LUN, CK 7%</t>
  </si>
  <si>
    <t>BH2326157</t>
  </si>
  <si>
    <t>BTLHN2304/104</t>
  </si>
  <si>
    <t>Số 8, Nguyễn Khắc Viện, Phường Phú Mỹ Hưng, Quận 7, thành phố Hồ Chí Minh</t>
  </si>
  <si>
    <t>BH2339748</t>
  </si>
  <si>
    <t>QUÁN HƯƠNG BẮC</t>
  </si>
  <si>
    <t>BH2340667</t>
  </si>
  <si>
    <t>QUÁNHƯƠNG BẮC</t>
  </si>
  <si>
    <t>BH2341368</t>
  </si>
  <si>
    <t>BH2342059</t>
  </si>
  <si>
    <t>BH2344387</t>
  </si>
  <si>
    <t>BH2345714</t>
  </si>
  <si>
    <t>BH2346951</t>
  </si>
  <si>
    <t>BH2347886</t>
  </si>
  <si>
    <t>BH2348383</t>
  </si>
  <si>
    <t>ĐƠN HƯƠNG BẮC</t>
  </si>
  <si>
    <t>BH2349933</t>
  </si>
  <si>
    <t>BH2351819</t>
  </si>
  <si>
    <t>00038885</t>
  </si>
  <si>
    <t>ĐƠN HƯƠNG BẮC 23/6</t>
  </si>
  <si>
    <t>BH2353231</t>
  </si>
  <si>
    <t>00043949</t>
  </si>
  <si>
    <t>ĐƠN HƯƠNG BẮC 14/7</t>
  </si>
  <si>
    <t>BH2354747</t>
  </si>
  <si>
    <t>00049242</t>
  </si>
  <si>
    <t>ĐƠN HƯƠNG BẮC 5/8</t>
  </si>
  <si>
    <t>BH2356044</t>
  </si>
  <si>
    <t>00053688</t>
  </si>
  <si>
    <t>HƯƠNG BẮC 21/8</t>
  </si>
  <si>
    <t>BH2357152</t>
  </si>
  <si>
    <t>00056356</t>
  </si>
  <si>
    <t>HƯƠNG BẮC 30/8</t>
  </si>
  <si>
    <t>K Mart , Spendora An Khánh, Hoài Đức, Hà Nội</t>
  </si>
  <si>
    <t>BH2321238</t>
  </si>
  <si>
    <t>ĐƠN KHÁCH LẼ C6, ĐƠN THỨ 37  GỐI ĐẦU, THANH TOÁN ĐƠN THỨ 36 , SĐT : 0984153944 THANH</t>
  </si>
  <si>
    <t>BH2322626</t>
  </si>
  <si>
    <t>ĐƠN KHÁCH LẼ C6, ĐƠN THỨ 38  GỐI ĐẦU, THANH TOÁN ĐƠN THỨ 37 , SĐT : 0984153944 THANH</t>
  </si>
  <si>
    <t>BH2323859</t>
  </si>
  <si>
    <t>ĐƠN KHÁCH LẼ C6, ĐƠN THỨ 39  GỐI ĐẦU, THANH TOÁN ĐƠN THỨ 38 , SĐT : 0984153944 THANH</t>
  </si>
  <si>
    <t>HBTL25012064</t>
  </si>
  <si>
    <t>Thực phẩm xanh Kiôt 16 V8 tòa Vesta Phú Lãm, Hà Đông</t>
  </si>
  <si>
    <t>BH2320746</t>
  </si>
  <si>
    <t>Đơn Hàng Khách Lẽ  Thực phẩm xanh Kiôt 16 V8 tòa Vesta Phú Lãm, Hà Đông , Thanh Toán Lun , CK 5%</t>
  </si>
  <si>
    <t>BH2323221</t>
  </si>
  <si>
    <t>BH2325465</t>
  </si>
  <si>
    <t>BH2331131</t>
  </si>
  <si>
    <t>ĐƠN KHÁCH LẼ Thực phẩm xanh Kiôt 16 V8 tòa Vesta Phú Lãm, Hà Đông, THANH TOÁN LUN, CK 5%</t>
  </si>
  <si>
    <t>BH2332109</t>
  </si>
  <si>
    <t>BH2363114</t>
  </si>
  <si>
    <t>Bán hàng Thực phẩm xanh , CK 5%</t>
  </si>
  <si>
    <t>122 Cao Thắng, P. Trần Hưng Đạo, TP. Hạ Long, tỉnh Quảng Ninh</t>
  </si>
  <si>
    <t>BH2322092</t>
  </si>
  <si>
    <t>Bán hàng SIÊU THỊ HOMEMART24H</t>
  </si>
  <si>
    <t>BH2323632</t>
  </si>
  <si>
    <t>Bán hàng SIÊU THỊ HOMEMART24H , CK 5% CỐ ĐỊNH</t>
  </si>
  <si>
    <t>Cmart CT19T1 Tòa nhà Lucky House Kiến Hưng, KĐT Mậu Lương, quận Hà Đông, thành phố Hà Nội</t>
  </si>
  <si>
    <t>BH2326190</t>
  </si>
  <si>
    <t>00049131</t>
  </si>
  <si>
    <t>ĐƠN KHÁCH LẼ Cmart CT19T1 , THANH TOÁN LUN , SĐT: 0971105286 CHỊ HƯƠNG, CK 5%</t>
  </si>
  <si>
    <t>BH2329208</t>
  </si>
  <si>
    <t>00054412</t>
  </si>
  <si>
    <t>Bán hàng  Cmart CT19T1 Tòa nhà Lucky House Kiến Hưng theo hóa đơn 00054412 , THANH TOÁN LUN , SĐT: 0971105286 CHỊ HƯƠNG, CK 5%</t>
  </si>
  <si>
    <t>Thôn Thượng, Xã Phùng xá, Huyện Mỹ Đức, Thành phố Hà Nội, Việt Nam</t>
  </si>
  <si>
    <t>BH2504/03680</t>
  </si>
  <si>
    <t>00029943</t>
  </si>
  <si>
    <t>Bán máy nhuộm cũ cho Cty Trường Thịnh</t>
  </si>
  <si>
    <t>Chung cư viện bỏng Lê Hữu Trác, Hà Đông, Hà Nội</t>
  </si>
  <si>
    <t>BH2364387</t>
  </si>
  <si>
    <t>00071177</t>
  </si>
  <si>
    <t>Bán hàng C Mart - Chung cư viện bỏng Hà Đông theo hóa đơn 00071177 ,  CK 5%</t>
  </si>
  <si>
    <t>Chung cư Intracom, Vĩnh Ngọc, Đông Anh, Hà Nội</t>
  </si>
  <si>
    <t>HBTL2311/4270</t>
  </si>
  <si>
    <t>BH2320281</t>
  </si>
  <si>
    <t>ĐƠN  KHÁCH LẼ C6, THANH TOÁN LUN, CHIẾT KHẤU 5%, SĐT: 087808343 ( ANH TUYỂN)</t>
  </si>
  <si>
    <t>BH2321448</t>
  </si>
  <si>
    <t>HBTL25010915</t>
  </si>
  <si>
    <t>BH2330504</t>
  </si>
  <si>
    <t>Siêu thị C Mart -  toà B chung cư Hoàng Huy Commerce, Võ Nguyên Giáp, Lê Chân, Hải Phòng</t>
  </si>
  <si>
    <t>BH2320339</t>
  </si>
  <si>
    <t>ĐƠN KHÁCH LẼ, THANH TOÁN LUN  , SĐT :  0904238996 CHỊ CHÂU</t>
  </si>
  <si>
    <t>BH2322012</t>
  </si>
  <si>
    <t>00018980</t>
  </si>
  <si>
    <t>BH2323079</t>
  </si>
  <si>
    <t>00026604</t>
  </si>
  <si>
    <t>BH2324176</t>
  </si>
  <si>
    <t>00034940</t>
  </si>
  <si>
    <t>Bán hàng Siêu thị C Mart - Hải Phòng theo hóa đơn 00034940</t>
  </si>
  <si>
    <t>BH2506/02535</t>
  </si>
  <si>
    <t>00039588</t>
  </si>
  <si>
    <t>Bán hàng Siêu thị C Mart - Hải Phòng theo hóa đơn 00039588</t>
  </si>
  <si>
    <t>BH2326438</t>
  </si>
  <si>
    <t>00052410</t>
  </si>
  <si>
    <t>Bán hàng Siêu thị C Mart - Hải Phòng theo hóa đơn 00052410</t>
  </si>
  <si>
    <t>BH2331945</t>
  </si>
  <si>
    <t>00058092</t>
  </si>
  <si>
    <t>Siêu thị C Mart - Hải Phòng</t>
  </si>
  <si>
    <t>Tầng 4, tòa nhà Grand Tower, dự án Hoàng Huy - Sở Dầu, khu đô thị 2A Sở Dầu, Phường Hồng Bàng, Thành phố Hải Phòng, Việt Nam</t>
  </si>
  <si>
    <t>BH2362138</t>
  </si>
  <si>
    <t>00067194</t>
  </si>
  <si>
    <t>Số 90 Ngách 51 Ngõ Linh Quang, P. Văn Chương, Q. Đống Đa, TP. Hà Nội</t>
  </si>
  <si>
    <t>BH2320187</t>
  </si>
  <si>
    <t>00005016</t>
  </si>
  <si>
    <t>ĐƠN KHÁCH LẼ , THANH TOÁN LUN, SĐT NGƯỜI NHẬN : A hạnh: 0989.992.033</t>
  </si>
  <si>
    <t>Thực phẩm xanh (Hệ thống Cmart) - V5 The Vespa Phú Lãm, Hà Đông</t>
  </si>
  <si>
    <t>BH2321562</t>
  </si>
  <si>
    <t>Đơn Hàng Khách Lẽ  Thực phẩm xanh (Hệ thống Cmart) - V5 The Vespa Phú Lãm, Hà Đông , Thanh Toán Lun , CK 5%</t>
  </si>
  <si>
    <t>BH2324017</t>
  </si>
  <si>
    <t>BH2325464</t>
  </si>
  <si>
    <t>BH2328294</t>
  </si>
  <si>
    <t>BH2331129</t>
  </si>
  <si>
    <t>BH2361541</t>
  </si>
  <si>
    <t>BH2363783</t>
  </si>
  <si>
    <t>Bán hàng Thực phẩm xanh (Hệ thống Cmart) , CK 5%</t>
  </si>
  <si>
    <t>TTTM Phú Lộc Plaza, Đường Lý Thường Kiệt, Phường Hoàng Văn Thụ, Thành phố Lạng Sơn, Lạng Sơn, Việt
Nam</t>
  </si>
  <si>
    <t>BH2320195</t>
  </si>
  <si>
    <t>00005066</t>
  </si>
  <si>
    <t>ĐƠN KHÁCH LẼ , THANH TOÁN TRƯỚC KHI GIAO HÀNG, STK Người Nhận : : 072-1-00-510442-0 (VND) - tại Ngân hàng Vietcombank - Chi nhánh Kỳ Đồng , CK 5%,  SĐT: 0911998488 Chị Vân Anh,</t>
  </si>
  <si>
    <t>CT2 Mễ Trì, Phường Mễ Trì, Quận Nam Từ Liêm, Hà Nội</t>
  </si>
  <si>
    <t>BH2321822</t>
  </si>
  <si>
    <t>Bán hàng Siêu thị Xanh CT2 Mễ Trì</t>
  </si>
  <si>
    <t>HBTL25011318</t>
  </si>
  <si>
    <t>Sảnh 2 Tòa B chung cư IA20 Ciputra, P. Đông Ngạc, Q. Bắc Từ Liêm, Hà Nội</t>
  </si>
  <si>
    <t>BH2319863</t>
  </si>
  <si>
    <t>Bán hàng Siêu thị Xanh CC IA20 Ciputra</t>
  </si>
  <si>
    <t>HBTL25010558</t>
  </si>
  <si>
    <t>BH2322031</t>
  </si>
  <si>
    <t>BH2324662</t>
  </si>
  <si>
    <t>BH2325514</t>
  </si>
  <si>
    <t>HN/HT2025090142</t>
  </si>
  <si>
    <t>Minh An Mart S302 Vinhomes Smart City</t>
  </si>
  <si>
    <t>BH2330453</t>
  </si>
  <si>
    <t>BH2361155</t>
  </si>
  <si>
    <t>TC2 the Canopy Residences Vinhome Smart Tây Mỗ Nam Từ Liêm</t>
  </si>
  <si>
    <t>BH2330450</t>
  </si>
  <si>
    <t>ĐƠN KHÁCH LẼ Siêu thị TH's Mart TC2 , CK 7%, THANH TOÁN LUN, MỸ HẠNH -SĐT: 0963262791</t>
  </si>
  <si>
    <t>BH2364649</t>
  </si>
  <si>
    <t>BH2319477</t>
  </si>
  <si>
    <t>ĐƠN KHÁCH LẼ , THANH TOÁN LUN, SĐT  : 035 7101755 CHỊ QUỲNH ( LẤY DATE MỚI NHẤT NHÉ) (trên Fanpage)</t>
  </si>
  <si>
    <t>BH2319453.</t>
  </si>
  <si>
    <t>ĐƠN HÀNG KHÁCH LẼ C6, THANH TOÁN LUN, CK 8%</t>
  </si>
  <si>
    <t>BH2320192</t>
  </si>
  <si>
    <t>ĐƠN KHÁCH LẼ HÀ NỘI  , THANH TOÁN LUN ,  CK 7%, SĐT : 0961682728 ANH NAM</t>
  </si>
  <si>
    <t>BH2320279</t>
  </si>
  <si>
    <t>ĐƠN KHÁCH LẼ C6 , THANH TOÁN LUN , CK 5% , Chị Linh SĐT :  0911617989</t>
  </si>
  <si>
    <t>BH2320341</t>
  </si>
  <si>
    <t>Bán hàng Anh Lân - 0916452829</t>
  </si>
  <si>
    <t>BH2320401</t>
  </si>
  <si>
    <t>ĐƠN KHÁCH LẼ HÀ NỘI , THNAH TOÁN LUN , CK 5% ( lấy giá khách lẽ)</t>
  </si>
  <si>
    <t>BH2320414</t>
  </si>
  <si>
    <t>ĐƠN KHÁCH LẼ HÀ NỘI, THNAH TOÁN LUN , SĐT NGƯỜI NHẬN : 0972.339.690  ( GIAO TRƯỚC 5H CHIỀU)</t>
  </si>
  <si>
    <t>BH2320418</t>
  </si>
  <si>
    <t>ĐƠN KHÁCH LẼ HÀ NỘI, THANH TOÁN LUN , CK 10%</t>
  </si>
  <si>
    <t>BH2320426</t>
  </si>
  <si>
    <t>ĐƠN KHÁCH LẼ CHỊ CÚC ( READY MART) , THANH TOÁN LUN, CK 7%</t>
  </si>
  <si>
    <t>BH2320433</t>
  </si>
  <si>
    <t>ĐƠN KHÁCH LẼ HÀ NỘI, THANH TOÁN LUN</t>
  </si>
  <si>
    <t>BH2320434</t>
  </si>
  <si>
    <t>BH2320436</t>
  </si>
  <si>
    <t>ĐƠN KHÁCH LẼ HÀ NỘI, THANH TOÁN LUN , CK 6%</t>
  </si>
  <si>
    <t>BH2320847</t>
  </si>
  <si>
    <t>ĐƠN KHÁCH LẼ CAO BẰNG , THANH TOÁN LUN , CK 8%</t>
  </si>
  <si>
    <t>BH2320697</t>
  </si>
  <si>
    <t>ĐƠN KHÁCH LẼ HÀ NỘI, THANH TOÁN LUN , LẤY GIÁ BÁN KHÁCH LẼ</t>
  </si>
  <si>
    <t>BH2503/00554</t>
  </si>
  <si>
    <t>Đơn hàng thanh lý khách lẻ bán ngoài C6</t>
  </si>
  <si>
    <t>BH2503/00555</t>
  </si>
  <si>
    <t>Hàng bán thanh lý do cận date</t>
  </si>
  <si>
    <t>BH2503/00556</t>
  </si>
  <si>
    <t>Hàng thanh lý do cận date</t>
  </si>
  <si>
    <t>BH2503/01444</t>
  </si>
  <si>
    <t>Đơn hàng thanh lý chả nướng</t>
  </si>
  <si>
    <t>BH2322181</t>
  </si>
  <si>
    <t>ĐƠN KHÁCH LẼ HÀ NỘI, THANH TOÁN LUN , SĐT : 0916931659 CHỊ HUYỀN</t>
  </si>
  <si>
    <t>BH2322427</t>
  </si>
  <si>
    <t>ĐƠN KHÁCH LẼ HÀ NỘI, THANH TOÁN LUN , CK 8%</t>
  </si>
  <si>
    <t>BH2322613</t>
  </si>
  <si>
    <t>BH2322832</t>
  </si>
  <si>
    <t>ĐƠN KHÁCH LẼ HÀ NỘI, THANH TOÁN LUN , ANH HIẾU - SĐT: 0363415993 , CK 8%</t>
  </si>
  <si>
    <t>BH2323040</t>
  </si>
  <si>
    <t>BH2323228</t>
  </si>
  <si>
    <t>ĐƠN KHÁCH LẼ VĂN QUYỀN MART , THANH TOÁN LUN , CK 8%, - SĐT: 0977467705 ( A. HUYNH)</t>
  </si>
  <si>
    <t>BH2323606</t>
  </si>
  <si>
    <t>ĐƠN KHÁCH LẼ HÀ NỘI , THANH TOÁN LUN , CK 8%</t>
  </si>
  <si>
    <t>BH2323611</t>
  </si>
  <si>
    <t>ĐƠN KHÁCH LẼ HÀ NỘI, THANH TOÁN LUN , SĐT : 0916931659 CHỊ HUYỀN , CK 8%</t>
  </si>
  <si>
    <t>BH2324038</t>
  </si>
  <si>
    <t>BH2324113</t>
  </si>
  <si>
    <t>BH2325441</t>
  </si>
  <si>
    <t>ĐƠN KHÁCH LẼ CHỊ KIỀU CHINH ( QUẢNG NINH) - SĐT: 0901536204 , THANH TOÁN LUN , CK 8%</t>
  </si>
  <si>
    <t>BH2325680</t>
  </si>
  <si>
    <t>ĐƠN KHÁCH LẼ HÀ NỘI , CK 8%, THANH TOÁN LUN</t>
  </si>
  <si>
    <t>BH2326040</t>
  </si>
  <si>
    <t>BH2327167</t>
  </si>
  <si>
    <t>BH2329724</t>
  </si>
  <si>
    <t>KHÁCH LẼ HÀ NỘI , THANH TOÁN LUN, CK 9%</t>
  </si>
  <si>
    <t>BH2330226</t>
  </si>
  <si>
    <t>ĐƠN VẬN CHUYỂN XE NGHỆ AN- HÀ TĨNH - LÍ DO:   ĐỀN THÙNG HÀNG DO BÃO LŨ HỎNG CỦA VIN 2ARK</t>
  </si>
  <si>
    <t>BH2358279</t>
  </si>
  <si>
    <t>ĐƠN KHÁCH LẼ HÀ NỘI, CK 8% , THANH TOÁN LUN</t>
  </si>
  <si>
    <t>BH202509875</t>
  </si>
  <si>
    <t>đtkl.hn</t>
  </si>
  <si>
    <t>BH2360566</t>
  </si>
  <si>
    <t>ĐƠN KHÁCH LẼ CHỊ HOÀN HÀ NỘI, THANH TOÁN LUN</t>
  </si>
  <si>
    <t>SG</t>
  </si>
  <si>
    <t>BH2339450</t>
  </si>
  <si>
    <t>CHỊ HOA, thanh toán ck</t>
  </si>
  <si>
    <t>BH2339518</t>
  </si>
  <si>
    <t>ĐƠN KHÁCH LẺ, THANH TOÁN TIỀM MẶT</t>
  </si>
  <si>
    <t>BH2339617</t>
  </si>
  <si>
    <t>CĐ MÂN CÔI HÀNG XANH</t>
  </si>
  <si>
    <t>BH2340002</t>
  </si>
  <si>
    <t>ĐƠN KHÁCH CHỊ THƠM</t>
  </si>
  <si>
    <t>BH2339831</t>
  </si>
  <si>
    <t>BH2339915</t>
  </si>
  <si>
    <t>CHỊ THANH - CAO LÃNH, THANH TOÁN CK</t>
  </si>
  <si>
    <t>BH2340000</t>
  </si>
  <si>
    <t>ĐƠN KL CHỊ THẢO, THANH TOÁN TIỀN MẶT</t>
  </si>
  <si>
    <t>BH2340169</t>
  </si>
  <si>
    <t>ĐƠN KL, THANH TOÁN TIỀN MẶT</t>
  </si>
  <si>
    <t>BH2340420</t>
  </si>
  <si>
    <t>ĐƠN KHÁCH LẺ, ĐÃ THANH TOÁN TIỀN MẶT</t>
  </si>
  <si>
    <t>BH2340502</t>
  </si>
  <si>
    <t>ĐƠN KL CHỊ NHƯ, ĐÃ TT CK</t>
  </si>
  <si>
    <t>BH2340558</t>
  </si>
  <si>
    <t>đơn khách lẻ, đã TT tiền mặt</t>
  </si>
  <si>
    <t>BH2340636</t>
  </si>
  <si>
    <t>ĐƠN KL A ĐỒNG, THANH TOÁN TIÊN MẶT</t>
  </si>
  <si>
    <t>BH2340638</t>
  </si>
  <si>
    <t>ANH HÙNG-0918096009</t>
  </si>
  <si>
    <t>BH2340665</t>
  </si>
  <si>
    <t>KHÁCH LẺ TIKTOK,  ĐÃ NHẬN CHUYỂN KHOẢN</t>
  </si>
  <si>
    <t>BH2340666</t>
  </si>
  <si>
    <t>ĐƠN KL TIKTOK, ĐÃ NHẬN CHUYỂN KHOẢN</t>
  </si>
  <si>
    <t>BH2340785</t>
  </si>
  <si>
    <t>ĐƠN KHÁCH LẺ, ĐÃ THIANH TOÁN</t>
  </si>
  <si>
    <t>BH2340795</t>
  </si>
  <si>
    <t>KL CHỊ LIÊN, ĐÃ THANH TOÁN TIỀN MẶT</t>
  </si>
  <si>
    <t>BH2340796</t>
  </si>
  <si>
    <t>KHÁCH LẺ, ĐÃ THANH TOÁN TIỀN MẶT</t>
  </si>
  <si>
    <t>BH2340899</t>
  </si>
  <si>
    <t>ĐƠN KL CHỊ XUÂN, đã thanh toán</t>
  </si>
  <si>
    <t>BH2340903</t>
  </si>
  <si>
    <t>ĐƠN KHÁCH LẺ, THANH TOÁN TIỀN MẶT</t>
  </si>
  <si>
    <t>BH2341181</t>
  </si>
  <si>
    <t>KHÁCH LẺ , ĐÃ THANH TOÁN TIỀN MẶT</t>
  </si>
  <si>
    <t>BH2341263</t>
  </si>
  <si>
    <t>ANH TÂM NV CÔNG TY, NV CTY CK 20%, THANH TOÁN TIỀN MẶT</t>
  </si>
  <si>
    <t>BH2341295</t>
  </si>
  <si>
    <t>ĐƠN KHÁCH LẺ,CK 20%THANH TOÁN CK,</t>
  </si>
  <si>
    <t>BH2341507</t>
  </si>
  <si>
    <t>ĐƠN KHÁCH LẺ, THANH TOÁN LIỀN</t>
  </si>
  <si>
    <t>BH2341522</t>
  </si>
  <si>
    <t>BH2341743</t>
  </si>
  <si>
    <t>ĐƠN KL ANH HIỀN, ĐÃ THANH TOÁN TIỀN MẶT</t>
  </si>
  <si>
    <t>BH2341774</t>
  </si>
  <si>
    <t>ĐƠN KL ÁNH NGUYỆT, ĐÃ THANH TOÁN CHUYỂN KHOẢN</t>
  </si>
  <si>
    <t>BH2342145</t>
  </si>
  <si>
    <t>CHỊ THANH CAO LÃNH, CK 10%, THANH TOÁN CHUYỂN KHOẢN</t>
  </si>
  <si>
    <t>BH2342324</t>
  </si>
  <si>
    <t>CHỊ KHÁCH LẺ , THANH TOÁN TIỀN MẶT</t>
  </si>
  <si>
    <t>BH2343054</t>
  </si>
  <si>
    <t>CHỊ THANH- 0937013055</t>
  </si>
  <si>
    <t>BH2343415</t>
  </si>
  <si>
    <t>CÔ HÀNG XÓM, ĐÃ THANH TOÁN TIỀN MẶT</t>
  </si>
  <si>
    <t>BH2343412</t>
  </si>
  <si>
    <t>THẦY PHỔ NGUYỆN-0969547088</t>
  </si>
  <si>
    <t>BH2343714</t>
  </si>
  <si>
    <t>CHỊ THANH-0937013055</t>
  </si>
  <si>
    <t>BH2343853</t>
  </si>
  <si>
    <t>CHỊ HUYỀN-0918893179, THANH TOÁN TIỀN MẶT</t>
  </si>
  <si>
    <t>BH2344499</t>
  </si>
  <si>
    <t>CHỊ HÀNG XÓM, ĐÃ TT TIỀN MẶT</t>
  </si>
  <si>
    <t>BH2344996</t>
  </si>
  <si>
    <t>KHÁCH TỚI LẤY, THANH TOÁN TIỀN MẶT</t>
  </si>
  <si>
    <t>BH2345299</t>
  </si>
  <si>
    <t>CHỊ THANH CAO LÃNH, THANH TOÁN CHUYỂN KHỎAN</t>
  </si>
  <si>
    <t>BH2345720</t>
  </si>
  <si>
    <t>CHỊ THANH-CAO LÃNH, THANH TOÁN CHUYỂN KHOẢN</t>
  </si>
  <si>
    <t>BH2345916</t>
  </si>
  <si>
    <t>chị Thanh -0937013055</t>
  </si>
  <si>
    <t>BH2346500</t>
  </si>
  <si>
    <t>chị TRÂM HÀNG XÓM, THANH TOÁN TIỀN MẶT</t>
  </si>
  <si>
    <t>BH2346544</t>
  </si>
  <si>
    <t>CHỊ HUYỀN-0918893179</t>
  </si>
  <si>
    <t>BH2346965</t>
  </si>
  <si>
    <t>THIỆN</t>
  </si>
  <si>
    <t>BH2346966</t>
  </si>
  <si>
    <t>CHỊ THANH-0397013055</t>
  </si>
  <si>
    <t>BH2347646</t>
  </si>
  <si>
    <t>THANH-0937769749</t>
  </si>
  <si>
    <t>BH2348040</t>
  </si>
  <si>
    <t>CHỊ THANH CAO LÃNH, THANH TOÁN CHUYỂN KHOẢN</t>
  </si>
  <si>
    <t>BH2348701</t>
  </si>
  <si>
    <t>NGỌC THẢO( A NGỌC)</t>
  </si>
  <si>
    <t>BH2349004</t>
  </si>
  <si>
    <t>ANH HOÀNG-0938 494 565</t>
  </si>
  <si>
    <t>BH2349164</t>
  </si>
  <si>
    <t>CHỊ HỒNG-0909160958</t>
  </si>
  <si>
    <t>BH2349926</t>
  </si>
  <si>
    <t>KHÁCH LẺ THANH-0937013055,THANH TOÁN CHUYỂN KHOẢN</t>
  </si>
  <si>
    <t>BH2350176</t>
  </si>
  <si>
    <t>CHỊ THANH-CAO LÃNH THANH TOÁN CHUYỂN KHOẢN</t>
  </si>
  <si>
    <t>BH2350902</t>
  </si>
  <si>
    <t>BH2351029</t>
  </si>
  <si>
    <t>BH2351099</t>
  </si>
  <si>
    <t>BH2351276</t>
  </si>
  <si>
    <t>C.NGUYỆT, TT C.KHOẢN</t>
  </si>
  <si>
    <t>BH2351828</t>
  </si>
  <si>
    <t>KL TT TIỀN MẶT</t>
  </si>
  <si>
    <t>BH2351829</t>
  </si>
  <si>
    <t>NHÂN- NV CTY</t>
  </si>
  <si>
    <t>BH2352191</t>
  </si>
  <si>
    <t>CHỊ TÂM LÊ- TT CK</t>
  </si>
  <si>
    <t>BH2352879</t>
  </si>
  <si>
    <t>A THẠCH NV CTY, CK 20%, TT TIỀN MẶT</t>
  </si>
  <si>
    <t>BH2352880</t>
  </si>
  <si>
    <t>A PHƯỚC NV CTY, CK 20%, TT TIỀN MẶT</t>
  </si>
  <si>
    <t>BH2352570</t>
  </si>
  <si>
    <t>TÂM GN,CK 20%, THANH TOÁN TIỀN MẶT</t>
  </si>
  <si>
    <t>BH2354465</t>
  </si>
  <si>
    <t>ĐƠN KL C. HUYỀN, THANH TOÁN TIỀN MẶT</t>
  </si>
  <si>
    <t>BH2354695</t>
  </si>
  <si>
    <t>C DUYÊN NV CTY, CK 20%, THANH TOÁN LIỀN</t>
  </si>
  <si>
    <t>BH2354782</t>
  </si>
  <si>
    <t>DUNG CTY, CK 20%, THANH TOÁN TIỀN MẶT</t>
  </si>
  <si>
    <t>BH2354823</t>
  </si>
  <si>
    <t>CHỊ HUYỀN</t>
  </si>
  <si>
    <t>BH2355261</t>
  </si>
  <si>
    <t>KL TÂM  12/8, THANH TOÁN KHI NHẬN HÀNG</t>
  </si>
  <si>
    <t>BH2355754</t>
  </si>
  <si>
    <t>SAIGON SEA AIR, THANH TOÁN TIỀN MẶT</t>
  </si>
  <si>
    <t>BH2355880</t>
  </si>
  <si>
    <t>TRÚC PHƯƠNG 20/8, ĐÃ THANH TOÁN CK</t>
  </si>
  <si>
    <t>BH2355881</t>
  </si>
  <si>
    <t>THẢO NGUYÊN 20/8, ĐÃ THANH TOÁN CK</t>
  </si>
  <si>
    <t>BH2356082</t>
  </si>
  <si>
    <t>A THẠCH CÔNG TY 21/8, QUA LỄ THU TIỀN</t>
  </si>
  <si>
    <t>BH2356303</t>
  </si>
  <si>
    <t>CHỊ HÂN(KHÁCH A NGỌC), THANH TOÁN SAU</t>
  </si>
  <si>
    <t>BH2356521</t>
  </si>
  <si>
    <t>CHỊ VY, TT TIỀN MẶT, THU THÊM 110K</t>
  </si>
  <si>
    <t>BH2356631</t>
  </si>
  <si>
    <t>CHỊ THANH- CAO LÃNH, THANH TOÁN CHUYỂN KHOẢN</t>
  </si>
  <si>
    <t>BH2356742</t>
  </si>
  <si>
    <t>BH2357335</t>
  </si>
  <si>
    <t>A PHƯỚC CTY, CK 20%</t>
  </si>
  <si>
    <t>BH2357082</t>
  </si>
  <si>
    <t>CHỊ TÂM LÊ, THANH TOÁN SAU</t>
  </si>
  <si>
    <t>BH2357348</t>
  </si>
  <si>
    <t>CHỊ HÂN(KHÁCH A NGỌC)</t>
  </si>
  <si>
    <t>BH2357553</t>
  </si>
  <si>
    <t>C HƯƠNG, NV CTY, CK 20%, ĐÃ THANH TOÁN CHUYỂN KHOẢN</t>
  </si>
  <si>
    <t>BH2357649</t>
  </si>
  <si>
    <t>nv giao nhận, ck 20%, đã thanh toán chuyển khỏa</t>
  </si>
  <si>
    <t>BH2358836</t>
  </si>
  <si>
    <t>ĐƠN C THANH-0937013055, ĐÃ THANH TOÁN CHUYỂN KHOẢN</t>
  </si>
  <si>
    <t>BH2359155</t>
  </si>
  <si>
    <t>TRANG NV CTY, CK 20%</t>
  </si>
  <si>
    <t>BH2359210</t>
  </si>
  <si>
    <t>CÔ HÀNG XÓM 22/9, THANH TOÁN TIỀN MẶT</t>
  </si>
  <si>
    <t>A HỒ, ĐÃ THANH TOÁN CHUYỂN KHOẢN</t>
  </si>
  <si>
    <t>BH20250509</t>
  </si>
  <si>
    <t>BH20250541</t>
  </si>
  <si>
    <t>CÔ HÀNG XÓM 26/9, ĐÃ THANH TOÁN TIỀN MẶT</t>
  </si>
  <si>
    <t>BH20250643</t>
  </si>
  <si>
    <t>CHỊ HƯƠNG CTY, CK 20%, ĐÃ THANH TOÁN CHUYỂN KHOẢN</t>
  </si>
  <si>
    <t>BH2025091066</t>
  </si>
  <si>
    <t>ANH HỒ CTY, ĐÃ THANH TOÁN CHUYỂN KHOẢN</t>
  </si>
  <si>
    <t>BH/207/202752</t>
  </si>
  <si>
    <t>A HÙNG CTY, CK 20%</t>
  </si>
  <si>
    <t>BH/207/2025392</t>
  </si>
  <si>
    <t>A HÙNG CTYCK 20%3/10</t>
  </si>
  <si>
    <t>BH/207/2025709</t>
  </si>
  <si>
    <t>A HÙNG CTY 6/10, CK 20%</t>
  </si>
  <si>
    <t>BH/207/2025779</t>
  </si>
  <si>
    <t>BH/207/2025783</t>
  </si>
  <si>
    <t>A HÙNG CTY 8/10</t>
  </si>
  <si>
    <t>BH/207/2025784</t>
  </si>
  <si>
    <t>A HÙNG CTY 7/10</t>
  </si>
  <si>
    <t>BH/207/2025904</t>
  </si>
  <si>
    <t>c Thanh- Hồ Văn Huê</t>
  </si>
  <si>
    <t>BH/207/20251516</t>
  </si>
  <si>
    <t>CÔ HÀNG XÓM11/10, THANH TOÁN TIỀN MẶT</t>
  </si>
  <si>
    <t>BH/207/20251568</t>
  </si>
  <si>
    <t>ST K- foodmart, Thanh toán khi nhận hàng</t>
  </si>
  <si>
    <t>BH/207/20251575</t>
  </si>
  <si>
    <t>A HÙNG CTY 13/10, THANH TOÁN SAU</t>
  </si>
  <si>
    <t>BH/207/20251578</t>
  </si>
  <si>
    <t>TRÂM CTY, CK 20%, THANH TOÁN CHUYỂN KHOẢN</t>
  </si>
  <si>
    <t>BH2370461</t>
  </si>
  <si>
    <t>Cô hàng xóm 18/10, thanh toán tiền mặt</t>
  </si>
  <si>
    <t>BH2370506</t>
  </si>
  <si>
    <t>KH HUY QUẬY, THANH TOÁN CHUYỂN KHOẢN</t>
  </si>
  <si>
    <t>BH2370507</t>
  </si>
  <si>
    <t>KH HÒA ĐINH, THANH TOÁN CHUYỂN KHOẢN</t>
  </si>
  <si>
    <t>BH2370559</t>
  </si>
  <si>
    <t>ST K-Foodmart 20/10, THANH TOÁN KHI NHẬN HÀNG</t>
  </si>
  <si>
    <t>BH2370651</t>
  </si>
  <si>
    <t>A HÙNG CTY 21/10</t>
  </si>
  <si>
    <t>BH2372296</t>
  </si>
  <si>
    <t>K-FOODMART 27/10, THANH TOÁN KHI NHẬN HÀNG</t>
  </si>
  <si>
    <t>BH2372299</t>
  </si>
  <si>
    <t>HUY QUẬY 27/10, THANH TOÁN CHUYỂN KHOẢN</t>
  </si>
  <si>
    <t>BH2372401</t>
  </si>
  <si>
    <t>A HÙNG CTY 28/10</t>
  </si>
  <si>
    <t>BH2372461</t>
  </si>
  <si>
    <t>CHỊ VŨ HÀ 29/10, THANH TOÁN KHI NHẬN HÀNG</t>
  </si>
  <si>
    <t>BH2373413</t>
  </si>
  <si>
    <t>A PHƯỚC NV CTY,CK 20%</t>
  </si>
  <si>
    <t>BH2373414</t>
  </si>
  <si>
    <t>BH2373501</t>
  </si>
  <si>
    <t>PHONG NV CTY, CK 20%</t>
  </si>
  <si>
    <t>BH2319468</t>
  </si>
  <si>
    <t>00000103</t>
  </si>
  <si>
    <t>EASYMART 136 Hồ Tùng Mậu, Bắc Từ Liêm, HN</t>
  </si>
  <si>
    <t>BH2319469</t>
  </si>
  <si>
    <t>00000104</t>
  </si>
  <si>
    <t>Easymart Mipec Rubik 360</t>
  </si>
  <si>
    <t>HBTL2311/4274</t>
  </si>
  <si>
    <t>Hàng Trả - Easymart Mipec Rubik 360 - easymartE05</t>
  </si>
  <si>
    <t>BH2319722</t>
  </si>
  <si>
    <t>00001892</t>
  </si>
  <si>
    <t>BH2319723</t>
  </si>
  <si>
    <t>00001893</t>
  </si>
  <si>
    <t>BH2320137</t>
  </si>
  <si>
    <t>00004739</t>
  </si>
  <si>
    <t>EASYMART The Terra An Hưng, Hà Đông, HN</t>
  </si>
  <si>
    <t>BH2320138</t>
  </si>
  <si>
    <t>00004740</t>
  </si>
  <si>
    <t>BH2320139</t>
  </si>
  <si>
    <t>00004741</t>
  </si>
  <si>
    <t>HBTL25010380</t>
  </si>
  <si>
    <t>HBTL25010740</t>
  </si>
  <si>
    <t>Hàng trả - E05 Mipec Rubik 360 - EasymartE05</t>
  </si>
  <si>
    <t>HBTL25010908</t>
  </si>
  <si>
    <t>Hàng Trả - EASYMART 136 Hồ Tùng Mậu, Bắc Từ Liêm, HN - easymartE04</t>
  </si>
  <si>
    <t>BH2320662</t>
  </si>
  <si>
    <t>00007132</t>
  </si>
  <si>
    <t>HBTL25010739</t>
  </si>
  <si>
    <t>Hàng trả - E06 Terra An Hưng - easymartE06</t>
  </si>
  <si>
    <t>BH2321103</t>
  </si>
  <si>
    <t>00012316</t>
  </si>
  <si>
    <t>BH2321225</t>
  </si>
  <si>
    <t>00012719</t>
  </si>
  <si>
    <t>BH2321226</t>
  </si>
  <si>
    <t>00012720</t>
  </si>
  <si>
    <t>HBTL25010519</t>
  </si>
  <si>
    <t>HBTL25010528</t>
  </si>
  <si>
    <t>HBTL25010741</t>
  </si>
  <si>
    <t>Hàng trả - Easymart mipec Rubik 360 - EasymartE05</t>
  </si>
  <si>
    <t>HBTL25010559</t>
  </si>
  <si>
    <t>Hàng Trả - EASYMART The Terra An Hưng, Hà Đông, HN - easymartE06</t>
  </si>
  <si>
    <t>BH2321609</t>
  </si>
  <si>
    <t>00015976</t>
  </si>
  <si>
    <t>BH2321611</t>
  </si>
  <si>
    <t>00015978</t>
  </si>
  <si>
    <t>BH2321612</t>
  </si>
  <si>
    <t>00015979</t>
  </si>
  <si>
    <t>BH2321892</t>
  </si>
  <si>
    <t>00017496</t>
  </si>
  <si>
    <t>EASYMART S2.03 VINHOME SMARTCITY + CK CỐ ĐỊNH 4% + 10% ĐƠN KHAI TRƯƠNG</t>
  </si>
  <si>
    <t>HBTL25010730</t>
  </si>
  <si>
    <t>HBTL25010743</t>
  </si>
  <si>
    <t>Hàng trả - Easymart 136 Hồ Tùng Mậu Goldmark Diamond - easymartE04</t>
  </si>
  <si>
    <t>BH2322130</t>
  </si>
  <si>
    <t>00020507</t>
  </si>
  <si>
    <t>BH2322131</t>
  </si>
  <si>
    <t>00020508</t>
  </si>
  <si>
    <t>BH2322156</t>
  </si>
  <si>
    <t>00020593</t>
  </si>
  <si>
    <t>HBTL25011138</t>
  </si>
  <si>
    <t>BH2322475</t>
  </si>
  <si>
    <t>00022232</t>
  </si>
  <si>
    <t>BH2322476</t>
  </si>
  <si>
    <t>00022234</t>
  </si>
  <si>
    <t>BH2322477</t>
  </si>
  <si>
    <t>00022235</t>
  </si>
  <si>
    <t>EASYMART S2.03 VINHOME SMARTCITY</t>
  </si>
  <si>
    <t>BH2322491</t>
  </si>
  <si>
    <t>00023006</t>
  </si>
  <si>
    <t>BH2322749</t>
  </si>
  <si>
    <t>00023810</t>
  </si>
  <si>
    <t>BH2322751</t>
  </si>
  <si>
    <t>00023812</t>
  </si>
  <si>
    <t>BH2322752</t>
  </si>
  <si>
    <t>00023813</t>
  </si>
  <si>
    <t>BH2322753</t>
  </si>
  <si>
    <t>00023814</t>
  </si>
  <si>
    <t>HBTL25011146</t>
  </si>
  <si>
    <t>Hàng Trả - EASYMART The Terra An Hưng, Hà Đông, HN - phiếu : THN004661 - easymartE06</t>
  </si>
  <si>
    <t>BH2322963</t>
  </si>
  <si>
    <t>00025379</t>
  </si>
  <si>
    <t>BH2322964</t>
  </si>
  <si>
    <t>00025380</t>
  </si>
  <si>
    <t>BH2322965</t>
  </si>
  <si>
    <t>00025381</t>
  </si>
  <si>
    <t>BH2322966</t>
  </si>
  <si>
    <t>00025382</t>
  </si>
  <si>
    <t>HBTL25011276</t>
  </si>
  <si>
    <t>Hàng Trả - Easymart Mipec Rubik 360 - phiếu : THN004724 - easymartE05</t>
  </si>
  <si>
    <t>BH2323394</t>
  </si>
  <si>
    <t>00028336</t>
  </si>
  <si>
    <t>BH2323395</t>
  </si>
  <si>
    <t>00028337</t>
  </si>
  <si>
    <t>BH2323396</t>
  </si>
  <si>
    <t>00028338</t>
  </si>
  <si>
    <t>BH2323397</t>
  </si>
  <si>
    <t>00028339</t>
  </si>
  <si>
    <t>BH2323700</t>
  </si>
  <si>
    <t>00031213</t>
  </si>
  <si>
    <t>BH2323701</t>
  </si>
  <si>
    <t>00031214</t>
  </si>
  <si>
    <t>BH2323702</t>
  </si>
  <si>
    <t>00031215</t>
  </si>
  <si>
    <t>BH2323703</t>
  </si>
  <si>
    <t>00031216</t>
  </si>
  <si>
    <t>BH2323946</t>
  </si>
  <si>
    <t>00032980</t>
  </si>
  <si>
    <t>BH2323947</t>
  </si>
  <si>
    <t>00032981</t>
  </si>
  <si>
    <t>BH2323948</t>
  </si>
  <si>
    <t>00032982</t>
  </si>
  <si>
    <t>BH2323949</t>
  </si>
  <si>
    <t>00032983</t>
  </si>
  <si>
    <t>BH2323950</t>
  </si>
  <si>
    <t>00032984</t>
  </si>
  <si>
    <t>EASYMART S2.05 VINHOMES SMARTCITY</t>
  </si>
  <si>
    <t>HBTL25011739</t>
  </si>
  <si>
    <t>00000216</t>
  </si>
  <si>
    <t>Hàng Trả - EASYMART S2.03 VINHOME SMARTCITY -easymartE07</t>
  </si>
  <si>
    <t>BH2324631</t>
  </si>
  <si>
    <t>00037185</t>
  </si>
  <si>
    <t>BH2324632</t>
  </si>
  <si>
    <t>00037186</t>
  </si>
  <si>
    <t>BH2324633</t>
  </si>
  <si>
    <t>00037187</t>
  </si>
  <si>
    <t>BH2324634</t>
  </si>
  <si>
    <t>00037188</t>
  </si>
  <si>
    <t>HBTL25010940</t>
  </si>
  <si>
    <t>BH2324837</t>
  </si>
  <si>
    <t>00038984</t>
  </si>
  <si>
    <t>BH2324838</t>
  </si>
  <si>
    <t>00038985</t>
  </si>
  <si>
    <t>BH2324839</t>
  </si>
  <si>
    <t>00038986</t>
  </si>
  <si>
    <t>BH2324840</t>
  </si>
  <si>
    <t>00038987</t>
  </si>
  <si>
    <t>BH2324841</t>
  </si>
  <si>
    <t>00038988</t>
  </si>
  <si>
    <t>HBTL25011063</t>
  </si>
  <si>
    <t>Hàng Trả -EASYMART S2.03 VINHOME SMARTCITY - easymartE07</t>
  </si>
  <si>
    <t>BH2325070</t>
  </si>
  <si>
    <t>00041028</t>
  </si>
  <si>
    <t>BH2325321</t>
  </si>
  <si>
    <t>00042627</t>
  </si>
  <si>
    <t>BH2325322</t>
  </si>
  <si>
    <t>00042628</t>
  </si>
  <si>
    <t>BH2325323</t>
  </si>
  <si>
    <t>00042629</t>
  </si>
  <si>
    <t>HBTL25012081</t>
  </si>
  <si>
    <t>HBTL25012082</t>
  </si>
  <si>
    <t>BH2325600</t>
  </si>
  <si>
    <t>00044223</t>
  </si>
  <si>
    <t>BH2325601</t>
  </si>
  <si>
    <t>00044224</t>
  </si>
  <si>
    <t>BH2325602</t>
  </si>
  <si>
    <t>00044225</t>
  </si>
  <si>
    <t>BH2325603</t>
  </si>
  <si>
    <t>00044226</t>
  </si>
  <si>
    <t>BTLHN2304/086</t>
  </si>
  <si>
    <t>BH2325886</t>
  </si>
  <si>
    <t>00045856</t>
  </si>
  <si>
    <t>BH2325887</t>
  </si>
  <si>
    <t>00045857</t>
  </si>
  <si>
    <t>BH2325888</t>
  </si>
  <si>
    <t>00045858</t>
  </si>
  <si>
    <t>BTLHN2304/087</t>
  </si>
  <si>
    <t>NVK2502/197</t>
  </si>
  <si>
    <t>Kết chuyển công nợ phải thu từ EASY MART qua GTGL _Tháng 7/2025 _EASY MART</t>
  </si>
  <si>
    <t>NVK2502/198</t>
  </si>
  <si>
    <t>Điều chỉnh tăng công nợ phải thu 131 cho khớp công nợ thực tế_Tháng 7/2025 _Easymart</t>
  </si>
  <si>
    <t>BH2326119</t>
  </si>
  <si>
    <t>00048844</t>
  </si>
  <si>
    <t>BTLHN2304/112</t>
  </si>
  <si>
    <t>BH2326336</t>
  </si>
  <si>
    <t>00049368</t>
  </si>
  <si>
    <t>BH2326337</t>
  </si>
  <si>
    <t>00049369</t>
  </si>
  <si>
    <t>BH2326338</t>
  </si>
  <si>
    <t>00049370</t>
  </si>
  <si>
    <t>BTLHN2304/111</t>
  </si>
  <si>
    <t>BH2328443</t>
  </si>
  <si>
    <t>00052636</t>
  </si>
  <si>
    <t>BH2330144</t>
  </si>
  <si>
    <t>00056290</t>
  </si>
  <si>
    <t>BH2330145</t>
  </si>
  <si>
    <t>00056291</t>
  </si>
  <si>
    <t>NVK2502/206</t>
  </si>
  <si>
    <t>Chiết khấu Tháng 8/2025_EASYMART</t>
  </si>
  <si>
    <t>BH2330174</t>
  </si>
  <si>
    <t>00056476</t>
  </si>
  <si>
    <t>HN/HT2025090025</t>
  </si>
  <si>
    <t>Hàng trả - EASY+GTGT - easymarte07 (Phiếu trả ngày: 05/09/2025) - EASYMART S2.03 VINHOME SMARTCITY</t>
  </si>
  <si>
    <t>HN/HT2025090026</t>
  </si>
  <si>
    <t>Hàng trả - EASY+GTGT - easymarte08 (Phiếu trả ngày: 05/09/2025) - EASYMART S2.05 VINHOMES SMARTCITY</t>
  </si>
  <si>
    <t>HN/HT2025090029</t>
  </si>
  <si>
    <t>Hàng trả - EASY+GTGT - easymart (Phiếu trả ngày: 05/09/2025) -easymartE07- EASYMART S2.03 VINHOME SMARTCITY</t>
  </si>
  <si>
    <t>HN/HT2025090031</t>
  </si>
  <si>
    <t>ĐÃ KIỂM TRA -Hàng trả - EASY+GTGT - easymart (Phiếu trả ngày: 06/09/2025) - EASYMART The Terra An Hưng, Hà Đông, HN</t>
  </si>
  <si>
    <t>BH2331627</t>
  </si>
  <si>
    <t>00057951</t>
  </si>
  <si>
    <t>BH2331628</t>
  </si>
  <si>
    <t>00057952</t>
  </si>
  <si>
    <t>BH2331629</t>
  </si>
  <si>
    <t>00057953</t>
  </si>
  <si>
    <t>BH2358192</t>
  </si>
  <si>
    <t>00059676</t>
  </si>
  <si>
    <t>BH2358193</t>
  </si>
  <si>
    <t>00059677</t>
  </si>
  <si>
    <t>BH2358195</t>
  </si>
  <si>
    <t>00059678</t>
  </si>
  <si>
    <t>BH2358196</t>
  </si>
  <si>
    <t>00059679</t>
  </si>
  <si>
    <t>BH2358198</t>
  </si>
  <si>
    <t>00059680</t>
  </si>
  <si>
    <t>HN/HT2025090092</t>
  </si>
  <si>
    <t>Hàng trả - Easymart Mipec Rubik360 - easymart (Phiếu trả ngày: 16/09/2025)- phiếu: THN006054</t>
  </si>
  <si>
    <t>HN/HT2025090120</t>
  </si>
  <si>
    <t>Hàng trả - gtgl0002 - (Phiếu trả ngày: 18/09/2025) - phiếu: THN006077</t>
  </si>
  <si>
    <t>BH202509891</t>
  </si>
  <si>
    <t>00061409</t>
  </si>
  <si>
    <t>BH202509892</t>
  </si>
  <si>
    <t>00061410</t>
  </si>
  <si>
    <t>BH202509893</t>
  </si>
  <si>
    <t>00061411</t>
  </si>
  <si>
    <t>BH2359987</t>
  </si>
  <si>
    <t>00063461</t>
  </si>
  <si>
    <t>BH2359988</t>
  </si>
  <si>
    <t>00063462</t>
  </si>
  <si>
    <t>BH2359989</t>
  </si>
  <si>
    <t>00063463</t>
  </si>
  <si>
    <t>BH2359990</t>
  </si>
  <si>
    <t>00063464</t>
  </si>
  <si>
    <t>BH2359991</t>
  </si>
  <si>
    <t>00063465</t>
  </si>
  <si>
    <t>BH2360880</t>
  </si>
  <si>
    <t>00065695</t>
  </si>
  <si>
    <t>BH2360881</t>
  </si>
  <si>
    <t>00065696</t>
  </si>
  <si>
    <t>BH2360882</t>
  </si>
  <si>
    <t>00065697</t>
  </si>
  <si>
    <t>BH2360883</t>
  </si>
  <si>
    <t>00065698</t>
  </si>
  <si>
    <t>BH2362201</t>
  </si>
  <si>
    <t>00067218</t>
  </si>
  <si>
    <t>BH2362202</t>
  </si>
  <si>
    <t>00067219</t>
  </si>
  <si>
    <t>BH2362204</t>
  </si>
  <si>
    <t>00067220</t>
  </si>
  <si>
    <t>BH2362205</t>
  </si>
  <si>
    <t>00067221</t>
  </si>
  <si>
    <t>BH2363492</t>
  </si>
  <si>
    <t>00069242</t>
  </si>
  <si>
    <t>Bán hàng cho CÔNG TY CỔ PHẦN THƯƠNG MẠI VÀ DỊCH VỤ EASYMART theo hóa đơn 00069242</t>
  </si>
  <si>
    <t>BH2363494</t>
  </si>
  <si>
    <t>00069244</t>
  </si>
  <si>
    <t>Bán hàng cho CÔNG TY CỔ PHẦN THƯƠNG MẠI VÀ DỊCH VỤ EASYMART theo hóa đơn 00069244</t>
  </si>
  <si>
    <t>BH2363496</t>
  </si>
  <si>
    <t>00069245</t>
  </si>
  <si>
    <t>BH2363497</t>
  </si>
  <si>
    <t>00069246</t>
  </si>
  <si>
    <t>BH2365042</t>
  </si>
  <si>
    <t>00071357</t>
  </si>
  <si>
    <t>HN/HT2025090109</t>
  </si>
  <si>
    <t>ĐÃ KIỂM TRA - Hàng trả - EASY+GTGT - easymarte04 (Phiếu trả ngày: 22/08/2025)- phiếu: THN005798</t>
  </si>
  <si>
    <t>Số nhà 19, ngách 371/53 đường Đại Mỗ, Phường Tây Mỗ, Thành phố Hà Nội, Việt Nam</t>
  </si>
  <si>
    <t>BH2319467</t>
  </si>
  <si>
    <t>00000102</t>
  </si>
  <si>
    <t>CÔNG TY TNHH GTGL VIỆT NAM / Easymart 47 Nguyễn Tuân</t>
  </si>
  <si>
    <t>BH2319721</t>
  </si>
  <si>
    <t>00001891</t>
  </si>
  <si>
    <t>BH2320136</t>
  </si>
  <si>
    <t>00004738</t>
  </si>
  <si>
    <t>BH2320661</t>
  </si>
  <si>
    <t>00007131</t>
  </si>
  <si>
    <t>BH2321102</t>
  </si>
  <si>
    <t>00012315</t>
  </si>
  <si>
    <t>BH2321224</t>
  </si>
  <si>
    <t>00012718</t>
  </si>
  <si>
    <t>BH2321610</t>
  </si>
  <si>
    <t>00015977</t>
  </si>
  <si>
    <t>BH2322474</t>
  </si>
  <si>
    <t>00022231</t>
  </si>
  <si>
    <t>BH2322750</t>
  </si>
  <si>
    <t>00023811</t>
  </si>
  <si>
    <t>BH2323393</t>
  </si>
  <si>
    <t>00028335</t>
  </si>
  <si>
    <t>BH2323699</t>
  </si>
  <si>
    <t>00031212</t>
  </si>
  <si>
    <t>BH2323945</t>
  </si>
  <si>
    <t>00032985</t>
  </si>
  <si>
    <t>BH2324630</t>
  </si>
  <si>
    <t>00037184</t>
  </si>
  <si>
    <t>BH2324836</t>
  </si>
  <si>
    <t>00038983</t>
  </si>
  <si>
    <t>BH2325069</t>
  </si>
  <si>
    <t>00041027</t>
  </si>
  <si>
    <t>BH2325320</t>
  </si>
  <si>
    <t>00042626</t>
  </si>
  <si>
    <t>BH2325889</t>
  </si>
  <si>
    <t>00045859</t>
  </si>
  <si>
    <t>BH2326118</t>
  </si>
  <si>
    <t>00048843</t>
  </si>
  <si>
    <t>BH2326335</t>
  </si>
  <si>
    <t>00049367</t>
  </si>
  <si>
    <t>BH2328444</t>
  </si>
  <si>
    <t>00052637</t>
  </si>
  <si>
    <t>BH2329956</t>
  </si>
  <si>
    <t>00054500</t>
  </si>
  <si>
    <t>BH2331626</t>
  </si>
  <si>
    <t>00057950</t>
  </si>
  <si>
    <t>BH2358190</t>
  </si>
  <si>
    <t>00059675</t>
  </si>
  <si>
    <t>BH202509894</t>
  </si>
  <si>
    <t>00061412</t>
  </si>
  <si>
    <t>BH2359986</t>
  </si>
  <si>
    <t>00063460</t>
  </si>
  <si>
    <t>HBTL2311/4265</t>
  </si>
  <si>
    <t>Hàng Trả - Easymart 47 Nguyễn Tuân - gtgl0002</t>
  </si>
  <si>
    <t>HBTL25010736</t>
  </si>
  <si>
    <t>Hàng trả - Easymart 47 Nguyễn Tuân - gtgl001</t>
  </si>
  <si>
    <t>HBTL25010382</t>
  </si>
  <si>
    <t>HBTL25010735</t>
  </si>
  <si>
    <t>HBTL25010742</t>
  </si>
  <si>
    <t>Hàng trả - Easymart 47 Nguyễn Tuân - gtgl0001</t>
  </si>
  <si>
    <t>HBTL25010937</t>
  </si>
  <si>
    <t>Hàng Trả - CÔNG TY TNHH GTGL VIỆT NAM / Easymart 47 Nguyễn Tuân - gtgl0002</t>
  </si>
  <si>
    <t>HBTL25011149</t>
  </si>
  <si>
    <t>Hàng Trả - CÔNG TY TNHH GTGL VIỆT NAM / Easymart 47 Nguyễn Tuân- phiếu : THN004651 - gtgl0002</t>
  </si>
  <si>
    <t>HBTL25012117</t>
  </si>
  <si>
    <t>00000129</t>
  </si>
  <si>
    <t>HBTL25012110</t>
  </si>
  <si>
    <t>00000184</t>
  </si>
  <si>
    <t>HN/HT2025090066</t>
  </si>
  <si>
    <t>Hàng trả - EASY+GTGT - easymart (Phiếu trả ngày: 12/09/2025) - CÔNG TY TNHH GTGL VIỆT NAM / Easymart 47 Nguyễn Tuân</t>
  </si>
  <si>
    <t>NVK2502/205</t>
  </si>
  <si>
    <t>Chiết khấu Tháng 8/2025_GTGL</t>
  </si>
  <si>
    <t>BH2360879</t>
  </si>
  <si>
    <t>00065694</t>
  </si>
  <si>
    <t>BH2362203</t>
  </si>
  <si>
    <t>00067222</t>
  </si>
  <si>
    <t>BH2363493</t>
  </si>
  <si>
    <t>00069243</t>
  </si>
  <si>
    <t>Bán hàng cho CÔNG TY TNHH GTGL VIỆT NAM theo hóa đơn 00069243</t>
  </si>
  <si>
    <t>BH2365041</t>
  </si>
  <si>
    <t>00071356</t>
  </si>
  <si>
    <t>Bán hàng cho CÔNG TY TNHH GTGL VIỆT NAM theo hóa đơn 00071356</t>
  </si>
  <si>
    <t>BH2319541</t>
  </si>
  <si>
    <t>Bán hàng CÔNG TY CỔ PHẦN TRANG TRẠI TOMITA VIỆT NAM theo hóa đơn 00001116</t>
  </si>
  <si>
    <t>BH2319762</t>
  </si>
  <si>
    <t>Bán hàng CÔNG TY CỔ PHẦN TRANG TRẠI TOMITA VIỆT NAM theo hóa đơn 00002632</t>
  </si>
  <si>
    <t>BH2320068</t>
  </si>
  <si>
    <t>Bán hàng CÔNG TY CỔ PHẦN TRANG TRẠI TOMITA VIỆT NAM theo hóa đơn 00004549</t>
  </si>
  <si>
    <t>BH2320212</t>
  </si>
  <si>
    <t>Bán hàng CÔNG TY CỔ PHẦN TRANG TRẠI TOMITA VIỆT NAM theo hóa đơn 00005071</t>
  </si>
  <si>
    <t>BH2320471</t>
  </si>
  <si>
    <t>Bán hàng CÔNG TY CỔ PHẦN TRANG TRẠI TOMITA VIỆT NAM theo hóa đơn 00006943</t>
  </si>
  <si>
    <t>BH2320846</t>
  </si>
  <si>
    <t>Bán hàng CÔNG TY CỔ PHẦN TRANG TRẠI TOMITA VIỆT NAM theo hóa đơn 00008866</t>
  </si>
  <si>
    <t>BH2321174</t>
  </si>
  <si>
    <t>Bán hàng CÔNG TY CỔ PHẦN TRANG TRẠI TOMITA VIỆT NAM theo hóa đơn 00012629</t>
  </si>
  <si>
    <t>HBTL25010554</t>
  </si>
  <si>
    <t>Hàng trả - Tomita</t>
  </si>
  <si>
    <t>BH2321402</t>
  </si>
  <si>
    <t>Bán hàng CÔNG TY CỔ PHẦN TRANG TRẠI TOMITA VIỆT NAM theo hóa đơn 00014498</t>
  </si>
  <si>
    <t>HBTL25010579</t>
  </si>
  <si>
    <t>Hàng Trả - Tomita Mart - Tây Mỗ 4 - Tomita0005</t>
  </si>
  <si>
    <t>BH2321736</t>
  </si>
  <si>
    <t>Bán hàng CÔNG TY CỔ PHẦN TRANG TRẠI TOMITA VIỆT NAM theo hóa đơn 00016955</t>
  </si>
  <si>
    <t>BH2322001</t>
  </si>
  <si>
    <t>Bán hàng CÔNG TY CỔ PHẦN TRANG TRẠI TOMITA VIỆT NAM theo hóa đơn 00018917</t>
  </si>
  <si>
    <t>BH2322267</t>
  </si>
  <si>
    <t>Bán hàng CÔNG TY CỔ PHẦN TRANG TRẠI TOMITA VIỆT NAM theo hóa đơn 00021603</t>
  </si>
  <si>
    <t>BH2322748</t>
  </si>
  <si>
    <t>Bán hàng CÔNG TY CỔ PHẦN TRANG TRẠI TOMITA VIỆT NAM theo hóa đơn 00023809</t>
  </si>
  <si>
    <t>BH2323038</t>
  </si>
  <si>
    <t>Bán hàng CÔNG TY CỔ PHẦN TRANG TRẠI TOMITA VIỆT NAM theo hóa đơn 00026335</t>
  </si>
  <si>
    <t>BH2323376</t>
  </si>
  <si>
    <t>Bán hàng CÔNG TY CỔ PHẦN TRANG TRẠI TOMITA VIỆT NAM theo hóa đơn 00028318</t>
  </si>
  <si>
    <t>BH2323631</t>
  </si>
  <si>
    <t>Bán hàng CÔNG TY CỔ PHẦN TRANG TRẠI TOMITA VIỆT NAM theo hóa đơn 00031087</t>
  </si>
  <si>
    <t>BH2323854</t>
  </si>
  <si>
    <t>Bán hàng CÔNG TY CỔ PHẦN TRANG TRẠI TOMITA VIỆT NAM theo hóa đơn 00032777</t>
  </si>
  <si>
    <t>BH2324215</t>
  </si>
  <si>
    <t>Bán hàng CÔNG TY CỔ PHẦN TRANG TRẠI TOMITA VIỆT NAM theo hóa đơn 00035498</t>
  </si>
  <si>
    <t>BH2324473</t>
  </si>
  <si>
    <t>Bán hàng CÔNG TY CỔ PHẦN TRANG TRẠI TOMITA VIỆT NAM theo hóa đơn 00036697</t>
  </si>
  <si>
    <t>BH2324718</t>
  </si>
  <si>
    <t>Bán hàng CÔNG TY CỔ PHẦN TRANG TRẠI TOMITA VIỆT NAM theo hóa đơn 00038761</t>
  </si>
  <si>
    <t>BH2324915</t>
  </si>
  <si>
    <t>Bán hàng CÔNG TY CỔ PHẦN TRANG TRẠI TOMITA VIỆT NAM theo hóa đơn 00040169</t>
  </si>
  <si>
    <t>BH2325146</t>
  </si>
  <si>
    <t>Bán hàng CÔNG TY CỔ PHẦN TRANG TRẠI TOMITA VIỆT NAM theo hóa đơn 00041904</t>
  </si>
  <si>
    <t>BH2325607</t>
  </si>
  <si>
    <t>Bán hàng CÔNG TY CỔ PHẦN TRANG TRẠI TOMITA VIỆT NAM theo hóa đơn 00044230</t>
  </si>
  <si>
    <t>BTLHN2304/088</t>
  </si>
  <si>
    <t>Hàng trả -CÔNG TY CỔ PHẦN TRANG TRẠI TOMITA VIỆT NAM</t>
  </si>
  <si>
    <t>BH2326067</t>
  </si>
  <si>
    <t>Bán hàng CÔNG TY CỔ PHẦN TRANG TRẠI TOMITA VIỆT NAM theo hóa đơn 00047655</t>
  </si>
  <si>
    <t>BH2326813</t>
  </si>
  <si>
    <t>Bán hàng CÔNG TY CỔ PHẦN TRANG TRẠI TOMITA VIỆT NAM theo hóa đơn 00050899</t>
  </si>
  <si>
    <t>BTLHN2304/113</t>
  </si>
  <si>
    <t>Hàng Trả - CÔNG TY CỔ PHẦN TRANG TRẠI TOMITA VIỆT NAM - TOMITA</t>
  </si>
  <si>
    <t>BH2328501</t>
  </si>
  <si>
    <t>Bán hàng CÔNG TY CỔ PHẦN TRANG TRẠI TOMITA VIỆT NAM theo hóa đơn 00052638</t>
  </si>
  <si>
    <t>BH2330337</t>
  </si>
  <si>
    <t>Bán hàng CÔNG TY CỔ PHẦN TRANG TRẠI TOMITA VIỆT NAM theo hóa đơn 00056477</t>
  </si>
  <si>
    <t>BH2358645</t>
  </si>
  <si>
    <t>Bán hàng CÔNG TY CỔ PHẦN TRANG TRẠI TOMITA VIỆT NAM theo hóa đơn 00059740</t>
  </si>
  <si>
    <t>BH20259438</t>
  </si>
  <si>
    <t>CÔNG TY CỔ PHẦN TRANG TRẠI TOMITA VIỆT NAM</t>
  </si>
  <si>
    <t>BH2359838</t>
  </si>
  <si>
    <t>Bán hàng CÔNG TY CỔ PHẦN TRANG TRẠI TOMITA VIỆT NAM theo hóa đơn 00063432</t>
  </si>
  <si>
    <t>BH2360435</t>
  </si>
  <si>
    <t>Bán hàng CÔNG TY CỔ PHẦN TRANG TRẠI TOMITA VIỆT NAM theo hóa đơn 00065402</t>
  </si>
  <si>
    <t>BH2360797</t>
  </si>
  <si>
    <t>Bán hàng CÔNG TY CỔ PHẦN TRANG TRẠI TOMITA VIỆT NAM theo hóa đơn 00065676</t>
  </si>
  <si>
    <t>BH2360798</t>
  </si>
  <si>
    <t>Tomita Mart - 15 Villa 2 Huyndai</t>
  </si>
  <si>
    <t>BH2362440</t>
  </si>
  <si>
    <t>Bán hàng CÔNG TY CỔ PHẦN TRANG TRẠI TOMITA VIỆT NAM theo hóa đơn 00068442</t>
  </si>
  <si>
    <t>BH2363705</t>
  </si>
  <si>
    <t>Bán hàng CÔNG TY CỔ PHẦN TRANG TRẠI TOMITA VIỆT NAM theo hóa đơn 00070381</t>
  </si>
  <si>
    <t>BH2319462</t>
  </si>
  <si>
    <t>CÔNG TY TNHH ĐẦU TƯ VÀ PHÁT TRIỂN TTM FARM</t>
  </si>
  <si>
    <t>BH2319566</t>
  </si>
  <si>
    <t>BH2319545</t>
  </si>
  <si>
    <t>HBTL25010142</t>
  </si>
  <si>
    <t>TTMFARM - Sảnh Park 9 Times City</t>
  </si>
  <si>
    <t>BH2319718</t>
  </si>
  <si>
    <t>BH2319717</t>
  </si>
  <si>
    <t>BH2319788</t>
  </si>
  <si>
    <t>HBTL25010141</t>
  </si>
  <si>
    <t>TTMFARM - Sảnh Park 5 Times City</t>
  </si>
  <si>
    <t>BH2320037</t>
  </si>
  <si>
    <t>BH2320132</t>
  </si>
  <si>
    <t>BH2320131</t>
  </si>
  <si>
    <t>BH2320130</t>
  </si>
  <si>
    <t>BH2320129</t>
  </si>
  <si>
    <t>BH2320262</t>
  </si>
  <si>
    <t>BH2320200</t>
  </si>
  <si>
    <t>BH2320370</t>
  </si>
  <si>
    <t>BH2320416</t>
  </si>
  <si>
    <t>BH2320420</t>
  </si>
  <si>
    <t>BH2320618</t>
  </si>
  <si>
    <t>BH2320779</t>
  </si>
  <si>
    <t>BH2320883</t>
  </si>
  <si>
    <t>BH2321049</t>
  </si>
  <si>
    <t>HBTL25010253</t>
  </si>
  <si>
    <t>BH2321062</t>
  </si>
  <si>
    <t>BH2321192</t>
  </si>
  <si>
    <t>BH2321215</t>
  </si>
  <si>
    <t>BH2321200</t>
  </si>
  <si>
    <t>BH2321328</t>
  </si>
  <si>
    <t>BH2321396</t>
  </si>
  <si>
    <t>BH2321395</t>
  </si>
  <si>
    <t>BH2321737</t>
  </si>
  <si>
    <t>BH2321728</t>
  </si>
  <si>
    <t>BH2321727</t>
  </si>
  <si>
    <t>BH2321767</t>
  </si>
  <si>
    <t>BH2322052</t>
  </si>
  <si>
    <t>BH2322050</t>
  </si>
  <si>
    <t>BH2322088</t>
  </si>
  <si>
    <t>BH2322087</t>
  </si>
  <si>
    <t>BH2322086</t>
  </si>
  <si>
    <t>BH2322335</t>
  </si>
  <si>
    <t>BH2322374</t>
  </si>
  <si>
    <t>BH2322351</t>
  </si>
  <si>
    <t>BH2322350</t>
  </si>
  <si>
    <t>BH2322414</t>
  </si>
  <si>
    <t>BH2322531</t>
  </si>
  <si>
    <t>BH2322612</t>
  </si>
  <si>
    <t>BH2322611</t>
  </si>
  <si>
    <t>BH2322610</t>
  </si>
  <si>
    <t>BH2322609</t>
  </si>
  <si>
    <t>BH2322608</t>
  </si>
  <si>
    <t>BH2322607</t>
  </si>
  <si>
    <t>HBTL2508001777</t>
  </si>
  <si>
    <t>HBTL2508001778</t>
  </si>
  <si>
    <t>HBTL2508001776</t>
  </si>
  <si>
    <t>BH2322821</t>
  </si>
  <si>
    <t>BH2322841</t>
  </si>
  <si>
    <t>BH2323192</t>
  </si>
  <si>
    <t>BH2323190</t>
  </si>
  <si>
    <t>BH2323155</t>
  </si>
  <si>
    <t>BH2323198</t>
  </si>
  <si>
    <t>BH2323214</t>
  </si>
  <si>
    <t>BH2323461</t>
  </si>
  <si>
    <t>BH2323460</t>
  </si>
  <si>
    <t>BH2323453</t>
  </si>
  <si>
    <t>BH2323452</t>
  </si>
  <si>
    <t>BH2323649</t>
  </si>
  <si>
    <t>BH2323729</t>
  </si>
  <si>
    <t>HBTL25010551</t>
  </si>
  <si>
    <t>BH2324066</t>
  </si>
  <si>
    <t>BH2324065</t>
  </si>
  <si>
    <t>BH2324064</t>
  </si>
  <si>
    <t>BH2324063</t>
  </si>
  <si>
    <t>BH2324221</t>
  </si>
  <si>
    <t>BH2324256</t>
  </si>
  <si>
    <t>BH2324421</t>
  </si>
  <si>
    <t>BH2324404</t>
  </si>
  <si>
    <t>BH2324403</t>
  </si>
  <si>
    <t>BH2324615</t>
  </si>
  <si>
    <t>BH2324614</t>
  </si>
  <si>
    <t>BH2324611</t>
  </si>
  <si>
    <t>BH2324829</t>
  </si>
  <si>
    <t>BH2324882</t>
  </si>
  <si>
    <t>BH2325051</t>
  </si>
  <si>
    <t>BH2325050</t>
  </si>
  <si>
    <t>BH2325033</t>
  </si>
  <si>
    <t>BH2325029</t>
  </si>
  <si>
    <t>BH2324992</t>
  </si>
  <si>
    <t>HBTL25012291</t>
  </si>
  <si>
    <t>HBTL25012119</t>
  </si>
  <si>
    <t>HBTL25012292</t>
  </si>
  <si>
    <t>HBTL25012121</t>
  </si>
  <si>
    <t>HBTL25012290</t>
  </si>
  <si>
    <t>HBTL25012140</t>
  </si>
  <si>
    <t>HBTL25012120</t>
  </si>
  <si>
    <t>HBTL25012289</t>
  </si>
  <si>
    <t>BH2325166</t>
  </si>
  <si>
    <t>BH2325310</t>
  </si>
  <si>
    <t>BH2325309</t>
  </si>
  <si>
    <t>BH2325308</t>
  </si>
  <si>
    <t>BH2325598</t>
  </si>
  <si>
    <t>BH2325597</t>
  </si>
  <si>
    <t>BH2325586</t>
  </si>
  <si>
    <t>HBTL2508000057</t>
  </si>
  <si>
    <t>HBTL25012293</t>
  </si>
  <si>
    <t>BH2325674</t>
  </si>
  <si>
    <t>HBTL2508000058</t>
  </si>
  <si>
    <t>TTMFARM - Sảnh C 423 Minh Khai</t>
  </si>
  <si>
    <t>BH2325918</t>
  </si>
  <si>
    <t>BH2325891</t>
  </si>
  <si>
    <t>HBTL25012135</t>
  </si>
  <si>
    <t>HBTL25012137</t>
  </si>
  <si>
    <t>HBTL25012136</t>
  </si>
  <si>
    <t>HBTL25012139</t>
  </si>
  <si>
    <t>HBTL2508000059</t>
  </si>
  <si>
    <t>TTMFARM - Sảnh Park 2 Times City</t>
  </si>
  <si>
    <t>BH2325921</t>
  </si>
  <si>
    <t>HBTL25012138</t>
  </si>
  <si>
    <t>BH2326197</t>
  </si>
  <si>
    <t>BH2326333</t>
  </si>
  <si>
    <t>BH2326474</t>
  </si>
  <si>
    <t>BH2326443</t>
  </si>
  <si>
    <t>BH2326499</t>
  </si>
  <si>
    <t>BH2327117</t>
  </si>
  <si>
    <t>BH2327116</t>
  </si>
  <si>
    <t>BTLHN2304/110</t>
  </si>
  <si>
    <t>BH2327548</t>
  </si>
  <si>
    <t>BH2327810</t>
  </si>
  <si>
    <t>BH2328806</t>
  </si>
  <si>
    <t>BH2329559</t>
  </si>
  <si>
    <t>BH2330161</t>
  </si>
  <si>
    <t>BH2330160</t>
  </si>
  <si>
    <t>BH2330200</t>
  </si>
  <si>
    <t>BH2330199</t>
  </si>
  <si>
    <t>BH2330198</t>
  </si>
  <si>
    <t>BH2331127</t>
  </si>
  <si>
    <t>BH2332003</t>
  </si>
  <si>
    <t>BH2332002</t>
  </si>
  <si>
    <t>BH2332036</t>
  </si>
  <si>
    <t>BH20259821</t>
  </si>
  <si>
    <t>TTMFARM - Số 2 TT1B Ngõ 622 Minh Khai</t>
  </si>
  <si>
    <t>BH20260171</t>
  </si>
  <si>
    <t>HN/HT2025090153</t>
  </si>
  <si>
    <t>TTMFARM - Tòa T3 Times City</t>
  </si>
  <si>
    <t>HN/HT2025090209</t>
  </si>
  <si>
    <t>HN/HT2025090154</t>
  </si>
  <si>
    <t>HN/HT2025090208</t>
  </si>
  <si>
    <t>HN/HT2025090207</t>
  </si>
  <si>
    <t>BH202509884</t>
  </si>
  <si>
    <t>BH2332349</t>
  </si>
  <si>
    <t>BH2359768</t>
  </si>
  <si>
    <t>BH2359767</t>
  </si>
  <si>
    <t>TTMFARM - Shophouse S1.0101.S19 Vinhome Ocean Park</t>
  </si>
  <si>
    <t>BH2359766</t>
  </si>
  <si>
    <t>BH2359765</t>
  </si>
  <si>
    <t>TTMFARM - Tòa T2 Times City</t>
  </si>
  <si>
    <t>BH2360466</t>
  </si>
  <si>
    <t>BH2360465</t>
  </si>
  <si>
    <t>TTMFARM - Số 2 TT1B Ngõ 622 Minh Khai ( SẢNH A 423 MINH KHAI)</t>
  </si>
  <si>
    <t>BH2361033</t>
  </si>
  <si>
    <t>BH2361032</t>
  </si>
  <si>
    <t>TTMFARM - G 378 Minh Khai</t>
  </si>
  <si>
    <t>BH2361031</t>
  </si>
  <si>
    <t>BH2365040</t>
  </si>
  <si>
    <t>BH2365039</t>
  </si>
  <si>
    <t>BH2365036</t>
  </si>
  <si>
    <t>BH2319543</t>
  </si>
  <si>
    <t>Ecomart chung cư GELEXIA, 885 Tam Trinh</t>
  </si>
  <si>
    <t>BH2319576</t>
  </si>
  <si>
    <t>Ecomart Tầng 1 Sảnh G5 CC Five Star Kim Giang, Thanh Xuân</t>
  </si>
  <si>
    <t>HBTL2311/4273</t>
  </si>
  <si>
    <t>Hàng Trả - Ecomart Tầng 1 Sảnh G5 CC Five Star Kim Giang, Thanh Xuân - Unit0011</t>
  </si>
  <si>
    <t>BH2319699</t>
  </si>
  <si>
    <t>Ecomart Lê Đức Thọ</t>
  </si>
  <si>
    <t>BH2319802</t>
  </si>
  <si>
    <t>Ecomart Lê Đức Thọ ( GIAO SỚM ĐỂ KHÁCH MUA VỀ QUÊ)</t>
  </si>
  <si>
    <t>BH2320396</t>
  </si>
  <si>
    <t>Bán Hàng Eco Mart SA3 Vin Smart City ( UNIT) ,  CK CỐ ĐỊNH 7%</t>
  </si>
  <si>
    <t>BH2320718</t>
  </si>
  <si>
    <t>Ecomart Tầng 1 Green Park</t>
  </si>
  <si>
    <t>HBTL25010179</t>
  </si>
  <si>
    <t>Hàng Trả - Ecomart Tầng 1 Green Park - Unit0003</t>
  </si>
  <si>
    <t>BH2320785</t>
  </si>
  <si>
    <t>Ecomart An Hưng, Hà Đông</t>
  </si>
  <si>
    <t>BH2320894</t>
  </si>
  <si>
    <t>BH2320900</t>
  </si>
  <si>
    <t>HBTL25010183</t>
  </si>
  <si>
    <t>Hàng Trả - Ecomart chung cư GELEXIA, 885 Tam Trinh - Unit0009</t>
  </si>
  <si>
    <t>BH2320953</t>
  </si>
  <si>
    <t>BH2320954</t>
  </si>
  <si>
    <t>Ecomart S2.12 Vinhome Ocean Park</t>
  </si>
  <si>
    <t>HBTL25010255</t>
  </si>
  <si>
    <t>Hàng Trả - Ecomart S2.12 Vinhome Ocean Park - Unit0004</t>
  </si>
  <si>
    <t>HBTL25010939</t>
  </si>
  <si>
    <t>Hàng trả - Ecomart Lê Đức Thọ - unit0013</t>
  </si>
  <si>
    <t>BH2321010</t>
  </si>
  <si>
    <t>Ecomart Helios 75 Tam Trinh</t>
  </si>
  <si>
    <t>HBTL25010254</t>
  </si>
  <si>
    <t>BH2321094</t>
  </si>
  <si>
    <t>BH2321133</t>
  </si>
  <si>
    <t>BH2321168</t>
  </si>
  <si>
    <t>Ecomart Tầng 1 chung cư Ecolife Tây Hồ</t>
  </si>
  <si>
    <t>BH2321169</t>
  </si>
  <si>
    <t>Ecomart Tầng 1 chưng cư Park Home</t>
  </si>
  <si>
    <t>HBTL25010518</t>
  </si>
  <si>
    <t>Hàng Trả - Ecomart Tầng 1 chung cư Ecolife Tây Hồ - Unit0010</t>
  </si>
  <si>
    <t>HBTL25010521</t>
  </si>
  <si>
    <t>Hàng Trả - Ecomart Tầng 1 chưng cư Park Home - Unit0007</t>
  </si>
  <si>
    <t>BH2321274</t>
  </si>
  <si>
    <t>BH2321323</t>
  </si>
  <si>
    <t>HBTL25010556</t>
  </si>
  <si>
    <t>Hàng Trả - Ecomart An Hưng, Hà Đông - Unit0012</t>
  </si>
  <si>
    <t>HBTL25010561</t>
  </si>
  <si>
    <t>BH2321422</t>
  </si>
  <si>
    <t>Ecomart chung cư OSAKA</t>
  </si>
  <si>
    <t>HBTL25010557</t>
  </si>
  <si>
    <t>Hàng Trả - Ecomart chung cư OSAKA - Unit0002</t>
  </si>
  <si>
    <t>BH2321450</t>
  </si>
  <si>
    <t>BH2321485</t>
  </si>
  <si>
    <t>BH2321549</t>
  </si>
  <si>
    <t>Eco Mart SA3 Vin Smart City, Nam Từ Liêm, thành phố Hà Nội</t>
  </si>
  <si>
    <t>HBTL25010578</t>
  </si>
  <si>
    <t>Hàng Trả - Eco Mart SA3 Vin Smart City ( UNIT) - KL00170</t>
  </si>
  <si>
    <t>BH2321608</t>
  </si>
  <si>
    <t>Ecomart Tầng 1, CT3, KĐT nam cường</t>
  </si>
  <si>
    <t>BH2321626</t>
  </si>
  <si>
    <t>HBTL25010570</t>
  </si>
  <si>
    <t>Hàng Trả - Ecomart Tầng 1, CT3, KĐT nam cường - Unit0008</t>
  </si>
  <si>
    <t>HBTL25010922</t>
  </si>
  <si>
    <t>HBTL25010571</t>
  </si>
  <si>
    <t>BH2321726</t>
  </si>
  <si>
    <t>BH2321768</t>
  </si>
  <si>
    <t>HBTL25012613</t>
  </si>
  <si>
    <t>Hàng Trả - Ecomart S2.12 Vinhomes Ocean Park</t>
  </si>
  <si>
    <t>BH2321816</t>
  </si>
  <si>
    <t>HBTL25010712</t>
  </si>
  <si>
    <t>BH2321853</t>
  </si>
  <si>
    <t>BH2321963</t>
  </si>
  <si>
    <t>HBTL25010729</t>
  </si>
  <si>
    <t>BH2322004</t>
  </si>
  <si>
    <t>BH2322007</t>
  </si>
  <si>
    <t>HBTL25010728</t>
  </si>
  <si>
    <t>BH2322098</t>
  </si>
  <si>
    <t>BH2322344</t>
  </si>
  <si>
    <t>Eco Mart SA3 Vin Smart City ( UNIT)</t>
  </si>
  <si>
    <t>HBTL25010932</t>
  </si>
  <si>
    <t>Hàng Trả - Eco Mart SA3 Vin Smart City - Unit0014</t>
  </si>
  <si>
    <t>BH2322373</t>
  </si>
  <si>
    <t>Ecomart S2.12 Vinhome Ocean Park ( UNIT)</t>
  </si>
  <si>
    <t>BH2322456</t>
  </si>
  <si>
    <t>BH2322466</t>
  </si>
  <si>
    <t>BH2322467</t>
  </si>
  <si>
    <t>BH2322535</t>
  </si>
  <si>
    <t>BH2322630</t>
  </si>
  <si>
    <t>Eco Mart SA3 Vin Smart City</t>
  </si>
  <si>
    <t>HBTL25012614</t>
  </si>
  <si>
    <t>Hàng Trả - Eco-Mart SA3 Vinhomes Smart City</t>
  </si>
  <si>
    <t>BH2322692</t>
  </si>
  <si>
    <t>HBTL25011133</t>
  </si>
  <si>
    <t>HBTL25012615</t>
  </si>
  <si>
    <t>Hàng Trả - Eco-Mart Hà Đông</t>
  </si>
  <si>
    <t>HBTL25011145</t>
  </si>
  <si>
    <t>BH2322908</t>
  </si>
  <si>
    <t>HBTL25011148</t>
  </si>
  <si>
    <t>Hàng Trả - Ecomart An Hưng, Hà Đông - phiếu : THN020591 - Unit0012</t>
  </si>
  <si>
    <t>HBTL25011144</t>
  </si>
  <si>
    <t>BH2323440</t>
  </si>
  <si>
    <t>BH2323495</t>
  </si>
  <si>
    <t>HBTL25011338</t>
  </si>
  <si>
    <t>BH2323497</t>
  </si>
  <si>
    <t>BH2323545</t>
  </si>
  <si>
    <t>BH2323596</t>
  </si>
  <si>
    <t>BH2323597</t>
  </si>
  <si>
    <t>HBTL25011337</t>
  </si>
  <si>
    <t>HBTL25011339</t>
  </si>
  <si>
    <t>BH2323612</t>
  </si>
  <si>
    <t>HBTL25011336</t>
  </si>
  <si>
    <t>Hàng Trả -Ecomart S2.12 Vinhome Ocean Park - Unit0004</t>
  </si>
  <si>
    <t>HBTL25012616</t>
  </si>
  <si>
    <t>Hàng Trả - Eco-Mart 75 Tam Trinh</t>
  </si>
  <si>
    <t>BH2323646</t>
  </si>
  <si>
    <t>BH2323721</t>
  </si>
  <si>
    <t>HBTL25011616</t>
  </si>
  <si>
    <t>Hàng Trả - Ecomart Tầng 1 Sảnh G5 CC Five Star Kim Giang, Thanh Xuân - phiếu:THN021114 - Unit0011</t>
  </si>
  <si>
    <t>BH2323780</t>
  </si>
  <si>
    <t>BH2323861</t>
  </si>
  <si>
    <t>HBTL25011670</t>
  </si>
  <si>
    <t>BH2323916</t>
  </si>
  <si>
    <t>BH2323960</t>
  </si>
  <si>
    <t>HBTL25011671</t>
  </si>
  <si>
    <t>HBTL25011672</t>
  </si>
  <si>
    <t>Hàng Trả - Ecomart Tầng 1 Sảnh G5 CC Five Star Kim Giang, Thanh Xuân - Unit0011 (ngày trả 2/6)</t>
  </si>
  <si>
    <t>HBTL25011674</t>
  </si>
  <si>
    <t>BH2324016</t>
  </si>
  <si>
    <t>HBTL25011677</t>
  </si>
  <si>
    <t>BH2324078</t>
  </si>
  <si>
    <t>HBTL25011673</t>
  </si>
  <si>
    <t>Hàng trả - Ecomart Tầng 1 Sảnh G5 CC Five Star Kim Giang, Thanh Xuân - Unit0011</t>
  </si>
  <si>
    <t>HBTL25012131</t>
  </si>
  <si>
    <t>Hàng Trả - Ecomart Helios 75 Tam Trinh - Unit0001</t>
  </si>
  <si>
    <t>BH2324337</t>
  </si>
  <si>
    <t>BH2324355</t>
  </si>
  <si>
    <t>HBTL25011719</t>
  </si>
  <si>
    <t>Hàng Trả - Ecomart chung cư OSAKA - Unit0002 (48 Ngọc Hồi)</t>
  </si>
  <si>
    <t>HBTL25011721</t>
  </si>
  <si>
    <t>HBTL25011723</t>
  </si>
  <si>
    <t>BH2324432</t>
  </si>
  <si>
    <t>HBTL25011725</t>
  </si>
  <si>
    <t>BH2324469</t>
  </si>
  <si>
    <t>Ecomart Tầng 1 chung cư Ecolife Tây Hồ, CK 7%</t>
  </si>
  <si>
    <t>HBTL25012130</t>
  </si>
  <si>
    <t>BH2324537</t>
  </si>
  <si>
    <t>BH2324613</t>
  </si>
  <si>
    <t>HBTL25012129</t>
  </si>
  <si>
    <t>HBTL25012132</t>
  </si>
  <si>
    <t>BH2324673</t>
  </si>
  <si>
    <t>BH2324699</t>
  </si>
  <si>
    <t>HBTL25012128</t>
  </si>
  <si>
    <t>BH2324820</t>
  </si>
  <si>
    <t>HBTL25012125</t>
  </si>
  <si>
    <t>HBTL25012126</t>
  </si>
  <si>
    <t>HBTL25012127</t>
  </si>
  <si>
    <t>HBTL25012610</t>
  </si>
  <si>
    <t>Hàng Trả - Ecomart Helios 75 Tam Trinh (Khách ghi Kim Giang) - Unit0001</t>
  </si>
  <si>
    <t>HBTL25012124</t>
  </si>
  <si>
    <t>BH2324946</t>
  </si>
  <si>
    <t>HBTL25012122</t>
  </si>
  <si>
    <t>Hàng Trả - Ecomart chung cư GELEXIA, 885 Tam Trinh - Unit0009 (CT2A)</t>
  </si>
  <si>
    <t>HBTL25012123</t>
  </si>
  <si>
    <t>BH2324990</t>
  </si>
  <si>
    <t>HBTL25012070</t>
  </si>
  <si>
    <t>Hàng Trả -Ecomart Tầng 1 Green Park - Unit0003</t>
  </si>
  <si>
    <t>BH2325338</t>
  </si>
  <si>
    <t>BH2325340</t>
  </si>
  <si>
    <t>HBTL25012079</t>
  </si>
  <si>
    <t>HBTL25012080</t>
  </si>
  <si>
    <t>BH2325383</t>
  </si>
  <si>
    <t>BH2325457</t>
  </si>
  <si>
    <t>BTLHN2304/130</t>
  </si>
  <si>
    <t>BTLHN2304/131</t>
  </si>
  <si>
    <t>BH2325581</t>
  </si>
  <si>
    <t>Hàng trả -Eco Mart SA3 Vin Smart City</t>
  </si>
  <si>
    <t>BTLHN2304/132</t>
  </si>
  <si>
    <t>Hàng Trả  - Ecomart Lê Đức Thọ  - Unit0013</t>
  </si>
  <si>
    <t>BH2325762</t>
  </si>
  <si>
    <t>Hàng trả -Ecomart S2.12 Vinhome Ocean Park -Unit0004</t>
  </si>
  <si>
    <t>Hàng trả -Eco Mart SA3 Vin Smart City-Unit0014</t>
  </si>
  <si>
    <t>BTLHN2304/083</t>
  </si>
  <si>
    <t>BTLHN2304/084</t>
  </si>
  <si>
    <t>BH2326373</t>
  </si>
  <si>
    <t>BTLHN2304/098</t>
  </si>
  <si>
    <t>BTLHN2304/094</t>
  </si>
  <si>
    <t>BH2326482</t>
  </si>
  <si>
    <t>BH2327115</t>
  </si>
  <si>
    <t>BH2327507</t>
  </si>
  <si>
    <t>BTLHN2304/109</t>
  </si>
  <si>
    <t>BTLHN2304/117</t>
  </si>
  <si>
    <t>HBTL2508000050</t>
  </si>
  <si>
    <t>BH2328807</t>
  </si>
  <si>
    <t>BH2330366</t>
  </si>
  <si>
    <t>Ecomart chung cư OSAKA, CHẠY KM GÀ MUỐI 500G X 10% VÀ CHÂN GIÒ MUỐI 300G X 10% TỪ NGÀY 1-9-2025 ĐẾN 30-9-2025</t>
  </si>
  <si>
    <t>BH2330367</t>
  </si>
  <si>
    <t>Ecomart Tầng 1 Green Park, CHẠY KM GÀ MUỐI 500G X 10% VÀ CHÂN GIÒ MUỐI 300G X 10% TỪ NGÀY 1-9-2025 ĐẾN 30-9-2025</t>
  </si>
  <si>
    <t>HN/HT2025090017</t>
  </si>
  <si>
    <t>Hàng trả - ST NHỎ - KHÁCH LẺ - unit (Phiếu trả ngày: 03/09/2025) - Ecomart chung cư GELEXIA, 885 Tam Trinh</t>
  </si>
  <si>
    <t>HN/HT2025090019</t>
  </si>
  <si>
    <t>Hàng trả - ST NHỎ - KHÁCH LẺ - unit (Phiếu trả ngày: 03/09/2025) - Ecomart chung cư OSAKA</t>
  </si>
  <si>
    <t>BH2330501</t>
  </si>
  <si>
    <t>Ecomart chung cư GELEXIA, 885 Tam Trinh, CHẠY KM GÀ MUỐI 500G X 10% VÀ CHÂN GIÒ MUỐI 300G X 10% TỪ NGÀY 1-9-2025 ĐẾN 30-9-2025</t>
  </si>
  <si>
    <t>BH2331155</t>
  </si>
  <si>
    <t>Ecomart S2.12 Vinhome Ocean Park, KM CHÂN GIÒ MUỐI 300G X 10% VÀ GÀ MUỐI 500G X 10% TỪ NGÀY 1-9 ĐẾN 30-9</t>
  </si>
  <si>
    <t>HN/HT2025090037</t>
  </si>
  <si>
    <t>Hàng trả - ST NHỎ - KHÁCH LẺ - unit (Phiếu trả ngày: 11/09/2025) - Ecomart S2.12 Vinhome Ocean Park</t>
  </si>
  <si>
    <t>BH2332004</t>
  </si>
  <si>
    <t>HN/HT2025090041</t>
  </si>
  <si>
    <t>Hàng trả - ST NHỎ - KHÁCH LẺ - unit (Phiếu trả ngày: 11/09/2025) - Ecomart Helios 75 Tam Trinh</t>
  </si>
  <si>
    <t>BH2358256</t>
  </si>
  <si>
    <t>BH20259651</t>
  </si>
  <si>
    <t>HN/HT2025090122</t>
  </si>
  <si>
    <t>ĐÃ KIỂM TRA - Hàng trả - Unit0011 - unit (Phiếu trả ngày: 19/09/2025) - Ecomart Tầng 1 Sảnh G5 CC Five Star Kim Giang, Thanh Xuân</t>
  </si>
  <si>
    <t>HN/HT2025090128</t>
  </si>
  <si>
    <t>Hàng trả - Ecomart Tầng 1 chung cư Ecolife Tây Hồ - unit0010 (Phiếu trả ngày: 19/09/2025)</t>
  </si>
  <si>
    <t>BH202510115</t>
  </si>
  <si>
    <t>BH2332350</t>
  </si>
  <si>
    <t>BH2361811</t>
  </si>
  <si>
    <t>Xuất kho bán hàng Ecomart chung cư OSAKA</t>
  </si>
  <si>
    <t>BH2322182</t>
  </si>
  <si>
    <t>Bán hàng Eco Mart SA3 Vin Smart City ( UNIT)</t>
  </si>
  <si>
    <t>HN/HT2025090288</t>
  </si>
  <si>
    <t>ĐÃ NHẬP - HÀNG TRẢ - Eco Mart SA3 Vin Smart City -Unit0014 - phiếu: THN000037 ( NGÀY 23-7-2025)</t>
  </si>
  <si>
    <t>BH2361628</t>
  </si>
  <si>
    <t>Bán hàng Eco Mart SA3 Vin Smart City</t>
  </si>
  <si>
    <t>BH2361838</t>
  </si>
  <si>
    <t>Bán hàng Ecomart Tầng 1 Green Park</t>
  </si>
  <si>
    <t>BH2361404</t>
  </si>
  <si>
    <t>Bán hàng Ecomart Tầng 1 Sảnh G5 CC Five Star Kim Giang, Thanh Xuân</t>
  </si>
  <si>
    <t>BH2360148</t>
  </si>
  <si>
    <t>Bán hàng Ecomart An Hưng, Hà Đông</t>
  </si>
  <si>
    <t>BH2363264</t>
  </si>
  <si>
    <t>Bán hàng Ecomart Tầng 1 chung cư Ecolife Tây Hồ</t>
  </si>
  <si>
    <t>BH2362709</t>
  </si>
  <si>
    <t>Bán hàng Ecomart Tầng 1, CT3, KĐT nam cường</t>
  </si>
  <si>
    <t>BH2363487</t>
  </si>
  <si>
    <t>Bán hàng Ecomart Tầng 1 chung cư Park Home</t>
  </si>
  <si>
    <t>BH2362828</t>
  </si>
  <si>
    <t>Bán hàng Ecomart S2.12 Vinhome Ocean Park</t>
  </si>
  <si>
    <t>BH2365037</t>
  </si>
  <si>
    <t>Bán hàng Ecomart Helios 75 Tam Trinh</t>
  </si>
  <si>
    <t>BH2361035</t>
  </si>
  <si>
    <t>BH2364964</t>
  </si>
  <si>
    <t>Bán hàng Ecomart chung cư OSAKA</t>
  </si>
  <si>
    <t>BH2364963</t>
  </si>
  <si>
    <t>BH2365198</t>
  </si>
  <si>
    <t>BH2364965</t>
  </si>
  <si>
    <t>Bán hàng Ecomart chung cư GELEXIA, 885 Tam Trinh</t>
  </si>
  <si>
    <t>BH2363706</t>
  </si>
  <si>
    <t>BH2340489</t>
  </si>
  <si>
    <t>00004516</t>
  </si>
  <si>
    <t>CÔNG TY CP VIETNAM FRUITS AND MORE</t>
  </si>
  <si>
    <t>BH2341583</t>
  </si>
  <si>
    <t>00008171</t>
  </si>
  <si>
    <t>BH2342382</t>
  </si>
  <si>
    <t>00010790</t>
  </si>
  <si>
    <t>BH2344899</t>
  </si>
  <si>
    <t>00017495</t>
  </si>
  <si>
    <t>BH2344986</t>
  </si>
  <si>
    <t>00018464</t>
  </si>
  <si>
    <t>BH2347080</t>
  </si>
  <si>
    <t>00025402</t>
  </si>
  <si>
    <t>BH2349218</t>
  </si>
  <si>
    <t>00031107</t>
  </si>
  <si>
    <t>BH2351245</t>
  </si>
  <si>
    <t>00036982</t>
  </si>
  <si>
    <t>ĐƠN FRUIT&amp;MORE</t>
  </si>
  <si>
    <t>BH2352692</t>
  </si>
  <si>
    <t>00042644</t>
  </si>
  <si>
    <t>ĐƠN FRUIT&amp;MORE 1</t>
  </si>
  <si>
    <t>TBH0160</t>
  </si>
  <si>
    <t>00045712</t>
  </si>
  <si>
    <t>ĐƠN FRUITS&amp;MORE 21/7</t>
  </si>
  <si>
    <t>BH2358477</t>
  </si>
  <si>
    <t>00059501</t>
  </si>
  <si>
    <t>ĐƠN FRUITS 11/9</t>
  </si>
  <si>
    <t>BH2370854</t>
  </si>
  <si>
    <t>00070448</t>
  </si>
  <si>
    <t>Bán hàng cho CÔNG TY CP VIETNAM FRUITS AND MORE theo hóa đơn 00070448</t>
  </si>
  <si>
    <t>00003070</t>
  </si>
  <si>
    <t>00003373</t>
  </si>
  <si>
    <t>00006646</t>
  </si>
  <si>
    <t>00008661</t>
  </si>
  <si>
    <t>00010507</t>
  </si>
  <si>
    <t>00011165</t>
  </si>
  <si>
    <t>00014493</t>
  </si>
  <si>
    <t>00015311</t>
  </si>
  <si>
    <t>00017317</t>
  </si>
  <si>
    <t>00018824</t>
  </si>
  <si>
    <t>00020082</t>
  </si>
  <si>
    <t>00021963</t>
  </si>
  <si>
    <t>00025205</t>
  </si>
  <si>
    <t>00025206</t>
  </si>
  <si>
    <t>00025356</t>
  </si>
  <si>
    <t>00025357</t>
  </si>
  <si>
    <t>00026704</t>
  </si>
  <si>
    <t>00032361</t>
  </si>
  <si>
    <t>00035448</t>
  </si>
  <si>
    <t>00036096</t>
  </si>
  <si>
    <t>00037091</t>
  </si>
  <si>
    <t>00038956</t>
  </si>
  <si>
    <t>00041009</t>
  </si>
  <si>
    <t>00041082</t>
  </si>
  <si>
    <t>00045101</t>
  </si>
  <si>
    <t>00047633</t>
  </si>
  <si>
    <t>00047634</t>
  </si>
  <si>
    <t>00050686</t>
  </si>
  <si>
    <t>00050687</t>
  </si>
  <si>
    <t>00050690</t>
  </si>
  <si>
    <t>00050733</t>
  </si>
  <si>
    <t>00052653</t>
  </si>
  <si>
    <t>ACM – GAR</t>
  </si>
  <si>
    <t>ACM - GRE</t>
  </si>
  <si>
    <t>ACM – HL7</t>
  </si>
  <si>
    <t>ACM - HL6</t>
  </si>
  <si>
    <t>ACM - SOM</t>
  </si>
  <si>
    <t>00051036</t>
  </si>
  <si>
    <t>00052364</t>
  </si>
  <si>
    <t>00054200</t>
  </si>
  <si>
    <t>00054201</t>
  </si>
  <si>
    <t>00054153</t>
  </si>
  <si>
    <t>00054487</t>
  </si>
  <si>
    <t>00056394</t>
  </si>
  <si>
    <t>00000024</t>
  </si>
  <si>
    <t>00001835</t>
  </si>
  <si>
    <t>00003443</t>
  </si>
  <si>
    <t>00006069</t>
  </si>
  <si>
    <t>00010236</t>
  </si>
  <si>
    <t>00012790</t>
  </si>
  <si>
    <t>00017321</t>
  </si>
  <si>
    <t>00019133</t>
  </si>
  <si>
    <t>00022020</t>
  </si>
  <si>
    <t>00024104</t>
  </si>
  <si>
    <t>00025462</t>
  </si>
  <si>
    <t>00026691</t>
  </si>
  <si>
    <t>00026692</t>
  </si>
  <si>
    <t>00026693</t>
  </si>
  <si>
    <t>00028523</t>
  </si>
  <si>
    <t>00031078</t>
  </si>
  <si>
    <t>00031362</t>
  </si>
  <si>
    <t>00031365</t>
  </si>
  <si>
    <t>00034390</t>
  </si>
  <si>
    <t>00034392</t>
  </si>
  <si>
    <t>00035978</t>
  </si>
  <si>
    <t>00036463</t>
  </si>
  <si>
    <t>00037334</t>
  </si>
  <si>
    <t>00037356</t>
  </si>
  <si>
    <t>00037357</t>
  </si>
  <si>
    <t>00037358</t>
  </si>
  <si>
    <t>00039059</t>
  </si>
  <si>
    <t>00039060</t>
  </si>
  <si>
    <t>00040846</t>
  </si>
  <si>
    <t>00042525</t>
  </si>
  <si>
    <t>00043869</t>
  </si>
  <si>
    <t>00045714</t>
  </si>
  <si>
    <t>00048376</t>
  </si>
  <si>
    <t>00049953</t>
  </si>
  <si>
    <t>00050858</t>
  </si>
  <si>
    <t>00051975</t>
  </si>
  <si>
    <t>00051976</t>
  </si>
  <si>
    <t>00052608</t>
  </si>
  <si>
    <t>00055775</t>
  </si>
  <si>
    <t>00055777</t>
  </si>
  <si>
    <t>00001077</t>
  </si>
  <si>
    <t>00001674</t>
  </si>
  <si>
    <t>00002789</t>
  </si>
  <si>
    <t>00003441</t>
  </si>
  <si>
    <t>00006533</t>
  </si>
  <si>
    <t>00006798</t>
  </si>
  <si>
    <t>00007095</t>
  </si>
  <si>
    <t>00009691</t>
  </si>
  <si>
    <t>00012312</t>
  </si>
  <si>
    <t>00014884</t>
  </si>
  <si>
    <t>00014885</t>
  </si>
  <si>
    <t>00017312</t>
  </si>
  <si>
    <t>00019265</t>
  </si>
  <si>
    <t>00020623</t>
  </si>
  <si>
    <t>00023768</t>
  </si>
  <si>
    <t>00024990</t>
  </si>
  <si>
    <t>00025311</t>
  </si>
  <si>
    <t>00026834</t>
  </si>
  <si>
    <t>00027822</t>
  </si>
  <si>
    <t>00031195</t>
  </si>
  <si>
    <t>00033958</t>
  </si>
  <si>
    <t>00035992</t>
  </si>
  <si>
    <t>00037088</t>
  </si>
  <si>
    <t>00038222</t>
  </si>
  <si>
    <t>00040861</t>
  </si>
  <si>
    <t>00041858</t>
  </si>
  <si>
    <t>00043941</t>
  </si>
  <si>
    <t>00048770</t>
  </si>
  <si>
    <t>00050275</t>
  </si>
  <si>
    <t>00050276</t>
  </si>
  <si>
    <t>00050277</t>
  </si>
  <si>
    <t>00053687</t>
  </si>
  <si>
    <t>00054171</t>
  </si>
  <si>
    <t>00056342</t>
  </si>
  <si>
    <t>BH2339679</t>
  </si>
  <si>
    <t>00001741</t>
  </si>
  <si>
    <t>ACM - NEW</t>
  </si>
  <si>
    <t>BH2340103</t>
  </si>
  <si>
    <t>00003125</t>
  </si>
  <si>
    <t>ACM - ORC</t>
  </si>
  <si>
    <t>BH2340157</t>
  </si>
  <si>
    <t>00003182</t>
  </si>
  <si>
    <t>ACM - CON</t>
  </si>
  <si>
    <t>BH2340168</t>
  </si>
  <si>
    <t>00003220</t>
  </si>
  <si>
    <t>BH2340445</t>
  </si>
  <si>
    <t>00003586</t>
  </si>
  <si>
    <t>BH2340446</t>
  </si>
  <si>
    <t>00003587</t>
  </si>
  <si>
    <t>BH2340478</t>
  </si>
  <si>
    <t>00003622</t>
  </si>
  <si>
    <t>BH2340521</t>
  </si>
  <si>
    <t>00004695</t>
  </si>
  <si>
    <t>BH2340547</t>
  </si>
  <si>
    <t>00004730</t>
  </si>
  <si>
    <t>BH2340549</t>
  </si>
  <si>
    <t>00004732</t>
  </si>
  <si>
    <t>ACM - CAO</t>
  </si>
  <si>
    <t>BH2340552</t>
  </si>
  <si>
    <t>00004735</t>
  </si>
  <si>
    <t>ACM - TRO</t>
  </si>
  <si>
    <t>BH2341102</t>
  </si>
  <si>
    <t>00005366</t>
  </si>
  <si>
    <t>BH2341273</t>
  </si>
  <si>
    <t>00006317</t>
  </si>
  <si>
    <t>BH2341406</t>
  </si>
  <si>
    <t>00006650</t>
  </si>
  <si>
    <t>BH2341517</t>
  </si>
  <si>
    <t>00006811</t>
  </si>
  <si>
    <t>BH2341526</t>
  </si>
  <si>
    <t>00006818</t>
  </si>
  <si>
    <t>BH2341543</t>
  </si>
  <si>
    <t>00006838</t>
  </si>
  <si>
    <t>BH2341698</t>
  </si>
  <si>
    <t>00007075</t>
  </si>
  <si>
    <t>BH2342008</t>
  </si>
  <si>
    <t>00008668</t>
  </si>
  <si>
    <t>BH2342309</t>
  </si>
  <si>
    <t>00010245</t>
  </si>
  <si>
    <t>BH2342483</t>
  </si>
  <si>
    <t>00010541</t>
  </si>
  <si>
    <t>BH2343053</t>
  </si>
  <si>
    <t>00012510</t>
  </si>
  <si>
    <t>BH2343480</t>
  </si>
  <si>
    <t>00014260</t>
  </si>
  <si>
    <t>BH2343579</t>
  </si>
  <si>
    <t>00014353</t>
  </si>
  <si>
    <t>BH2343917</t>
  </si>
  <si>
    <t>00015589</t>
  </si>
  <si>
    <t>BH2344278</t>
  </si>
  <si>
    <t>00015942</t>
  </si>
  <si>
    <t>BH2344370</t>
  </si>
  <si>
    <t>00016591</t>
  </si>
  <si>
    <t>BH2344708</t>
  </si>
  <si>
    <t>00017347</t>
  </si>
  <si>
    <t>BH2344720</t>
  </si>
  <si>
    <t>00017355</t>
  </si>
  <si>
    <t>BH2344934</t>
  </si>
  <si>
    <t>00017524</t>
  </si>
  <si>
    <t>BH2345366</t>
  </si>
  <si>
    <t>00018927</t>
  </si>
  <si>
    <t>BH2345384</t>
  </si>
  <si>
    <t>00018943</t>
  </si>
  <si>
    <t>BH2345398</t>
  </si>
  <si>
    <t>00018957</t>
  </si>
  <si>
    <t>BH2345526</t>
  </si>
  <si>
    <t>00019100</t>
  </si>
  <si>
    <t>AEON Citimart - Sunrise</t>
  </si>
  <si>
    <t>BH2345807</t>
  </si>
  <si>
    <t>00020584</t>
  </si>
  <si>
    <t>BH2345863</t>
  </si>
  <si>
    <t>00020694</t>
  </si>
  <si>
    <t>BH2345864</t>
  </si>
  <si>
    <t>00020695</t>
  </si>
  <si>
    <t>BH2345866</t>
  </si>
  <si>
    <t>00020696</t>
  </si>
  <si>
    <t>BH2345949</t>
  </si>
  <si>
    <t>00021583</t>
  </si>
  <si>
    <t>BH2345966</t>
  </si>
  <si>
    <t>00021599</t>
  </si>
  <si>
    <t>BH2346034</t>
  </si>
  <si>
    <t>00021935</t>
  </si>
  <si>
    <t>ACM - HUN</t>
  </si>
  <si>
    <t>BH2346086</t>
  </si>
  <si>
    <t>00022009</t>
  </si>
  <si>
    <t>BH2346376</t>
  </si>
  <si>
    <t>00023097</t>
  </si>
  <si>
    <t>BH2346377</t>
  </si>
  <si>
    <t>00023098</t>
  </si>
  <si>
    <t>BH2346471</t>
  </si>
  <si>
    <t>00023451</t>
  </si>
  <si>
    <t>BH2346566</t>
  </si>
  <si>
    <t>00023645</t>
  </si>
  <si>
    <t>BH2346662</t>
  </si>
  <si>
    <t>00023767</t>
  </si>
  <si>
    <t>BH2346769</t>
  </si>
  <si>
    <t>00023845</t>
  </si>
  <si>
    <t>BH2346930</t>
  </si>
  <si>
    <t>00024648</t>
  </si>
  <si>
    <t>BH2346935</t>
  </si>
  <si>
    <t>00024652</t>
  </si>
  <si>
    <t>BH2346968</t>
  </si>
  <si>
    <t>00024950</t>
  </si>
  <si>
    <t>BH2347327</t>
  </si>
  <si>
    <t>00025238</t>
  </si>
  <si>
    <t>HBTL25011251</t>
  </si>
  <si>
    <t>00000010</t>
  </si>
  <si>
    <t>BH2347408</t>
  </si>
  <si>
    <t>00025373</t>
  </si>
  <si>
    <t>BH2347480</t>
  </si>
  <si>
    <t>00026094</t>
  </si>
  <si>
    <t>BH2347482</t>
  </si>
  <si>
    <t>00026096</t>
  </si>
  <si>
    <t>BH2347594</t>
  </si>
  <si>
    <t>00026299</t>
  </si>
  <si>
    <t>BH2347870</t>
  </si>
  <si>
    <t>00026758</t>
  </si>
  <si>
    <t>BH2347881</t>
  </si>
  <si>
    <t>00026770</t>
  </si>
  <si>
    <t>ACM - SUN</t>
  </si>
  <si>
    <t>BH2348291</t>
  </si>
  <si>
    <t>00028252</t>
  </si>
  <si>
    <t>BH2348312</t>
  </si>
  <si>
    <t>00028293</t>
  </si>
  <si>
    <t>BH2348422</t>
  </si>
  <si>
    <t>00029065</t>
  </si>
  <si>
    <t>BH2348579</t>
  </si>
  <si>
    <t>00029275</t>
  </si>
  <si>
    <t>BH2348595</t>
  </si>
  <si>
    <t>00029287</t>
  </si>
  <si>
    <t>BH2348624</t>
  </si>
  <si>
    <t>00029298</t>
  </si>
  <si>
    <t>BH2348665</t>
  </si>
  <si>
    <t>00029707</t>
  </si>
  <si>
    <t>BH2348810</t>
  </si>
  <si>
    <t>00029826</t>
  </si>
  <si>
    <t>BH2349098</t>
  </si>
  <si>
    <t>00030823</t>
  </si>
  <si>
    <t>BH2349272</t>
  </si>
  <si>
    <t>00031174</t>
  </si>
  <si>
    <t>BH2349373</t>
  </si>
  <si>
    <t>00031277</t>
  </si>
  <si>
    <t>BH2349384</t>
  </si>
  <si>
    <t>00031287</t>
  </si>
  <si>
    <t>BH2349580</t>
  </si>
  <si>
    <t>00032307</t>
  </si>
  <si>
    <t>BH2349689</t>
  </si>
  <si>
    <t>00032338</t>
  </si>
  <si>
    <t>BH2349794</t>
  </si>
  <si>
    <t>00032753</t>
  </si>
  <si>
    <t>BH2349938</t>
  </si>
  <si>
    <t>00032939</t>
  </si>
  <si>
    <t>BH2349946</t>
  </si>
  <si>
    <t>00032945</t>
  </si>
  <si>
    <t>HBTL25011633</t>
  </si>
  <si>
    <t>00000026</t>
  </si>
  <si>
    <t>BH2350495</t>
  </si>
  <si>
    <t>00034516</t>
  </si>
  <si>
    <t>BH2350620</t>
  </si>
  <si>
    <t>00035328</t>
  </si>
  <si>
    <t>BH2350834</t>
  </si>
  <si>
    <t>00035868</t>
  </si>
  <si>
    <t>BH2350875</t>
  </si>
  <si>
    <t>00035971</t>
  </si>
  <si>
    <t>BH2350876</t>
  </si>
  <si>
    <t>00035972</t>
  </si>
  <si>
    <t>ACM - NAM</t>
  </si>
  <si>
    <t>BH2351081</t>
  </si>
  <si>
    <t>00036161</t>
  </si>
  <si>
    <t>BH2351130</t>
  </si>
  <si>
    <t>00036627</t>
  </si>
  <si>
    <t>BH2351168</t>
  </si>
  <si>
    <t>00036665</t>
  </si>
  <si>
    <t>BH2351172</t>
  </si>
  <si>
    <t>00036668</t>
  </si>
  <si>
    <t>BH2351551</t>
  </si>
  <si>
    <t>00038307</t>
  </si>
  <si>
    <t>PO-2226280-1 - ACM - NEW</t>
  </si>
  <si>
    <t>BH2351569</t>
  </si>
  <si>
    <t>00038324</t>
  </si>
  <si>
    <t>PO-2225672-1 - ACM - CON</t>
  </si>
  <si>
    <t>BH2351815</t>
  </si>
  <si>
    <t>00038830</t>
  </si>
  <si>
    <t>PO-2228224-1 - ACM - SUN</t>
  </si>
  <si>
    <t>BH2351835</t>
  </si>
  <si>
    <t>00038850</t>
  </si>
  <si>
    <t>PO-2228223-1 - ACM - TRO</t>
  </si>
  <si>
    <t>BH2351846</t>
  </si>
  <si>
    <t>00038863</t>
  </si>
  <si>
    <t>PO-2227661-1 - ACM - ORC</t>
  </si>
  <si>
    <t>BH2351963</t>
  </si>
  <si>
    <t>00039215</t>
  </si>
  <si>
    <t>PO-2228890-1 - ACM - CAO</t>
  </si>
  <si>
    <t>BH2352247</t>
  </si>
  <si>
    <t>00040703</t>
  </si>
  <si>
    <t>PO-2230583-1 - ACM - HUN</t>
  </si>
  <si>
    <t>BH2352322</t>
  </si>
  <si>
    <t>00040776</t>
  </si>
  <si>
    <t>PO-2231036-1 - ACM - NEW</t>
  </si>
  <si>
    <t>BH2352544</t>
  </si>
  <si>
    <t>00041005</t>
  </si>
  <si>
    <t>PO-2231972-1 - ACM – HL7</t>
  </si>
  <si>
    <t>BH2352577</t>
  </si>
  <si>
    <t>00041083</t>
  </si>
  <si>
    <t>PO-2232743-1 - ACM - GRE</t>
  </si>
  <si>
    <t>BH2352749</t>
  </si>
  <si>
    <t>00042417</t>
  </si>
  <si>
    <t>PO-2234467-1 - ACM - CAO</t>
  </si>
  <si>
    <t>BH2353049</t>
  </si>
  <si>
    <t>00042739</t>
  </si>
  <si>
    <t>PO-2235422-1 - ACM - TRO</t>
  </si>
  <si>
    <t>BH2353116</t>
  </si>
  <si>
    <t>00043547</t>
  </si>
  <si>
    <t>PO-2237201-1 - ACM – GAR</t>
  </si>
  <si>
    <t>BH2353559</t>
  </si>
  <si>
    <t>00044941</t>
  </si>
  <si>
    <t>PO-2239470-1 - ACM - HUN</t>
  </si>
  <si>
    <t>BH2353560</t>
  </si>
  <si>
    <t>00044962</t>
  </si>
  <si>
    <t>PO-2239471-1 - ACM - NAM</t>
  </si>
  <si>
    <t>BH2353561</t>
  </si>
  <si>
    <t>00044963</t>
  </si>
  <si>
    <t>PO-2240119-1 - ACM – GAR</t>
  </si>
  <si>
    <t>TBH0008</t>
  </si>
  <si>
    <t>00045102</t>
  </si>
  <si>
    <t>PO-2239472-1 - ACM - ORC</t>
  </si>
  <si>
    <t>TBH0050</t>
  </si>
  <si>
    <t>00045515</t>
  </si>
  <si>
    <t>PO-2241229-1 - ACM – HL7</t>
  </si>
  <si>
    <t>TBH0152</t>
  </si>
  <si>
    <t>00045704</t>
  </si>
  <si>
    <t>PO-2242748-1 - ACM - CAO</t>
  </si>
  <si>
    <t>TBH0153</t>
  </si>
  <si>
    <t>00045705</t>
  </si>
  <si>
    <t>PO-2241970-1 - ACM - NEW</t>
  </si>
  <si>
    <t>TBH0216</t>
  </si>
  <si>
    <t>00045813</t>
  </si>
  <si>
    <t>PO-2242749-1 - ACM - CON</t>
  </si>
  <si>
    <t>BH2353919</t>
  </si>
  <si>
    <t>00045905</t>
  </si>
  <si>
    <t>PO-2244045-1 - ACM - TRO</t>
  </si>
  <si>
    <t>BH2353965</t>
  </si>
  <si>
    <t>00047120</t>
  </si>
  <si>
    <t>PO-2244044-1 - ACM - NAM</t>
  </si>
  <si>
    <t>HBTL25012160</t>
  </si>
  <si>
    <t>00000019</t>
  </si>
  <si>
    <t>Hàng trả - phiếu HT0009871 - acm0016</t>
  </si>
  <si>
    <t>HBTL25012161</t>
  </si>
  <si>
    <t>00000022</t>
  </si>
  <si>
    <t>Hàng trả - phiếu HT0009366 - acm0006</t>
  </si>
  <si>
    <t>BH2354217</t>
  </si>
  <si>
    <t>00047558</t>
  </si>
  <si>
    <t>PO-2246906-1 - ACM - GRE</t>
  </si>
  <si>
    <t>HBTL25012163</t>
  </si>
  <si>
    <t>00000030</t>
  </si>
  <si>
    <t>BH2354612</t>
  </si>
  <si>
    <t>00048812</t>
  </si>
  <si>
    <t>PO-2246908-1 - ACM - ORC</t>
  </si>
  <si>
    <t>BH2354850</t>
  </si>
  <si>
    <t>00049425</t>
  </si>
  <si>
    <t>PO-2251300-1 - ACM - NAM</t>
  </si>
  <si>
    <t>BH2355082</t>
  </si>
  <si>
    <t>00050694</t>
  </si>
  <si>
    <t>PO-2251774-1 - ACM - CAO</t>
  </si>
  <si>
    <t>HBTL2306/529</t>
  </si>
  <si>
    <t>00000020</t>
  </si>
  <si>
    <t>HBTL2306/520</t>
  </si>
  <si>
    <t>00000037</t>
  </si>
  <si>
    <t>HBTL2306/526</t>
  </si>
  <si>
    <t>00000015</t>
  </si>
  <si>
    <t>HBTL2306/528</t>
  </si>
  <si>
    <t>HBTL2306/523</t>
  </si>
  <si>
    <t>00000027</t>
  </si>
  <si>
    <t>HBTL2306/521</t>
  </si>
  <si>
    <t>HBTL2306/524</t>
  </si>
  <si>
    <t>00000018</t>
  </si>
  <si>
    <t>HBTL2306/525</t>
  </si>
  <si>
    <t>00000032</t>
  </si>
  <si>
    <t>HBTL2306/522</t>
  </si>
  <si>
    <t>00000016</t>
  </si>
  <si>
    <t>HBTL2306/527</t>
  </si>
  <si>
    <t>00000031</t>
  </si>
  <si>
    <t>BH2339041</t>
  </si>
  <si>
    <t>00074576</t>
  </si>
  <si>
    <t>Chi Nhánh Song Ngọc Food Bình Hưng</t>
  </si>
  <si>
    <t>BH2337211</t>
  </si>
  <si>
    <t>00068821</t>
  </si>
  <si>
    <t>BH2335419</t>
  </si>
  <si>
    <t>00063535</t>
  </si>
  <si>
    <t>BH2333603</t>
  </si>
  <si>
    <t>00056966</t>
  </si>
  <si>
    <t>BH2332640</t>
  </si>
  <si>
    <t>00052999</t>
  </si>
  <si>
    <t>BH2330988</t>
  </si>
  <si>
    <t>00044810</t>
  </si>
  <si>
    <t>BH2327272</t>
  </si>
  <si>
    <t>00027944</t>
  </si>
  <si>
    <t>00015934</t>
  </si>
  <si>
    <t>BH2323378</t>
  </si>
  <si>
    <t>00011508</t>
  </si>
  <si>
    <t>BH2321048</t>
  </si>
  <si>
    <t>00002264</t>
  </si>
  <si>
    <t>CHI NHÁNH CÔNG TY TNHH MTV SONG NGỌC</t>
  </si>
  <si>
    <t>BH2325437</t>
  </si>
  <si>
    <t>00020110</t>
  </si>
  <si>
    <t>BH2341888</t>
  </si>
  <si>
    <t>00008615</t>
  </si>
  <si>
    <t>Bán hàng cho CÔNG TY TNHH MTV SONG NGỌC theo hóa đơn 00008615</t>
  </si>
  <si>
    <t>BH2339841</t>
  </si>
  <si>
    <t>00001888</t>
  </si>
  <si>
    <t>SÀNH ĐIỆU Annam Gourmet Hai Bà Trưng</t>
  </si>
  <si>
    <t>BH2339899</t>
  </si>
  <si>
    <t>00002012</t>
  </si>
  <si>
    <t>SÀNH ĐIỆU Annam Gourmet Estella</t>
  </si>
  <si>
    <t>BH2339901</t>
  </si>
  <si>
    <t>00002035</t>
  </si>
  <si>
    <t>SÀNH ĐIỆU Annam Gourmet An Phú</t>
  </si>
  <si>
    <t>BH2339902</t>
  </si>
  <si>
    <t>00002036</t>
  </si>
  <si>
    <t>SÀNH ĐIỆU Annam Gourmet Feliz En Vista</t>
  </si>
  <si>
    <t>BH2339950</t>
  </si>
  <si>
    <t>00002604</t>
  </si>
  <si>
    <t>SÀNH ĐIỆU Annam Gourmet Saigon Center</t>
  </si>
  <si>
    <t>BH2339992</t>
  </si>
  <si>
    <t>00002811</t>
  </si>
  <si>
    <t>SÀNH ĐIỆU Annam Gourmet Phú Mỹ Hưng</t>
  </si>
  <si>
    <t>BH2340260</t>
  </si>
  <si>
    <t>00003380</t>
  </si>
  <si>
    <t>SÀNH ĐIỆU Annam Gourmet Nguyễn Văn Trỗi</t>
  </si>
  <si>
    <t>BH2340518</t>
  </si>
  <si>
    <t>00004729</t>
  </si>
  <si>
    <t>BH2340523</t>
  </si>
  <si>
    <t>00004702</t>
  </si>
  <si>
    <t>BH2340551</t>
  </si>
  <si>
    <t>00004734</t>
  </si>
  <si>
    <t>SÀNH ĐIỆU Annam Gourmet Q2 Terrace</t>
  </si>
  <si>
    <t>BH2501/00982</t>
  </si>
  <si>
    <t>00004722</t>
  </si>
  <si>
    <t>Chiết khấu thương mại</t>
  </si>
  <si>
    <t>BH2340584</t>
  </si>
  <si>
    <t>00004973</t>
  </si>
  <si>
    <t>BH2340585</t>
  </si>
  <si>
    <t>00004974</t>
  </si>
  <si>
    <t>MH002113</t>
  </si>
  <si>
    <t>142</t>
  </si>
  <si>
    <t>Phí trưng bày Quý 4/2024</t>
  </si>
  <si>
    <t>BH2341097</t>
  </si>
  <si>
    <t>00005363</t>
  </si>
  <si>
    <t>BH2341272</t>
  </si>
  <si>
    <t>00006316</t>
  </si>
  <si>
    <t>BH2341278</t>
  </si>
  <si>
    <t>00006329</t>
  </si>
  <si>
    <t>HBTL25010101</t>
  </si>
  <si>
    <t>00022445</t>
  </si>
  <si>
    <t>BH2341482</t>
  </si>
  <si>
    <t>00006766</t>
  </si>
  <si>
    <t>BH2341508</t>
  </si>
  <si>
    <t>00006803</t>
  </si>
  <si>
    <t>SÀNH ĐIỆU Annam Gourmet Ascentia</t>
  </si>
  <si>
    <t>BH2341509</t>
  </si>
  <si>
    <t>00006804</t>
  </si>
  <si>
    <t>BH2341510</t>
  </si>
  <si>
    <t>00006805</t>
  </si>
  <si>
    <t>BH2341657</t>
  </si>
  <si>
    <t>00006975</t>
  </si>
  <si>
    <t>BH2341699</t>
  </si>
  <si>
    <t>00007083</t>
  </si>
  <si>
    <t>BH2342003</t>
  </si>
  <si>
    <t>00008663</t>
  </si>
  <si>
    <t>BH2342007</t>
  </si>
  <si>
    <t>00008667</t>
  </si>
  <si>
    <t>BH2342362</t>
  </si>
  <si>
    <t>00010490</t>
  </si>
  <si>
    <t>BH2343024</t>
  </si>
  <si>
    <t>00012488</t>
  </si>
  <si>
    <t>BH2343298</t>
  </si>
  <si>
    <t>00012695</t>
  </si>
  <si>
    <t>BH2343338</t>
  </si>
  <si>
    <t>00013058</t>
  </si>
  <si>
    <t>BH2343766</t>
  </si>
  <si>
    <t>00015155</t>
  </si>
  <si>
    <t>BH2343902</t>
  </si>
  <si>
    <t>00015573</t>
  </si>
  <si>
    <t>BH2343908</t>
  </si>
  <si>
    <t>00015582</t>
  </si>
  <si>
    <t>BH2344202</t>
  </si>
  <si>
    <t>00015825</t>
  </si>
  <si>
    <t>BH2344276</t>
  </si>
  <si>
    <t>00015940</t>
  </si>
  <si>
    <t>BH2344454</t>
  </si>
  <si>
    <t>00016971</t>
  </si>
  <si>
    <t>BH2344935</t>
  </si>
  <si>
    <t>00017525</t>
  </si>
  <si>
    <t>BH2344938</t>
  </si>
  <si>
    <t>00017531</t>
  </si>
  <si>
    <t>BH2344941</t>
  </si>
  <si>
    <t>00017533</t>
  </si>
  <si>
    <t>BH2345719</t>
  </si>
  <si>
    <t>00020527</t>
  </si>
  <si>
    <t>BH2345823</t>
  </si>
  <si>
    <t>00020628</t>
  </si>
  <si>
    <t>BH2346037</t>
  </si>
  <si>
    <t>00021938</t>
  </si>
  <si>
    <t>BH2346185</t>
  </si>
  <si>
    <t>00022107</t>
  </si>
  <si>
    <t>BH2346565</t>
  </si>
  <si>
    <t>00023644</t>
  </si>
  <si>
    <t>BH2346932</t>
  </si>
  <si>
    <t>00024649</t>
  </si>
  <si>
    <t>BH2346916</t>
  </si>
  <si>
    <t>00024948</t>
  </si>
  <si>
    <t>BH2346969</t>
  </si>
  <si>
    <t>00024951</t>
  </si>
  <si>
    <t>BH2347062</t>
  </si>
  <si>
    <t>00025072</t>
  </si>
  <si>
    <t>BH2347756</t>
  </si>
  <si>
    <t>00026675</t>
  </si>
  <si>
    <t>BH2347808</t>
  </si>
  <si>
    <t>00026701</t>
  </si>
  <si>
    <t>BH2347809</t>
  </si>
  <si>
    <t>00026702</t>
  </si>
  <si>
    <t>BH2347982</t>
  </si>
  <si>
    <t>00026872</t>
  </si>
  <si>
    <t>BH2348247</t>
  </si>
  <si>
    <t>00028230</t>
  </si>
  <si>
    <t>BH2348251</t>
  </si>
  <si>
    <t>00028233</t>
  </si>
  <si>
    <t>HBTL25011576</t>
  </si>
  <si>
    <t>00053655</t>
  </si>
  <si>
    <t>BH2348439</t>
  </si>
  <si>
    <t>00029084</t>
  </si>
  <si>
    <t>BH2348440</t>
  </si>
  <si>
    <t>00029082</t>
  </si>
  <si>
    <t>BH2348620</t>
  </si>
  <si>
    <t>00029296</t>
  </si>
  <si>
    <t>BH2348666</t>
  </si>
  <si>
    <t>00029708</t>
  </si>
  <si>
    <t>BH2348814</t>
  </si>
  <si>
    <t>00029828</t>
  </si>
  <si>
    <t>MH002642</t>
  </si>
  <si>
    <t>1293</t>
  </si>
  <si>
    <t>Phí trưng bày Quý 1/2025</t>
  </si>
  <si>
    <t>BH2349374</t>
  </si>
  <si>
    <t>00031278</t>
  </si>
  <si>
    <t>BH2349547</t>
  </si>
  <si>
    <t>00032066</t>
  </si>
  <si>
    <t>BH2349905</t>
  </si>
  <si>
    <t>00032867</t>
  </si>
  <si>
    <t>BH2350228</t>
  </si>
  <si>
    <t>00033943</t>
  </si>
  <si>
    <t>BH2350617</t>
  </si>
  <si>
    <t>00035326</t>
  </si>
  <si>
    <t>BH2350816</t>
  </si>
  <si>
    <t>00035808</t>
  </si>
  <si>
    <t>BH2351085</t>
  </si>
  <si>
    <t>00036176</t>
  </si>
  <si>
    <t>BH2351100</t>
  </si>
  <si>
    <t>00036533</t>
  </si>
  <si>
    <t>BH2351240</t>
  </si>
  <si>
    <t>00036953</t>
  </si>
  <si>
    <t>AGMPO000529345 - SÀNH ĐIỆU Annam Gourmet Hai Bà Trưng</t>
  </si>
  <si>
    <t>BH2351374</t>
  </si>
  <si>
    <t>00037165</t>
  </si>
  <si>
    <t>AGMPO000529285 - SÀNH ĐIỆU Annam Gourmet Phú Mỹ Hưng</t>
  </si>
  <si>
    <t>BH2351665</t>
  </si>
  <si>
    <t>00038690</t>
  </si>
  <si>
    <t>AGMPO000534760 - SÀNH ĐIỆU Annam Gourmet Nguyễn Văn Trỗi</t>
  </si>
  <si>
    <t>BH2351818</t>
  </si>
  <si>
    <t>00038833</t>
  </si>
  <si>
    <t>AGMPO000536353 - SÀNH ĐIỆU Annam Gourmet Ascentia</t>
  </si>
  <si>
    <t>BH2351834</t>
  </si>
  <si>
    <t>00038849</t>
  </si>
  <si>
    <t>AGMPO000535331 - SÀNH ĐIỆU Annam Gourmet An Phú</t>
  </si>
  <si>
    <t>BH2352110</t>
  </si>
  <si>
    <t>00040141</t>
  </si>
  <si>
    <t>AGMPO000537448 - SÀNH ĐIỆU Annam Gourmet Estella</t>
  </si>
  <si>
    <t>BH2352145</t>
  </si>
  <si>
    <t>00040153</t>
  </si>
  <si>
    <t>AGMPO000538076 - SÀNH ĐIỆU Annam Gourmet Saigon Center</t>
  </si>
  <si>
    <t>BH2352630</t>
  </si>
  <si>
    <t>00041867</t>
  </si>
  <si>
    <t>AGMPO000540365 - SÀNH ĐIỆU Annam Gourmet Hai Bà Trưng</t>
  </si>
  <si>
    <t>BH2352685</t>
  </si>
  <si>
    <t>00042359</t>
  </si>
  <si>
    <t>AGMPO000544244 - SÀNH ĐIỆU Annam Gourmet An Phú</t>
  </si>
  <si>
    <t>BH2353112</t>
  </si>
  <si>
    <t>00043541</t>
  </si>
  <si>
    <t>AGMPO000550103 - SÀNH ĐIỆU Annam Gourmet Nguyễn Văn Trỗi</t>
  </si>
  <si>
    <t>BH2353395</t>
  </si>
  <si>
    <t>00044184</t>
  </si>
  <si>
    <t>AGMPO000554556 - SÀNH ĐIỆU Annam Gourmet An Phú</t>
  </si>
  <si>
    <t>BH2354438</t>
  </si>
  <si>
    <t>00001220</t>
  </si>
  <si>
    <t>Hàng Trả</t>
  </si>
  <si>
    <t>BH2354439</t>
  </si>
  <si>
    <t>00001219</t>
  </si>
  <si>
    <t>TBH0013</t>
  </si>
  <si>
    <t>00045104</t>
  </si>
  <si>
    <t>AGMPO000555188 - SÀNH ĐIỆU Annam Gourmet Saigon Center</t>
  </si>
  <si>
    <t>TBH0157</t>
  </si>
  <si>
    <t>00045709</t>
  </si>
  <si>
    <t>AGMPO000559268 - SÀNH ĐIỆU Annam Gourmet Q2 Terrace</t>
  </si>
  <si>
    <t>TBH0158</t>
  </si>
  <si>
    <t>00045710</t>
  </si>
  <si>
    <t>AGMPO000558410 - SÀNH ĐIỆU Annam Gourmet Estella</t>
  </si>
  <si>
    <t>TBH0240</t>
  </si>
  <si>
    <t>00045839</t>
  </si>
  <si>
    <t>AGMPO000560017 - SÀNH ĐIỆU Annam Gourmet Ascentia</t>
  </si>
  <si>
    <t>BH2354437</t>
  </si>
  <si>
    <t>00001262</t>
  </si>
  <si>
    <t>BH2354444</t>
  </si>
  <si>
    <t>00047820</t>
  </si>
  <si>
    <t>AGMPO000565943 - SÀNH ĐIỆU Annam Gourmet Ascentia</t>
  </si>
  <si>
    <t>BH2354796</t>
  </si>
  <si>
    <t>00049332</t>
  </si>
  <si>
    <t>AGMPO000570848 - SÀNH ĐIỆU Annam Gourmet Hai Bà Trưng</t>
  </si>
  <si>
    <t>BH2354802</t>
  </si>
  <si>
    <t>00049342</t>
  </si>
  <si>
    <t>AGMPO000569152 - SÀNH ĐIỆU Annam Gourmet Nguyễn Văn Trỗi</t>
  </si>
  <si>
    <t>BH2354847</t>
  </si>
  <si>
    <t>00049416</t>
  </si>
  <si>
    <t>AGMPO000570731 - SÀNH ĐIỆU Annam Gourmet An Phú</t>
  </si>
  <si>
    <t>BH2355210</t>
  </si>
  <si>
    <t>00050867</t>
  </si>
  <si>
    <t>AGMPO000574687 - SÀNH ĐIỆU Annam Gourmet Ascentia</t>
  </si>
  <si>
    <t>MDV/PVH/00040</t>
  </si>
  <si>
    <t>2307</t>
  </si>
  <si>
    <t>Phí trưng bày Quý 2/2025</t>
  </si>
  <si>
    <t>BH2355897</t>
  </si>
  <si>
    <t>00052596</t>
  </si>
  <si>
    <t>AGMPO000576904 - SÀNH ĐIỆU Annam Gourmet Phú Mỹ Hưng</t>
  </si>
  <si>
    <t>NVK2407/0002</t>
  </si>
  <si>
    <t>Điều chỉnh giảm tiền hàng, tiền thuế của doanh số kỳ quý 02/2025 do chiết khấu thương mại kèm bảng kê doanh số 02-2025/BKHD/NT-SD ngày 20/08/2025</t>
  </si>
  <si>
    <t>BH2356349</t>
  </si>
  <si>
    <t>00054192</t>
  </si>
  <si>
    <t>AGMPO000581338 - SÀNH ĐIỆU Annam Gourmet Estella</t>
  </si>
  <si>
    <t>BH2356734</t>
  </si>
  <si>
    <t>00055189</t>
  </si>
  <si>
    <t>AGMPO000588876 - SÀNH ĐIỆU Annam Gourmet Phú Mỹ Hưng</t>
  </si>
  <si>
    <t>BH2357065</t>
  </si>
  <si>
    <t>00055816</t>
  </si>
  <si>
    <t>AGMPO000590758 - SÀNH ĐIỆU Annam Gourmet Hai Bà Trưng</t>
  </si>
  <si>
    <t>BH2357092</t>
  </si>
  <si>
    <t>00056299</t>
  </si>
  <si>
    <t>AGMPO000590212 - SÀNH ĐIỆU Annam Gourmet An Phú</t>
  </si>
  <si>
    <t>BH2357219</t>
  </si>
  <si>
    <t>00056435</t>
  </si>
  <si>
    <t>AGMPO000592887 - SÀNH ĐIỆU Annam Gourmet Ascentia</t>
  </si>
  <si>
    <t>BH2358121</t>
  </si>
  <si>
    <t>00058969</t>
  </si>
  <si>
    <t>AGMPO000597471 - SÀNH ĐIỆU Annam Gourmet Estella</t>
  </si>
  <si>
    <t>BH2358467</t>
  </si>
  <si>
    <t>00059484</t>
  </si>
  <si>
    <t>AGMPO000601275 - SÀNH ĐIỆU Annam Gourmet Hai Bà Trưng</t>
  </si>
  <si>
    <t>BH2359131</t>
  </si>
  <si>
    <t>00061195</t>
  </si>
  <si>
    <t>AGMPO000606760 - SÀNH ĐIỆU Annam Gourmet Ascentia</t>
  </si>
  <si>
    <t>BH20251119</t>
  </si>
  <si>
    <t>00061463</t>
  </si>
  <si>
    <t>AGMPO000610062 - SÀNH ĐIỆU Annam Gourmet Q2 Terrace</t>
  </si>
  <si>
    <t>BH20250510</t>
  </si>
  <si>
    <t>00062766</t>
  </si>
  <si>
    <t>AGMPO000610933 - SÀNH ĐIỆU Annam Gourmet Estella</t>
  </si>
  <si>
    <t>BH/207/2025328</t>
  </si>
  <si>
    <t>00064749</t>
  </si>
  <si>
    <t>AGMPO000611948 - SÀNH ĐIỆU Annam Gourmet Saigon Center</t>
  </si>
  <si>
    <t>BH/207/2025621</t>
  </si>
  <si>
    <t>00065498</t>
  </si>
  <si>
    <t>AGMPO000618391 - SÀNH ĐIỆU Annam Gourmet Nguyễn Văn Trỗi</t>
  </si>
  <si>
    <t>BH/207/2025760</t>
  </si>
  <si>
    <t>00065653</t>
  </si>
  <si>
    <t>AGMPO000620517 - SÀNH ĐIỆU Annam Gourmet An Phú</t>
  </si>
  <si>
    <t>BH/207/2025824</t>
  </si>
  <si>
    <t>00065741</t>
  </si>
  <si>
    <t>AGMPO000622015 - SÀNH ĐIỆU Annam Gourmet Hai Bà Trưng</t>
  </si>
  <si>
    <t>BH/207/20251422</t>
  </si>
  <si>
    <t>00067039</t>
  </si>
  <si>
    <t>AGMPO000624045 - SÀNH ĐIỆU Annam Gourmet Estella</t>
  </si>
  <si>
    <t>BH2359308</t>
  </si>
  <si>
    <t>00068519</t>
  </si>
  <si>
    <t>AGMPO000628955 - SÀNH ĐIỆU Annam Gourmet Nguyễn Văn Trỗi</t>
  </si>
  <si>
    <t>BH2370596</t>
  </si>
  <si>
    <t>00069200</t>
  </si>
  <si>
    <t>AGMPO000633481 - SÀNH ĐIỆU Annam Gourmet An Phú</t>
  </si>
  <si>
    <t>BH2370608</t>
  </si>
  <si>
    <t>00069228</t>
  </si>
  <si>
    <t>AGMPO000632951 - SÀNH ĐIỆU Annam Gourmet Phú Mỹ Hưng</t>
  </si>
  <si>
    <t>BH2370836</t>
  </si>
  <si>
    <t>00070439</t>
  </si>
  <si>
    <t>AGMPO000634618 - SÀNH ĐIỆU Annam Gourmet Ascentia</t>
  </si>
  <si>
    <t>BH2372539</t>
  </si>
  <si>
    <t>00072369</t>
  </si>
  <si>
    <t>AGMPO000641318 - SÀNH ĐIỆU Annam Gourmet Saigon Center</t>
  </si>
  <si>
    <t>BH2319851</t>
  </si>
  <si>
    <t>00003112</t>
  </si>
  <si>
    <t>SÀNH ĐIỆU Long Biên</t>
  </si>
  <si>
    <t>BH2320812</t>
  </si>
  <si>
    <t>00008766</t>
  </si>
  <si>
    <t>SÀNH ĐIỆU 51 Xuân Diệu, Tây Hồ, HN</t>
  </si>
  <si>
    <t>BH2322200</t>
  </si>
  <si>
    <t>00020644</t>
  </si>
  <si>
    <t>HBTL25011087</t>
  </si>
  <si>
    <t>00024537</t>
  </si>
  <si>
    <t>Hàng trả - Annam Long Biên - sanhdieu9001</t>
  </si>
  <si>
    <t>00000797</t>
  </si>
  <si>
    <t>Hóa đơn điều chỉnh</t>
  </si>
  <si>
    <t>BH2323220</t>
  </si>
  <si>
    <t>00028066</t>
  </si>
  <si>
    <t>BH2323640</t>
  </si>
  <si>
    <t>00031102</t>
  </si>
  <si>
    <t>BH2325393</t>
  </si>
  <si>
    <t>00043581</t>
  </si>
  <si>
    <t>BH2325960</t>
  </si>
  <si>
    <t>00047145</t>
  </si>
  <si>
    <t>BH2326071</t>
  </si>
  <si>
    <t>00001249</t>
  </si>
  <si>
    <t>Bán hàng CÔNG TY TNHH PHÂN PHỐI SÀNH ĐIỆU - CHI NHÁNH HÀ NỘI</t>
  </si>
  <si>
    <t>NVK2502/201</t>
  </si>
  <si>
    <t>Điều chỉnh giảm công nợ phải thu 131 cho khớp công nợ thực tế (do điều chỉnh 2 hóa đơn 2024 vào tháng  3/25 ở PM 2024)_Tháng 7/2025 _Sành Điệu HN</t>
  </si>
  <si>
    <t>BH2326289</t>
  </si>
  <si>
    <t>00049265</t>
  </si>
  <si>
    <t>AGMPO000570256 - SÀNH ĐIỆU 51 Xuân Diệu, Tây Hồ, HN</t>
  </si>
  <si>
    <t>BH2327511</t>
  </si>
  <si>
    <t>00051925</t>
  </si>
  <si>
    <t>AGMPO000577343 - SÀNH ĐIỆU 51 Xuân Diệu, Tây Hồ, HN</t>
  </si>
  <si>
    <t>BH2331434</t>
  </si>
  <si>
    <t>00057773</t>
  </si>
  <si>
    <t>BH2361323</t>
  </si>
  <si>
    <t>00066852</t>
  </si>
  <si>
    <t>BH2363704</t>
  </si>
  <si>
    <t>00070380</t>
  </si>
  <si>
    <t>BH2341460</t>
  </si>
  <si>
    <t>00006746</t>
  </si>
  <si>
    <t>REAL FMART KDC Đại Phúc</t>
  </si>
  <si>
    <t>BH2319463</t>
  </si>
  <si>
    <t>00000067</t>
  </si>
  <si>
    <t>Bán hàng CÔNG TY TNHH VIỆT Ý HÀ NỘI CENTER theo hóa đơn 00000067</t>
  </si>
  <si>
    <t>BH2320398</t>
  </si>
  <si>
    <t>00005964</t>
  </si>
  <si>
    <t>Bán hàng CÔNG TY TNHH VIỆT Ý HÀ NỘI CENTER theo hóa đơn 00005964</t>
  </si>
  <si>
    <t>BH2321632</t>
  </si>
  <si>
    <t>00016689</t>
  </si>
  <si>
    <t>Việt Ý Tòa H2 Vinhomes Ocean Park 1, CK CỐ ĐỊNH 5% + 10% ĐƠN KHAI TRƯƠNG</t>
  </si>
  <si>
    <t>BH2322018</t>
  </si>
  <si>
    <t>00018963</t>
  </si>
  <si>
    <t>Việt Ý The Manor Park, Đại lộ Chu Văn An</t>
  </si>
  <si>
    <t>BH2322019</t>
  </si>
  <si>
    <t>00018964</t>
  </si>
  <si>
    <t>Bán hàng CÔNG TY TNHH VIỆT Ý HÀ NỘI CENTER theo hóa đơn 00018964</t>
  </si>
  <si>
    <t>HBTL25010573</t>
  </si>
  <si>
    <t>Hàng Trả - CÔNG TY TNHH VIỆT Ý HÀ NỘI CENTER - VIETY</t>
  </si>
  <si>
    <t>HBTL25010716</t>
  </si>
  <si>
    <t>Hàng Trả - Việt Ý The Manor Park, Đại lộ Chu Văn An - viety0001</t>
  </si>
  <si>
    <t>BH2322260</t>
  </si>
  <si>
    <t>00020754</t>
  </si>
  <si>
    <t>Bán hàng CÔNG TY TNHH VIỆT Ý HÀ NỘI CENTER theo hóa đơn 00020754</t>
  </si>
  <si>
    <t>BH2322424</t>
  </si>
  <si>
    <t>00022163</t>
  </si>
  <si>
    <t>Việt Ý Tòa H2 Vinhomes Ocean Park 1</t>
  </si>
  <si>
    <t>BH2322468</t>
  </si>
  <si>
    <t>00022202</t>
  </si>
  <si>
    <t>HBTL25010907</t>
  </si>
  <si>
    <t>HBTL25010935</t>
  </si>
  <si>
    <t>BH2323374</t>
  </si>
  <si>
    <t>00028312</t>
  </si>
  <si>
    <t>BH2323375</t>
  </si>
  <si>
    <t>00028317</t>
  </si>
  <si>
    <t>Việt Ý SP3B-33, Hải Âu 9, Vinhomes Ocean Park 1, ĐƠN KHAI TRƯƠNG CK 10% + 5% CK CỐ ĐỊNH</t>
  </si>
  <si>
    <t>BH2323788</t>
  </si>
  <si>
    <t>00032288</t>
  </si>
  <si>
    <t>Bán hàng CÔNG TY TNHH VIỆT Ý HÀ NỘI CENTER theo hóa đơn 00032288</t>
  </si>
  <si>
    <t>HBTL25011344</t>
  </si>
  <si>
    <t>HBTL25011757</t>
  </si>
  <si>
    <t>Hàng Trả - Việt Ý Kim Văn Kim Lũ - CÔNG TY TNHH VIỆT Ý HÀ NỘI CENTER - VIETY</t>
  </si>
  <si>
    <t>BH2324696</t>
  </si>
  <si>
    <t>00038382</t>
  </si>
  <si>
    <t>Bán hàng CÔNG TY TNHH VIỆT Ý HÀ NỘI CENTER theo hóa đơn 00038382</t>
  </si>
  <si>
    <t>BH2325569</t>
  </si>
  <si>
    <t>00044138</t>
  </si>
  <si>
    <t>BH2325878</t>
  </si>
  <si>
    <t>00045819</t>
  </si>
  <si>
    <t>Việt Ý SP02 Hải Âu 11, Vinhomes Ocean Park 1, CK CỐ ĐỊNH 5% + 10% ĐƠN KHAI TRƯƠNG</t>
  </si>
  <si>
    <t>HBTL25012069</t>
  </si>
  <si>
    <t>HBTL25012097</t>
  </si>
  <si>
    <t>HN/HT2025090287</t>
  </si>
  <si>
    <t>ĐÃ NHẬP - Việt Ý SP02 Hải Âu 11, Vinhomes Ocean Park 1 - phiếu: THN000050 ( Ngày 15-7-2025)</t>
  </si>
  <si>
    <t>HN/HT2025090286</t>
  </si>
  <si>
    <t>ĐÃ NHẬP - CÔNG TY TNHH VIỆT Ý HÀ NỘI CENTER - phiếu: THN000054 ( Ngày 23-7-2025)</t>
  </si>
  <si>
    <t>BTLHN2304/089</t>
  </si>
  <si>
    <t>Hàng Trả - Siêu Thị Việt Ý Kim Văn Kim Lũ - CÔNG TY TNHH VIỆT Ý HÀ NỘI CENTER - VIETY</t>
  </si>
  <si>
    <t>BH2326117</t>
  </si>
  <si>
    <t>00048842</t>
  </si>
  <si>
    <t>Bán hàng CÔNG TY TNHH VIỆT Ý HÀ NỘI CENTER theo hóa đơn 00048842</t>
  </si>
  <si>
    <t>BH2326405</t>
  </si>
  <si>
    <t>00050246</t>
  </si>
  <si>
    <t>Việt Ý SP02 Hải Âu 11, Vinhomes Ocean Park 1</t>
  </si>
  <si>
    <t>BH2327591</t>
  </si>
  <si>
    <t>00052383</t>
  </si>
  <si>
    <t>Bán hàng CÔNG TY TNHH VIỆT Ý HÀ NỘI CENTER theo hóa đơn 00052383</t>
  </si>
  <si>
    <t>BH2327607</t>
  </si>
  <si>
    <t>00052414</t>
  </si>
  <si>
    <t>BH2329251</t>
  </si>
  <si>
    <t>00054414</t>
  </si>
  <si>
    <t>Bán hàng CÔNG TY TNHH VIỆT Ý HÀ NỘI CENTER theo hóa đơn 00054414</t>
  </si>
  <si>
    <t>HBTL2508000053</t>
  </si>
  <si>
    <t>Hàng Trả - P3 Pavilion Premium Vinhome Ocean Park 1, Đa Tốn - viety0004</t>
  </si>
  <si>
    <t>HBTL25012976</t>
  </si>
  <si>
    <t>Hàng Trả - Siêu Thị Việt Ý Kim Văn Kim Lũ - CÔNG TY TNHH VIỆT Ý HÀ NỘI CENTER - VIETY - Phiếu: THN000371</t>
  </si>
  <si>
    <t>BH2330529</t>
  </si>
  <si>
    <t>00056595</t>
  </si>
  <si>
    <t>BH2331214</t>
  </si>
  <si>
    <t>00056704</t>
  </si>
  <si>
    <t>BH2331455</t>
  </si>
  <si>
    <t>00057826</t>
  </si>
  <si>
    <t>Bán hàng CÔNG TY TNHH VIỆT Ý HÀ NỘI CENTER theo hóa đơn 00057826</t>
  </si>
  <si>
    <t>BH20259650</t>
  </si>
  <si>
    <t>00061176</t>
  </si>
  <si>
    <t>Việt Ý Siêu thị Go Việt Hưng, ĐƠN KHAI TRƯƠNG CK 10% + CK CỐ ĐỊNH 5%</t>
  </si>
  <si>
    <t>HN/HT2025090005</t>
  </si>
  <si>
    <t>Hàng trả - ST NHỎ - KHÁCH LẺ - viety (Phiếu trả ngày: 03/09/2025)</t>
  </si>
  <si>
    <t>BH2359972</t>
  </si>
  <si>
    <t>00063456</t>
  </si>
  <si>
    <t>BH2360930</t>
  </si>
  <si>
    <t>00065979</t>
  </si>
  <si>
    <t>BH2319535</t>
  </si>
  <si>
    <t>Bán hàng CHỊ HÀ THỊ CÚC (READY MART)</t>
  </si>
  <si>
    <t>BH2319823</t>
  </si>
  <si>
    <t>BH2320425</t>
  </si>
  <si>
    <t>BH2320996</t>
  </si>
  <si>
    <t>HBTL25010250</t>
  </si>
  <si>
    <t>Hàng Trả - CHỊ HÀ THỊ CÚC (READY MART) - KL00090</t>
  </si>
  <si>
    <t>BH2321823</t>
  </si>
  <si>
    <t>HBTL25010714</t>
  </si>
  <si>
    <t>BH2322784</t>
  </si>
  <si>
    <t>BH2323425</t>
  </si>
  <si>
    <t>HN/HT2025090283</t>
  </si>
  <si>
    <t>ĐÃ NHẬP - HÀNG TRẢ - CHỊ HÀ THỊ CÚC (READY MART) - readymart001</t>
  </si>
  <si>
    <t>HN/HT2025090281</t>
  </si>
  <si>
    <t>ĐÃ NHẬP - CHỊ HÀ THỊ CÚC (READY MART) - readymart001</t>
  </si>
  <si>
    <t>HBTL25012095</t>
  </si>
  <si>
    <t>Hàng Trả - CHỊ HÀ THỊ CÚC (READY MART)  - readymart001</t>
  </si>
  <si>
    <t>HBTL25012096</t>
  </si>
  <si>
    <t>Hàng Trả - CHỊ HÀ THỊ CÚC (READY MART) - readymart001</t>
  </si>
  <si>
    <t>HN/HT2025090285</t>
  </si>
  <si>
    <t>BH2321825</t>
  </si>
  <si>
    <t>Bán hàng Hà Thị Cúc CS1 - Tòa C KVKL</t>
  </si>
  <si>
    <t>HBTL25012071</t>
  </si>
  <si>
    <t>Hàng Trả - Hà Thị Cúc CS1 - Tòa C KVKL - phiếu :THN000537 - readymart005</t>
  </si>
  <si>
    <t>BH2320199</t>
  </si>
  <si>
    <t>Bán hàng Hà Thị Cúc CS5 - Thông Tấn Xã</t>
  </si>
  <si>
    <t>BH2321824</t>
  </si>
  <si>
    <t>HBTL25011155</t>
  </si>
  <si>
    <t>HBTL25012072</t>
  </si>
  <si>
    <t>Hàng Trả - Hà Thị Cúc CS5 - Thông Tấn Xã - readymart006 - phiếu : THN000536</t>
  </si>
  <si>
    <t>HBTL25012094</t>
  </si>
  <si>
    <t>Hàng Trả - Hà Thị Cúc CS5 - Thông Tấn Xã -readymart006</t>
  </si>
  <si>
    <t>BH2362003</t>
  </si>
  <si>
    <t>BH2323639</t>
  </si>
  <si>
    <t>Ready mart - bến xe Giáp Bát</t>
  </si>
  <si>
    <t>BH2324217</t>
  </si>
  <si>
    <t>BH2324218</t>
  </si>
  <si>
    <t>Ready Mart - CS6 - K35 Tân Mai</t>
  </si>
  <si>
    <t>BH2324496</t>
  </si>
  <si>
    <t>CHỊ HÀ THỊ CÚC (READY MART)</t>
  </si>
  <si>
    <t>BH2324524</t>
  </si>
  <si>
    <t>BH2324525</t>
  </si>
  <si>
    <t>Hà Thị Cúc CS1 - Tòa C KVKL</t>
  </si>
  <si>
    <t>BH2324526</t>
  </si>
  <si>
    <t>Hà Thị Cúc CS5 - Thông Tấn Xã</t>
  </si>
  <si>
    <t>BH2324653</t>
  </si>
  <si>
    <t>Ready Mart - CS2 - Định Công</t>
  </si>
  <si>
    <t>BH2324719</t>
  </si>
  <si>
    <t>BH2325071</t>
  </si>
  <si>
    <t>BH2325072</t>
  </si>
  <si>
    <t>BH2325275</t>
  </si>
  <si>
    <t>BH2325771</t>
  </si>
  <si>
    <t>BH2326445</t>
  </si>
  <si>
    <t>BH2326504</t>
  </si>
  <si>
    <t>BH2327496</t>
  </si>
  <si>
    <t>BH2327506</t>
  </si>
  <si>
    <t>BH2329566</t>
  </si>
  <si>
    <t>BH2329567</t>
  </si>
  <si>
    <t>BH2330205</t>
  </si>
  <si>
    <t>BH2330502</t>
  </si>
  <si>
    <t>BH2330503</t>
  </si>
  <si>
    <t>BH2332049</t>
  </si>
  <si>
    <t>BH2332351</t>
  </si>
  <si>
    <t>BH2320140</t>
  </si>
  <si>
    <t>Bán hàng Ready mart - bến xe Giáp Bát</t>
  </si>
  <si>
    <t>BH2320995</t>
  </si>
  <si>
    <t>HBTL25010464</t>
  </si>
  <si>
    <t>Hàng trả - Ready mart - bến xe Giáp Bát - KL00114</t>
  </si>
  <si>
    <t>BH2321730</t>
  </si>
  <si>
    <t>BH2322149</t>
  </si>
  <si>
    <t>BH2323090</t>
  </si>
  <si>
    <t>HBTL25012073</t>
  </si>
  <si>
    <t>Hàng Trả - Ready mart - bến xe Giáp Bát - phiếu :THN000535 - readymart002</t>
  </si>
  <si>
    <t>HN/HT2025090137</t>
  </si>
  <si>
    <t>Hàng Trả - Ready mart - bến xe Giáp Bát - readymart002</t>
  </si>
  <si>
    <t>HN/HT2025090282</t>
  </si>
  <si>
    <t>ĐÃ NHẬP - HÀNG TRẢ - Ready mart - bến xe Giáp Bát</t>
  </si>
  <si>
    <t>BH2359845</t>
  </si>
  <si>
    <t>BH2362004</t>
  </si>
  <si>
    <t>BH2320198</t>
  </si>
  <si>
    <t>Bán hàng Ready Mart - CS2 - Định Công</t>
  </si>
  <si>
    <t>BH2321208</t>
  </si>
  <si>
    <t>HBTL25010516</t>
  </si>
  <si>
    <t>Hàng Trả - Ready Mart - CS2 - Định Công - KL00130</t>
  </si>
  <si>
    <t>BH2321755</t>
  </si>
  <si>
    <t>HBTL25011153</t>
  </si>
  <si>
    <t>BH2323216</t>
  </si>
  <si>
    <t>HBTL25011275</t>
  </si>
  <si>
    <t>9105491866</t>
  </si>
  <si>
    <t>Hàng Trả - Ready Mart - CS2 - Định Công - readymart004</t>
  </si>
  <si>
    <t>9105491867</t>
  </si>
  <si>
    <t>hàng Trả - Ready Mart - CS2 - Định Công - readymart004</t>
  </si>
  <si>
    <t>HBTL25012093</t>
  </si>
  <si>
    <t>BTLHN2304/108</t>
  </si>
  <si>
    <t>BH2360097</t>
  </si>
  <si>
    <t>BH2320144</t>
  </si>
  <si>
    <t>Bán hàng Ready Mart - CS6 - K35 Tân Mai</t>
  </si>
  <si>
    <t>BH2321203</t>
  </si>
  <si>
    <t>HBTL25010517</t>
  </si>
  <si>
    <t>Hàng Trả -Ready Mart - CS6 - K35 Tân Mai - KL00116</t>
  </si>
  <si>
    <t>BH2321276</t>
  </si>
  <si>
    <t>BH2321874</t>
  </si>
  <si>
    <t>HBTL25011154</t>
  </si>
  <si>
    <t>BH2323091</t>
  </si>
  <si>
    <t>HN/HT2025090284</t>
  </si>
  <si>
    <t>ĐÃ NHẬP - HÀNG TRẢ - Ready Mart - CS6 - K35 Tân Mai</t>
  </si>
  <si>
    <t>HN/HT2025090138</t>
  </si>
  <si>
    <t>Hàng Trả - Ready Mart - CS6 - K35 Tân Mai - readymart003</t>
  </si>
  <si>
    <t>BH2360098</t>
  </si>
  <si>
    <t>BH2365201</t>
  </si>
  <si>
    <t>BH2365200</t>
  </si>
  <si>
    <t>BH2322233</t>
  </si>
  <si>
    <t>Bán hàng Dalat Farm Tòa M2 Ocean Park, HN</t>
  </si>
  <si>
    <t>BH2322234</t>
  </si>
  <si>
    <t>Bán hàng Dalat Farm Tòa P3 Ocean Park, HN</t>
  </si>
  <si>
    <t>BTLHN2304/119</t>
  </si>
  <si>
    <t>Hàng Trả - Dalat Farm Tòa P3 Ocean Park, HN - DALATFARM012</t>
  </si>
  <si>
    <t>BH2360306</t>
  </si>
  <si>
    <t>BH2322231</t>
  </si>
  <si>
    <t>00025016</t>
  </si>
  <si>
    <t>Dalat Farm Vinhomes Ocean S1.08, HN</t>
  </si>
  <si>
    <t>HBTL25011730</t>
  </si>
  <si>
    <t>Hàng Trả - Dalat Farm Vinhomes Ocean S1.08, HN - DALATFARM009</t>
  </si>
  <si>
    <t>BH2322225</t>
  </si>
  <si>
    <t>00025013</t>
  </si>
  <si>
    <t>Bán hàng Dalat Farm Vinhomes Ocean S1.10, HN theo hóa đơn 00025013</t>
  </si>
  <si>
    <t>HBTL25011676</t>
  </si>
  <si>
    <t>Hàng Trả - Dalat Farm Vinhomes Ocean S1.10, HN - DALATFARM002</t>
  </si>
  <si>
    <t>HBTL25011728</t>
  </si>
  <si>
    <t>HBTL25012134</t>
  </si>
  <si>
    <t>BTLHN2304/118</t>
  </si>
  <si>
    <t>BH2360311</t>
  </si>
  <si>
    <t>Bán hàng Dalat Farm Vinhomes Ocean S1.10, HN</t>
  </si>
  <si>
    <t>BH2322232</t>
  </si>
  <si>
    <t>00025017</t>
  </si>
  <si>
    <t>Bán hàng Dalat Farm Vinhomes Ocean S2.09, HN theo hóa đơn 00025017</t>
  </si>
  <si>
    <t>BH2322226</t>
  </si>
  <si>
    <t>00025014</t>
  </si>
  <si>
    <t>Bán hàng Dalat Farm Vinhomes Ocean S2.10, HN theo hóa đơn 00025014</t>
  </si>
  <si>
    <t>HBTL25011675</t>
  </si>
  <si>
    <t>Hàng Trả - Dalat Farm Vinhomes Ocean S2.10, HN - DALATFARM003</t>
  </si>
  <si>
    <t>BTLHN2304/095</t>
  </si>
  <si>
    <t>BTLHN2304/096</t>
  </si>
  <si>
    <t>BH2360315</t>
  </si>
  <si>
    <t>Bán hàng Dalat Farm Vinhomes Ocean S2.10, HN</t>
  </si>
  <si>
    <t>HBTL25011726</t>
  </si>
  <si>
    <t>Hàng Trả - Dalat Farm Vinhomes Ocean S2.17, HN - DALATFARM004</t>
  </si>
  <si>
    <t>BH2322229</t>
  </si>
  <si>
    <t>00025015</t>
  </si>
  <si>
    <t>Bán hàng DalatFarm  M1 Masterise Ocean park theo hóa đơn 00025015</t>
  </si>
  <si>
    <t>HBTL25011731</t>
  </si>
  <si>
    <t>Hàng Trả - DalatFarm  M1 Masterise Ocean park - DALATFARM007</t>
  </si>
  <si>
    <t>HBTL25012078</t>
  </si>
  <si>
    <t>HBTL25012104</t>
  </si>
  <si>
    <t>BH2322844</t>
  </si>
  <si>
    <t>Dalat Farm Vinhomes Ocean S1.10, HN</t>
  </si>
  <si>
    <t>BH2322850</t>
  </si>
  <si>
    <t>Dalat Farm Vinhomes Ocean S2.10, HN</t>
  </si>
  <si>
    <t>BH2323149</t>
  </si>
  <si>
    <t>Dalat Farm Tòa P3 Ocean Park, HN</t>
  </si>
  <si>
    <t>BH2323278</t>
  </si>
  <si>
    <t>BH2323279</t>
  </si>
  <si>
    <t>BH2323280</t>
  </si>
  <si>
    <t>BH2323281</t>
  </si>
  <si>
    <t>DalatFarm  M1 Masterise Ocean park</t>
  </si>
  <si>
    <t>BH2323951</t>
  </si>
  <si>
    <t>BH2323954</t>
  </si>
  <si>
    <t>BH2323958</t>
  </si>
  <si>
    <t>BH2323959</t>
  </si>
  <si>
    <t>BH2323971</t>
  </si>
  <si>
    <t>BH2324426</t>
  </si>
  <si>
    <t>BH2324428</t>
  </si>
  <si>
    <t>BH2324436</t>
  </si>
  <si>
    <t>Dalat Farm Vinhomes Ocean S2.16, HN, CK 10% ĐƠN ĐẦU TIÊN</t>
  </si>
  <si>
    <t>BH2324904</t>
  </si>
  <si>
    <t>Dalat Farm Vinhomes Ocean S2.16, HN</t>
  </si>
  <si>
    <t>BH2324908</t>
  </si>
  <si>
    <t>BH2324912</t>
  </si>
  <si>
    <t>BH2324922</t>
  </si>
  <si>
    <t>BH2324451</t>
  </si>
  <si>
    <t>DalatFarm M1 Masterise Ocean park</t>
  </si>
  <si>
    <t>BH2325538</t>
  </si>
  <si>
    <t>BH2325570</t>
  </si>
  <si>
    <t>BH2326442</t>
  </si>
  <si>
    <t>BH2326469</t>
  </si>
  <si>
    <t>BH2326476</t>
  </si>
  <si>
    <t>BH2326481</t>
  </si>
  <si>
    <t>Dalat Farm Vinhomes Ocean S2.09, HN</t>
  </si>
  <si>
    <t>BH2331295</t>
  </si>
  <si>
    <t>BH2358752</t>
  </si>
  <si>
    <t>BH2358932</t>
  </si>
  <si>
    <t>BH2358934</t>
  </si>
  <si>
    <t>BH2362804</t>
  </si>
  <si>
    <t>BH2365184</t>
  </si>
  <si>
    <t>BH2365199</t>
  </si>
  <si>
    <t>Bán hàng DalatFarm  M1 Masterise Ocean park</t>
  </si>
  <si>
    <t>BH2365183</t>
  </si>
  <si>
    <t>Bán hàng Dalat Farm Vinhomes Ocean S2.16, HN</t>
  </si>
  <si>
    <t>BH2362803</t>
  </si>
  <si>
    <t>Bán hàng Dalat Farm Vinhomes Ocean S1.08, HN</t>
  </si>
  <si>
    <t>BH2341752</t>
  </si>
  <si>
    <t>ĐƠN FINEMART</t>
  </si>
  <si>
    <t>BH2341753</t>
  </si>
  <si>
    <t>BH2345020</t>
  </si>
  <si>
    <t>BH2350744</t>
  </si>
  <si>
    <t>FINEMART Căn 01S03, block S7.02 chung cư Vinhomes Grand Park</t>
  </si>
  <si>
    <t>BH2350745</t>
  </si>
  <si>
    <t>FINEMART Căn 01S04, Block S2.01, Chung Cư Vinhomes, Grand Park, Đường Nguyễn Xiển, P. Long Thạnh Mỹ, TP.Thủ Đức</t>
  </si>
  <si>
    <t>BH2350746</t>
  </si>
  <si>
    <t>FINEMART Căn 01S02, Block S5.01, Chung Cư Vinhomes, Grand Park</t>
  </si>
  <si>
    <t>BH2353344</t>
  </si>
  <si>
    <t>FINEMART KDC Palm Residence</t>
  </si>
  <si>
    <t>BH2354286</t>
  </si>
  <si>
    <t>ĐƠN FINEMART S2.01--1</t>
  </si>
  <si>
    <t>BH2354770</t>
  </si>
  <si>
    <t>FINEMART S5.01 5/8 - FINEMART Căn 01S02, Block S5.01, Chung Cư Vinhomes, Grand Park</t>
  </si>
  <si>
    <t>BH2354771</t>
  </si>
  <si>
    <t>FINEMART S7.02 5/8 - FINEMART Căn 01S03, block S7.02 chung cư Vinhomes Grand Park</t>
  </si>
  <si>
    <t>BH2358935</t>
  </si>
  <si>
    <t>BH/207/20251561</t>
  </si>
  <si>
    <t>FINEMART S2.01 14/10</t>
  </si>
  <si>
    <t>BH/207/20251562</t>
  </si>
  <si>
    <t>FINEMART S7.02 14/10 - FINEMART 512 Nguyễn Xiển</t>
  </si>
  <si>
    <t>BH/207/20251563</t>
  </si>
  <si>
    <t>FINEMART S5.01 14/10 - FINEMART Căn 01S02, Block S5.01, Chung Cư Vinhomes, Grand Park</t>
  </si>
  <si>
    <t>06 Đường A05, KDC Palm Residence, KP19, Phường Bình Trưng, Thành phố Hồ Chí Minh</t>
  </si>
  <si>
    <t>BH2372358</t>
  </si>
  <si>
    <t>FINEMART04 28/10</t>
  </si>
  <si>
    <t>BH2321760</t>
  </si>
  <si>
    <t>ĐƠN KHÁCH LẼ GREEN MART 183 Hoàng Mai , THANH TOÁN 15 HÀNG THÁNG , CK 10% ĐƠN ĐẦU , SĐT CỬA HÀNG : 0359090944</t>
  </si>
  <si>
    <t>HBTL25011611</t>
  </si>
  <si>
    <t>Hàng Trả - GREEN MART 183 Hoàng Mai - phiếu : : THN002366 - Green001</t>
  </si>
  <si>
    <t>BH2323004</t>
  </si>
  <si>
    <t>Bán hàng GREEN MART 183 Hoàng Mai</t>
  </si>
  <si>
    <t>HBTL25011274</t>
  </si>
  <si>
    <t>Hàng Trả - GREEN MART 183 Hoàng Mai - Green001</t>
  </si>
  <si>
    <t>BH2323402</t>
  </si>
  <si>
    <t>HBTL25011273</t>
  </si>
  <si>
    <t>Hàng Trả - GREEN MART 183 Hoàng Mai. - Green001</t>
  </si>
  <si>
    <t>BH2324182</t>
  </si>
  <si>
    <t>HBTL2508001774</t>
  </si>
  <si>
    <t>BH2324636</t>
  </si>
  <si>
    <t>BH2325394</t>
  </si>
  <si>
    <t>GREEN MART 183 Hoàng Mai</t>
  </si>
  <si>
    <t>BH2325546</t>
  </si>
  <si>
    <t>HBTL2508000054</t>
  </si>
  <si>
    <t>hàng Trả - GREEN MART 183 Hoàng Mai - Green001</t>
  </si>
  <si>
    <t>BH2327590</t>
  </si>
  <si>
    <t>BH2332046</t>
  </si>
  <si>
    <t>BH2359086</t>
  </si>
  <si>
    <t>BH2321761</t>
  </si>
  <si>
    <t>ĐƠN KHÁCH LẼ GREEN MART 48 Trần Kim Xuyến , THANH TOÁN 15 HÀNG THÁNG , CK 10% ĐƠN ĐẦU , SĐT CỬA HÀNG : 0868090944</t>
  </si>
  <si>
    <t>BH2322913</t>
  </si>
  <si>
    <t>Bán hàng GREEN MART 48 Trần Kim Xuyến</t>
  </si>
  <si>
    <t>HBTL25011613</t>
  </si>
  <si>
    <t>Hàng Trả - GREEN MART 48 Trần Kim Xuyến - phiếu : THN001725 -Green002</t>
  </si>
  <si>
    <t>HBTL25011612</t>
  </si>
  <si>
    <t>Hàng Trả - GREEN MART 48 Trần Kim Xuyến - phiếu : THN001735- Green002</t>
  </si>
  <si>
    <t>HBTL2508000055</t>
  </si>
  <si>
    <t>Hàng Trả - GREEN MART 48 Trần Kim Xuyến - Green002</t>
  </si>
  <si>
    <t>BH2325633</t>
  </si>
  <si>
    <t>GREEN MART 48 Trần Kim Xuyến</t>
  </si>
  <si>
    <t>BH202509889</t>
  </si>
  <si>
    <t>BH2360640</t>
  </si>
  <si>
    <t>BH2362697</t>
  </si>
  <si>
    <t>BH2321763</t>
  </si>
  <si>
    <t>ĐƠN KHÁCH LẼ GREEN MART Vinhomes Ocean Park - Khu Pavilion tòa P4 , THANH TOÁN 15 HÀNG THÁNG , CK 10% ĐƠN ĐẦU , SĐT CỬA HÀNG : 076 6090944</t>
  </si>
  <si>
    <t>BH2322345</t>
  </si>
  <si>
    <t>GREEN MART Vinhomes Ocean Park - Khu Pavilion tòa P4</t>
  </si>
  <si>
    <t>BH2322997</t>
  </si>
  <si>
    <t>Bán hàng GREEN MART Vinhomes Ocean Park - Khu Pavilion tòa P4</t>
  </si>
  <si>
    <t>BH2323150</t>
  </si>
  <si>
    <t>BH2323276</t>
  </si>
  <si>
    <t>HBTL25011614</t>
  </si>
  <si>
    <t>Hàng Trả -GREEN MART Vinhomes Ocean Park - Khu Pavilion tòa P4 - phiếu : THN002522 -Green004</t>
  </si>
  <si>
    <t>HBTL2508001775</t>
  </si>
  <si>
    <t>Hàng Trả -GREEN MART Vinhomes Ocean Park - Khu Pavilion tòa P4 - Green004</t>
  </si>
  <si>
    <t>HBTL25011736</t>
  </si>
  <si>
    <t>Hàng Trả - GREEN MART Vinhomes Ocean Park - Khu Pavilion tòa P4 - Green004</t>
  </si>
  <si>
    <t>BH2324472</t>
  </si>
  <si>
    <t>BH2325539</t>
  </si>
  <si>
    <t>HBTL25012612</t>
  </si>
  <si>
    <t>Hàng Trả - GREEN MART Vinhomes Ocean Park - Khu Pavilion tòa P4-THN002862</t>
  </si>
  <si>
    <t>BH2326069</t>
  </si>
  <si>
    <t>BH2326492</t>
  </si>
  <si>
    <t>BH2328864</t>
  </si>
  <si>
    <t>BH2331454</t>
  </si>
  <si>
    <t>BH2358189</t>
  </si>
  <si>
    <t>BH2359075</t>
  </si>
  <si>
    <t>BH2360585</t>
  </si>
  <si>
    <t>BH2361676</t>
  </si>
  <si>
    <t>BH2364161</t>
  </si>
  <si>
    <t>BH2321762</t>
  </si>
  <si>
    <t>ĐƠN KHÁCH LẼGREEN MART Vinhomes Ocean Park - Khu vip Ruby tòa R102 , THANH TOÁN 15 HÀNG THÁNG , CK 10% ĐƠN ĐẦU , SĐT CỬA HÀNG : 0799090944</t>
  </si>
  <si>
    <t>BH2322144</t>
  </si>
  <si>
    <t>Bán hàng GREEN MART Vinhomes Ocean Park - Khu vip Ruby tòa R102</t>
  </si>
  <si>
    <t>BH2322364</t>
  </si>
  <si>
    <t>BH2322969</t>
  </si>
  <si>
    <t>GREEN MART Vinhomes Ocean Park - Khu vip Ruby tòa R102</t>
  </si>
  <si>
    <t>HBTL25011615</t>
  </si>
  <si>
    <t>Hàng Trả - GREEN MART Vinhomes Ocean Park - Khu vip Ruby tòa R102 - phiếu : THN002520 -Green003</t>
  </si>
  <si>
    <t>BH2323832</t>
  </si>
  <si>
    <t>HBTL25012611</t>
  </si>
  <si>
    <t>Hàng trả -Ocean Park - Khu vip Ruby tòa R102 -THN002581</t>
  </si>
  <si>
    <t>BH2324881</t>
  </si>
  <si>
    <t>BH2325424</t>
  </si>
  <si>
    <t>HBTL25012092</t>
  </si>
  <si>
    <t>Hàng Trả - GREEN MART Vinhomes Ocean Park - Khu vip Ruby tòa R102 - Green003</t>
  </si>
  <si>
    <t>HBTL25012618</t>
  </si>
  <si>
    <t>Hàng Trả - GREEN MART Vinhomes Ocean Park - Khu vip Ruby tòa R102- (TH -5/5/2025) -Green003</t>
  </si>
  <si>
    <t>BH2326441</t>
  </si>
  <si>
    <t>BH2326560</t>
  </si>
  <si>
    <t>BH2332005</t>
  </si>
  <si>
    <t>BH2360639</t>
  </si>
  <si>
    <t>BH2321764</t>
  </si>
  <si>
    <t>ĐƠN KHÁCH LẼ GREEN MART Vinhomes Smart City Tòa SA3 , THANH TOÁN 15 HÀNG THÁNG , CK 10% ĐƠN ĐẦU , SĐT CỬA HÀNG : 0853090944</t>
  </si>
  <si>
    <t>BH2322343</t>
  </si>
  <si>
    <t>GREEN MART Vinhomes Smart City</t>
  </si>
  <si>
    <t>BH2322998</t>
  </si>
  <si>
    <t>Bán hàng GREEN MART Vinhomes Smart City</t>
  </si>
  <si>
    <t>BH2323441</t>
  </si>
  <si>
    <t>BH2324264</t>
  </si>
  <si>
    <t>BH2325472</t>
  </si>
  <si>
    <t>BH2326038</t>
  </si>
  <si>
    <t>BH2326422</t>
  </si>
  <si>
    <t>BH2328708</t>
  </si>
  <si>
    <t>BH2331453</t>
  </si>
  <si>
    <t>BH202509888</t>
  </si>
  <si>
    <t>BH2359764</t>
  </si>
  <si>
    <t>HBTL2311/4267</t>
  </si>
  <si>
    <t>BH2319601</t>
  </si>
  <si>
    <t>ĐƠN KHÁCH LẼ C6, THANH TOÁN LUN, CK 7%, SĐT: 0353870217 CHỊ GIANG</t>
  </si>
  <si>
    <t>BH2320222</t>
  </si>
  <si>
    <t>BH2321401</t>
  </si>
  <si>
    <t>BH2322400</t>
  </si>
  <si>
    <t>Bán hàng Green mart- hope resident</t>
  </si>
  <si>
    <t>HBTL25011143</t>
  </si>
  <si>
    <t>HBTL25011681</t>
  </si>
  <si>
    <t>BH2324046</t>
  </si>
  <si>
    <t>BH2324467</t>
  </si>
  <si>
    <t>ĐƠN KHÁCH LẼ Green mart- hope resident, THANH TOÁN LUN,  SĐT: 0353870217 CHỊ GIANG</t>
  </si>
  <si>
    <t>BH2325130</t>
  </si>
  <si>
    <t>BTLHN2304/121</t>
  </si>
  <si>
    <t>BTLHN2304/122</t>
  </si>
  <si>
    <t>BTLHN2304/123</t>
  </si>
  <si>
    <t>BH2331436</t>
  </si>
  <si>
    <t>BH2326498</t>
  </si>
  <si>
    <t>Bán hàng Green Mart Tòa CT2A chung cư Homeland, Phường Bồ Đề (Thượng Thanh cũ) (hệ thống green mart) , ĐƠN ĐẦU KHAI TRƯƠNG CK 10% GIAO NGÀY 12-8-2025</t>
  </si>
  <si>
    <t>BH2207-2071</t>
  </si>
  <si>
    <t>Happymart anland 2</t>
  </si>
  <si>
    <t>BH2207-2069</t>
  </si>
  <si>
    <t>Happymart ct8a kđt Dương Nội</t>
  </si>
  <si>
    <t>BH2207-2070</t>
  </si>
  <si>
    <t>Happymart anland 1</t>
  </si>
  <si>
    <t>BH2208-0887</t>
  </si>
  <si>
    <t>BH2208-1170</t>
  </si>
  <si>
    <t>BH2208-1314</t>
  </si>
  <si>
    <t>Happy Mart CT2 Dương Nội, HN</t>
  </si>
  <si>
    <t>BH2209/1963</t>
  </si>
  <si>
    <t>BH2209/1961</t>
  </si>
  <si>
    <t>BH2209/1962</t>
  </si>
  <si>
    <t>BH2209/4816</t>
  </si>
  <si>
    <t>BH2210/2274</t>
  </si>
  <si>
    <t>BH2210/2273</t>
  </si>
  <si>
    <t>BH2210/3025</t>
  </si>
  <si>
    <t>BH2209-3806</t>
  </si>
  <si>
    <t>BH2209-5611</t>
  </si>
  <si>
    <t>HT23020188</t>
  </si>
  <si>
    <t>HT23020187</t>
  </si>
  <si>
    <t>Happymart CT8a Dương Nội, HN</t>
  </si>
  <si>
    <t>HT23020189</t>
  </si>
  <si>
    <t>HT23020190</t>
  </si>
  <si>
    <t>HBTL2210/163</t>
  </si>
  <si>
    <t>BH2212-6216</t>
  </si>
  <si>
    <t>BH2212-6293</t>
  </si>
  <si>
    <t>BH2303113</t>
  </si>
  <si>
    <t>BH2303262</t>
  </si>
  <si>
    <t>BH2304479</t>
  </si>
  <si>
    <t>HBTL2301/115</t>
  </si>
  <si>
    <t>HAPPYMART0003</t>
  </si>
  <si>
    <t>HBTL2304/231</t>
  </si>
  <si>
    <t>Happymart Anland 1</t>
  </si>
  <si>
    <t>HBTL2304/250</t>
  </si>
  <si>
    <t>HBTL2304/267</t>
  </si>
  <si>
    <t>HBTL2303/010</t>
  </si>
  <si>
    <t>BH2318682</t>
  </si>
  <si>
    <t>ĐƠN KHÁCH LẼ Happymart CT8a Dương Nội, HN, THANH TOÁN LUN , CHỊ VUI SĐT : 0865239929 , CK 5% CỐ ĐỊNH</t>
  </si>
  <si>
    <t>0006260</t>
  </si>
  <si>
    <t>Bán hàng CÔNG TY CỔ PHẦN SHINSEN GROUP theo hóa đơn 0006260</t>
  </si>
  <si>
    <t>0007441</t>
  </si>
  <si>
    <t>Bán hàng CÔNG TY CỔ PHẦN SHINSEN GROUP theo hóa đơn 0007441</t>
  </si>
  <si>
    <t>0007626</t>
  </si>
  <si>
    <t>Bán hàng CÔNG TY CỔ PHẦN SHINSEN GROUP theo hóa đơn 0007626</t>
  </si>
  <si>
    <t>0007683</t>
  </si>
  <si>
    <t>Bán hàng CÔNG TY CỔ PHẦN SHINSEN GROUP theo hóa đơn 0007683</t>
  </si>
  <si>
    <t>0010425</t>
  </si>
  <si>
    <t>Bán hàng CÔNG TY CỔ PHẦN SHINSEN GROUP theo hóa đơn 0010425</t>
  </si>
  <si>
    <t>0010439</t>
  </si>
  <si>
    <t>Bán hàng CÔNG TY CỔ PHẦN SHINSEN GROUP theo hóa đơn 0010439</t>
  </si>
  <si>
    <t>0010742</t>
  </si>
  <si>
    <t>Bán hàng CÔNG TY CỔ PHẦN SHINSEN GROUP theo hóa đơn 0010742</t>
  </si>
  <si>
    <t>0011240</t>
  </si>
  <si>
    <t>Bán hàng CÔNG TY CỔ PHẦN SHINSEN GROUP theo hóa đơn 0011240</t>
  </si>
  <si>
    <t>0011257</t>
  </si>
  <si>
    <t>Bán hàng CÔNG TY CỔ PHẦN SHINSEN GROUP theo hóa đơn 0011257</t>
  </si>
  <si>
    <t>0012792</t>
  </si>
  <si>
    <t>Bán hàng CÔNG TY CỔ PHẦN SHINSEN GROUP theo hóa đơn 0012792</t>
  </si>
  <si>
    <t>00000235</t>
  </si>
  <si>
    <t>Bán hàng CÔNG TY CỔ PHẦN SHINSEN GROUP theo hóa đơn 00000235</t>
  </si>
  <si>
    <t>00000250</t>
  </si>
  <si>
    <t>Bán hàng CÔNG TY CỔ PHẦN SHINSEN GROUP theo hóa đơn 00000250</t>
  </si>
  <si>
    <t>00000921</t>
  </si>
  <si>
    <t>Bán hàng CÔNG TY CỔ PHẦN SHINSEN GROUP theo hóa đơn 00000921</t>
  </si>
  <si>
    <t>00003436</t>
  </si>
  <si>
    <t>Bán hàng CÔNG TY CỔ PHẦN SHINSEN GROUP theo hóa đơn 00003436</t>
  </si>
  <si>
    <t>00004658</t>
  </si>
  <si>
    <t>Bán hàng CÔNG TY CỔ PHẦN SHINSEN GROUP theo hóa đơn 00004658</t>
  </si>
  <si>
    <t>00004659</t>
  </si>
  <si>
    <t>Bán hàng CÔNG TY CỔ PHẦN SHINSEN GROUP theo hóa đơn 00004659</t>
  </si>
  <si>
    <t>00005411</t>
  </si>
  <si>
    <t>Bán hàng CÔNG TY CỔ PHẦN SHINSEN GROUP theo hóa đơn 00005411</t>
  </si>
  <si>
    <t>00005583</t>
  </si>
  <si>
    <t>Bán hàng CÔNG TY CỔ PHẦN SHINSEN GROUP theo hóa đơn 00005583</t>
  </si>
  <si>
    <t>00006265</t>
  </si>
  <si>
    <t>Bán hàng CÔNG TY CỔ PHẦN SHINSEN GROUP theo hóa đơn 00006265</t>
  </si>
  <si>
    <t>00006749</t>
  </si>
  <si>
    <t>Bán hàng CÔNG TY CỔ PHẦN SHINSEN GROUP theo hóa đơn 00006749</t>
  </si>
  <si>
    <t>00009775</t>
  </si>
  <si>
    <t>Bán hàng CÔNG TY CỔ PHẦN SHINSEN GROUP theo hóa đơn 00009775</t>
  </si>
  <si>
    <t>00010542</t>
  </si>
  <si>
    <t>Bán hàng CÔNG TY CỔ PHẦN SHINSEN GROUP theo hóa đơn 00010542</t>
  </si>
  <si>
    <t>00013488</t>
  </si>
  <si>
    <t>Bán hàng CÔNG TY CỔ PHẦN SHINSEN GROUP theo hóa đơn 00013488</t>
  </si>
  <si>
    <t>00015812</t>
  </si>
  <si>
    <t>Bán hàng CÔNG TY CỔ PHẦN SHINSEN GROUP theo hóa đơn 00015812</t>
  </si>
  <si>
    <t>00017102</t>
  </si>
  <si>
    <t>Bán hàng CÔNG TY CỔ PHẦN SHINSEN GROUP theo hóa đơn 00017102</t>
  </si>
  <si>
    <t>00017677</t>
  </si>
  <si>
    <t>Bán hàng CÔNG TY CỔ PHẦN SHINSEN GROUP theo hóa đơn 00017677</t>
  </si>
  <si>
    <t>00018358</t>
  </si>
  <si>
    <t>Bán hàng CÔNG TY CỔ PHẦN SHINSEN GROUP theo hóa đơn 00018358</t>
  </si>
  <si>
    <t>00019520</t>
  </si>
  <si>
    <t>Bán hàng CÔNG TY CỔ PHẦN SHINSEN GROUP theo hóa đơn 00019520</t>
  </si>
  <si>
    <t>00021898</t>
  </si>
  <si>
    <t>Bán hàng CÔNG TY CỔ PHẦN SHINSEN GROUP theo hóa đơn 00021898</t>
  </si>
  <si>
    <t>00023969</t>
  </si>
  <si>
    <t>Bán hàng Shinsen Cửa Hàng Nguyễn Văn Đậu theo hóa đơn 00023969</t>
  </si>
  <si>
    <t>00024369</t>
  </si>
  <si>
    <t>Bán hàng Shinsen Cửa Hàng Nguyễn Văn Công theo hóa đơn 00024369</t>
  </si>
  <si>
    <t>00027076</t>
  </si>
  <si>
    <t>Bán hàng CÔNG TY CỔ PHẦN SHINSEN GROUP theo hóa đơn 00027076</t>
  </si>
  <si>
    <t>00028964</t>
  </si>
  <si>
    <t>Bán hàng Shinsen Cửa Hàng Nguyễn Văn Công theo hóa đơn 00028964</t>
  </si>
  <si>
    <t>00028984</t>
  </si>
  <si>
    <t>Bán hàng Shinsen Cửa Hàng Nguyễn Văn Đậu theo hóa đơn 00028984</t>
  </si>
  <si>
    <t>00029644</t>
  </si>
  <si>
    <t>Bán hàng Shinsen Cửa Hàng Nguyễn Văn Công theo hóa đơn 00029644</t>
  </si>
  <si>
    <t>00033910</t>
  </si>
  <si>
    <t>Bán hàng CÔNG TY CỔ PHẦN SHINSEN GROUP theo hóa đơn 00033910</t>
  </si>
  <si>
    <t>00033911</t>
  </si>
  <si>
    <t>Bán hàng CÔNG TY CỔ PHẦN SHINSEN GROUP theo hóa đơn 00033911</t>
  </si>
  <si>
    <t>00034309</t>
  </si>
  <si>
    <t>Bán hàng CÔNG TY CỔ PHẦN SHINSEN GROUP theo hóa đơn 00034309</t>
  </si>
  <si>
    <t>00034328</t>
  </si>
  <si>
    <t>Bán hàng Shinsen Cửa Hàng Nguyễn Văn Công theo hóa đơn 00034328</t>
  </si>
  <si>
    <t>00036453</t>
  </si>
  <si>
    <t>Bán hàng Shinsen Cửa Hàng Nguyễn Văn Đậu theo hóa đơn 00036453</t>
  </si>
  <si>
    <t>00037770</t>
  </si>
  <si>
    <t>Bán hàng Shinsen Cửa Hàng Nguyễn Văn Công theo hóa đơn 00037770</t>
  </si>
  <si>
    <t>00041713</t>
  </si>
  <si>
    <t>Bán hàng Shinsen Cửa Hàng Nguyễn Văn Công theo hóa đơn 00041713</t>
  </si>
  <si>
    <t>00044679</t>
  </si>
  <si>
    <t>Bán hàng Shinsen Cửa Hàng Phạm Viết Chánh theo hóa đơn 00044679</t>
  </si>
  <si>
    <t>00045804</t>
  </si>
  <si>
    <t>Bán hàng Shinsen Cửa Hàng Nguyễn Văn Công theo hóa đơn 00045804</t>
  </si>
  <si>
    <t>00046930</t>
  </si>
  <si>
    <t>Bán hàng Shinsen Cửa Hàng Ngô Quyền theo hóa đơn 00046930</t>
  </si>
  <si>
    <t>00047673</t>
  </si>
  <si>
    <t>Bán hàng Shinsen Cửa Hàng Phạm Viết Chánh theo hóa đơn 00047673</t>
  </si>
  <si>
    <t>00049627</t>
  </si>
  <si>
    <t>Bán hàng Shinsen Cửa Hàng Nguyễn Văn Công theo hóa đơn 00049627</t>
  </si>
  <si>
    <t>00049722</t>
  </si>
  <si>
    <t>Bán hàng Shinsen Cửa Hàng Phạm Viết Chánh theo hóa đơn 00049722</t>
  </si>
  <si>
    <t>00052097</t>
  </si>
  <si>
    <t>Bán hàng Shinsen Cửa Hàng Nguyễn Văn Công theo hóa đơn 00052097</t>
  </si>
  <si>
    <t>00054474</t>
  </si>
  <si>
    <t>Bán hàng Shinsen Cửa Hàng Nguyễn Văn Công theo hóa đơn 00054474</t>
  </si>
  <si>
    <t>00055226</t>
  </si>
  <si>
    <t>Bán hàng Shinsen Cửa Hàng Phạm Viết Chánh theo hóa đơn 00055226</t>
  </si>
  <si>
    <t>PT2507/0015</t>
  </si>
  <si>
    <t>PT2501/0002</t>
  </si>
  <si>
    <t>CLEVERFOOD thanh toán công nợ T10.2024</t>
  </si>
  <si>
    <t>Tồn đầu kỳ</t>
  </si>
  <si>
    <t>PT2504/0087</t>
  </si>
  <si>
    <t>PT2504/0073</t>
  </si>
  <si>
    <t>PT2505/0072</t>
  </si>
  <si>
    <t>PT2506/0049</t>
  </si>
  <si>
    <t>PT2507/0005</t>
  </si>
  <si>
    <t>Giảm công nợ</t>
  </si>
  <si>
    <t>PT/C6-0027</t>
  </si>
  <si>
    <t>PT/C6-0071</t>
  </si>
  <si>
    <t>BC2210-0020</t>
  </si>
  <si>
    <t>PT2503/0022</t>
  </si>
  <si>
    <t>PT2504/0032</t>
  </si>
  <si>
    <t>PT2504/0029</t>
  </si>
  <si>
    <t>PT2504/0030</t>
  </si>
  <si>
    <t>PT2504/0031</t>
  </si>
  <si>
    <t>PT/C6-0007</t>
  </si>
  <si>
    <t>PT2505/0018</t>
  </si>
  <si>
    <t>PT2506/0023</t>
  </si>
  <si>
    <t>PT2506/0024</t>
  </si>
  <si>
    <t>PT/C6-0006</t>
  </si>
  <si>
    <t>BC2210-0009</t>
  </si>
  <si>
    <t>PT2506/0036</t>
  </si>
  <si>
    <t>PT2506/0047</t>
  </si>
  <si>
    <t>PT2506/0053</t>
  </si>
  <si>
    <t>PT2507/0039</t>
  </si>
  <si>
    <t>PT2507/0057</t>
  </si>
  <si>
    <t>PT/C6-0005</t>
  </si>
  <si>
    <t>PT/C6-0021</t>
  </si>
  <si>
    <t>PT/C6-0064</t>
  </si>
  <si>
    <t>BC2210-0010</t>
  </si>
  <si>
    <t>BC2210-0021</t>
  </si>
  <si>
    <t>PT2503/0058</t>
  </si>
  <si>
    <t>PT2501/0076</t>
  </si>
  <si>
    <t>PT2506/0037</t>
  </si>
  <si>
    <t>PT2507/0050</t>
  </si>
  <si>
    <t>PT/C6-0004</t>
  </si>
  <si>
    <t>BH2365038</t>
  </si>
  <si>
    <t>00071355</t>
  </si>
  <si>
    <t>Bán hàng Cửa hàng Tiện ích C Mart FLC Đại Mỗ theo hóa đơn 00071355</t>
  </si>
  <si>
    <t>PT2501/0038</t>
  </si>
  <si>
    <t>BC2508/0054</t>
  </si>
  <si>
    <t>BTLHN2304/133</t>
  </si>
  <si>
    <t>Hàng Trả - Cửa hàng Tiện ích C Mart FLC Đại Mỗ - KL.HN003</t>
  </si>
  <si>
    <t>PT2503/0061</t>
  </si>
  <si>
    <t>PT2505/0037</t>
  </si>
  <si>
    <t>PT2503/0016</t>
  </si>
  <si>
    <t>PT2506/0031</t>
  </si>
  <si>
    <t>PT2507/0013</t>
  </si>
  <si>
    <t>PT2507/0043</t>
  </si>
  <si>
    <t>PT/C6-0028</t>
  </si>
  <si>
    <t>BC2210-0016</t>
  </si>
  <si>
    <t>BC2210-0038</t>
  </si>
  <si>
    <t>BC2210-0041</t>
  </si>
  <si>
    <t>PT2503/0062</t>
  </si>
  <si>
    <t>Thu tiền đơn hàng BH2319174 (21/12)</t>
  </si>
  <si>
    <t>PT2504/0067</t>
  </si>
  <si>
    <t>Đơn năm 2024</t>
  </si>
  <si>
    <t>PT2501/0035</t>
  </si>
  <si>
    <t>PT2501/0067</t>
  </si>
  <si>
    <t>PT2502/0031</t>
  </si>
  <si>
    <t>PT2502/0042</t>
  </si>
  <si>
    <t>PT2503/0060</t>
  </si>
  <si>
    <t>PT2504/0015</t>
  </si>
  <si>
    <t>PT2505/0022</t>
  </si>
  <si>
    <t>PT2505/0055</t>
  </si>
  <si>
    <t>PT2506/0035</t>
  </si>
  <si>
    <t>PT2507/0020</t>
  </si>
  <si>
    <t>BC2507/0056</t>
  </si>
  <si>
    <t>BC2508/0053</t>
  </si>
  <si>
    <t>BC2508/0071</t>
  </si>
  <si>
    <t>PT2507/0041</t>
  </si>
  <si>
    <t>PT2503/0055</t>
  </si>
  <si>
    <t>PT2501/0020</t>
  </si>
  <si>
    <t>PT2501/0082</t>
  </si>
  <si>
    <t>PT2504/0072</t>
  </si>
  <si>
    <t>PT/C6-0047</t>
  </si>
  <si>
    <t>PT/C6-0063</t>
  </si>
  <si>
    <t>PT/C6-0087</t>
  </si>
  <si>
    <t>PT/C6-0106</t>
  </si>
  <si>
    <t>BC2210-0055</t>
  </si>
  <si>
    <t>PT2501/0049</t>
  </si>
  <si>
    <t>PT2505/0041</t>
  </si>
  <si>
    <t>PT2505/0064</t>
  </si>
  <si>
    <t>HBTL25011680</t>
  </si>
  <si>
    <t>PT/C6-0036</t>
  </si>
  <si>
    <t>BC2210-0014</t>
  </si>
  <si>
    <t>PT/C6-0032</t>
  </si>
  <si>
    <t>BC2210-0040</t>
  </si>
  <si>
    <t>BH2365182</t>
  </si>
  <si>
    <t>PT2505/0015</t>
  </si>
  <si>
    <t>PT2506/0016</t>
  </si>
  <si>
    <t>PT/C6-0029</t>
  </si>
  <si>
    <t>PT/C6-0033</t>
  </si>
  <si>
    <t>PT/C6-0035</t>
  </si>
  <si>
    <t>BC2210-0017</t>
  </si>
  <si>
    <t>BC2210-0037</t>
  </si>
  <si>
    <t>BC2501/0006</t>
  </si>
  <si>
    <t>BC2502/0042</t>
  </si>
  <si>
    <t>BC2504/0014</t>
  </si>
  <si>
    <t>BC2505/0051</t>
  </si>
  <si>
    <t>BC2508/0064</t>
  </si>
  <si>
    <t>BC2509/0066</t>
  </si>
  <si>
    <t>BC2510/0009</t>
  </si>
  <si>
    <t>PT2504/0027</t>
  </si>
  <si>
    <t>PT2504/0047</t>
  </si>
  <si>
    <t>PT2507/0058</t>
  </si>
  <si>
    <t>PT/C6-0026</t>
  </si>
  <si>
    <t>BC2210-0029</t>
  </si>
  <si>
    <t>BC2210-0030</t>
  </si>
  <si>
    <t>PT2506/0018</t>
  </si>
  <si>
    <t>PT2506/0034</t>
  </si>
  <si>
    <t>PT2507/0042</t>
  </si>
  <si>
    <t>PT/PVH - 0002</t>
  </si>
  <si>
    <t>PT/PVH - 0022</t>
  </si>
  <si>
    <t>PT2501/0033</t>
  </si>
  <si>
    <t>PT2501/0062</t>
  </si>
  <si>
    <t>PT2502/0004</t>
  </si>
  <si>
    <t>PT2502/0020</t>
  </si>
  <si>
    <t>PT2502/0040</t>
  </si>
  <si>
    <t>PT2503/0002</t>
  </si>
  <si>
    <t>PT2503/0054</t>
  </si>
  <si>
    <t>PT2504/0016</t>
  </si>
  <si>
    <t>PT2504/0058</t>
  </si>
  <si>
    <t>PT2505/0016</t>
  </si>
  <si>
    <t>PT2505/0040</t>
  </si>
  <si>
    <t>PT2505/0065</t>
  </si>
  <si>
    <t>PT2507/0014</t>
  </si>
  <si>
    <t>PT/C6-0030</t>
  </si>
  <si>
    <t>PT/C6-0031</t>
  </si>
  <si>
    <t>BC2210-0015</t>
  </si>
  <si>
    <t>BC2210-0039</t>
  </si>
  <si>
    <t>PT2505/0017</t>
  </si>
  <si>
    <t>PT2504/0070</t>
  </si>
  <si>
    <t>PT2506/0014</t>
  </si>
  <si>
    <t>PT2501/0074</t>
  </si>
  <si>
    <t>PT/C6-0062</t>
  </si>
  <si>
    <t>PT2504/0085</t>
  </si>
  <si>
    <t>PT2505/0027</t>
  </si>
  <si>
    <t>PT2506/0059</t>
  </si>
  <si>
    <t>PT/C6-0061</t>
  </si>
  <si>
    <t>BC2210-0006</t>
  </si>
  <si>
    <t>BH2318385</t>
  </si>
  <si>
    <t>BH2316406</t>
  </si>
  <si>
    <t>PT2502/0021</t>
  </si>
  <si>
    <t>PT2508/0008</t>
  </si>
  <si>
    <t>PT2507/0046</t>
  </si>
  <si>
    <t>PT2504/0056</t>
  </si>
  <si>
    <t>PT2506/0043</t>
  </si>
  <si>
    <t>BC2210-0031</t>
  </si>
  <si>
    <t>BC2210-0032</t>
  </si>
  <si>
    <t>PT2507/0060</t>
  </si>
  <si>
    <t>PT2502/0037</t>
  </si>
  <si>
    <t>PT2503/0078</t>
  </si>
  <si>
    <t>PT2505/0051</t>
  </si>
  <si>
    <t>PT/C6-0057</t>
  </si>
  <si>
    <t>HN/HT22102501</t>
  </si>
  <si>
    <t>chưa ghi sổ</t>
  </si>
  <si>
    <t>PT2502/0005</t>
  </si>
  <si>
    <t>PT2506/0008</t>
  </si>
  <si>
    <t>PT2506/0009</t>
  </si>
  <si>
    <t>PT2506/0055</t>
  </si>
  <si>
    <t>PT/C6-0099</t>
  </si>
  <si>
    <t>BC2211-0002</t>
  </si>
  <si>
    <t>BH2319045</t>
  </si>
  <si>
    <t>PT2503/0011</t>
  </si>
  <si>
    <t>HN/HT011125</t>
  </si>
  <si>
    <t>PT2501/0075</t>
  </si>
  <si>
    <t>PT2501/0077</t>
  </si>
  <si>
    <t>PT2502/0022</t>
  </si>
  <si>
    <t>PT2503/0023</t>
  </si>
  <si>
    <t>PT2503/0021</t>
  </si>
  <si>
    <t>PT2505/0019</t>
  </si>
  <si>
    <t>PT2504/0033</t>
  </si>
  <si>
    <t>PT2503/0019</t>
  </si>
  <si>
    <t>PT2503/0020</t>
  </si>
  <si>
    <t>BC2506/0032</t>
  </si>
  <si>
    <t>PT2504/0026</t>
  </si>
  <si>
    <t>BH2316733</t>
  </si>
  <si>
    <t>PT2501/0060</t>
  </si>
  <si>
    <t>BH2315295</t>
  </si>
  <si>
    <t>PT2501/0017</t>
  </si>
  <si>
    <t>BH2318791</t>
  </si>
  <si>
    <t>BH2319350</t>
  </si>
  <si>
    <t>PT2501/0040</t>
  </si>
  <si>
    <t>PT2501/0041</t>
  </si>
  <si>
    <t>PT2503/0036</t>
  </si>
  <si>
    <t>PT2504/0014</t>
  </si>
  <si>
    <t>PT2505/0034</t>
  </si>
  <si>
    <t>PT/C6-0044</t>
  </si>
  <si>
    <t>HBTL2508001765</t>
  </si>
  <si>
    <t>BH2319127</t>
  </si>
  <si>
    <t>PT2501/0042</t>
  </si>
  <si>
    <t>PT2503/0035</t>
  </si>
  <si>
    <t>PT2504/0013</t>
  </si>
  <si>
    <t>PT2505/0035</t>
  </si>
  <si>
    <t>PT/C6-0042</t>
  </si>
  <si>
    <t>PT/C6-0043</t>
  </si>
  <si>
    <t>PT2505/0020</t>
  </si>
  <si>
    <t>PT2505/0021</t>
  </si>
  <si>
    <t>PT2505/0052</t>
  </si>
  <si>
    <t>PT2505/0066</t>
  </si>
  <si>
    <t>PT2506/0004</t>
  </si>
  <si>
    <t>PT2506/0039</t>
  </si>
  <si>
    <t>PT/C6-0016</t>
  </si>
  <si>
    <t>PT/C6-0053</t>
  </si>
  <si>
    <t>BC2210-0005</t>
  </si>
  <si>
    <t>BC2210-0044</t>
  </si>
  <si>
    <t>PT2501/0054</t>
  </si>
  <si>
    <t>BH2318583</t>
  </si>
  <si>
    <t>PT2503/0015</t>
  </si>
  <si>
    <t>PT2504/0054</t>
  </si>
  <si>
    <t>PT/C6-0095</t>
  </si>
  <si>
    <t>PT/C6-0098</t>
  </si>
  <si>
    <t>PT/C6-0096</t>
  </si>
  <si>
    <t>PT2507/0017</t>
  </si>
  <si>
    <t>PT/C6-0097</t>
  </si>
  <si>
    <t>BC2210-0059</t>
  </si>
  <si>
    <t>BC2210-0058</t>
  </si>
  <si>
    <t>HN/HT03112505</t>
  </si>
  <si>
    <t>HN/HT03112504</t>
  </si>
  <si>
    <t>BH2365433</t>
  </si>
  <si>
    <t>BH2318718</t>
  </si>
  <si>
    <t>PT2501/0019</t>
  </si>
  <si>
    <t>PT2504/0063</t>
  </si>
  <si>
    <t>PT2504/0062</t>
  </si>
  <si>
    <t>PT2504/0083</t>
  </si>
  <si>
    <t>PT2507/0054</t>
  </si>
  <si>
    <t>PT2507/0055</t>
  </si>
  <si>
    <t>PT2507/0056</t>
  </si>
  <si>
    <t>PT2507/0053</t>
  </si>
  <si>
    <t>PT/C6-0090</t>
  </si>
  <si>
    <t>BH2365769</t>
  </si>
  <si>
    <t>BH2317920</t>
  </si>
  <si>
    <t>BH2319378</t>
  </si>
  <si>
    <t>PT2502/0013</t>
  </si>
  <si>
    <t>PT2502/0014</t>
  </si>
  <si>
    <t>BH2318057</t>
  </si>
  <si>
    <t>PT2501/0032</t>
  </si>
  <si>
    <t>PT2503/0031</t>
  </si>
  <si>
    <t>PT2503/0045</t>
  </si>
  <si>
    <t>PT2504/0035</t>
  </si>
  <si>
    <t>PT2506/0025</t>
  </si>
  <si>
    <t>PT2507/0038</t>
  </si>
  <si>
    <t>PT2507/0037</t>
  </si>
  <si>
    <t>PT/C6-0037</t>
  </si>
  <si>
    <t>PT/C6-0052</t>
  </si>
  <si>
    <t>PT/C6-0073</t>
  </si>
  <si>
    <t>PT/C6-0091</t>
  </si>
  <si>
    <t>BC2210-0054</t>
  </si>
  <si>
    <t>BC2210-0042</t>
  </si>
  <si>
    <t>BH2317276</t>
  </si>
  <si>
    <t>PT2501/0012</t>
  </si>
  <si>
    <t>PT2503/0057</t>
  </si>
  <si>
    <t>PT2506/0027</t>
  </si>
  <si>
    <t>PT/C6-0012</t>
  </si>
  <si>
    <t>PT/C6-0055</t>
  </si>
  <si>
    <t>PT/C6-0050</t>
  </si>
  <si>
    <t>PT/C6-0080</t>
  </si>
  <si>
    <t>BC2210-0019</t>
  </si>
  <si>
    <t>BH2319179</t>
  </si>
  <si>
    <t>PT2503/0047</t>
  </si>
  <si>
    <t>PT2503/0048</t>
  </si>
  <si>
    <t>PT2503/0049</t>
  </si>
  <si>
    <t>PT2504/0049</t>
  </si>
  <si>
    <t>PT2506/0011</t>
  </si>
  <si>
    <t>PT/C6-0024</t>
  </si>
  <si>
    <t>PT/C6-0081</t>
  </si>
  <si>
    <t>PT/C6-0082</t>
  </si>
  <si>
    <t>PT/C6-0083</t>
  </si>
  <si>
    <t>PT/C6-0084</t>
  </si>
  <si>
    <t>BC2210-0034</t>
  </si>
  <si>
    <t>PT2502/0003</t>
  </si>
  <si>
    <t>PT2503/0027</t>
  </si>
  <si>
    <t>PT2506/0045</t>
  </si>
  <si>
    <t>PT2504/0007</t>
  </si>
  <si>
    <t>BC2210-0025</t>
  </si>
  <si>
    <t>PT2505/0057</t>
  </si>
  <si>
    <t>PT2507/0004</t>
  </si>
  <si>
    <t>PT2507/0019</t>
  </si>
  <si>
    <t>PT2507/0029</t>
  </si>
  <si>
    <t>PT2507/0040</t>
  </si>
  <si>
    <t>PT2507/0061</t>
  </si>
  <si>
    <t>PT/C6-0015</t>
  </si>
  <si>
    <t>PT/C6-0025</t>
  </si>
  <si>
    <t>PT/C6-0045</t>
  </si>
  <si>
    <t>PT/C6-0060</t>
  </si>
  <si>
    <t>PT/C6-0089</t>
  </si>
  <si>
    <t>PT/C6-0103</t>
  </si>
  <si>
    <t>BC2210-0061</t>
  </si>
  <si>
    <t>BH2365703</t>
  </si>
  <si>
    <t>ĐƠN KHÁCH LẼ CHỊ Trần Thanh Vân -Tp. Hải Phòng , THANH TOÁN LUN , CK 8%</t>
  </si>
  <si>
    <t>PT2506/0022</t>
  </si>
  <si>
    <t>PT2507/0012</t>
  </si>
  <si>
    <t>PT2507/0051</t>
  </si>
  <si>
    <t>PT/C6-0054</t>
  </si>
  <si>
    <t>PT/C6-0085</t>
  </si>
  <si>
    <t>HBTL2508001772</t>
  </si>
  <si>
    <t>PT2502/0008</t>
  </si>
  <si>
    <t>PT2502/0009</t>
  </si>
  <si>
    <t>PT2502/0041</t>
  </si>
  <si>
    <t>PT2503/0050</t>
  </si>
  <si>
    <t>PT2504/0075</t>
  </si>
  <si>
    <t>PT2505/0014</t>
  </si>
  <si>
    <t>PT2507/0027</t>
  </si>
  <si>
    <t>PT2505/0070</t>
  </si>
  <si>
    <t>PT/C6-0092</t>
  </si>
  <si>
    <t>PT/C6-0104</t>
  </si>
  <si>
    <t>HN/HT27102504</t>
  </si>
  <si>
    <t>ĐÃ KIỂM TRA - Hàng trả - Vi Oanh - V-mart - KL00066</t>
  </si>
  <si>
    <t>PT2503/0069</t>
  </si>
  <si>
    <t>PT/C6-0086</t>
  </si>
  <si>
    <t>PT2504/0068</t>
  </si>
  <si>
    <t>PT2506/0013</t>
  </si>
  <si>
    <t>PT2506/0015</t>
  </si>
  <si>
    <t>PT2506/0056</t>
  </si>
  <si>
    <t>PT2506/0057</t>
  </si>
  <si>
    <t>PT2507/0016</t>
  </si>
  <si>
    <t>PT2507/0044</t>
  </si>
  <si>
    <t>PT/C6-0017</t>
  </si>
  <si>
    <t>PT/C6-0041</t>
  </si>
  <si>
    <t>PT/C6-0074</t>
  </si>
  <si>
    <t>BC2211-0001</t>
  </si>
  <si>
    <t>BC2211-0003</t>
  </si>
  <si>
    <t>PT2503/0075</t>
  </si>
  <si>
    <t>BC2210-0052</t>
  </si>
  <si>
    <t>PT/C6-0101</t>
  </si>
  <si>
    <t>PT/C6-0100</t>
  </si>
  <si>
    <t>PT2502/0028</t>
  </si>
  <si>
    <t>PT2503/0067</t>
  </si>
  <si>
    <t>PT2504/0084</t>
  </si>
  <si>
    <t>PT2505/0054</t>
  </si>
  <si>
    <t>PT2507/0003</t>
  </si>
  <si>
    <t>PT2507/0059</t>
  </si>
  <si>
    <t>PT/C6-0038</t>
  </si>
  <si>
    <t>PT/C6-0059</t>
  </si>
  <si>
    <t>BC2210-0035</t>
  </si>
  <si>
    <t>PT2503/0051</t>
  </si>
  <si>
    <t>PT2504/0064</t>
  </si>
  <si>
    <t>PT/C6-0010</t>
  </si>
  <si>
    <t>PT2507/0047</t>
  </si>
  <si>
    <t>BC2210-0027</t>
  </si>
  <si>
    <t>HN/HT22102502</t>
  </si>
  <si>
    <t>ĐÃ KIỂM TRA - HÀNG TRẢ - Chumi Mart - KL00174</t>
  </si>
  <si>
    <t>chưa ghi nhận</t>
  </si>
  <si>
    <t>PT2501/0024</t>
  </si>
  <si>
    <t>PT2503/0059</t>
  </si>
  <si>
    <t>PT2504/0034</t>
  </si>
  <si>
    <t>PT/C6-0009</t>
  </si>
  <si>
    <t>PT2501/0031</t>
  </si>
  <si>
    <t>PT2501/0070</t>
  </si>
  <si>
    <t>PT2503/0040</t>
  </si>
  <si>
    <t>PT2503/0080</t>
  </si>
  <si>
    <t>PT2504/0086</t>
  </si>
  <si>
    <t>PT2505/0025</t>
  </si>
  <si>
    <t>PT2505/0063</t>
  </si>
  <si>
    <t>PT2506/0050</t>
  </si>
  <si>
    <t>PT2507/0026</t>
  </si>
  <si>
    <t>PT/PVH - 0001</t>
  </si>
  <si>
    <t>PT/PVH - 0019</t>
  </si>
  <si>
    <t>PT/PVH - 0035</t>
  </si>
  <si>
    <t>BH2318748</t>
  </si>
  <si>
    <t>PT2503/0010</t>
  </si>
  <si>
    <t>PT2504/0066</t>
  </si>
  <si>
    <t>PT2506/0007</t>
  </si>
  <si>
    <t>PT2506/0048</t>
  </si>
  <si>
    <t>BH2319125</t>
  </si>
  <si>
    <t>PT2501/0023</t>
  </si>
  <si>
    <t>PT2504/0065</t>
  </si>
  <si>
    <t>PT2505/0023</t>
  </si>
  <si>
    <t>PT/C6-0069</t>
  </si>
  <si>
    <t>PT/C6-0068</t>
  </si>
  <si>
    <t>BTLHN2304/139</t>
  </si>
  <si>
    <t>Hàng Trả - KL00109 - Thực phẩm xanh</t>
  </si>
  <si>
    <t>PT/C6-0102</t>
  </si>
  <si>
    <t>BC2210-0062</t>
  </si>
  <si>
    <t>BH2319380</t>
  </si>
  <si>
    <t>PT2503/0076</t>
  </si>
  <si>
    <t>PT2504/0041</t>
  </si>
  <si>
    <t>PT2505/0056</t>
  </si>
  <si>
    <t>phần thu dư</t>
  </si>
  <si>
    <t>PT/C6-0003</t>
  </si>
  <si>
    <t>PT/C6-0048</t>
  </si>
  <si>
    <t>BC2505/0002</t>
  </si>
  <si>
    <t>BC2210-0051</t>
  </si>
  <si>
    <t>BH2318058</t>
  </si>
  <si>
    <t>PT2501/0039</t>
  </si>
  <si>
    <t>PT2503/0032</t>
  </si>
  <si>
    <t>BH2319370</t>
  </si>
  <si>
    <t>PT2504/0011</t>
  </si>
  <si>
    <t>PT2504/0012</t>
  </si>
  <si>
    <t>PT/C6-0070</t>
  </si>
  <si>
    <t>PT2501/0063</t>
  </si>
  <si>
    <t>PT2503/0071</t>
  </si>
  <si>
    <t>PT2504/0079</t>
  </si>
  <si>
    <t>BC2506/0011</t>
  </si>
  <si>
    <t>BC2506/0044</t>
  </si>
  <si>
    <t>BC2508/0045</t>
  </si>
  <si>
    <t>BC2509/0024</t>
  </si>
  <si>
    <t>BC2510/0015</t>
  </si>
  <si>
    <t>PT2501/0055</t>
  </si>
  <si>
    <t>BH2318393</t>
  </si>
  <si>
    <t>BH2317253</t>
  </si>
  <si>
    <t>PT2503/0046</t>
  </si>
  <si>
    <t>PT2503/0074</t>
  </si>
  <si>
    <t>HN/HT05112503</t>
  </si>
  <si>
    <t>HN/HT05112502</t>
  </si>
  <si>
    <t>BC2210-0063</t>
  </si>
  <si>
    <t>BC2210-0064</t>
  </si>
  <si>
    <t>PT2505/0069</t>
  </si>
  <si>
    <t>PT2507/0028</t>
  </si>
  <si>
    <t>PT/C6-0065</t>
  </si>
  <si>
    <t>PT/C6-0066</t>
  </si>
  <si>
    <t>PT/C6-0067</t>
  </si>
  <si>
    <t>BC2501/0021</t>
  </si>
  <si>
    <t>PT2505/0028</t>
  </si>
  <si>
    <t>BH2319303</t>
  </si>
  <si>
    <t>PT/C6-0056</t>
  </si>
  <si>
    <t>BC2210-0024</t>
  </si>
  <si>
    <t>BC2509/0073</t>
  </si>
  <si>
    <t>BC2211-0067</t>
  </si>
  <si>
    <t>PT2501/0003</t>
  </si>
  <si>
    <t>PT2501/0034</t>
  </si>
  <si>
    <t>PT2501/0064</t>
  </si>
  <si>
    <t>PT2501/0066</t>
  </si>
  <si>
    <t>PT2501/0079</t>
  </si>
  <si>
    <t>PT2502/0006</t>
  </si>
  <si>
    <t>PT2502/0015</t>
  </si>
  <si>
    <t>PT2502/0018</t>
  </si>
  <si>
    <t>PT2501/0081</t>
  </si>
  <si>
    <t>PT2502/0007</t>
  </si>
  <si>
    <t>PT2502/0016</t>
  </si>
  <si>
    <t>PT2502/0029</t>
  </si>
  <si>
    <t>PT2502/0019</t>
  </si>
  <si>
    <t>PT2503/0017</t>
  </si>
  <si>
    <t>PT2503/0013</t>
  </si>
  <si>
    <t>PT2503/0012</t>
  </si>
  <si>
    <t>PT2503/0038</t>
  </si>
  <si>
    <t>PT2504/0017</t>
  </si>
  <si>
    <t>PT2504/0039</t>
  </si>
  <si>
    <t>PT2504/0053</t>
  </si>
  <si>
    <t>PT2504/0069</t>
  </si>
  <si>
    <t>PT2504/0077</t>
  </si>
  <si>
    <t>PT2505/0024</t>
  </si>
  <si>
    <t>PT2505/0047</t>
  </si>
  <si>
    <t>PT2505/0048</t>
  </si>
  <si>
    <t>PT2505/0074</t>
  </si>
  <si>
    <t>PT2506/0012</t>
  </si>
  <si>
    <t>PT2507/0022</t>
  </si>
  <si>
    <t>PT2507/0034</t>
  </si>
  <si>
    <t>PT2507/0052</t>
  </si>
  <si>
    <t>PT/C6-0023</t>
  </si>
  <si>
    <t>PT/C6-0046</t>
  </si>
  <si>
    <t>BC2210-0002</t>
  </si>
  <si>
    <t>PT/C6-0078</t>
  </si>
  <si>
    <t>PT/C6-0107</t>
  </si>
  <si>
    <t>BC2210-0008</t>
  </si>
  <si>
    <t>BH2365484</t>
  </si>
  <si>
    <t>ĐƠN HÀNG KHÁCH LẺ TP HẢI PHÒNG , THANH TOÁN LUÔN  ,CK 8%</t>
  </si>
  <si>
    <t>PT2501/0037</t>
  </si>
  <si>
    <t>PT2503/0042</t>
  </si>
  <si>
    <t>PT2501/0010</t>
  </si>
  <si>
    <t>PT2501/0044</t>
  </si>
  <si>
    <t>PT2501/0068</t>
  </si>
  <si>
    <t>PT2501/0069</t>
  </si>
  <si>
    <t>PT2501/0071</t>
  </si>
  <si>
    <t>PT2502/0046</t>
  </si>
  <si>
    <t>PT2502/0047</t>
  </si>
  <si>
    <t>PT2502/0045</t>
  </si>
  <si>
    <t>PT2503/0018</t>
  </si>
  <si>
    <t>PT2503/0041</t>
  </si>
  <si>
    <t>PT2503/0068</t>
  </si>
  <si>
    <t>PT2503/0079</t>
  </si>
  <si>
    <t>PT2504/0018</t>
  </si>
  <si>
    <t>PT2504/0059</t>
  </si>
  <si>
    <t>PT2504/0060</t>
  </si>
  <si>
    <t>PT2504/0074</t>
  </si>
  <si>
    <t>PT2505/0005</t>
  </si>
  <si>
    <t>PT2505/0042</t>
  </si>
  <si>
    <t>PT2505/0062</t>
  </si>
  <si>
    <t>PT2505/0045</t>
  </si>
  <si>
    <t>PT2505/0068</t>
  </si>
  <si>
    <t>PT2506/0029</t>
  </si>
  <si>
    <t>PT2506/0032</t>
  </si>
  <si>
    <t>PT2506/0066</t>
  </si>
  <si>
    <t>PT2506/0046</t>
  </si>
  <si>
    <t>PT2507/0008</t>
  </si>
  <si>
    <t>PT2508/0001</t>
  </si>
  <si>
    <t>PT2508/0003</t>
  </si>
  <si>
    <t>PT/PVH - 0003</t>
  </si>
  <si>
    <t>PT/PVH - 0004</t>
  </si>
  <si>
    <t>PT/PVH - 0008</t>
  </si>
  <si>
    <t>PT/PVH - 0012</t>
  </si>
  <si>
    <t>PT/PVH - 0013</t>
  </si>
  <si>
    <t>PT/PVH - 0015</t>
  </si>
  <si>
    <t>PT/PVH - 0017</t>
  </si>
  <si>
    <t>PT/PVH - 0016</t>
  </si>
  <si>
    <t>PT/PVH - 0020</t>
  </si>
  <si>
    <t>PT/PVH - 0021</t>
  </si>
  <si>
    <t>PT/PVH - 0026</t>
  </si>
  <si>
    <t>PT/PVH - 0030</t>
  </si>
  <si>
    <t>PT/PVH - 0034</t>
  </si>
  <si>
    <t>PT/PVH - 0032</t>
  </si>
  <si>
    <t>PT/PVH - 0033</t>
  </si>
  <si>
    <t>PT/PVH - 0036</t>
  </si>
  <si>
    <t>PT/PVH - 0040</t>
  </si>
  <si>
    <t>BC2210/0031</t>
  </si>
  <si>
    <t>PT/PVH - 0044</t>
  </si>
  <si>
    <t>BC2210/0033</t>
  </si>
  <si>
    <t>BC2210/0035</t>
  </si>
  <si>
    <t>BC2210/0036</t>
  </si>
  <si>
    <t>PT/PVH - 0047</t>
  </si>
  <si>
    <t>BC2210/0037</t>
  </si>
  <si>
    <t>PT/PVH - 0048</t>
  </si>
  <si>
    <t>BC2210/0038</t>
  </si>
  <si>
    <t>PT/PVH - 0049</t>
  </si>
  <si>
    <t>BH2373351</t>
  </si>
  <si>
    <t>BH2373373</t>
  </si>
  <si>
    <t>BH2373592</t>
  </si>
  <si>
    <t>BH2373417</t>
  </si>
  <si>
    <t>BH2374245</t>
  </si>
  <si>
    <t>CHỊ TÙNG, NV CTY CK 20%</t>
  </si>
  <si>
    <t>ĐƠN K-FOODMART 3/11, THANH TOÁN KHI NHẬN HÀNG</t>
  </si>
  <si>
    <t>A HÙNG CTY 3/11</t>
  </si>
  <si>
    <t>ĐƠN HUY QUẬY 4/11, THANH TOÁN SAU</t>
  </si>
  <si>
    <t>PT/PVH - 0055</t>
  </si>
  <si>
    <t>PT2503/0004</t>
  </si>
  <si>
    <t>PT/PVH - 0009</t>
  </si>
  <si>
    <t>PT/PVH - 0018</t>
  </si>
  <si>
    <t>BC2210/0032</t>
  </si>
  <si>
    <t>BC2511/0002</t>
  </si>
  <si>
    <t>OPN</t>
  </si>
  <si>
    <t>Số dư đầu kỳ</t>
  </si>
  <si>
    <t>BC2501/0044</t>
  </si>
  <si>
    <t>BC2505/0001</t>
  </si>
  <si>
    <t>BC2506/0022</t>
  </si>
  <si>
    <t>BC2508/0001</t>
  </si>
  <si>
    <t>BC2509/0034</t>
  </si>
  <si>
    <t>BH2365589</t>
  </si>
  <si>
    <t>00072981</t>
  </si>
  <si>
    <t>Bán hàng CÔNG TY CỔ PHẦN TRANG TRẠI TOMITA VIỆT NAM theo hóa đơn 00072981</t>
  </si>
  <si>
    <t>PT2501/0053</t>
  </si>
  <si>
    <t>PT2502/0035</t>
  </si>
  <si>
    <t>PT2503/0056</t>
  </si>
  <si>
    <t>PT2504/0055</t>
  </si>
  <si>
    <t>PT2505/0038</t>
  </si>
  <si>
    <t>PT/C6-0077</t>
  </si>
  <si>
    <t>Trả dư tháng 7</t>
  </si>
  <si>
    <t>trả thiếu tháng 8</t>
  </si>
  <si>
    <t>Hàng trả tháng 10 chưa cập nhật</t>
  </si>
  <si>
    <t>trả thiếu tháng 4</t>
  </si>
  <si>
    <t>trả thiếu tháng 2</t>
  </si>
  <si>
    <t>trả thiếu tháng 3</t>
  </si>
  <si>
    <t>Trả thiếu tháng 5</t>
  </si>
  <si>
    <t>Công nợ còn thiếu tháng 6</t>
  </si>
  <si>
    <t>PT2505/0029</t>
  </si>
  <si>
    <t>PT/C6-0008</t>
  </si>
  <si>
    <t>PT/C6-0076</t>
  </si>
  <si>
    <t>BC2210-0011</t>
  </si>
  <si>
    <t>số dư đầu kỳ</t>
  </si>
  <si>
    <t>BC2505/0058</t>
  </si>
  <si>
    <t>BC2506/0049</t>
  </si>
  <si>
    <t>BC2507/0035</t>
  </si>
  <si>
    <t>BC2510/0039</t>
  </si>
  <si>
    <t>BC2503/0050</t>
  </si>
  <si>
    <t>BC2504/0042</t>
  </si>
  <si>
    <t>MDV/PVH/00098</t>
  </si>
  <si>
    <t>613</t>
  </si>
  <si>
    <t>Các khoản hỗ trợ năm 2025 theo hợp đồng-V002188</t>
  </si>
  <si>
    <t>MH002568</t>
  </si>
  <si>
    <t>00000066</t>
  </si>
  <si>
    <t>Các khoản hỗ trợ năm 2024 theo hợp đồng</t>
  </si>
  <si>
    <t>PT2405/0055</t>
  </si>
  <si>
    <t>PT2504/0023</t>
  </si>
  <si>
    <t>PT2507/0036</t>
  </si>
  <si>
    <t>PT2407/0022</t>
  </si>
  <si>
    <t>PT2507/0035</t>
  </si>
  <si>
    <t>PT2407/0030</t>
  </si>
  <si>
    <t>BC2504/0016</t>
  </si>
  <si>
    <t>BC2504/0038</t>
  </si>
  <si>
    <t>BC2505/0055</t>
  </si>
  <si>
    <t>BC2506/0045</t>
  </si>
  <si>
    <t>BH2506/02537</t>
  </si>
  <si>
    <t>00001183</t>
  </si>
  <si>
    <t>BC2507/0059</t>
  </si>
  <si>
    <t>BC2508/0038</t>
  </si>
  <si>
    <t>BC2509/0022</t>
  </si>
  <si>
    <t>BC2510/0014</t>
  </si>
  <si>
    <t>BH2373339</t>
  </si>
  <si>
    <t>MDV/PVH/00234</t>
  </si>
  <si>
    <t>00072919</t>
  </si>
  <si>
    <t>AGMPO000641021 - SÀNH ĐIỆU Annam Gourmet Estella</t>
  </si>
  <si>
    <t>Phí trưng bày Quý 3/2025</t>
  </si>
  <si>
    <t>CKTM tạm tính quý 3</t>
  </si>
  <si>
    <t>BC2502/0024</t>
  </si>
  <si>
    <t>BC2502/0041</t>
  </si>
  <si>
    <t>opn</t>
  </si>
  <si>
    <t>BC2501/0037 + BC2501/0038</t>
  </si>
  <si>
    <t>BC2506/0039</t>
  </si>
  <si>
    <t>BC2508/0020</t>
  </si>
  <si>
    <t>BC2509/0065</t>
  </si>
  <si>
    <t>BC2503/0055</t>
  </si>
  <si>
    <t>BC2505/0038</t>
  </si>
  <si>
    <t>BC2509/0013</t>
  </si>
  <si>
    <t>BC2510/0001</t>
  </si>
  <si>
    <t>02/01/2025</t>
  </si>
  <si>
    <t>03/01/2025</t>
  </si>
  <si>
    <t>07/01/2025</t>
  </si>
  <si>
    <t>08/01/2025</t>
  </si>
  <si>
    <t>10/01/2025</t>
  </si>
  <si>
    <t>11/01/2025</t>
  </si>
  <si>
    <t>15/01/2025</t>
  </si>
  <si>
    <t>23/01/2025</t>
  </si>
  <si>
    <t>25/01/2025</t>
  </si>
  <si>
    <t>24/01/2025</t>
  </si>
  <si>
    <t>31/01/2025</t>
  </si>
  <si>
    <t>05/03/2025</t>
  </si>
  <si>
    <t>06/03/2025</t>
  </si>
  <si>
    <t>07/03/2025</t>
  </si>
  <si>
    <t>18/03/2025</t>
  </si>
  <si>
    <t>22/03/2025</t>
  </si>
  <si>
    <t>27/03/2025</t>
  </si>
  <si>
    <t>28/03/2025</t>
  </si>
  <si>
    <t>31/03/2025</t>
  </si>
  <si>
    <t>12/12/2024</t>
  </si>
  <si>
    <t>13/12/2024</t>
  </si>
  <si>
    <t>16/12/2024</t>
  </si>
  <si>
    <t>17/12/2024</t>
  </si>
  <si>
    <t>22/12/2024</t>
  </si>
  <si>
    <t>24/12/2024</t>
  </si>
  <si>
    <t>31/12/2024</t>
  </si>
  <si>
    <t>27/11/2024</t>
  </si>
  <si>
    <t>05/02/2025</t>
  </si>
  <si>
    <t>08/02/2025</t>
  </si>
  <si>
    <t>13/02/2025</t>
  </si>
  <si>
    <t>14/02/2025</t>
  </si>
  <si>
    <t>15/02/2025</t>
  </si>
  <si>
    <t>20/02/2025</t>
  </si>
  <si>
    <t>21/02/2025</t>
  </si>
  <si>
    <t>27/02/2025</t>
  </si>
  <si>
    <t>24/02/2025</t>
  </si>
  <si>
    <t>28/02/2025</t>
  </si>
  <si>
    <t>01/04/2025</t>
  </si>
  <si>
    <t>05/04/2025</t>
  </si>
  <si>
    <t>08/04/2025</t>
  </si>
  <si>
    <t>16/04/2025</t>
  </si>
  <si>
    <t>17/04/2025</t>
  </si>
  <si>
    <t>19/04/2025</t>
  </si>
  <si>
    <t>22/04/2025</t>
  </si>
  <si>
    <t>23/04/2025</t>
  </si>
  <si>
    <t>24/04/2025</t>
  </si>
  <si>
    <t>28/04/2025</t>
  </si>
  <si>
    <t>29/04/2025</t>
  </si>
  <si>
    <t>30/04/2025</t>
  </si>
  <si>
    <t>03/05/2025</t>
  </si>
  <si>
    <t>08/05/2025</t>
  </si>
  <si>
    <t>17/05/2025</t>
  </si>
  <si>
    <t>20/05/2025</t>
  </si>
  <si>
    <t>22/05/2025</t>
  </si>
  <si>
    <t>23/05/2025</t>
  </si>
  <si>
    <t>30/05/2025</t>
  </si>
  <si>
    <t>31/05/2025</t>
  </si>
  <si>
    <t>03/06/2025</t>
  </si>
  <si>
    <t>06/06/2025</t>
  </si>
  <si>
    <t>10/06/2025</t>
  </si>
  <si>
    <t>11/06/2025</t>
  </si>
  <si>
    <t>12/06/2025</t>
  </si>
  <si>
    <t>17/06/2025</t>
  </si>
  <si>
    <t>19/06/2025</t>
  </si>
  <si>
    <t>25/06/2025</t>
  </si>
  <si>
    <t>26/06/2025</t>
  </si>
  <si>
    <t>30/06/2025</t>
  </si>
  <si>
    <t>01/07/2025</t>
  </si>
  <si>
    <t>02/07/2025</t>
  </si>
  <si>
    <t>03/07/2025</t>
  </si>
  <si>
    <t>04/07/2025</t>
  </si>
  <si>
    <t>08/07/2025</t>
  </si>
  <si>
    <t>12/07/2025</t>
  </si>
  <si>
    <t>14/07/2025</t>
  </si>
  <si>
    <t>18/07/2025</t>
  </si>
  <si>
    <t>22/07/2025</t>
  </si>
  <si>
    <t>30/07/2025</t>
  </si>
  <si>
    <t>31/07/2025</t>
  </si>
  <si>
    <t>01/08/2025</t>
  </si>
  <si>
    <t>07/08/2025</t>
  </si>
  <si>
    <t>08/08/2025</t>
  </si>
  <si>
    <t>09/08/2025</t>
  </si>
  <si>
    <t>12/08/2025</t>
  </si>
  <si>
    <t>14/08/2025</t>
  </si>
  <si>
    <t>15/08/2025</t>
  </si>
  <si>
    <t>16/08/2025</t>
  </si>
  <si>
    <t>20/08/2025</t>
  </si>
  <si>
    <t>21/08/2025</t>
  </si>
  <si>
    <t>23/08/2025</t>
  </si>
  <si>
    <t>22/08/2025</t>
  </si>
  <si>
    <t>27/08/2025</t>
  </si>
  <si>
    <t>29/08/2025</t>
  </si>
  <si>
    <t>30/08/2025</t>
  </si>
  <si>
    <t>31/08/2025</t>
  </si>
  <si>
    <t>14/01/2025</t>
  </si>
  <si>
    <t>30/09/2025</t>
  </si>
  <si>
    <t>03/09/2025</t>
  </si>
  <si>
    <t>09/09/2025</t>
  </si>
  <si>
    <t>08/09/2025</t>
  </si>
  <si>
    <t>04/09/2025</t>
  </si>
  <si>
    <t>10/09/2025</t>
  </si>
  <si>
    <t>11/09/2025</t>
  </si>
  <si>
    <t>13/09/2025</t>
  </si>
  <si>
    <t>16/09/2025</t>
  </si>
  <si>
    <t>17/09/2025</t>
  </si>
  <si>
    <t>18/09/2025</t>
  </si>
  <si>
    <t>19/09/2025</t>
  </si>
  <si>
    <t>20/09/2025</t>
  </si>
  <si>
    <t>24/09/2025</t>
  </si>
  <si>
    <t>22/09/2025</t>
  </si>
  <si>
    <t>25/09/2025</t>
  </si>
  <si>
    <t>26/09/2025</t>
  </si>
  <si>
    <t>27/09/2025</t>
  </si>
  <si>
    <t>00070660</t>
  </si>
  <si>
    <t>00070749</t>
  </si>
  <si>
    <t>00071244</t>
  </si>
  <si>
    <t>00071307</t>
  </si>
  <si>
    <t>00071698</t>
  </si>
  <si>
    <t>00071797</t>
  </si>
  <si>
    <t>00071801</t>
  </si>
  <si>
    <t>00073216</t>
  </si>
  <si>
    <t>00073338</t>
  </si>
  <si>
    <t>00073355</t>
  </si>
  <si>
    <t>00073358</t>
  </si>
  <si>
    <t>00074990</t>
  </si>
  <si>
    <t>00053702</t>
  </si>
  <si>
    <t>00053701</t>
  </si>
  <si>
    <t>BC2502/0057</t>
  </si>
  <si>
    <t>BC2502/0012</t>
  </si>
  <si>
    <t>BC2509/0008</t>
  </si>
  <si>
    <t>BC2503/0049</t>
  </si>
  <si>
    <t>BC2505/0018</t>
  </si>
  <si>
    <t>BC2506/0001</t>
  </si>
  <si>
    <t>BC2506/0048</t>
  </si>
  <si>
    <t>BC2507/0058</t>
  </si>
  <si>
    <t>BC2509/0067</t>
  </si>
  <si>
    <t>BC2510/0011</t>
  </si>
  <si>
    <t>BC2510/0043</t>
  </si>
  <si>
    <t>BC2510/0033</t>
  </si>
  <si>
    <t>BH2365430</t>
  </si>
  <si>
    <t>NKMB-2012xtviety</t>
  </si>
  <si>
    <t>00072879</t>
  </si>
  <si>
    <t>Chi phí hỗ trợ T10</t>
  </si>
  <si>
    <t>BC2501/0016</t>
  </si>
  <si>
    <t>BC2502/0018</t>
  </si>
  <si>
    <t>BC2502/0040</t>
  </si>
  <si>
    <t>BC2504/0009</t>
  </si>
  <si>
    <t>BC2505/0031</t>
  </si>
  <si>
    <t>BC2506/0018</t>
  </si>
  <si>
    <t>BC2507/0031</t>
  </si>
  <si>
    <t>BC2508/0037</t>
  </si>
  <si>
    <t>BH2374312</t>
  </si>
  <si>
    <t>00075024</t>
  </si>
  <si>
    <t>Bán hàng cho CÔNG TY CP VIETNAM FRUITS AND MORE theo hóa đơn 00075024</t>
  </si>
  <si>
    <t>BC2503/0039</t>
  </si>
  <si>
    <t>BC2503/0038</t>
  </si>
  <si>
    <t>BC2504/0027</t>
  </si>
  <si>
    <t>BC2505/0014</t>
  </si>
  <si>
    <t>BC2506/0052</t>
  </si>
  <si>
    <t>BC2507/0055</t>
  </si>
  <si>
    <t>BC2508/0051</t>
  </si>
  <si>
    <t>BC2509/0046</t>
  </si>
  <si>
    <t>BC2505/0015</t>
  </si>
  <si>
    <t>BC2506/0053</t>
  </si>
  <si>
    <t>BC2507/0054</t>
  </si>
  <si>
    <t>BC2508/0050</t>
  </si>
  <si>
    <t>BC2509/0045</t>
  </si>
  <si>
    <t>BH2365988</t>
  </si>
  <si>
    <t>00073140</t>
  </si>
  <si>
    <t>Bán hàng cho CÔNG TY TNHH GTGL VIỆT NAM theo hóa đơn 00073140</t>
  </si>
  <si>
    <t>BH2367047</t>
  </si>
  <si>
    <t>00075039</t>
  </si>
  <si>
    <t>Bán hàng cho CÔNG TY TNHH GTGL VIỆT NAM theo hóa đơn 00075039</t>
  </si>
  <si>
    <t>BH2365989</t>
  </si>
  <si>
    <t>00073141</t>
  </si>
  <si>
    <t>BH2365990</t>
  </si>
  <si>
    <t>00073142</t>
  </si>
  <si>
    <t>BH2365992</t>
  </si>
  <si>
    <t>00073143</t>
  </si>
  <si>
    <t>BH2367048</t>
  </si>
  <si>
    <t>00075040</t>
  </si>
  <si>
    <t>BH2367049</t>
  </si>
  <si>
    <t>00075041</t>
  </si>
  <si>
    <t>BH2367050</t>
  </si>
  <si>
    <t>00075042</t>
  </si>
  <si>
    <t>BH2367051</t>
  </si>
  <si>
    <t>00075043</t>
  </si>
  <si>
    <t>PT2506/0017</t>
  </si>
  <si>
    <t>PT2507/0049</t>
  </si>
  <si>
    <t>BC2509/0047</t>
  </si>
  <si>
    <t>PT2506/0010</t>
  </si>
  <si>
    <t>PT2510/0002</t>
  </si>
  <si>
    <t>PT/C6-0014</t>
  </si>
  <si>
    <t>BC2509/0001</t>
  </si>
  <si>
    <t>BC2509/0035</t>
  </si>
  <si>
    <t>PT2501/0078</t>
  </si>
  <si>
    <t>PT2504/0051</t>
  </si>
  <si>
    <t>PT2504/0052</t>
  </si>
  <si>
    <t>PT2505/0067</t>
  </si>
  <si>
    <t>PT/C6-0018</t>
  </si>
  <si>
    <t>PT/C6-0019</t>
  </si>
  <si>
    <t>PT/C6-0020</t>
  </si>
  <si>
    <t>BC2210-0004</t>
  </si>
  <si>
    <t>PT2501/0018</t>
  </si>
  <si>
    <t>BH2317541</t>
  </si>
  <si>
    <t>PT/C6-0022</t>
  </si>
  <si>
    <t>PT2412/0015</t>
  </si>
  <si>
    <t>TỒN ĐẦU KỲ NĂM 2022</t>
  </si>
  <si>
    <t>PT2504/0019</t>
  </si>
  <si>
    <t>KL00090</t>
  </si>
  <si>
    <t>BH2317973</t>
  </si>
  <si>
    <t>PT2501/0030</t>
  </si>
  <si>
    <t>PT2501/0083</t>
  </si>
  <si>
    <t>PT2504/0078</t>
  </si>
  <si>
    <t>PT2503/0014</t>
  </si>
  <si>
    <t>KL00114</t>
  </si>
  <si>
    <t>BH2318157</t>
  </si>
  <si>
    <t>BH2318372</t>
  </si>
  <si>
    <t>KL00116</t>
  </si>
  <si>
    <t>BH2317682</t>
  </si>
  <si>
    <t>BH2318378</t>
  </si>
  <si>
    <t>BH2317974</t>
  </si>
  <si>
    <t>KL00130</t>
  </si>
  <si>
    <t>KL00153</t>
  </si>
  <si>
    <t>PT2501/0027</t>
  </si>
  <si>
    <t>PT2501/0026</t>
  </si>
  <si>
    <t>PT2501/0028</t>
  </si>
  <si>
    <t>PT2501/0025</t>
  </si>
  <si>
    <t>PT2501/0029</t>
  </si>
  <si>
    <t xml:space="preserve">BH2319226 </t>
  </si>
  <si>
    <t xml:space="preserve">BH2319225 </t>
  </si>
  <si>
    <t>BH2318987</t>
  </si>
  <si>
    <t>CHỊ THU CÚC ( READY MART)</t>
  </si>
  <si>
    <t>PT2506/0026</t>
  </si>
  <si>
    <t>BC2509/0060</t>
  </si>
  <si>
    <t>PT2504/0038</t>
  </si>
  <si>
    <t>PT2504/0037</t>
  </si>
  <si>
    <t>PT2504/0057</t>
  </si>
  <si>
    <t>PT2505/0004</t>
  </si>
  <si>
    <t>PT2505/0050</t>
  </si>
  <si>
    <t>PT2506/0030</t>
  </si>
  <si>
    <t>PT2507/0011</t>
  </si>
  <si>
    <t>PT2507/0010</t>
  </si>
  <si>
    <t>BC2507/0048</t>
  </si>
  <si>
    <t>PT/C6-0051</t>
  </si>
  <si>
    <t>BC2509/0017</t>
  </si>
  <si>
    <t>BC2210-0003</t>
  </si>
  <si>
    <t>BC2210-0023</t>
  </si>
  <si>
    <t>PT2501/0022</t>
  </si>
  <si>
    <t>ĐƠN KHÁCH LẼ C6 , ĐƠN THỨ 15 GỐI ĐẦU , THANH TOÁN ĐƠN THỨ 14,  SĐT:  0888807469 Phương</t>
  </si>
  <si>
    <t>BH2319126</t>
  </si>
  <si>
    <t>BH2317661</t>
  </si>
  <si>
    <t>PT2501/0073</t>
  </si>
  <si>
    <t>PT2506/0054</t>
  </si>
  <si>
    <t>BC2509/0051</t>
  </si>
  <si>
    <t>PT2507/0002</t>
  </si>
  <si>
    <t>BC2210-0050</t>
  </si>
  <si>
    <t>BC2210-0049</t>
  </si>
  <si>
    <t>BC2210-0048</t>
  </si>
  <si>
    <t>BC2210-0047</t>
  </si>
  <si>
    <t>HN/HT28102502</t>
  </si>
  <si>
    <t>HN/HT28102501</t>
  </si>
  <si>
    <t>CÔNG TY TNHH HÀNG TIÊU DÙNG UNIT</t>
  </si>
  <si>
    <t>CÔNG TY TNHH MỘT THÀNH VIÊN HỘI NHẬP PHÁT TRIỂN ĐÔNG HƯNG</t>
  </si>
  <si>
    <t>CÔNG TY TNHH MTV SONG NGỌC</t>
  </si>
  <si>
    <t>CÔNG TY TNHH PHÂN PHỐI SÀNH ĐIỆU</t>
  </si>
  <si>
    <t>CÔNG TY TNHH PHÂN PHỐI SÀNH ĐIỆU - CHI NHÁNH HÀ NỘI</t>
  </si>
  <si>
    <t>CÔNG TY TNHH ĐẦU TƯ PHÁT TRIỂN KINH DOANH TOÀN THẮNG</t>
  </si>
  <si>
    <t>CÔNG TY TNHH VIỆT Ý HÀ NỘI CENTER</t>
  </si>
  <si>
    <t>Dalatfarm</t>
  </si>
  <si>
    <t>Green mart- hope resident</t>
  </si>
  <si>
    <t>Green Mart (hệ thống green mart)</t>
  </si>
  <si>
    <t>CÔNG TY TNHH HAPPY MART</t>
  </si>
  <si>
    <t>CÔNG TY CỔ PHẦN SHINSEN GROUP</t>
  </si>
  <si>
    <t>CÔNG TY TNHH AEON VIỆT NAM</t>
  </si>
  <si>
    <t>CÔNG TY CỔ PHẦN SÓI BIỂN TRUNG THỰC</t>
  </si>
  <si>
    <t>MH002129</t>
  </si>
  <si>
    <t>MH002131</t>
  </si>
  <si>
    <t>MH002132</t>
  </si>
  <si>
    <t>MH002130</t>
  </si>
  <si>
    <t>MH002133</t>
  </si>
  <si>
    <t>MH002127</t>
  </si>
  <si>
    <t>MH002128</t>
  </si>
  <si>
    <t>MH002134</t>
  </si>
  <si>
    <t>MH002285</t>
  </si>
  <si>
    <t>MH002281</t>
  </si>
  <si>
    <t>MH002280</t>
  </si>
  <si>
    <t>MH002284</t>
  </si>
  <si>
    <t>MH002208</t>
  </si>
  <si>
    <t>MH002210</t>
  </si>
  <si>
    <t>MH002209</t>
  </si>
  <si>
    <t>MH002207</t>
  </si>
  <si>
    <t>MH002212</t>
  </si>
  <si>
    <t>MH002213</t>
  </si>
  <si>
    <t>MH002214</t>
  </si>
  <si>
    <t>MH002211</t>
  </si>
  <si>
    <t>MH002358</t>
  </si>
  <si>
    <t>MH002361</t>
  </si>
  <si>
    <t>MH002362</t>
  </si>
  <si>
    <t>MH002355</t>
  </si>
  <si>
    <t>MH002356</t>
  </si>
  <si>
    <t>MH002359</t>
  </si>
  <si>
    <t>MH002353</t>
  </si>
  <si>
    <t>MH002354</t>
  </si>
  <si>
    <t>MH002360</t>
  </si>
  <si>
    <t>MH002602</t>
  </si>
  <si>
    <t>MH002478</t>
  </si>
  <si>
    <t>MH002601</t>
  </si>
  <si>
    <t>MH002600</t>
  </si>
  <si>
    <t>MH002477</t>
  </si>
  <si>
    <t>MH002604</t>
  </si>
  <si>
    <t>MH002603</t>
  </si>
  <si>
    <t>MH002605</t>
  </si>
  <si>
    <t>MH002595</t>
  </si>
  <si>
    <t>MH002599</t>
  </si>
  <si>
    <t>MH002598</t>
  </si>
  <si>
    <t>MH002596</t>
  </si>
  <si>
    <t>MH002597</t>
  </si>
  <si>
    <t>MH002564</t>
  </si>
  <si>
    <t>MH002563</t>
  </si>
  <si>
    <t>MH002565</t>
  </si>
  <si>
    <t>MDV/PVH/00016</t>
  </si>
  <si>
    <t>MDV/PVH/00017</t>
  </si>
  <si>
    <t>MDV/PVH/00018</t>
  </si>
  <si>
    <t>MDV/PVH/00015</t>
  </si>
  <si>
    <t>MDV/PVH/00014</t>
  </si>
  <si>
    <t>BH2355866</t>
  </si>
  <si>
    <t>MDV/PVH/00104</t>
  </si>
  <si>
    <t>MDV/PVH/00102</t>
  </si>
  <si>
    <t>MDV/PVH/00101</t>
  </si>
  <si>
    <t>MDV/PVH/00100</t>
  </si>
  <si>
    <t>MDV/PVH/00145</t>
  </si>
  <si>
    <t>MDV/PVH/00146</t>
  </si>
  <si>
    <t>BH2357097</t>
  </si>
  <si>
    <t>BH2357707</t>
  </si>
  <si>
    <t>BH2357217</t>
  </si>
  <si>
    <t>BH2357654</t>
  </si>
  <si>
    <t>BH2358091</t>
  </si>
  <si>
    <t>BH2358445</t>
  </si>
  <si>
    <t>BH2358548</t>
  </si>
  <si>
    <t>BH2358627</t>
  </si>
  <si>
    <t>BH2358685</t>
  </si>
  <si>
    <t>BH2352572</t>
  </si>
  <si>
    <t>BH2358657</t>
  </si>
  <si>
    <t>BH2359123</t>
  </si>
  <si>
    <t>BH20251066</t>
  </si>
  <si>
    <t>BH2359136</t>
  </si>
  <si>
    <t>BH20250398</t>
  </si>
  <si>
    <t>BH2339342</t>
  </si>
  <si>
    <t>BH2339415</t>
  </si>
  <si>
    <t>BH2339632</t>
  </si>
  <si>
    <t>BH2339811</t>
  </si>
  <si>
    <t>BH2339962</t>
  </si>
  <si>
    <t>BH2340077</t>
  </si>
  <si>
    <t>BH2340288</t>
  </si>
  <si>
    <t>BH2340290</t>
  </si>
  <si>
    <t>BH2341268</t>
  </si>
  <si>
    <t>BH2341369</t>
  </si>
  <si>
    <t>BH2341346</t>
  </si>
  <si>
    <t>BH2341504</t>
  </si>
  <si>
    <t>BH2343671</t>
  </si>
  <si>
    <t>BH2343759</t>
  </si>
  <si>
    <t>BH2343758</t>
  </si>
  <si>
    <t>BH2343863</t>
  </si>
  <si>
    <t>BH2344688</t>
  </si>
  <si>
    <t>BH2344693</t>
  </si>
  <si>
    <t>BH2344695</t>
  </si>
  <si>
    <t>BH2345197</t>
  </si>
  <si>
    <t>BH2345531</t>
  </si>
  <si>
    <t>BH2345537</t>
  </si>
  <si>
    <t>BH2345591</t>
  </si>
  <si>
    <t>MH002282</t>
  </si>
  <si>
    <t>MH002286</t>
  </si>
  <si>
    <t>MH002287</t>
  </si>
  <si>
    <t>MH002283</t>
  </si>
  <si>
    <t>BH2341718</t>
  </si>
  <si>
    <t>BH2341994</t>
  </si>
  <si>
    <t>BH2342288</t>
  </si>
  <si>
    <t>BH2342300</t>
  </si>
  <si>
    <t>BH2342375</t>
  </si>
  <si>
    <t>BH2342871</t>
  </si>
  <si>
    <t>BH2342983</t>
  </si>
  <si>
    <t>BH2343328</t>
  </si>
  <si>
    <t>HBTL25010514</t>
  </si>
  <si>
    <t>BH2345818</t>
  </si>
  <si>
    <t>BH2346053</t>
  </si>
  <si>
    <t>BH2346110</t>
  </si>
  <si>
    <t>BH2346663</t>
  </si>
  <si>
    <t>BH2346783</t>
  </si>
  <si>
    <t>BH2347000</t>
  </si>
  <si>
    <t>BH2347297</t>
  </si>
  <si>
    <t>BH2347362</t>
  </si>
  <si>
    <t>BH2347298</t>
  </si>
  <si>
    <t>BH2347394</t>
  </si>
  <si>
    <t>BH2347395</t>
  </si>
  <si>
    <t>BH2347459</t>
  </si>
  <si>
    <t>BH2347798</t>
  </si>
  <si>
    <t>BH2347811</t>
  </si>
  <si>
    <t>BH2347799</t>
  </si>
  <si>
    <t>BH2347800</t>
  </si>
  <si>
    <t>BH2347757</t>
  </si>
  <si>
    <t>BH2348108</t>
  </si>
  <si>
    <t>BH2348399</t>
  </si>
  <si>
    <t>BH2349170</t>
  </si>
  <si>
    <t>BH2349291</t>
  </si>
  <si>
    <t>BH2349520</t>
  </si>
  <si>
    <t>BH2349523</t>
  </si>
  <si>
    <t>BH2349698</t>
  </si>
  <si>
    <t>BH2350243</t>
  </si>
  <si>
    <t>BH2350400</t>
  </si>
  <si>
    <t>BH2350402</t>
  </si>
  <si>
    <t>BH2350642</t>
  </si>
  <si>
    <t>BH2350887</t>
  </si>
  <si>
    <t>BH2350906</t>
  </si>
  <si>
    <t>BH2351027</t>
  </si>
  <si>
    <t>BH2351093</t>
  </si>
  <si>
    <t>BH2351324</t>
  </si>
  <si>
    <t>BH2351321</t>
  </si>
  <si>
    <t>BH2351515</t>
  </si>
  <si>
    <t>BH2351512</t>
  </si>
  <si>
    <t>BH2351513</t>
  </si>
  <si>
    <t>BH2351511</t>
  </si>
  <si>
    <t>BH2351510</t>
  </si>
  <si>
    <t>BH2351909</t>
  </si>
  <si>
    <t>BH2351954</t>
  </si>
  <si>
    <t>BH2351956</t>
  </si>
  <si>
    <t>BH2352326</t>
  </si>
  <si>
    <t>BH2352337</t>
  </si>
  <si>
    <t>BH2352547</t>
  </si>
  <si>
    <t>BH2352620</t>
  </si>
  <si>
    <t>BH2352893</t>
  </si>
  <si>
    <t>BH2353184</t>
  </si>
  <si>
    <t>BH2353211</t>
  </si>
  <si>
    <t>TBH0007</t>
  </si>
  <si>
    <t>TBH0161</t>
  </si>
  <si>
    <t>BH2354272</t>
  </si>
  <si>
    <t>BH2354271</t>
  </si>
  <si>
    <t>BH2354445</t>
  </si>
  <si>
    <t>HBTL25012162</t>
  </si>
  <si>
    <t>BH2354591</t>
  </si>
  <si>
    <t>BH2354861</t>
  </si>
  <si>
    <t>BH2354965</t>
  </si>
  <si>
    <t>BH2354964</t>
  </si>
  <si>
    <t>BH2354963</t>
  </si>
  <si>
    <t>BH2355080</t>
  </si>
  <si>
    <t>BH2355076</t>
  </si>
  <si>
    <t>BH2355077</t>
  </si>
  <si>
    <t>BH2355111</t>
  </si>
  <si>
    <t>BH2355204</t>
  </si>
  <si>
    <t>BH2355369</t>
  </si>
  <si>
    <t>BH2355618</t>
  </si>
  <si>
    <t>BH2355617</t>
  </si>
  <si>
    <t>BH2355701</t>
  </si>
  <si>
    <t>BH2355916</t>
  </si>
  <si>
    <t>BH2355219</t>
  </si>
  <si>
    <t>BH2356042</t>
  </si>
  <si>
    <t>BH2356312</t>
  </si>
  <si>
    <t>BH2356319</t>
  </si>
  <si>
    <t>BH2356284</t>
  </si>
  <si>
    <t>BH2356019</t>
  </si>
  <si>
    <t>BH2356621</t>
  </si>
  <si>
    <t>BH2356893</t>
  </si>
  <si>
    <t>BH2356895</t>
  </si>
  <si>
    <t>BH2357071</t>
  </si>
  <si>
    <t>BH2357118</t>
  </si>
  <si>
    <t>BH2340202</t>
  </si>
  <si>
    <t>Trạng Thái ghi sổ</t>
  </si>
  <si>
    <t>Ghi chú</t>
  </si>
  <si>
    <t>Tên khách hàng</t>
  </si>
  <si>
    <t>Địa chỉ</t>
  </si>
  <si>
    <t>Nhóm KH, NCC</t>
  </si>
  <si>
    <t>Mã số thuế</t>
  </si>
  <si>
    <t>Số nợ tối đa</t>
  </si>
  <si>
    <t>Nhân viên</t>
  </si>
  <si>
    <t>Tên nhân viên</t>
  </si>
  <si>
    <t>Quốc gia</t>
  </si>
  <si>
    <t>Tỉnh/TP</t>
  </si>
  <si>
    <t>Quận/Huyện</t>
  </si>
  <si>
    <t>Phường/Xã</t>
  </si>
  <si>
    <t>Chi nhánh</t>
  </si>
  <si>
    <t>AAU</t>
  </si>
  <si>
    <t>CÔNG TY TNHH PHÂN PHỐI Á ÂU</t>
  </si>
  <si>
    <t>41 Cách Mạng, Phường Tân Sơn Nhì, Thành phố Hồ Chí Minh, Việt Nam</t>
  </si>
  <si>
    <t>7%; MIENNAM</t>
  </si>
  <si>
    <t>0318561215</t>
  </si>
  <si>
    <t>Việt Nam</t>
  </si>
  <si>
    <t>Hồ Chí Minh</t>
  </si>
  <si>
    <t>Quận Tân Phú</t>
  </si>
  <si>
    <t>Phường Tân Thành</t>
  </si>
  <si>
    <t>CÔNG TY TNHH MTV THƯƠNG MẠI VÀ DỊCH VỤ NGỌC THƠM</t>
  </si>
  <si>
    <t>aau001</t>
  </si>
  <si>
    <t>AAU Tháp Brilliant</t>
  </si>
  <si>
    <t>Khu Thương mại số : T3.B2.1I – Tầng B2- Tháp Brilliant, số 1, Đường 104- BTT, khu phố 3, Phường Bình Trưng Tây, Quận 2, TPHCM.</t>
  </si>
  <si>
    <t>MIENNAM</t>
  </si>
  <si>
    <t>SG009</t>
  </si>
  <si>
    <t>Hứa Thị Ngọc Thơ</t>
  </si>
  <si>
    <t>Quận 2</t>
  </si>
  <si>
    <t>Phường Bình Trưng Tây</t>
  </si>
  <si>
    <t/>
  </si>
  <si>
    <t>aau002</t>
  </si>
  <si>
    <t>AAU Diamond</t>
  </si>
  <si>
    <t>Gian hàng 41546, Tầng 4, Trung Tâm Thương Mại Diamond , số 34 Lê Duẩn, Phường Bến Nghé, Quận 1, Thành Phố Hồ Chí Minh, Việt Nam.</t>
  </si>
  <si>
    <t>Thời gian nhận hàng : 9h30-11h30 &amp; 13h-22h (gửi xe tầng hầm B2 không tốn phí, bấm thang máy lầu 4 gian hàng Kmarket)</t>
  </si>
  <si>
    <t>SG026</t>
  </si>
  <si>
    <t>Nguyễn Văn Vinh</t>
  </si>
  <si>
    <t>Quận 1</t>
  </si>
  <si>
    <t>Phường Bến Nghé</t>
  </si>
  <si>
    <t>aau003</t>
  </si>
  <si>
    <t>AAU Tòa nhà Sadora</t>
  </si>
  <si>
    <t>Block D.002 Tòa nhà Sadora- Số 02, Đường 13, Phường An Lợi Đông, Thủ Đức, TP Hồ Chí Minh.</t>
  </si>
  <si>
    <t>Thời gian nhận hàng : 6h- 20h</t>
  </si>
  <si>
    <t>Phường An Lợi Đông</t>
  </si>
  <si>
    <t>96 Cao Thắng, Phường Bàn Cờ, Thành phố Hồ Chí Minh, Việt Nam</t>
  </si>
  <si>
    <t>STCH;MIENNAM</t>
  </si>
  <si>
    <t>0312629241</t>
  </si>
  <si>
    <t>Quận 3</t>
  </si>
  <si>
    <t>acm0001</t>
  </si>
  <si>
    <t>21-23 Nguyễn Thị Minh Khai, Phường Bến Nghé, Q1</t>
  </si>
  <si>
    <t>AEON;STCH;MIENNAM;10%</t>
  </si>
  <si>
    <t>acm0002</t>
  </si>
  <si>
    <t>49 Đường 66, Phường Thảo Điền, Q2, Tp HCM</t>
  </si>
  <si>
    <t>Phường Thảo Điền</t>
  </si>
  <si>
    <t>acm0003</t>
  </si>
  <si>
    <t>ACM - BCA</t>
  </si>
  <si>
    <t>Số 50, Đường số 3, Khu phố 4, Phường Bình An, Q2, HCM</t>
  </si>
  <si>
    <t>Phường An Khánh</t>
  </si>
  <si>
    <t>acm0004</t>
  </si>
  <si>
    <t>96 Cao Thắng, Phường 4, Quận 3, HCM</t>
  </si>
  <si>
    <t>acm0005</t>
  </si>
  <si>
    <t>ACM – PQ5</t>
  </si>
  <si>
    <t>Tầng 4 Trung tâm Thương mại Parkson Department Store, 126 Hùng Vương, Phường 12, Q5, TP HCM</t>
  </si>
  <si>
    <t>SG011</t>
  </si>
  <si>
    <t>Trương Quang Thanh</t>
  </si>
  <si>
    <t>Quận 5</t>
  </si>
  <si>
    <t>acm0006</t>
  </si>
  <si>
    <t>C2.00.01 tầng trệt, Khu thương mại Chung cư Him Lam Chợ Lớn, 491 Hậu Giang, Phường 11, Q6, HCM</t>
  </si>
  <si>
    <t>SG023</t>
  </si>
  <si>
    <t>Nguyễn Quốc Thái</t>
  </si>
  <si>
    <t>Quận 6</t>
  </si>
  <si>
    <t>acm0007</t>
  </si>
  <si>
    <t>112, 114, 116 Hà Huy Tập, Phường Tân Phong, Q7, HCM</t>
  </si>
  <si>
    <t>Quận 7</t>
  </si>
  <si>
    <t>acm0008</t>
  </si>
  <si>
    <t>SC-10, Khu phố Green View, Đường Nguyễn Lương Bằng, Phường Tân Phú, Q7, HCM</t>
  </si>
  <si>
    <t>acm0009</t>
  </si>
  <si>
    <t>Khu vực 2, Tháp 2, Tòa nhà Sun Rise, 23 Nguyễn Hữu Thọ, Phường Tân Hưng, Q7, HCM</t>
  </si>
  <si>
    <t>ACM-001</t>
  </si>
  <si>
    <t>CHI NHÁNH CÔNG TY TNHH MỘT THÀNH VIÊN HỘI NHẬP PHÁT TRIỂN ĐÔNG HƯNG TẠI BÌNH DƯƠNG</t>
  </si>
  <si>
    <t>215A Yersin, Phường Phú Cường, Thành phố Thủ Dầu Một, Tỉnh Bình Dương, Việt Nam</t>
  </si>
  <si>
    <t>10%; AEON; STCH; MIENNAM</t>
  </si>
  <si>
    <t>0312629241-001</t>
  </si>
  <si>
    <t>SG029</t>
  </si>
  <si>
    <t>Dương Thị Kim Hồng</t>
  </si>
  <si>
    <t>Bình Dương</t>
  </si>
  <si>
    <t>Tỉnh Miền Nam</t>
  </si>
  <si>
    <t>acm0010</t>
  </si>
  <si>
    <t>11A đường Bùi Bằng Đoàn, Khu phố 3, Phường Tân Phong, Q7, HCM</t>
  </si>
  <si>
    <t>acm0012</t>
  </si>
  <si>
    <t>SC-02, SD-03, SF-04, SG-05, SE-13 Số 18-20 đường Tôn Dật Tiên, Khu phố Garden Plaza 1, Phường Tân Phong, Q7, HCM</t>
  </si>
  <si>
    <t>acm0013</t>
  </si>
  <si>
    <t>Tầng trệt, lô B, Khu căn hộ Himlam Riverside, số 0.01-0.02 đường D1, Phường Tân Hưng, Q7, HCM</t>
  </si>
  <si>
    <t>acm0014</t>
  </si>
  <si>
    <t>ACM - PHU</t>
  </si>
  <si>
    <t>Tầng trệt, chung cư Phúc Yên, số 31-33 Phan Huy Ích, Phường 15, Q.Tân Bình, TP HCM</t>
  </si>
  <si>
    <t>SG027</t>
  </si>
  <si>
    <t>Trần Hạo Nhị</t>
  </si>
  <si>
    <t>Quận Tân Bình</t>
  </si>
  <si>
    <t>acm0015</t>
  </si>
  <si>
    <t>D0102, Nguyễn Hữu Thọ, Xã Phước Kiển, Huyện Nhà Bè, TP HCM</t>
  </si>
  <si>
    <t>Huyện Nhà Bè</t>
  </si>
  <si>
    <t>acm0016</t>
  </si>
  <si>
    <t>Số 03-04 tầng 1, KDC Conic, Đại lộ Nguyễn Văn Linh, Xã Phong Phú, Huyện Bình Chánh, TP HCM</t>
  </si>
  <si>
    <t>Huyện Bình Chánh</t>
  </si>
  <si>
    <t>acm0017</t>
  </si>
  <si>
    <t>ACM – RES11</t>
  </si>
  <si>
    <t>205 Lạc Long Quân, phường 3, Q.11, HCM</t>
  </si>
  <si>
    <t>SG004</t>
  </si>
  <si>
    <t>Huỳnh Quốc Phong</t>
  </si>
  <si>
    <t>Quận 11</t>
  </si>
  <si>
    <t>acm0018</t>
  </si>
  <si>
    <t>ACM - BDG</t>
  </si>
  <si>
    <t>215A Yersin, P. Phú Cường, TP Thủ Dầu Một, Tỉnh Bình Dương</t>
  </si>
  <si>
    <t>acm0019</t>
  </si>
  <si>
    <t>ACM - TOW</t>
  </si>
  <si>
    <t>49 Hai Bà Trưng, Q. Hoàn Kiếm, TP HN</t>
  </si>
  <si>
    <t>MIENBAC;AEON;STCH;10%</t>
  </si>
  <si>
    <t>HN006</t>
  </si>
  <si>
    <t>Phan Trọng Cường</t>
  </si>
  <si>
    <t>Hà Nội</t>
  </si>
  <si>
    <t>Quận Hoàn Kiếm</t>
  </si>
  <si>
    <t>ACM-002</t>
  </si>
  <si>
    <t>CHI NHÁNH CÔNG TY TNHH MỘT THÀNH VIÊN HỘI NHẬP PHÁT TRIỂN ĐÔNG HƯNG TẠI TP.HÀ NỘI</t>
  </si>
  <si>
    <t>Số 49, đường Hai Bà Trưng, Phường Trần Hưng Đạo, Quận Hoàn Kiếm, Thành phố Hà Nội, Việt Nam</t>
  </si>
  <si>
    <t>AEON; MIENBAC; STCH</t>
  </si>
  <si>
    <t>0312629241-002</t>
  </si>
  <si>
    <t>acm0020</t>
  </si>
  <si>
    <t>ACM - IND</t>
  </si>
  <si>
    <t>TTTM Indochina Plaza, Số 241 Xuân Thủy, Q. Cầu Giấy, TP HN</t>
  </si>
  <si>
    <t>HN004</t>
  </si>
  <si>
    <t>Hoàng Thanh Huy</t>
  </si>
  <si>
    <t>Quận Cầu Giấy</t>
  </si>
  <si>
    <t>acm0021</t>
  </si>
  <si>
    <t>ACM - ECO</t>
  </si>
  <si>
    <t>Tầng 1, tháp E, Rừng Cọ, Khu đô thị Ecopark, Xã Xuân Quan, Huyện Văn Giang, Tỉnh Hưng Yên</t>
  </si>
  <si>
    <t>HN001</t>
  </si>
  <si>
    <t>Trần Thị Huệ</t>
  </si>
  <si>
    <t>Hưng Yên</t>
  </si>
  <si>
    <t>Tỉnh Miền Bắc</t>
  </si>
  <si>
    <t>acm0022</t>
  </si>
  <si>
    <t>Số 0.01, Tháp V4, Sunrise City, 23 Nguyễn Hữu Thọ, phường Tân Hưng, quận 7, thành phố Hồ Chí Minh</t>
  </si>
  <si>
    <t>AEON;STCH;MIENNAM</t>
  </si>
  <si>
    <t>acm0023</t>
  </si>
  <si>
    <t>Một phần KTM-DV 1.01 (tầng 1), dự án Thương mại, dịch vụ, văn phòng, officetel và căn hộ tại số 128 đường Hồng Hà, phường 09, quận Phú Nhuận, thành phố Hồ Chí Minh, Việt Nam</t>
  </si>
  <si>
    <t>Quận Phú Nhuận</t>
  </si>
  <si>
    <t>ACM-003</t>
  </si>
  <si>
    <t>CHI NHÁNH CÔNG TY TNHH MỘT THÀNH VIÊN HỘI NHẬP PHÁT TRIỂN ĐÔNG HƯNG TẠI THÀNH PHỐ NHA TRANG</t>
  </si>
  <si>
    <t>20 Trần Phú, Phường Lộc Thọ, Thành phố Nha Trang, Tỉnh Khánh Hòa, Việt Nam</t>
  </si>
  <si>
    <t>0312629241-003</t>
  </si>
  <si>
    <t>Khánh Hòa</t>
  </si>
  <si>
    <t>ACM-023</t>
  </si>
  <si>
    <t>CHI NHÁNH CÔNG TY TNHH MỘT THÀNH VIÊN HỘI NHẬP PHÁT TRIỂN ĐÔNG HƯNG TẠI HƯNG YÊN</t>
  </si>
  <si>
    <t>Tầng 1, tháp E, Rừng Cọ, Khu đô thị Ecopark, Xã Xuân Quan, Huyện Văn Giang, Tỉnh Hưng Yên, Việt Nam</t>
  </si>
  <si>
    <t>10%; AEON; MIENBAC; STCH</t>
  </si>
  <si>
    <t>0312629241-023</t>
  </si>
  <si>
    <t>ACM-031</t>
  </si>
  <si>
    <t>CHI NHÁNH CÔNG TY TNHH MỘT THÀNH VIÊN HỘI NHẬP PHÁT TRIỂN ĐÔNG HƯNG</t>
  </si>
  <si>
    <t>G15 - Tầng trệt, số 1 đường số 17A, khu phố 11, Phường Bình Trị Đông B, Quận Bình Tân, Thành phố Hồ Chí Minh, Việt Nam</t>
  </si>
  <si>
    <t>0312629241-031</t>
  </si>
  <si>
    <t>Quận Bình Tân</t>
  </si>
  <si>
    <t>ACM-032</t>
  </si>
  <si>
    <t>Số 50 Đường số 3, Khu phố 4, Phường An Khánh, Thành phố Thủ Đức (Hết HL), Thành phố Hồ Chí Minh, Việt Nam</t>
  </si>
  <si>
    <t>0312629241-032</t>
  </si>
  <si>
    <t>ACM-034</t>
  </si>
  <si>
    <t>C2.00.01 tầng trệt, Khu thương mại Chung cư Him Lam Chợ Lớn, Phường 11, Quận 6, Thành phố Hồ Chí Minh, Việt Nam</t>
  </si>
  <si>
    <t>0312629241-034</t>
  </si>
  <si>
    <t>SỐ 30, ĐƯỜNG TÂN THẮNG, PHƯỜNG TÂN SƠN NHÌ, TP.HỒ CHÍ MINH, VIỆT NAM</t>
  </si>
  <si>
    <t>STCH</t>
  </si>
  <si>
    <t>0311241512</t>
  </si>
  <si>
    <t>Phường Tân Sơn Nhì</t>
  </si>
  <si>
    <t>AEON1009</t>
  </si>
  <si>
    <t>AEON BÌNH DƯƠNG NEW CITY</t>
  </si>
  <si>
    <t>Tầng 1, Lô C19, Khu đô thị mới thuộc Khu liên hợp Công Nghiệp - Dịch vụ - Đô thị tỉnh Bình Dương, P. Hòa Phú, Tp Thủ Dầu Một, tỉnh Bình Dương</t>
  </si>
  <si>
    <t>AEON1010</t>
  </si>
  <si>
    <t>AEON NGUYỄN VĂN LINH</t>
  </si>
  <si>
    <t>BF-01, Tầng Hầm 1, 101 Tôn Dật Tiên, Phường Tân Phú, Quận 7, Thành phố Hồ Chí Minh, Việt Nam</t>
  </si>
  <si>
    <t>CÔNG TY TNHH AEON VIỆT NAM - CHI NHÁNH BÌNH DƯƠNG.</t>
  </si>
  <si>
    <t>Số 1, Đại lộ Bình Dương, Khu phố Bình Giao, Phường Thuận Giao, Thành phố Hồ Chí Minh, Việt Nam</t>
  </si>
  <si>
    <t>0311241512-001</t>
  </si>
  <si>
    <t>CÔNG TY TNHH AEON VIỆT NAM - CHI NHÁNH THÀNH PHỐ HỒ CHÍ MINH</t>
  </si>
  <si>
    <t>Số 1 đường số 17A, Khu phố 27, Phường An Lạc, Thành phố Hồ Chí Minh, Việt Nam</t>
  </si>
  <si>
    <t>0311241512-003</t>
  </si>
  <si>
    <t>Phường An Lạc</t>
  </si>
  <si>
    <t>AEONLONGBIEN</t>
  </si>
  <si>
    <t>CÔNG TY TNHH AEON VIỆT NAM-CHI NHÁNH LONG BIÊN</t>
  </si>
  <si>
    <t>Số 27, Đường Cổ Linh, Phường Long Biên, Thành Phố Hà Nội</t>
  </si>
  <si>
    <t>MIENBAC;AEON;STCH</t>
  </si>
  <si>
    <t>0311241512-004</t>
  </si>
  <si>
    <t>Quận Long Biên</t>
  </si>
  <si>
    <t>Phường Long Biên</t>
  </si>
  <si>
    <t>ALEE</t>
  </si>
  <si>
    <t>CÔNG TY CỔ PHẦN AV CONNECT VIỆT NAM</t>
  </si>
  <si>
    <t>345 Quốc lộ 13, khu phố 5, Phường Hiệp Bình Phước, Thành phố Thủ Đức, Thành phố Hồ Chí Minh, Việt Nam</t>
  </si>
  <si>
    <t>CK cố định 7% + 5% đơn đầu</t>
  </si>
  <si>
    <t>0313650711</t>
  </si>
  <si>
    <t>Quận Thủ Đức</t>
  </si>
  <si>
    <t>Phường Hiệp Bình Phước</t>
  </si>
  <si>
    <t>ALEE001</t>
  </si>
  <si>
    <t>CHI NHÁNH CÔNG TY CỔ PHẦN AV CONNECT VIỆT NAM - ALEE GOURMET SHOP</t>
  </si>
  <si>
    <t>Số SH3-Tòa nhà Biconsi Tower, Đường số 1, Trung tâm Thương m, Phường Phú Lợi, Thành phố Thủ Dầu Một, Tỉnh Bình Dương, Việt Nam</t>
  </si>
  <si>
    <t>0313650711-001</t>
  </si>
  <si>
    <t>Phường Phú Lợi</t>
  </si>
  <si>
    <t>ALEE-001</t>
  </si>
  <si>
    <t>CHI NHÁNH CÔNG TY CỔ PHẦN AV CONNECT VIỆT NAM-ALEE GOURMET SHOP</t>
  </si>
  <si>
    <t>Số SH3-Tòa nhà Biconsi Tower, Đường số 1, Trung tâm Thương mại Bình Dương Square, Phường Phú Lợi, Thành phố Thủ Dầu Một, Tỉnh Bình Dương, Việt Nam</t>
  </si>
  <si>
    <t>ALIMART</t>
  </si>
  <si>
    <t>Công Ty TNHH Thương Mại Dịch Vụ Ali Mart</t>
  </si>
  <si>
    <t>186-188 Đường M1, Phường Bình Hưng Hoà B, Q.Bình Tân, TPHCM</t>
  </si>
  <si>
    <t>0311833702</t>
  </si>
  <si>
    <t>AMTHUCVANG-224</t>
  </si>
  <si>
    <t>Công Ty TNHH Thương Mại Dịch Vụ Giải Trí Ẩm Thực Vàng</t>
  </si>
  <si>
    <t>Số 18 Đường 270B, Phường Phước Long A, Quận 9, Tp. Hồ Chí Minh</t>
  </si>
  <si>
    <t>0313937224</t>
  </si>
  <si>
    <t>Quận 9</t>
  </si>
  <si>
    <t>ANHSANHVANG</t>
  </si>
  <si>
    <t>CTY TNHH ÁNH SÁNG VÀNG</t>
  </si>
  <si>
    <t>50/12 Ba Vân, P.14, Q.Tân Bình</t>
  </si>
  <si>
    <t>0303719932</t>
  </si>
  <si>
    <t>SG005</t>
  </si>
  <si>
    <t>Thái Quang Hải</t>
  </si>
  <si>
    <t>ANHTAISUA</t>
  </si>
  <si>
    <t>Công Ty TNHH Thực Phẩm Châu Đại Dương</t>
  </si>
  <si>
    <t>347B Thống Nhất, Phường 11, Quận Gò Vấp, Tp. Hồ Chí Minh</t>
  </si>
  <si>
    <t>0314434368</t>
  </si>
  <si>
    <t>Quận Gò Vấp</t>
  </si>
  <si>
    <t>ANNGHIA</t>
  </si>
  <si>
    <t>CÔNG TY TNHH ÂN NGHĨA MART</t>
  </si>
  <si>
    <t>Số 238 ấp 3, Xã Long Hòa, Huyện Cần Đước, Tỉnh Long An, Việt Nam</t>
  </si>
  <si>
    <t>1102028729</t>
  </si>
  <si>
    <t>Long An</t>
  </si>
  <si>
    <t>Xã Long Hòa</t>
  </si>
  <si>
    <t>annghia001</t>
  </si>
  <si>
    <t>Siêu thị tiện lợi Ân Nghĩa Mart 24h</t>
  </si>
  <si>
    <t>370 Đinh Đức Thiện, ấp 3, xã Bình Chánh, huyện Bình Chánh, TP.HCM</t>
  </si>
  <si>
    <t>ANNGHIA-01</t>
  </si>
  <si>
    <t>CÔNG TY TNHH COOLMART 24H</t>
  </si>
  <si>
    <t>Số 370 Đinh Đức Thiện, ấp 3, Xã Bình Chánh, Huyện Bình Chánh, Thành phố Hồ Chí Minh, Việt Nam</t>
  </si>
  <si>
    <t>0318814988</t>
  </si>
  <si>
    <t>Xã Bình Chánh</t>
  </si>
  <si>
    <t>ANPHONG</t>
  </si>
  <si>
    <t>CÔNG TY CỔ PHẦN ĐẦU TƯ AN PHONG</t>
  </si>
  <si>
    <t>SỐ 3 ĐƯỜNG 3/2, PHƯỜNG 11, QUẬN 10, TP.HCM</t>
  </si>
  <si>
    <t>0300992066</t>
  </si>
  <si>
    <t>QUẬN 10</t>
  </si>
  <si>
    <t>ANTIEN</t>
  </si>
  <si>
    <t>CÔNG TY TNHH MỘT THÀNH VIÊN PHÂN PHỐI AN TIẾN</t>
  </si>
  <si>
    <t>52 ĐƯỜNG 15, PHƯỜNG TÂN KIỂNG, QUẬN 7, TP.HCM</t>
  </si>
  <si>
    <t>0312651977</t>
  </si>
  <si>
    <t>QUẬN 7</t>
  </si>
  <si>
    <t>ARIMI</t>
  </si>
  <si>
    <t>CÔNG TY TNHH Bán Lẻ Arimi</t>
  </si>
  <si>
    <t>Tầng 2, TTTM Mipec Riverside, Số 2, Phố Long Biên II,Phường Ngọc Lâm, Hà Nội</t>
  </si>
  <si>
    <t>MIENBAC</t>
  </si>
  <si>
    <t>0107467894</t>
  </si>
  <si>
    <t>HN009</t>
  </si>
  <si>
    <t>Vũ Anh Tuấn</t>
  </si>
  <si>
    <t>AUCHANTAYNINH</t>
  </si>
  <si>
    <t>CN CÔNG TY TNHH MTV MARONE - TRUNG TÂM MUA SẮM GIẢI TRÍ AUCHAN TÂY NINH</t>
  </si>
  <si>
    <t>217–219 Đường 30/4, Phường 2, Thành Phố Tây Ninh, Tỉnh Tây Ninh</t>
  </si>
  <si>
    <t>0313527362001</t>
  </si>
  <si>
    <t>Tỉnh Tây Ninh</t>
  </si>
  <si>
    <t>AUVT-176</t>
  </si>
  <si>
    <t>SHOP BEN BẮP</t>
  </si>
  <si>
    <t>73A LÊ HỒNG PHONG, PHƯỜNG 7, TP. VŨNG TÀU</t>
  </si>
  <si>
    <t>3502253176</t>
  </si>
  <si>
    <t>Bà Rịa - Vũng Tàu</t>
  </si>
  <si>
    <t>BACHHOAGIADINH</t>
  </si>
  <si>
    <t>Bách Hóa Gia Đình</t>
  </si>
  <si>
    <t>01 - 05 Chung Cư HimLam Phú Đông, Phường An Bình, Dĩ An, Bình Dương</t>
  </si>
  <si>
    <t>Phường An Bình</t>
  </si>
  <si>
    <t>BACHHOAXANH</t>
  </si>
  <si>
    <t>CÔNG TY CỔ PHẦN THƯƠNG MẠI BÁCH HÓA XANH</t>
  </si>
  <si>
    <t>128 Trần Quang Khải, Phường Tân Định, Thành phố Hồ Chí Minh, Việt Nam</t>
  </si>
  <si>
    <t>0310471746</t>
  </si>
  <si>
    <t>BACHTIN</t>
  </si>
  <si>
    <t>CÔNG TY TNHH  THƯƠNG MẠI DỊCH VỤ BÁCH TÍN</t>
  </si>
  <si>
    <t>Số 12B ngách 47/3 phố Võng Thị, Phường Bưởi, Quận Tây Hồ, Thành phố Hà Nội, Việt Nam</t>
  </si>
  <si>
    <t>LALANOW</t>
  </si>
  <si>
    <t>Quận Tây Hồ</t>
  </si>
  <si>
    <t>BAOHIEMDONGNAI</t>
  </si>
  <si>
    <t>CÔNG TY BẢO HIỂM BƯU ĐIỆN ĐỒNG NAI</t>
  </si>
  <si>
    <t>Tỉnh Đồng Nai</t>
  </si>
  <si>
    <t>BAOMINH-525</t>
  </si>
  <si>
    <t>CÔNG TY TNHH THỰC PHẨM SÀI GÒN BẢO MINH</t>
  </si>
  <si>
    <t>131/53/1 Đường 6, Phường Linh Xuân, Thành phố Thủ Đức, Thành phố Hồ Chí Minh, Việt Nam</t>
  </si>
  <si>
    <t>0314098525</t>
  </si>
  <si>
    <t>Phường Linh Xuân</t>
  </si>
  <si>
    <t>BENTHUYEN</t>
  </si>
  <si>
    <t>Công Ty TNHH Bến Thuyền</t>
  </si>
  <si>
    <t>11 Nguyễn Văn Trỗi, P.12, Q.Phú Nhuận</t>
  </si>
  <si>
    <t>0311438942</t>
  </si>
  <si>
    <t>BENXEMIENDONG</t>
  </si>
  <si>
    <t>CÔNG TY TNHH MTV BẾN XE MIỀN ĐÔNG</t>
  </si>
  <si>
    <t>BETAMEDIA</t>
  </si>
  <si>
    <t>CHI NHÁNH THÀNH PHỐ HỒ CHÍ MINH - CÔNG TY CỔ PHẦN BETA MEDIA</t>
  </si>
  <si>
    <t>55B Đặng Dung, Phường Tân Định, Quận 1, TP Hồ Chí Minh</t>
  </si>
  <si>
    <t>0106633482-002</t>
  </si>
  <si>
    <t>BHX13044</t>
  </si>
  <si>
    <t>BHX_CMA_TBI - Kho DC Mini Đông Mát Thới Bình</t>
  </si>
  <si>
    <t>Thửa đất số 2241, tờ bản đồ số 13, ấp Tắc Thủ, Xã Hồ Thị Kỷ, Huyện Thới Bình, Tỉnh Cà Mau, Việt Nam</t>
  </si>
  <si>
    <t>Cà Mau</t>
  </si>
  <si>
    <t>BHX13104</t>
  </si>
  <si>
    <t>BHX_DTH_CLA - Kho DC mini Đông Mát Cao Lãnh</t>
  </si>
  <si>
    <t>Thửa đất số 181 -1023, tờ bản đồ số 6, khóm Thuận Phú, Phường Hoà Thuận, Thành phố Cao Lãnh, Tỉnh Đồng Tháp, Việt Nam</t>
  </si>
  <si>
    <t>Đồng Tháp</t>
  </si>
  <si>
    <t>BHX13152</t>
  </si>
  <si>
    <t>BHX_KGI_CTH - Kho DC mini Đông Mát Kiên Giang</t>
  </si>
  <si>
    <t>Lô L4, Đường số 2, Khu Công Nghiệp Thạnh Lộc, Xã Thạnh Lộc, Huyện Châu Thành, Tỉnh Kiên Giang, Việt Nam</t>
  </si>
  <si>
    <t>Kiên Giang</t>
  </si>
  <si>
    <t>BHX13203</t>
  </si>
  <si>
    <t>BHX_BPH_DPH - Kho DC Mini Đông Mát Đồng Phú</t>
  </si>
  <si>
    <t>Thửa đất số 57, 58, 63, 69, 68, 37, 38, 76, Tờ bản đồ 07, 12, 11, Thị trấn Tân Phú, Huyện Đồng Phú, Tỉnh Bình Phước, Việt Nam</t>
  </si>
  <si>
    <t>Bình Phước</t>
  </si>
  <si>
    <t>BHX13219</t>
  </si>
  <si>
    <t>BHX_TNI_TNI - Kho DC Mini Đông Mát Tây Ninh</t>
  </si>
  <si>
    <t>Thửa đất số 477 và 653, tờ bản đồ số 18, ấp Bàu Lùn, xã Bình Minh, thành phố Tây Ninh, tỉnh Tây Ninh, Việt Nam</t>
  </si>
  <si>
    <t>Tây Ninh</t>
  </si>
  <si>
    <t>BHX13229</t>
  </si>
  <si>
    <t>BHX_HCM_BTA - Kho DC Mini Đông Mát Vĩnh Lộc</t>
  </si>
  <si>
    <t>Lô A65/II - A72/II, đường số 4, KCN Vĩnh Lộc, Phường Bình Hưng Hòa B, Quận Bình Tân, Thành phố Hồ Chí Minh, Việt Nam</t>
  </si>
  <si>
    <t>BHX13236</t>
  </si>
  <si>
    <t>BHX_BRV_PMY - Kho DC mini Đông Mát Phú Mỹ</t>
  </si>
  <si>
    <t>Ấp 4, Xã Tóc Tiên, Thị xã Phú Mỹ, Tỉnh Bà Rịa - Vũng Tàu, Việt Nam</t>
  </si>
  <si>
    <t>BHX13237</t>
  </si>
  <si>
    <t>BHX_DON_BHO - Kho DC Mini Đông Mát Long Bình</t>
  </si>
  <si>
    <t>G243 Bùi Văn Hòa, Khu Phố 7, Phường Long Bình, Thành phố Biên Hòa, Tỉnh Đồng Nai, Việt Nam</t>
  </si>
  <si>
    <t>Đồng Nai</t>
  </si>
  <si>
    <t>BHX13254</t>
  </si>
  <si>
    <t>BHX_CTH_TNO - Kho DC Mini Đông Mát Thốt Nốt</t>
  </si>
  <si>
    <t>Thửa đất số 2662, Tờ bản đồ số 2, Khu vực Thới Thạnh 1, Phường Thới Thuận, Quận Thốt Nốt, Thành phố Cần Thơ, Việt Nam</t>
  </si>
  <si>
    <t>Cần Thơ</t>
  </si>
  <si>
    <t>BHX13360</t>
  </si>
  <si>
    <t>BHX_BDU_TAN - Kho DC Mini Đông Mát Thuận An</t>
  </si>
  <si>
    <t>Thửa đất số 29, tờ bản đồ số 192, Phường Bình Chuẩn, thành phố Thuận An, tỉnh Bình Dương</t>
  </si>
  <si>
    <t>BHX13361</t>
  </si>
  <si>
    <t>BHX_BDU_BCA - Kho DC Mini Đông Mát Bến Cát</t>
  </si>
  <si>
    <t>Số 12 đường Hai Tháng Chín, tổ 3, khu phố 1A, Phường Chánh Phú Hòa, Thị xã Bến Cát, Tỉnh Bình Dương, Việt Nam</t>
  </si>
  <si>
    <t>BHX13362</t>
  </si>
  <si>
    <t>BHX_CTH_CRA - Kho DC Mini Đông Mát Cần Thơ</t>
  </si>
  <si>
    <t>Thửa đất số 13,20, tờ bản đồ số 19, 20, phường Lê Bình, Quận Cái Răng, thành phố Cần Thơ.</t>
  </si>
  <si>
    <t>BHX13425</t>
  </si>
  <si>
    <t>BHX_DON_LKH - Kho DC Mini Đông Mát Long Khánh</t>
  </si>
  <si>
    <t>Thửa đất số 225, tờ bản đồ số 14, Phường Phú Bình, Thành Phố Long Khánh, Tỉnh Đồng Nai</t>
  </si>
  <si>
    <t>BHX13490</t>
  </si>
  <si>
    <t>BHX_HCM_BTA - Chành Đông Mát Trần Đại Nghĩa (HCM)</t>
  </si>
  <si>
    <t>G16/108A, Đường Trần Đại Nghĩa, Ấp 7, Xã Lê Minh Xuân, Huyện Bình Chánh, Thành Phố Hồ Chí Minh, Việt Nam</t>
  </si>
  <si>
    <t>Chia đều sale 4 SG</t>
  </si>
  <si>
    <t>BHX13492</t>
  </si>
  <si>
    <t>BHX_CTH_TNO - Chành Đông Mát Thốt Nốt</t>
  </si>
  <si>
    <t>BHX13493</t>
  </si>
  <si>
    <t>BHX_HGI_VTH - Chành Đông Mát Vị Thanh</t>
  </si>
  <si>
    <t>Thửa số 137 – 320 – 435 – 442 tờ bản đồ số 45, khu vực 5, phường 5, thành phố vị thanh, tỉnh Hậu Giang</t>
  </si>
  <si>
    <t>Hậu Giang</t>
  </si>
  <si>
    <t>BHX13535</t>
  </si>
  <si>
    <t>BHX_LAN_CDU - Kho DC Mini Đông Mát Cần Đước</t>
  </si>
  <si>
    <t>Thửa đất số 2905, Tờ bản đồ số 3, Xã Long Cang, Huyện Cần Đước, Tỉnh Long An, Việt Nam</t>
  </si>
  <si>
    <t>BHX13564</t>
  </si>
  <si>
    <t>BHX_BPH_DPH - Chành DC Đông Mát Đồng Phú</t>
  </si>
  <si>
    <t>BHX13576</t>
  </si>
  <si>
    <t>BHX_HCM_BCH - Kho DC mini đông mát Trần Đại Nghĩa (Kho Kem)</t>
  </si>
  <si>
    <t>G16/108A Đường Trần Đại Nghĩa, ấp 7, xã Lê Minh Xuân, Huyện Bình Chánh, Thành phố Hồ Chí Minh</t>
  </si>
  <si>
    <t>BHX13638</t>
  </si>
  <si>
    <t>BHX_DON_BHO - Chành Đông Mát Long Bình</t>
  </si>
  <si>
    <t>BHX13660</t>
  </si>
  <si>
    <t>BHX_AGI_CPH - Kho DC Mini Đông Mát Châu Phú</t>
  </si>
  <si>
    <t>Thửa số 34, Tờ Bản Đồ Số 24, Xã Mỹ Phú, Huyện Châu Phú, Tỉnh An Giang, Việt Nam</t>
  </si>
  <si>
    <t>An Giang</t>
  </si>
  <si>
    <t>BHX13669</t>
  </si>
  <si>
    <t>BHX_VLO_LHO - Kho DC Mini Đông Mát Vĩnh Long</t>
  </si>
  <si>
    <t>Thửa đất số 491, tờ bản đồ số 40, xã Thanh Đức, huyện Long Hồ, tỉnh Vĩnh Long</t>
  </si>
  <si>
    <t>Vĩnh Long</t>
  </si>
  <si>
    <t>BHX13681</t>
  </si>
  <si>
    <t>BHX_HCM_HMO - Kho DC Mini Đông Mát Hóc Môn</t>
  </si>
  <si>
    <t>31E Đường Đặng Công Bỉnh, Ấp 5, Xã Xuân Thới Sơn, Huyện Hóc Môn, TP.HCM</t>
  </si>
  <si>
    <t>Huyện Hóc Môn</t>
  </si>
  <si>
    <t>BHX13768</t>
  </si>
  <si>
    <t>BHX_BTH_PTH - Kho DC Mini Đông Mát Hàm Thuận Nam</t>
  </si>
  <si>
    <t>Lô C7 - 6/2, C7 - 7, C7 - 8/1 Đường N4, Khu Công Nghiệp Hàm Kiệm 1, Xã Hàm Mỹ, Huyện Hàm Thuận Nam, Tỉnh Bình Thuận, Việt Nam</t>
  </si>
  <si>
    <t>Bình Thuận</t>
  </si>
  <si>
    <t>BHX13971</t>
  </si>
  <si>
    <t>BHX_HCM_BCH_Kho DC MINI Đông Mát Nguyễn Văn Linh</t>
  </si>
  <si>
    <t>C10/28 Nguyễn Văn Linh, Ấp 5A Tổ 246, Xã Bình Hưng, Huyện Bình Chánh, Hồ Chí Minh</t>
  </si>
  <si>
    <t>BHX13999</t>
  </si>
  <si>
    <t>BHX_VLO_LHO - Chành Đông Mát Vĩnh Long</t>
  </si>
  <si>
    <t>BHX14000</t>
  </si>
  <si>
    <t>BHX_BTH_HTN - Chành Đông Mát Hàm Thuận Nam</t>
  </si>
  <si>
    <t>Lô C7 - 6/2, C7 - 7, C7 - 8/1 Đường N4, Khu Công Nghiệp Hàm Kiệm 1, Xã Hàm Mỹ, Huyện Hàm Thuận Nam, Tỉnh Bình Thuận</t>
  </si>
  <si>
    <t>BHX14015</t>
  </si>
  <si>
    <t>BHX_HCM_TDU - Kho DC Mini Đông Mát QL13</t>
  </si>
  <si>
    <t>Số 7 Đường số 10, khu phố 2, Hiệp Bình Phước, quận Thủ Đức, Thành phố Hồ Chí Minh</t>
  </si>
  <si>
    <t>BHX19864</t>
  </si>
  <si>
    <t>BHX_HCM_NBE - Kho DC Mini Đông Mát Nhà Bè</t>
  </si>
  <si>
    <t>Lô F5-1 và F5-2, Khu F, Khu Công Nghiệp Hiệp Phước, Xã Hiệp Phước, Huyện Nhà Bè, Thành phố Hồ Chí Minh, Việt Nam</t>
  </si>
  <si>
    <t>BHX19865</t>
  </si>
  <si>
    <t>BHX_DLA _BMT - Kho DC Mini Đông Mát Buôn Mê</t>
  </si>
  <si>
    <t>Cụm Công nghiệp Tân An 1, Phường Tân An, TP.Buôn Ma Thuột, Tỉnh Đắk Lắk, Việt Nam</t>
  </si>
  <si>
    <t>Đắk Lắk</t>
  </si>
  <si>
    <t>BHX22859</t>
  </si>
  <si>
    <t>BHX_HCM_Q12 - Kho DC Mini Đông Mát 63 Trần Thị Do</t>
  </si>
  <si>
    <t>61 – 63 Trần Thị Do, Phường Hiệp Thành, Quận 12, Thành phố Hồ Chí Minh, Việt Nam</t>
  </si>
  <si>
    <t>Quận 12</t>
  </si>
  <si>
    <t>BHX27899</t>
  </si>
  <si>
    <t>BHX_LDO_DTR - Kho DC Mini Đông Mát Lâm Đồng</t>
  </si>
  <si>
    <t>Lô F3-KCN, Khu Công Nghiệp Phú Hội, Xã Phú Hội, Huyện Đức Trọng, Tỉnh Lâm Đồng, Việt Nam</t>
  </si>
  <si>
    <t>Lâm Đồng</t>
  </si>
  <si>
    <t>BHX27900</t>
  </si>
  <si>
    <t>BHX_KHH_DKH - Kho DC Mini Đông Mát Khánh Hòa</t>
  </si>
  <si>
    <t>Lô số 12, 13 thuộc Cụm Công Nghiệp Diên Phú – VCN, xã Diên Phú, huyện Diên Khánh, tỉnh Khánh Hòa.</t>
  </si>
  <si>
    <t>BHX27904</t>
  </si>
  <si>
    <t>BHX_HCM_BCH - Kho DC Mini Đông Mát Quận 6</t>
  </si>
  <si>
    <t>BICHCAU</t>
  </si>
  <si>
    <t>CÔNG TY TNHH ẨM THỰC BÍCH CÂU</t>
  </si>
  <si>
    <t>Số 09 đường Huỳnh Thúc Kháng, Phường 4, Thành phố Đà Lạt, Tỉnh Lâm Đồng, Việt Nam</t>
  </si>
  <si>
    <t>5801294135</t>
  </si>
  <si>
    <t>BIENGIAUVN</t>
  </si>
  <si>
    <t>CÔNG TY TNHH BIỂN GIÀU VN</t>
  </si>
  <si>
    <t>Số 78-80 Phước Thắng, Phường 12, Thành Phố Vũng Tàu, Tỉnh Bà Rịa - Vũng Tàu, Việt Nam</t>
  </si>
  <si>
    <t>3502216537</t>
  </si>
  <si>
    <t>BITEXCO NAM LONG</t>
  </si>
  <si>
    <t>CÔNG TY CỔ PHẦN BITEXCO NAM LONG</t>
  </si>
  <si>
    <t>Lô A2, Khu Công Nghiệp Nguyễn Đức Cảnh, Phường Trần Hưng Đạo, Thành phố Thái Bình, Thái Bình.</t>
  </si>
  <si>
    <t>1000341509</t>
  </si>
  <si>
    <t>Thái Bình</t>
  </si>
  <si>
    <t>Trần Hưng Đạo</t>
  </si>
  <si>
    <t>BONBON</t>
  </si>
  <si>
    <t>HỘ KINH DOANH BON BON</t>
  </si>
  <si>
    <t>329 Nguyễn Huệ, Phường 5, TP Tuy Hoà, Tỉnh Phú Yên</t>
  </si>
  <si>
    <t>khách lẻ của Tâm sale, giá bán lẻ, ck 15%</t>
  </si>
  <si>
    <t>SG015</t>
  </si>
  <si>
    <t>Trần Bảo Trâm</t>
  </si>
  <si>
    <t>Phú Yên</t>
  </si>
  <si>
    <t>BONGSEN</t>
  </si>
  <si>
    <t>CÔNG TY CỔ PHẦN THỰC PHẨM BÔNG SEN VIỆT NAM</t>
  </si>
  <si>
    <t>296 VÕ VĂN NGÂN, PHƯỜNG BÌNH THỌ, QUẬN THỦ ĐỨC, TP.HCM</t>
  </si>
  <si>
    <t>0312864005</t>
  </si>
  <si>
    <t>BRG</t>
  </si>
  <si>
    <t>CÔNG TY TNHH XUẤT - NHẬP KHẨU VÀ BÁN LẺ HÀNG TIÊU DÙNG HÀ NỘI</t>
  </si>
  <si>
    <t>Số 51 phố Lê Đại Hành, Phường Hai Bà Trưng, Thành phố Hà Nội, Việt Nam</t>
  </si>
  <si>
    <t>MIENBAC;5%;BRG;STCH</t>
  </si>
  <si>
    <t>0108609950</t>
  </si>
  <si>
    <t>Quận Hai Bà Trưng</t>
  </si>
  <si>
    <t>HAI BÀ TRƯNG</t>
  </si>
  <si>
    <t>CÔNG TY TNHH BÁN LẺ FUJIMART VIỆT NAM</t>
  </si>
  <si>
    <t>Số 142 đường Lê Duẩn, Phường Văn Miếu - Quốc Tử Giám, Thành phố Hà Nội, Việt Nam</t>
  </si>
  <si>
    <t>0108432911</t>
  </si>
  <si>
    <t>Quận Đống Đa</t>
  </si>
  <si>
    <t>VĂN MIẾU</t>
  </si>
  <si>
    <t>brg10011</t>
  </si>
  <si>
    <t>Siêu thị intimex 120 Hàng Trống</t>
  </si>
  <si>
    <t>Số 120 Hàng Trống, phường Hàng Trống, Quận Hoàn Kiếm, Hà Nội</t>
  </si>
  <si>
    <t>Siêu thị BRGMart Nguyễn Văn Cừ</t>
  </si>
  <si>
    <t>Ngõ 390 tòa nhà Berriver, Nguyễn Văn Cừ, phường Bồ Đề, quận Long Biên, thành phố Hà Nội</t>
  </si>
  <si>
    <t>BRGMART 15-17 Ngọc Khánh, Hà Nội</t>
  </si>
  <si>
    <t>BRG 15-17 Ngọc Khánh, Ba Đình, Hà Nội</t>
  </si>
  <si>
    <t>Quận Ba Đình</t>
  </si>
  <si>
    <t>Siêu thị intimex Hải Dương</t>
  </si>
  <si>
    <t>Số 1 Nguyễn Lương Bằng, P.Phạm Ngũ Lão, Tp.Hải Dương</t>
  </si>
  <si>
    <t>Hải Dương</t>
  </si>
  <si>
    <t>brg10051</t>
  </si>
  <si>
    <t>BRGMART 174 Lạc Long Quân, Tây Hồ</t>
  </si>
  <si>
    <t>BRGMART 174 Lạc Long Quân, P.Bưởi, Q.Tây Hồ, Hà Nội</t>
  </si>
  <si>
    <t>Siêu thị BRGMart Phố Nối</t>
  </si>
  <si>
    <t>Khu đô thị Lạc Hồng Phúc - Phường Mỹ Hào - Tỉnh Hưng Yên</t>
  </si>
  <si>
    <t>Siêu thị intimex Hải Phòng</t>
  </si>
  <si>
    <t>BRGMART 23 Minh Khai, Hồng Bàng, tp.Hải Phòng</t>
  </si>
  <si>
    <t>Hải Phòng</t>
  </si>
  <si>
    <t>BRG10141 Siêu thị Intimemex Như Quỳnh, Hưng Yên</t>
  </si>
  <si>
    <t>Thị trấn Như Quỳnh, huyện Văn Lâm, tỉnh Hưng Yên</t>
  </si>
  <si>
    <t>Các cửa hàng thuộc cty TNHH BRG</t>
  </si>
  <si>
    <t>Siêu thị Fujimart 142 Lê Duẩn</t>
  </si>
  <si>
    <t>Siêu thị Fujimart 142 Lê Duẩn, quận Đống Đa, HN</t>
  </si>
  <si>
    <t>Siêu thị Fujimart 36 Hoàng Cầu</t>
  </si>
  <si>
    <t>Siêu thị Fujimart 36 Hoàng Cầu, Đống Đa, HN</t>
  </si>
  <si>
    <t>Siêu thị Fujimart 324 Tây Sơn</t>
  </si>
  <si>
    <t>Siêu thị Fujimart 324 Tây Sơn, Đống Đa, HN</t>
  </si>
  <si>
    <t>Siêu thị Fujimart Huỳnh Thúc Kháng</t>
  </si>
  <si>
    <t>Tầng 2, Tòa nhà Hateco, số 4A Huỳnh Thúc Kháng, quận Đống Đa, thành phố Hà Nội, Việt Nam</t>
  </si>
  <si>
    <t>Siêu thị Fujimart Trần Phú - Hà Đông</t>
  </si>
  <si>
    <t>Tòa nhà Mac Plaza, số 10 Trần Phú, quận Hà Đông, thành phố Hà Nội</t>
  </si>
  <si>
    <t>HN007</t>
  </si>
  <si>
    <t>Đỗ Minh Quang</t>
  </si>
  <si>
    <t>Quận Hà Đông</t>
  </si>
  <si>
    <t>brg11081</t>
  </si>
  <si>
    <t>Siêu thị Fuji Bùi Ngọc Dương</t>
  </si>
  <si>
    <t>BRG 89 Bùi Ngọc Dương, Hai Bà Trưng, Hà Nội</t>
  </si>
  <si>
    <t>BRG D2 Giảng Võ, Hà Nội</t>
  </si>
  <si>
    <t>BRG D2 Giảng Võ, Ba Đình, Hà Nội</t>
  </si>
  <si>
    <t>Siêu thị Fuji MD Complex</t>
  </si>
  <si>
    <t>Tỏa nhà MD Complex, 2 Hàm Nghi, KĐT Mỹ Đình 1, Nam Từ Liêm, Hà Nội</t>
  </si>
  <si>
    <t>Quận Nam Từ Liêm</t>
  </si>
  <si>
    <t>Siêu thị Fuji The Light</t>
  </si>
  <si>
    <t>Tầng 1 tòa nhà CT2, KĐT Trung Văn, Q. Nam Từ Liêm, Hà Nội</t>
  </si>
  <si>
    <t>Siêu thị Fujimart 249 Thụy Khê</t>
  </si>
  <si>
    <t>Tòa nhà Lexington, 249 Thụy Khê, P. Thụy Khê, Q. Tây Hồ, Hà Nội</t>
  </si>
  <si>
    <t>Siêu thị Fujimart 89 Lạc Long Quân</t>
  </si>
  <si>
    <t>Tòa nhà Rosary 89 Lạc Long Quân, Nghĩa Đô, Cầu Giấy, Hà Nội</t>
  </si>
  <si>
    <t>Phường Nghĩa Đô</t>
  </si>
  <si>
    <t>Siêu thị Fujimart Chính Kinh</t>
  </si>
  <si>
    <t>Tòa nhà Sapphire, số 4 Chính Kinh, Thượng Đình, Thanh Xuân, Hà Nội</t>
  </si>
  <si>
    <t>Quận Thanh Xuân</t>
  </si>
  <si>
    <t>Siêu thị FujiMart Lê Văn Lương</t>
  </si>
  <si>
    <t>Tòa nhà Diamond Plaza, 25 Lê Văn Lương, Thanh Xuân, Hà Nội</t>
  </si>
  <si>
    <t>Siêu thị FujiMart Trung Yên</t>
  </si>
  <si>
    <t>Tòa nhà Trung Yên 1, KĐT Trung Yên, Cầu Giấy, Hà Nội</t>
  </si>
  <si>
    <t>Phường Yên Hoà</t>
  </si>
  <si>
    <t>Siêu thị Fujimart 67 Trần Phú-Ba Đình</t>
  </si>
  <si>
    <t>Siêu thị Fujimart 67 Trần Phú-Ba Đình, HN</t>
  </si>
  <si>
    <t>Siêu thị FujiMart Tân Mai</t>
  </si>
  <si>
    <t>FujiMart 109 Tân Mai, Phường Tân Mai, Quận Hoàng Mai, HN</t>
  </si>
  <si>
    <t>Quận Hoàng Mai</t>
  </si>
  <si>
    <t>Siêu thị FujiMart Times City</t>
  </si>
  <si>
    <t>Tòa nhà T9 Times City, số 458 Minh Khai, P. Vĩnh Tuy, Hai Bà Trưng, Hà Nội</t>
  </si>
  <si>
    <t>brg12021</t>
  </si>
  <si>
    <t>BRGMART E7 Bách Khoa, Hà Nội</t>
  </si>
  <si>
    <t>BRGMART E7 Bách Khoa, Hai Bà Trưng, Hà Nội</t>
  </si>
  <si>
    <t>BRGMART Thanh Xuân, Hà Nội</t>
  </si>
  <si>
    <t>BRGMART C12 Thanh Xuân Bắc, Q.Thanh Xuân, Hà Nội</t>
  </si>
  <si>
    <t>brg12041</t>
  </si>
  <si>
    <t>BRGMART K3 Việt Hưng, Hà Nội</t>
  </si>
  <si>
    <t>BRG K3 Việt Hưng, Quận Long Biên, Hà Nội</t>
  </si>
  <si>
    <t>BRGMART 13 Thành Công, Hà Nội</t>
  </si>
  <si>
    <t>BRG 13 Thành Công, Ba Đình, Hà Nội</t>
  </si>
  <si>
    <t>Siêu thị HaproMart Lương Đình Của</t>
  </si>
  <si>
    <t>BRGMART 135 Lương Định Của, Đống Đa, Hà Nội</t>
  </si>
  <si>
    <t>Siêu thị HaproMart A4 Vĩnh Phúc, Ba Đình</t>
  </si>
  <si>
    <t>Tầng 1, nhà G3, TT Vĩnh Phúc, P.Vĩnh Phúc, Q.Ba Đình, HN</t>
  </si>
  <si>
    <t>brg12111</t>
  </si>
  <si>
    <t>BRGMART E6 Quỳnh Mai, Hai Bà Trưng, Hà Nội</t>
  </si>
  <si>
    <t>BRGMART 5 Hàm Tử Quan, Hoàn Kiếm, Hà Nội</t>
  </si>
  <si>
    <t>brg12201</t>
  </si>
  <si>
    <t>CH Hapro 198 Lò Đúc</t>
  </si>
  <si>
    <t>BRGMART 198 Lò Đúc, Hai Bà Trưng, Hà Nội</t>
  </si>
  <si>
    <t>brg12211</t>
  </si>
  <si>
    <t>CH Hapro 15-17 Đội cấn</t>
  </si>
  <si>
    <t>BRGMART 15-17 Đội Cấn, Ba Đình, Hà Nội</t>
  </si>
  <si>
    <t>CH Hapro 53D Hàng Bài</t>
  </si>
  <si>
    <t>BRGMART 53D Hàng Bài, Hoàn Kiếm, Hà Nội</t>
  </si>
  <si>
    <t>Cửa hàng Haprofood N4C Trung Hòa Nhân Chính</t>
  </si>
  <si>
    <t>Tầng 1 toàn N4C Trung Hòa - Nhân Chính, Thanh Xuân, Hà Nội</t>
  </si>
  <si>
    <t>BRGMART Chợ bưởi, HN</t>
  </si>
  <si>
    <t>BRGMART Chợ bưởi, Ba Đình, Hà Nội ( đối diện 582 Thụy Khuê )</t>
  </si>
  <si>
    <t>brg12251</t>
  </si>
  <si>
    <t>BRGMART 41 Đông tác, Hà Nội</t>
  </si>
  <si>
    <t>BRGMART 41 Đông tác, Đống đa, Hà Nội</t>
  </si>
  <si>
    <t>CH Hapro 160-162 ngõ Thái Thịnh I</t>
  </si>
  <si>
    <t>BRGMART 160 ngõ Thái Thịnh 1, Đống Đa, Hà Nội</t>
  </si>
  <si>
    <t>brg12341</t>
  </si>
  <si>
    <t>CH Hapro 94 Láng Hạ</t>
  </si>
  <si>
    <t>BRGMART 94 Láng Hạ, Đống Đa, Hà Nội</t>
  </si>
  <si>
    <t>Siêu thị BRGMart Moonlight Vân Canh</t>
  </si>
  <si>
    <t>Tầng 1 Tòa nhà Moonlight 1, Vân Canh, An Khánh, Hoài Đức, HN</t>
  </si>
  <si>
    <t>Huyện Hoài Đức</t>
  </si>
  <si>
    <t>Xã An Khánh</t>
  </si>
  <si>
    <t>CH Hapro 83 Nguyễn An Ninh</t>
  </si>
  <si>
    <t>BRGMART 83 Nguyễn An Ninh, Hoàng Mai, Hà Nội</t>
  </si>
  <si>
    <t>brg12401</t>
  </si>
  <si>
    <t>BRGMART 12 Quán Thánh, Hà Nội</t>
  </si>
  <si>
    <t>BRGMART 12 Quán Thánh, Ba Đình, Hà Nội</t>
  </si>
  <si>
    <t>brg12411</t>
  </si>
  <si>
    <t>Cửa hàng HaproFood 63 Cầu Gỗ</t>
  </si>
  <si>
    <t>63 Cầu Gỗ, phường Hàng Bạc, quận Hoàn Kiếm, thành phố Hà Nội</t>
  </si>
  <si>
    <t>brg12431</t>
  </si>
  <si>
    <t>BRGMART 376 Khâm Thiên, Hà Nội</t>
  </si>
  <si>
    <t>BRGMART 376 Khâm Thiên, Đống Đa, Hà Nội</t>
  </si>
  <si>
    <t>brg12441</t>
  </si>
  <si>
    <t>BRG 156 Ngọc Lâm, Hà Nội</t>
  </si>
  <si>
    <t>156 Ngọc Lâm, Long Biên, Hà Nội</t>
  </si>
  <si>
    <t>Phường Ngọc Lâm</t>
  </si>
  <si>
    <t>brg12451</t>
  </si>
  <si>
    <t>BRGMART Chợ Sa, Cổ Loa, Đông Anh, Hà Nội</t>
  </si>
  <si>
    <t>Huyện Đông Anh</t>
  </si>
  <si>
    <t>brg12481</t>
  </si>
  <si>
    <t>Siêu thị BRGMart 63 Hàng trống</t>
  </si>
  <si>
    <t>BRG 63 Hàng Trống, Hoàn Kiếm, Hà Nội</t>
  </si>
  <si>
    <t>brg12491</t>
  </si>
  <si>
    <t>BRGMART Chợ Tó. Uy Nỗ, Đông Anh, Hà Nội</t>
  </si>
  <si>
    <t>brg12511</t>
  </si>
  <si>
    <t>BRGMART 162 Tôn Đức Thắng, Hà Nội</t>
  </si>
  <si>
    <t>BRGMART 162 Tôn Đức Thắng, Đống Đa, Hà Nội</t>
  </si>
  <si>
    <t>brg12521</t>
  </si>
  <si>
    <t>BRGMART 537 Quang Trung, Hà Đông, Hà Nội</t>
  </si>
  <si>
    <t>brg12531</t>
  </si>
  <si>
    <t>BRGMART 166 Nguyễn Thái Học, Hà Nội</t>
  </si>
  <si>
    <t>BRGMART 166 Nguyễn Thái Học, Ba Đình, Hà Nội</t>
  </si>
  <si>
    <t>BRGMART 105 Lê Duẩn, Hà Nội</t>
  </si>
  <si>
    <t>BRGMART 105 Lê Duẩn, Hoàn Kiếm, Hà Nội</t>
  </si>
  <si>
    <t>brg12561</t>
  </si>
  <si>
    <t>BRG Thôn Cương Ngô</t>
  </si>
  <si>
    <t>66/673 đường Cổ Điển, TT Văn Điển, huyện Thanh Trì, HN</t>
  </si>
  <si>
    <t>Huyện Thanh Trì</t>
  </si>
  <si>
    <t>brg12571</t>
  </si>
  <si>
    <t>Siêu thị BRGMart Mạo Khê</t>
  </si>
  <si>
    <t>BRG số 1 nguyễn lương Bằng, P.Phạm Ngũ Lão, Tp.Hải Dương</t>
  </si>
  <si>
    <t>Quảng Ninh</t>
  </si>
  <si>
    <t>brg12581</t>
  </si>
  <si>
    <t>Cửa hàng haprofood 2 Hoàng Hoa Thám, Vũng Tàu</t>
  </si>
  <si>
    <t>Số 2, Hoàng Hoa Thám, phường 2, thành phố Vũng Tàu, tỉnh Bà Rịa - Vũng Tàu</t>
  </si>
  <si>
    <t>5%;BRG;STCH;MIENNAM</t>
  </si>
  <si>
    <t>brg12601</t>
  </si>
  <si>
    <t>BRG Hàm Nghi, Q1</t>
  </si>
  <si>
    <t>31-35 Hàm Nghi, phường Nguyễn Thái Bình, quận 1, HCM</t>
  </si>
  <si>
    <t>brg12621</t>
  </si>
  <si>
    <t>BRG Cửa hàng Haprofood 27B Nguyễn Đình Chiều</t>
  </si>
  <si>
    <t>Cửa hàng Haprofood 27B Nguyễn Đình Chiều, Q.3, HCM</t>
  </si>
  <si>
    <t>brg12631</t>
  </si>
  <si>
    <t>BRG 442-444-446 Nguyễn Tất Thành, Q.4</t>
  </si>
  <si>
    <t>BRG 442-444-446 NGUYỄN TẤT THÀNH, QUẬN 4, HCM</t>
  </si>
  <si>
    <t>Quận 4</t>
  </si>
  <si>
    <t>BRG 362 Ngọc Lâm, Hà Nội</t>
  </si>
  <si>
    <t>362 Ngọc Lâm, Long Biên, Hà Nội</t>
  </si>
  <si>
    <t>CH Haprofood Ecohome 3</t>
  </si>
  <si>
    <t>BRGMART Ecohome3, Bắc Từ Liêm, Hà Nội</t>
  </si>
  <si>
    <t>Quận Bắc Từ Liêm</t>
  </si>
  <si>
    <t>BRG mart N16 Sài Đồng</t>
  </si>
  <si>
    <t>G1, N16-01 Le Grand Jadin, KĐT Sài Đồng, Long Biên, Hà Nội</t>
  </si>
  <si>
    <t>BRG mart Intracom Đông Anh</t>
  </si>
  <si>
    <t>BRGMart Intracom Vĩnh Ngọc, Đông anh, HN</t>
  </si>
  <si>
    <t>brg12701</t>
  </si>
  <si>
    <t>BRGMART MD Complex Hàm Nghi, Hà Nội</t>
  </si>
  <si>
    <t>Tỏa nhà MD Complex, 2 Hàm Nghi, KĐT Mỹ Đình 1, Q.Nam Từ Liêm, Hà Nội</t>
  </si>
  <si>
    <t>brg12711</t>
  </si>
  <si>
    <t>BRG Lộc Ninh Singashine - Thị trấn Chúc Sơn</t>
  </si>
  <si>
    <t>BRG Lộc Ninh Singashine - Thị trấn Chúc Sơn, Chương Mỹ, HN</t>
  </si>
  <si>
    <t>Huyện Chương Mỹ</t>
  </si>
  <si>
    <t>brg12721</t>
  </si>
  <si>
    <t>BRG UDIC Riverside 1 - 122 Vĩnh Tuy, Hai Bà Trưng, HN</t>
  </si>
  <si>
    <t>CH Haprofood 9-11 Thổ Quan</t>
  </si>
  <si>
    <t>BRGMART 9-11 Thổ Quan, Đống Đa, HN</t>
  </si>
  <si>
    <t>CH Haprofood 9 Lê Qúy Đôn</t>
  </si>
  <si>
    <t>BRGMART 9 Lê Quý Đôn, Hai Bà Trưng, HN</t>
  </si>
  <si>
    <t>CH Haprofood 24 Trần Nhật Duật</t>
  </si>
  <si>
    <t>24 Trần Nhật Duật, Phường Đông Xuân, Q.Hoàn Kiếm, Hà Nội</t>
  </si>
  <si>
    <t>Siêu thị FujiMart 51 Lê Đại Hành</t>
  </si>
  <si>
    <t>Số 51 Lê Đại Hành, P. Lê Đại Hành, Q. Hai Bà Trưng, HN</t>
  </si>
  <si>
    <t>Phường Lê Đại Hành</t>
  </si>
  <si>
    <t>Siêu thị BRGMart Đồ Sơn Hải Phòng</t>
  </si>
  <si>
    <t>BRG Khu d.cư số 8, Đường 353, P. Ngọc Xuyên, Q. Đồ Sơn, Hải Phòng</t>
  </si>
  <si>
    <t>Seikamart Phạm Ngọc Thạch</t>
  </si>
  <si>
    <t>BRGMART Số 8 Phạm Ngọc Thạch, Đống Đa, HN</t>
  </si>
  <si>
    <t>5%; BRG; MIENBAC; STCH</t>
  </si>
  <si>
    <t>BRG 1 Lý Nam Đế, Hoàn Kiếm, Hà Nội</t>
  </si>
  <si>
    <t>Seikamart 275 nguyễn Trãi</t>
  </si>
  <si>
    <t>Tầng 1, tòa A, chung cư Goldland, 275 Nguyễn Trãi, Q.Thanh Xuân, Hà Nội</t>
  </si>
  <si>
    <t>Seika Dimond Westlake 98 Tô Ngọc Vân</t>
  </si>
  <si>
    <t>98 Tô Ngọc Vân, Tây Hồ, HN</t>
  </si>
  <si>
    <t>BRODARD</t>
  </si>
  <si>
    <t>CÔNG TY TNHH MỘT THÀNH VIÊN BÁNH BRODARD</t>
  </si>
  <si>
    <t>11 Nguyễn Thiệp - Phường Bến Nghé - Quận 1 - TP Hồ Chí Minh.</t>
  </si>
  <si>
    <t>0309893711</t>
  </si>
  <si>
    <t>CANHTOAN</t>
  </si>
  <si>
    <t>TRẦN CẢNH TOÀN</t>
  </si>
  <si>
    <t>Tại nhà, thôn Thọ Am, Xã Liên Ninh, Huyện Thanh Trì, Thành phố Hà Nội, Việt Nam</t>
  </si>
  <si>
    <t>ncc giò lụa Khánh Toàn</t>
  </si>
  <si>
    <t>Xã Liên Ninh</t>
  </si>
  <si>
    <t>CC</t>
  </si>
  <si>
    <t>Công Ty TNHH MTV Giải Trí TM &amp; DV C &amp; C</t>
  </si>
  <si>
    <t>189 Cống Quỳnh, Phường Nguyễn Cư Trinh, Quận 1, Tp.HCM.</t>
  </si>
  <si>
    <t>0313331056</t>
  </si>
  <si>
    <t>CEVA</t>
  </si>
  <si>
    <t>CÔNG TY TNHH CEVA LOGISTICS (VIỆT NAM)</t>
  </si>
  <si>
    <t>Số 8 đường Phan Đình Giót, Phường 2, Quận Tân Bình, Thành phố Hồ Chí Minh, Việt Nam</t>
  </si>
  <si>
    <t>0311967720</t>
  </si>
  <si>
    <t>CHAUAU</t>
  </si>
  <si>
    <t>CÔNG TY TNHH DV GIÁO DỤC QUỐC TẾ CHÂU ÂU</t>
  </si>
  <si>
    <t>730F-730G-730K  LÊ VĂN MIẾN, P. THẢO ĐIỀN, Q2 ,TP. HCM</t>
  </si>
  <si>
    <t>0310313267</t>
  </si>
  <si>
    <t>CHIDIEM-Q4</t>
  </si>
  <si>
    <t>CÔNG TY TNHH THƯƠNG MẠI SẢN XUẤT MỘT BA SÁU</t>
  </si>
  <si>
    <t>136/54 Trần Quang Diệu, Phường 14, Quận 3, Tp. Hồ Chí Minh, Việt Nam.</t>
  </si>
  <si>
    <t>0316248046</t>
  </si>
  <si>
    <t>CHIHAU624</t>
  </si>
  <si>
    <t>Hộ kinh doanh Phúc Hậu (chị Liên sđt 0982164624)</t>
  </si>
  <si>
    <t>Phường Ba Đình</t>
  </si>
  <si>
    <t>CHKINHDONG-BACNINH</t>
  </si>
  <si>
    <t>Cửa hàng tiện lợi Kinh Đông</t>
  </si>
  <si>
    <t>Lô số 6, Đường Ngô Tất Tố, Phường Ninh Xá, Thành Phố Bắc Ninh, Tỉnh Bắc Ninh</t>
  </si>
  <si>
    <t>Tỉnh Bắc Ninh</t>
  </si>
  <si>
    <t>CHOHAY</t>
  </si>
  <si>
    <t>HỘ KINH DOANH LÊ THỊ KHÁNH LOAN- CHỢ HAY</t>
  </si>
  <si>
    <t>Thửa đất số 22, Phường Quán Toan, Quận Hồng Bàng, Thành phố Hải Phòng, Việt Nam</t>
  </si>
  <si>
    <t>KLGT</t>
  </si>
  <si>
    <t>8112982260-001</t>
  </si>
  <si>
    <t>Phường Quán Toan</t>
  </si>
  <si>
    <t>CHOICEPROTECH</t>
  </si>
  <si>
    <t>Cty TNHH Choice Pro-tech</t>
  </si>
  <si>
    <t>Lô 24, đường số 6, KCN Tam Phước,Thành phố Biên Hòa,Đồng Nai</t>
  </si>
  <si>
    <t>3600954356</t>
  </si>
  <si>
    <t>CircleK</t>
  </si>
  <si>
    <t>CÔNG TY TNHH VÒNG TRÒN ĐỎ</t>
  </si>
  <si>
    <t>160 Bùi Thị Xuân, Phường Bến Thành, Thành phố Hồ Chí Minh, Việt Nam</t>
  </si>
  <si>
    <t>Circlek; Circlekmiennam; MIENNAM</t>
  </si>
  <si>
    <t>0306182043</t>
  </si>
  <si>
    <t>CircleK-010</t>
  </si>
  <si>
    <t>CHI NHÁNH CÔNG TY TNHH VÒNG TRÒN ĐỎ TẠI HÀ NỘI</t>
  </si>
  <si>
    <t>Số 205 Lạc Long Quân, Phường Tây Hồ, Thành phố Hà Nội, Việt Nam</t>
  </si>
  <si>
    <t>Circlek; Circlekmienbac; MIENBAC</t>
  </si>
  <si>
    <t>0306182043-010</t>
  </si>
  <si>
    <t>TÂY HỒ</t>
  </si>
  <si>
    <t>CircleK-011</t>
  </si>
  <si>
    <t>CHI NHÁNH TẠI BÌNH DƯƠNG CÔNG TY TNHH VÒNG TRÒN ĐỎ</t>
  </si>
  <si>
    <t>508 Cách Mạng Tháng Tám, Phường Thủ Dầu Một, Thành phố Hồ Chí Minh, Việt Nam</t>
  </si>
  <si>
    <t>0306182043-011</t>
  </si>
  <si>
    <t>CircleK-012</t>
  </si>
  <si>
    <t>CHI NHÁNH CÔNG TY TNHH VÒNG TRÒN ĐỎ TẠI BÀ RỊA-VŨNG TÀU</t>
  </si>
  <si>
    <t>15 La Văn Cầu, Phường Vũng Tàu, Thành phố Hồ Chí Minh, Việt Nam</t>
  </si>
  <si>
    <t>0306182043-012</t>
  </si>
  <si>
    <t>CircleK-015</t>
  </si>
  <si>
    <t>CHI NHÁNH CÔNG TY TNHH VÒNG TRÒN ĐỎ TẠI QUẢNG NINH</t>
  </si>
  <si>
    <t>Căn nhà số 01, Lô A6, Khu đô thị mới phía đông Hòn Cặp Bè, Tổ 4, Khu phố 4A, Phường Hạ Long, Tỉnh Quảng Ninh, Việt Nam</t>
  </si>
  <si>
    <t>0306182043-015</t>
  </si>
  <si>
    <t>CircleK-017</t>
  </si>
  <si>
    <t>CHI NHÁNH CÔNG TY TNHH VÒNG TRÒN ĐỎ TẠI CẦN THƠ</t>
  </si>
  <si>
    <t>128 Hai Bà Trưng, Phường Ninh Kiều, Thành phố Cần Thơ, Việt Nam</t>
  </si>
  <si>
    <t>0306182043-017</t>
  </si>
  <si>
    <t>CircleK-019</t>
  </si>
  <si>
    <t>CHI NHÁNH CÔNG TY TNHH VÒNG TRÒN ĐỎ TẠI HẢI PHÒNG</t>
  </si>
  <si>
    <t>261A đường Trần Nguyên Hãn, Phường An Biên, Thành phố Hải Phòng, Việt Nam</t>
  </si>
  <si>
    <t>0306182043-019</t>
  </si>
  <si>
    <t>CircleK-020</t>
  </si>
  <si>
    <t>CHI NHÁNH CÔNG TY TNHH VÒNG TRÒN ĐỎ TẠI AN GIANG</t>
  </si>
  <si>
    <t>Số 155 đường Ung Văn Khiêm, tổ 11, khóm Đông Thành, Phường Long Xuyên, An Giang, Việt Nam</t>
  </si>
  <si>
    <t>0306182043-020</t>
  </si>
  <si>
    <t>CircleK-021</t>
  </si>
  <si>
    <t>CHI NHÁNH CÔNG TY TNHH VÒNG TRÒN ĐỎ TẠI ĐỒNG NAI</t>
  </si>
  <si>
    <t>Số 1347 Đường Nguyễn Ái Quốc, Khu phố 12, Phường Tam Hiệp, Tỉnh Đồng Nai, Việt Nam</t>
  </si>
  <si>
    <t>0306182043-021</t>
  </si>
  <si>
    <t>CircleK-022</t>
  </si>
  <si>
    <t>CHI NHÁNH CÔNG TY TNHH VÒNG TRÒN ĐỎ TẠI TIỀN GIANG</t>
  </si>
  <si>
    <t>30/2 Ấp Bắc, Phường Đạo Thạnh, Tỉnh Đồng Tháp, Việt Nam</t>
  </si>
  <si>
    <t>0306182043-022</t>
  </si>
  <si>
    <t>CircleK-023</t>
  </si>
  <si>
    <t>CHI NHÁNH CÔNG TY TNHH VÒNG TRÒN ĐỎ TẠI HƯNG YÊN</t>
  </si>
  <si>
    <t>Số MRA-095A, Đường nội bộ Khu biệt thự Thủy Nguyên, Xã Phụng Công, Tỉnh Hưng Yên, Việt Nam</t>
  </si>
  <si>
    <t>0306182043-023</t>
  </si>
  <si>
    <t>CircleK-024</t>
  </si>
  <si>
    <t>CHI NHÁNH CÔNG TY TNHH VÒNG TRÒN ĐỎ TẠI BẮC NINH</t>
  </si>
  <si>
    <t>125 Trần Hưng Đạo, Khu phố 4, Phường Kinh Bắc, Tỉnh Bắc Ninh, Việt Nam</t>
  </si>
  <si>
    <t>0306182043-024</t>
  </si>
  <si>
    <t>Bắc Ninh</t>
  </si>
  <si>
    <t>CircleK-027</t>
  </si>
  <si>
    <t>CHI NHÁNH CÔNG TY TNHH VÒNG TRÒN ĐỎ TẠI KIÊN GIANG</t>
  </si>
  <si>
    <t>Số 99 đường 3 tháng 2, Phường Rạch Giá, Tỉnh An Giang, Việt Nam</t>
  </si>
  <si>
    <t>0306182043-027</t>
  </si>
  <si>
    <t>CircleK-028</t>
  </si>
  <si>
    <t>CHI NHÁNH CÔNG TY TNHH VÒNG TRÒN ĐỎ TẠI KHÁNH HÒA</t>
  </si>
  <si>
    <t>Số 6A Nguyễn Chánh, Phường Nha Trang, Tỉnh Khánh Hòa, Việt Nam</t>
  </si>
  <si>
    <t>0306182043-028</t>
  </si>
  <si>
    <t>CircleK-029</t>
  </si>
  <si>
    <t>CHI NHÁNH CÔNG TY TNHH VÒNG TRÒN ĐỎ TẠI THÁI NGUYÊN</t>
  </si>
  <si>
    <t>Số 28 đường Lương Ngọc Quyến, Phường Phan Đình Phùng, Tỉnh Thái Nguyên, Việt Nam</t>
  </si>
  <si>
    <t>0306182043-029</t>
  </si>
  <si>
    <t>Thái Nguyên</t>
  </si>
  <si>
    <t>CircleK-BD7002</t>
  </si>
  <si>
    <t>CircleK 508 Cách Mạng Tháng 8</t>
  </si>
  <si>
    <t>508 Cách Mạng Tháng Tám, phường Phú Cường, thành phố Thủ Dầu Một, tỉnh Bình Dương</t>
  </si>
  <si>
    <t>CircleK-BD7003</t>
  </si>
  <si>
    <t>CircleK 174 Trần Văn Ơn</t>
  </si>
  <si>
    <t>174 Trần Văn Ơn, Khu 5, phường Phú Hòa, thành phố Thủ Dầu 1, tỉnh Bình Dương</t>
  </si>
  <si>
    <t>CircleK-BD7004</t>
  </si>
  <si>
    <t>CircleK Số 1347 Đường Nguyễn Ái Quốc, Khu Phố 6</t>
  </si>
  <si>
    <t>1347 đường Nguyễn Ái Quốc, khu phố 6, phường Tân Tiến, thành phố Biên Hòa, tỉnh Đồng Nai</t>
  </si>
  <si>
    <t>CircleK-BD7005</t>
  </si>
  <si>
    <t>CircleK 105 Lê Trọng Tấn, Khu Phố Bình Đường 2</t>
  </si>
  <si>
    <t>105 Lê Trọng Tấn, khu phố Bình Dương 2, phường An Bình, thành phố Dĩ An, tỉnh Bình Dương</t>
  </si>
  <si>
    <t>CircleK-BD7006</t>
  </si>
  <si>
    <t>Circle K 355 Lý Thường Kiệt, Khu phố Thống Nhất 1</t>
  </si>
  <si>
    <t>355 Lý Thường Kiệt, phu phố Thống Nhất 1, phường Dĩ An, thành phố Dĩ An, tỉnh Bình Dương</t>
  </si>
  <si>
    <t>CircleK-BD7007</t>
  </si>
  <si>
    <t>CircleK 144 Đường Phan Trung, Khu phố 7</t>
  </si>
  <si>
    <t>144 đường Phan Trung, khu phố 7, phường Tân Tiến, thành phố Biên Hòa, tỉnh Đồng Nai</t>
  </si>
  <si>
    <t>CircleK-BD7008</t>
  </si>
  <si>
    <t>CircleK Số 134 Đường Vũ Hồng Phô, Khu phố 2</t>
  </si>
  <si>
    <t>Số 134 Đường Vũ Hồng Phô, khu phố 2, phường Bình Đa, thành phố Biên Hòa, tỉnh Đồng Nai</t>
  </si>
  <si>
    <t>CircleK-BD7009</t>
  </si>
  <si>
    <t>CircleK Tầng trệt - Tầng 1 Số 216 Hà Huy Giáp khu phố 1</t>
  </si>
  <si>
    <t>Tầng trệt-tầng 1 số 216 Hà Huy Giáp, khu phố 1, phường Quyết Thắng, thành phố Biên Hòa, tỉnh Đồng Nai</t>
  </si>
  <si>
    <t>CircleK-BD7010</t>
  </si>
  <si>
    <t>CircleK 305 Đường 30 tháng 4</t>
  </si>
  <si>
    <t>305 Đường 30 tháng 4, phường Phú Thọ, thành phố Thủ Dầu Một, Tỉnh Bình Dương</t>
  </si>
  <si>
    <t>CircleK-BD7011</t>
  </si>
  <si>
    <t>CircleK Số 138 Đường 30 Tháng 4</t>
  </si>
  <si>
    <t>Số 138 Đường 30 Tháng 4, Phường Phú Hòa, Thành phố Thủ Dầu Một, Tỉnh Bình Dương, Việt Nam</t>
  </si>
  <si>
    <t>Phường Phú Hòa</t>
  </si>
  <si>
    <t>CircleK-BD7012</t>
  </si>
  <si>
    <t>CircleK 373 Hồ Thị Hương</t>
  </si>
  <si>
    <t>Số 373 Hồ Thị Hương, Khu phố 3, Phường Xuân Thành, Thành phố Long Khánh, Tỉnh Đồng Nai, Việt Nam</t>
  </si>
  <si>
    <t>CircleK-BD7013</t>
  </si>
  <si>
    <t>CircleK Số 33 Đường 30 tháng 4</t>
  </si>
  <si>
    <t>Số 33 Đường 30 tháng 4, Khu Phố 1, Phường Trung Dũng, Thành phố Biên Hòa, Tỉnh Đồng Nai</t>
  </si>
  <si>
    <t>Phường Trung Dũng</t>
  </si>
  <si>
    <t>CircleK-BD7015</t>
  </si>
  <si>
    <t>CircleK Ô 8, DC35, Giao lộ đường D1 và đường D33, KDC Việt - Sing</t>
  </si>
  <si>
    <t>Ô 8, DC35, Giao lộ đường D1 và đường D33, Khu dân cư Việt - Sing, Khu phố 4, Phường An Phú, Thành phố Thuận An, Tỉnh Bình Dương</t>
  </si>
  <si>
    <t>Phường An Phú</t>
  </si>
  <si>
    <t>CircleK-BD7016</t>
  </si>
  <si>
    <t>CircleK 78 đường Võ Thị Sáu</t>
  </si>
  <si>
    <t>78 đường Võ Thị Sáu, Khu phố 1, Phường Quyết Thắng, Thành phố Biên Hòa, Tỉnh Đồng Nai, Việt Nam</t>
  </si>
  <si>
    <t>CircleK-BD7017</t>
  </si>
  <si>
    <t>CircleK 22 đường Cách Mạng Tháng Tám</t>
  </si>
  <si>
    <t>Số 22 đường Cách Mạng Tháng Tám, Khu phố 1, Phường Xuân Hòa, Thành phố Long Khánh, Tỉnh Đồng Nai, Việt Nam</t>
  </si>
  <si>
    <t>CircleK-CT5001</t>
  </si>
  <si>
    <t>CircleK 128 Hai Bà Trưng</t>
  </si>
  <si>
    <t>128 Hai Bà Trưng, Phường Tân An, Quận Ninh Ninh Kiều, Tỉnh Cần Thơ</t>
  </si>
  <si>
    <t>CircleK-CT5004</t>
  </si>
  <si>
    <t>CircleK 3-5 Lý Tự Trọng</t>
  </si>
  <si>
    <t>3-5 Lý Tự Trọng, Phường An Phú, Quận Ninh Ninh Kiều, Tỉnh Cần Thơ</t>
  </si>
  <si>
    <t>CircleK-CT5005</t>
  </si>
  <si>
    <t>CircleK 129 Trần Văn Khéo</t>
  </si>
  <si>
    <t>129 Trần Văn Khéo, Phường Cái Khế, Quận Ninh Kiều, Tỉnh Cần Thơ</t>
  </si>
  <si>
    <t>CircleK-CT5006</t>
  </si>
  <si>
    <t>CircleK 376 Đường 30/4</t>
  </si>
  <si>
    <t>376 Đường 30/4, Phường Hưng Lợi, Quận Ninh Ninh Kiều, Tỉnh Cần Thơ</t>
  </si>
  <si>
    <t>CircleK-CT5007</t>
  </si>
  <si>
    <t>CircleK Số 17 và 17/19 Đường 30/04</t>
  </si>
  <si>
    <t>Số 17 và 17/19 Đường 30/04, Phường Tân An, Quận Ninh Ninh Kiều, Tỉnh Cần Thơ</t>
  </si>
  <si>
    <t>CircleK-CT5008</t>
  </si>
  <si>
    <t>CircleK 118 Đường 3/2</t>
  </si>
  <si>
    <t>118 Đường 3/2, Phường Xuân Khánh, Quận Ninh Ninh Kiều, Tỉnh Cần Thơ</t>
  </si>
  <si>
    <t>CircleK-CT5009</t>
  </si>
  <si>
    <t>CircleK 89 Trần Việt Châu</t>
  </si>
  <si>
    <t>89 Trần Việt Châu, Phường An Hòa, Quận Ninh Ninh Kiều, Tỉnh Cần Thơ</t>
  </si>
  <si>
    <t>CircleK-CT5010</t>
  </si>
  <si>
    <t>CircleK 59 Nguyễn Văn Cừ</t>
  </si>
  <si>
    <t>59 Nguyễn Văn Cừ, Phường An Hòa, Quận Ninh Ninh Kiều, Tỉnh Cần Thơ</t>
  </si>
  <si>
    <t>CircleK-CT5011</t>
  </si>
  <si>
    <t>CircleK 59 Ngô Văn Sở</t>
  </si>
  <si>
    <t>59 Ngô Văn Sở, Phường Tân An, Quận Ninh Ninh Kiều, Tỉnh Cần Thơ</t>
  </si>
  <si>
    <t>CircleK-CT5012</t>
  </si>
  <si>
    <t>CircleK 155 Ung Văn Khiêm</t>
  </si>
  <si>
    <t>155 Ung Văn Khiêm, Phường Mỹ Xuyên, Thành phố Long Xuyên, Tỉnh An Giang</t>
  </si>
  <si>
    <t>CircleK-CT5013</t>
  </si>
  <si>
    <t>CircleK 97 Võ Thị Sáu</t>
  </si>
  <si>
    <t>97 Võ Thị Sáu, Phường Mỹ Xuyên, Thành phố Long Xuyên, Tỉnh An Giang</t>
  </si>
  <si>
    <t>CircleK-CT5014</t>
  </si>
  <si>
    <t>CircleK 328/2A Đường Hùng Vương</t>
  </si>
  <si>
    <t>328/2A Đường Hùng Vương, Phường Mỹ Long, Thành phố Long Xuyên, Tỉnh An Giang</t>
  </si>
  <si>
    <t>CircleK-CT5015</t>
  </si>
  <si>
    <t>CircleK 110 Nguyễn Việt Hồng</t>
  </si>
  <si>
    <t>110 Nguyễn Việt Hồng, Phường An Phú, Quận Ninh Ninh Kiều, Tỉnh Cần Thơ</t>
  </si>
  <si>
    <t>CircleK-CT5016</t>
  </si>
  <si>
    <t>CircleK Số 80C Trần Chiên, Khu Vực Thạnh Mỹ</t>
  </si>
  <si>
    <t>Số 80C Trần Chiên, Khu Vực Thạnh Mỹ, Phường Lê Bình, Quận Cái Răng, Tỉnh Cần Thơ</t>
  </si>
  <si>
    <t>CircleK-CT5017</t>
  </si>
  <si>
    <t>CircleK 166 Đường 3/2</t>
  </si>
  <si>
    <t>166 Đường 3/2, Phường Hưng Lợi, Quận Ninh Ninh Kiều, Tỉnh Cần Thơ</t>
  </si>
  <si>
    <t>CircleK-CT5018</t>
  </si>
  <si>
    <t>CircleK Tầng Trệt Khối Nhà A, Lô số 20 Đường Võ Nguyên Giáp, Khu Dân Cư Phú An, Khu Đô Thị Mới Nam Sông Cần Thơ</t>
  </si>
  <si>
    <t>Tầng Trệt Khối Nhà A, Lô số 20 Đường Võ Nguyên Giáp, Khu Dân Cư Phú An, Khu Đô Thị Mới Nam Sông Cần Thơ, Phường Phú Thứ, Quận Cái Răng, Tỉnh Cần Thơ</t>
  </si>
  <si>
    <t>CircleK-CT5019</t>
  </si>
  <si>
    <t>CircleK 134A Đường 3/2</t>
  </si>
  <si>
    <t>134A Đường 3/2, Phường Hưng Lợi, Quận Ninh Ninh Kiều, Tỉnh Cần Thơ</t>
  </si>
  <si>
    <t>CircleK-CT5020</t>
  </si>
  <si>
    <t>CircleK 108A-108B Đường Mậu Thân</t>
  </si>
  <si>
    <t>108A-108B Đường Mậu Thân, phường An Phú, quận Ninh Kiều, thành phố Cần Thơ, Việt Nam</t>
  </si>
  <si>
    <t>CircleK-CT5021</t>
  </si>
  <si>
    <t>Circle K 153 Đường Trần Hưng Đạo</t>
  </si>
  <si>
    <t>153 Đường Trần Hưng Đạo, phường An Phú, quận Ninh Kiều, thành phố Cần Thơ, Việt Nam</t>
  </si>
  <si>
    <t>CircleK-CT5022</t>
  </si>
  <si>
    <t>CircleK 30/2 Ấp Bắc, Phường 5, Thành phố Mỹ Tho</t>
  </si>
  <si>
    <t>Số 30/2 Ấp Bắc, Phường 5, Thành phố Mỹ Tho, Tỉnh Tiền Giang, Việt Nam</t>
  </si>
  <si>
    <t>Tiền Giang</t>
  </si>
  <si>
    <t>CircleK-CT5023</t>
  </si>
  <si>
    <t>CircleK Số 269B Lê Văn Phẩm, Phường 6, Thành phố Mỹ Tho</t>
  </si>
  <si>
    <t>Số 269B Lê Văn Phẩm, Phường 6, Thành phố Mỹ Tho, Tỉnh Tiền Giang, Việt Nam</t>
  </si>
  <si>
    <t>CircleK-CT5024</t>
  </si>
  <si>
    <t>CircleK Số 99 đường 3 tháng 2</t>
  </si>
  <si>
    <t>Số 99 đường 3 tháng 2, Phường Vĩnh Bảo, Thành phố Rạch Giá, Tỉnh Kiên Giang, Việt Nam</t>
  </si>
  <si>
    <t>CircleK-CT5025</t>
  </si>
  <si>
    <t>CircleK E9-3 và E9-4 đường 3 tháng 2</t>
  </si>
  <si>
    <t>E9-3 và E9-4 đường 3 tháng 2, Phường Vĩnh Lạc, Thành phố Rạch Giá, Tỉnh Kiên Giang, Việt Nam</t>
  </si>
  <si>
    <t>CircleK-CT5026</t>
  </si>
  <si>
    <t>CircleK Số 130-132 đường Nguyễn Trung Trực</t>
  </si>
  <si>
    <t>Số 130-132 đường Nguyễn Trung Trực, Phường Vĩnh Bảo, Thành phố Rạch Giá, Tỉnh Kiên Giang</t>
  </si>
  <si>
    <t>Phường Vĩnh Bảo</t>
  </si>
  <si>
    <t>CircleK-CT5027</t>
  </si>
  <si>
    <t>CircleK Số 05 Lý Thường Kiệt, Tỉnh Tiền Giang, Việt Nam</t>
  </si>
  <si>
    <t>Số 05 Lý Thường Kiệt, Phường 4, Thành phố Mỹ Tho, Tỉnh Tiền Giang, Việt Nam</t>
  </si>
  <si>
    <t>CircleK-HL4001</t>
  </si>
  <si>
    <t>CircleK Số 1 lô A6, KĐT Mới phía đông Hòn Cặp Bè, tổ 4, khu 4A</t>
  </si>
  <si>
    <t>Số 1 lô A6, KĐT Mới phía đông Hòn Cặp Bè, Tổ 4, khu 4A, Phường Hồng Hải, Thành phố Hạ Long, Tỉnh Quảng Ninh</t>
  </si>
  <si>
    <t>CircleK-HL4002</t>
  </si>
  <si>
    <t>CircleK Tầng 1, tòa A, khu dịch vụ 7A-8A tòa nhà Lideco Hạ Long</t>
  </si>
  <si>
    <t>Tầng 1, Tòa A, khu dịch vụ 7A-8A tòa nhà Lideco Hạ Long, Phường Trần Hưng Đạo, Thành phố Hạ Long, Tỉnh Quảng Ninh</t>
  </si>
  <si>
    <t>CircleK-HL4005</t>
  </si>
  <si>
    <t>CircleK Số 534 Nguyễn Văn Cừ, Phường Hồng Hải, Thành phố Hạ Long</t>
  </si>
  <si>
    <t>Số 534 Nguyễn Văn Cừ, Phường Hồng Hải, Thành phố Hạ Long, Tỉnh Quảng Ninh, Việt Nam</t>
  </si>
  <si>
    <t>Phường Hồng Hải</t>
  </si>
  <si>
    <t>CircleK-HL4006</t>
  </si>
  <si>
    <t>CircleK Số 114 đường Hạ Long, Phường Bãi Cháy, Thành phố Hạ Long</t>
  </si>
  <si>
    <t>Số 114 đường Hạ Long, Phường Bãi Cháy, Thành phố Hạ Long, Tỉnh Quảng Ninh, Việt Nam</t>
  </si>
  <si>
    <t>Phường Bãi Cháy</t>
  </si>
  <si>
    <t>CircleK-HL4007</t>
  </si>
  <si>
    <t>CircleK Số 550, Tổ 3, Khu phố 9A, đường Hạ Long, Phường Bãi Cháy, Thành phố Hạ Long</t>
  </si>
  <si>
    <t>Số 550, Tổ 3, Khu phố 9A, đường Hạ Long, Phường Bãi Cháy, Thành phố Hạ Long, Tỉnh Quảng Ninh, Việt Nam</t>
  </si>
  <si>
    <t>CircleK-HN2001</t>
  </si>
  <si>
    <t>CircleK Số 9-1E Khu Đô Thị Trung Yên</t>
  </si>
  <si>
    <t>Số 9-1E Khu đô thị Trung Yên, Phường Trung Hòa, Cầu Giấy, Hà Nội</t>
  </si>
  <si>
    <t>CircleK-HN2003</t>
  </si>
  <si>
    <t>CircleK 186 Thái Thịnh</t>
  </si>
  <si>
    <t>186 Thái Thịnh, Phường Láng Hạ, Đống Đa, Hà Nội</t>
  </si>
  <si>
    <t>CircleK-HN2007</t>
  </si>
  <si>
    <t>CircleK 27 Đinh Tiên Hoàng</t>
  </si>
  <si>
    <t>27 Đinh Tiên Hoàng, Phường Hàng Bạc, Hoàn Kiếm, Hà Nội</t>
  </si>
  <si>
    <t>CircleK-HN2010</t>
  </si>
  <si>
    <t>CircleK 5-4A Khu Đô Thị Mới Trung Yên</t>
  </si>
  <si>
    <t>5-4A Khu đô thị mới Trung Yên, Phường Yên Hòa, Cầu Giấy, Hà Nội</t>
  </si>
  <si>
    <t>CircleK-HN2012</t>
  </si>
  <si>
    <t>CircleK 16B Hàng Than</t>
  </si>
  <si>
    <t>16B Hàng Than, Phường Trung Trực, Ba Đình, Hà Nội</t>
  </si>
  <si>
    <t>CircleK-HN2013</t>
  </si>
  <si>
    <t>CircleK 38 Đào Duy Từ</t>
  </si>
  <si>
    <t>38 Đào Duy Từ, Phường Hàng Buồm, Hoàn Kiếm, Hà Nội</t>
  </si>
  <si>
    <t>CircleK-HN2014</t>
  </si>
  <si>
    <t>CircleK 73 Chùa Láng</t>
  </si>
  <si>
    <t>73 Chùa Láng, Phường Láng Thượng, Đống Đa, Hà Nội</t>
  </si>
  <si>
    <t>CircleK-HN2015</t>
  </si>
  <si>
    <t>CircleK 14 Hồ Tùng Mậu</t>
  </si>
  <si>
    <t>14 Hồ Tùng Mậu, Phường Mai Dịch, Cầu Giấy, Hà Nội</t>
  </si>
  <si>
    <t>CircleK-HN2020</t>
  </si>
  <si>
    <t>CircleK 187 Nguyễn Ngọc Vũ</t>
  </si>
  <si>
    <t>187 Nguyễn Ngọc Vũ, Phường Trung Hòa, Cầu Giấy, Hà Nội</t>
  </si>
  <si>
    <t>CircleK-HN2021</t>
  </si>
  <si>
    <t>CircleK 177 Xuân Thủy</t>
  </si>
  <si>
    <t>177 Xuân Thủy, Phường Dịch Vọng Hậu, Cầu Giấy, Hà Nội</t>
  </si>
  <si>
    <t>CircleK-HN2024</t>
  </si>
  <si>
    <t>CircleK P101B+102B Nhà A8 Khương Thượng</t>
  </si>
  <si>
    <t>P101B+102B nhà A8 Khương Thượng, Phường Khương Thượng, Đống Đa, Hà Nội</t>
  </si>
  <si>
    <t>CircleK-HN2025</t>
  </si>
  <si>
    <t>CircleK 74-76 Nguyễn Khang</t>
  </si>
  <si>
    <t>74-76 Nguyễn Khang, Phường Yên Hòa, Cầu Giấy, Hà Nội</t>
  </si>
  <si>
    <t>CircleK-HN2026</t>
  </si>
  <si>
    <t>CircleK 13-C12 Tập Thể Đại Học Ngoại Ngữ</t>
  </si>
  <si>
    <t>13-C12 tập thể Đại Học Ngoại Ngữ, Phường Dịch Vọng Hậu, Cầu Giấy, Hà Nội</t>
  </si>
  <si>
    <t>CircleK-HN2029</t>
  </si>
  <si>
    <t>CircleK 46 Lê Trọng Tấn</t>
  </si>
  <si>
    <t>46 Lê Trọng Tấn, Phường Khương Mai, Thanh Xuân, Hà Nội</t>
  </si>
  <si>
    <t>CircleK-HN2032</t>
  </si>
  <si>
    <t>CircleK 05 Nguyễn Quý Đức</t>
  </si>
  <si>
    <t>05 Nguyễn Quý Đức, Phường Thanh Xuân Bắc, Thanh Xuân, Hà Nội</t>
  </si>
  <si>
    <t>CircleK-HN2034</t>
  </si>
  <si>
    <t>CircleK Ô D22, Nơ 12 Khu Đô Thị Mới Định Công</t>
  </si>
  <si>
    <t>Ô D22, Nơ 12 Khu đô thị mới Định Công, phường Định Công, Hoàng Mai, Hà Nội</t>
  </si>
  <si>
    <t>CircleK-HN2036</t>
  </si>
  <si>
    <t>CircleK 105 Chùa Láng</t>
  </si>
  <si>
    <t>105 Chùa Láng, Phường Láng Thượng, Đống Đa, Hà Nội</t>
  </si>
  <si>
    <t>CircleK-HN2037</t>
  </si>
  <si>
    <t>CircleK Tầng Trệt, Somerset Hoa Binh, 106 Hoàng Quốc Việt</t>
  </si>
  <si>
    <t>Tầng trệt, Somerset Hoa Binh, 106 Hoàng Quốc Việt, Phường Nghĩa Đô, Cầu Giấy, Hà Nội</t>
  </si>
  <si>
    <t>CircleK-HN2040</t>
  </si>
  <si>
    <t>CircleK 139 H Chiến Thắng</t>
  </si>
  <si>
    <t>139 H Chiến Thắng, Xã Xuân Triều, Thanh Trì, Hà Nội</t>
  </si>
  <si>
    <t>CircleK-HN2041</t>
  </si>
  <si>
    <t>CircleK Số 01, Nhà C2, Khu Tập Thể Quân Đội Nam Đồng</t>
  </si>
  <si>
    <t>Số 01, nhà C2, khu tập thể quân đội Nam Đồng, Phường Nam Đồng, Đống Đa, Hà Nội</t>
  </si>
  <si>
    <t>CircleK-HN2042</t>
  </si>
  <si>
    <t>CircleK Số 4 Dãy L - Tt Văn Hóa Nghệ Thuật, Tổ 25</t>
  </si>
  <si>
    <t>Số 4 dãy L - TT Văn Hóa Nghệ thuật, tổ 25, Phường Mai Dịch, Cầu Giấy, Hà Nội</t>
  </si>
  <si>
    <t>CircleK-HN2045</t>
  </si>
  <si>
    <t>CircleK Tầng G1 - Rice City Linh Đàm - Ct5, Kđt Mới Tây Nam Hồ Linh Đàm</t>
  </si>
  <si>
    <t>Tầng G1 - Rice City Linh Đàm - CT5, KĐT mới Tây nam hồ Linh Đàm, Phường Hoàng Liệt, Hoàng Mai, Hà Nội</t>
  </si>
  <si>
    <t>CircleK-HN2047</t>
  </si>
  <si>
    <t>CircleK 2 Hoàng Ngân</t>
  </si>
  <si>
    <t>2 Hoàng Ngân, Phường Trung Hòa, Cầu Giấy, Hà Nội</t>
  </si>
  <si>
    <t>CircleK-HN2048</t>
  </si>
  <si>
    <t>CircleK N1H1, Số 1 Đường Nguyễn Hoàng</t>
  </si>
  <si>
    <t>N1H1, Số 1 đường Nguyễn Hoàng, Phường Mỹ Đình, Nam Từ Liêm, Hà Nội</t>
  </si>
  <si>
    <t>CircleK-HN2049</t>
  </si>
  <si>
    <t>CircleK 36 Phố Tràng Tiền</t>
  </si>
  <si>
    <t>36 phố Tràng Tiền, Phường Tràng Tiền, Hoàn Kiếm, Hà Nội</t>
  </si>
  <si>
    <t>CircleK-HN2052</t>
  </si>
  <si>
    <t>CircleK 288 Đường Giải Phóng</t>
  </si>
  <si>
    <t>288 đường Giải Phóng, Phường Phương Liệt, Thanh Xuân, Hà Nội</t>
  </si>
  <si>
    <t>CircleK-HN2053</t>
  </si>
  <si>
    <t>CircleK 197+198 Tổ 6 Vũ Trọng Phụng</t>
  </si>
  <si>
    <t>197+198 tổ 6 Vũ Trọng Phụng, Phường Thanh Xuân Trung, Thanh Xuân, Hà Nội</t>
  </si>
  <si>
    <t>CircleK-HN2054</t>
  </si>
  <si>
    <t>CircleK 292 Hoàng Văn Thái</t>
  </si>
  <si>
    <t>292 Hoàng Văn Thái, Phường Khương Trung, Thanh Xuân, Hà Nội</t>
  </si>
  <si>
    <t>CircleK-HN2056</t>
  </si>
  <si>
    <t>CircleK 83 Hàng Điếu</t>
  </si>
  <si>
    <t>83 Hàng Điếu, Phường Cửa Đông, Hoàn Kiếm, Hà Nội</t>
  </si>
  <si>
    <t>CircleK-HN2057</t>
  </si>
  <si>
    <t>CircleK Căn Hộ C1-A Khu Nhà Ở Số 6 Đội Nhân</t>
  </si>
  <si>
    <t>Căn hộ C1-A khu nhà ở Số 6 Đội Nhân, Phường Vĩnh Phúc, Ba Đình, Hà Nội</t>
  </si>
  <si>
    <t>CircleK-HN2059</t>
  </si>
  <si>
    <t>CircleK 97 Văn Cao</t>
  </si>
  <si>
    <t>97 Văn Cao, Phường Liễu Giai, Ba Đình, Hà Nội</t>
  </si>
  <si>
    <t>CircleK-HN2063</t>
  </si>
  <si>
    <t>CircleK 03 Phạm Tuấn Tài, Tổ 7</t>
  </si>
  <si>
    <t>03 Phạm Tuấn Tài, tổ 7, Phường Dịch Vọng Hậu, Cầu Giấy, Hà Nội</t>
  </si>
  <si>
    <t>CircleK-HN2064</t>
  </si>
  <si>
    <t>CircleK 28 Nguyễn Phong Sắc, Tổ 9</t>
  </si>
  <si>
    <t>28 Nguyễn Phong Sắc, tổ 9, Phường Dịch Vọng, Cầu Giấy, Hà Nội</t>
  </si>
  <si>
    <t>CircleK-HN2065</t>
  </si>
  <si>
    <t>CircleK N03-T2 Khu Đoàn Ngoại Giao</t>
  </si>
  <si>
    <t>N03-T2 khu đoàn Ngoại Giao, Khu Ngoại Giao Đoàn, Bắc Từ Liêm, Hà Nội</t>
  </si>
  <si>
    <t>CircleK-HN2068</t>
  </si>
  <si>
    <t>CircleK 155 Lê Văn Hiến</t>
  </si>
  <si>
    <t>155 Lê Văn Hiến, Phường Đức Thắng, Bắc Từ Liêm, Hà Nội</t>
  </si>
  <si>
    <t>CircleK-HN2070</t>
  </si>
  <si>
    <t>CircleK Tầng 1, Ct3D Cổ Nhuế, Dự Án Chung Cư Cổ Nhuế</t>
  </si>
  <si>
    <t>Tầng 1, CT3D Cổ Nhuế, dự án chung cư Cổ Nhuế, Phường Cổ Nhuế, Bắc Từ Liêm, Hà Nội</t>
  </si>
  <si>
    <t>CircleK-HN2074</t>
  </si>
  <si>
    <t>CircleK 126 Nam Cao</t>
  </si>
  <si>
    <t>126 Nam Cao, Phường Giảng Võ, Ba Đình, Hà Nội</t>
  </si>
  <si>
    <t>CircleK-HN2075</t>
  </si>
  <si>
    <t>CircleK Số 1 Ngõ 37 Lê Thanh Nghị</t>
  </si>
  <si>
    <t>Số 1 ngõ 37 Lê Thanh Nghị, Phường Bách Khoa, Hai Bà Trưng, Hà Nội</t>
  </si>
  <si>
    <t>CircleK-HN2077</t>
  </si>
  <si>
    <t>CircleK 162 Mai Dịch</t>
  </si>
  <si>
    <t>162 Mai Dịch, Phường Mai Dịch, Cầu Giấy, Hà Nội</t>
  </si>
  <si>
    <t>CircleK-HN2078</t>
  </si>
  <si>
    <t>CircleK Số 7 Ngõ 34 Phố Mai Anh Tuấn</t>
  </si>
  <si>
    <t>Số 7 ngõ 34 phố Mai Anh Tuấn, Phường Ô Chợ Dừa, Đống Đa, Hà Nội</t>
  </si>
  <si>
    <t>CircleK-HN2079</t>
  </si>
  <si>
    <t>CircleK 12 Ngô Thì Nhậm</t>
  </si>
  <si>
    <t>12 Ngô Thì Nhậm, Phường Hà Cầu, Hà Đông, Hà Nội</t>
  </si>
  <si>
    <t>CircleK-HN2082</t>
  </si>
  <si>
    <t>CircleK Ct3-Ct4, The Pride, Khu Đô Thị Mới An Hưng,</t>
  </si>
  <si>
    <t>CT3-CT4, The Pride, khu đô thị mới An Hưng,, Phường La Khê, Hà Đông, Hà Nội</t>
  </si>
  <si>
    <t>CircleK-HN2083</t>
  </si>
  <si>
    <t>CircleK 51-Lk6A-C17 Đô Thị Mỗ Lao</t>
  </si>
  <si>
    <t>51-LK6A-C17 Đô thị Mỗ Lao, Phường Mỗ Lao, Hà Đông, Hà Nội</t>
  </si>
  <si>
    <t>CircleK-HN2085</t>
  </si>
  <si>
    <t>CircleK 135 Tô Hiệu</t>
  </si>
  <si>
    <t>135 Tô Hiệu, Phường Hà Cầu, Hà Đông, Hà Nội</t>
  </si>
  <si>
    <t>CircleK-HN2086</t>
  </si>
  <si>
    <t>CircleK 9 Hương Viên</t>
  </si>
  <si>
    <t>9 Hương Viên, Phường Đồng Nhân, Hai Bà Trưng, Hà Nội</t>
  </si>
  <si>
    <t>CircleK-HN2087</t>
  </si>
  <si>
    <t>CircleK Ch17, Tầng 1 Và Tầng 2, C-36 Tầng, Ô Đất Ct2, Kđt Mới Kim Văn - Kim Lũ</t>
  </si>
  <si>
    <t>CH17, tầng 1 và tầng 2, C-36 tầng, ô đất CT2, KĐT mới Kim Văn - Kim Lũ, Phường Đại Kim, Hoàng Mai, Hà Nội</t>
  </si>
  <si>
    <t>CircleK-HN2088</t>
  </si>
  <si>
    <t>CircleK 80 Khu Ao Sen</t>
  </si>
  <si>
    <t>80 khu Ao Sen, Phường Mỗ Lao, Hà Đông, Hà Nội</t>
  </si>
  <si>
    <t>CircleK-HN2089</t>
  </si>
  <si>
    <t>CircleK Thửa Đất Số 22, Lô 6 Khu 4.1Cc, Tuyến Láng Hạ-Thanh Xuân</t>
  </si>
  <si>
    <t>Thửa đất Số 22, lô 6 khu 4.1CC, tuyến Láng Hạ-Thanh Xuân, Phường Láng Hạ, Thanh Xuân, Hà Nội</t>
  </si>
  <si>
    <t>CircleK-HN2090</t>
  </si>
  <si>
    <t>CircleK Số 1 Đường Tây Hồ</t>
  </si>
  <si>
    <t>Số 1 đường Tây Hồ, Phường Quảng An, Tây Hồ, Hà Nội</t>
  </si>
  <si>
    <t>CircleK-HN2091</t>
  </si>
  <si>
    <t>CircleK 17 Liễu Giai</t>
  </si>
  <si>
    <t>17 Liễu Giai, Phường Cống Vị, Ba Đình, Hà Nội</t>
  </si>
  <si>
    <t>CircleK-HN2092</t>
  </si>
  <si>
    <t>CircleK 07 Đường Thanh Niên</t>
  </si>
  <si>
    <t>07 đường Thanh Niên, Phường Trúc Bạch, Ba Đình, Hà Nội</t>
  </si>
  <si>
    <t>CircleK-HN2093</t>
  </si>
  <si>
    <t>CircleK 49 Hàng Chuối</t>
  </si>
  <si>
    <t>49 Hàng Chuối, , Hai Trưng, Hà Nội</t>
  </si>
  <si>
    <t>CircleK-HN2094</t>
  </si>
  <si>
    <t>CircleK 113 Trần Đại Nghĩa</t>
  </si>
  <si>
    <t>113 Trần Đại Nghĩa, , Hai Trưng, Hà Nội</t>
  </si>
  <si>
    <t>CircleK-HN2095</t>
  </si>
  <si>
    <t>CircleK Lô 28 Khu Nhà Ở Thấp Tầng Tt4, Khu Đô Thị Mỹ Đình - Mễ Trì</t>
  </si>
  <si>
    <t>Lô 28 Khu nhà ở thấp tầng TT4, khu đô thị Mỹ Đình - Mễ Trì, Phường Mỹ Đình, Nam Từ Liêm, Hà Nội</t>
  </si>
  <si>
    <t>CircleK-HN2098</t>
  </si>
  <si>
    <t>CircleK 3 Xuân Diệu</t>
  </si>
  <si>
    <t>3 Xuân Diệu, Tây Hồ, Hà Nội</t>
  </si>
  <si>
    <t>CircleK-HN2099</t>
  </si>
  <si>
    <t>CircleK 174 Đường Phú Diễn</t>
  </si>
  <si>
    <t>174 đường Phú Diễn, , Bắc Liêm, Hà Nội</t>
  </si>
  <si>
    <t>CircleK-HN2101</t>
  </si>
  <si>
    <t>CircleK 70 Ngụy Như Kon Tum</t>
  </si>
  <si>
    <t>70 Ngụy Như Kon Tum, Phường Nhân Chính, Thanh Xuân, Hà Nội</t>
  </si>
  <si>
    <t>CircleK-HN2102</t>
  </si>
  <si>
    <t>CircleK 420 Đê La Thành</t>
  </si>
  <si>
    <t>420 Đê La Thành, Phường Ô Chợ Dừa, Đống Đa, Hà Nội</t>
  </si>
  <si>
    <t>CircleK-HN2104</t>
  </si>
  <si>
    <t>CircleK 171 Lương Thế Vinh</t>
  </si>
  <si>
    <t>171 Lương Thế Vinh, Phường Trung Văn, Nam Từ Liêm, Hà Nội</t>
  </si>
  <si>
    <t>CircleK-HN2106</t>
  </si>
  <si>
    <t>CircleK 79 Hà Trung</t>
  </si>
  <si>
    <t>79 Hà Trung, Phường Hàng Bông, Hoàn Kiếm, Hà Nội</t>
  </si>
  <si>
    <t>CircleK-HN2107</t>
  </si>
  <si>
    <t>CircleK Khu Nhà Ở Cấp 4 Số 395 Lạc Long Quân</t>
  </si>
  <si>
    <t>Khu nhà ở cấp 4 Số 395 Lạc Long Quân, Phường Nghĩa Đô, Cầu Giấy, Hà Nội</t>
  </si>
  <si>
    <t>CircleK-HN2108</t>
  </si>
  <si>
    <t>CircleK Tầng 1 Và 2, Tòa Nhà Sannam,78 Phố Duy Tân</t>
  </si>
  <si>
    <t>Tầng 1 và 2, tòa nhà SanNam,78 phố Duy Tân, Phường Dịch Vọng Hậu, Cầu Giấy, Hà Nội</t>
  </si>
  <si>
    <t>CircleK-HN2109</t>
  </si>
  <si>
    <t>CircleK Tầng 1, Khách Sạn Hồng Hà, Số 204 Phố Trần Quang Khải</t>
  </si>
  <si>
    <t>Tầng 1, khách sạn Hồng Hà, Số 204 phố Trần Quang Khải, Phường Tràng Tiền, Hoàn Kiếm, Hà Nội</t>
  </si>
  <si>
    <t>CircleK-HN2110</t>
  </si>
  <si>
    <t>CircleK 31 Trần Quốc Hoàn</t>
  </si>
  <si>
    <t>31 Trần Quốc Hoàn, Phường Dịch Vọng, Cầu Giấy, Hà Nội</t>
  </si>
  <si>
    <t>CircleK-HN2111</t>
  </si>
  <si>
    <t>CircleK Tầng 1, Tòa Nhà Ats, 252 Hoàng Quốc Việt</t>
  </si>
  <si>
    <t>Tầng 1, tòa nhà ATS, 252 Hoàng Quốc Việt, Phường Cổ Nhuế, Bắc Từ Liêm, Hà Nội</t>
  </si>
  <si>
    <t>CircleK-HN2112</t>
  </si>
  <si>
    <t>CircleK 33 Chùa Láng</t>
  </si>
  <si>
    <t>33 Chùa Láng, Phường Láng Thượng, Đống Đa, Hà Nội</t>
  </si>
  <si>
    <t>CircleK-HN2113</t>
  </si>
  <si>
    <t>CircleK Tầng 1 Và Tầng 2, Số 442 Đội Cấn</t>
  </si>
  <si>
    <t>Tầng 1 và tầng 2, Số 442 Đội Cấn, Phường Cống Vị, Ba Đình, Hà Nội</t>
  </si>
  <si>
    <t>CircleK-HN2114</t>
  </si>
  <si>
    <t>CircleK 7 Nguyễn Thị Định</t>
  </si>
  <si>
    <t>7 Nguyễn Thị Định, Phường Trung Hòa, Cầu Giấy, Hà Nội</t>
  </si>
  <si>
    <t>CircleK-HN2116</t>
  </si>
  <si>
    <t>CircleK 62 Phố Trần Hưng Đạo</t>
  </si>
  <si>
    <t>62 phố Trần Hưng Đạo, Phường Trần Hưng Đạo, Hoàn Kiếm, Hà Nội</t>
  </si>
  <si>
    <t>CircleK-HN2117</t>
  </si>
  <si>
    <t>CircleK Số 8 Ngõ 91 Nguyễn Chí Thanh</t>
  </si>
  <si>
    <t>Số 8 ngõ 91 Nguyễn Chí Thanh, Phường Láng Hạ, Đống Đa, Hà Nội</t>
  </si>
  <si>
    <t>CircleK-HN2118</t>
  </si>
  <si>
    <t>CircleK 370 Nguyễn Trãi</t>
  </si>
  <si>
    <t>370 Nguyễn Trãi, Phường Thanh Xuân Trung, Thanh Xuân, Hà Nội</t>
  </si>
  <si>
    <t>CircleK-HN2119</t>
  </si>
  <si>
    <t>CircleK 628 Hoàng Hoa Thám</t>
  </si>
  <si>
    <t>628 Hoàng Hoa Thám, Phường Bưởi, Tây Hồ, Hà Nội</t>
  </si>
  <si>
    <t>CircleK-HN2121</t>
  </si>
  <si>
    <t>CircleK 45 Hào Nam</t>
  </si>
  <si>
    <t>45 Hào Nam, Phường Ô Chợ Dừa, Đống Đa, Hà Nội</t>
  </si>
  <si>
    <t>CircleK-HN2122</t>
  </si>
  <si>
    <t>CircleK 18 Nguyễn Khánh Toàn</t>
  </si>
  <si>
    <t>18 Nguyễn Khánh Toàn, Phường Quan Hoa, Cầu Giấy, Hà Nội</t>
  </si>
  <si>
    <t>CircleK-HN2126</t>
  </si>
  <si>
    <t>CircleK Tầng 1, Số 01 Lê Văn Thiêm</t>
  </si>
  <si>
    <t>Tầng 1, Số 01 Lê Văn Thiêm, Phường Nhân Chính, Thanh Xuân, Hà Nội</t>
  </si>
  <si>
    <t>CircleK-HN2127</t>
  </si>
  <si>
    <t>CircleK 74-76 Đồng Xuân</t>
  </si>
  <si>
    <t>74-76 Đồng Xuân, Phường Đồng Xuân, Hoàn Kiếm, Hà Nội</t>
  </si>
  <si>
    <t>CircleK-HN2128</t>
  </si>
  <si>
    <t>CircleK Số 14 Ngõ 106 Hoàng Quốc Việt</t>
  </si>
  <si>
    <t>Số 14 ngõ 106 Hoàng Quốc Việt, Phường Nghĩa Đô, Cầu Giấy, Hà Nội</t>
  </si>
  <si>
    <t>CircleK-HN2129</t>
  </si>
  <si>
    <t>CircleK 17 Tô Ngọc Vân</t>
  </si>
  <si>
    <t>17 Tô Ngọc Vân, Phường Quảng An, Tây Hồ, Hà Nội</t>
  </si>
  <si>
    <t>CircleK-HN2131</t>
  </si>
  <si>
    <t>CircleK Tầng 1, Số 125 Hoàng Ngân</t>
  </si>
  <si>
    <t>Tầng 1, Số 125 Hoàng Ngân, Phường Trung Hòa, Cầu Giấy, Hà Nội</t>
  </si>
  <si>
    <t>CircleK-HN2133</t>
  </si>
  <si>
    <t>CircleK 91 Khâm Thiên</t>
  </si>
  <si>
    <t>91 Khâm Thiên, Phường Nam Đồng, Đống Đa, Hà Nội</t>
  </si>
  <si>
    <t>CircleK-HN2134</t>
  </si>
  <si>
    <t>CircleK 73 Đường Xuân La</t>
  </si>
  <si>
    <t>73 đường Xuân La, Phường Xuân La, Tây Hồ, Hà Nội</t>
  </si>
  <si>
    <t>CircleK-HN2135</t>
  </si>
  <si>
    <t>CircleK 232A Lạc Trung, Tổ 30</t>
  </si>
  <si>
    <t>232A Lạc Trung, tổ 30, Phường Vĩnh Tuy, Hai Bà Trưng, Hà Nội</t>
  </si>
  <si>
    <t>CircleK-HN2136</t>
  </si>
  <si>
    <t>CircleK 138 Phố Đội Cấn</t>
  </si>
  <si>
    <t>138 phố Đội Cấn, Phường Đội Cấn, Ba Đình, Hà Nội</t>
  </si>
  <si>
    <t>CircleK-HN2138</t>
  </si>
  <si>
    <t>CircleK Tầng 1 Và Tầng 2 Số 85 Hàng Mã</t>
  </si>
  <si>
    <t>Tầng 1 và tầng 2 Số 85 Hàng Mã, Phường Hàng Mã, Hoàn Kiếm, Hà Nội</t>
  </si>
  <si>
    <t>CircleK-HN2139</t>
  </si>
  <si>
    <t>CircleK 218 Nguyễn Huy Tưởng, Tổ 19</t>
  </si>
  <si>
    <t>218 Nguyễn Huy Tưởng, tổ 19, Phường Thanh Xuân Trung, Thanh Xuân, Hà Nội</t>
  </si>
  <si>
    <t>CircleK-HN2141</t>
  </si>
  <si>
    <t>CircleK 125 Phố Lò Đúc</t>
  </si>
  <si>
    <t>125 phố Lò Đúc, Phường Đống Mác, Hai Bà Trưng, Hà Nội</t>
  </si>
  <si>
    <t>CircleK-HN2142</t>
  </si>
  <si>
    <t>CircleK 91 Nam Đồng</t>
  </si>
  <si>
    <t>91 Nam Đồng, Phường Nam Đồng, Đống Đa, Hà Nội</t>
  </si>
  <si>
    <t>CircleK-HN2143</t>
  </si>
  <si>
    <t>CircleK 94 Phố Linh Lang</t>
  </si>
  <si>
    <t>94 phố Linh Lang, Phường Cống Vị, Ba Đình, Hà Nội</t>
  </si>
  <si>
    <t>CircleK-HN2144</t>
  </si>
  <si>
    <t>CircleK 65 Vạn Bảo</t>
  </si>
  <si>
    <t>65 Vạn Bảo, Phường Liễu Giai, Ba Đình, Hà Nội</t>
  </si>
  <si>
    <t>CircleK-HN2145</t>
  </si>
  <si>
    <t>CircleK 69 Kim Đồng</t>
  </si>
  <si>
    <t>69 Kim Đồng, Phường Giáp Bát, Hoàng Mai, Hà Nội</t>
  </si>
  <si>
    <t>CircleK-HN2146</t>
  </si>
  <si>
    <t>CircleK 286 Kim Ngưu, Tổ 30B</t>
  </si>
  <si>
    <t>286 Kim Ngưu, tổ 30B, Phường Quỳnh Mai, Hai Bà Trưng, Hà Nội</t>
  </si>
  <si>
    <t>CircleK-HN2147</t>
  </si>
  <si>
    <t>CircleK 848 Đường Láng</t>
  </si>
  <si>
    <t>848 Đường Láng, Phường Láng Thượng, Đống Đa, Hà Nội</t>
  </si>
  <si>
    <t>CircleK-HN2148</t>
  </si>
  <si>
    <t>CircleK 22 Phan Kế Bính</t>
  </si>
  <si>
    <t>22 Phan Kế Bính, Phường Cống Vị, Ba Đình, Hà Nội</t>
  </si>
  <si>
    <t>CircleK-HN2149</t>
  </si>
  <si>
    <t>CircleK 152 +154 Phó Đức Chính</t>
  </si>
  <si>
    <t>152 +154 Phó Đức Chính, Phường Trúc Bạch, Ba Đình, Hà Nội</t>
  </si>
  <si>
    <t>CircleK-HN2150</t>
  </si>
  <si>
    <t>CircleK 12 Trần Phú</t>
  </si>
  <si>
    <t>12 Trần Phú, Phường Văn Quán, Hà Đông, Hà Nội</t>
  </si>
  <si>
    <t>CircleK-HN2151</t>
  </si>
  <si>
    <t>CircleK 54 + 56 Lĩnh Nam</t>
  </si>
  <si>
    <t>54 + 56 Lĩnh Nam, Phường Mai Động, Hoàng Mai, Hà Nội</t>
  </si>
  <si>
    <t>CircleK-HN2152</t>
  </si>
  <si>
    <t>CircleK 118 Tuệ Tĩnh</t>
  </si>
  <si>
    <t>118 Tuệ Tĩnh, Phường Nguyễn Du, Hai Bà Trưng, Hà Nội</t>
  </si>
  <si>
    <t>CircleK-HN2153</t>
  </si>
  <si>
    <t>CircleK Lô 37 Khu Nhà Ở Thấp Tầng Tt1, Dự Án Khu Đô Thị Mới Mỹ Đình Mễ Trì</t>
  </si>
  <si>
    <t>Lô 37 khu nhà ở thấp tầng TT1, dự án khu đô thị mới Mỹ Đình Mễ Trì, Phường Mễ Trì, Nam Từ Liêm, Hà Nội</t>
  </si>
  <si>
    <t>CircleK-HN2154</t>
  </si>
  <si>
    <t>CircleK Số A1 Khu Đầm Trấu</t>
  </si>
  <si>
    <t>Số A1 khu Đầm Trấu, Phường Bạch Đằng, Hai Bà Trưng, Hà Nội</t>
  </si>
  <si>
    <t>CircleK-HN2155</t>
  </si>
  <si>
    <t>CircleK 92 Đào Tấn</t>
  </si>
  <si>
    <t>92 Đào Tấn, Phường Cống Vị, Ba Đình, Hà Nội</t>
  </si>
  <si>
    <t>CircleK-HN2156</t>
  </si>
  <si>
    <t>CircleK 108 Đường 19/5</t>
  </si>
  <si>
    <t>108 Đường 19/5, Phường Văn Quán, Hà Đông, Hà Nội</t>
  </si>
  <si>
    <t>CircleK-HN2157</t>
  </si>
  <si>
    <t>CircleK N8-A10 Nguyễn Thị Thập, Kđt Mới Trung Hòa Nhân Chính</t>
  </si>
  <si>
    <t>N8-A10 Nguyễn Thị Thập, KĐT mới Trung Hòa Nhân Chính, Phường Nhân Chính, Thanh Xuân, Hà Nội</t>
  </si>
  <si>
    <t>CircleK-HN2158</t>
  </si>
  <si>
    <t>CircleK 48 Ngõ 116 Phố Nhân Hòa</t>
  </si>
  <si>
    <t>48 ngõ 116 phố Nhân Hòa, Phường Nhân Chính, Thanh Xuân, Hà Nội</t>
  </si>
  <si>
    <t>CircleK-HN2160</t>
  </si>
  <si>
    <t>CircleK 68 Tôn Thất Tùng</t>
  </si>
  <si>
    <t>68 Tôn Thất Tùng, Phường Khương Thượng, Đống Đa, Hà Nội</t>
  </si>
  <si>
    <t>CircleK-HN2161</t>
  </si>
  <si>
    <t>CircleK Tầng 1, Toà Nhà 24T2, Khu Đô Thị Trung Hòa - Nhân Chính</t>
  </si>
  <si>
    <t>Tầng 1, toà nhà 24T2, khu đô thị Trung Hòa - Nhân Chính, Phường Nhân Chính, Thanh Xuân, Hà Nội</t>
  </si>
  <si>
    <t>CircleK-HN2162</t>
  </si>
  <si>
    <t>CircleK 01 Tô Vĩnh Diện</t>
  </si>
  <si>
    <t>01 Tô Vĩnh Diện, Phường Khương Trung, Thanh Xuân, Hà Nội</t>
  </si>
  <si>
    <t>CircleK-HN2163</t>
  </si>
  <si>
    <t>CircleK 380 Khâm Thiên</t>
  </si>
  <si>
    <t>380 Khâm Thiên, Phường Khâm Thiên, Đống Đa, Hà Nội</t>
  </si>
  <si>
    <t>CircleK-HN2164</t>
  </si>
  <si>
    <t>CircleK 40 Trung Hòa</t>
  </si>
  <si>
    <t>40 Trung Hòa, Phường Trung Hòa, Cầu Giấy, Hà Nội</t>
  </si>
  <si>
    <t>CircleK-HN2166</t>
  </si>
  <si>
    <t>CircleK 38 Xuân La</t>
  </si>
  <si>
    <t>38 Xuân La, Phường Xuân La, Tây Hồ, Hà Nội</t>
  </si>
  <si>
    <t>CircleK-HN2167</t>
  </si>
  <si>
    <t>CircleK 20 Nguyên Hồng</t>
  </si>
  <si>
    <t>20 Nguyên Hồng, Phường Láng Hạ, Đống Đa, Hà Nội</t>
  </si>
  <si>
    <t>CircleK-HN2168</t>
  </si>
  <si>
    <t>CircleK 170 Nguyễn Đổng Chi</t>
  </si>
  <si>
    <t>170 Nguyễn Đổng Chi, Cầu Diễn, Nam Từ Liêm, Hà Nội</t>
  </si>
  <si>
    <t>CircleK-HN2169</t>
  </si>
  <si>
    <t>CircleK 25 Ngô Thì Nhậm</t>
  </si>
  <si>
    <t>25 Ngô Thì Nhậm, Phường Hà Cầu, Hà Đông, Hà Nội</t>
  </si>
  <si>
    <t>CircleK-HN2170</t>
  </si>
  <si>
    <t>CircleK Số 5 Ngách 2A/6 Trần Khát Chân, Tổ Dân Phố 1</t>
  </si>
  <si>
    <t>Số 5 Ngách 2A/6 Trần Khát Chân, tổ dân phố 1, Phường Thanh Lương, Hai Bà Trưng, Hà Nội</t>
  </si>
  <si>
    <t>CircleK-HN2171</t>
  </si>
  <si>
    <t>CircleK 149C Lò Đúc</t>
  </si>
  <si>
    <t>149C Lò Đúc, Phường Phạm Đình Hổ, Hai Bà Trưng, Hà Nội</t>
  </si>
  <si>
    <t>CircleK-HN2172</t>
  </si>
  <si>
    <t>CircleK A4-A5, Tòa A, Khối B, Imperial Sky Garden, Số 423 Minh Khai</t>
  </si>
  <si>
    <t>A4-A5, tòa A, khối B, Imperial Sky Garden, Số 423 Minh Khai, Phường Vĩnh Tuy, Hai Bà Trưng, Hà Nội</t>
  </si>
  <si>
    <t>CircleK-HN2173</t>
  </si>
  <si>
    <t>CircleK Số Bt16B5-03, Làng Việt Kiều Châu Âu, Khu Đô Thị Mới Mỗ Lao</t>
  </si>
  <si>
    <t>Số BT16B5-03, Làng Việt Kiều Châu Âu, khu đô thị mới Mỗ Lao, Phường Mộ Lao, Hà Đông, Hà Nội</t>
  </si>
  <si>
    <t>CircleK-HN2174</t>
  </si>
  <si>
    <t>CircleK Lô 41, Khu Nhà Ở Thấp Tt4, Khu Đô Thị Mỹ Đình - Sông Đà</t>
  </si>
  <si>
    <t>Lô 41, khu nhà ở thấp TT4, khu đô thị Mỹ Đình - Sông Đà, Phường Mỹ Đình, Nam Từ Liêm, Hà Nội</t>
  </si>
  <si>
    <t>CircleK-HN2175</t>
  </si>
  <si>
    <t>CircleK 16 Văn Cao</t>
  </si>
  <si>
    <t>16 Văn Cao, Phường Liễu Giai, Ba Đình, Hà Nội</t>
  </si>
  <si>
    <t>CircleK-HN2176</t>
  </si>
  <si>
    <t>CircleK 164 Nguyễn Văn Cừ</t>
  </si>
  <si>
    <t>164 Nguyễn Văn Cừ, Phường Gia Thụy, Long Biên, Hà Nội</t>
  </si>
  <si>
    <t>CircleK-HN2177</t>
  </si>
  <si>
    <t>CircleK 12 Tam Trinh</t>
  </si>
  <si>
    <t>12 Tam Trinh, Phường  minh khai , Hai bà trưng, Hà Nội</t>
  </si>
  <si>
    <t>CircleK-HN2178</t>
  </si>
  <si>
    <t>CircleK 14 Khương Hạ</t>
  </si>
  <si>
    <t>14 Khương Hạ, Phường Khương Đình, Thanh Xuân, Hà Nội</t>
  </si>
  <si>
    <t>CircleK-HN2179</t>
  </si>
  <si>
    <t>CircleK Số Bt11-Vt26, Khu Nhà Ở Xa La</t>
  </si>
  <si>
    <t>Số BT11-VT26, Khu nhà ở Xa La, Khu Đô Thị Xa La, Hà Đông, Hà Nội</t>
  </si>
  <si>
    <t>CircleK-HN2180</t>
  </si>
  <si>
    <t>CircleK Lô 7, Khu Di Dân Đền Lừ 2</t>
  </si>
  <si>
    <t>Lô 7, khu di dân Đền Lừ 2, Phường Hoàng Văn Thụ, Hoàng Mai, Hà Nội</t>
  </si>
  <si>
    <t>CircleK-HN2181</t>
  </si>
  <si>
    <t>CircleK Lk10 - 15, Khu Đô Thị Mới Văn Phú</t>
  </si>
  <si>
    <t>LK10 - 15, khu đô thị mới Văn Phú, Phường Phú La, Hà Đông, Hà Nội</t>
  </si>
  <si>
    <t>CircleK-HN2182</t>
  </si>
  <si>
    <t>CircleK 3 Quỳnh Mai</t>
  </si>
  <si>
    <t>3 Quỳnh Mai, Phường Quỳnh Mai, Hai Bà Trưng, Hà Nội</t>
  </si>
  <si>
    <t>CircleK-HN2183</t>
  </si>
  <si>
    <t>CircleK 111 Nguyễn Sơn</t>
  </si>
  <si>
    <t>111 Nguyễn Sơn, Phường Gia Thụy, Long Biên, Hà Nội</t>
  </si>
  <si>
    <t>CircleK-HN2184</t>
  </si>
  <si>
    <t>CircleK Nhà Số 359, Block 36, Ô H-Tt5, Khu Nhà Ở Hi Brand, Khu Đô Thị Mới Văn Phú</t>
  </si>
  <si>
    <t>Nhà Số 359, Block 36, Ô H-TT5, khu nhà ở Hi Brand, khu đô thị mới Văn Phú, Phường Phú La, Hà Đông, Hà Nội</t>
  </si>
  <si>
    <t>CircleK-HN2185</t>
  </si>
  <si>
    <t>CircleK Số 252, Tổ 11, Đường Ngọc Thụy</t>
  </si>
  <si>
    <t>Số 252, tổ 11, đường Ngọc Thụy, Phường Ngọc Thụy, Long Biên, Hà Nội</t>
  </si>
  <si>
    <t>CircleK-HN2186</t>
  </si>
  <si>
    <t>CircleK 33 Dương Văn Bé</t>
  </si>
  <si>
    <t>33 Dương Văn Bé, Phường Vĩnh Tuy, Hai Bà Trưng, Hà Nội</t>
  </si>
  <si>
    <t>CircleK-HN2187</t>
  </si>
  <si>
    <t>CircleK 142-144 Hồng Mai</t>
  </si>
  <si>
    <t>142-144 Hồng Mai, Phường Bạch Mai, Hai Bà Trưng, Hà Nội</t>
  </si>
  <si>
    <t>CircleK-HN2188</t>
  </si>
  <si>
    <t>CircleK 315 Ngọc Lâm</t>
  </si>
  <si>
    <t>315 Ngọc Lâm, Phường Ngọc Lâm, Long Biên, Hà Nội</t>
  </si>
  <si>
    <t>CircleK-HN2189</t>
  </si>
  <si>
    <t>CircleK Sh0105-Sh0205 Park 8, Kđt Times City Park Hill, Số 25, Ngõ 13 Đường Lĩnh Nam</t>
  </si>
  <si>
    <t>SH0105-SH0205 Park 8, KĐT Times City Park Hill, số 25, ngõ 13 đường Lĩnh Nam, Phường Mai Động, Hoàng Mai, Hà Nội</t>
  </si>
  <si>
    <t>CircleK-HN2190</t>
  </si>
  <si>
    <t>CircleK 560A Nguyễn Văn Cừ</t>
  </si>
  <si>
    <t>560A Nguyễn Văn Cừ, Phường Gia Thụy, Long Biên, Hà Nội</t>
  </si>
  <si>
    <t>CircleK-HN2191</t>
  </si>
  <si>
    <t>CircleK 293 Thụy Khuê</t>
  </si>
  <si>
    <t>293 Thụy Khuê, Phường Bưởi, Tây Hồ, Hà Nội</t>
  </si>
  <si>
    <t>CircleK-HN2192</t>
  </si>
  <si>
    <t>CircleK 15 Dương Khuê</t>
  </si>
  <si>
    <t>15 Dương Khuê, Phường Mai Dịch, Cầu Giấy, Hà Nội</t>
  </si>
  <si>
    <t>CircleK-HN2193</t>
  </si>
  <si>
    <t>CircleK No-24, Lk13, Khu Đất Dịch Vụ, Đất Ở Hà Trì</t>
  </si>
  <si>
    <t>NO-24, LK13, Khu đất dịch vụ, đất ở Hà Trì, Phường Hà Trì, Hà Đông, Hà Nội</t>
  </si>
  <si>
    <t>CircleK-HN2194</t>
  </si>
  <si>
    <t>CircleK Căn Hộ Số 01Sh20 Và 02Sh20, Thuộc Tòa Nhà S2.15 (T26M-2), Tại Lô Đất B2-Ct03, Vinhomes Ocean Park</t>
  </si>
  <si>
    <t>Căn hộ số 01SH20 và 02SH20, thuộc tòa nhà S2.15 (T26M-2), tại lô đất B2-CT03, Vinhomes Ocean Park, Xã Đa Tốn, Huyện Gia Lâm, Hà Nội</t>
  </si>
  <si>
    <t>Huyện Gia Lâm</t>
  </si>
  <si>
    <t>CircleK-HN2195</t>
  </si>
  <si>
    <t>CircleK Sô 6 Ngõ 124, Phố Vĩnh Tuy</t>
  </si>
  <si>
    <t>Sô 6 ngõ 124, phố Vĩnh Tuy, Phường Vĩnh Tuy, Hai Bà Trưng, Hà Nội</t>
  </si>
  <si>
    <t>CircleK-HN2196</t>
  </si>
  <si>
    <t>CircleK 118 Định Công</t>
  </si>
  <si>
    <t>Số 118 Định Công, Phường Phương Liệt, Quận Thanh Xuân, Hà Nội</t>
  </si>
  <si>
    <t>Phường Phương Liệt</t>
  </si>
  <si>
    <t>CircleK-HN2197</t>
  </si>
  <si>
    <t>CircleK B3-06, Khu Chức Năng Đô Thị Thành Phố Xanh</t>
  </si>
  <si>
    <t>B3-06, Khu chức năng đô thị Thành Phố Xanh, Phường Cầu Diễn, Nam Từ Liêm, Hà Nội</t>
  </si>
  <si>
    <t>CircleK-HN2198</t>
  </si>
  <si>
    <t>CircleK Số 264 Phố Bạch Mai, Tổ 4</t>
  </si>
  <si>
    <t>Số 264 phố Bạch Mai, tổ 4, Phường Bạch Mai, Hai Bà Trưng, Hà Nội</t>
  </si>
  <si>
    <t>CircleK-HN2199</t>
  </si>
  <si>
    <t>CircleK Số 1S05, Tòa R1.03 (L31), Lô Đất B5-Ct01, Dự Án Khu Đô Thị Gia Lâm (Vinhomes Ocean Park)</t>
  </si>
  <si>
    <t>Số 1S05, Tòa R1.03 (L31), lô đất B5-CT01, Dự án Khu đô thị Gia Lâm (Vinhomes Ocean Park), Thị trấn Trâu Quỳ, Huyện Gia Lâm, Thành phố Hà Nội</t>
  </si>
  <si>
    <t>CircleK-HN2200</t>
  </si>
  <si>
    <t>CircleK Số 01Sh22 Và 02Sh22, Ô Đất B2-Ct02, Tòa U26-2 (S2.08) Dự Án Khu Đô Thị Gia Lâm - Vinhomes Ocean Park</t>
  </si>
  <si>
    <t>Số 01SH22 và 02SH22, Ô đất B2-CT02, Tòa U26-2 (S2.08) Dự án Khu đô thị Gia Lâm - Vinhomes Ocean Park, Xã Đa Tốn, Huyện Gia Lâm, Thành phố Hà Nội</t>
  </si>
  <si>
    <t>CircleK-HN2201</t>
  </si>
  <si>
    <t>CircleK 49 + 51 Phố Trần Quang Diệu, Tổ 102</t>
  </si>
  <si>
    <t>49 + 51 phố Trần Quang Diệu, tổ 102, Phường Ô Chợ Dừa, Đống Đa, Hà Nội</t>
  </si>
  <si>
    <t>CircleK-HN2202</t>
  </si>
  <si>
    <t>CircleK Số 01Sh06 Và Số 02Sh06, Ô Đất B2-Ct03, Tòa L26 (S2.11), Dự Án Khu Đô Thị Gia Lâm - Vinhomes Ocean Park</t>
  </si>
  <si>
    <t>Số 01SH06 và số 02SH06, Ô đất B2-CT03, Tòa L26 (S2.11), Dự án Khu đô thị Gia Lâm - Vinhomes Ocean Park, Xã Đa Tốn, Huyện Gia Lâm, Thành phố Hà Nội</t>
  </si>
  <si>
    <t>CircleK-HN2203</t>
  </si>
  <si>
    <t>CircleK Số 1Sh09 Và Số 2Sh09, Tòa S1.05 (Z34.1), Lô Đất F1-Ch01 - 5 Khu Đô Thị Mới Tây Mỗ, Đại Mỗ - Vinhomes Park (Vinhomes Smart City)</t>
  </si>
  <si>
    <t>Số 1SH09 và số 2SH09, tòa S1.05 (Z34.1), Lô đất F1-CH01 - 5 Khu đô thị mới Tây Mỗ, Đại Mỗ - Vinhomes Park (Vinhomes Smart City), Quận Nam Từ Liêm, Hà Nội</t>
  </si>
  <si>
    <t>CircleK-HN2204</t>
  </si>
  <si>
    <t>CircleK Số 01S15A, Tòa U26 (S2.03), Ô Đất B2-Ct01, Dự Án Khu Đô Thị Gia Lâm - Vinhomes Ocean Park</t>
  </si>
  <si>
    <t>Số 01S15A, Tòa U26 (S2.03), ô đất B2-CT01, Dự án khu đô thị Gia Lâm - Vinhomes Ocean Park, Xã Đa Tốn, Huyện Gia Lâm, Thành phố Hà Nội, Việt Nam</t>
  </si>
  <si>
    <t>CircleK-HN2205</t>
  </si>
  <si>
    <t>CircleK Số 1S11, Tòa S6A (S6.1), Thuộc Khối Nhà S6 (S6.1+S6.2), Khu Công Trình Công Cộng, Thương Mại, Dịch Vụ Và Nhà Ở (Vinhomes Symphony), Lô Đất G4*-Hh16</t>
  </si>
  <si>
    <t>Số 1S11, tòa S6A (S6.1), thuộc khối nhà S6 (S6.1+S6.2), Khu công trình công cộng, thương mại, dịch vụ và nhà ở (Vinhomes Symphony), lô đất G4*-HH16, Phường Phúc Lợi, Quận Long Biên, Hà Nội</t>
  </si>
  <si>
    <t>CircleK-HN2206</t>
  </si>
  <si>
    <t>CircleK Số 176D + 176E Trương Định</t>
  </si>
  <si>
    <t>Số 176D + 176E Trương Định, , Hai Trưng, Hà Nội</t>
  </si>
  <si>
    <t>CircleK-HN2207</t>
  </si>
  <si>
    <t>CircleK Số 42 + 42A Phố Lạc Trung</t>
  </si>
  <si>
    <t>Số 42 + 42A phố Lạc Trung, phường Vĩnh Tuy, Hai Bà Trưng, Hà Nội</t>
  </si>
  <si>
    <t>CircleK-HN2208</t>
  </si>
  <si>
    <t>CircleK Số 173 Đường Tam Trinh, Hoàng Mai</t>
  </si>
  <si>
    <t>Số 173 đường Tam Trinh, tổ 14, Phường Mai Động, Quận Hoàng Mai, Thành phố Hà Nội</t>
  </si>
  <si>
    <t>CircleK-HN2209</t>
  </si>
  <si>
    <t>CircleK V11-A01, Lô Đất Ttdv 01, Khu Đô Thị Mới An Hưng</t>
  </si>
  <si>
    <t>V11-A01, Lô đất TTDV 01, Khu đô thị mới An Hưng, Phường La Khê, Hà Đông, Hà Nội</t>
  </si>
  <si>
    <t>CircleK-HN2210</t>
  </si>
  <si>
    <t>CircleK 29 Hàng Phèn</t>
  </si>
  <si>
    <t>29 Hàng Phèn, Hoàn Kiếm, Hà Nội</t>
  </si>
  <si>
    <t>CircleK-HN2211</t>
  </si>
  <si>
    <t>CircleK Số 123 Phố Tôn Đức Thắng</t>
  </si>
  <si>
    <t>Số 123 phố Tôn Đức Thắng, Đống Đa, Hà Nội</t>
  </si>
  <si>
    <t>CircleK-HN2212</t>
  </si>
  <si>
    <t>CircleK Số 18 Phố Hàng Gai</t>
  </si>
  <si>
    <t>Số 18 phố Hàng Gai, Hoàn Kiếm, Hà Nội</t>
  </si>
  <si>
    <t>CircleK-HN2213</t>
  </si>
  <si>
    <t>CircleK Thương Mại_03, Tầng 1, Nhà Ở Cao Tầng N03-T6, Khu Đoàn Ngoại Giao</t>
  </si>
  <si>
    <t>Thương mại_03, tầng 1, Nhà ở cao tầng N03-T6, Khu Đoàn Ngoại Giao, Phường Xuân Tảo, Quận Bắc Từ Liêm, Hà Nội</t>
  </si>
  <si>
    <t>Phường Xuân Tảo</t>
  </si>
  <si>
    <t>CircleK-HN2214</t>
  </si>
  <si>
    <t>CircleK 67 Cửa Nam</t>
  </si>
  <si>
    <t>67 Cửa Nam, Hoàn Kiếm, Hà Nội</t>
  </si>
  <si>
    <t>CircleK-HN2215</t>
  </si>
  <si>
    <t>CircleK 75 Hàng Bông</t>
  </si>
  <si>
    <t>75 Hàng Bông, Phường Hàng Bông, Hoàn Kiếm, Hà Nội</t>
  </si>
  <si>
    <t>CircleK-HN2216</t>
  </si>
  <si>
    <t>CircleK 114 Mai Hắc Đế</t>
  </si>
  <si>
    <t>Tầng 1, thuộc trung tâm thương mại, Căn hộ và Văn phòng. khi HH2, số 114 Mai Hắc Đế, Phường Lê Đại Hành, quận Hai Bà Trưng, thành phố Hà Nội, Việt Nam</t>
  </si>
  <si>
    <t>CircleK-HN2217</t>
  </si>
  <si>
    <t>CircleK 53 Triều Khúc</t>
  </si>
  <si>
    <t>B6, Tổ hợp công trình hỗn hợp Pandora, số 53 Triều Khúc, phường Thanh Xuân Nam, quận Thanh Xuân, thành phố Hà Nội</t>
  </si>
  <si>
    <t>CircleK-HN2218</t>
  </si>
  <si>
    <t>CircleK TT01A-11, Khu nhà ở thấp tầng thuộc Dự án Khu chung cư quốc tế Hoàng Thành City tại Khu Cổ Ngựa</t>
  </si>
  <si>
    <t>TT01A-11, Khu nhà ở thấp tầng thuộc Dự án Khu chung cư quốc tế Hoàng Thành City tại Khu Cổ Ngựa, Khu đô thị Mỗ Lao, Phường Mộ Lao, quận Hà Đông, thành phố Hà Nội</t>
  </si>
  <si>
    <t>CircleK-HN2219</t>
  </si>
  <si>
    <t>CircleK - 14 Thái Hà</t>
  </si>
  <si>
    <t>Số 14 Thái Hà, Phường Trung Liệt, Quận Đống Đa, Hà Nội</t>
  </si>
  <si>
    <t>Phường Trung Liệt</t>
  </si>
  <si>
    <t>CircleK-HN2220</t>
  </si>
  <si>
    <t>Circle K Tầng 1 lô thương mại dịch vụ 02 tòa G1-G2</t>
  </si>
  <si>
    <t>Tầng 1 lô thương mại dịch vụ 02 tòa G1-G2, dự án tổ hợp dịch vụ thương mại, văn phòng và chung cư,  Số 2 Kim Giang, mặt đường Vương Thừa Vũ kéo dài, Q.Thanh Xuân, Hà Nội</t>
  </si>
  <si>
    <t>Phường Kim Giang</t>
  </si>
  <si>
    <t>CircleK-HN2221</t>
  </si>
  <si>
    <t>CircleK S05 Park 03, Vinhomes Time City Park Hill</t>
  </si>
  <si>
    <t>S05, tầng 01, tòa Park 03, khu đô thị  Vinhomes Time City Park Hill, số 25, ngõ 13, Lĩnh Nam, Phường Mai Động, Quận Hoàng Mai, Hà Nội</t>
  </si>
  <si>
    <t>CircleK-HN2225</t>
  </si>
  <si>
    <t>CircleK 25 Phố Nhà Thờ</t>
  </si>
  <si>
    <t>Số 25 phố Nhà Thờ, Phường Hàng Trống, Quận Hoàn Kiếm, TP Hà Nội</t>
  </si>
  <si>
    <t>Phường Hàng Trống</t>
  </si>
  <si>
    <t>CircleK-HN2226</t>
  </si>
  <si>
    <t>CircleK Tầng 1 (P01, P02, P03), Tòa nhà X2, số 70 phố Nguyên Hồng</t>
  </si>
  <si>
    <t>Tầng 1 (P01, P02, P03), Tòa nhà X2, số 70 phố Nguyên Hồng, phường Láng Hạ, Quận Đống Đa, Thành phố Hà Nội, Việt Nam</t>
  </si>
  <si>
    <t>Phường Láng Hạ</t>
  </si>
  <si>
    <t>CircleK-HN2227</t>
  </si>
  <si>
    <t>CircleK 06 Vũ Trọng Khánh</t>
  </si>
  <si>
    <t>06 Vũ Trọng Khánh, Phường Mỗ Lao, Quận Hà Đông, TP Hà Nội</t>
  </si>
  <si>
    <t>Phường Mỗ Lao</t>
  </si>
  <si>
    <t>CircleK-HN2228</t>
  </si>
  <si>
    <t>Circle K Vinhomes Green Bay 103 - tầng 1- G3</t>
  </si>
  <si>
    <t>Gian hàng kinh doanh số 103 (Tầng 1), Nhà hỗn hợp cao tầng HH3 (G3), Khu chức năng chính là cây xanh, hồ điều hoà, một phần công trình công cộng kết hợp nhà ở - Vinhomes Green Bay, đường Lương Thế Vinh, Phường Mễ Trì, Quận Nam Từ Liêm, Thành phố Hà Nội</t>
  </si>
  <si>
    <t>Phường Mễ Trì</t>
  </si>
  <si>
    <t>CircleK-HN2229</t>
  </si>
  <si>
    <t>CircleK 46 Phùng Hưng</t>
  </si>
  <si>
    <t>Số 46 Phùng Hưng, Phường Phúc La, Quận Hà Đông, Hà Nội</t>
  </si>
  <si>
    <t>Phường Phúc La</t>
  </si>
  <si>
    <t>CircleK-HN2230</t>
  </si>
  <si>
    <t>CircleK  Số 205 Lạc Long Quân</t>
  </si>
  <si>
    <t>Số 205 Lạc Long Quân, Phường Nghĩa Đô, Quận Cầu Giấy, Thành phố Hà Nội, Việt Nam.</t>
  </si>
  <si>
    <t>CircleK-HN2231</t>
  </si>
  <si>
    <t>CircleK Số 1A Vạn Phúc</t>
  </si>
  <si>
    <t>Số 1A Vạn Phúc, phường Vạn Phúc, quận Hà Đông, TP Hà Nội</t>
  </si>
  <si>
    <t>Phường Vạn Phúc</t>
  </si>
  <si>
    <t>CircleK-HN2232</t>
  </si>
  <si>
    <t>CircleK Diện tích Thương mại số GS101S25, tầng 1, thuộc Tòa nhà số GS1 (U39.1) Lô đất F3-CH01, Dự án Khu đô thị mới Tây Mỗ - Đại Mỗ - Vinhomes Park (Vinhomes Smart City</t>
  </si>
  <si>
    <t>Diện tích Thương mại số GS101S25, tầng 1, thuộc Tòa nhà số GS1 (U39.1), Lô đất F3-CH01, Dự án Khu đô thị mới Tây Mỗ - Đại Mỗ - Vinhomes Park (Vinhomes Smart City), đường Đại Lộ Thăng Long, Phường Tây Mỗ, Quận Nam Từ Liêm, Thành phố Hà Nội</t>
  </si>
  <si>
    <t>Phường Tây Mỗ</t>
  </si>
  <si>
    <t>CircleK-HN2233</t>
  </si>
  <si>
    <t>CircleK Ô L7, Khu đấu giá Quyền sử dụng đất, đoạn đường Cầu Bươu</t>
  </si>
  <si>
    <t>Ô L7, Khu đấu giá Quyền sử dụng đất, đoạn đường Cầu Bươu, thôn Yên Xá, xã Tân Triều, huyện Thanh Trì, Hà Nội</t>
  </si>
  <si>
    <t>Xã Tân Triều</t>
  </si>
  <si>
    <t>CircleK-HN2234</t>
  </si>
  <si>
    <t>CircleK 93 Hoàng Văn Thái</t>
  </si>
  <si>
    <t>Số 93 Hoàng Văn Thái, Phường Khương Trung, Quận Thanh Xuân, Thành phố Hà Nội, Việt Nam</t>
  </si>
  <si>
    <t>CircleK-HN2235</t>
  </si>
  <si>
    <t>CircleK 125 Trần Hưng Đạo - Bắc Ninh</t>
  </si>
  <si>
    <t>125 Trần Hưng Đạo, khu phố 4, phường Tiến An, thành phố Bắc Ninh, tỉnh Bắc Ninh</t>
  </si>
  <si>
    <t>CircleK-HN2236</t>
  </si>
  <si>
    <t>CircleK Căn Thương mại dịch vụ số L26M.TMDV03 (Căn TMDV 03, tầng 1, khối L26M tức tòa M1), dự án Masteri Waterfront - Lô đất B3-CT03, Dự án Khu đô thị Gia Lâm (Vinhomes Ocean Park)</t>
  </si>
  <si>
    <t>Căn Thương mại dịch vụ số L26M.TMDV03 (Căn TMDV 03, tầng 1, khối L26M tức tòa M1), dự án Masteri Waterfront - Lô đất B3-CT03, Dự án Khu đô thị Gia Lâm (Vinhomes Ocean Park), xã Đa Tốn, huyện Gia Lâm, Tp Hà Nội</t>
  </si>
  <si>
    <t>CircleK-HN2237</t>
  </si>
  <si>
    <t>CircleK TMDV-11, Tòa N04, Dự án Khu nhà ở xã hội Ecohome 3 tại ô đất ký hiệu B11-HH2</t>
  </si>
  <si>
    <t>TMDV-11, Tòa N04, Dự án Khu nhà ở xã hội Ecohome 3 tại ô đất ký hiệu B11-HH2, Khu Bắc Cổ Nhuế - Chèm, 
phường Đông Ngạc, quận Bắc Từ Liêm, HN</t>
  </si>
  <si>
    <t>CircleK-HN2238</t>
  </si>
  <si>
    <t>CircleK Số 25 Thái Phiên</t>
  </si>
  <si>
    <t>Số 25 Thái Phiên, Tổ 46, Phường Lê Đại Hành, Quận Hai Bà Trưng, Thành phố Hà Nội, Việt Nam</t>
  </si>
  <si>
    <t>CircleK-HN2239</t>
  </si>
  <si>
    <t>CircleK CT04-Tòa S1.09 Gia Lâm</t>
  </si>
  <si>
    <t>Gian hàng thương mại số 01S5A và 01S12A, Ô đất B3 - CT4. Tòa S1.09 (L26M-2), Dự án KĐT Gia Lâm, huyện Gia Lâm, thành phố Hà Nội</t>
  </si>
  <si>
    <t>CircleK-HN2240</t>
  </si>
  <si>
    <t>CircleK 49 Phan Chu Trinh</t>
  </si>
  <si>
    <t>Số 49 Phan Chu Trinh, Phường Phan Chu Trinh, Quận Hoàn Kiếm, Thành Phố Hà Nội, Việt Nam</t>
  </si>
  <si>
    <t>Phường Phan Chu Trinh</t>
  </si>
  <si>
    <t>CircleK-HN2241</t>
  </si>
  <si>
    <t>CircleK Số 2 Ngõ 11 Phố Lương Định Của</t>
  </si>
  <si>
    <t>Số 2 Ngõ 11 Phố Lương Định Của, Phường Kim Liên, Quận Đống Đa, Thành phố Hà Nội, Việt Nam</t>
  </si>
  <si>
    <t>Phường Kim Liên</t>
  </si>
  <si>
    <t>CircleK-HN2242</t>
  </si>
  <si>
    <t>CircleK Số 02 đường Hồ Ngọc Lân, Bắc Ninh</t>
  </si>
  <si>
    <t>Số 02 đường Hồ Ngọc Lân, Phường Kinh Bắc, Thành phố Bắc Ninh, Tỉnh Bắc Ninh, Việt Nam</t>
  </si>
  <si>
    <t>Phường Kinh Bắc</t>
  </si>
  <si>
    <t>CircleK-HN2243</t>
  </si>
  <si>
    <t>CircleK Căn Thương mại dịch vụ số Z38M.2.TMDV05A, dự án khu đô thị mới Tây Mỗ - Đại Mỗ - Vinhomes Park</t>
  </si>
  <si>
    <t>Căn Thương mại dịch vụ số Z38M.2.TMDV05A, khu chung cư cao tầng trên ô đất F5-CH02 thuộc dự án khu đô thị mới Tây Mỗ - Đại Mỗ - Vinhomes Park (tên thương mại Masteri West Heights), Toà D - Masteri West Heights, Tây Mỗ, Nam Từ Liêm, Hà Nội</t>
  </si>
  <si>
    <t>CircleK-HN2244</t>
  </si>
  <si>
    <t>CircleK Nhà 18T1 khu đô thị mới Trung Hòa - Nhân Chính</t>
  </si>
  <si>
    <t>Sàn thương mại dịch vụ công cộng tầng 1, Nhà 18T1 khu đô thị mới Trung Hòa - Nhân Chính, Phuong Nhan</t>
  </si>
  <si>
    <t>CircleK-HN2245</t>
  </si>
  <si>
    <t>CircleK 37A Sài Đồng</t>
  </si>
  <si>
    <t>Số 37A Sài Đồng, Tổ 14, Phường Sài Đồng, Quận Long Biên, Thành Phố Hà Nội, Việt Nam</t>
  </si>
  <si>
    <t>CircleK-HN2246</t>
  </si>
  <si>
    <t>CircleK 92 đường Trâu Quỳ</t>
  </si>
  <si>
    <t>92 Đường Trâu Quỳ, Thị Trấn Trâu Quỳ, Huyện Gia Lâm, Thành Phố Hà Nội, Việt Nam</t>
  </si>
  <si>
    <t>CircleK-HN2247</t>
  </si>
  <si>
    <t>CircleK Diện tích thương mại số 1-31 tại tầng 01 thuộc Khối đế của tòa W1 và W2, Nam Từ Liêm</t>
  </si>
  <si>
    <t>Diện tích thương mại số 1-31 tại tầng 01 thuộc Khối đế của tòa W1 và W2, Lô đất HH, Dự án Vinhomes West Point, đường Phạm Hùng, Phường Mễ Trì, Quận Nam Từ Liêm, Thành phố Hà Nội, Việt Nam</t>
  </si>
  <si>
    <t>CircleK-HN2248</t>
  </si>
  <si>
    <t>CircleK Lô 16-D, Khu nhà ở tháp tầng A10</t>
  </si>
  <si>
    <t>Lô 16-D, Khu nhà ở tháp tầng A10, Khu đô thị Nam Trung Yên, Phường Yên Hòa, Quận Cầu Giấy, Thành phố Hà Nội</t>
  </si>
  <si>
    <t>CircleK-HN2249</t>
  </si>
  <si>
    <t>CircleK 181 Nguyễn Ngọc Vũ</t>
  </si>
  <si>
    <t>Số 181 đường Nguyễn Ngọc Vũ, Phường Trung Hòa, Quận Cầu Giấy, TP Hà Nội</t>
  </si>
  <si>
    <t>Phường Trung Hoà</t>
  </si>
  <si>
    <t>CircleK-HN2250</t>
  </si>
  <si>
    <t>CircleK Số 177 phố Vĩnh Hưng</t>
  </si>
  <si>
    <t>Số 177, phố Vĩnh Hưng, Phường Vĩnh Hưng, Quận Hoàng Mai, Thành phố Hà Nội, Việt Nam</t>
  </si>
  <si>
    <t>Phường Vĩnh Hưng</t>
  </si>
  <si>
    <t>CircleK-HN2251</t>
  </si>
  <si>
    <t>CircleK Số 568 + 570 Đường Trương Định</t>
  </si>
  <si>
    <t>Số 568 + 570 Đường Trương Định, Phường Tân Mai, Quận Hoàng Mai, Thành phố Hà Nội, Việt Nam</t>
  </si>
  <si>
    <t>CircleK-HN2252</t>
  </si>
  <si>
    <t>CircleK Số 235 Nguyễn Gia Thiều</t>
  </si>
  <si>
    <t>Số 235 Nguyễn Gia Thiều, phường Tiến An, thành phố Bắc Ninh, tỉnh Bắc Ninh</t>
  </si>
  <si>
    <t>CircleK-HN2253</t>
  </si>
  <si>
    <t>CircleK Căn shophouse SHB7-HH01'B tòa nhà ANLAND 2, Hà Đông</t>
  </si>
  <si>
    <t>Căn shophouse SHB7-HH01'B tòa nhà ANLAND 2, Công trình Nhà ở tại lô đất Khách sạn, văn phòng và nhà ở, Khu A - Khu đô thị mới Dương Nội, Phường La Khê, Quận Hà Đông, Thành phố Hà Nội, Việt Nam</t>
  </si>
  <si>
    <t>CircleK-HN2254</t>
  </si>
  <si>
    <t>CircleK Số 183 phố Chùa Láng</t>
  </si>
  <si>
    <t>Số 183 phố Chùa Láng, Phường Láng Thượng, Quận Đống Đa, Thành phố Hà Nội, Việt Nam</t>
  </si>
  <si>
    <t>CircleK-HN2255</t>
  </si>
  <si>
    <t>CircleK Số 25 + 27 đường Giải Phóng</t>
  </si>
  <si>
    <t>Số 25 + 27 đường Giải Phóng, Phường Đồng Tâm, Quận Hai Bà Trưng, Thành phố Hà Nội, Việt Nam</t>
  </si>
  <si>
    <t>Phường Đồng Tâm</t>
  </si>
  <si>
    <t>CircleK-HN2256</t>
  </si>
  <si>
    <t>CircleK Số 161 + 177 phố Hàng Bạc</t>
  </si>
  <si>
    <t>Số 161 + 177 phố Hàng Bạc, Phường Hàng Bạc, Quận Hoàn Kiếm, Thành phố Hà Nội, Việt Nam</t>
  </si>
  <si>
    <t>CircleK-HN2257</t>
  </si>
  <si>
    <t>CircleK Số 148 Trần Bình</t>
  </si>
  <si>
    <t>Số 148 Trần Bình, Tổ dân phố số 9, Phường Mỹ Đình 2, Quận Nam Từ Liêm, Thành phố Hà Nội, Việt Nam</t>
  </si>
  <si>
    <t>CircleK-HN2258</t>
  </si>
  <si>
    <t>CircleK Căn TT6-2A-108, Khu nhà ở thấp tầng, Khu đô thị mới Đại Kim</t>
  </si>
  <si>
    <t>Căn TT6-2A-108, Khu nhà ở thấp tầng, Khu đô thị mới Đại Kim, Phường Đại Kim, Quận Hoàng Mai, Thành phố Hà Nội, Việt Nam</t>
  </si>
  <si>
    <t>CircleK-HN2259</t>
  </si>
  <si>
    <t>CircleK Diện tích thương mại số 1S02, tầng 1, Tòa nhà số P2 (T30M-1) tại lô đất B5-CT04</t>
  </si>
  <si>
    <t>Diện tích thương mại số 1S02, tầng 1, Tòa nhà số P2 (T30M-1) tại lô đất B5-CT04 thuộc Dự án Khu đô thị Gia Lâm (Vinhomes Ocean Park), Thị Trấn Trâu Quỳ, Huyện Gia Lâm, Thành phố Hà Nội, Việt Nam</t>
  </si>
  <si>
    <t>Xã Trâu Quỳ</t>
  </si>
  <si>
    <t>CircleK-HN2260</t>
  </si>
  <si>
    <t>CircleK Gian hàng thương mại dịch vụ 1S08, Ô đất B2-CT01, Tòa L26 (S2.05) Dự án Khu đô thị Gia Lâm - Vinhomes Ocean Park</t>
  </si>
  <si>
    <t>Gian hàng thương mại dịch vụ 1S08, Ô đất B2-CT01, Tòa L26 (S2.05) Dự án Khu đô thị Gia Lâm - Vinhomes Ocean Park, Xã Đa Tốn, Huyện Gia Lâm, Thành phố Hà Nội, Việt Nam</t>
  </si>
  <si>
    <t>CircleK-HN2261</t>
  </si>
  <si>
    <t>CircleK Số 3 đường Lạc Long Quân, Cầu Giấy, Hà Nội</t>
  </si>
  <si>
    <t>Số 3 đường Lạc Long Quân, Phường Nghĩa Đô, Quận Cầu Giấy, Thành phố Hà Nội, Việt Nam</t>
  </si>
  <si>
    <t>CircleK-HN2262</t>
  </si>
  <si>
    <t>CircleK Số 1 đường Giáp Bát, Hoàng Mai</t>
  </si>
  <si>
    <t>Số 1 đường Giáp Bát, Phường Giáp Bát, Quận Hoàng Mai, Thành phố Hà Nội, Việt Nam</t>
  </si>
  <si>
    <t>CircleK-HN2263</t>
  </si>
  <si>
    <t>CircleK CH01-09, Số 17 đường Gamuda Gardens 2-2, Hoàng Mai</t>
  </si>
  <si>
    <t>CH01-09, Số 17 đường Gamuda Gardens 2-2, Khu đô thị C2 - Gamuda Gardens, Phường Trần Phú, Quận Hoàng Mai, Thành phố Hà Nội, Việt Nam</t>
  </si>
  <si>
    <t>CircleK-HN2264</t>
  </si>
  <si>
    <t>CircleK Số 86 Ngô Xuân Quảng, Gia Lâm, Hà Nội</t>
  </si>
  <si>
    <t>Số 86 Ngô Xuân Quảng, Thị Trấn Trâu Quỳ, Huyện Gia Lâm, Thành phố Hà Nội, Việt Nam</t>
  </si>
  <si>
    <t>CircleK-HN2265</t>
  </si>
  <si>
    <t>CircleK Số 2 ngõ 612 Lạc Long Quân, Tây Hồ, Hà Nội</t>
  </si>
  <si>
    <t>Số 2 ngõ 612 Lạc Long Quân, Phường Nhật Tân, Quận Tây Hồ, Thành phố Hà Nội, Việt Nam</t>
  </si>
  <si>
    <t>CircleK-HN2266</t>
  </si>
  <si>
    <t>CircleK Số 2 Hàng Điếu, Quận Hoàn Kiếm</t>
  </si>
  <si>
    <t>Số 2 Hàng Điếu, Phường Cửa Đông, Quận Hoàn Kiếm, Thành phố Hà Nội, Việt Nam</t>
  </si>
  <si>
    <t>CircleK-HN2267</t>
  </si>
  <si>
    <t>CircleK Số 6 Phố Nhổn, TDP Nguyên Xá 3, Bắc Từ Liêm, Hà Nội</t>
  </si>
  <si>
    <t>Số 6 Phố Nhổn, TDP Nguyên Xá 3, Phường Minh Khai, Quận Bắc Từ Liêm, Thành phố Hà Nội</t>
  </si>
  <si>
    <t>CircleK-HN2268</t>
  </si>
  <si>
    <t>CircleK Số 36 +38 Hàng Buồm, Quận Hoàn Kiếm</t>
  </si>
  <si>
    <t>Số 36 + 38 Hàng Buồm, Phường Hàng Buồm, Quận Hoàn Kiếm, Thành phố Hà Nội, Việt Nam</t>
  </si>
  <si>
    <t>CircleK-HN2269</t>
  </si>
  <si>
    <t>CircleK Tầng 1, Tòa 24T2, Khu đô thị Trung Hòa - Nhân Chính, Cầu Giấy, Hà Nội</t>
  </si>
  <si>
    <t>Tầng 1, Tòa 24T2, Khu đô thị Trung Hòa - Nhân Chính, Phường Trung Hòa, Quận Cầu Giấy, Thành phố Hà Nội, Việt Nam</t>
  </si>
  <si>
    <t>CircleK-HN2270</t>
  </si>
  <si>
    <t>CircleK Số 131 Phố Xốm, Hà Đông</t>
  </si>
  <si>
    <t>Số 131 Phố Xốm, Phường Phú Lãm, Quận Hà Đông, Thành phố Hà Nội, Việt Nam</t>
  </si>
  <si>
    <t>CircleK-HN2271</t>
  </si>
  <si>
    <t>CircleK Số 341 Nguyễn Cao, Bắc Ninh</t>
  </si>
  <si>
    <t>Số 341 Nguyễn Cao, Phường Võ Cường, Thành phố Bắc Ninh, Tỉnh Bắc Ninh, Việt Nam</t>
  </si>
  <si>
    <t>CircleK-HN2272</t>
  </si>
  <si>
    <t>CircleK Lô 35 TT8, đường Quang Lai, Thanh Trì, Hà Nội</t>
  </si>
  <si>
    <t>Lô 35 TT8, đường Quang Lai, Xã Ngũ Hiệp, Huyện Thanh Trì, Thành phố Hà Nội, Việt Nam.</t>
  </si>
  <si>
    <t>Xã Ngũ Hiệp</t>
  </si>
  <si>
    <t>CircleK-HN2273</t>
  </si>
  <si>
    <t>CircleK Số 100 phố Trung Kính, Cầu Giấy</t>
  </si>
  <si>
    <t>Số 100 phố Trung Kính, Tổ 28, Phường Yên Hòa, Quận Cầu Giấy, Thành phố Hà Nội, Việt Nam</t>
  </si>
  <si>
    <t>CircleK-HN2274</t>
  </si>
  <si>
    <t>CircleK Cửa hàng số 01SH08A, Tòa S2.03 - Z34.1 (F1-CH03-1) Dự án khu đô thị mới Tây Mỗ, Đại Mỗ, Nam Từ Liêm</t>
  </si>
  <si>
    <t>Cửa hàng số 01SH08A, Tòa S2.03 - Z34.1 (F1-CH03-1) Dự án khu đô thị mới Tây Mỗ, Đại Mỗ - Vinhomes Park - Vinhomes Smart City, Phường Tây Mỗ, Quận Nam Từ Liêm, Thành phố Hà Nội, Việt Nam.</t>
  </si>
  <si>
    <t>CircleK-HN2275</t>
  </si>
  <si>
    <t>CircleK Số nhà 33, phố Pháo Đài Láng, Đống Đa</t>
  </si>
  <si>
    <t>Số nhà 33, phố Pháo Đài Láng, Phường Láng Thượng, Quận Đống Đa, Thành phố Hà Nội, Việt Nam.</t>
  </si>
  <si>
    <t>CircleK-HN2276</t>
  </si>
  <si>
    <t>CircleK Số 1, ngõ 41, phố Nguyễn Chí Thanh, Ba Đình</t>
  </si>
  <si>
    <t>Số 1, ngõ 41, phố Nguyễn Chí Thanh, Phường Ngọc Khánh, Quận Ba Đình, Thành phố Hà Nội, Việt Nam</t>
  </si>
  <si>
    <t>CircleK-HN2277</t>
  </si>
  <si>
    <t>CircleK Số 81 Phố Huế</t>
  </si>
  <si>
    <t>Số 81 Phố Huế, Phường Phạm Đình Hổ, Quận Hai Bà Trưng, Thành phố Hà Nội, Việt Nam</t>
  </si>
  <si>
    <t>CircleK-HN2278</t>
  </si>
  <si>
    <t>CircleK Số 141 phố Hàng Bông, Hoàn Kiếm</t>
  </si>
  <si>
    <t>Số 141 phố Hàng Bông, Phường Hàng Bông, Quận Hoàn Kiếm, Thành phố Hà Nội, Việt Nam</t>
  </si>
  <si>
    <t>CircleK-HN2279</t>
  </si>
  <si>
    <t>CircleK Số 42B Lý Thường Kiệt, Hoàn Kiếm</t>
  </si>
  <si>
    <t>Số 42B Lý Thường Kiệt, Phường Hàng Bài, Quận Hoàn Kiếm, Thành phố Hà Nội, Việt Nam</t>
  </si>
  <si>
    <t>CircleK-HN2280</t>
  </si>
  <si>
    <t>CircleK 35/M2, Khu đô thị Yên Hòa</t>
  </si>
  <si>
    <t>35/M2, Khu đô thị Yên Hòa, Phường Yên Hòa, Quận Cầu Giấy, Thành phố Hà Nội, Việt Nam</t>
  </si>
  <si>
    <t>CircleK-HN2281</t>
  </si>
  <si>
    <t>CircleK Số 16 phố Hàng Mắm</t>
  </si>
  <si>
    <t>Số 16 phố Hàng Mắm, Phường Lý Thái Tổ, Quận Hoàn Kiếm, Thành phố Hà Nội, Việt Nam</t>
  </si>
  <si>
    <t>CircleK-HN2283</t>
  </si>
  <si>
    <t>CircleK Số 30 phố Duy Tân, Cầu Giấy</t>
  </si>
  <si>
    <t>Số 30 phố Duy Tân, Phường Cầu Giấy, Thành phố Hà Nội, Việt Nam</t>
  </si>
  <si>
    <t>CircleK-HNI-HN2282</t>
  </si>
  <si>
    <t>Circlek-HN2282</t>
  </si>
  <si>
    <t>Số 200 Hàng Bông, Phường Hoàn Kiếm, Thành phố Hà Nội, Việt Nam</t>
  </si>
  <si>
    <t>CircleK-HP6001</t>
  </si>
  <si>
    <t>CircleK 261A Trần Nguyên Hãn</t>
  </si>
  <si>
    <t>261A Trần Nguyên Hãn, Phường Nghĩa Xá, Quận Lê Chân, thành phố Hải Phòng</t>
  </si>
  <si>
    <t>CircleK-HP6002</t>
  </si>
  <si>
    <t>CircleK 81 Trần Phú</t>
  </si>
  <si>
    <t>81 Trần Phú, Phường Cầu Đất, Quận Ngô Quyền, thành phố Hải Phòng</t>
  </si>
  <si>
    <t>CircleK-HP6003</t>
  </si>
  <si>
    <t>CircleK BH 02-01 dự án Vinhome Imperia Hải Phòng</t>
  </si>
  <si>
    <t>BH 02-01 dự án Vinhome Imperia Hải Phòng, phường Thượng Lý, Quận Hồng Bàng, thành phố Hải Phòng</t>
  </si>
  <si>
    <t>CircleK-HP6005</t>
  </si>
  <si>
    <t>CircleK Số 1 - 3 Hai Bà Trưng</t>
  </si>
  <si>
    <t>Số 1 - 3 Hai Bà Trưng, phường An Biên, Quận Lê Chân, thành phố Hải Phòng</t>
  </si>
  <si>
    <t>CircleK-HP6006</t>
  </si>
  <si>
    <t>CircleK 372-374 Lạch Tray</t>
  </si>
  <si>
    <t>372-374 Lạch Tray, Phường Đằng Giang, Quận Ngô Quyền, thành phố Hải Phòng</t>
  </si>
  <si>
    <t>CircleK-HP6007</t>
  </si>
  <si>
    <t>CircleK 62-64 Kênh Dương</t>
  </si>
  <si>
    <t>62-64 Kênh Dương, Phường Kênh Dương, Quận Lê Chân, thành phố Hải Phòng</t>
  </si>
  <si>
    <t>CircleK-HP6008</t>
  </si>
  <si>
    <t>CircleK 31 Hồ Sen</t>
  </si>
  <si>
    <t>31 Hồ Sen, Phường Hàng Kênh, Quận Lê Chân, thành phố Hải Phòng</t>
  </si>
  <si>
    <t>CircleK-HP6009</t>
  </si>
  <si>
    <t>CircleK Số 177 đường Hà Nội</t>
  </si>
  <si>
    <t>Số 177 đường Hà Nội, phường Thượng Lý, Quận Hồng Bàng, thành phố Hải Phòng</t>
  </si>
  <si>
    <t>CircleK-HP6010</t>
  </si>
  <si>
    <t>CircleK 341 Lot 22 Lê Hồng Phong</t>
  </si>
  <si>
    <t>341 Lot 22 Lê Hồng Phong, phường Đông Khê, Quận Ngô Quyền, thành phố Hải Phòng</t>
  </si>
  <si>
    <t>CircleK-HP6011</t>
  </si>
  <si>
    <t>CircleK Số 1 Phạm Minh Đức</t>
  </si>
  <si>
    <t>Số 1 Phạm Minh Đức, phường Máy Tơ, Quận Ngô Quyền, thành phố Hải Phòng</t>
  </si>
  <si>
    <t>CircleK-HP6012</t>
  </si>
  <si>
    <t>CircleK Số 32 Nguyễn Đức Cảnh</t>
  </si>
  <si>
    <t>Số 32 Nguyễn Đức Cảnh, phường An Biên, Quận Lê Chân, thành phố Hải Phòng</t>
  </si>
  <si>
    <t>CircleK-HP6013</t>
  </si>
  <si>
    <t>CircleK - 27 Trần Hưng Đạo</t>
  </si>
  <si>
    <t>Số 27 đường Trần Hưng Đạo, phường Hoàng Văn Thụ, quận Hồng Bàng, Thành Phố Hải Phòng</t>
  </si>
  <si>
    <t>CircleK-HP6014</t>
  </si>
  <si>
    <t>CircleK Số 388 +388A Tô Hiệu</t>
  </si>
  <si>
    <t>Số 388 +388A Tô Hiệu, phường Hồ Nam, Quận Lê Chân, thành phố Hải Phòng</t>
  </si>
  <si>
    <t>CircleK-HP6015</t>
  </si>
  <si>
    <t>CircleK 93 Lương Khánh Thiện</t>
  </si>
  <si>
    <t>93 Lương Khánh Thiện, Phường Cầu Đất, Quận Ngô Quyền, thành phố Hải Phòng</t>
  </si>
  <si>
    <t>CircleK-HP6016</t>
  </si>
  <si>
    <t>CircleK 412 Trần Thành Ngọ</t>
  </si>
  <si>
    <t>412 Trần Thành Ngọ, Phường Trần Thành Ngọ, Quận Kiến An, thành phố Hải Phòng</t>
  </si>
  <si>
    <t>CircleK-HP6017</t>
  </si>
  <si>
    <t>CircleK 27 Lê Lợi</t>
  </si>
  <si>
    <t>27 Lê Lợi, Phường Máy Tơ, Quận Ngô Quyền, thành phố Hải Phòng</t>
  </si>
  <si>
    <t>CircleK-HP6018</t>
  </si>
  <si>
    <t>CircleK Số 183 phố Văn Cao, Hải Phòng</t>
  </si>
  <si>
    <t>Số 183 phố Văn Cao, Phường Đằng Giang, Quận Ngô Quyền, Thành phố Hải Phòng, Việt Nam</t>
  </si>
  <si>
    <t>CircleK-ND8001</t>
  </si>
  <si>
    <t>CircleK Khu nhà phố Vịnh Đảo, TT-PT2C.23, Khu đô thị và thương mại Văn Giang (Ecopark)</t>
  </si>
  <si>
    <t>Khu nhà phố Vịnh Đảo, TT-PT2C.23, Khu đô thị và thương mại Văn Giang (Ecopark), xã Xuân Quang, huyện Văn Giang, tỉnh Hưng Yên</t>
  </si>
  <si>
    <t>CircleK-ND8002</t>
  </si>
  <si>
    <t>CircleK Số MRA-095A, đường nội bộ Khu biệt thự Thủy Nguyên, Khu đô thị và thương mại Văn Giang (Ecopark)</t>
  </si>
  <si>
    <t>Số MRA-095A, đường nội bộ Khu biệt thự Thủy Nguyên, Khu đô thị và thương mại Văn Giang (Ecopark), xã Xuân Quang, huyện Văn Giang, tỉnh Hưng Yên</t>
  </si>
  <si>
    <t>CircleK-ND8003</t>
  </si>
  <si>
    <t>CircleK PT.09, khu nhà phố Phố Trúc, Khu đô thị và thương mại Văn Giang (Ecopark)</t>
  </si>
  <si>
    <t>PT.09, khu nhà phố Phố Trúc, Khu đô thị và thương mại Văn Giang (Ecopark), xã Xuân Quang, huyện Văn Giang, tỉnh Hưng Yên</t>
  </si>
  <si>
    <t>CircleK-NT0001</t>
  </si>
  <si>
    <t>CircleK 6A Nguyễn Chánh, Nha Trang, Khánh Hòa</t>
  </si>
  <si>
    <t>6A Nguyễn Chánh, Phường Lộc Thọ, Thành phố Nha Trang, Tỉnh Khánh Hòa, Việt Nam</t>
  </si>
  <si>
    <t>Circlek</t>
  </si>
  <si>
    <t>Phường Lộc Thọ</t>
  </si>
  <si>
    <t>CircleK-NT0002</t>
  </si>
  <si>
    <t>CircleK 78 Nguyễn Đình Chiểu, Nha Trang, Khánh Hòa</t>
  </si>
  <si>
    <t>78 Nguyễn Đình Chiểu, Phường Vĩnh Phước, Thành phố Nha Trang, Tỉnh Khánh Hòa, Việt Nam</t>
  </si>
  <si>
    <t>Phường Vĩnh Phước</t>
  </si>
  <si>
    <t>CircleK-NT0003</t>
  </si>
  <si>
    <t>CircleK 15 đường Trần Hữu Duyệt, Nha Trang, Khánh Hòa</t>
  </si>
  <si>
    <t>15 đường Trần Hữu Duyệt, khu đô thị Vĩnh Điềm Trung, Xã Vĩnh Hiệp, Thành phố Nha Trang, Tỉnh Khánh Hòa, Việt Nam</t>
  </si>
  <si>
    <t>Xã Vĩnh Hiệp</t>
  </si>
  <si>
    <t>CircleK-NT0004</t>
  </si>
  <si>
    <t>CircleK 4C Biệt Thự, Tỉnh Khánh Hòa, Việt Nam</t>
  </si>
  <si>
    <t>4C Biệt Thự, Phường Lộc Thọ, Thành phố Nha Trang, Tỉnh Khánh Hòa, Việt Nam</t>
  </si>
  <si>
    <t>CircleK-NT0005</t>
  </si>
  <si>
    <t>CircleK Số 18 Trần Phú, Nha Trang, Khánh Hòa</t>
  </si>
  <si>
    <t>Số 18 Trần Phú, Phường Lộc Thọ, Thành phố Nha Trang, Tỉnh Khánh Hòa, Việt Nam</t>
  </si>
  <si>
    <t>CircleK-NT0009</t>
  </si>
  <si>
    <t>CircleK Số 06 Tháp Bà, Nha Trang, Khánh Hòa</t>
  </si>
  <si>
    <t>06 Tháp Bà, Phường Vĩnh Thọ, Thành phố Nha Trang, Tỉnh Khánh Hòa, Việt Nam</t>
  </si>
  <si>
    <t>CircleK-NT0010</t>
  </si>
  <si>
    <t>CircleK 19 Lê Thánh Tôn, Nha Trang, Khánh Hòa</t>
  </si>
  <si>
    <t>19 Lê Thánh Tôn, Phường Lộc Thọ, Thành phố Nha Trang, Tỉnh Khánh Hòa, Việt Nam</t>
  </si>
  <si>
    <t>CircleK-NT0011</t>
  </si>
  <si>
    <t>CircleK 96B/3 Trần Phú, Nha Trang, Khánh Hòa</t>
  </si>
  <si>
    <t>96B/3 Trần Phú, Phường Lộc Thọ, Thành phố Nha Trang, Tỉnh Khánh Hòa, Việt Nam</t>
  </si>
  <si>
    <t>CircleK-QNH-00-HL4008</t>
  </si>
  <si>
    <t>CircleK Số nhà 78, Quảng Ninh</t>
  </si>
  <si>
    <t>Số nhà 78, tổ 3, khu 2, phường bãi cháy, tỉnh quảng ninh</t>
  </si>
  <si>
    <t>Circlekmienbac; MIENBAC</t>
  </si>
  <si>
    <t>CircleK-SG0001</t>
  </si>
  <si>
    <t>CircleK 36 Hai Bà Trưng</t>
  </si>
  <si>
    <t>36 Hai Bà Trưng, phường Bến Nghé, quận 1, thành phố Hồ Chí Minh</t>
  </si>
  <si>
    <t>quận 1</t>
  </si>
  <si>
    <t>CircleK-SG0006</t>
  </si>
  <si>
    <t>CircleK 75 Thành Thái</t>
  </si>
  <si>
    <t>75 Thành Thái, phường 14, quận 10, thành phố Hồ Chí Minh</t>
  </si>
  <si>
    <t>Quận 10</t>
  </si>
  <si>
    <t>CircleK-SG0007</t>
  </si>
  <si>
    <t>CircleK 6 Thảo Điền</t>
  </si>
  <si>
    <t>6 Thảo Điền, khu phố 1, phường Thảo Điền, thành phố Thủ Đức, thành phố Hồ Chí Minh</t>
  </si>
  <si>
    <t>CircleK-SG0012</t>
  </si>
  <si>
    <t>CircleK 69 Hồ Tùng Mậu</t>
  </si>
  <si>
    <t>69 Hồ Tùng Maauk, phường Bến Nghé, quận 1, thành phố Hồ Chí Minh</t>
  </si>
  <si>
    <t>CircleK-SG0014</t>
  </si>
  <si>
    <t>CircleK Lô CR2-12, Số 107 Đại Lộ Tôn Dật Tiên, Khu A, Phú Mỹ Hưng</t>
  </si>
  <si>
    <t>Lô CR2-12, số 107 Đại lộ Tôn Dật Tiên, khu A, Phú Mỹ Hưng, phường Tân Phú, quận 7, thành phố Hồ Chí Minh</t>
  </si>
  <si>
    <t>CircleK-SG0026</t>
  </si>
  <si>
    <t>CircleK 50 Bùi Viện</t>
  </si>
  <si>
    <t>50 Bùi Viện, phường Phạm Ngũ Lão, quận 1, thành phố Hồ Chí Minh</t>
  </si>
  <si>
    <t>CircleK-SG0031</t>
  </si>
  <si>
    <t>CircleK 129F/95I Bến Vân Đồn</t>
  </si>
  <si>
    <t>129F/95i Bến Vân Đồn, phường 8, quận 4, Thành phố Hồ Chí Minh</t>
  </si>
  <si>
    <t>CircleK-SG0033</t>
  </si>
  <si>
    <t>CircleK 366 Võ Văn Ngân</t>
  </si>
  <si>
    <t>366 Võ Văn Ngân, phường Bình Tho, thành phố Thủ Đức, thành phố Hồ Chí Minh</t>
  </si>
  <si>
    <t>CircleK-SG0034</t>
  </si>
  <si>
    <t>CircleK 70A - 70B Đường Đồng Nai</t>
  </si>
  <si>
    <t>70A - 70B Đường Đồng Nai, Phường 15, Quận 10, Thành Phố Hồ Chí Minh</t>
  </si>
  <si>
    <t>CircleK-SG0035</t>
  </si>
  <si>
    <t>CircleK 704 Sư Vạn Hạnh</t>
  </si>
  <si>
    <t>704 Sư Vạn Hạnh, phường 12, quận 10, thành phố Hồ Chí Minh</t>
  </si>
  <si>
    <t>CircleK-SG0036</t>
  </si>
  <si>
    <t>CircleK 31 Bà Huyện Thanh Quan</t>
  </si>
  <si>
    <t>31 Bà Huyện Thanh Quan, phường Võ Thị Sáu, quận 3, thành phố Hồ Chí Minh</t>
  </si>
  <si>
    <t>CircleK-SG0040</t>
  </si>
  <si>
    <t>CircleK 65C Nguyễn Thái Học</t>
  </si>
  <si>
    <t>65C Nguyễn Thái Học, phường Cầu Ông Lãnh, quận 1, thành phố Hồ Chí Minh</t>
  </si>
  <si>
    <t>CircleK-SG0042</t>
  </si>
  <si>
    <t>CircleK 13 Tôn Đản</t>
  </si>
  <si>
    <t>13 và C 13/2 Tôn Đản, phường 13, quận 4, thành phố Hồ Chí Minh</t>
  </si>
  <si>
    <t>CircleK-SG0044</t>
  </si>
  <si>
    <t>CircleK 118 Độc Lập</t>
  </si>
  <si>
    <t>118B - 118C Độc Lập, phường Tân Thành, quận Tân Phú, thành phố Hồ Chí Minh</t>
  </si>
  <si>
    <t>CircleK-SG0050</t>
  </si>
  <si>
    <t>CircleK 45 Lý Tự Trọng</t>
  </si>
  <si>
    <t>45 Lý Tự Trọng, phường Bến Nghé, quận 1, thành phố Hồ Chí Minh</t>
  </si>
  <si>
    <t>CircleK-SG0051</t>
  </si>
  <si>
    <t>CircleK 87 Trần Nguyên Đán</t>
  </si>
  <si>
    <t>87 Trần Nguyên Đán, Phường 1, Quận Bình Thạnh, Thành Phố Hồ Chí Minh, Việt Nam</t>
  </si>
  <si>
    <t>Quận Bình Thạnh</t>
  </si>
  <si>
    <t>CircleK-SG0053</t>
  </si>
  <si>
    <t>CircleK Số 1 Công Trường Tự Do</t>
  </si>
  <si>
    <t>Số 1 Công Trường Tự Do, phường 19, quận Bình Thạnh, thành phố Hồ Chí Minh</t>
  </si>
  <si>
    <t>CircleK-SG0054</t>
  </si>
  <si>
    <t>CircleK 9 Nguyễn Kim</t>
  </si>
  <si>
    <t>9 Nguyễn Kim, phường 12, quận 5, thành phố Hồ Chí Minh</t>
  </si>
  <si>
    <t>CircleK-SG0055</t>
  </si>
  <si>
    <t>CircleK 459/8A Nguyễn Thị Thập</t>
  </si>
  <si>
    <t>459/8A Nguyễn Thị Thập, Quận 7, Thành phố Hồ Chí Minh</t>
  </si>
  <si>
    <t>CircleK-SG0056</t>
  </si>
  <si>
    <t>CircleK 27Bis Tôn Thất Tùng</t>
  </si>
  <si>
    <t>27 Bis Tôn Thất Tùng, phường Phạm Ngũ Lão, quận 1, thành phố Hồ Chí Minh</t>
  </si>
  <si>
    <t>CircleK-SG0057</t>
  </si>
  <si>
    <t>CircleK 199 - 201 Đường Số 17</t>
  </si>
  <si>
    <t>Số 199 - 201 Đường số 17, phường Tân Quý, quận 7, thành phố Hồ Chí Minh</t>
  </si>
  <si>
    <t>CircleK-SG0058</t>
  </si>
  <si>
    <t>CircleK 374 Lê Văn Sỹ</t>
  </si>
  <si>
    <t>374 Lê Văn Sỹ, phường 14, quận 3, thành phố Hồ Chí Minh</t>
  </si>
  <si>
    <t>CircleK-SG0059</t>
  </si>
  <si>
    <t>CircleK 273 Lê Thánh Tôn</t>
  </si>
  <si>
    <t>273 Lê Thánh Tôn, phường Bến Thành, quận 1, thành phố Hồ Chí Minh</t>
  </si>
  <si>
    <t>CircleK-SG0060</t>
  </si>
  <si>
    <t>CircleK 220 Nguyễn Trọng Tuyển</t>
  </si>
  <si>
    <t>220 Nguyễn Trọng Tuyển, phường 8, quận Phú Nhuận, thành phố Hồ Chí Minh</t>
  </si>
  <si>
    <t>CircleK-SG0061</t>
  </si>
  <si>
    <t>CircleK S34-2 Sky Garden 3 - Phú Mỹ Hưng, Đại Lộ Nguyễn Văn Linh</t>
  </si>
  <si>
    <t>S34-2 Sky Garden 3 - Phú Mỹ Hưng, Đại Lộ Nguyễn Văn Linh, phường Tân Phong, quận 7, thành phố Hồ Chí Minh</t>
  </si>
  <si>
    <t>CircleK-SG0062</t>
  </si>
  <si>
    <t>CircleK 178A Nguyễn Chí Thanh</t>
  </si>
  <si>
    <t>178A Nguyễn Chí Thanh, phường 2, quận 10, thành phố Hồ Chí Minh</t>
  </si>
  <si>
    <t>quận 10</t>
  </si>
  <si>
    <t>CircleK-SG0068</t>
  </si>
  <si>
    <t>CircleK 54 Tôn Thất Thiệp</t>
  </si>
  <si>
    <t>54 Tôn Thất Thiệp, phường Bến Nghé, quận 1, thành phố Hồ Chí Minh</t>
  </si>
  <si>
    <t>CircleK-SG0070</t>
  </si>
  <si>
    <t>CircleK Số 142/7A Xô Viết Nghệ Tĩnh</t>
  </si>
  <si>
    <t>142/7A Xô Viết Nghệ Tĩnh, Phường 25, Quận Bình Thạnh, TP. Ho Chi Minh</t>
  </si>
  <si>
    <t>CircleK-SG0072</t>
  </si>
  <si>
    <t>CircleK 45 Tân Mỹ</t>
  </si>
  <si>
    <t>45 Tân Mỹ, phường Tân Phú, quận 7, thành phố Hồ Chí Minh</t>
  </si>
  <si>
    <t>CircleK-SG0073</t>
  </si>
  <si>
    <t>CircleK 12 Đông Du</t>
  </si>
  <si>
    <t>12 Đông Du, phường Bến Nghé, quận 1, thành phố Hồ Chí Minh</t>
  </si>
  <si>
    <t>CircleK-SG0077</t>
  </si>
  <si>
    <t>CircleK 11 Nguyễn Văn Tráng</t>
  </si>
  <si>
    <t>11 Nguyễn Văn Trang, phường Bến Thành, quận 1, thành phố Hồ Chí Minh</t>
  </si>
  <si>
    <t>CircleK-SG0081</t>
  </si>
  <si>
    <t>CircleK 290C An Dương Vương</t>
  </si>
  <si>
    <t>290C An Dương Vương, phường 4, quận 5, thành phố Hồ Chí Minh, thành phố Hà Nội</t>
  </si>
  <si>
    <t>CircleK-SG0085</t>
  </si>
  <si>
    <t>CircleK 180 Nguyễn Hồng Đào</t>
  </si>
  <si>
    <t>180 Nguyễn Hồng Đào, phường 14, quận Tân Bình, thành phố Hồ Chí Minh</t>
  </si>
  <si>
    <t>CircleK-SG0086</t>
  </si>
  <si>
    <t>CircleK 225A Hoàng Hoa Thám</t>
  </si>
  <si>
    <t>225A Hoàng Hoa Thám, phường 13, quận Tân Bình, thành phố Hồ Chí Minh</t>
  </si>
  <si>
    <t>CircleK-SG0087</t>
  </si>
  <si>
    <t>CircleK 8A/11D1 Thái Văn Lung</t>
  </si>
  <si>
    <t>8A/11D Thái Văn Lung, phường Bến Nghé, quận 1, thành phố Hồ Chí Minh</t>
  </si>
  <si>
    <t>CircleK-SG0088</t>
  </si>
  <si>
    <t>CircleK 124 Phổ Quang</t>
  </si>
  <si>
    <t>124 Phổ Quang, phường 9, quận Phú Nhuận, thành phố Hồ Chí Minh</t>
  </si>
  <si>
    <t>CircleK-SG0090</t>
  </si>
  <si>
    <t>CircleK 171B Hoàng Hoa Thám</t>
  </si>
  <si>
    <t>171B Hoàng Hoa Thám, phường 13, quận Tân Bình, thành phố Hồ Chí Minh</t>
  </si>
  <si>
    <t>CircleK-SG0091</t>
  </si>
  <si>
    <t>CircleK 162 Nguyễn Công Trứ</t>
  </si>
  <si>
    <t>162 Nguyễn Công Trứ, phường Nguyễn Thái Bình, quận 1, thành phố Hồ Chí Minh</t>
  </si>
  <si>
    <t>CircleK-SG0093</t>
  </si>
  <si>
    <t>CircleK 62 Nguyễn Khoái</t>
  </si>
  <si>
    <t>62 Nguyễn Khoái, phường 2, quận 4, thành phố Hồ Chí Minh</t>
  </si>
  <si>
    <t>CircleK-SG0095</t>
  </si>
  <si>
    <t>CircleK 190B Phan Văn Trị</t>
  </si>
  <si>
    <t>190B Nguyễn Tri Phương, phường 12, quận Bình Thạnh, Thành phố Hồ Chí Minh</t>
  </si>
  <si>
    <t>CircleK-SG0097</t>
  </si>
  <si>
    <t>CircleK 315B Bùi Hữu Nghĩa</t>
  </si>
  <si>
    <t>315 Bùi Hữu Nghĩa, phường 1, quận Bình Thạnh, thành phố Hồ Chí Minh</t>
  </si>
  <si>
    <t>CircleK-SG0100</t>
  </si>
  <si>
    <t>CircleK 32A-32B Bùi Thị Xuân</t>
  </si>
  <si>
    <t>32A-32B Bùi Thị Xuân, phường Bến Thành, quận 1, thành phố Hồ Chí Minh</t>
  </si>
  <si>
    <t>CircleK-SG0101</t>
  </si>
  <si>
    <t>CircleK 47-49 Nguyễn Văn Bảo</t>
  </si>
  <si>
    <t>47-49 Nguyễn Văn Bảo, phường 4, quận Gò Vấp, thành phố Hồ Chí Minh</t>
  </si>
  <si>
    <t>CircleK-SG0102</t>
  </si>
  <si>
    <t>CircleK 325-327 Phạm Ngũ Lão</t>
  </si>
  <si>
    <t>325-327 Phạm Ngũ Lão, phường Phạm Ngũ Lão, quận 1, thành phố Hồ Chí Minh</t>
  </si>
  <si>
    <t>CircleK-SG0103</t>
  </si>
  <si>
    <t>CircleK 06 Quách Văn Tuấn</t>
  </si>
  <si>
    <t>06 Quách Văn Tuấn, phường 12, quận Tân Bình, thành phố Hồ Chí Minh</t>
  </si>
  <si>
    <t>CircleK-SG0106</t>
  </si>
  <si>
    <t>CircleK 43 Phạm Ngọc Thạch</t>
  </si>
  <si>
    <t>43 Phạm Ngọc Thạch, phường Võ Thị Sáu, quận 3, thành phố Hồ Chí Minh</t>
  </si>
  <si>
    <t>CircleK-SG0109</t>
  </si>
  <si>
    <t>CircleK 268 Lý Thường Kiệt</t>
  </si>
  <si>
    <t>268 Lý Thường Kiệt, phường 14, quận 10, thành phố Hồ Chí Minh</t>
  </si>
  <si>
    <t>CircleK-SG0112</t>
  </si>
  <si>
    <t>CircleK 702 Nguyễn Văn Linh</t>
  </si>
  <si>
    <t>702 Nguyễn Văn Linh, phường Tân Phong, quận 7, thành phố Hồ Chí Minh</t>
  </si>
  <si>
    <t>CircleK-SG0114</t>
  </si>
  <si>
    <t>CircleK 42 Đường C</t>
  </si>
  <si>
    <t>42 Đường C, phường Tân Phú, quận 7, thành phố Hồ Chí Minh</t>
  </si>
  <si>
    <t>CircleK-SG0115</t>
  </si>
  <si>
    <t>CircleK 257A Nguyễn Trãi</t>
  </si>
  <si>
    <t>257A Nguyễn Trãi, phường Nguyễn Cư Trinh, quận 1, thành phố Hồ Chí Minh</t>
  </si>
  <si>
    <t>CircleK-SG0117</t>
  </si>
  <si>
    <t>CircleK 67 Lê Đức Thọ</t>
  </si>
  <si>
    <t>67 Lê Đức Thọ, phường 7, quận Gò Vấp, thành phố Hồ Chí Minh</t>
  </si>
  <si>
    <t>CircleK-SG0122</t>
  </si>
  <si>
    <t>CircleK 58 Lữ Gia</t>
  </si>
  <si>
    <t>58 Lữ Gia, phường 15, quận 11, thành phố Hồ Chí Minh</t>
  </si>
  <si>
    <t>CircleK-SG0123</t>
  </si>
  <si>
    <t>CircleK 15 Bùi Bằng Đoàn</t>
  </si>
  <si>
    <t>15 Bùi Quang Đoàn, KP Hùng Vương 3, phường Tân Phong, quận 7, thành phố Hồ Chí Minh</t>
  </si>
  <si>
    <t>CircleK-SG0124</t>
  </si>
  <si>
    <t>CircleK 217A Nguyễn Văn Cừ</t>
  </si>
  <si>
    <t>217A Nguyễn Văn Cừ, phường 4, quận 5, thành phố Hồ Chí Minh</t>
  </si>
  <si>
    <t>CircleK-SG0125</t>
  </si>
  <si>
    <t>CircleK 4-6 Đường Số 10</t>
  </si>
  <si>
    <t>4-6 Đường số 10, phường 13, quận 6, thành phố Hồ Chí Minh</t>
  </si>
  <si>
    <t>CircleK-SG0127</t>
  </si>
  <si>
    <t>CircleK 160 Đường Số 19</t>
  </si>
  <si>
    <t>160 Đường số 19, khu phố 2, phường Bình Trị Đông B, quận Bình Tân, thành phố Hồ Chí Minh</t>
  </si>
  <si>
    <t>CircleK-SG0128</t>
  </si>
  <si>
    <t>CircleK 91 Đường Nguyễn Thị Mười</t>
  </si>
  <si>
    <t>91 đường Nguyễn Thị Mười, phường 4, quận 8, thành phố Hồ Chí Minh</t>
  </si>
  <si>
    <t>Quận 8</t>
  </si>
  <si>
    <t>CircleK-SG0129</t>
  </si>
  <si>
    <t>CircleK 184 Lê Đức Thọ</t>
  </si>
  <si>
    <t>184 Lê Đức Thọ, phường 6, quận Gò Vấp, thành phố Hồ Chí Minh</t>
  </si>
  <si>
    <t>CircleK-SG0130</t>
  </si>
  <si>
    <t>CircleK 172 Nguyễn Thị Tần</t>
  </si>
  <si>
    <t>172 Nguyễn Thị Tần, Phường Rạch Ông, Quận 8, Thành Phố Hồ Chí Minh, Việt Nam</t>
  </si>
  <si>
    <t>CircleK-SG0131</t>
  </si>
  <si>
    <t>CircleK 197A-199 Điện Biên Phủ</t>
  </si>
  <si>
    <t>197A - 199 Điện Biên Phủ, Phường 2, Quận Bình Thạnh, Thành Phố Hồ Chí Minh, Việt Nam</t>
  </si>
  <si>
    <t>CircleK-SG0133</t>
  </si>
  <si>
    <t>CircleK Số C0.02, Kp Mỹ Phước (H6-1) Phú Mỹ Hưng</t>
  </si>
  <si>
    <t>C0.02, khu phố Mỹ Phước (H6-1) Phú Mỹ Hưng, phường Tân Phong, quận 7, thành phố Hồ Chí Minh</t>
  </si>
  <si>
    <t>quận 7</t>
  </si>
  <si>
    <t>CircleK-SG0134</t>
  </si>
  <si>
    <t>CircleK 58 Phạm Văn Nghị, Khu Sky Garden 2-Phú Mỹ Hưng</t>
  </si>
  <si>
    <t>58 Phạm Văn Nghị, khu Sky Garden 2 - Phú Mỹ Hưng, phường Tân Phong, quận 7, thành phố Hồ Chí Minh</t>
  </si>
  <si>
    <t>CircleK-SG0136</t>
  </si>
  <si>
    <t>CircleK 21 Thạch Lam</t>
  </si>
  <si>
    <t>21 Thạch Lam, phường Hiệp Tân, quận Tân Phú, thành phố Hồ Chí Minh</t>
  </si>
  <si>
    <t>CircleK-SG0137</t>
  </si>
  <si>
    <t>CircleK 193 Đường Số 1</t>
  </si>
  <si>
    <t>193 Đường số 1, phường Bình Trị Đông B, quận Bình Tân, thành phố Hồ Chí Minh</t>
  </si>
  <si>
    <t>CircleK-SG0138</t>
  </si>
  <si>
    <t>CircleK Tầng Hầm Tòa Nhà H1, Khu Phố Tân Lập</t>
  </si>
  <si>
    <t>Tầng hầm tòa nhà H1, khu phố Tân Lập, phường Đông Hòa, Thị xã Dĩ An, Tỉnh Bình Dương</t>
  </si>
  <si>
    <t>CircleK-SG0139</t>
  </si>
  <si>
    <t>CircleK 29 Lê Lợi</t>
  </si>
  <si>
    <t>29 Lê Lợi, phường 4, quận Gò Vấp, thành phố Hồ Chí Minh</t>
  </si>
  <si>
    <t>CircleK-SG0141</t>
  </si>
  <si>
    <t>CircleK 29 Trịnh Đình Thảo</t>
  </si>
  <si>
    <t>29 Trịnh Đình Thảo, phường Hòa Thạnh, quận Tân Phú, thành phố Hồ Chí Minh</t>
  </si>
  <si>
    <t>CircleK-SG0143</t>
  </si>
  <si>
    <t>CircleK số 12 ( tầng trệt) đường Phạm Văn Nghị</t>
  </si>
  <si>
    <t>số 12 ( tầng trệt) đường Phạm Văn Nghị, khu phố Sky Garden 3 (lô R1-3) -  Phú Mỹ Hưng, Phường Tân Phong, Quận 7, Thành Phố Hồ Chí Minh, Việt Nam</t>
  </si>
  <si>
    <t>CircleK-SG0144</t>
  </si>
  <si>
    <t>CircleK 82 Nguyễn Huệ</t>
  </si>
  <si>
    <t>82 Nguyễn Huệ, phường Bến Nghé, quận 1, thành phố Hồ Chí Minh</t>
  </si>
  <si>
    <t>CircleK-SG0145</t>
  </si>
  <si>
    <t>CircleK 22 Nguyễn Trường Tộ</t>
  </si>
  <si>
    <t>22 Nguyễn Trường Tộ, phường 13, quận 4, thành phố Hồ Chí Minh</t>
  </si>
  <si>
    <t>CircleK-SG0146</t>
  </si>
  <si>
    <t>CircleK 18 Bình Phú</t>
  </si>
  <si>
    <t>18 Bình Phú, phường 11, quận 6, thành phố Hồ Chí Minh</t>
  </si>
  <si>
    <t>CircleK-SG0148</t>
  </si>
  <si>
    <t>CircleK 5A Đường Chợ Lớn</t>
  </si>
  <si>
    <t>5A Đường Chợ Lớn, phường 11, quận 6, thành phố Hồ Chí Minh</t>
  </si>
  <si>
    <t>CircleK-SG0150</t>
  </si>
  <si>
    <t>CircleK 2 Nguyễn Khắc Viện</t>
  </si>
  <si>
    <t>2 Nguyễn Khắc Viện, phường Tân Phú, quận 7, thành phố Hồ Chí Minh</t>
  </si>
  <si>
    <t>CircleK-SG0154</t>
  </si>
  <si>
    <t>CircleK 45 Thống Nhất</t>
  </si>
  <si>
    <t>45 Thống Nhất, phường Bình Thọ, thành phố Thủ Đức, thành phố Hồ Chí Minh</t>
  </si>
  <si>
    <t>CircleK-SG0155</t>
  </si>
  <si>
    <t>CircleK 144 Lê Trọng Tấn</t>
  </si>
  <si>
    <t>144 Lê Trọng Tấn, phường Tây Thạnh, quận Tân Phú, thành phố Hồ Chí Minh</t>
  </si>
  <si>
    <t>CircleK-SG0156</t>
  </si>
  <si>
    <t>CircleK 295 Đỗ Xuân Hợp, khu phố 4</t>
  </si>
  <si>
    <t>295 Đỗ Xuân Hợp, Phước Long B, Quận 9, Thành phố Hồ Chí Minh</t>
  </si>
  <si>
    <t>CircleK-SG0157</t>
  </si>
  <si>
    <t>CircleK 15 Đường D2 Khu Dân Cư Phức Hợp Sông Sài Gòn, 92 Nguyễn Hữu Cảnh</t>
  </si>
  <si>
    <t>15 Đường D2, khu dân cư phức hợp Sông Sài Gòn, 92 Nguyễn Hữu Cảnh, phường 22, quận Bình Thạnh, thành phố Hồ Chí Minh</t>
  </si>
  <si>
    <t>CircleK-SG0158</t>
  </si>
  <si>
    <t>CircleK 42 Lê Trung Nghĩa</t>
  </si>
  <si>
    <t>42 Lê Trung Nghĩa, Phường 12, Tân Bình, Thành phố Hồ Chí Minh</t>
  </si>
  <si>
    <t>CircleK-SG0159</t>
  </si>
  <si>
    <t>CircleK 402 Hà Huy Tập</t>
  </si>
  <si>
    <t>402 Hà Huy Tập - Khu phố Mỹ Khanh, phường Tân Phongm quận 7, thành phố Hồ Chí Minh</t>
  </si>
  <si>
    <t>CircleK-SG0160</t>
  </si>
  <si>
    <t>CircleK 17 Cao Thắng</t>
  </si>
  <si>
    <t>17 Cao Thắng, phường 3, quận 3, thành phố Hồ Chí Minh</t>
  </si>
  <si>
    <t>CircleK-SG0161</t>
  </si>
  <si>
    <t>CircleK 353A Tân Sơn Nhì</t>
  </si>
  <si>
    <t>353A Tân Sơn Nhì, phường Tân Sơn Nhì, quận Tân Phú, thành phố Hồ Chí Minh</t>
  </si>
  <si>
    <t>CircleK-SG0162</t>
  </si>
  <si>
    <t>CircleK 41 Yên Thế</t>
  </si>
  <si>
    <t>41 Yên Thế, Phường 2, quận Tân Bình, thành phố Hồ Chí Minh</t>
  </si>
  <si>
    <t>CircleK-SG0163</t>
  </si>
  <si>
    <t>CircleK 50 Nhất Chi Mai</t>
  </si>
  <si>
    <t>50 Nhất Chi Mai, phường 13, quận Tân Bình, thành phố Hồ Chí Minh</t>
  </si>
  <si>
    <t>CircleK-SG0164</t>
  </si>
  <si>
    <t>CircleK 18A15 Tăng Nhơn Phú</t>
  </si>
  <si>
    <t>18A15 Tăng Nhơn Phú, phường Phước Long B, thành phố Thủ Đức, thành phố Hồ Chí Minh</t>
  </si>
  <si>
    <t>CircleK-SG0167</t>
  </si>
  <si>
    <t>CircleK 621 Nguyễn Thị Thập</t>
  </si>
  <si>
    <t>621 Nguyễn Thị Thập, khu phố 1, phường Tân Hưng, quận 7, thành phố Hồ Chí Minh</t>
  </si>
  <si>
    <t>CircleK-SG0168</t>
  </si>
  <si>
    <t>CircleK 44 Cửu Long</t>
  </si>
  <si>
    <t>44 Cửu Long, phường 15, quận 10, thành phố Hồ Chí Minh</t>
  </si>
  <si>
    <t>CircleK-SG0169</t>
  </si>
  <si>
    <t>CircleK 59 Đông Du</t>
  </si>
  <si>
    <t>59 Đông Du, phường Bến Nghé, quận 1, thành phố Hồ Chí Minh, Việt Nam</t>
  </si>
  <si>
    <t>CircleK-SG0174</t>
  </si>
  <si>
    <t>CircleK 683A Âu Cơ</t>
  </si>
  <si>
    <t>Shop 8, B01.01, Tầng 1, Block B - Cao ốc Thương Mại và Chung cư Âu Cơ, 683A Đường Âu Cơ, phường Tân Thành, quận Tân Phú, thành phố Hồ Chí Minh</t>
  </si>
  <si>
    <t>CircleK-SG0175</t>
  </si>
  <si>
    <t>CircleK 66C Hoàng Diệu 2</t>
  </si>
  <si>
    <t>66C Đường Hoàng Diệu 2, khu phố 3, đường Linh Chiểu, quận Thủ Đức, thành phố Hồ Chí Minh</t>
  </si>
  <si>
    <t>CircleK-SG0176</t>
  </si>
  <si>
    <t>CircleK 1 Đường Số 1</t>
  </si>
  <si>
    <t>1 Đường số 1, phường 5, quận Gò Vấp, thành phố Hồ Chí Minh</t>
  </si>
  <si>
    <t>CircleK-SG0177</t>
  </si>
  <si>
    <t>CircleK Số 15-17 Đường Số 3 Khu Dân Cư Phú Mỹ</t>
  </si>
  <si>
    <t>15 Lô L - 17 Lô L, đường số 3, khu dân cư Phú Mỹ, phường Phú Mỹ, quận 7, thành phố Hồ Chí Minh</t>
  </si>
  <si>
    <t>CircleK-SG0181</t>
  </si>
  <si>
    <t>CircleK 77B Đường Số 2</t>
  </si>
  <si>
    <t>77B Đường số 2, phường 15, quận 11, thành phố Hồ Chí Minh</t>
  </si>
  <si>
    <t>quận 11</t>
  </si>
  <si>
    <t>CircleK-SG0182</t>
  </si>
  <si>
    <t>CircleK EA3-01-01 Tòa nhà Era Town</t>
  </si>
  <si>
    <t>EA3-01-01 Tòa nhà Era Town, đường 15B, phường Phú Mỹ, quận 7, thành phố Hồ Chí Minh</t>
  </si>
  <si>
    <t>CircleK-SG0183</t>
  </si>
  <si>
    <t>CircleK 277 Âu Dương Lân</t>
  </si>
  <si>
    <t>277 Đường Âu Dương Lân, phường Tân Hưng, quận 7, thành phố Hồ Chí Minh</t>
  </si>
  <si>
    <t>CircleK-SG0184</t>
  </si>
  <si>
    <t>CircleK A24 Đường Số 4</t>
  </si>
  <si>
    <t>A24 Đường D4, phường Tân Hưng, quận 7, thành phố Hồ Chí Minh</t>
  </si>
  <si>
    <t>CircleK-SG0187</t>
  </si>
  <si>
    <t>CircleK Vườn Lài</t>
  </si>
  <si>
    <t>304-304A Vườn Lài, phường Phú Thọ Hòa quận Tân Phú, thành phố Hồ Chí Minh</t>
  </si>
  <si>
    <t>CircleK-SG0188</t>
  </si>
  <si>
    <t>CircleK 73-75 Trần Trọng Cung</t>
  </si>
  <si>
    <t>73-75 Trần Trọng Cung, phường Tân Thuận Đông, quận 7, thành phố Hồ Chí Minh</t>
  </si>
  <si>
    <t>CircleK-SG0189</t>
  </si>
  <si>
    <t>CircleK 42 Đường Phạm Nhữ Tăng</t>
  </si>
  <si>
    <t>42 Đường Phạm Nhữ Tăng, phường 4, Quận 8, thành phố Hồ Chí Minh, Việt Nam</t>
  </si>
  <si>
    <t>CircleK-SG0190</t>
  </si>
  <si>
    <t>CircleK 58-60 Hoa Cúc</t>
  </si>
  <si>
    <t>58-60 Hoa Cúc, phường 7, quận Phú Nhuận, thành phố Hồ Chí Minh</t>
  </si>
  <si>
    <t>CircleK-SG0194</t>
  </si>
  <si>
    <t>CircleK 15 Đỗ Quang Đẩu</t>
  </si>
  <si>
    <t>15 Đỗ Quang Dầu, phường Phạm Ngũ Lão, quận 1, thành phố Hồ Chí Minh</t>
  </si>
  <si>
    <t>CircleK-SG0195</t>
  </si>
  <si>
    <t>CircleK 62 Man Thiện</t>
  </si>
  <si>
    <t>62 Đường Man Thiện, phường Tăng Nhơn Phú A, quận 9, thành phố Hồ Chí Minh</t>
  </si>
  <si>
    <t>CircleK-SG0197</t>
  </si>
  <si>
    <t>CircleK 525 Tô Hiến Thành</t>
  </si>
  <si>
    <t>525 Tô Hiến Thành, phường 14, quận 10, thành phố Hồ Chí Minh</t>
  </si>
  <si>
    <t>CircleK-SG0198</t>
  </si>
  <si>
    <t>CircleK 92 Hậu Giang</t>
  </si>
  <si>
    <t>92 Hậu Giang, phường 6, quận 6, thành phố Hồ Chí Minh</t>
  </si>
  <si>
    <t>CircleK-SG0199</t>
  </si>
  <si>
    <t>CircleK Số 449 Đường Lê Văn Việt</t>
  </si>
  <si>
    <t>Số 2 Đường 449 - 449E Đường Lê Văn Việt, Phường Tăng Nhơn Phú A, TP. Thủ Đức, TP. Hồ Chí Minh, Viet Nam</t>
  </si>
  <si>
    <t>CircleK-SG0200</t>
  </si>
  <si>
    <t>CircleK 02 Đường Nội Khu Hưng Gia IV</t>
  </si>
  <si>
    <t>02 Đường Nội Khu Hưng Gia IV, phường Tân Phong, quận 7, thành phố Hồ Chí Minh, Việt Nam</t>
  </si>
  <si>
    <t>CircleK-SG0201</t>
  </si>
  <si>
    <t>CircleK 45 Cao Thắng</t>
  </si>
  <si>
    <t>45 Cao Thăng, phường 3, quận 3, thành phố Hồ Chí Minh</t>
  </si>
  <si>
    <t>CircleK-SG0204</t>
  </si>
  <si>
    <t>CircleK A67 Nguyễn Trãi</t>
  </si>
  <si>
    <t>A67 Nguyễn Trãi, phường Nguyễn Cư Trinh, quận 1, thành phố Hồ Chí Minh</t>
  </si>
  <si>
    <t>CircleK-SG0205</t>
  </si>
  <si>
    <t>CircleK 609 Xô Viết Nghệ Tĩnh</t>
  </si>
  <si>
    <t>609 Xô Viết Nghệ Tĩnh, phường 26, quận Bình Thạnh, thành phố Hồ Chí Minh</t>
  </si>
  <si>
    <t>CircleK-SG0206</t>
  </si>
  <si>
    <t>CircleK T2,00.01 Toà Nhà Krista 537 Nguyễn Duy Trinh</t>
  </si>
  <si>
    <t>T2,00.01 Tòa nhà Krista 537 Nguyễn Duy Trinh, phường Bình Trung Đông, thành phố Thủ Đức, thành phố Hồ Chí Minh</t>
  </si>
  <si>
    <t>CircleK-SG0207</t>
  </si>
  <si>
    <t>CircleK 371 Nguyễn Kiệm</t>
  </si>
  <si>
    <t>371 Nguyễn Kiệm, phường 3, quận Gò Vấp, thành phố Hồ Chí Minh</t>
  </si>
  <si>
    <t>CircleK-SG0211</t>
  </si>
  <si>
    <t>CircleK Số 264 Nguyễn Đình Chiểu</t>
  </si>
  <si>
    <t>Số 264 Nguyễn Đình Chiểu, phường Võ Thị Sáu, quận 3, thành phố Hồ Chí Minh</t>
  </si>
  <si>
    <t>CircleK-SG0212</t>
  </si>
  <si>
    <t>CircleK 292 Điện Biên Phủ</t>
  </si>
  <si>
    <t>292 Điện Biên Phủ, phường 11, quận Bình Thạnh, thành phố Hồ Chí Minh</t>
  </si>
  <si>
    <t>CircleK-SG0214</t>
  </si>
  <si>
    <t>CircleK 103 Trương Định</t>
  </si>
  <si>
    <t>103 Trương Định, phường Võ Thị Sáu, quận 3, thành phố Hồ Chí Minh</t>
  </si>
  <si>
    <t>CircleK-SG0216</t>
  </si>
  <si>
    <t>CircleK 55 Phạm Viết Chánh</t>
  </si>
  <si>
    <t>55 Phạm Việt Chánh, phường Nguyễn Cư Trinh, quận 1, thành phố Hồ Chí Minh</t>
  </si>
  <si>
    <t>CircleK-SG0217</t>
  </si>
  <si>
    <t>CircleK 475 Điện Biên Phủ</t>
  </si>
  <si>
    <t>Số 475 Điện Biên Phủ, phường 25, quận Bình Thạnh, thành phố Hồ Chí Minh</t>
  </si>
  <si>
    <t>CircleK-SG0218</t>
  </si>
  <si>
    <t>CircleK 1 Bùi Viện</t>
  </si>
  <si>
    <t>01 Bùi Viện, phường Phạm Ngũ Lão, quận 1, thành phố Hồ Chí Minh</t>
  </si>
  <si>
    <t>CircleK-SG0219</t>
  </si>
  <si>
    <t>CircleK 74 Đường Số 1</t>
  </si>
  <si>
    <t>Số 74 đường số 1, phường Bình Trị Đông B, quận Bình Tân, thành phố Hồ Chí Minh</t>
  </si>
  <si>
    <t>CircleK-SG0220</t>
  </si>
  <si>
    <t>CircleK 16 Ấp Bắc</t>
  </si>
  <si>
    <t>Số 16 Đường Ấp Bắc, phường 13, quận Tân Bình, thành phố Hồ Chí Minh</t>
  </si>
  <si>
    <t>CircleK-SG0222</t>
  </si>
  <si>
    <t>CircleK 529 Sư Vạn Hạnh</t>
  </si>
  <si>
    <t>Số 529 Sư Vạn Hạnh, phường 13, quận 10, thành phố Hồ Chí Minh</t>
  </si>
  <si>
    <t>CircleK-SG0223</t>
  </si>
  <si>
    <t>CircleK 26 Nguyễn Thái Bình</t>
  </si>
  <si>
    <t>Số 26 Nguyễn Thái Bình, phường 4, quận Tân Bình, thành phố Hồ Chí Minh</t>
  </si>
  <si>
    <t>CircleK-SG0224</t>
  </si>
  <si>
    <t>CircleK 243 Phan Đình Phùng</t>
  </si>
  <si>
    <t>Số 243 Phan Đình Phùng, phường 15 quận Phú Nhuận, thành phố Hồ Chí Minh</t>
  </si>
  <si>
    <t>CircleK-SG0225</t>
  </si>
  <si>
    <t>CircleK Số 74 Nguyễn Văn Thương</t>
  </si>
  <si>
    <t>74 Nguyễn Văn Thường, phường 25, quận Bình Thạnh, thành phố Hồ Chí Minh</t>
  </si>
  <si>
    <t>CircleK-SG0226</t>
  </si>
  <si>
    <t>CircleK L3-SH01 Toà nhà Landmart 3, Vinhomes Central Park, 720A Điện Biên Phủ</t>
  </si>
  <si>
    <t>Số L3-SH01 Toàn Landmark 3, Vinhomes Central Park, 720A Điện Biên Phủ, phường 22, quận Bình Thạnh, thành phố Hồ Chí Minh</t>
  </si>
  <si>
    <t>CircleK-SG0227</t>
  </si>
  <si>
    <t>CircleK 131 Trần Đình Xu</t>
  </si>
  <si>
    <t>Số 131 Trần Đình Xu, phường Nguyễn Cư Trinh, quận 1, thành phố Hồ Chí Minh</t>
  </si>
  <si>
    <t>CircleK-SG0228</t>
  </si>
  <si>
    <t>CircleK 165-167 Lê Thánh Tôn</t>
  </si>
  <si>
    <t>Số 165-167 Lê Thánh Tôn, phường Bến Thành, quận 1, thành phố Hồ Chí Minh</t>
  </si>
  <si>
    <t>CircleK-SG0229</t>
  </si>
  <si>
    <t>CircleK 306 Cao Thắng</t>
  </si>
  <si>
    <t>Số 306 Cao Thăng, phường 12, quận 10, thành phố Hồ Chí Minh</t>
  </si>
  <si>
    <t>CircleK-SG0230</t>
  </si>
  <si>
    <t>CircleK 57 Nguyễn Du</t>
  </si>
  <si>
    <t>57 Nguyễn Du, phường Bến Nghé, quận 1, thành phố Hồ Chí Minh</t>
  </si>
  <si>
    <t>CircleK-SG0231</t>
  </si>
  <si>
    <t>CircleK 259 Đường số 7</t>
  </si>
  <si>
    <t>Số 259 Đường số 7, phường Bình Trị Đông B, quận Bình Tân, thành phố Hồ Chí Minh</t>
  </si>
  <si>
    <t>CircleK-SG0232</t>
  </si>
  <si>
    <t>CircleK 139-141 Âu Dương Lân</t>
  </si>
  <si>
    <t>139 - 141 Âu Dương Lân, Phường Rạch Ông, Quận 8, Thành Phố Hồ Chí Minh, Việt Nam</t>
  </si>
  <si>
    <t>CircleK-SG0233</t>
  </si>
  <si>
    <t>CircleK 32 Nguyễn Hữu Cầu</t>
  </si>
  <si>
    <t>Số 32 Nguyễn Hữu Cầu, phường Tân Định, quận 1, thành phố Hồ Chí Minh</t>
  </si>
  <si>
    <t>CircleK-SG0234</t>
  </si>
  <si>
    <t>CircleK 81 Trần Bình Trọng</t>
  </si>
  <si>
    <t>81 Trần Bình Trọng, phường 1, quận 5, thành phố Hồ Chí Minh</t>
  </si>
  <si>
    <t>CircleK-SG0235</t>
  </si>
  <si>
    <t>CircleK 113 Nguyễn Gia Trí</t>
  </si>
  <si>
    <t>113 Nguyễn Gia Trí, phường 25, quận Bình Thạnh, thành phố Hồ Chí Minh</t>
  </si>
  <si>
    <t>CircleK-SG0236</t>
  </si>
  <si>
    <t>CircleK RS3 06-07, Richstar Residence, 239 - 241 &amp; 278 Hòa Bình</t>
  </si>
  <si>
    <t>RS3-SH06 và QS3-SH07 Chung cư Richstar Residence Novaland số 239-241 và 278 Hòa Bình, phường Hiệp Tân, quận Tân Phú, thành phố Hồ Chí Minh</t>
  </si>
  <si>
    <t>CircleK-SG0237</t>
  </si>
  <si>
    <t>CircleK 2 Trần Khắc Chân</t>
  </si>
  <si>
    <t>2 Trần Khắc Chân, phường Tân Định, quận 1, thành phố Hồ Chí Minh</t>
  </si>
  <si>
    <t>CircleK-SG0239</t>
  </si>
  <si>
    <t>CircleK 69B Phạm Văn Hai</t>
  </si>
  <si>
    <t>69B Phạm Văn Hai, phường 3, quận Tân Bình, thành phố Hồ Chí Minh</t>
  </si>
  <si>
    <t>CircleK-SG0240</t>
  </si>
  <si>
    <t>CircleK 62 Phạm Ngọc Thạch</t>
  </si>
  <si>
    <t>62 Phạm Ngọc Thạch, phường Võ Thị Sáu, quận 3, thành phố Hồ Chí Minh</t>
  </si>
  <si>
    <t>CircleK-SG0243</t>
  </si>
  <si>
    <t>CircleK 369 Nguyễn Thái Bình</t>
  </si>
  <si>
    <t>369 Nguyễn Thái Bình, phường 12, quận Tân Bình, thành phố Hồ Chí Minh</t>
  </si>
  <si>
    <t>CircleK-SG0247</t>
  </si>
  <si>
    <t>CircleK 720A Điện Biên Phủ</t>
  </si>
  <si>
    <t>L1-SH.01B Tòa nhà Landmark 1, VinhomesCentral Park 720A Điện Biên Phủ, phường 22, quận Bình Thạnh, thành phố Hồ Chí Minh</t>
  </si>
  <si>
    <t>CircleK-SG0248</t>
  </si>
  <si>
    <t>CircleK 33 Hoàng Hoa Thám</t>
  </si>
  <si>
    <t>33 Hoàng Hoa Thám, phường 13, quận Tân Bình, thành phố Hồ Chí Minh</t>
  </si>
  <si>
    <t>CircleK-SG0250</t>
  </si>
  <si>
    <t>CircleK 271 Phạm Ngũ Lão</t>
  </si>
  <si>
    <t>271 Phạm Ngũ Lão, phường Phạm Ngũ Lão, quận 1, thành phố Hồ Chí Minh</t>
  </si>
  <si>
    <t>CircleK-SG0251</t>
  </si>
  <si>
    <t>CircleK 188 Nguyễn Thị Minh Khai</t>
  </si>
  <si>
    <t>188 Nguyễn Thị Minh Khai, phường Võ Thị Sáu, quận 3, thành phố Hồ Chí Minh</t>
  </si>
  <si>
    <t>CircleK-SG0252</t>
  </si>
  <si>
    <t>CircleK SAV.3-00.27 Toà Nhà The Sun Avenue, Tầng Trệt, Tháp S3, Số 28 Mai Chí Thọ</t>
  </si>
  <si>
    <t>Số SAV.3-00.27 Tòa nhà The Sun Avenue, tầng trệt, Tháp S3, số 28 Mai Chí Thọ, phường An Phú, thành phố Thủ Đức, thành phố Hồ Chí Minh</t>
  </si>
  <si>
    <t>CircleK-SG0254</t>
  </si>
  <si>
    <t>CircleK 27 Phạm Văn Chiêu</t>
  </si>
  <si>
    <t>27 Phạm Văn Chiêu, phường 14, quận Gò Vấp, thành phố Hồ Chí Minh</t>
  </si>
  <si>
    <t>CircleK-SG0255</t>
  </si>
  <si>
    <t>CircleK 809B – 811 Tạ Quang Bửu</t>
  </si>
  <si>
    <t>809B-811 Tạ Quang Bửu, phường 5, quận 8, thành phố Hồ Chí Minh</t>
  </si>
  <si>
    <t>CircleK-SG0256</t>
  </si>
  <si>
    <t>CircleK A1.09 Sunrise City View - Khu Phức Hợp Căn Hộ Nhật Hoa, 33 Nguyễn Hữu Thọ</t>
  </si>
  <si>
    <t>A1.09, Sunrise City View - Khu phức hợp căn hộ Nhật Hoa, 33 Nguyễn Hữu Thọ, phường Tân Hưng, quận 7, thành phố Hồ Chí Minh</t>
  </si>
  <si>
    <t>CircleK-SG0258</t>
  </si>
  <si>
    <t>CircleK 15C Nguyễn Thị Minh Khai</t>
  </si>
  <si>
    <t>15C Nguyễn Thị Minh Khai, phường Bến Nghé, quận 1, thành phố Hồ Chí Minh</t>
  </si>
  <si>
    <t>CircleK-SG0259</t>
  </si>
  <si>
    <t>CircleK 37C Thuận Kiều</t>
  </si>
  <si>
    <t>37C Thuận Kiều, phường 12, quận 5, thành phố Hồ Chí Minh</t>
  </si>
  <si>
    <t>CircleK-SG0262</t>
  </si>
  <si>
    <t>CircleK 69 Nguyễn Khắc Nhu</t>
  </si>
  <si>
    <t>69 Nguyễn Khắc Nhu, phường Cô Giang, quận 1, thành phố Hồ Chí Minh</t>
  </si>
  <si>
    <t>CircleK-SG0264</t>
  </si>
  <si>
    <t>CircleK 83 Đường Số 3, Khu Phố 4</t>
  </si>
  <si>
    <t>83 Đường số 3, khu phố 4, phường Bình An, Quận 2, thành phố Hồ Chí Minh</t>
  </si>
  <si>
    <t>CircleK-SG0265</t>
  </si>
  <si>
    <t>CircleK L1-02 Tầng 1 Cao ốc Chung Cư SaiGon Mia, Đường số 9A Chung Cư Cụm 3,4 - Khu Dân Cư Trung Sơn</t>
  </si>
  <si>
    <t>L1-02 Tầng 1 Cao ốc Chung cư Saigon Mia, đường số 9A Chung cư Cụm III, IV - Khu dân cư Trung Sơn, xã Bình Hưng, huyện Bình Chánh, thành phố Hồ Chí Minh</t>
  </si>
  <si>
    <t>CircleK-SG0266</t>
  </si>
  <si>
    <t>CircleK 103 Trần Huy Liệu</t>
  </si>
  <si>
    <t>103 Trần Huy Liệu, phường 12, quận Phú Nhuận, thành phố Hồ Chí Minh</t>
  </si>
  <si>
    <t>CircleK-SG0267</t>
  </si>
  <si>
    <t>CircleK 87 Cửu Long</t>
  </si>
  <si>
    <t>87 Cửu Long, phường 15, quận 10, thành phố Hồ Chí Minh</t>
  </si>
  <si>
    <t>CircleK-SG0268</t>
  </si>
  <si>
    <t>CircleK Phú Mỹ Hưng - 12 Tân Trào</t>
  </si>
  <si>
    <t>Tầng 1 khu trung tâm thương mại tài chính Dầu Khí Phú Mỹ Hưng, Lô C6-01 Khu A Số 12 Tân Trào, quận 7, thành phố Hồ Chí Minh</t>
  </si>
  <si>
    <t>CircleK-SG0269</t>
  </si>
  <si>
    <t>CircleK 285 Cách Mạng Tháng Tám</t>
  </si>
  <si>
    <t>285/94 Cách Mạng Tháng 8, Phường 12, quận 10, thành phố Hồ Chí Minh, Việt Nam</t>
  </si>
  <si>
    <t>CircleK-SG0272</t>
  </si>
  <si>
    <t>CircleK 14 Nguyễn Văn Bảo</t>
  </si>
  <si>
    <t>14 Nguyễn Văn Bảo, phường 4, quận Gò Vấp, thành phố Hồ Chí Minh</t>
  </si>
  <si>
    <t>CircleK-SG0273</t>
  </si>
  <si>
    <t>CircleK 60 Lâm Văn Bền</t>
  </si>
  <si>
    <t>Số 60 Lâm Văn Bền, phường Tân Kiểng, quận 7, thành phố Hồ Chí Minh</t>
  </si>
  <si>
    <t>CircleK-SG0274</t>
  </si>
  <si>
    <t>CircleK 144 - 146 Lâm Văn Bền</t>
  </si>
  <si>
    <t>144-146 Lâm Văn Bền, phường Tân Quý, quận 7, thành phố Hồ Chí Minh</t>
  </si>
  <si>
    <t>CircleK-SG0275</t>
  </si>
  <si>
    <t>CircleK 184A-184B Nguyễn Xí</t>
  </si>
  <si>
    <t>184A-184B Nguyễn Xí, phường 26, quận Bình Thạnh, thành phố Hồ Chí Minh</t>
  </si>
  <si>
    <t>CircleK-SG0277</t>
  </si>
  <si>
    <t>CircleK 36-38 Trần Thái Tông</t>
  </si>
  <si>
    <t>36-38 Trần Thái Tông, phường 15, quận Tân Bình, thành phố Hồ Chí Minh</t>
  </si>
  <si>
    <t>CircleK-SG0278</t>
  </si>
  <si>
    <t>CircleK 160 Bùi Thị Xuân</t>
  </si>
  <si>
    <t>160 Bùi Thị Xuân, phường Phạm Ngũ Lão, quận 1, thành phố Hồ Chí Minh</t>
  </si>
  <si>
    <t>CircleK-SG0279</t>
  </si>
  <si>
    <t>CircleK Kiot Khu Vực Mặt Tiền Kinh Dương Vương - 395 Kinh Dương Vương</t>
  </si>
  <si>
    <t>Kiot khu vực mặt tiền Kinh Dương Vương - 395 Kinh Dương Vương, phường An Lạc, quận Bình Tân, thành phố Hồ Chí Minh</t>
  </si>
  <si>
    <t>CircleK-SG0281</t>
  </si>
  <si>
    <t>CircleK 273 Trần Bình Trọng</t>
  </si>
  <si>
    <t>273 Trần Bình Trọng, phường 4, quận 5, thành phố Hồ Chí Minh</t>
  </si>
  <si>
    <t>CircleK-SG0282</t>
  </si>
  <si>
    <t>CircleK 139 Nguyễn Đức Cảnh Khu Phố Mỹ Phát - H29-2</t>
  </si>
  <si>
    <t>139 Nguyễn Đức Cảnh, khu phố Mỹ Phát - H29-2, Phường Tân Phong, quận 7, thành phố Hồ Chí Minh</t>
  </si>
  <si>
    <t>CircleK-SG0283</t>
  </si>
  <si>
    <t>CircleK D2.01.01-TM, Tại Tầng 01 và Tầng 02 Tháp D2, Cao Ốc Safira, Số 454 Võ Chí Công</t>
  </si>
  <si>
    <t>D02.01.01 - TM, Tầng 1 và tầng 2 Tháp D2, Cao ốc Safira. Số 454 đường Võ Chí Công, phường Phú Hữu, quận 9, thành phố Hồ Chí Minh</t>
  </si>
  <si>
    <t>CircleK-SG0284</t>
  </si>
  <si>
    <t>CircleK 2H Trần Nhân Tôn</t>
  </si>
  <si>
    <t>Số 2H Trần Nhân Tôn, phường 02, quận 10, thành phố Hồ Chí Minh</t>
  </si>
  <si>
    <t>CircleK-SG0285</t>
  </si>
  <si>
    <t>CircleK Citizen Apartment, Trung Son Residential quarter</t>
  </si>
  <si>
    <t>Tầng Trệt, Chung cư Lô 3-4, Cụm 1, Khu dân cư Trung Sơn, đường số 9A, xã Bình Hưng, huyện Bình Chánh, thành phố Hồ Chí Minh</t>
  </si>
  <si>
    <t>CircleK-SG0286</t>
  </si>
  <si>
    <t>CircleK 402 Nguyễn Thị Thập</t>
  </si>
  <si>
    <t>402 Nguyễn Thị Thập, phường Tân Quý, quận 7, thành phố Hồ Chí Minh</t>
  </si>
  <si>
    <t>CircleK-SG0287</t>
  </si>
  <si>
    <t>CircleK 311 Nguyễn Tri Phương</t>
  </si>
  <si>
    <t>311 Nguyễn Tri Phương, phường 5, quận 10, thành phố Hồ Chí Minh</t>
  </si>
  <si>
    <t>CircleK-SG0288</t>
  </si>
  <si>
    <t>CircleK 223 Đặng Văn Bi</t>
  </si>
  <si>
    <t>Số 223 Đặng Văn Bi, khu phố 4, phường Trường Thọ, thành phố Thủ Đức, thành phố Hồ Chí Minh</t>
  </si>
  <si>
    <t>CircleK-SG0289</t>
  </si>
  <si>
    <t>CircleK 126 Đường Số 15</t>
  </si>
  <si>
    <t>126 Đường số 15, phường Tân Kiểng, quận 7, thành phố Hồ Chí Minh</t>
  </si>
  <si>
    <t>CircleK-SG0290</t>
  </si>
  <si>
    <t>CircleK 264 Độc Lập</t>
  </si>
  <si>
    <t>264 Độc Lập, phường Tân Thành, quận Tân Phú, thành phố Hồ Chí Minh</t>
  </si>
  <si>
    <t>CircleK-SG0291</t>
  </si>
  <si>
    <t>CircleK 135-137 Lê Văn Sỹ</t>
  </si>
  <si>
    <t>Số 135-137 Lê Văn Sỹ, phường 13, quận Phú Nhuận, thành phố Hồ Chí Minh</t>
  </si>
  <si>
    <t>CircleK-SG0292</t>
  </si>
  <si>
    <t>CircleK 150 Nguyễn Thị Nhỏ</t>
  </si>
  <si>
    <t>150 Nguyễn Thị Nhỏ, phường 15, quận 11, thành phố Hồ Chí Minh, Việt Nam</t>
  </si>
  <si>
    <t>CircleK-SG0293</t>
  </si>
  <si>
    <t>CircleK 485 Huỳnh Tấn Phát</t>
  </si>
  <si>
    <t>485 Huỳnh Tấn Phát, phường Tân Thuận Đông, quận 7, thành phố Hồ Chí Minh</t>
  </si>
  <si>
    <t>CircleK-SG0294</t>
  </si>
  <si>
    <t>CircleK 633 Tỉnh Lộ 10</t>
  </si>
  <si>
    <t>633 Tỉnh Lộ 10, phường Bình Trị Đông B, quận Bình Tân, thành phố Hồ Chí Minh</t>
  </si>
  <si>
    <t>CircleK-SG0295</t>
  </si>
  <si>
    <t>CircleK 18 Tân Hòa Đông</t>
  </si>
  <si>
    <t>Số 18 Tân Hòa Đông, phường 14, quận 6, thành phố Hồ Chí Minh</t>
  </si>
  <si>
    <t>CircleK-SG0296</t>
  </si>
  <si>
    <t>CircleK 619 Lê Đức Thọ</t>
  </si>
  <si>
    <t>Số 619 Lê Đức Thọ, phường 16, quận Gò Vấp, thành phố Hồ Chí Minh</t>
  </si>
  <si>
    <t>CircleK-SG0297</t>
  </si>
  <si>
    <t>CircleK Căn Số A1-00.04 Tháp A1, Khu Chung Cư Phức Hợp Lô M1 74 Nguyễn Cơ Thạch</t>
  </si>
  <si>
    <t>Căn số A1-00.04 Tháp A1, khu chung cư phức hợp Lô M1 74 Nguyễn Cơ Thạch, phường An Lợi Đông, thành phố Thủ Đức, thành phố Hồ Chí Minh</t>
  </si>
  <si>
    <t>CircleK-SG0298</t>
  </si>
  <si>
    <t>CircleK 17H-17K Dương Đình Nghệ</t>
  </si>
  <si>
    <t>17H-17K Dương Đình Nghệ, phường 8, quận 11, thành phố Hồ Chí Minh</t>
  </si>
  <si>
    <t>CircleK-SG0299</t>
  </si>
  <si>
    <t>CircleK 04 Phổ Quang</t>
  </si>
  <si>
    <t>Số 4 Phổ Quang, phường 2, quận Tân Bình, thành phố Hồ Chí Minh</t>
  </si>
  <si>
    <t>CircleK-SG0300</t>
  </si>
  <si>
    <t>CircleK Số 27 Nguyễn Gia Trí</t>
  </si>
  <si>
    <t>27 Nguyễn Gia Trí, phường 25, quận Bình Thạnh, thành phố Hồ Chí Minh</t>
  </si>
  <si>
    <t>CircleK-SG0301</t>
  </si>
  <si>
    <t>CircleK 135 Nguyễn Cửu Đàm</t>
  </si>
  <si>
    <t>135 Nguyễn Cửu Đàm, phường Tân Sơn Nhì, quận Tân Phú, thành phố Hồ Chí Minh</t>
  </si>
  <si>
    <t>CircleK-SG0302</t>
  </si>
  <si>
    <t>CircleK 474 Trần Thị Năm</t>
  </si>
  <si>
    <t>474 Trần Thị Năm, phường Tân Chánh Hiệp, quận 12, thành phố Hồ Chí Minh</t>
  </si>
  <si>
    <t>CircleK-SG0303</t>
  </si>
  <si>
    <t>CircleK Thương Mại Dịch Vụ SH01, Cao Ốc Thoại Ngọc Hầu (Resgreen Tower) - 7A Thoại Ngọc Hầu</t>
  </si>
  <si>
    <t>Thương Mại dịch vụ SH01, Cao ốc Thoại Ngọc Hầu (Resgreen Tower) - 7A Thoại Ngọc Hầu, phường Hòa Thạnh, quận Tân Phú, thành phố Hồ Chí Minh</t>
  </si>
  <si>
    <t>CircleK-SG0304</t>
  </si>
  <si>
    <t>CircleK 144/5 Nguyễn Ảnh Thủ</t>
  </si>
  <si>
    <t>Số 144/5 Nguyễn Ảnh Thủ, Ấp Trung Chánh 2, xã Trung Tránh, huyện Hóc Môn, thành phố Hồ Chí Minh</t>
  </si>
  <si>
    <t>CircleK-SG0305</t>
  </si>
  <si>
    <t>CircleK 297 Nguyễn Duy Dương</t>
  </si>
  <si>
    <t>Số 297 Nguyễn Duy Dương, phường 4, quận 10, thành phố Hồ Chí Minh</t>
  </si>
  <si>
    <t>CircleK-SG0306</t>
  </si>
  <si>
    <t>CircleK 469 Thống Nhất</t>
  </si>
  <si>
    <t>469 Thống Nhất, phường 16, quận Gò Vấp, thành phố Hồ Chí Minh</t>
  </si>
  <si>
    <t>CircleK-SG0307</t>
  </si>
  <si>
    <t>CircleK 55 Đường S11</t>
  </si>
  <si>
    <t>Số 55 Đường S11, phường Tây Thạnh, quận Tân Phú, thành phố Hồ Chí Minh</t>
  </si>
  <si>
    <t>CircleK-SG0308</t>
  </si>
  <si>
    <t>CircleK 22 Phan Xích Long</t>
  </si>
  <si>
    <t>22 Phan Xích Long, phường 03, quận Phú Nhuận, thành phố Hồ Chí Minh</t>
  </si>
  <si>
    <t>CircleK-SG0309</t>
  </si>
  <si>
    <t>CircleK 416 Phan Huy Ích</t>
  </si>
  <si>
    <t>Số 416 Phan Huy Ích, phường 12, quận Gò Vấp, thành phố Hồ Chí Minh</t>
  </si>
  <si>
    <t>CircleK-SG0310</t>
  </si>
  <si>
    <t>CircleK 78-80 Đồng Đen</t>
  </si>
  <si>
    <t>Số 78-80 Đồng Đen, phường 14, quận Tân Bình, thành phố Hồ Chí Minh</t>
  </si>
  <si>
    <t>CircleK-SG0311</t>
  </si>
  <si>
    <t>CircleK 44 Huỳnh Văn Bánh</t>
  </si>
  <si>
    <t>Số 44 Huỳnh Văn Bánh, phường 15, quận Phú Nhuận, thành phố Hồ Chí Minh</t>
  </si>
  <si>
    <t>CircleK-SG0312</t>
  </si>
  <si>
    <t>CircleK 319 Lý Thường Kiệt</t>
  </si>
  <si>
    <t>Cửa hàng số 0.13 và 0.14, cửa hàng Cao ốc Thương Mại căn hộ Thuần Việt, số 319 Lý Thường Kiệt, phường 15, quận 11, thành phố Hồ Chí Minh</t>
  </si>
  <si>
    <t>CircleK-SG0313</t>
  </si>
  <si>
    <t>CircleK 271 Lê Văn Thọ</t>
  </si>
  <si>
    <t>271 Lê Văn Thọ, phường 9, quận Gò Vấp, thành phố Hồ Chí Minh</t>
  </si>
  <si>
    <t>CircleK-SG0314</t>
  </si>
  <si>
    <t>CircleK 309 Nguyễn Văn Khối</t>
  </si>
  <si>
    <t>Số 309 Nguyễn Văn Khôi, phường 8, quận Gò Vấp, Thành phố Hồ Chí Minh</t>
  </si>
  <si>
    <t>CircleK-SG0315</t>
  </si>
  <si>
    <t>CircleK Tầng Trệt Số 264-266 Âu Dương Lân</t>
  </si>
  <si>
    <t>Tầng trệt số 264-266 Âu Dương Lân, phường 3, quận 8, thành phố Hồ Chí Minh</t>
  </si>
  <si>
    <t>CircleK-SG0316</t>
  </si>
  <si>
    <t>CircleK 88 Phước Thiện</t>
  </si>
  <si>
    <t>1.02 Tầng 1, Tòa nhà chung cư S6.03 thuộc khu nhà cao tầng - DAKDC và CV Phước Thiên tại số 88 đường Phước Thiên, phường Long Bình, thành phố Thủ Đức, thành phố Hồ Chí Minh</t>
  </si>
  <si>
    <t>CircleK-SG0317</t>
  </si>
  <si>
    <t>CircleK Tầng Trệt - Số 167 Phạm Hữu Lầu, Tổ 17, Khu Phố 1</t>
  </si>
  <si>
    <t>Tầng Trệt - Số 167 Phạm Hữu Lầu, tổ 17, Khu phố 1, phường Phú Mỹ, quận 7, thành phố Hồ Chí Minh</t>
  </si>
  <si>
    <t>CircleK-SG0318</t>
  </si>
  <si>
    <t>CircleK Tầng trệt số 210 - 212 Cao Lỗ</t>
  </si>
  <si>
    <t>Tầng trệt, số 210-212 Cao Lỗ, phường 4, quận 8, thành phố Hồ Chí Minh</t>
  </si>
  <si>
    <t>CircleK-SG0319</t>
  </si>
  <si>
    <t>CircleK 14 Ung Văn Khiêm</t>
  </si>
  <si>
    <t>14 Ung Văn Khiếm, phường 25, quận Bình Thạnh, thành phố Hồ Chí Minh</t>
  </si>
  <si>
    <t>CircleK-SG0320</t>
  </si>
  <si>
    <t>CircleK 190 Lê Văn Thọ</t>
  </si>
  <si>
    <t>190 Lê Văn Thọ, phường 11, quận Gò Vấp, thành phố Hồ Chí Minh</t>
  </si>
  <si>
    <t>CircleK-SG0321</t>
  </si>
  <si>
    <t>CircleK 47 Nguyễn Huệ</t>
  </si>
  <si>
    <t>47 Nguyễn Huệ, phường Bến Nghé, quận 1, thành phố Hồ Chí Minh, Việt Nam</t>
  </si>
  <si>
    <t>CircleK-SG0322</t>
  </si>
  <si>
    <t>CircleK Số 127 Lê Văn Việt</t>
  </si>
  <si>
    <t>127 Lê Văn Việt, Khu Phố 3, Phường Hiệp Phú, Thành phố Thủ Đức, Thành phố Hồ Chí Minh, Việt Nam</t>
  </si>
  <si>
    <t>CircleK-SG0323</t>
  </si>
  <si>
    <t>CircleK 1.01 tại tầng 1, Tòa nhà chung cư S9.01 thuộc Khu nhà ở cao tầng - Dự án Khu dân cư và Công viên Phước Thiện tại số 88 đường Phước Thiện, khu phố Phước Thiện, Phường Long Bình, Thành phố Thủ Đức</t>
  </si>
  <si>
    <t>1.01 tại tầng 1, Tòa nhà chung cư S9.01 thuộc Khu nhà ở cao tầng - Dự án Khu dân cư và Công viên Phước Thiện tại số 88 đường Phước Thiện, khu phố Phước Thiện, Phường Long Bình, Thành phố Thủ Đức, Thành phố Hồ Chí Minh, Việt Nam</t>
  </si>
  <si>
    <t>Phường Long Bình</t>
  </si>
  <si>
    <t>CircleK-SG0324</t>
  </si>
  <si>
    <t>CircleK 128 Lê Đức Thọ</t>
  </si>
  <si>
    <t>128 Lê Đức Thọ, phường 6, quận Gò Vấp, thành phố Hồ Chí Minh, Việt Nam</t>
  </si>
  <si>
    <t>Phường 6</t>
  </si>
  <si>
    <t>CircleK-SG0325</t>
  </si>
  <si>
    <t>CircleK Số 15 Nguyễn Ảnh Thủ</t>
  </si>
  <si>
    <t>15 Nguyễn Ảnh Thủ, Khu phố 1, Phường Trung Mỹ Tây, Quận 12, Thành phố Hồ Chí Minh, Việt Nam</t>
  </si>
  <si>
    <t>CircleK-SG0326</t>
  </si>
  <si>
    <t>CircleK 1.03 tại tầng 1, Tòa nhà chung cư S10.02 thuộc Khu nhà ở cao tầng - Dự án Khu dân cư và Công viên Phước Thiện tại số 88 đường Phước Thiện, khu phố Phước Thiện, Phường Long Bình, Thành phố Thủ Đức, Thành phố Hồ Chí Minh, Việt Nam</t>
  </si>
  <si>
    <t>1.03 tại tầng 1, Tòa nhà chung cư S10.02 thuộc Khu nhà ở cao tầng - Dự án Khu dân cư và Công viên Phước Thiện tại số 88 đường Phước Thiện, khu phố Phước Thiện, Phường Long Bình, Thành phố Thủ Đức, Thành phố Hồ Chí Minh, Việt Nam</t>
  </si>
  <si>
    <t>CircleK-SG0327</t>
  </si>
  <si>
    <t>CircleK 364 Võ Văn Ngân, Khu phố 3, Phường Bình Thọ, Thành phố Thủ Đức</t>
  </si>
  <si>
    <t>364 Võ Văn Ngân, Khu phố 3, Phường Bình Thọ, Thành phố Thủ Đức, Thành phố Hồ Chí Minh, Việt Nam</t>
  </si>
  <si>
    <t>Phường Bình Thọ</t>
  </si>
  <si>
    <t>CircleK-SG0328</t>
  </si>
  <si>
    <t>CircleK 386-388 Dương Quảng Hàm, Phường 5, Quận Gò Vấp</t>
  </si>
  <si>
    <t>386-388 Dương Quảng Hàm, Phường 5, Quận Gò Vấp, Thành phố Hồ Chí Minh, Việt Nam</t>
  </si>
  <si>
    <t>Phường 5</t>
  </si>
  <si>
    <t>CircleK-SG0329</t>
  </si>
  <si>
    <t>CircleK Số 92B Hòa Bình</t>
  </si>
  <si>
    <t>92B Hòa Bình, Phường 5, Quận 11, Thành phố Hồ Chí Minh, Việt Nam</t>
  </si>
  <si>
    <t>CircleK-SG0330</t>
  </si>
  <si>
    <t>CircleK 240 Hoàng Diệu 2, Khu Phố 5, Phường Linh Chiểu, Thành phố Thủ Đức</t>
  </si>
  <si>
    <t>240 Hoàng Diệu 2, Khu Phố 5, Phường Linh Chiểu, Thành phố Thủ Đức, Thành phố Hồ Chí Minh, Việt Nam</t>
  </si>
  <si>
    <t>Phường Linh Chiểu</t>
  </si>
  <si>
    <t>CircleK-SG0331</t>
  </si>
  <si>
    <t>CircleK Số 21 Nguyễn Văn Tráng</t>
  </si>
  <si>
    <t>Số 21 Nguyễn Văn Tráng, Phường Bến Nghé, Quận 1, Thành phố Hồ Chí Minh, Việt Nam</t>
  </si>
  <si>
    <t>Circlek; Circlekmiennam; MIENBAC</t>
  </si>
  <si>
    <t>CircleK-SG0332</t>
  </si>
  <si>
    <t>CircleK Một phần của căn nhà số 586 - 588 Quang Trung, Quận Gò Vấp</t>
  </si>
  <si>
    <t>Một phần của căn nhà số 586 - 588 Quang Trung, Phường 11, Quận Gò Vấp, Thành phố Hồ Chí Minh, Việt Nam</t>
  </si>
  <si>
    <t>Phường 11</t>
  </si>
  <si>
    <t>CircleK-SG0333</t>
  </si>
  <si>
    <t>CircleK 165-167-169-171, Đường Hoàng Diệu</t>
  </si>
  <si>
    <t>165-167-169-171, Đường Hoàng Diệu, Phường 09, Quận 4, Thành phố Hồ Chí Minh, Việt Nam</t>
  </si>
  <si>
    <t>phường 09</t>
  </si>
  <si>
    <t>CircleK-SG0334</t>
  </si>
  <si>
    <t>CircleK Số 275 Võ Nguyên Giáp</t>
  </si>
  <si>
    <t>Căn Thương mại dịch vụ số 34 tại lầu 0, số tầng thương mại dịch vụ: 02 tầng thuộc dự án Lumiere Riverside, 275 Võ Nguyên Giáp, Phường An Phú, Thành phố Thủ Đức, Thành phố Hồ Chí Minh, Việt Nam</t>
  </si>
  <si>
    <t>CircleK-SG0335</t>
  </si>
  <si>
    <t>CircleK 1.05 tại tầng 1, Tòa nhà chung cư BS11 thuộc Khu nhà ở cao tầng - Dự án Khu dân cư và Công viên Phước Thiện tại số 88 đường Phước Thiện, khu phố Phước Thiện, Phường Long Bình, Thành phố Thủ Đức, Thành phố Hồ Chí Minh, Việt Nam</t>
  </si>
  <si>
    <t>1.05 tại tầng 1, Tòa nhà chung cư BS11 thuộc Khu nhà ở cao tầng - Dự án Khu dân cư và Công viên Phước Thiện tại số 88 đường Phước Thiện, khu phố Phước Thiện, Phường Long Bình, Thành phố Thủ Đức, Thành phố Hồ Chí Minh, Việt Nam</t>
  </si>
  <si>
    <t>CircleK-SG0338</t>
  </si>
  <si>
    <t>CircleK Một phần tầng trệt và một phần lầu 1 số 44 Nguyễn Huệ</t>
  </si>
  <si>
    <t>Một phần tầng trệt và một phần lầu 1 số 44 Nguyễn Huệ, Phường Bến Nghé, Quận 1, Thành phố Hồ Chí Minh, Việt Nam</t>
  </si>
  <si>
    <t>Circlek; Circlekmiennam</t>
  </si>
  <si>
    <t>CircleK-SG0339</t>
  </si>
  <si>
    <t>CircleK 1.01 tại tầng 1, Tòa nhà chung cư S7.01 thuộc Khu nhà ở cao tầng - Dự án Khu dân cư và Công viên Phước Thiện tại số 88 đường Phước Thiện, khu phố Phước Thiện, Phường Long Bình, Thành phố Thủ Đức</t>
  </si>
  <si>
    <t>1.01 tại tầng 1, Tòa nhà chung cư S7.01 thuộc Khu nhà ở cao tầng - Dự án Khu dân cư và Công viên Phước Thiện tại số 88 đường Phước Thiện, khu phố Phước Thiện, Phường Long Bình, Thành phố Thủ Đức, Thành phố Hồ Chí Minh, Việt Nam</t>
  </si>
  <si>
    <t>CircleK-SG0340</t>
  </si>
  <si>
    <t>CircleK 37 đường số 9A, Khu dân cư Trung Sơn</t>
  </si>
  <si>
    <t>37 đường số 9A, Khu dân cư Trung Sơn, Xã Bình Hưng, Huyện Bình Chánh, Thành Phố Hồ Chí Minh, Việt Nam</t>
  </si>
  <si>
    <t>Xã Bình Hưng</t>
  </si>
  <si>
    <t>CircleK-SG0341</t>
  </si>
  <si>
    <t>CircleK Số 119 đường Trần Não</t>
  </si>
  <si>
    <t>Số 119 đường Trần Não, Khu phố 10, Phường An Khánh, Thành phố Thủ Đức, Thành phố Hồ Chí Minh, Việt Nam</t>
  </si>
  <si>
    <t>CircleK-SG0342</t>
  </si>
  <si>
    <t>CircleK Một phần diện tích căn nhà số 42 Lê Lợi, Q1</t>
  </si>
  <si>
    <t>Một phần diện tích căn nhà số 42 Lê Lợi, Phường Bến Nghé, Quận 1, Thành phố Hồ Chí Minh, Việt Nam</t>
  </si>
  <si>
    <t>CircleK-SG0343</t>
  </si>
  <si>
    <t>CircleK Khu vực C2 - Cảng Hàng không Quốc tế Tân Sơn Nhất</t>
  </si>
  <si>
    <t>Khu vực C2 - Tầng Trệt - Khu vực Thương mại Nhà để xe Ga quốc nội - Cảng Hàng không Quốc tế Tân Sơn Nhất, số 45 Trường Sơn, Phường 2, Quận Tân Bình, Thành phố Hồ Chí Minh, Việt Nam</t>
  </si>
  <si>
    <t>CircleK-SG0344</t>
  </si>
  <si>
    <t>CircleK 73/5 Võ Văn Kiệt</t>
  </si>
  <si>
    <t>Tầng trệt và lầu 1 AK9-000.05 thuộc Khu công trình hỗn hợp lô F-Akari Hoàng Nam, số 73/5 Võ Văn Kiệt, Phường An Lạc, Quận Bình Tân, Thành phố Hồ Chí Minh, Việt Nam.</t>
  </si>
  <si>
    <t>CircleK-SG0345</t>
  </si>
  <si>
    <t>CircleK 295 Dương Bá Trạc</t>
  </si>
  <si>
    <t>295 Dương Bá Trạc, Phường Rạch Ông, Quận 8, Thành phố Hồ Chí Minh, Việt Nam</t>
  </si>
  <si>
    <t>CircleK-SG0346</t>
  </si>
  <si>
    <t>CircleK 139 Hai Bà Trưng</t>
  </si>
  <si>
    <t>139 Hai Bà Trưng, Phường Võ Thị Sáu, Quận 3, Thành phố Hồ Chí Minh, Việt Nam</t>
  </si>
  <si>
    <t>CircleK-SG0347</t>
  </si>
  <si>
    <t>CircleK Một phần diện tích căn nhà số 944 Lê Văn Lương, Nhà Bè</t>
  </si>
  <si>
    <t>Một phần diện tích căn nhà số 944 Lê Văn Lương, ấp 3, Xã Phước Kiển, Huyện Nhà Bè, Thành phố Hồ Chí Minh, Việt Nam</t>
  </si>
  <si>
    <t>CircleK-SG0348</t>
  </si>
  <si>
    <t>CircleK Tầng trệt Phòng G04 - Tòa nhà PetroVietnam Tower tại số 1 - 5 Lê Duẩn</t>
  </si>
  <si>
    <t>Tầng trệt Phòng G04 - Tòa nhà PetroVietnam Tower tại số 1 - 5 Lê Duẩn, Phường Bến Nghé, Quận 1, Thành phố Hồ Chí Minh, Việt Nam</t>
  </si>
  <si>
    <t>CircleK-SG0349</t>
  </si>
  <si>
    <t>CircleK 55 Thảo Điền, Thủ Đức</t>
  </si>
  <si>
    <t>55 Thảo Điền, Khu phố 2, Phường Thảo Điền, Thành phố Thủ Đức, Thành phố Hồ Chí Minh, Việt Nam</t>
  </si>
  <si>
    <t>CircleK-SG0350</t>
  </si>
  <si>
    <t>CircleK 18 Lê Lai, Quận 1</t>
  </si>
  <si>
    <t>18 Lê Lai, Phường Bến Thành, Quận 1, Thành phố Hồ Chí Minh, Việt Nam</t>
  </si>
  <si>
    <t>CircleK-SG0351</t>
  </si>
  <si>
    <t>CircleK 1.11 tại tầng 1, Tòa nhà chung cư BS10 thuộc Khu nhà ở cao tầng - Dự án Khu dân cư và Công viên Phước Thiện</t>
  </si>
  <si>
    <t>1.11 tại tầng 1, Tòa nhà chung cư BS10 thuộc Khu nhà ở cao tầng - Dự án Khu dân cư và Công viên Phước Thiện tại số 88 đường Phước Thiện, khu phố Phước Thiện, Phường Long Bình, Thành phố Thủ Đức, Thành phố Hồ Chí Minh, Việt Nam</t>
  </si>
  <si>
    <t>CircleK-SG0353</t>
  </si>
  <si>
    <t>CircleK 106 Hoàng Diệu</t>
  </si>
  <si>
    <t>106 Hoàng Diệu, Phường 13, Quận 4, Thành phố Hồ Chí Minh, Việt Nam</t>
  </si>
  <si>
    <t>CircleK-SG0354</t>
  </si>
  <si>
    <t>CircleK 116 Phổ Quang</t>
  </si>
  <si>
    <t>116 Phổ Quang, phường 09, quận Phú Nhuận, thành phố Hồ Chí Minh</t>
  </si>
  <si>
    <t>CircleK-SG0355</t>
  </si>
  <si>
    <t>CircleK 188D Phan Văn Trị</t>
  </si>
  <si>
    <t>188D Phan Văn Trị, Phường Bình Thạnh, Thành phố Hồ Chí Minh, Việt Nam</t>
  </si>
  <si>
    <t>CircleK-SG0400</t>
  </si>
  <si>
    <t>CircleK A10/7 Ấp 2</t>
  </si>
  <si>
    <t>A10/7 Ấp 2, xã Bình Hưng, huyện Bình Chánh, thành phố Hồ Chí Minh</t>
  </si>
  <si>
    <t>CircleK-TN0001</t>
  </si>
  <si>
    <t>CircleK Số 28 đường Lương Ngọc Quyến, Thái Nguyên</t>
  </si>
  <si>
    <t>Số 28 đường Lương Ngọc Quyến, Phường Quang Trung, Thành phố Thái Nguyên, Tỉnh Thái Nguyên, Việt Nam</t>
  </si>
  <si>
    <t>CircleK-TN0002</t>
  </si>
  <si>
    <t>CircleK Số 104 đường Z115, Tổ 2, Thái Nguyên</t>
  </si>
  <si>
    <t>Số 104 đường Z115, Tổ 2, Phường Tân Thịnh, Thành phố Thái Nguyên, Tỉnh Thái Nguyên, Việt Nam</t>
  </si>
  <si>
    <t>CircleK-TN0003</t>
  </si>
  <si>
    <t>CircleK Số 157 đường Bắc Sơn, Thái Nguyên</t>
  </si>
  <si>
    <t>Số 157 đường Bắc Sơn, Phường Hoàng Văn Thụ, Thành phố Thái Nguyên, Tỉnh Thái Nguyên, Việt Nam</t>
  </si>
  <si>
    <t>CircleK-TN0004</t>
  </si>
  <si>
    <t>CircleK Số 439 đường Lương Ngọc Quyến, Thái Nguyên</t>
  </si>
  <si>
    <t>Số 439 đường Lương Ngọc Quyến, Phường Hoàng Văn Thụ, Thành phố Thái Nguyên, Tỉnh Thái Nguyên, Việt Nam</t>
  </si>
  <si>
    <t>CircleK-VT3003</t>
  </si>
  <si>
    <t>CircleK 1001 Bình Giã</t>
  </si>
  <si>
    <t>1001 Bình Giã, Phường Rạch Dừa, Thành Phố Vũng Tàu, Tỉnh Bà Rịa - Vũng Tàu</t>
  </si>
  <si>
    <t>Circlek; MIENNAM</t>
  </si>
  <si>
    <t>CircleK-VT3004</t>
  </si>
  <si>
    <t>CircleK 15 La Văn Cầu</t>
  </si>
  <si>
    <t>15 La Văn Cầu, Phường Thắng Tam, Thành Phố Vũng Tàu, Tỉnh Bà Rịa - Vũng Tàu</t>
  </si>
  <si>
    <t>CircleK-VT3005</t>
  </si>
  <si>
    <t>CircleK 153 Thùy Vân</t>
  </si>
  <si>
    <t>153 Thùy Vân, Phường Thắng Tam, Thành Phố Vũng Tàu, Tỉnh Bà Rịa - Vũng Tàu</t>
  </si>
  <si>
    <t>CircleK-VT3006</t>
  </si>
  <si>
    <t>CircleK 1 Thùy Vân</t>
  </si>
  <si>
    <t>1 Thùy Vân, Phường 2, Thành Phố Vũng Tàu, Tỉnh Bà Rịa - Vũng Tàu</t>
  </si>
  <si>
    <t>CircleK-VT3008</t>
  </si>
  <si>
    <t>CircleK 23D4 Đường 30/4</t>
  </si>
  <si>
    <t>23D4 Đường 30/4, Phường 9, Thành Phố Vũng Tàu, Tỉnh Bà Rịa - Vũng Tàu</t>
  </si>
  <si>
    <t>CircleK-VT3009</t>
  </si>
  <si>
    <t>CircleK 205 Nam Kỳ Khởi Nghĩa</t>
  </si>
  <si>
    <t>205 Nam Kỳ Khởi Nghĩa, Phường 3, Thành Phố Vũng Tàu, Tỉnh Bà Rịa - Vũng Tàu</t>
  </si>
  <si>
    <t>CircleK-VT3010</t>
  </si>
  <si>
    <t>CircleK 26 Phan Văn Trị</t>
  </si>
  <si>
    <t>26 Phan Văn Trị, Phường Thắng Tam, Thành Phố Vũng Tàu, Tỉnh Bà Rịa - Vũng Tàu</t>
  </si>
  <si>
    <t>CircleK-VT3011</t>
  </si>
  <si>
    <t>CircleK 6 Quang Trung</t>
  </si>
  <si>
    <t>6 Quang Trung, Phường 1, Thành Phố Vũng Tàu, Tỉnh Bà Rịa - Vũng Tàu</t>
  </si>
  <si>
    <t>CircleK-VT3012</t>
  </si>
  <si>
    <t>CircleK Số 12 Nhà Dịch Vụ 15 Tầng</t>
  </si>
  <si>
    <t>Số 12 Nhà Dịch Vụ 15 Tầng, Phường 7, Thành Phố Vũng Tàu, Tỉnh Bà Rịa - Vũng Tàu</t>
  </si>
  <si>
    <t>CircleK-VT3013</t>
  </si>
  <si>
    <t>CircleK 4 Lê Lợi</t>
  </si>
  <si>
    <t>4 Lê Lợi, Phường 4, Thành Phố Vũng Tàu, Tỉnh Bà Rịa - Vũng Tàu</t>
  </si>
  <si>
    <t>CircleK-VT3014</t>
  </si>
  <si>
    <t>CircleK 43 Thùy Vân</t>
  </si>
  <si>
    <t>43 Thùy Vân, Phường 2, Thành Phố Vũng Tàu, Tỉnh Bà Rịa - Vũng Tàu</t>
  </si>
  <si>
    <t>CircleK-VT3015</t>
  </si>
  <si>
    <t>CircleK 117/21 Thùy Vân</t>
  </si>
  <si>
    <t>117/21 Thùy Vân, Phường 2, Thành Phố Vũng Tàu, Tỉnh Bà Rịa - Vũng Tàu</t>
  </si>
  <si>
    <t>CircleK-VT3017</t>
  </si>
  <si>
    <t>CircleK 103 Thùy Vân</t>
  </si>
  <si>
    <t>103 Thùy Vân, Phường 2, Thành Phố Vũng Tàu, Tỉnh Bà Rịa - Vũng Tàu</t>
  </si>
  <si>
    <t>CircleK-VT3018</t>
  </si>
  <si>
    <t>CircleK 152 Hoàng Hoa Thám</t>
  </si>
  <si>
    <t>152 Hoàng Hoa Thám, Phường 2, Thành Phố Vũng Tàu, Tỉnh Bà Rịa - Vũng Tàu</t>
  </si>
  <si>
    <t>CircleK-VT3019</t>
  </si>
  <si>
    <t>CircleK Tầng Trệt Chung Cư Vũng Tàu Gold Sea - 172 Hoàng Hoa Thám</t>
  </si>
  <si>
    <t>Tầng Trệt Chung Cư Vũng Tàu Gold Sea - 172 Hoàng Hoa Thám, Phường 2, Thành Phố Vũng Tàu, Tỉnh Bà Rịa - Vũng Tàu</t>
  </si>
  <si>
    <t>CircleK-VT3020</t>
  </si>
  <si>
    <t>CircleK 18 Nguyễn Trường Tộ</t>
  </si>
  <si>
    <t>18 Nguyễn Trường Tộ, Phường 3, Thành Phố Vũng Tàu, Tỉnh Bà Rịa - Vũng Tàu</t>
  </si>
  <si>
    <t>CircleK-VT3021</t>
  </si>
  <si>
    <t>CircleK 78 Trần Hưng Đạo</t>
  </si>
  <si>
    <t>78 Trần Hưng Đạo, Phường 1, Thành Phố Vũng Tàu, Tỉnh Bà Rịa - Vũng Tàu</t>
  </si>
  <si>
    <t>CLASS</t>
  </si>
  <si>
    <t>CÔNG TY TNHH DỊCH VỤ VÀ THƯƠNG MẠI TOP CLASS</t>
  </si>
  <si>
    <t>Căn hộ số 02 nhà N7A, Khu đô thị mới Trung Hoà, Nhân Chính, Phường Nhân Chính, Quận Thanh Xuân, Thành phố Hà Nội, Việt Nam</t>
  </si>
  <si>
    <t>0109635350</t>
  </si>
  <si>
    <t>nhân chính</t>
  </si>
  <si>
    <t>CÔNG TY CỔ PHẦN THỰC PHẨM SẠCH CLEVERFOOD</t>
  </si>
  <si>
    <t>MIENBAC;MT1;STCH</t>
  </si>
  <si>
    <t>0107392399</t>
  </si>
  <si>
    <t>cleverfood0001</t>
  </si>
  <si>
    <t>36 Lưu Hữu Phước, Mỹ Đình 1, Nam Từ Liêm, HN sđt 0966835686</t>
  </si>
  <si>
    <t>MIENBAC;STCH;4%</t>
  </si>
  <si>
    <t>cleverfood0002</t>
  </si>
  <si>
    <t>cleverfood Lữ Đoàn Hoàng Đạo Thúy</t>
  </si>
  <si>
    <t>38 Ngõ 26 Đỗ Quang, Trung Hòa, Cầu Giấy, HN</t>
  </si>
  <si>
    <t>cleverfood0003</t>
  </si>
  <si>
    <t>Tầng 1 tòa S3, KĐT Goldmark City, 136 Hồ Tùng Mậu, Bắc Từ Liêm, HN</t>
  </si>
  <si>
    <t>cleverfood0004</t>
  </si>
  <si>
    <t>cleverfood Lữ Đoàn Nghĩa Đô</t>
  </si>
  <si>
    <t>10/106 Hoàng Quốc Việt, Nghĩa Đô, Cầu Giấy, HN</t>
  </si>
  <si>
    <t>cleverfood0005</t>
  </si>
  <si>
    <t>cleverfood Lữ Đoàn 460 Khương Đình</t>
  </si>
  <si>
    <t>Tầng 1 tòa G4 chung cư Five Star Garden, 460 Khương Đình, Thanh Xuân, HN</t>
  </si>
  <si>
    <t>cleverfood0007</t>
  </si>
  <si>
    <t>cleverfood Lữ Đoàn Part 5 Times City</t>
  </si>
  <si>
    <t>Part 5 KĐT Times City, 458 Minh Khai, Hai Bà Trưng, HN</t>
  </si>
  <si>
    <t>cleverfood0008</t>
  </si>
  <si>
    <t>cleverfood Lữ Đoàn T5 Times City</t>
  </si>
  <si>
    <t>T5 KĐT Times City, 458 Minh Khai, Hai Bà Trưng, HN</t>
  </si>
  <si>
    <t>cleverfood0009</t>
  </si>
  <si>
    <t>cleverfood Lữ Đoàn Part 8 Times City</t>
  </si>
  <si>
    <t>Part 8 KĐT Times City, 458 Minh Khai, Hai Bà Trưng, HN</t>
  </si>
  <si>
    <t>cleverfood0010</t>
  </si>
  <si>
    <t>cleverfood Lữ Đoàn Ba Đình</t>
  </si>
  <si>
    <t>14 Ngõ 191 Nguyễn Chí Thanh, quận Ba Đình, thành phố Hà Nội</t>
  </si>
  <si>
    <t>cleverfood0011</t>
  </si>
  <si>
    <t>Clever food điểm mới</t>
  </si>
  <si>
    <t>216B Đội Cấn, p. Liễu Giai, Q. Ba Đình, Tp Hà Nội</t>
  </si>
  <si>
    <t>cleverfood0012</t>
  </si>
  <si>
    <t>Toà A Goldseason, 47 Nguyễn Tuân, Quận Thanh Xuân, Hà Nội</t>
  </si>
  <si>
    <t>CMART2</t>
  </si>
  <si>
    <t>Mai Văn Thái</t>
  </si>
  <si>
    <t>Lô 1 - CT1 Thăng Long, Phường Tây Mỗ, TP Hà Nội, Việt Nam.</t>
  </si>
  <si>
    <t>8781248542-001</t>
  </si>
  <si>
    <t>CMART6</t>
  </si>
  <si>
    <t>Hộ kinh doanh Cmart 6 Việt Nam</t>
  </si>
  <si>
    <t>Ki ốt 15,16,17,18 toà 19T1 Chung cư Luckyhouse, Phường Kiến Hưng, Thành phố Hà Nội, Việt Nam.</t>
  </si>
  <si>
    <t>0109522741-001</t>
  </si>
  <si>
    <t>Phường Hà Đông</t>
  </si>
  <si>
    <t>CONGDOAN</t>
  </si>
  <si>
    <t>BAN CHẤP HÀNH CÔNG ĐOÀN VĂN PHÒNG LIÊN HIỆP HTX THƯƠNG MẠI TP. HỒ CHÍ MINH</t>
  </si>
  <si>
    <t>199 - 205 Nguyễn Thái Học, Phường Phạm Ngũ Lão, Quận 1, Thành phố Hồ Chí Minh</t>
  </si>
  <si>
    <t>LIÊN HIỆP HỢP TÁC XÃ THƯƠNG MẠI TPHCM (SAIGON CO.OP) 131 Điện Biên Phủ, Phường 15, Quận Bình Thạnh, TP. HCM - Ms. Minh (0983.35.31.34)</t>
  </si>
  <si>
    <t>CONGVANG-001</t>
  </si>
  <si>
    <t>CHI NHÁNH CÔNG TY CỔ PHẦN THƯƠNG MẠI DỊCH VỤ CỔNG VÀNG (TP HÀ NỘI)</t>
  </si>
  <si>
    <t>Tầng 7 TTTM Gigamall, Số 240-242 Phạm Văn Đồng, Phường Hiệp Bình Chánh, Thành phố Thủ Đức, Thành phố Hồ Chí Minh, Việt Nam</t>
  </si>
  <si>
    <t>0102721191-001</t>
  </si>
  <si>
    <t>Phường Hiệp Bình Chánh</t>
  </si>
  <si>
    <t>COOP</t>
  </si>
  <si>
    <t>CÔNG TY TNHH MTV THỰC PHẨM SAIGON CO.OP</t>
  </si>
  <si>
    <t>199-205 Nguyễn Thái Học, Phường Bến Thành, TP Hồ Chí Minh, Việt Nam</t>
  </si>
  <si>
    <t>COOP; Coopfood; MIENNAM</t>
  </si>
  <si>
    <t>0309129418</t>
  </si>
  <si>
    <t>coop0001</t>
  </si>
  <si>
    <t>Cửa Hàng Co.opFood Hoàng Hữu Nam</t>
  </si>
  <si>
    <t>434A đường Hoàng Hữu Nam, phường Tăng Nhơn Phú, TP HCM</t>
  </si>
  <si>
    <t>Coopfood;COOP;MIENNAM</t>
  </si>
  <si>
    <t>coop0002</t>
  </si>
  <si>
    <t>Cửa Hàng Co.opFood CC Phú Gia</t>
  </si>
  <si>
    <t>A1.01 Lô A Chung cư Phú Gia, Khu Dân cư Phú Gia, xã Nhà Bè, TP HCM</t>
  </si>
  <si>
    <t>coop0004</t>
  </si>
  <si>
    <t>Cửa Hàng Co.opFood Đình Phong Phú</t>
  </si>
  <si>
    <t>88 Đình Phong Phú, Phường Tăng Nhơn Phú, TP HCM</t>
  </si>
  <si>
    <t>COOP-001</t>
  </si>
  <si>
    <t>LIÊN HIỆP HỢP TÁC XÃ THƯƠNG MẠI TP. HỒ CHÍ MINH</t>
  </si>
  <si>
    <t>199-205 Nguyễn Thái Học, Phường Bến Thành, Thành phố Hồ Chí Minh, Việt Nam</t>
  </si>
  <si>
    <t>COOP; MIENNAM</t>
  </si>
  <si>
    <t>0301175691</t>
  </si>
  <si>
    <t>coop00225</t>
  </si>
  <si>
    <t>Cửa Hàng Co.opFood Tân Thới Hiệp</t>
  </si>
  <si>
    <t>265A Nguyễn Ảnh Thủ, Phường Tân Thới Hiệp, TP HCM</t>
  </si>
  <si>
    <t>phường Tân Thới Hiệp</t>
  </si>
  <si>
    <t>coop0054</t>
  </si>
  <si>
    <t>Cửa Hàng Co.opFood CC Eastern</t>
  </si>
  <si>
    <t>Căn thương mại dịch vụ AG04 - AG05 tầng trệt tại Lô A Chung Cư Eastern, số 299 đường Liên Phường, Phường Long Trường, TP HCM</t>
  </si>
  <si>
    <t>coop0058</t>
  </si>
  <si>
    <t>Cửa Hàng Co.opFood CC Đạt Gia</t>
  </si>
  <si>
    <t>Nhà số 0.03 Khối A1, Chung cư Tam Phú, Đường Cây keo -Phường Tam Bình, TP HCM</t>
  </si>
  <si>
    <t>coop0066</t>
  </si>
  <si>
    <t>Cửa Hàng Co.opFood CC Belleza</t>
  </si>
  <si>
    <t>D1-13 và D1-14 dự án Chung cư Belleza, Đường Phạm Hữu Lầu, Khu dân cư Phú Mỹ, Phường Phú Thuận, TP HCM</t>
  </si>
  <si>
    <t>coop0067</t>
  </si>
  <si>
    <t>Cửa Hàng Co.opFood Trần Trọng Cung 65</t>
  </si>
  <si>
    <t>65 Trần Trọng Cung, Phường Tân Thuận , TP HCM</t>
  </si>
  <si>
    <t>coop0068</t>
  </si>
  <si>
    <t>Cửa Hàng Co.opFood Savimex</t>
  </si>
  <si>
    <t>92A30 Khu dân cư Savimex, Phường Phú Thuận, TP HCM</t>
  </si>
  <si>
    <t>coop0069</t>
  </si>
  <si>
    <t>Cửa Hàng Co.opFood Linh Đông</t>
  </si>
  <si>
    <t>A03-04, CC Đạt Gia, 43 Cây Keo, Phường Tam Bình, Quận Thủ Đức, Tp.HCM</t>
  </si>
  <si>
    <t>Phường Tam Bình</t>
  </si>
  <si>
    <t>coop0070</t>
  </si>
  <si>
    <t>103 Linh Đông, Phường Hiệp Bình, TP HCM</t>
  </si>
  <si>
    <t>coop0072</t>
  </si>
  <si>
    <t>Cửa Hàng Co.opFood Hoàng Anh Thanh Bình</t>
  </si>
  <si>
    <t>Căn hộ C01 - 04 Tầng 01, Block C, Đường D4 thuộc khu Hoàng Anh Thanh Bình, Phường Tân Hưng, TP HCM</t>
  </si>
  <si>
    <t>coop0073</t>
  </si>
  <si>
    <t>Cửa Hàng Co.opFood Lâm Văn Bền 22</t>
  </si>
  <si>
    <t>22 Lâm Văn Bền, Phường Tân Hưng, TP HCM</t>
  </si>
  <si>
    <t>coop0074</t>
  </si>
  <si>
    <t>Cửa Hàng Co.opFood ĐS3 Hiệp Bình Phước</t>
  </si>
  <si>
    <t>12 Đường Số 3, Phường Hiệp Bình, TP HCM</t>
  </si>
  <si>
    <t>coop0075</t>
  </si>
  <si>
    <t>Cửa Hàng Co.opFood Lê Thị Hoa 240</t>
  </si>
  <si>
    <t>240 Lê Thị Hoa, Phường Tam Bình, TP HCM</t>
  </si>
  <si>
    <t>coop0076</t>
  </si>
  <si>
    <t>Cửa Hàng Co.opFood Phước Kiểng</t>
  </si>
  <si>
    <t>122 Lê Văn Lương, Xã Nhà Bè, TP HCM</t>
  </si>
  <si>
    <t>coop0081</t>
  </si>
  <si>
    <t>Cửa Hàng Co.opFood Đỗ Xuân Hợp 729</t>
  </si>
  <si>
    <t>729 Đỗ Xuân Hợp, Phường Long Trường, Tp Thủ Đức</t>
  </si>
  <si>
    <t>coop0082</t>
  </si>
  <si>
    <t>Cửa Hàng Co.opFood Minh Đức</t>
  </si>
  <si>
    <t>103 Đường 154, Phường Tân Nhớn Phú, TP HCM</t>
  </si>
  <si>
    <t>coop0083</t>
  </si>
  <si>
    <t>Cửa Hàng Co.opFood Đường 339</t>
  </si>
  <si>
    <t>65A Đường 339, Phường Phước Long B, Quận 9, HCM</t>
  </si>
  <si>
    <t>Phường Phước Long B</t>
  </si>
  <si>
    <t>coop0088</t>
  </si>
  <si>
    <t>Cửa Hàng Co.opFood Mã Lò</t>
  </si>
  <si>
    <t>34 Mã Lò, phường Bình Trị Đông A, Quận Bình Tân, Thành phố Hồ Chí Minh</t>
  </si>
  <si>
    <t>coop0090</t>
  </si>
  <si>
    <t>Cửa Hàng Co.opFood Nguyễn Kiệm</t>
  </si>
  <si>
    <t>556 Nguyễn Kiệm, Phường Đức Nhuận, TP HCM</t>
  </si>
  <si>
    <t>coop0091</t>
  </si>
  <si>
    <t>Cửa Hàng Co.opFood An Lạc</t>
  </si>
  <si>
    <t>82 Đường Số 1, Khu Dân Cư Lê Thành, Phường An Lạc, TP HCM</t>
  </si>
  <si>
    <t>coop0092</t>
  </si>
  <si>
    <t>Cửa Hàng Co.opFood Tăng Nhơn Phú 26</t>
  </si>
  <si>
    <t>26 Tăng Nhơn Phú, Phường Phước Long, TP HCM</t>
  </si>
  <si>
    <t>coop0093</t>
  </si>
  <si>
    <t>Cửa hàng Co.op Food Man Thiện 126A</t>
  </si>
  <si>
    <t>126A Man Thiện, Phường Tăng Nhơn Phú,TP HCM</t>
  </si>
  <si>
    <t>coop0094</t>
  </si>
  <si>
    <t>Cửa hàng Co.op Food Trương Văn Thành 68</t>
  </si>
  <si>
    <t>66A-68 Trương Văn Thành, P, Tăng Nhơn Phú, TP HCM</t>
  </si>
  <si>
    <t>coop0095</t>
  </si>
  <si>
    <t>Cửa Hàng Co.opFood 9 View</t>
  </si>
  <si>
    <t>Số nhà 1.07 tầng thương mại (khối đế) - chung cư ký hiệu B2 ( 9 View Apartment) số 1 Đường số 1, Phường Phước Long, TP HCM</t>
  </si>
  <si>
    <t>coop0096</t>
  </si>
  <si>
    <t>Cửa Hàng Co.opmart 96 Hùng Vương</t>
  </si>
  <si>
    <t>96 Đ. Hùng Vương, Phường 9, Quận 5, Thành phố Hồ Chí Minh</t>
  </si>
  <si>
    <t>coop0097</t>
  </si>
  <si>
    <t>Cửa Hàng Co.opFood Trương Đình Hội</t>
  </si>
  <si>
    <t>Số 0.01, Tầng trệt, Chung cư Trương Đình Hội, Số 45 Trương Đình Hội, Phường Phú Định, TP HCM</t>
  </si>
  <si>
    <t>coop0099</t>
  </si>
  <si>
    <t>Cửa Hàng Co.opFood The Garden Mall</t>
  </si>
  <si>
    <t>Tầng 1, Khu thương mại Thuận Kiều, 190 Hồng Bàng, Phường Chợ Lớn, TP HCM</t>
  </si>
  <si>
    <t>COOP-010</t>
  </si>
  <si>
    <t>CHI NHÁNH LIÊN HIỆP HỢP TÁC XÃ THƯƠNG MẠI TP.HCM - CO.OPMART HẠ LONG</t>
  </si>
  <si>
    <t>Khu Cột Đồng Hồ, Phường Bạch Đằng, Thành phố Hạ Long, Tỉnh Quảng Ninh, Việt Nam</t>
  </si>
  <si>
    <t>0301175691-010</t>
  </si>
  <si>
    <t>coop0100</t>
  </si>
  <si>
    <t>Cửa Hàng Co.opFood CC Diamond Riverside</t>
  </si>
  <si>
    <t>Căn thương mại D-S01, D-S02, Tháp D, Khu căn hộ cao tầng Diamond Riverside, 1646A đường Võ Văn Kiệt, phường Phú Định, TP HCM</t>
  </si>
  <si>
    <t>coop0101</t>
  </si>
  <si>
    <t>Cửa Hàng Co.opFood Phú Định</t>
  </si>
  <si>
    <t>Q8, HCM</t>
  </si>
  <si>
    <t>coop0102</t>
  </si>
  <si>
    <t>Cửa Hàng Co.opFood An Khang</t>
  </si>
  <si>
    <t>Khu thương mại và Dịch vụ Tầng 1 khối A, 0,01 chung cư An Khang, số 30, đường 19, Phường Bình Trưng, TP HCM</t>
  </si>
  <si>
    <t>coop0103</t>
  </si>
  <si>
    <t>Cửa Hàng Co.opFood Trần Quốc Thảo 171</t>
  </si>
  <si>
    <t>171 Trần Quốc Thảo, Phường Nhiêu Lộc, TP HCM</t>
  </si>
  <si>
    <t>coop0104</t>
  </si>
  <si>
    <t>Cửa Hàng Co.opFood ĐS2 Trường Thọ</t>
  </si>
  <si>
    <t>91 Đường Số 2 , Phường Thủ Đức, TP HCM</t>
  </si>
  <si>
    <t>coop0105</t>
  </si>
  <si>
    <t>Cửa Hàng Co.opFood Ung Văn Khiêm</t>
  </si>
  <si>
    <t>326.2A Ung Văn Khiêm, phường 25, Bình Thạnh, Tp.HCM</t>
  </si>
  <si>
    <t>coop0106</t>
  </si>
  <si>
    <t>Cửa Hàng Co.opFood Lê Văn Việt</t>
  </si>
  <si>
    <t>556 Lê Văn Việt, Phường Long Thạnh Mỹ, Q9</t>
  </si>
  <si>
    <t>Phường Long Thạnh Mỹ</t>
  </si>
  <si>
    <t>coop0107</t>
  </si>
  <si>
    <t>Cửa hàng Co.op Food CC Safira Khang Điền</t>
  </si>
  <si>
    <t>Căn thương mại dịch vụ số 1.13-TMDV tại tầng 01 và tầng 02 cửa khối tháp B2 thuộc khu nhà ở cao tầng công ty Saphire, 454 đường Võ Chí Công, Phường Long Trường, TP HCM</t>
  </si>
  <si>
    <t>coop0108</t>
  </si>
  <si>
    <t>Cửa Hàng Co.opFood Long Trường</t>
  </si>
  <si>
    <t>1137 Nguyễn Duy Trinh, Phường Long Trường, TP HCM</t>
  </si>
  <si>
    <t>coop0109</t>
  </si>
  <si>
    <t>Cửa hàng Co.op Food Đông Tăng Long</t>
  </si>
  <si>
    <t>1449 Nguyễn Duy Trinh, Phường Long Phước, TP HCM</t>
  </si>
  <si>
    <t>coop0111</t>
  </si>
  <si>
    <t>Cửa Hàng Co.opFood Vạn Kiếp 31</t>
  </si>
  <si>
    <t>31 Vạn Kiếp, Phường Gia Định, TP HCM</t>
  </si>
  <si>
    <t>coop0112</t>
  </si>
  <si>
    <t>Cửa Hàng Co.opFood Green Hills</t>
  </si>
  <si>
    <t>Căn thương mại 0,07, Khu A2 (tầng 1 và lửng), Khu căn hộ đô thị Xanh Bình Tân (Green Town Bình Tân), phường Bình Tân, TP HCM</t>
  </si>
  <si>
    <t>coop0113</t>
  </si>
  <si>
    <t>Cửa Hàng Co.opFood Him Lam Chợ Lớn</t>
  </si>
  <si>
    <t>491 Hậu Giang, Phường 11, Quận 6, Tp.HCM</t>
  </si>
  <si>
    <t>coop0114</t>
  </si>
  <si>
    <t>Cửa Hàng Co.opFood CC Lovera Khang Điền</t>
  </si>
  <si>
    <t>Tầng trệt (tầng 1+tầng 2) Căn hộ thương mại số 1.10, Tháp A, Khu nhà ở cao tầng Công ty Khang Phúc, Số 2 Đường số 19, Khu định cư số 4, xã Bình Hưng TP HCM</t>
  </si>
  <si>
    <t>coop0115</t>
  </si>
  <si>
    <t>Cửa Hàng Co.opFood Bông Sao</t>
  </si>
  <si>
    <t>Căn thương mại số 0.01 (tầng 1 và tầng 2) và số 0.02 (tầng 1), chung cư B1 thuộc Khu nhà ở đường Bông Sao (khu B), phường Bình Đông, TP HCM</t>
  </si>
  <si>
    <t>coop0118</t>
  </si>
  <si>
    <t>Cửa Hàng Co.opFood Hồ Văn Long 30</t>
  </si>
  <si>
    <t>30 Hồ Văn Long, Phường Tân Tạo, TP HCM</t>
  </si>
  <si>
    <t>COOP-012</t>
  </si>
  <si>
    <t>CHI NHÁNH LIÊN HIỆP HTX TM TP.HCM - CO.OPMART CAO LÃNH</t>
  </si>
  <si>
    <t>Số 01, Đường Ngô Thời Nhậm, Phường Cao Lãnh, Tỉnh Đồng Tháp, Việt Nam</t>
  </si>
  <si>
    <t>0301175691-012</t>
  </si>
  <si>
    <t>coop0123</t>
  </si>
  <si>
    <t>Cửa Hàng Co.opFood KCN Vĩnh Lộc</t>
  </si>
  <si>
    <t>Tầng trệt và lửng Lô D3, Khu Lưu Trú công nhân khu công nghiệp Vĩnh Lộc, đường Nguyễn Thị Tú, Phường Bình Tân, TP HCM</t>
  </si>
  <si>
    <t>COOP-013</t>
  </si>
  <si>
    <t>CHI NHÁNH LIÊN HIỆP HTX THƯƠNG MẠI TP. HỒ CHÍ MINH - CO.OPMART BẾN TRE</t>
  </si>
  <si>
    <t>26A Trần Quốc Tuấn, Phường An Hội, Tỉnh Vĩnh Long, Việt Nam</t>
  </si>
  <si>
    <t>0301175691-013</t>
  </si>
  <si>
    <t>coop0130</t>
  </si>
  <si>
    <t>Cửa Hàng Co.opFood Liên Ấp 2-6</t>
  </si>
  <si>
    <t>F3/6Q xã Vĩnh Lộc, TP HCM</t>
  </si>
  <si>
    <t>coop0131</t>
  </si>
  <si>
    <t>Cửa Hàng Co.opFood Trần Xuân Soạn</t>
  </si>
  <si>
    <t>851 Trần Xuân Soạn. PhườngTân Hưng, TP HCM</t>
  </si>
  <si>
    <t>coop0133</t>
  </si>
  <si>
    <t>Cửa Hàng Co.opFood Đường Số 1 Tên Lửa</t>
  </si>
  <si>
    <t>166-168-170-172 Đường số 1, Phường An Lạc, TP HCM</t>
  </si>
  <si>
    <t>coop0135</t>
  </si>
  <si>
    <t>Cửa Hàng Co.opFood CC Carina</t>
  </si>
  <si>
    <t>Căn hộ A00.05 và A00.06, Block A, chung cư Carina Plaza, số 1648 Đại Lộ Võ Văn Kiệt, Phường Phú Định, TP HCM</t>
  </si>
  <si>
    <t>coop0136</t>
  </si>
  <si>
    <t>Cửa Hàng Co.opFood CC Dragon Hill</t>
  </si>
  <si>
    <t>Căn hộ thương mại TM03, Tầng trệt khu trung tâm Thương mại tại Tòa nhà Dragon Hill Residence and Suites 2, khu 15A2 Đường Nguyễn Hữu Thọ, Xã Nhà Bè, TP HCM</t>
  </si>
  <si>
    <t>coop0137</t>
  </si>
  <si>
    <t>Cửa hàng Co.op Food D20 Võ Văn Vân</t>
  </si>
  <si>
    <t>D20/4/3B Võ Văn Vân, Xã Tân Vĩnh Lộc,TP HCM</t>
  </si>
  <si>
    <t>coop0139</t>
  </si>
  <si>
    <t>Cửa Hàng Co.opFood CC Him Lam Phú An</t>
  </si>
  <si>
    <t>Tầng trệt Block D – Khu trung tâm thương mại của Chung cư Him Lam Phú An, 32 Đường Thủy Lợi, Phường Phước Long, TP HCM</t>
  </si>
  <si>
    <t>COOP-014</t>
  </si>
  <si>
    <t>CHI NHÁNH LIÊN HIỆP HỢP TÁC XÃ THƯƠNG MẠI TP. HỒ CHÍ MINH - CO.OPMART BẮC GIANG</t>
  </si>
  <si>
    <t>Số 51, đường Nguyễn Văn Cừ, Phường Bắc Giang, Tỉnh Bắc Ninh, Việt Nam</t>
  </si>
  <si>
    <t>COOP; MIENBAC</t>
  </si>
  <si>
    <t>0301175691-014</t>
  </si>
  <si>
    <t>coop0141</t>
  </si>
  <si>
    <t>Cửa Hàng Co.opFood Bùi Đình Túy</t>
  </si>
  <si>
    <t>193 Bùi Đình Túy, Phường Bình Thạnh, TP HCM</t>
  </si>
  <si>
    <t>coop0142</t>
  </si>
  <si>
    <t>Cửa Hàng Co.opFood Lạc Long Quân</t>
  </si>
  <si>
    <t>542-544 Lạc Long Quân, P.5, Q.11, HCM</t>
  </si>
  <si>
    <t>coop0144</t>
  </si>
  <si>
    <t>Cửa Hàng Co.opFood Hồ Văn Tư</t>
  </si>
  <si>
    <t>60 Hồ Văn Tư, phường Thủ Đức, TP HCM</t>
  </si>
  <si>
    <t>coop0145</t>
  </si>
  <si>
    <t>Cửa Hàng Co.opFood CC Petroland</t>
  </si>
  <si>
    <t>Căn 1B-2B Chung cư Petroland, Số 2 Đường 62, Phường Bình Trưng, TP HCM</t>
  </si>
  <si>
    <t>coop0146</t>
  </si>
  <si>
    <t>Cửa Hàng Co.opFood Tỉnh Lộ 43</t>
  </si>
  <si>
    <t>898 Tỉnh Lộ 43, Phường Tam Bình, TP HCM</t>
  </si>
  <si>
    <t>coop0148</t>
  </si>
  <si>
    <t>Cửa Hàng Co.opFood CC Linh Tây Tower</t>
  </si>
  <si>
    <t>Căn hộ TM 08  tòa nhà Linh Tây Tower, Số TM1.08 Đường D1, Phường Linh Xuân, TP HCM</t>
  </si>
  <si>
    <t>coop0149</t>
  </si>
  <si>
    <t>Cửa Hàng Co.opFood KDC Thanh Niên</t>
  </si>
  <si>
    <t>1A Đường Số 1 Khu Nhà Hiệp Bình, Phường Hiệp Bình Phước, TP HCM</t>
  </si>
  <si>
    <t>COOP-015</t>
  </si>
  <si>
    <t>CHI NHÁNH LIÊN HIỆP HỢP TÁC XÃ THƯƠNG MẠI TP. HỒ CHÍ MINH - CO.OPMART AN NHƠN</t>
  </si>
  <si>
    <t>Trung tâm thương mại Hoàng Vũ Plaza, Quốc lộ 1A, Phường Bình Định, Thị Xã An Nhơn, Tỉnh Bình Định, Việt Nam</t>
  </si>
  <si>
    <t>0301175691-015</t>
  </si>
  <si>
    <t>Bình Định</t>
  </si>
  <si>
    <t>coop0154</t>
  </si>
  <si>
    <t>Cửa Hàng Co.opFood CC Moscow Tower</t>
  </si>
  <si>
    <t>19/1 Tân Thới Nhất 17, KP4, P.tân thới Nhất, Q.12, HCM</t>
  </si>
  <si>
    <t>coop0155</t>
  </si>
  <si>
    <t>Cửa Hàng Co.opFood KCN Hiệp Phước</t>
  </si>
  <si>
    <t>Đường số 6. Khu A. khu CN Hiệp Phước. Xã Long Thới. Huyện Nhà Bè. TP.HCM</t>
  </si>
  <si>
    <t>coop0156</t>
  </si>
  <si>
    <t>Cửa Hàng Co.opFood Đỗ Xuân Hợp</t>
  </si>
  <si>
    <t>347 - 347A Đỗ Xuân Hợp, Phường Phước Long, TP HCM</t>
  </si>
  <si>
    <t>coop0157</t>
  </si>
  <si>
    <t>Cửa Hàng Co.opFood Bạch Đằng</t>
  </si>
  <si>
    <t>138 Bạch Đằng, Phường Tân Sơn Hòa, TP HCM</t>
  </si>
  <si>
    <t>coop0158</t>
  </si>
  <si>
    <t>Cửa Hàng Co.opFood Hưng Phú</t>
  </si>
  <si>
    <t>Số 04 Lê Quang Kim, Phường Chánh Hưng, TP HCM</t>
  </si>
  <si>
    <t>coop0159</t>
  </si>
  <si>
    <t>Cửa Hàng Co.opFood Phú Hữu</t>
  </si>
  <si>
    <t>828A Nguyễn Duy Trinh, Phường Long Trường, TP HCM</t>
  </si>
  <si>
    <t>COOP-016</t>
  </si>
  <si>
    <t>CHI NHÁNH LIÊN HIỆP HỢP TÁC XÃ THƯƠNG MẠI TP. HỒ CHÍ MINH - CO.OPMART ĐĂK NÔNG</t>
  </si>
  <si>
    <t>Đường Huỳnh Thúc Kháng, Tổ Dân Phố 1, Phường Bắc Gia Nghĩa, Tỉnh Lâm Đồng, Việt Nam</t>
  </si>
  <si>
    <t>0301175691-016</t>
  </si>
  <si>
    <t>Đắk Nông</t>
  </si>
  <si>
    <t>coop0161</t>
  </si>
  <si>
    <t>Cửa Hàng Co.opFood Phạm Thế Hiển 2649</t>
  </si>
  <si>
    <t>2649 Phạm Thế Hiển, Phường 7, Quận 8</t>
  </si>
  <si>
    <t>coop0162</t>
  </si>
  <si>
    <t>Cửa Hàng Co.opFood Phạm Nhữ Tăng 11</t>
  </si>
  <si>
    <t>11-13 Phạm Nhữ Tăng, Phường Chánh Hưng, TP HCM</t>
  </si>
  <si>
    <t>coop0163</t>
  </si>
  <si>
    <t>Cửa Hàng Co.opFood Lê Văn Lương 302</t>
  </si>
  <si>
    <t>302 Lê Văn Lương, Phường Tân Hưng, TP HCM</t>
  </si>
  <si>
    <t>coop0168</t>
  </si>
  <si>
    <t>Cửa Hàng Co.opFood Nguyễn Văn Đậu 137</t>
  </si>
  <si>
    <t>137 Nguyễn Văn Đậu, Phường 5, Quận Bình Thạnh, TP. HCM</t>
  </si>
  <si>
    <t>coop0169</t>
  </si>
  <si>
    <t>Cửa Hàng Co.opFood Bình Trưng</t>
  </si>
  <si>
    <t>20 Nguyễn Duy Trinh, P.Bình Trưng Tây, Q.2, HCM</t>
  </si>
  <si>
    <t>COOP-017</t>
  </si>
  <si>
    <t>CHI NHÁNH LIÊN HIỆP HỢP TÁC XÃ THƯƠNG MẠI TP. HỒ CHÍ MINH - CO.OPMART BÌNH DƯƠNG 2</t>
  </si>
  <si>
    <t>Số 1 Đường Phú Lợi, Phường Phú Lợi, Thành phố Hồ Chí Minh, Việt Nam</t>
  </si>
  <si>
    <t>0301175691-017</t>
  </si>
  <si>
    <t>COOP-018</t>
  </si>
  <si>
    <t>CHI NHÁNH LIÊN HIỆP HỢP TÁC XÃ THƯƠNG MẠI TP. HỒ CHÍ MINH - CO.OPMART VĂN THÁNH</t>
  </si>
  <si>
    <t>Tầng hầm B1, Trung tâm TMDV, Văn phòng-căn hộ, 561A Điện Biên Phủ, Phường 25, Quận Bình Thạnh, Thành phố Hồ Chí Minh, Việt Nam</t>
  </si>
  <si>
    <t>0301175691-018</t>
  </si>
  <si>
    <t>Phường 25</t>
  </si>
  <si>
    <t>COOP-019</t>
  </si>
  <si>
    <t>CHI NHÁNH LIÊN HIỆP HỢP TÁC XÃ THƯƠNG MẠI TP. HỒ CHÍ MINH - CO.OPMART LAGI</t>
  </si>
  <si>
    <t>Đường Thống Nhất, Tổ dân phố 4 Tân Thiện, Phường La Gi, Tỉnh Lâm Đồng, Việt Nam</t>
  </si>
  <si>
    <t>0301175691-019</t>
  </si>
  <si>
    <t>COOP-020</t>
  </si>
  <si>
    <t>CHI NHÁNH LIÊN HIỆP HỢP TÁC XÃ THƯƠNG MẠI TP. HỒ CHÍ MINH - CO.OPMART NGUYỄN BÌNH</t>
  </si>
  <si>
    <t>18 Nguyễn Bình, Xã Phú Xuân, Huyện Nhà Bè, Thành phố Hồ Chí Minh, Việt Nam</t>
  </si>
  <si>
    <t>0301175691-020</t>
  </si>
  <si>
    <t>coop0209</t>
  </si>
  <si>
    <t>Cửa Hàng Co.opFood  BD Xuyên Á 209</t>
  </si>
  <si>
    <t>209A Xuyên Á, Phường Dĩ An, TP HCM</t>
  </si>
  <si>
    <t>COOP-021</t>
  </si>
  <si>
    <t>CHI NHÁNH LIÊN HIỆP HỢP TÁC XÃ THƯƠNG MẠI TP. HỒ CHÍ MINH - CO.OPMART QUẢNG BÌNH</t>
  </si>
  <si>
    <t>Số 7, Đường 23-8, Phường Đồng Hới, Tỉnh Quảng Trị, Việt Nam</t>
  </si>
  <si>
    <t>0301175691-021</t>
  </si>
  <si>
    <t>Quảng Trị</t>
  </si>
  <si>
    <t>coop02109</t>
  </si>
  <si>
    <t>Cửa Hàng Co.opFood Lê Đức Thọ 269</t>
  </si>
  <si>
    <t>269 Lê Đức Thọ, Phường Gò Vấp, TP HCM</t>
  </si>
  <si>
    <t>coop0211</t>
  </si>
  <si>
    <t>Cửa Hàng Co.opFood Phan Văn Trị</t>
  </si>
  <si>
    <t>Tầng Trệt Lô B, Chung Cư Phan Văn Trị, Phường Chợ Quán, TP HCM</t>
  </si>
  <si>
    <t>coop0215</t>
  </si>
  <si>
    <t>Cửa Hàng Co.opFood Đông Thạnh</t>
  </si>
  <si>
    <t>247 Đặng Thúc Vịnh, Xã Đông Thạnh, TP HCM</t>
  </si>
  <si>
    <t>coop0218</t>
  </si>
  <si>
    <t>Cửa Hàng Co.opFood Chợ Lớn</t>
  </si>
  <si>
    <t>Số 2C Chợ Lớn, Phường Bình Phú, TP HCM</t>
  </si>
  <si>
    <t>coop02191</t>
  </si>
  <si>
    <t>Cửa Hàng Co.opFood Nguyễn Trọng Tuyển 171</t>
  </si>
  <si>
    <t>171 -171A Nguyễn Trọng Tuyển, Phường Phú Nhuận, TP HCM</t>
  </si>
  <si>
    <t>coop02192</t>
  </si>
  <si>
    <t>Cửa hàng Co.op Food 317A Lê Văn Thịnh</t>
  </si>
  <si>
    <t>317 A Lê Văn Thịnh, P .Cát Lái, TP HCM</t>
  </si>
  <si>
    <t>coop02193</t>
  </si>
  <si>
    <t>Cửa Hàng Co.opFood 167/2-167/2B-167/2D Phạm Hữu Lầu</t>
  </si>
  <si>
    <t>167/2 - 167/2B - 167/2D Phạm Hữu Lầu, Phường Phú Thuận, TP HCM</t>
  </si>
  <si>
    <t>coop02194</t>
  </si>
  <si>
    <t>Cửa Hàng Co.opFood KDC Tham Lương</t>
  </si>
  <si>
    <t>35-37 đường D8 (khu TĐC 38 ha), Phường Đông Hưng,TP HCM</t>
  </si>
  <si>
    <t>coop02195</t>
  </si>
  <si>
    <t>Cửa Hàng Co.opFood Nguyễn Khoái</t>
  </si>
  <si>
    <t>80 Nguyễn Khoái, Phường Khánh Hội, TP HCM</t>
  </si>
  <si>
    <t>coop02196</t>
  </si>
  <si>
    <t>Cửa Hàng Co.opFood Thân Văn Nhiếp</t>
  </si>
  <si>
    <t>104 Thân Văn Nhiếp, Phường Bình Trưng, TP HCM</t>
  </si>
  <si>
    <t>coop02197</t>
  </si>
  <si>
    <t>Cửa Hàng Co.opFood CC Westgate</t>
  </si>
  <si>
    <t>Căn thương mại dịch vụ số 0.12, Tầng 1,2, Khối D, Khu Trung tâm thương mại dịch vụ và Nhà ở (Chung cư Westgate), 98 Tân Túc, Xã Tân Nhựt, TP HCM</t>
  </si>
  <si>
    <t>coop02198</t>
  </si>
  <si>
    <t>Cửa Hàng Co.opFood CC Hoàng Anh Riverview</t>
  </si>
  <si>
    <t>A01.04 tầng 1, Block A, Hoàng Anh River View, 37 Nguyễn Văn Hưởng, Phường An Khánh, TP HCM</t>
  </si>
  <si>
    <t>coop02199</t>
  </si>
  <si>
    <t>Cửa Hàng Co.opFood Bình Chiểu 72</t>
  </si>
  <si>
    <t>72 Bình Chiểu, Phường Tam Bình, TP HCM</t>
  </si>
  <si>
    <t>COOP-022</t>
  </si>
  <si>
    <t>CHI NHÁNH LIÊN HIỆP HỢP TÁC XÃ THƯƠNG MẠI TP. HỒ CHÍ MINH - CO.OPMART BẾN LỨC</t>
  </si>
  <si>
    <t>Số 61 Đường Quốc Lộ 1A, Ấp Bến Lức 4, Xã Bến Lức, Tỉnh Tây Ninh, Việt Nam</t>
  </si>
  <si>
    <t>0301175691-022</t>
  </si>
  <si>
    <t>coop02200</t>
  </si>
  <si>
    <t>Cửa Hàng Co.opFood Bùi Văn Ba 27</t>
  </si>
  <si>
    <t>27 đường Bùi Văn Ba, Phường Tân Thuận, TP HCM</t>
  </si>
  <si>
    <t>coop02201</t>
  </si>
  <si>
    <t>Cửa Hàng Co.opFood Ngô Quyền 52</t>
  </si>
  <si>
    <t>52 Ngô Quyền, Phường Tăng Nhơn Phú, TP HCM</t>
  </si>
  <si>
    <t>coop02202</t>
  </si>
  <si>
    <t>Cửa Hàng Co.opFood Florita Him Lam</t>
  </si>
  <si>
    <t>Căn hộ thương mại Lô CS2 - CS3 - Trệt lửng, Khối C, Khu nhà ở thuộc Lô A1, thuộc dự án Khu nhà ở Him Lam (Tên thương mại là Chung cư Florita) tại Phường Tân Hưng, TP HCM</t>
  </si>
  <si>
    <t>coop02203</t>
  </si>
  <si>
    <t>Cửa Hàng Co.opFood Mizuki</t>
  </si>
  <si>
    <t>Căn hộ số EP23-000.01 (số mới 0.01), Tầng trệt thuộc chung cư CC8-9, giai đoạn 3 - Công trình thuộc khu nhà ở Nguyên Sơn, xã Bình Hưng, TP HCM</t>
  </si>
  <si>
    <t>coop02204</t>
  </si>
  <si>
    <t>Cửa Hàng Co.opFood CC LuxGarden</t>
  </si>
  <si>
    <t>Căn hộ Thương mại B0.02, Khối B, thuộc Chung cư LuxGarden, 370 Nguyễn Văn Qùy, Phường Phú Thuận, TP HCM</t>
  </si>
  <si>
    <t>coop02205</t>
  </si>
  <si>
    <t>Cửa Hàng Co.opFood Phạm Văn Chiêu</t>
  </si>
  <si>
    <t>106-108 Phạm Văn Chiêu, Phường Thông Tây Hội, Thành phố Hồ Chí Minh</t>
  </si>
  <si>
    <t>coop02206</t>
  </si>
  <si>
    <t>Cửa Hàng Co.opFood Quốc lộ 13 cũ</t>
  </si>
  <si>
    <t>32 Quốc lộ 13 cũ, Phường Hiệp Bình, Thành phố Hồ Chí Minh</t>
  </si>
  <si>
    <t>coop02207</t>
  </si>
  <si>
    <t>Cửa Hàng Co.opFood Vĩnh Lộc</t>
  </si>
  <si>
    <t>2110 đường Vĩnh Lộc, Xã Tân Vĩnh Lộc, Thành phố Hồ Chí Minh</t>
  </si>
  <si>
    <t>coop02208</t>
  </si>
  <si>
    <t>Cửa Hàng Co.opFood Đông Hưng Thuận 02</t>
  </si>
  <si>
    <t>Số 73 Đông Hưng Thuận 02, Phường Đông Hưng Thuận, Thành phố Hồ Chí Minh</t>
  </si>
  <si>
    <t>coop02209</t>
  </si>
  <si>
    <t>Cửa Hàng Co.opFood CC The Privia Khang Điền</t>
  </si>
  <si>
    <t>Căn thương mại dịch vụ số 1-10, Tầng 1, Tháp A, Khu nhà ở cao tầng Công ty Khang Phúc số 321 An Dương Vương, Phường An Lạc, Thành phố Hồ Chí Minh</t>
  </si>
  <si>
    <t>coop0221</t>
  </si>
  <si>
    <t>Cửa Hàng Co.opFood Đặng Văn Bi</t>
  </si>
  <si>
    <t>1 Đặng Văn Bi, Phường Thủ Đức, TP HCM</t>
  </si>
  <si>
    <t>coop02210</t>
  </si>
  <si>
    <t>Cửa Hàng Co.opFood Tân Thới Nhất 02</t>
  </si>
  <si>
    <t>38 đường TTN02, Phường Đông Hưng Thuận, Thành phố Hồ Chí Minh</t>
  </si>
  <si>
    <t>coop02211</t>
  </si>
  <si>
    <t>Cửa Hàng Co.opFood CC AKARI AK9</t>
  </si>
  <si>
    <t>Căn hộ thương mại F2.04A Khu dân cư Hoàng Nam, Lô F – Akari Hoàng Nam, 77 đại lộ Võ Văn Kiệt, phường An Lạc, Thành phố Hồ Chí Minh</t>
  </si>
  <si>
    <t>coop02212</t>
  </si>
  <si>
    <t>Cửa Hàng Co.opFood Liêu Bình Hương</t>
  </si>
  <si>
    <t>Số 28 Liêu Bình Hương, Xã Củ Chi, Thành phố Hồ Chí Minh.</t>
  </si>
  <si>
    <t>Huyện Củ Chi</t>
  </si>
  <si>
    <t>coop02213</t>
  </si>
  <si>
    <t>Cửa Hàng Co.opFood Khu Nam Long</t>
  </si>
  <si>
    <t>247/34 Đường Hà Huy Giáp, khu phố 3A, Phường An Phú Đông, Thành phố Hồ Chí Minh</t>
  </si>
  <si>
    <t>coop02214</t>
  </si>
  <si>
    <t>Cửa Hàng Co.opFood Cửu Long</t>
  </si>
  <si>
    <t>70 – 70A Cửu Long, Phường Tân Sơn Hòa, Thành phố Hồ Chí Minh</t>
  </si>
  <si>
    <t>coop02215</t>
  </si>
  <si>
    <t>Cửa Hàng Co.opFood Ngô Chí Quốc</t>
  </si>
  <si>
    <t>Số 70E – 70E1 Đường Ngô Chí Quốc, Phường Tam Bình, Thành phố Hồ Chí Minh</t>
  </si>
  <si>
    <t>coop02216</t>
  </si>
  <si>
    <t>Cửa Hàng Co.opFood 219-221 Lê Văn Lương</t>
  </si>
  <si>
    <t>219-221 Lê Văn Lương, Ấp 3, Xã Nhà Bè, Thành phố Hồ Chí Minh</t>
  </si>
  <si>
    <t>coop02217</t>
  </si>
  <si>
    <t>Cửa Hàng Co.opFood Đặng Thùy Trâm</t>
  </si>
  <si>
    <t>130-132 Đường Đặng Thùy Trâm, Phường Bình Lợi Trung, Thành phố Hồ Chí Minh</t>
  </si>
  <si>
    <t>coop0223</t>
  </si>
  <si>
    <t>Cửa Hàng Co.opFood Cao Lỗ</t>
  </si>
  <si>
    <t>Số 90 Đường 218 Cao Lỗ, Phường Chánh Hưng, TP HCM</t>
  </si>
  <si>
    <t>coop0225</t>
  </si>
  <si>
    <t>Cửa Hàng Co.opFood KCN Tân Thới Hiệp</t>
  </si>
  <si>
    <t>265A Nguyễn Ảnh Thủ, P.Hiệp Thành, Q12, HCM</t>
  </si>
  <si>
    <t>coop0226</t>
  </si>
  <si>
    <t>CH Co.opFood Phúc An Lộc</t>
  </si>
  <si>
    <t>246 đường số 2, P.An Phú, Q.2, HCM</t>
  </si>
  <si>
    <t>coop0228</t>
  </si>
  <si>
    <t>Cửa Hàng Co.opFood Nguyễn Bá Tòng</t>
  </si>
  <si>
    <t>33-35 Nguyễn Bá Tòng, Phường Tân Sơn, TP HCM</t>
  </si>
  <si>
    <t>coop0229</t>
  </si>
  <si>
    <t>Cửa Hàng Co.opFood Lê Đức Thọ</t>
  </si>
  <si>
    <t>453 Đường Lê Đức Thọ, Phường An Hội Đông, TP HCM</t>
  </si>
  <si>
    <t>COOP-023</t>
  </si>
  <si>
    <t>CHI NHÁNH LIÊN HIỆP HỢP TÁC XÃ THƯƠNG MẠI TP. HỒ CHÍ MINH - CO.OPMART TÂN AN</t>
  </si>
  <si>
    <t>Số 1, Mai Thị Tốt, Phường Long An, Tỉnh Tây Ninh, Việt Nam</t>
  </si>
  <si>
    <t>0301175691-023</t>
  </si>
  <si>
    <t>coop0234</t>
  </si>
  <si>
    <t>Cửa Hàng Co.opFood Lê Văn Thọ</t>
  </si>
  <si>
    <t>189 Lê Văn Thọ, Phường Thông Tây Hội, TP HCM</t>
  </si>
  <si>
    <t>coop0236</t>
  </si>
  <si>
    <t>Cửa Hàng Co.opFood Thảo Điền</t>
  </si>
  <si>
    <t>Số 37 Đường số 47, P.Thảo Điền, Quận 2, HCM</t>
  </si>
  <si>
    <t>coop0238</t>
  </si>
  <si>
    <t>Cửa hàng Co.opFood Hiệp Bình</t>
  </si>
  <si>
    <t>45 Hiệp Bình, Phường Hiệp Bình, TP HCM</t>
  </si>
  <si>
    <t>COOP-024</t>
  </si>
  <si>
    <t>CHI NHÁNH LIÊN HIỆP HỢP TÁC XÃ THƯƠNG MẠI TP. HỒ CHÍ MINH - CO.OPMART BÀ RỊA</t>
  </si>
  <si>
    <t>6 Nguyễn Hữu Thọ, KP 2, Phường Bà Rịa, Thành phố Hồ Chí Minh, Việt Nam</t>
  </si>
  <si>
    <t>0301175691-024</t>
  </si>
  <si>
    <t>coop0240</t>
  </si>
  <si>
    <t>Cửa hàng Co.opFood Trần Quang Khải</t>
  </si>
  <si>
    <t>Horizon Tower, 214 Trần Quang Khải, Phường Tân Định, TP HCM</t>
  </si>
  <si>
    <t>coop0243</t>
  </si>
  <si>
    <t>Cửa Hàng Co.opFood Nguyễn Văn Quá</t>
  </si>
  <si>
    <t>345 Nguyễn Văn Quá, Q.12, HCM</t>
  </si>
  <si>
    <t>coop0244</t>
  </si>
  <si>
    <t>Cửa Hàng Co.opFood Chợ cầu</t>
  </si>
  <si>
    <t>916 Nguyễn Văn Quá, Phường Đông Hưng Thuận, TP HCM</t>
  </si>
  <si>
    <t>coop0245</t>
  </si>
  <si>
    <t>Cửa Hàng Co.opFood Nguyễn Oanh</t>
  </si>
  <si>
    <t>390 Nguyễn Oanh, Phường An Nhơn, TP HCM</t>
  </si>
  <si>
    <t>coop0246</t>
  </si>
  <si>
    <t>Cửa Hàng Co.opFood Nguyễn Cửu Đàm</t>
  </si>
  <si>
    <t>16 Nguyễn Cửu Đàm, Phường Tân Sơn, TP HCM</t>
  </si>
  <si>
    <t>coop0248</t>
  </si>
  <si>
    <t>Cửa Hàng Co.opFood Phạm Phú Thứ</t>
  </si>
  <si>
    <t>144-146 Phạm Phú Thứ, P.11, Quận Tân Bình, HCM</t>
  </si>
  <si>
    <t>COOP-025</t>
  </si>
  <si>
    <t>CHI NHÁNH LIÊN HIỆP HỢP TÁC XÃ THƯƠNG MẠI TP. HỒ CHÍ MINH - CO.OPMART BÌNH DƯƠNG</t>
  </si>
  <si>
    <t>368 Đường 30 tháng 4, Phường Thủ Dầu Một, Thành phố Hồ Chí Minh, Việt Nam</t>
  </si>
  <si>
    <t>0301175691-025</t>
  </si>
  <si>
    <t>coop0250</t>
  </si>
  <si>
    <t>Cửa Hàng Co.opFood CMT8</t>
  </si>
  <si>
    <t>467 CMT8, P.13, Q.10, HCM</t>
  </si>
  <si>
    <t>coop0252</t>
  </si>
  <si>
    <t>Cửa hàng Co.op Food Bình Phú</t>
  </si>
  <si>
    <t>15-17 Bình Phú, Phường 10, Quận 6, HCM</t>
  </si>
  <si>
    <t>coop0257</t>
  </si>
  <si>
    <t>42/7 Phạm Văn Chiêu, P.9, Q.Gò Vấp, HCM</t>
  </si>
  <si>
    <t>coop0258</t>
  </si>
  <si>
    <t>Cửa Hàng Co.opFood Phạm Hữu Lầu</t>
  </si>
  <si>
    <t>245 Phạm Hữu Lầu, P.Phú Mỹ ,Q7, HCM</t>
  </si>
  <si>
    <t>coop0259</t>
  </si>
  <si>
    <t>Cửa Hàng Co.opFood Lê Văn Quới</t>
  </si>
  <si>
    <t>439/2 - 441 Lê Văn Quới, Phường Bình Trị Đông, TP HCM</t>
  </si>
  <si>
    <t>COOP-026</t>
  </si>
  <si>
    <t>CHI NHÁNH LIÊN HIỆP HỢP TÁC XÃ THƯƠNG MẠI TP. HỒ CHÍ MINH-CO.OPMART SA ĐÉC</t>
  </si>
  <si>
    <t>Nguyễn Sinh Sắc, Khóm Phú Mỹ, Phường Sa Đéc, Tỉnh Đồng Tháp, Việt Nam</t>
  </si>
  <si>
    <t>0301175691-026</t>
  </si>
  <si>
    <t>coop0260</t>
  </si>
  <si>
    <t>Cửa Hàng Co.opFood Tân Kỳ Tân Quý</t>
  </si>
  <si>
    <t>274 Tân Kỳ Tân Quý, P.Sơn Kỳ , Quận Tân Phú, HCM</t>
  </si>
  <si>
    <t>coop0261</t>
  </si>
  <si>
    <t>Cửa Hàng Co.opFood Quang Trung</t>
  </si>
  <si>
    <t>1110-1112 Quang Trung, Phường Thông Tây Hội, TP HCM</t>
  </si>
  <si>
    <t>coop0262</t>
  </si>
  <si>
    <t>Cửa Hàng Co.opFood Huỳnh Tấn Phát</t>
  </si>
  <si>
    <t>1273 Huỳnh Tấn Phát, Phường Phú Thuận, TP HCM</t>
  </si>
  <si>
    <t>coop0263</t>
  </si>
  <si>
    <t>Cửa Hàng Co.opFood Nhà Bè</t>
  </si>
  <si>
    <t>12/10A Huỳnh Tấn Phát, Xã Nhà Bè, TP HCM</t>
  </si>
  <si>
    <t>coop0264</t>
  </si>
  <si>
    <t>Cửa Hàng Co.opFood Hương Lộ 2</t>
  </si>
  <si>
    <t>669 Hương Lộ 2, Phường Bình Trị Đông, Quận Bình Tân, HCM (Gần ngã 3 Đất Mới)</t>
  </si>
  <si>
    <t>coop0265</t>
  </si>
  <si>
    <t>Cửa Hàng Co.opFood Trường Thọ</t>
  </si>
  <si>
    <t>185 Đặng Văn Bi, P. Trường Thọ, Q Thủ Đức, HCM</t>
  </si>
  <si>
    <t>Phường Trường Thọ</t>
  </si>
  <si>
    <t>coop0266</t>
  </si>
  <si>
    <t>Cửa Hàng Co.opFood Long Phước</t>
  </si>
  <si>
    <t>295 Long Thuận, P.Long Phước, Q.9, HCM</t>
  </si>
  <si>
    <t>Phường Long Phước</t>
  </si>
  <si>
    <t>coop0268</t>
  </si>
  <si>
    <t>Cửa Hàng Co.opFood Bình Quới</t>
  </si>
  <si>
    <t>1049 XVNT, P.28, Q.Bình Thanh, HCM</t>
  </si>
  <si>
    <t>COOP-027</t>
  </si>
  <si>
    <t>CHI NHÁNH LIÊN HIỆP HỢP TÁC XÃ THƯƠNG MẠI TP. HỒ CHÍ MINH - CO.OPMART GÒ CÔNG</t>
  </si>
  <si>
    <t>Đường Trần Công Tường, Khu phố 11, Phường Gò Công, Tỉnh Đồng Tháp, Việt Nam</t>
  </si>
  <si>
    <t>0301175691-027</t>
  </si>
  <si>
    <t>coop0276</t>
  </si>
  <si>
    <t>Cửa Hàng Co.opFood KCN Tây Bắc</t>
  </si>
  <si>
    <t>Số CH1 Đường N4, KCN Tây Bắc Củ Chi, Xã Tân An Hội, TP HCM</t>
  </si>
  <si>
    <t>coop0278</t>
  </si>
  <si>
    <t>Cửa Hàng Co.opFood Phạm Văn Bạch</t>
  </si>
  <si>
    <t>701 Phạm Văn Bạch, Phường An Hội Tây, TP HCM</t>
  </si>
  <si>
    <t>COOP-028</t>
  </si>
  <si>
    <t>CHI NHÁNH LIÊN HIỆP HỢP TÁC XÃ THƯƠNG MẠI TP. HỒ CHÍ MINH - CO.OPMART THỐT NỐT</t>
  </si>
  <si>
    <t>Số 212 - Quốc Lộ 91, Khu Vực Phụng Thạnh I, Phường Thuận Hưng, Thành phố Cần Thơ, Việt Nam</t>
  </si>
  <si>
    <t>0301175691-028</t>
  </si>
  <si>
    <t>coop0280</t>
  </si>
  <si>
    <t>Cửa Hàng Co.opFood Tô Hiến Thành</t>
  </si>
  <si>
    <t>24 Tô Hiến Thành, Phường Hòa Hưng, TP HCM</t>
  </si>
  <si>
    <t>coop0282</t>
  </si>
  <si>
    <t>Cửa Hàng Co.opFood Quốc Lộ 50</t>
  </si>
  <si>
    <t>A23/10-A23/11 Quốc Lộ 50, Xã Bình Hưng, TP HCM</t>
  </si>
  <si>
    <t>coop0283</t>
  </si>
  <si>
    <t>Cửa Hàng Co.opFood Tây Thạnh</t>
  </si>
  <si>
    <t>Số 257 - 259 Tây Thạnh, phường Tây Thạnh, TP HCM</t>
  </si>
  <si>
    <t>coop0285</t>
  </si>
  <si>
    <t>Cửa Hàng Co.opFood Tỉnh Lộ 10</t>
  </si>
  <si>
    <t>1002 Tỉnh Lộ 10, phường Tân Tạo, Bình Tân, Tp.HCM</t>
  </si>
  <si>
    <t>coop0286</t>
  </si>
  <si>
    <t>Cửa Hàng Co.opFood Tháp Mười</t>
  </si>
  <si>
    <t>32 - 34 Tháp Mười, phường 02, Quận 06, Tp.HCM</t>
  </si>
  <si>
    <t>coop0288</t>
  </si>
  <si>
    <t>Cửa Hàng Co.opFood Tô Ký</t>
  </si>
  <si>
    <t>4.5 Tô Ký, xã Trung Chánh, Huyện Hóc Môn, HCM</t>
  </si>
  <si>
    <t>COOP-029</t>
  </si>
  <si>
    <t>CHI NHÁNH LIÊN HIỆP HỢP TÁC XÃ THƯƠNG MẠI TP. HỒ CHÍ MINH - CO.OPMART CHÂU ĐỐC</t>
  </si>
  <si>
    <t>Tổ 21, Khóm Châu Quới 3, Phường Châu Đốc, Tỉnh An Giang, Việt Nam</t>
  </si>
  <si>
    <t>0301175691-029</t>
  </si>
  <si>
    <t>coop0291</t>
  </si>
  <si>
    <t>Cửa Hàng Co.opFood Lê Văn Khương</t>
  </si>
  <si>
    <t>402 Lê Văn Khương, PhườngThới An, TP HCM</t>
  </si>
  <si>
    <t>coop0292</t>
  </si>
  <si>
    <t>Cửa Hàng Co.opFood Âu Cơ</t>
  </si>
  <si>
    <t>982 Âu Cơ, phường 14, Quận Tân Bình, HCM</t>
  </si>
  <si>
    <t>coop0294</t>
  </si>
  <si>
    <t>Cửa Hàng Co.opFood 53 Phạm Văn Chiêu</t>
  </si>
  <si>
    <t>53/1B Phạm Văn Chiêu, Khu Phố 3, Gò Vấp, HCM</t>
  </si>
  <si>
    <t>coop0295</t>
  </si>
  <si>
    <t>Cửa hàng Co.op Food  37 Phan Huy Ích</t>
  </si>
  <si>
    <t>37.257B đường Phan Huy Ích, Phường 12, Quận Gò Vấp,TP HCM</t>
  </si>
  <si>
    <t>coop0296</t>
  </si>
  <si>
    <t>Co.opFood 249 Lương Định Của</t>
  </si>
  <si>
    <t>249 Lương Định Của, phường An Phú, Quận 02</t>
  </si>
  <si>
    <t>coop0297</t>
  </si>
  <si>
    <t>Cửa hàng CoopFood Hàng Xanh</t>
  </si>
  <si>
    <t>189 – 191 Bạch Đằng, phường 15, Quận Bình Thạnh, Tp.HCM</t>
  </si>
  <si>
    <t>COOP-030</t>
  </si>
  <si>
    <t>CHI NHÁNH LIÊN HIỆP HỢP TÁC XÃ THƯƠNG MẠI TP. HỒ CHÍ MINH - CO.OPMART ĐỨC PHỔ</t>
  </si>
  <si>
    <t>Đường Nguyễn Nghiêm, TDP Vĩnh Bình, Phường Phổ Ninh, Thị xã Đức Phổ, Tỉnh Quảng Ngãi, Việt Nam</t>
  </si>
  <si>
    <t>0301175691-030</t>
  </si>
  <si>
    <t>Quảng Ngãi</t>
  </si>
  <si>
    <t>COOP-031</t>
  </si>
  <si>
    <t>CHI NHÁNH LIÊN HIỆP HỢP TÁC XÃ THƯƠNG MẠI TP. HỒ CHÍ MINH - CO.OPMART ĐỒNG VĂN CỐNG</t>
  </si>
  <si>
    <t>Tầng 01 TTTM The CBD, 125 Đồng Văn Cống, Phường Thạnh Mỹ Lợi, Thành phố Thủ Đức, Thành phố Hồ Chí Minh, Việt Nam</t>
  </si>
  <si>
    <t>0301175691-031</t>
  </si>
  <si>
    <t>Phường Thạnh Mỹ Lợi</t>
  </si>
  <si>
    <t>COOP-032</t>
  </si>
  <si>
    <t>CHI NHÁNH LIÊN HIỆP HỢP TÁC XÃ THƯƠNG MẠI TP. HỒ CHÍ MINH-CO.OPMART TÂN CHÂU</t>
  </si>
  <si>
    <t>Đường Lê Duẩn, Khu phố 2, Xã Tân Châu, Tỉnh Tây Ninh, Việt Nam</t>
  </si>
  <si>
    <t>0301175691-032</t>
  </si>
  <si>
    <t>COOP-034</t>
  </si>
  <si>
    <t>CHI NHÁNH LIÊN HIỆP HỢP TÁC XÃ THƯƠNG MẠI TP. HỒ CHÍ MINH-CO.OPMART NAM ĐỊNH</t>
  </si>
  <si>
    <t>Số 91, đường Điện Biên, Phường Cửa Bắc, Thành phố Nam Định, Tỉnh Nam Định, Việt Nam</t>
  </si>
  <si>
    <t>0301175691-034</t>
  </si>
  <si>
    <t>Nam Định</t>
  </si>
  <si>
    <t>COOP-035</t>
  </si>
  <si>
    <t>CHI NHÁNH LIÊN HIỆP HỢP TÁC XÃ THƯƠNG MẠI TP.HỒ CHÍ MINH - CO.OPMART KON TUM</t>
  </si>
  <si>
    <t>Số Nhà 205B Lê Hồng Phong, Phường Kon Tum, Tỉnh Quảng Ngãi, Việt Nam</t>
  </si>
  <si>
    <t>0301175691-035</t>
  </si>
  <si>
    <t>COOP-036</t>
  </si>
  <si>
    <t>CHI NHÁNH LIÊN HIỆP HTX THƯƠNG MẠI TP.HCM - CO.OPMART CHU VĂN AN</t>
  </si>
  <si>
    <t>Tầng 1-Tầng 2, Khối A&amp;B, Cao ốc Đất Phương Nam, 241A Chu Văn An, Phường 12, Quận Bình Thạnh, Thành phố Hồ Chí Minh, Việt Nam</t>
  </si>
  <si>
    <t>0301175691-036</t>
  </si>
  <si>
    <t>COOP-037</t>
  </si>
  <si>
    <t>CHI NHÁNH LIÊN HIỆP HỢP TÁC XÃ THƯƠNG MẠI TP. HỒ CHÍ MINH - CO.OPMART HÀ TIÊN</t>
  </si>
  <si>
    <t>Số 20 Đường Mạc Công Du, Khu phố 1 Đông Hồ, Phường Hà Tiên, Tỉnh An Giang, Việt Nam</t>
  </si>
  <si>
    <t>0301175691-037</t>
  </si>
  <si>
    <t>COOP-038</t>
  </si>
  <si>
    <t>CHI NHÁNH LIÊN HIỆP HỢP TÁC XÃ THƯƠNG MẠI TP.HỒ CHÍ MINH-CO.OPMART TÂN THÀNH</t>
  </si>
  <si>
    <t>Số 1469 đường Độc Lập, phường Phú Mỹ, Thành phố Hồ Chí Minh, Việt Nam</t>
  </si>
  <si>
    <t>0301175691-038</t>
  </si>
  <si>
    <t>COOP-039</t>
  </si>
  <si>
    <t>CHI NHÁNH LIÊN HIỆP HỢP TÁC XÃ THƯƠNG MẠI TP.HCM - CO.OPMART CAI LẬY</t>
  </si>
  <si>
    <t>Số 79 Đường 30/4, Khu phố 2, Phường Mỹ Phước Tây, Tỉnh Đồng Tháp, Việt Nam</t>
  </si>
  <si>
    <t>0301175691-039</t>
  </si>
  <si>
    <t>COOP-040</t>
  </si>
  <si>
    <t>CHI NHÁNH LIÊN HIỆP HỢP TÁC XÃ THƯƠNG MẠI TP. HỒ CHÍ MINH-CO.OPMART HỒNG NGỰ</t>
  </si>
  <si>
    <t>Khu nhà Cao ốc KII, Phường Hồng Ngự, Tỉnh Đồng Tháp, Việt Nam</t>
  </si>
  <si>
    <t>0301175691-040</t>
  </si>
  <si>
    <t>coop0400</t>
  </si>
  <si>
    <t>Co-opFood Nguyễn Thái Sơn</t>
  </si>
  <si>
    <t>306 Nguyễn Thái Sơn, Phường 5, Quận Gò Vấp, HCM</t>
  </si>
  <si>
    <t>coop0401</t>
  </si>
  <si>
    <t>Cửa Hàng Co.opFood Bình Giã</t>
  </si>
  <si>
    <t>33 Bình Giã, Phường Tân Bình, TP HCM</t>
  </si>
  <si>
    <t>coop0402</t>
  </si>
  <si>
    <t>Cửa Hàng Co.opFood Thống Nhất</t>
  </si>
  <si>
    <t>481 Thống Nhất, Phường An Hội Đông, TP HCM</t>
  </si>
  <si>
    <t>coop0403</t>
  </si>
  <si>
    <t>Cửa Hàng Co.opFood 203 Võ Thành Trang</t>
  </si>
  <si>
    <t>203-205 Võ Thành Trang, Phường Bảy Hiền, TP HCM</t>
  </si>
  <si>
    <t>coop0404</t>
  </si>
  <si>
    <t>Cửa Hàng Coopfood Phạm Thế Hiển 2</t>
  </si>
  <si>
    <t>1289 đường Phạm Thế Hiển, Phường Bình Đông,TP HCM</t>
  </si>
  <si>
    <t>coop0405</t>
  </si>
  <si>
    <t>Cửa Hàng Coopfood 418 Trần Văn Giàu</t>
  </si>
  <si>
    <t>Số 418 Đường số 7, Phường Bình Tân ,TP HCM</t>
  </si>
  <si>
    <t>coop0406</t>
  </si>
  <si>
    <t>Cửa hàng Co.op Food 85 Nguyễn Sơn</t>
  </si>
  <si>
    <t>69-71 Nguyễn Sơn, Phường Phú Thạnh, TP HCM</t>
  </si>
  <si>
    <t>coop0407</t>
  </si>
  <si>
    <t>Cửa hàng Co.op Food Phú Thuận</t>
  </si>
  <si>
    <t>785 Huỳnh Tấn Phát, Phường Phú Thuận, Quận 7, Tp.HCM</t>
  </si>
  <si>
    <t>coop0408</t>
  </si>
  <si>
    <t>Cửa hàng Co.op Food Thái Sơn</t>
  </si>
  <si>
    <t>A6.7Q Quốc Lộ 1A, Phường Tân Tạo A, Quận Bình Tân (tầng trệt Chung cư THÁI SƠN, kế bên chợ BÀ HOM)</t>
  </si>
  <si>
    <t>COOP-041</t>
  </si>
  <si>
    <t>CHI NHÁNH LIÊN HIỆP HỢP TÁC XÃ THƯƠNG MẠI TP. HỒ CHÍ MINH-CO.OPMART GÒ DẦU</t>
  </si>
  <si>
    <t>Quốc lộ 22B, KP Rạch Sơn, Phường Gò Dầu, Tỉnh Tây Ninh, Việt Nam</t>
  </si>
  <si>
    <t>0301175691-041</t>
  </si>
  <si>
    <t>coop0410</t>
  </si>
  <si>
    <t>Cửa hàng Co.op Food Cát Lái</t>
  </si>
  <si>
    <t>615 Nguyễn Thị Định, Phường Cát Lái, TP HCM</t>
  </si>
  <si>
    <t>COOP-042</t>
  </si>
  <si>
    <t>CN LIÊN HIỆP HỢP TÁC XÃ THƯƠNG MẠI TP.HỒ CHÍ MINH- CO.OPMART TÂN CHÂU AN GIANG</t>
  </si>
  <si>
    <t>Khóm Long Thạnh D, Phường Tân Châu, Tỉnh An Giang, Việt Nam</t>
  </si>
  <si>
    <t>0301175691-042</t>
  </si>
  <si>
    <t>COOP-043</t>
  </si>
  <si>
    <t>CHI NHÁNH LIÊN HIỆP HỢP TÁC XÃ THƯƠNG MẠI TP. HỒ CHÍ MINH - CO.OPMART PHƯỚC ĐÔNG</t>
  </si>
  <si>
    <t>KCN Phước Đông, Phường Gia Lộc, Tỉnh Tây Ninh, Việt Nam</t>
  </si>
  <si>
    <t>0301175691-043</t>
  </si>
  <si>
    <t>COOP-044</t>
  </si>
  <si>
    <t>CHI NHÁNH LIÊN HIỆP HTX THƯƠNG MẠI TP. HỒ CHÍ MINH CO.OPMART VIỆT TRÌ</t>
  </si>
  <si>
    <t>Số 1606A Đường Hùng Vương, Phường Việt Trì, Tỉnh Phú Thọ, Việt Nam</t>
  </si>
  <si>
    <t>0301175691-044</t>
  </si>
  <si>
    <t>Phú Thọ</t>
  </si>
  <si>
    <t>COOP-045</t>
  </si>
  <si>
    <t>CHI NHÁNH LIÊN HIỆP HỢP TÁC XÃ THƯƠNG MẠI TP.HỒ CHÍ MINH - CO.OPMART DUYÊN HẢI</t>
  </si>
  <si>
    <t>Đường Lý Thường Kiệt, Phường Duyên Hải, Tỉnh Vĩnh Long, Việt Nam</t>
  </si>
  <si>
    <t>0301175691-045</t>
  </si>
  <si>
    <t>COOP-046</t>
  </si>
  <si>
    <t>CHI NHÁNH LIÊN HIỆP HỢP TÁC XÃ THƯƠNG MẠI TP.HỒ CHÍ MINH- CO.OP MART CẦN GIUỘC</t>
  </si>
  <si>
    <t>Tuyến tránh QL50, Khu Phố Thanh Ba, Xã Cần Giuộc, Tỉnh Tây Ninh, Việt Nam</t>
  </si>
  <si>
    <t>0301175691-046</t>
  </si>
  <si>
    <t>COOP-047</t>
  </si>
  <si>
    <t>CHI NHÁNH LIÊN HIỆP HỢP TÁC XÃ THƯƠNG MẠI TP.HỒ CHÍ MINH - CO.OPMART PHAN RÍ CỬA</t>
  </si>
  <si>
    <t>Thôn Minh Tân 4, xã Phan Rí Cửa, tỉnh Lâm Đồng, Việt Nam</t>
  </si>
  <si>
    <t>0301175691-047</t>
  </si>
  <si>
    <t>COOP-048</t>
  </si>
  <si>
    <t>CHI NHÁNH LIÊN HIỆP HỢP TÁC XÃ THƯƠNG MẠI TP HỒ CHÍ MINH - CO.OPMART TIỂU CẦN</t>
  </si>
  <si>
    <t>Ấp 2, Xã Tiểu Cần, Tỉnh Vĩnh Long, Việt Nam</t>
  </si>
  <si>
    <t>0301175691-048</t>
  </si>
  <si>
    <t>COOP-049</t>
  </si>
  <si>
    <t>CHI NHÁNH LIÊN HIỆP HỢP TÁC XÃ THƯƠNG MẠI TP. HỒ CHÍ MINH-CO.OPMART CHÂU THÀNH TÂY NINH</t>
  </si>
  <si>
    <t>Đường 781, KP3, Xã Châu Thành, Tỉnh Tây Ninh, Việt Nam</t>
  </si>
  <si>
    <t>0301175691-049</t>
  </si>
  <si>
    <t>COOP-050</t>
  </si>
  <si>
    <t>CHI NHÁNH LIÊN HIỆP HỢP TÁC XÃ THƯƠNG MẠI TP.HỒ CHÍ MINH - CO.OPMART BÌNH TÂN 2</t>
  </si>
  <si>
    <t>Tầng trệt - Lầu 1, Khu Chung cư Nhà Sài Gòn, 819 Hương Lộ 2, Phường Bình Trị Đông A, Quận Bình Tân, Thành phố Hồ Chí Minh, Việt Nam</t>
  </si>
  <si>
    <t>0301175691-050</t>
  </si>
  <si>
    <t>Phường Bình Trị Đông A</t>
  </si>
  <si>
    <t>COOP-052</t>
  </si>
  <si>
    <t>CHI NHÁNH LIÊN HIỆP HỢP TÁC XÃ THƯƠNG MẠI TP. HỒ CHÍ MINH-CO.OPMART BÌNH THỦY</t>
  </si>
  <si>
    <t>35-37 CMT 8, Phường Bình Thủy, Thành phố Cần Thơ, Việt Nam</t>
  </si>
  <si>
    <t>0301175691-052</t>
  </si>
  <si>
    <t>COOP-053</t>
  </si>
  <si>
    <t>CHI NHÁNH LIÊN HIỆP HỢP TÁC XÃ THƯƠNG MẠI TP.HỒ CHÍ MINH - CO.OPMART ĐỒNG PHÚ</t>
  </si>
  <si>
    <t>Đường Cách Mạng Tháng Tám - ĐT.741, Khu phố Tân An, Xã Đồng Phú, Tỉnh Đồng Nai, Việt Nam</t>
  </si>
  <si>
    <t>0301175691-053</t>
  </si>
  <si>
    <t>COOP-054</t>
  </si>
  <si>
    <t>CHI NHÁNH LIÊN HIỆP HỢP TÁC XÃ THƯƠNG MẠI TP. HỒ CHÍ MINH - CO.OPMART SƠN TRÀ</t>
  </si>
  <si>
    <t>Lô C2-12 KCN Dịch Vụ Thủy Sản Đà Nẵng, đường Bình Than, Phường Sơn Trà, Thành phố Đà Nẵng, Việt Nam</t>
  </si>
  <si>
    <t>0301175691-054</t>
  </si>
  <si>
    <t>Đà Nẵng</t>
  </si>
  <si>
    <t>COOP-056</t>
  </si>
  <si>
    <t>CN LIÊN HIỆP HỢP TÁC XÃ THƯƠNG MẠI TP. HỒ CHÍ MINH - CO.OPMART HIỆP THÀNH</t>
  </si>
  <si>
    <t>276 Nguyễn ảnh Thủ, phường Hiệp Thành, Quận 12, Thành phố Hồ Chí Minh, Việt Nam</t>
  </si>
  <si>
    <t>0301175691-056</t>
  </si>
  <si>
    <t>COOP-057</t>
  </si>
  <si>
    <t>CN LIÊN HIỆP HỢP TÁC XÃ THƯƠNG MẠI TP. HỒ CHÍ MINH - CO.OPMART VĨNH LỘC B</t>
  </si>
  <si>
    <t>Số 2 khu tái định cư Vĩnh Lộc B đường số 8, Xã Vĩnh Lộc B, Huyện Bình Chánh, Thành phố Hồ Chí Minh, Việt Nam</t>
  </si>
  <si>
    <t>0301175691-057</t>
  </si>
  <si>
    <t>COOP-058</t>
  </si>
  <si>
    <t>CN LIÊN HIỆP HỢP TÁC XÃ THƯƠNG MẠI TP. HỒ CHÍ MINH - CO.OPMART ĐỖ VĂN DẬY</t>
  </si>
  <si>
    <t>Số 18 đường Đỗ Văn Dậy, Ấp 3, Xã Tân Hiệp, Huyện Hóc Môn, Thành phố Hồ Chí Minh, Việt Nam</t>
  </si>
  <si>
    <t>0301175691-058</t>
  </si>
  <si>
    <t>COOP-059</t>
  </si>
  <si>
    <t>CHI NHÁNH LIÊN HIỆP HỢP TÁC XÃ THƯƠNG MẠI TP. HỒ CHÍ MINH - CO.OPMART TÔ KÝ</t>
  </si>
  <si>
    <t>Số 557 Đường Tô Ký, phường Trung Mỹ Tây, Quận 12, Thành phố Hồ Chí Minh, Việt Nam</t>
  </si>
  <si>
    <t>0301175691-059</t>
  </si>
  <si>
    <t>COOP-060</t>
  </si>
  <si>
    <t>CHI NHÁNH LIÊN HIỆP HỢP TÁC XÃ THƯƠNG MẠI TP.HỒ CHÍ MINH - CO.OPMART THOẠI SƠN</t>
  </si>
  <si>
    <t>Đường Nguyễn Văn Linh, Khóm Bắc Sơn, Thị trấn Núi Sập, Huyện Thoại Sơn, Tỉnh An Giang, Việt Nam</t>
  </si>
  <si>
    <t>0301175691-060</t>
  </si>
  <si>
    <t>COOP-061</t>
  </si>
  <si>
    <t>CHI NHÁNH LIÊN HIỆP HỢP TÁC XÃ THƯƠNG MẠI TP. HỒ CHÍ MINH - CO.OPMART CƯ MGAR</t>
  </si>
  <si>
    <t>Thửa đất 11, Tờ Bản Đồ Số 31, Tổ Dân Phố 2, Đường Hùng Vương, Xã Quảng Phú, Tỉnh Đắk Lắk, Việt Nam</t>
  </si>
  <si>
    <t>0301175691-061</t>
  </si>
  <si>
    <t>COOP-062</t>
  </si>
  <si>
    <t>CHI NHÁNH LIÊN HIỆP HỢP TÁC XÃ THƯƠNG MẠI TP. HỒ CHÍ MINH - CO.OPMART TÂN BIÊN</t>
  </si>
  <si>
    <t>Khu Phố 3, Đường Nguyễn Văn Linh, Xã Tân Biên, Tỉnh Tây Ninh, Việt Nam</t>
  </si>
  <si>
    <t>0301175691-062</t>
  </si>
  <si>
    <t>coop0626</t>
  </si>
  <si>
    <t>Cửa hàng Co.op Food CC Bình Phú 1</t>
  </si>
  <si>
    <t>Số 65-67 Đường 20, Phường Bình Phú, TP HCM</t>
  </si>
  <si>
    <t>COOP-063</t>
  </si>
  <si>
    <t>CHI NHÁNH LIÊN HIỆP HỢP TÁC XÃ THƯƠNG MẠI TP. HỒ CHÍ MINH - CO. OPMART DƯƠNG MINH CHÂU</t>
  </si>
  <si>
    <t>Khu phố 1, Xã Dương Minh Châu, Tỉnh Tây Ninh, Việt Nam</t>
  </si>
  <si>
    <t>0301175691-063</t>
  </si>
  <si>
    <t>coop0631</t>
  </si>
  <si>
    <t>Cửa hàng Co.op Food 239 Dương Đình Hội</t>
  </si>
  <si>
    <t>239 ( số cũ 2.212C ) Đường Dương Đình Hội, KP3, Phường Tăng Nhơn Phú B, Quận 9, Tp.HCM</t>
  </si>
  <si>
    <t>Phường Tăng Nhơn Phú B</t>
  </si>
  <si>
    <t>coop0633</t>
  </si>
  <si>
    <t>Cửa hàng Co.op Food  397 Phan Huy Ích</t>
  </si>
  <si>
    <t>397 Phan Huy Ích, Phường 14, Quận Gò Vấp, HCM</t>
  </si>
  <si>
    <t>coop0634</t>
  </si>
  <si>
    <t>Cửa hàng Co.op Food 13 Lê Văn Thịnh</t>
  </si>
  <si>
    <t>13 Lê Văn Thịnh, Phường Bình Trưng, TP HCM</t>
  </si>
  <si>
    <t>coop0635</t>
  </si>
  <si>
    <t>Cửa Hàng Co.opFood Hoàng Diệu 2</t>
  </si>
  <si>
    <t>135 Hoàng Diệu 2, Phường Linh Trung, Thành phố Thủ Đức, TP.HCM</t>
  </si>
  <si>
    <t>Phường Linh Trung</t>
  </si>
  <si>
    <t>COOP-064</t>
  </si>
  <si>
    <t>CHI NHÁNH LIÊN HIỆP HỢP TÁC XÃ THƯƠNG MẠI TP. HỒ CHÍ MINH - CO.OPMART TAM BÌNH</t>
  </si>
  <si>
    <t>0.01 Khu chung cư cao tầng kết hợp TM-DV tại lô BC, Đường 4, KP. 4, Phường Tam Bình, Thành phố Thủ Đức, Thành phố Hồ Chí Minh</t>
  </si>
  <si>
    <t>0301175691-064</t>
  </si>
  <si>
    <t>coop0641</t>
  </si>
  <si>
    <t>Cửa Hàng Co.opFood Saigon Town</t>
  </si>
  <si>
    <t>Diện tích thương mại tầng G, Cao ốc Saigon Town số 83/16 Thoại Ngọc Hầu, Phường Hòa Thạnh, TP HCM</t>
  </si>
  <si>
    <t>coop0642</t>
  </si>
  <si>
    <t>Cửa Hàng Co.opFood 372 Nơ Trang Long</t>
  </si>
  <si>
    <t>372-372B Nơ Trang Long , Phường Bình Lợi Trung, TP HCM</t>
  </si>
  <si>
    <t>coop0647</t>
  </si>
  <si>
    <t>Cửa hàng Co.op Food Conic sky</t>
  </si>
  <si>
    <t>Căn hộ thương mại số 01, tầng 1, khu chung cư Block H thuộc khu BT, Lô 13B khu dân cư Conic - khu dô thị mới Nam TP HCM, Xã Bình Hưng, TP HCM</t>
  </si>
  <si>
    <t>coop0652</t>
  </si>
  <si>
    <t>Cửa Hàng Co.opFood Linh Chiểu</t>
  </si>
  <si>
    <t>110 Đường 17, Phường Thủ Đức, TP HCM</t>
  </si>
  <si>
    <t>coop0653</t>
  </si>
  <si>
    <t>Cửa Hàng Co.opFood Bùi Thế Mỹ 31</t>
  </si>
  <si>
    <t>31-33 Bùi Thế Mỹ, Phường Bảy Hiền, TP HCM</t>
  </si>
  <si>
    <t>coop0654</t>
  </si>
  <si>
    <t>Cửa hàng Co.op Food Krista</t>
  </si>
  <si>
    <t>Căn Shophouse Thương mại T2, 00.04 tại tòa nhà Krista, 537 Nguyễn Duy Trinh, Phường Bình Trưng, TP HCM</t>
  </si>
  <si>
    <t>coop0656</t>
  </si>
  <si>
    <t>Cửa hàng Co.op Food Gia Phú</t>
  </si>
  <si>
    <t>219/45 Đường 5, Phường Bình Hưng Hòa, Hcm</t>
  </si>
  <si>
    <t>coop0657</t>
  </si>
  <si>
    <t>Cửa hàng Co.op Food Vành Đai</t>
  </si>
  <si>
    <t>62 Đường 44, Phường Bình Phú, TP HCM</t>
  </si>
  <si>
    <t>coop0658</t>
  </si>
  <si>
    <t>Cửa Hàng Co.opFood Man Thiện 280</t>
  </si>
  <si>
    <t>280 Man Thiện, Phường Tăng Nhơn Phú, TP HCM</t>
  </si>
  <si>
    <t>COOP-066</t>
  </si>
  <si>
    <t>CHI NHÁNH LIÊN HIỆP HỢP TÁC XÃ THƯƠNG MẠI TP. HỒ CHÍ MINH - CO.OPMART THÁP MƯỜI</t>
  </si>
  <si>
    <t>Đường Hùng Vương, xã Tháp Mười, Tỉnh Đồng Tháp, Việt Nam</t>
  </si>
  <si>
    <t>0301175691-066</t>
  </si>
  <si>
    <t>coop0661</t>
  </si>
  <si>
    <t>Cửa Hàng Co.opFood Đinh Bộ Lĩnh 81</t>
  </si>
  <si>
    <t>81 Đinh Bộ Lĩnh, Phường Bình Thạnh, TP HCM</t>
  </si>
  <si>
    <t>coop0665</t>
  </si>
  <si>
    <t>Cửa Hàng Co.opFood Tỉnh Lộ 15-1031</t>
  </si>
  <si>
    <t>1025 Tỉnh Lộ 15, Xã An Nhơn Tây,TP HCM</t>
  </si>
  <si>
    <t>coop0671</t>
  </si>
  <si>
    <t>Cửa Hàng Co.opFood Quốc Lộ 22-726</t>
  </si>
  <si>
    <t>726 Quốc Lộ 22, Xã Tân An Hội, TP HCM</t>
  </si>
  <si>
    <t>coop0678</t>
  </si>
  <si>
    <t>Cửa Hàng Co.opFood Đông Bắc</t>
  </si>
  <si>
    <t>228.1 Khu phố 2A, Phường Tân Chánh Hiệp, Quận 12, Tp.HCM</t>
  </si>
  <si>
    <t>coop0687</t>
  </si>
  <si>
    <t>Cửa hàng Co.op Food Trần Văn Giàu 5C13</t>
  </si>
  <si>
    <t>5C13 Trần Văn Giàu, Xã Vĩnh Lộc, TP HCM</t>
  </si>
  <si>
    <t>coop0691</t>
  </si>
  <si>
    <t>Cửa Hàng Co.opFood Tân Quy</t>
  </si>
  <si>
    <t>102 Đường 15, Phường Tân Hưng, TP HCM</t>
  </si>
  <si>
    <t>coop0692</t>
  </si>
  <si>
    <t>Cửa Hàng Co.opFood Liên Khu 5-6</t>
  </si>
  <si>
    <t>16 Liên Khu 5-6 , Phường Bình Hưng Hòa B, Quận Bình Tân, TP HCM</t>
  </si>
  <si>
    <t>coop0694</t>
  </si>
  <si>
    <t>Cửa Hàng Co.opFood Thăng Long 31</t>
  </si>
  <si>
    <t>31 Thăng Long, Phường Tân Sơn Nhất, TP HCM</t>
  </si>
  <si>
    <t>coop0695</t>
  </si>
  <si>
    <t>Cửa Hàng Co.opFood Lê Lợi 60</t>
  </si>
  <si>
    <t>60 Lê Lợi, Xã Hóc Môn, TP HCM</t>
  </si>
  <si>
    <t>COOP-072</t>
  </si>
  <si>
    <t>CHI NHÁNH LIÊN HIỆP HỢP TÁC XÃ THƯƠNG MẠI TP. HỒ CHÍ MINH - CO.OPMART VŨ YÊN</t>
  </si>
  <si>
    <t>Lô CCĐT-01, Khu B1, Vũ Yên-Tòa nhà Vincom Mega Mall Vũ Yên, phường Thủy Nguyên, thành phố Hải Phòng, Việt Nam</t>
  </si>
  <si>
    <t>MIENBAC;COOP</t>
  </si>
  <si>
    <t>0301175691-072</t>
  </si>
  <si>
    <t>Phường Thủy Nguyên</t>
  </si>
  <si>
    <t>coop0827</t>
  </si>
  <si>
    <t>Cửa Hàng Co.opFood Ba Đình</t>
  </si>
  <si>
    <t>coop15001</t>
  </si>
  <si>
    <t>Cửa Hàng Co.opFood HT Hải Thượng Lãn Ông</t>
  </si>
  <si>
    <t>208 Hải Thượng Lãn Ông, Tỉnh Hà Tĩnh</t>
  </si>
  <si>
    <t>hệ thống coopfood tỉnh</t>
  </si>
  <si>
    <t>Hà Tĩnh</t>
  </si>
  <si>
    <t>coop15004</t>
  </si>
  <si>
    <t>Cửa hàng Coopfood HT Vũ Quang</t>
  </si>
  <si>
    <t>Số 88 - Tổ 9, Đường Vũ Quang-Phường Trần Phú-Tp Hà Tĩnh-Tỉnh Hà Tĩnh</t>
  </si>
  <si>
    <t>coop18506</t>
  </si>
  <si>
    <t>Cửa Hàng Co.opFood TH Tân Thành</t>
  </si>
  <si>
    <t>Lô số 51+52 MBQH 90/UB-CN phường Đông Vệ, thành phố Thanh Hóa, tỉnh Thanh Hóa</t>
  </si>
  <si>
    <t>COOP; Coopfood; MIENBAC</t>
  </si>
  <si>
    <t>Thanh Hóa</t>
  </si>
  <si>
    <t>coop2001</t>
  </si>
  <si>
    <t>Cửa Hàng Co.opFood Tân Thạnh Đông</t>
  </si>
  <si>
    <t>533B Tỉnh Lộ 15, Xã Tân Thạnh Đông, TP HCM</t>
  </si>
  <si>
    <t>coop2002</t>
  </si>
  <si>
    <t>Cửa hàng Co.op Food An Dương Vương 451</t>
  </si>
  <si>
    <t>451-453 An Dương Vương, Phường Bình Phú, TP HCM</t>
  </si>
  <si>
    <t>coop2003</t>
  </si>
  <si>
    <t>Cửa Hàng Co.opFood Lê Thị Hà 2</t>
  </si>
  <si>
    <t>2 Lê Thị Hà, TT. Hóc Môn, Hóc Môn, Thành phố Hồ Chí Minh</t>
  </si>
  <si>
    <t>coop2005</t>
  </si>
  <si>
    <t>Cửa Hàng Co.opFood Hồ Văn Long 70</t>
  </si>
  <si>
    <t>70A Hồ Văn Long, Phường Bình Tân, TP HCM</t>
  </si>
  <si>
    <t>coop2006</t>
  </si>
  <si>
    <t>Cửa Hàng Co.opFood Lã Xuân Oai 138</t>
  </si>
  <si>
    <t>138A Lã Xuân Oai, Phường Tăng Nhơn Phú, TP HCM</t>
  </si>
  <si>
    <t>coop2008</t>
  </si>
  <si>
    <t>Cửa hàng Co.op Food CC Hoàng Quân</t>
  </si>
  <si>
    <t>Căn hộ số SH3-07, tầng trệt, khối HQ3 thuộc Dự án nhà ở xã hội Khu chung cư CC1-Khu 2 thuộc khu 17 - khu đô thị mới Nam thành phố tại Đại lộ Nguyễn Văn Linh, Phường Bình Đông, TP HCM</t>
  </si>
  <si>
    <t>coop2009</t>
  </si>
  <si>
    <t>Cửa Hàng Co.opFood Gò Dưa 112</t>
  </si>
  <si>
    <t>112 Đường Gò Dưa, Phường Tam Bình, TP HCM</t>
  </si>
  <si>
    <t>coop2010</t>
  </si>
  <si>
    <t>Cửa Hàng Co.opFood CC IDICO</t>
  </si>
  <si>
    <t>Khu thương mại dịch vụ tại tầng 1, Khối C, thuộc Dự án Khu căn hộ cao tầng Tân Phú IDICO, số 262/13 - 262/15, Lũy Bán Bích, phường Tân Phú, TP HCM</t>
  </si>
  <si>
    <t>coop2011</t>
  </si>
  <si>
    <t>Cửa Hàng Co.opFood CC LACASA</t>
  </si>
  <si>
    <t>Căn hộ số B3 &amp; B4 &amp; B5 thuộc khu thương mại dịch vụ Tầng 1, Block 1A Chung cư LaCaSa, 89 Hoàng Quốc Việt, Phường Phú Thuận, TP HCM</t>
  </si>
  <si>
    <t>coop2014</t>
  </si>
  <si>
    <t>Cửa Hàng Co.opFood Kênh Tân Hóa</t>
  </si>
  <si>
    <t>405-407 Kênh Tân Hóa, Phường Tân Phú, TP HCM</t>
  </si>
  <si>
    <t>coop2015</t>
  </si>
  <si>
    <t>Cửa Hàng Co.opFood Trương Phước Phan 169</t>
  </si>
  <si>
    <t>169 Trương Phước Phan, P Bình Trị Đông, TP HCM</t>
  </si>
  <si>
    <t>coop2016</t>
  </si>
  <si>
    <t>Cửa Hàng Co.opFood Hà Huy Giáp 302</t>
  </si>
  <si>
    <t>302/40 Hà Huy Giáp, Phường Thới An, TP HCM</t>
  </si>
  <si>
    <t>coop2017</t>
  </si>
  <si>
    <t>Cửa hàng Co.op Food Tân Sơn Nhì 387</t>
  </si>
  <si>
    <t>387 Đường Tân Sơn Nhì, P Tân Sơn, TP HCM</t>
  </si>
  <si>
    <t>coop2019</t>
  </si>
  <si>
    <t>Cửa hàng Co.op Food Phan Văn Hớn 151</t>
  </si>
  <si>
    <t>151A Phan Văn Hớn, Xã Bà Điểm, TP HCM</t>
  </si>
  <si>
    <t>coop2020</t>
  </si>
  <si>
    <t>Cửa Hàng Co.opFood Nguyễn Văn Khạ 198</t>
  </si>
  <si>
    <t>198 Nguyễn Văn Khạ, KP8, Thị Trấn Củ Chi, Huyện Củ Chi, Tp.HCM</t>
  </si>
  <si>
    <t>coop2021</t>
  </si>
  <si>
    <t>Cửa Hàng Co.opFood CC 4S Linh Đông</t>
  </si>
  <si>
    <t>Khu TM dịch vụ A-02 Tầng trệt G, Block A Chung Cư 4S Linh Đông, Đường 30, Phường Hiệp Bình, TP HCM</t>
  </si>
  <si>
    <t>coop2025</t>
  </si>
  <si>
    <t>Cửa Hàng Co.opFood Tân Xuân</t>
  </si>
  <si>
    <t>33/4A Ấp Mới 1, Xã Tân Xuân, Hóc Môn, TP. HCM</t>
  </si>
  <si>
    <t>coop2032</t>
  </si>
  <si>
    <t>Cửa Hàng Co.opFood Nguyễn Thị Sóc 153</t>
  </si>
  <si>
    <t>153 Nguyễn Thị Sóc, Xã Bà Điểm, TP HCM</t>
  </si>
  <si>
    <t>coop2033</t>
  </si>
  <si>
    <t>Cửa Hàng Co.opFood Tôn Đản</t>
  </si>
  <si>
    <t>167 Tôn Đản, Phường Xóm Chiếu, TP HCM</t>
  </si>
  <si>
    <t>coop2034</t>
  </si>
  <si>
    <t>Cửa hàng Co.op Food Hậu Lân</t>
  </si>
  <si>
    <t>35H-36H, Xã Bà Điểm, TP HCM</t>
  </si>
  <si>
    <t>coop2035</t>
  </si>
  <si>
    <t>Cửa Hàng Co.opFood Trần Văn Danh 12</t>
  </si>
  <si>
    <t>12-12A Trần Văn Danh, Phường Tân Bình, TP HCM</t>
  </si>
  <si>
    <t>coop2039</t>
  </si>
  <si>
    <t>Cửa Hàng Co.opFood Nguyễn Hữu Tiến 11</t>
  </si>
  <si>
    <t>11, Nguyễn Hữu Tiến, Phường Tây Thạnh, TP HCM</t>
  </si>
  <si>
    <t>coop2041</t>
  </si>
  <si>
    <t>Cửa Hàng Co.opFood Thạnh Lộc 17</t>
  </si>
  <si>
    <t>17 -17A-17B-17C Thạnh Lộc 29, Phường An Phú Đông, TP HCM</t>
  </si>
  <si>
    <t>coop2042</t>
  </si>
  <si>
    <t>Cửa Hàng Co.opFood Nguyễn Xí 247</t>
  </si>
  <si>
    <t>274A Nguyễn Xí , Phường Bình Lợi Trung, TP HCM</t>
  </si>
  <si>
    <t>coop2044</t>
  </si>
  <si>
    <t>Cửa Hàng Co.opFood Tân Chánh Hiệp 10</t>
  </si>
  <si>
    <t>15 tân chánh hiệp, p. tân chánh hiệp, quận 12, tp. hcm</t>
  </si>
  <si>
    <t>coop2045</t>
  </si>
  <si>
    <t>Cửa Hàng Co.opFood ĐS12 Trường Thọ</t>
  </si>
  <si>
    <t>Số 2, Đường Số 12, Phường Thủ Đức, TP HCM</t>
  </si>
  <si>
    <t>coop2050</t>
  </si>
  <si>
    <t>2050. Cửa Hàng Co.opFood Dương Thị Mười 456</t>
  </si>
  <si>
    <t>456 Dương Thị Mười, Phường Tân Thời Hiệp, quận 12, thành phố Hồ Chí Minh</t>
  </si>
  <si>
    <t>coop2051</t>
  </si>
  <si>
    <t>Cửa Hàng Co.opFood Bình An</t>
  </si>
  <si>
    <t>33 Đường số 2, Phường An Khánh, TP HCM</t>
  </si>
  <si>
    <t>coop2052</t>
  </si>
  <si>
    <t>Cửa Hàng Co.opFood Phan Xích Long 37</t>
  </si>
  <si>
    <t>37C Phan Xích Long, Phường Đức Nhuận, TP HCM</t>
  </si>
  <si>
    <t>Coopfood;COOP</t>
  </si>
  <si>
    <t>coop2055</t>
  </si>
  <si>
    <t>Cửa Hàng Co.opFood Nguyễn Ảnh Thủ 699</t>
  </si>
  <si>
    <t>699 Nguyễn Ảnh Thủ, Phường Hiệp Thành, Quận 12, Tp.HCM</t>
  </si>
  <si>
    <t>coop2056</t>
  </si>
  <si>
    <t>Cửa Hàng Co.opFood Vườn Lài 192</t>
  </si>
  <si>
    <t>Số 192 Đường Vườn Lài, P. Tân Sơn, TP HCM</t>
  </si>
  <si>
    <t>coop2057</t>
  </si>
  <si>
    <t>Cửa Hàng Co.opFood Nguyễn Thị Đặng 367</t>
  </si>
  <si>
    <t>367 Nguyễn Thị Đặng, Phường Tân Thới Hiệp, TP HCM</t>
  </si>
  <si>
    <t>coop2059</t>
  </si>
  <si>
    <t>Cửa Hàng Co.opFood Trần Văn Quang 86</t>
  </si>
  <si>
    <t>86 Trần Văn Quang, Phường 1 Bảy Hiền, TP HCM</t>
  </si>
  <si>
    <t>coop2060</t>
  </si>
  <si>
    <t>Cửa Hàng Co.opFood Tỉnh Lộ 8-628</t>
  </si>
  <si>
    <t>Số 628 Tỉnh Lộ 8, Xã Củ Chi, TP HCM</t>
  </si>
  <si>
    <t>coop2063</t>
  </si>
  <si>
    <t>Cửa hàng Co.op Food Phan Văn Hân 182</t>
  </si>
  <si>
    <t>182 Phan Văn Hân, Phường Gia Định, TP HCM</t>
  </si>
  <si>
    <t>coop2066</t>
  </si>
  <si>
    <t>Cửa Hàng Co.opFood Tam Hà 64</t>
  </si>
  <si>
    <t>64 Tam Hà, Phường Tam Bình, TP HCM</t>
  </si>
  <si>
    <t>coop2069</t>
  </si>
  <si>
    <t>Cửa Hàng Co.opFood Lê Văn Lương 1187</t>
  </si>
  <si>
    <t>1187 Lê Văn Lương, Xã Nhà Bè, TP HCM</t>
  </si>
  <si>
    <t>coop2070</t>
  </si>
  <si>
    <t>Cửa Hàng Co.opFood Nơ Trang Long 235</t>
  </si>
  <si>
    <t>235-235A Nơ Trang long, Phường 11, Quận Bình Thạnh</t>
  </si>
  <si>
    <t>coop2072</t>
  </si>
  <si>
    <t>Cửa Hàng Co.opFood CC Hoàng Kim Thế Gia</t>
  </si>
  <si>
    <t>Căn A002 chung cư Hoàng Kim Thế Gia, 31 Trương Phước Phan, Phường Bình Trị Đông, TP HCM</t>
  </si>
  <si>
    <t>coop2073</t>
  </si>
  <si>
    <t>2073. Cửa Hàng Co.opFood liên khu 4-5</t>
  </si>
  <si>
    <t>144/5 Liên Khu 4-5, Phường Bình Tân, TP HCM</t>
  </si>
  <si>
    <t>coop2076</t>
  </si>
  <si>
    <t>Cửa Hàng Co.opFood Trần Thị Cờ 292</t>
  </si>
  <si>
    <t>292 Trần Thị Cờ, phường Thới An, TP HCM</t>
  </si>
  <si>
    <t>coop2078</t>
  </si>
  <si>
    <t>Cửa hàng Co.opFood Nguyễn Thái Bình 349</t>
  </si>
  <si>
    <t>349 Nguyễn Thái Bình, Phường Bảy Hiền, TP HCM</t>
  </si>
  <si>
    <t>coop2079</t>
  </si>
  <si>
    <t>Cửa Hàng Co.opFood ĐS9 Linh Tây</t>
  </si>
  <si>
    <t>63A Đường Số 9, Phường Linh Xuân, TP HCM</t>
  </si>
  <si>
    <t>coop2080</t>
  </si>
  <si>
    <t>Cửa Hàng Co.opFood Trần Văn Mười 12</t>
  </si>
  <si>
    <t>12/6B Trần Văn Mười, Xã Xuân Thới Đông, Hóc Môn, TP. HCM</t>
  </si>
  <si>
    <t>coop2081</t>
  </si>
  <si>
    <t>Cửa hàng Co.op Food  Lê Thị Hồng 40</t>
  </si>
  <si>
    <t>40/51 Lê Thị Hồng, Phường 17, Quận Gò Vấp, Tp.HCM</t>
  </si>
  <si>
    <t>coop2082</t>
  </si>
  <si>
    <t>Cửa Hàng Co.opFood An Lộc</t>
  </si>
  <si>
    <t>107 - 109 Đường Số 5, Phường Gò Vấp, TP HCM</t>
  </si>
  <si>
    <t>coop2083</t>
  </si>
  <si>
    <t>Cửa Hàng Co.opFood Lê Văn Khương 551</t>
  </si>
  <si>
    <t>551/197 – 551/199 Lê Văn Khương, KP 5, Phường Hiệp Thành, Quận 12, Tp.HCM</t>
  </si>
  <si>
    <t>coop2084</t>
  </si>
  <si>
    <t>Cửa Hàng Co.opFood Sơn Kỳ 1</t>
  </si>
  <si>
    <t>01 Đường DC8, Phường Sơn Kỳ, Quận Tân Phú, Tp.HCM</t>
  </si>
  <si>
    <t>coop2085</t>
  </si>
  <si>
    <t>Cửa Hàng Co.opFood Phan Văn Hớn 285</t>
  </si>
  <si>
    <t>TM.02, Tầng 1+ Tầng 2 Tòa nhà Green Nest 3, thuộc Chung cư Tecco Tower Tham Lương (Tecco Green Nest), Phường Đông Hưng, TP HCM</t>
  </si>
  <si>
    <t>coop2086</t>
  </si>
  <si>
    <t>Cửa hàng Co.op Food Trường Chinh 22</t>
  </si>
  <si>
    <t>Căn hộ 0.09, Tầng trệt và lửng, Chung cư 163A đường Trường Chinh, Phường Đông Hưng, TP HCM</t>
  </si>
  <si>
    <t>coop2087</t>
  </si>
  <si>
    <t>Cửa Hàng Co.opFood Vision</t>
  </si>
  <si>
    <t>Tầng Trệt, Block C, Khu dân cư Tầm nhì (TTTM Vision), 96 Trần Đại Nghĩa, Phường An Lạc, TP HCM</t>
  </si>
  <si>
    <t>coop2088</t>
  </si>
  <si>
    <t>Cửa Hàng Co.opFood Tam Phú</t>
  </si>
  <si>
    <t>Căn số 007-0.08, Khối A1, Chung Cư Tam Phú, Đường Cây Keo, Phường Tam Bình, TP HCM</t>
  </si>
  <si>
    <t>coop2089</t>
  </si>
  <si>
    <t>Cửa Hàng Co.opFood Sunview</t>
  </si>
  <si>
    <t>Số 0. 10 Đường Gò Dưa, Tầng 1, Khối A1 Chung Cư Thuộc Dự Án Khu Nhà Ở Hiệp Bình Phước - Tam Bình, Phường Hiệp Bình, TP HCM</t>
  </si>
  <si>
    <t>coop2090</t>
  </si>
  <si>
    <t>Cửa Hàng Co.opFood Tân Sơn Nhì</t>
  </si>
  <si>
    <t>177 Tân Sơn Nhì, Phường Tân Sơn Nhì, Quận Tân Phú, Tp.HCM</t>
  </si>
  <si>
    <t>coop2095</t>
  </si>
  <si>
    <t>Cửa Hàng Co.opFood Thủ Thiêm Garden</t>
  </si>
  <si>
    <t>Số 1.01 Lô A (Căn DVTM A-1-01, Tầng 1, Block A), dự án Chung cư Phước Long B, 269 Đường Liên Phường, khu phố 6, Phường Phước Long B, Thành phố Thủ Đức, Thành phố Hồ Chí Minh</t>
  </si>
  <si>
    <t>coop2097</t>
  </si>
  <si>
    <t>Cửa Hàng Co.opFood Phạm Văn Hai 91</t>
  </si>
  <si>
    <t>91 Phạm Văn Hai, Phường 3, Quận Tân Bình, Tp.HCM</t>
  </si>
  <si>
    <t>coop2101</t>
  </si>
  <si>
    <t>Cửa Hàng Co.opFood Đất Mới 272</t>
  </si>
  <si>
    <t>272A Đất Mới, Phường Bình Trị Đông, TP HCM</t>
  </si>
  <si>
    <t>coop2102</t>
  </si>
  <si>
    <t>Cửa Hàng Co.opFood Tô Ngọc Vân 478</t>
  </si>
  <si>
    <t>478A - 482A Tô Ngọc Vân, Phường Thới An, TP HCM</t>
  </si>
  <si>
    <t>coop2104</t>
  </si>
  <si>
    <t>Cửa Hàng Co.opFood Cây Trâm</t>
  </si>
  <si>
    <t>246 Nguyễn Văn Khối, Phường Thông Tây Hội, TP HCM</t>
  </si>
  <si>
    <t>coop2105</t>
  </si>
  <si>
    <t>Cửa Hàng Co.opFood Tỉnh Lộ 15-275</t>
  </si>
  <si>
    <t>Số 287 Tỉnh lộ 15, Xã Phú Hòa Đông, TP HCM</t>
  </si>
  <si>
    <t>coop2106</t>
  </si>
  <si>
    <t>Cửa Hàng Co.opFood CC Calla Garden</t>
  </si>
  <si>
    <t>Căn hộ thương mại dịch vụ T2 - 0.02 thuộc chung cư cao tầng Calla Garden, Khu dân cư Greenlife - 13C, Khu đô thị mới Nam Thành phố, Xã Bình Hưng, TP HCM</t>
  </si>
  <si>
    <t>coop2108</t>
  </si>
  <si>
    <t>Cửa Hàng Co.opFood Chung Cư Ehome S</t>
  </si>
  <si>
    <t>Tầng 1 (trệt),Block A Ehome S, Đường số 9, Phường Long Trường, TP HCM</t>
  </si>
  <si>
    <t>coop2110</t>
  </si>
  <si>
    <t>Cửa Hàng Co.opFood Nguyễn Thị Búp 101M</t>
  </si>
  <si>
    <t>101M Nguyễn Thị Búp, Phường Tân Thới Hiệp, TP HCM</t>
  </si>
  <si>
    <t>coop2113</t>
  </si>
  <si>
    <t>Cửa Hàng Co.opFood Chung Cư Saigon Co.op</t>
  </si>
  <si>
    <t>Tầng trệt- lửng khu chức năng TM-DV ký hiệu số 0.02 Chung cư Saigon Co.op số 688/57/99 Lê Đức Thọ, Phường An Hội Đông, TP HCM</t>
  </si>
  <si>
    <t>coop2115</t>
  </si>
  <si>
    <t>Cửa Hàng Co.opFood Thanh Đa</t>
  </si>
  <si>
    <t>Tầng 1, Cao ốc căn hộ và văn phòng Thanh Yến - Bình Thạnh, Số 7 Thanh Đa, Phường Bình Quới, TP HCM</t>
  </si>
  <si>
    <t>coop212</t>
  </si>
  <si>
    <t>Cửa Hàng Co.opFood Pasteur</t>
  </si>
  <si>
    <t>95 Pasteur, Phường Sài Gòn, TP HCM</t>
  </si>
  <si>
    <t>coop2120</t>
  </si>
  <si>
    <t>Cửa Hàng Co.opFood Nguyễn Thông 1</t>
  </si>
  <si>
    <t>Số 01 Nguyễn Thông, phường Nhiêu Lộc, TP HCM</t>
  </si>
  <si>
    <t>coop2123</t>
  </si>
  <si>
    <t>Cửa Hàng Co.opFood Bình Khánh</t>
  </si>
  <si>
    <t>2680 Huỳnh Tấn Phát, Xã Nhà Bè, TP HCM</t>
  </si>
  <si>
    <t>coop2124</t>
  </si>
  <si>
    <t>Cửa Hàng Co.opFood Thoại Ngọc Hầu 1</t>
  </si>
  <si>
    <t>1C Thoại Ngọc Hầu, Phường Hòa Thạnh, Quận Tân Phú, HCM</t>
  </si>
  <si>
    <t>coop2125</t>
  </si>
  <si>
    <t>Cửa Hàng Co.opFood Vĩnh Viễn 393</t>
  </si>
  <si>
    <t>391-393 Vĩnh Viễn, Phường Diên Hồng, TP HCM</t>
  </si>
  <si>
    <t>coop2129</t>
  </si>
  <si>
    <t>Cửa Hàng Co.opFood Nguyễn Văn Tạo</t>
  </si>
  <si>
    <t>102/5 Đường Nguyễn Văn Tạo, Xã Hiệp Phước, TP HCM</t>
  </si>
  <si>
    <t>coop213</t>
  </si>
  <si>
    <t>Cửa Hàng Co.opFood Trần Chánh Chiếu</t>
  </si>
  <si>
    <t>113 Trần Chánh Chiếu, Phường Chợ Lớn, TP HCM</t>
  </si>
  <si>
    <t>coop2131</t>
  </si>
  <si>
    <t>Cửa Hàng Co.opFood Quách Đình Bảo</t>
  </si>
  <si>
    <t>37 Quách Đình Bảo, Phường Phú Thạnh, TP HCM</t>
  </si>
  <si>
    <t>coop2132</t>
  </si>
  <si>
    <t>Cửa Hàng Co.opFood Trương Quốc Dung</t>
  </si>
  <si>
    <t>35-37 Trương Quốc Dung, Phường Phú Nhuận, TP HCM</t>
  </si>
  <si>
    <t>coop2134</t>
  </si>
  <si>
    <t>Cửa Hàng Co.opFood CC Phú Hoàng Anh</t>
  </si>
  <si>
    <t>Nhà thương mại dịch vụ số 1.4, tầng 1, Khu C Cao ốc Phú Hoàng Anh, Đường Nguyễn Hữu Thọ, xã Phước Kiển, TP HCM</t>
  </si>
  <si>
    <t>coop2135</t>
  </si>
  <si>
    <t>Cửa Hàng Co.opFood Nguyễn Văn Dung</t>
  </si>
  <si>
    <t>18C - 18D Nguyễn Văn Dung, Phường An Nhơn, TP HCM</t>
  </si>
  <si>
    <t>coop2137</t>
  </si>
  <si>
    <t>Cửa Hàng Co.opFood Nguyễn Thái Học Premium</t>
  </si>
  <si>
    <t>199-205 Nguyễn Thái Học, Phường Bến Thành, TP HCM</t>
  </si>
  <si>
    <t>coop2138</t>
  </si>
  <si>
    <t>Cửa Hàng Co.opFood Đường Số 8 Linh Trung</t>
  </si>
  <si>
    <t>12 Đường số 8, phường Linh Xuân, TP HCM</t>
  </si>
  <si>
    <t>coop214</t>
  </si>
  <si>
    <t>Cửa Hàng Co.opFood Chu Văn An</t>
  </si>
  <si>
    <t>43 Đường số 1, Cư xá Chu Văn An, Phường Bình Thạnh, TP HCM</t>
  </si>
  <si>
    <t>coop2141</t>
  </si>
  <si>
    <t>Cửa Hàng Co.opFood Thới Hòa</t>
  </si>
  <si>
    <t>E5/18B Thới Hòa, Xã Vĩnh Lộc, TP HCM</t>
  </si>
  <si>
    <t>coop2142</t>
  </si>
  <si>
    <t>Cửa Hàng Co.opFood Kỳ Đồng</t>
  </si>
  <si>
    <t>20A Kỳ Đồng, Phường Nhiêu Lộc, TP HCM</t>
  </si>
  <si>
    <t>coop2147</t>
  </si>
  <si>
    <t>Cửa Hàng Co.opFood Ehome 3</t>
  </si>
  <si>
    <t>31-33 Đường số 1, Khu Tái Định Cư Cảng Sông Phú Định, phường Phú Định, TP HCM</t>
  </si>
  <si>
    <t>coop2148</t>
  </si>
  <si>
    <t>Cửa Hàng Co.opFood Nguyễn Sỹ Sách</t>
  </si>
  <si>
    <t>77 Nguyễn Sỹ Sách, phường Tân Bình, TP HCM</t>
  </si>
  <si>
    <t>coop2150</t>
  </si>
  <si>
    <t>Cửa Hàng Co.opFood Nguyễn Văn Đậu 21</t>
  </si>
  <si>
    <t>21A - 21A1 Nguyễn Văn Đậu, Phường Đức Nhuận, TP HCM</t>
  </si>
  <si>
    <t>coop2152</t>
  </si>
  <si>
    <t>Cửa Hàng Co.opFood Trung Mỹ Tây</t>
  </si>
  <si>
    <t>206 Quốc Lộ 22, phường Trung Mỹ Tây,TP HCM</t>
  </si>
  <si>
    <t>coop2153</t>
  </si>
  <si>
    <t>Cửa Hàng Co.opFood CC Akari City</t>
  </si>
  <si>
    <t>Căn thương mại dịch vụ số AK5-000.02, Tháp T4, T5 - Block D, Chung cư Hoàng Nam (Akari City), phường An Lạc, TP HCM</t>
  </si>
  <si>
    <t>coop2154</t>
  </si>
  <si>
    <t>Cửa Hàng Co.opFood Nơ Trang Long 17</t>
  </si>
  <si>
    <t>Số 17A - 19 -23/1A Nơ Trang Long, phường Gia Định, TP HCM</t>
  </si>
  <si>
    <t>coop2156</t>
  </si>
  <si>
    <t>Cửa Hàng Co.opFood Phan Đình Phùng</t>
  </si>
  <si>
    <t>93 Bắc Ái, Phường Tân Sơn, TP HCM</t>
  </si>
  <si>
    <t>coop2157</t>
  </si>
  <si>
    <t>Cửa Hàng Co.opFood CC Hoàng Quân 2</t>
  </si>
  <si>
    <t>Căn số SH4-07, Tầng 1, Khối HQ4, Khu Chung cư CC1 - Khu 2 thuộc Khu 17 - Khu đô thị mới Nam thành phố, Đại lộ Nguyễn Văn Linh, phường Bình Đông, TP HCM</t>
  </si>
  <si>
    <t>coop2158</t>
  </si>
  <si>
    <t>Cửa Hàng Co.opFood CC Lavita Charm</t>
  </si>
  <si>
    <t>Số 0.15, Tầng 1+2 (Lầu Trệt + 1), Khối A, chung cư Lavita Charm, 58 Đường số 1, khu nhà Lilama 45.1, Phường Thủ Đức, TP HCM</t>
  </si>
  <si>
    <t>coop2159</t>
  </si>
  <si>
    <t>Cửa Hàng Co.opFood Lê Văn Thọ 561</t>
  </si>
  <si>
    <t>561 Lê Văn Thọ, P.14, Q.Gò Vấp, TP.HCM</t>
  </si>
  <si>
    <t>coop2161</t>
  </si>
  <si>
    <t>Cửa hàng Co.op Food CC Sunrise Riverside</t>
  </si>
  <si>
    <t>Căn hộ K.1.11 và K.1.12, tầng 1, Tháp K, thuộc Dự án Khu nhà ở xã Phước Kiển (Lô G và Lô E), Ấp 5, Xã Phước Kiển, Huyện Nhà Bè, HCM</t>
  </si>
  <si>
    <t>coop2162</t>
  </si>
  <si>
    <t>Cửa hàng Co.op Food CC Hoàng Anh Gold House</t>
  </si>
  <si>
    <t>Nhà thương mại dịch vụ số 1.3, Khu B1, Khu nhà ở xã Phước Kiển (Hoàng Anh Gold House), đường Lê Văn Lương, Xã Nhà Bè, TP HCM</t>
  </si>
  <si>
    <t>coop2163</t>
  </si>
  <si>
    <t>Cửa hàng Co.op Food Lý Chiêu Hoàng 113</t>
  </si>
  <si>
    <t>113 Lý Chiêu Hoàng, Phường Bình Phú, TP HCM</t>
  </si>
  <si>
    <t>coop2164</t>
  </si>
  <si>
    <t>Cửa hàng Co.op Food CC Hausneo</t>
  </si>
  <si>
    <t>Căn hộ B.0.03 Lô B, chung cư Bảo Minh EZLAND (HausNeo), số 02 đường số 11, Phường Long Trường, TP HCM</t>
  </si>
  <si>
    <t>coop2168</t>
  </si>
  <si>
    <t>Cửa Hàng Co.opFood Bình Thới 205</t>
  </si>
  <si>
    <t>205-205A Bình Thới, phường 10, quận 11, thành phố Hồ Chí Minh</t>
  </si>
  <si>
    <t>coop2169</t>
  </si>
  <si>
    <t>Cửa Hàng Co.opFood Kha Vạn Cân 557</t>
  </si>
  <si>
    <t>557 phường Kha Vạn Cân, khu phố 6, phường Linh Đông, thành phố Thủ Đức, thành phố Hồ Chí Minh, Việt Nam</t>
  </si>
  <si>
    <t>Phường Linh Đông</t>
  </si>
  <si>
    <t>coop217</t>
  </si>
  <si>
    <t>Cửa Hàng Co.opFood Lê Văn Sỹ</t>
  </si>
  <si>
    <t>209 Lê Văn Sỹ, Phường Nhiêu Lộc, TP HCM</t>
  </si>
  <si>
    <t>coop2170</t>
  </si>
  <si>
    <t>Cửa Hàng Co.opFood Lạc Long Quân 87</t>
  </si>
  <si>
    <t>87 Lạc Long Quân, phường Minh Phụng, TP HCM</t>
  </si>
  <si>
    <t>coop2171</t>
  </si>
  <si>
    <t>Cửa Hàng Co.opFood Chung Cư Hà Đô</t>
  </si>
  <si>
    <t>Số 0.03 tầng trệt lô B, chung cư Hà Đô, đường Nguyễn Văn Công, phường Hạnh Thông, TP HCM</t>
  </si>
  <si>
    <t>COOP2172</t>
  </si>
  <si>
    <t>Cửa hàng Co.op Food CC Centum Wealth Complex</t>
  </si>
  <si>
    <t>Căn 0.02 và 0.03 tại tầng 1,2 Khối A1, Khu phức hợp Bách Phú Thịnh (Centum Wealth Complex), số 2A đường Phan Chu Trinh, phường Tăng Nhớn Phú, TP HCM</t>
  </si>
  <si>
    <t>coop2174</t>
  </si>
  <si>
    <t>Cửa Hàng Co.opFood Chung cư Cityland</t>
  </si>
  <si>
    <t>Lô TM P5-00.08, nhà chung cư thuộc Khu Dân cư Cityland Z751 Khu B và D (KDC Cityland Park Hill), Phường 10, quận Gò Vấp, thành phố Hồ Chí Minh</t>
  </si>
  <si>
    <t>Phường 10</t>
  </si>
  <si>
    <t>Coop2175</t>
  </si>
  <si>
    <t>Cửa hàng Co.opfood Nguyên Hồng</t>
  </si>
  <si>
    <t>84 Nguyên Hồng, Phường Hạnh Thông, TP HCM</t>
  </si>
  <si>
    <t>Coop2176</t>
  </si>
  <si>
    <t>Cửa hàng Co.opFood CC Sky 9</t>
  </si>
  <si>
    <t>Sô 0.08 và 0.09, Khối 2, Tầng trệt, Khu chung cư cao tầng tại số 61 - 63, đường số 1, phường Long Trường, TP HCM</t>
  </si>
  <si>
    <t>coop2177</t>
  </si>
  <si>
    <t>Cửa Hàng Co.opFood Lương Thế Vinh 30</t>
  </si>
  <si>
    <t>30 đường Lương Thé Vinh, phường Tân Phú, TP HCM</t>
  </si>
  <si>
    <t>coop2178</t>
  </si>
  <si>
    <t>Cửa Hàng Co.opFood CC Rainbow S1.07</t>
  </si>
  <si>
    <t>Cửa hàng số 1.14, Tòa nhà S1.07, Khu A - Dự án khu dân cư và công viên Phước Thiện, 512 Nguyễn Xiển, Phường Long Bình, TP HCM</t>
  </si>
  <si>
    <t>coop2179</t>
  </si>
  <si>
    <t>Cửa Hàng Co.opFood CC Rainbow S3.02</t>
  </si>
  <si>
    <t>Cửa hàng số 1.03, tầng 1, Tòa nhà chung cư S3,02, Khu A - Dự án khu dân cư và công viên Phước Thiện, 512 Nguyễn Xiển, Phường Long Bình, TP HCM</t>
  </si>
  <si>
    <t>coop2180</t>
  </si>
  <si>
    <t>Cửa hàng Co.opFood CC Origami S10.03</t>
  </si>
  <si>
    <t>Số 1.05, tầng 1, Tòa nhà chung cư S10.03, thuộc khu nhà ở cao tầng - Dự án Khu dân cư và công viên Phước Thiện, 88 Phước Thiện, Phường Long Bình, TP HCM</t>
  </si>
  <si>
    <t>coop2181</t>
  </si>
  <si>
    <t>Cửa hàng Co.opFood CC Origami S10.07</t>
  </si>
  <si>
    <t>Cửa hàng số 1.05, tầng 1, Tòa nhà chung cư số S10.07, thuộc khu nhà ở cao tầng - Dự án Khu dân cư và công viên Phước Thiện, 88 Phước Thiện, khu phố Phước Thiện, Phường Long Bình, Thành phố Thủ Đức, Thành phố Hồ Chí Minh</t>
  </si>
  <si>
    <t>coop2182</t>
  </si>
  <si>
    <t>Cửa hàng Co.opFood CC Origami S8.01</t>
  </si>
  <si>
    <t>Cửa hàng số 1.09, tầng 1, Tòa nhà chung cư số S8.01, thuộc Khu nhà ở cao tầng - Dự án khu dân cư và công viên Phước Thiện, 88 Phước Thiện, Phường Long Bình, TP HCM</t>
  </si>
  <si>
    <t>coop2183</t>
  </si>
  <si>
    <t>Cửa hàng Co.opFood CC Origami S7.03</t>
  </si>
  <si>
    <t>Cửa hàng số 1.04, tầng 1, Tòa nhà chung cư số S7.03, thuộc Khu nhà ở cao tầng - Dự án khu dân cư và công viên Phước Thiện, 88 Phước Thiện, Phường Long Bình, TP HCM</t>
  </si>
  <si>
    <t>Coop2184</t>
  </si>
  <si>
    <t>Coopfood CC Happy City</t>
  </si>
  <si>
    <t>Tầng trệt (tầng 1), khối nhà B, chung cư Lô số 1, Dự án Khu dân cư Hạnh Phúc, Lô 11B, xã Bình Hưng, TP HCM</t>
  </si>
  <si>
    <t>coop2185</t>
  </si>
  <si>
    <t>Cửa hàng Co.opFood KDC Hiệp Bình</t>
  </si>
  <si>
    <t>61/23B Đường số 48, Phường Hiệp Bình, TP HCM</t>
  </si>
  <si>
    <t>coop2186</t>
  </si>
  <si>
    <t>Cửa hàng Co.op Food 109 Lò Lu</t>
  </si>
  <si>
    <t>Số 109 Lò Lu, phường Long Phước, TP HCM</t>
  </si>
  <si>
    <t>coop2187</t>
  </si>
  <si>
    <t>Cửa Hàng Co.opFood 239 Phạm Văn Chí</t>
  </si>
  <si>
    <t>239 Phạm Văn Chí, Phường Bình Phú, TP HCM</t>
  </si>
  <si>
    <t>coop2188</t>
  </si>
  <si>
    <t>Cửa Hàng Co.opFood Cư Xá Đô Thành</t>
  </si>
  <si>
    <t>Số 2, Đường số 3, Cư xá Đô Thành, Phường Bàn Cờ, TP HCM</t>
  </si>
  <si>
    <t>coop2189</t>
  </si>
  <si>
    <t>Cửa Hàng Co.opFood Phạm Phú Thứ 126</t>
  </si>
  <si>
    <t>126 - 128 Phạm Phú Thứ, Phường Bảy Hiền, TP HCM</t>
  </si>
  <si>
    <t>coop2190</t>
  </si>
  <si>
    <t>Cửa hàng Co.op Food Nguyễn Sơn 325</t>
  </si>
  <si>
    <t>325 - 325A Nguyễn Sơn, Phường Phú Thạnh, TP HCM</t>
  </si>
  <si>
    <t>coop220</t>
  </si>
  <si>
    <t>Cửa Hàng Co.opFood Bạch Mã</t>
  </si>
  <si>
    <t>36 Cửu Long, Phường Hòa Hưng, TP HCM</t>
  </si>
  <si>
    <t>coop227</t>
  </si>
  <si>
    <t>Cửa Hàng Co.opFood Linh Trung</t>
  </si>
  <si>
    <t>Lô Cv 5, Khu Chế Xuất Linh Trung II, Phường Tam Bình, TP HCM</t>
  </si>
  <si>
    <t>coop230</t>
  </si>
  <si>
    <t>Cửa Hàng Co.opFood Lê Quang Định</t>
  </si>
  <si>
    <t>283 Lê Quang Định, Phường Gia Định, TP HCM</t>
  </si>
  <si>
    <t>coop233</t>
  </si>
  <si>
    <t>Cửa Hàng Co.opFood Nguyễn Thị Định</t>
  </si>
  <si>
    <t>Số 431 Nguyễn Thị Định, Phường Cát Lái, TP HCM</t>
  </si>
  <si>
    <t>coop239</t>
  </si>
  <si>
    <t>Cửa Hàng Co.opFood Phú Lợi</t>
  </si>
  <si>
    <t>3419C Phạm Thế Hiển, P7,Quận 8, TPHCM</t>
  </si>
  <si>
    <t>coop247</t>
  </si>
  <si>
    <t>Cửa Hàng Co.opFood Lâm Văn Bền</t>
  </si>
  <si>
    <t>169 Lâm Văn Bền, Phường Tân Thuận, TP HCM</t>
  </si>
  <si>
    <t>coop253</t>
  </si>
  <si>
    <t>Cửa Hàng Co.opFood Tô Ngọc Vân</t>
  </si>
  <si>
    <t>200 Tô Ngọc Vân, P.Linh Trung, Q.Thủ Đức, HCM</t>
  </si>
  <si>
    <t>coop254</t>
  </si>
  <si>
    <t>Cửa Hàng Co.opFood Vĩnh Hội</t>
  </si>
  <si>
    <t>102-104 Vĩnh Hội, Phường Khánh Hội, TP HCM</t>
  </si>
  <si>
    <t>coop255</t>
  </si>
  <si>
    <t>Cửa Hàng Co.opFood Phạm Thế Hiển</t>
  </si>
  <si>
    <t>1802 Phạm Thế Hiển, Quận 8, HCM</t>
  </si>
  <si>
    <t>coop256</t>
  </si>
  <si>
    <t>Cửa Hàng Co.opFood Phú Xuân</t>
  </si>
  <si>
    <t>Số 59/1, Huỳnh Tấn Phát, Xã Nhà Bè, TP HCM</t>
  </si>
  <si>
    <t>coop267</t>
  </si>
  <si>
    <t>Cửa Hàng Co.opFood Kha Vạn Cân</t>
  </si>
  <si>
    <t>1162 Kha Vạn Cân, Phường Thủ Đức, TP HCM</t>
  </si>
  <si>
    <t>coop277</t>
  </si>
  <si>
    <t>Cửa Hàng Co.opFood Trương Công Định</t>
  </si>
  <si>
    <t>Một phần Khu thương mại tại Tầng trệt thuộc Block C của Dự án The Harmona, số 21 Trương Công Định, Phường Tân Bình, TP HCM</t>
  </si>
  <si>
    <t>coop279</t>
  </si>
  <si>
    <t>Cửa Hàng Co.opFood Tôn Thất Thuyết</t>
  </si>
  <si>
    <t>42 Tôn Thất Thuyết, Phường Khánh Hội, TP HCM</t>
  </si>
  <si>
    <t>coop287</t>
  </si>
  <si>
    <t>Cửa Hàng Co.opFood Gò Xoài</t>
  </si>
  <si>
    <t>233 Gò Xoài, phường Bình Hưng Hoà, Quận Bình Tân, Tp.HCM</t>
  </si>
  <si>
    <t>coop290</t>
  </si>
  <si>
    <t>Cửa Hàng Co.opFood Nguyễn Văn Tăng</t>
  </si>
  <si>
    <t>437 Nguyễn Văn Tăng, P. Long Thạnh Mỹ, Q.9</t>
  </si>
  <si>
    <t>coop293</t>
  </si>
  <si>
    <t>Cửa Hàng Co.opFood Nguyễn Duy Trinh</t>
  </si>
  <si>
    <t>605 Nguyễn Duy Trinh, Phường Bình Trưng, TP HCM</t>
  </si>
  <si>
    <t>coop3801</t>
  </si>
  <si>
    <t>Cửa Hàng Co.opFood HT Hồng Lĩnh</t>
  </si>
  <si>
    <t>Số 1A, đường Nguyễn Đông Chi, P.Nam Hồng, TX Hồng Lĩnh, Tỉnh Hà Tĩnh</t>
  </si>
  <si>
    <t>coop3802</t>
  </si>
  <si>
    <t>Cửa Hàng Co.opFood HT Nguyễn Biên</t>
  </si>
  <si>
    <t>Số 34 Nguyễn Biên, xã Cẩm Xuyên, tỉnh Hà Tĩnh</t>
  </si>
  <si>
    <t>coop3804</t>
  </si>
  <si>
    <t>Cửa Hàng Co.opFood Hà Huy Tập (15005)</t>
  </si>
  <si>
    <t>365-367 Đường Hà Huy Tập, tổ 3, Phường Hà Huy Tập, Tp.Hà Tĩnh, Tỉnh Hà Tĩnh</t>
  </si>
  <si>
    <t>coop409</t>
  </si>
  <si>
    <t>Cửa Hàng Co.opFood Hiệp Bình Chánh</t>
  </si>
  <si>
    <t>33 Đường Số 12, Phường Hiệp Bình, TP HCM</t>
  </si>
  <si>
    <t>coop5001</t>
  </si>
  <si>
    <t>Cửa Hàng Co.opFood Hoàng Hữu Nam 222</t>
  </si>
  <si>
    <t>198D Hoàng Hữu Nam, Phường Tăng Nhơn Phú, TP HCM</t>
  </si>
  <si>
    <t>coop629</t>
  </si>
  <si>
    <t>Cửa Hàng Co.opFood 7 Lê Thị Hà</t>
  </si>
  <si>
    <t>451C đường Lê Thị Hà, Xã Hóc Môn, TP HCM</t>
  </si>
  <si>
    <t>coop636</t>
  </si>
  <si>
    <t>Cửa Hàng Co.opFood Flora</t>
  </si>
  <si>
    <t>623 Đỗ Xuân Hợp, Phường Phước Long B, Thành phố Thủ Đức, TP.HCM</t>
  </si>
  <si>
    <t>coop638</t>
  </si>
  <si>
    <t>Cửa hàng Co.op Food Nguyễn Lương Bằng</t>
  </si>
  <si>
    <t>Căn hộ ký hiệu SN-03, Khối nhà D, số 188 Đường Nguyễn Lương Bằng, Phường Tân Mỹ, TP HCM</t>
  </si>
  <si>
    <t>coop640</t>
  </si>
  <si>
    <t>Cửa Hàng Co.opFood CC Sơn Kỳ</t>
  </si>
  <si>
    <t>Căn hộ thương mại số C-0-06 Block C, thuộc nhà chung cư Tanibuilding Sơn Kỳ 1, Đường CN13-DC8-DC13, phường Sơn Kỳ, Quận Tân Phú, HCM</t>
  </si>
  <si>
    <t>coop644</t>
  </si>
  <si>
    <t>Cửa Hàng Co.opFood 174 Phan Văn Hớn</t>
  </si>
  <si>
    <t>174-176 Phan Văn Hớn, Phường Đông Hưng, TP HCM</t>
  </si>
  <si>
    <t>coop648</t>
  </si>
  <si>
    <t>Cửa hàng Co.opFood Tam Bình</t>
  </si>
  <si>
    <t>603 Tỉnh lộ 43, Phường Tam Bình, Thành phố Thủ Đức, Thành phố HCM</t>
  </si>
  <si>
    <t>coop655</t>
  </si>
  <si>
    <t>Cửa Hàng Co.opFood Làng Tăng Phú</t>
  </si>
  <si>
    <t>21C Làng Tăng Phú, Phường Tăng Nhơn Phú, TP HCM</t>
  </si>
  <si>
    <t>coop683</t>
  </si>
  <si>
    <t>Cửa Hàng Co.opFood Xuân Hiệp</t>
  </si>
  <si>
    <t>72A Đường Số 8, Phường Linh Xuân, TP HCM</t>
  </si>
  <si>
    <t>coop684</t>
  </si>
  <si>
    <t>Cửa Hàng Co.opFood Tân Quý Tây</t>
  </si>
  <si>
    <t>5/17D Hương Lộ 11, Xã Bình Chánh, TP HCM</t>
  </si>
  <si>
    <t>coop688</t>
  </si>
  <si>
    <t>Cửa Hàng Co.opFood Nguyễn Duy Trinh 192</t>
  </si>
  <si>
    <t>192 và 192/1 Nguyễn Duy Trinh, PhườngBình Trưng, TP HCM</t>
  </si>
  <si>
    <t>coop690</t>
  </si>
  <si>
    <t>Cửa Hàng Co.opFood Xóm Chiếu</t>
  </si>
  <si>
    <t>224A Xóm Chiếu, Phường Xóm Chiếu, TP HCM</t>
  </si>
  <si>
    <t>coop69026</t>
  </si>
  <si>
    <t>Cửa Hàng Co.opFood Nhượng Quyền Phổ Quang</t>
  </si>
  <si>
    <t>110 Phổ Quang, phường 9, quận Phú Nhuận, HCM</t>
  </si>
  <si>
    <t>coop69068</t>
  </si>
  <si>
    <t>Cửa hàng Co.op Food nhượng quyền Phố Đông</t>
  </si>
  <si>
    <t>C29-30 Khu phố Hoàng Ngân, KĐT Phố Đông, 1145/22 Nguyễn Thị Định, Phường Cát Lái, Quận 2, HCM</t>
  </si>
  <si>
    <t>Phường Cát Lái</t>
  </si>
  <si>
    <t>coop693</t>
  </si>
  <si>
    <t>Cửa Hàng Co.opFood Tam Bình 196</t>
  </si>
  <si>
    <t>204 Tam Bình, Phường Tam Bình, TP HCM</t>
  </si>
  <si>
    <t>coop697</t>
  </si>
  <si>
    <t>Cửa Hàng Co.opFood Trịnh Đình Thảo 31</t>
  </si>
  <si>
    <t>31 Trịnh Đình Thảo Phường Tân Phú, TP HCM</t>
  </si>
  <si>
    <t>coop698</t>
  </si>
  <si>
    <t>Cửa Hàng Co.opFood Tân Hương 262</t>
  </si>
  <si>
    <t>262 Tân Hương, Phường Tân Hưng, TP HCM</t>
  </si>
  <si>
    <t>coop9102</t>
  </si>
  <si>
    <t>Co.op Food Miền Bắc</t>
  </si>
  <si>
    <t>Tầng 1, Tòa 17T4 Dự án Hapulico Complex, Số 01 Đường Nguyễn Huy Tưởng, Phường Thanh Xuân, TP.Hà Nội, Việt Nam</t>
  </si>
  <si>
    <t>MIENBAC;Coopfood;COOP</t>
  </si>
  <si>
    <t>C6 HÀ NỘI</t>
  </si>
  <si>
    <t>coop9103</t>
  </si>
  <si>
    <t>Cửa hàng Co.op Food HN Bắc Hà C14</t>
  </si>
  <si>
    <t>Tầng 01 của Tòa CT2 Tòa Nhà Bắc Hà C14, Phường Đại Mỗ, TP Hà Nội</t>
  </si>
  <si>
    <t>ĐẠI MỖ</t>
  </si>
  <si>
    <t>coop9104</t>
  </si>
  <si>
    <t>Cửa hàng Co.op Food HN Triều Khúc</t>
  </si>
  <si>
    <t>B8 Pandora 53 Triều Khúc, Phường Thanh Xuân, TP Hà Nội</t>
  </si>
  <si>
    <t>THANH XUÂN</t>
  </si>
  <si>
    <t>coop9105</t>
  </si>
  <si>
    <t>Cửa hàng Co.op Food HN Bắc Hà Tower</t>
  </si>
  <si>
    <t>Một phần tầng 01, CT2, Bắc Hà Tower, Phường Đại Mỗ, TP Hà Nội</t>
  </si>
  <si>
    <t>coop9106</t>
  </si>
  <si>
    <t>Cửa hàng Co.op Food HN Khương Trung</t>
  </si>
  <si>
    <t>Tầng 1 Chung cư Star Tower – 283 Khương Trung, Quận Thanh Xuân, HN</t>
  </si>
  <si>
    <t>coop9107</t>
  </si>
  <si>
    <t>Cửa hàng Co.op Food HN Phùng Khoang</t>
  </si>
  <si>
    <t>Số 16 và số 17, lô số 2 thuộc Dự án khu nhà ở Phùng Khoang, Phường Đại Mỗ, TP Hà Nội</t>
  </si>
  <si>
    <t>coop9108</t>
  </si>
  <si>
    <t>Cửa hàng Co.op Food HN Văn Khê</t>
  </si>
  <si>
    <t>400m2 tầng 01 tòa nhà CT5A thuộc dự án Văn Khê tại địa chỉ Khu đô thị Văn Khê, Phường Hà Đông, TP Hà Nội</t>
  </si>
  <si>
    <t>HÀ ĐÔNG</t>
  </si>
  <si>
    <t>coop9109</t>
  </si>
  <si>
    <t>Cửa hàng Co.op Food HN The Vesta</t>
  </si>
  <si>
    <t>Kiot số 06-07 thuộc tầng 1- Tầng dịch vụ thương mại Tòa V3 của dự án khu nhà ở Xã hội Phú Lãm – The Vesta, Phường Phú Lương, TP Hà Nội</t>
  </si>
  <si>
    <t>coop9110</t>
  </si>
  <si>
    <t>Cửa hàng Co.op Food HN Green Stars</t>
  </si>
  <si>
    <t>Tầng 1- Tòa 21B5-chung cư Green Stars  -234 Phạm Văn Đồng, Cổ Nhuế - Bắc Từ Liêm - Hà Nội</t>
  </si>
  <si>
    <t>coop9114</t>
  </si>
  <si>
    <t>Cửa hàng Co.op Food HN AnLand</t>
  </si>
  <si>
    <t>Cửa hàng Shophouse số 04, mã căn SH04, tầng 1 -2 thuộc tòa HH01B thuộc dự án Hỗn Hợp thương mại và nhà ở HH01 (Anland), tại Khu đô thị mới Dương Nội, Phường Dương Nội, TP Hà Nội</t>
  </si>
  <si>
    <t>DƯƠNG NỘI</t>
  </si>
  <si>
    <t>coop9115</t>
  </si>
  <si>
    <t>Cửa hàng Co.op Food HN Ecohome</t>
  </si>
  <si>
    <t>Tầng 1, Số C2.15 Sảnh B thuộc tòa Ecohome 2, Đường Tân Xuân, Xã Đông Ngạc, Quận Bắc Từ Liêm, HN</t>
  </si>
  <si>
    <t>coop9116</t>
  </si>
  <si>
    <t>Cửa hàng Co.op Food HN Nghĩa Đô</t>
  </si>
  <si>
    <t>Gian hàng số 04 Tòa nhà CT1B, tầng 1 Khu đô thị Nghĩa Đô, Ngõ 106 Hoàng Quốc Việt, Phường Cổ Nhuế 1, Quận Bắc Từ Liêm, HN</t>
  </si>
  <si>
    <t>coop9120</t>
  </si>
  <si>
    <t>Cửa hàng Co.op Food HN VP2 Linh Đàm</t>
  </si>
  <si>
    <t>Tầng 1, chung cư NO-VP2 , Khu dịch vụ tổng hợp và nhà ở hồ Linh Đàm, Phường Hoàng Liệt, TP Hà Nội</t>
  </si>
  <si>
    <t>HOÀNG LIỆT</t>
  </si>
  <si>
    <t>coop9124</t>
  </si>
  <si>
    <t>Cửa hàng Co.op Food HN The K-Park</t>
  </si>
  <si>
    <t>Căn Ki ốt thương mại SH 42, Tầng 01, Tòa K3, Dự án Đầu tư xây dựng Khu nhà ở Hi Brand tại Khu đô thị mới Văn Phú, Phường Kiến Hưng, TP Hà Nội (The K-park)</t>
  </si>
  <si>
    <t>coop9126</t>
  </si>
  <si>
    <t>Cửa hàng Co.op Food HN Kim Văn Kim Lũ</t>
  </si>
  <si>
    <t>Nhà liền kề số 07 và số 08, Lô Liền kề TT2, Dự án Khu đô thị mới Kim Văn – Kim Lũ, Phường Định Công, TP Hà Nội</t>
  </si>
  <si>
    <t>ĐỊNH CÔNG</t>
  </si>
  <si>
    <t>coop9131</t>
  </si>
  <si>
    <t>Cửa hàng Co.op Food HN Thanh Hà Cienco 5</t>
  </si>
  <si>
    <t>Tầng 1, Kiot số 2 và số 4, Tòa nhà B2.1- HH03C, Khu đô thị Thanh Hà Cienco 5, xã Cự Khê, Huyện Thanh Oai, HN</t>
  </si>
  <si>
    <t>Huyện Thanh Oai</t>
  </si>
  <si>
    <t>coop9134</t>
  </si>
  <si>
    <t>Cửa hàng Co.op Food HN Xuân Mai Dương Nội</t>
  </si>
  <si>
    <t>Tầng 1, Lô số 04B, Tòa L, Dự án HH2 Khu đô thị mới Dương Nội, Phường Yên Nghĩa, TP Hà Nội</t>
  </si>
  <si>
    <t>coop9138</t>
  </si>
  <si>
    <t>Cửa hàng Co.op Food HN Thái Hà CT4</t>
  </si>
  <si>
    <t>Tầng 1, Lô 02, Tòa CT4, Dự án nhà ở cho cán bộ chiến sĩ – Bộ Công an, Phường Đông Ngạc, TP Hà Nội</t>
  </si>
  <si>
    <t>ĐÔNG NGẠC</t>
  </si>
  <si>
    <t>coop9139</t>
  </si>
  <si>
    <t>Cửa hàng Co.op Food HN Thái Hà HH</t>
  </si>
  <si>
    <t>Tầng 1, Lô số 05.1, Nhà chung cư HH, Dự án nhà ở Xã hội cho cán bộ chiến sĩ - Bộ Công an, Phường Đông Ngạc, TP Hà Nội</t>
  </si>
  <si>
    <t>coop9141</t>
  </si>
  <si>
    <t>Cửa hàng Co.op Food HN Mandarin</t>
  </si>
  <si>
    <t>Tầng 1, TM 108.2, Tòa D, Tổ hợp Dịch vụ thương mại văn hóa thể thao, nhà ở và văn phòng cho thuê (Mandarin Garden), số 493 Trương Định, Phường Hoàng Mai, TP Hà Nội</t>
  </si>
  <si>
    <t>HOÀNG MAI</t>
  </si>
  <si>
    <t>coop9143</t>
  </si>
  <si>
    <t>Cửa hàng Co.op Food HN VP6 Linh Đàm</t>
  </si>
  <si>
    <t>Ô số 11, Lô Ơ2, Bán đảo Linh Đàm, Phường Hoàng Liệt, TP Hà Nội</t>
  </si>
  <si>
    <t>coop9144</t>
  </si>
  <si>
    <t>Cửa hàng Co.op Food HN Sakura</t>
  </si>
  <si>
    <t>Tầng 1, Kiot 102, Tòa CT13, Khu đô thị mới Tứ Hiệp (Chung cư Sakura), Xã Thanh Trì, TP Hà Nội</t>
  </si>
  <si>
    <t>THANH TRÌ</t>
  </si>
  <si>
    <t>coop9146</t>
  </si>
  <si>
    <t>Cửa hàng Co.op Food HN V7 The Vesta</t>
  </si>
  <si>
    <t>Tầng 1, Kiot 18, Tòa V7, Khu nhà ở Xã hội Phú Lãm – The Vesta, Phường Phú Lương, TP Hà Nội</t>
  </si>
  <si>
    <t>PHÚ LƯƠNG</t>
  </si>
  <si>
    <t>coop9148</t>
  </si>
  <si>
    <t>Cửa hàng Co.op Food HN Tecco Skyville Tower</t>
  </si>
  <si>
    <t>Tầng 1, Căn DV-01, Dự án Tecco Skyville Tower, Xã Tứ Hiệp, Huyện Thanh Trì, Hà Nội</t>
  </si>
  <si>
    <t>coop9149</t>
  </si>
  <si>
    <t>Cửa hàng Co.op Food HN Hateco</t>
  </si>
  <si>
    <t>Tầng 1, Tòa CT01B, Khu nhà ở Hateco 6, Phường Xuân Phương, TP Hà Nội</t>
  </si>
  <si>
    <t>XUÂN PHƯƠNG</t>
  </si>
  <si>
    <t>coop9150</t>
  </si>
  <si>
    <t>Cửa hàng Co.op Food HN Lucky House</t>
  </si>
  <si>
    <t>Kiot số 15-16-17-18, Toà 19T1, Dự án nhà ở xã hội Kiến Hưng (Lucky House), Phường Kiến Hưng, Quận Hà Đông, HN</t>
  </si>
  <si>
    <t>coop9151</t>
  </si>
  <si>
    <t>Cửa hàng Co.op Food HN Đại Đồng</t>
  </si>
  <si>
    <t>Số nhà 37, Phố Đại Đồng, Phường Vĩnh Hưng, TP Hà Nội</t>
  </si>
  <si>
    <t>VĨNH HƯNG</t>
  </si>
  <si>
    <t>coop9152</t>
  </si>
  <si>
    <t>Cửa hàng Co.op Food HN Hồ Tùng Mậu</t>
  </si>
  <si>
    <t>Tầng 1, Tòa 2A – Vinaconex 7, 136 Hồ Tùng Mậu, Phường Phú Diễn, TP Hà Nội</t>
  </si>
  <si>
    <t>PHÚ DIỄN</t>
  </si>
  <si>
    <t>coop9153</t>
  </si>
  <si>
    <t>Cửa hàng Co.op Food HN Nhân Chính</t>
  </si>
  <si>
    <t>Tầng 1, Tòa 17T8, Khu đô thị Trung Hòa – Nhân Chính, Phường Nhân Chính, Quận Thanh Xuân, HN</t>
  </si>
  <si>
    <t>coop9154</t>
  </si>
  <si>
    <t>Cửa hàng Co.op Food HN Ngoại Giao Đoàn 1</t>
  </si>
  <si>
    <t>Căn TM01, Tòa N03-T1, Khu đô thị Ngoại Giao Đoàn, Phường Xuân Tảo, Quận Bắc Từ Liêm, HN</t>
  </si>
  <si>
    <t>coop9158</t>
  </si>
  <si>
    <t>Cửa hàng Co.op Food HN Vĩnh Hưng</t>
  </si>
  <si>
    <t>Lô L1-01 Tầng 1, Trung Tâm Thương mại, Dự án Hỗn hợp dịch vụ, thương mại và căn hộ T&amp;T Vĩnh Hưng, Số 440 Vĩnh Hưng, Phường Vĩnh Hưng, TP Hà Nội</t>
  </si>
  <si>
    <t>coop9159</t>
  </si>
  <si>
    <t>Cửa hàng Co.op Food HN New Horizon</t>
  </si>
  <si>
    <t>Tầng 1, N02 dự án New Horizon, số 87 Lĩnh Nam,  Q.Hoàng Mai, TP. Hà Nội</t>
  </si>
  <si>
    <t>coop9160</t>
  </si>
  <si>
    <t>Cửa hàng Co.op Food HN Roman Plaza</t>
  </si>
  <si>
    <t>Tầng 1, Zone 4.4, Tòa B1, Dự án Tổ hợp thương mại dịch vụ và căn hộ cao cấp Hải Phát Plaza, Phường Đại Mỗ, TP Hà Nội</t>
  </si>
  <si>
    <t>coop9161</t>
  </si>
  <si>
    <t>Cửa hàng Co.op Food HN Eurowindow</t>
  </si>
  <si>
    <t>Tầng 1, Park 4, Ô đất 5.B2 (Eurowindow River Park), Khu tái định cư Đông Hội, Xã Đông Anh, TP Hà Nội</t>
  </si>
  <si>
    <t>ĐÔNG ANH</t>
  </si>
  <si>
    <t>coop9165</t>
  </si>
  <si>
    <t>Cửa hàng Co.op Food HN Eco Dream</t>
  </si>
  <si>
    <t>Tầng 1, Shophouse ED.107, Nhà ở cao tầng kết hợp thương mại dịch vụ Eco Dram tại Ô đất TT6, Khu đô thị mới Tây Nam Kim Giang I, Phường Thanh Liệt, TP Hà Nội</t>
  </si>
  <si>
    <t>TÂN TRIỀU</t>
  </si>
  <si>
    <t>coop9166</t>
  </si>
  <si>
    <t>Cửa hàng Co.op Food HN Parkview Residence</t>
  </si>
  <si>
    <t>Sàn kinh doanh dịch vụ, thương mại Tầng 1 - Tòa J, Khu chung cư cao tầng CT7, Khu đô thị mới Dương Nội, Phường Dương Nội, TP Hà Nội</t>
  </si>
  <si>
    <t>coop9327</t>
  </si>
  <si>
    <t>Cửa hàng Co.op Food BD Quang Phúc Plaza</t>
  </si>
  <si>
    <t>Căn SH23 và SH24 tại tầng 1, Block D Khu căn hộ thương mại (Shop house) Chung cư Quang Phúc Plaza, 22A/6 đường Thống Nhất, khu phố Tân Hòa, phường Đông Hòa, thành phố Dĩ An, tỉnh Bình Dương</t>
  </si>
  <si>
    <t>coop9997</t>
  </si>
  <si>
    <t>Cửa Hàng Co.opFood đường D5 87</t>
  </si>
  <si>
    <t>87 - 89 Đường D5, Phường Thạnh Mỹ Tây, TP HCM</t>
  </si>
  <si>
    <t>coop9998</t>
  </si>
  <si>
    <t>Cửa Hàng Co.opFood Nhượng Quyền Bình Lợi</t>
  </si>
  <si>
    <t>127 Bình Lợi, phường 13, quận Bình Thạnh, Thành Phố Hồ Chí Minh</t>
  </si>
  <si>
    <t>coop9999</t>
  </si>
  <si>
    <t>Cửa Hàng Co.opFood Nhượng Quyền Trung Sơn</t>
  </si>
  <si>
    <t>33-37 đường 9A, KDC Trung Sơn, xã Bình Hưng, huyện  Bình Chánh, Tp.HCM</t>
  </si>
  <si>
    <t>COOPACHAU</t>
  </si>
  <si>
    <t>CÔNG TY TNHH ĐẦU TƯ VÀ KINH DOANH SIÊU THỊ Á CHÂU</t>
  </si>
  <si>
    <t>199-205 Nguyễn Thái Học, Phường Bến Thành, TP Hồ Chí Minh, Việt Nam.</t>
  </si>
  <si>
    <t>Hệ Thống Co.op</t>
  </si>
  <si>
    <t>0310939840</t>
  </si>
  <si>
    <t>Phường Bến Thành</t>
  </si>
  <si>
    <t>coopachau0001</t>
  </si>
  <si>
    <t>SIÊU THỊ Á CHÂU. Co.opXtra Premium</t>
  </si>
  <si>
    <t>1Crescent Mall, Tầng B1, 101 Tôn Dật Tiên, P.Phú Thuận, Quận 7, HCM</t>
  </si>
  <si>
    <t>COOPANDONG</t>
  </si>
  <si>
    <t>CÔNG TY TNHH MỘT THÀNH VIÊN THƯƠNG MẠI DỊCH VỤ AN ĐÔNG</t>
  </si>
  <si>
    <t>96 Hùng Vương, Phường An Đông, Thành phố Hồ Chí Minh, Việt Nam</t>
  </si>
  <si>
    <t>0305314931</t>
  </si>
  <si>
    <t>coopannhon</t>
  </si>
  <si>
    <t>Co.opMart An Nhơn</t>
  </si>
  <si>
    <t>TTTM Hoàng Vũ Plaza, QL1A, Phường Bình Định, Tỉnh Gia Lai, VN</t>
  </si>
  <si>
    <t>COOP;MIENNAM</t>
  </si>
  <si>
    <t>Gia Lai</t>
  </si>
  <si>
    <t>COOPBAOLOC</t>
  </si>
  <si>
    <t>CÔNG TY TNHH MỘT THÀNH VIÊN SÀI GÒN CO.OP BẢO LỘC</t>
  </si>
  <si>
    <t>Tháp nước đường Trần Phú, Phường 2 Bảo Lộc, Tỉnh Lâm Đồng, Việt Nam</t>
  </si>
  <si>
    <t>5800890304</t>
  </si>
  <si>
    <t>COOPBIENHOA</t>
  </si>
  <si>
    <t>CÔNG TY TNHH THƯƠNG MẠI DỊCH VỤ SIÊU THỊ CO.OP MART BIÊN HÒA</t>
  </si>
  <si>
    <t>Khu văn phòng lầu 02, Tòa nhà số 121, Đường Phạm Văn Thuận. Phường Tam Hiệp, Tỉnh Đồng Nai, Việt Nam</t>
  </si>
  <si>
    <t>3600753610</t>
  </si>
  <si>
    <t>COOPBINHDINH</t>
  </si>
  <si>
    <t>CÔNG TY TNHH MỘT THÀNH VIÊN SÀI GÒN CO.OP BÌNH ĐỊNH</t>
  </si>
  <si>
    <t>Số 07, Đường Lê Duẩn, Phường Quy Nhơn, Tỉnh Gia Lai, Việt Nam</t>
  </si>
  <si>
    <t>4100506252</t>
  </si>
  <si>
    <t>COOPBINHDONG</t>
  </si>
  <si>
    <t>CÔNG TY TNHH  MỘT THÀNH VIÊN THƯƠNG MẠI DỊCH VỤ BÌNH ĐÔNG</t>
  </si>
  <si>
    <t>40-54 Tuy Lý Vương, Phường Phú Định, Thành phố Hồ Chí Minh, Việt Nam</t>
  </si>
  <si>
    <t>0305547132</t>
  </si>
  <si>
    <t>COOPBINHTAN</t>
  </si>
  <si>
    <t>CÔNG TY TNHH MỘT THÀNH VIÊN SÀI GÒN CO.OP BÌNH TÂN</t>
  </si>
  <si>
    <t>158 Đường Số 19, Phường An Lạc, Thành phố Hồ Chí Minh, Việt Nam</t>
  </si>
  <si>
    <t>0305389020</t>
  </si>
  <si>
    <t>COOPBINHTRIEU</t>
  </si>
  <si>
    <t>CÔNG TY TNHH MỘT THÀNH VIÊN CO.OPMART BÌNH TRIỆU</t>
  </si>
  <si>
    <t>Số 68/1 Quốc lộ 13, Phường Hiệp Bình Chánh, Thành phố Thủ Đức, Thành phố Hồ Chí Minh, Việt Nam</t>
  </si>
  <si>
    <t>0312302969</t>
  </si>
  <si>
    <t>COOPCAIBE</t>
  </si>
  <si>
    <t>CHI NHÁNH LIÊN HIỆP HỢP TÁC XÃ THƯƠNG MẠI TP. HỒ CHÍ MINH - CO.OPMART CÁI BÈ</t>
  </si>
  <si>
    <t>Khu 2, Xã Cái Bè, Tỉnh Đồng Tháp, Việt Nam</t>
  </si>
  <si>
    <t>0301175691-068</t>
  </si>
  <si>
    <t>COOPCAMAU</t>
  </si>
  <si>
    <t>CÔNG TY TNHH MỘT THÀNH VIÊN CO.OPMART CÀ MAU</t>
  </si>
  <si>
    <t>Số 09 Trần Hưng Đạo, Phường Tân Thành, Tỉnh Cà Mau, Việt Nam</t>
  </si>
  <si>
    <t>2001269021</t>
  </si>
  <si>
    <t>COOPCANGIO</t>
  </si>
  <si>
    <t>CÔNG TY TNHH MỘT THÀNH VIÊN CO.OP MART CẦN GIỜ</t>
  </si>
  <si>
    <t>Số 128, Đường Đào Cử, Ấp Phong Thạnh, Xã Cần Giờ, Thành phố Hồ Chí Minh, Việt Nam</t>
  </si>
  <si>
    <t>0311328890</t>
  </si>
  <si>
    <t>COOPCANTHO</t>
  </si>
  <si>
    <t>CÔNG TY TNHH MỘT THÀNH VIÊN CO.OPMART CẦN THƠ</t>
  </si>
  <si>
    <t>1, Đại lộ Hòa Bình, Phường Ninh Kiều, Thành phố Cần Thơ, Việt Nam</t>
  </si>
  <si>
    <t>1801312884</t>
  </si>
  <si>
    <t>COOPCHOMOI</t>
  </si>
  <si>
    <t>CHI NHÁNH LIÊN HIỆP HỢP TÁC XÃ THƯƠNG MẠI TP. HỒ CHÍ MINH - CO.OPMART CHỢ MỚI</t>
  </si>
  <si>
    <t>ĐT 942, Ấp Long Hòa, Xã Chợ Mới, Tỉnh An Giang, Việt Nam</t>
  </si>
  <si>
    <t>0301175691-069</t>
  </si>
  <si>
    <t>COOPCONGQUYNH</t>
  </si>
  <si>
    <t>CÔNG TY TNHH MỘT THÀNH VIÊN SÀI GÒN CO.OP CỐNG QUỲNH</t>
  </si>
  <si>
    <t>189C Cống Quỳnh, Phường Cầu Ông Lãnh, Thành phố Hồ Chí Minh, Việt Nam</t>
  </si>
  <si>
    <t>0305784415</t>
  </si>
  <si>
    <t>COOPCUCHI</t>
  </si>
  <si>
    <t>CÔNG TY TNHH MỘT THÀNH VIÊN SÀI GÒN CO.OP CỦ CHI</t>
  </si>
  <si>
    <t>357 Phan Văn Khải, Ấp Thượng, Xã Củ Chi, Thành phố Hồ Chí Minh, Việt Nam</t>
  </si>
  <si>
    <t>0310178586</t>
  </si>
  <si>
    <t>COOPDAMSEN</t>
  </si>
  <si>
    <t>CÔNG TY TNHH MỘT THÀNH VIÊN SÀI GÒN CO.OP ĐẦM SEN</t>
  </si>
  <si>
    <t>Tầng trệt, Tầng 1, Tầng 2 (Siêu thị Co.opMart) Khu A, Chung cư Phú Thọ, Phường Phú Thọ, TP.HCM, Việt Nam</t>
  </si>
  <si>
    <t>0305773540</t>
  </si>
  <si>
    <t>COOPDANANG</t>
  </si>
  <si>
    <t>CÔNG TY TNHH MỘT THÀNH VIÊN TMDV SIÊU THỊ CO.OPMART ĐÀ NẴNG</t>
  </si>
  <si>
    <t>478 Điện Biên Phủ, Phường Thanh Khê, Thành phố Đà Nẵng, Việt Nam</t>
  </si>
  <si>
    <t>0401281414</t>
  </si>
  <si>
    <t>COOPDONGTHINH</t>
  </si>
  <si>
    <t>CÔNG TY TNHH THƯƠNG MẠI DỊCH VỤ ĐỒNG THỊNH</t>
  </si>
  <si>
    <t>304A Quang Trung, Phường Thông Tây Hội, Thành phố Hồ Chí Minh, Việt Nam</t>
  </si>
  <si>
    <t>0309881794</t>
  </si>
  <si>
    <t>coopfair0001</t>
  </si>
  <si>
    <t>CÔNG TY TNHH SAIGON CO-OP FAIRPRICE. Co-opXtra Thủ Đức</t>
  </si>
  <si>
    <t>934 Quốc lộ 1A, Phường Linh Xuân, Tp Hồ Chí Minh</t>
  </si>
  <si>
    <t>coopfair0002</t>
  </si>
  <si>
    <t>CÔNG TY TNHH SAIGON CO-OP FAIRPRICE. Co-opXtra Tân Phong</t>
  </si>
  <si>
    <t>1058 Nguyễn Văn Linh, Phường Tân Hưng, Thành phố Hồ Chí Minh</t>
  </si>
  <si>
    <t>coopfair0003</t>
  </si>
  <si>
    <t>CÔNG TY TNHH SAIGON CO-OP FAIRPRICE. Co-opXtra Phạm Văn Đồng</t>
  </si>
  <si>
    <t>240-242 Phạm Văn Đồng, Phường Hiệp Bình, Thành phố Hồ Chí Minh</t>
  </si>
  <si>
    <t>coopfair0004</t>
  </si>
  <si>
    <t>CÔNG TY TNHH SAIGON CO-OP FAIRPRICE. Co-opXtra Sư Vạn Hạnh</t>
  </si>
  <si>
    <t>11 Sư Vạn Hạnh, Phường Hoà Hưng, Thành phố Hồ Chí Minh</t>
  </si>
  <si>
    <t>coopfair0005</t>
  </si>
  <si>
    <t>CÔNG TY TNHH SAIGON CO-OP FAIRPRICE. Co-opXtra Long Bình</t>
  </si>
  <si>
    <t>Lô L2-01, tầng 2, TTTM Vincom Mega Mall Grand Park, số 88 đường Phước Thiện, khu phố Phước Thiện, Phường Long Bình, TP Hồ Chí Minh</t>
  </si>
  <si>
    <t>coopfair0006</t>
  </si>
  <si>
    <t>CÔNG TY TNHH SAIGON CO-OP FAIRPRICE. Co-opXtra Tạ Quang Bửu</t>
  </si>
  <si>
    <t>854-856 Tạ Quang Bửu, phường Chánh Hưng, TP Hồ Chí Minh</t>
  </si>
  <si>
    <t>COOPFAIRPRICE</t>
  </si>
  <si>
    <t>CÔNG TY TNHH SAIGON CO-OP FAIRPRICE</t>
  </si>
  <si>
    <t>Số 199-205, Đường Nguyễn Thái Học, Phường Bến Thành, Thành phố Hồ Chí Minh, Việt Nam</t>
  </si>
  <si>
    <t>0312263124</t>
  </si>
  <si>
    <t>coopfine0001</t>
  </si>
  <si>
    <t>FINELIFE FOODSTORE RIVIERA POINT</t>
  </si>
  <si>
    <t>Cửa hàng số #0.28 - #0.36, Tầng 1, Dự án Riviera Point &amp; The View, Số 584 đường Huỳnh Tấn Phát, Khu phố 3, Phường Tân Mỹ, TP.HCM</t>
  </si>
  <si>
    <t>coopfine0002</t>
  </si>
  <si>
    <t>FINELIFE SUPERMARKET SAIGON MIA</t>
  </si>
  <si>
    <t>Đường 9A, KDC Trung Sơn, Xã Bình Hưng, Huyện Bình Chánh, HCM</t>
  </si>
  <si>
    <t>coopfine0003</t>
  </si>
  <si>
    <t>FINELIFE SUPERMARKET URBANHILL</t>
  </si>
  <si>
    <t>51A Nguyễn Văn Linh, Phường Tân Hưng, TP.HCM</t>
  </si>
  <si>
    <t>coopfine4201</t>
  </si>
  <si>
    <t>FINELIFE FOODSTORE HÀ ĐÔ</t>
  </si>
  <si>
    <t>Tầng 1 - Tòa nhà Orchid, Dự án Hado Centrosa Garden, Số 200 đường 3/2, Phường Hòa Hưng, TP.HCM</t>
  </si>
  <si>
    <t>coopfine4205</t>
  </si>
  <si>
    <t>FINELIFE LUMIERE AN PHÚ</t>
  </si>
  <si>
    <t>0.06-0.07-0.08 tại Trệt+1 (căn thông tầng), 277 Võ Nguyên Giáp, P. An Khánh, TP. Hồ Chí Minh</t>
  </si>
  <si>
    <t>COOPFINELIFE</t>
  </si>
  <si>
    <t>CÔNG TY TNHH MỘT THÀNH VIÊN CO.OP FINELIFE</t>
  </si>
  <si>
    <t>199-205 Nguyễn Thái Học, Phường Bến Thành, TP.HCM, VN</t>
  </si>
  <si>
    <t>0315815574</t>
  </si>
  <si>
    <t>COOPFOOD-115</t>
  </si>
  <si>
    <t>CHI NHÁNH - CÔNG TY TNHH MỘT THÀNH VIÊN THỰC PHẨM SAIGON CO.OP - CO.OP FOOD MIỀN BẮC</t>
  </si>
  <si>
    <t>0309129418-115</t>
  </si>
  <si>
    <t>COOPFOOD-116</t>
  </si>
  <si>
    <t>CN CÔNG TY TNHH MTV THỰC PHẨM SAIGON CO.OP - CO.OPFOOD KHU VỰC ĐỒNG NAI</t>
  </si>
  <si>
    <t>L2-1, Khu dân cư Phú Gia 2, KP 5, Phường Trảng Dài, Tỉnh Đồng Nai, Việt Nam</t>
  </si>
  <si>
    <t>0309129418-116</t>
  </si>
  <si>
    <t>COOPFOOD-123</t>
  </si>
  <si>
    <t>CHI NHÁNH CÔNG TY TNHH MỘT THÀNH VIÊN THỰC PHẨM SAIGON CO.OP - CO.OP FOOD KHU VỰC BÌNH DƯƠNG</t>
  </si>
  <si>
    <t>451 Lê Hồng Phong, Khu phố 8, Phường Phú Lợi, Thành phố Hồ Chí Minh, Việt Nam</t>
  </si>
  <si>
    <t>0309129418-123</t>
  </si>
  <si>
    <t>COOPFOOD-144</t>
  </si>
  <si>
    <t>CHI NHÁNH CÔNG TY TNHH MỘT THÀNH VIÊN THỰC PHẨM SAIGON CO.OP - CO.OP FOOD KHU VỰC CẦN THƠ</t>
  </si>
  <si>
    <t>111 Phạm Ngũ Lão, Phường Ninh Kiều, Thành phố Cần Thơ, Việt Nam</t>
  </si>
  <si>
    <t>0309129418-144</t>
  </si>
  <si>
    <t>coopfood15006</t>
  </si>
  <si>
    <t>Cửa hàng Co.opfood HT Can Lộc</t>
  </si>
  <si>
    <t>181 Xô Viết Nghệ Tĩnh, Thị Trấn Nghèn, Huyện Can Lộc-Hà Tĩnh</t>
  </si>
  <si>
    <t>Coopfood2165</t>
  </si>
  <si>
    <t>Cửa hàng COOPFOOD Trần Tấn 70</t>
  </si>
  <si>
    <t>70 Trần Tấn, phường Tân Sơn Nhì, TP HCM</t>
  </si>
  <si>
    <t>Coopfood; MIENNAM</t>
  </si>
  <si>
    <t>Coopfood2166</t>
  </si>
  <si>
    <t>Cửa hàng COOPFOOD Đường 11 Linh Xuân</t>
  </si>
  <si>
    <t>205 Đường số 11, phường Linh Xuân, TP HCM</t>
  </si>
  <si>
    <t>Coopfood2167</t>
  </si>
  <si>
    <t>Cửa hàng COOPFOOD Tây Hòa 149</t>
  </si>
  <si>
    <t>149-149A Tây Hòa, phường Phước Long, TP HCM</t>
  </si>
  <si>
    <t>coopfood325</t>
  </si>
  <si>
    <t>Cửa hàng Co.op Food BD Trần Hưng Đạo 325</t>
  </si>
  <si>
    <t>325 Trần Hưng Đạo, Phường Đông Hòa, TP HCM</t>
  </si>
  <si>
    <t>coopfood6101</t>
  </si>
  <si>
    <t>Co.opFood BD CC Charm Sapphire</t>
  </si>
  <si>
    <t>Căn hộ số 14, tầng 01, thuộc Block Sapphire, mã căn hộ: S-14 thuộc khu phức hợp Charm Plaza 1, phường Dĩ An, TP. HCM</t>
  </si>
  <si>
    <t>hệ thống co.opfood bình dương.</t>
  </si>
  <si>
    <t>coopfood676</t>
  </si>
  <si>
    <t>Co.opFood Bà Điểm</t>
  </si>
  <si>
    <t>30/1A, Đường Phan Văn Hớn, Xã Bà Điểm, TP HCM</t>
  </si>
  <si>
    <t>coopfood82</t>
  </si>
  <si>
    <t>Cửa hàng Co.op Food BD Ngô Thì Nhậm 82</t>
  </si>
  <si>
    <t>82 Ngô Thì Nhậm, P. Dĩ An, TP HCM</t>
  </si>
  <si>
    <t>coopfooddinhchau</t>
  </si>
  <si>
    <t>Cửa hàng Co.op Food ĐN Đinh Châu</t>
  </si>
  <si>
    <t>1-3 Đinh Châu, Phường Hòa Thọ Đông, Quận Cẩm Lệ, TP.Đà Nẵng</t>
  </si>
  <si>
    <t>coopfoodphuyen</t>
  </si>
  <si>
    <t>Cửa hàng Co.opfood PY Sông Cầu</t>
  </si>
  <si>
    <t>Khu phố Long Hải Nam, phường Xuân Phú, thị xã Sông Cầu, tỉnh Phú Yên</t>
  </si>
  <si>
    <t>coopfoodthanhhoa</t>
  </si>
  <si>
    <t>Cửa hàng Co.opfood TH cc Tecco Tower</t>
  </si>
  <si>
    <t>CC số 1 Tecco Tower lô CC2, đường vành đai Đông Tây, P.Đông vệ, Tp.Thanh Hóa, tỉnh Thanh Hóa</t>
  </si>
  <si>
    <t>Thanh Hoá</t>
  </si>
  <si>
    <t>COOPGOVAP</t>
  </si>
  <si>
    <t>CÔNG TY TNHH MỘT THÀNH VIÊN SÀI GÒN CO.OP GÒ VẤP</t>
  </si>
  <si>
    <t>543/1 Phan Văn Trị, Phường Hạnh Thông, Thành phố Hồ Chí Minh, Việt Nam</t>
  </si>
  <si>
    <t>0309120630</t>
  </si>
  <si>
    <t>COOPHAIPHONG</t>
  </si>
  <si>
    <t>CÔNG TY TNHH MỘT THÀNH VIÊN CO.OPMART HẢI PHÒNG</t>
  </si>
  <si>
    <t>Tầng 1, tầng 2, tầng 3, Bãi giữ xe Trung tâm thương mại Cát Bi Plaza, số 1 đường Lê Hồng Phong, Phường Ngô Quyền, Thành phố Hải Phòng, Việt Nam</t>
  </si>
  <si>
    <t>0201264531</t>
  </si>
  <si>
    <t>COOPHANOI</t>
  </si>
  <si>
    <t>CÔNG TY TNHH MỘT THÀNH VIÊN SÀI GÒN CO.OP HÀ NỘI</t>
  </si>
  <si>
    <t>Km số 10 đường Nguyễn Trãi, Phường Hà Đông, Thành phố Hà Nội, Việt Nam</t>
  </si>
  <si>
    <t>MIENBAC; COOP</t>
  </si>
  <si>
    <t>0104287702</t>
  </si>
  <si>
    <t>COOPHAUGIANG</t>
  </si>
  <si>
    <t>CÔNG TY TNHH MỘT THÀNH VIÊN SÀI GÒN CO.OP HẬU GIANG</t>
  </si>
  <si>
    <t>188 Hậu Giang, Phường Bình Tây, Thành phố Hồ Chí Minh, Việt Nam</t>
  </si>
  <si>
    <t>0305781492</t>
  </si>
  <si>
    <t>Coop-HCM-Q12-2220</t>
  </si>
  <si>
    <t>CoopFood Thới An</t>
  </si>
  <si>
    <t>H2 Lê Thị Riêng, Phường Thới An, Thành phố Hồ Chí Minh</t>
  </si>
  <si>
    <t>Coop-HCM-Q2-04207</t>
  </si>
  <si>
    <t>FINELIFE LEXINGTON</t>
  </si>
  <si>
    <t>Một phần căn Lô E-01.02 thuộc Khu chung cư cao tầng phường An Phú, 67 Mai Chí Thọ, Phường Bình Trưng, TP.HCM</t>
  </si>
  <si>
    <t>Phường Bình Trưng</t>
  </si>
  <si>
    <t>Coop-HCM-Q2-4206</t>
  </si>
  <si>
    <t>Finelife Zeit</t>
  </si>
  <si>
    <t>Căn Lô A1.1.01 Tháp T1-Tầng 1 ( Khối đế ), Dự Án Lô 3-11 thuộc khu chức năng số 3 trong khu đô thị mới Thủ Thiêm, 175 Nguyễn Cơ Thạch,  Phường An Khánh, TP.HCM</t>
  </si>
  <si>
    <t>Coop-HCM-Q8-02218</t>
  </si>
  <si>
    <t>Cửa Hàng Co.opFood CC Dream Home Palace</t>
  </si>
  <si>
    <t>Căn hộ thương mại A01-03 và A01-04 tầng trệt thuộc dự án Chung cư cao tầng Dream Home Palace tại 1436 Trịnh Quang Nghị, Phường Bình Đông, Thành phố Hồ Chí Minh.</t>
  </si>
  <si>
    <t>207 PHẠM VĂN HAI</t>
  </si>
  <si>
    <t>Coop-HCM-Q9-02219</t>
  </si>
  <si>
    <t>CoopFood Nguyễn Văn Tăng 42</t>
  </si>
  <si>
    <t>42 đường Nguyễn Văn Tăng, phường Long Bình, Thành phố Hồ Chí Minh</t>
  </si>
  <si>
    <t>Thành phố Hồ Chí Minh</t>
  </si>
  <si>
    <t>COOPHOABINH</t>
  </si>
  <si>
    <t>CÔNG TY TNHH MỘT THÀNH VIÊN CO.OP MART HÒA BÌNH</t>
  </si>
  <si>
    <t>175 đường Hòa Bình, Phường Phú Thạnh, Thành phố Hồ Chí Minh, Việt Nam</t>
  </si>
  <si>
    <t>0311261082</t>
  </si>
  <si>
    <t>COOPHOAHAO</t>
  </si>
  <si>
    <t>CÔNG TY TNHH MỘT THÀNH VIÊN CO.OPMART HÒA HẢO</t>
  </si>
  <si>
    <t>0.01 - 0.02 - 0.03 Cao ốc B Ngô Gia Tự, Hòa Hảo, Phường 03, Quận 10, Thành phố Hồ Chí Minh, Việt Nam</t>
  </si>
  <si>
    <t>0312033402</t>
  </si>
  <si>
    <t>COOPHOANGMAI</t>
  </si>
  <si>
    <t>CÔNG TY TNHH MỘT THÀNH VIÊN CO.OPMART HOÀNG MAI</t>
  </si>
  <si>
    <t>Km số 10 đường Nguyễn Trãi, Phường Mộ Lao, Quận Hà Đông, Thành phố Hà Nội, Việt Nam</t>
  </si>
  <si>
    <t>0106375601</t>
  </si>
  <si>
    <t>COOPHOCMON</t>
  </si>
  <si>
    <t>CÔNG TY TNHH MỘT THÀNH VIÊN SÀI GÒN CO.OP HÓC MÔN</t>
  </si>
  <si>
    <t>380 Đường Đặng Thúc Vịnh, Ấp 98, Xã Đông Thạnh, Thành phố Hồ Chí Minh, Việt Nam</t>
  </si>
  <si>
    <t>0308425100</t>
  </si>
  <si>
    <t>COOPHUE</t>
  </si>
  <si>
    <t>CÔNG TY TNHH MỘT THÀNH VIÊN CO.OP MART HUẾ</t>
  </si>
  <si>
    <t>Trung tâm Thương mại Trường Tiền Plaza, 06 Trần Hưng Đạo, Phường Phú Xuân, Thành phố Huế, Việt Nam</t>
  </si>
  <si>
    <t>3300535435</t>
  </si>
  <si>
    <t>Thừa Thiên - Huế</t>
  </si>
  <si>
    <t>COOPKVSG</t>
  </si>
  <si>
    <t>CÔNG TY TNHH MỘT THÀNH VIÊN KHO VẬN SÀI GÒN CO.OP</t>
  </si>
  <si>
    <t>199 - 205 Nguyễn Thái Học, Phường Phạm Ngũ Lão, Quận 1, Thành phố Hồ Chí Minh, Việt Nam</t>
  </si>
  <si>
    <t>0314057991</t>
  </si>
  <si>
    <t>Coop-LAN-01-09505</t>
  </si>
  <si>
    <t>CoopFood TN Cần Giuộc</t>
  </si>
  <si>
    <t>Tỉnh lộ 826C, xã Cần Giuộc, Tỉnh Tây Ninh</t>
  </si>
  <si>
    <t>Tỉnh Long An</t>
  </si>
  <si>
    <t>Huyện Cần Giuộc</t>
  </si>
  <si>
    <t>Xã Cần Giuộc</t>
  </si>
  <si>
    <t>COOPLONGHAU</t>
  </si>
  <si>
    <t>CHI NHÁNH CÔNG TY TNHH MỘT THÀNH VIÊN THỰC PHẨM SAIGON CO.OP - CỬA HÀNG CO.OP FOOD LONG HẬU</t>
  </si>
  <si>
    <t>Lô A khu lưu trú, khu công nghiệp Long Hậu, Đường Long Hậu-Hiệp Phước, ấp 3, Xã Cần Giuộc, Tỉnh Tây Ninh, Việt Nam</t>
  </si>
  <si>
    <t>0309129418-057</t>
  </si>
  <si>
    <t>COOPMARFIVE</t>
  </si>
  <si>
    <t>CÔNG TY TNHH MỘT THÀNH VIÊN MARFIVE</t>
  </si>
  <si>
    <t>199-205 Nguyễn Thái Học, Phường Phạm Ngũ Lão, Quận 1, Thành phố Hồ Chí Minh, Việt Nam</t>
  </si>
  <si>
    <t>0314366975</t>
  </si>
  <si>
    <t>coopmarfive01</t>
  </si>
  <si>
    <t>MARFIVE. Co.opMart SCA - Phạm Văn Chiêu</t>
  </si>
  <si>
    <t>359 Phạm Văn Chiêu, P.14, Q.Gò Vấp, HCM</t>
  </si>
  <si>
    <t>coopmarfive02</t>
  </si>
  <si>
    <t>MARFIVE. Co.opMart SCA - Âu Cơ</t>
  </si>
  <si>
    <t>856 Âu Cơ, P.14, Q.Tân Bình, HCM</t>
  </si>
  <si>
    <t>COOPMARFOUR</t>
  </si>
  <si>
    <t>CÔNG TY TNHH MỘT THÀNH VIÊN MARFOUR</t>
  </si>
  <si>
    <t>Tầng trệt tòa nhà V2, V3, Văn Phú Victoria - CT9, KĐT mới Văn Phú, Phường Kiến Hưng, Thành phố Hà Nội, Việt Nam</t>
  </si>
  <si>
    <t>0107751489</t>
  </si>
  <si>
    <t>coopmarfour0002</t>
  </si>
  <si>
    <t>MARFOUR. Co.opMart SCA - Long Biên</t>
  </si>
  <si>
    <t>Tầng 2, Trung tâm thương mại Mipec Riverside, Số 2, Phố Long Biên II, Phường Bồ Đề, Thành phố Hà Nội, VN</t>
  </si>
  <si>
    <t>BỒ ĐÈ</t>
  </si>
  <si>
    <t>coopmarfour0003</t>
  </si>
  <si>
    <t>MARFOUR. Co.opMart SCA-VICTORIA</t>
  </si>
  <si>
    <t>Tầng trệt tòa nhà V2, V3, Văn Phú Victoria - CT9, KĐT mới Văn Phú, Phường Kiến Hưng, TP. Hà Nội, VN</t>
  </si>
  <si>
    <t>coopmarfour0004</t>
  </si>
  <si>
    <t>MARFOUR. Co.opMart SCA-GOLDSILK</t>
  </si>
  <si>
    <t>Tầng trệt khu phức hợp thương mại nhà ở Goldsilk, số 430, phố Cầu Am, phường Hà Đông, Thành phố Hà Nội, VN</t>
  </si>
  <si>
    <t>coopmarfour0005</t>
  </si>
  <si>
    <t>Siêu Thị Co.opmart SCA - Goldensilk</t>
  </si>
  <si>
    <t>Tầng hầm, Tòa tháp C, Khu đô thị mới Kim Văn Kim Lũ, phường Định Công, thành phố Hà Nội, VN</t>
  </si>
  <si>
    <t>COOPMARSIX</t>
  </si>
  <si>
    <t>CÔNG TY TNHH MỘT THÀNH VIÊN MARSIX</t>
  </si>
  <si>
    <t>hệ thống Coop</t>
  </si>
  <si>
    <t>0314247350</t>
  </si>
  <si>
    <t>coopmarsix549</t>
  </si>
  <si>
    <t>CÔNG TY TNHH MỘT THÀNH VIÊN MARSIX. Co.opMart SCA - Hoàng Văn Thụ</t>
  </si>
  <si>
    <t>431A Hoàng Văn Thụ, phường Tân Sơn Nhất, Thành phố Hồ Chí Minh, VN</t>
  </si>
  <si>
    <t>coopmarsix561</t>
  </si>
  <si>
    <t>CÔNG TY TNHH MỘT THÀNH VIÊN MARSIX. Co.opMart SCA – Cao Thắng</t>
  </si>
  <si>
    <t>181 Cao Thắng, phường Hòa Hưng, Thành phố Hồ Chí Minh, VN</t>
  </si>
  <si>
    <t>hệ thống coop</t>
  </si>
  <si>
    <t>coopmart00506</t>
  </si>
  <si>
    <t>CM Văn Thánh</t>
  </si>
  <si>
    <t>Tầng hầm B1, Trung tâm TMDV, Văn phòng-căn hộ, 561A Điện Biên Phủ, Phường Thạnh Mỹ Tây, TP.HCM</t>
  </si>
  <si>
    <t>coopmart00508</t>
  </si>
  <si>
    <t>CM Nguyễn Bình</t>
  </si>
  <si>
    <t>18 Nguyễn Bình, Xã Nhà Bè, TP.HCM</t>
  </si>
  <si>
    <t>coopmart00509</t>
  </si>
  <si>
    <t>CM Vĩnh Lộc B</t>
  </si>
  <si>
    <t>Số 2, Khu tái định cư Vĩnh Lộc B, Xã Tân Vĩnh Lộc, TP.HCM</t>
  </si>
  <si>
    <t>coopmart00510</t>
  </si>
  <si>
    <t>CM Đỗ Văn Dậy</t>
  </si>
  <si>
    <t>Số 18 đường Đỗ Văn Dậy, Ấp 3, Xã Hóc Môn TP.HCM</t>
  </si>
  <si>
    <t>coopmart00511</t>
  </si>
  <si>
    <t>CM Hiệp Thành</t>
  </si>
  <si>
    <t>276 Nguyễn Ảnh Thủ, Phường Tân Thới Hiệp, TP.HCM</t>
  </si>
  <si>
    <t>coopmart00524</t>
  </si>
  <si>
    <t>CM Đồng Văn Cống</t>
  </si>
  <si>
    <t>Tầng 1 TTTM The CBD, 125 Đồng Văn Cống, Phường Cát Lái, TP.HCM</t>
  </si>
  <si>
    <t>coopmart00530</t>
  </si>
  <si>
    <t>CM Chu Văn An</t>
  </si>
  <si>
    <t>Tầng 1 Tầng 2 Khối A&amp;B Cao Ốc Đất Phương Nam 241A Chu Văn An, Phường Bình Thạnh, TP.HCM</t>
  </si>
  <si>
    <t>coopmart00541</t>
  </si>
  <si>
    <t>CM Bình Tân 2</t>
  </si>
  <si>
    <t>Tầng trệt - lầu 1, Khu Chung Cư Nhà Sài Gòn, 819 Hương Lộ 2, P.Bình Trị Đông, TP.HCM</t>
  </si>
  <si>
    <t>coopmart00556</t>
  </si>
  <si>
    <t>CM Tô Ký</t>
  </si>
  <si>
    <t>Số 557 Đường Tô Ký, P.Trung Mỹ Tây, TP.HCM</t>
  </si>
  <si>
    <t>coopmart00565</t>
  </si>
  <si>
    <t>CM Tam Bình</t>
  </si>
  <si>
    <t>0.01 Khu chung cư cao tầng kết hợp TM-DV tại lô BC, Đường 4, Khu Phố 12, P.Tam Bình, TP.HCM</t>
  </si>
  <si>
    <t>coopmart9999</t>
  </si>
  <si>
    <t>COOPNAMSG</t>
  </si>
  <si>
    <t>CÔNG TY TNHH MỘT THÀNH VIÊN SÀI GÒN CO.OP NAM SÀI GÒN</t>
  </si>
  <si>
    <t>1362 Huỳnh Tấn Phát, Khu Phố 1, Phường Tân Mỹ, Thành phố Hồ Chí Minh, Việt Nam</t>
  </si>
  <si>
    <t>0305770035</t>
  </si>
  <si>
    <t>COOPNDC</t>
  </si>
  <si>
    <t>CÔNG TY TNHH MỘT THÀNH VIÊN SÀI GÒN CO.OP ĐÌNH CHIỂU</t>
  </si>
  <si>
    <t>168 Nguyễn Đình Chiểu, Phường Xuân Hòa, Thành phố Hồ Chí Minh, Việt Nam</t>
  </si>
  <si>
    <t>0305772762</t>
  </si>
  <si>
    <t>COOPNGABAYHG</t>
  </si>
  <si>
    <t>CÔNG TY TNHH MỘT THÀNH VIÊN CO.OPMART NGÃ BẢY HẬU GIANG</t>
  </si>
  <si>
    <t>Khu vực 3, Phường Ngã Bảy, Thành phố Ngã Bảy, Tỉnh Hậu Giang, Việt Nam</t>
  </si>
  <si>
    <t>6300235437</t>
  </si>
  <si>
    <t>COOPNGABAYHG-1</t>
  </si>
  <si>
    <t>CÔNG TY TNHH MỘT THÀNH VIÊN THƯƠNG MẠI DỊCH VỤ SÀI GÒN - HẬU GIANG 2</t>
  </si>
  <si>
    <t>Khu vực 3, Phường Ngã Bảy, Thành phố Cần Thơ, Việt Nam</t>
  </si>
  <si>
    <t>6300072542</t>
  </si>
  <si>
    <t>COOPNGUYENXI</t>
  </si>
  <si>
    <t>CÔNG TY TNHH MỘT THÀNH VIÊN CO.OP MART NGUYỄN XÍ</t>
  </si>
  <si>
    <t>Số 57 Quốc Lộ 13, Phường 26, Quận Bình Thạnh, Thành phố Hồ Chí Minh, Việt Nam</t>
  </si>
  <si>
    <t>0311368050</t>
  </si>
  <si>
    <t>COOPNHATRANG</t>
  </si>
  <si>
    <t>CÔNG TY TNHH MỘT THÀNH VIÊN CO.OPMART NHA TRANG</t>
  </si>
  <si>
    <t>02 Lê Hồng Phong, Phường Nam Nha Trang, Tỉnh Khánh Hòa, Việt Nam</t>
  </si>
  <si>
    <t>4201545466</t>
  </si>
  <si>
    <t>COOPNHIEULOC</t>
  </si>
  <si>
    <t>CÔNG TY TNHH MỘT THÀNH VIÊN SÀI GÒN CO.OP NHIÊU LỘC</t>
  </si>
  <si>
    <t>Tầng trệt, Cao ốc SCREC, 974A Trường Sa, Phường Nhiêu Lộc, Thành phố Hồ Chí Minh, Việt Nam</t>
  </si>
  <si>
    <t>0305305768</t>
  </si>
  <si>
    <t>COOPPHULAM</t>
  </si>
  <si>
    <t>CÔNG TY TNHH MỘT THÀNH VIÊN SÀI GÒN CO.OP PHÚ LÂM</t>
  </si>
  <si>
    <t>6 Bà Hom, Phường Phú Lâm, Thành phố Hồ Chí Minh, Việt Nam</t>
  </si>
  <si>
    <t>0305761111</t>
  </si>
  <si>
    <t>coopphulam1</t>
  </si>
  <si>
    <t>00575-ĐĐKD Cty TNHH MTV Sài Gòn Co.op Phú Lâm - Co.opMart Phạm Thế Hiển</t>
  </si>
  <si>
    <t>2225 Phạm Thế Hiển, Phường Bình Đông, Thành Phố Hồ Chí Minh, VN</t>
  </si>
  <si>
    <t>COOPPHUNHUAN</t>
  </si>
  <si>
    <t>CÔNG TY TNHH MỘT THÀNH VIÊN SÀI GÒN CO.OP PHÚ NHUẬN</t>
  </si>
  <si>
    <t>571-573 Nguyễn Kiệm, Phường Đức Nhuận, Thành phố Hồ Chí Minh, Việt Nam</t>
  </si>
  <si>
    <t>0305778394</t>
  </si>
  <si>
    <t>COOPRACHGIA</t>
  </si>
  <si>
    <t>CÔNG TY TNHH THƯƠNG MẠI SÀI GÒN CO.OP RẠCH GIÁ</t>
  </si>
  <si>
    <t>Khu Trung Tâm Thương Mại Tổng Hợp 16 Ha, Phường Rạch Giá, Tỉnh An Giang, Việt Nam</t>
  </si>
  <si>
    <t>1701642215</t>
  </si>
  <si>
    <t>COOPRACHMIEU</t>
  </si>
  <si>
    <t>CÔNG TY TNHH MỘT THÀNH VIÊN SÀI GÒN CO.OP RẠCH MIỄU</t>
  </si>
  <si>
    <t>Tầng 1 + lửng + tầng 2 của Cao ốc PNTechcons số 48 Hoa Sứ, Phường Cầu Kiệu, Thành phố Hồ Chí Minh, Việt Nam</t>
  </si>
  <si>
    <t>0308123011</t>
  </si>
  <si>
    <t>COOPSAIGONAG</t>
  </si>
  <si>
    <t>CÔNG TY TNHH THƯƠNG MẠI SÀI GÒN - AN GIANG</t>
  </si>
  <si>
    <t>Số 12 Nguyễn Huệ, Phường Long Xuyên, Tỉnh An Giang, Việt Nam</t>
  </si>
  <si>
    <t>1600674718</t>
  </si>
  <si>
    <t>COOPSAIGONBL2</t>
  </si>
  <si>
    <t>CÔNG TY TNHH MỘT THÀNH VIÊN THƯƠNG MẠI DỊCH VỤ SÀI GÒN-BẠC LIÊU 2</t>
  </si>
  <si>
    <t>Số 7, Trần Huỳnh, Phường Bạc Liêu, Tỉnh Cà Mau, Việt Nam</t>
  </si>
  <si>
    <t>1900347461</t>
  </si>
  <si>
    <t>COOPSAIGONBMT</t>
  </si>
  <si>
    <t>CÔNG TY TNHH  MỘT THÀNH VIÊN THƯƠNG MẠI DỊCH VỤ SÀI GÒN - BUÔN MA THUỘT</t>
  </si>
  <si>
    <t>Số 71 đường Nguyễn Tất Thành, Phường Tân An, Tỉnh Đắk Lắk, Việt Nam</t>
  </si>
  <si>
    <t>6000661931</t>
  </si>
  <si>
    <t>COOPSAIGONBP</t>
  </si>
  <si>
    <t>CÔNG TY TNHH MỘT THÀNH VIÊN THƯƠNG MẠI DỊCH VỤ SÀI GÒN - BÌNH PHƯỚC</t>
  </si>
  <si>
    <t>Khu trung tâm thương mại Đồng Xoài, đường Phú Riềng Đỏ, Phường Bình Phước, Tỉnh Đồng Nai, Việt Nam</t>
  </si>
  <si>
    <t>3800357413</t>
  </si>
  <si>
    <t>COOPSAIGONBUONHO</t>
  </si>
  <si>
    <t>CÔNG TY TNHH SÀI GÒN - BUÔN HỒ</t>
  </si>
  <si>
    <t>Số 464 đường Hùng Vương, Phường Buôn Hồ, Tỉnh Đắk Lắk, Việt Nam</t>
  </si>
  <si>
    <t>6001561746</t>
  </si>
  <si>
    <t>COOPSAIGONCAMRANH</t>
  </si>
  <si>
    <t>CÔNG TY TNHH MỘT THÀNH VIÊN THƯƠNG MẠI VÀ DỊCH VỤ SÀI GÒN - CAM RANH</t>
  </si>
  <si>
    <t>2038 Hùng Vương, Phường Cam Ranh, Tỉnh Khánh Hòa, Việt Nam</t>
  </si>
  <si>
    <t>4201197554</t>
  </si>
  <si>
    <t>COOPSAIGONCHUSE</t>
  </si>
  <si>
    <t>CÔNG TY TNHH MỘT THÀNH VIÊN SÀI GÒN - CHƯ SÊ</t>
  </si>
  <si>
    <t>912 Hùng Vương, tổ dân phố 4, Xã Chư Sê, Tỉnh Gia Lai, Việt Nam</t>
  </si>
  <si>
    <t>5901069542</t>
  </si>
  <si>
    <t>COOPSAIGONDONGHA</t>
  </si>
  <si>
    <t>CÔNG TY TRÁCH NHIỆM HỮU HẠN MỘT THÀNH VIÊN THƯƠNG MẠI DỊCH VỤ SÀI GÒN-ĐÔNG HÀ</t>
  </si>
  <si>
    <t>Số 02 Trần Hưng Đạo, Phường Đông Hà, Tỉnh Quảng Trị, Việt Nam</t>
  </si>
  <si>
    <t>3200266549</t>
  </si>
  <si>
    <t>COOPSAIGONGIALAI</t>
  </si>
  <si>
    <t>CÔNG TY TNHH THƯƠNG MẠI SÀI GÒN - GIA LAI</t>
  </si>
  <si>
    <t>Số 21 Đường Cách Mạng Tháng Tám, Phường Pleiku, Tỉnh Gia Lai, Việt Nam</t>
  </si>
  <si>
    <t>5900368395</t>
  </si>
  <si>
    <t>COOPSAIGONHATINH</t>
  </si>
  <si>
    <t>CÔNG TY TNHH MỘT THÀNH VIÊN THƯƠNG MẠI VÀ DỊCH VỤ SÀI GÒN - HÀ TĨNH</t>
  </si>
  <si>
    <t>Số 02, Đường Phan Đình Phùng, Phường Thành Sen, Tỉnh Hà Tĩnh, Việt Nam</t>
  </si>
  <si>
    <t>3000986099</t>
  </si>
  <si>
    <t>COOPSAIGONHAUGIANG</t>
  </si>
  <si>
    <t>CÔNG TY TNHH MTV THƯƠNG MẠI SÀI GÒN - HẬU GIANG</t>
  </si>
  <si>
    <t>319 Trần Hưng Đạo, Phường Vị Thanh, Thành phố Cần Thơ, Việt Nam</t>
  </si>
  <si>
    <t>6300028342</t>
  </si>
  <si>
    <t>COOPSAIGONKIENGIANG</t>
  </si>
  <si>
    <t>CÔNG TY TRÁCH NHIỆM HỮU HẠN THƯƠNG MẠI SÀI GÒN - KIÊN GIANG</t>
  </si>
  <si>
    <t>Số 1332 đường Nguyễn Trung Trực, Phường Rạch Giá, Tỉnh An Giang, Việt Nam</t>
  </si>
  <si>
    <t>1700547135</t>
  </si>
  <si>
    <t>COOPSAIGONPHANRANG</t>
  </si>
  <si>
    <t>CÔNG TY TRÁCH NHIỆM HỮU HẠN MỘT THÀNH VIÊN THƯƠNG MẠI VÀ DỊCH VỤ SÀI GÒN - PHAN RANG</t>
  </si>
  <si>
    <t>Trung tâm Thương mại Chợ Thanh Hà, Đường Trần Phú, Phường Phan Rang, Tỉnh Khánh Hòa, Việt Nam</t>
  </si>
  <si>
    <t>4500280151</t>
  </si>
  <si>
    <t>COOPSAIGONPHANTHIET</t>
  </si>
  <si>
    <t>CÔNG TY TNHH MỘT THÀNH VIÊN THƯƠNG MẠI DỊCH VỤ SÀI GÒN - PHAN THIẾT</t>
  </si>
  <si>
    <t>Số 1A Nguyễn Tất Thành, Phường Phan Thiết, Tỉnh Lâm Đồng, Việt Nam</t>
  </si>
  <si>
    <t>3400452937</t>
  </si>
  <si>
    <t>COOPSAIGONPHUYEN</t>
  </si>
  <si>
    <t>CÔNG TY TNHH MỘT THÀNH VIÊN THƯƠNG MẠI DỊCH VỤ SÀI GÒN - PHÚ YÊN</t>
  </si>
  <si>
    <t>Ô Phố B8, Khu Dân Dụng Duy Tân, Phường Tuy Hoà, Tỉnh Đắk Lắk, Việt Nam</t>
  </si>
  <si>
    <t>4400396829</t>
  </si>
  <si>
    <t>COOPSAIGONQUANGNGAI</t>
  </si>
  <si>
    <t>CÔNG TY TNHH MỘT THÀNH VIÊN THƯƠNG MẠI SÀI GÒN - QUẢNG NGÃI</t>
  </si>
  <si>
    <t>Hẻm 242 Nguyễn Nghiêm, Phường Cẩm Thành, Tỉnh Quảng Ngãi, Việt Nam</t>
  </si>
  <si>
    <t>4300357738</t>
  </si>
  <si>
    <t>COOPSAIGONRACHGIA</t>
  </si>
  <si>
    <t>CÔNG TY CỔ PHẦN  SÀI GÒN - RẠCH GIÁ</t>
  </si>
  <si>
    <t>Số 844 đường Nguyễn Trung Trực, Phường An Hòa, Thành phố Rạch Giá, Tỉnh Kiên Giang, Việt Nam</t>
  </si>
  <si>
    <t>1700547079</t>
  </si>
  <si>
    <t>COOPSAIGONSOCTRANG</t>
  </si>
  <si>
    <t>CÔNG TY TRÁCH NHIỆM HỮU HẠN MỘT THÀNH VIÊN THƯƠNG MẠI SÀI GÒN - SÓC TRĂNG</t>
  </si>
  <si>
    <t>Số 06 Hùng Vương, Phường Sóc Trăng, Thành phố Cần Thơ, Việt Nam</t>
  </si>
  <si>
    <t>2200271882</t>
  </si>
  <si>
    <t>COOPSAIGONTAYNINH</t>
  </si>
  <si>
    <t>CÔNG TY TRÁCH NHIỆM HỮU HẠN THƯƠNG MẠI DỊCH VỤ SÀI GÒN - TÂY NINH</t>
  </si>
  <si>
    <t>Số 576, Đường Cách Mạng Tháng Tám, Phường Tân Ninh, Tỉnh Tây Ninh, Việt Nam</t>
  </si>
  <si>
    <t>3900895373</t>
  </si>
  <si>
    <t>COOPSAIGONTRAVINH</t>
  </si>
  <si>
    <t>CÔNG TY TRÁCH NHIỆM HỮU HẠN THƯƠNG MẠI DỊCH VỤ SÀI GÒN - TRÀ VINH</t>
  </si>
  <si>
    <t>Đường Nguyễn Đáng, Khóm 11, Phường Trà Vinh, Tỉnh Vĩnh Long, Việt Nam</t>
  </si>
  <si>
    <t>2100356677</t>
  </si>
  <si>
    <t>COOPSAIGONVINHLONG</t>
  </si>
  <si>
    <t>CÔNG TY TNHH MỘT THÀNH VIÊN THƯƠNG MẠI SÀI GÒN - VĨNH LONG</t>
  </si>
  <si>
    <t>Số 26 đường 3/2, Phường Long Châu, Tỉnh Vĩnh Long, Việt Nam</t>
  </si>
  <si>
    <t>1500412758</t>
  </si>
  <si>
    <t>COOPSAIGONVUNGTAU</t>
  </si>
  <si>
    <t>CÔNG TY TRÁCH NHIỆM HỮU HẠN THƯƠNG MẠI - DỊCH VỤ SÀI GÒN - VŨNG TÀU</t>
  </si>
  <si>
    <t>Số 36 Nguyễn Thái Học, Phường Tam Thắng, Thành Phố Hồ Chí Minh, Việt Nam</t>
  </si>
  <si>
    <t>3500817878</t>
  </si>
  <si>
    <t>COOPTAMKY</t>
  </si>
  <si>
    <t>CÔNG TY TNHH MỘT THÀNH VIÊN SÀI GÒN CO.OP TAM KỲ</t>
  </si>
  <si>
    <t>07 Phan Chu Trinh, Phường Tam Kỳ, Thành phố Đà Nẵng, Việt Nam</t>
  </si>
  <si>
    <t>4000451095</t>
  </si>
  <si>
    <t>Coop-TBD-01-00578</t>
  </si>
  <si>
    <t>CM Thống Nhất</t>
  </si>
  <si>
    <t>Tầng 1-2 Khối A1, Khu TM-DV-Căn hộ Bcons, đường Thống Nhất, phường Đông Hòa, TP Hồ Chí Minh, VN</t>
  </si>
  <si>
    <t>COOPTHANGLOI</t>
  </si>
  <si>
    <t>CÔNG TY TNHH MỘT THÀNH VIÊN SÀI GÒN CO.OP THẮNG LỢI</t>
  </si>
  <si>
    <t>Tầng 1, tầng 2 khối A và B Khu chung cư cao tầng Tân Thới Nhất (Topaz Home), số 102 Đường Phan Văn Hớn, Phường Đông Hưng Thuận, TP.HCM, Việt Nam</t>
  </si>
  <si>
    <t>0305781598</t>
  </si>
  <si>
    <t>COOPTHANHHOA</t>
  </si>
  <si>
    <t>CÔNG TY TNHH MỘT THÀNH VIÊN CO.OPMART THANH HÓA</t>
  </si>
  <si>
    <t>Tầng hầm, tầng 1, 2, 3 TTTM HD, đường Phan Chu Trinh, Phường Hạc Thành, Tỉnh Thanh Hoá, Việt Nam</t>
  </si>
  <si>
    <t>2801917948</t>
  </si>
  <si>
    <t>COOPTIENGIANGSAIGON</t>
  </si>
  <si>
    <t>CÔNG TY TNHH TMDV TIỀN GIANG - SÀI GÒN</t>
  </si>
  <si>
    <t>Số 35 đường Ấp Bắc, Phường Đạo Thạnh, Tỉnh Đồng Tháp</t>
  </si>
  <si>
    <t>1200582156</t>
  </si>
  <si>
    <t>COOPTIENHOANG</t>
  </si>
  <si>
    <t>CÔNG TY TNHH MỘT THÀNH VIÊN SÀI GÒN CO.OP TIÊN HOÀNG</t>
  </si>
  <si>
    <t>0305778411</t>
  </si>
  <si>
    <t>COOPTOANTAM</t>
  </si>
  <si>
    <t>CÔNG TY TNHH MỘT THÀNH VIÊN THƯƠNG MẠI DỊCH VỤ SAIGON CO.OP TOÀN TÂM</t>
  </si>
  <si>
    <t>Trung Tâm Thương Mại - Văn Hóa - Dịch Vụ - Giải Trí, 497 Hòa Hảo, Phường Diên Hồng, Thành phố Hồ Chí Minh, Việt Nam</t>
  </si>
  <si>
    <t>0313294132</t>
  </si>
  <si>
    <t>COOPTRANGBANG</t>
  </si>
  <si>
    <t>CÔNG TY TNHH MỘT THÀNH VIÊN CO.OPMART TRẢNG BÀNG</t>
  </si>
  <si>
    <t>Khu phố Lộc An, Phường Trảng Bàng, Tỉnh Tây Ninh, Việt Nam</t>
  </si>
  <si>
    <t>3901170316</t>
  </si>
  <si>
    <t>COOPTRUNGMYTAY</t>
  </si>
  <si>
    <t>CÔNG TY TNHH THƯƠNG MẠI DỊCH VỤ TRUNG MỸ TÂY</t>
  </si>
  <si>
    <t>167/2 Nguyễn Ảnh Thủ, Phường Trung Mỹ Tây, Thành phố Hồ Chí Minh, Việt Nam</t>
  </si>
  <si>
    <t>0305750455</t>
  </si>
  <si>
    <t>COOPVINHPHUC</t>
  </si>
  <si>
    <t>CÔNG TY TNHH MỘT THÀNH VIÊN CO.OP MART VĨNH PHÚC</t>
  </si>
  <si>
    <t>Tòa nhà Trung tâm Thương mại SOIVA Plaza, Đường Mê Linh, Phường Vĩnh Phúc, Tỉnh Phú Thọ, Việt Nam</t>
  </si>
  <si>
    <t>2500454301</t>
  </si>
  <si>
    <t>COOPVUNGTAU</t>
  </si>
  <si>
    <t>CÔNG TY TNHH TMDV SÀI GÒN VŨNG TÀU</t>
  </si>
  <si>
    <t>Số 36 Nguyễn Thái Học, Phường Tam Thắng, Thành phố Hồ Chí Minh, Việt Nam</t>
  </si>
  <si>
    <t>COOPVUNGTAU2</t>
  </si>
  <si>
    <t>CÔNG TY TNHH MTV CO.OPMART VŨNG TÀU 2</t>
  </si>
  <si>
    <t>Số 36 Nguyễn Thái Học, Phường 7, Thành Phố Vũng Tàu, Tỉnh Bà Rịa - Vũng Tàu, Việt Nam</t>
  </si>
  <si>
    <t>3502238957</t>
  </si>
  <si>
    <t>COOPXLHN</t>
  </si>
  <si>
    <t>CÔNG TY TNHH MỘT THÀNH VIÊN SÀI GÒN CO.OP XA LỘ HÀ NỘI</t>
  </si>
  <si>
    <t>191 Quang Trung, Phường Tăng Nhơn Phú, Thành phố Hồ Chí Minh, Việt Nam</t>
  </si>
  <si>
    <t>0305767459</t>
  </si>
  <si>
    <t>Phường Hiệp Phú</t>
  </si>
  <si>
    <t>CQT</t>
  </si>
  <si>
    <t>CÔNG TY TNHH THƯƠNG MẠI DỊCH VỤ CQT</t>
  </si>
  <si>
    <t>387/24 Phan Văn Trị, Phường 02, Quận 5, Thành phố Hồ Chí Minh, Việt Nam</t>
  </si>
  <si>
    <t>0315061736</t>
  </si>
  <si>
    <t>CTDUCPHONG</t>
  </si>
  <si>
    <t>CTY TNHH ĐẦU TƯ XNK ĐỨC PHONG</t>
  </si>
  <si>
    <t>Số 041 Nguyễn Thị Định, P. Tân Phong, TP. Lai Châu, T. Lai Châu</t>
  </si>
  <si>
    <t>Tỉnh Lai Châu</t>
  </si>
  <si>
    <t>Phường Tân Phong</t>
  </si>
  <si>
    <t>CTNHATTHUONG</t>
  </si>
  <si>
    <t>CÔNG TY TNHH THƯƠNG MẠI XUẤT NHẬP KHẨU NHẬT THƯƠNG</t>
  </si>
  <si>
    <t>S02.03.01S04 Vinhomes Grand Park, 512 Nguyễn Xiển, Tổ 16, Khu Phố Long Hòa, Phường Long Thạnh Mỹ, Thành Phố Thủ Đức, TP Hồ Chí Minh</t>
  </si>
  <si>
    <t>0317007131</t>
  </si>
  <si>
    <t>CTYBB&amp;CC</t>
  </si>
  <si>
    <t>CÔNG TY TNHH MỘT THÀNH VIÊN THƯƠNG MẠI DỊCH VỤ BB&amp;CC</t>
  </si>
  <si>
    <t>380/283 Nguyễn Duy, Phường 9, Quận 8, Thành phố Hồ Chí Minh, Việt Nam</t>
  </si>
  <si>
    <t>0311925181</t>
  </si>
  <si>
    <t>CTYCHOHAY</t>
  </si>
  <si>
    <t>CÔNG TY TNHH CHỢ HAY</t>
  </si>
  <si>
    <t>Tổ dân phố 7, Phường Hồng An, Thành phố Hải Phòng, Việt Nam</t>
  </si>
  <si>
    <t>0202210828</t>
  </si>
  <si>
    <t>CTYSUBIN</t>
  </si>
  <si>
    <t>CÔNG TY TNHH TÃ SỮA SU BIN</t>
  </si>
  <si>
    <t>756B âu Cơ, Phường 14, Quận Tân Bình, Thành phố Hồ Chí Minh, Việt Nam</t>
  </si>
  <si>
    <t>0314243099</t>
  </si>
  <si>
    <t>CUONGGIAPHAT</t>
  </si>
  <si>
    <t>CÔNG TY TNHH XÂY LẮP KỸ THUẬT CƠ ĐIỆN CƯỜNG GIA PHÁT</t>
  </si>
  <si>
    <t>8/7 Đường 46, Kp6, P.Hiệp Bình Chánh, TP.Thủ Đức, TP. HCM</t>
  </si>
  <si>
    <t>0314294791</t>
  </si>
  <si>
    <t>DAIDUCVIET</t>
  </si>
  <si>
    <t>CÔNG TY TNHH ĐẦU TƯ VÀ PHÁT TRIỂN ĐẠI ĐỨC VIỆT</t>
  </si>
  <si>
    <t>Phòng 301, Tòa nhà Viễn Đông, số 36 Hoàng Cầu, Phường Ô Chợ Dừa, Quận Đống Đa, Thành phố Hà Nội, Việt Nam</t>
  </si>
  <si>
    <t>0101189841</t>
  </si>
  <si>
    <t>Phường ô Chợ Dừa</t>
  </si>
  <si>
    <t>DAILY</t>
  </si>
  <si>
    <t>HỘ KINH DOANH SIÊU THỊ DAILY</t>
  </si>
  <si>
    <t>L27M.TMDV18 H1 &amp; TMDV02 H2, Khu đô thị Vinhome Ocean Park, Xã Đa Tốn, Huyện Gia Lâm, Thành phố Hà Nội, Việt Nam</t>
  </si>
  <si>
    <t>8710719996-001</t>
  </si>
  <si>
    <t>Xã Đa Tốn</t>
  </si>
  <si>
    <t>MT1;STCH</t>
  </si>
  <si>
    <t>DALATFARM001</t>
  </si>
  <si>
    <t>Dalat Farm Vinhomes Quận 9, TPHCM</t>
  </si>
  <si>
    <t>S10.01 Vinhomes Grand Park, Nguyễn Xiển, quận 9, Thành phố Hồ Chí Minh</t>
  </si>
  <si>
    <t>S1.10 Vinhomes Ocean Park, Đa Tốn, Gia Lâm, Hà Nội</t>
  </si>
  <si>
    <t>S2.10 Vinhomes Ocean Park, Đa Tốn, Gia Lâm, Hà Nội</t>
  </si>
  <si>
    <t>Dalat Farm Vinhomes Ocean S2.17, HN</t>
  </si>
  <si>
    <t>S2.17 Vinhomes Ocean Park, Đa Tốn, Gia Lâm, Hà Nội</t>
  </si>
  <si>
    <t>DALATFARM005</t>
  </si>
  <si>
    <t>Dalat Farm SmartCity</t>
  </si>
  <si>
    <t>SA2 Smartcity, Tây Mỗ, Nam Từ Liêm, Hà Nội</t>
  </si>
  <si>
    <t>DALATFARM006</t>
  </si>
  <si>
    <t>Dalat Farm S07.01 Vinhomes Quận 9, TPHCM</t>
  </si>
  <si>
    <t>S07.01 Vinhomes Grand Park, Nguyễn Xiển, quận 9, Thành phố Hồ Chí Minh</t>
  </si>
  <si>
    <t>M1 Masterise Ocean park, Khu đô thị Vinhomes Ocean Park, huyện Gia Lâm, Hà Nội</t>
  </si>
  <si>
    <t>DALATFARM008</t>
  </si>
  <si>
    <t>Dalat Farm Vinhome Ocean Park S1.12, HN</t>
  </si>
  <si>
    <t>Tòa S1.12 Vinhome Ocean Park, Đa Tốn, Gia Lâm, Hà Nội</t>
  </si>
  <si>
    <t>S2.09 Vinhomes Ocean Park, Đa Tốn, Gia Lâm, Hà Nội</t>
  </si>
  <si>
    <t>Dalat Farm Tòa M2 Ocean Park, HN</t>
  </si>
  <si>
    <t>Tòa M2 Ocean Park, Đa Tốn, Gia Lâm, Hà Nội</t>
  </si>
  <si>
    <t>Tòa P3 Ocean Park, Đa Tốn, Gia Lâm, Hà Nội</t>
  </si>
  <si>
    <t>S2.16 Vinhomes Ocean Park, Đa Tốn, Gia Lâm, Hà Nội</t>
  </si>
  <si>
    <t>DALATFARMM1</t>
  </si>
  <si>
    <t>HỘ KINH DOANH ĐĂNG TCVP</t>
  </si>
  <si>
    <t>TMDV18A Toà M1 KĐT Vinhomes Ocean Park, Xã Đa Tốn, Huyện Gia Lâm, Thành phố Hà Nội, Việt Nam</t>
  </si>
  <si>
    <t>8669612872-001</t>
  </si>
  <si>
    <t>DALATFARMS1.08</t>
  </si>
  <si>
    <t>HỘ KINH DOANH ANH NGUYỄN KNVT</t>
  </si>
  <si>
    <t>01S02 toà S1.08, KĐT Vinhomes Ocean Park, Xã Đa Tốn, Huyện Gia Lâm, Thành phố Hà Nội, Việt Nam</t>
  </si>
  <si>
    <t>8885964533-001</t>
  </si>
  <si>
    <t>DALATFARMS1.10</t>
  </si>
  <si>
    <t>HỘ KINH DOANH ĐÀ LẠT FARM &amp; MART 1</t>
  </si>
  <si>
    <t>Căn shop 01S02 tòa S1.10 KĐT Vinhomes Ocean Park, Xã Đa Tốn, Huyện Gia Lâm, Thành phố Hà Nội, Việt Nam</t>
  </si>
  <si>
    <t>MIENBAC;STCH</t>
  </si>
  <si>
    <t>0109280299-001</t>
  </si>
  <si>
    <t>DALATFARMS2.09</t>
  </si>
  <si>
    <t>HỘ KINH DOANH LÊ BÁ ĐẠT</t>
  </si>
  <si>
    <t>S2.09 01S24 KĐT Vinhomes Ocean Park, Xã Đa Tốn, Huyện Gia Lâm, Thành phố Hà Nội, Việt Nam</t>
  </si>
  <si>
    <t>8883511432-001</t>
  </si>
  <si>
    <t>DALATFARMS2.10</t>
  </si>
  <si>
    <t>HỘ KINH DOANH LÊ TUẤN ANH</t>
  </si>
  <si>
    <t>Căn shop 01S20 tòa S2.10 KĐT Vinhomes Ocean Park, Xã Đa Tốn, Huyện Gia Lâm, Thành phố Hà Nội, Việt Nam</t>
  </si>
  <si>
    <t>0108590925-001</t>
  </si>
  <si>
    <t>DANGNHAT</t>
  </si>
  <si>
    <t>CÔNG TY TNHH THƯƠNG MẠI ĐĂNG NHẬT</t>
  </si>
  <si>
    <t>77 B HOÀNG VĂN THỤ, PHƯỜNG 15, QUẬN PHÚ NHUẬN, TP.HCM</t>
  </si>
  <si>
    <t>0312825486</t>
  </si>
  <si>
    <t>DAUKHISAIGON</t>
  </si>
  <si>
    <t>CÔNG TY CỔ PHẦN XĂNG DẦU DẦU KHÍ SÀI GÒN</t>
  </si>
  <si>
    <t>tầng 10, tòa nhà Petroland, số 12 Tân Trào, Phường Tân Phú, Quận 7, TP Hồ Chí Minh</t>
  </si>
  <si>
    <t>0310496966</t>
  </si>
  <si>
    <t>DETGIADUNGPHONGPHU</t>
  </si>
  <si>
    <t>CÔNG TY CỔ PHẦN DỆT GIA DỤNG PHONG PHÚ</t>
  </si>
  <si>
    <t>Thôn Hạnh Trí, Xã Ninh Sơn, Khánh Hòa, Việt Nam.</t>
  </si>
  <si>
    <t>4500470547</t>
  </si>
  <si>
    <t>Xã Ninh Sơn</t>
  </si>
  <si>
    <t>DETTOANTHANG</t>
  </si>
  <si>
    <t>CÔNG TY TNHH DỆT TOÀN THẮNG</t>
  </si>
  <si>
    <t>Thôn Thượng, Xã Phùng Xá, Huyện Mỹ Đức, Thành phố Hà Nội, Việt Nam</t>
  </si>
  <si>
    <t>0500563699</t>
  </si>
  <si>
    <t>Huyện Mỹ Đức</t>
  </si>
  <si>
    <t>Xã Phùng Xá</t>
  </si>
  <si>
    <t>DIENLANHDUYLAM</t>
  </si>
  <si>
    <t>ĐIỆN LẠNH DUY LÂM</t>
  </si>
  <si>
    <t>402/7 Quốc Lộ 13, Khu Phố 6, HBP, TP Thủ Đức</t>
  </si>
  <si>
    <t>DINHMANH</t>
  </si>
  <si>
    <t>HỘ KINH DOANH PHAN ĐÌNH MẠNH</t>
  </si>
  <si>
    <t>Số 151, đường Nguyễn Thị Minh Khai, Phường Xương Giang, Thành phố Bắc Giang, Tỉnh Bắc Giang, Việt Nam</t>
  </si>
  <si>
    <t>8291334834-001</t>
  </si>
  <si>
    <t>Bắc Giang</t>
  </si>
  <si>
    <t>xương giang</t>
  </si>
  <si>
    <t>DINHVU</t>
  </si>
  <si>
    <t>CHI CỤC HẢI QUAN CỬA KHẨU CẢNG ĐÌNH VŨ</t>
  </si>
  <si>
    <t>DONGNAM-051</t>
  </si>
  <si>
    <t>CÔNG TY CỔ PHẦN QUẢN LÝ DỊCH VỤ ĐÔNG NAM</t>
  </si>
  <si>
    <t>Tầng 5, Tòa Nhà Tân Hồng Hà Complex, Số 317 Trường Chinh, Phường Khương Trung, Quận Thanh Xuân, Tp. Hà Nội, Việt Nam</t>
  </si>
  <si>
    <t>0108474051</t>
  </si>
  <si>
    <t>Khương trung</t>
  </si>
  <si>
    <t>DONGTIEN</t>
  </si>
  <si>
    <t>CÔNG TY CỔ PHẦN THƯƠNG MẠI SIÊU THỊ ĐỒNG TIẾN</t>
  </si>
  <si>
    <t>Số 14, đường Lê Lợi, Phường Vĩnh Trại, Thành phố Lạng Sơn, Tỉnh Lạng Sơn, Việt Nam</t>
  </si>
  <si>
    <t>4900736022</t>
  </si>
  <si>
    <t>Lạng Sơn</t>
  </si>
  <si>
    <t>Phường Vĩnh Trại</t>
  </si>
  <si>
    <t>DONGXANH</t>
  </si>
  <si>
    <t>CÔNG TY TNHH THƯƠNG MẠI VÀ SẢN XUẤT THỰC PHẨM ĐỒNG XANH</t>
  </si>
  <si>
    <t>Số nhà 83D, ngõ 31 Xuân Diệu, Phường Quảng An, Quận Tây Hồ, Thành phố Hà Nội, Việt Nam</t>
  </si>
  <si>
    <t>Khách của TRƯỜNG</t>
  </si>
  <si>
    <t>DTH</t>
  </si>
  <si>
    <t>CÔNG TY CỔ PHẦN ĐẠI THANH HẢI</t>
  </si>
  <si>
    <t>Số 282 Minh Khai, Phường Minh Khai, Quận Hai Bà Trưng, Thành Phố Hà Nội, Việt Nam</t>
  </si>
  <si>
    <t>Khách lẻ của BÁCH</t>
  </si>
  <si>
    <t>dth6001</t>
  </si>
  <si>
    <t>ĐTH 1P Trần Thủ Độ, Hoàng Mai, HN</t>
  </si>
  <si>
    <t>Shophouse 4B/Chung Cư Phương Đông Green Park, 1P Trần Thủ Độ, Phường Hoàng Liệt, Quận Hoàng Mai, HN</t>
  </si>
  <si>
    <t>Khách lẻ của Trường</t>
  </si>
  <si>
    <t>MIENBAC;3%</t>
  </si>
  <si>
    <t>dth6003</t>
  </si>
  <si>
    <t>ĐTH New Horizon City Hoàng Mai, HN</t>
  </si>
  <si>
    <t>Tầng 1 Lô 05A Tòa N01, Dự án New Horizon city, Hoàng Mai, HN</t>
  </si>
  <si>
    <t>dth6004</t>
  </si>
  <si>
    <t>ĐTH Imperria Sky Garden Minh Khai, Thanh Trì, HN</t>
  </si>
  <si>
    <t>Lô A17-18 Tòa A, dự án Imperia Sky Garden 423 Minh Khai, Tp. Hà Nội.</t>
  </si>
  <si>
    <t>dth6005</t>
  </si>
  <si>
    <t>ĐTH Eco Dream Nguyễn Xiển, Thanh Trì, HN</t>
  </si>
  <si>
    <t>Shophouse ED, tòa Eco Dream Nguyễn Xiển, Tân Triều, Thanh Trì, HN</t>
  </si>
  <si>
    <t>3%; MIENBAC; KLGT</t>
  </si>
  <si>
    <t>dth6006</t>
  </si>
  <si>
    <t>ĐTH AnLand Premium, Hà Đông, HN</t>
  </si>
  <si>
    <t>SHB6 tòa nhà AnLand Premium, KĐTM Dương nội, P.La Khê, Hà Đông, HN</t>
  </si>
  <si>
    <t>dth6007</t>
  </si>
  <si>
    <t>ĐTH Gelexia Tam Trinh, Hoàng Mai, HN</t>
  </si>
  <si>
    <t>885 Đ.Tam Trinh, Yên Sở, Hoàng Mai TP. Hà Nội</t>
  </si>
  <si>
    <t>dth6011</t>
  </si>
  <si>
    <t>Green Park Việt Hưng, Long Biên, HN</t>
  </si>
  <si>
    <t>Shophouse 10-18T3 Dự án CT15 Việt Hưng Green Park, KĐT Việt Hưng, Phường Giang Biên, Quận Long Biên, HN</t>
  </si>
  <si>
    <t>dth6012</t>
  </si>
  <si>
    <t>ĐTH 2P Hưng Thịnh, Hoàng Mai, HN</t>
  </si>
  <si>
    <t>Số 2P Hưng Thịnh, Yên Sở, Hoàng Mai ,TP.Hà Nội</t>
  </si>
  <si>
    <t>dth6013</t>
  </si>
  <si>
    <t>ĐTH Ecohome 3 Tân Xuân, Bắc Từ Liêm, HN</t>
  </si>
  <si>
    <t>SH số 16 tầng 1, CC Ecohome 3, đường Tân Xuân, P.Đông Ngạc, Q.Bắc Từ Liêm, HN</t>
  </si>
  <si>
    <t>dth6014</t>
  </si>
  <si>
    <t>ĐTH Ruby City 3 Phúc Lợi, Long Biên, HN</t>
  </si>
  <si>
    <t>Ruby City 3, 321 Long Biên, HN</t>
  </si>
  <si>
    <t>dth6017</t>
  </si>
  <si>
    <t>Thái Hà, Constrexim 1, Bắc Từ Liêm, HN</t>
  </si>
  <si>
    <t>Tầng 1, lô 11 tòa nhà HH , Phạm Văn Đồng, P.Cổ Nhuế 2, Q.Bắc Từ Liêm, HN</t>
  </si>
  <si>
    <t>dth6018</t>
  </si>
  <si>
    <t>ĐTH Vinhomes Symphony, Long Biên, HN</t>
  </si>
  <si>
    <t>tòa S101S15A Vinhomes Symphony, khu đô thị Vinhomes Riverside, phường Phúc Lợi, quận Long Biên, Hà Nội</t>
  </si>
  <si>
    <t>dth6019</t>
  </si>
  <si>
    <t>ĐTH 35 Tân Mai, Hoàng Mai, HN</t>
  </si>
  <si>
    <t>Số 1 dãy nhà TT1, Khu nhà ở Quân đội K35 - TM số 35 Tân Mai, P.Tương mai, Q.Hoàng Mai, HN</t>
  </si>
  <si>
    <t>dth6020</t>
  </si>
  <si>
    <t>ĐTH Thăng Long Garden, Hai Bà Trưng, HN</t>
  </si>
  <si>
    <t>Lô 6/2 Tòa A2, Chung cư Thăng Long Garden, số 250 Minh Khai, Q.Hai bà Trưng, HN</t>
  </si>
  <si>
    <t>3%; MIENBAC</t>
  </si>
  <si>
    <t>dth6021</t>
  </si>
  <si>
    <t>ĐTH Emerald Mỹ Đình, Nam Từ Liêm, HN</t>
  </si>
  <si>
    <t>SH 23, tòa E4, dự án Emerald CT8 Mỹ Đình, Q.Nam Từ Liêm, HN</t>
  </si>
  <si>
    <t>dth6022</t>
  </si>
  <si>
    <t>ĐTH Vinhomes Ocean Park, Gia Lâm, HN</t>
  </si>
  <si>
    <t>Tòa S1.09 Vinhomes Ocean Park, xã Đa Tố, huyện Gia Lâm, HN</t>
  </si>
  <si>
    <t>Khách lẻ của Trường, ck 3%</t>
  </si>
  <si>
    <t>DUCTHANH</t>
  </si>
  <si>
    <t>CÔNG TY CỔ PHẦN THƯƠNG MẠI VÀ DỊCH VỤ TỔNG HỢP ĐỨC THÀNH</t>
  </si>
  <si>
    <t>Tầng 1, Tòa HH02 - Nhà ở cao tầng kết hợp dịch vụ thương mại - Eco Lakeview, Số 32 Phố Đại Từ,  Phường Đại Kim, Quận Hoàng Mai, Thành phố Hà Nội, Việt Nam</t>
  </si>
  <si>
    <t>MIENBAC; KLGT</t>
  </si>
  <si>
    <t>0101767891</t>
  </si>
  <si>
    <t>Phường Đại Kim</t>
  </si>
  <si>
    <t>DULICHTHIENPHUC</t>
  </si>
  <si>
    <t>CÔNG TY TNHH PHÁT TRIỂN DỊCH VỤ DU LỊCH THIÊN PHÚC</t>
  </si>
  <si>
    <t>Số 1073/63B Cách Mạng Tháng 8, Phường 7, Quận Tân Bình, Thành phố Hồ Chí Minh, Việt Nam</t>
  </si>
  <si>
    <t>0314999294</t>
  </si>
  <si>
    <t>Phường 7</t>
  </si>
  <si>
    <t>DUYHIEU</t>
  </si>
  <si>
    <t>VƯỜN LAN DUY HIẾU</t>
  </si>
  <si>
    <t>Số 46 ngõ 39 phố Lụa, TDP Hạnh Phúc, Phường Vạn Phúc, Quận Hà Đông,TP. Hà Nội</t>
  </si>
  <si>
    <t>0109049814</t>
  </si>
  <si>
    <t>CÔNG TY CỔ PHẦN THƯƠNG MẠI VÀ DỊCH VỤ EASYMART</t>
  </si>
  <si>
    <t>Tầng 3, tòa nhà Dolphin Plaza, số 6 đường Nguyễn Hoàng, tổ dân phố số 8, Phường Từ Liêm, Thành phố Hà Nội, Việt Nam</t>
  </si>
  <si>
    <t>0109801255</t>
  </si>
  <si>
    <t>MỸ ĐÌNH</t>
  </si>
  <si>
    <t>Tòa DIAMOND GOLDMARK City 136 Hồ Tùng Mậu, P.Phú Diễn, Q.Bắc Từ Liêm, HN</t>
  </si>
  <si>
    <t>MIENBAC;MT1;STCH;4%</t>
  </si>
  <si>
    <t>easymartE05</t>
  </si>
  <si>
    <t>Easy Mart, Tháp A, Mipec Rubix 360, 122-124 Xuân Thủy, Cầu Giấy, thành phố Hà Nội</t>
  </si>
  <si>
    <t>easymartE06</t>
  </si>
  <si>
    <t>E06 -Tầng 5, tòa V2, The Terra An Hưng, P.La Khê, Q.Hà Đông, HN</t>
  </si>
  <si>
    <t>easymartE07</t>
  </si>
  <si>
    <t>Số 1SH15, tòa S2.03 khu đô thị mới Vinhomes Smartcity, P.Tây Mỗ, Q.Nam Từ Liêm, TP. Hà Nội</t>
  </si>
  <si>
    <t>easymartE08</t>
  </si>
  <si>
    <t>Tòa S2.05 khu đô thị mới Vinhomes Smartcity, P. Tây Mỗ, Q. Nam Từ Liêm, TP. Hà Nội</t>
  </si>
  <si>
    <t>EB</t>
  </si>
  <si>
    <t>Công ty TNHH dịch vụ EB</t>
  </si>
  <si>
    <t>Số 163, Đường Phan Đăng Lưu, Phường Cầu Kiệu, Thành phố Hồ Chí Minh, Việt Nam</t>
  </si>
  <si>
    <t>BIGC; MIENNAM</t>
  </si>
  <si>
    <t>0105696842</t>
  </si>
  <si>
    <t>eb0150</t>
  </si>
  <si>
    <t>TOPS MARKET PARKCITY (150)</t>
  </si>
  <si>
    <t>Tầng 1, tòa nhà A, TTTM Parkcity, Lê Trọng Tấn, phường La Khê, quận Hà Đông, TP Hà Nội</t>
  </si>
  <si>
    <t>BIGC; MIENBAC</t>
  </si>
  <si>
    <t>Phường La Khê</t>
  </si>
  <si>
    <t>eb104</t>
  </si>
  <si>
    <t>TOPS MARKET NK HẢI PHÒNG</t>
  </si>
  <si>
    <t>104 Lương Khá Thiên, phường Lương Khánh Thiện, quận Ngô Quyền, thành phố Hải Phòng</t>
  </si>
  <si>
    <t>eb106</t>
  </si>
  <si>
    <t>GO! HẢI PHÒNG</t>
  </si>
  <si>
    <t>Lô 1/20, Khu đô thị mới Ngã năm - Sân bay Cát Bi, Phường Gia Viên, Thành phố Hải Phòng, Việt Nam</t>
  </si>
  <si>
    <t>eb112</t>
  </si>
  <si>
    <t>EB VINH LIMITED LIABILITY COMPANY</t>
  </si>
  <si>
    <t>Số 02, Đường Quang Trung, Phường Thành Vinh, Tỉnh Nghệ An, Việt Nam</t>
  </si>
  <si>
    <t>Nghệ An</t>
  </si>
  <si>
    <t>eb113</t>
  </si>
  <si>
    <t>Siêu thị Vĩnh Phúc</t>
  </si>
  <si>
    <t>Khu TTTM Vĩnh Phúc, Phường Vĩnh Phúc, Tỉnh Phú Thọ, Việt Nam</t>
  </si>
  <si>
    <t>eb114</t>
  </si>
  <si>
    <t>GO! NAM ĐỊNH</t>
  </si>
  <si>
    <t>Trung tâm thương mại GO! Nam Định, Quốc lộ 10, Phường Đông A, Tỉnh Ninh Bình, Việt Nam</t>
  </si>
  <si>
    <t>Ninh Bình</t>
  </si>
  <si>
    <t>eb117</t>
  </si>
  <si>
    <t>CÔNG TY TNHH EB HẢI DƯƠNG (117)</t>
  </si>
  <si>
    <t>Trung tâm thương mại GO! Hải Dương, Km 54+100, Quốc lộ 5, Khu 3, Phường Hải Dương, Thành phố Hải Phòng, Việt Nam</t>
  </si>
  <si>
    <t>eb118</t>
  </si>
  <si>
    <t>GO! THANH HÓA</t>
  </si>
  <si>
    <t>Trung tâm thương mại GO! Thanh Hóa, Phố Đồng Lễ, Phường Hạc Thành, Tình Thanh Hóa, Việt Nam</t>
  </si>
  <si>
    <t>eb124</t>
  </si>
  <si>
    <t>SIÊU THỊ VIỆT TRÌ</t>
  </si>
  <si>
    <t>Trung tâm thương mại GO! Việt Trì, Đường Nguyễn Tất Thành, phường Thanh Miếu, tỉnh Phú Thọ, Việt Nam</t>
  </si>
  <si>
    <t>eb125</t>
  </si>
  <si>
    <t>GO! NINH BÌNH</t>
  </si>
  <si>
    <t>Trung tâm thương mại GO! Ninh Bình, Đường Trần Nhân Tông, Phường Đông Hoa Lư, tỉnh Ninh Bình, Việt Nam</t>
  </si>
  <si>
    <t>eb128</t>
  </si>
  <si>
    <t>SIÊU THỊ HẠ LONG (128)</t>
  </si>
  <si>
    <t>Tầng 2, Trung tâm thương mại GO! Hạ Long, Cột 5, phường Hạ Long, tỉnh Quảng Ninh, Việt Nam</t>
  </si>
  <si>
    <t>eb131</t>
  </si>
  <si>
    <t>GO! BẮC GIANG</t>
  </si>
  <si>
    <t>Trung tâm thương mại GO! Bắc Giang, phường Tân Tiến, tỉnh Bắc Ninh, VIệt Nam</t>
  </si>
  <si>
    <t>eb1400</t>
  </si>
  <si>
    <t>Go! Hạ Long</t>
  </si>
  <si>
    <t>eb144</t>
  </si>
  <si>
    <t>GO! THÁI NGUYÊN</t>
  </si>
  <si>
    <t>Tầng 2, Trung tâm thương mại Việt - Nhật Thái Nguyên, Lô đất HH-01 thuộc Khu dân cư số 1, đường Việt Bắc, Phường Tích Lương, Tỉnh Thái Nguyên, Việt Nam</t>
  </si>
  <si>
    <t>eb145</t>
  </si>
  <si>
    <t>GO! THÁI BÌNH</t>
  </si>
  <si>
    <t>Trung tâm thương mại GO! Thái Bình, đường Trần Thái Tông, Tổ 1, Phường Vũ Phúc, Tỉnh Hưng Yên, Việt Nam</t>
  </si>
  <si>
    <t>eb146</t>
  </si>
  <si>
    <t>GO! LÀO CAI</t>
  </si>
  <si>
    <t>Trung tâm thương mại GO! Lào Cai, Km6+600, Thửa đất HH1 thuộc tiểu khu đô thị số 13, đường Trần Hưng Đạo, Phường Cam Đường, Tỉnh Lào Cai, Việt Nam</t>
  </si>
  <si>
    <t>Lào Cai</t>
  </si>
  <si>
    <t>eb1500</t>
  </si>
  <si>
    <t>Siêu thị GO! Tam Kỳ</t>
  </si>
  <si>
    <t>Số 01 Đường Phan Châu Trinh, Phường Tam Kỳ, Thành phố Đà Nẵng, Việt Nam</t>
  </si>
  <si>
    <t>BIGC;MIENNAM</t>
  </si>
  <si>
    <t>eb1501</t>
  </si>
  <si>
    <t>Siêu thị GO! Gò Dầu</t>
  </si>
  <si>
    <t>Đường DC1, Tổ 17, Ấp Trâm Vàng 2, Phường Gò Dầu, Tỉnh Tây Ninh, Việt Nam</t>
  </si>
  <si>
    <t>eb1503</t>
  </si>
  <si>
    <t>Siêu thị GO! Nhơn Trạch</t>
  </si>
  <si>
    <t>Khu dịch vụ, KCN Nhơn Trạch 3, đường Tôn Đức Thắng, xã Nhơn Trạch, tỉnh Đồng Nai, Việt Nam</t>
  </si>
  <si>
    <t>eb1505</t>
  </si>
  <si>
    <t>Siêu thị GO! Điện Bàn</t>
  </si>
  <si>
    <t>Thửa đất số 1491 (Lô C1), Tờ bản đồ số 06, Khu dân cư, thương mại dịch vụ Phong Nhị, Phường An Thắng, Thành phố Đà Nẵng, Việt Nam</t>
  </si>
  <si>
    <t>eb1506</t>
  </si>
  <si>
    <t>Siêu thị Go! Hòa Thành</t>
  </si>
  <si>
    <t>Ấp Hiệp Định, phường Thanh Điền, tỉnh Tây Ninh, Việt Nam</t>
  </si>
  <si>
    <t>eb1507</t>
  </si>
  <si>
    <t>Siêu thị GO! Rạch Giá</t>
  </si>
  <si>
    <t>Lô B14, Đường 03 tháng 02, Phường Rạch Giá, tỉnh An Giang, Việt Nam</t>
  </si>
  <si>
    <t>eb1508</t>
  </si>
  <si>
    <t>Siêu thị GO! Hồng Ngự</t>
  </si>
  <si>
    <t>Thửa đất số 57, tờ bản đồ số 35, Phường Thường Lạc, Tỉnh Đồng Tháp, Việt Nam</t>
  </si>
  <si>
    <t>eb1509</t>
  </si>
  <si>
    <t>Siêu thị GO! Thanh Bình</t>
  </si>
  <si>
    <t>Thửa đất 119, tờ bản đồ 72, Xã Thanh Bình, Tỉnh Đồng Tháp, Việt Nam</t>
  </si>
  <si>
    <t>eb151</t>
  </si>
  <si>
    <t>GO! HA NAM (151)</t>
  </si>
  <si>
    <t>Tầng 2, TTTM GO! Phủ Lý, thửa đất số 449, tờ bản đồ số 25, đường Điện Biên Phủ, Phường Hà Nam, Tỉnh Ninh Bình, Việt Nam</t>
  </si>
  <si>
    <t>eb1510</t>
  </si>
  <si>
    <t>Siêu thị go! An Nhơn</t>
  </si>
  <si>
    <t>Lô đất DV-02, Dự án Khu đô thị - thương mại - dịch vụ Đông Bắc cầu Tân An, Phường Bình Định, Tỉnh Gia Lai, Việt Nam</t>
  </si>
  <si>
    <t>eb1511</t>
  </si>
  <si>
    <t>GO! HƯƠNG TRÀ</t>
  </si>
  <si>
    <t>GO! HƯƠNG TRÀ, TĐ 629, TBĐ 4, Tổ dân phố Giáp Nhất, P. Hương Trà, Tp. Huế, Việt Nam</t>
  </si>
  <si>
    <t>eb1512</t>
  </si>
  <si>
    <t>Siêu thị GO! Lấp Vò</t>
  </si>
  <si>
    <t>TĐ 143, TBD 40, xã Lấp Vò, Tỉnh Đồng Tháp, Việt Nam</t>
  </si>
  <si>
    <t>eb1513</t>
  </si>
  <si>
    <t>Siêu thị Go! Lộc Ninh</t>
  </si>
  <si>
    <t>Khu phố Ninh Thịnh, xã Lộc Ninh, Tỉnh Đồng Nai, Việt Nam</t>
  </si>
  <si>
    <t>eb152</t>
  </si>
  <si>
    <t>Siêu thị GO! Bạc Liêu</t>
  </si>
  <si>
    <t>Thửa đất số 51, tờ bản đồ số 33, Đường 23/8, Phường Bạc Liêu, tỉnh Cà Mau, Việt Nam</t>
  </si>
  <si>
    <t>eb153</t>
  </si>
  <si>
    <t>Siêu thị GO! Ninh Thuận</t>
  </si>
  <si>
    <t>TTTM Go! Ninh Thuận, Góc ngã tư đường Cao Bá Quát - Ngô Gia Tự, Khu phố 14, Phường Phan Rang, Tỉnh Khánh Hòa, Việt Nam</t>
  </si>
  <si>
    <t>eb154</t>
  </si>
  <si>
    <t>GO! HƯNG YÊN</t>
  </si>
  <si>
    <t>Trung Tâm Thương Mại Go! Hưng Yên, Thửa Đất Số 113, Tờ Bản Đồ Số 49, Tô Hiệu, Phường Phố Hiến, Tỉnh Hưng Yên, Việt Nam</t>
  </si>
  <si>
    <t>eb155</t>
  </si>
  <si>
    <t>Go! Yên Bái</t>
  </si>
  <si>
    <t>T2 CT TM Go! Yên Bái, TDS151; TBDS71 TỔ DÂN PHỐ 1&amp;11, P. Yên Bái, Tỉnh Lào Cai</t>
  </si>
  <si>
    <t>Tỉnh Lào Cai</t>
  </si>
  <si>
    <t>eb1600</t>
  </si>
  <si>
    <t>BigC Hải Phòng</t>
  </si>
  <si>
    <t>eb1700</t>
  </si>
  <si>
    <t>BigC Thái Bình</t>
  </si>
  <si>
    <t>eb1800</t>
  </si>
  <si>
    <t>BigC Nam Định</t>
  </si>
  <si>
    <t>eb1900</t>
  </si>
  <si>
    <t>BigC Việt Trì</t>
  </si>
  <si>
    <t>BigC Việt Trì, tỉnh Phú Thọ</t>
  </si>
  <si>
    <t>eb2000</t>
  </si>
  <si>
    <t>BigC Thái Nguyên</t>
  </si>
  <si>
    <t>eb2400</t>
  </si>
  <si>
    <t>BigC Lào Cai</t>
  </si>
  <si>
    <t>eb2901</t>
  </si>
  <si>
    <t>BigC Thăng Long (104)</t>
  </si>
  <si>
    <t>222 đường Trần Duy Hưng, Phường Yên Hòa, Thành phố Hà Nội, Việt Nam</t>
  </si>
  <si>
    <t>MIENBAC; BIGC</t>
  </si>
  <si>
    <t>YÊN HÒA</t>
  </si>
  <si>
    <t>eb2902</t>
  </si>
  <si>
    <t>BigC Tops Market Garden</t>
  </si>
  <si>
    <t>Tầng hầm thứ nhất Trung tâm thương mại The Garden, đường Mễ Trì, Phường Mỹ Đình 1, Quận Nam Từ Liêm, Thành phố Hà Nội, Việt Nam</t>
  </si>
  <si>
    <t>eb2903</t>
  </si>
  <si>
    <t>Tops Market Eco Green (Nguyễn Xiển)</t>
  </si>
  <si>
    <t>286 Nguyễn Xiển, Tân Triều, Thanh Trì, HN</t>
  </si>
  <si>
    <t>HN008</t>
  </si>
  <si>
    <t>Nguyễn Minh Sơn</t>
  </si>
  <si>
    <t>eb2904</t>
  </si>
  <si>
    <t>BigC Tops Market Lê Trọng Tấn</t>
  </si>
  <si>
    <t>Tầng hầm 1, tầng hầm 2 và tầng trệt, Tòa nhà Artemis, Số 3 đường Lê Trọng Tấn, Phường Phương Liệt, Thành phố Hà Nội, Việt Nam</t>
  </si>
  <si>
    <t>PHƯƠNG LIỆT</t>
  </si>
  <si>
    <t>eb2905</t>
  </si>
  <si>
    <t>TOPS MARKET HỒ GƯƠM (132)</t>
  </si>
  <si>
    <t>Tầng 1 và tầng 2, Trung tâm thương mại, văn phòng và nhà ở cao cấp Hồ Gươm Plaza, KĐT mới Mỗ Lao, P.Mộ Lao, Q.Hà Đông, HN</t>
  </si>
  <si>
    <t>eb2906</t>
  </si>
  <si>
    <t>GO! Long Biên</t>
  </si>
  <si>
    <t>Tầng Hầm TTTM Savico Megamall, 7-9 Nguyễn Văn Linh, Việt Hưng, Long Biên, Hà Nội</t>
  </si>
  <si>
    <t>eb2907</t>
  </si>
  <si>
    <t>BigC Mê Linh</t>
  </si>
  <si>
    <t>Tầng 1, Trung tâm thương mại VLXD và trang thiết bị nội thất Mêlinh Plaza, Km8, đường cao tốc Thăng Long - Nội Bài (đường Võ Văn Kiệt), xã Quang Minh, Thành phố Hà Nội, Việt Nam</t>
  </si>
  <si>
    <t>Huyện Mê Linh</t>
  </si>
  <si>
    <t>QUANG MINH</t>
  </si>
  <si>
    <t>eb3400</t>
  </si>
  <si>
    <t>BigC Hải Dương</t>
  </si>
  <si>
    <t>eb3500</t>
  </si>
  <si>
    <t>BigC Ninh Bình</t>
  </si>
  <si>
    <t>eb3700</t>
  </si>
  <si>
    <t>BigC Vinh</t>
  </si>
  <si>
    <t>eb4300</t>
  </si>
  <si>
    <t>GO! ĐÀ NẴNG</t>
  </si>
  <si>
    <t>Tầng hầm, Tầng 1, Tầng 2, Tầng 3, Tầng 4 và Tầng lửng, Khu thương mại Vĩnh Trung, Số 255-257 Hùng Vương, Phường Thanh Khê, Thành phố Đà Nẵng, Việt Nam</t>
  </si>
  <si>
    <t>eb4700</t>
  </si>
  <si>
    <t>BigC Buôn Ma Thuột</t>
  </si>
  <si>
    <t>Trung tâm thương mại Buôn Ma Thuột, Góc đường Nguyễn Thị Định và vành đai phía tây, Phường Thành Nhất, tỉnh Đắk Lắk, Việt nam</t>
  </si>
  <si>
    <t>eb4900</t>
  </si>
  <si>
    <t>GO! ĐÀ LẠT</t>
  </si>
  <si>
    <t>GO! ĐÀ LẠT, Quảng trường Lâm Viên, Góc đường Hồ Tùng Mậu và Trần Quốc Toản, Phường Xuân Hương - Đà Lạt, Tỉnh Lâm Đồng, Việt Nam</t>
  </si>
  <si>
    <t>eb5201</t>
  </si>
  <si>
    <t>BigC Tops Market An Phú</t>
  </si>
  <si>
    <t>Tops Market An Phú, Q2, HCM</t>
  </si>
  <si>
    <t>eb5202</t>
  </si>
  <si>
    <t>BigC Trường Chinh</t>
  </si>
  <si>
    <t>Số 1/1, Đường Trường Chinh, Phường Tây Thạnh, Thành phố Hồ Chí Minh, Việt Nam</t>
  </si>
  <si>
    <t>eb5203</t>
  </si>
  <si>
    <t>BigC Gò Vấp</t>
  </si>
  <si>
    <t>792 Nguyễn Kiệm, Phường Hạnh Thông, TP. Hồ Chí Minh, Việt Nam</t>
  </si>
  <si>
    <t>eb5204</t>
  </si>
  <si>
    <t>BigC Siêu thị GO! Phú Thạnh</t>
  </si>
  <si>
    <t>Số 53, Đường Nguyễn Sơn, Phường Phú Thạnh, Thành phố Hồ Chí Minh, Việt Nam</t>
  </si>
  <si>
    <t>eb5205</t>
  </si>
  <si>
    <t>BigC Miền Đông</t>
  </si>
  <si>
    <t>Số 268, Đường Tô Hiến Thành, Phường Hòa Hưng, Thành phố Hồ Chí Minh, Việt Nam</t>
  </si>
  <si>
    <t>eb5206</t>
  </si>
  <si>
    <t>BigC Siêu thị GO! An Lạc</t>
  </si>
  <si>
    <t>Số 1231, khu phố 5, Đường QL1A, Phường An Lạc, Thành phố Hồ Chí Minh, Việt Nam</t>
  </si>
  <si>
    <t>eb5207</t>
  </si>
  <si>
    <t>BigC Siêu Thị GO! Nguyễn Thị Thập</t>
  </si>
  <si>
    <t>Tầng trệt, tầng 1 và tầng 2, Lô A, Khu Dân Cư Cityland, số 99, Đường Nguyễn Thị Thập, Phường Tân Mỹ, Thành phố Hồ Chí Minh, Việt Nam</t>
  </si>
  <si>
    <t>eb5208</t>
  </si>
  <si>
    <t>BigC Tops Market Âu Cơ</t>
  </si>
  <si>
    <t>685 Đ. Âu Cơ, Tân Thành, Tân Phú, HCM</t>
  </si>
  <si>
    <t>eb5209</t>
  </si>
  <si>
    <t>BigC Tops Market Thảo Điền</t>
  </si>
  <si>
    <t>Tầng hầm lửng, Tòa nhà Thảo Điền Pearl, số 12, đường Quốc Hương, Phường An Khánh, Thành phố Hồ Chí Minh, Việt Nam</t>
  </si>
  <si>
    <t>eb5210</t>
  </si>
  <si>
    <t>BigC Tops Market Moonlight Thủ Đức</t>
  </si>
  <si>
    <t>Tầng 1, tòa nhà Moonlight Residences, số 102, đường Đặng Văn Bi, Phường Thủ Đức, Thành phố Hồ Chí Minh</t>
  </si>
  <si>
    <t>eb6000</t>
  </si>
  <si>
    <t>GO! ĐỒNG NAI</t>
  </si>
  <si>
    <t>Số 833, xa lộ Hà Nội, Phường Long Hưng, Tỉnh Đồng Nai, Việt Nam</t>
  </si>
  <si>
    <t>eb6001</t>
  </si>
  <si>
    <t>BigC Tân Hiệp</t>
  </si>
  <si>
    <t>Tầng 1 và 2 Trung tâm thương mại EB Tân Hiệp, số 1135, Nguyễn Ái Quốc, KP2, Phường Tam Hiệp, Tỉnh Đồng Nai, Việt Nam</t>
  </si>
  <si>
    <t>eb6100</t>
  </si>
  <si>
    <t>GO! Bình Dương</t>
  </si>
  <si>
    <t>Giao Hàng Tại GO! Bình Dương</t>
  </si>
  <si>
    <t>eb6101</t>
  </si>
  <si>
    <t>BigC Dĩ An</t>
  </si>
  <si>
    <t>Số TM8, đường GS1, KĐT thương mại dịch vụ Quảng Trường Xanh, Phường Đông Hòa, Thành phố Hồ Chí Minh, Việt Nam</t>
  </si>
  <si>
    <t>eb6102</t>
  </si>
  <si>
    <t>BigC Siêu Thị GO! Tân Uyên (1504)</t>
  </si>
  <si>
    <t>Tầng 1 TTTM DV Uyên Hưng, P. Tân Uyên, Thành phố Hồ Chí Minh, Việt Nam</t>
  </si>
  <si>
    <t>eb6300</t>
  </si>
  <si>
    <t>Go! Mỹ Tho</t>
  </si>
  <si>
    <t>545 đường Lê Văn Phẩm, Phường Đạo Thạnh, Tỉnh Đồng Tháp, Việt Nam</t>
  </si>
  <si>
    <t>eb6400</t>
  </si>
  <si>
    <t>BigC Trà Vinh</t>
  </si>
  <si>
    <t>Trung tâm thương mại và siêu thị Trà Vinh, đường Võ Nguyên Giáp, Phường Nguyệt Hóa, Tỉnh Vĩnh Long, Việt Nam</t>
  </si>
  <si>
    <t>eb6500</t>
  </si>
  <si>
    <t>GO! CẦN THƠ</t>
  </si>
  <si>
    <t>Trung tâm thương mại GO! Cần Thơ, Lô Số 1, KDC Hưng Phú 1, Phường Hưng Phú, Thành phố Cần Thơ, Việt Nam</t>
  </si>
  <si>
    <t>eb7100</t>
  </si>
  <si>
    <t>BigC Bến Tre</t>
  </si>
  <si>
    <t>Tầng trệt, Trung tâm thương mại GO! Bến Tre, Ấp 1, đường Võ Nguyên Giáp (Quốc lộ 60), Phường Sơn Đông, Tỉnh Vĩnh Long, Việt Nam</t>
  </si>
  <si>
    <t>eb7200</t>
  </si>
  <si>
    <t>BigC Bà Rịa</t>
  </si>
  <si>
    <t>Tầng 1, Trung tâm thương mại GO! Bà Rịa, số 2A đường Nguyễn Đình Chiểu, Khu phố 1, Phường Bà Rịa, Thành phố Hồ Chí Minh, Việt Nam</t>
  </si>
  <si>
    <t>eb7201</t>
  </si>
  <si>
    <t>Go! Phú Mỹ</t>
  </si>
  <si>
    <t>TTTM Tân Thành, P.Phú Mỹ, Tp. HCM, VN</t>
  </si>
  <si>
    <t>eb7500</t>
  </si>
  <si>
    <t>GO! HUẾ</t>
  </si>
  <si>
    <t>GO! HUẾ, Khu quy hoạch Đống Đa - Hùng Vương - Bà Triệu, Phường Thuận Hóa, Thành phố Huế, Việt Nam</t>
  </si>
  <si>
    <t>eb7600</t>
  </si>
  <si>
    <t>BigC Quảng Ngãi</t>
  </si>
  <si>
    <t>Tầng 1, Trung tâm thương mại và Siêu thị Hùng Cường Big C, đường Lý Thường Kiệt, Phường Cẩm Thành, Tỉnh Quảng Ngãi, Việt Nam</t>
  </si>
  <si>
    <t>eb7700</t>
  </si>
  <si>
    <t>BigC Quy Nhơn</t>
  </si>
  <si>
    <t>Khu đô thị xanh Vũng Chua, Phường Quy Nhơn Nam, Tỉnh Gia Lai, Việt Nam</t>
  </si>
  <si>
    <t>eb7900</t>
  </si>
  <si>
    <t>GO! NHA TRANG</t>
  </si>
  <si>
    <t>Trung tâm thương mại GO! Nha Trang, Lô số 4, Đường 19/5, KĐT Vĩnh Điềm Trung, Phường Tây Nha Trang, Tỉnh Khánh Hòa, Việt Nam</t>
  </si>
  <si>
    <t>eb9800</t>
  </si>
  <si>
    <t>BigC Bắc Giang</t>
  </si>
  <si>
    <t>EB-DTP-01-1514</t>
  </si>
  <si>
    <t>Go! Gò Công Tây</t>
  </si>
  <si>
    <t>TSDO160, TBDSO14, đường Nguyễn Văn Côn, khu phố 5, xã Vĩnh Bình, tỉnh Đồng Tháp</t>
  </si>
  <si>
    <t>EBNAMDINH</t>
  </si>
  <si>
    <t>CÔNG TY TNHH EB NAM ĐỊNH</t>
  </si>
  <si>
    <t>Trung tâm thương mại - siêu thị Thiên Trường, Phường Lộc Hòa, Thành phố Nam Định, Tỉnh Nam Định, Việt Nam</t>
  </si>
  <si>
    <t>0600740077</t>
  </si>
  <si>
    <t>Eco xanh Số 81, Đường Nguyễn Hoàng Tôn, Tây Hồ</t>
  </si>
  <si>
    <t>thanh toán cuối tháng</t>
  </si>
  <si>
    <t>MIENBAC;KLGT</t>
  </si>
  <si>
    <t>ECOFARMPAY01</t>
  </si>
  <si>
    <t>ECOFARM PAY - Chi nhánh Bảo Lộc</t>
  </si>
  <si>
    <t>02 Đường số 1 Tháng 5, Phường Blao, Thành Phố Bảo Lộc, Lâm Đồng</t>
  </si>
  <si>
    <t>ECOFARMPAY02</t>
  </si>
  <si>
    <t>ECOFARM PAY - Chi nhánh Bắc Ninh</t>
  </si>
  <si>
    <t>Phố Xanh, Xã Tam Sơn, Thị xã Từ Sơn, Bắc Ninih</t>
  </si>
  <si>
    <t>EMART</t>
  </si>
  <si>
    <t>CÔNG TY TNHH E-MART VIỆT NAM</t>
  </si>
  <si>
    <t>366 Phan Văn Trị , P. 5, Q. GÒ VẤP, TP.Hồ Chí Minh</t>
  </si>
  <si>
    <t>0313003986</t>
  </si>
  <si>
    <t>EMCF-676</t>
  </si>
  <si>
    <t>CÔNG TY CỔ PHẦN ESPRESSO MAX CAFE VN</t>
  </si>
  <si>
    <t>Số 7 Đường Số 3, Cư Xá Bình Thới, Phường 8, Quận 11, Thành Phố Hồ Chí Minh, Việt Nam</t>
  </si>
  <si>
    <t>0315606676</t>
  </si>
  <si>
    <t>EPCOSTORE</t>
  </si>
  <si>
    <t>CÔNG TY CỔ PHẦN EPCO STORE</t>
  </si>
  <si>
    <t>Tầng trệt, Tòa nhà Sài Gòn Riverside Office Center, 2A-4A Tôn Đức Thắng, Phường Bến Nghé, Quận 1, Thành phố Hồ Chí Minh, Việt Nam</t>
  </si>
  <si>
    <t>0316538651</t>
  </si>
  <si>
    <t>ESMEE</t>
  </si>
  <si>
    <t>CÔNG TY CỔ PHẦN ĐẦU TƯ HỘI TỤ VIỆT NAM</t>
  </si>
  <si>
    <t>Số 18 phố Hàng Gai, Phường Hàng Gai, Quận Hoàn Kiếm, Thành phố Hà Nội, Việt Nam</t>
  </si>
  <si>
    <t>0110269684</t>
  </si>
  <si>
    <t>Phường Hàng Gai</t>
  </si>
  <si>
    <t>EVERYDAY</t>
  </si>
  <si>
    <t>HỘ KINH DOANH EVERYDAY'S - ( Dương nguyễn Gia Bảo)</t>
  </si>
  <si>
    <t>197 Nguyễn Thị Minh Khai. - Phường Nguyễn Cư Trinh - Quận 1 - TP Hồ Chí Minh</t>
  </si>
  <si>
    <t>8133757876</t>
  </si>
  <si>
    <t>SG012</t>
  </si>
  <si>
    <t>Quách Ngọc Tuấn</t>
  </si>
  <si>
    <t>FANSIPAN</t>
  </si>
  <si>
    <t>CÔNG TY TNHH  CÔNG NGHỆ VÀ THƯƠNG MẠI FANSIPAN</t>
  </si>
  <si>
    <t>18 Nguyễn Thái Sơn, Phường 3, Quận Gò Vấp, Thành phố Hồ Chí Minh, Việt Nam</t>
  </si>
  <si>
    <t>5%;MIENNAM</t>
  </si>
  <si>
    <t>0317083252</t>
  </si>
  <si>
    <t>FARMSHOP</t>
  </si>
  <si>
    <t>CÔNG TY TNHH THE MODERN MARKET</t>
  </si>
  <si>
    <t>P5-SH.01 Vinhomes Central Park, 720A Điện Biên Phủ, Phường Thạnh Mỹ Tây, Thành phố Hồ Chí Minh, Việt Nam.</t>
  </si>
  <si>
    <t>Đơn đầu có xuất hoá đơn thanh toán liền, Chiết khấu 4%</t>
  </si>
  <si>
    <t>0318801957</t>
  </si>
  <si>
    <t>Phường Thạnh Mỹ Tây</t>
  </si>
  <si>
    <t>FIDITOUR</t>
  </si>
  <si>
    <t>CÔNG TY CỔ PHẦN LỮ HÀNH FIDITOUR</t>
  </si>
  <si>
    <t>127 -129 Nguyễn Huệ, Phường Bến Nghé, Quận 1, TP Hồ Chí Minh, Việt Nam</t>
  </si>
  <si>
    <t>0315532382</t>
  </si>
  <si>
    <t>Căn 01S04, Block S2.01, Chung Cư Vinhomes, Grand Park, Đường Nguyễn Xiển, P. Long Thạnh Mỹ, TP.Thủ Đức</t>
  </si>
  <si>
    <t>ck 3% doanh số vào cuối năm</t>
  </si>
  <si>
    <t>MT1;STCH;MIENNAM</t>
  </si>
  <si>
    <t>FINEMART 512 Nguyễn Xiển</t>
  </si>
  <si>
    <t>Block S0702 . căn 01 S03, chung cư Vinhomes Grand Park, 512 Nguyễn Xiển, Quận 9, Thành phố Hồ Chí Minh</t>
  </si>
  <si>
    <t>Căn 01S02, Block S5.01, Chung Cư Vinhomes, Grand Park, Đường Nguyễn Xiển, P. Long Thạnh Mỹ, TP.Thủ Đức</t>
  </si>
  <si>
    <t>FINEMART03</t>
  </si>
  <si>
    <t>Căn 01S03, block S7.02 chung cư Vinhomes Grand Park, Đường Nguyễn Xiển, Phường Long Thạnh Mỹ, TP Thủ Đức, TPHCM</t>
  </si>
  <si>
    <t>FM</t>
  </si>
  <si>
    <t>CÔNG TY TNHH THƯƠNG MẠI LARIA</t>
  </si>
  <si>
    <t>496-496A-496B Nguyễn Thị Minh Khai, Phường Bàn Cờ, Thành phố Hồ Chí Minh, Việt Nam</t>
  </si>
  <si>
    <t>0312461711</t>
  </si>
  <si>
    <t>fm01</t>
  </si>
  <si>
    <t>FM1 496 Nguyễn Thị Minh Khai</t>
  </si>
  <si>
    <t>496 Nguyễn Thị Minh Khai, P.2, Q.3, HCM</t>
  </si>
  <si>
    <t>fm02</t>
  </si>
  <si>
    <t>FM2 123 Phan Xích Long</t>
  </si>
  <si>
    <t>123 Phan Xích Long (số củ 218), P.2, Q.Phú Nhuận, HCM</t>
  </si>
  <si>
    <t>fm03</t>
  </si>
  <si>
    <t>FM3 486 Nguyễn Thị Thập</t>
  </si>
  <si>
    <t>486 Nguyễn Thị Thập, P.Tân Quy, Q.7, HCM</t>
  </si>
  <si>
    <t>fm04</t>
  </si>
  <si>
    <t>FM4 99 Hoàng Hoa Thám</t>
  </si>
  <si>
    <t>99 Hoàng Hoa Thám, P.6, Q.Bình Thạnh, HCM</t>
  </si>
  <si>
    <t>fm05</t>
  </si>
  <si>
    <t>FM5 104 Hai Bà Trưng</t>
  </si>
  <si>
    <t>104 Hai Bà Trưng, P.Đa kao, Q.1, HCM</t>
  </si>
  <si>
    <t>fm06</t>
  </si>
  <si>
    <t>Farmers market DC01 - Nơ Trang Long</t>
  </si>
  <si>
    <t>204 Nơ Trang Long, phường 12, quận Bình Thạnh, thành phố Hồ Chí Minh</t>
  </si>
  <si>
    <t>fm07</t>
  </si>
  <si>
    <t>Farmers market 06QT - Quang Trung</t>
  </si>
  <si>
    <t>16 Quang Trung, Phường 10, Quận Gò Vấp, TP. HCM</t>
  </si>
  <si>
    <t>fm08</t>
  </si>
  <si>
    <t>Farmers market FM07 - An Phú, Shophouse W37-W38-W39 Lumiere Riverside</t>
  </si>
  <si>
    <t>FM07 - An Phú, Shophouse W37-W38-W39 Lumiere Riverside, 275-277 Đ. Xa Lộ Hà Nội, P.An Phú, Thủ Đức, Hồ Chí Minh</t>
  </si>
  <si>
    <t>fm09</t>
  </si>
  <si>
    <t>Dark Store 03 - Võ Thành Trang Tân Binh</t>
  </si>
  <si>
    <t>Dark Store 03 - Võ Thành Trang Tân Binh, 43 Võ Thành Trang, Phường 11, Quận Tân Binh</t>
  </si>
  <si>
    <t>FOODMART</t>
  </si>
  <si>
    <t>CÔNG TY CỔ PHẦN SIÊU THỊ THỰC PHẨM VIỆT NAM</t>
  </si>
  <si>
    <t>Số 22/4 Đường Tân Phú, Lô M8, Khu phố Phú Mỹ Hưng - Midtown, Phường Tân Phú, Quận 7, Thành phố Hồ Chí Minh, Việt Nam</t>
  </si>
  <si>
    <t>ck cố định 3%</t>
  </si>
  <si>
    <t>3%; MIENNAM</t>
  </si>
  <si>
    <t>Phường Tân Phú</t>
  </si>
  <si>
    <t>foodmart0001</t>
  </si>
  <si>
    <t>Foodmart 600 Nguyễn Lương Bằng, Q.7</t>
  </si>
  <si>
    <t>600 Nguyễn Lương Bằng, P.Phú Mỹ, Q.7, HCM</t>
  </si>
  <si>
    <t>ck cố định 3%, đơn khai trương 10%</t>
  </si>
  <si>
    <t>foodmart0002</t>
  </si>
  <si>
    <t>FOODMART MIZUKI - BÌNH CHÁNH</t>
  </si>
  <si>
    <t>MP3 - 001.05 Chung Cư MIZUKI Flora, Đường Nguyễn văn Linh, Xã Bình Hưng, Huyện Bình Chánh, TP.HCM</t>
  </si>
  <si>
    <t>Bãi đất đỏ, tổ 10, khu phố 5, Đặc khu Phú Quốc, Tỉnh An Giang, Việt Nam.</t>
  </si>
  <si>
    <t>1702289673</t>
  </si>
  <si>
    <t>SG008</t>
  </si>
  <si>
    <t>Trần Kỳ Tâm</t>
  </si>
  <si>
    <t>Đặc khu Phú Quốc</t>
  </si>
  <si>
    <t>Siêu thị FujiMart Ocean Park</t>
  </si>
  <si>
    <t>Tòa s1.01 khu ĐT gia lâm , vinhome ocean đa tốn , gia lâm , hà nội</t>
  </si>
  <si>
    <t>FUJIMART-HNI-HMI-11231</t>
  </si>
  <si>
    <t>Fujimart Định Công</t>
  </si>
  <si>
    <t>Tòa nhà DC Complex , số 120 Định Công</t>
  </si>
  <si>
    <t>BRG; MIENBAC</t>
  </si>
  <si>
    <t>GDVN</t>
  </si>
  <si>
    <t>CÔNG TY TNHH CỬA HÀNG TIỆN LỢI GIA ĐÌNH VIỆT NAM</t>
  </si>
  <si>
    <t>Tầng 8, Toà nhà An Khánh, Số 63 Phạm Ngọc Thạch, Phường Xuân Hoà,Thành phố Hồ Chí Minh, Việt Nam</t>
  </si>
  <si>
    <t>Khách của Diễm, ck cố định 7%</t>
  </si>
  <si>
    <t>0312283473</t>
  </si>
  <si>
    <t>Phường Võ Thị Sáu</t>
  </si>
  <si>
    <t>GETRAMARKET</t>
  </si>
  <si>
    <t>Công Ty Cổ Phần Thương Mại Tổng Hợp</t>
  </si>
  <si>
    <t>40-42 Phan Bội Châu, Phường Bến Thành, Quận 1, Tp. Hồ Chí Minh, Việt Nam</t>
  </si>
  <si>
    <t>0300515112</t>
  </si>
  <si>
    <t>GIABINH</t>
  </si>
  <si>
    <t>CÔNG TY TNHH THƯƠNG MẠI KỸ THUẬT GIA BÌNH</t>
  </si>
  <si>
    <t>23/1 Đường 160, Phường Tăng Nhơn Phú A, Thành phố Thủ Đức, Thành phố Hồ Chí Minh, Việt Nam</t>
  </si>
  <si>
    <t>0314672820</t>
  </si>
  <si>
    <t>Phường Tăng Nhơn Phú A</t>
  </si>
  <si>
    <t>GIAHAN</t>
  </si>
  <si>
    <t>CÔNG TY TNHH ĐẦU TƯ THƯƠNG MẠI TỔNG HỢP GIA HÂN</t>
  </si>
  <si>
    <t>25 Đường 18, Phường Phước Bình, Thành phố Thủ Đức, Thành phố Hồ Chí Minh, Việt Nam</t>
  </si>
  <si>
    <t>0314671288</t>
  </si>
  <si>
    <t>Phường Phước Bình</t>
  </si>
  <si>
    <t>GIATRANMART-ĐN</t>
  </si>
  <si>
    <t>Siêu thị Gia Trần Mart Online</t>
  </si>
  <si>
    <t>119 Hải Phòng - Đà Nẵng</t>
  </si>
  <si>
    <t>GMART</t>
  </si>
  <si>
    <t>CÔNG TY TNHH DỊCH VỤ VÀ THƯƠNG MẠI TNC VIỆT NAM</t>
  </si>
  <si>
    <t>Tầng M, tháp A, toà Golden Palace, đường Mễ Trì, Phường Mễ Trì, Quận Nam Từ Liêm, Thành phố Hà Nội, Việt Nam</t>
  </si>
  <si>
    <t>0109821974</t>
  </si>
  <si>
    <t>GOOGOO</t>
  </si>
  <si>
    <t>CÔNG TY CỔ PHẦN ĐAM MÊ KHỞI NGHIỆP</t>
  </si>
  <si>
    <t>Số 118 Đường 291, Khu Dân Cư Verosa Park Khang Điền, Phường Phú Hữu, Thành phố Thủ Đức, Thành phố Hồ Chí Minh, Việt Nam</t>
  </si>
  <si>
    <t>0317337436</t>
  </si>
  <si>
    <t>Phường Phú Hữu</t>
  </si>
  <si>
    <t>GOOGOO1</t>
  </si>
  <si>
    <t>CỬA HÀNG SỐ 1 - CÔNG TY CỔ PHẦN ĐAM MÊ KHỞI NGHIỆP</t>
  </si>
  <si>
    <t>695 Đỗ Xuân Hợp, khu phố 6, Phường Phước Long B, Tp Thủ Đức, Tp Hồ Chí Minh</t>
  </si>
  <si>
    <t>GREEN</t>
  </si>
  <si>
    <t>GREEN MART</t>
  </si>
  <si>
    <t>thanh toán 15 hàng tháng</t>
  </si>
  <si>
    <t>183 Hoàng Mai, Phường Hoàng Văn Thụ, Quận Hoàng Mai, Hà Nội</t>
  </si>
  <si>
    <t>8571924473-007</t>
  </si>
  <si>
    <t>Tòa Chelsea Residences, 48 Trần Kim Xuyến, Phường Yên Hòa, Quận Cầu Giấy, Hà Nội</t>
  </si>
  <si>
    <t>8571924473-002</t>
  </si>
  <si>
    <t>Khu vip Ruby tòa R102, Vinhomes Ocean Park, Gia Lâm, Hà Nội</t>
  </si>
  <si>
    <t>8571924473-001</t>
  </si>
  <si>
    <t>Khu Pavilion tòa P4, Vinhomes Ocean Park, Gia Lâm, Hà Nội</t>
  </si>
  <si>
    <t>8571924473-009</t>
  </si>
  <si>
    <t>Tòa SA3, Vinhomes Smart City, Nam Từ Liêm, Hà Nội</t>
  </si>
  <si>
    <t>8571924473-004</t>
  </si>
  <si>
    <t>GRELI</t>
  </si>
  <si>
    <t>CÔNG TY TNHH GRELI</t>
  </si>
  <si>
    <t>Số 51/5 đường Thành Thái, Phường 14, Quận 10, Thành phố Hồ Chí Minh, Việt Nam</t>
  </si>
  <si>
    <t>0314077109</t>
  </si>
  <si>
    <t>greli0001</t>
  </si>
  <si>
    <t>CÔNG TY TNHH GRELI / CH Thành Thái</t>
  </si>
  <si>
    <t>Số 51/5 đường Thành Thái, Phường 14, Quận 10, HCM</t>
  </si>
  <si>
    <t>greli0002</t>
  </si>
  <si>
    <t>CÔNG TY TNHH GRELI / CH Đào Duy Từ</t>
  </si>
  <si>
    <t>Đào Duy Từ, Quận 10, HCM</t>
  </si>
  <si>
    <t>GS0001</t>
  </si>
  <si>
    <t>GS25 Empress</t>
  </si>
  <si>
    <t>138-142 Hai Bà Trưng, ​​P.Đa Kao, Q.1, HCM</t>
  </si>
  <si>
    <t>GS25; MIENNAM</t>
  </si>
  <si>
    <t>GS0002</t>
  </si>
  <si>
    <t>GS25 Mplaza</t>
  </si>
  <si>
    <t>Tòa nhà Mplaza Sài Gòn, 39 Lê Duẩn, P. Bến Nghé, Q.1, HCM</t>
  </si>
  <si>
    <t>GS0003</t>
  </si>
  <si>
    <t>GS25 Truong Dinh</t>
  </si>
  <si>
    <t>24C Trương Định, P.6, Q.3, HCM</t>
  </si>
  <si>
    <t>GS0004</t>
  </si>
  <si>
    <t>GS25 Viettel</t>
  </si>
  <si>
    <t>285 Cách Mạng Tháng 8, P.12, Q.10, HCM</t>
  </si>
  <si>
    <t>GS0005</t>
  </si>
  <si>
    <t>GS25 Nguyen Huu Canh</t>
  </si>
  <si>
    <t>135/57 và 135/59 Nguyễn Hữu Cảnh, P. 22, Q.Bình Thạnh, HCM</t>
  </si>
  <si>
    <t>GS0006</t>
  </si>
  <si>
    <t>GS25 Trung Son</t>
  </si>
  <si>
    <t>Số 53, Đường 9A, Khu dân cư Trung Sơn, Xã Bình Hưng, Huyện Bình Chánh, HCM</t>
  </si>
  <si>
    <t>GS0007</t>
  </si>
  <si>
    <t>GS25 Happy Res</t>
  </si>
  <si>
    <t>39 Đường 19, Phường Tân Phú, Quận 7, HCM</t>
  </si>
  <si>
    <t>GS0008</t>
  </si>
  <si>
    <t>GS25 Sky Garden 1</t>
  </si>
  <si>
    <t>SB12-2 Nguyễn Văn Linh, KP.Sky Garden 1, Phường Tân Phong, Quận 7, HCM</t>
  </si>
  <si>
    <t>GS0009</t>
  </si>
  <si>
    <t>GS25 Cao Lo</t>
  </si>
  <si>
    <t>Số 194 - 196 Cao Lỗ, P.4, Q.8, HCM</t>
  </si>
  <si>
    <t>GS0010</t>
  </si>
  <si>
    <t>GS25 WH-CJ-CHILL</t>
  </si>
  <si>
    <t>AJ Total, Lô H.04, Đường số 1, Khu Công Nghiệp Long Hậu, Xã Cần Giuộc, Tỉnh Tây Ninh</t>
  </si>
  <si>
    <t>GS0011</t>
  </si>
  <si>
    <t>GS25 Mac Dinh Chi</t>
  </si>
  <si>
    <t>56 Mạc Đĩnh Chi, P. Đa Kao, Q.1, HCM</t>
  </si>
  <si>
    <t>GS0012</t>
  </si>
  <si>
    <t>GS25 Nguyen Chi Thanh</t>
  </si>
  <si>
    <t>133 Nguyễn Chí Thanh, P.9, Q.5, HCM</t>
  </si>
  <si>
    <t>GS0014</t>
  </si>
  <si>
    <t>GS25 Truong Cong Dinh</t>
  </si>
  <si>
    <t>35 Trương Công Định, P.14, Q.Tân Bình, HCM</t>
  </si>
  <si>
    <t>GS0015</t>
  </si>
  <si>
    <t>GS25 Huynh Van Banh</t>
  </si>
  <si>
    <t>Số 511 Huỳnh Văn Bánh, P.14, Q.Phú Nhuận, HCM</t>
  </si>
  <si>
    <t>GS0016</t>
  </si>
  <si>
    <t>GS25 Melody</t>
  </si>
  <si>
    <t>Khu Minishop, Tầng 1, Khu căn hộ Melody, 16 Âu Cơ, Phường Tân Sơn Nhì, Quận Tân Phú, HCM</t>
  </si>
  <si>
    <t>GS0017</t>
  </si>
  <si>
    <t>GS25 Vinhome</t>
  </si>
  <si>
    <t>Nhà Dịch Vụ LP-SH.03 (Shophouse), LandMark Plus Vinhomes Central Park, Số 720, Đường Điện Biên Phủ, Phường 22, Quận Bình Thạnh, HCM</t>
  </si>
  <si>
    <t>GS0019</t>
  </si>
  <si>
    <t>GS25 Wilton</t>
  </si>
  <si>
    <t>Căn hộ kết hợp kinh doanh (Shophouse / SH) số WT2-1.SH01, Lầu 1, Tháp 2, Số 71/3, Đường Nguyễn Văn Thương, Phường 25, Quận Bình Thạnh, HCM</t>
  </si>
  <si>
    <t>GS0020</t>
  </si>
  <si>
    <t>GS25 Gateway</t>
  </si>
  <si>
    <t>A01.05 Tòa nhà Aspen, dự án getway, 177 Xa lộ Hà Nội, Phường Thảo Điền, Quận 2, HCM</t>
  </si>
  <si>
    <t>GS0021</t>
  </si>
  <si>
    <t>GS25 Ba Hat</t>
  </si>
  <si>
    <t>172 Bà Hạt, P.09, Q.10, HCM</t>
  </si>
  <si>
    <t>GS0022</t>
  </si>
  <si>
    <t>GS25 Kingston</t>
  </si>
  <si>
    <t>223 - 223B Hoàng Văn Thụ, P.15, Q.Phú Nhuận, HCM</t>
  </si>
  <si>
    <t>GS0024</t>
  </si>
  <si>
    <t>GS25 Ree Tower</t>
  </si>
  <si>
    <t>9 Đoàn Văn Bơ, Phường 12, Quận 4, Phường 12, Quận 4, HCM</t>
  </si>
  <si>
    <t>GS0025</t>
  </si>
  <si>
    <t>GS25 Bui Thi Xuan</t>
  </si>
  <si>
    <t>122D Bùi Thị Xuân, Phường Phạm Ngũ Lão, Quận 1, HCM</t>
  </si>
  <si>
    <t>GS0026</t>
  </si>
  <si>
    <t>GS25 Everich</t>
  </si>
  <si>
    <t>290 An Dương Vương, P.4, Q.5, HCM</t>
  </si>
  <si>
    <t>GS0027</t>
  </si>
  <si>
    <t>GS25 Centre Point</t>
  </si>
  <si>
    <t>106 Nguyễn Văn Trỗi, Phường 8, Phú Nhuận, HCM</t>
  </si>
  <si>
    <t>GS0028</t>
  </si>
  <si>
    <t>GS25 Aqua 1</t>
  </si>
  <si>
    <t>A1SH04, Số 2 Tôn Đức Thắng, P. Bến Nghé, Q.1, HCM</t>
  </si>
  <si>
    <t>GS0030</t>
  </si>
  <si>
    <t>GS25 Ly Thuong Kiet</t>
  </si>
  <si>
    <t>373 / 3-3A Lý Thường Kiệt, P.9, Q.Tân Bình, HCM</t>
  </si>
  <si>
    <t>GS0031</t>
  </si>
  <si>
    <t>GS25 New City</t>
  </si>
  <si>
    <t>Shophouse số: BA-S01C, Tầng trệt Khu Thương mại Tòa nhà Bali, Khu dân cư Thành phố Mới tại địa chỉ số 17, Đường Mai Chí Thọ, Phường Bình Khánh, Quận 2, HCM</t>
  </si>
  <si>
    <t>GS0032</t>
  </si>
  <si>
    <t>GS25 The Park Residence</t>
  </si>
  <si>
    <t>44,46,48 Tầng trệt, Block B4, Chung cư The Park Residence - 12 Nguyễn Hữu Thọ, Phường Phước Kiển, Huyện Nhà Bè, HCM</t>
  </si>
  <si>
    <t>GS0033</t>
  </si>
  <si>
    <t>GS25 The Ascent</t>
  </si>
  <si>
    <t>62-62A Đường Quốc Hương, P. Thảo Điền, Q.2, HCM</t>
  </si>
  <si>
    <t>GS0034</t>
  </si>
  <si>
    <t>GS25 Sadora</t>
  </si>
  <si>
    <t>Số A-00.04, Khu dân cư đa chức năng tại Lô 6-9, đường số 2, đường 13, Phường Thủ Thiêm, Quận 2, HCM</t>
  </si>
  <si>
    <t>Phường Thủ Thiêm</t>
  </si>
  <si>
    <t>GS0036</t>
  </si>
  <si>
    <t>GS25 Cong Hoa Garden</t>
  </si>
  <si>
    <t>dự án khu phức hợp Cộng Hòa Garden. 20 Cộng Hòa, P.12, Q.Tân Bình, HCM</t>
  </si>
  <si>
    <t>GS0037</t>
  </si>
  <si>
    <t>GS25 Sunrise City View</t>
  </si>
  <si>
    <t>Lô đất thương mại SC.A-01.08 Sunrise City View, thuộc khu chung cư Nhật Hoa, số 33 Nguyễn Hữu Thọ, P.Tân Hưng, Q.7, HCM</t>
  </si>
  <si>
    <t>GS0038</t>
  </si>
  <si>
    <t>GS25 Diamond Lotus</t>
  </si>
  <si>
    <t>B2 Khối đế thương mại dự án Diamond Lotus Riverside, số 49C, đường Lê Quang Kim, P.8, Q.8, HCM</t>
  </si>
  <si>
    <t>GS0039</t>
  </si>
  <si>
    <t>GS25 Pho Quang</t>
  </si>
  <si>
    <t>8A Phổ Quang, P. 02, Q.Tân Bình, HCM</t>
  </si>
  <si>
    <t>GS0040</t>
  </si>
  <si>
    <t>GS25 SPKT</t>
  </si>
  <si>
    <t>Số 1-3 Võ Văn Ngân, P.Linh Chiểu, Q.Thủ Đức, HCM</t>
  </si>
  <si>
    <t>GS0041</t>
  </si>
  <si>
    <t>GS25 Pham Ngoc Thach</t>
  </si>
  <si>
    <t>Số 1Bis, Đường Phạm Ngọc Thạch, Phường Bến Nghé, Quận 1, HCM</t>
  </si>
  <si>
    <t>GS0042</t>
  </si>
  <si>
    <t>GS25 SG Royal</t>
  </si>
  <si>
    <t>34-35 Bến Vân Đồn, Phường 12, Quận 4, HCM</t>
  </si>
  <si>
    <t>GS0043</t>
  </si>
  <si>
    <t>GS25 The Park 1</t>
  </si>
  <si>
    <t>Nhà dịch vụ số P1-SH.01 Tòa Park 1 Vinhomes Central Park, số 720A Điện Biên Phủ, P. 22, Q.Bình Thạnh, HCM</t>
  </si>
  <si>
    <t>GS0045</t>
  </si>
  <si>
    <t>GS25 Pegasuite</t>
  </si>
  <si>
    <t>PS-05 thuộc chung cư Phương Việt - dự án The Pegasuite tại 1002 Tạ Quang Bửu, Phường 6, Quận 8, HCM</t>
  </si>
  <si>
    <t>GS0048</t>
  </si>
  <si>
    <t>GS25 Huynh Dinh Hai</t>
  </si>
  <si>
    <t>38A Huỳnh Đình Hai, P.14, Q.Bình Thạnh, HCM</t>
  </si>
  <si>
    <t>GS0049</t>
  </si>
  <si>
    <t>GS25 La Astoria</t>
  </si>
  <si>
    <t>Tầng trệt T1.05-1, T1.05-2, T1.05-3, block 4 (LA3) Tòa nhà La Astoria 3, số 383, đường Nguyễn Duy Trinh, P.Bình Trưng Tây, Q.2, HCM</t>
  </si>
  <si>
    <t>GS0050</t>
  </si>
  <si>
    <t>GS25 Nguyen Dinh Chieu</t>
  </si>
  <si>
    <t>130 Nguyễn Đình Chiểu, Phường 06, Quận 3, HCM</t>
  </si>
  <si>
    <t>GS0051</t>
  </si>
  <si>
    <t>GS25 Sunrise Riverside</t>
  </si>
  <si>
    <t>Lô K.1.09 (Tháp K) Căn hộ Sunrise Riverside, Xã Phước Kiển, Huyện Nhà Bè, HCM</t>
  </si>
  <si>
    <t>GS0052</t>
  </si>
  <si>
    <t>GS25 Hutech D</t>
  </si>
  <si>
    <t>Số 276 Điện Biên Phủ, Phường 17, Quận Bình Thạnh, HCM</t>
  </si>
  <si>
    <t>GS0053</t>
  </si>
  <si>
    <t>GS25 Thanh Thai</t>
  </si>
  <si>
    <t>Căn hộ 0.2 thuộc Chung cư Thiên Nam, tọa lạc tại số 7A / 162 Thành Thái, Phường 14, Quận 10, HCM</t>
  </si>
  <si>
    <t>GS0054</t>
  </si>
  <si>
    <t>GS25 Era Town</t>
  </si>
  <si>
    <t>Căn hộ EA1-01-01C VÀ EA1-01-01B Đường số 15B, Phường Phú Mỹ, Quận 7, HCM</t>
  </si>
  <si>
    <t>GS0056</t>
  </si>
  <si>
    <t>GS25 Nam Kỳ Khởi Nghĩa</t>
  </si>
  <si>
    <t>Số 155A, Đường Nam Kỳ Khởi Nghĩa, Phường 06, Quận 3, HCM</t>
  </si>
  <si>
    <t>GS0059</t>
  </si>
  <si>
    <t>GS25 Hutech B</t>
  </si>
  <si>
    <t>Số 31/36, Đường Ung Văn Khiêm, Phường 25, Quận Bình Thạnh, HCM</t>
  </si>
  <si>
    <t>GS0060</t>
  </si>
  <si>
    <t>GS25 UEF</t>
  </si>
  <si>
    <t>Số 141, Đường Điện Biên Phủ, Phường 15, Quận Bình Thạnh, HCM</t>
  </si>
  <si>
    <t>GS0061</t>
  </si>
  <si>
    <t>GS25 Le Thanh Ton</t>
  </si>
  <si>
    <t>Số 2 Lê Thánh Tôn, P.Bến Nghé, Q.1, HCM</t>
  </si>
  <si>
    <t>GS0062</t>
  </si>
  <si>
    <t>GS25 Thao Dien</t>
  </si>
  <si>
    <t>Số 16 Thảo Điền, P. Thảo Điền, Q.2, HCM</t>
  </si>
  <si>
    <t>GS0063</t>
  </si>
  <si>
    <t>GS25 Ho Tung Mau</t>
  </si>
  <si>
    <t>Số 50 đường Hồ Tùng Mậu, Phường Bến Nghé, Quận 1, HCM</t>
  </si>
  <si>
    <t>GS0064</t>
  </si>
  <si>
    <t>GS25 Mac Dinh Chi 2</t>
  </si>
  <si>
    <t>Số 28 Ter B, Mạc Đĩnh Chi, P.Đa Kao, Q.1, HCM</t>
  </si>
  <si>
    <t>GS0065</t>
  </si>
  <si>
    <t>GS25 Hoang Du Khuong</t>
  </si>
  <si>
    <t>Số 01, Đường Hoàng Dư Khương, Phường 12, Quận 10, HCM</t>
  </si>
  <si>
    <t>GS0066</t>
  </si>
  <si>
    <t>GS25 Pho Duc Chinh</t>
  </si>
  <si>
    <t>Số 2 Phó Đức Chính, Phường Nguyễn Thái Bình, Quận 1, HCM</t>
  </si>
  <si>
    <t>GS0067</t>
  </si>
  <si>
    <t>GS25 Khanh Hoi</t>
  </si>
  <si>
    <t>Số 262 đường Khánh Hội, Phường 6, Quận 4, HCM</t>
  </si>
  <si>
    <t>GS0068</t>
  </si>
  <si>
    <t>GS25 Nguyen Cong Tru</t>
  </si>
  <si>
    <t>Số 79 Nguyễn Công Trứ, Phường Nguyễn Thái Bình, Quận 1, HCM</t>
  </si>
  <si>
    <t>GS0069</t>
  </si>
  <si>
    <t>GS25 Nguyen Van Thuong</t>
  </si>
  <si>
    <t>Số 150 Nguyễn Văn Thương (D1), Phường 25, Quận Bình Thạnh, HCM</t>
  </si>
  <si>
    <t>GS0070</t>
  </si>
  <si>
    <t>GS25 Le Vinh Hoa</t>
  </si>
  <si>
    <t>130-130A Lê Vĩnh Hòa, P.Phú Thọ Hòa, Q.Tân Phú, HCM</t>
  </si>
  <si>
    <t>GS0071</t>
  </si>
  <si>
    <t>GS25 Ton Duc Thang</t>
  </si>
  <si>
    <t>2A-4A Tôn Đức Thắng, P.Bến Nghé, Q.1, HCM</t>
  </si>
  <si>
    <t>GS0072</t>
  </si>
  <si>
    <t>GS25 Hong Ha</t>
  </si>
  <si>
    <t>12 Hồng Hà, P.2, Q.Tân Bình, HCM</t>
  </si>
  <si>
    <t>GS0074</t>
  </si>
  <si>
    <t>GS25 Dai Minh Tower</t>
  </si>
  <si>
    <t>104 - GF, Tòa nhà Đại Minh, Số 77 Hoàng Văn Thái, Phường Tân Phú, Quận 7, HCM</t>
  </si>
  <si>
    <t>GS0075</t>
  </si>
  <si>
    <t>GS25 Cong vien van hoa Phu Nhuan</t>
  </si>
  <si>
    <t>49L, Phan Đăng Lưu, P.3, Q.Bình Thạnh, HCM</t>
  </si>
  <si>
    <t>GS0076</t>
  </si>
  <si>
    <t>GS25 Amena</t>
  </si>
  <si>
    <t>17/2, Lê Thánh Tôn, P.Bến Nghé, Q.1, HCM</t>
  </si>
  <si>
    <t>GS0077</t>
  </si>
  <si>
    <t>GS25 Tong cong ty xay dung Sai Gon</t>
  </si>
  <si>
    <t>21B / 4 Nguyễn Đình Chiểu, P.Đa Kao, Q.1, HCM</t>
  </si>
  <si>
    <t>GS0079</t>
  </si>
  <si>
    <t>GS25 Korean Town</t>
  </si>
  <si>
    <t>Số 96 Lê Văn Thiêm, P.Tân Phong, Q.7, HCM</t>
  </si>
  <si>
    <t>GS0081</t>
  </si>
  <si>
    <t>GS25 Citadines, Bình Dương</t>
  </si>
  <si>
    <t>G01-G02 tầng trệt, Block Ct2, First Home Bình Dương (Citadines), P.Hưng Thịnh, Tp.Thuận An, Bình Dương</t>
  </si>
  <si>
    <t>GS0082</t>
  </si>
  <si>
    <t>GS25 Dang Van Bi</t>
  </si>
  <si>
    <t>162 Đặng Văn Bi, Khu phố 1, Phường Bình Thọ, Quận Thủ Đức, HCM</t>
  </si>
  <si>
    <t>GS0083</t>
  </si>
  <si>
    <t>GS25 Nowzone</t>
  </si>
  <si>
    <t>Căn 150, Lầu 01, TTTM Nowzone, 235 Nguyễn Văn Cừ, P.Nguyễn Cư Trinh, Q.1, HCM</t>
  </si>
  <si>
    <t>GS0084</t>
  </si>
  <si>
    <t>GS25 Prosper Plaza</t>
  </si>
  <si>
    <t>Căn hộ Shophouse thương mại CS6-CS7 Tầng 1, Block C, Prosper Plaza, Số 22/14 Phan Văn Hớn, P.Tân Thới Nhất, Q.12, HCM</t>
  </si>
  <si>
    <t>GS0085</t>
  </si>
  <si>
    <t>GS25 Deutsches Haus</t>
  </si>
  <si>
    <t>Lầu 1 và lửng, 12-20 Lê Văn Hưu, Phường Bến Nghé, Quận 1, HCM</t>
  </si>
  <si>
    <t>GS0086</t>
  </si>
  <si>
    <t>GS25 Binh Phu</t>
  </si>
  <si>
    <t>1E - 3E Khu dân cư Phú Lâm D, Bình Phú, Phường 10, Quận 6, HCM</t>
  </si>
  <si>
    <t>GS0087</t>
  </si>
  <si>
    <t>GS25 Resgreen</t>
  </si>
  <si>
    <t>34A-36 Thoại Ngọc Hầu, P.Hòa Thạnh, Q.Tân Phú, HCM</t>
  </si>
  <si>
    <t>GS0088</t>
  </si>
  <si>
    <t>GS25 The Art</t>
  </si>
  <si>
    <t>Lầu 1, Block D Chung cư Gia Hòa, số 523A Đỗ Xuân Hợp, Khu phố 6, Phường Phước Long B, Quận 9, HCM</t>
  </si>
  <si>
    <t>GS0089</t>
  </si>
  <si>
    <t>GS25 THPT Di_An, Bình Dương</t>
  </si>
  <si>
    <t>27 Nguyễn Du, Kp.Thắng Lợi 1, P.Dĩ An, Bình Dương</t>
  </si>
  <si>
    <t>GS0090</t>
  </si>
  <si>
    <t>GS25 Pham Van Chieu</t>
  </si>
  <si>
    <t>6C-6D Phạm Văn Chiêu, P.8, Q.Gò Vấp, HCM</t>
  </si>
  <si>
    <t>GS0091</t>
  </si>
  <si>
    <t>GS25 Cao dang kinh te doi ngoai</t>
  </si>
  <si>
    <t>Số 143-145 Đại lộ III, Phường Phước Bình, Quận 9, HCM</t>
  </si>
  <si>
    <t>GS0092</t>
  </si>
  <si>
    <t>GS25 Opal Tower</t>
  </si>
  <si>
    <t>SH01, Căn hộ Opal Tower, Saigon Pearl, Số 92 Nguyễn Hữu Cảnh, Phường 22, Quận Bình Thạnh, HCM</t>
  </si>
  <si>
    <t>GS0093</t>
  </si>
  <si>
    <t>GS25 Chung cư 155</t>
  </si>
  <si>
    <t>Lầu 1, khu thương mại dịch vụ 0,01, lầu 1, lô A, chung cư 155 Nguyễn Chí Thanh, P.9, Q.5, HCM</t>
  </si>
  <si>
    <t>GS0094</t>
  </si>
  <si>
    <t>GS25 Nguyen Tat Thanh</t>
  </si>
  <si>
    <t>296 (Lầu 1) - 296/1 - 296/2 Nguyễn Tất Thành, P.13, Q.4, HCM</t>
  </si>
  <si>
    <t>GS0095</t>
  </si>
  <si>
    <t>GS25 Truong Phuoc Phan</t>
  </si>
  <si>
    <t>52 Trương Phước Phan, P.Bình Trị Đông, Q.Bình Tân, HCM</t>
  </si>
  <si>
    <t>GS0096</t>
  </si>
  <si>
    <t>GS25 Dang Van Ngu</t>
  </si>
  <si>
    <t>Số 70 Đặng Văn Ngữ, P.10, Q.Phú Nhuận, HCM</t>
  </si>
  <si>
    <t>GS0097</t>
  </si>
  <si>
    <t>GS25 VinCity1</t>
  </si>
  <si>
    <t>S1.02-khu A, dự án khu dân cư và công viên Phước Thiện, số 512 đường Nguyễn Xiển, khu phố Long Hòa, phường Long Thạnh Mỹ, quận 9, HCM</t>
  </si>
  <si>
    <t>GS25;MIENNAM</t>
  </si>
  <si>
    <t>GS0098</t>
  </si>
  <si>
    <t>GS25 DH QTMienDong, Bình Dương</t>
  </si>
  <si>
    <t>Nhà ở xã hội Becamex - Khu Định Hòa, đường D1, P.Định Hòa, Tp.TDM, Bình Dương</t>
  </si>
  <si>
    <t>GS0099</t>
  </si>
  <si>
    <t>GS25 Hau Giang</t>
  </si>
  <si>
    <t>Số 489B / 18-18A, Đường Hậu Giang, Phường 11, Quận 6, HCM</t>
  </si>
  <si>
    <t>GS0100</t>
  </si>
  <si>
    <t>GS25 Becamex Tower,  Bình Dương</t>
  </si>
  <si>
    <t>G-07, tầng trệt, TTTM Becamex Tower, số 230 Đại lộ Bình Dương, P.Phú Hòa, Tp.TDM, Bình Dương</t>
  </si>
  <si>
    <t>GS0101</t>
  </si>
  <si>
    <t>GS25 Nguyen Thi Dinh</t>
  </si>
  <si>
    <t>Số 210 Nguyễn Thị Định, Khu phố 3, Phường Bình Trưng Tây, Quận 2, HCM</t>
  </si>
  <si>
    <t>GS0102</t>
  </si>
  <si>
    <t>GS25 Trinh Hoai Duc, Bình Dương</t>
  </si>
  <si>
    <t>Số 30A/2 CMT8, P.An Thạnh, Tp.Thuận An, Bình Dương</t>
  </si>
  <si>
    <t>GS0103</t>
  </si>
  <si>
    <t>GS25 Dai hoc Van Lang 3</t>
  </si>
  <si>
    <t>Tòa nhà A, trường Văn Lang cơ sở 3, số 80/68 Dương Quảng Hàm, P.5, Q.Gò Vấp, HCM</t>
  </si>
  <si>
    <t>GS0104</t>
  </si>
  <si>
    <t>GS25 Vincity 2</t>
  </si>
  <si>
    <t>1,01 Tầng 1, Chung cư số S2.02 Khu A - Khu dân cư và công viên Phước Thiện số 512 Nguyễn Xiển, Khu phố Long Hòa, Phường Long Thạnh Mỹ, Tp.Thủ Đức, HCM</t>
  </si>
  <si>
    <t>GS0105</t>
  </si>
  <si>
    <t>GS25 Au Co</t>
  </si>
  <si>
    <t>Số 605 Âu Cơ, Phường Phú Trung, Quận Tân Phú, HCM</t>
  </si>
  <si>
    <t>GS0106</t>
  </si>
  <si>
    <t>GS25 Ho Van Long</t>
  </si>
  <si>
    <t>Số 79 Hồ Văn Long, P.Tân Tạo, Q.Bình Tân, HCM</t>
  </si>
  <si>
    <t>GS0111</t>
  </si>
  <si>
    <t>GS25 THPT Phu Lam</t>
  </si>
  <si>
    <t>Số 02, đường 2D nối dài, khu phố 4, phường An Lạc, quận Bình Tân</t>
  </si>
  <si>
    <t>GS0112</t>
  </si>
  <si>
    <t>GS25 CD Giao Thong Van tai</t>
  </si>
  <si>
    <t>Số 252A - 254 Đường Đình Hội, Khu phố 3, Phường Tăng Nhơn Phú B, Tp.Thủ Đức, HCM</t>
  </si>
  <si>
    <t>GS0113</t>
  </si>
  <si>
    <t>GS25 Ho Ba Phan</t>
  </si>
  <si>
    <t>Số 57 Đường Hồ Bá Phấn, Khu phố 4, Phường Phước Long A, Thủ Đức, HCM</t>
  </si>
  <si>
    <t>GS0115</t>
  </si>
  <si>
    <t>GS25 DH GTVT</t>
  </si>
  <si>
    <t>Số 449 Lê Văn Việt, P.Phước Long A, TP.Thủ Đức, HCM</t>
  </si>
  <si>
    <t>Phường Phước Long A</t>
  </si>
  <si>
    <t>GS0116</t>
  </si>
  <si>
    <t>GS25 Vincity 3</t>
  </si>
  <si>
    <t>Căn 1.20, Tầng 1, Chung cư S2.05, Khu A - KDC &amp;amp; Công viên Phước Thiện - Số 512 Nguyễn Xiển, KP. Long Hòa, P. Long Thạnh Mỹ, TP.Thủ Đức, HCM</t>
  </si>
  <si>
    <t>GS0117</t>
  </si>
  <si>
    <t>GS25 Masteri An Phu</t>
  </si>
  <si>
    <t>179 XLHN, P.Thảo Điền, Q.Thủ Đức, HCM</t>
  </si>
  <si>
    <t>GS0119</t>
  </si>
  <si>
    <t>GS25 Vincity 5</t>
  </si>
  <si>
    <t>Số 1S.01 tại tầng: 1, Căn hộ số: S3.05 thuộc Khu A - Dự án Khu dân cư và Công viên Phước Thiện tại số 512 Nguyễn Xiển, Khu phố Long Hòa, Phường Long Thạnh Mỹ, Tp.Thủ Đức, HCM</t>
  </si>
  <si>
    <t>GS0120</t>
  </si>
  <si>
    <t>GS25 Vincity 6</t>
  </si>
  <si>
    <t>Tầng 1,07: 1. Căn hộ số S5.02 thuộc Khu A - Dự án Khu dân cư và Công viên Phước Thiện số 512 Nguyễn Xiển, Khu phố Long Hòa, Phường Long Thạnh Mỹ, Tp.Thủ Đức, HCM</t>
  </si>
  <si>
    <t>GS0121</t>
  </si>
  <si>
    <t>GS25 Vinh Loc</t>
  </si>
  <si>
    <t>Số 01 Đường số 03-KDC Vĩnh Lộc, Đường Nguyễn Thị Tú, P.Bình Hưng Hòa B, Q.Bình Tân, HCM</t>
  </si>
  <si>
    <t>GS0125</t>
  </si>
  <si>
    <t>GS25 Dream Home</t>
  </si>
  <si>
    <t>148/60 Đường 59, Phường 14, Quận Gò Vấp, HCM</t>
  </si>
  <si>
    <t>GS0126</t>
  </si>
  <si>
    <t>GS25 DH Lac Hong, Biên Hòa, ĐN</t>
  </si>
  <si>
    <t>11/3B Huỳnh Văn Nghệ, P.Bửu Long, Tp.Biên Hòa, ĐN</t>
  </si>
  <si>
    <t>GS0127</t>
  </si>
  <si>
    <t>GS25 Tan Quy</t>
  </si>
  <si>
    <t>Số 72A-74/2 Đường 79, Khu phố 1, Phường Tân Quy, Quận 7, HCM</t>
  </si>
  <si>
    <t>GS0128</t>
  </si>
  <si>
    <t>GS25 THPT Nguyen Hue</t>
  </si>
  <si>
    <t>Số 6 Đường Nguyễn Văn Tăng, Phường Long Thạnh Mỹ, Tp.Thủ Đức, HCM</t>
  </si>
  <si>
    <t>GS0129</t>
  </si>
  <si>
    <t>GS25 Le Thi Trung, Bình Dương</t>
  </si>
  <si>
    <t>113A/2 Lê Thị Trung, Kp.1B, P.An Phú, Tp.Thuận An, Bình Dương</t>
  </si>
  <si>
    <t>GS0130</t>
  </si>
  <si>
    <t>GS25 Vincity 4</t>
  </si>
  <si>
    <t>Căn hộ thương mại 1.20 - Tầng 1, Tòa nhà căn hộ số S1.07, Khu A - Dự án Khu dân cư và công viên Phước Thiện số 512 Nguyễn Xiển, Khu phố Long Hòa, Phường Long Thạnh Mỹ, Tp.Thủ Đức, HCM</t>
  </si>
  <si>
    <t>GS0131</t>
  </si>
  <si>
    <t>GS25 Skyline</t>
  </si>
  <si>
    <t>Căn hộ thương mại 1,05 Tầng 1 CC Cao tầng 2 (An Gia Skyline). Đường Hoàng Quốc Việt, Khu dân cư La Casa, Phường Phú Thuận, Quận 7, HCM</t>
  </si>
  <si>
    <t>GS0132</t>
  </si>
  <si>
    <t>GS25 Vincity 8</t>
  </si>
  <si>
    <t>Căn hộ thương mại 1.20 - Tầng 1, chung cư S5.03, Khu A - Dự án Khu dân cư và công viên Phước Thiện tại 512 Nguyễn Xiển, Khu phố Long Hòa, Phường Long Thạnh Mỹ, Tp.Thủ Đức</t>
  </si>
  <si>
    <t>GS0136</t>
  </si>
  <si>
    <t>GS25 TTGTVL Dong Nai</t>
  </si>
  <si>
    <t>Số D4, Kp.5, P.Tân Hiệp, Tp.Biên Hòa, ĐN</t>
  </si>
  <si>
    <t>GS0137</t>
  </si>
  <si>
    <t>GS25 KDC An Binh, ĐN</t>
  </si>
  <si>
    <t>Số 16-A18, KDC An Bình, P.An Bình, Tp.Biên Hòa, ĐN</t>
  </si>
  <si>
    <t>GS0138</t>
  </si>
  <si>
    <t>GS25 Vincity 9</t>
  </si>
  <si>
    <t>Căn hộ thương mại 1.01 - Tầng 1, tòa căn hộ số S3.02, Khu A - Dự án khu dân cư và công viên Phước Thiện số 512 Nguyễn Xiển, Khu phố Long Hòa, Phường Long Thạnh Mỹ, Tp.Thủ Đức, HCM</t>
  </si>
  <si>
    <t>GS0139</t>
  </si>
  <si>
    <t>GS25 Nguyen Binh Khiem</t>
  </si>
  <si>
    <t>Số 2217-415 Đường Huỳnh Tấn Phát, Khu phố 7, Thị trấn Nhà Bè, Huyện Nhà Bè, HCM</t>
  </si>
  <si>
    <t>GS0140</t>
  </si>
  <si>
    <t>GS25 Nguyễn Văn Quá</t>
  </si>
  <si>
    <t>445 Nguyễn Văn Quá, Khu phố 4, Phường Đông Hưng Thuận, Quận 12, HCM</t>
  </si>
  <si>
    <t>GS0141</t>
  </si>
  <si>
    <t>GS25 Vincity 12</t>
  </si>
  <si>
    <t>Căn hộ 1.01 - tầng 1 chung cư S1.06 khu A - Dự án khu dân cư và công viên Phước Thiện số 512 Nguyễn Xiển, khu phố Long Hòa, phường Long Thạnh Mỹ, Tp.Thủ Đức, HCM</t>
  </si>
  <si>
    <t>GS0142</t>
  </si>
  <si>
    <t>GS25 Phan Huy Ích</t>
  </si>
  <si>
    <t>160 Phan Huy Ích, P.12, Q.Gò Vấp, HCM</t>
  </si>
  <si>
    <t>GS0143</t>
  </si>
  <si>
    <t>GS25 The Botanica</t>
  </si>
  <si>
    <t>Shop house, TB-01.01, Tầng trệt, Tòa nhà Botanica, 104 Phổ Quang, P.2, Q.Tân Bình, HCM</t>
  </si>
  <si>
    <t>GS0144</t>
  </si>
  <si>
    <t>GS25 Vincity 14</t>
  </si>
  <si>
    <t>Căn hộ 1.01 - Lầu 1, chung cư S2.03 khu A - Dự án khu dân cư và công viên Phước Thiện số 512 Nguyễn Xiển, khu phố Long Hòa, phường Long Thạnh Mỹ, TP.Thủ Đức, HCM</t>
  </si>
  <si>
    <t>GS0145</t>
  </si>
  <si>
    <t>GS25 Viva Riverside</t>
  </si>
  <si>
    <t>Lô đất thương mại số 1.25 của chung cư Viva Riverside tại số 1472 Võ Văn Kiệt và số 445-449 Gia Phú, Phường 3, Quận 6, HCM</t>
  </si>
  <si>
    <t>GS0146</t>
  </si>
  <si>
    <t>GS25 Vincity 10</t>
  </si>
  <si>
    <t>Căn hộ 1.01 tại tầng 1 Tòa chung cư S1.05 thuộc khu A - Dự án khu dân cư và công viên Phước Thiện số 512 đường Nguyễn Xiển, khu phố Long Hòa, phường Long Thạnh Mỹ, Tp.Thủ Đức, HCM</t>
  </si>
  <si>
    <t>GS0147</t>
  </si>
  <si>
    <t>GS25 Carillon 7</t>
  </si>
  <si>
    <t>Lầu 1, Tòa nhà Carillon 7, 33 Lương Minh Nguyệt, P.Tân Thới Hòa, Q.Tân Phú, HCM</t>
  </si>
  <si>
    <t>GS0149</t>
  </si>
  <si>
    <t>GS25 Hoang Hoa Tham</t>
  </si>
  <si>
    <t>63 Hoàng Hoa Thám, P.13, Q.Tân Bình, TP.HCM</t>
  </si>
  <si>
    <t>GS0150</t>
  </si>
  <si>
    <t>GS25 Dong Khoi, Biên Hòa, ĐN</t>
  </si>
  <si>
    <t>342 Đồng Khởi, KP.3, P.Tân Hiệp, Tp.Biên Hòa, ĐN</t>
  </si>
  <si>
    <t>GS0151</t>
  </si>
  <si>
    <t>GS25 Phan Chu Trinh</t>
  </si>
  <si>
    <t>05 Phan Chu Trinh, Khu phố 1, Phường Hiệp Phú, Tp.Thủ Đức, HCM</t>
  </si>
  <si>
    <t>GS0152</t>
  </si>
  <si>
    <t>GS25 Tran Văn Kieu</t>
  </si>
  <si>
    <t>45-47 Đường số 11, Phường 10, Quận 6, HCM</t>
  </si>
  <si>
    <t>GS0153</t>
  </si>
  <si>
    <t>GS25 THPT Le Hong Phong, ĐN</t>
  </si>
  <si>
    <t>Số 1/49, Nguyễn Ái Quốc, Kp.7, P.Hố Nai, Tp.Biên Hòa, ĐN</t>
  </si>
  <si>
    <t>GS0154</t>
  </si>
  <si>
    <t>GS25 KDC Hiep Thanh</t>
  </si>
  <si>
    <t>156 Nguyễn Thị Búp, Khu dân cư Hiệp Thành, Phường Hiệp Thành, Quận 12</t>
  </si>
  <si>
    <t>GS0155</t>
  </si>
  <si>
    <t>GS25 Duong Tu Giang, ĐN</t>
  </si>
  <si>
    <t>250 Phan Trung, P.Tân Tiến, Tp.Biên Hòa, ĐN</t>
  </si>
  <si>
    <t>GS0156</t>
  </si>
  <si>
    <t>GS25 Ung Van Khiem</t>
  </si>
  <si>
    <t>226 Ung Văn Khiêm, P.25, Q.Bình Thạnh, HCM</t>
  </si>
  <si>
    <t>GS0157</t>
  </si>
  <si>
    <t>GS25 Le Thi Rieng</t>
  </si>
  <si>
    <t>363 Lê Thị Riêng, P.Thới An, Q.12. HCM</t>
  </si>
  <si>
    <t>GS0158</t>
  </si>
  <si>
    <t>GS25 To Hien Thanh</t>
  </si>
  <si>
    <t>447 Tô Hiến Thành, Phường 14, Quận 10, HCM</t>
  </si>
  <si>
    <t>GS0159</t>
  </si>
  <si>
    <t>GS25 Ngo Gia Tu, Bình Dương</t>
  </si>
  <si>
    <t>171 NGÔ GIA TỰ, KHU 11, P. CHÁNH NGHĨA, TP THỦ DẦU MỘT, BÌNH DƯƠNG</t>
  </si>
  <si>
    <t>GS0160</t>
  </si>
  <si>
    <t>GS25 KDC Vietsing, Bình Dương</t>
  </si>
  <si>
    <t>KDC VietSing, Bình Dương</t>
  </si>
  <si>
    <t>GS0161</t>
  </si>
  <si>
    <t>GS25 Nguyen Van Khoi</t>
  </si>
  <si>
    <t>Số 443-445 Nguyễn Văn Khôi, P.8, Q.Gò Vấp, HCM</t>
  </si>
  <si>
    <t>GS0162</t>
  </si>
  <si>
    <t>GS25 Man Thien</t>
  </si>
  <si>
    <t>123 Man Thien Street, Hiep Phu Ward, Tp.Thủ Đức, HCM</t>
  </si>
  <si>
    <t>GS0163</t>
  </si>
  <si>
    <t>GS25 An Lac</t>
  </si>
  <si>
    <t>Số 8 -10 Đường số 7, Phường An Lạc A, Quận Bình Tân, HCM</t>
  </si>
  <si>
    <t>GS0164</t>
  </si>
  <si>
    <t>GS25 Nguyen Duy Trinh</t>
  </si>
  <si>
    <t>480 Nguyễn Duy Trinh, Khu Đông, P. Bình Trưng Đông, Tp.Thủ Đức, HCM</t>
  </si>
  <si>
    <t>GS0165</t>
  </si>
  <si>
    <t>GS25 Tan Huong</t>
  </si>
  <si>
    <t>290-292-294 Đường Tân Hương, Phường Tân Quý, Quân Tân Phú, HCM</t>
  </si>
  <si>
    <t>GS0166</t>
  </si>
  <si>
    <t>GS25 Nguyen Thai Binh</t>
  </si>
  <si>
    <t>260A Nguyễn Thái Bình, Q.Tân Bình, TP.HCM</t>
  </si>
  <si>
    <t>GS0167</t>
  </si>
  <si>
    <t>GS25 Nguyen The Truyen</t>
  </si>
  <si>
    <t>Số 30 Đường Nguyễn Thế Truyện, Phường Tân Sơn Nhì, Quận Tân Phú, HCM</t>
  </si>
  <si>
    <t>GS0168</t>
  </si>
  <si>
    <t>GS25 Ly Thuong Kiet - BD</t>
  </si>
  <si>
    <t>51A-51B Lý Thường Kiệt, Kp.Thắng Lợi 2, P.Dĩ An, Tp.Dĩ An, Bình Dương</t>
  </si>
  <si>
    <t>GS0170</t>
  </si>
  <si>
    <t>GS25 Dang Thuy Tram</t>
  </si>
  <si>
    <t>Số 98A Đặng Thùy Trâm, Phường 13, Quận Bình Thạnh, HCM</t>
  </si>
  <si>
    <t>GS0171</t>
  </si>
  <si>
    <t>GS25 THPT Tran Van On, Bình Dương</t>
  </si>
  <si>
    <t>1/291A, Kp.Hòa Lân 2, P.Thuận Giao, Tp.Thuận An, Bình Dương</t>
  </si>
  <si>
    <t>GS0172</t>
  </si>
  <si>
    <t>GS25 Nguyen Trai</t>
  </si>
  <si>
    <t>Số 706 đường Nguyễn Trãi, Phường 11, quận 5 , HCM</t>
  </si>
  <si>
    <t>GS0176</t>
  </si>
  <si>
    <t>GS25 Nguyen Trai - Binh Duong</t>
  </si>
  <si>
    <t>167-169 Nguyễn Trãi, Kp.Nhi Đồng 1, P.Dĩ An, Tỉnh Bình Dương</t>
  </si>
  <si>
    <t>GS0177</t>
  </si>
  <si>
    <t>GS25 Nguyen Chi Thanh - Bình Dương</t>
  </si>
  <si>
    <t>789 NGUYỄN CHÍ THANH, P.TÂN AN, TP.THỦ DẦU MỘT, BÌNH DƯƠNG</t>
  </si>
  <si>
    <t>GS0180</t>
  </si>
  <si>
    <t>GS25 Metropole - Thủ Đức</t>
  </si>
  <si>
    <t>Căn A01.02 The Metropole Thủ Thiêm, P.Thủ Thiêm, Tp.Thủ Đức, HCM</t>
  </si>
  <si>
    <t>GS0181</t>
  </si>
  <si>
    <t>GS25 Le Duan Long Thanh, ĐN</t>
  </si>
  <si>
    <t>149 Lê Duẩn, Khu Phước Hải, Thị trấn Long Thành, Huyện Long Thành, Đồng Nai</t>
  </si>
  <si>
    <t>GS0182</t>
  </si>
  <si>
    <t>GS25 Nguyen Ai Quoc - Dong Nai</t>
  </si>
  <si>
    <t>622 Nguyễn Ái Quốc, Kp.4, P.Hố Nai, Tp.Biên Hòa, ĐN</t>
  </si>
  <si>
    <t>GS0184</t>
  </si>
  <si>
    <t>GS25 Tran Nao</t>
  </si>
  <si>
    <t>165A Trần Não, P.An Khánh, Q2, HCM</t>
  </si>
  <si>
    <t>GS0186</t>
  </si>
  <si>
    <t>GS25 Charm City - Binh Duong</t>
  </si>
  <si>
    <t>Căn S-21, khối A1, Charm Plaza 1, số 115 đường ĐT743C, Kp.thống Nhất 1, P.Dĩ An, Tp.Dĩ An, Bình Dương</t>
  </si>
  <si>
    <t>GS0187</t>
  </si>
  <si>
    <t>GS25 52 Trương Định</t>
  </si>
  <si>
    <t>52 Trương Định, P.Bến Thành, Q.1, HCM</t>
  </si>
  <si>
    <t>GS0190</t>
  </si>
  <si>
    <t>GS25 63 Hồ Tùng Mậu</t>
  </si>
  <si>
    <t>63 Hồ Tùng Mậu, P. Bến Nghé, Quận 1, TP. HCM</t>
  </si>
  <si>
    <t>GS0192</t>
  </si>
  <si>
    <t>GS25 83 Mạc Thị Bưởi</t>
  </si>
  <si>
    <t>83 Mạc Thị Bưởi, P.Bến Nghé, Q.1, HCM</t>
  </si>
  <si>
    <t>GS0193</t>
  </si>
  <si>
    <t>GS25 Nguyễn Thị Nhung</t>
  </si>
  <si>
    <t>59 Nguyễn Thị Nhung, P.Hiệp Bình Phước, Thủ đức, HCM</t>
  </si>
  <si>
    <t>GS0195</t>
  </si>
  <si>
    <t>GS25 Nguyen Van Troi</t>
  </si>
  <si>
    <t>251 Nguyễn Văn Trỗi, P.10, Q.Phú Nhuận, HCM</t>
  </si>
  <si>
    <t>GS0229</t>
  </si>
  <si>
    <t>GS25 Millenium 2</t>
  </si>
  <si>
    <t>số 132, đường Bến Vân Đồn, phường 6, quận 4, thành phố Hồ Chí Minh</t>
  </si>
  <si>
    <t>GS0232</t>
  </si>
  <si>
    <t>GS25 Hồ Thị Tư</t>
  </si>
  <si>
    <t>Tầng 1, Số 52 Hồ Thị Tư, phường Hiệp Phú, thành phố Thủ Đức, thành phố Hồ Chí Minh</t>
  </si>
  <si>
    <t>GS25</t>
  </si>
  <si>
    <t>CÔNG TY TNHH GS 25 VIETNAM</t>
  </si>
  <si>
    <t>138 - 142 Hai Bà Trưng, Phường Sài Gòn, TP. Hồ Chí Minh</t>
  </si>
  <si>
    <t>0314658576</t>
  </si>
  <si>
    <t>GS 25</t>
  </si>
  <si>
    <t>GS25 -HNI-HN0480</t>
  </si>
  <si>
    <t>GS25 Hang Bong Hoan Kiem-Ha Noi</t>
  </si>
  <si>
    <t>70 Hàng Bông</t>
  </si>
  <si>
    <t>GS25; MIENBAC</t>
  </si>
  <si>
    <t>GS25-003</t>
  </si>
  <si>
    <t>CHI NHÁNH HÀ NỘI - CÔNG TY TNHH GS 25 VIETNAM</t>
  </si>
  <si>
    <t>Văn phòng B, tầng 5, TN Taisei Square Hanoi, 289 Khuất Duy Tiến, phường Đại Mỗ, thành phố Hà Nội</t>
  </si>
  <si>
    <t>0314658576-003</t>
  </si>
  <si>
    <t>GS25-HN001</t>
  </si>
  <si>
    <t>GS25 Taisei Square</t>
  </si>
  <si>
    <t>Tòa nhà Taisei 289 Khuất Duy Tiến, Cầu Giấy, Hà Nội</t>
  </si>
  <si>
    <t>GS25-HN002</t>
  </si>
  <si>
    <t>GS25 Dao Duy Anh</t>
  </si>
  <si>
    <t>9 Đào Duy Anh, Đống Đa, Hà Nội</t>
  </si>
  <si>
    <t>GS25-HN003</t>
  </si>
  <si>
    <t>GS25 Ha Trung</t>
  </si>
  <si>
    <t>66 Hà Trung, Hoàn Kiếm, Hà Nội</t>
  </si>
  <si>
    <t>GS25-HN004</t>
  </si>
  <si>
    <t>GS25 Hang Dau</t>
  </si>
  <si>
    <t>12 Hàng Dầu, Hoàn Kiếm, Hà Nội</t>
  </si>
  <si>
    <t>GS25-HN005</t>
  </si>
  <si>
    <t>GS25 Doi Can</t>
  </si>
  <si>
    <t>147 Đội Cấn, Ba Đình, Hà Nội</t>
  </si>
  <si>
    <t>GS25-HN006</t>
  </si>
  <si>
    <t>GS25 The West</t>
  </si>
  <si>
    <t>The West 265 Cầu Giấy, Cầu Giấy, Hà Nội</t>
  </si>
  <si>
    <t>GS25-HN007</t>
  </si>
  <si>
    <t>GS25 Nguyen Ngoc Vu</t>
  </si>
  <si>
    <t>169 Nguyễn Ngọc Vũ, Cầu Giấy, Hà Nội</t>
  </si>
  <si>
    <t>GS25-HN008</t>
  </si>
  <si>
    <t>GS25 Nguyen Huu Huan</t>
  </si>
  <si>
    <t>34 Nguyễn Hữu Huân, Hoàn Kiếm, Hà Nội</t>
  </si>
  <si>
    <t>GS25-HN009</t>
  </si>
  <si>
    <t>GS25 Trieu Khuc</t>
  </si>
  <si>
    <t>53 phố Triều Khúc, Phường Thanh Xuân Bắc, Quận Thanh Xuân, Thành phố Hà Nội</t>
  </si>
  <si>
    <t>GS25-HN010</t>
  </si>
  <si>
    <t>GS25 Nguyen Son</t>
  </si>
  <si>
    <t>158 Nguyễn Sơn, Phường Bồ Đề, Quận Long Biên, Thành phố Hà Nội</t>
  </si>
  <si>
    <t>GS25-HN011</t>
  </si>
  <si>
    <t>GS25 Nguyen Van Loc</t>
  </si>
  <si>
    <t>LK56, Khu nhà ở Bắc Hà, phố Nguyễn Văn Lộc, Phường Mộ Lao, Quận Hà Đông, Thành phố Hà Nội</t>
  </si>
  <si>
    <t>GS25-HN012</t>
  </si>
  <si>
    <t>GS25 Mipec Tower</t>
  </si>
  <si>
    <t>229 Tây Sơn, Phường Ngã Tư Sở, Quận Đống Đa, Thành phố Hà Nội</t>
  </si>
  <si>
    <t>GS25-HN013</t>
  </si>
  <si>
    <t>GS25 36 Duy Tan</t>
  </si>
  <si>
    <t>Số 4-6, ngõ 36, Phố Duy Tân, Phường Dịch Vọng Hậu, Quận Cầu Giấy, Thành phố Hà Nội</t>
  </si>
  <si>
    <t>GS25-HN014</t>
  </si>
  <si>
    <t>GS25 Park 11-Vinhomes Times City-Ha Noi</t>
  </si>
  <si>
    <t>Tòa Park 11 Vinhomes Times City Park Hill, số 25 Lĩnh Nam, P.Mai Động, Q.Hoàng Mai, Tp.Hà Nội</t>
  </si>
  <si>
    <t>GS25-HN015</t>
  </si>
  <si>
    <t>GS25 Park 1-Vinhomes Times City-Ha Noi</t>
  </si>
  <si>
    <t>Tòa Park 1 Vinhomes Times City Park Hill, 25 Lĩnh Nam, P.Mai Đặng, Q.Hoàng Mai, Tp.Hà Nội</t>
  </si>
  <si>
    <t>GS25-HN016</t>
  </si>
  <si>
    <t>GS25 DH Dai Nam-Ha Noi</t>
  </si>
  <si>
    <t>2 Ba La, Phường Phú Lãm, Quận Hà Đông, Thành phố Hà Nội</t>
  </si>
  <si>
    <t>GS25-HN017</t>
  </si>
  <si>
    <t>GS25 Ngu Xa-Ha Noi</t>
  </si>
  <si>
    <t>13A Phố Ngũ Xã, P.Trúc Bạch, Q.Ba Đình, Thành phố Hà Nội</t>
  </si>
  <si>
    <t>GS25-HN018</t>
  </si>
  <si>
    <t>GS25 Park 3-Vinhomes Times City-Ha Noi</t>
  </si>
  <si>
    <t>Tòa Park 3 Vinhomes Times City Park Hill, số 25 Lĩnh Nam, P.Mai Động, Q.Hoàng Mai, Tp.Hà Nội</t>
  </si>
  <si>
    <t>GS25-HN019</t>
  </si>
  <si>
    <t>GS25 DH Thuy Loi-Ha Noi</t>
  </si>
  <si>
    <t>81 Phố Khương Thượng, Phường Trung Liệt, Quận Đống Đa, Thành phố Hà Nội</t>
  </si>
  <si>
    <t>GS25-HN020</t>
  </si>
  <si>
    <t>GS25 FLC Complex Pham Hung-Ha Noi</t>
  </si>
  <si>
    <t>FLC Complex, số 36 đường Phạm Hùng, Phường Mỹ Đình 2, Quận Nam Từ Liêm, Thành phố Hà Nội</t>
  </si>
  <si>
    <t>GS25-HN021</t>
  </si>
  <si>
    <t>GS25 The Terra 2-Ha Noi</t>
  </si>
  <si>
    <t>V1-DV.07 Khu đô thị mới An Hưng, Phường La Khê, Quận Hà Đông, Thành phố Hà Nội</t>
  </si>
  <si>
    <t>GS25-HN022</t>
  </si>
  <si>
    <t>GS25 The Terra 1-Ha Noi</t>
  </si>
  <si>
    <t>V9-A01, Khu đô thị mới An Hưng, Phường La Khê, Quận Hà Đông, Thành phố Hà Nội</t>
  </si>
  <si>
    <t>GS25-HN023</t>
  </si>
  <si>
    <t>GS25 KDT Van Phu Ha Dong-Ha Noi</t>
  </si>
  <si>
    <t>Tầng 1-2, TT7-1, Phố Văn Khê, Khu đô thị mới Văn Phú, Phường Phú La, Quận Hà Đông, Thành phố Hà Nội</t>
  </si>
  <si>
    <t>GS25-HN024</t>
  </si>
  <si>
    <t>GS25 Nguy Nhu Kon Tum-Ha Noi</t>
  </si>
  <si>
    <t>107 phố Ngụy Như Kon Tum, Phường Nhân Chính, Quận Thanh Xuân, Thành phố Hà Nội</t>
  </si>
  <si>
    <t>GS25-HN025</t>
  </si>
  <si>
    <t>GS25 Vinhomes Symphony - Ha Noi</t>
  </si>
  <si>
    <t>Vinhomes Symphony, Lô đất G4-HH16, Phường Phúc Lợi, Quận Long Biên, Thành phố Hà Nội</t>
  </si>
  <si>
    <t>GS25-HN026</t>
  </si>
  <si>
    <t>GS25 Hoc Vien Nong Nghiep Gia Lam-Ha Noi</t>
  </si>
  <si>
    <t>Tầng 1-2, Số 63 Phố Thành Trung, Xã Gia Lâm, Thành phố Hà Nội</t>
  </si>
  <si>
    <t>GIA LÂM</t>
  </si>
  <si>
    <t>GS25-HN027</t>
  </si>
  <si>
    <t>GS25 CT1 Ngo Thi Nham Ha Dong-Ha Noi</t>
  </si>
  <si>
    <t>Tòa nhà CT1, Khu chung cư Ngô Thì Nhậm, Phường Hà Cầu, Quận Hà Đông, Thành phố Hà Nội</t>
  </si>
  <si>
    <t>GS25-HN028</t>
  </si>
  <si>
    <t>GS25 Thang Long Tower Cau Giay-Ha Noi</t>
  </si>
  <si>
    <t>33 đường Mạc Thái Tổ, phường Yên Hòa, Thành phố Hà Nội</t>
  </si>
  <si>
    <t>GS25-HN029</t>
  </si>
  <si>
    <t>GS25 Dai hoc Ha Noi Dai Mo-Ha Noi</t>
  </si>
  <si>
    <t>Ô số T1A, T1B khu tập thể tạp chí Cộng Sản, tổ dân phố số 8, phường Đại Mỗ, thành phố Hà Nội</t>
  </si>
  <si>
    <t>GS25-HN030</t>
  </si>
  <si>
    <t>GS25 Chua Lang Dong Da-Ha Noi</t>
  </si>
  <si>
    <t>59 phố Chùa Láng, Phường Láng Thượng, Quận Đống Đa, Thành phố Hà Nội</t>
  </si>
  <si>
    <t>LÁNG THƯỢNG</t>
  </si>
  <si>
    <t>GS25-HN031</t>
  </si>
  <si>
    <t>GS25 D' Capitale Yen Hoa-Ha Noi</t>
  </si>
  <si>
    <t>Căn hộ C3-S03, StarCity Center (Dự án D' Capitale) Khu đô thị Đông Nam đường Trần Duy Hưng</t>
  </si>
  <si>
    <t>YEN HÒA</t>
  </si>
  <si>
    <t>GS25-HN032</t>
  </si>
  <si>
    <t>GS25 Lang Sinh Vien Hacinco-Ha Noi</t>
  </si>
  <si>
    <t>Số 67, đường Ngụy Như Kon Tum</t>
  </si>
  <si>
    <t>NHÂN CHÍNH</t>
  </si>
  <si>
    <t>GS25-HN033</t>
  </si>
  <si>
    <t>GS25 N03-Ngoai Giao Doan-Ha Noi</t>
  </si>
  <si>
    <t>TM-1, Tầng 1. Tòa nhà N03-T1, dự án khu Đoàn Ngoại Giao</t>
  </si>
  <si>
    <t>XUÂN ĐỈNH</t>
  </si>
  <si>
    <t>GS25-HN034</t>
  </si>
  <si>
    <t>GS25 Nguyen Khuyen-KDT Van Quan-Ha Noi</t>
  </si>
  <si>
    <t>Tầng 1 - Tầng 2 - Tầng 3, A48-TT19, KĐT Văn Quán-Yên Phúc</t>
  </si>
  <si>
    <t>GS25-HN035</t>
  </si>
  <si>
    <t>GS25 Le Van Luong Thanh Xuan-Ha Noi</t>
  </si>
  <si>
    <t>Tòa nhà 1 ngõ 21 Lê Văn Lương</t>
  </si>
  <si>
    <t>THANH XUÂN NAM</t>
  </si>
  <si>
    <t>GS25-HN036</t>
  </si>
  <si>
    <t>GS25 DH Su Pham-Ha Noi</t>
  </si>
  <si>
    <t>Tòa nhà 128, đường Xuân Thủy</t>
  </si>
  <si>
    <t>GS25-HN037</t>
  </si>
  <si>
    <t>GS25 Le Trong Tan-Ha Noi</t>
  </si>
  <si>
    <t>44 Lê Trọng Tấn, phường Khương Mai, quận Thanh Xuân, thành phố Hà Nội</t>
  </si>
  <si>
    <t>KHƯƠNG MAI</t>
  </si>
  <si>
    <t>GS25-HN038</t>
  </si>
  <si>
    <t>GS25 Vu Trong Phung Thanh Xuan-Ha Noi</t>
  </si>
  <si>
    <t>47 Vũ Trọng Phụng</t>
  </si>
  <si>
    <t>GS25-HNI-BDH-HN49920</t>
  </si>
  <si>
    <t>GS25 The Golden Amor Giang Vo</t>
  </si>
  <si>
    <t>Tầng 1 Kiot Thuong mại Dịch vụ 108 , dự án cải tạo xây dựng lại nhà B6 Giảng võ , phố nam cao</t>
  </si>
  <si>
    <t>GS25-HNI-CGY-HN4962</t>
  </si>
  <si>
    <t>GS25 Luxury Park Views Cau Giay</t>
  </si>
  <si>
    <t>Tầng 1 tòa nhà Bảo Gia đình và xã hội , lô D32 , khu đô thị mới cầu giấy</t>
  </si>
  <si>
    <t>GS25-HNI-HBT-HN04922</t>
  </si>
  <si>
    <t>GS25 Century Tower Vinh Tuy -Ha Nội</t>
  </si>
  <si>
    <t>Tầng 1-2 , diện tích thương mại số SH-20 tại tầng 1,2,3 thuộc tòa nhà Century Tower tại lô đất 1,2 số 458 mInh Khai</t>
  </si>
  <si>
    <t>GS25-HNI-MLH-HN01029</t>
  </si>
  <si>
    <t>Lô 45/1 , 45/2, quang minh Industrlal park</t>
  </si>
  <si>
    <t>Lô 45/1 , 45/2, quang minh Industrlal park , quang minh commune ,</t>
  </si>
  <si>
    <t>GS25-HNI-TTI-HN4952</t>
  </si>
  <si>
    <t>GS25 IEC Thanh trì</t>
  </si>
  <si>
    <t>Căn số TT1-12 và căn số TT1-15, khu nhà ở xã hội IEC , xã Thanh trì</t>
  </si>
  <si>
    <t>GS25-HNI-TTX-HN0497</t>
  </si>
  <si>
    <t>Gs25 Licogi 13 Thanh xuân</t>
  </si>
  <si>
    <t>Tòa nhà Licogi13 , 146 Khuyết duy tiến , Thanh xuân</t>
  </si>
  <si>
    <t>GS6000</t>
  </si>
  <si>
    <t>GS25 Bùi Văn Hòa, Biên Hòa, ĐN</t>
  </si>
  <si>
    <t>GS25 148, KP 11 BÙI VĂN HÒA, P.AN BÌNH, TP.BIÊN HÒA, ĐỒNG NAI</t>
  </si>
  <si>
    <t>GS6001</t>
  </si>
  <si>
    <t>GS25 DH Công Nghệ Đồng Nai, Biên Hòa, ĐN</t>
  </si>
  <si>
    <t>L1-16 KDC Phú Gia 2, KP5, P.Trảng Dài, Tp.Biên Hòa, ĐN</t>
  </si>
  <si>
    <t>GS6101</t>
  </si>
  <si>
    <t>GS25 30/4 TDM, Bình Dương</t>
  </si>
  <si>
    <t>493 ĐƯỜNG 30/4, PHƯỜNG PHÚ THỌ, TP THỦ DẦU MỘT, BÌNH DƯƠNG</t>
  </si>
  <si>
    <t>GS6104</t>
  </si>
  <si>
    <t>GS25 Đường số 9, Dĩ An, Bình Dương</t>
  </si>
  <si>
    <t>28 ĐƯỜNG SỐ 9, KP NHỊ ĐỒNG 2, P.DĨ AN, TP.DĨ AN, BÌNH DƯƠNG</t>
  </si>
  <si>
    <t>CÔNG TY TNHH GTGL VIỆT NAM</t>
  </si>
  <si>
    <t>0105909089</t>
  </si>
  <si>
    <t>Nam Từ Liêm</t>
  </si>
  <si>
    <t>TÂY MỖ</t>
  </si>
  <si>
    <t>gtgl0001</t>
  </si>
  <si>
    <t>CÔNG TY TNHH GTGL VIỆT NAM / Easymart 16 Tam Trinh</t>
  </si>
  <si>
    <t>16 Tam Trinh, P.Minh Khai, Q.Hai Bà Trưng, HN</t>
  </si>
  <si>
    <t>MIENBAC;STCH;3%</t>
  </si>
  <si>
    <t>gtgl0002</t>
  </si>
  <si>
    <t>E01 tòa FS Goldseason, 47 Nguyễn Tuân, P.Thanh Xuân Trung, Q.Thanh Xuân, HN</t>
  </si>
  <si>
    <t>HADA-HNI-BTL-KL00099</t>
  </si>
  <si>
    <t>CÔNG TY TNHH THƯƠNG MẠI VÀ DỊCH VỤ HADA</t>
  </si>
  <si>
    <t>Số 3 hẻm 20/1/40 đường Phú Minh, TDP Phúc Lý 2, Phường Tây Tựu, TP Hà Nội, Việt Nam.</t>
  </si>
  <si>
    <t>0109772131</t>
  </si>
  <si>
    <t>Phường Tây Tựu</t>
  </si>
  <si>
    <t>HADANG</t>
  </si>
  <si>
    <t>CÔNG TY TNHH HÀ ĐĂNG</t>
  </si>
  <si>
    <t>Phòng 804, toà nhà CT1.2, khu đô thị Mễ Trì Hạ, Phường Mễ Trì, Quận Nam Từ Liêm, Thành phố Hà Nội, Việt Nam</t>
  </si>
  <si>
    <t>MIENBAC;4%</t>
  </si>
  <si>
    <t>0101943917</t>
  </si>
  <si>
    <t>HADANG01</t>
  </si>
  <si>
    <t>Siêu thị Hà Đăng N08B Thành thái, Cầu Giấy, HN</t>
  </si>
  <si>
    <t>Siêu thị Hà Đăng N08B KĐT Dịch Vọng, Thành thái, Cầu Giấy, HN</t>
  </si>
  <si>
    <t>HADAVN</t>
  </si>
  <si>
    <t>CÔNG TY TNHH THƯƠNG MẠI HADA VIỆT NAM</t>
  </si>
  <si>
    <t>Lô 09B Tầng 1, Tòa B, Tòa nhà Hateco Hoàng Mai, Phố Sở Thượng, Phường Yên Sở, Thành phố Hà Nội, Việt Nam</t>
  </si>
  <si>
    <t>0110542608</t>
  </si>
  <si>
    <t>yên sở</t>
  </si>
  <si>
    <t>HANGKHONGDANANG</t>
  </si>
  <si>
    <t>CÔNG TY CỔ PHẦN DỊCH VỤ HÀNG KHÔNG SÂN BAY ĐÀ NẴNG</t>
  </si>
  <si>
    <t>Sân bay quốc tế Đà Nẵng, Phường Hoà Thuận Tây, Quận Hải Châu, Thành phố Đà Nẵng</t>
  </si>
  <si>
    <t>0400102045</t>
  </si>
  <si>
    <t>HANOSIMEX</t>
  </si>
  <si>
    <t>CÔNG TY CỔ PHẦN DỆT HÀ ĐÔNG HANOSIMEX</t>
  </si>
  <si>
    <t>Lô 2, 3, 4 Khu công nghiệp Đồng Văn II, Phường Bạch Thượng, Thị Xã Duy Tiên, Tỉnh Hà Nam, Việt Nam</t>
  </si>
  <si>
    <t>0500476693</t>
  </si>
  <si>
    <t>Hà Nam</t>
  </si>
  <si>
    <t>Phường Bạch Thượng</t>
  </si>
  <si>
    <t>0312076156</t>
  </si>
  <si>
    <t>Happymart CT2 chung cư The Pride, đường Nguyễn Thanh Bình, Dương Nội,  Hà Đông, Hà Nội</t>
  </si>
  <si>
    <t>MIENBAC;5%</t>
  </si>
  <si>
    <t>Tầng 1- CT8A, KĐT Dương Nội, Hà Đông, Hà Nội</t>
  </si>
  <si>
    <t>Happymart chung cư Anland 1 , Dương Nội , Hà Đông, Hà Nội</t>
  </si>
  <si>
    <t>Happymart chung cư Anland 2 ,Dương Nội, Hà Đông, Hà Nội</t>
  </si>
  <si>
    <t>HASHTAGECOS</t>
  </si>
  <si>
    <t>CÔNG TY CỔ PHẦN HASHTAG ECOS</t>
  </si>
  <si>
    <t>03 Đường 104, Khu phố 1, Phường Thạnh Mỹ Lợi, Thành phố Thủ Đức, Thành phố Hồ Chí Minh</t>
  </si>
  <si>
    <t>0315955677</t>
  </si>
  <si>
    <t>HIENLUONG</t>
  </si>
  <si>
    <t>CÔNG TY TNHH SIÊU THỊ HIỀN LƯƠNG</t>
  </si>
  <si>
    <t>Thôn Hòa Xá, Xã Hòa Xá, Huyện Ứng Hoà, Thành phố Hà Nội, Việt Nam</t>
  </si>
  <si>
    <t>0105562327</t>
  </si>
  <si>
    <t>Huyện Ứng Hoà</t>
  </si>
  <si>
    <t>HKD-HNI-HDG-KL00133</t>
  </si>
  <si>
    <t>Phan Thị Chiêm</t>
  </si>
  <si>
    <t>Lô 1 tầng 1, tòa nhà CT1, khu nhà ở CBVB Lê Hữu Trác, Yên Xá, Phường Hà Đông, TP Hà Nội, Việt Nam.</t>
  </si>
  <si>
    <t>036189009372</t>
  </si>
  <si>
    <t>HKDPH-HNI-BDH-1055</t>
  </si>
  <si>
    <t>HỘ KINH DOANH PHÚC HẬU</t>
  </si>
  <si>
    <t>Số 10, ngõ 62, phố Vĩnh Phúc, Phường Ngọc Hà, TP Hà Nội, Việt Nam.</t>
  </si>
  <si>
    <t>017192001055</t>
  </si>
  <si>
    <t>Phường Ngọc Hà</t>
  </si>
  <si>
    <t>H-MART</t>
  </si>
  <si>
    <t>HỘ KINH DOANH H-MART</t>
  </si>
  <si>
    <t>Căn 01SH01 tòa S2.12, KĐT Vinhomes Ocean Park, Xã Đa Tốn, Huyện Gia Lâm, Thành phố Hà Nội, Việt Nam</t>
  </si>
  <si>
    <t>8342082169-001</t>
  </si>
  <si>
    <t>H-MARTR05</t>
  </si>
  <si>
    <t>H - MART CƠ SỞ 2</t>
  </si>
  <si>
    <t>R105 01S01 KĐT Vinhomes Ocean Park, Thị trấn Trâu Quỳ, Huyện Gia Lâm, Thành phố Hà Nội, Việt Nam</t>
  </si>
  <si>
    <t>8342082169-003</t>
  </si>
  <si>
    <t>Thị trấn Trâu Quỳ</t>
  </si>
  <si>
    <t>HOAAN</t>
  </si>
  <si>
    <t>CÔNG TY TNHH DV TM HÒA AN</t>
  </si>
  <si>
    <t>Lô TMDV 7 tầng trệt, khối B1, Nhà ở Xã hội Khu Dân cư Bắc Vĩ, Phường Vĩnh Hoà, Thành phố Nha Trang, Tỉnh Khánh Hòa, Việt Nam</t>
  </si>
  <si>
    <t>4201946940</t>
  </si>
  <si>
    <t>Phường Vĩnh Hoà</t>
  </si>
  <si>
    <t>HOANGDUC</t>
  </si>
  <si>
    <t>SIÊU THỊ HOÀNG ĐỨC - CHI NHÁNH CÔNG TY CỔ PHẦN HOÀNG ĐỨC</t>
  </si>
  <si>
    <t>Số 198 Đường Hùng Vương, KP 2, Phường Xuân Bình, Thành phố Long Khánh, Tỉnh Đồng Nai, Việt Nam</t>
  </si>
  <si>
    <t>3600954934-001</t>
  </si>
  <si>
    <t>Phường Xuân Bình</t>
  </si>
  <si>
    <t>HOLDINGS</t>
  </si>
  <si>
    <t>CÔNG TY TNHH HAI DI LAO VIET NAM HOLDINGS - CHI NHÁNH THÀNH PHỐ HỒ CHÍ MINH</t>
  </si>
  <si>
    <t>Lô số 09, 10, 11, 12 tại Tầng 2, Trung tâm Thương mại ICON 68, Phường Bến Nghé, Quận 1, Thành phố Hồ Chí Minh, Việt Nam</t>
  </si>
  <si>
    <t>0108392659-001</t>
  </si>
  <si>
    <t>HOMEMART</t>
  </si>
  <si>
    <t>HOMEMART - SH-A06 - Chung cư Saigon Intela</t>
  </si>
  <si>
    <t>SH-A06 - Chung cư Saigon Intela, Cụm A, Ấp 5, Xã Phong Phú, Huyện Bình Chánh, TP.HCM</t>
  </si>
  <si>
    <t>HSH</t>
  </si>
  <si>
    <t>CÔNG TY TNHH XUẤT NHẬP KHẨU HSH THĂNG LONG</t>
  </si>
  <si>
    <t>VP A214b, Tầng 2, Tòa HH1, Tháp The Manor, Đường Mễ Trì, Phường Từ Liêm,Thành phố Hà Nội, Việt Nam</t>
  </si>
  <si>
    <t>0105667792</t>
  </si>
  <si>
    <t>Phường Mỹ Đình 1</t>
  </si>
  <si>
    <t>HTL</t>
  </si>
  <si>
    <t>CÔNG TY TNHH VB TOMO</t>
  </si>
  <si>
    <t>Thôn Gia Thượng 1, Xã Quang Minh, Thành phố Hà Nội, Việt Nam.</t>
  </si>
  <si>
    <t>Khách lẻ của Trường, ck cố định 2% ; khai trương ck thêm 10%</t>
  </si>
  <si>
    <t>0110039063</t>
  </si>
  <si>
    <t>Thị trấn Quang Minh</t>
  </si>
  <si>
    <t>htl0001</t>
  </si>
  <si>
    <t>CÔNG TY TNHH VB HTL / Vinhomes Smart City, Nam Từ Liêm, HN</t>
  </si>
  <si>
    <t>S106-SH05 Vinhomes Smart City, P.Tây Mỗ, Q.Nam Từ Liêm, HN</t>
  </si>
  <si>
    <t>Khách lẻ C6, ck cố định 2% ; khai trương ck thêm 10%</t>
  </si>
  <si>
    <t>2%;MIENBAC</t>
  </si>
  <si>
    <t>htl0002</t>
  </si>
  <si>
    <t>CÔNG TY TNHH VB HTL / Sakura Smart City, Nam Từ Liêm, HN</t>
  </si>
  <si>
    <t>SH19-Tòa SA 02 Khu Sakura Smart City, P.Tây Mỗ, Q.Nam Từ Liêm, HN</t>
  </si>
  <si>
    <t>htl0003</t>
  </si>
  <si>
    <t>CÔNG TY TNHH VB HTL /Vinhomes Smart City</t>
  </si>
  <si>
    <t>Phân khu TK1 - Tokin 1 - Shophouse 12A - Vinhomes Smart City - Tây Mỗ - Nam Từ Liêm - Hà Nội</t>
  </si>
  <si>
    <t>htl0004</t>
  </si>
  <si>
    <t>CÔNG TY TNHH VB HTL /Mipec Rubik 360</t>
  </si>
  <si>
    <t>Tháp S, Tòa Mipec Rubik 360, Số 122-124 Xuân Thủy, quận Cầu Giấy, thành phố Hà Nội</t>
  </si>
  <si>
    <t>HUEC6HN</t>
  </si>
  <si>
    <t>VP Công ty, C6 Khu Đấu Giá, Ngô Thị Nhậm, Phường Hà Cầu, Quận Hà Đông, Thành phố Hà  Nội</t>
  </si>
  <si>
    <t>HUNGDUNG</t>
  </si>
  <si>
    <t>DOANH NGHIỆP TƯ NHÂN THƯƠNG MẠI - SẢN XUẤT - XUẤT NHẬP KHẨU HÙNG DŨNG</t>
  </si>
  <si>
    <t>187A Cống Quỳnh, Phường Nguyễn Cư Trinh, Quận 1, Thành phố Hồ Chí Minh, Việt Nam</t>
  </si>
  <si>
    <t>Siêu Thị Hà Nội ( cống quỳnh Q1 )</t>
  </si>
  <si>
    <t>HUNGTHINH</t>
  </si>
  <si>
    <t>CÔNG TY TNHH THƯƠNG MẠI- DỊCH VỤ-  XUẤT NHẬP KHẨU THỰC PHẨM HƯNG THỊNH</t>
  </si>
  <si>
    <t>Số 10 Đường Số 18, Phường Phước Bình, Thành phố Thủ Đức, Thành phố Hồ Chí Minh, Việt Nam</t>
  </si>
  <si>
    <t>0315268508</t>
  </si>
  <si>
    <t>HUONGBAC</t>
  </si>
  <si>
    <t>CÔNG TY TNHH THƯƠNG MẠI DỊCH VỤ NHÀ HÀNG HOA THIÊN</t>
  </si>
  <si>
    <t>Gian hàng 104 &amp; 105, tầng 1, Tòa nhà Cobi Tower II, Số 2-4 Đường số 8, Phường Tân Mỹ, Thành phố Hồ Chí Minh, Việt Nam</t>
  </si>
  <si>
    <t>0312042319</t>
  </si>
  <si>
    <t>HỘ KINH DOANH NGUYỄN THIÊN ĐẠT</t>
  </si>
  <si>
    <t>Tầng 1, Căn SO-11 Tòa nhà Diamond Crown, lô số 01/8B Khu đô thị mới Ngã 5 - Sân bay Cát Bi, Phường Đông Hải, TP Hải Phòng, Việt Nam.</t>
  </si>
  <si>
    <t>8417342716-001</t>
  </si>
  <si>
    <t>Phường Đông Hải</t>
  </si>
  <si>
    <t>HUYHUNG</t>
  </si>
  <si>
    <t>CÔNG TY CỔ PHẦN SIÊU THỊ HUY HÙNG</t>
  </si>
  <si>
    <t>Số 105 Phố Mới, Phường Đông Ngàn, Thành phố Từ Sơn, Tỉnh Bắc Ninh, Việt Nam</t>
  </si>
  <si>
    <t>2300967930</t>
  </si>
  <si>
    <t>Phường Đông Ngàn</t>
  </si>
  <si>
    <t>huyhung001</t>
  </si>
  <si>
    <t>Siêu thị Từ Sơn</t>
  </si>
  <si>
    <t>Siêu thị Từ Sơn - 105 Phố Mới, P. Đông Ngàn, TP. Từ Sơn, Bắc Ninh</t>
  </si>
  <si>
    <t>huyhung002</t>
  </si>
  <si>
    <t>Siêu thị Huy Hùng</t>
  </si>
  <si>
    <t>Siêu thị Huy Hùng - Khu đô thị, Thị trấn Chờ, Yên Phong, Bắc Ninh</t>
  </si>
  <si>
    <t>ILAVN</t>
  </si>
  <si>
    <t>CÔNG TY TNHH ILA VIỆT NAM</t>
  </si>
  <si>
    <t>146 Nguyễn Đình Chiểu, Phường Võ Thị Sáu, Quận 03, Thành phố Hồ Chí Minh</t>
  </si>
  <si>
    <t>0302145410</t>
  </si>
  <si>
    <t>INTIMEXDANANG</t>
  </si>
  <si>
    <t>Công Ty Cổ Phần Intimex Đà Nẵng</t>
  </si>
  <si>
    <t>46 Phan Đình Phùng, Phường Hải Châu, TP. Đà Nẵng, Việt Nam</t>
  </si>
  <si>
    <t>0401513834</t>
  </si>
  <si>
    <t>JMART</t>
  </si>
  <si>
    <t>Công Ty Cổ Phần Thương Mại Dịch Vụ JM Quốc Tế</t>
  </si>
  <si>
    <t>L1 – 01, L1 – 02B Tầng 1, Tòa nhà Gold View, 346 Bến Vân Đồn, Phường Vĩnh Hội, T.P Hồ Chí Minh, Việt Nam</t>
  </si>
  <si>
    <t>0315558937</t>
  </si>
  <si>
    <t>KA</t>
  </si>
  <si>
    <t>CÔNG TY TNHH THƯƠNG MẠI K.A</t>
  </si>
  <si>
    <t>54 Đường số 3, Phường An Khánh, Thành phố Hồ Chí Minh, Việt Nam</t>
  </si>
  <si>
    <t>ck cố định 7%</t>
  </si>
  <si>
    <t>0314045160</t>
  </si>
  <si>
    <t>KA001</t>
  </si>
  <si>
    <t>Cửa hàng Đo Đạc</t>
  </si>
  <si>
    <t>54 Đường số 3, Phường An Khánh, Tp.Thủ Đức, thành phố Hồ Chí Minh</t>
  </si>
  <si>
    <t>KA002</t>
  </si>
  <si>
    <t>Cửa hàng Thủ Thiêm</t>
  </si>
  <si>
    <t>155 Lương Định Của, Phường An Khánh, Tp.Thủ Đức, thành phố Hồ Chí Minh</t>
  </si>
  <si>
    <t>Kai Mart</t>
  </si>
  <si>
    <t>Siêu thị Kai Mart</t>
  </si>
  <si>
    <t>Quốc lộ 17, khu phố Thường Vũ, phường Mão Điền, Tỉnh Bắc Ninh</t>
  </si>
  <si>
    <t>Siêu thị Kai Mart - Chị Dung</t>
  </si>
  <si>
    <t>KAI MART</t>
  </si>
  <si>
    <t>Phường Mão Điền</t>
  </si>
  <si>
    <t>Kai Mart-078</t>
  </si>
  <si>
    <t>Kai Mart - Tòa S1.12 Vinhome Ocean Park</t>
  </si>
  <si>
    <t>Tòa S1.12 Vinhome Ocean Park, Đa Tốn , Gia Lâm, Hà Nội</t>
  </si>
  <si>
    <t>Khách lẻ C6, Thanh toán gối đơn</t>
  </si>
  <si>
    <t>Kai Mart-079</t>
  </si>
  <si>
    <t>Kai Mart - Tòa S2.08 Vinhome Ocean Park</t>
  </si>
  <si>
    <t>Tòa S2.08 Vinhome Ocean Park, Đa Tốn , Gia Lâm, Hà Nội</t>
  </si>
  <si>
    <t>Kai Mart-080</t>
  </si>
  <si>
    <t>Kai Mart - Tòa R1.05 Vinhome Ocean Park</t>
  </si>
  <si>
    <t>Tòa R1.05 Vinhome Ocean Park, Đa Tốn , Gia Lâm, Hà Nội</t>
  </si>
  <si>
    <t>Kai Mart-098</t>
  </si>
  <si>
    <t>Kai mart - Tòa S01.09 Vinhomes Ocean Park</t>
  </si>
  <si>
    <t>Tòa S01.09 Vinhomes Ocean Park, Đa Tốn, huyện Gia Lâm, Thành Phố Hà Nội</t>
  </si>
  <si>
    <t>Thanh toán chuyển khoản, CK 5%</t>
  </si>
  <si>
    <t>Kai Mart-101</t>
  </si>
  <si>
    <t>Kai mart - Tòa S01.06 Vinhomes Ocean Park</t>
  </si>
  <si>
    <t>Tòa S01.06 Vinhomes Ocean Park, Đa Tốn, huyện Gia Lâm, Thành Phố Hà Nội</t>
  </si>
  <si>
    <t>Kai Mart-107</t>
  </si>
  <si>
    <t>Kai mart -  Tòa S2.15 Vinhome Ocean Park</t>
  </si>
  <si>
    <t>Tòa S2.15 Vinhome Ocean Park, Đa Tốn , Gia Lâm, TP Hà Nội</t>
  </si>
  <si>
    <t>Thanh toán ngay</t>
  </si>
  <si>
    <t>Kai Mart-126</t>
  </si>
  <si>
    <t>Kai mart - Tòa S2.12 Vinhome Ocean Park</t>
  </si>
  <si>
    <t>Tòa S2.12 Vinhome Ocean Park, Đa Tốn, Gia Lâm, Hà Nội</t>
  </si>
  <si>
    <t>Khách lẻ, thanh toán chuyển khoản, chiết khấu 5%</t>
  </si>
  <si>
    <t>Kai Mart-140</t>
  </si>
  <si>
    <t>Kai mart - Tòa S2.02 Vinhome Ocean Park</t>
  </si>
  <si>
    <t>Tòa S2.02 Vinhome Ocean Park, Đa Tốn, Gia Lâm, Hà Nội</t>
  </si>
  <si>
    <t>Kai Mart-141</t>
  </si>
  <si>
    <t>Kai mart - Tòa S2.19 Vinhome Ocean Park, Đa Tốn , Gia Lâm (điểm mới)</t>
  </si>
  <si>
    <t>Tòa S2.19 Vinhome Ocean Park, Đa Tốn , Gia Lâm, Hà Nội</t>
  </si>
  <si>
    <t>Khách lẻ, thanh toán chuyển khoản</t>
  </si>
  <si>
    <t>Kai Mart-146</t>
  </si>
  <si>
    <t>Kai mart - Tòa S1.02 Vinhome Ocean Park, Đa Tốn, Gia Lâm (điểm mới)</t>
  </si>
  <si>
    <t>Tòa S1.02 Vinhome Ocean Park, Đa Tốn, Gia Lâm, Hà Nội</t>
  </si>
  <si>
    <t>Kai Mart-147</t>
  </si>
  <si>
    <t>Kai mart - Tòa S2.11 Vinhome Ocean Park, Đa Tốn, Gia Lâm (điểm mới)</t>
  </si>
  <si>
    <t>Tòa S2.11 Vinhome Ocean Park, Đa Tốn, Gia Lâm, Hà Nội</t>
  </si>
  <si>
    <t>Kai Mart-151</t>
  </si>
  <si>
    <t>Kai mart - Tòa S1.07 Vinhome Ocean Park, Đa Tốn, Gia Lâm (điểm mới)</t>
  </si>
  <si>
    <t>Tòa S1.07 Vinhome Ocean Park, Đa Tốn, Gia Lâm, Hà Nội</t>
  </si>
  <si>
    <t>Kai Mart-154</t>
  </si>
  <si>
    <t>Pavi mart (Kai mart) - P1 Vinhome Ocean park- Đa Tốn, Gia Lâm, Hà Nội</t>
  </si>
  <si>
    <t>P1 Vinhome Ocean park- Đa Tốn, Gia Lâm, Hà Nội</t>
  </si>
  <si>
    <t>Kai Mart-179</t>
  </si>
  <si>
    <t>Kai mart - Tòa P3 Ocean Park - Trâu Quỳ, Gia Lâm (điểm mới)</t>
  </si>
  <si>
    <t>Tòa P3 Ocean Park - Trâu Quỳ, Gia Lâm, Hà Nội</t>
  </si>
  <si>
    <t>Kai Mart-180Mia</t>
  </si>
  <si>
    <t>Kai mart - Tòa S2.08 Ocean Park - Trâu Quỳ, Gia Lâm (điểm mới)</t>
  </si>
  <si>
    <t>Tòa S2.08 Ocean Park - Trâu Quỳ, Gia Lâm, Hà Nội</t>
  </si>
  <si>
    <t>Kai Mart-195</t>
  </si>
  <si>
    <t>Kai mart - Tòa S1.01 Vinhome Ocean Park, Đa Tốn, Gia Lâm</t>
  </si>
  <si>
    <t>Tòa S1.01 Vinhome Ocean Park, Đa Tốn, Gia Lâm, Hà Nội</t>
  </si>
  <si>
    <t>KAI-HNI-GLM-S108</t>
  </si>
  <si>
    <t>kai mart s108 oceanpark</t>
  </si>
  <si>
    <t>s1.08 oceanpark 1 gia lâm</t>
  </si>
  <si>
    <t>KAI MART; MIENBAC</t>
  </si>
  <si>
    <t>Thành phố Hà Nội</t>
  </si>
  <si>
    <t>Gia Lâm</t>
  </si>
  <si>
    <t>Xã Gia Lâm</t>
  </si>
  <si>
    <t>KAI-HNI-GLM-S219</t>
  </si>
  <si>
    <t>kai mart s2.19 oceanpark</t>
  </si>
  <si>
    <t>Pavi mart ( kai mart) s2.19 oceanpark</t>
  </si>
  <si>
    <t>KF</t>
  </si>
  <si>
    <t>CÔNG TY CỔ PHẦN KING FOOD MARKET</t>
  </si>
  <si>
    <t>571 Huỳnh Tấn Phát, Phường Tân Thuận, TP. Hồ Chí Minh, Việt Nam</t>
  </si>
  <si>
    <t>KF; MIENNAM</t>
  </si>
  <si>
    <t>0313403198</t>
  </si>
  <si>
    <t>KINGFOOD</t>
  </si>
  <si>
    <t>KF0001</t>
  </si>
  <si>
    <t>CÔNG TY CỔ PHẦN KING FOOD MARKET- NGUYỄN THỊ THẬP, QUẬN 7</t>
  </si>
  <si>
    <t>Q7, HCM</t>
  </si>
  <si>
    <t>KH00001</t>
  </si>
  <si>
    <t>CÔNG TY CỔ PHẦN EAST WEST BREWING</t>
  </si>
  <si>
    <t>181-183-185 Lý Tự Trọng, Phường Bến Thành, Quận 1, Thành phố Hồ Chí Minh, Việt Nam</t>
  </si>
  <si>
    <t>0313749823</t>
  </si>
  <si>
    <t>KHACHLE</t>
  </si>
  <si>
    <t>Khách hàng lẻ</t>
  </si>
  <si>
    <t>KHACHSANLIBERTY</t>
  </si>
  <si>
    <t>CHI NHÁNH CÔNG TY CỔ PHẦN QUÊ HƯƠNG LIBERTY - KHÁCH SẠN LIBERTY SAIGON PARKVIEW</t>
  </si>
  <si>
    <t>265 Phạm Ngũ Lão, Phường Phạm Ngũ Lão, Quận 1, TP Hồ Chí Minh</t>
  </si>
  <si>
    <t>0303462927-008</t>
  </si>
  <si>
    <t>KHAISAN</t>
  </si>
  <si>
    <t>CÔNG TY TNHH THƯƠNG MẠI GIAO NHẬN VẬN TẢI HNT</t>
  </si>
  <si>
    <t>153/1B Nguyễn Thượng Hiền, Phường 6, Quận Bình Thạnh, Thành phố Hồ Chí Minh, Việt Nam</t>
  </si>
  <si>
    <t>Hệ thống cửa hàng Khải San - Cty HNT</t>
  </si>
  <si>
    <t>khaisan0001</t>
  </si>
  <si>
    <t>Khải San Quận Phú Nhuận CÔNG TY TNHH THƯƠNG MẠI GIAO NHẬN VẬN TẢI HNT</t>
  </si>
  <si>
    <t>Số 8 Hoàng Mình Giám, P.9, Q.PN, HCM</t>
  </si>
  <si>
    <t>khaisan0002</t>
  </si>
  <si>
    <t>Khải San Quận Tân Phú CÔNG TY TNHH THƯƠNG MẠI GIAO NHẬN VẬN TẢI HNT</t>
  </si>
  <si>
    <t>241 Hòa Bình, P.Hiệp Tân, Q.Tân Phú, HCM</t>
  </si>
  <si>
    <t>khaisan0003</t>
  </si>
  <si>
    <t>Khải San Quận Thủ Đức Diamond Island CÔNG TY TNHH THƯƠNG MẠI GIAO NHẬN VẬN TẢI HNT</t>
  </si>
  <si>
    <t>1 đường 104 - BTT, KP3, Bình Trưng Tây, TP.Thủ Đức</t>
  </si>
  <si>
    <t>khaisan0004</t>
  </si>
  <si>
    <t>Khải San Quận Thủ Đức Safira CÔNG TY TNHH THƯƠNG MẠI GIAO NHẬN VẬN TẢI HNT</t>
  </si>
  <si>
    <t>Tháp D1 cao ốc Safira, 454 Võ Chí Công, KP2, P.Phú Hữu, TP.Thủ Đức</t>
  </si>
  <si>
    <t>khaisan0005</t>
  </si>
  <si>
    <t>Khải San Quận Thủ Đức Vinhomes Grand Part CÔNG TY TNHH THƯƠNG MẠI GIAO NHẬN VẬN TẢI HNT</t>
  </si>
  <si>
    <t>Vinhomes Grand Part sô 512 Nguyễn Xiển, P.Long Thạnh Mỹ, TP.Thủ Đức</t>
  </si>
  <si>
    <t>khaisan0006</t>
  </si>
  <si>
    <t>Khải San Quận 7 CÔNG TY TNHH THƯƠNG MẠI GIAO NHẬN VẬN TẢI HNT</t>
  </si>
  <si>
    <t>Block A1 Boulevard đường 15B nối dài, P.Phú Mỹ, Q.7, HCM</t>
  </si>
  <si>
    <t>khaisan0007</t>
  </si>
  <si>
    <t>Khải San RICCA CÔNG TY TNHH THƯƠNG MẠI GIAO NHẬN VẬN TẢI HNT</t>
  </si>
  <si>
    <t>TMDV 1.06, tầng 1+2, Khối A Tòa nhà Ricca, số 33/2 Đường Gò Cát, Khu phố 4, phường Phú Hữu, thành phố Thủ Đức, thành phố Hồ Chí Minh</t>
  </si>
  <si>
    <t>khaisan0008</t>
  </si>
  <si>
    <t>Khải San Food - Chi nhánh Quận 7 RIVERSIDE CÔNG TY TNHH THƯƠNG MẠI GIAO NHẬN VẬN TẢI HNT</t>
  </si>
  <si>
    <t>SI.04, Tầng Trệt, Block Mercury, Dự Án Khu Dân Cư Và Thương Mại Hỗ Hợp Khải Vy, Số 4 Đào Trí, Phường Phú Thuận, Quận 7, TP. HCM</t>
  </si>
  <si>
    <t>Phường Phú Thuận</t>
  </si>
  <si>
    <t>KHAIVY</t>
  </si>
  <si>
    <t>CÔNG TY CỔ PHẦN TẬP ĐOÀN KHẢI VY</t>
  </si>
  <si>
    <t>30 LÔ K HOÀNG QUỐC VIỆT NỐI DÀI, P. PHÚ MỸ, Q.7, TP. HCM</t>
  </si>
  <si>
    <t>0302028516</t>
  </si>
  <si>
    <t>KHANHKHOI</t>
  </si>
  <si>
    <t>CÔNG TY TNHH THƯƠNG MẠI VÀ DỊCH VỤ KHÁNH KHÔI</t>
  </si>
  <si>
    <t>Số 5, Ngách 98/10, Ngõ 98, Xóm 5, Thôn Lai Xá, Xã Kim Chung, Huyện Hoài Đức, Thành phố Hà Nội, Việt Nam</t>
  </si>
  <si>
    <t>0110534540</t>
  </si>
  <si>
    <t>Xã Kim Chung</t>
  </si>
  <si>
    <t>KHUYENLUONG</t>
  </si>
  <si>
    <t>CÔNG TY CỔ PHẦN CẢNG KHUYẾN LƯƠNG</t>
  </si>
  <si>
    <t>Tổ 21, Phường Lĩnh Nam, Thành phố Hà Nội, Việt Nam.</t>
  </si>
  <si>
    <t>0104967200</t>
  </si>
  <si>
    <t>Phường Lĩnh Nam</t>
  </si>
  <si>
    <t>KJHBINHDUONG-163</t>
  </si>
  <si>
    <t>CÔNG TY TNHH NHÀ HÀNG SONAMU HÀN QUỐC</t>
  </si>
  <si>
    <t>H8, Đường CX1, Tổ 8, Khu phố 3 Phường Bến Cát, Thành phố Hồ Chí Minh, Việt Nam</t>
  </si>
  <si>
    <t>3702736163</t>
  </si>
  <si>
    <t>CÔNG TY TNHH ĐẦU TƯ K&amp;K</t>
  </si>
  <si>
    <t>khách của Trường, ck cố định 4%</t>
  </si>
  <si>
    <t>4%; MIENBAC; KLGT</t>
  </si>
  <si>
    <t>0107738872</t>
  </si>
  <si>
    <t>KL</t>
  </si>
  <si>
    <t>KHÁCH LẺ</t>
  </si>
  <si>
    <t>KL.HD</t>
  </si>
  <si>
    <t>Người mua không cung cấp thông tin</t>
  </si>
  <si>
    <t>HN</t>
  </si>
  <si>
    <t>khách lẻ mua hàng trả tiền ngay khi giao hàng</t>
  </si>
  <si>
    <t>Thực phẩm sạch Minh An SA2 the Sakura Vinhomes Smartcity, Tây Mỗ</t>
  </si>
  <si>
    <t>khách lẻ mua hàng trả tiền đơn gối đầu</t>
  </si>
  <si>
    <t>KL.HN002</t>
  </si>
  <si>
    <t>SA Green Mart, SA2 the Sakura Vinhomes Smartcity, Tây Mỗ</t>
  </si>
  <si>
    <t>Cửa hàng Tiện ích C Mart FLC Đại Mỗ</t>
  </si>
  <si>
    <t>KL.HN004</t>
  </si>
  <si>
    <t>Green Mart Imperia Toà I4 Vinhomes Smartcity, Tây Mỗ</t>
  </si>
  <si>
    <t>Toà I4 Vinhomes Smartcity, Tây Mỗ, Nam Từ Liêm, Hà Nội</t>
  </si>
  <si>
    <t>KL.HN005</t>
  </si>
  <si>
    <t>SIÊU THỊ ĐÔNG ĐÔ</t>
  </si>
  <si>
    <t>số 08, ngõ 18, phố Ao He, Phường Minh Tân, Thị xã Kinh Môn, Tỉnh Hải Dương, Việt Nam</t>
  </si>
  <si>
    <t>8069475039-001</t>
  </si>
  <si>
    <t>Phường Minh Tân</t>
  </si>
  <si>
    <t>KL.HN006</t>
  </si>
  <si>
    <t>Xuân Phương Smart</t>
  </si>
  <si>
    <t>Số 20 TT11 Khu Đô Thị Sinh Thái Xuân Phương, Nam Từ Liêm, Hà Nội</t>
  </si>
  <si>
    <t>Đơn hàng đầu tiên ck 5%. Đơn hàng gối đầu.</t>
  </si>
  <si>
    <t>Minh Mart</t>
  </si>
  <si>
    <t>CHỊ TRẦN MINH HẰNG</t>
  </si>
  <si>
    <t>KL00001</t>
  </si>
  <si>
    <t>Chị Phượng (TNHH VẠN BẢO NGÂN)</t>
  </si>
  <si>
    <t>477E Mã Lò, BHH A, Bình Tân, HCM</t>
  </si>
  <si>
    <t>Khách lẻ team Hòa HCM</t>
  </si>
  <si>
    <t>KL00002</t>
  </si>
  <si>
    <t>THÀNH NAM PHÁT GIA LAI</t>
  </si>
  <si>
    <t>13 LƯƠNG ĐỊNH CỦA, GIA LAI</t>
  </si>
  <si>
    <t>Z003</t>
  </si>
  <si>
    <t>Nguyễn Văn Hòa</t>
  </si>
  <si>
    <t>KL00003</t>
  </si>
  <si>
    <t>THỰC  PHẨM ĐÔNG NAM Á</t>
  </si>
  <si>
    <t>271 BẠCH ĐẰNG QUẬN BÌNH THẠNH</t>
  </si>
  <si>
    <t>KL00004</t>
  </si>
  <si>
    <t>CHỊ HƯỜNG</t>
  </si>
  <si>
    <t>1B28/1 PHẠM VĂN HAI VĨNH LỘC BÌNH CHÁNH</t>
  </si>
  <si>
    <t>KL00005</t>
  </si>
  <si>
    <t>KÊNH NHÀ HÀNG (anh Hưng)</t>
  </si>
  <si>
    <t>ANH HƯNG Q6</t>
  </si>
  <si>
    <t>KL00006</t>
  </si>
  <si>
    <t>KÊNH LẺ CHỢ (anh Thành)</t>
  </si>
  <si>
    <t>ANH THÀNH Q TÂN PHÚ</t>
  </si>
  <si>
    <t>KL00007</t>
  </si>
  <si>
    <t>BA LÀNH</t>
  </si>
  <si>
    <t>22 đường số 4 bình hưng  bình chánh</t>
  </si>
  <si>
    <t>KL00008</t>
  </si>
  <si>
    <t>CÔNG TY CỔ PHẦN ONE MOUNT DISTRIBUTION</t>
  </si>
  <si>
    <t>Tầng 3, Tòa văn phòng T26, khu đô thị Times City, 458 Minh K, Phường Vĩnh Tuy, Quận Hai Bà Trưng, Thành phố Hà Nội, Việt Nam</t>
  </si>
  <si>
    <t>Khách của Trần Kỳ Tâm PKD HCM</t>
  </si>
  <si>
    <t>KL00009</t>
  </si>
  <si>
    <t>CÔNG TY TNHH THƯƠNG MẠI ĐẠI TRƯỜNG PHÚC</t>
  </si>
  <si>
    <t>Số 60, Đường 28, Phường Bình Trị Đông B, Quận Bình Tân, Thành phố Hồ Chí Minh, Việt Nam</t>
  </si>
  <si>
    <t>Khách của Hòa PKD HCM</t>
  </si>
  <si>
    <t>KL00010</t>
  </si>
  <si>
    <t>HỘ KINH DOANH TRÀ SỮA TÍ NẤM</t>
  </si>
  <si>
    <t>18A28 Tăng Nhon Phú Quận 9</t>
  </si>
  <si>
    <t>KL00011</t>
  </si>
  <si>
    <t>HỘ KINH DOANH CỬA HÀNG TIỆN LỢI GIA HÂN</t>
  </si>
  <si>
    <t>EA2-01-02, tầng trệt, Block A2, khu dân cư Kỷ Nguyên (The Era Town), Đường 15B, P.Phú Mỹ, Q.7, TP.HCM</t>
  </si>
  <si>
    <t>KL00012</t>
  </si>
  <si>
    <t>CHI NHÁNH CÔNG TY TNHH MỘT THÀNH VIÊN IN THÀNH NGHĨA THÀNH PHỐ HỒ CHÍ MINH - SIÊU THỊ QUẢNG NGÃI</t>
  </si>
  <si>
    <t>70 đường Hùng Vương, Phường Trần Phú, Thành phố Quảng Ngãi, Tỉnh Quảng Ngãi, Việt Nam</t>
  </si>
  <si>
    <t>KLGT;MIENNAM</t>
  </si>
  <si>
    <t>0313850559-021</t>
  </si>
  <si>
    <t>KL00013</t>
  </si>
  <si>
    <t>SIÊU THỊ ONLINE RINO</t>
  </si>
  <si>
    <t>khách lẻ của Trường, ko ck</t>
  </si>
  <si>
    <t>Ms Quỳnh Siêu Thị Cara Mart</t>
  </si>
  <si>
    <t>7%; KLGT</t>
  </si>
  <si>
    <t>KL00017</t>
  </si>
  <si>
    <t>Chị Tâm</t>
  </si>
  <si>
    <t>869 Lê Thái Tổ, Phường Kỳ Liên, Thị xã Kỳ Anh, Tỉnh Hà Tĩnh</t>
  </si>
  <si>
    <t>Khách lẻ của Bách, ck cố định 3%</t>
  </si>
  <si>
    <t>MIENBAC;KLGT;3%</t>
  </si>
  <si>
    <t>KL00018</t>
  </si>
  <si>
    <t>CỬA HÀNG TIỆN LỢI (TIEN LOI MART) -TRẦN THỊ HẰNG</t>
  </si>
  <si>
    <t>Tầng 1 tòa nhà 17T9 khu đô thị Trung Hòa-Nhân Chính, Phường Nhân Chính, Quận Thanh Xuân, Thành phố Hà Nội</t>
  </si>
  <si>
    <t>Khách lẻ của Trường, ko ck</t>
  </si>
  <si>
    <t>KL00019</t>
  </si>
  <si>
    <t>Cửa hàng thực phẩm cao cấp Diễm</t>
  </si>
  <si>
    <t>Số 4 Lê Văn Ninh, Kp.4, P.Linh Tây, Q,Thủ Đức, HCM</t>
  </si>
  <si>
    <t>Khách của Diễm</t>
  </si>
  <si>
    <t>Phường Linh Tây</t>
  </si>
  <si>
    <t>Bách hóa Mai Linh (anh Dương)</t>
  </si>
  <si>
    <t>5%; KLGT</t>
  </si>
  <si>
    <t>KL00021</t>
  </si>
  <si>
    <t>KA Mart - Chị Kim 0963982572</t>
  </si>
  <si>
    <t>KA Mart - 104.105 CC2 Chung cư Tân Thành 2 - Quảng Thành - TP. Thanh Hoá</t>
  </si>
  <si>
    <t>CK cố định 7%, có VAT</t>
  </si>
  <si>
    <t>7%; MIENBAC</t>
  </si>
  <si>
    <t>KL00022</t>
  </si>
  <si>
    <t>VÕ VĂN THẢO</t>
  </si>
  <si>
    <t>72/24 Phan Đăng Lưu, Phường 05, Quận Phú Nhuận, Thành phố Hồ Chí Minh, Việt Nam</t>
  </si>
  <si>
    <t>0305897874</t>
  </si>
  <si>
    <t>KL00023</t>
  </si>
  <si>
    <t>DN Foods A Đức sđt: 0987727050</t>
  </si>
  <si>
    <t>DN Food Tòa D1, Đường Rừng Cọ, Khu Đô Thị Ecopark, Huyện Văn Giang, Tỉnh Hưng Yên</t>
  </si>
  <si>
    <t>Thanh toán luôn , VAT, ck 5% , ck đơn khai trương 10%</t>
  </si>
  <si>
    <t>KL00024</t>
  </si>
  <si>
    <t>CÔNG TY CỔ PHẦN LÂM THIÊN HOÀNG</t>
  </si>
  <si>
    <t>146-148 Cộng Hòa, Phường 12, Quận Tân Bình, Thành phố Hồ Chí Minh, Việt Nam</t>
  </si>
  <si>
    <t>0313298497</t>
  </si>
  <si>
    <t>KL00025</t>
  </si>
  <si>
    <t>Chị Nguyệt 0946029696</t>
  </si>
  <si>
    <t>79mart , B36 ngõ 74 nguyễn thị định, trung hoà Nhân chính</t>
  </si>
  <si>
    <t>gối đơn , VAT , ck 7% .</t>
  </si>
  <si>
    <t>KL00026</t>
  </si>
  <si>
    <t>Thực phẩm sạch Only Fruit (chị Vui)</t>
  </si>
  <si>
    <t>Tổ 8 khu 5 Mông Dương, Cẩm Phả, Quảng Ninh</t>
  </si>
  <si>
    <t>KL00027</t>
  </si>
  <si>
    <t>Unitmart Tầng 1 sảnh G5 chung cư Five Star Kim Giang 02471093686</t>
  </si>
  <si>
    <t>Thực phẩm sạch HT mart (Em Huyền) 0974617563</t>
  </si>
  <si>
    <t>Khách lẻ của Bách, ck cố định 5%</t>
  </si>
  <si>
    <t>KL00029</t>
  </si>
  <si>
    <t>Unit mart</t>
  </si>
  <si>
    <t>tầng 11 tòa Zen , 12 Khuất Duy Tiến , Thanh Xuân , Hà nội .</t>
  </si>
  <si>
    <t>KL00031</t>
  </si>
  <si>
    <t>DELI MART (anh Nhâm)</t>
  </si>
  <si>
    <t>181 Đình Thôn, Nam Từ Liêm, HN</t>
  </si>
  <si>
    <t>KL00032</t>
  </si>
  <si>
    <t>TB MART (em Giang)</t>
  </si>
  <si>
    <t>A4 chung cư An Bình, Tp.Giao Lưu, Phạm Văn Đồng, Bắc Từ Liêm, HN</t>
  </si>
  <si>
    <t>KL00033</t>
  </si>
  <si>
    <t>An Mộc Mart (chị Mơ)</t>
  </si>
  <si>
    <t>An Mộc Mart 42 ngõ Ngô Sĩ Liên, Đống Đa, HN</t>
  </si>
  <si>
    <t>Khách lẻ C06, gối đơn</t>
  </si>
  <si>
    <t>KL00034</t>
  </si>
  <si>
    <t>siêu thị Sunmart</t>
  </si>
  <si>
    <t>siêu thị Sunmart chung cư CT2 , Kđt Thái Hà, Thành Phố Giao lưu, Quận Bắc Từ Liêm, HN</t>
  </si>
  <si>
    <t>Khách lẻ của</t>
  </si>
  <si>
    <t>KL00035</t>
  </si>
  <si>
    <t>SIÊU THỊ BÌNH MINH MART</t>
  </si>
  <si>
    <t>TÒA NHÀ MỸ ĐÌNH PEARL, 1 CHÂU VĂN LIÊM, MỄ TRÌ, NAM TỪ LIÊM</t>
  </si>
  <si>
    <t>Khách lẻ của TRƯỜNG</t>
  </si>
  <si>
    <t>KL00036</t>
  </si>
  <si>
    <t>ECO FIRST (anh Huỳnh )</t>
  </si>
  <si>
    <t>Tầng 1 tòa nhà EcoLife Capital, 58 Tố Hữu, Trung Văn, Từ Liêm, Hà Nội</t>
  </si>
  <si>
    <t>KL00037</t>
  </si>
  <si>
    <t>Vimi Mart (chị Huấn )</t>
  </si>
  <si>
    <t>Tầng 1 nhà 2A Vinaconex 7 136 Hồ Tùng Mậu, Cầu giấy, HN</t>
  </si>
  <si>
    <t>Khách lẻ C6, gối đơn</t>
  </si>
  <si>
    <t>KL00038</t>
  </si>
  <si>
    <t>Hadico Food (chị Bích)</t>
  </si>
  <si>
    <t>Hadico Food 202 Hồ Tùng Mậu, Cầu Giấy, HN</t>
  </si>
  <si>
    <t>KL00039</t>
  </si>
  <si>
    <t>An Nam Mart (Chị Hòa)</t>
  </si>
  <si>
    <t>CT1 C14 Bắc Hà, Trung Văn, đường Tố Hữu, Nam Từ Liêm, HN</t>
  </si>
  <si>
    <t>KL00040</t>
  </si>
  <si>
    <t>G Mart (chị Thủy)</t>
  </si>
  <si>
    <t>Tầng 1 tháp C, tòa nhà Golden Palace, đường Mễ Trì, Nam Từ Liêm, HN</t>
  </si>
  <si>
    <t>KL00041</t>
  </si>
  <si>
    <t>Vanminh shop (chị Hà)</t>
  </si>
  <si>
    <t>32/C1 Doãn Kế Thiện, quận Cầu Giấy, Hà Nội</t>
  </si>
  <si>
    <t>KL00042</t>
  </si>
  <si>
    <t>Nguyễn Văn Vững</t>
  </si>
  <si>
    <t>Cửa hàng TPS kiot 16 CT5 đơn nguyên 3 KĐT Mỹ Đình 2, ngã 4 Nguyễn Cơ Thạch - Trần Hữu Tước , Nam TL</t>
  </si>
  <si>
    <t>KL00043</t>
  </si>
  <si>
    <t>Hmart (chị Hương)</t>
  </si>
  <si>
    <t>Hmart tòa nhà Sun Square 21 Lê Đức Thọ , Mỹ Đình 1, nam Từ Liêm, HN</t>
  </si>
  <si>
    <t>Khách của TRƯỜNG, ck 4%, gối đơn</t>
  </si>
  <si>
    <t>4%; KLGT</t>
  </si>
  <si>
    <t>KL00044</t>
  </si>
  <si>
    <t>Phạm Thị Hậu 0985619135</t>
  </si>
  <si>
    <t>Chị Hậu căn tin viện 103 Hà Đông</t>
  </si>
  <si>
    <t>Khách của TRƯỜNG, TT ngay, ko ck</t>
  </si>
  <si>
    <t>KL00044-1</t>
  </si>
  <si>
    <t>Phạm Thị Hậu - 0985619135</t>
  </si>
  <si>
    <t>Căng tin bệnh viên Hữu Nghị - Hai Bà Trưng, Hà Nội</t>
  </si>
  <si>
    <t>chị Lan 0947835982</t>
  </si>
  <si>
    <t>KL00046</t>
  </si>
  <si>
    <t>CHỊ HUYỀN LY - SĐT: 0349.167.574</t>
  </si>
  <si>
    <t>88/8 ĐƯỜNG SỐ 18, PHƯỜNG HIỆP BÌNH CHÁNH, THÀNH PHỐ THỦ ĐỨC, TP HỒ CHÍ MINH</t>
  </si>
  <si>
    <t>CK cố định 5%</t>
  </si>
  <si>
    <t>KL00048</t>
  </si>
  <si>
    <t>Cửa hàng tiện ích- No2 Trần Quý Kiên</t>
  </si>
  <si>
    <t>No2 Trần Quý Kiên- P. Dịch Vọng- Q. Cầu Giấy - Hà Nội</t>
  </si>
  <si>
    <t>Khách lẻ C6; Thanh toán gối đơn</t>
  </si>
  <si>
    <t>KL00049</t>
  </si>
  <si>
    <t>Đông tây mart</t>
  </si>
  <si>
    <t>CT3/ N11A Trần Quý Kiên- P. Dịch Vọng- Q. Cầu Giấy- Hà Nội</t>
  </si>
  <si>
    <t>Khách lẻ C6; thanh toán gối đơn</t>
  </si>
  <si>
    <t>KL00050</t>
  </si>
  <si>
    <t>Anh Đức Mart</t>
  </si>
  <si>
    <t>West Point Đỗ Đức Dục, Nam Từ Liêm, thành phố Hà Nội</t>
  </si>
  <si>
    <t>Khách lẻ C6</t>
  </si>
  <si>
    <t>KL00051</t>
  </si>
  <si>
    <t>Hà Linh Mart</t>
  </si>
  <si>
    <t>220 Cổ Nhuế - Q. Bắc Từ Liêm - Hà Nội</t>
  </si>
  <si>
    <t>Khách lẻ C6, thanh toán gối đơn</t>
  </si>
  <si>
    <t>K Mart , Spendora An Khánh</t>
  </si>
  <si>
    <t>ViVy mart</t>
  </si>
  <si>
    <t>KL00054</t>
  </si>
  <si>
    <t>Tân Trang mart</t>
  </si>
  <si>
    <t>109 Đốc Ngữ, quận Ba Đình, thành phố Hà Nội, Việt Nam</t>
  </si>
  <si>
    <t>Khách lẻ C6, thanh toán ngay, chiết khấu 7%</t>
  </si>
  <si>
    <t>KL00055</t>
  </si>
  <si>
    <t>Zen Mart</t>
  </si>
  <si>
    <t>R1.03 Vin Ocean Park, huyện Gia Lâm, thành phố Hà Nội</t>
  </si>
  <si>
    <t>Fresh &amp; Go Mart</t>
  </si>
  <si>
    <t>Chị Cẩm Nhung - Siêu Thị Phú Sơn</t>
  </si>
  <si>
    <t>Khách lẻ C6, thanh toán luôn, chiết khấu 10%</t>
  </si>
  <si>
    <t>KL00058</t>
  </si>
  <si>
    <t>T&amp;T mart</t>
  </si>
  <si>
    <t>Toà A1 An bình- phạm văn đồng- bắc từ liêm - thành phố Hà Nội</t>
  </si>
  <si>
    <t>KL00059</t>
  </si>
  <si>
    <t>Thực Phẩm Lộc Lan</t>
  </si>
  <si>
    <t>Thực Phẩm Lộc Lan- 435 Đội Cấn- Ba Đình - Hà Nội</t>
  </si>
  <si>
    <t>KL00060</t>
  </si>
  <si>
    <t>Michi Mart, tòa R1 Royal City</t>
  </si>
  <si>
    <t>Michi Mart, tòa R1 Royal City, quận Thanh Xuân, thành phố Hà Nội</t>
  </si>
  <si>
    <t>KL00061</t>
  </si>
  <si>
    <t>Michi Mart, tòa R2 Royal City</t>
  </si>
  <si>
    <t>Michi Mart, tòa R2 Royal City, quận Thanh Xuân, thành phố Hà Nội</t>
  </si>
  <si>
    <t>KL00062</t>
  </si>
  <si>
    <t>Ht mart 24h</t>
  </si>
  <si>
    <t>toà ruby2,  ngõ 33,  Phúc Lợi, Phúc Đồng, Long Biên, thành phố Hà Nội</t>
  </si>
  <si>
    <t>KL00063</t>
  </si>
  <si>
    <t>Phương anh mart</t>
  </si>
  <si>
    <t>103 Hàng Bông, Phường Hàng Bông, quận Hoàn Kiếm, thành phố Hà Nội</t>
  </si>
  <si>
    <t>KL00064</t>
  </si>
  <si>
    <t>Thu Trà food mart</t>
  </si>
  <si>
    <t>17 Hai Bà Trưng, phường Hàng Bài, quận Hoàn Kiếm, thành phố Hà Nội</t>
  </si>
  <si>
    <t>Fresh Food</t>
  </si>
  <si>
    <t>Vi Oanh - V-mart</t>
  </si>
  <si>
    <t>KL00067</t>
  </si>
  <si>
    <t>Minh Thương Mart</t>
  </si>
  <si>
    <t>chung cư CT2 Hateco Apollo, Xuân Phương, Nam Từ Liêm, thành phố Hà Nội</t>
  </si>
  <si>
    <t>Eco Mart , toà 143 Trần Phú</t>
  </si>
  <si>
    <t>KL00069</t>
  </si>
  <si>
    <t>V+ Mart</t>
  </si>
  <si>
    <t>Tòa Luxury View 32D Dương Đình Nghệ, phường Yên Hòa, quận Cầu Giấy, thành phố Hà Nội</t>
  </si>
  <si>
    <t>KL00070</t>
  </si>
  <si>
    <t>Phúc Nguyên Mart</t>
  </si>
  <si>
    <t>39/44 Trần Thái Tông, Dịch Vọng Hậu, Cầu Giấy, Hà Nội</t>
  </si>
  <si>
    <t>KL00071</t>
  </si>
  <si>
    <t>Đức Linh Mart</t>
  </si>
  <si>
    <t>OCT5 RESCO, phường Cổ nhuế, quận Bắc Từ Liêm, thành phố Hà Nội</t>
  </si>
  <si>
    <t>KL00072</t>
  </si>
  <si>
    <t>CT Mart</t>
  </si>
  <si>
    <t>No 11a khu đô thị Sài Đồng, Long Biên , Hà Nội</t>
  </si>
  <si>
    <t>Link mart</t>
  </si>
  <si>
    <t>Khách lẻ C6, thanh toán ngay chiết khấu 5%</t>
  </si>
  <si>
    <t>KL00074</t>
  </si>
  <si>
    <t>V's Mart</t>
  </si>
  <si>
    <t>Tòa A2 Vinhomes Gardenia, Hàm Nghi, Nam Từ Liêm, thành phố Hà Nội</t>
  </si>
  <si>
    <t>KL00075</t>
  </si>
  <si>
    <t>Siêu thị Mini Market</t>
  </si>
  <si>
    <t>S205 Vinhomes Smartcity, Tây Mỗ, Nam Từ Liêm, thành phố Hà Nội</t>
  </si>
  <si>
    <t>KL00076</t>
  </si>
  <si>
    <t>RuBy Mart</t>
  </si>
  <si>
    <t>Khách lẻ C6, Khách hàng mở mới chiết khấu 7%</t>
  </si>
  <si>
    <t>KL00077</t>
  </si>
  <si>
    <t>PT mart</t>
  </si>
  <si>
    <t>Tòa S2.01 Vinhome Ocean Park, Đa Tốn, Gia Lâm, Hà Nội</t>
  </si>
  <si>
    <t>KL00081</t>
  </si>
  <si>
    <t>Start Mart, SH18 toà S201 Vinhomes Smartcity Tây Mỗ</t>
  </si>
  <si>
    <t>Start Mart, SH18 toà S201 Vinhomes Smartcity Tây Mỗ, Nam Từ Liêm, Thành phố Hà Nội</t>
  </si>
  <si>
    <t>Em Hằng đội 2 Xuân Bách</t>
  </si>
  <si>
    <t>Khách lẻ C6, thanh toán ngay, CKCĐ 7%</t>
  </si>
  <si>
    <t>Huyện Sóc Sơn</t>
  </si>
  <si>
    <t>KL00083</t>
  </si>
  <si>
    <t>Pol mart</t>
  </si>
  <si>
    <t>N07 B2 Khu đô thị Dịch Vọng, đường Thành Thái, quận Cầu Giấy, Hà Nội</t>
  </si>
  <si>
    <t>KL00084</t>
  </si>
  <si>
    <t>Eco Mart, West Point Đỗ Đức Dục</t>
  </si>
  <si>
    <t>Mini Mart, 79 ngõ 2 Đại Lộ Thăng Long</t>
  </si>
  <si>
    <t>KL00087</t>
  </si>
  <si>
    <t>An food, toà A3 Thăng Long garden</t>
  </si>
  <si>
    <t>toà A3 Thăng Long garden, 250 Minh Khai, Q. Hai Bà Trưng, thành phố Hà Nội</t>
  </si>
  <si>
    <t>KL00088</t>
  </si>
  <si>
    <t>Tik' Mart, Sh01 Park 12</t>
  </si>
  <si>
    <t>Sh01 Park 12 , Times City, Hoàng Mai, thành phố Hà Nội</t>
  </si>
  <si>
    <t>KL00089</t>
  </si>
  <si>
    <t>24/7 mart</t>
  </si>
  <si>
    <t>S2.07 Vin Ocean park, huyện Gia Lâm, thành phố Hà Nội</t>
  </si>
  <si>
    <t>KL00091</t>
  </si>
  <si>
    <t>Welmart, D14 the Manor Mỹ Đình</t>
  </si>
  <si>
    <t>D14 the Manor Mỹ Đình, Nam Từ Liêm, thành phố Hà Nội</t>
  </si>
  <si>
    <t>Green mart- Hope Resident, phường Phúc Đồng, quận Long Biên, thành phố Hà Nội</t>
  </si>
  <si>
    <t>KL00093</t>
  </si>
  <si>
    <t>Minh Anh Mart</t>
  </si>
  <si>
    <t>I5 Imperia Vinhomes Smartcity Tây Mỗ, Nam Từ Liêm, thành phố Hà Nội</t>
  </si>
  <si>
    <t>KL00094</t>
  </si>
  <si>
    <t>TK Mart</t>
  </si>
  <si>
    <t>S15A Tonkin 1 Vinhomes Smartcity Tây Mỗ, Nam Từ Liêm, thành phố Hà Nội</t>
  </si>
  <si>
    <t>KL00095</t>
  </si>
  <si>
    <t>Mai's , SO 10 , T8 Times City</t>
  </si>
  <si>
    <t>SO 10 , T8 Times City, Hai Bà Trưng, thành phố Hà Nội</t>
  </si>
  <si>
    <t>KL00096</t>
  </si>
  <si>
    <t>Bé Gạo Store</t>
  </si>
  <si>
    <t>Tòa S1.09 Vinhome Ocean Park, Đa Tốn , Gia Lâm, thành phố Hà Nội</t>
  </si>
  <si>
    <t>KL00097</t>
  </si>
  <si>
    <t>Go Mart</t>
  </si>
  <si>
    <t>SH23 S201 Vinhomes Smartcity, Tây Mỗ, Nam Từ Liêm, Thành phố Hà Nội</t>
  </si>
  <si>
    <t>Hada mart, N3 ecohome 3 , Đông Ngạc, quận Bắc Từ Liêm, thành phố HN</t>
  </si>
  <si>
    <t>KL00100</t>
  </si>
  <si>
    <t>Hada mart, N5 ecohome 3</t>
  </si>
  <si>
    <t>Hada mart, N5 ecohome 3, Đông Ngạc, quận Bắc Từ Liêm, thành phố Hà Nội</t>
  </si>
  <si>
    <t>KL00101</t>
  </si>
  <si>
    <t>Wonmart</t>
  </si>
  <si>
    <t>số 16 lô TT02, HD Mon City, ngõ 2 Hàm Nghi, Nam Từ Liêm, thành phố Hà Nội</t>
  </si>
  <si>
    <t>Thanh toán gối đơn</t>
  </si>
  <si>
    <t>Cửa hàng tự chọn Quỳnh Anh</t>
  </si>
  <si>
    <t>Thanh toán ngay, CK 5%. Đơn đầu 10%</t>
  </si>
  <si>
    <t>H mart-s2.12 Vin Ocean park</t>
  </si>
  <si>
    <t>Thanh toán ngay, CK 5%</t>
  </si>
  <si>
    <t>KL00104</t>
  </si>
  <si>
    <t>V mart toà R1.01  Vin Ocean park</t>
  </si>
  <si>
    <t>V mart toà R1.01  Vin Ocean park, Đa Tốn, Gia Lâm, Hà Nội</t>
  </si>
  <si>
    <t>Cmart CT19T1</t>
  </si>
  <si>
    <t>Em Nguyệt - Sach.Mart</t>
  </si>
  <si>
    <t>Thanh toán trước khi giao hàng</t>
  </si>
  <si>
    <t>KL00108</t>
  </si>
  <si>
    <t>S mart- l4 RS1 Khu đô thị Ciputra</t>
  </si>
  <si>
    <t>l4 RS1 Khu đô thị Ciputra, Phường Phú Thượng, quận Tây Hồ, thành phố Hà Nội</t>
  </si>
  <si>
    <t>Thực phẩm xanh</t>
  </si>
  <si>
    <t>KL00110</t>
  </si>
  <si>
    <t>Siêu thị Mefresh</t>
  </si>
  <si>
    <t>GS1 01S01, Vinhomes Smartcity Tây Mỗ, Nam Từ Liêm, thành phố Hà Nội</t>
  </si>
  <si>
    <t>AH Mart</t>
  </si>
  <si>
    <t>Kiot 1C GH5 - CT17 Khu đô thị Việt Hưng, quận Long Biên, thành phố Hà Nội</t>
  </si>
  <si>
    <t>KL00112</t>
  </si>
  <si>
    <t>Meta mart, S205 Vinhomes Smartcity</t>
  </si>
  <si>
    <t>S205 Vinhomes Smartcity , Tây Mỗ, Nam Từ Liêm, thành phố Hà Nội</t>
  </si>
  <si>
    <t>KL00113</t>
  </si>
  <si>
    <t>Meta mart, S201 Vinhomes Smartcity</t>
  </si>
  <si>
    <t>S201 Vinhomes Smartcity , Tây Mỗ, Nam Từ Liêm, thành phố Hà Nội</t>
  </si>
  <si>
    <t>KL00115</t>
  </si>
  <si>
    <t>H mart - S1.08 Vin Ocean Park</t>
  </si>
  <si>
    <t>S1.08 Vin Ocean Park, Đa Tốn, Gia Lâm, Hà Nội</t>
  </si>
  <si>
    <t>ANH CƯỜNG - QUẢNG NINH</t>
  </si>
  <si>
    <t>Khách lẻ C6, Thanh toán luôn, CK 5%</t>
  </si>
  <si>
    <t>KL00118</t>
  </si>
  <si>
    <t>CÔNG TY TNHH HOÀNG MẤM</t>
  </si>
  <si>
    <t>Tầng 3, tòa nhà Hoàng Mấm Minh Cầu, Số 2, đường Minh Cầu, Tổ 6, Phường Phan Đình Phùng, Thành phố Thái Nguyên, Tỉnh Thái Nguyên, Việt Nam</t>
  </si>
  <si>
    <t>4600268461</t>
  </si>
  <si>
    <t>Phường Phan Đình Phùng</t>
  </si>
  <si>
    <t>SIÊU THỊ HOMEMART24H</t>
  </si>
  <si>
    <t>Phường Trần Hưng Đạo</t>
  </si>
  <si>
    <t>KL00120</t>
  </si>
  <si>
    <t>MIN MART</t>
  </si>
  <si>
    <t>LK25, KĐT HC Golden city , phường Bồ Đề, quận Long Biên, TP Hà Nội</t>
  </si>
  <si>
    <t>Phường Bồ Đề</t>
  </si>
  <si>
    <t>KL00121</t>
  </si>
  <si>
    <t>K&amp;K Mart - chị Kim Tiền</t>
  </si>
  <si>
    <t>K&amp;K Mart chung cư Home city 177  Trung Kính , Q.Cầu Giấy, HN</t>
  </si>
  <si>
    <t>không ck, gối đơn</t>
  </si>
  <si>
    <t>KL00122</t>
  </si>
  <si>
    <t>K&amp;K Mart - chị Hương</t>
  </si>
  <si>
    <t>tầng 1 Phương Đông Green Park, số 1 Trần Thủ Độ, Hoàng Mai, thanh phố Hà Nội</t>
  </si>
  <si>
    <t>KL00123</t>
  </si>
  <si>
    <t>CÔNG TY TNHH MỘT THÀNH VIÊN THƯƠNG MẠI &amp; DỊCH VỤ TRƯỜNG SINH</t>
  </si>
  <si>
    <t>Số 43 Hoàng Văn Thái, Phường Khương Mai, Quận Thanh Xuân, Thành phố Hà Nội, Việt Nam</t>
  </si>
  <si>
    <t>0101277618</t>
  </si>
  <si>
    <t>Phường Khương Mai</t>
  </si>
  <si>
    <t>CÔNG TY TNHH TRƯỜNG THỊNH</t>
  </si>
  <si>
    <t>0500417144</t>
  </si>
  <si>
    <t>KL00125</t>
  </si>
  <si>
    <t>Thực phẩm sạch ECO MART</t>
  </si>
  <si>
    <t>Khu đô thị Vinhome Ocean Park , gia lâm, HN</t>
  </si>
  <si>
    <t>Khách của Trường, ck 5%, thanh toán luôn</t>
  </si>
  <si>
    <t>KL00127</t>
  </si>
  <si>
    <t>TIT MART</t>
  </si>
  <si>
    <t>Đường liên Xã Bắc Hồng, Huyện Đông Anh, Thành phố Hà Nội (Gần trường Cấp 1)</t>
  </si>
  <si>
    <t>Khách lẻ Hà Nội, thanh toán ngay</t>
  </si>
  <si>
    <t>Xã Bắc Hồng</t>
  </si>
  <si>
    <t>KL00128</t>
  </si>
  <si>
    <t>Chị Giang - 0329 084 098</t>
  </si>
  <si>
    <t>CT7, Ngô Thì Nhậm, Hà Cầu, Hà Đông, Hà Nội</t>
  </si>
  <si>
    <t>KHÁCH LẺ THANH TOÁN LUÔN</t>
  </si>
  <si>
    <t>Phường Hà Cầu</t>
  </si>
  <si>
    <t>KL00129</t>
  </si>
  <si>
    <t>Anh Cường</t>
  </si>
  <si>
    <t>28 Đại Linh, Phường Trung Văn, Quận Nam Từ Liêm, TP Hà Nội</t>
  </si>
  <si>
    <t>Phường Trung Văn</t>
  </si>
  <si>
    <t>KL00131</t>
  </si>
  <si>
    <t>Family mart</t>
  </si>
  <si>
    <t>Toà S1.06 Vinsmart city, Tây Mỗ, Nam Từ Liêm, Hà Nội</t>
  </si>
  <si>
    <t>KL00132</t>
  </si>
  <si>
    <t>Siêu thị Đức Thành</t>
  </si>
  <si>
    <t>Toà The Pride, Tố Hữu, La Khê, Hà Đông, Hà Nội</t>
  </si>
  <si>
    <t>C Mart - Chung cư viện bỏng Hà Đông</t>
  </si>
  <si>
    <t>KL00134</t>
  </si>
  <si>
    <t>CÔNG TY CỔ PHẦN ĐẦU TƯ VÀ DỊCH VỤ ẨM THỰC AN PHÁT</t>
  </si>
  <si>
    <t>70 Tôn Đức Thắng, Khu Phố 5, Phường Tân Thiện, Thị xã La Gi, Tỉnh Bình Thuận, Việt Nam</t>
  </si>
  <si>
    <t>3401247306</t>
  </si>
  <si>
    <t>Phường Tân Thiện</t>
  </si>
  <si>
    <t>KL00135</t>
  </si>
  <si>
    <t>HỘ KINH DOANH URBAN MART</t>
  </si>
  <si>
    <t>9A TX13, khu phố 1, phường Thạnh Xuân, Quận 12 ,TP Hồ Chí Minh.</t>
  </si>
  <si>
    <t>8853304816-001</t>
  </si>
  <si>
    <t>phường Thạnh Xuân</t>
  </si>
  <si>
    <t>LINKMART</t>
  </si>
  <si>
    <t>Tiện Ích Long Hương</t>
  </si>
  <si>
    <t>THANH BÌNH MART</t>
  </si>
  <si>
    <t>KL00144</t>
  </si>
  <si>
    <t>CÔNG TY TNHH TUẤN NGUYỄN</t>
  </si>
  <si>
    <t>Khu B, Cảng Khuyến Lương, Phường Trần Phú, Quận Hoàng Mai, Thành phố Hà Nội, Việt Nam</t>
  </si>
  <si>
    <t>0103610342</t>
  </si>
  <si>
    <t>Phường Trần Phú</t>
  </si>
  <si>
    <t>CÔNG TY CỔ PHẦN THƯƠNG MẠI NỘI THẤT PHÚC ĐẠT</t>
  </si>
  <si>
    <t>0317872063</t>
  </si>
  <si>
    <t>KL00148</t>
  </si>
  <si>
    <t>Uti mart - Tòa S2.18 Vinhome Ocean Park, Đa Tốn, Gia Lâm</t>
  </si>
  <si>
    <t>Tòa S2.18 Vinhome Ocean Park, Đa Tốn, Gia Lâm, Hà Nội</t>
  </si>
  <si>
    <t>KL00149</t>
  </si>
  <si>
    <t>Siêu thị Đức Thành 37 Bà Triệu, Hà Đông</t>
  </si>
  <si>
    <t>37 Bà Triệu, Hà Đông, Hà Nội</t>
  </si>
  <si>
    <t>KL00150</t>
  </si>
  <si>
    <t>Topmart SH06 chung cư Anland Complex</t>
  </si>
  <si>
    <t>Topmart SH06 chung cư Anland Complex, KĐT Dương Nội, Hà Đông, Hà Nội</t>
  </si>
  <si>
    <t>Tiện Lợi Mart</t>
  </si>
  <si>
    <t>Phường Việt Hưng</t>
  </si>
  <si>
    <t>Gmart - Sảnh B - 82 Nguyễn Tuân</t>
  </si>
  <si>
    <t>KL00156</t>
  </si>
  <si>
    <t>Siêu thị Top5</t>
  </si>
  <si>
    <t>Siêu thị Top5 - Tòa Aqua 44 Yên Phụ, Ba Đình, Hà Nội</t>
  </si>
  <si>
    <t>Thanh toán công nợ Mồng 5 và 20 hàng tháng</t>
  </si>
  <si>
    <t>KL00157</t>
  </si>
  <si>
    <t>Kenmart</t>
  </si>
  <si>
    <t>Kenmart (điểm mở mới) - số 2 ngõ 79 đường Dương Quảng Hàm, P. Quan Hoa, Quận Cầu Giấy</t>
  </si>
  <si>
    <t>chiết khấu 5%</t>
  </si>
  <si>
    <t>Phường Quan Hoa</t>
  </si>
  <si>
    <t>Siêu thị Xanh N07B2 Thành Thái</t>
  </si>
  <si>
    <t>N07B2 Thành Thái, Dịch Vọng, Q. Cầu Giấy, TP. Hà Nội</t>
  </si>
  <si>
    <t>Phường Dịch Vọng</t>
  </si>
  <si>
    <t>Siêu thị Xanh CC IA20 Ciputra</t>
  </si>
  <si>
    <t>Phường Đông Ngạc</t>
  </si>
  <si>
    <t>KL00160</t>
  </si>
  <si>
    <t>UTI mart</t>
  </si>
  <si>
    <t>UTI mart - 211 Trâu Quỳ, Gia Lâm ( Điểm Mới)</t>
  </si>
  <si>
    <t>Chị Hà</t>
  </si>
  <si>
    <t>Phường Hoàng Liệt</t>
  </si>
  <si>
    <t>Hộ kinh doanh thực phẩm Thiên Lý - Nguyễn Thị Ánh Nguyệt</t>
  </si>
  <si>
    <t>0109709570</t>
  </si>
  <si>
    <t>Thực phẩm xanh (Hệ thống Cmart)</t>
  </si>
  <si>
    <t>KL00165</t>
  </si>
  <si>
    <t>Iki Mart</t>
  </si>
  <si>
    <t>Iki Mart - P1 Ocean Park, Trâu Quỳ, Gia Lâm</t>
  </si>
  <si>
    <t>Chị Linh</t>
  </si>
  <si>
    <t>0313893714-001</t>
  </si>
  <si>
    <t>Phường Nguyễn Cư Trinh</t>
  </si>
  <si>
    <t>Nguyễn Thị Thuý An</t>
  </si>
  <si>
    <t>Phường Hoàng Văn Thụ</t>
  </si>
  <si>
    <t>KL00171</t>
  </si>
  <si>
    <t>HỘ KINH DOANH SỮA TƯƠI NHẬP KHẨU HCM</t>
  </si>
  <si>
    <t>445/18 Nơ Trang Long, Phường 13, Quận Bình Thạnh, Thành phố Hồ Chí Minh, Việt Nam</t>
  </si>
  <si>
    <t>8005558924-001</t>
  </si>
  <si>
    <t>Phường 13</t>
  </si>
  <si>
    <t>H mart - R1.05 Ocean Park, Đa Tốn, Gia Lâm</t>
  </si>
  <si>
    <t>Khách lẻ, thanh toán ngay</t>
  </si>
  <si>
    <t>Siêu thị Xanh CT2 Mễ Trì</t>
  </si>
  <si>
    <t>MỄ TRÌ</t>
  </si>
  <si>
    <t>Chumi Mart</t>
  </si>
  <si>
    <t>CP PORK SHOP THANH LINH</t>
  </si>
  <si>
    <t>Daily Mart H1.18 Gia Lâm</t>
  </si>
  <si>
    <t>Em Linh</t>
  </si>
  <si>
    <t>KL00178</t>
  </si>
  <si>
    <t>Đức Thành Mart</t>
  </si>
  <si>
    <t>Shop 03_02 tòa A Masteri Smart City</t>
  </si>
  <si>
    <t>Xanh Mart - S1.08 Vinhomes Ocean Park</t>
  </si>
  <si>
    <t>Cherry Mart - S1.07 Vinhomes Ocean Park</t>
  </si>
  <si>
    <t>KL00183</t>
  </si>
  <si>
    <t>Đức Thành Khu đô thị Tân Tây Đô</t>
  </si>
  <si>
    <t>Đức Thành Khu đô thị Tân Tây Đô Đan Phượng</t>
  </si>
  <si>
    <t>Huyện Đan Phượng</t>
  </si>
  <si>
    <t>TD Mart</t>
  </si>
  <si>
    <t>Eco Mart</t>
  </si>
  <si>
    <t>Chị Huệ</t>
  </si>
  <si>
    <t>Cửa hàng H 24h</t>
  </si>
  <si>
    <t>Daily H2.02 Ocean Park - Trâu Quỳ, Gia Lâm</t>
  </si>
  <si>
    <t>Trần Thanh Vân</t>
  </si>
  <si>
    <t>Daily H3.03 Ocean Park - Trâu Quỳ, Gia Lâm</t>
  </si>
  <si>
    <t>Daily Khu nhà ở Dragon Village, Thủ Đức</t>
  </si>
  <si>
    <t>Văn Quyền Mart</t>
  </si>
  <si>
    <t>Chị Huyền - SĐT 0916 931 659</t>
  </si>
  <si>
    <t>VĨNH TUY</t>
  </si>
  <si>
    <t>Siêu thị TH's Mart SA5</t>
  </si>
  <si>
    <t>Esmee Mart - 444 Hoàng Hoa Thám, Ba Đình, Hà Nội</t>
  </si>
  <si>
    <t>KL00197</t>
  </si>
  <si>
    <t>Siêu thị tiện lợi T&amp;M Mart</t>
  </si>
  <si>
    <t>H1.18 masteri waterfront, Ocean Park, Gia Lâm, Hà Nội</t>
  </si>
  <si>
    <t>TRÂU QUỲ</t>
  </si>
  <si>
    <t>Green Mart</t>
  </si>
  <si>
    <t>Tòa CT2A chung cư Homeland, Phường Bồ Đề (Thượng Thanh cũ)</t>
  </si>
  <si>
    <t>Minh An Mart</t>
  </si>
  <si>
    <t>Siêu thị TH's Mart TC2</t>
  </si>
  <si>
    <t>TD Mart Glexico</t>
  </si>
  <si>
    <t>Siêu thị Minh Nhi Mart</t>
  </si>
  <si>
    <t>TỨ HIỆP</t>
  </si>
  <si>
    <t>KMARKET</t>
  </si>
  <si>
    <t>CÔNG TY TNHH THƯƠNG MẠI K &amp; K TOÀN CẦU</t>
  </si>
  <si>
    <t>Số 113 Tô Hiến Thành, Tổ dân phố 2, Phường Hà Đông, Thành phố Hà Nội, Việt Nam</t>
  </si>
  <si>
    <t>0106488901</t>
  </si>
  <si>
    <t>Kmarket0001</t>
  </si>
  <si>
    <t>K-Market Keangnam</t>
  </si>
  <si>
    <t>Số 102 tòa nhà A Keangnam, Phạm Hùng, Mễ Trì, Nam Từ Liêm, Hà Nội.</t>
  </si>
  <si>
    <t>Kmarket0002</t>
  </si>
  <si>
    <t>K-Market Calidas</t>
  </si>
  <si>
    <t>117 tòa nhà B, Keangnam, Phạm Hùng, Mễ Trì, Nam Từ Liêm, Hà Nội.</t>
  </si>
  <si>
    <t>Kmarket0003</t>
  </si>
  <si>
    <t>K-Market Mỹ Đình</t>
  </si>
  <si>
    <t>Villa E04, tầng 1 khu The Manor, Mỹ Đình, Nam Từ Liêm, Hà Nội</t>
  </si>
  <si>
    <t>Kmarket0004</t>
  </si>
  <si>
    <t>K-Market Golden palace</t>
  </si>
  <si>
    <t>Hầm B1 - Tòa nhà Golden Palace, Mễ Trì, Nam Từ Liêm, Hà Nội</t>
  </si>
  <si>
    <t>Kmarket0005</t>
  </si>
  <si>
    <t>K-Market 17T3</t>
  </si>
  <si>
    <t>Tầng 1, Tòa nhà 17T3 khu đô thị Trung Hòa- Nhân Chính- Mặt đường Hoàng Đạo Thúy, phường Trung Hòa, quận Cầu Giấy, thành phố Hồ Chí Minh</t>
  </si>
  <si>
    <t>Kmarket0006</t>
  </si>
  <si>
    <t>K-Market CipuTra</t>
  </si>
  <si>
    <t>Tầng 1 tòa nhà L2 khu đô thị Nam Thăng Long, Phường Xuân Đỉnh, Quận Bắc Từ Liêm, Hà Nội</t>
  </si>
  <si>
    <t>Phường Xuân Đỉnh</t>
  </si>
  <si>
    <t>Kmarket0007</t>
  </si>
  <si>
    <t>K-Market ciputra 2</t>
  </si>
  <si>
    <t>Cửa hàng số 8 khu TM tầng Shophouse CT17 KĐT Nam Thăng Long, Xuân Tảo, Bắc Từ Liêm, Thành phố Hà Nội, Việt Nam</t>
  </si>
  <si>
    <t>Kmarket0008</t>
  </si>
  <si>
    <t>K-Market Quang Minh</t>
  </si>
  <si>
    <t>Sàn thương mại tầng 1,Tòa nhà N02T3 tháp Quang Minh, khu Đoàn ngoại giao, Xuân Tảo, Xuân Đỉnh, Bắc Từ Liêm, thành phố Hà Nội</t>
  </si>
  <si>
    <t>Kmarket0009</t>
  </si>
  <si>
    <t>K-Market Long Biên</t>
  </si>
  <si>
    <t>Khu L102, Khu Almaz, đường hoa Lan, khu đô thị Vinhome Riverside , Phúc Lợi, Long Biên, Hà Nội</t>
  </si>
  <si>
    <t>Phường Phúc Lợi</t>
  </si>
  <si>
    <t>Kmarket0010</t>
  </si>
  <si>
    <t>K-Market Park Hill</t>
  </si>
  <si>
    <t>Nhà dịch vụ số S05, tầng 1, chung cư số P03, thuộc dự án Khu chứ năng đô thị Dệt 8/3 và Hanosimex ( Vinhomes Times city Park Hill) số 25, ngõ 13, đường Lĩnh Nam, phường Mai Động, quận Hoàng Mai, Hà Nội.</t>
  </si>
  <si>
    <t>Phường Mai Động</t>
  </si>
  <si>
    <t>Kmarket0011</t>
  </si>
  <si>
    <t>K-Market Gardenia</t>
  </si>
  <si>
    <t>Lô shop SO05-Tòa A3 dự án Vinhome Gardennia, Số 06, Hàm Nghi, Phường Cầu Diễn, Quận Nam Từ Liêm, Hà Nội</t>
  </si>
  <si>
    <t>Thị Trấn Cầu Diễn</t>
  </si>
  <si>
    <t>Kmarket0012</t>
  </si>
  <si>
    <t>K-Market Royal City R1</t>
  </si>
  <si>
    <t>R1-L01-01B Royal City 72 Nguyễn Trãi, quận Thanh Xuân, thành phố Hà Nội.</t>
  </si>
  <si>
    <t>Phường Thượng Đình</t>
  </si>
  <si>
    <t>Kmarket0013</t>
  </si>
  <si>
    <t>K-Market Trung Hòa</t>
  </si>
  <si>
    <t>B29, Nguyễn Thị Định, Phường Nhân Chính, Quận Thanh Xuân, Hà Nội</t>
  </si>
  <si>
    <t>Phường Nhân Chính</t>
  </si>
  <si>
    <t>Kmarket0014</t>
  </si>
  <si>
    <t>K-Market Goldmark Ruby</t>
  </si>
  <si>
    <t>Tòa nhà Golmark Rubi R2-L1-01, số 136 Hồ Tùng Mậu, Phường Phú Diễn, Q. Bắc Từ Liêm (bên cạnh nghĩa trang Mai Dịch), TP Hà Nội</t>
  </si>
  <si>
    <t>Phường Liên Mạc</t>
  </si>
  <si>
    <t>Kmarket0015</t>
  </si>
  <si>
    <t>K-Market Goldmak saphire</t>
  </si>
  <si>
    <t>K-Market Goldmark S1-01, tòa nhà Saphia 1, Goldmark city, 136 Hồ Tùng Mậu, Bắc Từ Liêm, Hà Nội.</t>
  </si>
  <si>
    <t>Phường Phúc Diễn</t>
  </si>
  <si>
    <t>Kmarket0016</t>
  </si>
  <si>
    <t>K-Market Xuân Diệu</t>
  </si>
  <si>
    <t>77 Xuân Diệu, phường Quảng An, quận Tây Hồ, thành phố Hà Nội.</t>
  </si>
  <si>
    <t>Phường Quảng An</t>
  </si>
  <si>
    <t>Kmarket0017</t>
  </si>
  <si>
    <t>K-Market Greenbay</t>
  </si>
  <si>
    <t>115AB tầng 1G1 Greenbay, phường Mễ Trì, Quận Nam Từ Liêm, TP Hà Nội</t>
  </si>
  <si>
    <t>Kmarket0018</t>
  </si>
  <si>
    <t>K-Market skylake S2</t>
  </si>
  <si>
    <t>Số 08Avinhome skylake đường Phạm Hùng, Mỹ Đình, Nam Từ Liêm, Hà Nội</t>
  </si>
  <si>
    <t>Kmarket0019</t>
  </si>
  <si>
    <t>K-Market Skylake S1</t>
  </si>
  <si>
    <t>Tầng trệt, lô L1-11- Tòa nhà Skylake S1, KĐT Vinhomes Skylake, đường Phạm Hùng, Mỹ Đình 1, Quận Nam Từ Liêm, Hà Nội.</t>
  </si>
  <si>
    <t>Kmarket0020</t>
  </si>
  <si>
    <t>K-Market D-Capital  C2</t>
  </si>
  <si>
    <t>Căn C02-S02-lô đất HH-khu đô thị Đông Nam, số 119, đường Trần Duy Hưng, phường Trung Hòa, Cầu Giấy , Hà Nội.</t>
  </si>
  <si>
    <t>Kmarket0021</t>
  </si>
  <si>
    <t>K-Market Capital C6</t>
  </si>
  <si>
    <t>L1-H1, tòa C6, dự án D' Capital Trần Duy Hưng, phường Trung Hòa,  Quận Cầu Giấy , Hà Nội.</t>
  </si>
  <si>
    <t>Kmarket0022</t>
  </si>
  <si>
    <t>K-market Skylake S3</t>
  </si>
  <si>
    <t>SO08A, tòa S3,dự án Vinhomes Skylake khu đô thị mới, cầu giấy, đường Phạm Hùng, Mỹ Đình 1, Quận Nam Từ Liêm, TP Hà Nội</t>
  </si>
  <si>
    <t>Kmarket0023</t>
  </si>
  <si>
    <t>K-market Mỹ Đình Pearl</t>
  </si>
  <si>
    <t>Tầng 1 của gian hàng thương mại số P1. TM 12, tầng số 01, tòa nhà Pearl  01, khu căn hộ Mỹ đình Pearl, thuộc tổ hợp Mỹ Đình Pearl, khu X3, khu  4.3V, Phường Phú Đô, quận Nam Từ Liêm, TP Hà Nội</t>
  </si>
  <si>
    <t>Kmarket0024</t>
  </si>
  <si>
    <t>K-market CT4 New</t>
  </si>
  <si>
    <t>Ki ốt SH 12A, đơn nguyên 4, tòa nhà CT4, khu đô thị Mỹ Đình - Mễ Trì, Phường Mỹ Đình 1, quận Nam  Từ Liêm, Hà Nội</t>
  </si>
  <si>
    <t>Mỹ Đình</t>
  </si>
  <si>
    <t>Kmarket0025</t>
  </si>
  <si>
    <t>K-market Ecopark</t>
  </si>
  <si>
    <t>L1-04 , tầng 1, tháp Lake 1 (A2), thuộc dự án khu căn hộ Aqua Bay Sky Residences, Xuân Quan, Văn Giang, Hưng Yên</t>
  </si>
  <si>
    <t>Xã Xuân Quan</t>
  </si>
  <si>
    <t>Kmarket0026</t>
  </si>
  <si>
    <t>K-market Đà Nẵng</t>
  </si>
  <si>
    <t>K-market Đà Nẵng :LÔ A10, đường Phạm Văn Đồng, Phường Hải Bắc, quận Sơn Trà, TP Đà Nẵng.</t>
  </si>
  <si>
    <t>Phường An Hải Bắc</t>
  </si>
  <si>
    <t>Kmarket0027</t>
  </si>
  <si>
    <t>K-Market Vinhome Bắc Ninh</t>
  </si>
  <si>
    <t>Ô L1-01A, Tầng L1, Trung tâm Thương mại Vincom Plaza Lý Thái Tổ, ngã 6, mặt đường Lý Thái Tổ và đường Trần Hưng Đạo, phường Suối Hoa, Tp Bắc Ninh, tỉnh Bắc Ninh</t>
  </si>
  <si>
    <t>Phường Suối Hoa</t>
  </si>
  <si>
    <t>Kmarket0028</t>
  </si>
  <si>
    <t>K-Market Việt Long Bắc Ninh</t>
  </si>
  <si>
    <t>Tầng 1, tòa nhà tại lô CC04, Đường Lý Thái Tổ, phường Ninh Xá, TP Bắc Ninh</t>
  </si>
  <si>
    <t>Phường Ninh Xá</t>
  </si>
  <si>
    <t>Kmarket0029</t>
  </si>
  <si>
    <t>K-market Westpoint</t>
  </si>
  <si>
    <t>TM 01-10 Vinhomes  West point Mễ Trì, Nam Từ Liêm, Hà Nội</t>
  </si>
  <si>
    <t>Mễ Trì</t>
  </si>
  <si>
    <t>Kmarket0030</t>
  </si>
  <si>
    <t>K-market Emerald</t>
  </si>
  <si>
    <t>SH 24, Tòa nhà E4 -CT2 dự án Emerald, Đình Thôn, Nam Từ Liêm, Hà Nội.</t>
  </si>
  <si>
    <t>Kmarket0031</t>
  </si>
  <si>
    <t>K-Market METROPOLIS</t>
  </si>
  <si>
    <t>Gian hàng số 8S, Dự an Vinhome Metropolis,số 29 Liễu Giai, phường Ngọc Khánh, Ba Đình, Hà Nội</t>
  </si>
  <si>
    <t>Phường Ngọc Khánh</t>
  </si>
  <si>
    <t>Kmarket0032</t>
  </si>
  <si>
    <t>K-Market Thăng Long Number 1</t>
  </si>
  <si>
    <t>Tầng 1 , Tòa B, số 1, Đại Lộ Thăng Long, phường Mễ Trì, quận Nam Từ Liêm, HN.</t>
  </si>
  <si>
    <t>Kmarket0033</t>
  </si>
  <si>
    <t>K-Market Kosmo</t>
  </si>
  <si>
    <t>Lô S15, dự án Kosmo Tây Hồ, 161 Xuân La, Phường Xuân La, Tây Hồ , Hà Nội.</t>
  </si>
  <si>
    <t>Phường Xuân La</t>
  </si>
  <si>
    <t>Kmarket0034</t>
  </si>
  <si>
    <t>K-Market Daewoo Starlake</t>
  </si>
  <si>
    <t>Tại: TM1-3, Tầng 1, Tòa chung cư 902 thuộc tổ hợp H9-CT1, khu Đô thi Starlake, Phường Xuân Tảo, Quận Bắc Từ Liêm, Tp. Hà Nội, Việt Nam.</t>
  </si>
  <si>
    <t>Kmarket0035</t>
  </si>
  <si>
    <t>K-Market Monarchy Đà Nẵng</t>
  </si>
  <si>
    <t>K-Market Monarchy Đà Nẵng: Số 535 đường Trần Hưng Đạo, phường  An Hải Tây, quận Sơn Trà, TP Đà Nẵng</t>
  </si>
  <si>
    <t>Phường An Hải Tây</t>
  </si>
  <si>
    <t>Kmarket0037</t>
  </si>
  <si>
    <t>K-Market Sunshine City</t>
  </si>
  <si>
    <t>Toà nhà S3 Sunshine City KĐT Nam Thăng Long, Phường Đông Ngạc , Quận Bắc Từ Liêm, TP Hà Nội</t>
  </si>
  <si>
    <t>Đông Ngạc</t>
  </si>
  <si>
    <t>Kmarket0038</t>
  </si>
  <si>
    <t>K-Market Ngọc Hân Bắc Ninh</t>
  </si>
  <si>
    <t>342 Ngọc Hân Công Chúa, phường Vô Cường. TP Bắc Ninh, tỉnh Bắc Ninh</t>
  </si>
  <si>
    <t>Phường Võ Cường</t>
  </si>
  <si>
    <t>Kmarket0039</t>
  </si>
  <si>
    <t>K-Market TT4 Mỹ Đình</t>
  </si>
  <si>
    <t>Lô 04, kiểu nhà 7A, khu nhà ở thấp tầng TT4, đường Trần Văn Lai, phường Mỹ Đình 1, Quận Nam Từ Liêm,Hà Nội</t>
  </si>
  <si>
    <t>Kmarket0040</t>
  </si>
  <si>
    <t>K-Market 148 Xuân Diệu</t>
  </si>
  <si>
    <t>148 Xuân Diệu, phường Quảng An, quận Tây Hồ, TP Hà Nội</t>
  </si>
  <si>
    <t>Kmarket0041</t>
  </si>
  <si>
    <t>K-Market Võ Nguyên Giáp</t>
  </si>
  <si>
    <t>Lô 8 và lô 9 khu B4.3 khu tái định cư dọc tuyến Sơn Trà (448 Võ Nguyên Giáp),Điện Ngọc,Phường Khuê Mỹ, quận Ngũ Hành Sơn, Đà Nẵng</t>
  </si>
  <si>
    <t>Phường Khuê Mỹ</t>
  </si>
  <si>
    <t>Kmarket0042</t>
  </si>
  <si>
    <t>K-Market The Matrix one</t>
  </si>
  <si>
    <t>Lô A10, The Matrix One,số 01, Lê Quang Đạo,Phường Mễ Trì, Quận Nam Từ Liêm, Hà Nội</t>
  </si>
  <si>
    <t>Kmarket0043</t>
  </si>
  <si>
    <t>K-MARKET GREEN BAY</t>
  </si>
  <si>
    <t>Căn số GB1-10, Tầng 01(DDN) Chung cư kết hợp Greeen Bay, khu đô thị dịch vụ Hùng Thắng, thành phố Hạ Long, tỉnh Quảng Ninh</t>
  </si>
  <si>
    <t>Kmarket0044</t>
  </si>
  <si>
    <t>K-market Nguyễn Cao - Bắc Ninh</t>
  </si>
  <si>
    <t>126 Nguyễn Cao, phường Ninh Xá, TP Bắc Ninh, Bắc Ninh, Việt Nam.</t>
  </si>
  <si>
    <t>Kmarket0045</t>
  </si>
  <si>
    <t>K-Market Chelsea House - Hải Phòng</t>
  </si>
  <si>
    <t>Tầng 1 và tầng 2 toàn nhà Chelsea House, số 174 Văn Cao, Phường Đằng Giang, quận Ngô Quyền, Thành phố Hải Phòng, Việt Nam</t>
  </si>
  <si>
    <t>Phường Đằng Giang</t>
  </si>
  <si>
    <t>Kmarket0046</t>
  </si>
  <si>
    <t>K-Market Minato Residence - Hải Phòng</t>
  </si>
  <si>
    <t>Shop CT2-CH.3 dự án The Minato Residence, Phường Vĩnh Niệm, Quận Lê Chân, Thành phố Hải Phòng, Việt Nam</t>
  </si>
  <si>
    <t>Phường Vĩnh Niệm</t>
  </si>
  <si>
    <t>KMARKET-HNI-NTL-0029</t>
  </si>
  <si>
    <t>K-Market Smart City</t>
  </si>
  <si>
    <t>ô đất F5 -CH02, dự án khu đô thị mới Tây mỗ , đại mỗ , vinhome park ,tây mỗ</t>
  </si>
  <si>
    <t>Lecomart0001</t>
  </si>
  <si>
    <t>Siêu Thị Lecomart Tòa Sp01S40</t>
  </si>
  <si>
    <t>Tòa Sp01S40, sảnh SP, Skyoasis, Ecopark, Văn Giang, Hưng Yên</t>
  </si>
  <si>
    <t>Lecomart0002</t>
  </si>
  <si>
    <t>Siêu Thị Lecomart S101S48A, Sảnh 5, Tòa S2</t>
  </si>
  <si>
    <t>S101S48A, Sảnh 5, Tòa S2, Skyoasis, Ecopark, Văn Giang, Hưng Yên</t>
  </si>
  <si>
    <t>Lecomart0003</t>
  </si>
  <si>
    <t>Siêu Thị Lecomart H101S16, Haven Park 1</t>
  </si>
  <si>
    <t>H101S16, Haven Park 1, Ecopark, Văn Giang, Hưng Yên</t>
  </si>
  <si>
    <t>Lecomart0004</t>
  </si>
  <si>
    <t>Siêu Thị Lecomart P207, Park Premium, Aquabay</t>
  </si>
  <si>
    <t>P207, Park Premium, Aquabay, Cửu Cao, Văn Giang, Hưng Yên</t>
  </si>
  <si>
    <t>Xã Cửu Cao</t>
  </si>
  <si>
    <t>Lecomart0005</t>
  </si>
  <si>
    <t>Siêu Thị Lecomart R3-01S08, Onsen Swanlake</t>
  </si>
  <si>
    <t>R3-01S08, Onsen Swanlake, Ecopark, Văn Giang, Hưng Yên</t>
  </si>
  <si>
    <t>Lecomart0006</t>
  </si>
  <si>
    <t>Siêu Thị Lecomart SHR20, Eurowindow Park</t>
  </si>
  <si>
    <t>SHR20, Eurowindow Park, Đông Hội, Đông Anh, Hà Nội</t>
  </si>
  <si>
    <t>Xã Đông Hội</t>
  </si>
  <si>
    <t>Lecomart0007</t>
  </si>
  <si>
    <t>Siêu Thị Lecomart H2 01S20 Haven Park</t>
  </si>
  <si>
    <t>H2 01S20 Haven Park, Ecopark, Văn Giang, Hưng Yên</t>
  </si>
  <si>
    <t>CHI NHÁNH CÔNG TY TNHH KINH DOANH TỔNG HỢP LIÊN CHÂU TẠI THÀNH PHỐ HẢI PHÒNG</t>
  </si>
  <si>
    <t>0108109806-001</t>
  </si>
  <si>
    <t>Hồng Bàng</t>
  </si>
  <si>
    <t>LOCALMART</t>
  </si>
  <si>
    <t>CÔNG TY TNHH LOCALMART</t>
  </si>
  <si>
    <t>Xóm Tự, Thôn Phù Đổng 1, Xã Phù Đổng, Huyện Gia Lâm, Thành Phố Hà Nội</t>
  </si>
  <si>
    <t>0107826670</t>
  </si>
  <si>
    <t>LONGBEACH-AGG-01-7755</t>
  </si>
  <si>
    <t>CÔNG TY CỔ PHẦN THƯƠNG MẠI LONG BEACH</t>
  </si>
  <si>
    <t>124 Trần Hưng Đạo, Đặc khu Phú Quốc, An Giang, Việt Nam.</t>
  </si>
  <si>
    <t>MT1; MIENNAM</t>
  </si>
  <si>
    <t>1702297755</t>
  </si>
  <si>
    <t>LOTTE</t>
  </si>
  <si>
    <t>CÔNG TY CỔ PHẦN TRUNG TÂM THƯƠNG MẠI LOTTE VIỆT NAM</t>
  </si>
  <si>
    <t>Số 469, Đường Nguyễn Hữu Thọ, Phường Tân Hưng, Thành phố Hồ Chí Minh, Việt Nam</t>
  </si>
  <si>
    <t>LOTTE; MIENNAM</t>
  </si>
  <si>
    <t>0304741634</t>
  </si>
  <si>
    <t>LOTTE-001</t>
  </si>
  <si>
    <t>CÔNG TY CỔ PHẦN TRUNG TÂM THƯƠNG MẠI LOTTE VIỆT NAM - CHI NHÁNH ĐỒNG NAI</t>
  </si>
  <si>
    <t>Lô B-03 Khu thương mại Amata, Quốc lộ 1A, Phường Long Bình, Tỉnh Đồng Nai, Việt Nam</t>
  </si>
  <si>
    <t>0304741634-001</t>
  </si>
  <si>
    <t>LOTTE-002</t>
  </si>
  <si>
    <t>CÔNG TY CỔ PHẦN TRUNG TÂM THƯƠNG MẠI LOTTE VIỆT NAM - CHI NHÁNH BÌNH THUẬN</t>
  </si>
  <si>
    <t>Khu dân cư Hùng Vương I, Phường Phú Thủy, Tỉnh Lâm Đồng, Việt Nam</t>
  </si>
  <si>
    <t>0304741634-002</t>
  </si>
  <si>
    <t>LOTTE-003</t>
  </si>
  <si>
    <t>CÔNG TY CỔ PHẦN TRUNG TÂM THƯƠNG MẠI LOTTE VIỆT NAM - CHI NHÁNH BÌNH DƯƠNG</t>
  </si>
  <si>
    <t>Khu đô thị The Seasons Bình Dương, Phường Lái Thiêu, TP. Hồ Chí Minh, Việt Nam</t>
  </si>
  <si>
    <t>0304741634-003</t>
  </si>
  <si>
    <t>LOTTE-004</t>
  </si>
  <si>
    <t>CÔNG TY CỔ PHẦN TRUNG TÂM THƯƠNG MẠI LOTTE VIỆT NAM - CHI NHÁNH ĐỐNG ĐA</t>
  </si>
  <si>
    <t>Tòa nhà Mipec, 229 Tây Sơn, Phường Ngã Tư Sở, Quận Đống đa, Thành phố Hà Nội, Việt Nam</t>
  </si>
  <si>
    <t>LOTTE; MIENBAC</t>
  </si>
  <si>
    <t>0304741634-004</t>
  </si>
  <si>
    <t>LOTTE-005</t>
  </si>
  <si>
    <t>CÔNG TY CỔ PHẦN TRUNG TÂM THƯƠNG MẠI LOTTE VIỆT NAM - CHI NHÁNH BÀ RỊA VŨNG TÀU</t>
  </si>
  <si>
    <t>Góc đường 3 tháng 2 và đường Thi Sách, Phường Tam Thắng, TP. Hồ Chí Minh, Việt Nam</t>
  </si>
  <si>
    <t>0304741634-005</t>
  </si>
  <si>
    <t>LOTTE-006</t>
  </si>
  <si>
    <t>CÔNG TY CỔ PHẦN TRUNG TÂM THƯƠNG MẠI LOTTE VIỆT NAM - CHI NHÁNH TÂN BÌNH</t>
  </si>
  <si>
    <t>Số 20, đường Cộng Hòa, Phường Bảy Hiền, Thành phố Hồ Chí Minh, Việt Nam</t>
  </si>
  <si>
    <t>0304741634-006</t>
  </si>
  <si>
    <t>LOTTE-007</t>
  </si>
  <si>
    <t>CÔNG TY CỔ PHẦN TRUNG TÂM THƯƠNG MẠI LOTTE VIỆT NAM - CHI NHÁNH CẦN THƠ</t>
  </si>
  <si>
    <t>84, Mậu Thân, Phường Cái Khế, Thành phố Cần Thơ, Việt Nam</t>
  </si>
  <si>
    <t>0304741634-007</t>
  </si>
  <si>
    <t>LOTTE-008</t>
  </si>
  <si>
    <t>CÔNG TY CỔ PHẦN TRUNG TÂM THƯƠNG MẠI LOTTE VIỆT NAM - CHI NHÁNH BA ĐÌNH</t>
  </si>
  <si>
    <t>Tầng hầm 1 (B1), Trung tâm Lotte Hà Nội, số 54, đường Liễu Giai, Phường Giảng Võ, Thành phố Hà Nội, Việt Nam</t>
  </si>
  <si>
    <t>0304741634-008</t>
  </si>
  <si>
    <t>GIẢNG VÕ</t>
  </si>
  <si>
    <t>LOTTE-009</t>
  </si>
  <si>
    <t>CÔNG TY CỔ PHẦN TRUNG TÂM THƯƠNG MẠI LOTTE VIỆT NAM - CHI NHÁNH ĐÀ NẴNG</t>
  </si>
  <si>
    <t>số 06 đường Nại Nam, Phường Hòa Cường, Thành phố Đà Nẵng, Việt Nam</t>
  </si>
  <si>
    <t>0304741634-009</t>
  </si>
  <si>
    <t>LOTTE-010</t>
  </si>
  <si>
    <t>CÔNG TY CỔ PHẦN TRUNG TÂM THƯƠNG MẠI LOTTE VIỆT NAM - CHI NHÁNH GÒ VẤP</t>
  </si>
  <si>
    <t>Số 18, Đường Phan Văn Trị, Phường Gò Vấp, Thành phố Hồ Chí Minh, Việt Nam</t>
  </si>
  <si>
    <t>0304741634-010</t>
  </si>
  <si>
    <t>LOTTE-011</t>
  </si>
  <si>
    <t>CÔNG TY CỔ PHẦN TRUNG TÂM THƯƠNG MẠI LOTTE VIỆT NAM - CHI NHÁNH NHA TRANG</t>
  </si>
  <si>
    <t>Số 58 đường 23/10, Phường Tây Nha Trang, Tỉnh Khánh Hòa, Việt Nam</t>
  </si>
  <si>
    <t>0304741634-011</t>
  </si>
  <si>
    <t>LOTTE-013</t>
  </si>
  <si>
    <t>CÔNG TY CỔ PHẦN TRUNG TÂM THƯƠNG MẠI LOTTE VIỆT NAM - CHI NHÁNH VINH</t>
  </si>
  <si>
    <t>Đại lộ V.I.Lenin, Khối Yên Sơn, Phường Vinh Phú, Tỉnh Nghệ An, Việt Nam</t>
  </si>
  <si>
    <t>0304741634-013</t>
  </si>
  <si>
    <t>LOTTE-015</t>
  </si>
  <si>
    <t>CÔNG TY CỔ PHẦN TRUNG TÂM THƯƠNG MẠI LOTTE VIỆT NAM - CHI NHÁNH TÂY HỒ</t>
  </si>
  <si>
    <t>Tầng hầm B1, Lotte Mall Hà Nội, Số 272 Võ Chí Công, Phường Tây Hồ, Thành phố Hà Nội, Việt Nam</t>
  </si>
  <si>
    <t>0304741634-015</t>
  </si>
  <si>
    <t>Phường Phú Thượng</t>
  </si>
  <si>
    <t>LOTTE940</t>
  </si>
  <si>
    <t>LOTTEMART PHÚ THỌ</t>
  </si>
  <si>
    <t>Lotte Mart Phú Thọ-940B Đường 3 Tháng 2, Phường 15, Quận 11, TP. Hồ Chí Minh</t>
  </si>
  <si>
    <t>LOTTEHOTEL</t>
  </si>
  <si>
    <t>CÔNG TY TNHH LOTTE HOTEL VIỆT NAM</t>
  </si>
  <si>
    <t>Tầng 33, Trung tâm Lotte Hà Nội, số 54, đường Liễu Giai, Phường Cống Vị, Quận Ba Đình, Thành phố Hà Nội, Việt Nam</t>
  </si>
  <si>
    <t>0106230331</t>
  </si>
  <si>
    <t>MAITHIMYNHUNG</t>
  </si>
  <si>
    <t>MAI THỊ MỸ NHUNG (NHÀ NGHỈ GIA BẢO)</t>
  </si>
  <si>
    <t>Ấp Hồ Tràm, Xã Phước Thuận, Huyện Xuyên Mộc, Tỉnh BR-VT</t>
  </si>
  <si>
    <t>3502416631</t>
  </si>
  <si>
    <t>MARONE</t>
  </si>
  <si>
    <t>CÔNG TY TNHH MỘT THÀNH VIÊN MARONE</t>
  </si>
  <si>
    <t>11 Trường Sơn, Phường 15, Quận 10, TP Hồ Chí Minh</t>
  </si>
  <si>
    <t>0313527362</t>
  </si>
  <si>
    <t>MARTHREE</t>
  </si>
  <si>
    <t>CÔNG TY TNHH MỘT THÀNH VIÊN MARTHREE</t>
  </si>
  <si>
    <t>11 Trường Sơn, Phường 15, Quận 10, TP.Hồ Chí Minh</t>
  </si>
  <si>
    <t>0313643129</t>
  </si>
  <si>
    <t>MARTWO</t>
  </si>
  <si>
    <t>CTY TNHH MTV MARTWO</t>
  </si>
  <si>
    <t>11 Trường Sơn, P.15, Q.10, Tp.HCM</t>
  </si>
  <si>
    <t>0313682294</t>
  </si>
  <si>
    <t>MASCOT</t>
  </si>
  <si>
    <t>CÔNG TY TNHH MASCOT VIỆT NAM</t>
  </si>
  <si>
    <t>Lô đất CN 3.1 khu công nghiệp Tân Trường, Xã Tân Trường, Huyện Cẩm Giàng, Tỉnh Hải Dương, Việt Nam</t>
  </si>
  <si>
    <t>0800365955</t>
  </si>
  <si>
    <t>Xã Tân Trường</t>
  </si>
  <si>
    <t>MATTROIDOHOCHIMINH</t>
  </si>
  <si>
    <t>CN TẠI TP.HCM - CÔNG TY CỔ PHẦN ĐẦU TƯ THƯƠNG MẠI QUỐC TẾ MẶT TRỜI ĐỎ (TP.HN)</t>
  </si>
  <si>
    <t>208 Nam Kỳ Khởi Nghĩa, Phường 06, Quận 3, TP Hồ Chí Minh</t>
  </si>
  <si>
    <t>0102646635-001</t>
  </si>
  <si>
    <t>MAYSSTORE</t>
  </si>
  <si>
    <t>CỬA HÀNG TẠP HÓA MAY'S STORE</t>
  </si>
  <si>
    <t>SC27-2 KHU PHO SKYGARDEN, P-TAN PHONG, Q.7</t>
  </si>
  <si>
    <t>0305372468</t>
  </si>
  <si>
    <t>MDBD</t>
  </si>
  <si>
    <t>CÔNG TY TNHH THƯƠNG MẠI DỊCH VỤ MỸ ĐỨC BÌNH ĐIỀN</t>
  </si>
  <si>
    <t>84 Cống Quỳnh, Phường Phạm Ngũ Lão, Quận 1, Tp. Hồ Chí Minh, Việt Nam</t>
  </si>
  <si>
    <t>0316074368</t>
  </si>
  <si>
    <t>MEATDELI-005</t>
  </si>
  <si>
    <t>CÔNG TY TNHH MEATDELI HN - CHI NHÁNH HÀ NAM 01</t>
  </si>
  <si>
    <t>Lô CN-02, Khu công nghiệp Đồng Văn IV, Xã Đại Cương, Huyện Kim Bảng, Tỉnh Hà Nam, Việt Nam</t>
  </si>
  <si>
    <t>0700793788-005</t>
  </si>
  <si>
    <t>Đại Cương</t>
  </si>
  <si>
    <t>MEATWORLD</t>
  </si>
  <si>
    <t>CÔNG TY CỔ PHẦN MEAT WORLD</t>
  </si>
  <si>
    <t>541 Phan Văn Trị, Phường 5, Quận Gò Vấp, Thành phố Hồ Chí Minh, Việt Nam</t>
  </si>
  <si>
    <t>0315121431</t>
  </si>
  <si>
    <t>MEGA</t>
  </si>
  <si>
    <t>CÔNG TY TNHH MM MEGA MARKET (VIỆT NAM)</t>
  </si>
  <si>
    <t>Khu B, Khu đô thị mới An Phú-An Khánh, Phường Bình Trưng, Thành phố Hồ Chí Minh</t>
  </si>
  <si>
    <t>MEGA; MIENNAM</t>
  </si>
  <si>
    <t>0302249586</t>
  </si>
  <si>
    <t>mega0001</t>
  </si>
  <si>
    <t>Mega An Phú</t>
  </si>
  <si>
    <t>Q2, HCM</t>
  </si>
  <si>
    <t>mega0002</t>
  </si>
  <si>
    <t>Mega Bình Phú</t>
  </si>
  <si>
    <t>Q6, HCM</t>
  </si>
  <si>
    <t>mega0003</t>
  </si>
  <si>
    <t>Mega Hưng Phú</t>
  </si>
  <si>
    <t>9B Kha Vạn Cân, Linh Đông, Thủ Đức, HCM</t>
  </si>
  <si>
    <t>mega0004</t>
  </si>
  <si>
    <t>Mega Hiệp Phú</t>
  </si>
  <si>
    <t>Q12, HCM</t>
  </si>
  <si>
    <t>mega0005</t>
  </si>
  <si>
    <t>Mega Hoàng Mai</t>
  </si>
  <si>
    <t>Hoàng Mai, HN</t>
  </si>
  <si>
    <t>MIENBAC;MEGA</t>
  </si>
  <si>
    <t>mega0006</t>
  </si>
  <si>
    <t>Mega Thăng Long</t>
  </si>
  <si>
    <t>Thăng Long, HN</t>
  </si>
  <si>
    <t>mega0007</t>
  </si>
  <si>
    <t>Mega Hà Đông</t>
  </si>
  <si>
    <t>Hà Đông, HN</t>
  </si>
  <si>
    <t>mega0008</t>
  </si>
  <si>
    <t>Mega Thanh Xuân</t>
  </si>
  <si>
    <t>Thanh Xuân, HN</t>
  </si>
  <si>
    <t>mega0009</t>
  </si>
  <si>
    <t>Mega An Phú. Food Delivery Service Center</t>
  </si>
  <si>
    <t>QL 1A, P.Tân Thời Hiệp, Q.12, HCM</t>
  </si>
  <si>
    <t>MEGA-001</t>
  </si>
  <si>
    <t>CHI NHÁNH CÔNG TY TNHH MM MEGA MARKET (VIỆT NAM) TẠI THÀNH PHỐ HÀ NỘI</t>
  </si>
  <si>
    <t>Đường Phạm Văn Đồng, Phường Phú Diễn, Thành phố Hà Nội, Việt Nam</t>
  </si>
  <si>
    <t>Mega Thăng Long; Hà Đông; Thanh Xuân; Hoàng Mai</t>
  </si>
  <si>
    <t>0302249586-001</t>
  </si>
  <si>
    <t>CỔ NHUẾ</t>
  </si>
  <si>
    <t>MEGA-002</t>
  </si>
  <si>
    <t>CHI NHÁNH CÔNG TY TNHH MM MEGA MARKET (VIỆT NAM) TẠI THÀNH PHỐ CẦN THƠ</t>
  </si>
  <si>
    <t>Khu vực V, Quốc lộ 91B, Phường Tân An, Thành phố Cần Thơ, Việt Nam</t>
  </si>
  <si>
    <t>Mega Hưng Lợi</t>
  </si>
  <si>
    <t>MEGA;MIENNAM</t>
  </si>
  <si>
    <t>0302249586-002</t>
  </si>
  <si>
    <t>MEGA-003</t>
  </si>
  <si>
    <t>CHI NHÁNH CÔNG TY TNHH MM MEGA MARKET (VIỆT NAM) TẠI HẢI PHÒNG</t>
  </si>
  <si>
    <t>Số 2A đường Hồng Bàng, Phường Hồng Bàng, Thành phố Hải Phòng, Việt Nam</t>
  </si>
  <si>
    <t>Mega Hồng Bàng</t>
  </si>
  <si>
    <t>0302249586-003</t>
  </si>
  <si>
    <t>MEGA-004</t>
  </si>
  <si>
    <t>CHI NHÁNH CÔNG TY TNHH MM MEGA MARKET (VIỆT NAM) TẠI THÀNH PHỐ ĐÀ NẴNG</t>
  </si>
  <si>
    <t>09 Đường Cách Mạng Tháng 8, Phường Hòa Cường, Thành phố Đà Nẵng, Việt Nam</t>
  </si>
  <si>
    <t>Mega Đà Nẵng</t>
  </si>
  <si>
    <t>0302249586-004</t>
  </si>
  <si>
    <t>MEGA-005</t>
  </si>
  <si>
    <t>CHI NHÁNH CÔNG TY TNHH MM MEGA MARKET (VIỆT NAM) TẠI THÀNH PHỐ BIÊN HÒA</t>
  </si>
  <si>
    <t>Khu phố 4, Phường Trấn Biên, Tỉnh Đồng Nai, Việt Nam</t>
  </si>
  <si>
    <t>Mega Biên Hòa</t>
  </si>
  <si>
    <t>0302249586-005</t>
  </si>
  <si>
    <t>MEGA-006</t>
  </si>
  <si>
    <t>CHI NHÁNH CÔNG TY TNHH MM MEGA MARKET (VIỆT NAM) TẠI TỈNH AN GIANG</t>
  </si>
  <si>
    <t>Số 1566 Trần Hưng Đạo, Tổ 71, Khóm Đông Thịnh 5, Phường Long Xuyên, Tỉnh An Giang, Việt Nam</t>
  </si>
  <si>
    <t>Mega Long Xuyên</t>
  </si>
  <si>
    <t>0302249586-006</t>
  </si>
  <si>
    <t>MEGA-007</t>
  </si>
  <si>
    <t>CHI NHÁNH CÔNG TY TNHH MM MEGA MARKET (VIỆT NAM) TẠI TỈNH BÌNH ĐỊNH</t>
  </si>
  <si>
    <t>Quốc Lộ 1D, Tổ 24, Khu vực 5, Phường Quy Nhơn Nam, Tỉnh Gia Lai, Việt Nam</t>
  </si>
  <si>
    <t>Mega Quy Nhơn</t>
  </si>
  <si>
    <t>0302249586-007</t>
  </si>
  <si>
    <t>MEGA-008</t>
  </si>
  <si>
    <t>CHI NHÁNH CÔNG TY TNHH MM MEGA MARKET (VIỆT NAM) TẠI TỈNH BÌNH DƯƠNG</t>
  </si>
  <si>
    <t>Đại lộ Bình Dương, Phường Thủ Dầu Một, Thành phố Hồ Chí Minh, Việt Nam</t>
  </si>
  <si>
    <t>Mega Bình Dương</t>
  </si>
  <si>
    <t>0302249586-008</t>
  </si>
  <si>
    <t>MEGA-009</t>
  </si>
  <si>
    <t>CHI NHÁNH CÔNG TY TNHH MM MEGA MARKET (VIỆT NAM) TẠI TỈNH BÀ RỊA - VŨNG TÀU</t>
  </si>
  <si>
    <t>Đường 2 tháng 9 (Quốc lộ 51B), Khu phố 1, Phường Phước Thắng, Thành phố Hồ Chí Minh, Việt Nam</t>
  </si>
  <si>
    <t>Mega Vũng Tàu</t>
  </si>
  <si>
    <t>0302249586-009</t>
  </si>
  <si>
    <t>MEGA-011</t>
  </si>
  <si>
    <t>CHI NHÁNH CÔNG TY TNHH MM MEGA MARKET (VIỆT NAM) TẠI THÀNH PHỐ NHA TRANG</t>
  </si>
  <si>
    <t>Đường 23/10, Thôn Võ Cạnh, Phường Tây Nha Trang, Tỉnh Khánh Hòa, Việt Nam</t>
  </si>
  <si>
    <t>Mega Nha Trang</t>
  </si>
  <si>
    <t>0302249586-011</t>
  </si>
  <si>
    <t>MEGA-012</t>
  </si>
  <si>
    <t>CHI NHÁNH CÔNG TY TNHH MM MEGA MARKET (VIỆT NAM) TẠI QUẢNG NINH</t>
  </si>
  <si>
    <t>Tổ 8, Khu 2, Phường Hà Tu, Tỉnh Quảng Ninh, Việt Nam</t>
  </si>
  <si>
    <t>Mega Hạ Long</t>
  </si>
  <si>
    <t>0302249586-012</t>
  </si>
  <si>
    <t>MEGA-013</t>
  </si>
  <si>
    <t>CHI NHÁNH CÔNG TY TNHH MM MEGA MARKET ( VIỆT NAM) TẠI TỈNH NGHỆ AN</t>
  </si>
  <si>
    <t>Đường Ven Sông Lam, Phường Trường Vinh, Tỉnh Nghệ An, Việt Nam</t>
  </si>
  <si>
    <t>Mega Vinh</t>
  </si>
  <si>
    <t>0302249586-013</t>
  </si>
  <si>
    <t>MEGA-014</t>
  </si>
  <si>
    <t>CHI NHÁNH CÔNG TY TNHH MM MEGA MARKET (VIỆT NAM) TẠI TỈNH ĐẮK LẮK</t>
  </si>
  <si>
    <t>Tổ dân phố 5, đường Đồng Khởi, Phường Tân An, Tỉnh Đắk Lắk, Việt Nam</t>
  </si>
  <si>
    <t>Mega Buôn Ma Thuột</t>
  </si>
  <si>
    <t>0302249586-014</t>
  </si>
  <si>
    <t>MEGA-015</t>
  </si>
  <si>
    <t>CHI NHÁNH CÔNG TY TNHH MM MEGA MARKET (VIỆT NAM) TẠI KIÊN GIANG</t>
  </si>
  <si>
    <t>Lô A11, Khu lấn biển, Phường Rạch Giá, Tỉnh An Giang, Việt Nam</t>
  </si>
  <si>
    <t>Mega Rạch Giá</t>
  </si>
  <si>
    <t>0302249586-015</t>
  </si>
  <si>
    <t>Mega-DNG-01-70010</t>
  </si>
  <si>
    <t>Trung tâm thương mại MM Mega Market Đà Nẵng</t>
  </si>
  <si>
    <t>124-167 Nguyễn Sinh Sắc, phường Hòa Khánh, Thành phố Đà Nẵng, Việt Nam.</t>
  </si>
  <si>
    <t>Thành phố Đà Nẵng</t>
  </si>
  <si>
    <t>Phường Hòa Khánh</t>
  </si>
  <si>
    <t>MEKONGGOURMET</t>
  </si>
  <si>
    <t>CÔNG TY TNHH MEKONG GOURMET</t>
  </si>
  <si>
    <t>71B-73 Calmette, Phường Nguyễn Thái Bình, Quận 1, Thành phố Hồ Chí Minh, Việt Nam</t>
  </si>
  <si>
    <t>0316439724</t>
  </si>
  <si>
    <t>MENAS</t>
  </si>
  <si>
    <t>CÔNG TY TNHH MENAS</t>
  </si>
  <si>
    <t>Tầng 7, số 25Bis Nguyễn Thị Minh Khai, Phường Sài Gòn, Thành phố Hồ Chí Minh, Việt Nam</t>
  </si>
  <si>
    <t>0316333076</t>
  </si>
  <si>
    <t>MENAS001</t>
  </si>
  <si>
    <t>Mena Gourmet Market</t>
  </si>
  <si>
    <t>Tầng B1, Tòa nhà Menas Mall, 60A Trường Sơn, Phường 2, Quận Tân Bình, Tp HCM</t>
  </si>
  <si>
    <t>MINHCAU</t>
  </si>
  <si>
    <t>CÔNG TY CỔ PHẦN THƯƠNG MẠI VÀ DỊCH VỤ MINH CẦU</t>
  </si>
  <si>
    <t>Số 01, đường Minh Cầu, Phường Phan Đình Phùng, Tỉnh Thái Nguyên, Việt Nam</t>
  </si>
  <si>
    <t>không lấy hóa đơn, ck cố định 10%, VAT theo luật định</t>
  </si>
  <si>
    <t>4601146949</t>
  </si>
  <si>
    <t>Phan Đình Phùng</t>
  </si>
  <si>
    <t>minhcau0001</t>
  </si>
  <si>
    <t>Số 01, đường Minh Cầu, Phường Phan Đình Phùng, Thành phố Thái Nguyên, Tỉnh Thái Nguyên</t>
  </si>
  <si>
    <t>10%; MIENBAC</t>
  </si>
  <si>
    <t>minhcau0002</t>
  </si>
  <si>
    <t>Minh Cầu Gang Thép - 442 Cách Mạng Tháng Tám, Thái Nguyên</t>
  </si>
  <si>
    <t>minhcau0003</t>
  </si>
  <si>
    <t>494 Hoàng Quốc Việt, Phường Trung Thành,Thanh xuyên, Phổ Yên, Tỉnh Thái Nguyên</t>
  </si>
  <si>
    <t>minhcau0004</t>
  </si>
  <si>
    <t>minhcau0005</t>
  </si>
  <si>
    <t>529 Dương Tự Minh, Quan Triều, TP. Thái Nguyên</t>
  </si>
  <si>
    <t>minhcau0006</t>
  </si>
  <si>
    <t>Chân cầu vượt Đán</t>
  </si>
  <si>
    <t>minhcau0007</t>
  </si>
  <si>
    <t>SIÊU THỊ MINH CẦU 2</t>
  </si>
  <si>
    <t>Số 889. Đường Dương Tự Minh. Phường Hoàng Văn Thụ, TP. Thái Nguyên</t>
  </si>
  <si>
    <t>minhcau0008</t>
  </si>
  <si>
    <t>MINH CẦU MART TRUNG TÂM</t>
  </si>
  <si>
    <t>Gian S1 - Tầng 1 - Toà nhà Thái Nguyên Tower – Số 1 – Đường Nha Trang - Phường Phan Đình Phùng - Tỉnh Thái Nguyên - Việt Nam</t>
  </si>
  <si>
    <t>ck cố định 10%, VAT theo luật định</t>
  </si>
  <si>
    <t>MINHKHANHAN</t>
  </si>
  <si>
    <t>CÔNG TY TNHH CÔNG NGHỆ MINH KHÁNH AN</t>
  </si>
  <si>
    <t>Biệt thự TT2-17 Khu thấp tầng, Khu đô thị Kim Văn Kim Lũ, Phường Định Công, TP Hà Nội, Việt Nam.</t>
  </si>
  <si>
    <t>0108813071</t>
  </si>
  <si>
    <t>Phường Định Công</t>
  </si>
  <si>
    <t>MINHPHUOC</t>
  </si>
  <si>
    <t>CÔNG TY TNHH NHÀ HÀNG TIỆC CƯỚI MINH PHƯỚC</t>
  </si>
  <si>
    <t>ấp Thanh Bình 1, Xã Bình Châu, Thành phố Hồ Chí Minh, Việt Nam</t>
  </si>
  <si>
    <t>3502395935</t>
  </si>
  <si>
    <t>SG002</t>
  </si>
  <si>
    <t>Trần Cao Hoàng Tâm</t>
  </si>
  <si>
    <t>MISA</t>
  </si>
  <si>
    <t>CÔNG TY CỔ PHẦN MISA</t>
  </si>
  <si>
    <t>Tầng 9 Tòa Nhà Technosoft, phố Duy Tân, phường Dịch vọng Hậu, Cầu Giấy, Hà Nội</t>
  </si>
  <si>
    <t>0101243150</t>
  </si>
  <si>
    <t>MOCHUONG</t>
  </si>
  <si>
    <t>CÔNG TY TNHH THƯƠNG MẠI DỊCH VỤ ĂN UỐNG MỘC HƯƠNG</t>
  </si>
  <si>
    <t>360B Bến Vân Đồn, phường 01, Quận 4, Thành phố Hồ Chí Minh, Việt Nam</t>
  </si>
  <si>
    <t>0313038594</t>
  </si>
  <si>
    <t>MOCTRA</t>
  </si>
  <si>
    <t>HỘ KINH DOANH MỘC TRÀ</t>
  </si>
  <si>
    <t>32 Đô Đốc Long, Phường Tân Quý, Quận Tân phú, Thành phố Hồ Chí Minh, Việt Nam</t>
  </si>
  <si>
    <t>8110486098-001</t>
  </si>
  <si>
    <t>Phường Tân Quý</t>
  </si>
  <si>
    <t>MR.NGOC</t>
  </si>
  <si>
    <t>Mr Ngọc</t>
  </si>
  <si>
    <t>NAMDINHTEX</t>
  </si>
  <si>
    <t>CÔNG TY CỔ PHẦN DỆT KHĂN DỆT MAY NAM ĐỊNH</t>
  </si>
  <si>
    <t>Lô T và S, Khu công nghiệp Hòa Xá, Phường Mỹ Xá, Thành phố Nam Định, Tỉnh Nam Định, Việt Nam</t>
  </si>
  <si>
    <t>0600773530</t>
  </si>
  <si>
    <t>Phường Mỹ Xá</t>
  </si>
  <si>
    <t>NAMLONG</t>
  </si>
  <si>
    <t>CÔNG TY CỔ PHẦN ĐẦU TƯ NAM LONG</t>
  </si>
  <si>
    <t>Số 6 Nguyễn Khắc Viện  P.Tân Phú Q.7 Tp HCM</t>
  </si>
  <si>
    <t>0301438936</t>
  </si>
  <si>
    <t>NCC2268</t>
  </si>
  <si>
    <t>Công Ty Liên Doanh TNHH Berjaya - Hồ Tây</t>
  </si>
  <si>
    <t>K5 Nhi Hàm, P. Quảng An, Tây Hồ, TP HN</t>
  </si>
  <si>
    <t>0100112268</t>
  </si>
  <si>
    <t>quảng an</t>
  </si>
  <si>
    <t>NGOCMAI</t>
  </si>
  <si>
    <t>HỘ KINH DOANH NGỌC MAI STORE</t>
  </si>
  <si>
    <t>26 Đường Đ7, Khu nhà ở thấp tầng, Phường Long Trường, Thành phố Hồ Chí Minh, Việt Nam.</t>
  </si>
  <si>
    <t>8008776938-001</t>
  </si>
  <si>
    <t>NGOCTHOM</t>
  </si>
  <si>
    <t>CÔNG TY TNHH MỘT THÀNH VIÊN THƯƠNG MẠI VÀ DỊCH VỤ NGỌC THƠM</t>
  </si>
  <si>
    <t>0309391503</t>
  </si>
  <si>
    <t>NGOISAOLON</t>
  </si>
  <si>
    <t>CÔNG TY TRÁCH NHIỆM HỮU HẠN TIN HỌC NGÔI SAO LỚN</t>
  </si>
  <si>
    <t>28-30 Trần Triệu Luật - Phường 6 - Quận Tân Bình - TP Hồ Chí Minh</t>
  </si>
  <si>
    <t>0312152569</t>
  </si>
  <si>
    <t>NGOITRUONGEM</t>
  </si>
  <si>
    <t>CÔNG TY TNHH NGÔI TRƯỜNG EM</t>
  </si>
  <si>
    <t>20 đường số 65, Phường Thạnh Mỹ Lợi, Thành phố Thủ Đức, Thành phố Hồ Chí Minh, Việt Nam</t>
  </si>
  <si>
    <t>0315451101</t>
  </si>
  <si>
    <t>NGONMOINGAY</t>
  </si>
  <si>
    <t>Cty TNHH SX TM DV Ngon Mỗi Ngày</t>
  </si>
  <si>
    <t>176 Hai Bà Trưng ,Phường Đakao ,Quận 1.Tp Hồ Chí Minh.</t>
  </si>
  <si>
    <t>0312590851</t>
  </si>
  <si>
    <t>NGUYENCUU</t>
  </si>
  <si>
    <t>CÔNG TY TNHH MTV NGUYỄN CỬU</t>
  </si>
  <si>
    <t>N9 đường 79, Phường Phước Long B, Thành phố Thủ Đức, Thành phố Hồ Chí Minh, Việt Nam</t>
  </si>
  <si>
    <t>0314128681</t>
  </si>
  <si>
    <t>NHAHANGPHUONGTRANG</t>
  </si>
  <si>
    <t>CÔNG TY TNHH DỊCH VỤ DU LỊCH LONG HẢI CHANNEL</t>
  </si>
  <si>
    <t>120 Lê Duẩn, Phường Phước Nguyên, Thành phố Bà Rịa, Tỉnh Bà Rịa - Vũng Tàu, Việt Nam</t>
  </si>
  <si>
    <t>3502346247</t>
  </si>
  <si>
    <t>NHANHOA</t>
  </si>
  <si>
    <t>CÔNG TY TNHH THƯƠNG MẠI DỊCH VỤ XUẤT NHẬP KHẨU NHÂN HÒA</t>
  </si>
  <si>
    <t>39/5G Đường Nguyễn Thị Thảnh, ấp Tam Đông 3 - Xã Thới Tam Thôn - Huyện Hóc Môn - TP Hồ Chí Minh.</t>
  </si>
  <si>
    <t>0315791394</t>
  </si>
  <si>
    <t>NHATMINH</t>
  </si>
  <si>
    <t>CÔNG TY TNHH SẢN XUẤT THƯƠNG MẠI DỊCH VỤ NHẬT MINH BAKERY</t>
  </si>
  <si>
    <t>131 Vũ Tùng, Phường Gia Định, Thành phố Hồ Chí Minh, Việt Nam</t>
  </si>
  <si>
    <t>0313983358</t>
  </si>
  <si>
    <t>nhatminh68001</t>
  </si>
  <si>
    <t>OsiFood Fuji Nam Long</t>
  </si>
  <si>
    <t>146 Đường D1, Phường Phước Long B, Tp.Thủ Đức, HCM</t>
  </si>
  <si>
    <t>nhatminh68002</t>
  </si>
  <si>
    <t>OsiFood Trung Tuyến City</t>
  </si>
  <si>
    <t>1192-1194 Nguyễn Văn Qúa, Phường Tân Thới Hiệp, Quận 12, HCM</t>
  </si>
  <si>
    <t>nhatminh68003</t>
  </si>
  <si>
    <t>OsiFood Bình Hưng</t>
  </si>
  <si>
    <t>26-28 Đường số 10, KDC Bình Hưng, Xã Bình Hưng, Huyện Bình Chánh, HCM</t>
  </si>
  <si>
    <t>nhatminh68004</t>
  </si>
  <si>
    <t>OsiFood Thủ Thiêm</t>
  </si>
  <si>
    <t>155 Lương Định Của, Phường An Khánh, Tp.Thủ Đức, HCM</t>
  </si>
  <si>
    <t>nhatminh68005</t>
  </si>
  <si>
    <t>OsiFood Đo Đạc</t>
  </si>
  <si>
    <t>54 Đường số 3, Phường An Khánh, Tp.Thủ Đức, HCM</t>
  </si>
  <si>
    <t>nhatminh68006</t>
  </si>
  <si>
    <t>OsiFood Phương Việt</t>
  </si>
  <si>
    <t>PS 11 Chung Cư Pegasuite 1002 Tạ Quang Bửu, Phường 6, Quận 8, HCM</t>
  </si>
  <si>
    <t>nhatminh68006-1</t>
  </si>
  <si>
    <t>OsiFood Nguyễn Duy Trinh</t>
  </si>
  <si>
    <t>542 Nguyễn Duy Trinh, P.Bình Trưng Đông, TP.Thủ Đức, TP.HCM</t>
  </si>
  <si>
    <t>nhatminh68007</t>
  </si>
  <si>
    <t>OsiFood City Gate Towers</t>
  </si>
  <si>
    <t>Chung cư City Gate Tower 15 Đại Lộ Võ Văn Kiệt, Phường 16, Quận 8, HCM</t>
  </si>
  <si>
    <t>nhatminh68010</t>
  </si>
  <si>
    <t>OsiFood Gia Hòa</t>
  </si>
  <si>
    <t>51 Út Trà Ôn, Phường Phước Long B, TP.Thủ Đức</t>
  </si>
  <si>
    <t>nhatminh68011</t>
  </si>
  <si>
    <t>Osifood  Linh Xuân</t>
  </si>
  <si>
    <t>156 Đường số 11, Khu phố 5, Phường Linh Xuân, Tp.Thủ Đức, HCM</t>
  </si>
  <si>
    <t>nhatminh68012</t>
  </si>
  <si>
    <t>OsiFood 3 Tháng 2</t>
  </si>
  <si>
    <t>1380-1382-1384 Đường 3/2, Phường 2, Quận 11, HCM</t>
  </si>
  <si>
    <t>nhatminh68012-1</t>
  </si>
  <si>
    <t>OsiFood An Gia Bình Chánh</t>
  </si>
  <si>
    <t>Lô TM D-1.03, tầng 1, Block D.thị trấn Tân Túc, Huyện Bình Chánh, TP.HCM</t>
  </si>
  <si>
    <t>nhatminh68013</t>
  </si>
  <si>
    <t>OsiFood Đặng Thùy Trâm</t>
  </si>
  <si>
    <t>111/2-4-6-8 Đặng Thùy Trâm, P.13, Q.Bình Thạnh, TP.HCM</t>
  </si>
  <si>
    <t>nhatminh68014</t>
  </si>
  <si>
    <t>Osifood Vinhome Quận 9</t>
  </si>
  <si>
    <t>Shop 01S18 tòa nhà S10.03 Khu Vinhome GrandPark, đường Nguyễn Xiển, phường Long Bình, TP Thủ Đức, TP Hồ Chí Minh</t>
  </si>
  <si>
    <t>nhatminh68014-1</t>
  </si>
  <si>
    <t>Osifood Bình Lợi</t>
  </si>
  <si>
    <t>127 Bình Lợi, Phường 13, Quận Bình Thạnh, Thành phố Hồ Chí Minh</t>
  </si>
  <si>
    <t>nhatminh68015</t>
  </si>
  <si>
    <t>OsiFood HomyLand</t>
  </si>
  <si>
    <t>SH15 chung cư Homyland Reverside, số 14 đường số 1-THM, P.Bình Trưng Đông, TP.Thủ Đức, TP. Hồ Chí Minh</t>
  </si>
  <si>
    <t>Phường Bình Trưng Đông</t>
  </si>
  <si>
    <t>nhatminh79001</t>
  </si>
  <si>
    <t>OsiFood Bình Hòa</t>
  </si>
  <si>
    <t>288 Phan Văn Trị, Phường 11, Quận Bình Thạnh, HCM</t>
  </si>
  <si>
    <t>nhatminh79002</t>
  </si>
  <si>
    <t>Cửa hàng OsiFood Nguyễn Khoái</t>
  </si>
  <si>
    <t>84-86 Nguyễn Khoái, Phường 2, Quận 4, HCM</t>
  </si>
  <si>
    <t>nhatminh79003</t>
  </si>
  <si>
    <t>Osifood Sky 9</t>
  </si>
  <si>
    <t>S010-011 Block CT1, CC Sky 09, Đường số 1, Khu phố 2, Phường Phú Hữu, Tp.Thủ Đức, HCM</t>
  </si>
  <si>
    <t>nhatminh79004</t>
  </si>
  <si>
    <t>OsiFood 828A Xô Viết Nghệ Tĩnh</t>
  </si>
  <si>
    <t>828A Xô Viết Nghệ Tĩnh, Phường 25, Quận Bình Thạnh, Tp.HCM</t>
  </si>
  <si>
    <t>nhatminh79005</t>
  </si>
  <si>
    <t>Osifood Phước Long</t>
  </si>
  <si>
    <t>114 Tây Hòa, Phường Phước Long A, Tp.Thủ Đức, HCM</t>
  </si>
  <si>
    <t>nhatminh79006</t>
  </si>
  <si>
    <t>OsiFood Opal Riverside</t>
  </si>
  <si>
    <t>SH10 chung cư Opal Riverside, đường số 10, P.Hiệp Bình Chánh, TP.Thủ Đức, HCM</t>
  </si>
  <si>
    <t>nhatminh79007</t>
  </si>
  <si>
    <t>Osifood Tăng Nhơn Phú</t>
  </si>
  <si>
    <t>127A7 đường Tăng Nhơn Phú, phường Phước Long B, thành phố Thủ Đức, thành phố Hồ Chí Minh</t>
  </si>
  <si>
    <t>nhatminh79007-001</t>
  </si>
  <si>
    <t>Osifood Nguyễn Xiển - Đã đóng cửa</t>
  </si>
  <si>
    <t>458-458A Nguyễn Xiển, Phường Long Thạnh Mỹ, Tp.Thủ Đức, HCM</t>
  </si>
  <si>
    <t>nhatminh79007-1</t>
  </si>
  <si>
    <t>Osifood Liên Phường</t>
  </si>
  <si>
    <t>91-93 đường Liên Phường, phường Phước Long B, thành phố Thủ Đức, thành phố Hồ Chí Minh</t>
  </si>
  <si>
    <t>nhatminh79009</t>
  </si>
  <si>
    <t>Osifood  Phước Hiệp</t>
  </si>
  <si>
    <t>312 Lã Xuân Oai , khu phố Phước Hiệp ,P.Long Trường, Tp.Thủ Đức, HCM</t>
  </si>
  <si>
    <t>Khai trương 19/11/2022</t>
  </si>
  <si>
    <t>Phường Long Trường</t>
  </si>
  <si>
    <t>nhatminh79009-1</t>
  </si>
  <si>
    <t>Osifood Thống Nhất</t>
  </si>
  <si>
    <t>208 Đường số 8, Phường 11, quận Gò Vấp, thành phố Hồ Chí Minh</t>
  </si>
  <si>
    <t>nhatminh79009-2</t>
  </si>
  <si>
    <t>OsiFood Phổ Quang</t>
  </si>
  <si>
    <t>110 Phổ Quang, Phường 9, Quận Phú Nhuận, TP.HCM</t>
  </si>
  <si>
    <t>Phường 09</t>
  </si>
  <si>
    <t>nhatminh79010</t>
  </si>
  <si>
    <t>OsiFood Gold House Lê Văn Lương</t>
  </si>
  <si>
    <t>Block A4.1.1 cc Hoàng Anh Gold House, đường Lê Văn Lương, Huyện Nhà Bè, HCM</t>
  </si>
  <si>
    <t>nhatminh79011</t>
  </si>
  <si>
    <t>OsiFood Pegasuite</t>
  </si>
  <si>
    <t>PS 11 Chung cư Pegasuite 1002 Tạ Quang Bửu, phường 6, quận 8, thành phố Hồ Chí Minh</t>
  </si>
  <si>
    <t>nhatminh79012</t>
  </si>
  <si>
    <t>OsiFood Nguyễn Văn Công</t>
  </si>
  <si>
    <t>489 Nguyễn Văn Công, Phường 3, Quận Gò Vấp, thành phố Hồ Chí Minh</t>
  </si>
  <si>
    <t>Phường 3</t>
  </si>
  <si>
    <t>nhatminh79013</t>
  </si>
  <si>
    <t>OsiFood Ngô Quyền</t>
  </si>
  <si>
    <t>52 Ngô Quyền, Phường Hiệp Phú, thành phố Thủ Đức, thành phố Hồ Chí Minh, Việt Nam</t>
  </si>
  <si>
    <t>NHATNAM</t>
  </si>
  <si>
    <t>Công Ty Cổ Phần Nhất Nam</t>
  </si>
  <si>
    <t>Số 2 Chương Dương Độ, Phường Chương Dương, Quận Hoàn Kiếm, Thành Phố Hà Nội</t>
  </si>
  <si>
    <t>0100236312</t>
  </si>
  <si>
    <t>Phường Hoàn Kiếm</t>
  </si>
  <si>
    <t>NHIEULOC</t>
  </si>
  <si>
    <t>CÔNG TY TNHH NHIÊU LỘC</t>
  </si>
  <si>
    <t>50/15/25 Dương Quảng Hàm, Phường 5, Quận Gò Vấp, Thành phố Hồ Chí Minh, Việt Nam</t>
  </si>
  <si>
    <t>khách mua hàng sống</t>
  </si>
  <si>
    <t>NHQUANDOIDONGNAI</t>
  </si>
  <si>
    <t>Ngân Hàng TMCP Quân Đội-CN Đồng Nai</t>
  </si>
  <si>
    <t>K26 Võ Thị sáu ,phường Thống Nhất, Biên Hòa,Đồng Nai</t>
  </si>
  <si>
    <t>0100283873</t>
  </si>
  <si>
    <t>NHUTRANNGOC</t>
  </si>
  <si>
    <t>Công Ty TNHH NHƯ TRẦN NGỌC</t>
  </si>
  <si>
    <t>1499 Phạm Văn Thuận, Kp3, P.Thống Nhất, Tp.Biên Hòa, Đồng Nai</t>
  </si>
  <si>
    <t>3603414461</t>
  </si>
  <si>
    <t>NHVCBDN</t>
  </si>
  <si>
    <t>Ngân Hàng TMCP Ngoại Thương Việt Nam (Vietcombank) Đồng Nai</t>
  </si>
  <si>
    <t>NHVCBKD</t>
  </si>
  <si>
    <t>Ngân Hàng TMCP Ngoại Thương Việt Nam (Vietcombank) Kỳ Đồng.</t>
  </si>
  <si>
    <t>NINHTHUAN</t>
  </si>
  <si>
    <t>CHI NHÁNH CÔNG TY CỔ PHẦN ĐẦU TƯ AN PHONG TẠI NINH THUẬN</t>
  </si>
  <si>
    <t>SỐ 122 ĐƯỜNG 16/4, PHƯỜNG MỸ HẢI, TP PHAN RANG-THÁP CHÀM, TỈNH NINH THUẬN</t>
  </si>
  <si>
    <t>0300992066-005</t>
  </si>
  <si>
    <t>Ninh Thuận</t>
  </si>
  <si>
    <t>NNHD</t>
  </si>
  <si>
    <t>HỢP TÁC XÃ DỊCH VỤ NÔNG NGHIỆP HỢP ĐỒNG</t>
  </si>
  <si>
    <t>Thôn Đồng Lệ, Xã Hợp Đồng, Huyện Chương Mỹ, Thành phố Hà Nội, Việt Nam</t>
  </si>
  <si>
    <t>NNK</t>
  </si>
  <si>
    <t>CÔNG TY TNHH THƯƠNG MẠI DỊCH VỤ NNK</t>
  </si>
  <si>
    <t>Số 19 Đường NB2, KDC phường Phú Thuận (La Casa), Phường Phú Thuận, Thành phố Hồ Chí Minh, Việt Nam</t>
  </si>
  <si>
    <t>0316960630</t>
  </si>
  <si>
    <t>NNK01</t>
  </si>
  <si>
    <t>Cửa hàng NNK Chung cư Westgate - An Gia</t>
  </si>
  <si>
    <t>Căn B1-01.14 Chung cư Westgate - An Gia, Đường Tân Túc, Thị Trấn Tân Túc, Bình Chánh, Tp.HCM</t>
  </si>
  <si>
    <t>Thị Trấn Tân Túc</t>
  </si>
  <si>
    <t>NNK02</t>
  </si>
  <si>
    <t>Cửa hàng NNK Đường NB2</t>
  </si>
  <si>
    <t>Số 19 Đường NB2, KDC phường Phú Thuận (La Casa), Phường Phú Thuận, Quận 7, Thành phố Hồ Chí Minh, Việt Nam</t>
  </si>
  <si>
    <t>NNK03</t>
  </si>
  <si>
    <t>Cửa hàng NNK 27 Đường Số 3</t>
  </si>
  <si>
    <t>27 Đường Số 3, Phường Phú Mỹ, Quận 7, Thành phố Hồ Chí Minh, Việt Nam</t>
  </si>
  <si>
    <t>Phường Phú Mỹ</t>
  </si>
  <si>
    <t>CÔNG TY CỔ PHẦN DỊCH VỤ THƯƠNG MẠI TỔNG HỢP NOVA COMMERCE</t>
  </si>
  <si>
    <t>65 Nguyễn Du, Phường Bến Nghé, Quận 1, Thành phố Hồ Chí Minh, Việt Nam</t>
  </si>
  <si>
    <t>MIENNAM; NOVA</t>
  </si>
  <si>
    <t>0317095018</t>
  </si>
  <si>
    <t>nova0001</t>
  </si>
  <si>
    <t>Nova Kho Bán LakeView</t>
  </si>
  <si>
    <t>lakeview city 543 nguyễn duy trinh p.an phú q.2, HCM</t>
  </si>
  <si>
    <t>5%;MIENNAM;NOVA</t>
  </si>
  <si>
    <t>nova0002</t>
  </si>
  <si>
    <t>Nova Kho bán Soho</t>
  </si>
  <si>
    <t>Tầng trệt, dự án Soho, 100 Cô Giang, Phường Cô Giang, Q.1, HCM</t>
  </si>
  <si>
    <t>nova0003</t>
  </si>
  <si>
    <t>Nova Nguyễn Sơn</t>
  </si>
  <si>
    <t>Số 317-317A-319 Nguyễn Sơn, Phường Phú Thạnh, Quận Tân Phú, HCM</t>
  </si>
  <si>
    <t>nova0004</t>
  </si>
  <si>
    <t>Nova Homyland 3</t>
  </si>
  <si>
    <t>Mã shop S21, chung cư Homyland3, 403 Nguyễn Duy Trinh, Bình Trưng Tây, Q2, HCM</t>
  </si>
  <si>
    <t>nova0005</t>
  </si>
  <si>
    <t>Nova Lý Thái Tổ</t>
  </si>
  <si>
    <t>Số 120 Lý Thái Tổ, Phường 2, Quận 3, HCM</t>
  </si>
  <si>
    <t>nova0007</t>
  </si>
  <si>
    <t>Nova D5</t>
  </si>
  <si>
    <t>Số 28-30 Đường D5, Phường 25, Q Bình Thạnh, HCM</t>
  </si>
  <si>
    <t>nova0008</t>
  </si>
  <si>
    <t>Nova Huỳnh Thiện Lộc</t>
  </si>
  <si>
    <t>Góc 2MT 52 Huỳnh Thiện Lộc, Phú Trung, Q.Tân Phú, HCM</t>
  </si>
  <si>
    <t>nova0009</t>
  </si>
  <si>
    <t>Nova Kho bán Orchard Garden</t>
  </si>
  <si>
    <t>Tầng trệt ,Orchad Garden, 128 Hồng Hà, Phường 9, Q.Phú Nhuận, HCM</t>
  </si>
  <si>
    <t>nova0010</t>
  </si>
  <si>
    <t>Nova Kho bán Botanica</t>
  </si>
  <si>
    <t>BPC-01.03 &amp; BPC-01.04 Tầng 1, Block C, 108-112B-114 Hồng Hà, Phường 2, Quận Tân Bình, HCM</t>
  </si>
  <si>
    <t>nova0011</t>
  </si>
  <si>
    <t>Nova Sunrise</t>
  </si>
  <si>
    <t>Khu phức hợp thương mại văn phòng lô V 23 Nguyễn Hữu Thọ, P.Tân Hưng, Q.7, HCM</t>
  </si>
  <si>
    <t>nova0012</t>
  </si>
  <si>
    <t>Nova Rich Start</t>
  </si>
  <si>
    <t>RS4- SH11, RS4-SH12 ,Dự án Richstar 278 Hòa Bình, Phú Thạnh, Tân Phú, HCM</t>
  </si>
  <si>
    <t>nova0013</t>
  </si>
  <si>
    <t>Nova RiverGate Residance</t>
  </si>
  <si>
    <t>lô TM07, TM08 dự án RiverGate Residence, 155 Bến Vân Đồn, Phường 6, Quận 4, HCM</t>
  </si>
  <si>
    <t>nova0014</t>
  </si>
  <si>
    <t>Nova Kho Bán Linh Đông</t>
  </si>
  <si>
    <t>Linh Đông, Thủ Đức</t>
  </si>
  <si>
    <t>nova100102</t>
  </si>
  <si>
    <t>Nova Kho Bán 65 Nguyễn Du</t>
  </si>
  <si>
    <t>65 Nguyễn Du, P.Bến Nghé, Q1, HCM</t>
  </si>
  <si>
    <t>nova101402</t>
  </si>
  <si>
    <t>Nova Kho Bán Nguyễn Trãi</t>
  </si>
  <si>
    <t>965-967-969 Nguyễn Trãi, Q1, HCM</t>
  </si>
  <si>
    <t>nova102002</t>
  </si>
  <si>
    <t>Nova Độc Lập</t>
  </si>
  <si>
    <t>197A Đường Độc Lập, Phường Tân Qúy, Quận Tân Phú, HCM</t>
  </si>
  <si>
    <t>nova102402</t>
  </si>
  <si>
    <t>Nova Bình An</t>
  </si>
  <si>
    <t>6D Đường Số 2, P.An Khánh, Quận 2, HCM</t>
  </si>
  <si>
    <t>nova102902</t>
  </si>
  <si>
    <t>Nova Jamila Khang Điền</t>
  </si>
  <si>
    <t>Số 60 đường số 697, kp2, phú hữu, tp thủ đức, HCM</t>
  </si>
  <si>
    <t>nova103102</t>
  </si>
  <si>
    <t>Nova Era Town</t>
  </si>
  <si>
    <t>Block B4, Era Town Nguyễn Lương Bằng, Quận 7</t>
  </si>
  <si>
    <t>nova103202</t>
  </si>
  <si>
    <t>Nova Kho bán Everich Infinity</t>
  </si>
  <si>
    <t>290 An Dương Vương, phường 04, Quận 5, Tp. HCM</t>
  </si>
  <si>
    <t>nova103402</t>
  </si>
  <si>
    <t>Nova Newton Residences</t>
  </si>
  <si>
    <t>38 Trương quốc Dung, phường 8, quận phú nhuận, HCM</t>
  </si>
  <si>
    <t>nova103702</t>
  </si>
  <si>
    <t>Nova Nguyễn Duy Trinh</t>
  </si>
  <si>
    <t>657-659 ĐƯỜNG NGUYỄN DUY TRINH, KHU PHỐ 4, PHƯỜNG BÌNH TRƯNG ĐÔNG, TP THỦ ĐỨC</t>
  </si>
  <si>
    <t>nova900102</t>
  </si>
  <si>
    <t>Nova Kho bán NovaMarket The Sun Avenue</t>
  </si>
  <si>
    <t>Lô TM SAV4-00, 28 Mai Chí Thọ, P.An Phú, Q.2, HCM</t>
  </si>
  <si>
    <t>NT</t>
  </si>
  <si>
    <t>Bù kho</t>
  </si>
  <si>
    <t>NTF</t>
  </si>
  <si>
    <t>CÔNG TY CỔ PHẦN SẢN XUẤT THỰC PHẨM NGỌC THƠM FOODS</t>
  </si>
  <si>
    <t>Lô E5, Đường số 9, Cụm công nghiệp Hải Sơn Đức Hòa Đông, Xã Mỹ Hạnh, Tỉnh Tây Ninh, Việt Nam</t>
  </si>
  <si>
    <t>1102026993</t>
  </si>
  <si>
    <t>NUHOANG</t>
  </si>
  <si>
    <t>CÔNG TY CỔ PHẦN ĐẦU TƯ THƯƠNG MẠI DỊCH VỤ NỮ HOÀNG</t>
  </si>
  <si>
    <t>Tầng Trệt Cao Ốc An Thịnh, số 6, kđt an phú-an khánh, đường số 6, p: an phú, quận 2, Tp.HCM</t>
  </si>
  <si>
    <t>0309733531</t>
  </si>
  <si>
    <t>ocopfood01</t>
  </si>
  <si>
    <t>Ocopfood 97 Bắc Sơn, Chương Mỹ, HN</t>
  </si>
  <si>
    <t>97 Bắc Sơn, Chúc Sơn, Chương Mỹ, HN</t>
  </si>
  <si>
    <t>Khách của Trường, tt luôn</t>
  </si>
  <si>
    <t>ocopfood02</t>
  </si>
  <si>
    <t>Ocopfood Chợ Đông Phương Yên, Chương Mỹ, HN</t>
  </si>
  <si>
    <t>Chợ Đông Phương Yên, Chương Mỹ, HN</t>
  </si>
  <si>
    <t>OKONO</t>
  </si>
  <si>
    <t>CÔNG TY TNHH OKONO VIỆT NAM</t>
  </si>
  <si>
    <t>Số 271 Yên Hòa, Phường Yên Hòa, Thành phố Hà Nội, Việt Nam</t>
  </si>
  <si>
    <t>0107645219</t>
  </si>
  <si>
    <t>yên hòa</t>
  </si>
  <si>
    <t>OkonoA01</t>
  </si>
  <si>
    <t>A01VT20-70 - Cửa hàng OKONO Văn Trì</t>
  </si>
  <si>
    <t>70 Văn Trì, Minh Khai, Bắc Từ Liêm, thành phố Hà Nội</t>
  </si>
  <si>
    <t>Phường Minh Khai</t>
  </si>
  <si>
    <t>OkonoA03</t>
  </si>
  <si>
    <t>A03PK07 - Cửa hàng OKONO Phùng Khoan</t>
  </si>
  <si>
    <t>số 7 Phùng Khoan, phường Trung Văn, quận Nam Từ Liêm, thành phố Hà Nội</t>
  </si>
  <si>
    <t>OkonoA04</t>
  </si>
  <si>
    <t>A04YH219 - Cửa hàng OKONO 219 Yên Hòa</t>
  </si>
  <si>
    <t>Số 219 Yên Hòa, phường Yên Hòa, quận Cầu Giấy, thành phố Hà Nội</t>
  </si>
  <si>
    <t>OkonoA05</t>
  </si>
  <si>
    <t>A05TK80 - Cửa hàng OKONO 82 Triều Khúc</t>
  </si>
  <si>
    <t>Số 80-82 Triều Khúc, Tân Triều, quận Thanh Xuân, thành phố Hà Nội</t>
  </si>
  <si>
    <t>OkonoA06</t>
  </si>
  <si>
    <t>A06YH271- Cửa hàng OKONO 271 Yên Hòa</t>
  </si>
  <si>
    <t>Số 271 Yên Hòa, quận Cầu Giấy, Thành phố Hà Nội</t>
  </si>
  <si>
    <t>OkonoA07</t>
  </si>
  <si>
    <t>A07BM353 - Cửa hàng OKONO Bạch Mai</t>
  </si>
  <si>
    <t>353 Bạch Mai, Hai Bà Trưng, thành phố Hà Nội</t>
  </si>
  <si>
    <t>OkonoA08</t>
  </si>
  <si>
    <t>A08TQV24 - Cửa hàng OKONO Trần Quốc Vượng</t>
  </si>
  <si>
    <t>Số 24 Trần Quốc Vượng, quận Cầu Giấy, thành phố Hà Nội</t>
  </si>
  <si>
    <t>OkonoA09</t>
  </si>
  <si>
    <t>A09MD340 - Cửa hàng OKONO Mỹ Đình</t>
  </si>
  <si>
    <t>Số 340 Mỹ Đình, quận Nam Từ Liêm, thành phố Hà Nội, Việt Nam</t>
  </si>
  <si>
    <t>OkonoA12</t>
  </si>
  <si>
    <t>A12TV18 - Cửa hàng OKONO Trung Văn</t>
  </si>
  <si>
    <t>18 Đại Linh, Trung Văn, quận Nam Từ Liêm, thành phố Hà Nội</t>
  </si>
  <si>
    <t>OkonoA13</t>
  </si>
  <si>
    <t>A13LT19 - Cửa hàng OKONO 19 Lạc Trung</t>
  </si>
  <si>
    <t>19 Lạc Trung, phường Vĩnh Tuy, Quận Hai Bà Trưng, Thành phố Hà Nội</t>
  </si>
  <si>
    <t>Phường Vĩnh Tuy</t>
  </si>
  <si>
    <t>OkonoA14</t>
  </si>
  <si>
    <t>A14TD32 - Cửa hàng OKONO Trần Điền</t>
  </si>
  <si>
    <t>Số 34 Trần Điền, Định Công, quận Hoàng Mai, thành phố Hà Nội</t>
  </si>
  <si>
    <t>OkonoA16</t>
  </si>
  <si>
    <t>A16YX85 - Cửa hàng OKONO Yên Xá</t>
  </si>
  <si>
    <t>85-87 Yên Xá, Xã Tân Triều, huyện Thanh Trì, thành phố Hà Nội</t>
  </si>
  <si>
    <t>OkonoA17</t>
  </si>
  <si>
    <t>A17TD202 - Cửa hàng OKONO Trương Định</t>
  </si>
  <si>
    <t>202 Trương Định, quận Hoàng Mai, thành phố Hà Nội</t>
  </si>
  <si>
    <t>OkonoA18</t>
  </si>
  <si>
    <t>A18MT20- Cửa hàng OKONO 20/14 Mễ Trì</t>
  </si>
  <si>
    <t>20/14 Mễ Trì Hạ, Quận Nam Từ Liêm, thành phố Hà Nội</t>
  </si>
  <si>
    <t>OkonoA20</t>
  </si>
  <si>
    <t>A20DKT38 - Cửa hàng OKONO 38/100 Doãn Kế Thiện</t>
  </si>
  <si>
    <t>38/100 Doãn Kế Thiện, Cầu Giấy, Hà Nội</t>
  </si>
  <si>
    <t>OkonoA22</t>
  </si>
  <si>
    <t>A22KG14 - Cửa hàng OKONO 14 Kim Giang</t>
  </si>
  <si>
    <t>14 Kim Giang, Thanh Xuân, Hà Nội</t>
  </si>
  <si>
    <t>OkonoA23</t>
  </si>
  <si>
    <t>A23TD276 - Cửa hàng OKONO Thượng Đình</t>
  </si>
  <si>
    <t>276 Thượng Đình, quận Thanh Xuân, thành phố Hà Nội</t>
  </si>
  <si>
    <t>OkonoA24</t>
  </si>
  <si>
    <t>A24LK75 - Cửa hàng OKONO La Khê</t>
  </si>
  <si>
    <t>75 La Khê, Hà Đông, Hà Nội</t>
  </si>
  <si>
    <t>OkonoA25</t>
  </si>
  <si>
    <t>A25KT72 - Cửa hàng OKONO Khương Trung</t>
  </si>
  <si>
    <t>72 Khương Trung, quận Thanh Xuân, thành phố Hà Nội</t>
  </si>
  <si>
    <t>OkonoA26</t>
  </si>
  <si>
    <t>A26MT30- Cửa hàng OKONO 30/36 Mễ Trì Thượng</t>
  </si>
  <si>
    <t>30/36 Miếu Đầm, Mễ Trì Thượng, Quận Nam Từ Liêm, thành phố Hà Nội</t>
  </si>
  <si>
    <t>OkonoA27</t>
  </si>
  <si>
    <t>A27PT401- Cửa hàng OKONO 401 Phúc Tân</t>
  </si>
  <si>
    <t>401 Phúc Tân, quận Hoàn Kiếm, thành phố Hà Nội</t>
  </si>
  <si>
    <t>OkonoA28</t>
  </si>
  <si>
    <t>A28HN12-170 - Cửa hàng OKONO 12/170 Hoàng Ngân</t>
  </si>
  <si>
    <t>12/170 Hoàng Ngân, quận Cầu Giấy, thành phố Hà Nội</t>
  </si>
  <si>
    <t>OkonoA30</t>
  </si>
  <si>
    <t>A30HC70 - Cửa hàng OKONO Hoàng Cầu</t>
  </si>
  <si>
    <t>Số 70/30 Hoàng Cầu, Đống Đa, thành phố Hà Nội</t>
  </si>
  <si>
    <t>OkonoA31</t>
  </si>
  <si>
    <t>A31LVH85 - Cửa hàng OKONO Lê Văn Hiến</t>
  </si>
  <si>
    <t>85 Lê Văn Hiến, Bắc Từ Liêm, thành phố Hà Nội</t>
  </si>
  <si>
    <t>OkonoA32</t>
  </si>
  <si>
    <t>A32PDL64 - Cửa hàng OKONO 64 Pháo Đài Láng</t>
  </si>
  <si>
    <t>64 Pháo Đài Láng, phường Láng Thượng, quận Đống Đa, thành phố Hà Nội</t>
  </si>
  <si>
    <t>OkonoA33</t>
  </si>
  <si>
    <t>A33PT208 - Cửa hàng OKONO 208 Phúc Tân</t>
  </si>
  <si>
    <t>208 Phúc Tân, quận Ba Đình, thành phố Hà Nội</t>
  </si>
  <si>
    <t>OkonoA34</t>
  </si>
  <si>
    <t>A34TK44 - Cửa hàng OKONO 44 Triều Khúc</t>
  </si>
  <si>
    <t>Số 44 Triều Khúc, Thanh Xuân Nam, quận Thanh Xuân, thành phố Hà Nội</t>
  </si>
  <si>
    <t>OkonoA35</t>
  </si>
  <si>
    <t>A35TDH110 - Cửa hàng OKONO Trần Duy Hưng</t>
  </si>
  <si>
    <t>Số 15B, ngõ 110 Trần Duy Hưng, phường Trung Hòa, quận Cầu Giấy, thành phố Hà Nội</t>
  </si>
  <si>
    <t>OkonoA36</t>
  </si>
  <si>
    <t>A36TC223 - Cửa hàng OKONO Xuân Đỉnh</t>
  </si>
  <si>
    <t>số 126 ngõ 355 Xuân Đỉnh, quận Bắc Từ Liêm, thành phố Hà Nội</t>
  </si>
  <si>
    <t>OkonoA38</t>
  </si>
  <si>
    <t>A38PL - Cửa hàng OKONO Phú Lãm</t>
  </si>
  <si>
    <t>Kiot 02-03 tòa nhà dự án Phú Lãm, Hà Đông, thành phố Hà Nội</t>
  </si>
  <si>
    <t>OkonoAC01</t>
  </si>
  <si>
    <t>AC01VC42 - Cửa hàng OKONO Đà Nẵng</t>
  </si>
  <si>
    <t>42 Văn Cận, Phường Khuê Trung, quận Cẩm Lệ, TP Đà Nẵng</t>
  </si>
  <si>
    <t>Phường Khuê Trung</t>
  </si>
  <si>
    <t>OkonoAC03</t>
  </si>
  <si>
    <t>AC03CTVT65 - Cửa hàng OKONO 65A Châu Thị Vĩnh Tế, Đà Nẵng</t>
  </si>
  <si>
    <t>65A Châu Thị Vĩnh Tế, Phường Mỹ An, Quận Ngũ Hành Sơn, Thành phố Đà Nẵng</t>
  </si>
  <si>
    <t>Phường Mỹ An</t>
  </si>
  <si>
    <t>OkonoBN01</t>
  </si>
  <si>
    <t>BN01 - Cửa hàng OKONO Bắc Ninh</t>
  </si>
  <si>
    <t>Đường Kinh Dương Vương, Phường Vũ Ninh, TP Bắc Ninh, Tỉnh Bắc Ninh</t>
  </si>
  <si>
    <t>Phường Vũ Ninh</t>
  </si>
  <si>
    <t>PHONGPHU</t>
  </si>
  <si>
    <t>TỔNG CÔNG TY CỔ PHẦN PHONG PHÚ</t>
  </si>
  <si>
    <t>48 Tăng Nhơn Phú, Khu phố 3, Phường Tăng Nhơn Phú B, Thành phố Thủ Đức, Thành phố Hồ Chí Minh, Việt Nam</t>
  </si>
  <si>
    <t>0301446006</t>
  </si>
  <si>
    <t>PHUNGLINHNT</t>
  </si>
  <si>
    <t>CÔNG TY TNHH PHỤNG LINH NT</t>
  </si>
  <si>
    <t>19/1 Võ Trứ, Phường Phước Tiến, Thành phố Nha Trang, Tỉnh Khánh Hòa, Việt Nam</t>
  </si>
  <si>
    <t>4201620836</t>
  </si>
  <si>
    <t>Phường Phước Tiến</t>
  </si>
  <si>
    <t>PHUSON</t>
  </si>
  <si>
    <t>CÔNG TY TNHH THƯƠNG MẠI TỔNG HỢP VÀ DỊCH VỤ PHÚ SƠN</t>
  </si>
  <si>
    <t>Số 869, đường Lê Thái Tổ, Phường Kỳ Liên, Thị xã Kỳ Anh, Tỉnh Hà Tĩnh, Việt Nam</t>
  </si>
  <si>
    <t>3002185400</t>
  </si>
  <si>
    <t>Kỳ Anh</t>
  </si>
  <si>
    <t>PIL</t>
  </si>
  <si>
    <t>CÔNG TY TNHH PIL VIỆT NAM</t>
  </si>
  <si>
    <t>Số 161-163, Đường Ký Con, Phường Bến Thành, TP Hồ Chí Minh, Việt Nam.</t>
  </si>
  <si>
    <t>0303449450</t>
  </si>
  <si>
    <t>PKD207</t>
  </si>
  <si>
    <t>Phòng Kinh Doanh 207 HCM</t>
  </si>
  <si>
    <t>PKDC6</t>
  </si>
  <si>
    <t>Phòng Kinh Doanh C6 Hà Nội</t>
  </si>
  <si>
    <t>PTMART</t>
  </si>
  <si>
    <t>CÔNG TY CỔ PHẦN PT</t>
  </si>
  <si>
    <t>Tầng 2, Toà nhà Vinaconex 7, số 19 Đại từ, Phường Định Công, Thành phố Hà Nội, Việt Nam</t>
  </si>
  <si>
    <t>0109023661</t>
  </si>
  <si>
    <t>Đại Kim</t>
  </si>
  <si>
    <t>PTmart0001</t>
  </si>
  <si>
    <t>PTMart 201 Minh Khai</t>
  </si>
  <si>
    <t>Sảnh S2, chung cư Hinode, 201 Minh Khai, Hai Bà Trưng, HN</t>
  </si>
  <si>
    <t>PTmart0002</t>
  </si>
  <si>
    <t>PTMart 90 Nguyễn Tuân</t>
  </si>
  <si>
    <t>Sảnh HH1, chung cư Sông Đà 7, 90 Nguyễn Tuân, HN</t>
  </si>
  <si>
    <t>PTmart0003</t>
  </si>
  <si>
    <t>PTMart 47 Nguyễn Tuân</t>
  </si>
  <si>
    <t>47 Nguyễn Tuân, HN</t>
  </si>
  <si>
    <t>PTmart0004</t>
  </si>
  <si>
    <t>PTMart 143 Nguyễn Tuân</t>
  </si>
  <si>
    <t>Sảnh A2B, chung cư Imperia, 143 Nguyễn Tuân</t>
  </si>
  <si>
    <t>PTMart0005</t>
  </si>
  <si>
    <t>PTMart (Chị Trang)</t>
  </si>
  <si>
    <t>Nhà 09 lô TT-02 khu liền kề HD MON ngõ 2, phố Hàm nghi, HN</t>
  </si>
  <si>
    <t>PTmart0006</t>
  </si>
  <si>
    <t>PTmart Đại Từ</t>
  </si>
  <si>
    <t>32 Đại Từ, HN</t>
  </si>
  <si>
    <t>ĐẠI KIM</t>
  </si>
  <si>
    <t>PTmart0007</t>
  </si>
  <si>
    <t>PT Mart Hà Đông</t>
  </si>
  <si>
    <t>105 Chu Văn An, Hà Đông, HN</t>
  </si>
  <si>
    <t>PTmart0008</t>
  </si>
  <si>
    <t>PTMart Terra An Hưng</t>
  </si>
  <si>
    <t>Căn DV06, tòa V1, CC Terra An Hưng, KĐT An Hưng, đường Tố Hữu, P.La Khê, Q.Hà Đông, HN</t>
  </si>
  <si>
    <t>PTmart0009</t>
  </si>
  <si>
    <t>PTMart 505 Minh Khai</t>
  </si>
  <si>
    <t>TTTM Sảnh A, khu chung cư Hòa BÌnh Green City, 505 Minh Khai, phường Vĩnh Tuy, quận Hai Bà Trưng, thành phố Hà Nội</t>
  </si>
  <si>
    <t>PTmart0010</t>
  </si>
  <si>
    <t>PTMart Sảnh G2 số 2 Kim Giang</t>
  </si>
  <si>
    <t>Sảnh G2 số 2 Kim Giang, Phường Kim Giang, Quận Thanh Xuân, Thành phố Hà Nội</t>
  </si>
  <si>
    <t>PTmart0011</t>
  </si>
  <si>
    <t>PTMart Tầng 1 Tòa nhà Phú Thịnh Green Park</t>
  </si>
  <si>
    <t>Tầng 1 Tòa nhà Phú Thịnh Green Park, Trung tâm hành chính quận Hà Đông, Hà Cầu, Hà Đông</t>
  </si>
  <si>
    <t>Hà Đông</t>
  </si>
  <si>
    <t>PVH207</t>
  </si>
  <si>
    <t>Phòng Vận Hành 207 HCM</t>
  </si>
  <si>
    <t>QUANGMINH</t>
  </si>
  <si>
    <t>CÔNG TY CỔ PHẦN QUANG MINH</t>
  </si>
  <si>
    <t>1335/7 Đường Tỉnh Lộ 43, Khu phố 2, Phường Bình Chiểu, Quận Thủ Đức, TP Hồ Chí Minh, Việt Nam</t>
  </si>
  <si>
    <t>0302650702</t>
  </si>
  <si>
    <t>QUYENC6HN</t>
  </si>
  <si>
    <t>Nguyễn Đình Quyền</t>
  </si>
  <si>
    <t>QUYETTHANG</t>
  </si>
  <si>
    <t>CÔNG TY TNHH QUYẾT THẮNG NHA TRANG</t>
  </si>
  <si>
    <t>01-NOTT, đường số 30, Khu đô thị mới Phước Long, Phường Phước Long, Thành phố Nha Trang, Tỉnh Khánh Hòa, Việt Nam</t>
  </si>
  <si>
    <t>4201369965</t>
  </si>
  <si>
    <t>Phường Phước Long</t>
  </si>
  <si>
    <t>READDY MART</t>
  </si>
  <si>
    <t>CN3 -Tòa B Kim Văn Kim Lũ, quận Hoàng Mai, thành phố Hà Nội</t>
  </si>
  <si>
    <t>Đường Giải Phóng, phường Giáp Bát, quận Hoàng Mai, thành phố Hà Nội</t>
  </si>
  <si>
    <t>BT số 1 - Dãy TT 1 - K35 Tân Mai - Phường Tân Mai - Quận Hoàng Mai - Thành phố Hà Nội</t>
  </si>
  <si>
    <t>Căn DV-B7 Tòa B KĐT SkyCentral 176 Định Công, phường Định Công, quận Hoàng Mai, TP.Hà Nội</t>
  </si>
  <si>
    <t>CS1 -Tòa C Kim Văn Kim Lũ, quận Hoàng Mai, thành phố Hà Nội</t>
  </si>
  <si>
    <t>CS5 - TT2-17, Kim Văn, Hoàng Mai, Hà Nội</t>
  </si>
  <si>
    <t>READYMART-HNI-TTX-CS7</t>
  </si>
  <si>
    <t>readymart căn d4.3-d4.4 tòa d khu b , kdt imperia garden 203 nguyễn huy tưởng</t>
  </si>
  <si>
    <t>căn d4.3-d4.4 tòa d khu b , kdt imperia garden 203 nguyễn huy tưởng , thanh xuân , hà nội</t>
  </si>
  <si>
    <t>Thanh Xuân</t>
  </si>
  <si>
    <t>Phường Thanh Xuân</t>
  </si>
  <si>
    <t>Số 8 Đường số 3, Khu dân cư Đại Phúc, Xã Bình Hưng, Huyện Bình Chánh, Thành phố Hồ Chí Minh, Việt Nam</t>
  </si>
  <si>
    <t>0315576319</t>
  </si>
  <si>
    <t>RECESS</t>
  </si>
  <si>
    <t>CÔNG TY TNHH RECESS</t>
  </si>
  <si>
    <t>Tầng 19, Tòa nhà Saigon Centre, Tháp 2, 67 Lê Lợi, Phường Bến Nghé, Quận 1, Thành phố Hồ Chí Minh, Việt Nam</t>
  </si>
  <si>
    <t>Sàn Lazada</t>
  </si>
  <si>
    <t>RETAIL</t>
  </si>
  <si>
    <t>CÔNG TY TNHH GROVE NEW RETAIL</t>
  </si>
  <si>
    <t>197 Nguyễn Thị Minh Khai, Phường Nguyễn Cư Trinh, Quận 1, Thành phố Hồ Chí Minh, Việt Nam</t>
  </si>
  <si>
    <t>0316532681</t>
  </si>
  <si>
    <t>retail0001</t>
  </si>
  <si>
    <t>RETAIL ĐINH TIÊN HOÀNG, Q.1</t>
  </si>
  <si>
    <t>45 Đinh Tiên Hoàng, P.Bến Nghé, Q.1, HCM</t>
  </si>
  <si>
    <t>retail0002</t>
  </si>
  <si>
    <t>RETAIL MAI CHÍ THỌ, Q.2</t>
  </si>
  <si>
    <t>Tháp S04, Chung Cư The Sun Avenue, 28 Mai Chí Thọ,TP.Thủ Đức, HCM</t>
  </si>
  <si>
    <t>retail0003</t>
  </si>
  <si>
    <t>RETAIL NGUYỄN THỊ MINH KHAI, Q.1</t>
  </si>
  <si>
    <t>197, Nguyễn Thị Minh Khai, Phường Nguyễn Cư Trinh, Quận 1, HCM</t>
  </si>
  <si>
    <t>retail0004</t>
  </si>
  <si>
    <t>RETAIL PHAN VĂN TRỊ, Q.Gò Vấp</t>
  </si>
  <si>
    <t>00.04 Lô P2, 18 Phan Văn Trị, Phường 10, Quận Gò Vấp, HCM</t>
  </si>
  <si>
    <t>retail0005</t>
  </si>
  <si>
    <t>RETAIL ZENTOWER, Q.12</t>
  </si>
  <si>
    <t>35 QL1A, Phường Tân Thới An, Quận 12, HCM</t>
  </si>
  <si>
    <t>retail0006</t>
  </si>
  <si>
    <t>RETAIL LÊ HỒNG PHONG, Q.10</t>
  </si>
  <si>
    <t>16A Lê Hồng Phong, P.12, Q.10, HCM</t>
  </si>
  <si>
    <t>retail0007</t>
  </si>
  <si>
    <t>RETAIL NGUYỄN THỊ THẬP, Q.7</t>
  </si>
  <si>
    <t>446 nguyễn thị thập, phường tân quy, quận 7, HCM</t>
  </si>
  <si>
    <t>retail0008</t>
  </si>
  <si>
    <t>RETAIL NƠ TRANG LONG, Q.Bình Thạnh</t>
  </si>
  <si>
    <t>204 nơ trang long, phường 12, quận bình thạnh, HCM</t>
  </si>
  <si>
    <t>SAIGONHD</t>
  </si>
  <si>
    <t>CÔNG TY CỔ PHẦN SÀI GÒN HD</t>
  </si>
  <si>
    <t>182 Hồ Văn Huê, Phường Đức Nhuận, Thành phố Hồ Chí Minh, Việt Nam</t>
  </si>
  <si>
    <t>0310767013</t>
  </si>
  <si>
    <t>182 Hồ Văn Huê, Phường 09, Quận Phú Nhuận, Thành phố Hồ Chí Minh, Việt Nam</t>
  </si>
  <si>
    <t>saigonhd01</t>
  </si>
  <si>
    <t>saigonhd02</t>
  </si>
  <si>
    <t>CÔNG TY CỔ PHẦN SÀI GÒN HD / SG PEARL</t>
  </si>
  <si>
    <t>Saphire 1, SG Pearl, 92 Nguyễn Hữu Cảnh, P.22, Q.Bình Thạnh, HCM</t>
  </si>
  <si>
    <t>saigonhd03</t>
  </si>
  <si>
    <t>CÔNG TY CỔ PHẦN SÀI GÒN HD / EMPIRE CIT</t>
  </si>
  <si>
    <t>shop T05-06, Block Tilia ( đường nội bộ N18-D11) Emprie City, thủ Thiêm, Thủ Đức</t>
  </si>
  <si>
    <t>saigonhd04</t>
  </si>
  <si>
    <t>CÔNG TY CỔ PHẦN SÀI GÒN HD - Vista Verde</t>
  </si>
  <si>
    <t>Tòa nhà Vista Verde-RP-01, Tầng 1, TTM Faifo Lane, Đường Đồng Văn Cống, P.Thạnh Mỹ Lợi, TP.Thủ Đức</t>
  </si>
  <si>
    <t>saigonhd05</t>
  </si>
  <si>
    <t>CÔNG TY CỔ PHẦN SÀI GÒN HD / THE PARK RESIDENCE</t>
  </si>
  <si>
    <t>The Park Residence, Khu 12 , Nguyễn Hữu Thọ, Phước kiển, Nhà Bè, HCM</t>
  </si>
  <si>
    <t>saigonhd06</t>
  </si>
  <si>
    <t>CÔNG TY CỔ PHẦN SÀI GÒN HD / LAVITA CHARM</t>
  </si>
  <si>
    <t>Tầng trệt TTTM Lavita Charm, đường số 1, P.Trường Thọ, Tp.thủ Đức, HCM</t>
  </si>
  <si>
    <t>saigonhd07</t>
  </si>
  <si>
    <t>CÔNG TY CỔ PHẦN SÀI GÒN HD / RIVERSIDE</t>
  </si>
  <si>
    <t>Số G1.1.10, tầng 1, cửa hàng 10, khối G, ấp 5, xã Phước Kiểng, Nhà Bè, HCM</t>
  </si>
  <si>
    <t>saigonhd08</t>
  </si>
  <si>
    <t>CÔNG TY CỔ PHẦN SÀI GÒN HD / Kho bán hàng - VISTA</t>
  </si>
  <si>
    <t>628C Xa lộ Hà Nội, P.An Phú, Q.2, HCM</t>
  </si>
  <si>
    <t>saigonhd09</t>
  </si>
  <si>
    <t>CÔNG TY CỔ PHẦN SÀI GÒN HD / Kho bán hàng - Richmond</t>
  </si>
  <si>
    <t>Richmond City, 207C Nguyễn Xí, Phường 26, quận Bình Thạnh, thành phố Hồ Chí Minh</t>
  </si>
  <si>
    <t>Phường 26</t>
  </si>
  <si>
    <t>saigonhd10</t>
  </si>
  <si>
    <t>CÔNG TY CỔ PHẦN SÀI GÒN HD / Kho bán hàng - Celadon C</t>
  </si>
  <si>
    <t>Shophouse S1.0.05, Đường N1, Celadon City, phường Sơn Kỳ, quận Tân Phú, thành phố Hồ Chí Minh</t>
  </si>
  <si>
    <t>Phường Sơn Kỳ</t>
  </si>
  <si>
    <t>saigonhd11</t>
  </si>
  <si>
    <t>CÔNG TY CỔ PHẦN SÀI GÒN HD / Kho bán hàng - Q7 Saigon</t>
  </si>
  <si>
    <t>Lô ABL1-05, Tầng trệt TTTM Q7 Saigon Riverside Complex, Số 4 Đào Trí, phường Phú Thuận, Quận 7, Thành phố Hồ Chí Minh</t>
  </si>
  <si>
    <t>saigonhd368ntt</t>
  </si>
  <si>
    <t>CÔNG TY CỔ PHẦN SÀI GÒN HD / Kho bán hàng - Số 368 Nguyễn Thị Thập</t>
  </si>
  <si>
    <t>Số 368 Nguyễn Thị Thập, Phường Tân Quy, Quận 7, TPHCM</t>
  </si>
  <si>
    <t>Phường Tân Quy</t>
  </si>
  <si>
    <t>saigonhd3a11</t>
  </si>
  <si>
    <t>CÔNG TY CỔ PHẦN SÀI GÒN HD - Picity High</t>
  </si>
  <si>
    <t>P3A11 - P3A13, đường D, khu đô thị Picity High Park, phường Thạnh Xuân, quận 12, thành phố Hồ Chí Minh</t>
  </si>
  <si>
    <t>saigonhd3t2</t>
  </si>
  <si>
    <t>CÔNG TY CỔ PHẦN SÀI GÒN HD - Vincom 3T2</t>
  </si>
  <si>
    <t>Lô L2-09B, Vincom Plaza 3 Tháng 2, Số 3 Đường 3 Tháng 2, Phường 11, Quận 10, Tp.HCM</t>
  </si>
  <si>
    <t>SAIGONSTAR</t>
  </si>
  <si>
    <t>Khách Sạn Sài Gòn Star</t>
  </si>
  <si>
    <t>204 Nguyễn Thị Minh khai, P.6, Quận 3, TP.HCM</t>
  </si>
  <si>
    <t>0300568442</t>
  </si>
  <si>
    <t>SANBAYNHATRANG</t>
  </si>
  <si>
    <t>Chi nhánh Nha Trang- Công ty cổ phần dịch vụ hàng không sân bay Đà Nẵng</t>
  </si>
  <si>
    <t>Sân bay quốc tế Cam Ranh- P.Cam Nghĩa - Tp. Cam Ranh - T.Khánh Hòa</t>
  </si>
  <si>
    <t>0400102045005</t>
  </si>
  <si>
    <t>41 Thảo Điền, Phường An Khánh, Thành phố Hồ Chí Minh, Việt Nam</t>
  </si>
  <si>
    <t>0311187079</t>
  </si>
  <si>
    <t>sanhdieu0001</t>
  </si>
  <si>
    <t>21 Võ Trường Toản, P.Thảo Điền, Q.2, HCM</t>
  </si>
  <si>
    <t>sanhdieu0002</t>
  </si>
  <si>
    <t>64 Nguyễn Đức Cảnh, P.Tân Phong, Q.7, HCM</t>
  </si>
  <si>
    <t>sanhdieu0003</t>
  </si>
  <si>
    <t>41 Thảo Điền, P.Thảo Điền, Q2, HCM</t>
  </si>
  <si>
    <t>sanhdieu0005</t>
  </si>
  <si>
    <t>SÀNH ĐIỆU Annam Gourmet Saigon Pearl</t>
  </si>
  <si>
    <t>Shouphouse Số SH06-SH07, tòa nhà Opal Tower, 92 nguyễn hữu cảnh, P22, Quận Bình Thạnh</t>
  </si>
  <si>
    <t>sanhdieu0006</t>
  </si>
  <si>
    <t>51-73 ĐƯỜNG NGUYỄN LƯƠNG BẰNG, KHU PHỐ THE ASCENTIA, PHƯỜNG TÂN PHÚ, QUẬN 7, TP.HCM</t>
  </si>
  <si>
    <t>sanhdieu0007</t>
  </si>
  <si>
    <t>sanhdieu0008</t>
  </si>
  <si>
    <t>SÀNH ĐIỆU Annam Gourmet Landmark 81</t>
  </si>
  <si>
    <t>B1-15-16-17 LANDMARK81, 772 ĐIỆN BIÊN PHỦ, PHƯỜNG 22, QUẬN BÌNH THẠNH, TP. HCM</t>
  </si>
  <si>
    <t>sanhdieu0009</t>
  </si>
  <si>
    <t>184 Nguyễn Văn Trỗi, P.8, Q.Phú Nhuận, HCM</t>
  </si>
  <si>
    <t>sanhdieu0010</t>
  </si>
  <si>
    <t>B3, 65 LÊ LỢI, PHƯỜNG BẾN NGHÉ, QUẬN 1, TP HCM</t>
  </si>
  <si>
    <t>sanhdieu0011</t>
  </si>
  <si>
    <t>16-18 Hai Bà Trưng, P.Bến Nghé, Q.1, HCM</t>
  </si>
  <si>
    <t>sanhdieu0012</t>
  </si>
  <si>
    <t>Số 1 Phan Văn Đáng, P.Thạnh Mỹ Lợi, Q.2, HCM</t>
  </si>
  <si>
    <t>sanhdieu0013</t>
  </si>
  <si>
    <t>SÀNH ĐIỆU Annam Gourmet Shop Thao Dien Green</t>
  </si>
  <si>
    <t>192, Đường Nguyễn Văn Hưởng, Phường Thảo Điền, SH07-SH08, Thành phố Thủ Đức, Thành phố Hồ Chí Minh</t>
  </si>
  <si>
    <t>B14, B15, B22, B23, B24, B25, B26 tòa nhà Syrena, Số 51 phố Xuân Diệu, Phường Tây Hồ, Thành phố Hà Nội, Việt Nam</t>
  </si>
  <si>
    <t>0311187079-004</t>
  </si>
  <si>
    <t>Tây Mỗ</t>
  </si>
  <si>
    <t>sanhdieu458</t>
  </si>
  <si>
    <t>SÀNH ĐIỆU Annam Goumet - VINCOM TIMES CITY store</t>
  </si>
  <si>
    <t>Tầng hầm B1, 458 Minh Khai, quận Hai Bà Trưng, Hà Nội</t>
  </si>
  <si>
    <t>sanhdieu9001</t>
  </si>
  <si>
    <t>Lô 108-110, tầng L1 TTTM Vincom Plaza Long Biên, KĐT Sinh thái Vinhomes Riverside, P.Phúc Lợi, Q.Long Biên, HN</t>
  </si>
  <si>
    <t>sanhdieu9002</t>
  </si>
  <si>
    <t>51 Xuân Diệu, P.Quảng An, Q.Tây Hồ, HN</t>
  </si>
  <si>
    <t>sanhdieu9003</t>
  </si>
  <si>
    <t>SÀNH ĐIỆU Smart city</t>
  </si>
  <si>
    <t>L1 28-30 &amp; L1 28B TẦNG 1 TTTM VINCOM MEGA MALL, PHƯỜNG ĐẠI MỖ, QUẬN NAM TỪ LIÊM, HN</t>
  </si>
  <si>
    <t>SATRA</t>
  </si>
  <si>
    <t>CHI NHÁNH TỔNG CÔNG TY THƯƠNG MẠI SÀI GÒN - TNHH MỘT THÀNH VIÊN - TRUNG TÂM PHÁT TRIỂN ĐỊA ỐC SATRA</t>
  </si>
  <si>
    <t>Số 275B Phạm Ngũ Lão, Phường Bến Thành, TP Hồ Chí Minh, Việt Nam.</t>
  </si>
  <si>
    <t>0300100037</t>
  </si>
  <si>
    <t>satra0001</t>
  </si>
  <si>
    <t>Satrafoods LÊ THỊ RIÊNG</t>
  </si>
  <si>
    <t>2-4-6 Lê Thị Riêng, Phường Bến Thành, Tp.HCM</t>
  </si>
  <si>
    <t>SATRA;MIENNAM</t>
  </si>
  <si>
    <t>satra0002</t>
  </si>
  <si>
    <t>Satrafoods LÊ LỢI</t>
  </si>
  <si>
    <t>74 Lê Lợi, P.Bến Thành, Quận 1</t>
  </si>
  <si>
    <t>satra0003</t>
  </si>
  <si>
    <t>Satrafoods NGUYỄN HUỆ</t>
  </si>
  <si>
    <t>103 Nguyễn Huệ, P.Bến Nghé, Quận 1</t>
  </si>
  <si>
    <t>satra0004</t>
  </si>
  <si>
    <t>Satrafoods ĐỒNG KHỞI</t>
  </si>
  <si>
    <t>32 Đồng Khởi, P.Bến Nghé, Quận 1</t>
  </si>
  <si>
    <t>satra0005</t>
  </si>
  <si>
    <t>Satrafoods LƯƠNG HỮU KHÁNH</t>
  </si>
  <si>
    <t>12 Lương Hữu Khánh, P.Phạm Ngũ Lão, Quận 1</t>
  </si>
  <si>
    <t>satra0006</t>
  </si>
  <si>
    <t>Satrafoods LÊ THÁNH TÔN</t>
  </si>
  <si>
    <t>204-206 Lê Thánh Tôn, Phường Bến Thành, Tp.HCM</t>
  </si>
  <si>
    <t>satra0007</t>
  </si>
  <si>
    <t>Satrafoods ĐINH TIÊN HOÀNG</t>
  </si>
  <si>
    <t>177 Đinh Tiên Hoàng, P.Tân Định, Tp.HCM</t>
  </si>
  <si>
    <t>satra0008</t>
  </si>
  <si>
    <t>Satrafoods CỐNG QUỲNH</t>
  </si>
  <si>
    <t>117 Cống Quỳnh, P.Nguyễn Cư Trinh, Quận 1</t>
  </si>
  <si>
    <t>satra0009</t>
  </si>
  <si>
    <t>Satrafoods LÝ TỰ TRỌNG</t>
  </si>
  <si>
    <t>Khu C, Bệnh viện Nhi Đồng 2, 14 Lý Tự Trọng, P.Bến Nghé, Q.1</t>
  </si>
  <si>
    <t>satra0010</t>
  </si>
  <si>
    <t>Satrafoods NGUYỄN DUY TRINH 1</t>
  </si>
  <si>
    <t>187 Nguyễn Duy Trinh, Phường Cát Lái, Tp.HCM</t>
  </si>
  <si>
    <t>SATRA; MIENNAM</t>
  </si>
  <si>
    <t>satra0011</t>
  </si>
  <si>
    <t>1069 NGUYỄN THỊ ĐỊNH</t>
  </si>
  <si>
    <t>312 Nguyễn Thị Định, Phường Cát Lái, Tp.HCM</t>
  </si>
  <si>
    <t>satra0012</t>
  </si>
  <si>
    <t>Satrafoods NGUYỄN DUY TRINH 2</t>
  </si>
  <si>
    <t>975 Nguyễn Duy Trinh, Phường Cát Lái, Tp.HCM</t>
  </si>
  <si>
    <t>satra0013</t>
  </si>
  <si>
    <t>Satrafoods NGUYỄN THỊ ĐỊNH 2</t>
  </si>
  <si>
    <t>3/1 Nguyễn Thị Định, Phường Bình Trưng, Tp.HCM</t>
  </si>
  <si>
    <t>satra0014</t>
  </si>
  <si>
    <t>Satrafoods 455 VÕ VĂN TẦN</t>
  </si>
  <si>
    <t>455 Võ Văn Tần, Phường Bàn Cờ, Tp.HCM</t>
  </si>
  <si>
    <t>satra0015</t>
  </si>
  <si>
    <t>Satrafoods ĐIỆN BIÊN PHỦ</t>
  </si>
  <si>
    <t>635A Điện Biên Phủ, Phường Bàn Cờ, Tp.HCM</t>
  </si>
  <si>
    <t>satra0016</t>
  </si>
  <si>
    <t>Satrafoods NGUYỄN TẤT THÀNH</t>
  </si>
  <si>
    <t>107 Nguyễn Tất Thành, Phường 13, Quận 4</t>
  </si>
  <si>
    <t>satra0017</t>
  </si>
  <si>
    <t>Satrafoods TÔN ĐẢN</t>
  </si>
  <si>
    <t>359A Tôn Đản, Phường 15, Quận 4</t>
  </si>
  <si>
    <t>satra0018</t>
  </si>
  <si>
    <t>Satrafoods ĐƯỜNG SỐ 41</t>
  </si>
  <si>
    <t>46-48 Đường số 41, Phường Khánh Hội, Tp.HCM</t>
  </si>
  <si>
    <t>satra0019</t>
  </si>
  <si>
    <t>Satrafoods LÊ VĂN LINH</t>
  </si>
  <si>
    <t>48–50 Lê Văn Linh, Phường Xóm Chiếu, Tp.HCM</t>
  </si>
  <si>
    <t>SATRA025;SATRA;MIENNAM</t>
  </si>
  <si>
    <t>satra0020</t>
  </si>
  <si>
    <t>Satrafoods NGUYỄN KHOÁI</t>
  </si>
  <si>
    <t>11B Nguyễn Khoái, P.1, Q.4</t>
  </si>
  <si>
    <t>satra0021</t>
  </si>
  <si>
    <t>Satrafoods XÓM CHIẾU</t>
  </si>
  <si>
    <t>235 Xóm Chiếu, P.15, Q.4</t>
  </si>
  <si>
    <t>satra0022</t>
  </si>
  <si>
    <t>Satrafoods HÙNG VƯƠNG</t>
  </si>
  <si>
    <t>347-349-351-353 Hùng Vương, Phường An Đông, Tp.HCM</t>
  </si>
  <si>
    <t>satra0023</t>
  </si>
  <si>
    <t>Satrafoods TRẦN HƯNG ĐẠO</t>
  </si>
  <si>
    <t>744 Trần Hưng Đạo, Phường 2, Quận 5</t>
  </si>
  <si>
    <t>satra0024</t>
  </si>
  <si>
    <t>Satrafoods HẢI THƯỢNG LÃN ÔNG</t>
  </si>
  <si>
    <t>177 Hải Thượng Lãn Ông, Phường Chợ Lớn, Tp.HCM</t>
  </si>
  <si>
    <t>satra0025</t>
  </si>
  <si>
    <t>Satrafoods CHÂU VĂN LIÊM</t>
  </si>
  <si>
    <t>20-22 Châu Văn Liêm, Phường Chợ Lớn, Tp.HCM</t>
  </si>
  <si>
    <t>satra0026</t>
  </si>
  <si>
    <t>Satrafoods PHAN VĂN KHỎE</t>
  </si>
  <si>
    <t>30A Phan Văn Khỏe, Phường Chợ Lớn, Tp.HCM</t>
  </si>
  <si>
    <t>satra0027</t>
  </si>
  <si>
    <t>Satrafoods 195-197 Bà Hom</t>
  </si>
  <si>
    <t>195-197 Bà Hom, Phường 13, Quận 6, HCM</t>
  </si>
  <si>
    <t>satra0028</t>
  </si>
  <si>
    <t>Satrafoods NGUYỄN VĂN LUÔNG</t>
  </si>
  <si>
    <t>278A Nguyễn Văn Luông, Phường 12, Quận 6, HCM</t>
  </si>
  <si>
    <t>satra0029</t>
  </si>
  <si>
    <t>Satrafoods TÂN HÒA ĐÔNG</t>
  </si>
  <si>
    <t>243 Tân Hòa Đông, Phường Phú Lâm, Tp.HCM</t>
  </si>
  <si>
    <t>satra0030</t>
  </si>
  <si>
    <t>Satrafoods THÁP MƯỜI</t>
  </si>
  <si>
    <t>146 Tháp Mười, Phường Bình Tây, Tp.HCM</t>
  </si>
  <si>
    <t>satra0031</t>
  </si>
  <si>
    <t>Satrafoods AN DƯƠNG VƯƠNG</t>
  </si>
  <si>
    <t>404 An Dương Vương, Phường Bình Phú, Tp.HCM</t>
  </si>
  <si>
    <t>satra0032</t>
  </si>
  <si>
    <t>Satrafoods CƯ XÁ PHÚ LÂM D</t>
  </si>
  <si>
    <t>28 Lô U, Cư xá Phú Lâm D, Phường Bình Phú, Tp.HCM</t>
  </si>
  <si>
    <t>satra0033</t>
  </si>
  <si>
    <t>Satrafoods TÂN HÓA</t>
  </si>
  <si>
    <t>53 Tân Hóa, P.14, Q.6</t>
  </si>
  <si>
    <t>satra0034</t>
  </si>
  <si>
    <t>Satrafoods HUỲNH TẤN PHÁT</t>
  </si>
  <si>
    <t>639 Huỳnh Tấn Phát, Phường Tân Thuận, TpHCM</t>
  </si>
  <si>
    <t>satra0035</t>
  </si>
  <si>
    <t>Satrafoods ĐƯỜNG SỐ 17</t>
  </si>
  <si>
    <t>6-8 Đường Số 17, Phường Tân Hưng, Tp.HCM</t>
  </si>
  <si>
    <t>satra0036</t>
  </si>
  <si>
    <t>Satrafoods LÊ VĂN LƯƠNG</t>
  </si>
  <si>
    <t>353 Lê Văn Lương, Phường Tân Hưng, Tp.HCM</t>
  </si>
  <si>
    <t>satra0037</t>
  </si>
  <si>
    <t>Satrafoods NGỌC LAN</t>
  </si>
  <si>
    <t>Khu Thương Mại A2.1 (Tầng 1), chung cư Ngọc Lan, số 35 đường Phú Thuận, Phường Phú Thuận, Tp.HCM</t>
  </si>
  <si>
    <t>satra0038</t>
  </si>
  <si>
    <t>Satrafoods PHÚ MỸ HƯNG(STARHILL)</t>
  </si>
  <si>
    <t>Số 1, Đường Số 10 (C15B), khu phố Starhill, khu đô thị Phú Mỹ Hưng, Phường Tân Mỹ, Tp.HCM</t>
  </si>
  <si>
    <t>SATRA-004</t>
  </si>
  <si>
    <t>CN TCT TM SÀI GÒN – TNHH MTV – SIÊU THỊ SÀI GÒN</t>
  </si>
  <si>
    <t>460 Đường 3 tháng 2, Phường Hòa Hưng, Thành phố Hồ Chí Minh, Việt Nam</t>
  </si>
  <si>
    <t>MIENNAM; SATRA</t>
  </si>
  <si>
    <t>0300100037-004</t>
  </si>
  <si>
    <t>satra0040</t>
  </si>
  <si>
    <t>Satrafoods LÂM VĂN BỀN</t>
  </si>
  <si>
    <t>86 Lâm Văn Bền, Phường Tân Hưng, Tp.HCM</t>
  </si>
  <si>
    <t>satra0041</t>
  </si>
  <si>
    <t>Satrafoods LÝ PHỤC MAN</t>
  </si>
  <si>
    <t>98 Lý Phục Man, Phường Tân Thuận, Tp.HCM</t>
  </si>
  <si>
    <t>satra0042</t>
  </si>
  <si>
    <t>Satrafoods BÙI VĂN BA</t>
  </si>
  <si>
    <t>157-157A Bùi Văn Ba, Phường Tân Thuận, Tp.HCM</t>
  </si>
  <si>
    <t>satra0043</t>
  </si>
  <si>
    <t>Satrafoods DƯƠNG BÁ TRẠC</t>
  </si>
  <si>
    <t>236-238 Dương Bá Trạc, Phường 2, Quận 8</t>
  </si>
  <si>
    <t>satra0044</t>
  </si>
  <si>
    <t>Satrafoods PHẠM THẾ HIỂN 1</t>
  </si>
  <si>
    <t>803-805 Phạm Thế Hiển, Phường Chánh Hưng, Tp.HCM</t>
  </si>
  <si>
    <t>satra0045</t>
  </si>
  <si>
    <t>Satrafoods HƯNG PHÚ</t>
  </si>
  <si>
    <t>789-791 Hưng Phú, Phường 9, Quận 8</t>
  </si>
  <si>
    <t>satra0046</t>
  </si>
  <si>
    <t>Satrafoods DẠ NAM</t>
  </si>
  <si>
    <t>52 Dạ Nam, Phường Chánh Hưng, Tp.HCM</t>
  </si>
  <si>
    <t>satra0047</t>
  </si>
  <si>
    <t>Satrafoods PHẠM THẾ HIỂN 2</t>
  </si>
  <si>
    <t>1438F Phạm Thế Hiển, Phường Bình Đông, Tp.HCM</t>
  </si>
  <si>
    <t>satra0048</t>
  </si>
  <si>
    <t>Satrafoods BÌNH ĐIỀN</t>
  </si>
  <si>
    <t>Kiot số 2, Trung tâm thương mại Bình Điền, Đại lộ N V Linh , KP6, Phường 7, Quận 8</t>
  </si>
  <si>
    <t>satra0049</t>
  </si>
  <si>
    <t>Satrafoods PHẠM THẾ HIỂN 3</t>
  </si>
  <si>
    <t>3437 Phạm Thế Hiển, Phường Bình Đông, Tp.HCM</t>
  </si>
  <si>
    <t>satra0050</t>
  </si>
  <si>
    <t>Satrafoods AN DƯƠNG VƯƠNG 2</t>
  </si>
  <si>
    <t>Khu thương mại, Tầng trệt (tầng 1), chung cư Avila, 114 An Dương Vương, Phường Phú Định, Tp.HCM</t>
  </si>
  <si>
    <t>satra0051</t>
  </si>
  <si>
    <t>Satrafoods AN DƯƠNG VƯƠNG 3</t>
  </si>
  <si>
    <t>62 An Dương Vương, P.16, Q.8</t>
  </si>
  <si>
    <t>satra0052</t>
  </si>
  <si>
    <t>Satrafoods PHẠM THẾ HIỂN 4</t>
  </si>
  <si>
    <t>1146 Phạm Thế Hiển, Phường Chánh Hưng, Tp.HCM</t>
  </si>
  <si>
    <t>satra0053</t>
  </si>
  <si>
    <t>Satrafoods TÙNG THIỆN VƯƠNG</t>
  </si>
  <si>
    <t>454 Tùng Thiện Vương, Phường Phú Định, Tp.HCM</t>
  </si>
  <si>
    <t>satra0054</t>
  </si>
  <si>
    <t>Satrafoods ĐƯỜNG SỐ 1 - CẢNG SÔNG PĐ</t>
  </si>
  <si>
    <t>05-07 Lô A Đường Số 1, Khu tái định cư Cảng Sông Phú Định, Phường Phú Định, Tp.HCM</t>
  </si>
  <si>
    <t>satra0055</t>
  </si>
  <si>
    <t>Satrafoods ĐỖ XUÂN HỢP</t>
  </si>
  <si>
    <t>315 Đỗ Xuân Hợp, P.Phước Long B, Quận 9</t>
  </si>
  <si>
    <t>satra0056</t>
  </si>
  <si>
    <t>Satrafoods LÊ VĂN VIỆT</t>
  </si>
  <si>
    <t>252 Lê Văn Việt, P.Tăng Nhơn Phú B, Quận 9</t>
  </si>
  <si>
    <t>satra0057</t>
  </si>
  <si>
    <t>Satrafoods ĐỖ XUÂN HỢP 2</t>
  </si>
  <si>
    <t>87A Đỗ Xuân Hợp, P. Phước Long B, Quận 9</t>
  </si>
  <si>
    <t>satra0058</t>
  </si>
  <si>
    <t>Satrafoods TÂY HÒA</t>
  </si>
  <si>
    <t>43 Tây Hòa, Phường Phước Long, Tp.HCM</t>
  </si>
  <si>
    <t>satra0059</t>
  </si>
  <si>
    <t>Satrafoods NGUYỄN VĂN TĂNG</t>
  </si>
  <si>
    <t>215 Nguyễn Văn Tăng, P.Long Thạnh Mỹ, Q.9</t>
  </si>
  <si>
    <t>satra0060</t>
  </si>
  <si>
    <t>Satrafoods ĐÌNH PHONG PHÚ</t>
  </si>
  <si>
    <t>204 Đình Phong Phú, Phường Tăng Nhơn Phú, TP.HCM</t>
  </si>
  <si>
    <t>satra0061</t>
  </si>
  <si>
    <t>Satrafoods DƯƠNG ĐÌNH HỘI</t>
  </si>
  <si>
    <t>54B Dương Đình Hội, Phường Phước Long, TP.HCM</t>
  </si>
  <si>
    <t>satra0062</t>
  </si>
  <si>
    <t>Satrafoods NGUYỄN DUY TRINH 3</t>
  </si>
  <si>
    <t>1403 Nguyễn Duy Trinh, Phường Long Phước, Tp.HCM</t>
  </si>
  <si>
    <t>satra0063</t>
  </si>
  <si>
    <t>Satrafoods NGÔ QUYỀN</t>
  </si>
  <si>
    <t>88 Ngô Quyền, P.Hiệp Phú, Q.9</t>
  </si>
  <si>
    <t>satra0064</t>
  </si>
  <si>
    <t>Satrafoods LÒ LU</t>
  </si>
  <si>
    <t>88 Lò Lu, Phường Long Phước, Tp.HCM</t>
  </si>
  <si>
    <t>satra0065</t>
  </si>
  <si>
    <t>Satrafoods ĐÌNH PHONG PHÚ 2</t>
  </si>
  <si>
    <t>115A Đình Phong Phú, Phường Tăng Nhơn Phú, TP.HCM</t>
  </si>
  <si>
    <t>satra0066</t>
  </si>
  <si>
    <t>Satrafoods NGUYỄN DUY TRINH 4</t>
  </si>
  <si>
    <t>793 Nguyễn Duy Trinh, Phường Long Trường, Tp.HCM</t>
  </si>
  <si>
    <t>satra0067</t>
  </si>
  <si>
    <t>Satrafoods DƯƠNG ĐÌNH HỘI 2</t>
  </si>
  <si>
    <t>182 Dương Đình Hội, Phường Phước Long, TP.HCM</t>
  </si>
  <si>
    <t>satra0068</t>
  </si>
  <si>
    <t>Satrafoods NGUYỄN XIỂN</t>
  </si>
  <si>
    <t>742 Nguyễn Xiển, Phường Long Bình, TP.HCM</t>
  </si>
  <si>
    <t>satra0069</t>
  </si>
  <si>
    <t>Satrafoods MAN THIỆN</t>
  </si>
  <si>
    <t>80 Man Thiện, Phường Tăng Nhơn Phú, TP.HCM</t>
  </si>
  <si>
    <t>satra0070</t>
  </si>
  <si>
    <t>Satrafoods TRẦN NHÂN TÔN</t>
  </si>
  <si>
    <t>159 Trần Nhân Tôn, Phường Vườn Lài, Tp.HCM</t>
  </si>
  <si>
    <t>satra0071</t>
  </si>
  <si>
    <t>Satrafoods CỬU LONG</t>
  </si>
  <si>
    <t>85 Cửu Long, Phường Hòa Hưng, Tp.HCM</t>
  </si>
  <si>
    <t>satra0072</t>
  </si>
  <si>
    <t>Satrafoods 206-208 Trần Quý</t>
  </si>
  <si>
    <t>206-208 Trần Quý, Phường 6, Quận 11, HCM</t>
  </si>
  <si>
    <t>satra0073</t>
  </si>
  <si>
    <t>Satrafoods LẠC LONG QUÂN 1</t>
  </si>
  <si>
    <t>224 Lạc Long Quân, Phường Bình Thới, Tp.HCM</t>
  </si>
  <si>
    <t>satra0074</t>
  </si>
  <si>
    <t>Satrafoods 166 Bình Thới</t>
  </si>
  <si>
    <t>166 Bình Thới, Phường 14, Quận 11</t>
  </si>
  <si>
    <t>satra0075</t>
  </si>
  <si>
    <t>Satrafoods HOA SEN</t>
  </si>
  <si>
    <t>Khu dịch vụ công cộng, tầng trệt (tầng 1), chung cư Hoa Sen, 262/20 Lạc Long Quân, Phường Bình Thới, Tp.HCM</t>
  </si>
  <si>
    <t>satra0076</t>
  </si>
  <si>
    <t>Satrafoods LẠC LONG QUÂN 3</t>
  </si>
  <si>
    <t>306 Lạc Long Quân, Phường Hòa Bình, Tp.HCM</t>
  </si>
  <si>
    <t>satra0077</t>
  </si>
  <si>
    <t>Satrafoods LÊ VĂN KHƯƠNG</t>
  </si>
  <si>
    <t>304A-304B Lê Văn Khương, Phường Thới An,Tp.HCM</t>
  </si>
  <si>
    <t>satra0078</t>
  </si>
  <si>
    <t>Satrafoods NGUYỄN VĂN QUÁ 1</t>
  </si>
  <si>
    <t>1/64 Nguyễn Văn Quá, Phường Đông Hưng Thuận, Tp.HCM</t>
  </si>
  <si>
    <t>satra0079</t>
  </si>
  <si>
    <t>Satrafoods NGUYỄN ẢNH THỦ</t>
  </si>
  <si>
    <t>323 Nguyễn Ảnh Thủ, P.Hiệp Thành, Quận 12</t>
  </si>
  <si>
    <t>satra0080</t>
  </si>
  <si>
    <t>Satrafoods TÔ KÝ</t>
  </si>
  <si>
    <t>652A Tô Ký, Phường Trung Mỹ Tây, Tp.HCM</t>
  </si>
  <si>
    <t>satra0081</t>
  </si>
  <si>
    <t>Satrafoods NGUYỄN VĂN QUÁ 2</t>
  </si>
  <si>
    <t>73/1 Nguyễn Văn Quá, Phường Đông Hưng Thuận,Tp.HCM</t>
  </si>
  <si>
    <t>satra0082</t>
  </si>
  <si>
    <t>Satrafoods NGUYỄN THỊ ĐẶNG</t>
  </si>
  <si>
    <t>1E/1 Nguyễn Thị Đặng, Phường Tân Thới Hiệp, Tp.HCM</t>
  </si>
  <si>
    <t>satra0083</t>
  </si>
  <si>
    <t>Satrafoods NGUYỄN THỊ KIÊU</t>
  </si>
  <si>
    <t>46-46A Nguyễn Thị Kiêu, Phường Thới An, Tp.HCM</t>
  </si>
  <si>
    <t>satra0084</t>
  </si>
  <si>
    <t>Satrafoods TRẦN THỊ CỜ</t>
  </si>
  <si>
    <t>247 Trần Thị Cờ, Phường Thới An, Tp.HCM</t>
  </si>
  <si>
    <t>satra0085</t>
  </si>
  <si>
    <t>Satrafoods 2/89 Hà Huy Giáp</t>
  </si>
  <si>
    <t>2/89 Hà Huy Giáp, KP1, P.Thạnh Lộc, Q.12</t>
  </si>
  <si>
    <t>satra0086</t>
  </si>
  <si>
    <t>Satrafoods NGUYỄN THỊ KIỂU</t>
  </si>
  <si>
    <t>60F/17 Nguyễn Thị Kiểu, Phường Tân Thới Hiệp, Tp.HCM</t>
  </si>
  <si>
    <t>satra0087</t>
  </si>
  <si>
    <t>Satrafoods TÂN CHÁNH HIỆP 10</t>
  </si>
  <si>
    <t>49 Trần Thị Năm, Phường Trung Mỹ Tây, Tp.HCM</t>
  </si>
  <si>
    <t>satra0088</t>
  </si>
  <si>
    <t>Satrafoods BÙI CÔNG TRỪNG</t>
  </si>
  <si>
    <t>25 Bùi Công Trừng, Phường Thới An, Tp.HCM</t>
  </si>
  <si>
    <t>satra0089</t>
  </si>
  <si>
    <t>Satrafoods TÔ KÝ 2</t>
  </si>
  <si>
    <t>A3 Tô Ký, Khu nhà ở K82, Phường Trung Mỹ Tây, TP.HCM</t>
  </si>
  <si>
    <t>satra0090</t>
  </si>
  <si>
    <t>Satrafoods HÀ HUY GIÁP 2</t>
  </si>
  <si>
    <t>412B Hà Huy Giáp, Phường An Phú Đông, Tp.HCM</t>
  </si>
  <si>
    <t>satra0091</t>
  </si>
  <si>
    <t>Satrafoods NGUYỄN THỊ BÚP (TCH 2)</t>
  </si>
  <si>
    <t>281 Nguyễn Thị Búp, Phường Trung Mỹ Tây, Tp.HCM</t>
  </si>
  <si>
    <t>satra0092</t>
  </si>
  <si>
    <t>Satrafoods THẠNH LỘC</t>
  </si>
  <si>
    <t>66 Thạnh Lộc 27, Phường An Phú Đông, Tp.HCM</t>
  </si>
  <si>
    <t>satra0093</t>
  </si>
  <si>
    <t>Satrafoods NGUYỄN THỊ KIỂU 2</t>
  </si>
  <si>
    <t>74/4F Nguyễn Thị Kiểu, KP1, P.Hiệp Thành, Q.12</t>
  </si>
  <si>
    <t>satra0094</t>
  </si>
  <si>
    <t>Satrafoods ĐÔNG HƯNG THUẬN 2</t>
  </si>
  <si>
    <t>124 Đông Hưng Thuận 02, Phường Đông Hưng Thuận, Tp.HCM</t>
  </si>
  <si>
    <t>satra0095</t>
  </si>
  <si>
    <t>Satrafoods ĐINH ĐỨC THIỆN</t>
  </si>
  <si>
    <t>180 Đinh Đức Thiện, Xã Bình Chánh, Tp.HCM</t>
  </si>
  <si>
    <t>satra0096</t>
  </si>
  <si>
    <t>Satrafoods QUỐC LỘ 50</t>
  </si>
  <si>
    <t>1833 Văn Tiến Dũng, Xã Bình Hưng, Tp.HCM</t>
  </si>
  <si>
    <t>satra0097</t>
  </si>
  <si>
    <t>Satrafoods NGUYỄN THỊ TÚ (VL2)</t>
  </si>
  <si>
    <t>D3/18A Nguyễn Thị Tú, Ấp 4, Xã Tân Vĩnh Lộc, Tp.HCM</t>
  </si>
  <si>
    <t>satra0098</t>
  </si>
  <si>
    <t>Satrafoods NGUYỄN HỮU TRÍ</t>
  </si>
  <si>
    <t>49 Nguyễn Hữu Trí, Xã Tân Nhựt, Tp.HCM</t>
  </si>
  <si>
    <t>satra0099</t>
  </si>
  <si>
    <t>Satrafoods VÕ VĂN VÂN</t>
  </si>
  <si>
    <t>C9/3A, Võ Văn Vân, Xã Tân Vĩnh Lộc, Tp.HCM</t>
  </si>
  <si>
    <t>satra0100</t>
  </si>
  <si>
    <t>tạm dừng</t>
  </si>
  <si>
    <t>satra0101</t>
  </si>
  <si>
    <t>Satrafoods AN PHÚ TÂY</t>
  </si>
  <si>
    <t>D7/39 An Phú Tây - Hưng Long, Xã Hưng Long, Tp.HCM</t>
  </si>
  <si>
    <t>satra0102</t>
  </si>
  <si>
    <t>Satrafoods ĐINH ĐỨC THIỆN 2</t>
  </si>
  <si>
    <t>476 Đinh Đức Thiện, Xã Bình Chánh, Tp.HCM</t>
  </si>
  <si>
    <t>satra0103</t>
  </si>
  <si>
    <t>Satrafoods QUỐC LỘ 50 - 3</t>
  </si>
  <si>
    <t>A19/12 Quốc Lộ 50, Ấp 1, Xã Bình Hưng, Huyện Bình Chánh</t>
  </si>
  <si>
    <t>satra0104</t>
  </si>
  <si>
    <t>Satrafoods QUỐC LỘ 50 - 4</t>
  </si>
  <si>
    <t>910 Văn Tiến Dũng, Xã Bình Hưng, Tp.HCM</t>
  </si>
  <si>
    <t>satra0105</t>
  </si>
  <si>
    <t>Satrafoods VĨNH LỘC 2</t>
  </si>
  <si>
    <t>A1/17 Vĩnh Lộc, Xã Vĩnh Lộc, Tp.HCM</t>
  </si>
  <si>
    <t>satra0106</t>
  </si>
  <si>
    <t>Satrafoods VĨNH LỘC</t>
  </si>
  <si>
    <t>Lô D12/I, Nguyễn Thị Tú, KCN Vĩnh Lộc, Phường Bình Tân, Tp.HCM</t>
  </si>
  <si>
    <t>satra0107</t>
  </si>
  <si>
    <t>Satrafoods CÂY DA SÀ</t>
  </si>
  <si>
    <t>320A Tỉnh Lộ 10, Phường Bình Trị Đông, Tp.HCM</t>
  </si>
  <si>
    <t>satra0108</t>
  </si>
  <si>
    <t>Satrafoods ĐƯỜNG SỐ 1</t>
  </si>
  <si>
    <t>101A-103 Đường Số 1, Phường Bình Trị Đông, Tp.HCM</t>
  </si>
  <si>
    <t>satra0109</t>
  </si>
  <si>
    <t>Satrafoods GÒ XOÀI</t>
  </si>
  <si>
    <t>148B Gò Xoài, KP 67, Phường Bình Hưng Hòa, Tp.HCM</t>
  </si>
  <si>
    <t>satra0110</t>
  </si>
  <si>
    <t>Satrafoods TỈNH LỘ 10</t>
  </si>
  <si>
    <t>997 Tỉnh Lộ 10, KP8, P.Tân Tạo, Q.Bình Tân</t>
  </si>
  <si>
    <t>satra0111</t>
  </si>
  <si>
    <t>Satrafoods LÊ VĂN QUỚI</t>
  </si>
  <si>
    <t>36 Lê Văn Quới, Phường Bình Trị Đông, Tp.HCM</t>
  </si>
  <si>
    <t>satra0112</t>
  </si>
  <si>
    <t>Satrafoods HƯƠNG LỘ 2</t>
  </si>
  <si>
    <t>471A Hương Lộ 2, KP4, P.Bình Trị Đông, Q.Bình Tân</t>
  </si>
  <si>
    <t>satra0113</t>
  </si>
  <si>
    <t>Satrafoods ĐƯỜNG SỐ 5C</t>
  </si>
  <si>
    <t>173 Đường 5C, Phường Bình Tân, Tp.HCM</t>
  </si>
  <si>
    <t>satra0114</t>
  </si>
  <si>
    <t>Satrafoods TRƯƠNG PHƯỚC PHAN</t>
  </si>
  <si>
    <t>116 Trương Phước Phan, P.Bình Trị Đông, Q. Bình Tân</t>
  </si>
  <si>
    <t>satra0115</t>
  </si>
  <si>
    <t>Satrafoods HƯƠNG LỘ 2 -2</t>
  </si>
  <si>
    <t>730A Hương Lộ 2, Phường Bình Trị Đông, Tp.HCM</t>
  </si>
  <si>
    <t>satra0116</t>
  </si>
  <si>
    <t>Satrafoods HỒ VĂN LONG</t>
  </si>
  <si>
    <t>79 Hồ Văn Long, KP3, P.Tân Tạo, Q.Bình Tân</t>
  </si>
  <si>
    <t>satra0117</t>
  </si>
  <si>
    <t>Satrafoods LIÊN KHU 5-6</t>
  </si>
  <si>
    <t>124 Liên Khu 5-6, KP5, P.Bình Hưng Hòa B, Q.Bình Tân</t>
  </si>
  <si>
    <t>satra0118</t>
  </si>
  <si>
    <t>Satrafoods HỒ VĂN LONG 2</t>
  </si>
  <si>
    <t>31 Hồ Văn Long, Phường Bình Tân, Tp.HCM</t>
  </si>
  <si>
    <t>satra0119</t>
  </si>
  <si>
    <t>Satrafoods ẤP CHIẾN LƯỢC</t>
  </si>
  <si>
    <t>249 Ấp Chiến Lược, Phường Bình Hưng Hòa, Tp.HCM</t>
  </si>
  <si>
    <t>satra0120</t>
  </si>
  <si>
    <t>Satrafoods XÔ VIẾT NGHỆ TĨNH</t>
  </si>
  <si>
    <t>175-177 Xô Viết Nghệ Tĩnh, Phường 17, Quận Bình Thạnh</t>
  </si>
  <si>
    <t>satra0121</t>
  </si>
  <si>
    <t>Satrafoods NƠ TRANG LONG 1</t>
  </si>
  <si>
    <t>167A Nơ Trang Long, Phường Bình Thạnh, Tp.HCM</t>
  </si>
  <si>
    <t>satra0122</t>
  </si>
  <si>
    <t>Satrafoods NƠ TRANG LONG 2</t>
  </si>
  <si>
    <t>462 Nơ Trang Long, Phường Bình Lợi Trung, Tp.HCM</t>
  </si>
  <si>
    <t>satra0123</t>
  </si>
  <si>
    <t>Satrafoods PHAN CHU TRINH</t>
  </si>
  <si>
    <t>49-51 Phan Chu Trinh, Phường Bình Thạnh, Tp.HCM</t>
  </si>
  <si>
    <t>satra0124</t>
  </si>
  <si>
    <t>Satrafoods UNG VĂN KHIÊM</t>
  </si>
  <si>
    <t>184 Ung Văn Khiêm, Phường Thạnh Mỹ Tây, Tp.HCM</t>
  </si>
  <si>
    <t>satra0125</t>
  </si>
  <si>
    <t>Satrafoods NGUYỄN VĂN ĐẬU</t>
  </si>
  <si>
    <t>46B Nguyễn Văn Đậu, Phường Gia Định, Tp.HCM</t>
  </si>
  <si>
    <t>satra0126</t>
  </si>
  <si>
    <t>Satrafoods HOÀNG HOA THÁM</t>
  </si>
  <si>
    <t>203A Hoàng Hoa Thám, Phường Bình Lợi Trung, Tp.HCM</t>
  </si>
  <si>
    <t>satra0127</t>
  </si>
  <si>
    <t>Satrafoods ĐINH BỘ LĨNH</t>
  </si>
  <si>
    <t>233-235 Đinh Bộ Lĩnh, P.26, Q.Bình Thạnh</t>
  </si>
  <si>
    <t>satra0128</t>
  </si>
  <si>
    <t>Satrafoods NGUYỄN VĂN ĐẬU 2</t>
  </si>
  <si>
    <t>228 Nguyễn Văn Đậu, Phường Bình Lợi Trung, Tp.HCM</t>
  </si>
  <si>
    <t>satra0129</t>
  </si>
  <si>
    <t>Satrafoods BÌNH LỢI</t>
  </si>
  <si>
    <t>2B Bình Lợi, Phường Bình Lợi Trung, Tp.HCM</t>
  </si>
  <si>
    <t>satra0130</t>
  </si>
  <si>
    <t>Satrafoods PHAN VĂN HÂN</t>
  </si>
  <si>
    <t>112 Phan Văn Hân, Phường Gia Định, TP.HCM</t>
  </si>
  <si>
    <t>satra0131</t>
  </si>
  <si>
    <t>Satrafoods BÙI HỮU NGHĨA</t>
  </si>
  <si>
    <t>210 Bùi Hữu Nghĩa, Phường Gia Định, Tp.HCM</t>
  </si>
  <si>
    <t>satra0132</t>
  </si>
  <si>
    <t>Satrafoods 151/9 Bis, Điện Biên Phủ</t>
  </si>
  <si>
    <t>326/10 Ung Văn Khiêm ( Số cũ 151/9 - 151/9 Bis Điện Biên Phủ), P.25, Q.Bình Thạnh, HCM</t>
  </si>
  <si>
    <t>satra0133</t>
  </si>
  <si>
    <t>Satrafoods CỦ CHI 1</t>
  </si>
  <si>
    <t>328 Hương Lộ 2, Xã Củ Chi, Tp.HCM</t>
  </si>
  <si>
    <t>satra0134</t>
  </si>
  <si>
    <t>Satrafoods CỦ CHI 2</t>
  </si>
  <si>
    <t>199A Tỉnh Lộ 8, Xã Tân An Hội, Tp.HCM</t>
  </si>
  <si>
    <t>satra0135</t>
  </si>
  <si>
    <t>Satrafoods CỦ CHI 3</t>
  </si>
  <si>
    <t>67 Tỉnh Lộ 8, Xã Phú Hòa Đông, Tp.HCM</t>
  </si>
  <si>
    <t>satra0136</t>
  </si>
  <si>
    <t>Satrafoods CỦ CHI 4</t>
  </si>
  <si>
    <t>Lô TT1 - 1, Đường D4, KCN Đông Nam, Xã Bình Mỹ, Tp.HCM</t>
  </si>
  <si>
    <t>satra0137</t>
  </si>
  <si>
    <t>Satrafoods NGUYỄN VĂN KHẠ (CỦ CHI 5)</t>
  </si>
  <si>
    <t>75A Nguyễn Văn Khạ, KP 8, Xã Tân An Hội, Tp.HCM</t>
  </si>
  <si>
    <t>satra0138</t>
  </si>
  <si>
    <t>Satrafoods 863 Quốc lộ 22</t>
  </si>
  <si>
    <t>863 Quốc Lộ 22, Ấp Chợ, Xã Phước Thạnh, Huyện Củ Chi, HCM</t>
  </si>
  <si>
    <t>satra0139</t>
  </si>
  <si>
    <t>Satrafoods NGUYỄN VĂN KHẠ 2 (CỦ CHI 7)</t>
  </si>
  <si>
    <t>142 Nguyễn Văn Khạ, Xã Tân An Hội, Tp.HCM</t>
  </si>
  <si>
    <t>satra0140</t>
  </si>
  <si>
    <t>Satrafoods NGUYỄN VĂN NI (CỦ CHI 8)</t>
  </si>
  <si>
    <t>37 Nguyễn Văn Ni, Xã Tân An Hội, Tp.HCM</t>
  </si>
  <si>
    <t>satra0141</t>
  </si>
  <si>
    <t>Satrafoods TỈNH LỘ 8 (CỦ CHI 9)</t>
  </si>
  <si>
    <t>728 Tỉnh Lộ 8, Xã Củ Chi, Tp.HCM</t>
  </si>
  <si>
    <t>satra0142</t>
  </si>
  <si>
    <t>Satrafoods LIÊU BÌNH HƯƠNG (CỦ CHI 10)</t>
  </si>
  <si>
    <t>68 Liêu Bình Hương, Xã Củ Chi, Tp.HCM</t>
  </si>
  <si>
    <t>satra0143</t>
  </si>
  <si>
    <t>Satrafoods 1614A TỈNH LỘ 8 (CỦ CHI 11)</t>
  </si>
  <si>
    <t>1614A, Tỉnh Lộ 8, Xã Bình Mỹ, Tp.HCM</t>
  </si>
  <si>
    <t>satra0144</t>
  </si>
  <si>
    <t>Satrafoods CỦ CHI 12</t>
  </si>
  <si>
    <t>423B, Quốc lộ 22, Ấp Phước Hòa, Xã Phước Hiệp, H.Củ Chi</t>
  </si>
  <si>
    <t>satra0145</t>
  </si>
  <si>
    <t>Satrafoods LÊ MINH NHỰT</t>
  </si>
  <si>
    <t>01 Lê Minh Nhựt, Xã Củ Chi, Tp.HCM</t>
  </si>
  <si>
    <t>satra0146</t>
  </si>
  <si>
    <t>Satrafoods QUANG TRUNG</t>
  </si>
  <si>
    <t>393 Quang Trung, Phường Gò Vấp, Tp.HCM</t>
  </si>
  <si>
    <t>satra0147</t>
  </si>
  <si>
    <t>Satrafoods LÊ VĂN THỌ</t>
  </si>
  <si>
    <t>492 Lê Văn Thọ, Phường An Hội Đông, Tp.HCM</t>
  </si>
  <si>
    <t>satra0148</t>
  </si>
  <si>
    <t>Satrafoods THỐNG NHẤT</t>
  </si>
  <si>
    <t>551 Thống Nhất, Phường An Hội Đông, Tp.HCM</t>
  </si>
  <si>
    <t>satra0149</t>
  </si>
  <si>
    <t>Satrafoods NGUYÊN HỒNG</t>
  </si>
  <si>
    <t>15 Nguyên Hồng, Phường 1, Quận Gò Vấp</t>
  </si>
  <si>
    <t>satra0150</t>
  </si>
  <si>
    <t>Satrafoods NGUYỄN VĂN CÔNG</t>
  </si>
  <si>
    <t>512 Nguyễn Văn Công, Phường Hạnh Thông, Tp.HCM</t>
  </si>
  <si>
    <t>satra0151</t>
  </si>
  <si>
    <t>Satrafoods LÊ ĐỨC THỌ</t>
  </si>
  <si>
    <t>247 Lê Đức Thọ, Phường 17, Quận Gò Vấp.</t>
  </si>
  <si>
    <t>satra0152</t>
  </si>
  <si>
    <t>Satrafoods LÊ ĐỨC THỌ 2</t>
  </si>
  <si>
    <t>100A Lê Đức Thọ, Phường 7, Quận Gò Vấp</t>
  </si>
  <si>
    <t>satra0153</t>
  </si>
  <si>
    <t>Satrafoods 324 Nguyễn Oanh</t>
  </si>
  <si>
    <t>324 Nguyễn Oanh, Phường 17, Quận Gò Vấp, HCM</t>
  </si>
  <si>
    <t>satra0154</t>
  </si>
  <si>
    <t>Satrafoods NGUYỄN THƯỢNG HIỀN</t>
  </si>
  <si>
    <t>80 Nguyễn Thượng Hiền, Phường Hạnh Thông, Tp.HCM</t>
  </si>
  <si>
    <t>satra0155</t>
  </si>
  <si>
    <t>Satrafoods PHẠM VĂN CHIÊU</t>
  </si>
  <si>
    <t>96 Phạm Văn Chiêu, Phường 9, Q.Gò Vấp,</t>
  </si>
  <si>
    <t>satra0156</t>
  </si>
  <si>
    <t>Satrafoods PHAN VĂN TRỊ</t>
  </si>
  <si>
    <t>1333 Phan Văn Trị, Phường Gò Vấp, TpHCM</t>
  </si>
  <si>
    <t>satra0157</t>
  </si>
  <si>
    <t>Satrafoods Nguyễn Văn Khối</t>
  </si>
  <si>
    <t>461-463 Nguyễn Văn Khối, Phường Thông Tây Hội, Tp.HCM</t>
  </si>
  <si>
    <t>satra0158</t>
  </si>
  <si>
    <t>Satrafoods QUANG TRUNG 2</t>
  </si>
  <si>
    <t>486 Quang Trung, P.10, Q.Gò Vấp</t>
  </si>
  <si>
    <t>satra0159</t>
  </si>
  <si>
    <t>Satrafoods THỐNG NHẤT 2</t>
  </si>
  <si>
    <t>405/10 Thống Nhất, Phường Thông Tây Hội, Tp.HCM</t>
  </si>
  <si>
    <t>satra0160</t>
  </si>
  <si>
    <t>Satrafoods 97/7D Bà Triệu</t>
  </si>
  <si>
    <t>97/7D Bà Triệu, Thị trấn Hóc Môn, Huyện Hóc Môn</t>
  </si>
  <si>
    <t>satra0161</t>
  </si>
  <si>
    <t>Satrafoods LÝ THƯỜNG KIỆT</t>
  </si>
  <si>
    <t>11/3 Lý Thường Kiệt, Xã Hóc Môn, Tp.HCM</t>
  </si>
  <si>
    <t>satra0162</t>
  </si>
  <si>
    <t>Satrafoods NGUYỄN ẢNH THỦ 2</t>
  </si>
  <si>
    <t>31/7 Nguyễn Ảnh Thủ, Xã Bà Điểm, Tp.HCM</t>
  </si>
  <si>
    <t>satra0163</t>
  </si>
  <si>
    <t>Satrafoods LÊ THỊ HÀ</t>
  </si>
  <si>
    <t>143 Lê Thị Hà, Xã Hóc Môn, Tp.HCM</t>
  </si>
  <si>
    <t>satra0164</t>
  </si>
  <si>
    <t>Satrafoods 45T, Ấp 7 Đặng Thúc Vịnh</t>
  </si>
  <si>
    <t>45T Ấp 7, Đặng Thúc Vịnh, Xã Đông Thạnh, Huyện Hóc Môn</t>
  </si>
  <si>
    <t>satra0165</t>
  </si>
  <si>
    <t>Satrafoods TRẦN VĂN MƯỜI</t>
  </si>
  <si>
    <t>26/13C Trần Văn Mười, Xã Xuân Thới Sơn, Tp.HCM</t>
  </si>
  <si>
    <t>satra0166</t>
  </si>
  <si>
    <t>Satrafoods DƯƠNG CÔNG KHI</t>
  </si>
  <si>
    <t>8 Dương Công Khi, Xã Xuân Thới Sơn, Tp.HCM</t>
  </si>
  <si>
    <t>satra0167</t>
  </si>
  <si>
    <t>Satrafoods NGUYỄN THỊ HUÊ</t>
  </si>
  <si>
    <t>31/3B Nguyễn Thị Huê, Ấp Đông Lân, Xã Bà Điểm, Huyện Hóc Môn</t>
  </si>
  <si>
    <t>satra0168</t>
  </si>
  <si>
    <t>Satrafoods QUỐC LỘ 22</t>
  </si>
  <si>
    <t>2/7 Lê Quang Đạo, Xã Xuân Thới Sơn, Tp.HCM</t>
  </si>
  <si>
    <t>satra0169</t>
  </si>
  <si>
    <t>Satrafoods NGUYỄN VĂN BỨA</t>
  </si>
  <si>
    <t>310 Nguyễn Văn Bứa, Xã Xuân Thới Sơn, Tp.HCM</t>
  </si>
  <si>
    <t>satra0170</t>
  </si>
  <si>
    <t>Satrafoods TRỊNH THỊ MIẾNG</t>
  </si>
  <si>
    <t>109/4E Trịnh Thị Miếng, Xã Đông Thạnh, Tp.HCM</t>
  </si>
  <si>
    <t>satra0171</t>
  </si>
  <si>
    <t>Satrafoods NGUYỄN BÌNH</t>
  </si>
  <si>
    <t>110 Nguyễn Bình, Xã Nhà Bè, Tp.HCM</t>
  </si>
  <si>
    <t>satra0172</t>
  </si>
  <si>
    <t>Satrafoods NGUYỄN VĂN TẠO</t>
  </si>
  <si>
    <t>444 Nguyễn Văn Tạo, Xã Hiệp Phước, Tp.HCM</t>
  </si>
  <si>
    <t>satra0173</t>
  </si>
  <si>
    <t>Satrafoods LÊ VĂN LƯƠNG 2</t>
  </si>
  <si>
    <t>1131A - 1131B Lê Văn Lương, Xã Nhà Bè, Tp.HCM</t>
  </si>
  <si>
    <t>satra0174</t>
  </si>
  <si>
    <t>Satrafoods LÊ VĂN LƯƠNG 3</t>
  </si>
  <si>
    <t>1560/2 Lê Văn Lương, Xã Hiệp Phước, Tp.HCM</t>
  </si>
  <si>
    <t>satra0175</t>
  </si>
  <si>
    <t>Satrafoods HUỲNH TẤN PHÁT 2</t>
  </si>
  <si>
    <t>464 Huỳnh Tấn Phát, Xã Nhà Bè, Tp.HCM</t>
  </si>
  <si>
    <t>satra0176</t>
  </si>
  <si>
    <t>Satrafoods LÊ VĂN LƯƠNG 4</t>
  </si>
  <si>
    <t>1234 - 2044 Lê Văn Lương, Xã Hiệp Phước, Tp.HCM</t>
  </si>
  <si>
    <t>satra0177</t>
  </si>
  <si>
    <t>Satrafoods NGUYỄN VĂN TẠO 2</t>
  </si>
  <si>
    <t>136/6A Nguyễn Văn Tạo, Xã Hiệp Phước, Tp.HCM</t>
  </si>
  <si>
    <t>satra0178</t>
  </si>
  <si>
    <t>Satrafoods PHAN ĐĂNG LƯU</t>
  </si>
  <si>
    <t>163 Phan Đăng Lưu, Phường Cầu Kiệu, Tp.HCM</t>
  </si>
  <si>
    <t>satra0179</t>
  </si>
  <si>
    <t>Satrafoods PHAN ĐÌNH PHÙNG</t>
  </si>
  <si>
    <t>240 Phan Đình Phùng, Phường Cầu Kiệu, Tp.HCM</t>
  </si>
  <si>
    <t>satra0180</t>
  </si>
  <si>
    <t>Satrafoods THÍCH QUẢNG ĐỨC</t>
  </si>
  <si>
    <t>140 - 142 Thích Quảng Đức, Phường Đức Nhuận, Tp.HCM</t>
  </si>
  <si>
    <t>satra0181</t>
  </si>
  <si>
    <t>Satrafoods PHẠM VĂN HAI</t>
  </si>
  <si>
    <t>187 Phạm Văn Hai, Phường Tân Sơn Nhất, Tp.HCM</t>
  </si>
  <si>
    <t>satra0182</t>
  </si>
  <si>
    <t>Satrafoods PHAN HUY ÍCH</t>
  </si>
  <si>
    <t>68 Phan Huy Ích, Phường Tân Sơn, Tp.HCM</t>
  </si>
  <si>
    <t>satra0183</t>
  </si>
  <si>
    <t>Satrafoods LẠC LONG QUÂN 2</t>
  </si>
  <si>
    <t>902 Lạc Long Quân, Phường 8, Quận Tân Bình</t>
  </si>
  <si>
    <t>satra0184</t>
  </si>
  <si>
    <t>Satrafoods 244 ÂU CƠ</t>
  </si>
  <si>
    <t>244 Âu Cơ, Phường 9, Quận Tân Bình</t>
  </si>
  <si>
    <t>satra0185</t>
  </si>
  <si>
    <t>Satrafoods HOÀNG BẬT ĐẠT</t>
  </si>
  <si>
    <t>Số 3 Hoàng Bật Đạt, Phường Tân Sơn, Tp.HCM</t>
  </si>
  <si>
    <t>satra0186</t>
  </si>
  <si>
    <t>Satrafoods PHẠM VĂN BẠCH</t>
  </si>
  <si>
    <t>296 Phạm Văn Bạch, Phường Tân Sơn, Tp.HCM</t>
  </si>
  <si>
    <t>satra0187</t>
  </si>
  <si>
    <t>Satrafoods BÀU CÁT 8</t>
  </si>
  <si>
    <t>44 - 46 Bàu Cát 8, Phường.Bảy Hiền, TP.HCM</t>
  </si>
  <si>
    <t>satra0188</t>
  </si>
  <si>
    <t>Satrafoods TRẦN MAI NINH</t>
  </si>
  <si>
    <t>108/2 Trần Mai Ninh, Phường Bảy Hiền, Tp.HCM</t>
  </si>
  <si>
    <t>satra0189</t>
  </si>
  <si>
    <t>Satrafoods TRẦN VĂN QUANG</t>
  </si>
  <si>
    <t>153 Trần Văn Quang, P.10, Q.Tân Bình</t>
  </si>
  <si>
    <t>satra0190</t>
  </si>
  <si>
    <t>Satrafoods LÊ TRỌNG TẤN</t>
  </si>
  <si>
    <t>262 Lê Trọng Tấn, Phường Tây Thạnh, Tp.HCM</t>
  </si>
  <si>
    <t>satra0191</t>
  </si>
  <si>
    <t>Satrafoods THẠCH LAM</t>
  </si>
  <si>
    <t>119 Thạch Lam, Phường Phú Thạnh, Tp.HCM</t>
  </si>
  <si>
    <t>satra0192</t>
  </si>
  <si>
    <t>Satrafoods VƯỜN LÀI</t>
  </si>
  <si>
    <t>141 Vườn Lài, Phường Phú Thọ Hòa, Tp.HCM</t>
  </si>
  <si>
    <t>satra0193</t>
  </si>
  <si>
    <t>Satrafoods TÂN HƯƠNG</t>
  </si>
  <si>
    <t>121-121A Tân Hương, Phường Phú Thọ Hòa, Tp.HCM</t>
  </si>
  <si>
    <t>satra0194</t>
  </si>
  <si>
    <t>Satrafoods LÊ VĨNH HOÀ</t>
  </si>
  <si>
    <t>78-80 Lê Vĩnh Hòa, Phường Phú Thọ Hòa, Tp.HCM</t>
  </si>
  <si>
    <t>satra0195</t>
  </si>
  <si>
    <t>Satrafoods DƯƠNG ĐỨC HIỀN</t>
  </si>
  <si>
    <t>33 Dương Đức Hiền, P.Tây Thạnh, Q.Tân Phú</t>
  </si>
  <si>
    <t>satra0196</t>
  </si>
  <si>
    <t>Satrafoods NGUYỄN XUÂN KHOÁT</t>
  </si>
  <si>
    <t>25 Nguyễn Xuân Khoát, Phường Tân Sơn Nhì, Tp.HCM</t>
  </si>
  <si>
    <t>satra0197</t>
  </si>
  <si>
    <t>Satrafoods THOẠI NGỌC HẦU</t>
  </si>
  <si>
    <t>Số 2 Thoại Ngọc Hầu, P.Hòa Thạnh, Q.Tân Phú</t>
  </si>
  <si>
    <t>satra0198</t>
  </si>
  <si>
    <t>Satrafoods LUỸ BÁN BÍCH</t>
  </si>
  <si>
    <t>503 Lũy Bán Bích, P.Phú Thạnh, Q.Tân Phú</t>
  </si>
  <si>
    <t>satra0199</t>
  </si>
  <si>
    <t>Satrafoods KHA VẠN CÂN</t>
  </si>
  <si>
    <t>1182 Kha Vạn Cân, Phường Thủ Đức, Tp.HCM</t>
  </si>
  <si>
    <t>SATRA-020</t>
  </si>
  <si>
    <t>TTTM Satra đường Phạm Hùng</t>
  </si>
  <si>
    <t>C6/27 Phạm Hùng, Xã Bình Hưng, Thành phố Hồ Chí Minh, Việt Nam</t>
  </si>
  <si>
    <t>0300100037-020</t>
  </si>
  <si>
    <t>satra0200</t>
  </si>
  <si>
    <t>Satrafoods HỒ VĂN TƯ</t>
  </si>
  <si>
    <t>60 Hồ Văn Tư, Phường Thủ Đức, Tp.HCM</t>
  </si>
  <si>
    <t>satra0201</t>
  </si>
  <si>
    <t>Satrafoods ĐƯỜNG SỐ 5</t>
  </si>
  <si>
    <t>16 Đường số 5, P.Linh Xuân, Quận Thủ Đức</t>
  </si>
  <si>
    <t>satra0202</t>
  </si>
  <si>
    <t>Satrafoods DÂN CHỦ</t>
  </si>
  <si>
    <t>29 Dân Chủ, Phường Thủ Đức, Tp.HCM</t>
  </si>
  <si>
    <t>satra02020</t>
  </si>
  <si>
    <t>Satrafoods 23 Đường Số 8</t>
  </si>
  <si>
    <t>23 đường số 8, P. Linh Trung, TP. Thủ Đức, Tp. HCM</t>
  </si>
  <si>
    <t>satra0203</t>
  </si>
  <si>
    <t>Satrafoods ĐẶNG VĂN BI</t>
  </si>
  <si>
    <t>64 Đặng Văn Bi, KP 4, P.Bình Thọ, Quận Thủ Đức</t>
  </si>
  <si>
    <t>satra0204</t>
  </si>
  <si>
    <t>Satrafoods TÔ NGỌC VÂN</t>
  </si>
  <si>
    <t>252 Tô Ngọc Vân, KP 3, P.Linh Đông, Quận Thủ Đức</t>
  </si>
  <si>
    <t>satra0205</t>
  </si>
  <si>
    <t>Satrafoods  ĐƯỜNG SỐ 11</t>
  </si>
  <si>
    <t>65 Đường số 11, KP4, P.Linh Xuân, Q.Thủ Đức</t>
  </si>
  <si>
    <t>satra0206</t>
  </si>
  <si>
    <t>Satrafoods ĐƯỜNG SỐ 8</t>
  </si>
  <si>
    <t>36 Đường Số 8, Phường Linh Xuân, TP.HCM</t>
  </si>
  <si>
    <t>satra0207</t>
  </si>
  <si>
    <t>Satrafoods ĐƯỜNG SỐ 2 THỦ ĐỨC</t>
  </si>
  <si>
    <t>118A Đường Số 2, Phường Thủ Đức, Tp.HCM</t>
  </si>
  <si>
    <t>satra0208</t>
  </si>
  <si>
    <t>Satrafoods TÔ VĨNH DIỆN</t>
  </si>
  <si>
    <t>46 Tô Vĩnh Diện, P.Linh Chiểu, Q.Thủ Đức</t>
  </si>
  <si>
    <t>satra0209</t>
  </si>
  <si>
    <t>Satrafoods VẠN PHÚC 1</t>
  </si>
  <si>
    <t>N23, Khu nhà ở Vạn Phúc 1, Quốc Lộ 13, Phường Hiệp Bình, TP.HCM</t>
  </si>
  <si>
    <t>satra0210</t>
  </si>
  <si>
    <t>Satrafoods ĐƯỜNG SỐ 6</t>
  </si>
  <si>
    <t>11 Đường số 6, Phường Linh Xuân, TP.HCM</t>
  </si>
  <si>
    <t>satra0211</t>
  </si>
  <si>
    <t>Satrafoods LÊ THỊ HOA</t>
  </si>
  <si>
    <t>244 Lê Thị Hoa, KP5, Phường Tam Bình, TP.HCM</t>
  </si>
  <si>
    <t>satra0212</t>
  </si>
  <si>
    <t>Satrafoods HIỆP BÌNH</t>
  </si>
  <si>
    <t>187 Hiệp Bình, Phường Hiệp Bình, TP.HCM</t>
  </si>
  <si>
    <t>satra0213</t>
  </si>
  <si>
    <t>Satrafoods TỈNH LỘ 43</t>
  </si>
  <si>
    <t>740 Tỉnh Lộ 43, Phường Tam Bình, Tp.HCM</t>
  </si>
  <si>
    <t>satra0214</t>
  </si>
  <si>
    <t>Satrafoods ĐƯỜNG SỐ 8 - 2</t>
  </si>
  <si>
    <t>23 Đường 8, Phường Linh Xuân, Tp.HCM</t>
  </si>
  <si>
    <t>satra0215</t>
  </si>
  <si>
    <t>Satrafoods 260 Trần Não</t>
  </si>
  <si>
    <t>260 Trần Não, Phường An Khánh, TP.HCM</t>
  </si>
  <si>
    <t>Khai trương 28/10/2022</t>
  </si>
  <si>
    <t>satra0216</t>
  </si>
  <si>
    <t>Satrafoods TÂN CẢNG</t>
  </si>
  <si>
    <t>125A-127 Tân Cảng, Phường Thạnh Mỹ Tây, Tp.HCM</t>
  </si>
  <si>
    <t>satra0217</t>
  </si>
  <si>
    <t>1224 HOÀNG NGỌC PHÁCH</t>
  </si>
  <si>
    <t>34C Hoàng Ngọc Phách, Phường Phú Thọ Hòa, Tp.HCM</t>
  </si>
  <si>
    <t>SATRA-023</t>
  </si>
  <si>
    <t>TRUNG TÂM PHÂN PHỐI SATRA</t>
  </si>
  <si>
    <t>204-206 Lê Thánh Tôn, Phường Bến Thành, TP. Hồ Chí Minh</t>
  </si>
  <si>
    <t>0300100037-023</t>
  </si>
  <si>
    <t>SATRA-025</t>
  </si>
  <si>
    <t>TRUNG TÂM ĐIỀU HÀNH SATRAFOODS</t>
  </si>
  <si>
    <t>455 Võ Văn Tần, Phường Bàn Cờ, Thành phố Hồ Chí Minh, Việt Nam</t>
  </si>
  <si>
    <t>MIENNAM; SATRA; SATRA025</t>
  </si>
  <si>
    <t>0300100037-025</t>
  </si>
  <si>
    <t>SATRA-027</t>
  </si>
  <si>
    <t>Trung Tâm Thương Mại Satra Củ Chi</t>
  </si>
  <si>
    <t>1239 Tỉnh Lộ 8, Ấp Thạnh An 2, Xã Bình Mỹ, Thành phố Hồ Chí Minh, Việt Nam</t>
  </si>
  <si>
    <t>0300100037-027</t>
  </si>
  <si>
    <t>SATRA-028</t>
  </si>
  <si>
    <t>CHI NHÁNH TỔNG CÔNG TY THƯƠNG MẠI SÀI GÒN- TNHH MTV- TRUNG TÂM THƯƠNG MẠI SATRA VÕ VĂN KIỆT</t>
  </si>
  <si>
    <t>Số 1466, đường Võ Văn Kiệt, Phường Bình Tiên, Thành phố Hồ Chí Minh, Việt Nam</t>
  </si>
  <si>
    <t>0300100037-028</t>
  </si>
  <si>
    <t>satra0300</t>
  </si>
  <si>
    <t>32 Nguyễn Thị Kiểu, Phường Tân Thới Hiệp, Tp.HCM</t>
  </si>
  <si>
    <t>satra0301</t>
  </si>
  <si>
    <t>Satrafoods 47 Nguyên Hồng</t>
  </si>
  <si>
    <t>47 Nguyên Hồng, Phường Bình Lợi Trung, Tp.HCM</t>
  </si>
  <si>
    <t>Khai trương ngày 01/11/2022</t>
  </si>
  <si>
    <t>satra0367</t>
  </si>
  <si>
    <t>Satrafoods 367A Phan Văn Trị</t>
  </si>
  <si>
    <t>367A Phan Văn Trị, Phường Bình Lợi Trung, Tp.HCM</t>
  </si>
  <si>
    <t>satra0400</t>
  </si>
  <si>
    <t>Satrafoods 195/9 XÔ VIẾT NGHỆ TĨNH</t>
  </si>
  <si>
    <t>195/9 Xô Viết Nghệ Tĩnh, Phường Gia Định, Tp.HCM</t>
  </si>
  <si>
    <t>satra0555</t>
  </si>
  <si>
    <t>Satrafoods 555 Tỉnh Lộ 7 (CỦ CHI 12)</t>
  </si>
  <si>
    <t>555 Tỉnh Lộ 7, Xã Thái Mỹ, Tp.HCM</t>
  </si>
  <si>
    <t>satra1164</t>
  </si>
  <si>
    <t>Satrafoods QUỐC LỘ 50 - 2</t>
  </si>
  <si>
    <t>Số 2452 Văn Tiến Dũng, Xã Hưng Long, Tp.HCM</t>
  </si>
  <si>
    <t>satra1165</t>
  </si>
  <si>
    <t>Satrafoods ĐƯỜNG SỐ 1 (QUẬN 7)</t>
  </si>
  <si>
    <t>44 Đường Số 1, Phường Tân Mỹ, Tp.HCM</t>
  </si>
  <si>
    <t>satra1225</t>
  </si>
  <si>
    <t>Satrafoods 803 Tỉnh Lộ 7</t>
  </si>
  <si>
    <t>803 Tỉnh Lộ 7, Ấp Phước Hưng, Xã Thái Mỹ, Tp.HCM</t>
  </si>
  <si>
    <t>satra1226</t>
  </si>
  <si>
    <t>Satrafoods AN BÌNH</t>
  </si>
  <si>
    <t>24 An Bình, Phường Dĩ An, Tp.HCM</t>
  </si>
  <si>
    <t>SBF</t>
  </si>
  <si>
    <t>CHI NHÁNH CÔNG TY CỔ PHẦN SIBA FOOD VIỆT NAM TẠI HÀ NỘI</t>
  </si>
  <si>
    <t>Tầng 12A, Tòa nhà Diamond Flower, KĐT mới N1, Số 48, đường Lê Văn Lương, Phường Nhân Chính, Quận Thanh Xuân, Thành Phố Hà nội, Việt Nam</t>
  </si>
  <si>
    <t>0316625505-001</t>
  </si>
  <si>
    <t>Nhân chính</t>
  </si>
  <si>
    <t>SE7VENHA</t>
  </si>
  <si>
    <t>Công Ty Cổ Phần Thương Mại Và Dịch Vụ Se7ven Việt Nam</t>
  </si>
  <si>
    <t>Số 26, Ngõ 25, Bùi Huy Ích, Phường Hoàng Liệt, Quận Hoàng Mai, Hà Nội</t>
  </si>
  <si>
    <t>0106845649</t>
  </si>
  <si>
    <t>SEVEN</t>
  </si>
  <si>
    <t>CÔNG TY CỔ PHẦN SEVEN SYSTEM VIỆT NAM</t>
  </si>
  <si>
    <t>412 Nguyễn Thị Minh Khai, Phường Bàn Cờ, Thành phố Hồ Chí Minh, Việt Nam</t>
  </si>
  <si>
    <t>9%; MIENNAM</t>
  </si>
  <si>
    <t>0313330856</t>
  </si>
  <si>
    <t>SEVEN01</t>
  </si>
  <si>
    <t>CHI NHÁNH CÔNG TY CỔ PHẦN SEVEN SYSTEM VIỆT NAM TẠI LONG AN</t>
  </si>
  <si>
    <t>Lô DV-4, Đường Trung Tâm, KCN Long Hậu mở rộng, Xã Cần Giuộc, Tỉnh Tây Ninh, Việt Nam</t>
  </si>
  <si>
    <t>0313330856-001</t>
  </si>
  <si>
    <t>SEVEN02</t>
  </si>
  <si>
    <t>CHI NHÁNH CÔNG TY CỔ PHẦN SEVEN SYSTEM VIỆT NAM TẠI BÌNH DƯƠNG</t>
  </si>
  <si>
    <t>B1.01.02, Tầng 1 Khu TM-DV, số 10 Kha Vạn Cân, KP. Bình Đường 02, Phường Dĩ An, Thành phố Hồ Chí Minh, Việt Nam</t>
  </si>
  <si>
    <t>0313330856-002</t>
  </si>
  <si>
    <t>SEVEN03</t>
  </si>
  <si>
    <t>CHI NHÁNH CÔNG TY CỔ PHẦN SEVEN SYSTEM VIỆT NAM TẠI HÀ NỘI</t>
  </si>
  <si>
    <t>Phòng CP2.19.03C, Tầng 19 Capital Place, Số 29 Liễu Giai, Phường Giảng Võ, Thành phố Hà Nội, Việt Nam</t>
  </si>
  <si>
    <t>9%; MIENBAC</t>
  </si>
  <si>
    <t>0313330856-003</t>
  </si>
  <si>
    <t>SGMART</t>
  </si>
  <si>
    <t>CÔNG TY TNHH SAIGON MART</t>
  </si>
  <si>
    <t>Số 0.03 Chung cư Flora Mizuki -CC1-A; ấp 3A, Xã Bình Hưng, Huyện Bình Chánh, Thành phố Hồ Chí Minh, Việt Nam</t>
  </si>
  <si>
    <t>0317207074</t>
  </si>
  <si>
    <t>76D Phạm Viết Chánh, Phường 19, Quận Bình Thạnh, Thành phố Hồ Chí Minh, Việt Nam</t>
  </si>
  <si>
    <t>0316904121</t>
  </si>
  <si>
    <t>shinsen0001</t>
  </si>
  <si>
    <t>Shinsen Cửa Hàng Nguyễn Văn Công</t>
  </si>
  <si>
    <t>Gò Vấp, HCM</t>
  </si>
  <si>
    <t>shinsen0002</t>
  </si>
  <si>
    <t>Shinsen Cửa Hàng Nguyễn Văn Đậu</t>
  </si>
  <si>
    <t>Phú Nhuận, HCM</t>
  </si>
  <si>
    <t>shinsen0003</t>
  </si>
  <si>
    <t>Shinsen Cửa Hàng Phạm Viết Chánh</t>
  </si>
  <si>
    <t>Bình Thạnh , HCM</t>
  </si>
  <si>
    <t>shinsen0004</t>
  </si>
  <si>
    <t>Shinsen Cửa Hàng Ngô Quyền</t>
  </si>
  <si>
    <t>52 Ngô Quyền, Q.9, HCM</t>
  </si>
  <si>
    <t>SIBA</t>
  </si>
  <si>
    <t>Tầng 12A, toà nhà Diamond Flower, Khu đô thị mới N1, số 48, đường Lê Văn Lương, Phường Yên Hòa, Thành phố Hà Nội, Việt Nam</t>
  </si>
  <si>
    <t>siba0001</t>
  </si>
  <si>
    <t>Sibafood Vinhomes Green Bay, Mễ Trì</t>
  </si>
  <si>
    <t>G1, Vinhomes Green Bay, Mễ Trì, Nam Từ Liêm, HN</t>
  </si>
  <si>
    <t>MIENBAC;6%</t>
  </si>
  <si>
    <t>siba0002</t>
  </si>
  <si>
    <t>Sibafood Thăng Long Victory</t>
  </si>
  <si>
    <t>khu ĐT An Khánh, huyện Hoài Đức, HN</t>
  </si>
  <si>
    <t>siba0003</t>
  </si>
  <si>
    <t>Sibafood IMPERIA SKY GARDEN</t>
  </si>
  <si>
    <t>B15+B16 TÒA IMPERIA SKY GARDEN 423 MINH KHAI, PHƯỜNG VĨNH TUY, QUẬN HAI BÀ TRƯNG, TP HÀ NỘI</t>
  </si>
  <si>
    <t>siba0004</t>
  </si>
  <si>
    <t>Sibafood Vinhome Ocean Park</t>
  </si>
  <si>
    <t>Gian hàng TM 01S01 tòa R1.05, khu đô thị Vinhome Ocean Park, Thị Trấn Trâu Qùy, huyện Gia Lâm, Hà Nội</t>
  </si>
  <si>
    <t>siba0005</t>
  </si>
  <si>
    <t>Sibafood Thăng Long Capital</t>
  </si>
  <si>
    <t>Tầng 1 tòa T3 Thăng Long Capital, Xã An Khánh, huyện Hoài Đức, HN</t>
  </si>
  <si>
    <t>siba0006</t>
  </si>
  <si>
    <t>Sibafood CC Xuân Đỉnh, Bắc Từ Liêm</t>
  </si>
  <si>
    <t>CC C2 Xuân Đỉnh, số 1 Đỗ Nhuận, Xuân Đỉnh, Q.Bắc Từ Liêm, HN</t>
  </si>
  <si>
    <t>siba0007</t>
  </si>
  <si>
    <t>Sibafood Đông Ngạc, Bắc Từ Liêm</t>
  </si>
  <si>
    <t>SH17 khu Ecohome 3, P.Đông Ngạc, Q.Bắc Từ Liêm, HN</t>
  </si>
  <si>
    <t>siba0008</t>
  </si>
  <si>
    <t>Sibafood AnLand Premium</t>
  </si>
  <si>
    <t>SH HH01B, cc Anland Premium, KĐT mới Dương Nội, P.La Khê, Q.Hà Đông, HN</t>
  </si>
  <si>
    <t>siba0009</t>
  </si>
  <si>
    <t>Sibafood Hope Residences</t>
  </si>
  <si>
    <t>Sàn thương mại dv số H5-TM11, khu nhà ở xã hội Hope Residence, P.Phúc Đồng, Q.Long Biên, HN</t>
  </si>
  <si>
    <t>siba0010</t>
  </si>
  <si>
    <t>Sibafood Ocean Park II</t>
  </si>
  <si>
    <t>Gian hàng TM 01SH20, S1.6 (L27M), B3-CT01-3, khu đô thị Gia Lâm - Vinhomes Ocean Park, Xã Đa Tốn, huyện Gia Lâm, Hà Nội</t>
  </si>
  <si>
    <t>siba0011</t>
  </si>
  <si>
    <t>Sibafood Vinhomes Imperia</t>
  </si>
  <si>
    <t>Số 12A, khu BH 03, ô số 13 lô OTM - 7, khu đô thị Vinhomes Imperia, phường Thượng Lý, quận Hồng Bàng, thành phố Hải Phòng, Việt Nam</t>
  </si>
  <si>
    <t>siba0012</t>
  </si>
  <si>
    <t>Sibafood 84 Chùa Láng</t>
  </si>
  <si>
    <t>Số 2A, Ngõ 84 Chùa Láng, quận Đống Đa, Thành phố Hà Nội</t>
  </si>
  <si>
    <t>siba0013</t>
  </si>
  <si>
    <t>Sibafood 79 Ngọc Hồi</t>
  </si>
  <si>
    <t>Chung cư Rose Town 79 Ngọc Hồi, Phường Hoàng Liệt, quận Hoàng Mai, thành phố Hà Nội</t>
  </si>
  <si>
    <t>siba0014</t>
  </si>
  <si>
    <t>Sibafood An Đồng</t>
  </si>
  <si>
    <t>LK1 - Số 50, đường Máng Nước, xã An Đồng, huyện An Dương, thành phố Hải Phòng, Việt Nam</t>
  </si>
  <si>
    <t>siba0015</t>
  </si>
  <si>
    <t>Sibafood Văn Phú</t>
  </si>
  <si>
    <t>S005 - Khu nhà ở Hi Brand, KĐT mới Văn Phú, Phường Phú La, Quận Hà Đông, Tp Hà Nội ( The K-Park)</t>
  </si>
  <si>
    <t>siba0016</t>
  </si>
  <si>
    <t>Sibafood Nguyễn Văn Cừ</t>
  </si>
  <si>
    <t>S059 - Số 290 Nguyễn Văn Cừ, Hưng Phúc,TP Vinh, Nghệ An</t>
  </si>
  <si>
    <t>siba0017</t>
  </si>
  <si>
    <t>Sibafood Terra An Hưng</t>
  </si>
  <si>
    <t>S063 - Tầng 1, V4-B08 Lô đất TTDV01, Khu đô thị mới An Hưng, Phường La Khê, Quận Hà Đông, Hà Nội</t>
  </si>
  <si>
    <t>siba0018</t>
  </si>
  <si>
    <t>Sibafood S007 - Tòa Mulberry</t>
  </si>
  <si>
    <t>S007 - Tòa Mulberry, TT01A-1 - Khu nhà ở thấp tầng, KĐT Mộ Lao, Hà Đông, Hà Nội</t>
  </si>
  <si>
    <t>SIEUTHITHANHNGHIA</t>
  </si>
  <si>
    <t>Siêu thị Quảng Ngãi-CN DNTN sách Thành Nghĩa</t>
  </si>
  <si>
    <t>70 Hùng Vương, TP Quảng Ngãi, Tỉnh Quảng Ngãi</t>
  </si>
  <si>
    <t>0302840460-003</t>
  </si>
  <si>
    <t>SIEUVIET</t>
  </si>
  <si>
    <t>CÔNG TY CỔ PHẦN NGUỒN NHÂN LỰC SIÊU VIỆT</t>
  </si>
  <si>
    <t>111D Lý Chính Thắng, Phường 07, Quận 3, TP Hồ Chí Minh</t>
  </si>
  <si>
    <t>0303452460</t>
  </si>
  <si>
    <t>SIMPLYGOVAP</t>
  </si>
  <si>
    <t>Chi Nhánh Công Ty TNHH International Simply Mart</t>
  </si>
  <si>
    <t>359 Phạm Văn Chiêu, Phường 14, Quận Gò Vấp, TP.HCM</t>
  </si>
  <si>
    <t>0312774383001</t>
  </si>
  <si>
    <t>SIMPLYMART</t>
  </si>
  <si>
    <t>CÔNG TY TNHH INTERNATIONAL SIMPLY MART</t>
  </si>
  <si>
    <t>240 TRẦN BÌNH TRỌNG, PHƯỜNG 4, QUẬN 5, TP.HCM</t>
  </si>
  <si>
    <t>0312774383</t>
  </si>
  <si>
    <t>SINHHASUA</t>
  </si>
  <si>
    <t>CÔNG TY TNHH ĐẦU TƯ THƯƠNG MẠI DỊCH VỤ SINH HÀ</t>
  </si>
  <si>
    <t>576/30 QUANG TRUNG, PHƯỜNG THÔNG TÂY HỘI, THÀNH PHỐ HỒ CHÍ MINH, VIỆT NAM</t>
  </si>
  <si>
    <t>0317161101</t>
  </si>
  <si>
    <t>SMART</t>
  </si>
  <si>
    <t>CÔNG TY TNHH KINH DOANH THƯƠNG MẠI VÀ DỊCH VỤ SUNSHINE MART</t>
  </si>
  <si>
    <t>Tầng 1, Tòa nhà Sunshine Center, Số 16, đường Phạm Hùng, Phường Từ Liêm, Thành phố Hà Nội, Việt Nam</t>
  </si>
  <si>
    <t>0109334554</t>
  </si>
  <si>
    <t>Phường Phú Diễn</t>
  </si>
  <si>
    <t>smart0001</t>
  </si>
  <si>
    <t>Sunshine Mart Tây Hồ</t>
  </si>
  <si>
    <t>Tầng 1 tòa R2, KĐT Nam Thăng Long, Phú Thượng, Q.Tây Hồ, HN</t>
  </si>
  <si>
    <t>smart0002</t>
  </si>
  <si>
    <t>Sunshine Mart Bắc Từ Liêm</t>
  </si>
  <si>
    <t>Tầng 1, tòa S3 Sunshine city, KĐT Nam Thăng Long, P.Đông Ngạc, Q.Bắc Từ Liêm, HN</t>
  </si>
  <si>
    <t>smart0003</t>
  </si>
  <si>
    <t>Sunshine Mart Center</t>
  </si>
  <si>
    <t>Tầng 1 Tòa Sunshine Center, số 16 đường Phạm Hùng, Phường Mỹ Đình 2, Quận Nam Từ Liêm, HN</t>
  </si>
  <si>
    <t>smart0004</t>
  </si>
  <si>
    <t>Sunshine Mart Lĩnh Nam, Hoàng Mai</t>
  </si>
  <si>
    <t>Ngõ 13, Lĩnh Nam, Mai Động, Hoàng Mai, HN</t>
  </si>
  <si>
    <t>smart0005</t>
  </si>
  <si>
    <t>Sunshine Mart Dương Văn Bé, Hoàng Mai</t>
  </si>
  <si>
    <t>Đ.Dương Văn Bé, tầng 1 tòa H3 Shunshine Garden, Mai Động, Hoàng Mai, HN</t>
  </si>
  <si>
    <t>smart0006</t>
  </si>
  <si>
    <t>Sunshine Mart S00502 - S-Mart City Saigon</t>
  </si>
  <si>
    <t>Khu TM số S1.A1.01.03, Tầng 01, Tháp S1, Số 23 Phú Thuận, Phường Tân Phú, Quận 7, Thành phố Hồ Chí Minh</t>
  </si>
  <si>
    <t>smart0007</t>
  </si>
  <si>
    <t>Sunshine Mart E2, Quận 7, TP. HCM</t>
  </si>
  <si>
    <t>Tầng trệt, tòa C, Sunshine Diamond River, Đường Đào Trí, Phường Phú Thuận, Quận 7, TP. HCM</t>
  </si>
  <si>
    <t>SMARTGAP</t>
  </si>
  <si>
    <t>CÔNG TY CỔ PHẦN CÔNG NGHỆ SMARTGAP</t>
  </si>
  <si>
    <t>Căn số 15, tầng 37, tòa C2- DCapital, đường Trần Duy Hưng, Phường Trung Hoà, Quận Cầu Giấy, Thành phố Hà Nội, Việt Nam</t>
  </si>
  <si>
    <t>0108631201</t>
  </si>
  <si>
    <t>SOI-HNI-BDH-S08</t>
  </si>
  <si>
    <t>SOI-HNI-BDH-S08 - SOI 8 - 20 Núi Trúc</t>
  </si>
  <si>
    <t>20 Núi Trúc, Giảng Võ</t>
  </si>
  <si>
    <t>SOI-HNI-BDH-S44</t>
  </si>
  <si>
    <t>SOI-HNI-BDH-S44 - SOI 44 - 12C Láng Hạ</t>
  </si>
  <si>
    <t>12C Láng Hạ, Thành Công</t>
  </si>
  <si>
    <t>SOI-HNI-BDH-S68</t>
  </si>
  <si>
    <t>SOI-HNI-BDH-S68 - SOI 68 - 76 Linh Lang</t>
  </si>
  <si>
    <t>76 Linh Lang - Ba Đình - HN</t>
  </si>
  <si>
    <t>SOI-HNI-BDH-S69</t>
  </si>
  <si>
    <t>SOI-HNI-BDH-S69 - SOI 69 - 54 Giang Văn Minh</t>
  </si>
  <si>
    <t>54 Giang Văn Minh- Ba Đình -NG</t>
  </si>
  <si>
    <t>SOI-HNI-BDH-S70</t>
  </si>
  <si>
    <t>SOI-HNI-BDH-S70 - SOI 70 - N01-T8 Khu Đoàn Ngoại Giao</t>
  </si>
  <si>
    <t>Tầng trệt, NO1-T8 Khu đoàn ngoại giao, Phường Xuân Tảo, Q. Bắc Từ Liêm, HN</t>
  </si>
  <si>
    <t>SOI-HNI-BDH-S72</t>
  </si>
  <si>
    <t>SOI-HNI-BDH-S72 - SOI 72 -179 Trần Đăng Ninh</t>
  </si>
  <si>
    <t>179 Trần Đăng Ninh - Cầu Giấy</t>
  </si>
  <si>
    <t>SOI-HNI-CGY-S10</t>
  </si>
  <si>
    <t>SOI-HNI-CGY-S10 - SOI 10 - 16N7A Nguyễn Thị Thập</t>
  </si>
  <si>
    <t>16 N7A Nguyễn Thị Thập, Trung Hòa</t>
  </si>
  <si>
    <t>SOI-HNI-CGY-S20</t>
  </si>
  <si>
    <t>SOI-HNI-CGY-S20 - SOI 20 - 203 Trung Kính</t>
  </si>
  <si>
    <t>203 Trung Kính, Yên Hòa</t>
  </si>
  <si>
    <t>SOI-HNI-CGY-S45</t>
  </si>
  <si>
    <t>SOI-HNI-CGY-S45 - SOI 45 - 117 Phan Văn Trường</t>
  </si>
  <si>
    <t>117 Phan Văn Trường, Dịch Vọng Hậu</t>
  </si>
  <si>
    <t>SOI-HNI-CGY-S57</t>
  </si>
  <si>
    <t>SOI-HNI-CGY-S57 - SOI 57 - Hoàng Quốc Việt</t>
  </si>
  <si>
    <t>Số 6, ngõ 106 đường Hoàng Quốc Việt, P. Nghĩa Đô, Cầu Giấy</t>
  </si>
  <si>
    <t>SOI-HNI-DDA-S18</t>
  </si>
  <si>
    <t>SOI-HNI-DDA-S18 - SOI 18-78 Láng Hạ</t>
  </si>
  <si>
    <t>78 Láng Hạ</t>
  </si>
  <si>
    <t>SOI-HNI-DDA-S41</t>
  </si>
  <si>
    <t>SOI-HNI-DDA-S41 - SOI 41 - Thái Thịnh</t>
  </si>
  <si>
    <t>116 E3 Thái Thịnh, Thịnh Quang</t>
  </si>
  <si>
    <t>SOI-HNI-DDA-S43</t>
  </si>
  <si>
    <t>SOI-HNI-DDA-S43 - SOI 43 - 163 Đặng Tiến Đông</t>
  </si>
  <si>
    <t>163 Phố Đặng Tiến Đông, Trung Liệt</t>
  </si>
  <si>
    <t>SOI-HNI-DDA-S58</t>
  </si>
  <si>
    <t>SOI-HNI-DDA-S58 - SOI 58 - 16 Đoàn Thị Điểm</t>
  </si>
  <si>
    <t>Số 16, Phố Đoàn Thị Điểm, Quốc Tử Giám</t>
  </si>
  <si>
    <t>SOI-HNI-GLM-S54</t>
  </si>
  <si>
    <t>SOI-HNI-GLM-S54 - SOI 54 - Ocean park S02-07</t>
  </si>
  <si>
    <t>Gian hàng 01S11 Toà S2.07 Vinhomes Ocean Park, Đa Tốn</t>
  </si>
  <si>
    <t>SOI-HNI-HBT-S04</t>
  </si>
  <si>
    <t>SOI-HNI-HBT-S04 - SOI 4 - 65 Trần Nhân Tông</t>
  </si>
  <si>
    <t>65 Trần Nhân Tông, Nguyễn Du</t>
  </si>
  <si>
    <t>SOI-HNI-HBT-S05</t>
  </si>
  <si>
    <t>SOI-HNI-HBT-S05 - SOI 5 - PARK 8 - TIMES CITY</t>
  </si>
  <si>
    <t>Park 8, Times City, 458 Minh Khai</t>
  </si>
  <si>
    <t>SOI-HNI-HBT-S40</t>
  </si>
  <si>
    <t>SOI-HNI-HBT-S40 - SOI 40 - 50 Lò Đúc</t>
  </si>
  <si>
    <t>50 Lò Đúc, Phạm Đình Hổ</t>
  </si>
  <si>
    <t>SOI-HNI-HBT-S48</t>
  </si>
  <si>
    <t>SOI-HNI-HBT-S48 - SOI 48 - Imperia</t>
  </si>
  <si>
    <t>D12A Imperia Minh Khai</t>
  </si>
  <si>
    <t>SOI-HNI-HBT-S64</t>
  </si>
  <si>
    <t>SOI-HNI-HBT-S64 - SOI 64 - 178 Lò Đúc</t>
  </si>
  <si>
    <t>Số 178 Lò Đúc, Hai Bà Trưng, Hà Nội</t>
  </si>
  <si>
    <t>SOI-HNI-HDC-S15</t>
  </si>
  <si>
    <t>SOI-HNI-HDC-S15 - SOI 15 - Long Khánh 06</t>
  </si>
  <si>
    <t>Shophouse 3, Long Khánh 6, Khu đô thị Vinhome Thăng Long, Nam An Khánh</t>
  </si>
  <si>
    <t>SOI-HNI-HDG-S66</t>
  </si>
  <si>
    <t>SOI-HNI-HDG-S66 - SOI 66 - 56 Nguyễn Khuyến</t>
  </si>
  <si>
    <t>56 Nguyễn Khuyến, Văn Quán</t>
  </si>
  <si>
    <t>SOI-HNI-HDG-S67</t>
  </si>
  <si>
    <t>SOI-HNI-HDG-S67 - SOI 67 - 33KDT Mỗ Lao</t>
  </si>
  <si>
    <t>LK6A-33 KĐT Mỗ Lao</t>
  </si>
  <si>
    <t>SOI-HNI-HDG-S78</t>
  </si>
  <si>
    <t>SOI-HNI-HDG-S78 - SOI 78- XaLa</t>
  </si>
  <si>
    <t>VT3 BT7, khu nhà ở Xa La, Phúc La, Hà Đông</t>
  </si>
  <si>
    <t>SOI-HNI-HDG-S79</t>
  </si>
  <si>
    <t>SOI-HNI-HDG-S79 - SOI 79 - Văn Phú</t>
  </si>
  <si>
    <t>TT6-01, KĐT mới Văn Phú, Phường Phúc La, Quận Hà Đông, TP. Hà Nội</t>
  </si>
  <si>
    <t>SOI-HNI-HKM-S02</t>
  </si>
  <si>
    <t>SOI-HNI-HKM-S02 - SOI 2 - 13B Phan Huy Chú</t>
  </si>
  <si>
    <t>13B Phan Huy Chú, Phan Chu Trinh</t>
  </si>
  <si>
    <t>Tầng 3, Lô S5-20 Cụm sản xuất làng nghề Triều Khúc, Phường Thanh Liệt, TP Hà Nội, Việt Nam.</t>
  </si>
  <si>
    <t>0107522785</t>
  </si>
  <si>
    <t>Phường Thanh Liệt</t>
  </si>
  <si>
    <t>SOI-HNI-HMI-S74</t>
  </si>
  <si>
    <t>SOI-HNI-HMI-S74 - SOI 74 -Trần Nguyên Đán</t>
  </si>
  <si>
    <t>33 Trần Nguyên Đán- Định Công - Hoàng Mai- HN</t>
  </si>
  <si>
    <t>SOI-HNI-LBN-S35</t>
  </si>
  <si>
    <t>SOI-HNI-LBN-S35 - SOI 35 - KDT Việt Hưng</t>
  </si>
  <si>
    <t>86D Khu Nhà Vườn, KĐT Việt Hưng</t>
  </si>
  <si>
    <t>SOI-HNI-LBN-S53</t>
  </si>
  <si>
    <t>SOI-HNI-LBN-S53 - SOI 53 - 44 Nguyễn Sơn</t>
  </si>
  <si>
    <t>44 Nguyễn Sơn</t>
  </si>
  <si>
    <t>SOI-HNI-MYI-S76</t>
  </si>
  <si>
    <t>SOI-HNI-MYI-S76 - SOI 76-Nguyễn Đổng Chi</t>
  </si>
  <si>
    <t>162 Nguyễn Đổng Chi- Mỹ Đình- HN</t>
  </si>
  <si>
    <t>SOI-HNI-NTL-S51</t>
  </si>
  <si>
    <t>SOI-HNI-NTL-S51 - SOI 51 - 142 Trần Bình</t>
  </si>
  <si>
    <t>142 Trần Bình, P.Mỹ Đình 2</t>
  </si>
  <si>
    <t>SOI-HNI-THO-S65</t>
  </si>
  <si>
    <t>SOI-HNI-THO-S65 - SOI 65 - 36 Nguyễn Hoàng Tôn</t>
  </si>
  <si>
    <t>36 Nguyễn Hoàng Tôn</t>
  </si>
  <si>
    <t>SOI-HNI-THO-S75</t>
  </si>
  <si>
    <t>SOI-HNI-THO-S75 - SOI 75-Xuân La</t>
  </si>
  <si>
    <t>16 Xuân La - Tây Hồ - HN</t>
  </si>
  <si>
    <t>SOI-HNI-TTX-S01</t>
  </si>
  <si>
    <t>SOI-HNI-TTX-S01 - SOI 1 - 182 Hoàng Văn Thái</t>
  </si>
  <si>
    <t>182 Hoàng Văn Thái, Khương Trung</t>
  </si>
  <si>
    <t>SOI-HNI-TTX-S42</t>
  </si>
  <si>
    <t>SOI-HNI-TTX-S42 - SOI 42 - 52 Nguyễn Huy Tưởng</t>
  </si>
  <si>
    <t>52 Nguyễn Huy Tưởng, Thanh Xuân Trung</t>
  </si>
  <si>
    <t>SOI-HNI-TTX-S52</t>
  </si>
  <si>
    <t>SOI-HNI-TTX-S52 - SOI 52 - 55 Ngụy Như Kon Tum</t>
  </si>
  <si>
    <t>55 Ngụy Như Kon Tum, P.Nhân Chính</t>
  </si>
  <si>
    <t>SOI-HNI-TTX-S61</t>
  </si>
  <si>
    <t>SOI-HNI-TTX-S61 - SOI 61 - 44 Nguyễn Tuân</t>
  </si>
  <si>
    <t>44 Nguyễn Tuân, Thanh Xuân Trung</t>
  </si>
  <si>
    <t>144/8C Hưng Phú, Phường 8, Quận 8, Thành phố Hồ Chí Minh, Việt Nam</t>
  </si>
  <si>
    <t>0314420615</t>
  </si>
  <si>
    <t>SONGNGOC-001</t>
  </si>
  <si>
    <t>26 - 28 Đường số 10, KDC Bình Hưng, ấp 2, Xã Bình Hưng, Huyện Bình Chánh, Thành phố Hồ Chí Minh, Việt Nam</t>
  </si>
  <si>
    <t>0314420615-001</t>
  </si>
  <si>
    <t>SONGNGUYEN</t>
  </si>
  <si>
    <t>CÔNG TY TNHH MTV THỰC PHẨM SÀI GÒN SONG NGUYỄN</t>
  </si>
  <si>
    <t>25 Đường Đặng Thùy Trâm, Phường 13, Quận Bình Thạnh, Thành phố Hồ Chí Minh, Việt Nam</t>
  </si>
  <si>
    <t>0315557299</t>
  </si>
  <si>
    <t>songnguyen0001</t>
  </si>
  <si>
    <t>Cty Song Nguyễn. Cửa hàng Đặng Thùy Trâm</t>
  </si>
  <si>
    <t>25 Đường Đặng Thùy Trâm, Phường 13, Quận Bình Thạnh, HCM</t>
  </si>
  <si>
    <t>SONGTRA</t>
  </si>
  <si>
    <t>CÔNG TY TNHH TM SÔNG TRÀ</t>
  </si>
  <si>
    <t>35-37 Bến Chương Dương, P.Nguyễn Thái Bình, Quận 1, TP.HCM.</t>
  </si>
  <si>
    <t>0300952560</t>
  </si>
  <si>
    <t>STARMART</t>
  </si>
  <si>
    <t>Starmart 140 Giảng Võ</t>
  </si>
  <si>
    <t>Starmart Số 5 Ngõ 140 Giảng Võ, Quận Ba Đình, Tp. Hà Nội</t>
  </si>
  <si>
    <t>STCHOHAY</t>
  </si>
  <si>
    <t>Siêu thị chợ Hay - Hải Phòng</t>
  </si>
  <si>
    <t>Siêu thị chợ Hay, cửa Đông chợ Quán Toan - Hồng Bàng - Hải Phòng</t>
  </si>
  <si>
    <t>STTHANHCONG</t>
  </si>
  <si>
    <t>CÔNG TY CỔ PHẦN ĐẠT PHÁT HÀ NỘI</t>
  </si>
  <si>
    <t>Số 40, Phố Vũ Xuân Thiều, Phường Phúc Lợi, Thành phố Hà Nội, Việt Nam</t>
  </si>
  <si>
    <t>0106188175</t>
  </si>
  <si>
    <t>Phúc Lợi</t>
  </si>
  <si>
    <t>SUA_BUSYBEES</t>
  </si>
  <si>
    <t>TRƯỜNG MẦM NON BUSY BEES GLOBAL</t>
  </si>
  <si>
    <t>RT-4B, RT-5, RT-6 tầng Trệt Tòa Feliz en Vista, số 01 Phan Văn Đáng, phường Thạnh Mỹ Lợi, thành phố Thủ Đức, thành phố Hồ Chí Minh</t>
  </si>
  <si>
    <t>SUA_CHICHINH</t>
  </si>
  <si>
    <t>CHỊ CHINH - 0986222570</t>
  </si>
  <si>
    <t>Khách hàng đặt xe đến cty lấy hàng</t>
  </si>
  <si>
    <t>SUA_CHIHANG</t>
  </si>
  <si>
    <t>CHỊ HẰNG - 0901351309</t>
  </si>
  <si>
    <t>26/1C Đường 13A, phường Bình Hưng Hòa A, quận Bình Tân, thành phố Hồ Chí Minh</t>
  </si>
  <si>
    <t>SUA_CHINHUNG</t>
  </si>
  <si>
    <t>Chị Nhung - Thủ Đức - 090 8672136</t>
  </si>
  <si>
    <t>khách hàng qua công ty lấy hàng</t>
  </si>
  <si>
    <t>SUA_CHIPHUONGGV</t>
  </si>
  <si>
    <t>CHỊ PHƯƠNG GV</t>
  </si>
  <si>
    <t>Khách hàng tự qua lấy hàng</t>
  </si>
  <si>
    <t>SUA_CHIVY</t>
  </si>
  <si>
    <t>Chị Vy - 0904268843</t>
  </si>
  <si>
    <t>34 Đường số 22, Áp 2, khu dân cư Bình Hưng, Bình Chánh, HCM (Sát bên là quận 8, cách quận 1 - 5km)</t>
  </si>
  <si>
    <t>SUA_HUYEN</t>
  </si>
  <si>
    <t>CHI HUYEN -0978742894</t>
  </si>
  <si>
    <t>32 ĐÔ ĐỐC LONG,P.TÂN QUY,QUAN TÂN PHÚ</t>
  </si>
  <si>
    <t>SUA_HUYENLE</t>
  </si>
  <si>
    <t>Chị Huyền Lê - 0762798888</t>
  </si>
  <si>
    <t>Căn G26, đường N12, The Classia - Khang Điền, Thành phố Thủ Đức, HCM</t>
  </si>
  <si>
    <t>SUA_NGHIA</t>
  </si>
  <si>
    <t>Anh Nghĩa - 0904993225</t>
  </si>
  <si>
    <t>50/15/25 Dương Quảng Hàm, Phường 5, quận Gò Vấp, TP Hồ Chí Minh</t>
  </si>
  <si>
    <t>SUA_NHUNG</t>
  </si>
  <si>
    <t>CÔNG TY TNHH XNK ĐẦU TƯ THIÊN HÀ</t>
  </si>
  <si>
    <t>429/6 Đường Song Hành Hà Nội, Khu phố 7, Phường Thủ Đức, Thành phố Hồ Chí Minh, Việt Nam.</t>
  </si>
  <si>
    <t>0316881467</t>
  </si>
  <si>
    <t>Phường Thủ Đức</t>
  </si>
  <si>
    <t>SUA_SEAAIR</t>
  </si>
  <si>
    <t>SÀI GÒN SEA AIR</t>
  </si>
  <si>
    <t>445/18 Nơ Trang Long, phường 13, Bình Thạnh, thành phố Hồ Chí Minh</t>
  </si>
  <si>
    <t>SUA_SHOPBABYCARE</t>
  </si>
  <si>
    <t>SHOP BABY CARE (Chị Trân)</t>
  </si>
  <si>
    <t>392 Hai Bà Trưng, p Tân Định, Quận 1, TP HCM</t>
  </si>
  <si>
    <t>SUA_SHOPBEYEU</t>
  </si>
  <si>
    <t>SHOP BÉ YÊU</t>
  </si>
  <si>
    <t>581/20/1 Trường Chinh, phường Tân Sơn Nhì, Tân Phú, Hồ Chí Minh</t>
  </si>
  <si>
    <t>SUA_SMALLWONDER</t>
  </si>
  <si>
    <t>Trường mầm non Vườn Khám phá - Small Wonder</t>
  </si>
  <si>
    <t>25 Song Hành, Tân Hưng Thuận, quận 12, TP HCM</t>
  </si>
  <si>
    <t>SUAHANGHUNG</t>
  </si>
  <si>
    <t>CÔNG TY TNHH TM DV HẰNG HƯNG</t>
  </si>
  <si>
    <t>409/18/10 Tân Hoà Đông, Phường Bình Trị Đông, Quận Bình Tân, Thành phố Hồ Chí Minh, Việt Nam</t>
  </si>
  <si>
    <t>0318973339</t>
  </si>
  <si>
    <t>SUAHANHTANPHU</t>
  </si>
  <si>
    <t>PHẠM TRÍ HÙNG (CHÔM CHÔM C O R N E R)</t>
  </si>
  <si>
    <t>Số 187, đường 30/4, KP1, Thị trấn Dương Đông, Huyện Phú Quốc, Kiên Giang, Việt Nam</t>
  </si>
  <si>
    <t>1702125474</t>
  </si>
  <si>
    <t>SUAHUYEN</t>
  </si>
  <si>
    <t>NGUYỄN THỊ DIỄM HUYỀN</t>
  </si>
  <si>
    <t>32 Đô Đốc Long, Phường Phú Thọ Hòa, TP Hồ Chí Minh, Việt Nam.</t>
  </si>
  <si>
    <t>8110486098-888</t>
  </si>
  <si>
    <t>Phường Phú Thọ Hòa</t>
  </si>
  <si>
    <t>SUANAMDUNG</t>
  </si>
  <si>
    <t>CÔNG TY TNHH ĐẦU TƯ KINH DOANH THƯƠNG MẠI NAM DUNG</t>
  </si>
  <si>
    <t>532/21/6/5  Đường Kinh Dương Vương, Khu Y Tế KTC, Phường Bình Trị Đông B, Quận Bình Tân, TP.HCM</t>
  </si>
  <si>
    <t>0314408199</t>
  </si>
  <si>
    <t>SUATHAO-Q3</t>
  </si>
  <si>
    <t>CÔNG TY TNHH PHÁT TRIỂN THƯƠNG MẠI HƯƠNG THỊ</t>
  </si>
  <si>
    <t>210 Bis/8 Nguyễn Trãi, Phường Phạm Ngũ Lão, Quận 1, Tp. Hồ Chí Minh</t>
  </si>
  <si>
    <t>0315293222</t>
  </si>
  <si>
    <t>TAEBACK</t>
  </si>
  <si>
    <t>CÔNG TY TNHH TAE BACK</t>
  </si>
  <si>
    <t>Kiốt SH16- ĐN6, SH17- ĐN6, Tầng 1, Tòa nhà CT5, đường Phạm Hùng, KĐT Mỹ Đình Sông Đà, Phường Mỹ Đình 1, Quận Nam Từ Liêm, Thành phố Hà Nội, Việt Nam</t>
  </si>
  <si>
    <t>0110765361</t>
  </si>
  <si>
    <t>TANMAP</t>
  </si>
  <si>
    <t>CÔNG TY CP THƯƠNG MẠI TẤN MẬP</t>
  </si>
  <si>
    <t>373 TÂN SƠN NHÌ, P.TÂN THÀNH, Q.TÂN PHÚ, HCM</t>
  </si>
  <si>
    <t>0311845458</t>
  </si>
  <si>
    <t>TELIO-001</t>
  </si>
  <si>
    <t>CÔNG TY TNHH TELIO VIỆT NAM - CHI NHÁNH TP. HỒ CHÍ MINH</t>
  </si>
  <si>
    <t>518B Điện Biên Phủ, Phường 21, Quận Bình Thạnh, Thành phố Hồ Chí Minh, Việt Nam</t>
  </si>
  <si>
    <t>0108604744-001</t>
  </si>
  <si>
    <t>Phường 21</t>
  </si>
  <si>
    <t>TERRA</t>
  </si>
  <si>
    <t>CÔNG TY CỔ PHẦN THƯƠNG MẠI TERRA</t>
  </si>
  <si>
    <t>Số 4, ngõ Phan Huy Chú, phố Phan Huy Chú, Phường Phan Chu Trinh, Quận Hoàn Kiếm, Thành phố Hà Nội, Việt Nam</t>
  </si>
  <si>
    <t>0110080128</t>
  </si>
  <si>
    <t>Terra001</t>
  </si>
  <si>
    <t>Tera mart- toà Kosmo</t>
  </si>
  <si>
    <t>Tera mart - toà Kosmo - Xuân la - Tây Hồ - Hà Nội</t>
  </si>
  <si>
    <t>Terra002</t>
  </si>
  <si>
    <t>Tera mart - Toà A2 Chung cư An Bình</t>
  </si>
  <si>
    <t>Toà A2 chung cư An Bình, phường Cổ Nhuế, quận Bắc Từ Liêm, thành phố Hà Nội</t>
  </si>
  <si>
    <t>THAIHUNGLONG</t>
  </si>
  <si>
    <t>CÔNG TY TNHH XUẤT NHẬP KHẨU THÁI HƯNG LONG</t>
  </si>
  <si>
    <t>Nhà ông Cải, thôn Phương La, Xã Thái Phương, Huyện Hưng Hà, Tỉnh Thái Bình, Việt Nam</t>
  </si>
  <si>
    <t>khách mua máy</t>
  </si>
  <si>
    <t>Thái Phương</t>
  </si>
  <si>
    <t>THAISUA</t>
  </si>
  <si>
    <t>Hộ Kinh Doanh Anh Em Nhà Sóc</t>
  </si>
  <si>
    <t>557 Điện Biên Phủ, Phường 1, Quận 3, Tp. Hồ Chí Minh</t>
  </si>
  <si>
    <t>0305378068</t>
  </si>
  <si>
    <t>THAITUAN</t>
  </si>
  <si>
    <t>CÔNG TY CỔ PHẦN TẬP ĐOÀN THÁI TUẤN</t>
  </si>
  <si>
    <t>Lô số B38/II, đường số 2B, KCN Vĩnh Lộc, Phường Bình Tân, Thành Phố Hồ Chí Minh, Việt Nam</t>
  </si>
  <si>
    <t>0301455459</t>
  </si>
  <si>
    <t>THAMDINHGIAMIENNAM</t>
  </si>
  <si>
    <t>CÔNG TY CỔ PHẦN THÔNG TIN VÀ THẨM ĐỊNH GIÁ MIỀN NAM</t>
  </si>
  <si>
    <t>359 Nguyễn Trãi, Phường Nguyễn Cư Trinh, Quận 1, Thành phố Hồ Chí Minh, Việt Nam</t>
  </si>
  <si>
    <t>0301618495</t>
  </si>
  <si>
    <t>THANHNGHIA</t>
  </si>
  <si>
    <t>SIÊU THỊ QUÃNG NGÃI -DNTN SÁCH THÀNH NGHĨA</t>
  </si>
  <si>
    <t>70 ĐẠI LỘ HÙNG VƯƠNG -TP QUÃNG NGÃI -TỈNH QUÃNG NGÃI</t>
  </si>
  <si>
    <t>0302840460</t>
  </si>
  <si>
    <t>THEGIOISUA-BINHPHUOC</t>
  </si>
  <si>
    <t>HỆ THỐNG THẾ GIỚI SỮA</t>
  </si>
  <si>
    <t>SỐ 6, ĐƯỜNG D20, PHƯỜNG TÂN BÌNH, TP. ĐỒNG XOÀI, BP.</t>
  </si>
  <si>
    <t>8111796367</t>
  </si>
  <si>
    <t>THFOOD</t>
  </si>
  <si>
    <t>CÔNG TY TNHH THƯƠNG MẠI DỊCH VỤ THFOODHOUSE</t>
  </si>
  <si>
    <t>Số 39, đường số 10, KDC Phú Hòa 2, Tổ 1, Khu phố 9, Phường Phú Hòa, Thành phố Thủ Dầu Một, Tỉnh Bình Dương, Việt Nam</t>
  </si>
  <si>
    <t>Khách của Tâm sale, ck 5%</t>
  </si>
  <si>
    <t>5%; MIENNAM</t>
  </si>
  <si>
    <t>THMART</t>
  </si>
  <si>
    <t>Hộ kinh doanh cửa hàng thực phẩm nhập khẩu TH MART</t>
  </si>
  <si>
    <t>39 đường số 10 - KDC Phú Hòa 2, tổ 1, KP9, P.Phú Hòa, Tp.Thủ Dầu Một, Tỉnh Bình Dương</t>
  </si>
  <si>
    <t>ck cố định 3%; thu công nợ ck thanh toán 5%</t>
  </si>
  <si>
    <t>THUEHAIPHONG</t>
  </si>
  <si>
    <t>Cục Thuế Hải Phòng</t>
  </si>
  <si>
    <t>Phòng Tài Chính - Kế Hoạch Quận Hải An - Điểm Thu Phí Số 9</t>
  </si>
  <si>
    <t>0200970118</t>
  </si>
  <si>
    <t>THUHANGFOOD</t>
  </si>
  <si>
    <t>Công Ty Cổ Phần Thu Hằng Food Việt Nam</t>
  </si>
  <si>
    <t>Số 306, Tổ 1, Phố Phú Viên, Phường Bồ Đề, Quận Long Biên, Thành Phố Hà Nội, Việt Nam</t>
  </si>
  <si>
    <t>2%</t>
  </si>
  <si>
    <t>0108501717</t>
  </si>
  <si>
    <t>THULOC</t>
  </si>
  <si>
    <t>CÔNG TY TNHH THƯƠNG MẠI THU LỘC</t>
  </si>
  <si>
    <t>272 Phan Văn Khỏe, Ấp 1, Xã Đạo Thạnh, Thành phố Mỹ Tho, Tỉnh Tiền Giang, Việt Nam</t>
  </si>
  <si>
    <t>1201623454</t>
  </si>
  <si>
    <t>TIENDAT</t>
  </si>
  <si>
    <t>CÔNG TY TNHH KINH DOANH THỰC PHẨM TIẾN ĐẠT</t>
  </si>
  <si>
    <t>Số 87, ngõ 129 phố Đại Linh, Phường Trung Văn, Quận Nam Từ Liêm, Thành phố Hà Nội, Việt Nam</t>
  </si>
  <si>
    <t>khách hàng và cũng là ncc thực phẩm tươi sống</t>
  </si>
  <si>
    <t>Trung Văn</t>
  </si>
  <si>
    <t>TIKI</t>
  </si>
  <si>
    <t>CÔNG TY TNHH MỘT THÀNH VIÊN THƯƠNG MẠI TI KI</t>
  </si>
  <si>
    <t>52 út Tịch, Phường 4, Quận Tân Bình, Thành phố Hồ Chí Minh, Việt Nam</t>
  </si>
  <si>
    <t>tikiIMFD10</t>
  </si>
  <si>
    <t>TI KI Kho MFD10</t>
  </si>
  <si>
    <t>16A Lê Hồng Phong, Phường 12, Quận 10</t>
  </si>
  <si>
    <t>MIENNAM; 3%</t>
  </si>
  <si>
    <t>tikiIMFD7</t>
  </si>
  <si>
    <t>TI KI Kho MFD7</t>
  </si>
  <si>
    <t>890 Đào Trí, P.Phú Thuận, Q.7, HCM</t>
  </si>
  <si>
    <t>tikiMFBTA</t>
  </si>
  <si>
    <t>TI KI Kho MFBTA</t>
  </si>
  <si>
    <t>Lô 6-1A , CỤM 6, ĐƯỜNG M1, KCN TÂN BÌNH MỞ RỘNG, P. BÌNH HƯNG HÒA, Q. BÌNH TÂN, TP.HCM</t>
  </si>
  <si>
    <t>tikiMFHDO</t>
  </si>
  <si>
    <t>TI KI kho MFHDO</t>
  </si>
  <si>
    <t>Kho dệt 19/05. Ngõ 250/80 đường Phan Trọng Tuệ, xã Thanh Liệt, huyện Thanh Trì, HN</t>
  </si>
  <si>
    <t>tikiMFLBI</t>
  </si>
  <si>
    <t>TI KI kho MFLBI</t>
  </si>
  <si>
    <t>Số 3-5 Nguyễn Văn Linh, Gia Thụy, Long Biên, Hà Nội</t>
  </si>
  <si>
    <t>tikiMFTBI</t>
  </si>
  <si>
    <t>TI KI Kho MFTBI</t>
  </si>
  <si>
    <t>367/F370 ĐƯỜNG BẠCH ĐẰNG, P.2, Q.Tân Bình, HCM</t>
  </si>
  <si>
    <t>Tiktok-HCM-01</t>
  </si>
  <si>
    <t>Tiktok Shop</t>
  </si>
  <si>
    <t>207/25/3 Phạm Văn Hai, phường Tân Sơn Nhất, Thành phố Hồ Chí Minh, Việt Nam</t>
  </si>
  <si>
    <t>TINTIN</t>
  </si>
  <si>
    <t>CÔNG TY TNHH SIÊU THỊ TIN TIN</t>
  </si>
  <si>
    <t>A1-00.02 Phan Chu Trinh, Phường Hiệp Phú, Thành phố Thủ Đức, Thành phố Hồ Chí Minh, Việt Nam</t>
  </si>
  <si>
    <t>0316961345</t>
  </si>
  <si>
    <t>TMART</t>
  </si>
  <si>
    <t>CÔNG TY CỔ PHẦN T - MARTSTORES</t>
  </si>
  <si>
    <t>Số 6 Biệt thự 2, bán đảo Linh Đàm, Phường Hoàng Liệt, Thành phố Hà Nội, Việt Nam</t>
  </si>
  <si>
    <t>0103973610</t>
  </si>
  <si>
    <t>Hoàng Liệt</t>
  </si>
  <si>
    <t>Tmart00357</t>
  </si>
  <si>
    <t>Tmart00357 01. Quầy 72 Lĩnh Nam</t>
  </si>
  <si>
    <t>72 Lĩnh Nam, Hoàng Mai, HN</t>
  </si>
  <si>
    <t>MIENBAC;9%</t>
  </si>
  <si>
    <t>Tmart00619</t>
  </si>
  <si>
    <t>Tmart00619 04. Quầy N3B2 Trần Bình</t>
  </si>
  <si>
    <t>N3B2 Trần Bình, Từ Liêm, HN ( Cổng làng hoa Phú Mỹ )</t>
  </si>
  <si>
    <t>Tmart00628</t>
  </si>
  <si>
    <t>Tmart00628 03. Quầy 274 Khương Đình</t>
  </si>
  <si>
    <t>274 Khương Đình, Thanh xuân, HN</t>
  </si>
  <si>
    <t>Tmart00644</t>
  </si>
  <si>
    <t>Tmart00644 05. Số 14 Yên Sơn - Chúc Sơn</t>
  </si>
  <si>
    <t>Số 14 Yên Sơn - Chúc Sơn, Huyện Chương Mỹ, Thành phố Hà Nội</t>
  </si>
  <si>
    <t>Thị trấn Chúc Sơn</t>
  </si>
  <si>
    <t>Tmart00722</t>
  </si>
  <si>
    <t>Tmart00722 09. Quầy Sóc Sơn</t>
  </si>
  <si>
    <t>Tòa nhà Thuần Mão ĐTM Sóc Sơn, HN</t>
  </si>
  <si>
    <t>Tmart00928</t>
  </si>
  <si>
    <t>Tmart00928 12. Quầy CT12B Kim Văn - Kim Lũ</t>
  </si>
  <si>
    <t>Tầng 1 , CT12B ĐTM Kim Văn - Kim Lũ, Hoàng Mai, HN</t>
  </si>
  <si>
    <t>Tmart00980</t>
  </si>
  <si>
    <t>Tmart00980 15. Quầy 9B Nguyễn Cảnh Dị-KĐT Đại Kim</t>
  </si>
  <si>
    <t>9B Nguyễn Cảnh Dị, Đại Kim, Hoàng Mai, Hà Nội</t>
  </si>
  <si>
    <t>Tmart00983</t>
  </si>
  <si>
    <t>Tmart00983 16. Quầy Xala, tòa nhà Hemisco, Xala</t>
  </si>
  <si>
    <t>Tầng 1 tòa nhà Hemisco, KĐT Xala, Phúc La, Hà Đông, HN</t>
  </si>
  <si>
    <t>Tmart00984</t>
  </si>
  <si>
    <t>Tmart00984 17. Quầy 184 Đại Từ</t>
  </si>
  <si>
    <t>184 Đại Từ, Phường Đại Kim, Quận Hoàng Mai, HN</t>
  </si>
  <si>
    <t>Tmart00988</t>
  </si>
  <si>
    <t>Tmart00988 19. Quầy Resco Cổ Nhuế</t>
  </si>
  <si>
    <t>Tầng 1, nhà OTC1, KĐT Resco Cổ Nhuế 2, Từ Liêm, HN</t>
  </si>
  <si>
    <t>Tmart00989</t>
  </si>
  <si>
    <t>Tmart00989 20. Quầy Tân Tây Đô</t>
  </si>
  <si>
    <t>Tầng 1 Tòa nhà CT12B khu Đô thị mới Tân Tây Đô, Xã Tân Lập, Huyện Đan Phượng, Hà Nội.</t>
  </si>
  <si>
    <t>Tmart00992</t>
  </si>
  <si>
    <t>Tmart00992 22. Quầy CT3 KĐT Văn Khê</t>
  </si>
  <si>
    <t>Tầng 1, Tòa nhà CT3 khu đô thị Văn Khê, Hà Đông, Hà Nội</t>
  </si>
  <si>
    <t>Tmart00993</t>
  </si>
  <si>
    <t>Tmart00993 23. Quầy CT1 Ngô Thì Nhậm, Hà Đông</t>
  </si>
  <si>
    <t>Tầng 1 tòa nhà CT1, chung cư Ngô Thì Nhậm, Hà Đông, Hà Nội</t>
  </si>
  <si>
    <t>Tmart00994</t>
  </si>
  <si>
    <t>Tmart00994 24. Quầy Victory Thăng Long</t>
  </si>
  <si>
    <t>Tòa T1 Victory Thăng Long, An Khánh, Hoài Đức, Hà Nội</t>
  </si>
  <si>
    <t>Tmart00995</t>
  </si>
  <si>
    <t>Tmart00995 25. Quầy CT2 - KĐT Xala</t>
  </si>
  <si>
    <t>Tầng 1 tòa CT2, KĐT Xala, Hà Đông, HN</t>
  </si>
  <si>
    <t>Tmart00999</t>
  </si>
  <si>
    <t>Tmart00999 27. Quầy 62 Thanh Liệt (658 Kim Giang mới)</t>
  </si>
  <si>
    <t>Số 658 Kim Giang, Xã Thanh Trì, Huyện Thanh Trì, Hà Nội.</t>
  </si>
  <si>
    <t>Tmart01000</t>
  </si>
  <si>
    <t>Tmart01000 28. Quầy 485 Vũ Tông Phan</t>
  </si>
  <si>
    <t>485 Vũ Tông Phan, Thanh Xuân, Hà Nội</t>
  </si>
  <si>
    <t>Tmart01001</t>
  </si>
  <si>
    <t>Tmart01001 29. Quầy tòa K-KĐT Dương Nội</t>
  </si>
  <si>
    <t>Tầng 1, tòa K - cụm HJK - KĐT The Spark Dương Nội, Hà Đông, HN</t>
  </si>
  <si>
    <t>Tmart01003</t>
  </si>
  <si>
    <t>Tmart01003 30. Quầy Ecohome2</t>
  </si>
  <si>
    <t>Căn 06+07 tòa C2A chung cư Ecohome2, đường tân xuân, phường đông ngạc, quận bắc từ liêm, HN</t>
  </si>
  <si>
    <t>Tmart01010</t>
  </si>
  <si>
    <t>Tmart01010 34. Quầy tòa HH2A, KĐT The Spark Dương Nội</t>
  </si>
  <si>
    <t>Tầng 1 -  HH2B KĐT The Spark Dương Nội, phường Yên Nghĩa, quận Hà Đông, Hà Nội</t>
  </si>
  <si>
    <t>Tmart01011</t>
  </si>
  <si>
    <t>Tmart01011 35. Quầy tầng 5 tòa GEMEK, KĐT Lê Trọng Tấn</t>
  </si>
  <si>
    <t>Tầng 5 tòa GEMEK, KĐT mới Lê Trọng Tấn, Hoài Đức, HN</t>
  </si>
  <si>
    <t>Tmart01012</t>
  </si>
  <si>
    <t>Tmart01012 36. Quầy CT2 Xuân Mai, Tô Hiệu</t>
  </si>
  <si>
    <t>Tòa CT2 Xuân Mai, Tô Hiệu, phường Hà Cầu, quận Hà Đông, Hà Nội</t>
  </si>
  <si>
    <t>Tmart01017</t>
  </si>
  <si>
    <t>Tmart01017 39. Quầy 112 Âu Cơ</t>
  </si>
  <si>
    <t>112 Âu Cơ, Tây Hồ, HN</t>
  </si>
  <si>
    <t>Tmart01019</t>
  </si>
  <si>
    <t>Tmart01019 40. Quầy 19T6 Kiến Hưng</t>
  </si>
  <si>
    <t>Tầng 1, Tòa nhà 19T6 Kiến Hưng, phường Kiến Hưng, Quận Hà Đông, Hà Nội.</t>
  </si>
  <si>
    <t>Tmart01021</t>
  </si>
  <si>
    <t>Tmart01021 42. Quầy Ecolife, 58 Tố Hữu</t>
  </si>
  <si>
    <t>Tòa Ecolife Capital, 58 Tố Hữu, Nam Từ Liêm, Hà Nội</t>
  </si>
  <si>
    <t>Tmart01023</t>
  </si>
  <si>
    <t>Tmart01023 00. Quầy 39 Cầu Diễn</t>
  </si>
  <si>
    <t>39 Cầu Diễn, Bắc Từ Liêm, HN</t>
  </si>
  <si>
    <t>Tmart01025</t>
  </si>
  <si>
    <t>Tmart01025 45. Quầy 20 Đức Diễn</t>
  </si>
  <si>
    <t>20 Đức Diễn, Bắc Từ Liêm, HN</t>
  </si>
  <si>
    <t>Tmart01027</t>
  </si>
  <si>
    <t>Tmart01027 120. Quầy Xốm 2</t>
  </si>
  <si>
    <t>Số 1 Ngõ 10, Phố Xốm, quận Hà Đông, thành phố Hà Nội</t>
  </si>
  <si>
    <t>Tmart01027-1</t>
  </si>
  <si>
    <t>Tmart01027-1 47. Quầy 69 Phố Xốm</t>
  </si>
  <si>
    <t>Số 69 phố Xốm, Phường Phú Lãm, Quận Hà Đông, Hà Nội</t>
  </si>
  <si>
    <t>Đã đóng cửa</t>
  </si>
  <si>
    <t>Tmart01029</t>
  </si>
  <si>
    <t>Tmart01029 49. Nơ 6A, Linh Đàm</t>
  </si>
  <si>
    <t>Nơ 6A, Bán đảo Linh Đàm, Phường Hoàng Liệt, Quận Hoàng Mai,HN</t>
  </si>
  <si>
    <t>Tmart01032</t>
  </si>
  <si>
    <t>Tmart01032 52. Quầy Vĩnh Quỳnh</t>
  </si>
  <si>
    <t>Xóm 2, Thôn Quỳnh Đô, Xã Vĩnh Quỳnh, Huyện Thanh Trì, HN</t>
  </si>
  <si>
    <t>Tmart01036</t>
  </si>
  <si>
    <t>Tmart01036 56. TM02-N03T5 khu ngoại giao đoàn</t>
  </si>
  <si>
    <t>56. TM02-N03T5 khu ngoại giao đoàn, P.Xuân Tảo, Bắc Từ Liêm, HN</t>
  </si>
  <si>
    <t>Tmart01041</t>
  </si>
  <si>
    <t>Tmart01041 61. Quầy Định Công, số 1 Trần Nguyên Đán</t>
  </si>
  <si>
    <t>số 1 Trần Nguyên Đán, P.Định Công, Hoàng Mai, HN</t>
  </si>
  <si>
    <t>Tmart01046</t>
  </si>
  <si>
    <t>Tmart01046 66. Quầy 47 Tân Xuân, Bắc Từ Liêm, HN</t>
  </si>
  <si>
    <t>47 Tân Xuân, Bắc Từ Liêm, HN</t>
  </si>
  <si>
    <t>Tmart01047</t>
  </si>
  <si>
    <t>Tmart01047 67. Quầy Trần Thủ Độ</t>
  </si>
  <si>
    <t>Cổng nhà máy Hino, đường Trần Thủ Độ, Q.Hoàng Mai, HN</t>
  </si>
  <si>
    <t>Tmart01048</t>
  </si>
  <si>
    <t>Tmart01048 68. Quầy 32T ĐN-A KĐT Golden An Khánh</t>
  </si>
  <si>
    <t>Tầng 1 Tòa Nhà 32T, The Golden An Khánh, Khu đô thị Nam Khánh, Xã An Khánh, Huyện Hoài Đức, Hà Nội</t>
  </si>
  <si>
    <t>Tmart01049</t>
  </si>
  <si>
    <t>Tmart01049 69. Quầy 59 Xuân La, Tây Hồ, HN</t>
  </si>
  <si>
    <t>Số 59 Xuân La, Phường Xuân La, Quận Tây Hồ, Hà Nội.</t>
  </si>
  <si>
    <t>Tmart01051</t>
  </si>
  <si>
    <t>Tmart01051 71. Quầy Hưng Yên</t>
  </si>
  <si>
    <t>601 Nguyễn Văn Linh, TP Hưng Yên, Hưng Yên</t>
  </si>
  <si>
    <t>Tmart01052</t>
  </si>
  <si>
    <t>Tmart01052 72. SG Quầy 850A Lê Văn Lương, Nhà Bè, HCM</t>
  </si>
  <si>
    <t>850A Lê Văn Lương, xã Phước Kiểng, huyện Nhà Bè, HCM</t>
  </si>
  <si>
    <t>Tmart01053</t>
  </si>
  <si>
    <t>Tmart01053 73.SG QUẦY Liên ấp 2-6 Vĩnh Lộc A, HCM</t>
  </si>
  <si>
    <t>F2/39AC Liên ấp 2-6, Vĩnh Lộc A, Bình Chánh, HCM</t>
  </si>
  <si>
    <t>Tmart01054</t>
  </si>
  <si>
    <t>Tmart01054 74.SG QUẦY 1410 Tỉnh Lộ 10, HCM</t>
  </si>
  <si>
    <t>SỐ 1410 ĐƯỜNG TỈNH LỘ 10, QUẬN BÌNH TÂN, TP HCM</t>
  </si>
  <si>
    <t>Tmart01055</t>
  </si>
  <si>
    <t>Tmart01055 75. SG Quầy Trịnh Thị Dối</t>
  </si>
  <si>
    <t>TRỊNH THỊ DỐI , QUẬN 12, HCM</t>
  </si>
  <si>
    <t>Tmart01056</t>
  </si>
  <si>
    <t>Tmart01056 76. SG Quầy 245 Trần Thị Cờ, HCM</t>
  </si>
  <si>
    <t>245 Trần Thị Cờ, P.Thới An, Q.12, HCM</t>
  </si>
  <si>
    <t>Tmart01057</t>
  </si>
  <si>
    <t>Tmart01057 77. SG QUẦY 71 BÙI VĂN NGỮ, HCM</t>
  </si>
  <si>
    <t>SỐ  71 BÙI VĂN NGỮ, P. TÂN CHÁNH HIỆP, Q.12, HCM</t>
  </si>
  <si>
    <t>Tmart01060</t>
  </si>
  <si>
    <t>Tmart01060 80.SG QUẦY 323 ĐƯỜNG HT13, HCM</t>
  </si>
  <si>
    <t>SỐ 232 ĐƯỜNG HT13, P. HIỆP THÀNH, QUẬN 12, TP HCM</t>
  </si>
  <si>
    <t>Tmart01061</t>
  </si>
  <si>
    <t>Tmart01061 81. Quầy Victory 2</t>
  </si>
  <si>
    <t>Tòa A Victory 2, KĐT An Khánh, Hoài Đức, HN</t>
  </si>
  <si>
    <t>Tmart01062</t>
  </si>
  <si>
    <t>Tmart01062 82. Quầy H3.2 FLC Đại Mỗ</t>
  </si>
  <si>
    <t>Tầng 1, H3.2 KĐT FLC Đại Mỗ, Nam Từ Liêm, Hà Nội</t>
  </si>
  <si>
    <t>Tmart01063</t>
  </si>
  <si>
    <t>Tmart01063 83. Tmart Tòa N02, Ecohome3</t>
  </si>
  <si>
    <t>Tòa N02, Ecohome 3, phường Đông Ngạc, quận Bắc Từ Liêm, Hà Nội</t>
  </si>
  <si>
    <t>Tmart01065</t>
  </si>
  <si>
    <t>Tmart01065 84. Quầy Tecco Tứ Hiệp</t>
  </si>
  <si>
    <t>Chung cư Tecco Skyville Tower, đường Quan Lai, Ngũ Hiệp, Thanh Trì, Hà Nội</t>
  </si>
  <si>
    <t>Tmart01067</t>
  </si>
  <si>
    <t>Tmart01067 86. Quầy Nơ 4A Linh Đàm</t>
  </si>
  <si>
    <t>Nơ 4A, Bán đảo Linh Đàm, Hoàng Liệt, Hoàng Mai, Hà Nội</t>
  </si>
  <si>
    <t>Tmart01070</t>
  </si>
  <si>
    <t>Tmart01070 89. quầy No5 Golden Time, Ecohome 4</t>
  </si>
  <si>
    <t>Tầng 1, tòa No5, khu nhà ở Ecohome 3, Đông Ngạc, Bắc Từ Liêm, Hà Nội</t>
  </si>
  <si>
    <t>Tmart01071</t>
  </si>
  <si>
    <t>Tmart01071 90. Quầy Đại Thanh 2</t>
  </si>
  <si>
    <t>CT10C KĐT Đại Thanh, Tả Thanh Oai, Thanh Trì, Hà Nội</t>
  </si>
  <si>
    <t>Tmart01072</t>
  </si>
  <si>
    <t>Tmart01072 91. Quầy 96 Vĩnh Hưng</t>
  </si>
  <si>
    <t>96 Vĩnh Hưng, phường Vĩnh Hưng, quận Hoàng Mai, Hà Nội</t>
  </si>
  <si>
    <t>Tmart01073</t>
  </si>
  <si>
    <t>Tmart01073 92. Quầy Lê Văn Thiêm</t>
  </si>
  <si>
    <t>Số 2 Lê Văn Thiêm, phường Nhân Chính, Thanh Xuân, Hà Nội</t>
  </si>
  <si>
    <t>Tmart01074</t>
  </si>
  <si>
    <t>Tmart01074 93. Quầy 112 Tân Khai</t>
  </si>
  <si>
    <t>112 Tân Khai, phường Tân Khai, Hoàng Mai, Hà Nội</t>
  </si>
  <si>
    <t>Tmart01075</t>
  </si>
  <si>
    <t>Tmart01075 94. 282 Xuân Đỉnh</t>
  </si>
  <si>
    <t>280- 282 Xuân Đỉnh, phường Xuân Đỉnh, quận Bắc Từ Liêm, Hà Nội</t>
  </si>
  <si>
    <t>Tmart01076</t>
  </si>
  <si>
    <t>Tmart01076 95. T1 tòa K3, Kpark Văn Phú</t>
  </si>
  <si>
    <t>Ô H-CT2, Khu nhà ở cao tầng Văn Phú Hi - Brand KĐT mới Văn Phú, Phú La, Hà Đông, Hà Nội</t>
  </si>
  <si>
    <t>Tmart01077</t>
  </si>
  <si>
    <t>Tmart01077 96. Quầy Intracom Vĩnh Ngọc, Đông Anh</t>
  </si>
  <si>
    <t>Ki ốt 14, 15, tầng 1 của Tòa nhà chung cư Intracom Riverside, xã Vĩnh Ngọc, huyện Đông Anh, HN</t>
  </si>
  <si>
    <t>Tmart01078</t>
  </si>
  <si>
    <t>Tmart01078 96. Quầy Ecohome 1</t>
  </si>
  <si>
    <t>Tầng 1, tòa E1, KĐT Ecohome 1, Bắc Từ Liêm, HN</t>
  </si>
  <si>
    <t>Tmart01079</t>
  </si>
  <si>
    <t>Tmart01079 51. Quầy 885 Tam Trinh</t>
  </si>
  <si>
    <t>Số 16, 18 Ngõ 885 Tam Trinh, Phường Yên Sở, Quận Hoàng Mai, Hà Nội</t>
  </si>
  <si>
    <t>Tmart01080</t>
  </si>
  <si>
    <t>Tmart01080 99. Quầy Roman Tố Hữu</t>
  </si>
  <si>
    <t>Tầng 1 Tháp B2 Tòa nhà Roman Plaza, Phường Đại Mỗ, Quận Nam Từ Liêm, HN</t>
  </si>
  <si>
    <t>Tmart01081</t>
  </si>
  <si>
    <t>Tmart01081 100. Quầy Trâu Quỳ, Gia Lâm</t>
  </si>
  <si>
    <t>Số 6 Biệt thự 2, bán đảo Linh Đàm, Phường Hoàng Liệt, Quận Hoàng Mai, HN</t>
  </si>
  <si>
    <t>Tmart01082</t>
  </si>
  <si>
    <t>Tmart01082 101. Quầy CT2-Epics Home-43 Phạm Văn Đồng</t>
  </si>
  <si>
    <t>Tầng 1 &amp; Tầng 2 Tòa nhà CT2, số 43 đường Phạm Văn Đồng, phường Cổ Nhuế 2, quận Bắc Từ Liêm, HN</t>
  </si>
  <si>
    <t>Tmart01083</t>
  </si>
  <si>
    <t>Tmart01083 102. Quầy Đại Thanh 3, CT8A</t>
  </si>
  <si>
    <t>CT8A KĐT Đại Thanh, Tả Thanh Oai, Thanh Trì, Hà Nội</t>
  </si>
  <si>
    <t>Tmart01084</t>
  </si>
  <si>
    <t>Tmart01084 103. Quầy Kosmo</t>
  </si>
  <si>
    <t>Lô S04, T1, Kosmo Xuân Tảo, Bắc Từ Liêm, HN</t>
  </si>
  <si>
    <t>Tmart01085</t>
  </si>
  <si>
    <t>Tmart01085 104. Quầy 44 Triều Khúc</t>
  </si>
  <si>
    <t>Tầng 1, Toà nhà PCC1 Thanh Xuân, số 44 Triều Khúc, Phường Thanh Xuân Nam, Quận Thanh Xuân, HN</t>
  </si>
  <si>
    <t>Tmart01086</t>
  </si>
  <si>
    <t>Tmart01086 105. Quầy HomeLand</t>
  </si>
  <si>
    <t>Tmart01087</t>
  </si>
  <si>
    <t>Tmart01087 106. Quầy CT3B Nam Cường, Cổ Nhuế</t>
  </si>
  <si>
    <t>Tầng 1, Tòa nhà CT3B – Khu ĐTM Cổ Nhuế, Đường Phạm Văn Đồng, Phường Cổ Nhuế 1, Quận Bắc Từ Liêm, HN</t>
  </si>
  <si>
    <t>Tmart01088</t>
  </si>
  <si>
    <t>Tmart01088 107. Quầy Ruby City Phúc Lợi</t>
  </si>
  <si>
    <t>Tầng 1, toà nhà chung cư Ruby CT3 Phúc Lợi, Phường Phúc Lợi, Quận Long Biên, HN sđt: 0377308677</t>
  </si>
  <si>
    <t>Tmart01089</t>
  </si>
  <si>
    <t>Tmart01089 108. Quầy Licogi 13</t>
  </si>
  <si>
    <t>Tầng 1, ĐN-B, Licogi 13 ngõ 164 Khuất Duy Tiến, Thanh Xuân, HN</t>
  </si>
  <si>
    <t>Tmart01090</t>
  </si>
  <si>
    <t>Tmart01090 109. Quầy Trần Thủ Độ 2, tòa South Building Pháp Vân - Tứ Hiệp</t>
  </si>
  <si>
    <t>Tầng 1, South Building, Khu đô thị mới Pháp Vân – Tứ Hiệp, Phường Hoàng Liệt, Quận Hoàng Mai, HN</t>
  </si>
  <si>
    <t>Tmart01091</t>
  </si>
  <si>
    <t>Tmart01091 110. Quầy HH03A Thanh Hà</t>
  </si>
  <si>
    <t>T1-B1.3 tòa HH03A, KĐT Thanh Hà, Hà Đông, HN</t>
  </si>
  <si>
    <t>Tmart01092</t>
  </si>
  <si>
    <t>Tmart01092 111. Quầy T1, tòa A7 An Bình City</t>
  </si>
  <si>
    <t>Lô 03-04 tầng 1, tòa A7, cc An Bình City, Cổ Nhuế, HN</t>
  </si>
  <si>
    <t>Tmart01093</t>
  </si>
  <si>
    <t>Tmart01093 112. Quầy G2-Fivestar số 2 Kim Giang</t>
  </si>
  <si>
    <t>Tầng 1 Tòa Nhà G2 Thương mại dịch vụ 02, Số 2 Kim Giang, Phường Kim Giang, Quận Thanh Xuân, HN</t>
  </si>
  <si>
    <t>Tmart01094</t>
  </si>
  <si>
    <t>Tmart01094 113. Quầy Thôn 7, Ninh Hiệp</t>
  </si>
  <si>
    <t>Thôn 7, xã Ninh Hiệp, huyện Gia Lâm, HN</t>
  </si>
  <si>
    <t>Tmart01095</t>
  </si>
  <si>
    <t>Tmart01095 114. Quầy 317 Hà Huy Tập</t>
  </si>
  <si>
    <t>Số 317 Hà Huy Tập, TT Yên Viên, huyện Gia Lâm, HN</t>
  </si>
  <si>
    <t>Tmart01096</t>
  </si>
  <si>
    <t>Tmart01096 1096. Nhà máy Canon Thăng Long</t>
  </si>
  <si>
    <t>Nhà máy Canon, KCN Bắc Thăng Long, huyện Đông Anh, HN</t>
  </si>
  <si>
    <t>Tmart01097</t>
  </si>
  <si>
    <t>Tmart01097 116. Quầy Iris Garden</t>
  </si>
  <si>
    <t>30 Trần Hữu Dực, Cầu Diễn, Nam Từ Liêm, HN</t>
  </si>
  <si>
    <t>Tmart01098</t>
  </si>
  <si>
    <t>Tmart01098 117. Quầy 56 Huyền Quang, Bắc Ninh</t>
  </si>
  <si>
    <t>56 Huyền Quang, Bắc Ninh</t>
  </si>
  <si>
    <t>Tmart01099</t>
  </si>
  <si>
    <t>Tmart01099 118 Quầy Văn Giang</t>
  </si>
  <si>
    <t>Văn Giang - Hưng Yên</t>
  </si>
  <si>
    <t>Tmart03001</t>
  </si>
  <si>
    <t>Tmart03001 119 Quầy Yên Xá</t>
  </si>
  <si>
    <t>Thôn Yên Xá, xã Tân Triều, huyện Thanh Trì, thành phố Hà Nội</t>
  </si>
  <si>
    <t>Tmart03002</t>
  </si>
  <si>
    <t>Tmart03002 121. Quầy HH4B Linh Đàm</t>
  </si>
  <si>
    <t>Tòa 4B, HH Linh Đàm, Hoàng Liệt, Hoàng Mai, Hà Nội</t>
  </si>
  <si>
    <t>Tmart03002-1</t>
  </si>
  <si>
    <t>Tmart03002-1 120. Quầy Xốm 2</t>
  </si>
  <si>
    <t>Tmart03003</t>
  </si>
  <si>
    <t>Tmart03003 122. Quầy TECCO Diamond</t>
  </si>
  <si>
    <t>Tầng 1, tòa Tecco Diamond, Tứ Hiệp, Thanh Trì, Hà Nội</t>
  </si>
  <si>
    <t>Xã Tứ Hiệp</t>
  </si>
  <si>
    <t>Tmart03004</t>
  </si>
  <si>
    <t>Tmart03004 123.Quầy 282 Nguyễn Huy Tưởng</t>
  </si>
  <si>
    <t>Tầng 1 Chung cư 282 Nguyễn Huy Tưởng, Thanh Xuân, Hà Nội</t>
  </si>
  <si>
    <t>Tmart03005</t>
  </si>
  <si>
    <t>Tmart03005 1801. Quầy Cổ Nhuế</t>
  </si>
  <si>
    <t>Số 180 Đường Cổ Nhuế, phường Cổ Nhuế, quận Bắc Từ Liêm, thành phố Hà Nội</t>
  </si>
  <si>
    <t>Tmart03006</t>
  </si>
  <si>
    <t>Tmart03006 125. Quầy MIPEC Kiến Hưng</t>
  </si>
  <si>
    <t>T1 tòa Mipec Kiến Hưng, Hà Đông, thành phố Hà Nội</t>
  </si>
  <si>
    <t>Tmart03007</t>
  </si>
  <si>
    <t>Tmart03007 126. Quầy G1 Sunshine</t>
  </si>
  <si>
    <t>Tòa G1, Sunshine Garden Dương Văn Bé</t>
  </si>
  <si>
    <t>Tmart03008</t>
  </si>
  <si>
    <t>Tmart03008 127. Quầy VOV</t>
  </si>
  <si>
    <t>Lô số 01 tòa nhà CT1AB Khu VOV Mễ Trì , Phường Mễ Trì, Quận Nam Từ Liêm, Tp. Hà Nội</t>
  </si>
  <si>
    <t>Tmart03009</t>
  </si>
  <si>
    <t>Tmart03009 128. Quầy A2 Phương Đông Green Park</t>
  </si>
  <si>
    <t>Tòa A2 CC Phương Đông Green Park - Trần Thủ Độ</t>
  </si>
  <si>
    <t>Tmart03010</t>
  </si>
  <si>
    <t>Tmart03010 129. Quầy HH Thái Hà 2</t>
  </si>
  <si>
    <t>Lô HH-01.1, Tòa nhà HH, Khu nhà ở xã hội cho cán bộ chiến sỹ Bộ Công An, đường Phạm Văn Đồng, quận Bắc Từ Liêm, TP Hà Nội.</t>
  </si>
  <si>
    <t>Tmart03011</t>
  </si>
  <si>
    <t>Tmart03011 130. Quầy Thạch Thất</t>
  </si>
  <si>
    <t>Huyện Thạch Thất</t>
  </si>
  <si>
    <t>Tmart03012</t>
  </si>
  <si>
    <t>Tmart03012 131. Quầy Tam Trinh 2</t>
  </si>
  <si>
    <t>Chung cư Ngõ 885 Tam Trinh, Phường Yên Sở, Quận Hoàng Mai, Hà Nội</t>
  </si>
  <si>
    <t>Tmart03013</t>
  </si>
  <si>
    <t>Tmart03013 Quầy Phúc Thọ</t>
  </si>
  <si>
    <t>Huyện Phúc Thọ</t>
  </si>
  <si>
    <t>Tmart03014</t>
  </si>
  <si>
    <t>Tmart03014 133. Quầy Đa Sỹ</t>
  </si>
  <si>
    <t>Số 1 Đa Sỹ, Kiến Hưng, Hà Đông</t>
  </si>
  <si>
    <t>Tmart03015</t>
  </si>
  <si>
    <t>Tmart03015 134. Quầy Phú Minh, Sóc Sơn</t>
  </si>
  <si>
    <t>25 QL 2A, xã Phú Minh, Sóc Sơn</t>
  </si>
  <si>
    <t>Tmart03016</t>
  </si>
  <si>
    <t>Tmart03016 135. Quầy 60 Vũ Xuân Thiều</t>
  </si>
  <si>
    <t>60 Vũ Xuân Thiều, Long Biên, HN</t>
  </si>
  <si>
    <t>Tmart03017</t>
  </si>
  <si>
    <t>Tmart03017 Ecohome5</t>
  </si>
  <si>
    <t>Ecohome5</t>
  </si>
  <si>
    <t>Tmart99996</t>
  </si>
  <si>
    <t>Tmart Store Mỹ Đình, Nam Từ Liêm - A.Đăng</t>
  </si>
  <si>
    <t>tầng 01 chung cư A4, Khu đô thị Mỹ Đình 1, P.Cầu Diễn, Q.Nam Từ Liêm, HN (Ngã 3 đường Hàm nghi và Nguyễn Đổng Chi)</t>
  </si>
  <si>
    <t>Tmart99997</t>
  </si>
  <si>
    <t>Tmart Store 70 Nguyễn Đức Cảnh - A.Đăng</t>
  </si>
  <si>
    <t>70 Nguyễn Đức Cảnh, Q.Thanh Xuân, HN</t>
  </si>
  <si>
    <t>Tmart99998</t>
  </si>
  <si>
    <t>Tmart Store Nghĩa Đô - A.Đăng</t>
  </si>
  <si>
    <t>Nghĩa Đô, Q.Cầu Giấy, HN</t>
  </si>
  <si>
    <t>Tmart99999</t>
  </si>
  <si>
    <t>Tmart Store Hateco Yên Sở - A.Đăng</t>
  </si>
  <si>
    <t>Yên Sở, Q.Hoàng Mai, HN</t>
  </si>
  <si>
    <t>TMARTHATECO</t>
  </si>
  <si>
    <t>TRẦN HẢI ĐĂNG</t>
  </si>
  <si>
    <t>Tầng 1, Tòa B, Dự Án Hateco Hoàng Mai, Sở Thượng, Phường Yên Sở, Quận Hoàng Mai, TP.Hà Nội</t>
  </si>
  <si>
    <t>Phường Yên Sở</t>
  </si>
  <si>
    <t>TOANTHANG</t>
  </si>
  <si>
    <t>Số 8 đường số 3, KDC Đại Phúc, xã Bình Hưng, huyện Bình Chánh, TPHCM</t>
  </si>
  <si>
    <t>Thôn Nhuế, Xã Thiên Lộc, Thành phố Hà Nội, Việt Nam</t>
  </si>
  <si>
    <t>0107499688</t>
  </si>
  <si>
    <t>PHÚC DIỄN</t>
  </si>
  <si>
    <t>Tomita0001</t>
  </si>
  <si>
    <t>Tomita Mart-Số 122 -TT3</t>
  </si>
  <si>
    <t>Số 122 -TT3, Trần Văn Lai, Mỹ Đình, Nam Từ Liêm, Hà Nội</t>
  </si>
  <si>
    <t>Tomita0002</t>
  </si>
  <si>
    <t>Tomita Mart - GS1.01S29 Vinhomes Smart City Tây Mỗ</t>
  </si>
  <si>
    <t>GS1.01S29 Vinhomes Smart City Tây Mỗ, phường Đại Mỗ, quận Nam Từ Liêm, Thành phố Hà Nội</t>
  </si>
  <si>
    <t>Tomita0003</t>
  </si>
  <si>
    <t>Số 15 Villa 2 Huyndai, Hà Trì 5, Hà Cầu, Hà Đông, Hà Nội</t>
  </si>
  <si>
    <t>Tomita0004</t>
  </si>
  <si>
    <t>Tomita Mart - Tây Mỗ 3</t>
  </si>
  <si>
    <t>TMDV 12A tòa D Masteri West Height - Vinhomes Smart City, Phường Đại Mỗ, Quận Nam Từ Liêm, Thành phố Hà Nội</t>
  </si>
  <si>
    <t>Tomita0005</t>
  </si>
  <si>
    <t>Tomita Mart - Tây Mỗ 4</t>
  </si>
  <si>
    <t>Shophouse I1.CH 19 và I1. CH05A Tòa Imperia Smart City, Tây Mỗ, Nam Từ Liêm, Hà Nội</t>
  </si>
  <si>
    <t>TPTHUCPHAM</t>
  </si>
  <si>
    <t>CÔNG TY TNHH THÀNH PHỐ THỰC PHẨM</t>
  </si>
  <si>
    <t>Số 6/11A Phạm Văn Hai, Phường Tân Sơn Hòa, TP Hồ Chí Minh, Việt Nam.</t>
  </si>
  <si>
    <t>0315218553</t>
  </si>
  <si>
    <t>Phường Tân Sơn Hòa</t>
  </si>
  <si>
    <t>TPVBT</t>
  </si>
  <si>
    <t>CN D5 - CÔNG TY CỔ PHẦN DỊCH VỤ THỰC PHẨM VÀNG</t>
  </si>
  <si>
    <t>87-89 Đường D5, Phường 25, Quận Bình Thạnh, TP. Hồ Chí Minh</t>
  </si>
  <si>
    <t>0313959122-008</t>
  </si>
  <si>
    <t>TPVCT</t>
  </si>
  <si>
    <t>CN CÔNG TY CỔ PHẦN DỊCH VỤ THỰC PHẨM VÀNG -  QUÁN GÀ RÁN &amp; THỊT NƯỚNG CHICK KEBABS</t>
  </si>
  <si>
    <t>Số 2-2A Cao Thắng, Phường 05, Quận 3, Thành phố Hồ Chí Minh, Việt Nam</t>
  </si>
  <si>
    <t>0313959122-003</t>
  </si>
  <si>
    <t>TPVLDH</t>
  </si>
  <si>
    <t>CN CÔNG TY CP DV THỰC PHẨM VÀNG -  QUÁN GÀ RÁN &amp; THỊT NƯỚNG CHICK KEBABS</t>
  </si>
  <si>
    <t>Tầng Trệt, Tầng 2, Tầng 3 Số 8-9-10 Lô 4, Khu B, Lê Đại Hành, Phường15, Quận 11, TP.HCM, Việt Nam</t>
  </si>
  <si>
    <t>0313959122-001</t>
  </si>
  <si>
    <t>TPVLVS</t>
  </si>
  <si>
    <t>CN  CÔNG TY CỔ PHẦN DỊCH VỤ THỰC PHẨM VÀNG -  QUÁN GÀ RÁN &amp; THỊT NƯỚNG CHICK KEBABS</t>
  </si>
  <si>
    <t>351 Lê Văn Sỹ, Phường 1, Quận Tân Bình, Thành phố Hồ Chí Minh, Việt Nam</t>
  </si>
  <si>
    <t>0313959122-005</t>
  </si>
  <si>
    <t>TPVNTP</t>
  </si>
  <si>
    <t>CN NGUYỄN TRI PHƯƠNG - CÔNG TY CỔ PHẦN DỊCH VỤ THỰC PHẨM VÀNG</t>
  </si>
  <si>
    <t>Số 222-224 Nguyễn Tri Phương, Phường 4, Quận 10, Tp.Hồ Chí Minh</t>
  </si>
  <si>
    <t>0313959122-006</t>
  </si>
  <si>
    <t>TPVPVT</t>
  </si>
  <si>
    <t>CN PHAN VĂN TRỊ - CÔNG TY CỔ PHẦN DỊCH VỤ THỰC PHẨM VÀNG</t>
  </si>
  <si>
    <t>1445 Phan Văn Trị, Phường 10, Quận Gò Vấp, TP.Hồ Chí Minh</t>
  </si>
  <si>
    <t>0313959122-007</t>
  </si>
  <si>
    <t>TPVTKD</t>
  </si>
  <si>
    <t>CHI NHÁNH TRẦN KHÁNH DƯ-CÔNG TY CỔ PHẦN DỊCH VỤ THỰC PHẨM VÀNG</t>
  </si>
  <si>
    <t>Số 5 Trần Khánh Dư, Phường Tân Định, Quận 1, Thành phố Hồ Chí Minh</t>
  </si>
  <si>
    <t>0313959122-009</t>
  </si>
  <si>
    <t>TPVTVD</t>
  </si>
  <si>
    <t>CHI NHÁNH TÔ VĨNH DIỆN- CÔNG TY CỔ PHẦN DỊCH VỤ THỰC PHẨM VÀNG</t>
  </si>
  <si>
    <t>13 Tô Vĩnh Diện, Phường Linh Chiểu, Quận Thủ Đức, TP. Hồ Chí Minh</t>
  </si>
  <si>
    <t>0313959122-010</t>
  </si>
  <si>
    <t>TROPIA-HCM-Q9</t>
  </si>
  <si>
    <t>HỘ KINH DOANH TROPIA MART</t>
  </si>
  <si>
    <t>Căn 1.13, Tầng 1, Tòa S8.02, Khu nhà ở cao tầng - Dự án khu dân cư và công viên Phước Thiện, số 88 đường Phước Thiện, khu phố Phước Thiện, Phường Long Bình, TP Hồ Chí Minh, Việt Nam.</t>
  </si>
  <si>
    <t>chiết khấu 5% ,thanh toán khi giao hàng, không công nợ</t>
  </si>
  <si>
    <t>075078000532</t>
  </si>
  <si>
    <t>TRUNGTUYEN</t>
  </si>
  <si>
    <t>CÔNG TY TNHH THƯƠNG MẠI DỊCH VỤ KINH DOANH TRUNG TUYẾN</t>
  </si>
  <si>
    <t>867A Nguyễn Văn Quá, phường Đông Hưng Thuận, Quận 12, Thành phố Hồ Chí Minh, Việt Nam</t>
  </si>
  <si>
    <t>0314344234</t>
  </si>
  <si>
    <t>Thôn Đồng Mỹ, Xã Tân Minh, Huyện Yên Mỹ, Tỉnh Hưng Yên, Việt Nam</t>
  </si>
  <si>
    <t>Khách không lấy hóa đơn (Bách báo 27/12/2022)</t>
  </si>
  <si>
    <t>Số 2 TT1B Ngõ 622 Minh Khai, Hai Bà Trưng, HN</t>
  </si>
  <si>
    <t>MIENBAC;TTMFARM;MT1;STCH</t>
  </si>
  <si>
    <t>TTMFARM87</t>
  </si>
  <si>
    <t>TTMFARM - 87 Lĩnh Nam</t>
  </si>
  <si>
    <t>87 Lĩnh Nam, Hoàng Mai, HN</t>
  </si>
  <si>
    <t>MIENBAC; MT1; STCH; TTMFARM</t>
  </si>
  <si>
    <t>TTMFARMB423</t>
  </si>
  <si>
    <t>TTMFARM - Sảnh B 423 Minh Khai</t>
  </si>
  <si>
    <t>Sảnh B 423 Minh Khai, Hai Bà Trưng, HN</t>
  </si>
  <si>
    <t>Sảnh C 423 Minh Khai, Hai Bà Trưng, HN</t>
  </si>
  <si>
    <t>G 378 Minh Khai, Hai Bà Trưng, HN</t>
  </si>
  <si>
    <t>TTMFARMH3B</t>
  </si>
  <si>
    <t>TTMFARM - HH3B Đại từ</t>
  </si>
  <si>
    <t>HH3B Đại từ, Hoàng Mai, HN</t>
  </si>
  <si>
    <t>TTMFARMM2</t>
  </si>
  <si>
    <t>TTMFARM - Sảnh M2, Căn TMDV 16, Vinhome Ocean Park</t>
  </si>
  <si>
    <t>Sảnh M2, Căn TMDV 16, Vinhome Ocean Park, xã Đa Tốn, huyện Gia Lâm, Hà Nội</t>
  </si>
  <si>
    <t>TTMFARMP1</t>
  </si>
  <si>
    <t>TTMFARM - P1 Pavilion Ocean Park</t>
  </si>
  <si>
    <t>P1 Pavilion Ocean Park, xã Đa Tốn, huyện Gia Lâm, Hà Nội</t>
  </si>
  <si>
    <t>Sảnh Park 2 Times City, Hoàng Mai , HN</t>
  </si>
  <si>
    <t>P5 Times City, Hoàng Mai, HN</t>
  </si>
  <si>
    <t>P9 Times City, Hoàng Mai, HN</t>
  </si>
  <si>
    <t>Shophouse S1.0101.S19 Vinhome Ocean Park, xã Đa Tốn, huyện Gia Lâm, Hà Nội</t>
  </si>
  <si>
    <t>458 Minh Khai, Khu đô thị Times City, Hai Bà Trưng, Hà Nội</t>
  </si>
  <si>
    <t>458 Minh Khai, Khu đô thị Times City, Hoàng Mai, Hà Nội</t>
  </si>
  <si>
    <t>TTTMCHOLIMEX</t>
  </si>
  <si>
    <t>CN CÔNG TY CP XUẤT NHẬP KHẨU VÀ ĐẦU TƯ CHỢ LỚN (CHOLIMEX)  - TTTM CHOLIMEX</t>
  </si>
  <si>
    <t>631 Nguyễn Trãi, Phường 11, Quận 5, TP. Hồ Chí Minh, Việt Nam</t>
  </si>
  <si>
    <t>0301307933-007</t>
  </si>
  <si>
    <t>TUANKHANH</t>
  </si>
  <si>
    <t>CÔNG TY TNHH GARAGE Ô TÔ TUẤN KHANH</t>
  </si>
  <si>
    <t>84/1/17 Hẻm 87, Đường số 8, Khu Phố ích Thạnh, Phường Trường Thạnh, Thành phố Thủ Đức, Thành phố Hồ Chí Minh, Việt Nam</t>
  </si>
  <si>
    <t>0317002729</t>
  </si>
  <si>
    <t>Phường Trường Thạnh</t>
  </si>
  <si>
    <t>UBOFOOD</t>
  </si>
  <si>
    <t>CÔNG TY CỔ PHẦN UBOFOOD VIỆT NAM</t>
  </si>
  <si>
    <t>Tầng 2, nhà A, Khu thương mại dịch vụ Trung Văn 1, Phường Trung Văn, Quận Nam Từ Liêm, Thành phố Hà Nội, Việt Nam</t>
  </si>
  <si>
    <t>ubofood01</t>
  </si>
  <si>
    <t>UBOFOOD 132 Ngô Quyền, Q.10</t>
  </si>
  <si>
    <t>132 Ngô Quyền, P.5, Q.10, HCM</t>
  </si>
  <si>
    <t>ubofood02</t>
  </si>
  <si>
    <t>UBOFOOD Thái Văn Lung</t>
  </si>
  <si>
    <t>Số 6 Thái Văn Lung, Phường Bến Nghé, quận 1, Thành phố Hồ Chí Minh</t>
  </si>
  <si>
    <t>UNIK</t>
  </si>
  <si>
    <t>CÔNG TY CỔ PHẦN THƯƠNG MẠI UNIK VIỆT NAM</t>
  </si>
  <si>
    <t>Tầng 18, số 266 Đội Cấn, Phường Liễu Giai, Quận Ba Đình, Thành phố Hà Nội, Việt Nam</t>
  </si>
  <si>
    <t>0108689762</t>
  </si>
  <si>
    <t>Phường Liễu Giai</t>
  </si>
  <si>
    <t>Unikmart0001</t>
  </si>
  <si>
    <t>Siêu Thị Unikmart Nguyễn Tuân</t>
  </si>
  <si>
    <t>Số 143 Nguyễn Tuân, Tòa nhà Imperial Garden Sảnh D. Thanh Xuân</t>
  </si>
  <si>
    <t>Unikmart0002</t>
  </si>
  <si>
    <t>Siêu Thị Unikmart Lê Văn Thiêm</t>
  </si>
  <si>
    <t>Số 2 Lê Văn Thiêm. Tòa nhà Goldenwest. Nhân Chính. Thanh Xuân</t>
  </si>
  <si>
    <t>Unikmart0003</t>
  </si>
  <si>
    <t>Siêu Thị Unikmart Tây Sơn</t>
  </si>
  <si>
    <t>Số 187 Nguyễn Lương Bằng. Tòa nhà 187 Nguyễn Lương Bằng, Đống Đa</t>
  </si>
  <si>
    <t>Unikmart0004</t>
  </si>
  <si>
    <t>Siêu Thị Unikmart Ha Noi Tower</t>
  </si>
  <si>
    <t>Số 49, Phố Hai Bà Trưng, Hà Nội</t>
  </si>
  <si>
    <t>Số nhà 9, Ngõ 7, Đường Lê Đức Thọ, Phường Mỹ Đình 2, Quận Nam Từ Liêm, Thành phố Hà Nội, Việt Nam</t>
  </si>
  <si>
    <t>0109197918</t>
  </si>
  <si>
    <t>ecomart tầng 1 tòa nhà Helios 75 Đường Tam Trinh, Hoàng Mai, Hà Nội</t>
  </si>
  <si>
    <t>khách của Trường</t>
  </si>
  <si>
    <t>Ecomart chung cư osaka ngõ 48 Ngọc Hồi) 02471002626</t>
  </si>
  <si>
    <t>Tầng 1 Green Park Trần Thủ Độ, Phường Hoàng Liệt, quận Hoàng Mai, thành phố Hà Nội</t>
  </si>
  <si>
    <t>Ecomart S2.12 Vinhome Ocean Park, huyện Gia Lâm, thành phố Hà Nội</t>
  </si>
  <si>
    <t>Unit0005</t>
  </si>
  <si>
    <t>Ecomart Tầng 1 HUB3 60 Nguyễn Đức Cảnh</t>
  </si>
  <si>
    <t>HUB3 60 Nguyễn Đức Cảnh, phường Tương Mai, quận Hoàng Mai, thành phố Hà Nội</t>
  </si>
  <si>
    <t>MIENBAC; STCH</t>
  </si>
  <si>
    <t>Unit0006</t>
  </si>
  <si>
    <t>Ecomart Ngõ 21 Lê Văn Lương</t>
  </si>
  <si>
    <t>Ngõ 21 Lê Văn Lương, phường Nhân Chính, quận Thanh Xuân, thành phố Hà Nội</t>
  </si>
  <si>
    <t>Ecomart Tầng 1 chung cư Park Home</t>
  </si>
  <si>
    <t>Tầng 1 chung cư Park Home, Số 1 Thành Thái, quận Cầu Giấy, thành phố Hà Nội</t>
  </si>
  <si>
    <t>Tầng 1, CT3, KĐT Nam Cường, ngõ 6 Phạm Văn Đồng, phường Cổ Nhuế 1, quận Bắc Từ Liêm, thành phố Hà Nội</t>
  </si>
  <si>
    <t>Chung cư GELEXIA, 885 Tam Trinh, phường Yên Sở, quận Hoàng Mai, thành phố Hà Nội</t>
  </si>
  <si>
    <t>YÊN SỞ</t>
  </si>
  <si>
    <t>Tầng 1 chung cư Ecolife Tây Hồ, Đường Võ Chí Công, phường Xuân La, quận Tây Hồ, thành phố Hà Nội</t>
  </si>
  <si>
    <t>XUÂN LA</t>
  </si>
  <si>
    <t>Ecomart Tầng 1 Sảnh G5 CC Five Star Số 2 Kim Giang, Quận Thanh Xuân, thành phố Hà Nội</t>
  </si>
  <si>
    <t>Tầng 1, V2 Khu đô thị An Hưng, quận Hà Đông, thành phố Hà Nội</t>
  </si>
  <si>
    <t>đơn khai trương ck 10%, công nợ 15 hàng tháng</t>
  </si>
  <si>
    <t>Unit0013</t>
  </si>
  <si>
    <t>8 Lê Đức Thọ, Nam Từ Liêm, Hà Nội</t>
  </si>
  <si>
    <t>UNO</t>
  </si>
  <si>
    <t>CÔNG TY CỔ PHẦN ĐẦU TƯ UNO VIỆT NAM</t>
  </si>
  <si>
    <t>Số 22, ngõ 381 đường Thụy Phương, Phường Thụy Phương, Quận Bắc Từ Liêm, Thành phố Hà Nội, Việt Nam</t>
  </si>
  <si>
    <t>0109417271</t>
  </si>
  <si>
    <t>UNO0101</t>
  </si>
  <si>
    <t>Unomart - Ecohome 3 Goldentime</t>
  </si>
  <si>
    <t>Tòa N04 Ecohome 3 (Goldentime), Đông Ngạc, Bắc Từ Liêm, HN</t>
  </si>
  <si>
    <t>USMART</t>
  </si>
  <si>
    <t>CÔNG TY TNHH USMART</t>
  </si>
  <si>
    <t>327 Trần Hưng Đạo, Phường Cô Giang, Quận 1, Tp.HCM</t>
  </si>
  <si>
    <t>0313508761</t>
  </si>
  <si>
    <t>V+HÒA BÌNH</t>
  </si>
  <si>
    <t>CÔNG TY CỔ PHẦN TRUNG TÂM THƯƠNG MẠI V+HÒA BÌNH</t>
  </si>
  <si>
    <t>Số 505, phố Minh Khai, Phường Vĩnh Tuy, Quận Hai Bà Trưng, Thành phố Hà Nội, Việt Nam</t>
  </si>
  <si>
    <t>5%; MIENBAC</t>
  </si>
  <si>
    <t>0106757174</t>
  </si>
  <si>
    <t>VANCUONG</t>
  </si>
  <si>
    <t>TRẦN VĂN CƯỜNG</t>
  </si>
  <si>
    <t>B1-01-09 CC Opal Boulevard, 10 Kha Vạn Cân, KP Bình Đường 2, Phường Dĩ An, Thành phố Hồ Chí Minh, Việt Nam.</t>
  </si>
  <si>
    <t>Chiết khấu 4%, thanh toán tiền mặt</t>
  </si>
  <si>
    <t>8453484794-001</t>
  </si>
  <si>
    <t>VANTAIBACHVIET</t>
  </si>
  <si>
    <t>Công ty TNHH Vận Tải Bách Việt - Chi nhánh tại Thành Phố Hồ Chí Minh</t>
  </si>
  <si>
    <t>Tầng 11, Cao ốc Đinh Lễ, Số 1 Đường Đinh Lễ, Phường 13,Quận 4, Thành Phố Hồ Chí Minh, Việt Nam</t>
  </si>
  <si>
    <t>0101668065-002</t>
  </si>
  <si>
    <t>VANTAITHAITHIEN</t>
  </si>
  <si>
    <t>CÔNG TY TNHH DỊCH VỤ GIAO NHẬN VẬN TẢI THÁI THIÊN</t>
  </si>
  <si>
    <t>606/55 Đường 3 tháng 2, Phường 14, Quận 10, TP Hồ Chí Minh, Việt Nam</t>
  </si>
  <si>
    <t>0311628950</t>
  </si>
  <si>
    <t>VATTUXANGDAU</t>
  </si>
  <si>
    <t>CÔNG TY CỔ PHẦN VẬT TƯ - XĂNG DẦU (COMECO)</t>
  </si>
  <si>
    <t>Toà nhà COMECO, 549 Điện Biên Phủ, Phường 03, Quận 3, TP Hồ Chí Minh</t>
  </si>
  <si>
    <t>0300450673</t>
  </si>
  <si>
    <t>VCB-001</t>
  </si>
  <si>
    <t>CÔNG TY TNHH MỘT THÀNH VIÊN  CHO THUÊ TÀI CHÍNH NGÂN HÀNG TMCP NGOẠI THƯƠNG VIỆT NAM - CHI NHÁNH THÀ</t>
  </si>
  <si>
    <t>Tầng 8, Tòa nhà Vietcombank Kỳ Đồng, Số 13-13Bis Kỳ Đồng, Phường 09, Quận 3, Thành phố Hồ Chí Minh, Việt Nam</t>
  </si>
  <si>
    <t>0101500591-001</t>
  </si>
  <si>
    <t>VIETTHANG</t>
  </si>
  <si>
    <t>CÔNG TY CỔ PHẦN MAY VIỆT THẮNG</t>
  </si>
  <si>
    <t>127 Lê Văn Chí, P.Linh Trung, Q.Thủ Đức, TP.HCM</t>
  </si>
  <si>
    <t>0304163091</t>
  </si>
  <si>
    <t>Ki ốt số 2, tầng 1 TTTM tòa nhà CT12A, KĐT Kim Văn Kim Lũ, Phường Định Công, Thành phố Hà Nội, Việt Nam</t>
  </si>
  <si>
    <t>0106621328</t>
  </si>
  <si>
    <t>viety0001</t>
  </si>
  <si>
    <t>Việt Ý Mart, số 15 Central, Sunrise C, The Manor Park, Đại lộ Chu Văn An, đường Nguyễn Xiển, Thanh Trì, HN</t>
  </si>
  <si>
    <t>viety0002</t>
  </si>
  <si>
    <t>Tòa H2 Vinhomes Ocean Park 1, Đa Tốn - Gia Lâm, Hà Nội</t>
  </si>
  <si>
    <t>viety0003</t>
  </si>
  <si>
    <t>Việt Ý SP3B-33, Hải Âu 9, Vinhomes Ocean Park 1</t>
  </si>
  <si>
    <t>SP3B-33, Hải Âu 9, Vinhomes Ocean Park 1, Đa Tốn, Gia Lâm, Hà Nội</t>
  </si>
  <si>
    <t>viety0004</t>
  </si>
  <si>
    <t>SP02 Hải Âu 11, Vinhomes Ocean Park 1, Đa Tốn - Gia Lâm, Hà Nội</t>
  </si>
  <si>
    <t>viety0005</t>
  </si>
  <si>
    <t>Việt Ý Siêu thị Go Việt Hưng</t>
  </si>
  <si>
    <t>Căn thương mại dịch vụ A03, tầng 1, toà nhà A, chung cư Sunshine Green Iconic, đường Nguyễn Lam, Long Biên</t>
  </si>
  <si>
    <t>PHÚC ĐỒNG</t>
  </si>
  <si>
    <t>VIETY-001</t>
  </si>
  <si>
    <t>CHI NHÁNH NHA TRANG - CÔNG TY TNHH VIỆT Ý HÀ NỘI CENTER</t>
  </si>
  <si>
    <t>Tầng 1-TTTM tòa nhà OC1, số 3-5 đường Phạm Văn Đồng, Phường Bắc Nha Trang, Tỉnh Khánh Hòa, Việt Nam</t>
  </si>
  <si>
    <t>0106621328-001</t>
  </si>
  <si>
    <t>VIETY-HNI-LBN-TT</t>
  </si>
  <si>
    <t>CÔNG TY TNHH VIỆT Ý THIÊN THÀNH</t>
  </si>
  <si>
    <t>Ki ốt số 4 tòa nhà CT12A, KĐT Kim Văn Kim Lũ, Phường Định Công, TP Hà Nội, Việt Nam.</t>
  </si>
  <si>
    <t>0107819306</t>
  </si>
  <si>
    <t>VINHTHAI</t>
  </si>
  <si>
    <t>CÔNG TY CỔ PHẦN CÔNG THƯƠNG VĨNH THÁI</t>
  </si>
  <si>
    <t>480 NGUYỄN THỊ MINH KHAI, PHƯỜNG 2, QUẬN 3, TP HCM</t>
  </si>
  <si>
    <t>0310733737</t>
  </si>
  <si>
    <t>VINOTEK</t>
  </si>
  <si>
    <t>Công Ty Cổ Phần Vinotek</t>
  </si>
  <si>
    <t>Số 11 ngõ 26, đường Xuân Diệu, Phường Quản An, Quận Tây Hồ, Hà Nội</t>
  </si>
  <si>
    <t>0105947334</t>
  </si>
  <si>
    <t>VINSUNGROP</t>
  </si>
  <si>
    <t>CTY CỔ PHẦN VINSUN GROUP</t>
  </si>
  <si>
    <t>Số 25, ngách 1, ngõ An Sơn, phố Đại La, Phường Trương Định, Quận Hai Bà Trưng, Thành phố Hà Nội</t>
  </si>
  <si>
    <t>0107740511</t>
  </si>
  <si>
    <t>HN003</t>
  </si>
  <si>
    <t>Nguyễn Văn Thạch</t>
  </si>
  <si>
    <t>VITALMART</t>
  </si>
  <si>
    <t>CÔNG TY CỔ PHẦN DỊCH VỤ THƯƠNG MẠI VITAL GO</t>
  </si>
  <si>
    <t>Số nhà 12 Lê Quý Đôn 2, Phường Hà Đông, Thành phố Hà Nội, Việt Nam</t>
  </si>
  <si>
    <t>0108264128</t>
  </si>
  <si>
    <t>PHƯỜNG HÀ ĐÔNG</t>
  </si>
  <si>
    <t>Vitalmart001</t>
  </si>
  <si>
    <t>Cửa hàng Vitalmart - Số 108, ngõ 110 Trần Duy Hưng</t>
  </si>
  <si>
    <t>Số 108 Ngõ 110 Trần Duy Hưng, quận Cầu Giấy, thành phố Hà Nội, Việt Nam</t>
  </si>
  <si>
    <t>Vitalmart002</t>
  </si>
  <si>
    <t>Cửa hàng Vitalmart - Số 27 ngõ 110 Trần Duy Hưng</t>
  </si>
  <si>
    <t>Số 27 Ngõ 110 Trần Duy Hưng, quận Cầu Giấy, thành phố Hà Nội, Việt Nam</t>
  </si>
  <si>
    <t>Vitalmart003</t>
  </si>
  <si>
    <t>Cửa hàng Vitalmart - Số 18A21 Nghĩa Tân</t>
  </si>
  <si>
    <t>Số 18A21 Nghĩa Tân, quận Cầu Giấy, thành phố Hà Nội, Việt Nam</t>
  </si>
  <si>
    <t>Vitalmart004</t>
  </si>
  <si>
    <t>Cửa hàng Vitalmart - HM01a-3 Hoàng Thành</t>
  </si>
  <si>
    <t>HM01a-3 Hoàng Thành, phường Mỗ Lao, quận Hà Đông, thành phố Hà Nội, Việt Nam</t>
  </si>
  <si>
    <t>Vitalmart005</t>
  </si>
  <si>
    <t>Cửa hàng Vitalmart - CT1A - Số 30 Trần Hữu Dực</t>
  </si>
  <si>
    <t>CT1A - Số 30 Trần Hữu Dực, phường Cầu Diễn, quận Nam Từ Liêm, thành phố Hà Nội, Việt Nam</t>
  </si>
  <si>
    <t>Vitalmart006</t>
  </si>
  <si>
    <t>Cửa hàng Vitalmart - S401.01S02-S03 Vinhome Smart City - Tây Mỗ</t>
  </si>
  <si>
    <t>S401.01S02-S03 Vinhome Smart City - Tây Mỗ, quận Nam Từ Liêm, thành phố Hà Nội, Việt Nam</t>
  </si>
  <si>
    <t>Vitalmart007</t>
  </si>
  <si>
    <t>Cửa hàng Vitalmart - S402 Vinhome Smart City - Tây Mỗ</t>
  </si>
  <si>
    <t>S402 Vinhome Smart City - Tây Mỗ, quận Nam Từ Liêm, thành phố Hà Nội, Việt Nam</t>
  </si>
  <si>
    <t>Vitalmart008</t>
  </si>
  <si>
    <t>Cửa hàng Vitalmart - Lô 1.04 số 97 Trần Bình</t>
  </si>
  <si>
    <t>Lô 1.04 số 97 Trần Bình, phường Mỹ Đình 2, quận Nam Từ Liêm, thành phố Hà Nội, Việt Nam</t>
  </si>
  <si>
    <t>Vitalmart009</t>
  </si>
  <si>
    <t>Cửa hàng Vitalmart - Kho tổng</t>
  </si>
  <si>
    <t>Số 499 Lương Thế Vinh, quận Nam Từ Liêm, thành phố Hà Nội, Việt Nam</t>
  </si>
  <si>
    <t>Vitalmart010</t>
  </si>
  <si>
    <t>Cửa hàng Vitalmart - 01.S02 Vinhome Smart City - Tây Mỗ</t>
  </si>
  <si>
    <t>TK2-01.S02 Vinhome Smart City - Tây Mỗ, Quận Nam Từ Liêm, Thành phố Hà Nội, Việt Nam</t>
  </si>
  <si>
    <t>VITALMART-HNI-CGY-2514</t>
  </si>
  <si>
    <t>vitalmart yên hòa</t>
  </si>
  <si>
    <t>Vital Mart - Căn số 102, tòa CT4- Vimeco, Lô H1, Phường Yên Hòa, TP Hà Nội,</t>
  </si>
  <si>
    <t>Phường Yên Hòa</t>
  </si>
  <si>
    <t>VNPOST</t>
  </si>
  <si>
    <t>TỔNG CÔNG TY BƯU ĐIỆN VIỆT NAM</t>
  </si>
  <si>
    <t>Số 05, đường Phạm Hùng, Phường Cầu Giấy, Thành phố Hà Nội, Việt Nam</t>
  </si>
  <si>
    <t>0102595740</t>
  </si>
  <si>
    <t>cầu giấy</t>
  </si>
  <si>
    <t>vnpost001</t>
  </si>
  <si>
    <t>BHBĐ Củ Chi</t>
  </si>
  <si>
    <t>174 TL8, TT. Củ Chi, Củ Chi, Hồ Chí Minh 733000, Việt Nam</t>
  </si>
  <si>
    <t>vnpost002</t>
  </si>
  <si>
    <t>BHBĐ Phú Nhuận</t>
  </si>
  <si>
    <t>241 Phan Đình Phùng, Phường 15, Phú Nhuận, Hồ Chí Minh 72200, Việt Nam</t>
  </si>
  <si>
    <t>vnpost003</t>
  </si>
  <si>
    <t>BHBĐ Bình Thạnh</t>
  </si>
  <si>
    <t>3 Phan Đăng Lưu, Phường 1, Bình Thạnh, Hồ Chí Minh, Việt Nam</t>
  </si>
  <si>
    <t>VNPOST-HCM-CCI-005</t>
  </si>
  <si>
    <t>BHBĐ Tân Trung</t>
  </si>
  <si>
    <t>Ấp 12, Xã Tân Thạnh Đông, TP Hồ Chí Minh</t>
  </si>
  <si>
    <t>VNPOST-HCM-HHM-004</t>
  </si>
  <si>
    <t>BHBĐ Hóc Môn</t>
  </si>
  <si>
    <t>Số 57/7, Khu phố 5, Thị trấn Hóc Môn, Huyện Hóc Môn, Thành phố Hồ Chí Minh</t>
  </si>
  <si>
    <t>VNPOST-HCM-TPU-006</t>
  </si>
  <si>
    <t>BHBĐ Tân Phú</t>
  </si>
  <si>
    <t>Số 90, Lô B Đường Nguyễn Sơn, Khu chung cư Tân Phú, Phường Phú Thọ Hòa, TP Hồ Chí Minh</t>
  </si>
  <si>
    <t>VNPOST-HDG-00-BG</t>
  </si>
  <si>
    <t>BHBĐ Bình Giang</t>
  </si>
  <si>
    <t>Khu 1 ( Đường Điện Biên ), Thị Trấn Kẻ Sặt, Bình Giang, TP Hải Dương</t>
  </si>
  <si>
    <t>VNPOST-HDG-00-CG</t>
  </si>
  <si>
    <t>BHBĐ Cẩm Giàng</t>
  </si>
  <si>
    <t>TT.Lai Cách,Cẩm Giàng, Hải Dương, Thị trấn Cẩm Giàng, Huyện Cẩm Giàng, Hải Dương</t>
  </si>
  <si>
    <t>VNPOST-HDG-00-CL</t>
  </si>
  <si>
    <t>BHBĐ Chí Linh</t>
  </si>
  <si>
    <t>233 Nguyễn Trãi, TT. Sao Đỏ, Chí Linh, TP Hải Dương</t>
  </si>
  <si>
    <t>VNPOST-HDG-00-KM</t>
  </si>
  <si>
    <t>BHBĐ Kinh Môn</t>
  </si>
  <si>
    <t>ĐT 388 Hiệp An , Kinh Môn , Hải Dương</t>
  </si>
  <si>
    <t>VNPOST-HNI-BD-004</t>
  </si>
  <si>
    <t>BHBĐ Giảng Võ</t>
  </si>
  <si>
    <t>Dãy nhà B1, khu tập thể Thành Công, Quận Ba Đình</t>
  </si>
  <si>
    <t>VNPOST-HNI-BTL-002</t>
  </si>
  <si>
    <t>BHBĐ Cầu Diễn</t>
  </si>
  <si>
    <t>149 Đường hồ tùng mậu , phường cầu diễn , bắc từ liêm</t>
  </si>
  <si>
    <t>VNPOST-HNI-CC-005</t>
  </si>
  <si>
    <t>BHBĐ Thăng Long</t>
  </si>
  <si>
    <t>Số 05 đường Phạm Hùng , P. Cầu Giấy</t>
  </si>
  <si>
    <t>VNPOST-HNI-DA-003</t>
  </si>
  <si>
    <t>BHBĐ Đông Anh</t>
  </si>
  <si>
    <t>TỔ 4 thị trấn Đông Anh</t>
  </si>
  <si>
    <t>VNPOST-HNI-HD-001</t>
  </si>
  <si>
    <t>BHBĐ Hà Đông</t>
  </si>
  <si>
    <t>Số 4, đường Quang Trung, phường Quang Trung, Hà Đông</t>
  </si>
  <si>
    <t>VNPOST-HNI-HK-006</t>
  </si>
  <si>
    <t>BHBĐ Tràng Tiền</t>
  </si>
  <si>
    <t>Số 66 phố Tràng Tiền, Phường Tràng Tiền, TP. Hà Nội</t>
  </si>
  <si>
    <t>VNPOST-HNI-SSN-008</t>
  </si>
  <si>
    <t>BHBĐ Sóc Sơn</t>
  </si>
  <si>
    <t>Tổ 8, Khu C, Thị Trấn Sóc Sơn,TP Hà Nội</t>
  </si>
  <si>
    <t>VNPOST-HNI-STY-007</t>
  </si>
  <si>
    <t>BHBĐ Sơn Lộc</t>
  </si>
  <si>
    <t>Số 3, Phố Chùa Thông, Phường Sơn Lộc, Sơn Tây,TP Hà Nội</t>
  </si>
  <si>
    <t>Thị xã Sơn Tây</t>
  </si>
  <si>
    <t>VNPOST-HNI-TTI-009</t>
  </si>
  <si>
    <t>BHBĐ Thanh Trì</t>
  </si>
  <si>
    <t>Tổ 11, Khu Ga, Thị trấn Văn Điển,TP Hà Nội</t>
  </si>
  <si>
    <t>VNPT</t>
  </si>
  <si>
    <t>TRUNG TÂM KINH DOANH VNPT THÀNH PHỐ HỒ CHÍ MINH</t>
  </si>
  <si>
    <t>121 Pasteur, Phường 06, Quận 3, TP Hồ Chí Minh</t>
  </si>
  <si>
    <t>0106869738-005</t>
  </si>
  <si>
    <t>VTDAUKHI</t>
  </si>
  <si>
    <t>TỔNG CÔNG TY CỔ PHẦN VẬN TẢI DẦU KHÍ</t>
  </si>
  <si>
    <t>Tầng 2, Toà nhà PVFCCo, số 43 Mạc Đĩnh Chi, P. Đakao, Quận 1, Tp. Hồ Chí Minh</t>
  </si>
  <si>
    <t>0302743192</t>
  </si>
  <si>
    <t>VYVY</t>
  </si>
  <si>
    <t>CÔNG TY TNHH VẬN TẢI VÀ DU LỊCH VY VY</t>
  </si>
  <si>
    <t>14 Nguyễn Cửu Vân, Phường 17, Quận Bình Thạnh, TP Hồ Chí Minh</t>
  </si>
  <si>
    <t>0316183053</t>
  </si>
  <si>
    <t>WIN</t>
  </si>
  <si>
    <t>CÔNG TY CỔ PHẦN DỊCH VỤ THƯƠNG MẠI TỔNG HỢP WINCOMMERCE</t>
  </si>
  <si>
    <t>Số 23 Lê Duẩn, Phường Sài Gòn, Thành Phố Hồ Chí Minh, Việt Nam</t>
  </si>
  <si>
    <t>MIENNAM;WIN</t>
  </si>
  <si>
    <t>0104918404</t>
  </si>
  <si>
    <t>WIN-017</t>
  </si>
  <si>
    <t>CHI NHÁNH ĐẮK LẮK - CÔNG TY CỔ PHẦN DỊCH VỤ THƯƠNG MẠI TỔNG HỢP WINCOMMERCE</t>
  </si>
  <si>
    <t>L1-01,01A,02,03 Tầng L1, Trung tâm thương mại Vincom Plaza Buôn Ma Thuột, số 78 Lý Thường Kiệt, Phường Buôn Ma Thuột, Tỉnh Đắk Lắk, Việt Nam</t>
  </si>
  <si>
    <t>0104918404-017</t>
  </si>
  <si>
    <t>Phường Thắng Lợi</t>
  </si>
  <si>
    <t>WIN-018</t>
  </si>
  <si>
    <t>CHI NHÁNH BẠC LIÊU - CÔNG TY CỔ PHẦN DỊCH VỤ THƯƠNG MẠI TỔNG HỢP WINCOMMERCE</t>
  </si>
  <si>
    <t>Khu Trung tâm thương mại Bạc Liêu, Phường Bạc Liêu, Tỉnh Cà Mau, Việt Nam</t>
  </si>
  <si>
    <t>0104918404-018</t>
  </si>
  <si>
    <t>Bạc Liêu</t>
  </si>
  <si>
    <t>WIN-019</t>
  </si>
  <si>
    <t>CHI NHÁNH VĨNH LONG - CÔNG TY CỔ PHẦN DỊCH VỤ THƯƠNG MẠI TỔNG HỢP WINCOMMERCE</t>
  </si>
  <si>
    <t>Lô L2-09, Lầu 2, Trung Tâm Thương Mại Vincom Plaza Vĩnh Long, Số 55 đường Phạm Thái Bường, Phường Phước Hậu, Tỉnh Vĩnh Long, Việt Nam</t>
  </si>
  <si>
    <t>0104918404-019</t>
  </si>
  <si>
    <t>Phường 4</t>
  </si>
  <si>
    <t>WIN-020</t>
  </si>
  <si>
    <t>CHI NHÁNH THANH HÓA - CÔNG TY CỔ PHẦN DỊCH VỤ THƯƠNG MẠI TỔNG HỢP WINCOMMERCE</t>
  </si>
  <si>
    <t>Tầng 1, Vincom+ Tĩnh Gia, Thôn Nam Yến, Phường Đào Duy Từ, tỉnh Thanh Hóa, Việt Nam</t>
  </si>
  <si>
    <t>MIENBAC;WIN</t>
  </si>
  <si>
    <t>0104918404-020</t>
  </si>
  <si>
    <t>WIN-021</t>
  </si>
  <si>
    <t>CHI NHÁNH THỪA THIÊN HUẾ - CÔNG TY CỔ PHẦN DỊCH VỤ THƯƠNG MẠI TỔNG HỢP WINCOMMERCE</t>
  </si>
  <si>
    <t>50A Hùng Vương, Phường Thuận Hóa, Thành phố Huế, Việt Nam</t>
  </si>
  <si>
    <t>0104918404-021</t>
  </si>
  <si>
    <t>WIN-022</t>
  </si>
  <si>
    <t>CHI NHÁNH GIA LAI - CÔNG TY CỔ PHẦN DỊCH VỤ THƯƠNG MẠI TỔNG HỢP WINCOMMERCE</t>
  </si>
  <si>
    <t>Trung tâm thương mại Pleiku, Phường Diên Hồng, Tỉnh Gia Lai, Việt Nam</t>
  </si>
  <si>
    <t>0104918404-022</t>
  </si>
  <si>
    <t>WIN-023</t>
  </si>
  <si>
    <t>CHI NHÁNH ĐỒNG NAI - CÔNG TY CỔ PHẦN DỊCH VỤ THƯƠNG MẠI TỔNG HỢP WINCOMMERCE</t>
  </si>
  <si>
    <t>Trung Tâm Thương Mại Vincom Biên Hòa – Đồng Nai, 1096 Phạm Văn Thuận, Phường Tam Hiệp, Tỉnh Đồng Nai, Việt Nam</t>
  </si>
  <si>
    <t>0104918404-023</t>
  </si>
  <si>
    <t>WIN-024</t>
  </si>
  <si>
    <t>CHI NHÁNH BÌNH DƯƠNG - CÔNG TY CỔ PHẦN DỊCH VỤ THƯƠNG MẠI TỔNG HỢP WINCOMMERCE</t>
  </si>
  <si>
    <t>Tầng trệt, chợ Dĩ An, Phường Dĩ An, Thành phố Hồ Chí Minh, Việt Nam</t>
  </si>
  <si>
    <t>0104918404-024</t>
  </si>
  <si>
    <t>WIN-025</t>
  </si>
  <si>
    <t>CHI NHÁNH HẢI PHÒNG - CÔNG TY CỔ PHẦN DỊCH VỤ THƯƠNG MẠI TỔNG HỢP WINCOMMERCE</t>
  </si>
  <si>
    <t>Khu trung tâm thương mại Vincom Lê Thánh Tông, Số 5 đường Lê Thánh Tông, phường Gia Viên, Thành phố Hải Phòng, Việt Nam</t>
  </si>
  <si>
    <t>0104918404-025</t>
  </si>
  <si>
    <t>WIN-027</t>
  </si>
  <si>
    <t>CHI NHÁNH NINH THUẬN - CÔNG TY CỔ PHẦN DỊCH VỤ THƯƠNG MẠI TỔNG HỢP WINCOMMERCE</t>
  </si>
  <si>
    <t>Lô L1-01, L1-01B, L1-S1, Tầng trệt, TTTM Vincom+ Phan Rang - Ninh Thuận, Số 122 đường 16/4, Phường Đông Hải, Tỉnh Khánh Hòa, Việt Nam</t>
  </si>
  <si>
    <t>0104918404-027</t>
  </si>
  <si>
    <t>Phường Mỹ Hải</t>
  </si>
  <si>
    <t>WIN-028</t>
  </si>
  <si>
    <t>CHI NHÁNH KHÁNH HÒA - CÔNG TY CỔ PHẦN DỊCH VỤ THƯƠNG MẠI TỔNG HỢP WINCOMMERCE</t>
  </si>
  <si>
    <t>Số 60 Thái Nguyên, Phường Tây Nha Trang, Tỉnh Khánh Hòa, Việt Nam</t>
  </si>
  <si>
    <t>0104918404-028</t>
  </si>
  <si>
    <t>WIN-029</t>
  </si>
  <si>
    <t>CHI NHÁNH VĨNH PHÚC - CÔNG TY CỔ PHẦN DỊCH VỤ THƯƠNG MẠI TỔNG HỢP WINCOMMERCE</t>
  </si>
  <si>
    <t>82 Lý Thường Kiệt, Phường Vĩnh Yên, Tỉnh Phú Thọ, Việt Nam</t>
  </si>
  <si>
    <t>0104918404-029</t>
  </si>
  <si>
    <t>Vĩnh Phúc</t>
  </si>
  <si>
    <t>WIN-030</t>
  </si>
  <si>
    <t>CHI NHÁNH HÀ NAM - CÔNG TY CỔ PHẦN DỊCH VỤ THƯƠNG MẠI TỔNG HỢP WINCOMMERCE</t>
  </si>
  <si>
    <t>TTTM Vincom Hà Nam, Phường Phủ Lý, Tỉnh Ninh Bình, Việt Nam</t>
  </si>
  <si>
    <t>0104918404-030</t>
  </si>
  <si>
    <t>WIN-031</t>
  </si>
  <si>
    <t>CHI NHÁNH BẮC NINH - CÔNG TY CỔ PHẦN DỊCH VỤ THƯƠNG MẠI TỔNG HỢP WINCOMMERCE</t>
  </si>
  <si>
    <t>Đường Lê Quang Đạo, Phường Từ Sơn, tỉnh Bắc Ninh, Việt Nam</t>
  </si>
  <si>
    <t>0104918404-031</t>
  </si>
  <si>
    <t>WIN-033</t>
  </si>
  <si>
    <t>CHI NHÁNH HẬU GIANG - CÔNG TY CỔ PHẦN DỊCH VỤ THƯƠNG MẠI TỔNG HỢP WINCOMMERCE</t>
  </si>
  <si>
    <t>TTTM Vincom Plaza Hậu Giang, Khu vực 3, Phường Vị Tân, Thành phố Cần Thơ, Việt Nam</t>
  </si>
  <si>
    <t>0104918404-033</t>
  </si>
  <si>
    <t>WIN-034</t>
  </si>
  <si>
    <t>CHI NHÁNH HÒA BÌNH - CÔNG TY CỔ PHẦN DỊCH VỤ THƯƠNG MẠI TỔNG HỢP WINCOMMERCE</t>
  </si>
  <si>
    <t>Tầng 2, TTTM Vincom Plaza Hòa Bình, Phường Hòa Bình, Tỉnh Phú Thọ, Việt Nam</t>
  </si>
  <si>
    <t>0104918404-034</t>
  </si>
  <si>
    <t>Hòa Bình</t>
  </si>
  <si>
    <t>WIN-035</t>
  </si>
  <si>
    <t>CHI NHÁNH YÊN BÁI - CÔNG TY CỔ PHẦN DỊCH VỤ THƯƠNG MẠI TỔNG HỢP WINCOMMERCE</t>
  </si>
  <si>
    <t>TTTM Vincom Yên Bái, Đường Thành Công, Phường Yên Bái, Tỉnh Lào Cai, Việt Nam</t>
  </si>
  <si>
    <t>0104918404-035</t>
  </si>
  <si>
    <t>Yên Bái</t>
  </si>
  <si>
    <t>WIN-038</t>
  </si>
  <si>
    <t>CHI NHÁNH TUYÊN QUANG - CÔNG TY CỔ PHẦN DỊCH VỤ THƯƠNG MẠI TỔNG HỢP WINCOMMERCE</t>
  </si>
  <si>
    <t>Tầng 2, TTTM Vincom Tuyên Quang, Số 260 đường Quang Trung, Phường Minh Xuân, Tỉnh Tuyên Quang, Việt Nam</t>
  </si>
  <si>
    <t>0104918404-038</t>
  </si>
  <si>
    <t>Tuyên Quang</t>
  </si>
  <si>
    <t>WIN-039</t>
  </si>
  <si>
    <t>CHI NHÁNH PHÚ YÊN - CÔNG TY CỔ PHẦN DỊCH VỤ THƯƠNG MẠI TỔNG HỢP WINCOMMERCE</t>
  </si>
  <si>
    <t>Lô L2-01, Tầng 2, TTTM Vincom Plaza Tuy Hòa, Góc Đông Bắc ngã tư đường Hùng Vương và đường Trần Phú, Phường Tuy Hòa, tỉnh Đắk Lắk, Việt Nam</t>
  </si>
  <si>
    <t>0104918404-039</t>
  </si>
  <si>
    <t>WIN-041</t>
  </si>
  <si>
    <t>CHI NHÁNH LONG AN - CÔNG TY CỔ PHẦN DỊCH VỤ THƯƠNG MẠI TỔNG HỢP WINCOMMERCE</t>
  </si>
  <si>
    <t>Lô L2-01, Tầng 2 TTTM Vincom Tân An, Ngã tư Hùng Vương và Mai Thị Tốt, Phường Long An, Tỉnh Tây Ninh, Việt Nam</t>
  </si>
  <si>
    <t>0104918404-041</t>
  </si>
  <si>
    <t>Phường 2</t>
  </si>
  <si>
    <t>WIN-042</t>
  </si>
  <si>
    <t>CHI NHÁNH QUẢNG NGÃI - CÔNG TY CỔ PHẦN DỊCH VỤ THƯƠNG MẠI TỔNG HỢP WINCOMMERCE</t>
  </si>
  <si>
    <t>TTTM Vincom Plaza Quảng Ngãi, số 26 đường Lê Thánh Tôn, Phường Cẩm Thành, Tỉnh Quảng Ngãi, Việt Nam</t>
  </si>
  <si>
    <t>0104918404-042</t>
  </si>
  <si>
    <t>WIN-044</t>
  </si>
  <si>
    <t>CHI NHÁNH THÁI BÌNH - CÔNG TY CỔ PHẦN DỊCH VỤ THƯƠNG MẠI TỔNG HỢP WINCOMMERCE</t>
  </si>
  <si>
    <t>Số 460, phố Lý Bôn, Phường Trần Hưng Đạo, Tỉnh Hưng Yên, Việt Nam</t>
  </si>
  <si>
    <t>0104918404-044</t>
  </si>
  <si>
    <t>WIN-045</t>
  </si>
  <si>
    <t>CHI NHÁNH QUẢNG BÌNH - CÔNG TY CỔ PHẦN DỊCH VỤ THƯƠNG MẠI TỔNG HỢP WINCOMMERCE</t>
  </si>
  <si>
    <t>TTTM Đồng Hới, Đường Quách Xuân Kỳ, Phường Đồng Hới, Tỉnh Quảng Trị, Việt Nam</t>
  </si>
  <si>
    <t>0104918404-045</t>
  </si>
  <si>
    <t>Quảng Bình</t>
  </si>
  <si>
    <t>WIN-046</t>
  </si>
  <si>
    <t>CHI NHÁNH TÂY NINH - CÔNG TY CỔ PHẦN DỊCH VỤ THƯƠNG MẠI TỔNG HỢP WINCOMMERCE</t>
  </si>
  <si>
    <t>TTTM Vincom Plaza Tây Ninh, khu phố 1, Phường Tân Ninh, Tỉnh Tây Ninh, Việt Nam</t>
  </si>
  <si>
    <t>0104918404-046</t>
  </si>
  <si>
    <t>WIN-047</t>
  </si>
  <si>
    <t>CHI NHÁNH BÀ RỊA - VŨNG TÀU - CÔNG TY CỔ PHẦN DỊCH VỤ THƯƠNG MẠI TỔNG HỢP WINCOMMERCE</t>
  </si>
  <si>
    <t>09 Nguyễn Hữu Cảnh, Phường Rạch Dừa, Thành Phố Hồ Chí Minh, Việt Nam</t>
  </si>
  <si>
    <t>0104918404-047</t>
  </si>
  <si>
    <t>WIN-048</t>
  </si>
  <si>
    <t>Tầng 12, Tòa nhà Mplaza SaiGon, Số 39 Lê Duẩn, Phường Sài Gòn, Thành Phố Hồ Chí Minh, Việt Nam</t>
  </si>
  <si>
    <t>0104918404-048</t>
  </si>
  <si>
    <t>WIN-049</t>
  </si>
  <si>
    <t>CHI NHÁNH SƠN LA - CÔNG TY CỔ PHẦN DỊCH VỤ THƯƠNG MẠI TỔNG HỢP WINCOMMERCE</t>
  </si>
  <si>
    <t>TTTM Vincom Sơn La, Tổ 3, Phường Tô Hiệu, Tỉnh Sơn La, Việt Nam</t>
  </si>
  <si>
    <t>0104918404-049</t>
  </si>
  <si>
    <t>Sơn La</t>
  </si>
  <si>
    <t>WIN-052</t>
  </si>
  <si>
    <t>CHI NHÁNH LẠNG SƠN - CÔNG TY CỔ PHẦN DỊCH VỤ THƯƠNG MẠI TỔNG HỢP WINCOMMERCE</t>
  </si>
  <si>
    <t>TTTM Vincom Lạng Sơn, Cầu Kỳ Lừa, Phường Lương Văn Tri, Tỉnh Lạng Sơn, Việt Nam</t>
  </si>
  <si>
    <t>0104918404-052</t>
  </si>
  <si>
    <t>WIN-053</t>
  </si>
  <si>
    <t>CHI NHÁNH TRÀ VINH - CÔNG TY CỔ PHẦN DỊCH VỤ THƯƠNG MẠI TỔNG HỢP WINCOMMERCE</t>
  </si>
  <si>
    <t>L2-01, TTTM Vincom Plaza Trà Vinh, Khóm 3, Phường Trà Vinh, Tỉnh Vĩnh Long, Việt Nam</t>
  </si>
  <si>
    <t>0104918404-053</t>
  </si>
  <si>
    <t>Trà Vinh</t>
  </si>
  <si>
    <t>WIN-056</t>
  </si>
  <si>
    <t>CHI NHÁNH HƯNG YÊN - CÔNG TY CỔ PHẦN DỊCH VỤ THƯƠNG MẠI TỔNG HỢP WINCOMMERCE</t>
  </si>
  <si>
    <t>Căn RA1, Tầng 01, Tòa A1 Khu căn hộ Rừng Cọ, KĐT TM và DL Văn Giang, Xã Phụng Công, Tỉnh Hưng Yên, Việt Nam</t>
  </si>
  <si>
    <t>0104918404-056</t>
  </si>
  <si>
    <t>WIN-057</t>
  </si>
  <si>
    <t>CHI NHÁNH KIÊN GIANG - CÔNG TY CỔ PHẦN DỊCH VỤ THƯƠNG MẠI TỔNG HỢP WINCOMMERCE</t>
  </si>
  <si>
    <t>TTTM Vincom Plaza Kiên Giang, Lô A12, Đường Cô Bắc, Khu Phố 1, Phường Rạch Giá, Tỉnh An Giang, Việt Nam</t>
  </si>
  <si>
    <t>0104918404-057</t>
  </si>
  <si>
    <t>WIN-058</t>
  </si>
  <si>
    <t>CHI NHÁNH NGHỆ AN - CÔNG TY CỔ PHẦN DỊCH VỤ THƯƠNG MẠI TỔNG HỢP WINCOMMERCE</t>
  </si>
  <si>
    <t>Vincom+ Nam Đàn, Xã Vạn An, Tỉnh Nghệ An, Việt Nam</t>
  </si>
  <si>
    <t>0104918404-058</t>
  </si>
  <si>
    <t>WIN-059</t>
  </si>
  <si>
    <t>CHI NHÁNH THÁI NGUYÊN - CÔNG TY CỔ PHẦN DỊCH VỤ THƯƠNG MẠI TỔNG HỢP WINCOMMERCE</t>
  </si>
  <si>
    <t>TTTM Vincom Thái Nguyên, Đường Lương Ngọc Quyến, Phường Phan Đình Phùng, Tỉnh Thái Nguyên, Việt Nam</t>
  </si>
  <si>
    <t>0104918404-059</t>
  </si>
  <si>
    <t>WIN-060</t>
  </si>
  <si>
    <t>CHI NHÁNH CÀ MAU - CÔNG TY CỔ PHẦN DỊCH VỤ THƯƠNG MẠI TỔNG HỢP WINCOMMERCE</t>
  </si>
  <si>
    <t>TTTM Vincom Plaza Cà Mau, Phường An Xuyên, Tỉnh Cà Mau, Việt Nam</t>
  </si>
  <si>
    <t>0104918404-060</t>
  </si>
  <si>
    <t>WIN-061</t>
  </si>
  <si>
    <t>CHI NHÁNH QUẢNG NAM - CÔNG TY CỔ PHẦN DỊCH VỤ THƯƠNG MẠI TỔNG HỢP WINCOMMERCE</t>
  </si>
  <si>
    <t>53 Đinh Tiên Hoàng, Phường Hội An Tây, Thành phố Đà Nẵng, Việt Nam</t>
  </si>
  <si>
    <t>0104918404-061</t>
  </si>
  <si>
    <t>Quảng Nam</t>
  </si>
  <si>
    <t>WIN-062</t>
  </si>
  <si>
    <t>CHI NHÁNH BÌNH THUẬN - CÔNG TY CỔ PHẦN DỊCH VỤ THƯƠNG MẠI TỔNG HỢP WINCOMMERCE</t>
  </si>
  <si>
    <t>9 Nguyễn Tương, Phường Phú Thủy, Tỉnh Lâm Đồng, Việt Nam</t>
  </si>
  <si>
    <t>0104918404-062</t>
  </si>
  <si>
    <t>WIN-063</t>
  </si>
  <si>
    <t>CHI NHÁNH TIỀN GIANG - CÔNG TY CỔ PHẦN DỊCH VỤ THƯƠNG MẠI TỔNG HỢP WINCOMMERCE</t>
  </si>
  <si>
    <t>202 Nam Kỳ Khởi Nghĩa, Phường Mỹ Tho, Tỉnh Đồng Tháp, Việt Nam</t>
  </si>
  <si>
    <t>0104918404-063</t>
  </si>
  <si>
    <t>WIN-064</t>
  </si>
  <si>
    <t>CHI NHÁNH NAM ĐỊNH - CÔNG TY CỔ PHẦN DỊCH VỤ THƯƠNG MẠI TỔNG HỢP WINCOMMERCE</t>
  </si>
  <si>
    <t>186 Hùng Vương, Phường Nam Định, Tỉnh Ninh Bình, Việt Nam</t>
  </si>
  <si>
    <t>0104918404-064</t>
  </si>
  <si>
    <t>WIN-065</t>
  </si>
  <si>
    <t>CHI NHÁNH BẮC GIANG - CÔNG TY CỔ PHẦN DỊCH VỤ THƯƠNG MẠI TỔNG HỢP WINCOMMERCE</t>
  </si>
  <si>
    <t>545 Lê Lợi, Phường Bắc Giang, Tỉnh Bắc Ninh, Việt Nam</t>
  </si>
  <si>
    <t>0104918404-065</t>
  </si>
  <si>
    <t>WIN-066</t>
  </si>
  <si>
    <t>CHI NHÁNH SÓC TRĂNG - CÔNG TY CỔ PHẦN DỊCH VỤ THƯƠNG MẠI TỔNG HỢP WINCOMMERCE</t>
  </si>
  <si>
    <t>L02-01 Tầng 2, TTTM Vincom Plaza Sóc Trăng, số 22 Đường Trần Hưng Đạo, Phường Phú Lợi, Thành phố Cần Thơ, Việt Nam</t>
  </si>
  <si>
    <t>0104918404-066</t>
  </si>
  <si>
    <t>Sóc Trăng</t>
  </si>
  <si>
    <t>WIN-067</t>
  </si>
  <si>
    <t>CHI NHÁNH BẾN TRE- CÔNG TY CỔ PHẦN DỊCH VỤ THƯƠNG MẠI TỔNG HỢP WINCOMMERCE</t>
  </si>
  <si>
    <t>116A1 Trương Định, Phường Sơn Đông, Tỉnh Vĩnh Long, Việt Nam</t>
  </si>
  <si>
    <t>0104918404-067</t>
  </si>
  <si>
    <t>Bến Tre</t>
  </si>
  <si>
    <t>WIN-070</t>
  </si>
  <si>
    <t>CHI NHÁNH QUẢNG TRỊ - CÔNG TY CỔ PHẦN DỊCH VỤ THƯƠNG MẠI TỔNG HỢP WINCOMMERCE</t>
  </si>
  <si>
    <t>35 Hùng Vương, Phường Đông Hà, Tỉnh Quảng Trị, Việt Nam</t>
  </si>
  <si>
    <t>0104918404-070</t>
  </si>
  <si>
    <t>WIN-071</t>
  </si>
  <si>
    <t>CHI NHÁNH BÌNH ĐỊNH - CÔNG TY CỔ PHẦN DỊCH VỤ THƯƠNG MẠI TỔNG HỢP WINCOMMERCE</t>
  </si>
  <si>
    <t>52 Tăng Bạt Hổ, Phường Quy Nhơn, Tỉnh Gia Lai, Việt Nam</t>
  </si>
  <si>
    <t>0104918404-071</t>
  </si>
  <si>
    <t>WIN-072</t>
  </si>
  <si>
    <t>CHI NHÁNH LÀO CAI - CÔNG TY CỔ PHẦN DỊCH VỤ THƯƠNG MẠI TỔNG HỢP WINCOMMERCE</t>
  </si>
  <si>
    <t>Số 02-04 Võ Nguyên Giáp, Phường Cam Đường, Tỉnh Lào Cai, Việt Nam</t>
  </si>
  <si>
    <t>0104918404-072</t>
  </si>
  <si>
    <t>WIN-091</t>
  </si>
  <si>
    <t>CHI NHÁNH HÀ GIANG - CÔNG TY CỔ PHẦN DỊCH VỤ THƯƠNG MẠI TỔNG HỢP WINCOMMERCE</t>
  </si>
  <si>
    <t>89 Nguyễn Thái Học, Phường Hà Giang 2, Tỉnh Tuyên Quang, Việt Nam</t>
  </si>
  <si>
    <t>0104918404-091</t>
  </si>
  <si>
    <t>Hà Giang</t>
  </si>
  <si>
    <t>WIN-092</t>
  </si>
  <si>
    <t>CHI NHÁNH BÌNH PHƯỚC - CÔNG TY CỔ PHẦN DỊCH VỤ THƯƠNG MẠI TỔNG HỢP WINCOMMERCE</t>
  </si>
  <si>
    <t>02 Trần Phú, Phường Bình Phước, Tỉnh Đồng Nai, Việt Nam</t>
  </si>
  <si>
    <t>0104918404-092</t>
  </si>
  <si>
    <t>WIN-093</t>
  </si>
  <si>
    <t>CHI NHÁNH BẮC KẠN - CÔNG TY CỔ PHẦN DỊCH VỤ THƯƠNG MẠI TỔNG HỢP WINCOMMERCE</t>
  </si>
  <si>
    <t>Tầng 2 và 3, TTTM Vincom Bắc Kạn, đường Trường Chinh, Phường Đức Xuân, Tỉnh Thái Nguyên, Việt Nam</t>
  </si>
  <si>
    <t>0104918404-093</t>
  </si>
  <si>
    <t>Bắc Kạn</t>
  </si>
  <si>
    <t>WIN-094</t>
  </si>
  <si>
    <t>CHI NHÁNH LAI CHÂU - CÔNG TY CỔ PHẦN DỊCH VỤ THƯƠNG MẠI TỔNG HỢP WINCOMMERCE</t>
  </si>
  <si>
    <t>Đường Điện Biên Phủ, Tổ 9, Phường Tân Phong, Tỉnh Lai Châu, Việt Nam</t>
  </si>
  <si>
    <t>0104918404-094</t>
  </si>
  <si>
    <t>Lai Châu</t>
  </si>
  <si>
    <t>WIN-095</t>
  </si>
  <si>
    <t>CHI NHÁNH CAO BẰNG - CÔNG TY CỔ PHẦN DỊCH VỤ THƯƠNG MẠI TỔNG HỢP WINCOMMERCE</t>
  </si>
  <si>
    <t>Số 39 Phố Cũ, Phường Thục Phán, Tỉnh Cao Bằng, Việt Nam</t>
  </si>
  <si>
    <t>0104918404-095</t>
  </si>
  <si>
    <t>Cao Bằng</t>
  </si>
  <si>
    <t>WIN-096</t>
  </si>
  <si>
    <t>CHI NHÁNH ĐIỆN BIÊN - CÔNG TY CỔ PHẦN DỊCH VỤ THƯƠNG MẠI TỔNG HỢP WINCOMMERCE</t>
  </si>
  <si>
    <t>Số nhà 310 Trường Chinh, Tổ dân phố 06, Phường Điện Biên Phủ, Tỉnh Điện Biên, Việt Nam</t>
  </si>
  <si>
    <t>0104918404-096</t>
  </si>
  <si>
    <t>Điện Biên</t>
  </si>
  <si>
    <t>win1226</t>
  </si>
  <si>
    <t>CN HCM - wincommerce</t>
  </si>
  <si>
    <t>Tầng 5, Mplaza SaiGon, số 39 Lê Duẩn, Phường Bến Nghé, Quận 1, Tp.HCM</t>
  </si>
  <si>
    <t>win1511</t>
  </si>
  <si>
    <t>WM VCP HCM Ba Tháng Hai</t>
  </si>
  <si>
    <t>3-3C Ba Tháng Hai, P. 11, Quận 10, TP. Hồ Chí Minh Việt Nam</t>
  </si>
  <si>
    <t>WIN1513</t>
  </si>
  <si>
    <t>15-17 Cộng Hòa, P.4 , Quận Tân Bình, HCM</t>
  </si>
  <si>
    <t>MIENNAM; WIN</t>
  </si>
  <si>
    <t>WIN1528</t>
  </si>
  <si>
    <t>CN HCM - CÔNG TY CỔ PHẦN DỊCH VỤ THƯƠNG MẠI TỔNG HỢP WINCOMMERCE</t>
  </si>
  <si>
    <t>231 Nguyễn Thị Định , P. Bình Trưng Tây , Q. 2 , TP. Hồ Chí Minh, Việt Nam</t>
  </si>
  <si>
    <t>win1530</t>
  </si>
  <si>
    <t>CN HÀ NỘI - wincommerce</t>
  </si>
  <si>
    <t>Phố Xa La, P. Phúc La, Hà Đông, Hà Nội</t>
  </si>
  <si>
    <t>WIN1531</t>
  </si>
  <si>
    <t>CN HÀ NỘI - CÔNG TY CỔ PHẦN DỊCH VỤ THƯƠNG MẠI TỔNG HỢP WINCOMMERCE</t>
  </si>
  <si>
    <t>Tòa Nhà 28T Làng QT Thăng Long, Trần Đăng Ninh,  Quận Cầu Giấy, Hà Nội</t>
  </si>
  <si>
    <t>win1532</t>
  </si>
  <si>
    <t>Tầng Hầm 2,  B2 Royal City, 72A Nguyễn Trãi,  Quận Thanh Xuân, Hà Nội</t>
  </si>
  <si>
    <t>WIN1533</t>
  </si>
  <si>
    <t>Tầng B1 N05, KĐT Trung Hòa Nhân Chính, Hoàng Đạo Thúy,  Quận Cầu Giấy, Hà Nội</t>
  </si>
  <si>
    <t>WIN1535</t>
  </si>
  <si>
    <t>Tầng B1, Times City, 458 Minh Khai,  Quận Hai Bà Trưng, Hà Nội</t>
  </si>
  <si>
    <t>WIN1539</t>
  </si>
  <si>
    <t>Số 191 Bà Triệu, Q.Hai Bà Trưng, Hà Nội</t>
  </si>
  <si>
    <t>win1541</t>
  </si>
  <si>
    <t>CN HÀ NỘI - WINCOMMERCE</t>
  </si>
  <si>
    <t>Trung tâm thương mại Vincom Plaza Long Biên. Đường Chu Huy Mân, Phường Việt Hưng, Long Biên, Hà Nội</t>
  </si>
  <si>
    <t>win1542</t>
  </si>
  <si>
    <t>Tầng 1 Nhà CT7A, KĐT Văn Quán,  Quận Hà Đông, Hà Nội</t>
  </si>
  <si>
    <t>WIN1544</t>
  </si>
  <si>
    <t>216 Võ Văn Ngân, phường Bình Thọ, Quận Thủ Đức, TP. Hồ Chí Minh Việt Nam</t>
  </si>
  <si>
    <t>WIN1545</t>
  </si>
  <si>
    <t>Vincom Center Đồng Khởi, 72, Lê Thánh Tôn, Quận 1, HCM</t>
  </si>
  <si>
    <t>win1549</t>
  </si>
  <si>
    <t>CN HCM - Wincommerce</t>
  </si>
  <si>
    <t>190 đường Quang Trung, P.10, Q.Gò Vấp, HCM</t>
  </si>
  <si>
    <t>win1551</t>
  </si>
  <si>
    <t>Số A12 Phan Văn Trị, P.7, Q.Gò Vấp, HCM</t>
  </si>
  <si>
    <t>WIN1553</t>
  </si>
  <si>
    <t>54A Nguyễn Chí Thanh, Quận Đống Đa, HN</t>
  </si>
  <si>
    <t>WIN1561</t>
  </si>
  <si>
    <t>37 Phường Thảo Điền, Q. 2 , TP. Hồ Chí Minh, Việt Nam</t>
  </si>
  <si>
    <t>WIN1567</t>
  </si>
  <si>
    <t>50 Lê Văn Việt P. Hiệp Phú Q.9, HCM</t>
  </si>
  <si>
    <t>WIN1568</t>
  </si>
  <si>
    <t>307 Số 307 Nguyễn Duy Trinh, P. Bình Trưng Tây, Q. 2, TP. Hồ Chí Minh Việt Nam</t>
  </si>
  <si>
    <t>win1569</t>
  </si>
  <si>
    <t>Số 188 phố Tây Sơn, TT.Phùng, H.Đan Phượng, HN</t>
  </si>
  <si>
    <t>win1588</t>
  </si>
  <si>
    <t>Khu đô thị Tân Tây Đô, Xã Tân Lập, Hoài Đức, TP. Hà Nội</t>
  </si>
  <si>
    <t>WIN1589</t>
  </si>
  <si>
    <t>Tầng B1, Vincom Center Phạm Ngọc Thạch, 2 Phạm Ngọc Thạch,  Quận Đống Đa, Hà Nội</t>
  </si>
  <si>
    <t>win1590</t>
  </si>
  <si>
    <t>Tầng B1, TTTM Vincom Plaza Bắc Từ Liêm, CC Green Stars, 234 Phạm Văn Đồng,  Quận Bắc Từ Liêm, Hà Nội</t>
  </si>
  <si>
    <t>WIN1596</t>
  </si>
  <si>
    <t>TTTM Vincom Plaza Sài Gòn Res Số, 188,Đường Nguyễn Xí,Phường 26, Quận Bình Thạnh, HCM</t>
  </si>
  <si>
    <t>WIN1597</t>
  </si>
  <si>
    <t>VC+ KĐT Nam Long Số 71,Trần Trọng, Cung, P. Tân Thuận Đông, Q7, TP. HCM</t>
  </si>
  <si>
    <t>win1606</t>
  </si>
  <si>
    <t>Ngõ 34 Hoàng Cầu, Chợ Dừa, Đống Đa, Đống Đa Hà Nội</t>
  </si>
  <si>
    <t>win1608</t>
  </si>
  <si>
    <t>Tầng B1, TTTM VinCom Center Liễu Giai, Số 29 Liễu Giai, Phường Ngọc Khánh, Quận Ba Đình, Hà Nội</t>
  </si>
  <si>
    <t>win1620</t>
  </si>
  <si>
    <t>SO05A. tầng 1. Tòa A3 (CT03). KCH Vinhomes Gardenia. Hàm Nghi phường Cầu Diễn, Từ Liêm, Hà Nội</t>
  </si>
  <si>
    <t>WIN1630</t>
  </si>
  <si>
    <t>Tòa nhà 81 tầng,Khu Central Park, KĐT Central Park, P22, Quận Bình Thạnh, HCM</t>
  </si>
  <si>
    <t>win1631</t>
  </si>
  <si>
    <t>Số 10 Đường Phổ Quang, P.2, Quận Tân Bình, HCM</t>
  </si>
  <si>
    <t>0.1 Lô A, Lương Định Của Ấp 2, P. An Phú, Quận 2, TP. Hồ Chí Minh Việt Nam</t>
  </si>
  <si>
    <t>WIN1635</t>
  </si>
  <si>
    <t>1635 - WM VCP HNI Skylake</t>
  </si>
  <si>
    <t>Tầng 1, TTTM Vincom Plaza Skylake, Khu đô thị mới Cầu Giấy, phường Mỹ Đình 1, Quận Nam Từ Liêm, thành phố Hà Nội</t>
  </si>
  <si>
    <t>win1644</t>
  </si>
  <si>
    <t>Tầng 1, tòa CT2, khu đô thị Gamuda Gardens, phường Trần Phú, quận Hoàng Mai, Hà Nội</t>
  </si>
  <si>
    <t>WIN1645</t>
  </si>
  <si>
    <t>Ngõ 3 Tôn Thất thuyết, Dịch Vọng Hậu, Cầu Giấy, Hà Nội</t>
  </si>
  <si>
    <t>WIN1646</t>
  </si>
  <si>
    <t>119 Trần Duy Hưng, Trung Hoà, Cầu Giấy, Hà Nội</t>
  </si>
  <si>
    <t>WIN1650</t>
  </si>
  <si>
    <t>19 Trúc Khê - P. Láng Hạ. Q. Đống Đa. Hà Nội</t>
  </si>
  <si>
    <t>win1651</t>
  </si>
  <si>
    <t>Tầng 1, số 609 đường Trương Định, Quận Hoàng Mai, Hà Nội</t>
  </si>
  <si>
    <t>win1653</t>
  </si>
  <si>
    <t>281 , Đội cấn Ba Đình, Hà Nội</t>
  </si>
  <si>
    <t>WIN1654</t>
  </si>
  <si>
    <t>46 Thanh Nhàn, P.thanh Nhàn, Q.Hai Bà Trưng, Hà Nội</t>
  </si>
  <si>
    <t>WIN1655</t>
  </si>
  <si>
    <t>Lô E khu đất D1 tòa nhà hỗn hợp Vườn Đào, Phường Phú Thượng, Quận Tây Hồ, HN</t>
  </si>
  <si>
    <t>win1656</t>
  </si>
  <si>
    <t>8 Đường Quang Trung, P. Nguyễn Trãi, Hà Đông, Hà Nội</t>
  </si>
  <si>
    <t>WIN1657</t>
  </si>
  <si>
    <t>89 Lê Đức Thọ, Mỹ Đình 2, Nam Từ Liêm, Hà Nội</t>
  </si>
  <si>
    <t>win1658</t>
  </si>
  <si>
    <t>163 VinMart Đại La</t>
  </si>
  <si>
    <t>WIN1660</t>
  </si>
  <si>
    <t>98 Thái Thịnh, Ngã Tư Sở, Đống Đa, Hà Nội</t>
  </si>
  <si>
    <t>WIN1661</t>
  </si>
  <si>
    <t>Tầng 1 chung cư Trung Yên 1, Khu đô thị Nam Trung Yên, Cầu Giấy, Hà Nội</t>
  </si>
  <si>
    <t>WIN1663</t>
  </si>
  <si>
    <t>51 Xuân Diệu, P. Tứ Liên,  Quận Tây Hồ, Hà Nội</t>
  </si>
  <si>
    <t>WIN1664</t>
  </si>
  <si>
    <t>Tầng 1, Toàn nhà 170 La Thành, Ô Chợ Dừa, Quận Đống Đa, Hà Nội</t>
  </si>
  <si>
    <t>WIN1665</t>
  </si>
  <si>
    <t>Tràng An Complex, 1 Phùng Chí Kiên, Nghĩa Đô, Cầu Giấy, Hà Nội</t>
  </si>
  <si>
    <t>WIN1666</t>
  </si>
  <si>
    <t>HH2 - Meco Complex, Tầng 1, Toà, Ng. 102 Trường Chinh, Phương Đình, Đống Đa, Hà Nội</t>
  </si>
  <si>
    <t>win1669</t>
  </si>
  <si>
    <t>Tầng 1- Tòa Bắc RiceCity- KĐT Tây Nam Linh Đàm - Hoàng Liệt- Hoàng Mai- Hà Nội</t>
  </si>
  <si>
    <t>win1671</t>
  </si>
  <si>
    <t>Tầng 1 Nhà 17T1, 17T2 số 1 Nguyễn Huy Tưởng, Phường Thanh Xuân Trung, Quận Thanh Xuân, TP. Hà Nội Việt Nam</t>
  </si>
  <si>
    <t>win1672</t>
  </si>
  <si>
    <t>131 Đ. Nguyễn Văn Cừ, Ngọc Lâm, Long Biên, Hà Nội</t>
  </si>
  <si>
    <t>WIN1673</t>
  </si>
  <si>
    <t>Tòa nhà Sun Plaza Thụy Khuê, Số nhà 69B đường Thụy Khuê, P. Thụy Khuê, Quận Tây Hồ, Hà Nội</t>
  </si>
  <si>
    <t>WIN1675</t>
  </si>
  <si>
    <t>Sun Plaza - số 3 Lương Yên, Bạch Đằng, Hai Bà Trưng, Hà Nội.</t>
  </si>
  <si>
    <t>WIN1681</t>
  </si>
  <si>
    <t>36/25 Phạm Văn Nghị, Sky Garden 3, P. Tân Phong, Q. 7, HCM</t>
  </si>
  <si>
    <t>win1683</t>
  </si>
  <si>
    <t>Tầng trệt Cao ốc Silland, số nhà 7J, đường số 9A, Khu dân cư Trung Sơn, ấp 4B, xã Bình Hưng, huyện Bình Chánh, HCM</t>
  </si>
  <si>
    <t>WIN1685</t>
  </si>
  <si>
    <t>Gian hàng 1,2,3 Tầng Hầm B2, Tòa, nhà T4, Số 01 đường số 104-BTT, khu phố 3, Bình Trưng Tây, Quận 2, TP. Hồ Chí Minh Việt Nam</t>
  </si>
  <si>
    <t>WIN1698</t>
  </si>
  <si>
    <t>Tầng 1, TTTM Vincom Mega Mall Smart City, Khu vực ô GS-CCTP1 thuộc DA KĐTM Tây Mỗ - Đại Mỗ - Vinhomes P.Tây Mỗ, Q.Nam Từ Liêm, Hà Nội</t>
  </si>
  <si>
    <t>win1699</t>
  </si>
  <si>
    <t>CN HÀ NỘI - Wincommerce</t>
  </si>
  <si>
    <t>Tầng 2 và Tầng 3, TTTM Vincom Mega Mall Ocean Park, Lô đất số CCTP-10 thuộc DA KĐT Gia Lâm, TT Trâu Quỳ và các xã Dương Xá, Kiêu Kỵ, Hà Nội</t>
  </si>
  <si>
    <t>win1702</t>
  </si>
  <si>
    <t>1702 - WM HCM Novia Thủ Đức</t>
  </si>
  <si>
    <t>Chung cư Flora Novia, 1061 Phạm Văn Đồng, phường Linh Tây, thành phố Thủ Đức, thành phố HCM, Việt Nam</t>
  </si>
  <si>
    <t>win1706</t>
  </si>
  <si>
    <t>Eurowindow River Park, khu tái định cư Đông Hội, xã Đông Hội, H.Đông Anh, HN</t>
  </si>
  <si>
    <t>win1708</t>
  </si>
  <si>
    <t>1708 - WM HNI Lê Văn Thiêm</t>
  </si>
  <si>
    <t>35 Lê Văn Thiêm, phường Thanh Xuân Trung, quận Thanh Xuân TP. Hà Nội Việt Nam</t>
  </si>
  <si>
    <t>win1710</t>
  </si>
  <si>
    <t>1710 - WM HCM Bình Chiểu</t>
  </si>
  <si>
    <t>Số 2A Đường Bình Chiểu, phường Bình Chiểu, TP. Thủ Đức TP. Hồ Chí Minh</t>
  </si>
  <si>
    <t>win2011</t>
  </si>
  <si>
    <t>L1 - 01, khu TTTM Almaz Long Biên, đường Hoa Lan, khu đô thị sinh thái, Vinhomes River side, P.Phúc Lợi, Hà Nội</t>
  </si>
  <si>
    <t>WIN2012</t>
  </si>
  <si>
    <t>Tầng 1, nhà CT9, khu đô thị Mỹ Đình, phường Mỹ Đình 1, quận Nam Từ Liêm, Hà Nội</t>
  </si>
  <si>
    <t>win2013</t>
  </si>
  <si>
    <t>Số 183 Hoàng Văn Thái, Phường Khương, Trung, Quận Thanh Xuân, HN</t>
  </si>
  <si>
    <t>WIN2014</t>
  </si>
  <si>
    <t>Tầng 1, tòa chung cư số 46/230 Lạc Trung, phường Thanh Lương, quận Hai Bà Trưng, Hà Nội</t>
  </si>
  <si>
    <t>WIN2015</t>
  </si>
  <si>
    <t>Số 250 Minh Khai, phường Minh Khai, quận Hai Bà Trưng, Hà Nội</t>
  </si>
  <si>
    <t>win2016</t>
  </si>
  <si>
    <t>Royal City R3-L1-08B, tổ hợp trung tâm thương mại, giáo dục và căn hộ, Royal City, số 72 Nguyễn Trãi, P., Thanh Xuân, TP. Hà Nội</t>
  </si>
  <si>
    <t>WIN2017</t>
  </si>
  <si>
    <t>R3 - L1 - 09B, tổ hợp trung tâm thương mại, giáo dục và căn hộ Royal City,</t>
  </si>
  <si>
    <t>WIN2018</t>
  </si>
  <si>
    <t>T4 - L1 - 07, tổ hợp TTTM, giáo dục và căn hộ Times City, số 458, phố Minh Khai, phường Vĩnh Tuy, quận Hai Bà Trưng, Hà Nội</t>
  </si>
  <si>
    <t>WIN2020</t>
  </si>
  <si>
    <t>Tầng 1, CT 6, khu đô thị Định Công, đường Trần Điền, phường Định Công, quận Hoàng Mai, Hà Nội</t>
  </si>
  <si>
    <t>WIN2021</t>
  </si>
  <si>
    <t>Tầng 1, tòa nhà Chelsea Park, đường Trung Kính, phường Yên Hòa, quận Cầu Giấy, Hà Nội</t>
  </si>
  <si>
    <t>WIN2023</t>
  </si>
  <si>
    <t>331C Trần Hưng Đạo, Phường Cô Giang, Quận 1, HCM</t>
  </si>
  <si>
    <t>WIN2024</t>
  </si>
  <si>
    <t>Tầng 1, tòa nhà Viglacera, số 1 đại lộ Thăng Long, phường Mễ Trì, quận Nam Từ Liêm, Hà Nội</t>
  </si>
  <si>
    <t>WIN2026</t>
  </si>
  <si>
    <t>Căn hộ B01-08, tầng trệt Khu căn hộ, Hoàng Anh River view, 37 Nguyễn, Văn Hưởng, P. Thảo Điền, Q. 2, TP. Hồ Chí Minh Việt Nam</t>
  </si>
  <si>
    <t>WIN2027</t>
  </si>
  <si>
    <t>Căn hộ 02-01-B2 (B-01-01), tầng trệt, Khu căn hộ Phú Hoàng Anh, đường, Nguyễn Hữu Thọ, X. Phước Kiển, HCM</t>
  </si>
  <si>
    <t>WIN2030</t>
  </si>
  <si>
    <t>2030 WM+ HCM 24B-24 Tôn Đản</t>
  </si>
  <si>
    <t>Số 24B-24 Tôn Đản, Phường 13, Quận 4, TP. Hồ Chí Minh Việt Nam</t>
  </si>
  <si>
    <t>WIN2031</t>
  </si>
  <si>
    <t>Số 150 Bạch Mai, phường Cầu Dền, quận Hai Bà Trưng, Hà Nội (CN02015 Bạch Mai)</t>
  </si>
  <si>
    <t>WIN2032</t>
  </si>
  <si>
    <t>Tòa nhà Packexim, số 49/15 An Dương, phường Phú Thượng, quận Tây Hồ, Hà Nội</t>
  </si>
  <si>
    <t>WIN2035</t>
  </si>
  <si>
    <t>323 Bùi Hữu Nghĩa, Phường 1, Quận Bình Thạnh, HCM</t>
  </si>
  <si>
    <t>WIN2036</t>
  </si>
  <si>
    <t>CC Phú Thuận Việt, 319 Lý Thường Kiệt, Phường 15, Quận 11, TP. Hồ Chí Minh</t>
  </si>
  <si>
    <t>WIN2038</t>
  </si>
  <si>
    <t>97 Hoàng Diệu 2, Phường Linh Trung, Quận Thủ Đức, HCM</t>
  </si>
  <si>
    <t>WIN2040</t>
  </si>
  <si>
    <t>Số 70 phố Vạn Kiếp, tổ 58A, phường Bạch Đằng, quận Hai Bà Trưng, Hà Nội</t>
  </si>
  <si>
    <t>WIN2042</t>
  </si>
  <si>
    <t>A3-01-05 chung cư Hoàng Anh, An Tiến, số 187 Lê Văn Lương, X. Phước Kiển, Huyện Nhà Bè, HCM</t>
  </si>
  <si>
    <t>WIN2043</t>
  </si>
  <si>
    <t>A1.01 CC Hoàng Anh 2 - 783 Trần Xuâ, n Soạn, Phường Tân Hưng, Quận 7, Quận 7, HCM</t>
  </si>
  <si>
    <t>win2045</t>
  </si>
  <si>
    <t>60 Bạch Đằng, Phường 2, Quận Tân Bình, HCM</t>
  </si>
  <si>
    <t>win2046</t>
  </si>
  <si>
    <t>Tầng 1, tòa E4, khu nhà ở xã hội Ecohome 1, khu đô thị Bắc Cổ Nhuế - Chèm, 
phường Đông Ngạc, quận Bắc Từ Liêm, HN</t>
  </si>
  <si>
    <t>WIN2050</t>
  </si>
  <si>
    <t>T2-L1-03, tổ hợp TTTM, giáo dục và căn hộ Times City, số 458 đường Minh Khai, phường Vĩnh Tuy, quận Hai Bà Trưng, Hà Nội</t>
  </si>
  <si>
    <t>win2052</t>
  </si>
  <si>
    <t>300B Nguyễn Trọng Tuyển, Phường 1, Quận Tân Bình, HCM</t>
  </si>
  <si>
    <t>WIN2054</t>
  </si>
  <si>
    <t>Số 81 đường Thanh Nhàn, phường Quỳnh Lôi, quận Hai Bà Trưng, Hà Nội</t>
  </si>
  <si>
    <t>WIN2056</t>
  </si>
  <si>
    <t>Số 4A đường Hàng Chiếu, phường Đồng Xuân, quận Hoàn Kiếm, Hà Nội</t>
  </si>
  <si>
    <t>win2057</t>
  </si>
  <si>
    <t>Số 100 đường Nguyễn Sơn, phường Ngọc Lâm, quận Long Biên, Hà Nội</t>
  </si>
  <si>
    <t>WIN2058</t>
  </si>
  <si>
    <t>Số 2 nhà B20 đường Nghĩa Tân, phường Nghĩa Tân, quận Cầu Giấy Hà Nội (Số 2 Đường Nghĩa Tân)</t>
  </si>
  <si>
    <t>WIN2059</t>
  </si>
  <si>
    <t>T10-L1-07C, tổ hợp TTTM, giáo dục và căn hộ Times City, số 458 đường Minh Khai, phường Vĩnh Tuy, quận Hai Bà Trưng, Hà Nội</t>
  </si>
  <si>
    <t>WIN2061</t>
  </si>
  <si>
    <t>Số 227 đường Thanh Nhàn, phường Thanh Nhàn, quận Hai Bà Trưng, Hà Nội</t>
  </si>
  <si>
    <t>WIN2063</t>
  </si>
  <si>
    <t>Số 304 Hoàng Mai, phường Hoàng Văn Thụ, quận Hoàng Mai, Hà Nội</t>
  </si>
  <si>
    <t>WIN2066</t>
  </si>
  <si>
    <t>Số 208L Lê Trọng Tấn, phường Khương Mai, quận Thanh Xuân, Hà Nội</t>
  </si>
  <si>
    <t>win2067</t>
  </si>
  <si>
    <t>Số 105 nhà K2, đường khu TT 7,2ha phường Vĩnh Phúc, quận Ba Đình, HN</t>
  </si>
  <si>
    <t>WIN2069</t>
  </si>
  <si>
    <t>Số 1 Lô 2 tập thể Viện Kỹ thuật Quân sự, phường Nghĩa Đô, quận Cầu Giấy, Hà Nội (66 Hoàng Sâm)</t>
  </si>
  <si>
    <t>WIN2070</t>
  </si>
  <si>
    <t>Số 49 Lê Duẩn, phường Cửa Nam, quận Hoàn Kiếm, Hà Nội</t>
  </si>
  <si>
    <t>WIN2071</t>
  </si>
  <si>
    <t>Số 194 phố Minh Khai, tổ 14, phường Minh Khai, quận Hai Bà Trưng, Hà Nội</t>
  </si>
  <si>
    <t>WIN2072</t>
  </si>
  <si>
    <t>Số 149 phố Hoàng Ngân, Phường Trung Hòa, Quận Cầu Giấy, Hà Nội.</t>
  </si>
  <si>
    <t>win2075</t>
  </si>
  <si>
    <t>Số 23, phố Cửa Bắc, phường Trúc Bạch, quận Ba Đình, Hà Nội</t>
  </si>
  <si>
    <t>WIN2078</t>
  </si>
  <si>
    <t>Số 210 Ngõ Xã Đàn 2, Phường Nam Đồng, Quận Đống Đa, Hà Nội</t>
  </si>
  <si>
    <t>WIN2079</t>
  </si>
  <si>
    <t>Số 44/116 Nhân Hòa, phường Nhân Chính, quận Thanh Xuân, Hà Nội</t>
  </si>
  <si>
    <t>WIN2080</t>
  </si>
  <si>
    <t>Số 347 đường Bạch Mai, phường Bạch Mai, quận Hai Bà Trưng, Hà Nội</t>
  </si>
  <si>
    <t>WIN2082</t>
  </si>
  <si>
    <t>41 tương mai,  Nguyễn An Ninh, Phường Giáp Bát, Quận Hoàng Mai, Hà Nội</t>
  </si>
  <si>
    <t>win2083</t>
  </si>
  <si>
    <t>Số 138 Phú Diễn, phường Phú Diễn, Quận Bắc Từ Liêm, Hà Nội</t>
  </si>
  <si>
    <t>WIN2085</t>
  </si>
  <si>
    <t>Số 17A Phố Hàn Thuyên, Tổ 2, Phường Phạm Đình Hổ, Quận Hai Bà Trưng, Hà Nội</t>
  </si>
  <si>
    <t>win2088</t>
  </si>
  <si>
    <t>Số 47 Phó Đức Chính, phường Trúc Bạch, quận Ba Đình, HN</t>
  </si>
  <si>
    <t>WIN2091</t>
  </si>
  <si>
    <t>Căn 22 Lô 1 khu Lạc Trung, Phường Vĩnh Tuy, quận Hai Bà Trưng, Hà Nội (Số 2, Ngõ 61 Lạc Trung)</t>
  </si>
  <si>
    <t>WIN2092</t>
  </si>
  <si>
    <t>Số 41, Tổ 5, Phố Trung Kính, Phường Trung Hòa, Quận Cầu Giấy, Hà Nội (41 Trung Kính)</t>
  </si>
  <si>
    <t>win2094</t>
  </si>
  <si>
    <t>Số 210 Đội Cấn, phường , quận Ba Đình, Hà Nội</t>
  </si>
  <si>
    <t>WIN2098</t>
  </si>
  <si>
    <t>Số 50 -52 Nguyễn Hoàng Tôn, phường Xuân La, quận Tây Hồ, thành phố Hà Nội</t>
  </si>
  <si>
    <t>WIN2100</t>
  </si>
  <si>
    <t>55 Thụy Khuê, phường Thụy Khuê, quận Tây Hồ, Hà Nội</t>
  </si>
  <si>
    <t>WIN2101</t>
  </si>
  <si>
    <t>Số 30C, Ngõ 477 đường Nguyễn Trãi, phường Thanh Xuân Nam, quận Thanh Xuân, Hà Nội</t>
  </si>
  <si>
    <t>WIN2107</t>
  </si>
  <si>
    <t>476 Phan Xích Long, Phường 3, Quận Phú Nhuận, HCM</t>
  </si>
  <si>
    <t>WIN2110</t>
  </si>
  <si>
    <t>110 Ngô Tất Tố, Quận Bình Thạnh, HCM</t>
  </si>
  <si>
    <t>WIN2116</t>
  </si>
  <si>
    <t>35B đường Xuân La, P. Xuân La, Q.Tây Hồ, Hà Nội</t>
  </si>
  <si>
    <t>WIN2117</t>
  </si>
  <si>
    <t>Số 16 Võ Văn Dũng, phường Ô Chợ Dừa, quận Đống Đa, Hà Nội</t>
  </si>
  <si>
    <t>WIN2118</t>
  </si>
  <si>
    <t>Số 140 Phó Đức Chính, phường Trúc Bạch, quận Ba Đình, HN</t>
  </si>
  <si>
    <t>WIN2119</t>
  </si>
  <si>
    <t>Số 3 dãy N1, Học viện chính trị quân sự, phường Trung Văn, quận Nam Từ Liêm, Hà Nội (Số 3 Đại học Hà Nội)</t>
  </si>
  <si>
    <t>WIN2122</t>
  </si>
  <si>
    <t>Số 10 ngõ 118 Nguyễn Khánh Toàn, P. Quan Hoa, Q.Cầu Giấy, Hà Nội</t>
  </si>
  <si>
    <t>WIN2123</t>
  </si>
  <si>
    <t>Số 57 Phố 8/3, P. Minh Khai, Q. Hai Bà Trưng, Hà Nội</t>
  </si>
  <si>
    <t>WIN2124</t>
  </si>
  <si>
    <t>Số 133, phố Thụy Khuê, P. Thụy Khuê, Q. Tây Hồ, Hà Nội</t>
  </si>
  <si>
    <t>WIN2125</t>
  </si>
  <si>
    <t>Số 409 Bạch Mai, P. Bạch Mai, Q. Hai Bà Trưng, Hà Nội</t>
  </si>
  <si>
    <t>WIN2126</t>
  </si>
  <si>
    <t>Số 18B Nguyễn Biểu, P. Quán Thánh, Q. Ba Đình, Hà Nội</t>
  </si>
  <si>
    <t>WIN2138</t>
  </si>
  <si>
    <t>"Lô B2/D7 Khu đô thị mới Cầu Giấy, đường Trần Đăng Ninh kéo dài, 
P. Dịch Vọng, Q. Cầu Giấy, Hà Nội</t>
  </si>
  <si>
    <t>WIN2139</t>
  </si>
  <si>
    <t>102 phố Lê Thanh Nghị, phường Bách Khoa, quận Hai Bà Trưng, Hà Nội</t>
  </si>
  <si>
    <t>WIN2141</t>
  </si>
  <si>
    <t>601 phố Kim Ngưu, P. Vĩnh Tuy, Q. Hai Bà Trưng, Hà Nội</t>
  </si>
  <si>
    <t>WIN2142</t>
  </si>
  <si>
    <t>268 phố Lê Trọng Tấn, P. Khương Mai, Q. Thanh Xuân, Hà Nội</t>
  </si>
  <si>
    <t>win2143</t>
  </si>
  <si>
    <t>LK6C-8 Làng Việt Kiều Châu Âu, Khu, đô thị mới Mỗ Lao, Phường Mộ Lao, Quận Hà Đông, HN</t>
  </si>
  <si>
    <t>WIN2144</t>
  </si>
  <si>
    <t>28 phố Tôn Đức Thắng, P. Cát Linh, Q. Đống Đa, Hà Nội</t>
  </si>
  <si>
    <t>WIN2145</t>
  </si>
  <si>
    <t>Số 147 phố Hoàng Văn Thái, P. Khương Trung, Q. Thanh Xuân, Hà Nội</t>
  </si>
  <si>
    <t>WIN2146</t>
  </si>
  <si>
    <t>Số 91 , đường Hoàng Văn Thái, P. Khương Trung, Q.Thanh Xuân, Hà Nội</t>
  </si>
  <si>
    <t>WIN2148</t>
  </si>
  <si>
    <t>Số 24, đường Sài Đồng, Tổ 13, P. Sài Đồng, Q. Long Biên, Hà Nội</t>
  </si>
  <si>
    <t>WIN2150</t>
  </si>
  <si>
    <t>26B Phố Hòe Nhai, P. Nguyễn Trung Trực, Q. Ba Đình, Hà Nội</t>
  </si>
  <si>
    <t>WIN2151</t>
  </si>
  <si>
    <t>59 phố Mai Hắc Đế, P. Bùi Thị Xuân, Q. Hai Bà Trưng, Hà Nội</t>
  </si>
  <si>
    <t>WIN2164</t>
  </si>
  <si>
    <t>Số 9, Ngõ Chợ Khâm Thiên, P. Khâm Thiên, Q. Đống Đa, Hà Nội</t>
  </si>
  <si>
    <t>WIN2165</t>
  </si>
  <si>
    <t>Số 163 phố Tân Mai, P. Tân Mai, Quận Hoàng Mai, Hà Nội</t>
  </si>
  <si>
    <t>win2166</t>
  </si>
  <si>
    <t>Số 148 phố Lê Lợi, P. Nguyễn Trãi, quận Hà Đông, Hà Nội</t>
  </si>
  <si>
    <t>WIN2167</t>
  </si>
  <si>
    <t>Số 242 phố Lê Thanh Nghị, P. Đồng Tâm, Q. Hai Bà Trưng, Hà Nội</t>
  </si>
  <si>
    <t>win2168</t>
  </si>
  <si>
    <t>Số 70 phố Lê Trọng Tấn, , P.Dương Nội, Q. Hà Đông, Hà Nội</t>
  </si>
  <si>
    <t>WIN2169</t>
  </si>
  <si>
    <t>Số 48 Phố Trạm, P. Long Biên, Q. Long Biên, Hà Nội</t>
  </si>
  <si>
    <t>WIN2171</t>
  </si>
  <si>
    <t>Số 1088 Đường La Thành, Phường Ngọc Khánh, Quận Ba Đình, Hà Nội</t>
  </si>
  <si>
    <t>WIN2173</t>
  </si>
  <si>
    <t>Số 37 phố Doãn Kế Thiện, P. Mai Dịch, quận Cầu Giấy, Hà Nội</t>
  </si>
  <si>
    <t>win2174</t>
  </si>
  <si>
    <t>Khu dịch vụ tầng 1&amp;2, chung cư C2 Xuân Đỉnh, lô C2, P. Xuân Đỉnh, Q.Bắc Từ Liêm, Hà Nội</t>
  </si>
  <si>
    <t>WIN2175</t>
  </si>
  <si>
    <t>"Số 4A, lô 12 khu đô thị Định Công, phố Trần Nguyên Đán
, phường Định Công, quận Hoàng Mai, Hà Nội (12A4 khu đô thị Định Công)"</t>
  </si>
  <si>
    <t>WIN2178</t>
  </si>
  <si>
    <t>Số 35B Phố Nguyễn Bỉnh Khiêm, P. Lê Đại Hành, Q. Hai Bà Trưng, Hà Nội</t>
  </si>
  <si>
    <t>WIN2188</t>
  </si>
  <si>
    <t>Số 373 đường Nguyễn Khang, P. Yên Hòa, Q. Cầu Giấy, Hà Nội</t>
  </si>
  <si>
    <t>WIN2189</t>
  </si>
  <si>
    <t>29A phố Nguyễn Công Hoan, P. Ngọc Khánh, Q. Ba Đình, Hà Nội</t>
  </si>
  <si>
    <t>WIN2190</t>
  </si>
  <si>
    <t>Số 17, phố Hòa Mã, phường Ngô Thì Nhậm, quận Hai Bà Trưng, Hà Nội</t>
  </si>
  <si>
    <t>WIN2192</t>
  </si>
  <si>
    <t>Số 37, ngõ 91 đường Nguyễn Chí Thanh, P. Láng Hạ, Q.Đống Đa, Hà Nội</t>
  </si>
  <si>
    <t>WIN2208</t>
  </si>
  <si>
    <t>Chung Cư 001 Tôn Thất Thuyết, P.1, Q.4, HCM</t>
  </si>
  <si>
    <t>WIN2210</t>
  </si>
  <si>
    <t>Số 12 phố Phạm Tuấn Tài, phường Dịch Vọng Hậu, quận Cầu Giấy, Hà Nội</t>
  </si>
  <si>
    <t>WIN2213</t>
  </si>
  <si>
    <t>Số 38 phố Linh Lang, phường Cống Vị, quận Ba Đình, Hà Nội</t>
  </si>
  <si>
    <t>WIN2215</t>
  </si>
  <si>
    <t>Số 93 Ngõ Núi Trúc, phố Giang Văn Minh, phường Kim Mã, quận Ba Đình, Hà Nội</t>
  </si>
  <si>
    <t>WIN2216</t>
  </si>
  <si>
    <t>Số 5, ngõ 32 đường An Dương, phường Yên Phụ, quận Tây Hồ, Hà Nội</t>
  </si>
  <si>
    <t>win2217</t>
  </si>
  <si>
    <t>20 Ngô Thì Nhậm, phường Hà Cầu, quận Hà Đông, thành phố Hà Nội</t>
  </si>
  <si>
    <t>WIN2219</t>
  </si>
  <si>
    <t>Số 129 phố Pháo Đài Láng, phường Láng Thượng, quận Đống Đa, Hà Nội</t>
  </si>
  <si>
    <t>WIN2220</t>
  </si>
  <si>
    <t>Số 166 phố Kim Hoa, phường Phương Liên, quận Đống Đa, Hà Nội</t>
  </si>
  <si>
    <t>WIN2226</t>
  </si>
  <si>
    <t>022 Tản Đà,Lô E CC Hùng Vương P11 Q, 5, HCM</t>
  </si>
  <si>
    <t>WIN2227</t>
  </si>
  <si>
    <t>54 Huỳnh Mẫn đạt, Phường 19, Quận Bình Thạnh, HCM</t>
  </si>
  <si>
    <t>WIN2232</t>
  </si>
  <si>
    <t>Số 66 đường Đại Cồ Việt, phường Lê Đại Hành, quận Hai Bà Trưng, Hà Nội</t>
  </si>
  <si>
    <t>WIN2233</t>
  </si>
  <si>
    <t>Số 58, lô 6, tổ 44 Đền Lừ II, phường Hoàng Văn Thụ, quận Hoàng Mai, Hà Nội</t>
  </si>
  <si>
    <t>WIN2234</t>
  </si>
  <si>
    <t>Số 121B phố Quan Hoa, phường Quan Hoa, quận Cầu Giấy, Hà Nội</t>
  </si>
  <si>
    <t>WIN2240</t>
  </si>
  <si>
    <t>Số 1 Ngõ 12 Chính Kinh, Phường Nhân Chính, Quận Thanh Xuân, Hà Nội</t>
  </si>
  <si>
    <t>win2241</t>
  </si>
  <si>
    <t>WIN2242</t>
  </si>
  <si>
    <t>Số 688 đường Lạc Long Quân, Tổ 13 cụm 2 phường Nhật Tân, quận Tây Hồ, HN</t>
  </si>
  <si>
    <t>WIN2243</t>
  </si>
  <si>
    <t>Số 95 phố Lý Nam Đế, phường Cửa Đông, quận Hoàn Kiếm, Hà Nội</t>
  </si>
  <si>
    <t>WIN2244</t>
  </si>
  <si>
    <t>Số 227 đường Ngọc Lâm, phường Ngọc Lâm, Long Biên - Hà Nội</t>
  </si>
  <si>
    <t>WIN2254</t>
  </si>
  <si>
    <t>WM+ HNI 164 Trương Định</t>
  </si>
  <si>
    <t>Số 164 đường Trương Định, phường Trương Định, quận Hai Bà Trưng, Hà Nội</t>
  </si>
  <si>
    <t>WIN2256</t>
  </si>
  <si>
    <t>Số 27 phố Ngô Thì Nhậm, phường Ngô Thì Nhậm, quận Hai Bà Trưng, Hà Nội</t>
  </si>
  <si>
    <t>WIN2260</t>
  </si>
  <si>
    <t>Số 19 phố Lương Định Của, phường Kim Liên, quận Đống Đa, Hà Nội</t>
  </si>
  <si>
    <t>WIN2262</t>
  </si>
  <si>
    <t>Số 38 đường Trường Lâm, phường Đức Giang, quận Long Biên, Hà Nội</t>
  </si>
  <si>
    <t>win2263</t>
  </si>
  <si>
    <t>Số 272 Thụy Phương, phường Thụy Phương, quận Bắc Từ Liêm, Hà Nội</t>
  </si>
  <si>
    <t>WIN2274</t>
  </si>
  <si>
    <t>Số 169 đường Nam Dư, phường Lĩnh Nam, quận Hoàng Mai, Hà Nội</t>
  </si>
  <si>
    <t>WIN2275</t>
  </si>
  <si>
    <t>Số 16 khu tái định cư 7.3 - 8.1, phường Mỹ Đình 2, quận Nam Từ Liêm, Hà Nội</t>
  </si>
  <si>
    <t>WIN2291</t>
  </si>
  <si>
    <t>Số 21 tổ 7, khu đấu giá Giang Biên phường Giang Biên, quận Long Biên, Hà Nội</t>
  </si>
  <si>
    <t>WIN2292</t>
  </si>
  <si>
    <t>"Tòa nhà lô II - 1 chung cư 151, Nguyễn Đức Cảnh, Tương Mai,
 Hoàng Mai, Hà Nội (Số 151 đường Nguyễn Đức Cảnh)"</t>
  </si>
  <si>
    <t>WIN2295</t>
  </si>
  <si>
    <t>Số 10 phố Đức Giang, phường Đức Giang, quận Long Biên, Hà Nội</t>
  </si>
  <si>
    <t>WIN2296</t>
  </si>
  <si>
    <t>Số 40 Ngõ Thông Phong, phố Tôn Đức Thắng, phường Quốc Tử Giám, quận Đống Đa, Hà Nội</t>
  </si>
  <si>
    <t>WIN2297</t>
  </si>
  <si>
    <t>Số 102 đường Nguyễn Chí Thanh, phường Láng Thượng, quận Đống Đa, Hà Nội</t>
  </si>
  <si>
    <t>WIN2301</t>
  </si>
  <si>
    <t>Số 1 phố Đường Thành, phường Cửa Đông, quận Hoàn Kiếm, HN</t>
  </si>
  <si>
    <t>WIN2303</t>
  </si>
  <si>
    <t>Ô số 62 + 63 khu di dân Đền Lừ II, phường Hoàng Văn Thụ, quận Hoàng Mai, Hà Nội</t>
  </si>
  <si>
    <t>WIN2306</t>
  </si>
  <si>
    <t>Số 1, tổ 24 Dịch Vọng, phường Dịch Vọng, quận Cầu Giấy, Hà Nội</t>
  </si>
  <si>
    <t>WIN2308</t>
  </si>
  <si>
    <t>Số 345 phố Bùi Xương Trạch, phường Định Công, quận Hoàng Mai, Hà Nội</t>
  </si>
  <si>
    <t>WIN2309</t>
  </si>
  <si>
    <t>Số 104C phố Ngọc Hà, phường , quận Ba Đình, Hà Nội</t>
  </si>
  <si>
    <t>WIN2321</t>
  </si>
  <si>
    <t>Số 317 Phố Vọng, tổ 64B, phường Đồng Tâm, quận Hai Bà Trưng, Hà Nội</t>
  </si>
  <si>
    <t>WIN2322</t>
  </si>
  <si>
    <t>Số 47 ngõ 187 phố Hồng Mai, phường Quỳnh Lôi, quận Hai Bà Trưng, Hà Nội</t>
  </si>
  <si>
    <t>WIN2323</t>
  </si>
  <si>
    <t>Số 69 phố Hồng Mai, phường Bạch Mai, quận Hai Bà Trưng, Hà Nội</t>
  </si>
  <si>
    <t>WIN2338</t>
  </si>
  <si>
    <t>Số 72+76 phố Nguyễn Lân, Phường Phương Liệt, Quận Thanh Xuân, TP. Hà Nội Việt Nam</t>
  </si>
  <si>
    <t>WIN2340</t>
  </si>
  <si>
    <t>Số 281 phố Khâm Thiên, phường Thổ Quan, quận Đống Đa, Hà Nội</t>
  </si>
  <si>
    <t>win2343</t>
  </si>
  <si>
    <t>Số 23 đường Vạn Phúc, tổ dân số 7, phường Vạn Phúc, quận Hà Đông, Hà Nội</t>
  </si>
  <si>
    <t>WIN2346</t>
  </si>
  <si>
    <t>63 phố Hàng Bún, phường Quán Thánh, quận Ba Đình, HN</t>
  </si>
  <si>
    <t>WIN2347</t>
  </si>
  <si>
    <t>Số 22 đường Thạch Bàn, phường Thạch Bàn, quận Long Biên, Hà Nội</t>
  </si>
  <si>
    <t>WIN2349</t>
  </si>
  <si>
    <t>Số 142 phố Phương Liệt, phường Phương Liệt, quận Thanh Xuân, Hà Nội</t>
  </si>
  <si>
    <t>WIN2351</t>
  </si>
  <si>
    <t>Số 7 phố Nguyễn Cao, tổ 14, phường Đống Mác, quận Hai Bà Trưng, Hà Nội</t>
  </si>
  <si>
    <t>WIN2352</t>
  </si>
  <si>
    <t>WIN2355</t>
  </si>
  <si>
    <t>Số 41 phố Nguyễn Ngọc Vũ, phường Trung Hòa, quận Cầu Giấy, Hà Nội</t>
  </si>
  <si>
    <t>WIN2357</t>
  </si>
  <si>
    <t>Số 103 đường Thanh Đàm, phường Thanh Trì, quận Hoàng Mai, Hà Nội</t>
  </si>
  <si>
    <t>WIN2358</t>
  </si>
  <si>
    <t>Số 19 đường Nguyễn Văn Huyên kéo dài, phường Quan Hoa, quận Cầu Giấy, Hà Nội</t>
  </si>
  <si>
    <t>WIN2361</t>
  </si>
  <si>
    <t>Số 353 đường Nam Dư, phường Trần Phú, quận Hoàng Mai, Hà Nội</t>
  </si>
  <si>
    <t>WIN2362</t>
  </si>
  <si>
    <t>Số 20 phố Nghĩa Dũng, phường Phúc Xá, quận Ba Đình, Hà Nội (31 đường Bờ Sông)</t>
  </si>
  <si>
    <t>WIN2364</t>
  </si>
  <si>
    <t>Số 102 Nhà K9, khu đô thị mới Việt Hưng, phường Giang Biên, quận Long Biên, thành phố Hà Nội, Việt Nam</t>
  </si>
  <si>
    <t>WIN2368</t>
  </si>
  <si>
    <t>Số 87 ngõ 192 phố Lê Trọng Tấn, phường Định Công, quận Hoàng Mai, Hà Nội</t>
  </si>
  <si>
    <t>WIN2369</t>
  </si>
  <si>
    <t>Số nhà 67 ngõ 213 phố Giáp Nhất, phường Nhân Chính, quận Thanh Xuân, Hà Nội</t>
  </si>
  <si>
    <t>WIN2370</t>
  </si>
  <si>
    <t>Số 1 ngõ 250 đường Kim Giang, phường Đại Kim, quận Hoàng Mai, Hà Nội</t>
  </si>
  <si>
    <t>WIN2371</t>
  </si>
  <si>
    <t>79 ngõ 1194 Đường Láng, phường Láng Thượng, quận Đống Đa, Hà Nội</t>
  </si>
  <si>
    <t>WIN2375</t>
  </si>
  <si>
    <t>Số 219 đường Thụy Khuê, phường Thụy Khuê, quận Tây Hồ, Hà Nội</t>
  </si>
  <si>
    <t>WIN2377</t>
  </si>
  <si>
    <t>Số 211, đường Thạch Bàn, phường Thạch Bàn, quận Long Biên, Hà Nội</t>
  </si>
  <si>
    <t>WIN2380</t>
  </si>
  <si>
    <t>Số 3, phố Tô Vĩnh Diện, phường Khương Trung, quận Thanh Xuân, Hà Nội</t>
  </si>
  <si>
    <t>WIN2386</t>
  </si>
  <si>
    <t>005 Tòa nhà A1 CC 48A, Dương Thị Mười, Khu phố 1, Phường Tân Chánh Hiệp, Quận 12, HCM</t>
  </si>
  <si>
    <t>WIN2387</t>
  </si>
  <si>
    <t>A2-12A  Gò Dưa, P. Tam Bình, Quận Thủ Đức, HCM</t>
  </si>
  <si>
    <t>WIN2390</t>
  </si>
  <si>
    <t>Dịch vụ tầng 1-CT2A, khu nhà ở Xuân La, phường Xuân La, quận Tây Hồ, Hà Nội</t>
  </si>
  <si>
    <t>WIN2392</t>
  </si>
  <si>
    <t>Số 56 ngõ 143 đường Nguyễn Chính, phường Thịnh Liệt, quận Hoàng Mai, Hà Nội</t>
  </si>
  <si>
    <t>WIN2395</t>
  </si>
  <si>
    <t>Số 29 đường Tây Mỗ, phường Tây Mỗ, quận Nam Từ Liêm, Hà Nội</t>
  </si>
  <si>
    <t>WIN2400</t>
  </si>
  <si>
    <t>Số 31 Mạc Thị Bưởi, P. Vĩnh Tuy, Q., Quận Hai Bà Trưng, TP. Hà Nội Việt Nam</t>
  </si>
  <si>
    <t>WIN2402</t>
  </si>
  <si>
    <t>Số 19B đường Tô Ngọc Vân, phường Quảng An, quận Tây Hồ, Hà Nội</t>
  </si>
  <si>
    <t>WIN2403</t>
  </si>
  <si>
    <t>Số 6-8 Phố Vọng, phường Phương Mai, quận Đống Đa, Hà Nội</t>
  </si>
  <si>
    <t>WIN2406</t>
  </si>
  <si>
    <t>Số 11 phố Ngô Sỹ Liên, phường Văn Miếu, quận Đống Đa, Hà Nội</t>
  </si>
  <si>
    <t>win2408</t>
  </si>
  <si>
    <t>Số 31 đường Xuân Đỉnh, phường Xuân Đỉnh, quận Bắc Từ Liêm, Hà Nội</t>
  </si>
  <si>
    <t>WIN2409</t>
  </si>
  <si>
    <t>Số 354-356 Mỹ Đình, phường Mỹ Đình 1, quận Nam Từ Liêm, Hà Nội</t>
  </si>
  <si>
    <t>WIN2410</t>
  </si>
  <si>
    <t>Số 123 phố Trịnh Công Sơn, Phường Nhật Tân, Quận Tây Hồ, TP. Hà Nội</t>
  </si>
  <si>
    <t>WIN2412</t>
  </si>
  <si>
    <t>Số 158 phố Thái Thịnh, phường Láng Hạ, quận Đống Đa, Hà Nội</t>
  </si>
  <si>
    <t>WIN2413</t>
  </si>
  <si>
    <t>Số 150 đường Nguyễn Lương Bằng, phường Nam Đồng, quận Đống Đa, Hà Nội</t>
  </si>
  <si>
    <t>WIN2416</t>
  </si>
  <si>
    <t>Số 101 phố Hương Viên, phường Đống Mác, quận Hai Bà Trưng, Hà Nội</t>
  </si>
  <si>
    <t>WIN2418</t>
  </si>
  <si>
    <t>Số 33 đường Lương Khánh Thiện, tổ 62 phường Tương Mai, quận Hoàng Mai, Hà Nội</t>
  </si>
  <si>
    <t>WIN2419</t>
  </si>
  <si>
    <t>Số 17 ngõ 77 phố Đặng Xuân Bảng, phường Đại Kim, quận Hoàng Mai, Hà Nội</t>
  </si>
  <si>
    <t>WIN2424</t>
  </si>
  <si>
    <t>Số 207 phố Định Công Thượng, P. Định Công, Q. Hoàng Mai, Hà Nội</t>
  </si>
  <si>
    <t>WIN2426</t>
  </si>
  <si>
    <t>51 ngõ 53 đường Vũ Xuân Thiều, P. Sài Đồng, Q. Long Biên, Hà Nội</t>
  </si>
  <si>
    <t>WIN2427</t>
  </si>
  <si>
    <t>10 tổ 30 Thịnh Liệt - KĐT Đồng Tàu, P.Thịnh Liệt, Q.Hoàng Mai, Hà Nội</t>
  </si>
  <si>
    <t>WIN2428</t>
  </si>
  <si>
    <t>Ô số 12 Lô B Đại Kim - Định Công, P. Đại Kim, Q. Hoàng Mai, Hà Nội</t>
  </si>
  <si>
    <t>WIN2430</t>
  </si>
  <si>
    <t>Số 17B phố Đoàn Thị Điểm, phường Quốc Tử Giám, quận Đống Đa, Hà Nội</t>
  </si>
  <si>
    <t>WIN2434</t>
  </si>
  <si>
    <t>Số 23 phố Gia Ngư, phường Hàng Bạc, quận Hoàn Kiếm, Hà Nội</t>
  </si>
  <si>
    <t>WIN2435</t>
  </si>
  <si>
    <t>Số 16 ngõ 12 phố Trần Quý Kiên, Tổ 58A, P. Dịch Vọng, Q. Cầu Giấy, Hà Nội</t>
  </si>
  <si>
    <t>WIN2437</t>
  </si>
  <si>
    <t>Số 97 phố Sài Đồng, phường Sài Đồng, quận Long Biên, Hà Nội</t>
  </si>
  <si>
    <t>WIN2439</t>
  </si>
  <si>
    <t>Số 17 phốTrần Quốc Hoàn, P. Dịch Vọng Hậu, Q. Cầu Giấy, Hà Nội</t>
  </si>
  <si>
    <t>WIN2441</t>
  </si>
  <si>
    <t>Số 310 đường Minh Khai, P. Minh Khai, Q. Hai Bà Trưng, Hà Nội</t>
  </si>
  <si>
    <t>WIN2443</t>
  </si>
  <si>
    <t>Số 16 Lô M2 Khu đô thị Yên Hòa, phường Yên Hòa, quận Cầu Giấy, Hà Nội</t>
  </si>
  <si>
    <t>WIN2444</t>
  </si>
  <si>
    <t>Số 120 đường Lê Duẩn, phường Cửa Nam, quận Hoàn Kiếm, Thành phố Hà Nội</t>
  </si>
  <si>
    <t>win2446</t>
  </si>
  <si>
    <t>94, TRẦN VĂN DƯ, Phường 13, Quận Tân Bình, HCM</t>
  </si>
  <si>
    <t>win2458</t>
  </si>
  <si>
    <t>A7-003, tầng trệt, khu căn hộ Ehome, 3, Tây Sài Gòn, Hồ Ngọc Lãm, An Lạc, Bình Tân, HCM</t>
  </si>
  <si>
    <t>WIN2503</t>
  </si>
  <si>
    <t>Khu Phố Cảnh Viên, P. Tân Phú, Quận 7, HCM</t>
  </si>
  <si>
    <t>WIN2507</t>
  </si>
  <si>
    <t>18 TRƯƠNG GIA MÔ, Phường Thạnh Mỹ Lợi, Quận 2, TP. Hồ Chí Minh Việt Nam</t>
  </si>
  <si>
    <t>WIN2518</t>
  </si>
  <si>
    <t>Số 101/1 phố Nguyễn Quý Đức, phường Thanh Xuân Bắc, quận Thanh Xuân, Hà Nội</t>
  </si>
  <si>
    <t>win2520</t>
  </si>
  <si>
    <t>Số 116-118 đường Cầu Diễn, phường Phúc Diễn, quận Bắc Từ Liêm, HN</t>
  </si>
  <si>
    <t>WIN2524</t>
  </si>
  <si>
    <t>Số 70B Đội cấn , phường , quận Ba Đình, Hà Nội</t>
  </si>
  <si>
    <t>win2531</t>
  </si>
  <si>
    <t>Số 139 đường Chiến Thắng, xã Tân Triều, huyện Thanh Trì, Hà Nội</t>
  </si>
  <si>
    <t>WIN2532</t>
  </si>
  <si>
    <t>Số 11 đường Nguyễn Sơn, phường Ngọc Lâm, quận Long Biên, Hà Nội</t>
  </si>
  <si>
    <t>WIN2534</t>
  </si>
  <si>
    <t>Số 152 phố Yên Hòa, Phường Yên Hòa, Quận Cầu Giấy, Hà Nội</t>
  </si>
  <si>
    <t>WIN2535</t>
  </si>
  <si>
    <t>Số 20 Phố Nguyễn Thiệp, Phường Nguyễn Trung Trực, Quận Hoàn Kiếm, HN</t>
  </si>
  <si>
    <t>WIN2536</t>
  </si>
  <si>
    <t>Số 8 Ngõ 140 Giảng Võ, phường Giảng Võ, quận Ba Đình, Hà Nội</t>
  </si>
  <si>
    <t>WIN2537</t>
  </si>
  <si>
    <t>Số 71 phố Khương Thượng, phường Trung Liệt, quận Đống Đa, Hà Nội</t>
  </si>
  <si>
    <t>WIN2538</t>
  </si>
  <si>
    <t>Lô N3-1, ngõ 13, đường Lĩnh Nam, phường Mai Động, quận Hoàng Mai, Hà Nội</t>
  </si>
  <si>
    <t>WIN2539</t>
  </si>
  <si>
    <t>Số 79 ngõ 34 đường Vĩnh Tuy, phường Vĩnh Tuy, quận Hai Bà Trưng, Hà Nội</t>
  </si>
  <si>
    <t>WIN2542</t>
  </si>
  <si>
    <t>Số 384 đường Bạch Đằng, phường Chương Dương, quận Hoàn Kiếm, Hà Nội</t>
  </si>
  <si>
    <t>WIN2545</t>
  </si>
  <si>
    <t>Số 232 Khương Đình, phường Hạ Đình, quận Thanh Xuân, Hà Nội</t>
  </si>
  <si>
    <t>WIN2552</t>
  </si>
  <si>
    <t>Số 195 phố Hoa Lâm, phường Việt Hưng, quận Long Biên, Hà Nội</t>
  </si>
  <si>
    <t>WIN2554</t>
  </si>
  <si>
    <t>Số 1 ngõ 71 đường Lê Văn Lương, phường Nhân Chính, quận Thanh Xuân, Hà Nội</t>
  </si>
  <si>
    <t>WIN2556</t>
  </si>
  <si>
    <t>Số 2 ngõ 167 Phương Mai, phường Kim Liên, quận Đống Đa, Hà Nội</t>
  </si>
  <si>
    <t>WIN2557</t>
  </si>
  <si>
    <t>Số 230 ngõ Văn Chương, phố Khâm Thiên, phường Văn Chương, quận Đống Đa, Hà Nội</t>
  </si>
  <si>
    <t>WIN2558</t>
  </si>
  <si>
    <t>Số 70 ngõ 268 phố Ngọc Thụy, phường Ngọc Thụy, quận Long Biên, Hà Nội</t>
  </si>
  <si>
    <t>WIN2559</t>
  </si>
  <si>
    <t>Số 3 ngõ 55 phố Đỗ Quang, phường Trung Hòa, quận Cầu Giấy, Hà Nội</t>
  </si>
  <si>
    <t>WIN2560</t>
  </si>
  <si>
    <t>Số 28 đường Nguyễn Thái Học, phường Điện Biên, quận Ba Đình, thành phố Hà Nội</t>
  </si>
  <si>
    <t>win2561</t>
  </si>
  <si>
    <t>Liền kề LK1-30 Khu đô thị mới Văn Phú, phường Phú La, quận Hà Đông, thành phố Hà Nội</t>
  </si>
  <si>
    <t>WIN2563</t>
  </si>
  <si>
    <t>Liền kề C15 NƠ 19, khu đô thị mới định Công, phường Định Công, quận Hoàng Mai, Hà Nội</t>
  </si>
  <si>
    <t>win2564</t>
  </si>
  <si>
    <t>Số 21 đường Văn Tiến Dũng, phường Phúc Diễn, quận Bắc Từ Liêm, Hà Nội</t>
  </si>
  <si>
    <t>WIN2565</t>
  </si>
  <si>
    <t>Số 101B13 Tập thể Thanh Xuân Bắc, phường Thanh Xuân Bắc, quận Thanh Xuân, Hà Nội</t>
  </si>
  <si>
    <t>win2615</t>
  </si>
  <si>
    <t>CC Thái Sơn, Khu G Số A6/7, QL1A, P.Tân Tạo A, Quận Bình Tân, HCM</t>
  </si>
  <si>
    <t>WIN2638</t>
  </si>
  <si>
    <t>162, Linh Đông, Khu Phố 4, P. Linh Đông, Quận Thủ Đức, HCM</t>
  </si>
  <si>
    <t>WIN2639</t>
  </si>
  <si>
    <t>58, Man Thiện, P. Tăng Nhơn Phú A, Quận 9, HCM</t>
  </si>
  <si>
    <t>WIN2641</t>
  </si>
  <si>
    <t>WIN2669</t>
  </si>
  <si>
    <t>86 TRẦN QUANG DIỆU, P.14, Quận 3, HCM</t>
  </si>
  <si>
    <t>WIN2672</t>
  </si>
  <si>
    <t>218, PHAN VĂN HÂN, P. 17, Quận Bình Thạnh, HCM</t>
  </si>
  <si>
    <t>WIN2682</t>
  </si>
  <si>
    <t>10 Đường D5, Phường 25, Quận Bình Thạnh, HCM</t>
  </si>
  <si>
    <t>WIN2685</t>
  </si>
  <si>
    <t>148EF Lý Chính Thắng, P.7, Q.3, HCM</t>
  </si>
  <si>
    <t>win2721</t>
  </si>
  <si>
    <t>CN HCM - WINCOMMERCE</t>
  </si>
  <si>
    <t>79 Đào Duy Từ, Phường 5, Q.10, HCM</t>
  </si>
  <si>
    <t>WIN2737</t>
  </si>
  <si>
    <t>T7 - SO - 05 tổ hợp TTTM, giáo dục và căn hộ Times City, số 458 đường Minh Khai, phường Vĩnh Tuy, quận Hai Bà Trưng, thành phố Hà Nội</t>
  </si>
  <si>
    <t>WIN2743</t>
  </si>
  <si>
    <t>Số 18B ngõ 28 phố Nguyên Hồng, phường Láng Hạ, quận Đống Đa, thành phố Hà Nội</t>
  </si>
  <si>
    <t>WIN2745</t>
  </si>
  <si>
    <t>N4-A5 nhà số 4 thuộc dự án Khu nhà ở để bán, phường Mỹ Đình 2, quận Nam Từ Liêm, Hà Nội</t>
  </si>
  <si>
    <t>WIN2747</t>
  </si>
  <si>
    <t>Số 9, phố Thịnh Liệt, phường Thịnh Liệt, quận Hoàng Mai, Hà Nội</t>
  </si>
  <si>
    <t>win2748</t>
  </si>
  <si>
    <t>Lô 11, liền kề 19 khu đấu giá Mậu Lương, Phường Kiến Hưng, quận Hà Đông, Hà Nội</t>
  </si>
  <si>
    <t>WIN2751</t>
  </si>
  <si>
    <t>Số 453 phố Bạch Đằng, phường Chương Dương, quận Hoàn Kiếm, thành phố Hà Nội</t>
  </si>
  <si>
    <t>WIN2752</t>
  </si>
  <si>
    <t>Số 109,Trần Huy Liệu tổ dân phố 7A, P. Giảng Võ, Ba Đình, Hà Nội</t>
  </si>
  <si>
    <t>win2753</t>
  </si>
  <si>
    <t>Số 24 ngõ 1 phố Đỗ Nhuận, phường Xuân Đỉnh, quận Bắc Từ Liêm, HN</t>
  </si>
  <si>
    <t>win2755</t>
  </si>
  <si>
    <t>Số 121-123 phố Tô Hiệu, phường Nguyễn Trãi, quận Hà Đông, Hà Nội</t>
  </si>
  <si>
    <t>WIN2756</t>
  </si>
  <si>
    <t>Số 387 đường Thụy Khuê, P.Bưởi, Q.Tây Hồ, Hà Nội</t>
  </si>
  <si>
    <t>WIN2758</t>
  </si>
  <si>
    <t>Số 167 đườngTrần Đại Nghĩa, phường Bách Khoa, quận Hai Bà Trưng, thành phố Hà Nội</t>
  </si>
  <si>
    <t>WIN2759</t>
  </si>
  <si>
    <t>2 ngách E8/2 , phố Kim Ngưu, phường Quỳnh Mai, quận Hai Bà Trưng, Hà Nội</t>
  </si>
  <si>
    <t>WIN2760</t>
  </si>
  <si>
    <t>Toà Tây Hà Số 5/11 đường Tố Hữu, phường Trung Văn, quận Nam Từ Liêm, HN</t>
  </si>
  <si>
    <t>WIN2761</t>
  </si>
  <si>
    <t>22A Đức Diễn, Phường Phúc Diễn, Quận Bắc Từ Liêm, TP. Hà Nội Việt Nam</t>
  </si>
  <si>
    <t>WIN2762</t>
  </si>
  <si>
    <t>Số 15 ngõ 68 phốTrung Hà, P. Ngọc Thụy, quận Long Biên, Hà Nội</t>
  </si>
  <si>
    <t>WIN2763</t>
  </si>
  <si>
    <t>Số 179 phố Thịnh Liệt, phường Thịnh Liệt, quận Hoàng Mai, Hà Nội</t>
  </si>
  <si>
    <t>WIN2767</t>
  </si>
  <si>
    <t>WM+ HNI 31 ngõ 260 đường Cầu Giấy</t>
  </si>
  <si>
    <t>Số 31 ngõ 260 đường Cầu Giấy, phường Quan Hoa, quận Cầu Giấy, thành phố Hà Nội</t>
  </si>
  <si>
    <t>WIN2768</t>
  </si>
  <si>
    <t>Số 31 Tân Ấp, phường Phúc Xá, quận Ba Đình, Hà Nội</t>
  </si>
  <si>
    <t>WIN2770</t>
  </si>
  <si>
    <t>Số 118 Ngõ Hòa Bình 7, phường Minh Khai, quận Hai Bà Trưng, Hà Nội</t>
  </si>
  <si>
    <t>WIN2771</t>
  </si>
  <si>
    <t>Số 169 Đặng Tiến Đông, phường Trung Liệt, quận Đống Đa, Hà Nội</t>
  </si>
  <si>
    <t>WIN2773</t>
  </si>
  <si>
    <t>86 Thanh Lân, phường Thanh Trì, quận Hoàng Mai, Hà Nội</t>
  </si>
  <si>
    <t>WIN2775</t>
  </si>
  <si>
    <t>25I Ngõ 358 Bùi Xương Trạch, phường Khương Đình, quận Thanh Xuân, Hà Nội</t>
  </si>
  <si>
    <t>WIN2776</t>
  </si>
  <si>
    <t>348 Lạc Trung, phường Vĩnh Tuy, quận Hai Bà Trưng, Hà Nội</t>
  </si>
  <si>
    <t>WIN2777</t>
  </si>
  <si>
    <t>575 La Thành, phường Thành Công, quận Ba Đình, Hà Nội</t>
  </si>
  <si>
    <t>WIN2781</t>
  </si>
  <si>
    <t>Số 44 ngõ 81 phố Đặng Văn Ngữ, phường Trung Tự, quận Đống Đa, Hà Nội</t>
  </si>
  <si>
    <t>WIN2782</t>
  </si>
  <si>
    <t>Số 1132 đường Láng, phường Láng Thượng, quận Đống Đa, Hà Nội</t>
  </si>
  <si>
    <t>WIN2785</t>
  </si>
  <si>
    <t>Số 175 phố An Dương, phường Yên Phụ, quận Tây Hồ, Hà Nội</t>
  </si>
  <si>
    <t>WIN2790</t>
  </si>
  <si>
    <t>Số 166 Ái Mộ, phường Bồ Đề, quận Long Biên, Hà Nội</t>
  </si>
  <si>
    <t>WIN2792</t>
  </si>
  <si>
    <t>Số 38 Đê Tô Hoàng, phường Cầu Dền, quận Hai Bà Trưng, Hà Nội</t>
  </si>
  <si>
    <t>WIN2795</t>
  </si>
  <si>
    <t>Nhà 1, tổ 7, khu đấu giá Giang Biên, phường Giang Biên, quận Long Biên, Hà Nội</t>
  </si>
  <si>
    <t>WIN2796</t>
  </si>
  <si>
    <t>Số 8 nhà 01B Đô thị mới Sài Đồng, phường Phúc Đồng, quận Long Biên, Hà Nội</t>
  </si>
  <si>
    <t>win2797</t>
  </si>
  <si>
    <t>Số 42, phố Sủi, xã Phú Thị, huyện Gia Lâm, Hà Nội</t>
  </si>
  <si>
    <t>WIN2798</t>
  </si>
  <si>
    <t>Số 207, phố Đức Giang, phường Thượng Thanh, quận Long Biên, Hà Nội</t>
  </si>
  <si>
    <t>WIN2799</t>
  </si>
  <si>
    <t>Số 120A Nguyễn An Ninh, phường Tương Mai, quận Hoàng Mai, Hà Nội</t>
  </si>
  <si>
    <t>WIN2801</t>
  </si>
  <si>
    <t>Số 261 phố Tân Mai, phường Tân Mai, quận Hoàng Mai, Hà Nội</t>
  </si>
  <si>
    <t>WIN2802</t>
  </si>
  <si>
    <t>Số 31, ngõ 310 đường Nghi Tàm, phường Yên Phụ, quận Tây Hồ, Hà Nội</t>
  </si>
  <si>
    <t>WIN2803</t>
  </si>
  <si>
    <t>Số 528 ngõ 528 phố Ngô Gia Tự, phường Đức Giang, quận Long Biên, Hà Nội</t>
  </si>
  <si>
    <t>win2804</t>
  </si>
  <si>
    <t>LK 16-19 Khu đô thị Ngô Thì Nhậm, phường La Khê, quận Hà Đông, Hà Nội</t>
  </si>
  <si>
    <t>WIN2806</t>
  </si>
  <si>
    <t>Số 3, phố Hàng Bút, phường Hàng Bồ, quận Hoàn Kiếm, Hà Nội</t>
  </si>
  <si>
    <t>WIN2807</t>
  </si>
  <si>
    <t>Số 9 ngõ 293 đường Tam Trinh, phường Hoàng Văn Thụ, quận Hoàng Mai, Hà Nội</t>
  </si>
  <si>
    <t>WIN2808</t>
  </si>
  <si>
    <t>Số 27 phố Phạm Hồng Thái, phường Trúc Bạch, quận Ba Đình, Hà Nội</t>
  </si>
  <si>
    <t>WIN2810</t>
  </si>
  <si>
    <t>"Nhà 2B, ngõ 361 Phạm Văn Đồng, tổ dân phố Hoàng Bẩy, 
phường Cổ Nhuế 1, quận Bắc Từ Liêm, Hà Nội"</t>
  </si>
  <si>
    <t>WIN2811</t>
  </si>
  <si>
    <t>Số 402 đường Kim Giang, phường Đại Kim, quận Hoàng Mai, Hà Nội</t>
  </si>
  <si>
    <t>WIN2812</t>
  </si>
  <si>
    <t>Số 27 ngõ 165 đường Xuân Thủy, phường Dịch Vọng Hậu, quận Cầu Giấy, Hà Nội</t>
  </si>
  <si>
    <t>WIN2814</t>
  </si>
  <si>
    <t>Số 116 đường Đê La Thành, phường Phương Liên, quận Đống Đa, Hà Nội</t>
  </si>
  <si>
    <t>WIN2816</t>
  </si>
  <si>
    <t>Số 198 đường Hoàng Mai, phường Hoàng Văn Thụ, quận Hoàng Mai, Hà Nội</t>
  </si>
  <si>
    <t>win2817</t>
  </si>
  <si>
    <t>Số 18 đường Cầu Dậu, xã Thanh Liệt, huyện Thanh Trì, Hà Nội</t>
  </si>
  <si>
    <t>win2820</t>
  </si>
  <si>
    <t>Số 29 ngõ 126 đường Xuân Đỉnh, phường Xuân Đỉnh, quận Bắc Từ Liêm, Hà Nội</t>
  </si>
  <si>
    <t>WIN2823</t>
  </si>
  <si>
    <t>Số 10 ngõ 15 phố Hoàng Liệt, phường Hoàng Liệt, quận Hoàng Mai, Hà Nội</t>
  </si>
  <si>
    <t>WIN2825</t>
  </si>
  <si>
    <t>Số 10 ngõ 100 Hoàng Quốc Việt, phường Nghĩa Đô, quận Cầu Giấy, Hà Nội</t>
  </si>
  <si>
    <t>WIN2826</t>
  </si>
  <si>
    <t>Số 18 phố Lệ Mật, phường Việt Hưng, quận Long Biên, Hà Nội</t>
  </si>
  <si>
    <t>WIN2827</t>
  </si>
  <si>
    <t>Số 29 ngách 32 ngõ 564 Nguyễn Văn Cừ, phường Gia Thụy, quận Long Biên, Hà Nội</t>
  </si>
  <si>
    <t>WIN2829</t>
  </si>
  <si>
    <t>Số 44 đường Nguyễn Hoàng, phường Mỹ Đình 2, quận Nam Từ Liêm, Hà Nội</t>
  </si>
  <si>
    <t>WIN2830</t>
  </si>
  <si>
    <t>Số 76 phố Nhân Hòa, P. Nhân Chính, Q. Thanh Xuân, Hà Nội</t>
  </si>
  <si>
    <t>WIN2833</t>
  </si>
  <si>
    <t>Số 28, ngõ 68 đường Cầu Giấy, Phường Quan Hoa, quận Cầu Giấy, Tp. Hà Nội</t>
  </si>
  <si>
    <t>WIN2835</t>
  </si>
  <si>
    <t>Số 66 đường Trung Văn, Phường Trung Văn, Quận Nam Từ Liêm, Hà Nội</t>
  </si>
  <si>
    <t>WIN2841</t>
  </si>
  <si>
    <t>Số 80 phố Nguyễn Phúc Lai, phường Ô Chợ Dừa, quận Đống Đa, Hà Nội</t>
  </si>
  <si>
    <t>WIN2846</t>
  </si>
  <si>
    <t>Số 90 ngõ 24 phố Kim Đồng, phường Giáp Bát, quận Hoàng Mai, Hà Nội</t>
  </si>
  <si>
    <t>WIN2850</t>
  </si>
  <si>
    <t>Số 639 Vũ Tông Phan, phường Khương Đình, quận Thanh Xuân, Hà Nội</t>
  </si>
  <si>
    <t>WIN2853</t>
  </si>
  <si>
    <t>Số 85 Yên Sở, P. Yên Sở, quận Hoàng Mai, Hà Nội</t>
  </si>
  <si>
    <t>WIN2881</t>
  </si>
  <si>
    <t>CH TM.08,CC Tecco Tower, Tham Lương, P. Tân Thới Nhất, Quận 12, HCM</t>
  </si>
  <si>
    <t>WIN2882</t>
  </si>
  <si>
    <t>17-19-21 Nguyễn Văn Trỗi, Phường 12, Quận Phú Nhuận, HCM</t>
  </si>
  <si>
    <t>win2886</t>
  </si>
  <si>
    <t>197 Nguyễn Thị Nhỏ, Phường 9, Quận Tân Bình, HCM</t>
  </si>
  <si>
    <t>WIN2891</t>
  </si>
  <si>
    <t>03 Đường số 4,KP 6, Phường Trường Thọ, Quận Thủ Đức, HCM</t>
  </si>
  <si>
    <t>WIN2892</t>
  </si>
  <si>
    <t>2 Tầng Trệt, CC 12 View, P.Tân Thới Nhất, Quận 12, HCM</t>
  </si>
  <si>
    <t>WIN2894</t>
  </si>
  <si>
    <t>131 Đặng Văn Ngữ, Phường 14, Quận Phú Nhuận, HCM</t>
  </si>
  <si>
    <t>WIN2909</t>
  </si>
  <si>
    <t>Số 38 ngõ 76 phố Mai Dịch, phường Mai Dịch, quận Cầu Giấy, Hà Nội</t>
  </si>
  <si>
    <t>WIN2918</t>
  </si>
  <si>
    <t>Số 5 phố Nhật Tảo, phường Đông Ngạc, quận Bắc Từ Liêm, Hà Nội</t>
  </si>
  <si>
    <t>win2924</t>
  </si>
  <si>
    <t>Số 391 Ngô Xuân Quảng, thị trấn Trâu Quỳ, huyện Gia Lâm, Hà Nội</t>
  </si>
  <si>
    <t>WIN2926</t>
  </si>
  <si>
    <t>Số 224 phố Khâm Thiên, phường Thổ Quan, quận Đống Đa, Hà Nội</t>
  </si>
  <si>
    <t>WIN2929</t>
  </si>
  <si>
    <t>A01-08, tầng 1, block A, Khu căn hộ, Hoàng Anh Thanh Bình, đường số 17, P.Tân Hưng, Q.7, HCM</t>
  </si>
  <si>
    <t>WIN2931</t>
  </si>
  <si>
    <t>Căn số 0.01, Tầng 1, Lô A, Chung cư Quận 2, Khu Phố 3, Phường Bình Trưng Đông, Quận 2, TP. Hồ Chí Minh Việt Nam</t>
  </si>
  <si>
    <t>win2954</t>
  </si>
  <si>
    <t>Cao Ốc Him Lam, Quận 8, HCM</t>
  </si>
  <si>
    <t>win2961</t>
  </si>
  <si>
    <t>Số A-0-05, Block A, Chung cư Tanibuilding Sơn Kỳ 1, Đường CN13-DC8-DC13, Phường Sơn Kỳ, Quận Tân Phú, TP. HCM</t>
  </si>
  <si>
    <t>WIN2965</t>
  </si>
  <si>
    <t>67 Mai Chí Thọ, Phường An Phú, Quận 2, TP. Hồ Chí Minh Việt Nam</t>
  </si>
  <si>
    <t>WIN2968</t>
  </si>
  <si>
    <t>C2 Vinhomes Central Park, Tân Cảng, Phường 22, Quận Bình Thạnh, HCM</t>
  </si>
  <si>
    <t>WIN2969</t>
  </si>
  <si>
    <t>"Dịch vụ tầng 1, nhà C lô CT3, khu đô thị mới Tây Nam hồ Linh Đàm
, đường Linh Đường, phường Hoàng Liệt, quận Hoàng Mai, Hà Nội"</t>
  </si>
  <si>
    <t>WIN2980</t>
  </si>
  <si>
    <t>B-03, Block B, Hiệp Bình Phước, Quận Thủ Đức, HCM</t>
  </si>
  <si>
    <t>WIN2982</t>
  </si>
  <si>
    <t>Số 848 đường Trương Định, Phường Giáp Bát, Quận Hoàng Mai, HN</t>
  </si>
  <si>
    <t>win2984</t>
  </si>
  <si>
    <t>Căn RA1 tầng 1 tòa A1 khu rừng cọ ecopark</t>
  </si>
  <si>
    <t>WIN2995</t>
  </si>
  <si>
    <t>"Lô 8-3A, Khu công nghiệp quận Hoàng Mai, đường Tam Trinh,
 phường Hoàng Văn Thụ, quận Hoàng Mai, thành phố Hà Nội."</t>
  </si>
  <si>
    <t>WIN2999</t>
  </si>
  <si>
    <t>Số 12 ngõ 253 phố Nguyễn Văn Linh, phường Phúc Đồng, quận Long Biên, Hà Nội</t>
  </si>
  <si>
    <t>win2A00</t>
  </si>
  <si>
    <t>2A00 - WM+ HNI Vĩnh Ninh, Thanh Trì</t>
  </si>
  <si>
    <t>Thôn Vĩnh Ninh, Xã Vĩnh Quỳnh, Huyện Thanh Trì TP. Hà Nội Việt Nam</t>
  </si>
  <si>
    <t>WIN2A05</t>
  </si>
  <si>
    <t>2A05 - WM+ HCM 14-16 Bành Văn Trân</t>
  </si>
  <si>
    <t>14 - 16 Bành Văn Trân, P. 6, Q. Tân Bình TP. Hồ Chí Minh Việt Nam</t>
  </si>
  <si>
    <t>WIN2A10</t>
  </si>
  <si>
    <t>2A10 - WM+ HCM S7.01-01.17 Vinhomes Grand</t>
  </si>
  <si>
    <t>01.17 Tòa S7.01, Vinhomes Grand Park, 88 Phước Thiện, P. Long Bình, TP. Thủ Đức (Q. 9 cũ) TP. Hồ Chí Minh Việt Nam</t>
  </si>
  <si>
    <t>WIN2A12</t>
  </si>
  <si>
    <t>2A12 - WM+ HCM EA4-01-06, CC Era Town</t>
  </si>
  <si>
    <t>EA4-01-06, Tầng trệt, Block A4, dự án Khu tái định cư Phú Mỹ-The Era Town, Đ.15B, P. Phú Mỹ, Q. 7 TP. Hồ Chí Minh Việt Nam</t>
  </si>
  <si>
    <t>WIN2A13</t>
  </si>
  <si>
    <t>2A13 - WM+ HCM 0.02 Tầng trệt, CC An Hòa</t>
  </si>
  <si>
    <t>0.02 Tầng trệt, CC An Hòa, 60 Trần Lựu, P. An Phú, TP. Thủ Đức (Q. 2 cũ) TP. Hồ Chí Minh Việt Nam</t>
  </si>
  <si>
    <t>win2A16</t>
  </si>
  <si>
    <t>2A16 - WM+ HNI Thôn 1, Cát Quế</t>
  </si>
  <si>
    <t>Thôn 01, Xã Cát Quế, Huyện Hoài Đức TP. Hà Nội Việt Nam</t>
  </si>
  <si>
    <t>win2A20</t>
  </si>
  <si>
    <t>2A20 - WM+ HNI Tiên Hội, Đông Anh</t>
  </si>
  <si>
    <t>Thôn Tiên Hội, xã Đông Hội, huyện Đông Anh, thành phố Hà Nội</t>
  </si>
  <si>
    <t>WIN2A25</t>
  </si>
  <si>
    <t>2A25 - WM+ HCM 437 Nguyễn Văn Tăng</t>
  </si>
  <si>
    <t>437 Nguyễn Văn Tăng, P. Long Thạnh Mỹ, TP. Thủ Đức TP. Hồ Chí Minh Việt Nam</t>
  </si>
  <si>
    <t>WIN2A39</t>
  </si>
  <si>
    <t>2A39 - WM+ HCM 3086-3088 Phạm Thế Hiển</t>
  </si>
  <si>
    <t>3086-3088 Phạm Thế Hiển, P. 7, Q. 8 TP. Hồ Chí Minh Việt Nam</t>
  </si>
  <si>
    <t>WIN2A40</t>
  </si>
  <si>
    <t>2A40 - WM+ HCM 31 Nguyễn Thượng Hiền</t>
  </si>
  <si>
    <t>31 Nguyễn Thượng Hiền, P. 5, Q. Bình Thạnh TP. Hồ Chí Minh Việt Nam</t>
  </si>
  <si>
    <t>WIN2A46</t>
  </si>
  <si>
    <t>2A46 - WM+ HCM TM.03, CC CTL Tower</t>
  </si>
  <si>
    <t>TM.03, CC CLT Tower, Khu CC Tái Định Cư Tham Lương, P. Tân Thới Nhất, Q. 12 TP. Hồ Chí Minh Việt Nam</t>
  </si>
  <si>
    <t>phường Tân Thới Nhất</t>
  </si>
  <si>
    <t>WIN2A48</t>
  </si>
  <si>
    <t>2A48 - WM+ HCM 01.03-S5.01 Vinhomes Grand</t>
  </si>
  <si>
    <t>1.03, Tầng 1, TN CC S5.01, Khu A - DA KDC và CV Phước Thiện, 512 Phước Thiện, P. Long Thạnh Mỹ, TP. Hồ Chí Minh Việt Nam</t>
  </si>
  <si>
    <t>WIN2A49</t>
  </si>
  <si>
    <t>2A49 - WM+ HCM A9-10, CC Saigon Intela</t>
  </si>
  <si>
    <t>A9-A10 CC Saigon intela Đường số 5, KDC intresco 13E, X. Phong Phú, H. Bình Chánh TP. Hồ Chí Minh Việt Nam</t>
  </si>
  <si>
    <t>Xã Phong Phú</t>
  </si>
  <si>
    <t>WIN2A69</t>
  </si>
  <si>
    <t>2A69 - WM+ HNI Thôn 9, Cát Quế</t>
  </si>
  <si>
    <t>Thôn 9, Xã Cát Quế, Huyện Hoài Đức, TP. Hà Nội, Việt Nam</t>
  </si>
  <si>
    <t>win2A72</t>
  </si>
  <si>
    <t>2A72 - WM+ HNI Thôn Bến, Thạch Thất</t>
  </si>
  <si>
    <t>Thôn Bến, Xã Dị Nậu, Huyện Thạch Thất TP. Hà Nội Việt Nam</t>
  </si>
  <si>
    <t>WIN2A77</t>
  </si>
  <si>
    <t>2A77 - WM+ HCM 122 - 124 Ni Sư Huỳnh Liên</t>
  </si>
  <si>
    <t>122 - 124 Ni Sư Huỳnh Liên, P. 10, Q. Tân Bình TP. Hồ Chí Minh Việt Nam</t>
  </si>
  <si>
    <t>WIN2A78</t>
  </si>
  <si>
    <t>2A78 - WM+ HNI Số 51, TDP 4 Phú Đô</t>
  </si>
  <si>
    <t>Số 51, TDP số 4, P. Phú Đô, Q. Nam Từ Liêm TP. Hà Nội Việt Nam</t>
  </si>
  <si>
    <t>MIENBAC; WIN</t>
  </si>
  <si>
    <t>WIN2A83</t>
  </si>
  <si>
    <t>2A83 - WM+ HNI Phú Mỹ, Tự Lập</t>
  </si>
  <si>
    <t>Đường 308, Xóm 11, Thôn Phú Mỹ, Xã Tự Lập, Huyện Mê Linh TP. Hà Nội Việt Nam</t>
  </si>
  <si>
    <t>WIN2A88</t>
  </si>
  <si>
    <t>2A88 - WM+ HCM 60 Đường số 40</t>
  </si>
  <si>
    <t>60 Đường số 40, P. Tân Tạo, Q. Bình Tân TP. Hồ Chí Minh Việt Nam</t>
  </si>
  <si>
    <t>WIN2A92</t>
  </si>
  <si>
    <t>2A92 - WM+ HCM 149 Trần Thị Trọng</t>
  </si>
  <si>
    <t>149 Trần Thị Trọng, P. 15, Q. Tân Bình TP. Hồ Chí Minh Việt Nam</t>
  </si>
  <si>
    <t>win2AA2</t>
  </si>
  <si>
    <t>2AA2 - WM+ HNI Yên Bài, Mê Linh</t>
  </si>
  <si>
    <t>Thôn Yên Bài, Xã Tự Lập, Huyện Mê Linh TP. Hà Nội Việt Nam</t>
  </si>
  <si>
    <t>WIN2AA5</t>
  </si>
  <si>
    <t>2AA5 - WM+ HCM 419 Bình Thành</t>
  </si>
  <si>
    <t>419 Bình Thành, P. Bình Hưng Hòa B, Q. Bình Tân TP. Hồ Chí Minh Việt Nam</t>
  </si>
  <si>
    <t>win2AAI</t>
  </si>
  <si>
    <t>2AAI - WM+ HNI 144, TDP Tân Xuân, Xuân Mai</t>
  </si>
  <si>
    <t>144, Tổ tự quản 3, TDP Tân Xuân, TT. Xuân Mai, H. Chương Mỹ TP. Hà Nội Việt Nam</t>
  </si>
  <si>
    <t>WIN2AAO</t>
  </si>
  <si>
    <t>2AAO - WIN HCM TM19-0.21, CC 8X-Plus</t>
  </si>
  <si>
    <t>Shop TM19, Số nhà 0.21, CC 8X-Plus, 163A đường Trường Chinh, P. Tân Thới Nhất, Q. 12, TP. Hồ Chí Minh Việt Nam</t>
  </si>
  <si>
    <t>WIN2AAS</t>
  </si>
  <si>
    <t>2AAS - WM+ HNI 39/41 ngõ 73 La Dương</t>
  </si>
  <si>
    <t>Số nhà 39/41, Ngõ 73, La Dương, Phường Dương Nội, Quận Hà Đông, Thành phố Hà Nội TP. Hà Nội Việt Nam</t>
  </si>
  <si>
    <t>Xã Dương Nội</t>
  </si>
  <si>
    <t>win2AAT</t>
  </si>
  <si>
    <t>2AAT - WM+ HNI 272 Lê Lợi, Sơn Tây</t>
  </si>
  <si>
    <t>Số nhà 272 Phố Lê Lợi, Phường Lê Lợi, Thị xã Sơn Tây, Thành phố Hà Nội Việt Nam</t>
  </si>
  <si>
    <t>WIN2AB0</t>
  </si>
  <si>
    <t>2AB0 - WM+ HCM 22 Đường số 3</t>
  </si>
  <si>
    <t>22 Đường số 3, KP. 5, P. Hiệp Bình Phước, TP. Thủ Đức TP. Hồ Chí Minh Việt Nam</t>
  </si>
  <si>
    <t>WIN2AB1</t>
  </si>
  <si>
    <t>2AB1 - WM+ HCM A1.01, CC D'Lusso</t>
  </si>
  <si>
    <t>Căn hộ TMDV 1.01 (Tầng1), Khối A, Khu CC cao tầng Minh Thông 09 Nguyễn Thị Định, P.An Phú, TP.Thủ Đức, TP. Hồ Chí Minh, Việt Nam</t>
  </si>
  <si>
    <t>Win2ABA</t>
  </si>
  <si>
    <t>2ABA -  WM+ HNI Đội 2, Tiên Phương</t>
  </si>
  <si>
    <t>Đội 2, Thôn Đồng Nanh, Xã Tiên Phương, Huyện Chương Mỹ TP. Hà Nội Việt Nam</t>
  </si>
  <si>
    <t>WIN2ABF</t>
  </si>
  <si>
    <t>2ABF - WM+ HCM A1.03, CC Paris Hoàng Kim</t>
  </si>
  <si>
    <t>1.03, Tầng 1, Khối Tháp A thuộc DA KNO Khởi Thành, 31 Đường số 1, P. An Khánh TP. Thủ Đức, TP. Hồ Chí Minh TP. Hồ Chí Minh Việt Nam</t>
  </si>
  <si>
    <t>Win2ABG</t>
  </si>
  <si>
    <t>2ABG - WIN HCM 1.11, 16/9 Bùi Văn Ba</t>
  </si>
  <si>
    <t>1.11, Tầng 1, Khu phức hợp TMDV và Nhà ở, số 16/9 Bùi Văn Ba, P. Tân Thuận Đông Q.7, TP. HCM TP. Hồ Chí Minh Việt Nam</t>
  </si>
  <si>
    <t>Phường Tân Thuận Đông</t>
  </si>
  <si>
    <t>WIN2ABN</t>
  </si>
  <si>
    <t>2ABN - WM+ HCM C1.1.05 CC West Gate</t>
  </si>
  <si>
    <t>0.05 Lầu trệt (Thông tầng) Block C1 Chung cư Westgate, Đ. Tân Túc, KP. 4, TT.Tân Túc, H. Bình Chánh, TP. Hồ Chí Minh TP. Hồ Chí Minh Việt Nam</t>
  </si>
  <si>
    <t>WIN2ABY</t>
  </si>
  <si>
    <t>2ABY - WM+ HCM 56-58 Nguyễn Hữu Cầu</t>
  </si>
  <si>
    <t>56-58 Nguyễn Hữu Cầu, P. Tân Định, Quận 1, TP. HCM TP. Hồ Chí Minh Việt Nam</t>
  </si>
  <si>
    <t>WIN2AC8</t>
  </si>
  <si>
    <t>2AC8 - WM+ HCM B1.01- B1.02, CC Phú Gia</t>
  </si>
  <si>
    <t>B1.01 - B1.02, Tầng 1 (Tầng trệt), Block B, CC Phú Gia, KDC Phú Gia, X. Phú Xuân, H. Nhà Bè TP. Hồ Chí Minh Việt Nam</t>
  </si>
  <si>
    <t>Xã Phú Xuân</t>
  </si>
  <si>
    <t>WIN2AC9</t>
  </si>
  <si>
    <t>2AC9 - WIN HCM I-1.TM03, CC Hà Đô</t>
  </si>
  <si>
    <t>I-1.TM03, Tầng 1 (trệt), Khối 1A1, CC Hà Đô Centrosa Garden, 200 Đường 3/2, P.12, Q.10 TP. Hồ Chí Minh Việt Nam</t>
  </si>
  <si>
    <t>Phường 12</t>
  </si>
  <si>
    <t>win2ACB</t>
  </si>
  <si>
    <t>2ACB - WM+ HNI Khu Tái Định Cư Ngũ Hiệp</t>
  </si>
  <si>
    <t>Thôn Tự Khoát, Xã Ngũ Hiệp, Huyện Thanh Trì Thành phố Hà Nội Việt Nam</t>
  </si>
  <si>
    <t>win2ACW</t>
  </si>
  <si>
    <t>2ACW - WM+ HNI 82 Xuân Đỗ</t>
  </si>
  <si>
    <t>Số 82 phố Xuân Đỗ, P. Cự Khối, Q. Long Biên TP. Hà Nội Việt Nam</t>
  </si>
  <si>
    <t>Phường Cự Khối</t>
  </si>
  <si>
    <t>WIN2ACX</t>
  </si>
  <si>
    <t>2ACX - WM+ HNI Số 1 Phú Hà</t>
  </si>
  <si>
    <t>Số 1 đường Phú Hà, KDC Phú Nhi 2, P. Phú Thịnh TP. Hà Nội Việt Nam</t>
  </si>
  <si>
    <t>win2AD0</t>
  </si>
  <si>
    <t>2AD0 - WM+ HNI SH-5B Phương Đông Green Par</t>
  </si>
  <si>
    <t>SH-5B tại tầng trệt của Tòa nhà thuộc Dự án tại khu C1, Đường Pháp Vân, P. Hoàng Liệt, Q. Hoàng Mai TP. Hà Nội Việt Nam</t>
  </si>
  <si>
    <t>WIN2ADC</t>
  </si>
  <si>
    <t>2ADC - WM+ HCM D-01,4S Riverside Linh Đông</t>
  </si>
  <si>
    <t>D-01, Tầng 1, Khối D, phường Linh Đông, thành phố Thủ Đức, TP. Hồ Chí Minh Việt Nam</t>
  </si>
  <si>
    <t>WIN2AE2</t>
  </si>
  <si>
    <t>2AE2 - WM+ HCM 79 Đường số 1</t>
  </si>
  <si>
    <t>WIN2AE6</t>
  </si>
  <si>
    <t>2AE6 - WM+ HCM 37/3A Thái Thị Giữ</t>
  </si>
  <si>
    <t>37/3A Thái Thị Giữ, X. Bà Điểm, H. Hóc Môn, TP. HCM TP. Hồ Chí Minh Việt Nam</t>
  </si>
  <si>
    <t>Xã Bà Điểm</t>
  </si>
  <si>
    <t>WIN2AE7</t>
  </si>
  <si>
    <t>2AE7 - WM+ HCM 6 Xuân Thới 3</t>
  </si>
  <si>
    <t>56/6B Xuân Thới Đông 2, X. Xuân Thới Đông, H. Hóc Môn TP. Hồ Chí Minh Việt Nam</t>
  </si>
  <si>
    <t>Xã Xuân T Đông</t>
  </si>
  <si>
    <t>win2AE8</t>
  </si>
  <si>
    <t>2AE8 - WM+ HNI 237 Định Công</t>
  </si>
  <si>
    <t>Số 237 Định Công, P. Định Công, Q. Hoàng Mai TP. Hà Nội Việt Nam</t>
  </si>
  <si>
    <t>WIN2AE9</t>
  </si>
  <si>
    <t>2AE9 - WM+ HCM 36 Lê Quốc Trinh</t>
  </si>
  <si>
    <t>36 Lê Quốc Trinh, P. Phú Thọ Hòa, Q. Tân Phú TP. Hồ Chí Minh Việt Nam</t>
  </si>
  <si>
    <t>Phường Phú Thọ Hoà</t>
  </si>
  <si>
    <t>WIN2AEI</t>
  </si>
  <si>
    <t>2AEI - WM+ HNI 50 Chùa Thông</t>
  </si>
  <si>
    <t>Số 50, Phố Chùa Thông, P. Sơn Lộc TP. Hà Nội Việt Nam</t>
  </si>
  <si>
    <t>WIN2AEZ</t>
  </si>
  <si>
    <t>2AEZ - WM+ HCM SII.23 Sài Gòn Riverside</t>
  </si>
  <si>
    <t>SII.23, tầng trệt, Block Venus, Khu dân cư và thương mại hỗn hợp Khải Vy, số 4 Đào Trí, P. Phú Thuận, Q. 7, TP.HCM TP. Hồ Chí Minh Việt Nam</t>
  </si>
  <si>
    <t>win2AF1</t>
  </si>
  <si>
    <t>2AF1 - WM+ HNI Cống Đặng, Thạch Thất</t>
  </si>
  <si>
    <t>Thôn Cống Đặng, Xã Bình Phú, Huyện Thạch Thất TP. Hà Nội Việt Nam</t>
  </si>
  <si>
    <t>WIN2AF4</t>
  </si>
  <si>
    <t>2AF4 - WIN HCM 136 Lâm Văn Bền</t>
  </si>
  <si>
    <t>136 Lâm Văn Bền, P. Tân Quy, Q. 7, TP. Hồ Chí Minh, Việt Nam</t>
  </si>
  <si>
    <t>WIN2AF5</t>
  </si>
  <si>
    <t>2AF5 - WM+ HCM 74 Nguyễn Thị Tú</t>
  </si>
  <si>
    <t>74 Nguyễn Thị Tú, P. Bình Hưng Hòa B, Q. Bình Tân TP. Hồ Chí Minh Việt Nam</t>
  </si>
  <si>
    <t>Phường Bình Hưng Hòa B</t>
  </si>
  <si>
    <t>WIN2AF7</t>
  </si>
  <si>
    <t>2AF7 - WM+ HCM 36 Đường số 4D</t>
  </si>
  <si>
    <t>36 Đường số 4D, P. Linh Xuân, TP. Thủ Đức (Q. Thủ Đức cũ) TP. Hồ Chí Minh Việt Nam</t>
  </si>
  <si>
    <t>WIN2AFN</t>
  </si>
  <si>
    <t>2AFN - WM+ HNI Ô đất 44, KGD Phú Đô</t>
  </si>
  <si>
    <t>Ô đất số 44, khu giãn dân Phú Đô, P. Phú Đô TP. Hà Nội Việt Nam</t>
  </si>
  <si>
    <t>WIN2AFW</t>
  </si>
  <si>
    <t>2AFW - WM+ HNI Thôn Đìa, Xã Nam Hồng</t>
  </si>
  <si>
    <t>Thôn Đìa, Xã Nam Hồng, Huyện Đông Anh TP. Hà Nội Việt Nam</t>
  </si>
  <si>
    <t>WIN2AFX</t>
  </si>
  <si>
    <t>2AFX - WM+ HCM 28 Đường Số 27</t>
  </si>
  <si>
    <t>28 Đường Số 27, P. 6, Q. Gò Vấp TP. Hồ Chí Minh Việt Nam</t>
  </si>
  <si>
    <t>WIN2AG3</t>
  </si>
  <si>
    <t>2AG3 - WM+ HCM 49 Đông Thạnh 3-4</t>
  </si>
  <si>
    <t>49 Đông Thạnh 3-4, Ấp 7, X. Đông Thạnh, H. Hóc Môn TP. Hồ Chí Minh Việt Nam</t>
  </si>
  <si>
    <t>Xã Đông Thạnh</t>
  </si>
  <si>
    <t>Win2AG4</t>
  </si>
  <si>
    <t>2AG4 - WIN HCM 250 – 252 Phạm Văn Chiêu</t>
  </si>
  <si>
    <t>250-252 Phạm Văn Chiêu, P. 9, Q. Gò Vấp TP. Hồ Chí Minh Việt Nam</t>
  </si>
  <si>
    <t>WIN2AG9</t>
  </si>
  <si>
    <t>2AG9 - WM+ HNI 97 Ngõ 168 Kim Giang</t>
  </si>
  <si>
    <t>Số 97 Ngõ 168 Đường Kim Giang, Phường Đại Kim, Q. Hoàng Mai TP. Hà Nội Việt Nam</t>
  </si>
  <si>
    <t>Win2AGK</t>
  </si>
  <si>
    <t>2AGK-WM+ HNI F5-CH02 Masteri West Height</t>
  </si>
  <si>
    <t>Ô đất F5-CH02, Dự án Khu đô thị mới Tây Mỗ - Đại Mỗ Vinhomes Park, q Nam Từ Liêm, Hà Nội</t>
  </si>
  <si>
    <t>WIN2AGP</t>
  </si>
  <si>
    <t>2AGP - WM+ HNI 28 Ngách 158/38 Nguyễn Sơn</t>
  </si>
  <si>
    <t>Số 28 Ngách 158/38 Nguyễn Sơn, Tổ 21, Phường Bồ Đề, Q. Long Biên TP. Hà Nội Việt Nam</t>
  </si>
  <si>
    <t>WIN2AGS</t>
  </si>
  <si>
    <t>2AGS - WM+ HNI LK4-09, KĐT mới Kim Văn-Kim</t>
  </si>
  <si>
    <t>LK4-09, Khu nhà ở thấp tầng TT1, Khu Đô thị mới Kim Văn-Kim Lũ, Q. Hoàng Mai TP. Hà Nội Việt Nam</t>
  </si>
  <si>
    <t>WIN2AGV</t>
  </si>
  <si>
    <t>2AGV - WM+ HNI Số 1, Ngách 22/163 Khuyến L</t>
  </si>
  <si>
    <t>Số 1, Ngách 22/163, Đường Khuyến Lương, Phường Trần Phú, TP. Hà Nội Việt Nam</t>
  </si>
  <si>
    <t>TRẦN PHÚ</t>
  </si>
  <si>
    <t>WIN2AGX</t>
  </si>
  <si>
    <t>2AGX - WM+ HCM 78-80 Hòa Hưng</t>
  </si>
  <si>
    <t>78-80 Hòa Hưng, Phường 13, Quận 10, TP. Hồ Chí Minh Việt Nam</t>
  </si>
  <si>
    <t>Win2AGY</t>
  </si>
  <si>
    <t>2AGY - WM+ HCM S30, CC Phú Mỹ 2</t>
  </si>
  <si>
    <t>S30, Tầng 1+2, Block B1, Chung cư Phú Mỹ 2 (Q7 Boulevard), Đường 15B P. Phú Mỹ, Q.7, TP. Hồ Chí Minh Việt Nam</t>
  </si>
  <si>
    <t>WIN2AGZ</t>
  </si>
  <si>
    <t>2AGZ - WM+ HNI Phú Nhi, Thanh Lâm</t>
  </si>
  <si>
    <t>Quốc lộ 35, Thôn Phú Nhi, xã Thanh Lâm, huyện Mê Linh, Hà Nội</t>
  </si>
  <si>
    <t>Win2AH0</t>
  </si>
  <si>
    <t>2AH0 - WIN HCM 4A Nguyễn Văn Dung</t>
  </si>
  <si>
    <t>4A Nguyễn Văn Dung, P. 6, Q. Gò Vấp TP. Hồ Chí Minh Việt Nam</t>
  </si>
  <si>
    <t>win2AH8</t>
  </si>
  <si>
    <t>2AH8 - WM+ HNI BT4-13 KĐG Ngũ Hiệp-Tứ Hiệp</t>
  </si>
  <si>
    <t>BT4-13 Khu đấu giá quyền sử dụng đất Ngũ Hiệp-Tứ Hiệp, Xã Tứ Hiệp, Huyện Thanh Trì TP. Hà Nội Việt Nam</t>
  </si>
  <si>
    <t>WIN2AHL</t>
  </si>
  <si>
    <t>2AHL - WM+ HNI I1.CH08 Imperia Smart City</t>
  </si>
  <si>
    <t>Căn thương mại dịch vụ I1.CH08, Tòa I1, Tầng 01 tại dự án Im TP. Hà Nội Việt Nam</t>
  </si>
  <si>
    <t>win2AHM</t>
  </si>
  <si>
    <t>2AHM - WM+ HNI Thôn 1 Thạch Đà</t>
  </si>
  <si>
    <t>Đội 4, Thôn 1, xã Thạch Đà, huyện Mê Linh, Hà Nội</t>
  </si>
  <si>
    <t>Xã Thạch Đà</t>
  </si>
  <si>
    <t>Win2AHZ</t>
  </si>
  <si>
    <t>2AHZ - WIN HCM CH số 34, tầng 1-CC Midtown</t>
  </si>
  <si>
    <t>Cửa hàng số 34, Tầng 1 (tầng trệt), Q. 7 TP. Hồ Chí Minh Việt Nam</t>
  </si>
  <si>
    <t>Win2AI5</t>
  </si>
  <si>
    <t>2AI5 - WIN HCM GF-03 &amp; GF-05, CC Stown</t>
  </si>
  <si>
    <t>GF-03 và GF-05, Tầng trệt Chung cư STown Thủ Đức, số 2A đường Bình Chiểu, P. Bình Chiểu, TP. Thủ Đức TP. Hồ Chí Minh Việt Nam</t>
  </si>
  <si>
    <t>Phường Bình Chiểu</t>
  </si>
  <si>
    <t>win2AJE</t>
  </si>
  <si>
    <t>2AJE - WM+ HNI M1 Masteri Waterfront</t>
  </si>
  <si>
    <t>Căn L26M.TMDV15A tại Cụm Nhà Chung Cư Lô đất B3-CT03, Dự án Khu đô thị Gia Lâm, Xã Đa Tốn, TP. Hà Nội Việt Nam</t>
  </si>
  <si>
    <t>win2AJI</t>
  </si>
  <si>
    <t>2AJI - WM+ HNI 150 Tân Thành</t>
  </si>
  <si>
    <t>150 Tân Thành, Xã Thượng Mỗ, Huyện Đan Phượng TP. Hà Nội Việt Nam</t>
  </si>
  <si>
    <t>Xã Thượng Mỗ</t>
  </si>
  <si>
    <t>WIN2AJS</t>
  </si>
  <si>
    <t>2AJS - WM+ HNI Dộc Toản, Hạ Mỗ</t>
  </si>
  <si>
    <t>Khu Dộc Toản, Xã Hạ Mỗ, Huyện Đan Phượng, TP. Hà Nội Việt Nam</t>
  </si>
  <si>
    <t>Xã Hạ Mỗ</t>
  </si>
  <si>
    <t>win2AK1</t>
  </si>
  <si>
    <t>2AK1 - WIN HNI SH01 - HH2, 360 Giải Phóng</t>
  </si>
  <si>
    <t>Căn TMDV SH01, Tòa HH2 (P2), Số 360 Đường Giải Phóng, Phường Phương Liệt, Quận Thanh Xuân TP. Hà Nội Việt Nam</t>
  </si>
  <si>
    <t>win2AK4</t>
  </si>
  <si>
    <t>2AK4 - WM+ HNI Liên Hiệp, Phúc Thọ</t>
  </si>
  <si>
    <t>Thôn 8, Xã Liên Hiệp, Huyện Phúc Thọ TP. Hà Nội Việt Nam</t>
  </si>
  <si>
    <t>Win2AK7</t>
  </si>
  <si>
    <t>2AK7 - WIN HCM 66A Đường số 5</t>
  </si>
  <si>
    <t>66A Đường số 5, P. Linh Xuân, TP. Thủ Đức TP. Hồ Chí Minh Việt Nam</t>
  </si>
  <si>
    <t>WIN2AKH</t>
  </si>
  <si>
    <t>2AKH - WIN HNI CT8B KĐT Đại Thanh</t>
  </si>
  <si>
    <t>Tầng 1, Tòa nhà CT8B, Khu đô thị Đại Thanh, Xã Tả Thanh Oai, TP. Hà Nội Việt Nam</t>
  </si>
  <si>
    <t>WIN2AKT</t>
  </si>
  <si>
    <t>2AKT - WM+ HNI 20 Phú Đa</t>
  </si>
  <si>
    <t>Số 20 Thôn Phú Đa, Xã Đức Thượng, Huyện Hoài Đức TP. Hà Nội Việt Nam</t>
  </si>
  <si>
    <t>Xã Đức Thượng</t>
  </si>
  <si>
    <t>Win2AKV</t>
  </si>
  <si>
    <t>2AKV - WM+ HNI Thôn 6, Trung Châu</t>
  </si>
  <si>
    <t>Thôn 6, Xã Trung Châu, Huyện Đan Phượng TP. Hà Nội Việt Nam</t>
  </si>
  <si>
    <t>Xã Trung Châu</t>
  </si>
  <si>
    <t>WIN2AL4</t>
  </si>
  <si>
    <t>2AL4 - WM+ HCM 300 Vườn Lài</t>
  </si>
  <si>
    <t>300 Vườn Lài, P. Phú Thọ Hòa, Q. Tân Phú TP. Hồ Chí Minh Việt Nam</t>
  </si>
  <si>
    <t>WIN2AL5</t>
  </si>
  <si>
    <t>2AL5 - WM+ HCM 213 Gò Xoài</t>
  </si>
  <si>
    <t>213 Gò Xoài, P. Bình Hưng Hòa A, Q. Bình Tân TP. Hồ Chí Minh Việt Nam</t>
  </si>
  <si>
    <t>Phường Bình Hưng Hòa A</t>
  </si>
  <si>
    <t>WIN2AL7</t>
  </si>
  <si>
    <t>2AL7 - WM+ HCM SI.18, CC Sài Gòn Riverside</t>
  </si>
  <si>
    <t>SI.18, Tầng trệt, Block Uranus, Khu dân cư và thương mại hỗn hợp Khải Vy, số 4 Đào Trí, P. Phú Thuận, Q. 7 TP. Hồ Chí Minh Việt Nam</t>
  </si>
  <si>
    <t>WIN2AL8</t>
  </si>
  <si>
    <t>2AL8 - WM+ HNI 71 Ngách 116 Ngõ Trại Cá</t>
  </si>
  <si>
    <t>Số 71 Ngách 116 Ngõ Trại Cá, Phường Trương Định, Q. Hai Bà Trưng TP. Hà Nội Việt Nam</t>
  </si>
  <si>
    <t>Phường Trương Định</t>
  </si>
  <si>
    <t>WIN2ALM</t>
  </si>
  <si>
    <t>WM+ HCM 418 Nguyễn Văn Công</t>
  </si>
  <si>
    <t>418 Nguyễn Văn Công, P. 3, Q. Gò Vấp, TP. Hồ Chí Minh Việt Nam</t>
  </si>
  <si>
    <t>WIN2ALN</t>
  </si>
  <si>
    <t>2ALN - WM+ HCM 20 Nguyễn Huy Tự</t>
  </si>
  <si>
    <t>20 Nguyễn Huy Tự, P. Đa Kao, Q. 1, TP. Hồ Chí Minh Việt Nam</t>
  </si>
  <si>
    <t>Phường Đa Kao</t>
  </si>
  <si>
    <t>WIN2ALT</t>
  </si>
  <si>
    <t>2ATL-WM+ HNI 202 Đại Nghĩa</t>
  </si>
  <si>
    <t>Số 202 Đại Nghĩa, Thị trấn Đại Nghĩa, Huyện Mỹ Đức TP. Hà Nội Việt Nam</t>
  </si>
  <si>
    <t>Thị trấn Đại Nghĩa</t>
  </si>
  <si>
    <t>Win2AM2</t>
  </si>
  <si>
    <t>2AM2 - WM+ HNI 174 Thôn Thượng</t>
  </si>
  <si>
    <t>Số 174 Thôn Thượng, Xã Cự Khê, Huyện Thanh Oai TP. Hà Nội, Việt Nam</t>
  </si>
  <si>
    <t>Win2AM3</t>
  </si>
  <si>
    <t>2AM3 - WM+ HNI SL20 – Lô M2 Viện Bỏng Lê H</t>
  </si>
  <si>
    <t>SL20 – Lô M2, DAXD nhà ở cho CBNV Viện Bỏng Lê Hữu Trác – Học viện Quân Y, X. Tân Triều, H. Thanh Trì TP. Hà Nội, Việt Nam</t>
  </si>
  <si>
    <t>Win2AM6</t>
  </si>
  <si>
    <t>2AM6 - WM+ HCM 1.01, CC Park View Residenc</t>
  </si>
  <si>
    <t>1.01, Tầng 1, DA Khối căn hộ thuộc cụm công trình Cao ốc văn phòng kết hợp thương mại, dịch vụ và nhà ở, Số 152 Điện Biên Phủ, P. 25, TP. Hồ Chí Minh Việt Nam</t>
  </si>
  <si>
    <t>win2AM9</t>
  </si>
  <si>
    <t>2AM9 - WM+ HNI CT2B KĐT Xuân Phương</t>
  </si>
  <si>
    <t>Tầng 1, Tòa nhà CT2B khu nhà ở cán bộ Quốc Hội, Ô đất CT2 KĐT mới Xuân Phương, p Xuân Phương, Nam Từ Liêm, Hà Nội</t>
  </si>
  <si>
    <t>Phường Xuân Phương</t>
  </si>
  <si>
    <t>WIN2AMB</t>
  </si>
  <si>
    <t>WM+ HCM 7A Đường Xuân Thủy</t>
  </si>
  <si>
    <t>7A Đường Xuân Thủy, P. Thảo Điền, TP. Thủ Đức, TP. Hồ Chí Minh, Việt Nam</t>
  </si>
  <si>
    <t>WIN2AMG</t>
  </si>
  <si>
    <t>WM+ HNI 104-106 Phùng Hưng</t>
  </si>
  <si>
    <t>104-106 Phùng Hưng, Phường Phúc La, Quận Hà Đông TP. Hà Nội Việt Nam</t>
  </si>
  <si>
    <t>WIN2AN1</t>
  </si>
  <si>
    <t>2AN1 - WIN HNI ED.104 Eco Dream</t>
  </si>
  <si>
    <t>Shophouse ED.104, Nhà ở cao tầng kết hợp TMDV Eco Dream, Ô đất TT6, Khu đô thị Tây Nam Kim GiangI Xã Tân Triều, Huyện Thanh Trì TP. Hà Nội Việt Nam</t>
  </si>
  <si>
    <t>WIN2AN4</t>
  </si>
  <si>
    <t>2AN4 - WIN HNI B1.3 – HH03A KĐT Thanh Hà</t>
  </si>
  <si>
    <t>Kiot số 22 &amp; 24, Tòa nhà B1.3 – HH03A, KĐT Thanh Hà – Cienco 5, Xã Cự Khê, Huyện Thanh Oai TP. Hà Nội Việt Nam</t>
  </si>
  <si>
    <t>Xã Cự Khê</t>
  </si>
  <si>
    <t>WIN2ANL</t>
  </si>
  <si>
    <t>2AML - WM+ HNI 1062 An Hạ</t>
  </si>
  <si>
    <t>1062 An Hạ, xã An Thượng, huyện Hoài Đức, thành phố Hà Nội</t>
  </si>
  <si>
    <t>Xã An Thượng</t>
  </si>
  <si>
    <t>WIN2AO3</t>
  </si>
  <si>
    <t>2AO3 - WM+ HNI Đông Tiến, Chương Mỹ</t>
  </si>
  <si>
    <t>Thôn Đông Tiến, Xã Tân Tiến, Huyện Chương Mỹ TP. Hà Nội Việt Nam</t>
  </si>
  <si>
    <t>Xã Tân Tiến</t>
  </si>
  <si>
    <t>WIN2AOC</t>
  </si>
  <si>
    <t>2AOC - WM+ HNI 244 Đội Cấn</t>
  </si>
  <si>
    <t>Số 244 Đội Cấn, Phường Liễu Giai, Quận Ba Đình TP. Hà Nội Việt Nam</t>
  </si>
  <si>
    <t>WIN2AON</t>
  </si>
  <si>
    <t>2AON - WM+ HNI Cụm 2, Thọ Xuân</t>
  </si>
  <si>
    <t>Số nhà 297, Cụm 2, Xã Thọ Xuân, Huyện Đan Phượng, TP. Hà Nội Việt Nam</t>
  </si>
  <si>
    <t>Xã Thọ Xuân</t>
  </si>
  <si>
    <t>win2AP2</t>
  </si>
  <si>
    <t>2AP2 - WM+ HNI 39 Tổ 8 Đa Sỹ</t>
  </si>
  <si>
    <t>Số 39 Tổ 8 Đa Sỹ, Phường Kiến Hưng, Quận Hà Đông TP. Hà Nội Việt Nam</t>
  </si>
  <si>
    <t>WIN2AP6</t>
  </si>
  <si>
    <t>2AP6 - WIN HCM A-0.07, CC Thủ Thiêm Dragon</t>
  </si>
  <si>
    <t>A-0.07, Tầng Trệt tại Chung cư Thủ Thiêm Dragon, số 55 đường Quách Giai, P. Thạnh Mỹ Lợi, TP. Hồ Chí Minh Việt Nam</t>
  </si>
  <si>
    <t>WIN2APU</t>
  </si>
  <si>
    <t>2APU - WIN HCM 1.019-CC Sunrise City North</t>
  </si>
  <si>
    <t>1.019-1.020-1.021 Khu CC kết hợp TM, Q. 7 TP. Hồ Chí Minh Việt Nam</t>
  </si>
  <si>
    <t>WIN2APY</t>
  </si>
  <si>
    <t>2APY - WM+ HNI 30 Tiền Huân</t>
  </si>
  <si>
    <t>Số 30 Tiền Huân, Phường Viên Sơn, Thị xã Sơn Tây TP. Hà Nội Việt Nam</t>
  </si>
  <si>
    <t>Phường Viên Sơn</t>
  </si>
  <si>
    <t>win2AQ0</t>
  </si>
  <si>
    <t>2AQ0 - WM+ HNI Ngõ 12, Đội 1 Tả Thanh Oai</t>
  </si>
  <si>
    <t>Ngõ 12, Đội 1, Xã Tả Thanh Oai, Huyện Thanh Trì TP. Hà Nội Việt Nam</t>
  </si>
  <si>
    <t>WIN2AQ4</t>
  </si>
  <si>
    <t>2AQ4 - WM+ HCM 0.08, Block A1, CC Westgate</t>
  </si>
  <si>
    <t>0.08 Lầu Trệt (Thông tầng) Block A1 Chung cư Westgate, Đường Tân Túc, KP. 4, TT. Tân Túc, H. Bình Chánh TP. Hồ Chí Minh Việt Nam</t>
  </si>
  <si>
    <t>win2AQ5</t>
  </si>
  <si>
    <t>2AQ5 - WM+ HNI 254 Đại Từ</t>
  </si>
  <si>
    <t>Số 254 Phố Đại Từ, Phường Đại Kim, Quận Hoàng Mai TP. Hà Nội Việt Nam</t>
  </si>
  <si>
    <t>WIN2AQC</t>
  </si>
  <si>
    <t>2AQC - WM+ HNI Tân Hội, Tân Tiến</t>
  </si>
  <si>
    <t>Thôn Tân Hội, Xã Tân Tiến, Huyện Chương Mỹ TP. Hà Nội Việt Nam</t>
  </si>
  <si>
    <t>WIN2AQI</t>
  </si>
  <si>
    <t>2AQI - WM+ HNI Phương Hạnh, Tân Tiến</t>
  </si>
  <si>
    <t>Thôn Phương Hạnh, Xã Tân Tiến, Huyện Chương Mỹ TP. Hà Nội Việt Nam</t>
  </si>
  <si>
    <t>WIN2AQL</t>
  </si>
  <si>
    <t>2AQL - WM+ HNI Xuân Dương, Kim Lũ</t>
  </si>
  <si>
    <t>Số nhà 108 Đường 16, Thôn Xuân Dương, Xã Kim Lũ, Huyện Sóc Sơn TP. Hà Nội Việt Nam</t>
  </si>
  <si>
    <t>Xã Kim Lũ</t>
  </si>
  <si>
    <t>WIN2AQN</t>
  </si>
  <si>
    <t>2AQN - WM+ HNI Long Phú, Hòa Thạch</t>
  </si>
  <si>
    <t>Xóm 1, thôn Long Phú, xã Hòa Thạch, huyện Quốc Oai, thành phố Hà Nội</t>
  </si>
  <si>
    <t>Huyện Quốc Oai</t>
  </si>
  <si>
    <t>Xã Hòa Thạch</t>
  </si>
  <si>
    <t>WIN2AQO</t>
  </si>
  <si>
    <t>2AQO - WIN HNI CT4AB KĐT Xa La</t>
  </si>
  <si>
    <t>Tầng 1, Trung tâm thương mại nhà CT4AB, Dự án Khu nhà ở Xa La, TP. Hà Nội Việt Nam</t>
  </si>
  <si>
    <t>WIN2AQU</t>
  </si>
  <si>
    <t>2AQU-WM+ HNI 92 Xóm Đông, Thôn Dược Hạ</t>
  </si>
  <si>
    <t>Số 92 Xóm Đông, Thôn Dược Hạ, Xã Tiên Dược, Huyện Sóc Sơn TP. Hà Nội Việt Nam</t>
  </si>
  <si>
    <t>Xã Tiên Dược</t>
  </si>
  <si>
    <t>win2AQV</t>
  </si>
  <si>
    <t>2AQV - WM+ HNI TM01-29 Vinhomes West point</t>
  </si>
  <si>
    <t>TM01-29, tầng 1, tòa nhà số W1 và W2 tại lô đất HH, đường Phạm Hùng, quận Nam Từ Liêm, Hà Nội</t>
  </si>
  <si>
    <t>win2AQX</t>
  </si>
  <si>
    <t>2AQX - WM+ HNI Bạch Thạch, Hòa Thạch</t>
  </si>
  <si>
    <t>Thôn Bạch Thạch, xã Hòa Thạch, huyện Quốc Oai, TP Hà Nội</t>
  </si>
  <si>
    <t>WIN2AR0</t>
  </si>
  <si>
    <t>2AR0 - WIN HCM 118-118A Trương Công Định</t>
  </si>
  <si>
    <t>118 - 118A Trương Công Định, P. 14, Q. Tân Bình TP. Hồ Chí Minh Việt Nam</t>
  </si>
  <si>
    <t>Phường 14</t>
  </si>
  <si>
    <t>win2AR5</t>
  </si>
  <si>
    <t>2AR5 - WM+ HNI R1.05 Ocean Park</t>
  </si>
  <si>
    <t>Căn 01S16, Tầng 1, Tòa R1.05, Khu đô thị Vinhomes Ocean Park Thị trấn Trâu Quỳ, Huyện Gia Lâm TP. Hà Nội Việt Nam</t>
  </si>
  <si>
    <t>WIN2AR7</t>
  </si>
  <si>
    <t>2AR7 - WIN HCM 1 Đường N1</t>
  </si>
  <si>
    <t>01 Đường N1, Khu nhà ở Gò Sao (PICITY High Park), P. Thạnh Xuân, Q. 12 TP. Hồ Chí Minh Việt Nam</t>
  </si>
  <si>
    <t>WIN2AR8</t>
  </si>
  <si>
    <t>2AR8 - WIN HCM 97-99 Ngô Thị Thu Minh</t>
  </si>
  <si>
    <t>97-99 Ngô Thị Thu Minh, P. 2, Q. Tân Bình, TP. HCM TP. Hồ Chí Minh Việt Nam</t>
  </si>
  <si>
    <t>WIN2AR9</t>
  </si>
  <si>
    <t>2AR9 - WM+ HCM A1-0.06 Golden River</t>
  </si>
  <si>
    <t>A1-0.06 Tầng trệt + tầng 1, Tòa nhà A1, Vinhomes Golden Riv Golden River, số 02 Tôn Đức Thắng, P. Bến Nghé, Q. 1 TP. Hồ Chí Minh Việt Nam</t>
  </si>
  <si>
    <t>WIN2ARB</t>
  </si>
  <si>
    <t>2ARB - WM+ HNI CC1 Hado Parkside</t>
  </si>
  <si>
    <t>Tầng 1, Tòa nhà CC1, Chung cư Hado Parkside, Số 87 Khúc Thừa Dụ, Q. Cầu Giấy TP. Hà Nội Việt Nam</t>
  </si>
  <si>
    <t>WIN2ARC</t>
  </si>
  <si>
    <t>2ARC- WM+ HNI Nam Dư</t>
  </si>
  <si>
    <t>Số 129 Nam Dư, Tổ dân phố số 1, phường Lĩnh Nam, quận Hoàng Mai, thành phố Hà Nội</t>
  </si>
  <si>
    <t>WIN2ARD</t>
  </si>
  <si>
    <t>2ARD - WM+ HNI C2.15 Ecohome 2</t>
  </si>
  <si>
    <t>Kiot C2.15, Sảnh B, Tòa nhà C2 thuộc Dự án Khu nhà ở xã hội Ecohome 2, Q. Bắc Từ Liêm TP. Hà Nội Việt Nam</t>
  </si>
  <si>
    <t>WIN2ARE</t>
  </si>
  <si>
    <t>2ARE - WM+ HNI Thôn 7, Ba Trại</t>
  </si>
  <si>
    <t>Thôn 7, Xã Ba Trại, Huyện Ba Vì TP. Hà Nội Việt Nam</t>
  </si>
  <si>
    <t>Huyện Ba Vì</t>
  </si>
  <si>
    <t>Xã Ba Trại</t>
  </si>
  <si>
    <t>WIN2ARG</t>
  </si>
  <si>
    <t>2ARG - WM+ HNI 507 Thụy Khuê</t>
  </si>
  <si>
    <t>Số 507 Phố Thụy Khuê, Tổ 25B, Phường Bưởi, Quận Tây Hồ TP. Hà Nội Việt Nam</t>
  </si>
  <si>
    <t>Phường Bưởi</t>
  </si>
  <si>
    <t>WIN2ARH</t>
  </si>
  <si>
    <t>2ARH - WM+ HNI 20 Cầu Bây</t>
  </si>
  <si>
    <t>Số 20 Phố Cầu Bây, Phường Phúc Lợi, Quận Long Biên TP. Hà Nội Việt Nam</t>
  </si>
  <si>
    <t>win2ARI</t>
  </si>
  <si>
    <t>2ARI - WM+ HNI Vĩnh Ninh, Tri Thủy</t>
  </si>
  <si>
    <t>Thôn Vĩnh Ninh, Xã Tri Thủy, Huyện Phú Xuyên TP. Hà Nội Việt Nam</t>
  </si>
  <si>
    <t>Huyện Phú Xuyên</t>
  </si>
  <si>
    <t>Xã Tri Thủy</t>
  </si>
  <si>
    <t>WIN2ARO</t>
  </si>
  <si>
    <t>2ARO - WM+ HNI Dốc Chợ Sấu</t>
  </si>
  <si>
    <t>Số 24 Đường Tiền Phong, thôn Đồng Phú, xã Dương Liễu, Hoài Đức, TP Hà Nội, Việt Nam</t>
  </si>
  <si>
    <t>win2ARP</t>
  </si>
  <si>
    <t>2ARP - WM+ HNI 176 - 178 Vân Hòa</t>
  </si>
  <si>
    <t>176 - 178 thôn Vân Hòa, xã Vân Tảo, huyện Thường Tín, thành phố Hà Nội</t>
  </si>
  <si>
    <t>Huyện Thường Tín</t>
  </si>
  <si>
    <t>Xã Vân Tảo</t>
  </si>
  <si>
    <t>win2ARS</t>
  </si>
  <si>
    <t>2ARS - WM+ HNI Chợ Chiều Sơn Đồng</t>
  </si>
  <si>
    <t>Thôn Hàn, xã Sơn Đồng, huyện Hoài Đức, TP Hồ Chí Minh</t>
  </si>
  <si>
    <t>Xã Sơn Đồng</t>
  </si>
  <si>
    <t>WIN2ARU</t>
  </si>
  <si>
    <t>2ARU - WM+ HNI I2.CH17 Imperia Smart City</t>
  </si>
  <si>
    <t>Tòa Z38.1 (I2 Imperia Smart City), Lô đất F4-CH04, Khu đô thị mới Tây Mỗ, Đại Mỗ, Vinhomes TP. Hà Nội Việt Nam</t>
  </si>
  <si>
    <t>WIN2ARX</t>
  </si>
  <si>
    <t>2ARX - WM+ HNI Thôn Ngoại, Tam Thuấn</t>
  </si>
  <si>
    <t>Thôn Ngoại, xã Tam Thuấn, huyện Phúc Thọ, thành phố Hà Nội</t>
  </si>
  <si>
    <t>WIN2ARY</t>
  </si>
  <si>
    <t>2ARY - WM+ HNI 18 Ngõ 66 Dịch Vọng Hậu</t>
  </si>
  <si>
    <t>Số 18, Ngõ 66 Dịch Vọng Hậu, Tổ 27, Phường Dịch Vọng Hậu, Quận Cầu Giấy TP. Hà Nội Việt Nam</t>
  </si>
  <si>
    <t>Phường Dịch Vọng Hậu</t>
  </si>
  <si>
    <t>WIN2ARZ</t>
  </si>
  <si>
    <t>2ARZ - WM+ HNI Thôn Nam, Phụng Thượng</t>
  </si>
  <si>
    <t>Số nhà 98, Thôn 11, Xã Phụng Thượng, Huyện Phúc Thọ, TP. Hà Nội Việt Nam</t>
  </si>
  <si>
    <t>Xã Phụng Thượng</t>
  </si>
  <si>
    <t>WIN2AS0</t>
  </si>
  <si>
    <t>2AS0 - WM+ HNI 64 Bạch Đằng</t>
  </si>
  <si>
    <t>Số 64 Bạch Đằng, Phường Chương Dương, Quận Hoàn Kiếm TP. Hà Nội Việt Nam</t>
  </si>
  <si>
    <t>Phường Chương Dương Độ</t>
  </si>
  <si>
    <t>WIN2AS8</t>
  </si>
  <si>
    <t>2AS8 - WM+ HNI Xuân Lai, Sóc Sơn</t>
  </si>
  <si>
    <t>Thôn Xuân Lai, Xã Xuân Thu, Huyện Sóc Sơn TP. Hà Nội Việt Nam</t>
  </si>
  <si>
    <t>WIN2ASA</t>
  </si>
  <si>
    <t>2ASA - WM+ HNI Chợ Hương Ngải</t>
  </si>
  <si>
    <t>Số 108-110 Đường Làng Hương, Thôn 2, Xã Hương Ngải, Huyện Thạch Thất TP. Hà Nội Việt Nam</t>
  </si>
  <si>
    <t>Xã Hương Ngải</t>
  </si>
  <si>
    <t>WIN2ASG</t>
  </si>
  <si>
    <t>WIN2ASG - WIN HCM Block B The Privia</t>
  </si>
  <si>
    <t>1-14, Tầng 1, Khu nhà ở cao tầng Công ty Khang Phúc, 321 Đ. An Dương Vương, P. An Lạc, Q. Bình Tân, TP. HCM TP. Hồ Chí Minh Việt Nam</t>
  </si>
  <si>
    <t>WIN2ASS</t>
  </si>
  <si>
    <t>2ASS - WM+ HNI Thôn 7, Ngọc Tảo</t>
  </si>
  <si>
    <t>Số 128, Thôn 7, Xã Ngọc Tảo, Huyện Phúc Thọ TP. Hà Nội Việt Nam</t>
  </si>
  <si>
    <t>Xã Ngọc Tảo</t>
  </si>
  <si>
    <t>WIN2AST</t>
  </si>
  <si>
    <t>2AST - WM+ HNI Thôn 3, Thạch Đà</t>
  </si>
  <si>
    <t>Thôn 3, Xã Thạch Đà, Huyện Mê Linh TP. Hà Nội Việt Nam</t>
  </si>
  <si>
    <t>WIN2ASU</t>
  </si>
  <si>
    <t>2ASU - WM+ HNI 80 Đa Lộc</t>
  </si>
  <si>
    <t>80 Đường Đa Lộc, Xã Kim Chung, Huyện Đông Anh TP. Hà Nội Việt Nam</t>
  </si>
  <si>
    <t>WIN2ASV</t>
  </si>
  <si>
    <t>2ASV - WM+ HNI Ngã 3 Thuống, Thôn 2, Yên B</t>
  </si>
  <si>
    <t>Thôn 2, Xã Yên Bình, Huyện Thạch Thất TP. Hà Nội Việt Nam</t>
  </si>
  <si>
    <t>Xã Yên Bình</t>
  </si>
  <si>
    <t>WIN2ASZ</t>
  </si>
  <si>
    <t>2ASZ - WM+ HNI My Hạ, Thanh Mai</t>
  </si>
  <si>
    <t>Số 100, Thôn My Hạ, Xã Thanh Mai, Huyện Thanh Oai TP. Hà Nội Việt Nam</t>
  </si>
  <si>
    <t>Xã Thanh Mai</t>
  </si>
  <si>
    <t>WIN2AT1</t>
  </si>
  <si>
    <t>2AT1 - WIN HCM 83 Trần Hưng Đạo</t>
  </si>
  <si>
    <t>83 Trần Hưng Đạo, P. Tân Thành, Q. Tân Phú TP. Hồ Chí Minh Việt Nam</t>
  </si>
  <si>
    <t>win2AT2</t>
  </si>
  <si>
    <t>2AT2 - WIN HNI 16-TT11 KĐT Văn Phú</t>
  </si>
  <si>
    <t>16 - TT11 Khu đô thị Văn Phú, Phường Phú La, Quận Hà Đ TP. Hà Nội Việt Nam</t>
  </si>
  <si>
    <t>win2ATA</t>
  </si>
  <si>
    <t>2ATA - WM+ HNI Mai Trang, Minh Tân</t>
  </si>
  <si>
    <t>Thôn Mai Trang, xã Minh Tân, huyện Phú Xuyên. TP Hà Nội</t>
  </si>
  <si>
    <t>Xã Minh Tân</t>
  </si>
  <si>
    <t>WIN2ATC</t>
  </si>
  <si>
    <t>2ATC - WM+ HNI Cốc Thượng, Hoàng Diệu</t>
  </si>
  <si>
    <t>Số 25, Thôn Cốc Thượng, Xã Hoàng Diệu, Huyện Chương Mỹ TP. Hà Nội Việt Nam</t>
  </si>
  <si>
    <t>WIN2ATL</t>
  </si>
  <si>
    <t>2ATL - WM+ HNI 202 Đại Nghĩa</t>
  </si>
  <si>
    <t>WIN2ATM</t>
  </si>
  <si>
    <t>2ATM - WM+ HNI 176 Phố Nghệ</t>
  </si>
  <si>
    <t>Số 176 Phố Nghệ, Thôn Khôn Thôn, Xã Minh Cường, TP. Hà Nội Việt Nam</t>
  </si>
  <si>
    <t>Xã Minh Cường</t>
  </si>
  <si>
    <t>WIN2ATQ</t>
  </si>
  <si>
    <t>2ATQ - WM+ HNI Cốc Thôn, Cam Thượng</t>
  </si>
  <si>
    <t>Số 81, Thôn Cốc Thôn, Xã Cam Thượng, Huyện Ba Vì TP. Hà Nội Việt Nam</t>
  </si>
  <si>
    <t>Xã Cam Thượng</t>
  </si>
  <si>
    <t>WIN2ATS</t>
  </si>
  <si>
    <t>2ATS - WM+ HNI Phú Hữu 2, Phú Nghĩa</t>
  </si>
  <si>
    <t>Thôn Phú Hữu 2, Xã Phú Nghĩa, Huyện Chương Mỹ TP. Hà Nội Việt Nam</t>
  </si>
  <si>
    <t>Xã Phú Nghĩa</t>
  </si>
  <si>
    <t>WIN2ATU</t>
  </si>
  <si>
    <t>2ATU - WIN HNI P11 Park Hill</t>
  </si>
  <si>
    <t>Nhà dịch vụ SH0112, Tầng 1, Park 11, KĐT Vinhomes Times TP. Hà Nội Việt Nam</t>
  </si>
  <si>
    <t>win2ATV</t>
  </si>
  <si>
    <t>2ATV - WM+ HNI Chợ Cầu, Trung Tiến</t>
  </si>
  <si>
    <t>Chợ Cầu, thôn Trung Tiến, xấ Thụy Hương, huyện Chương Mỹ, thành phố Hà Nội</t>
  </si>
  <si>
    <t>WIN2ATW</t>
  </si>
  <si>
    <t>2ATW - WM+ HNI TDP 3 Mễ Trì Hạ</t>
  </si>
  <si>
    <t>Tổ Dân Phố 3 Mễ Trì Hạ, Phường Từ Liêm, Thành phố Hà Nội, Việt Nam</t>
  </si>
  <si>
    <t>MẾ TRÌ</t>
  </si>
  <si>
    <t>WIN2ATX</t>
  </si>
  <si>
    <t>2ATX - WM+ HNI Xóm 5, Thôn Hoành</t>
  </si>
  <si>
    <t>Xóm 5, Thôn Hoành, Xã Đồng Tâm, Huyện Mỹ Đức TP. Hà Nội Việt Nam</t>
  </si>
  <si>
    <t>Xã Đồng Tâm</t>
  </si>
  <si>
    <t>win2AU3</t>
  </si>
  <si>
    <t>2AU3 - WM+ HNI Bái Đô, Phú Xuyên</t>
  </si>
  <si>
    <t>Chợ Bái, Thôn Bái Đô, Xã Tri Thủy, Huyện Phú Xuyên TP. Hà Nội Việt Nam</t>
  </si>
  <si>
    <t>WIN2AUC</t>
  </si>
  <si>
    <t>2AUC - WM+ HNI Cẩm Lĩnh, Đông Phượng</t>
  </si>
  <si>
    <t>Đường Cẩm Lĩnh, Thôn Đông Phượng, Xã Cẩm Lĩnh, Huyện Ba Vì TP. Hà Nội Việt Nam</t>
  </si>
  <si>
    <t>Xã Cẩm Lĩnh</t>
  </si>
  <si>
    <t>WIN2AUE</t>
  </si>
  <si>
    <t>2AUE - WM+ HNI 72 Đường 2 Bãi Thụy</t>
  </si>
  <si>
    <t>Số 72 Đường 2 Bãi Thụy, Xã Đồng Tháp, Huyện Đan Phượng TP. Hà Nội Việt Nam</t>
  </si>
  <si>
    <t>Xã Đồng Tháp</t>
  </si>
  <si>
    <t>WIN2AUF</t>
  </si>
  <si>
    <t>2AUF-WM+ HNI 7 Cầu Am</t>
  </si>
  <si>
    <t>Số 7 Phố Cầu Am, Tổ dân phố Chiến Thắng, Phường Vạn Phúc, Quận Hà</t>
  </si>
  <si>
    <t>WIN2AUH</t>
  </si>
  <si>
    <t>2AUH - WM+ HNI Bái Ngoại, Liệp Nghĩa</t>
  </si>
  <si>
    <t>Thôn Bái Ngoại, Xã Liệp Nghĩa, Huyện Quốc Oai TP. Hà Nội Việt Nam</t>
  </si>
  <si>
    <t>WIN2AUK</t>
  </si>
  <si>
    <t>2AUK - WM+ HNI Nhân Hiền, Hiền Giang</t>
  </si>
  <si>
    <t>Số 35, Thôn Nhân Hiền, Xã Hiền Giang, Huyện Thường Tín TP. Hà Nội Việt Nam</t>
  </si>
  <si>
    <t>Xã Hiền Giang</t>
  </si>
  <si>
    <t>WIN2AUM</t>
  </si>
  <si>
    <t>2AUM - WM+ HNI Trung Hà, Thái Hòa</t>
  </si>
  <si>
    <t>Thôn Trung Hà, Xã Thái Hòa, Huyện Ba Vì TP. Hà Nội Việt Nam</t>
  </si>
  <si>
    <t>Xã Thái Hòa</t>
  </si>
  <si>
    <t>WIN2AUS</t>
  </si>
  <si>
    <t>2AUS - WM+ HNI Hạ Hòa, Hưng Đạo</t>
  </si>
  <si>
    <t>Xóm Chùa, Thôn Hạ Hòa, Xã Hưng Đạo, Huyện Quốc Oai, Thành phố Hà Nội, Việt Nam</t>
  </si>
  <si>
    <t>WIN2AUY</t>
  </si>
  <si>
    <t>2AUY - WM+ HNI 60 Thu Thuận</t>
  </si>
  <si>
    <t>Số 60 Thu Thuận, Thôn Thu Quế, Xã Song Phượng, H. Đan Phượng TP. Hà Nội Việt Nam</t>
  </si>
  <si>
    <t>Xã Song Phượng</t>
  </si>
  <si>
    <t>win2AV1</t>
  </si>
  <si>
    <t>2AV1 - WM+ HNI Vân Côn, Hoài Đức</t>
  </si>
  <si>
    <t>Thôn Vân Côn, xã Vân Côn, huyện Hoài Đức, thành phố Hà Nội</t>
  </si>
  <si>
    <t>WIN2AVI</t>
  </si>
  <si>
    <t>2AVI - WM+ HCM Block D MT Eastmark City</t>
  </si>
  <si>
    <t>1.03, Tầng 1 và Tầng 2 (thông tầng), Khối D, CC cao tầng CT1, TP. Thủ Đức, TP. Hồ Chí Minh, Việt Nam</t>
  </si>
  <si>
    <t>WIN2AVK</t>
  </si>
  <si>
    <t>2AVK - WM+ HCM 0.01-0.02 Lô B The Eastern</t>
  </si>
  <si>
    <t>0.01-0.02 Lô B, Tầng G (trệt), Chung cư The Eastern, TP. Thủ Đức TP. Hồ Chí Minh Việt Nam</t>
  </si>
  <si>
    <t>WIN2AVM</t>
  </si>
  <si>
    <t>2AVM - WM+ HCM 01.03, CC The Pegasuite 2</t>
  </si>
  <si>
    <t>Căn TMDV 01.03, Tầng 1-2, Q. 8 TP. Hồ Chí Minh Việt Nam</t>
  </si>
  <si>
    <t>win2AVU</t>
  </si>
  <si>
    <t>2AVU - WM+ HNI Đồi Miễu, xã Nam Phương Tiến</t>
  </si>
  <si>
    <t>Đồi Miễu, xã Nam Phương Tiến, huyện Chương Mỹ, thành phố Hà Nội</t>
  </si>
  <si>
    <t>win2AW3</t>
  </si>
  <si>
    <t>2AW3 - WIN HNI 74A Quang Trung</t>
  </si>
  <si>
    <t>Số nhà 74A, Phố Quang Trung, Phường Quang Trung, Thị xã Sơn Tây TP. Hà Nội Việt Nam</t>
  </si>
  <si>
    <t>win2AW4</t>
  </si>
  <si>
    <t>2AW4 - WM+ HNI Phú Châu, Ba Vì</t>
  </si>
  <si>
    <t>Thôn Phú Xuyên 1, Xã Phú Châu, Huyện Ba Vì, TP. Hà Nội Việt Nam</t>
  </si>
  <si>
    <t>WIN2AW6</t>
  </si>
  <si>
    <t>2AW6 - WIN HCM 0.01, CC Nguyễn Kim</t>
  </si>
  <si>
    <t>0.01, Chung cư Nguyễn Kim - Khu B, Đường Lý Thường Kiệt, P. 7, Q. 10, TP. Hồ Chí Minh Việt Nam</t>
  </si>
  <si>
    <t>Phường 07</t>
  </si>
  <si>
    <t>win2AWA</t>
  </si>
  <si>
    <t>2AWA - WM+ HNI Trát Cầu, Tiền Phong</t>
  </si>
  <si>
    <t>Số 19 Đội 6, Thôn Trát Cầu, xã Tiền Phong, huyện Thường Tín, TP. Hà Nội Việt Nam</t>
  </si>
  <si>
    <t>WIN2AWF</t>
  </si>
  <si>
    <t>2AWF - WM+ HNI Đại Đồng Độ Lân, Tuyết Nghĩa</t>
  </si>
  <si>
    <t>Thôn Đại Đồng Độ Lân, Xã Tuyết Nghĩa, Huyện Quốc Oai, TP. Hà Nội, Việt Nam</t>
  </si>
  <si>
    <t>win2AWK</t>
  </si>
  <si>
    <t>2AWK - WM+ HNI Ngự Tiền, Thanh Lâm</t>
  </si>
  <si>
    <t>Thôn Ngự Tiền, xã Thanh Lâm, huyện Mê Linh, TP. Hà Nội Việt Nam</t>
  </si>
  <si>
    <t>WIN2AWL</t>
  </si>
  <si>
    <t>WM+ HNI SA5 Vinhomes Smart City</t>
  </si>
  <si>
    <t>1S18-1S25, Tòa SA5, Ô đất số F3-CH02-2 Vinhomes Smart City, Phường Tây Mỗ, Quận Nam Từ Liêm TP. Hà Nội Việt Nam</t>
  </si>
  <si>
    <t>win2AWW</t>
  </si>
  <si>
    <t>2AWW - WM+ HNI Ngô Đạo, Tân Hưng</t>
  </si>
  <si>
    <t>Thôn Ngô Đạo, xã Tân Hưng, huyện Sóc Sơn, TP. Hà Nội Việt Nam</t>
  </si>
  <si>
    <t>WIN2AWX</t>
  </si>
  <si>
    <t>2AWX - WM+ HNI  Thọ Lão, Tiến Thịnh</t>
  </si>
  <si>
    <t>Thôn Thọ Lão, xá Tiến Thịnh, huyện Mê Linh, TP Hà Nội</t>
  </si>
  <si>
    <t>Xã Tiến Thịnh</t>
  </si>
  <si>
    <t>WIN2AWY</t>
  </si>
  <si>
    <t>2AWY - WM+ HNI 45 Hiệu Chân</t>
  </si>
  <si>
    <t>45 Hiệu Chân, Xã Tân Hưng, Huyện Sóc Sơn TP. Hà Nội Việt Nam</t>
  </si>
  <si>
    <t>Xã Tân Hưng</t>
  </si>
  <si>
    <t>WIN2AWZ</t>
  </si>
  <si>
    <t>2AWZ - WM+ HNI Tráng Việt, Mê Linh</t>
  </si>
  <si>
    <t>Thôn Tráng Việt, Xã Tráng Việt, Huyện Mê Linh TP. Hà Nội Việt Nam</t>
  </si>
  <si>
    <t>Xã Tráng Việt</t>
  </si>
  <si>
    <t>WIN2AX5</t>
  </si>
  <si>
    <t>2AX5 - WM+ HNI U39.2 Masteri West Heights</t>
  </si>
  <si>
    <t>Căn U39.2.TMDV10, Khu Chung cư cao tầng F5 – CH02 thuộc Dự án đô thị mới Tây Mỗ- Đại Mỗ-Vinhomes Park, P. Tây Mỗ, Q. Nam Từ Liêm TP. Hà Nội Việt Nam</t>
  </si>
  <si>
    <t>win2AX6</t>
  </si>
  <si>
    <t>2AX6 - WM+ HNI 381 - 383 Kiêu Kỵ</t>
  </si>
  <si>
    <t>Số 381 – 383 đường Kiêu Kỵ, Xã Kiêu Kỵ, Huyện Gia Lâm TP. Hà Nội Việt Nam</t>
  </si>
  <si>
    <t>WIN2AXC</t>
  </si>
  <si>
    <t>2AXC-WIN HNI HH5 Khai Sơn City</t>
  </si>
  <si>
    <t>Gian hàng thương mại tầng 1 K2-GTM03, Nhà CC HH5, Dự án Khai Sơn City, Q. Long Biên TP. Hà Nội Việt Nam</t>
  </si>
  <si>
    <t>WIN2AXK</t>
  </si>
  <si>
    <t>2AXK - WM+ Thôn Đoài, Xuy Xá</t>
  </si>
  <si>
    <t>Số 75-77, Đội 5, Thôn Đoài, Xã Xuy Xá, Huyện Mỹ Đức, TP. Hà Nội, Việt Nam</t>
  </si>
  <si>
    <t>WIN2AXL</t>
  </si>
  <si>
    <t>WM+ HNI Thôn Thượng, Phùng Xá</t>
  </si>
  <si>
    <t>Thôn Thượng, Xã Phùng Xá, Huyện Mỹ Đức TP. Hà Nội Việt Nam</t>
  </si>
  <si>
    <t>WIN2AXM</t>
  </si>
  <si>
    <t>2AXM - WM+ Ngã 4 An Phú, Mỹ Đức</t>
  </si>
  <si>
    <t>Thôn Đồi Dùng, Xã An Phú, Huyện Mỹ Đức, TP. Hà Nội, Việt Nam</t>
  </si>
  <si>
    <t>WIN2AXP</t>
  </si>
  <si>
    <t>2AXP - WM+ HNI Lập Trí, Minh Trí</t>
  </si>
  <si>
    <t>Số nhà 162, Thôn Lập Trí, Xã Minh Trí, Huyện Sóc Sơn TP. Hà Nội Việt Nam</t>
  </si>
  <si>
    <t>MINH TRÍ</t>
  </si>
  <si>
    <t>WIN2AXS</t>
  </si>
  <si>
    <t>2AXS - WIN HCM 0.01, Tầng 1, CC Phúc Yên 2</t>
  </si>
  <si>
    <t>0.01, tầng 1 (trệt), khối A, Khu liên hợp VP - TM - CC &amp; TT Phúc Yên, Số 31-33 Đường Phan Huy Ích, P. 15, Q. Tân Bình TP. Hồ Chí Minh Việt Nam</t>
  </si>
  <si>
    <t>WIN2AXT</t>
  </si>
  <si>
    <t>WM+ HNI Hoàng Kim, Mê Linh</t>
  </si>
  <si>
    <t>Thôn Hoàng Kim, Xã Hoàng Kim, Huyện Mê Linh TP. Hà Nội Việt Nam</t>
  </si>
  <si>
    <t>WIN2AXX</t>
  </si>
  <si>
    <t>WM+ HNI Bồng Mạc, Liên Mạc</t>
  </si>
  <si>
    <t>Thôn Bồng Mạc, Xã Liên Mạc, Huyện Mê Linh TP. Hà Nội Việt Nam</t>
  </si>
  <si>
    <t>WIN2AXZ</t>
  </si>
  <si>
    <t>2AXZ-WIN HCM Lô C, Him Lam Phú An</t>
  </si>
  <si>
    <t>1.01 – Tầng 1 – Lô C – Chung cư Him Lam Phú An, TP. Hồ Chí Minh Việt</t>
  </si>
  <si>
    <t>WIN2AY1</t>
  </si>
  <si>
    <t>WM+ HCM MP9-001.02, Panorama Mizuki</t>
  </si>
  <si>
    <t>I-MP9-001.02 (Tầng 1+2), CC Panorama Mizuki, Đường số 1, X. Bình Hưng, H. Bình chánh, TP. Hồ Chí Minh Việt Nam</t>
  </si>
  <si>
    <t>win2AY2</t>
  </si>
  <si>
    <t>2AY2 - WM+ HNI Khu 2 Văn Lôi, Mê Linh</t>
  </si>
  <si>
    <t>Khu 2, Thôn Văn Lôi, Xã Tam Đồng, Huyện Mê Linh TP. Hà Nội Việt Nam</t>
  </si>
  <si>
    <t>WIN2AYC</t>
  </si>
  <si>
    <t>2AYC - WM+ HNI 40 Hào Nam</t>
  </si>
  <si>
    <t>Số 40 Hào Nam, Phường Ô Chợ Dừa, Quận Đống Đa TP. Hà Nội Việt Nam</t>
  </si>
  <si>
    <t>WIN2AYJ</t>
  </si>
  <si>
    <t>2AYJ - WM+ HNI 39 Đại Đồng</t>
  </si>
  <si>
    <t>Số 39 Đại Đồng, Phường Vĩnh Hưng, Thành phố Hà Nội Việt Nam</t>
  </si>
  <si>
    <t>WIN2AYT</t>
  </si>
  <si>
    <t>WM+ HNI P3 Ocean Park</t>
  </si>
  <si>
    <t>Căn 1S28 &amp; 1S14, Tòa nhà số P3 (U32), H. Gia Lâm TP. Hà Nội Việt Nam</t>
  </si>
  <si>
    <t>WIN2AYV</t>
  </si>
  <si>
    <t>2AYV - WM+ HNI Thượng Hồng, Văn Bình</t>
  </si>
  <si>
    <t>Số 30, Thôn Thượng Hồng, Xã Văn Bình, Huyện Thường Tín TP. Hà Nội Việt Nam</t>
  </si>
  <si>
    <t>WIN2AZ5</t>
  </si>
  <si>
    <t>2AZ5 - WM+ HNI 93 Đức Giang, Long Biên</t>
  </si>
  <si>
    <t>SH - 09B, Tầng 1, Số 93 Đức Giang, Phường Đức Giang, Quận Long Biên, Thành phố Hà Nội TP. Hà Nội Việt Nam</t>
  </si>
  <si>
    <t>WIN2AZG</t>
  </si>
  <si>
    <t>2AZG - WM+ HNI Phú Ninh, Minh Phú</t>
  </si>
  <si>
    <t>Thôn Phú Ninh, Xã Minh Phú, Huyện Sóc Sơn H. Sóc Sơn TP. Hà Nội Việt Nam</t>
  </si>
  <si>
    <t>MINH PHÚ</t>
  </si>
  <si>
    <t>WIN2AZP</t>
  </si>
  <si>
    <t>WM+ HNI 155 Vương Thừa Vũ</t>
  </si>
  <si>
    <t>Số 155 Phố Vương Thừa Vũ, Phường Khương Trung, Q. Thanh Xuân TP. Hà Nội Việt Nam</t>
  </si>
  <si>
    <t>WIN2AZT</t>
  </si>
  <si>
    <t>WM+ HNI Đông Cao, Tráng Việt</t>
  </si>
  <si>
    <t>Thôn Đông Cao, Xã Tráng Việt, Huyện Mê Linh TP. Hà Nội Việt Nam</t>
  </si>
  <si>
    <t>WIN2AZU</t>
  </si>
  <si>
    <t>2AZU - WM+ HNI 22 Chợ Đông Bài</t>
  </si>
  <si>
    <t>Số 22 Phố Chợ Đông Bài, Thôn Đông Bài, Xã Mai Đình, Huyện Sóc Sơn TP. Hà Nội Việt Nam</t>
  </si>
  <si>
    <t>Xã Mai Đình</t>
  </si>
  <si>
    <t>WIN2AZX</t>
  </si>
  <si>
    <t>WM+ HNI Văn Mỹ, Hoàng Văn Thụ</t>
  </si>
  <si>
    <t>Thôn Văn Mỹ, Xã Hoàng Văn Thụ, Huyện Chương Mỹ TP. Hà Nội Việt Nam</t>
  </si>
  <si>
    <t>WIN2B04</t>
  </si>
  <si>
    <t>2B04 - WM+ HNI 139 Lại Thượng</t>
  </si>
  <si>
    <t>Số 139 Lại Thượng, Xã Lại Thượng, Huyện Thạch Thất TP. Hà Nội Việt Nam</t>
  </si>
  <si>
    <t>LẠI THƯỢNG</t>
  </si>
  <si>
    <t>WIN2B07</t>
  </si>
  <si>
    <t>WM+ HNI Yên Thị, Tiến Thịnh</t>
  </si>
  <si>
    <t>Thôn Yên Thị, Xã Tiến Thịnh, Huyện Mê Linh TP. Hà Nội Việt Nam</t>
  </si>
  <si>
    <t>WIN2B08</t>
  </si>
  <si>
    <t>WM+ HNI Lực Canh, Xuân Canh</t>
  </si>
  <si>
    <t>Số 100-102, Thôn Lực Canh, Xã Xuân Canh, Huyện Đông Anh TP. Hà Nội Việt Nam</t>
  </si>
  <si>
    <t>WIN2B09</t>
  </si>
  <si>
    <t>WM+ HNI Mạnh Tân, Thụy Lâm</t>
  </si>
  <si>
    <t>Thửa đất số 130(2), Tờ bản đồ số 23, Thôn Mạnh Tân H. Đông Anh TP. Hà Nội Việt Nam</t>
  </si>
  <si>
    <t>WIN2B13</t>
  </si>
  <si>
    <t>WM+ HNI 36A Ngõ 670 Hà Huy Tập</t>
  </si>
  <si>
    <t>Số 36A Ngõ 670, Đường Hà Huy Tập, Thị trấn Yên Viên, H. Gia Lâm TP. Hà Nội Việt Nam</t>
  </si>
  <si>
    <t>WIN2B14</t>
  </si>
  <si>
    <t>WM+ HNI Thôn Đoài, Phú Minh</t>
  </si>
  <si>
    <t>Thôn Đoài, Xã Phú Minh, Huyện Sóc Sơn TP. Hà Nội Việt Nam</t>
  </si>
  <si>
    <t>WIN2B22</t>
  </si>
  <si>
    <t>WM+ HNI 200-202 Định Công Thượng</t>
  </si>
  <si>
    <t>Số 200-202, Phố Định Công Thượng, Phường Định Công, Q. Hoàng Mai TP. Hà Nội Việt Nam</t>
  </si>
  <si>
    <t>WIN2B23</t>
  </si>
  <si>
    <t>2B23 - WM+ HNI 50 Vĩnh Lộc</t>
  </si>
  <si>
    <t>Số 50 Đường Vĩnh Lộc, Xã Tây Phương, Thành phố Hà Nội Việt Nam</t>
  </si>
  <si>
    <t>TÂY PHƯƠNG</t>
  </si>
  <si>
    <t>WIN2B24</t>
  </si>
  <si>
    <t>2B24 - WM+ HNI GS1 Vinhomes Smart City</t>
  </si>
  <si>
    <t>Gian hàng TM số 1S06 Tòa U39.1 (GS1), Lô đất F3-CH01, Q. Nam Từ Liêm TP. Hà Nội Việt Nam</t>
  </si>
  <si>
    <t>WIN2B36</t>
  </si>
  <si>
    <t>2B36- WM+ HNI Bảo Tháp, Kim Hoa</t>
  </si>
  <si>
    <t>Thôn Bảo Tháp, Xã Kim Hoa, Huyện Mê Linh, TP. Hà Nội, Việt Nam</t>
  </si>
  <si>
    <t>WIN2B42</t>
  </si>
  <si>
    <t>2B42- WM+ HNI 51 Quang Trung, Kim Lũ</t>
  </si>
  <si>
    <t>Số 51, Đường Quang Trung, Thôn Kim Lũ, Xã Long Thượng, TP. Hà Nội Việt Nam</t>
  </si>
  <si>
    <t>LONG PHỤNG</t>
  </si>
  <si>
    <t>WIN2B43</t>
  </si>
  <si>
    <t>2B43- WM+ HNI Sơn Đoài, Tân Minh</t>
  </si>
  <si>
    <t>Thôn Sơn Đoài, Xã Tân Minh, Huyện Sóc Sơn, TP. Hà Nội Việt Nam</t>
  </si>
  <si>
    <t>SƠN ĐOÀI</t>
  </si>
  <si>
    <t>WIN2B51</t>
  </si>
  <si>
    <t>WM+ HNI 9 Trần Kim Xuyến</t>
  </si>
  <si>
    <t>Số 9 Trần Kim Xuyến, Phường Yên Hòa, Quận Cầu Giấy TP. Hà Nội Việt Nam</t>
  </si>
  <si>
    <t>WIN2B52</t>
  </si>
  <si>
    <t>2B52 -WM+ HNI Xóm 5, Liệp Mai</t>
  </si>
  <si>
    <t>Xóm 5, Thôn Liệp Mai, Xã Ngọc Liệp, Huyện Quốc Oai TP. Hà Nội Việt Nam</t>
  </si>
  <si>
    <t>NGỌC LIỆP</t>
  </si>
  <si>
    <t>WIN2B55</t>
  </si>
  <si>
    <t>2B55 - WM+ HNI M6 Mipec City View</t>
  </si>
  <si>
    <t>Sàn dịch vụ M6-DVTM-06, Tòa nhà CT3B (M6), Khu nhà ở phường Kiến Hưng TP. Hà Nội Việt Nam</t>
  </si>
  <si>
    <t>WIN2B57</t>
  </si>
  <si>
    <t>2B57- WM+ HNI 80 Sông Ái</t>
  </si>
  <si>
    <t>Số 80 Đường Sông Ái, Thôn Phượng Mỹ, Xã Mỹ Hưng, H. Thanh Oai, TP. Hà Nội, Việt Nam</t>
  </si>
  <si>
    <t>MỸ HƯNG</t>
  </si>
  <si>
    <t>WIN2B65</t>
  </si>
  <si>
    <t>2B65 - WM+ HNI Đông Hạ, Phú Cát</t>
  </si>
  <si>
    <t>Đội 3, Thôn Đông Hạ, Xã Phú Cát, Thành phố Hà Nội Việt Nam</t>
  </si>
  <si>
    <t>WIN2B67</t>
  </si>
  <si>
    <t>2B67- WM+ HNI Xóm 2, Chương Dương</t>
  </si>
  <si>
    <t>Xóm 2, Xã Chương Dương, Thành phố Hà Nội Việt Nam</t>
  </si>
  <si>
    <t>WIN2B76</t>
  </si>
  <si>
    <t>2B76- WM+ HNI Hiệp Thuận 2, Hát Môn</t>
  </si>
  <si>
    <t>Số 34, Thôn Hiệp Thuận 2, Xã Hát Môn, Thành phố Hà Nội Việt Nam</t>
  </si>
  <si>
    <t>Xã Hát Môn</t>
  </si>
  <si>
    <t>WIN2B79</t>
  </si>
  <si>
    <t>2B79 - WM+ HNI Thôn 2, Thạch Hòa</t>
  </si>
  <si>
    <t>Số 50, Cụm 2, Thôn 2, Xã Thạch Hòa, Huyện Thạch Thất TP. Hà Nội Việt Nam</t>
  </si>
  <si>
    <t>WIN2B84</t>
  </si>
  <si>
    <t>2B84 - WM+ HNI 39 Bất Bạt</t>
  </si>
  <si>
    <t>Số 39 Bất Bạt, Thôn Đan Thê, Xã Sơn Đà, Huyện Ba Vì, TP. Hà Nội, Việt Nam</t>
  </si>
  <si>
    <t>WIN2B93</t>
  </si>
  <si>
    <t>2B93 - WM+ HNI Thôn Bặn, Vân Hòa</t>
  </si>
  <si>
    <t>Số 08, Thôn Bặn, Xã Vân Hòa, Huyện Ba Vì TP. Hà Nội Việt Nam</t>
  </si>
  <si>
    <t>WIN2B94</t>
  </si>
  <si>
    <t>WM+ HNI 166 Liên Phú Thượng</t>
  </si>
  <si>
    <t>Số 166 Đường Liên Phú Thượng, Thôn Nội Thôn, Xã Thạch Thất, Thành phố Hà Nội Việt Nam</t>
  </si>
  <si>
    <t>WIN2B95</t>
  </si>
  <si>
    <t>2B95- WM+ HNI Nam Hòa 2, Đặng Giang</t>
  </si>
  <si>
    <t>Khu vực Nam Hòa 2, Thôn Đặng Giang, Xã Hòa Xá Thành phố Hà Nội Việt Nam</t>
  </si>
  <si>
    <t>WIN2B96</t>
  </si>
  <si>
    <t>2B96 - WM+ HNI 8 Đường Đông</t>
  </si>
  <si>
    <t>Số 8 Đường Đông, Thôn Trung Oai, Xã Phúc Thịnh, Thành phố Hà Nội Việt Nam</t>
  </si>
  <si>
    <t>WIN2B98</t>
  </si>
  <si>
    <t>2B98 - WM+ HNI TDP Chùa Vàng</t>
  </si>
  <si>
    <t>TDP Chùa Vàng, Phường Chương Mỹ, Thành phố Hà Nội Việt Nam</t>
  </si>
  <si>
    <t>WIN2BA2</t>
  </si>
  <si>
    <t>2BA2- WIN HNI B2-HH Roman Plaza</t>
  </si>
  <si>
    <t>Tầng 1, Căn TM 104, Tháp B2, Tòa nhà HH, Dự án ĐTXD Tổ hợp TM, DV và căn hộ cao cấp Hải Phát Plaza, Phường Hà Đông, Thành phố Hà Nội Việt Nam</t>
  </si>
  <si>
    <t>WIN2BA7</t>
  </si>
  <si>
    <t>2BA7 - WM+ HNI Thôn 5, Yên Xuân</t>
  </si>
  <si>
    <t>Thôn 5, Xã Yên Xuân, Thành phố Hà Nội, Việt Nam</t>
  </si>
  <si>
    <t>WIN2BA8</t>
  </si>
  <si>
    <t>2BA8 - WM+ HNI Cầu Bã, Quảng Oai</t>
  </si>
  <si>
    <t>Thôn Cầu Bã, Xã Quảng Oai, Thành phố Hà Nội, Việt Nam</t>
  </si>
  <si>
    <t>Xã Quảng Oai</t>
  </si>
  <si>
    <t>WIN2BB2</t>
  </si>
  <si>
    <t>WM+ HNI Chợ Đồng Vàng</t>
  </si>
  <si>
    <t>Số 06-08, Khu Chợ Đồng Vàng, Xã Phượng Dực, Thành phố Hà Nội Việt Nam</t>
  </si>
  <si>
    <t>Xã Phượng Dực</t>
  </si>
  <si>
    <t>WIN2BB4</t>
  </si>
  <si>
    <t>2BB4 - WM+ HNI 18-19 Lô B Đại Kim</t>
  </si>
  <si>
    <t>Ô số 18 và 19 Lô B, Khu đô thị mới Đại Kim - Định Công, Phường Định Công, Thành phố Hà Nội Việt Nam</t>
  </si>
  <si>
    <t>WIN2BB7</t>
  </si>
  <si>
    <t>2BB7- WIN HNI HH4C Linh Đàm</t>
  </si>
  <si>
    <t>Tầng 1, Tòa HH4C, Khu đô thị Linh Đàm, Phường Hoàng Liệt, Thành phố Hà Nội Việt Nam</t>
  </si>
  <si>
    <t>WIN2BC8</t>
  </si>
  <si>
    <t>2BC8-  WM+ HNI 19 Cây Xanh</t>
  </si>
  <si>
    <t>Số nhà 19 Đường Cây Xanh, Thôn Dược Hạ, Xã Sóc Sơn Thành phố Hà Nội Việt Nam</t>
  </si>
  <si>
    <t>WIN2BD1</t>
  </si>
  <si>
    <t>WM+ HNI Hoàng Xá, Chương Dương</t>
  </si>
  <si>
    <t>Số 116, Thôn Hoàng Xá, Xã Chương Dương, Thành phố Hà Nội Việt Nam</t>
  </si>
  <si>
    <t>Xã Chương Dương</t>
  </si>
  <si>
    <t>WIN2BE0</t>
  </si>
  <si>
    <t>2BE0 - WM+ HCM 320 Lê Quang Định</t>
  </si>
  <si>
    <t>320 Lê Quang Định, P. Bình Lợi Trung, TP. Hồ Chí Minh, Việt Nam</t>
  </si>
  <si>
    <t>WIN2BI7</t>
  </si>
  <si>
    <t>2BI7 - WM+ HCM G7, CC Horizon</t>
  </si>
  <si>
    <t>Căn văn phòng, TMDV G7 (Tầng 1), CC Horizon 214 Trần Quang Khải, P. Tân Định, TP. Hồ Chí Minh Việt Nam</t>
  </si>
  <si>
    <t>WIN2BJ1</t>
  </si>
  <si>
    <t>2BJ1 - WM+ HNI 53 Hàng Lược</t>
  </si>
  <si>
    <t>53 Hàng Lược, Phường Hoàn Kiếm, TP. Hà Nội Việt Nam</t>
  </si>
  <si>
    <t>WIN3007</t>
  </si>
  <si>
    <t>314 đường tỉnh lộ 8, KP4, Thị trấn Củ Chi, Huyện Củ Chi, HCM</t>
  </si>
  <si>
    <t>WIN3010</t>
  </si>
  <si>
    <t>89 đường Hiệp Bình, khu phố 6, Phường Hiệp Bình Phước, Quận Thủ Đức, HCM</t>
  </si>
  <si>
    <t>WIN3011</t>
  </si>
  <si>
    <t>"Lô đất C-4, khu nhà vườn 7500m2 thuộc dự án xây dựng khu nhà ở di dân GPMB và đấu giá QSDĐ, ngõ 63 Lê Đức Thọ 
phường Mỹ Đình 2, quận Nam Từ Liêm, TP Hà Nội"</t>
  </si>
  <si>
    <t>WIN3012</t>
  </si>
  <si>
    <t>Số 62 Nguyễn Đức Cảnh, phường Tương Mai, Hoàng Mai, Hà Nội</t>
  </si>
  <si>
    <t>WIN3013</t>
  </si>
  <si>
    <t>Số 464 đường Hoàng Công Chất, phường Phú Diễn, quận Bắc Từ Liêm, TP Hà Nội.</t>
  </si>
  <si>
    <t>WIN3014</t>
  </si>
  <si>
    <t>Nhà dịch vụ số P06S11 tòa P06 dự án Khu chức năng đô thị Dệt 8-3 và Hanosimex, số 25 ngõ 13,
 đường Lĩnh Nam, phường Mai Động, quận Hoàng Mai, HN</t>
  </si>
  <si>
    <t>WIN3015</t>
  </si>
  <si>
    <t>Tầng 1, tòa nhà N3, đường Nguyễn Công Trứ, phường Phố Huế, quận Hai Bà Trưng, Hà Nội</t>
  </si>
  <si>
    <t>WIN3016</t>
  </si>
  <si>
    <t>EB4-01-02A tầng trệt Block B4,khu tái, định cư Phú Mỹ(The Era Town), P. Phú Mỹ, Quận 7, HCM</t>
  </si>
  <si>
    <t>WIN3019</t>
  </si>
  <si>
    <t>Chung cư Linh Đông, 65 Linh Đông, Phường Linh Đông, Quận Thủ Đức, HCM</t>
  </si>
  <si>
    <t>WIN3025</t>
  </si>
  <si>
    <t>"Dịch vụ tầng 01, Tòa nhà Chung cư N07 B2, đường Thành Thái, 
Khu Đô thị mới Dịch Vọng, phường Dịch Vọng, quận Cầu Giấy, Hà Nội"</t>
  </si>
  <si>
    <t>win3026</t>
  </si>
  <si>
    <t>Số 583 Km 9 Đường Nguyễn Trãi, Phường Văn Quán, Quận Hà Đông, Thành phố Hà Nội</t>
  </si>
  <si>
    <t>WIN3027</t>
  </si>
  <si>
    <t>Số 27 ngách 1 ngõ 254 đường Bưởi, Cống Vị, Ba Đình, Hà Nội</t>
  </si>
  <si>
    <t>WIN3029</t>
  </si>
  <si>
    <t>"Tầng 1, Tổ hợp chung cư cao tầng NO3-T2, khu Đoàn Ngoại Giao, 
đường Nguyễn Văn Huyên kéo dài, phường Xuân Tảo, quận Bắc Từ Liêm, TP Hà Nội."</t>
  </si>
  <si>
    <t>WIN3030</t>
  </si>
  <si>
    <t>Tầng 1, chung cư Đại Kim, đường Vũ Tông Phan, phường Đại Kim, quận Hoàng Mai, Hà Nội</t>
  </si>
  <si>
    <t>win3038</t>
  </si>
  <si>
    <t>Số 131 Ba La, phường Phú Lương, Hà Đông, Hà Nội</t>
  </si>
  <si>
    <t>WIN3055</t>
  </si>
  <si>
    <t>Số 86 Nguyễn Đổng Chi, Tổ 2, Phường Cầu Diễn, Quận Nam Từ Liêm, Thành phố Hà Nội</t>
  </si>
  <si>
    <t>WIN3057</t>
  </si>
  <si>
    <t>Nhà dịch vụ số P05S05 tầng 1, park hill, đường Lĩnh Nam, phường Mai Động, quận Hoàng Mai, HN</t>
  </si>
  <si>
    <t>win3063</t>
  </si>
  <si>
    <t>70 Đường số 8, KDC Trung Sơn, ấp 4B, 70 Đường số 8, KDC Trung Sơn, ấp 4B, Xã Bình Hưng, H. Bình Chánh, HCM</t>
  </si>
  <si>
    <t>WIN3069</t>
  </si>
  <si>
    <t>57 Quang Trung, Phường Hiệp Phú, Quận 9, HCM</t>
  </si>
  <si>
    <t>win3072</t>
  </si>
  <si>
    <t>Tầng 1, tòa nhà 18T2, Khu chung cư cao tầng, dịch vụ thương mại HH6, 
khu Đô thị Nam An Khánh, xã An Khánh, huyện Hoài Đức, HN</t>
  </si>
  <si>
    <t>WIN3073</t>
  </si>
  <si>
    <t>Số 38 Ô Cách, phường Đức Giang, Long Biên, Hà Nội.</t>
  </si>
  <si>
    <t>WIN3078</t>
  </si>
  <si>
    <t>B3&amp;B4&amp;B5 tầng 1, Block 1B khu phức hợp, La Casa, số 89 Hoàng Quốc Việt, Quận 7, HCM</t>
  </si>
  <si>
    <t>win3079</t>
  </si>
  <si>
    <t>A.004 thuộc Chung cư Hoàng, 31 Trương Phước Phan, P.Bình Trị Đông, Quận Bình Tân, HCM</t>
  </si>
  <si>
    <t>WIN3081</t>
  </si>
  <si>
    <t>Số 21-23 Mễ Trì Thượng, Phường Mễ Trì, quận Nam Từ Liêm, Hà Nội.</t>
  </si>
  <si>
    <t>WIN3084</t>
  </si>
  <si>
    <t>K0.04 Lô K, tầng 1, Chung cư K, KDC City Land, 99 Nguyễn Thị Thập, P. Tân Phú, Quận 7, HCM</t>
  </si>
  <si>
    <t>win3088</t>
  </si>
  <si>
    <t>Tổ 37 Đào Cam Mộc, xã Việt Hùng, huyện Đông Anh, Tp. Hà Nội.</t>
  </si>
  <si>
    <t>win3089</t>
  </si>
  <si>
    <t>Số 44 tổ 12 phố Lâm Tiên, thị trấn Đông Anh, huyện Đông Anh, Hà Nội</t>
  </si>
  <si>
    <t>WIN3090</t>
  </si>
  <si>
    <t>Số 16 ngõ 67 Tô Ngọc Vân, Quảng An, Tây Hồ, Hà Nội</t>
  </si>
  <si>
    <t>win3094</t>
  </si>
  <si>
    <t>Thôn Ngọc Chi, xã Vĩnh Ngọc, huyện Đông Anh, HN</t>
  </si>
  <si>
    <t>win3095</t>
  </si>
  <si>
    <t>Số 53 Cao Lỗ, thôn Phan Xá, xã Uy Nỗ, huyện Đông Anh, Hà Nội</t>
  </si>
  <si>
    <t>win3102</t>
  </si>
  <si>
    <t>TT1-08, lô TT1, Khu TĐC xã Ngũ Hiệp, huyện Thanh Trì, Hà Nội</t>
  </si>
  <si>
    <t>win3104</t>
  </si>
  <si>
    <t>Tầng 1, tòa N04-T1, lô N04B, Khu Đoàn Ngoại Giao tại Hà Nội, 
đường Nguyễn Văn Huyên kéo dài, phường Xuân Đỉnh, quận Bắc Từ Liêm, HN</t>
  </si>
  <si>
    <t>WIN3105</t>
  </si>
  <si>
    <t>tầng 1, tòa nhà T06, Tổ hợp TTTM, giáo dục và căn hộ Times City, 458 Minh Khai, Phường Vĩnh Tuy, Quận Hai Bà Trưng, HN</t>
  </si>
  <si>
    <t>WIN3107</t>
  </si>
  <si>
    <t>Số 15 ngõ 35 Tu Hoàng, phường Phương Canh, quận Nam Từ Liêm, Hà Nội</t>
  </si>
  <si>
    <t>WIN3108</t>
  </si>
  <si>
    <t>357 Xuân Đỉnh, phường Xuân Đỉnh, quận Bắc Từ Liêm, Hà Nội</t>
  </si>
  <si>
    <t>WIN3112</t>
  </si>
  <si>
    <t>Căn shop TM 03, Tầng trệt block 1 (Khu 1), phân khu 15A1,Đường Nguyễn Hữu Thọ, xã Phước Kiển, H. Nhà Bè, HCM</t>
  </si>
  <si>
    <t>WIN3113</t>
  </si>
  <si>
    <t>P2-SH.05B,tòa P2,thuộc khu B5.1.5, Vinhomes Central Park, 722 Điện Biên Phủ,P.22 ,Q.Bình Thạnh, HCM</t>
  </si>
  <si>
    <t>win3115</t>
  </si>
  <si>
    <t>Thương mại dịch vụ số 1.5,khu B2, (Hoàng Anh Gold House) 187A Lê Văn Lươn , ấp 3, xã Phước Kiển,H. Nhà Bè, HCM</t>
  </si>
  <si>
    <t>WIN3119</t>
  </si>
  <si>
    <t>V1,Tầng 1,Khối đế, Khu nhà ở, LA ASTORIA 383 Nguyễn Duy Trinh, Phường Bình Trưng Tây, Quận 2, TP. Hồ Chí Minh Việt Nam</t>
  </si>
  <si>
    <t>win3123</t>
  </si>
  <si>
    <t>Tầng 1 ,Tòa FLC Star Tower, 418 Quang Trung, phường La Khê, quận Hà Đông, Hà Nội</t>
  </si>
  <si>
    <t>WIN3126</t>
  </si>
  <si>
    <t>649/115C Điện Biên Phủ, Phường 25, Quận Bình Thạnh, HCM</t>
  </si>
  <si>
    <t>WIN3130</t>
  </si>
  <si>
    <t>Tầng trệt, Tòa P12, Park Hill, khu chức năng đô thị tại khu đất 8/3 và Hanosimex, số 25, ngõ 13,
 đường Lĩnh Nam, phường Mai Động, quận Hoàng Mai, HN</t>
  </si>
  <si>
    <t>win3131</t>
  </si>
  <si>
    <t>Số 19, Tổ 22, thị trấn Đông Anh, Huyện Đông Anh, HN</t>
  </si>
  <si>
    <t>win3132</t>
  </si>
  <si>
    <t>Tổ dân phố 25, thị trấn Đông Anh , Huyện Đông Anh, HN</t>
  </si>
  <si>
    <t>win3133</t>
  </si>
  <si>
    <t>số 9, địa chỉ xóm 1, thôn An Trai, xã Vân Canh, Huyện Hoài Đức, HN</t>
  </si>
  <si>
    <t>WIN3135</t>
  </si>
  <si>
    <t>35/12 Bế Văn Cấm, P.Tân Kiểng, Quận 7, HCM</t>
  </si>
  <si>
    <t>WIN3136</t>
  </si>
  <si>
    <t>Tâng 1, tòa nhà B6  234 Phạm Văn Đồng, Phường Cổ Nhuế 1, Quận Bắc Từ Liêm, HN</t>
  </si>
  <si>
    <t>WIN3137</t>
  </si>
  <si>
    <t>Số 11C Ngõ 124 Âu Cơ, Phường Tứ Liên, Quận Tây Hồ, HN</t>
  </si>
  <si>
    <t>WIN3138</t>
  </si>
  <si>
    <t>Số 98 Xuân Diệu, Tổ 30, Cụm 4, Phường Tứ Liên, Quận Tây Hồ, HN</t>
  </si>
  <si>
    <t>WIN3140</t>
  </si>
  <si>
    <t>220/16 Xô Viết Nghệ Tĩnh,Phường 21, Quận Bình Thạnh, HCM</t>
  </si>
  <si>
    <t>win3142</t>
  </si>
  <si>
    <t>20-22 đường Bia Bà, phường La Khê, quận Hà Đông, Hà Nội</t>
  </si>
  <si>
    <t>WIN3143</t>
  </si>
  <si>
    <t>tầng 1 Nhà dịch vụ số P09S008, tòa P09 (Eco-34CT1A), Park Hill, số 25 ngõ 13, đường Lĩnh Nam, phường Mai Động, quận Hoàng Mai, HN</t>
  </si>
  <si>
    <t>WIN3144</t>
  </si>
  <si>
    <t>313 Trần Cung, phường Cổ Nhuế, quận Bắc Từ Liêm, Hà Nội</t>
  </si>
  <si>
    <t>WIN3145</t>
  </si>
  <si>
    <t>112 Mai Động, phường Mai Động, quận Hoàng Mai, Hà Nội</t>
  </si>
  <si>
    <t>win3147</t>
  </si>
  <si>
    <t>145 Vĩnh Viễn, Phường 4, Quận 10, HCM</t>
  </si>
  <si>
    <t>WIN3156</t>
  </si>
  <si>
    <t>H1-06-01 thuộc khu nhà CITIBELLA 1, tại dự án Khu Dân cư Cát Lái, Phường Cát Lái, Quận 2, TP. Hồ Chí Minh Việt Nam</t>
  </si>
  <si>
    <t>WIN3157</t>
  </si>
  <si>
    <t>537 Nguyễn Duy Trinh, Phường Bình Trưng Đông, Quận 2, TP. Hồ Chí Minh Việt Nam</t>
  </si>
  <si>
    <t>WIN3158</t>
  </si>
  <si>
    <t>24 Đoàn Kết Khu Phố 2, Phường Bình Thọ, Quận Thủ Đức, HCM</t>
  </si>
  <si>
    <t>WIN3159</t>
  </si>
  <si>
    <t>"Kiot số 11,12 và số 13, tầng 1, tòa nhà chung cư 17T1-CT2, khu nhà ở Trung Văn, đường Cương Kiên ,
 phường Trung Văn, quận Nam Từ Liêm, Hà Nội</t>
  </si>
  <si>
    <t>win3160</t>
  </si>
  <si>
    <t>TẦNG 1 THÁP B KHU LAKE VIEW ECOPARK XUÂN QUAN VĂN GIANG HƯNG YÊN</t>
  </si>
  <si>
    <t>win3161</t>
  </si>
  <si>
    <t>TẦNG 1 KHU D KHU LAKE VIEW  ECOPARK XUÂN QUAN VĂN GIANG HUNGE YÊN</t>
  </si>
  <si>
    <t>WIN3162</t>
  </si>
  <si>
    <t>tầng 01, Khối B, Tòa nhà NO-CT1, Hải Đăng City , Phường Mỹ Đình 2, Quận Nam Từ Liêm, TP Hà Nội</t>
  </si>
  <si>
    <t>win3163</t>
  </si>
  <si>
    <t>9/3B Hà Huy Giáp, Phường Thạnh Xuân, Quận 12, HCM</t>
  </si>
  <si>
    <t>WIN3168</t>
  </si>
  <si>
    <t>Số 153 Hữu Hưng, Phường Tây Mỗ, Quận Nam Từ Liêm, HN</t>
  </si>
  <si>
    <t>WIN3169</t>
  </si>
  <si>
    <t>96 phố Định Công, P. Phương Liệt, Quận Thanh Xuân, HN</t>
  </si>
  <si>
    <t>WIN3171</t>
  </si>
  <si>
    <t>54A Đường số 7, khu phố 3, Phường Linh Trung, Quận Thủ Đức, HCM</t>
  </si>
  <si>
    <t>win3173</t>
  </si>
  <si>
    <t>192/72-192/74-192/76 Nguyễn Oanh, Phường 17, Quận Gò Vấp, HCM</t>
  </si>
  <si>
    <t>win3175</t>
  </si>
  <si>
    <t>10B -10C Lê Minh Xuân, Phường 7, Quận Tân Bình, HCM</t>
  </si>
  <si>
    <t>WIN3177</t>
  </si>
  <si>
    <t>Tầng 1, Tòa nhà NO12-2, khu đô thị mới Sài Đồng
, phố Sài Đồng, phường Sài Đồng, quận Long Biên, HN</t>
  </si>
  <si>
    <t>win3178</t>
  </si>
  <si>
    <t>Thôn 2, Xã Ninh Hiệp, Huyện Gia Lâm, HN</t>
  </si>
  <si>
    <t>WIN3179</t>
  </si>
  <si>
    <t>Tầng 1, Tòa nhà CT4-VIMECO, Lô H1, đường Nguyễn Chánh, phường Trung Hòa, quận Cầu Giấy, Hà Nội</t>
  </si>
  <si>
    <t>WIN3180</t>
  </si>
  <si>
    <t>Tầng 1 tòa nhà CT1 - Khu nhà ở cao cấp Skylight, 125D phố Minh Khai, phường Minh Khai, quận Hai Bà Trưng, HN</t>
  </si>
  <si>
    <t>WIN3181</t>
  </si>
  <si>
    <t>"Tầng 1 thuộc Tòa nhà N09-B2 Khu Đô thị mới Dịch Vọng , đường Thành Thái, 
phường Dịch Vọng, Quận Cầu Giấy, Hà Nội"</t>
  </si>
  <si>
    <t>WIN3182</t>
  </si>
  <si>
    <t>Ô số 21 Lô A Biệt Thự BT7, Khu đô thị mới Việt Hưng,
 Phường Giang Biên, Quận Long Biên, HN</t>
  </si>
  <si>
    <t>WIN3183</t>
  </si>
  <si>
    <t>443 ,Đội cấn, quận Ba Đình, HN</t>
  </si>
  <si>
    <t>win3185</t>
  </si>
  <si>
    <t>Phân khu Thương mại 07 (TM01.7) thuộc Chung cư chung cư kết, hợp thương mại 18 tầng tại lô H, P. Linh Tây, Q. Thủ Đức, HCM</t>
  </si>
  <si>
    <t>WIN3187</t>
  </si>
  <si>
    <t>"Lô C3, Tầng 01, Tòa C, Khối nhà B, Dự án Tổ hợp văn phòng, nhà ở cao cấp kết hợp dịch vụ thương mại HBI, 
số 203 Nguyễn Huy Tưởng, phường Thanh Xuân Trung, quận Thanh Xuân, thành phố Hà Nội</t>
  </si>
  <si>
    <t>WIN3188</t>
  </si>
  <si>
    <t>Số 144 đường Hoa Bằng, phường Yên Hòa, quận Cầu Giấy, HN</t>
  </si>
  <si>
    <t>WIN3191</t>
  </si>
  <si>
    <t>kiot số 106, 107 tại tầng 01 lô B (lô 2) Tòa nhà Metropolitan CT36,
 ngõ 177 đường Định Công, tổ 24 phường Định Công, quận Hoàng Mai, HN</t>
  </si>
  <si>
    <t>win3193</t>
  </si>
  <si>
    <t>24 Lê Bình, Phường 4, Quận Tân Bình, HCM</t>
  </si>
  <si>
    <t>WIN3196</t>
  </si>
  <si>
    <t>Số 1B đường Nguyễn Duy Trinh, phường Hoàng Liệt, quận Hoàng Mai, Hà Nội</t>
  </si>
  <si>
    <t>WIN3197</t>
  </si>
  <si>
    <t>Số 2 ngách 8/11 đường Lê Quang Đạo, phường Phú Đô, quận Nam Từ Liêm, HN</t>
  </si>
  <si>
    <t>win3199</t>
  </si>
  <si>
    <t>60 đường số 715, Tạ Quang Bửu, Phường 4, Quận 8, HCM</t>
  </si>
  <si>
    <t>win3204</t>
  </si>
  <si>
    <t>106 Bành Văn Trân Phường 7, Quận Tân Bình, HCM</t>
  </si>
  <si>
    <t>win3205</t>
  </si>
  <si>
    <t>Khu TM DV, Khối B, Khu căn hộ cao tầng Tân Phú IDICO, số 262/13-262/15 Luỹ Bán Bích, Phường, Hòa Thạnh, Quận Tân Phú, HCM</t>
  </si>
  <si>
    <t>win3207</t>
  </si>
  <si>
    <t>WM+ HCM 314 Lê Văn Thọ</t>
  </si>
  <si>
    <t>314 Lê Văn Thọ, Phường 11, Quận Gò Vấp, HCM</t>
  </si>
  <si>
    <t>WIN3208</t>
  </si>
  <si>
    <t>BT1.D8, Khu đô thị mới Trung Văn, đường Trung Văn, Phường Trung Văn, Quận Nam Từ Liêm, TP Hà Nội.</t>
  </si>
  <si>
    <t>win3210</t>
  </si>
  <si>
    <t>BT8-1, Khu đô thị mới Văn Khê, đường Tố Hữu, phường La Khê, quận Hà Đông, HN</t>
  </si>
  <si>
    <t>win3213</t>
  </si>
  <si>
    <t>B5/119K Ấp 2, Xã Phong Phú, Huyện Bình Chánh, HCM</t>
  </si>
  <si>
    <t>win3214</t>
  </si>
  <si>
    <t>56 Đường S9, Phường Tây Thạnh, Quận Tân Phú, HCM</t>
  </si>
  <si>
    <t>WIN3215</t>
  </si>
  <si>
    <t>125 Đường số 17,Phường Tân Quy, Quận 7, HCM</t>
  </si>
  <si>
    <t>win3218</t>
  </si>
  <si>
    <t>89 Phạm Phú Thứ, Phường 11, Quận Tân Bình, HCM</t>
  </si>
  <si>
    <t>WIN3220</t>
  </si>
  <si>
    <t>Số 28 Trần Tử Bình, phường Nghĩa Tân, quận Cầu Giấy, thành phố Hà Nội</t>
  </si>
  <si>
    <t>win3222</t>
  </si>
  <si>
    <t>Ki ốt số 08, tầng 1, tòa nhà chung cư CT4,</t>
  </si>
  <si>
    <t>WIN3223</t>
  </si>
  <si>
    <t>596/2 Tô Ký, Phường Tân Chánh Hiệp, Quận 12, HCM</t>
  </si>
  <si>
    <t>WIN3225</t>
  </si>
  <si>
    <t>75 Tam Trinh, phường Mai Động, quận Hoàng Mai, Hà Nội
 (Đ/c cũ: Tầng 1, tháp B, tòa nhà Helios tower số 75 Tam Trinh, phường Mai Động, quận Hoàng Mai, HN</t>
  </si>
  <si>
    <t>WIN3227</t>
  </si>
  <si>
    <t>Số 15 Trần Khánh Dư, tổ 53, phường Bạch Đằng, quận Hai Bà Trưng, HN</t>
  </si>
  <si>
    <t>win3228</t>
  </si>
  <si>
    <t>Số 44-46 Kiều Mai, phường Phúc Diễn, quận Bắc Từ Liêm, HN</t>
  </si>
  <si>
    <t>win3229</t>
  </si>
  <si>
    <t>tầng 1 thuộc Toà K, Chung cư CT7, Tổ hợp Chung cư cao tầng NCG Residential, Quận Hà Đông, HN</t>
  </si>
  <si>
    <t>WIN3231</t>
  </si>
  <si>
    <t>Tổ 6, Phường Phúc Lợi, Quận Long Biên, HN</t>
  </si>
  <si>
    <t>win3232</t>
  </si>
  <si>
    <t>Số 105 Ngô Xuân Quảng, Thị trấn Trâu Quỳ, Huyện Gia Lâm, HN</t>
  </si>
  <si>
    <t>WIN3237</t>
  </si>
  <si>
    <t>Số 23 ngõ 136 đường Cầu Diễn, Tổ Dân Phố Ngọa Long 1, phường Minh Khai, quận Bắc Từ Liêm, Hà Nội</t>
  </si>
  <si>
    <t>win3238</t>
  </si>
  <si>
    <t>tầng 1 Khu nhà ở cao cấp BMM, phường Phúc La, quận Hà Đông, Thành phố Hà Nội</t>
  </si>
  <si>
    <t>win3239</t>
  </si>
  <si>
    <t>Tòa nhà T1  khu đô thị mới Nam An Khánh, Hoài Đức, Hà Nội</t>
  </si>
  <si>
    <t>win3241</t>
  </si>
  <si>
    <t>WM+ HCM 1206 Lê Đức Thọ</t>
  </si>
  <si>
    <t>1206 Lê Đức Thọ, Phường 13, Quận Gò Vấp, HCM</t>
  </si>
  <si>
    <t>win3242</t>
  </si>
  <si>
    <t>Nhà số 4 đường D7 (khu nhà ở Nam Long MR), khu phố 6, Phường Phước Long B, Quận 9, HCM</t>
  </si>
  <si>
    <t>win3243</t>
  </si>
  <si>
    <t>53 Vườn Lài, Phường Phú Thọ Hòa, Quận Tân Phú, HCM</t>
  </si>
  <si>
    <t>WIN3245</t>
  </si>
  <si>
    <t>Số 191 Xuân Đỉnh, phường Xuân Đỉnh, Quận Bắc Từ Liêm, thành phố Hà Nội</t>
  </si>
  <si>
    <t>WIN3246</t>
  </si>
  <si>
    <t>Số 140-142 Nguyễn Sơn, phường Bồ Đề, Quận Long Biên, HN</t>
  </si>
  <si>
    <t>win3247</t>
  </si>
  <si>
    <t>Villa 2-24, Khu nhà ở và trung tâm thương mại, phường Hà Cầu, quận Hà Đông, HN</t>
  </si>
  <si>
    <t>WIN3248</t>
  </si>
  <si>
    <t>Lô số 7-628, đường Hoàng Hoa Thám, phường Bưởi, quận Tây Hồ, HN</t>
  </si>
  <si>
    <t>win3253</t>
  </si>
  <si>
    <t>472 Phạm Văn Bạch, Phường 12, Quận Gò Vấp, HCM</t>
  </si>
  <si>
    <t>WIN3254</t>
  </si>
  <si>
    <t>54 B Nguyễn Thị Huỳnh, Phường 11, Quận Phú Nhuận, HCM</t>
  </si>
  <si>
    <t>WIN3257</t>
  </si>
  <si>
    <t>199 Nguyễn Văn Tăng, Phường Long Thạnh Mỹ, Quận 9, HCM</t>
  </si>
  <si>
    <t>WIN3258</t>
  </si>
  <si>
    <t>B57 Khu phố 3, Phường Đông Hưng Thuận, Quận 12, HCM</t>
  </si>
  <si>
    <t>win3259</t>
  </si>
  <si>
    <t>Khu TM tầng 1 Block A Chung Cư Flora, tại dự án Fuji Residence, PLB, Quận 9, HCM</t>
  </si>
  <si>
    <t>win3260</t>
  </si>
  <si>
    <t>Số 135 Phố Cửu Việt 2, Thị Trấn Trâu Quỳ, Huyện Gia Lâm, HN</t>
  </si>
  <si>
    <t>WIN3261</t>
  </si>
  <si>
    <t>Thôn Đào Xuyên, xã Đa Tốn, Huyện Gia Lâm, HN</t>
  </si>
  <si>
    <t>WIN3264</t>
  </si>
  <si>
    <t>Số 15 ngõ 259 Yên Hòa, phường Yên Hòa, quận Cầu Giấy, HN</t>
  </si>
  <si>
    <t>WIN3265</t>
  </si>
  <si>
    <t>Tầng 1, tòa nhà N01-T4, phường Xuân Tảo, quận Bắc Từ Liêm, thành phố Hà Nội</t>
  </si>
  <si>
    <t>WIN3266</t>
  </si>
  <si>
    <t>Lô 01, tầng 1 Nhà chung cư cao tầng CT2-E tại ô đất CT2, Phường Mễ Trì, Quận Nam Từ Liêm, HN</t>
  </si>
  <si>
    <t>win3274</t>
  </si>
  <si>
    <t>10-10B Nguyễn Hữu Tiến, Phường Tây Thạnh, Quận Tân Phú, HCM</t>
  </si>
  <si>
    <t>WIN3275</t>
  </si>
  <si>
    <t>Số 254 đưởng Cổ Bi, xã Cổ Bi, huyện Gia Lâm, Hà Nội</t>
  </si>
  <si>
    <t>WIN3276</t>
  </si>
  <si>
    <t>Số 250 đường Lạc Long Quân, phường Bưởi, quận Tây Hồ, Hà Nội</t>
  </si>
  <si>
    <t>WIN3277</t>
  </si>
  <si>
    <t>Xóm ngoài, Xã Uy Nỗ, Huyện Đông Anh, Hà Nội</t>
  </si>
  <si>
    <t>WIN3278</t>
  </si>
  <si>
    <t>Số 290-292 đường Nguyễn Trãi, phường Trung Văn, Quận Nam Từ Liêm, Hà Nội</t>
  </si>
  <si>
    <t>WIN3279</t>
  </si>
  <si>
    <t>Số 207 đường Lương Thế Vinh, phường Trung Văn, quận Nam Từ Liêm, Hà Nội</t>
  </si>
  <si>
    <t>WIN3280</t>
  </si>
  <si>
    <t>TDP số 5 Mễ Trì Hạ, phường Mễ Trì, quận Nam Từ Liêm, Hà Nội.</t>
  </si>
  <si>
    <t>win3281</t>
  </si>
  <si>
    <t>TT3 40-41, Xã Ngũ Hiệp, Tứ Hiệp, Thanh Trì, TP. Hà Nội</t>
  </si>
  <si>
    <t>WIN3282</t>
  </si>
  <si>
    <t>130E-130G Đường Gò Dưa, Khu phố 3, Phường Tam Bình, Quận Thủ Đức, HCM</t>
  </si>
  <si>
    <t>WIN3283</t>
  </si>
  <si>
    <t>Khu dân cư mở rộng 1/45 Đường Nguyễn Văn Qúa, Phường Đông Hưng Thuận Quận 12, HCM</t>
  </si>
  <si>
    <t>WIN3285</t>
  </si>
  <si>
    <t>1/23B Ấp 3 xã Đông Thạnh, Huyện Hóc Môn, HCM</t>
  </si>
  <si>
    <t>WIN3286</t>
  </si>
  <si>
    <t>108 đường ĐHT02, Phường Đông Hưng Thuận, Quận 12, HCM</t>
  </si>
  <si>
    <t>WIN3287</t>
  </si>
  <si>
    <t>173 Liên khu 4-5, Phường Bình Hưng Hòa, Quận Bình Tân, TP. Hồ Chí Minh Việt Nam</t>
  </si>
  <si>
    <t>WIN3290</t>
  </si>
  <si>
    <t>Số 371 Cao Lỗ, xã Uy Nỗ, huyện Đông Anh, HN</t>
  </si>
  <si>
    <t>win3291</t>
  </si>
  <si>
    <t>Số 2-NV1, xã Tân Triều, huyện Thanh Trì, Hà Nội</t>
  </si>
  <si>
    <t>win3292</t>
  </si>
  <si>
    <t>318/1 Phạm Hùng, Phường 5, Quận 8, HCM</t>
  </si>
  <si>
    <t>win3294</t>
  </si>
  <si>
    <t>C3/5 Ấp 3 xã Vĩnh Lộc A, Huyện Bình Chánh, HCM</t>
  </si>
  <si>
    <t>WIN3296</t>
  </si>
  <si>
    <t>25 Bùi Công Trừng, Phường Thạnh Xuân, Quận 12, HCM</t>
  </si>
  <si>
    <t>WIN3301</t>
  </si>
  <si>
    <t>Tổ dân phố số 4, phường Phú Đô, quận Nam Từ Liêm, Hà Nội</t>
  </si>
  <si>
    <t>WIN3303</t>
  </si>
  <si>
    <t>BT1- Lô 8, Khu đô thị Mễ Trì Hạ, đường Mễ Trì Hạ, Phường Mễ Trì, quận Nam Từ Liêm</t>
  </si>
  <si>
    <t>WIN3304</t>
  </si>
  <si>
    <t>Số 217A Quan Hoa, phường Quan Hoa, Quận Cầu Giấy, Hà Nội</t>
  </si>
  <si>
    <t>WIN3305</t>
  </si>
  <si>
    <t>P7-SH-01, tòa nhà P7, dư án Vinhomes Central Park 722, đường Điện Biên Phủ, Phường 22, Quận Bình Thạnh, HCM</t>
  </si>
  <si>
    <t>WIN3307</t>
  </si>
  <si>
    <t>106-108 Tân Sơn Hòa, Phường 2, Quận Tân Bình, TP. Hồ Chí Minh Việt Nam</t>
  </si>
  <si>
    <t>win3311</t>
  </si>
  <si>
    <t>E13, đường Yên Xá, Khu đấu giá quyền sử dụng đất, xã Tân Triều, Thanh Trì, Hà Nội</t>
  </si>
  <si>
    <t>WIN3312</t>
  </si>
  <si>
    <t>Số 100, đường K2, phường Cầu Diễn, quận Nam Từ Liêm, Hà Nội</t>
  </si>
  <si>
    <t>win3316</t>
  </si>
  <si>
    <t>126/4/1 Ấp Tây Lân Tổ 21 Xã Bà Điểm, Huyện Hóc Môn, HCM</t>
  </si>
  <si>
    <t>win3321</t>
  </si>
  <si>
    <t>G-1-02 tại tầng 1, căn số 2 Block G, thuộc BS, Lô13B Khu, dân cư Conic Xã Phong Phú, Huyện Bình, Chánh, HCM</t>
  </si>
  <si>
    <t>WIN3322</t>
  </si>
  <si>
    <t>Tầng 1, tòa 17T4, Tòa nhà Hapulico Complex, Số 01 phố Nguyễn Huy Tưởng, 
phường Thanh Xuân Trung, quận Thanh Xuân, thành phố Hà Nội</t>
  </si>
  <si>
    <t>win3323</t>
  </si>
  <si>
    <t>Số 105-107 Tân Xuân, phường Xuân Đỉnh, quận Bắc Từ Liêm, Hà Nội</t>
  </si>
  <si>
    <t>WIN3324</t>
  </si>
  <si>
    <t>Xóm 3, Thôn Cổ Điển, Xã Hải Bối, huyện Đông Anh, Hà Nội</t>
  </si>
  <si>
    <t>WIN3327</t>
  </si>
  <si>
    <t>79 Liên khu 5-6, KP 5, Phường Bình Hưng Hòa B, Quận Bình Tân, TP. Hồ Chí Minh Việt Nam</t>
  </si>
  <si>
    <t>WIN3330</t>
  </si>
  <si>
    <t>901 Tỉnh lộ 43, KP2, Phường Bình Chiểu, Quận Thủ Đức, HCM</t>
  </si>
  <si>
    <t>WIN3337</t>
  </si>
  <si>
    <t>Số 70-72 đường Tựu Liệt, thị trấn Văn Điển, huyện Thanh Trì, Hà Nội</t>
  </si>
  <si>
    <t>win3339</t>
  </si>
  <si>
    <t>6 Trần Thị Nghỉ, Phường 7, Quận Gò Vấp, HCM</t>
  </si>
  <si>
    <t>WIN3342</t>
  </si>
  <si>
    <t>B2 Dự án Pandora, số 53 Phố Triều Khúc, phường Thanh Xuân Bắc, quận Thanh Xuân, Hà Nội</t>
  </si>
  <si>
    <t>win3346</t>
  </si>
  <si>
    <t>Số 204 đường Thanh Bình, phường Mộ Lao, quận Hà Đông, Hà Nội</t>
  </si>
  <si>
    <t>WIN3347</t>
  </si>
  <si>
    <t>Số 173 TDP số 4, phường Xuân Phương, quận Nam Từ Liêm, Hà Nội</t>
  </si>
  <si>
    <t>WIN3350</t>
  </si>
  <si>
    <t>Số 777 đường Bạch Đằng, Phường Bạch Đằng, Hai Bà Trưng, Hà Nội</t>
  </si>
  <si>
    <t>win3352</t>
  </si>
  <si>
    <t>23N và 24N Nguyễn Thị Tần, Phường 2, Quận 8, HCM</t>
  </si>
  <si>
    <t>win3353</t>
  </si>
  <si>
    <t>1132 Quốc lộ 50, Ấp 3, Xã Bình Hưng, Huyện Bình Chánh, HCM</t>
  </si>
  <si>
    <t>WIN3355</t>
  </si>
  <si>
    <t>102 Khu phố 2, Đường số 29, Phường Bình Trị Đông, Quận Bình Tân, TP. Hồ Chí Minh Việt Nam</t>
  </si>
  <si>
    <t>WIN3356</t>
  </si>
  <si>
    <t>Số 13 Đường 78 Ấp Đình, Xã Tân Phú Trung, Huyện Củ Chi, HCM</t>
  </si>
  <si>
    <t>WIN3357</t>
  </si>
  <si>
    <t>3357 - WM+ BDG 103/1 Khu Phố 1A</t>
  </si>
  <si>
    <t>103/1 Khu phố 1A, Phường An Phú, Thành phố Thuận An, T. Bình Dương Việt Nam</t>
  </si>
  <si>
    <t>WIN3366</t>
  </si>
  <si>
    <t>Lô 01, tầng 1 Nhà chung cư cao tầng CT2-E tại ô đất CT2, phường Mễ Trì, 
quận Nam Từ Liêm, thành phố Hà Nội</t>
  </si>
  <si>
    <t>win3369</t>
  </si>
  <si>
    <t>TDP Viên 5, phường Cổ Nhuế 2, quận Bắc Từ Liêm, HN</t>
  </si>
  <si>
    <t>WIN3370</t>
  </si>
  <si>
    <t>Tầng 1 Chung cư Yên Hòa Sunshine, Số 9 phố Vũ Phạm Hàm, Phường Yên Hòa, quận Cầu Giấy, Hà Nội</t>
  </si>
  <si>
    <t>WIN3371</t>
  </si>
  <si>
    <t>Số 23-25 đường Nguyễn Khả Trạc, phường Mai Dịch, Quận Cầu Giấy, thành phố Hà Nội</t>
  </si>
  <si>
    <t>WIN3379</t>
  </si>
  <si>
    <t>Căn L6-SH.01A, tòa L6 Tại Vinhomes Central Park, 720A Đường Điện Biên Phủ, Phường 22, Quận Bình Thạnh, HCM</t>
  </si>
  <si>
    <t>WIN3386</t>
  </si>
  <si>
    <t>909 Nguyễn Duy Trinh, Phường Phú Hữu, Quận 9, HCM</t>
  </si>
  <si>
    <t>WIN3387</t>
  </si>
  <si>
    <t>651A, 653 Tỉnh lộ 43, Khu phố 4, Phường Tam Bình, Quận Thủ Đức, HCM</t>
  </si>
  <si>
    <t>WIN3388</t>
  </si>
  <si>
    <t>602/52 Điện Biên Phủ, Phường 22, Quận Bình Thạnh, HCM</t>
  </si>
  <si>
    <t>WIN3389</t>
  </si>
  <si>
    <t>135/37/60-62 Nguyễn Hữu Cảnh, Phường 22, Quận Bình Thạnh, HCM</t>
  </si>
  <si>
    <t>WIN3392</t>
  </si>
  <si>
    <t>26/4B Ấp Đông Lân, Xã Bà Điểm, Huyện Hóc Môn, HCM</t>
  </si>
  <si>
    <t>WIN3394</t>
  </si>
  <si>
    <t>0.01, 02, 03 Lô A. Khu nhà ở gia đình LLVT Quân khu 7, số 41 đường TMT2A, Phường Trung Mỹ Tây, Quận 12, HCM</t>
  </si>
  <si>
    <t>WIN3404</t>
  </si>
  <si>
    <t>NV36, Khu đô thị mới Trung Văn, phường Trung Văn, quận Nam Từ Liêm, Hà Nội.</t>
  </si>
  <si>
    <t>win3411</t>
  </si>
  <si>
    <t>2D -2E Lương Thế Vinh, Phường Tân Thới Hòa, Quận Tân Phú, HCM</t>
  </si>
  <si>
    <t>WIN3413</t>
  </si>
  <si>
    <t>18 Đường số 2, Khu nhà Hiệp Bình Chánh, KP 5, Hiệp Bình Chánh, Quận Thủ Đức, HCM</t>
  </si>
  <si>
    <t>win3414</t>
  </si>
  <si>
    <t>F12/2G Ấp 6, xã Vĩnh Lộc A, Huyện Bình Chánh, HCM</t>
  </si>
  <si>
    <t>WIN3419</t>
  </si>
  <si>
    <t>744 Tỉnh lộ 43, KP3, Phường Bình Chiểu, Quận Thủ Đức, HCM</t>
  </si>
  <si>
    <t>WIN3420</t>
  </si>
  <si>
    <t>45 Đường TL 27, KP3B, Phường Thạnh Lộc, Quận 12, HCM</t>
  </si>
  <si>
    <t>win3422</t>
  </si>
  <si>
    <t>419 Ba Đình, Phường 9, Quận 8, HCM</t>
  </si>
  <si>
    <t>win3426</t>
  </si>
  <si>
    <t>3/123 Ấp Nhị Tân 1, xã Tân Thới Nhì, Huyện Hóc Môn, HCM</t>
  </si>
  <si>
    <t>win3430</t>
  </si>
  <si>
    <t>C12/13B Liên Ấp 123, Ấp 3, Xã Vĩnh Lộc B, Huyện Bình Chánh, HCM</t>
  </si>
  <si>
    <t>WIN3433</t>
  </si>
  <si>
    <t>Số 68 Hoàng Như Tiếp, phường Bồ Đề, quận Long Biên, Hà Nội</t>
  </si>
  <si>
    <t>WIN3434</t>
  </si>
  <si>
    <t>Số 91 Đốc Ngữ, phường Liễu Giai, quận Ba Đình, Hà Nội</t>
  </si>
  <si>
    <t>win3441</t>
  </si>
  <si>
    <t>E8/2H Ấp 5, xã Vĩnh Lộc A, Huyện Bình Chánh, HCM</t>
  </si>
  <si>
    <t>win3443</t>
  </si>
  <si>
    <t>1191-1189 Phạm Văn Bạch, Phường 12, Quận Gò Vấp, HCM</t>
  </si>
  <si>
    <t>win3445</t>
  </si>
  <si>
    <t>41 Đường 59, Phường 14, Quận Gò Vấp, (Thửa đất số 737, tờ bản đồ số 14 tại, phường 14, Quân Gò Vấp. HCM</t>
  </si>
  <si>
    <t>WIN3446</t>
  </si>
  <si>
    <t>Số A12-BT1, đường Lưu Hữu Phước, KĐT Mỹ Đình 2, phường Mỹ Đình 2, quận Nam Từ Liêm, Hà Nội</t>
  </si>
  <si>
    <t>win3448</t>
  </si>
  <si>
    <t>39A1 Bình Chiểu, KP3, Phường Bình Chiểu, Quận Thủ Đức, HCM</t>
  </si>
  <si>
    <t>win3449</t>
  </si>
  <si>
    <t>Lô G9, tầng 1,(trệt) thuộc khối CC Tháp AB, Khu dân cư cao, tầng Thành Thái, 7/28  Đường Thành Thái Phường 14, Quận 10, HCM</t>
  </si>
  <si>
    <t>WIN3454</t>
  </si>
  <si>
    <t>Tổ Dân phố Tháp, phường Đại Mỗ, Nam Từ Liêm, Hà Nội</t>
  </si>
  <si>
    <t>win3455</t>
  </si>
  <si>
    <t>Tầng 1 Tòa nhà 18T1- Lô HH6 – Khu đô thị Nam An Khánh- 
xã An Khánh-huyện Hoài Đức, HN</t>
  </si>
  <si>
    <t>win3456</t>
  </si>
  <si>
    <t>77 A Dương Đình Hội, Phước Long B, Quận 9, HCM</t>
  </si>
  <si>
    <t>WIN3465</t>
  </si>
  <si>
    <t>Tầng 1, Công trình nhà ở cao tầng tại số 671 Hoàng Hoa Thám, phường Vĩnh Phúc, quận Ba Đình, Hà Nội</t>
  </si>
  <si>
    <t>WIN3466</t>
  </si>
  <si>
    <t>Tầng 1, Tổ hợp nhà ở văn phòng làm việc và dịch vụ, xã Tả Thanh Oai, huyện Thanh Trì, HN</t>
  </si>
  <si>
    <t>WIN3469</t>
  </si>
  <si>
    <t>109 đường 39 ấp Trung 2, Phường Bình Trưng Tây, Quận 2, HCM</t>
  </si>
  <si>
    <t>WIN3473</t>
  </si>
  <si>
    <t>60 Đường số 9, KP 1, Phường Linh Tây, Quận Thủ Đức, HCM</t>
  </si>
  <si>
    <t>win3476</t>
  </si>
  <si>
    <t>Tầng 01, chung cư CT2, Dự án Khu nhà ở xã hội Phú Lãm, Phường Phú Lãm, Quận Hà Đông, HN</t>
  </si>
  <si>
    <t>WIN3477</t>
  </si>
  <si>
    <t>Số 228 đường Vĩnh Hưng, phường Vĩnh Hưng, quận Hoàng Mai, Hà Nội</t>
  </si>
  <si>
    <t>win3478</t>
  </si>
  <si>
    <t>Số 80 đường Kẻ Vẽ, phường Đông Ngạc, quận Bắc Từ Liêm, Hà Nội</t>
  </si>
  <si>
    <t>win3484</t>
  </si>
  <si>
    <t>101/2 Ấp 4, Xã Xuân Thới Thượng, Huyện Hóc Môn, HCM</t>
  </si>
  <si>
    <t>win3496</t>
  </si>
  <si>
    <t>Tầng 1, Tòa N02-T1 Khu Đoàn Ngoại Giao, phường Xuân Tảo, Quận Bắc Từ Liêm, HN</t>
  </si>
  <si>
    <t>WIN3497</t>
  </si>
  <si>
    <t>Tằng 1, Tòa nhà Lilama Hà Nội, 52 Lĩnh Nam, Mai Động, Hoàng Mai, Hà Nội</t>
  </si>
  <si>
    <t>WIN3499</t>
  </si>
  <si>
    <t>Thôn Hà Phong, xã Liên Hà, huyện Đông Anh, Hà Nội</t>
  </si>
  <si>
    <t>WIN3500</t>
  </si>
  <si>
    <t>Tầng 1, Chung cư cao tầng , Khu nhà cán bộ Học viện Quốc Phòng, ô đất O17-HH2,  Phường Xuân La, Quận Tây Hồ, HN</t>
  </si>
  <si>
    <t>win3502</t>
  </si>
  <si>
    <t>47-49-51 Trần Văn Ơn, Phường Tân Sơn Nhì, Quận Tân Phú, HCM</t>
  </si>
  <si>
    <t>win3505</t>
  </si>
  <si>
    <t>152 Lê Lợi, Phường 4, Quận Gò Vấp, HCM</t>
  </si>
  <si>
    <t>win3508</t>
  </si>
  <si>
    <t>15 Đường CN6, Phường Sơn Kỳ, Quận Tân Phú, HCM</t>
  </si>
  <si>
    <t>WIN3512</t>
  </si>
  <si>
    <t>Đội 5, thôn Yên Kiện, xã Ngọc Hồi, Thanh trì, HN</t>
  </si>
  <si>
    <t>WIN3516</t>
  </si>
  <si>
    <t>37/2B-37/2D Ấp Mỹ Hòa, Xã Trung Chánh, Huyện Hóc Môn, HCM</t>
  </si>
  <si>
    <t>WIN3528</t>
  </si>
  <si>
    <t>Số 69 Bắc Cầu, phường Ngọc Thụy, quận Long Biên, Hà Nội</t>
  </si>
  <si>
    <t>WIN3529</t>
  </si>
  <si>
    <t>Tầng 1, Ô OCT2 tại Khu Chức Năng Đô thị, Phường Xuân Phương, quận Nam Từ Liêm, Hà Nội</t>
  </si>
  <si>
    <t>WIN3530</t>
  </si>
  <si>
    <t>Tầng 1, Khu trung tâm thương mại – Tòa nhà Five Star Garden, số 2 Kim Giang , phường Kim Giang, quận Thanh Xuân, Hà Nội</t>
  </si>
  <si>
    <t>WIN3531</t>
  </si>
  <si>
    <t>Tầng 1, Khu nhà ở kết hợp thương mại và dịch vụ, số 6 Lê Văn Thiêm, phường Thanh Xuân Trung, quận Thanh Xuân, Hà Nội</t>
  </si>
  <si>
    <t>WIN3533</t>
  </si>
  <si>
    <t>C01.02 tầng 1 khối đế số 156A Nguyễn Hữu Thọ, xã Phước Kiển, Huyện Nhà Bè, HCM</t>
  </si>
  <si>
    <t>WIN3534</t>
  </si>
  <si>
    <t>HCM 860/80/22 Xô Viết Nghệ Tĩnh, Phường 25, Quận Bình Thạnh, HCM</t>
  </si>
  <si>
    <t>WIN3537</t>
  </si>
  <si>
    <t>A3.SH.10, tầng 1, tòa A3 (HH6-3), Vinhomes Golden River, Số 2 Tôn Đức Thắng, Phường Bến Nghé, Quận 1, HCM</t>
  </si>
  <si>
    <t>win3540</t>
  </si>
  <si>
    <t>Tầng 1,tòa nhà 2A, số 136 Hồ Tùng Mậu, phường Phú Diễn, quận Bắc Từ Liêm, Hà Nội</t>
  </si>
  <si>
    <t>WIN3541</t>
  </si>
  <si>
    <t>Tầng 2, SH13 và SH14 – Tháp B- tòa nhà AZ SKY –
 Lô A1/CN1 KĐT mới Định Công, phường Định Công, quận Hoàng Mai, HN</t>
  </si>
  <si>
    <t>win3552</t>
  </si>
  <si>
    <t>TT7-7 Khu đô thị mới Văn Phú, phường Phú La, quận Hà Đông, HN</t>
  </si>
  <si>
    <t>WIN3553</t>
  </si>
  <si>
    <t>Số 42 Vũ Xuân Thiều, phường Sài Đồng, quận Long Biên, HN</t>
  </si>
  <si>
    <t>WIN3554</t>
  </si>
  <si>
    <t>Đội 3, thôn Lạc Thị, xã Ngọc Hồi, huyện Thanh trì, HN</t>
  </si>
  <si>
    <t>WIN3555</t>
  </si>
  <si>
    <t>Lô 4, TT19-20 Khu nhà CBNV VP TW Đảng, phường Xuân Phương, quận Nam Từ Liêm, thành phố Hà Nội</t>
  </si>
  <si>
    <t>win3559</t>
  </si>
  <si>
    <t>64-66 Huỳnh Thiên Lộc, Phường Hòa Thạnh, Quận Tân Phú, HCM</t>
  </si>
  <si>
    <t>win3562</t>
  </si>
  <si>
    <t>25 Lô A Trường Sơn, Phường 15, Quận 10, HCM</t>
  </si>
  <si>
    <t>WIN3563</t>
  </si>
  <si>
    <t>137-137/1 Trần Hữu Trang, Phường 10, Quận Phú Nhuận, HCM</t>
  </si>
  <si>
    <t>WIN3566</t>
  </si>
  <si>
    <t>143C Lê Văn Khương, Ấp 5, xã Đông Thạnh, Huyện Hóc Môn, HCM</t>
  </si>
  <si>
    <t>WIN3569</t>
  </si>
  <si>
    <t>359 Lĩnh Nam, phường Vĩnh Hưng, quận Hoàng Mai, tp. Hà Nội</t>
  </si>
  <si>
    <t>WIN3571</t>
  </si>
  <si>
    <t>CĂN S3-01 TẦNG 1 THÁP SKY 3 (A4)  KHU CĂN HỘ VỊNH THỦY CHUNG CƯ CAO TẦNG AQUA BAY CT29-30 KDTTM VÀ DV ECOPARK VĂN GIANG HƯNG YÊN</t>
  </si>
  <si>
    <t>WIN3572</t>
  </si>
  <si>
    <t>căn S1-01, tầng 1 tháp Sky 1 (b1)  khu căn hộ vịnh thủy , Ecopark xuân quan hưng yên</t>
  </si>
  <si>
    <t>WIN3573</t>
  </si>
  <si>
    <t>Số 184 Phố Bồ Đề, tổ 12, phường Bồ Đề, quận Long Biên, HN</t>
  </si>
  <si>
    <t>WIN3583</t>
  </si>
  <si>
    <t>ô 2, Khu Hoàng Liệt, ngõ 2 Hoàng Liệt, phường Hoàng Liệt, quận Hoàng Mai, Hà Nội</t>
  </si>
  <si>
    <t>WIN3594</t>
  </si>
  <si>
    <t>206 Đình Phong Phú, KP3, Phường Tăng Nhơn Phú B, Quận 9, HCM</t>
  </si>
  <si>
    <t>WIN3595</t>
  </si>
  <si>
    <t>165 - 167  An Dương Vương, KP4, Phường An Lạc, Quận Bình Tân, HCM</t>
  </si>
  <si>
    <t>win3599</t>
  </si>
  <si>
    <t>Số 6 Phố Viên, phường Cổ Nhuế 2, quận Bắc Từ Liêm, Hà Nội</t>
  </si>
  <si>
    <t>win3601</t>
  </si>
  <si>
    <t>Tầng 1, tòa nhà Sông Đà-Hà Đông, số 110 Trần Phú,Phường Mộ Lao, quận Hà Đông, HN</t>
  </si>
  <si>
    <t>WIN3605</t>
  </si>
  <si>
    <t>68 Hồ Văn Long, KP1, Phường Bình Hưng Hòa B, Quận Bình Tân, HCM</t>
  </si>
  <si>
    <t>WIN3608</t>
  </si>
  <si>
    <t>Tầng 1, tháp B, HongKong Tower, 243A Đê La Thành, phường Láng Thượng, quận Đống Đa, HN</t>
  </si>
  <si>
    <t>win3609</t>
  </si>
  <si>
    <t>Số 156 , tổ 7, phường Phú Lãm, quận Hà Đông, HN</t>
  </si>
  <si>
    <t>WIN3617</t>
  </si>
  <si>
    <t>Phố Vân Trì, xã Vân Nội, huyện Đông Anh, HN</t>
  </si>
  <si>
    <t>WIN3618</t>
  </si>
  <si>
    <t>Tầng 1, tòa CT1, khu nhà ở E4, khu đô thị mới Yên Hòa, phường Yên Hòa, quận Cầu Giấy, HN</t>
  </si>
  <si>
    <t>win3619</t>
  </si>
  <si>
    <t>23 I Khuông Việt, Phường Phú Trung, Quận Tân Phú, HCM</t>
  </si>
  <si>
    <t>win3620</t>
  </si>
  <si>
    <t>404 A-B-C Nguyễn Oanh, Phường 6, (Kế 13 A Đường 30), Quận Gò Vấp, HCM</t>
  </si>
  <si>
    <t>win3621</t>
  </si>
  <si>
    <t>418 Nguyễn Văn Công, Phường 3, Quận Gò Vấp, HCM</t>
  </si>
  <si>
    <t>WIN3622</t>
  </si>
  <si>
    <t>Số 299, TDP Chợ, phường Đại Mỗ, quận Nam Từ Liêm , Hà Nội</t>
  </si>
  <si>
    <t>win3623</t>
  </si>
  <si>
    <t>Số nhà 01, phố Phúc Thịnh,tổ dân phố 16 , phường Kiến Hưng, quận Hà Đông , HN</t>
  </si>
  <si>
    <t>WIN3625</t>
  </si>
  <si>
    <t>Tầng 1, Tòa nhà CT3, Khu đô thị mới Trung Văn, phường Trung Văn, quận Nam Từ Liêm, Hà Nội</t>
  </si>
  <si>
    <t>WIN3630</t>
  </si>
  <si>
    <t>Số 17/4 Nguyễn Thị Kiểu - KP 3, Phường Tân Thới Hiệp, Quận 12, HCM</t>
  </si>
  <si>
    <t>WIN3634</t>
  </si>
  <si>
    <t>53-55 Bùi Tư Toàn, Khu Phố 5, Phường An Lạc, Quận Bình Tân, HCM</t>
  </si>
  <si>
    <t>win3635</t>
  </si>
  <si>
    <t>104 Thống Nhất, Phường 10, Quận Gò Vấp, HCM</t>
  </si>
  <si>
    <t>win3639</t>
  </si>
  <si>
    <t>Tầng 1, Toà TV-Tower , Xã Đức Thượng, huyện Hoài Đức, HN</t>
  </si>
  <si>
    <t>WIN3641</t>
  </si>
  <si>
    <t>Số 25 phố Lãng Yên, phường Thanh Lương, quận Hai Bà Trưng, HN</t>
  </si>
  <si>
    <t>WIN3644</t>
  </si>
  <si>
    <t>58 Nguyễn Phúc Chu, Phường 15, Quận Tân Bình, HCM</t>
  </si>
  <si>
    <t>WIN3645</t>
  </si>
  <si>
    <t>1/54 Thanh Đa, Phường 27, Quận Bình Thạnh, HCM</t>
  </si>
  <si>
    <t>WIN3646</t>
  </si>
  <si>
    <t>1266 Kha Vạn Cân, Khu Phố 2, Phường Linh Trung, Quận Thủ Đức, HCM</t>
  </si>
  <si>
    <t>WIN3647</t>
  </si>
  <si>
    <t>28 Đường 14, Khu Phố 15, Phường BBH A, Quận Bình Tân, HCM</t>
  </si>
  <si>
    <t>win3649</t>
  </si>
  <si>
    <t>36 Đức Thắng, phường Đức Thắng, quận Bắc Từ Liêm, Hà Nội</t>
  </si>
  <si>
    <t>WIN3651</t>
  </si>
  <si>
    <t>Số 1 tổ 7, Phường Phúc Lợi, quận Long Biên, Hà Nội</t>
  </si>
  <si>
    <t>WIN3652</t>
  </si>
  <si>
    <t>DV01 , Nhà CT1, khu nhà Thạch Bàn, phường Thạch Bàn, quận Long Biên, HN</t>
  </si>
  <si>
    <t>WIN3653</t>
  </si>
  <si>
    <t>Tầng 1, CT1, Mỹ Đình Plaza 2, phường Mỹ Đình 2, quận Nam Từ Liêm, Hà Nội</t>
  </si>
  <si>
    <t>WIN3659</t>
  </si>
  <si>
    <t>Xóm 8, Ninh Hiệp, Huyện Gia Lâm, TP Hà Nội</t>
  </si>
  <si>
    <t>WIN3663</t>
  </si>
  <si>
    <t>56-58 Đường Số 23, Phường 10, Quận 6, HCM</t>
  </si>
  <si>
    <t>win3666</t>
  </si>
  <si>
    <t>14/6 Hoàng Dư Khương, Phường 12, Quận 10, HCM</t>
  </si>
  <si>
    <t>win3667</t>
  </si>
  <si>
    <t>117 Dương Quảng Hàm, Phường 5, Quận Gò Vấp, HCM</t>
  </si>
  <si>
    <t>WIN3669</t>
  </si>
  <si>
    <t>3669 - WM+ BDG Ô 23-DC01 KDC Viet Sing</t>
  </si>
  <si>
    <t>Ô 23, DC01, Khu Phố 4, Phường An Phú, Thành phố Thuận An, T. Bình Dương Việt Nam</t>
  </si>
  <si>
    <t>WIN3670</t>
  </si>
  <si>
    <t>VM+HCM 85A Quốc Lộ 13 Cũ, Khu Phố 3, Phường Hiệp Bình Phước, Quận Thủ Đức, HCM</t>
  </si>
  <si>
    <t>WIN3673</t>
  </si>
  <si>
    <t>336/55 Nguyễn Văn Luông, Phường 12, Quận 6, HCM</t>
  </si>
  <si>
    <t>WIN3675</t>
  </si>
  <si>
    <t>586 Nguyễn Duy Trinh, Khu Phố 1, Phường Bình Trưng Đông, Quận 2, TP. Hồ Chí Minh Việt Nam</t>
  </si>
  <si>
    <t>WIN3677</t>
  </si>
  <si>
    <t>135 B Đường Số 20, Phường 5, Quận Gò Vấp, HCM</t>
  </si>
  <si>
    <t>WIN3678</t>
  </si>
  <si>
    <t>60 Lê Văn Chí, Khu Phố 3, Phường Linh Trung, Quận Thủ Đức, HCM</t>
  </si>
  <si>
    <t>win3679</t>
  </si>
  <si>
    <t>"Kiot 60-62, Tầng 1, Toà B1.4-HH01C, KĐT Thanh Hà-Cienco 5, xã Cự Khê, 
huyện Thanh Oai, Hà Nội"</t>
  </si>
  <si>
    <t>WIN3682</t>
  </si>
  <si>
    <t>Số TT4&amp;TT5- Khu nhà ở XH và TM, BTL Tăng thiết giáp, Phường Mỹ Đình 1, Quận Nam Từ Liêm, HN</t>
  </si>
  <si>
    <t>WIN3683</t>
  </si>
  <si>
    <t>Số 30 Việt Hưng, Phường Việt Hưng, Quận Long Biên, HN</t>
  </si>
  <si>
    <t>win3690</t>
  </si>
  <si>
    <t>Thôn Vân Lũng, xã An Khánh, huyện Hoài Đức, HN</t>
  </si>
  <si>
    <t>WIN3691</t>
  </si>
  <si>
    <t>Lô BT3- ô số 24, KDT mới Pháp vân – Tứ Hiệp, phường Hoàng Liệt, quận Hoàng Mai, HN</t>
  </si>
  <si>
    <t>WIN3692</t>
  </si>
  <si>
    <t>Tầng 1- Toà chung cư và dịch vụ Star Tower, 283 Khương Trung, phường Khương Trung, Quận Thanh Xuân, HN</t>
  </si>
  <si>
    <t>win3700</t>
  </si>
  <si>
    <t>Số 492 Xuân Đỉnh, TDP 4 Cáo ĐỈnh phường Xuân Đỉnh, Quận Bắc Từ Liêm, Hà Nội</t>
  </si>
  <si>
    <t>WIN3705</t>
  </si>
  <si>
    <t>A01-11, Tầng Trệt chung cư Dream Home Residence, Phường 14, Quận Gò Vấp, HCM</t>
  </si>
  <si>
    <t>WIN3707</t>
  </si>
  <si>
    <t>Số 269 Nguyễn Khang, Tổ 17, P. Yên Hòa, Q. Cầu Giấy, Hà Nội</t>
  </si>
  <si>
    <t>WIN3713</t>
  </si>
  <si>
    <t>47 Vũ Trọng Phụng, phường Thanh Xuân Trung, quận Thanh Xuân, Hà Nội</t>
  </si>
  <si>
    <t>win3714</t>
  </si>
  <si>
    <t>Đường Long Cảnh - Vinhomes Thăng Long, Khu đô thị mới Nam An Khánh, 
Xã An Khánh, Huyện Hoài Đức, HN</t>
  </si>
  <si>
    <t>win3716</t>
  </si>
  <si>
    <t>Tầng 1 tòa nhà CT2-105, khu đô thị mới Văn Khê, phường La Khê, quận Hà Đông, HN</t>
  </si>
  <si>
    <t>win3722</t>
  </si>
  <si>
    <t>số 107 Lai Xá, Khu TĐC Lai Xá – Xã Kim Chung , Huyện Hoài Đức , HN</t>
  </si>
  <si>
    <t>WIN3723</t>
  </si>
  <si>
    <t>Tầng 1, Nhà HH Cao tầng Đồng Phát Hoàng Mai, phường Vĩnh Hưng, quận Hoàng Mai, HN</t>
  </si>
  <si>
    <t>WIN3725</t>
  </si>
  <si>
    <t>411 Nguyễn Văn Tăng, Phường Long Thạnh Mỹ, Quận 9, HCM</t>
  </si>
  <si>
    <t>WIN3726</t>
  </si>
  <si>
    <t>8/2B Trần Văn Mười, Ấp 3, Xã Xuân Thới Thượng, Huyện Hóc Môn, HCM</t>
  </si>
  <si>
    <t>WIN3727</t>
  </si>
  <si>
    <t>Số 63, TDP 1 , Ngọc Trục, phường Đại Mỗ, quận Nam Từ Liêm, Hà Nội</t>
  </si>
  <si>
    <t>win3728</t>
  </si>
  <si>
    <t>NO – 26; LK15 Hà Trì, phường Hà Cầu, quận Hà Đông, HN</t>
  </si>
  <si>
    <t>win3729</t>
  </si>
  <si>
    <t>Xóm Ngã tư, xã Sơn Đồng, huyện Hoài Đức, HN</t>
  </si>
  <si>
    <t>WIN3730</t>
  </si>
  <si>
    <t>Lô N2C khu tái định cư X2A, phường Yên Sở, quận Hoàng Mai, HN</t>
  </si>
  <si>
    <t>WIN3736</t>
  </si>
  <si>
    <t>68 Huỳnh Văn Nghệ, Phường 15, Quận Tân Bình, HCM</t>
  </si>
  <si>
    <t>WIN3738</t>
  </si>
  <si>
    <t>97 Lò Lu, Khu Phố Phước Hiệp, Phường Trường Thạnh, Quận 9, HCM</t>
  </si>
  <si>
    <t>win3740</t>
  </si>
  <si>
    <t>355A Đường Đỗ Xuân Hợp, KP5, Phường Phước Long B, Quận 9, HCM</t>
  </si>
  <si>
    <t>WIN3742</t>
  </si>
  <si>
    <t>94/54-94/56 Hòa Bình, Phường 5, Quận 11, HCM</t>
  </si>
  <si>
    <t>win3752</t>
  </si>
  <si>
    <t>C36-TT9, Khu ĐT Văn Quán- Yên Phúc, phường Văn Quán, quận Hà Đông, HN</t>
  </si>
  <si>
    <t>WIN3754</t>
  </si>
  <si>
    <t>Đội 7, Thôn Bầu, xã Kim Chung, huyện Đông Anh, Hà Nội</t>
  </si>
  <si>
    <t>WIN3755</t>
  </si>
  <si>
    <t>Tầng 1, TTTM dịch vụ tổng hợp, Xã Tứ Hiệp, huyện Thanh Trì, HN</t>
  </si>
  <si>
    <t>WIN3757</t>
  </si>
  <si>
    <t>39A-41 Đường Đội Cung, Phường 11, Quận 11, HCM</t>
  </si>
  <si>
    <t>WIN3758</t>
  </si>
  <si>
    <t>82 Lý Phục Man, Phường Bình Thuận, Quận 7, HCM</t>
  </si>
  <si>
    <t>win3759</t>
  </si>
  <si>
    <t>268 Bùi Minh Trực, Phường 6, Quận 8, HCM</t>
  </si>
  <si>
    <t>win3760</t>
  </si>
  <si>
    <t>176 Đường 44 Trương Đình Hội, Phường 16, Quận 8, HCM</t>
  </si>
  <si>
    <t>WIN3761</t>
  </si>
  <si>
    <t>Số 75 Thôn Yên Xá, xã Tân Triều, huyện Thanh Trì, Hà Nội</t>
  </si>
  <si>
    <t>WIN3766</t>
  </si>
  <si>
    <t>Tầng 1, Tòa CT03B, KĐT Nam Thăng Long, phường Phú Thượng, quận Tây Hồ, Hà Nội</t>
  </si>
  <si>
    <t>WIN3768</t>
  </si>
  <si>
    <t>298 Phan Văn Trị, Phường 11, Quận Bình Thạnh, HCM</t>
  </si>
  <si>
    <t>WIN3769</t>
  </si>
  <si>
    <t>66B Nguyễn Sỹ Sách, Phường 15, Quận Tân Bình, HCM</t>
  </si>
  <si>
    <t>WIN3774</t>
  </si>
  <si>
    <t>965/44 Quang Trung, Phường 14, Quận Gò Vấp, HCM</t>
  </si>
  <si>
    <t>WIN3775</t>
  </si>
  <si>
    <t>55-57 Trần Văn Kiểu, Phường 10, Quận 6, HCM</t>
  </si>
  <si>
    <t>WIN3776</t>
  </si>
  <si>
    <t>11 Dốc Vân, Thôn Du Ngoại, xã Mai Lâm, huyện Đông Anh, Hà Nội</t>
  </si>
  <si>
    <t>win3777</t>
  </si>
  <si>
    <t>Lô U03-L01, Khu đô thị mới Dương Nội, Phường Yên Nghĩa, quận Hà Đông, HN</t>
  </si>
  <si>
    <t>WIN3778</t>
  </si>
  <si>
    <t>Số nhà 23, ngõ 14, phố Mễ Trì Hạ , Tổ dân phố 2, phường Mễ Trì, quận Nam Từ Liêm, Hà Nội</t>
  </si>
  <si>
    <t>win3783</t>
  </si>
  <si>
    <t>15 Hồ Bá Kiện, Phường 15, Quận 10, HCM</t>
  </si>
  <si>
    <t>win3785</t>
  </si>
  <si>
    <t>54 đường 339, Phường Phước Long B, Quận 9, HCM</t>
  </si>
  <si>
    <t>WIN3802</t>
  </si>
  <si>
    <t>36/27 Kinh Dương Vương, Phường 13, Quận 6, HCM</t>
  </si>
  <si>
    <t>WIN3807</t>
  </si>
  <si>
    <t>3807 - WM+ DNI 249 Hà Huy Giáp</t>
  </si>
  <si>
    <t>249 Hà Huy Giáp, Phường Quyết Thắng, Thành phố Biên Hòa, T. Đồng Nai Việt Nam</t>
  </si>
  <si>
    <t>WIN3811</t>
  </si>
  <si>
    <t>146 Nguyễn Văn Trỗi + 223 - 223B Hoàng Văn Thụ, Phường 8, Quận Phú Nhuận, HCM</t>
  </si>
  <si>
    <t>WIN3812</t>
  </si>
  <si>
    <t>3812 - WM+ BDG 15B Nguyễn Văn Tiết</t>
  </si>
  <si>
    <t>15B Nguyễn Văn Tiết, KP Bình Hoà, Phường Lái Thiêu, Thành phố Thuận An, T. Bình Dương Việt Nam</t>
  </si>
  <si>
    <t>win3814</t>
  </si>
  <si>
    <t>63/13 Gò Dầu, Phường Tân Quý, Quận Tân Phú, HCM</t>
  </si>
  <si>
    <t>win3815</t>
  </si>
  <si>
    <t>68-70 Đường CN1, Phường Sơn Kỳ, Quận Tân Phú, HCM</t>
  </si>
  <si>
    <t>WIN3816</t>
  </si>
  <si>
    <t>38C/7-9 Đường Cây Keo, Khu Phố 1, Phường Tam Phú, Quận Thủ Đức, HCM</t>
  </si>
  <si>
    <t>Phường Tam Phú</t>
  </si>
  <si>
    <t>WIN3817</t>
  </si>
  <si>
    <t>988 Nguyễn Trãi, Phường 14, Quận 5, HCM</t>
  </si>
  <si>
    <t>WIN3828</t>
  </si>
  <si>
    <t>319 Chiến Lược, KP 1, Phường Bình Trị Đông A, Quận Bình Tân, HCM</t>
  </si>
  <si>
    <t>win3831</t>
  </si>
  <si>
    <t>37 Đường 385, Phường Tăng Nhơn Phú A, Quận 9, HCM</t>
  </si>
  <si>
    <t>WIN3834</t>
  </si>
  <si>
    <t>34/31 &amp; 34/33 Trần Thái Tông, Phường 15, Quận Tân Bình, HCM</t>
  </si>
  <si>
    <t>WIN3837</t>
  </si>
  <si>
    <t>Thôn 7, Xã Ninh Hiệp, Huyện Gia Lâm, HN</t>
  </si>
  <si>
    <t>WIN3840</t>
  </si>
  <si>
    <t>Tầng 1, Khối CT1, khu văn phòng và nhà ở, số 536A Minh Khai, Phường Vĩnh Tuy, Quận Hai Bà Trưng, HN</t>
  </si>
  <si>
    <t>WIN3841</t>
  </si>
  <si>
    <t>32 ngõ Láng Trung, phường Láng Hạ, quận Đống Đa, Hà Nội</t>
  </si>
  <si>
    <t>WIN3843</t>
  </si>
  <si>
    <t>911 A-B Nguyễn Ảnh Thủ, Phường Tân Chánh Hiệp, Quận 12, HCM</t>
  </si>
  <si>
    <t>WIN3848</t>
  </si>
  <si>
    <t>247/34 Hà Huy Giáp, khu phố 3A, Phường Thạnh Lộc, Quận 12, HCM</t>
  </si>
  <si>
    <t>WIN3851</t>
  </si>
  <si>
    <t>Tầng 1, Tòa The Legend , 109 Nguyễn Tuân, phường Nhân Chính, quận Thanh Xuân, Thành phố Hà Nội</t>
  </si>
  <si>
    <t>WIN3857</t>
  </si>
  <si>
    <t>Số 70 Đại Linh, TDP 18, phường Trung Văn, quận Nam Từ Liêm , Thành phố Hà Nội</t>
  </si>
  <si>
    <t>win3861</t>
  </si>
  <si>
    <t>72 Nguyễn Văn Tăng, KP Chân Phúc Cẩm, Phường Long Thạnh Mỹ, Quận 9, HCM</t>
  </si>
  <si>
    <t>WIN3862</t>
  </si>
  <si>
    <t>Tầng 1, tòa 18T2, CT15 Khu Đô Thị Mới Việt Hưng, Phường Giang Biên, Quận Long Biên, Hà Nội</t>
  </si>
  <si>
    <t>WIN3863</t>
  </si>
  <si>
    <t>Shophouse CH02-20, Số 2 Gamuda Gardens 2-2, Phường Trần Phú, Quận Hoàng Mai, Hà Nội</t>
  </si>
  <si>
    <t>WIN3868</t>
  </si>
  <si>
    <t>38 Đường TTN02, Khu Phố 7, Phường Tân Thới Nhất, Quận 12, HCM</t>
  </si>
  <si>
    <t>WIN3870</t>
  </si>
  <si>
    <t>001 Khối A1 &amp; 003 Khối A2 Chung Cư Opal RiverSide, KP 4, Phường Hiệp Bình Chánh, Quận Thủ Đức, HCM</t>
  </si>
  <si>
    <t>WIN3873</t>
  </si>
  <si>
    <t>121 Nguyễn Văn Đậu, Phường 5, Quận Bình Thạnh, HCM</t>
  </si>
  <si>
    <t>WIN3876</t>
  </si>
  <si>
    <t>Thôn Đoài, xã Kim Nỗ, huyện Đông Anh, Hà Nội</t>
  </si>
  <si>
    <t>WIN3877</t>
  </si>
  <si>
    <t>Số 74, đường Vĩnh Hưng, Tổ 25 phường Vĩnh Hưng, quận Hoàng Mai, Hà Nội.</t>
  </si>
  <si>
    <t>WIN3880</t>
  </si>
  <si>
    <t>1E Thanh Đa, Phường 27, Quận Bình Thạnh, HCM</t>
  </si>
  <si>
    <t>WIN3881</t>
  </si>
  <si>
    <t>Tầng 1, L1-05, L1-06,Tòa Nhà FLC Complex, số 36 đường Phạm Hùng, phường Mỹ Đình, quận Nam Từ Liêm, HN</t>
  </si>
  <si>
    <t>win3882</t>
  </si>
  <si>
    <t>A10-NV4 ô số 26-27 KĐTM hai bên đường Lê Trọng Tấn , 
xã An Khánh, huyện Hoài Đức, HN</t>
  </si>
  <si>
    <t>WIN3883</t>
  </si>
  <si>
    <t>Số 24, ngõ 476 đường Ngọc Thụy, phường Ngọc Thụy, quận Long Biên , Hà Nội.</t>
  </si>
  <si>
    <t>win3890</t>
  </si>
  <si>
    <t>Số 57 đường La Nội,+L681:L700 phường Dương Nội, quận Hà Đông, Hà Nội.</t>
  </si>
  <si>
    <t>WIN3891</t>
  </si>
  <si>
    <t>79 Đường Bát Khối , Phường Long Biên , Quận Long Biên , HN</t>
  </si>
  <si>
    <t>WIN3894</t>
  </si>
  <si>
    <t>876 Huỳnh Tấn Phát, Phường Tân Phú, Quận 7, HCM</t>
  </si>
  <si>
    <t>WIN3900</t>
  </si>
  <si>
    <t>44F Đường Số 8, KP 3, Phường Trường Thọ, Quận Thủ Đức, TP. Hồ Chí Minh Việt Nam</t>
  </si>
  <si>
    <t>WIN3901</t>
  </si>
  <si>
    <t>Số 01+01A GA, Dự án Nhà phố Rice City Sông Hồng, 139 Gia Quất, phường Thượng Thanh, Long Biên, Hà Nội</t>
  </si>
  <si>
    <t>WIN3904</t>
  </si>
  <si>
    <t>128 Hồng Hà, Phường 9, Quận Phú Nhuận, (Chung Cư Orchard Garden), HCM</t>
  </si>
  <si>
    <t>WIN3906</t>
  </si>
  <si>
    <t>75/4B Khu Phố 6, Phường Tân Thời Nhất, Quận 12, HCM</t>
  </si>
  <si>
    <t>WIN3907</t>
  </si>
  <si>
    <t>2386-2388 Huỳnh Tấn Phát, Ấp 3, Xã Phú Xuân, Huyện Nhà Bè, HCM</t>
  </si>
  <si>
    <t>WIN3910</t>
  </si>
  <si>
    <t>Số 58, Đường Liên Xã, Thôn Nhuế, Kim Chung, Đông Anh, Hà Nội</t>
  </si>
  <si>
    <t>WIN3911</t>
  </si>
  <si>
    <t>151-155 Bến Vân Đồn, Phường 6, Quận 4, ( Dự Án Rivergate Residence ), HCM</t>
  </si>
  <si>
    <t>WIN3916</t>
  </si>
  <si>
    <t>Tầng 1, khu Vinaconex 1, 289A Khuất Duy Tiến, phường Trung Hòa, quận Cầu Giấy, Hà Nội</t>
  </si>
  <si>
    <t>WIN3919</t>
  </si>
  <si>
    <t>3919 - WM+ BDG Ô 119 DC 30 Đường D11</t>
  </si>
  <si>
    <t>Ô 119 DC 30 Đường D11, KDC Việt Sing, KP4, Phường An Phú, Thành phố Thuận An, T. Bình Dương Việt Nam</t>
  </si>
  <si>
    <t>WIN3921</t>
  </si>
  <si>
    <t>52A Đường Số 18, KP3, Phường Hiệp Bình Chánh, Quận Thủ Đức, HCM</t>
  </si>
  <si>
    <t>WIN3922</t>
  </si>
  <si>
    <t>11 Đường Số 15, KP 10, Phường Bình Hưng Hoà, Quận Bình Tân, HCM</t>
  </si>
  <si>
    <t>WIN3925</t>
  </si>
  <si>
    <t>347 Vũ Tông Phan, Phường Khương Đình,Quận Thanh Xuân, Thành phố Hà Nội</t>
  </si>
  <si>
    <t>WIN3926</t>
  </si>
  <si>
    <t>179 Trần Thanh Mại, KDC Phía Bắc Kênh Lương Bèo, Phường Tân Tạo A, Quận Bình Tân, ( Số cũ 161 ), HCM</t>
  </si>
  <si>
    <t>win3932</t>
  </si>
  <si>
    <t>226/17 Nguyễn Văn Lượng, Phường 17, Quận Gò Vấp, HCM</t>
  </si>
  <si>
    <t>WIN3933</t>
  </si>
  <si>
    <t>39 Đường Số 1, Phường Bình Trị Đông B, Quận Bình Tân, HCM</t>
  </si>
  <si>
    <t>WIN3934</t>
  </si>
  <si>
    <t>39A - 41 Đường Số 3, KP 6, Phường Trường Thọ, Quận Thủ Đức, HCM</t>
  </si>
  <si>
    <t>WIN3936</t>
  </si>
  <si>
    <t>19A Hiệp Bình, KP7, Phường Hiệp Bình Chánh, Quận Thủ Đức, HCM</t>
  </si>
  <si>
    <t>WIN3941</t>
  </si>
  <si>
    <t>Kiot 11, tầng 1, nhà chung cư CT5- ĐN1 đường Trần Hữu Dực, KĐT Mỹ Đình II , phường Mỹ Đình 2, quận Nam Từ Liêm, Hà Nội</t>
  </si>
  <si>
    <t>WIN3946</t>
  </si>
  <si>
    <t>34 Đường số 12, khu phố 5, Phường Trường Thọ, Quận Thủ Đức, HCM</t>
  </si>
  <si>
    <t>WIN3948</t>
  </si>
  <si>
    <t>Số 86 ngõ 20 đường Mỹ Đình, phường Mỹ Đình 2, Nam Từ Liêm, Hà Nội</t>
  </si>
  <si>
    <t>WIN3949</t>
  </si>
  <si>
    <t>Lô BT1-18 Đường Phúc Lợi , Phường Phúc Lợi, Quận Long Biên , Thành Phố Hà Nội.</t>
  </si>
  <si>
    <t>WIN3951</t>
  </si>
  <si>
    <t>Số 41 Vũ Thạnh, phường Ô Chợ Dừa, quận Đống Đa, HN</t>
  </si>
  <si>
    <t>WIN3957</t>
  </si>
  <si>
    <t>135 Bình Long, KP27, Phường Bình Hưng Hòa A, Quận Bình Tân, HCM</t>
  </si>
  <si>
    <t>WIN3960</t>
  </si>
  <si>
    <t>173 Hà Huy Tập , TT Yên Viên, huyện Gia Lâm, HN</t>
  </si>
  <si>
    <t>WIN3961</t>
  </si>
  <si>
    <t>153-155 Đê La Thành, phường Nam Đồng, Quận Đống Đa, HN</t>
  </si>
  <si>
    <t>WIN3962</t>
  </si>
  <si>
    <t>Kiot số 03 và số 04, tầng 1, nhà 23 tầng- CT1, phường Trung Văn, quận Nam Từ Liêm, Hà Nội.</t>
  </si>
  <si>
    <t>WIN3964</t>
  </si>
  <si>
    <t>1192 Lê Văn Lương, ấp 3, Xã Phước Kiển, Huyện Nhà Bè, HCM</t>
  </si>
  <si>
    <t>win3965</t>
  </si>
  <si>
    <t>116 Đường số 10, KDC ấp 5 Phong Phú, Xã Phong Phú, Huyện Bình Chánh, HCM</t>
  </si>
  <si>
    <t>WIN3970</t>
  </si>
  <si>
    <t>169 Nguyễn Phúc Nguyên, Phường 10, Quận 3, HCM</t>
  </si>
  <si>
    <t>WIN3971</t>
  </si>
  <si>
    <t>1443 Nguyễn Duy Trinh, Phường Trường Thạnh, Quận 9, TP. Hồ Chí Minh Việt Nam</t>
  </si>
  <si>
    <t>WIN3973</t>
  </si>
  <si>
    <t>Kiot DV-17 tầng 1, Nhà Chung cư @Home, số 987 tam Trinh, phường Yên Sở, Hoàng Mai, Hà Nội</t>
  </si>
  <si>
    <t>WIN3974</t>
  </si>
  <si>
    <t>520 Quốc Lộ 13, Hiệp Bình Phước, Quận Thủ Đức, HCM</t>
  </si>
  <si>
    <t>win3976</t>
  </si>
  <si>
    <t>22A-24 Nguyễn Súy, phườn Tân Quý, Quận Tân Phú, HCM</t>
  </si>
  <si>
    <t>WIN3977</t>
  </si>
  <si>
    <t>413/39 Lê Văn Quới, Khu phố 5, Phường Bình Trị Đông A, Quận Bình Tân, HCM</t>
  </si>
  <si>
    <t>WIN3979</t>
  </si>
  <si>
    <t>Thôn 3, xã Vạn Phúc, huyện Thanh Trì, Hà Nội</t>
  </si>
  <si>
    <t>WIN3980</t>
  </si>
  <si>
    <t>Số 39 đường Đỗ Xuân Hợp, phường Mỹ Đình 1, quận Nam Từ Liêm, Hà Nội</t>
  </si>
  <si>
    <t>win3983</t>
  </si>
  <si>
    <t>2672A Đường Phạm Thế Hiển, Phường 7, Quận 8, HCM</t>
  </si>
  <si>
    <t>win3984</t>
  </si>
  <si>
    <t>148 Nguyễn Duy Cung, Phường 12, Quận Gò Vấp, HCM</t>
  </si>
  <si>
    <t>WIN3988</t>
  </si>
  <si>
    <t>208 Bùi Văn Ba, KP2, Phường Tân Thuận Đông, Quận 7, HCM</t>
  </si>
  <si>
    <t>WIN3990</t>
  </si>
  <si>
    <t>Ngã Ba Lương Quy, Xuân Nộn, Đông Anh, Hà Nội</t>
  </si>
  <si>
    <t>WIN3994</t>
  </si>
  <si>
    <t>Phố Keo, xã Kim Sơn, huyện Gia Lâm, HN</t>
  </si>
  <si>
    <t>WIN3995</t>
  </si>
  <si>
    <t>Khu 6, Thụy Lôi, xã Thụy Lâm, huyện Đông Anh, HN</t>
  </si>
  <si>
    <t>WIN3996</t>
  </si>
  <si>
    <t>66/10A Bình Thành, KP4, Phường Bình Hưng Hòa B, Quận Bình Tân, HCM</t>
  </si>
  <si>
    <t>WIN3998</t>
  </si>
  <si>
    <t>win3999</t>
  </si>
  <si>
    <t>17 Khu 5, Thị trấn Trạm Trôi, huyện Hoài Đức, HN</t>
  </si>
  <si>
    <t>win4000</t>
  </si>
  <si>
    <t>Khu vực Hồ Giềng (Xóm Mới), Ngãi Cầu, xã An Khánh, huyện Hoài Đức, Hà Nội</t>
  </si>
  <si>
    <t>WIN4007</t>
  </si>
  <si>
    <t>4B Tràng Thi, phường Hàng Trống, Q. Hoàn Kiếm, Hà Nội</t>
  </si>
  <si>
    <t>WIN4011</t>
  </si>
  <si>
    <t>Số 26 ngõ 58 Trần Bình, phường Mai Dịch, Q. Cầu Giấy, Hà Nội</t>
  </si>
  <si>
    <t>win4012</t>
  </si>
  <si>
    <t>258/27 Bông Sao, Phường 5, Quận 8, HCM</t>
  </si>
  <si>
    <t>WIN4013</t>
  </si>
  <si>
    <t>Nền số 12, Khu nhà ở Phường Thới An, Quận 12, HCM</t>
  </si>
  <si>
    <t>WIN4016</t>
  </si>
  <si>
    <t>82 đường số 9, KP3, P.Bình Hưng Hòa, Quận Bình Tân, HCM</t>
  </si>
  <si>
    <t>WIN4020</t>
  </si>
  <si>
    <t>Lô 21 khu BT4-3 Khu nhà ở Trung Văn,đường trung văn, phường Trung Văn, quận Nam Từ Liêm, HN</t>
  </si>
  <si>
    <t>WIN4023</t>
  </si>
  <si>
    <t>42 Vĩnh Tuy, phường Vĩnh Tuy, quận Hai Bà Trưng, HN</t>
  </si>
  <si>
    <t>win4024</t>
  </si>
  <si>
    <t>Tầng 1, Gemek Tower, KĐTM Lê Trọng Tấn – Geleximco, đường Lê Trọng Tấn, 
xã An Khánh, huyện Hoài Đức, Hà Nội</t>
  </si>
  <si>
    <t>WIN4027</t>
  </si>
  <si>
    <t>4/1D Ấp Nam Thới, xã Thới Tam Thôn, Huyện Hóc Môn, HCM</t>
  </si>
  <si>
    <t>WIN4031</t>
  </si>
  <si>
    <t>60 Tứ Hiệp, xã Tứ Hiệp, huyện Thanh Trì, HN</t>
  </si>
  <si>
    <t>WIN4032</t>
  </si>
  <si>
    <t>86 Quan Nhân, phường Nhân Chính, Quận Thanh Xuân, thành phố Hà Nội</t>
  </si>
  <si>
    <t>WIN4033</t>
  </si>
  <si>
    <t>Ô 13A, lô Ơ2, khu nhà ở Bán đảo Linh Đàm, Hoàng Liệt, phường Hoàng Liệt , Quận Hoàng Mai, HN</t>
  </si>
  <si>
    <t>WIN4040</t>
  </si>
  <si>
    <t>271 Nam Dư, phường Lĩnh Nam, quận Hoàng Mai, HN</t>
  </si>
  <si>
    <t>WIN4041</t>
  </si>
  <si>
    <t>Tầng 1, Chung cư Packexim 2, ngách 6 ngõ 15 An Dương Vương, 
phường Phú Thượng, quận Tây Hồ, HN</t>
  </si>
  <si>
    <t>WIN4045</t>
  </si>
  <si>
    <t>92 Đất Thánh, Phường 6, Quận Tân Bình, HCM</t>
  </si>
  <si>
    <t>win4046</t>
  </si>
  <si>
    <t>486 Lê Đức Thọ, P 17, Quận Gò Vấp, HCM</t>
  </si>
  <si>
    <t>win4047</t>
  </si>
  <si>
    <t>04 Hoàng Thiều Hoa, P Hiệp Tân, Quận Tân Phú, HCM</t>
  </si>
  <si>
    <t>WIN4050</t>
  </si>
  <si>
    <t>E4.1.9 (SH09), tầng 1, Tòa nhà E4, thuộc tòa CT2 KĐTM Mỹ Đình - Mễ Trì (Dự án Emerald), đường Đình Thôn,
 phường Mỹ Đình 1, quận Nam Từ Liêm, HN</t>
  </si>
  <si>
    <t>WIN4052</t>
  </si>
  <si>
    <t>TT01-05,Tòa NO-CT1, Hải Đăng City, Hàm Nghi, Phường Mỹ Đình 2, Quận Nam Từ Liêm, TP Hà Nội</t>
  </si>
  <si>
    <t>WIN4053</t>
  </si>
  <si>
    <t>SO05A, tầng 1, Tòa A3 (CT03), KCH Vinhomes Gardenia, Hàm Nghi, phường Cầu Diễn, Quận Nam Từ Liêm, HN</t>
  </si>
  <si>
    <t>WIN4055</t>
  </si>
  <si>
    <t>958/39 Âu Cơ,Phường 14, Quận Tân Bình, HCM</t>
  </si>
  <si>
    <t>win4056</t>
  </si>
  <si>
    <t>282 Nguyễn Văn Khối, Phường 9, Quận Gò Vấp, HCM</t>
  </si>
  <si>
    <t>win4058</t>
  </si>
  <si>
    <t>D1- Khu phố 1, Phường Phước Long B, Quận 9, HCM</t>
  </si>
  <si>
    <t>WIN4059</t>
  </si>
  <si>
    <t>Gian hàng kinh doanh số 115 tại tầng 1 thuộc nhà chung cư số G2, phường Mễ Trì, quận Nam Từ Liêm, Hà Nội</t>
  </si>
  <si>
    <t>WIN4060</t>
  </si>
  <si>
    <t>LK02-03, khu C14 Bộ Công an, đường Trung Văn, phường Trung Văn, Quận Nam Từ Liêm, Hà Nội</t>
  </si>
  <si>
    <t>WIN4064</t>
  </si>
  <si>
    <t>175 KHU BIỆT THỰ THỦY NGUYÊN, MAIRINA ECOPARK  XÃ PHỤNG CÔNG VĂN GIANG HƯNG YÊN</t>
  </si>
  <si>
    <t>win4065</t>
  </si>
  <si>
    <t>Tầng 1, chung cư cao tầng, Lô C4, phường Xuân Tảo, Quận Bắc Từ Liêm, Hà Nội</t>
  </si>
  <si>
    <t>WIN4066</t>
  </si>
  <si>
    <t>Số 1 ngõ 206 đường Cổ Linh, phường Long Biên, quận Long Biên, Hà Nội</t>
  </si>
  <si>
    <t>WIN4067</t>
  </si>
  <si>
    <t>4-TT2A, Khu nhà liền kề 622 Minh Khai, phường Vĩnh Tuy, quận Hai Bà Trưng, HN</t>
  </si>
  <si>
    <t>WIN4068</t>
  </si>
  <si>
    <t>Tầng 1, nhà CT8A, dự án công trình HH Đại Thanh, xã Tả Thanh Oai, huyện Thanh Trì, HN</t>
  </si>
  <si>
    <t>WIN4073</t>
  </si>
  <si>
    <t>Lô thương mại BS6-BS7 Tầng trệt-Lửng tại Dự án KHu nhà ở, Thuộc Lô A1- Dự án khu nhà ở Him Lam, phường Tân Hưng, Quận 7, HCM</t>
  </si>
  <si>
    <t>WIN4076</t>
  </si>
  <si>
    <t>LK09 Khu nhà thấp tầng ngõ 38 Xuân La, phường Xuân La, quận Tây Hồ, HN</t>
  </si>
  <si>
    <t>win4077</t>
  </si>
  <si>
    <t>TT18-50 KĐTM Văn Phú, đường Lê Trọng Tấn, phường Phú La, quận Hà Đông, Hà Nội</t>
  </si>
  <si>
    <t>WIN4078</t>
  </si>
  <si>
    <t>Đường mới Tứ Hiệp, Ngũ Hiệp- Tự Khoát, xã Ngũ Hiệp, huyện Thanh Trì, HN</t>
  </si>
  <si>
    <t>win4082</t>
  </si>
  <si>
    <t>01.01 tầng 1 Lô A1 số 56 Đường 66, P.Thảo Điền, Quận 2, HCM</t>
  </si>
  <si>
    <t>WIN4085</t>
  </si>
  <si>
    <t>58A Nguyễn Khánh Toàn, phường Quan Hoa, quận Cầu Giấy, HN</t>
  </si>
  <si>
    <t>WIN4091</t>
  </si>
  <si>
    <t>217A Long Phước, Ấp Long Thuận, Phường Long Phước, Quận 9, HCM</t>
  </si>
  <si>
    <t>win4094</t>
  </si>
  <si>
    <t>8 Hoàng Công Chất, phường Phú Diễn, quận Bắc Từ Liêm, Hà Nội</t>
  </si>
  <si>
    <t>win4097</t>
  </si>
  <si>
    <t>29A Nguyễn Văn Vịnh, P. Hiệp Tân, Quận Tân Phú, HCM</t>
  </si>
  <si>
    <t>WIN4100</t>
  </si>
  <si>
    <t>1-3 N1, KDC Phường Phú Thuận (La casa), Phường Phú Thuận, Quận 7, HCM</t>
  </si>
  <si>
    <t>WIN4101</t>
  </si>
  <si>
    <t>5 ngõ 464 Âu Cơ, Phường Nhật Tân, quận Tây Hồ, HN</t>
  </si>
  <si>
    <t>WIN4102</t>
  </si>
  <si>
    <t>PRV - KHU THẤP TẰNG 2A PARK RIVER ECOPARK XUÂN QUAN VĂN GIANG HUNGE YÊN</t>
  </si>
  <si>
    <t>WIN4108</t>
  </si>
  <si>
    <t>01 nhà B1, khu tập thể Quân đội Mai Dịch, phường Mai Dịch, quận Cầu Giấy, HN</t>
  </si>
  <si>
    <t>win4109</t>
  </si>
  <si>
    <t>51 phố Huyện, thị trấn Quốc Oai, huyện Quốc Oai, HN</t>
  </si>
  <si>
    <t>WIN4110</t>
  </si>
  <si>
    <t>Thôn Phương Trạch, xã Vĩnh Ngọc, huyện Đông Anh, HN</t>
  </si>
  <si>
    <t>WIN4113</t>
  </si>
  <si>
    <t>Kiot C3-2, Chung cư C3, KĐT Mỹ Đình 1, Nguyễn Cơ Thạch, phường Cầu Diễn, quận Nam Từ Liêm, HN</t>
  </si>
  <si>
    <t>WIN4114</t>
  </si>
  <si>
    <t>284 Tựu Liệt, xã Tam Hiệp, Thanh Trì, Hà Nội</t>
  </si>
  <si>
    <t>WIN4116</t>
  </si>
  <si>
    <t>30 ngách 33A ngõ 107 Lĩnh Nam, Phường Vĩnh Hưng, Quận Hoàng Mai, HN</t>
  </si>
  <si>
    <t>WIN4117</t>
  </si>
  <si>
    <t>45 Phủ Doãn, phường Hàng Trống, quận Hoàn Kiếm, Hà Nội</t>
  </si>
  <si>
    <t>WIN4121</t>
  </si>
  <si>
    <t>61, TDP 3 Do Nha, phường Tây Mỗ, quận Nam Từ Liêm, HN</t>
  </si>
  <si>
    <t>WIN4122</t>
  </si>
  <si>
    <t>Thôn Lỗ Khê, Xã Liên Hà, Huyện Đông Anh, HN</t>
  </si>
  <si>
    <t>WIN4124</t>
  </si>
  <si>
    <t>Thôn Công Đình, xã Đình Xuyên, huyện Gia Lâm, HN</t>
  </si>
  <si>
    <t>WIN4125</t>
  </si>
  <si>
    <t>Tầng 1, số 44 ngõ 260 đội cấn , phường Liễu Giai, quận Ba Đình, Hà Nội</t>
  </si>
  <si>
    <t>WIN4128</t>
  </si>
  <si>
    <t>119 Đường Nước Phần lan, phường Tứ Liên, quận Tây Hồ, HN</t>
  </si>
  <si>
    <t>win4129</t>
  </si>
  <si>
    <t>Số 22 Phố Hoàng Diệu, Phường Quang Trung, thị xã Sơn Tây, HN</t>
  </si>
  <si>
    <t>WIN4131</t>
  </si>
  <si>
    <t>Tầng trệt lô B, cc 312 Lạc Long Quân, P.5, Q.11, HCM</t>
  </si>
  <si>
    <t>WIN4132</t>
  </si>
  <si>
    <t>C2 Cao Thị Chính, Phường Phú Thuận, quận 7, HCM</t>
  </si>
  <si>
    <t>WIN4135</t>
  </si>
  <si>
    <t>134 Lò Đúc, phường Đống Mác, quận Hai Bà Trưng, HN</t>
  </si>
  <si>
    <t>WIN4136</t>
  </si>
  <si>
    <t>30 Phạm Văn Đồng, phường Dịch Vọng, quận Cầu Giấy, HN</t>
  </si>
  <si>
    <t>win4138</t>
  </si>
  <si>
    <t>Xóm 8, thôn Thụy Khuê, xã Sài Sơn, huyện Quốc Oai, HN</t>
  </si>
  <si>
    <t>WIN4140</t>
  </si>
  <si>
    <t>262 Lĩnh Nam, phường Lĩnh Nam, quận Hoàng Mai, HN</t>
  </si>
  <si>
    <t>win4144</t>
  </si>
  <si>
    <t>SH43, tầng 1, tòa K2, CT2, Khu Hi Brand, KĐTM Văn Phú (the K-Park), phường Phú La, quận Hà Đông, HN</t>
  </si>
  <si>
    <t>WIN4145</t>
  </si>
  <si>
    <t>271 Đường Bàu Cát, P.12, Quận Tân Bình, HCM</t>
  </si>
  <si>
    <t>win4146</t>
  </si>
  <si>
    <t>Chung cư Phú Lợi D1, đường Phạm Thế Hiển, Quận 8, HCM</t>
  </si>
  <si>
    <t>WIN4147</t>
  </si>
  <si>
    <t>17/41 Thanh Đa, Phường 27, Quận Bình Thạnh, HCM</t>
  </si>
  <si>
    <t>WIN4148</t>
  </si>
  <si>
    <t>23/2 Trần Văn Mười, ấp 7, xã Xuân Thới Thượng, Huyện Hóc Môn, HCM</t>
  </si>
  <si>
    <t>win4149</t>
  </si>
  <si>
    <t>121 Lê Niệm, Phường Phú Thạnh, Quận Tân Phú, HCM</t>
  </si>
  <si>
    <t>WIN4151</t>
  </si>
  <si>
    <t>Tầng trệt Block B số 4 Phan Chu Trinh, P. 12, Quận Bình Thạnh, HCM</t>
  </si>
  <si>
    <t>win4152</t>
  </si>
  <si>
    <t>186 đường số 1, Phường 16, Quận Gò Vấp, HCM</t>
  </si>
  <si>
    <t>WIN4154</t>
  </si>
  <si>
    <t>197-199 đường số 12, p.Bình Hưng Hòa, Quận Bình Tân, HCM</t>
  </si>
  <si>
    <t>WIN4158</t>
  </si>
  <si>
    <t>202A Quốc lộ 13 cũ, KP1, P. Hiệp Bình Phước, Quận Thủ Đức, HCM</t>
  </si>
  <si>
    <t>WIN4165</t>
  </si>
  <si>
    <t>209/48 Tôn Thất Thuyết, P. 3, Quận 4, HCM</t>
  </si>
  <si>
    <t>WIN4166</t>
  </si>
  <si>
    <t>SO-05, tầng 1, tòa R1, Royal City, 72A Nguyễn Trãi, Phường Thượng Đình, Quận Thanh Xuân, HN</t>
  </si>
  <si>
    <t>win4167</t>
  </si>
  <si>
    <t>Thôn Đồng Bụt, xã Ngọc Liệp, huyện Quốc Oai, Hà Nội</t>
  </si>
  <si>
    <t>WIN4168</t>
  </si>
  <si>
    <t>Ô 103, tầng 1, Tòa nhà HH An Bình 1, KĐTM Định Công, phường Định Công, quận Hoàng Mai, HN</t>
  </si>
  <si>
    <t>WIN4169</t>
  </si>
  <si>
    <t>Tầng 1 khối công trình TTTM và nhà ở cao tầng - Thống Nhất Complex, 
số 82 Nguyễn Tuân, phường Thanh Xuân Trung, quận Thanh Xuân, HN</t>
  </si>
  <si>
    <t>WIN4170</t>
  </si>
  <si>
    <t>3 Nguyễn Quý Đức, phường Thanh Xuân Bắc, quận Thanh Xuân, HN</t>
  </si>
  <si>
    <t>WIN4171</t>
  </si>
  <si>
    <t>Tầng 1, tòa nhà a12, 136 Xuân Thủy, Phường Dịch Vọng Hậu, quận Cầu Giấy, HN</t>
  </si>
  <si>
    <t>win4172</t>
  </si>
  <si>
    <t>Tầng 1, tầng 2 thuộc tòa nhà A6, dự án Bình City, Khu đô thị Thành phố Giao Lưu, 
phường Cổ Nhuế 2, quận Bắc Từ Liêm, HN</t>
  </si>
  <si>
    <t>win4174</t>
  </si>
  <si>
    <t>Tổ 6 ,Thanh Lãm, phường Phú Lãm, quận Hà Đông, HN</t>
  </si>
  <si>
    <t>WIN4179</t>
  </si>
  <si>
    <t>20 Văn Phú, phường Phú La, quận Hà Đông, HN</t>
  </si>
  <si>
    <t>win4180</t>
  </si>
  <si>
    <t>97 Phố Vác, xã Dân Hòa, huyện Thanh Oai, HN</t>
  </si>
  <si>
    <t>WIN4186</t>
  </si>
  <si>
    <t>4186 - WM+ DNI 89 Tổ 9, Tân Hiệp</t>
  </si>
  <si>
    <t>89 Tổ 9, KP1, P.Tân Hiệp, Thành phố Biên Hòa, T. Đồng Nai Việt Nam</t>
  </si>
  <si>
    <t>WIN4187</t>
  </si>
  <si>
    <t>4187 - WM+ DNI 19/5 Cách Mạng Tháng 8</t>
  </si>
  <si>
    <t>19/5 đường Cách Mạng Tháng 8, Phường Quang Vinh, Thành phố Biên Hòa, T. Đồng Nai Việt Nam</t>
  </si>
  <si>
    <t>WIN4190</t>
  </si>
  <si>
    <t>Số 121 Phú Minh ( khu 1, đường 2 xã Phú Minh), huyện Sóc Sơn, HN</t>
  </si>
  <si>
    <t>WIN4191</t>
  </si>
  <si>
    <t>số 77, tổ 6, thị trấn Sóc Sơn, huyện Sóc Sơn, HN</t>
  </si>
  <si>
    <t>WIN4192</t>
  </si>
  <si>
    <t>Thôn 6 xã Ninh Hiệp, huyện Gia Lâm, Hà Nội</t>
  </si>
  <si>
    <t>win4193</t>
  </si>
  <si>
    <t>2 Lê Lợi, P.4, Quận Gò Vấp, HCM</t>
  </si>
  <si>
    <t>win4194</t>
  </si>
  <si>
    <t>755 Lê Đức Thọ, P. 16, Quận Gò Vấp, HCM</t>
  </si>
  <si>
    <t>WIN4197</t>
  </si>
  <si>
    <t>Thôn Mai Châu, xã Đại Mạch, huyện Đông Anh, Hà Nội</t>
  </si>
  <si>
    <t>WIN4199</t>
  </si>
  <si>
    <t>Thôn Lưu Phái, Xã Ngũ Hiệp, Huyện Thanh Trì, HN</t>
  </si>
  <si>
    <t>WIN4200</t>
  </si>
  <si>
    <t>37 Hồ Hảo Hớn, P. Cô Giang, Q1, HCM</t>
  </si>
  <si>
    <t>WIN4202</t>
  </si>
  <si>
    <t>28 Trần Tử Bình, ấp Tân Định, xã Tân Thông Hội, Huyện Củ Chi, HCM</t>
  </si>
  <si>
    <t>WIN4203</t>
  </si>
  <si>
    <t>Lô TS 2.0.03 tầng trệt cc The Tresor 39 -39B, Bến Vân Đồn p12, Quận 4, HCM</t>
  </si>
  <si>
    <t>WIN4205</t>
  </si>
  <si>
    <t>A-0.04, Block A0, tầng Trệt, KCH Ehome 3 Tây Sài Gòn, P. An Lạc, Quận Bình Tân, HCM</t>
  </si>
  <si>
    <t>win4207</t>
  </si>
  <si>
    <t>314 Phú Thọ Hòa, Phường Phú Thọ Hòa, Quận Tân Phú, HCM</t>
  </si>
  <si>
    <t>win4210</t>
  </si>
  <si>
    <t>Tổ dân phố số 6, thị trấn Quang Minh, huyện Mê Linh, Hà Nội</t>
  </si>
  <si>
    <t>win4211</t>
  </si>
  <si>
    <t>A4-10 Tầng 1, tầng 2 thuộc tòa nhà A4, dự án Bình City, Khu đô thị Thành phố Giao Lưu, 
phường Cổ Nhuế 2, quận Bắc Từ Liêm, HN</t>
  </si>
  <si>
    <t>WIN4216</t>
  </si>
  <si>
    <t>2 Vương Thừa Vũ, phường Khương Trung, quận Thanh Xuân, HN</t>
  </si>
  <si>
    <t>win4217</t>
  </si>
  <si>
    <t>543 Thanh Lương, xã Bích Hòa, huyện Thanh Oai, HN</t>
  </si>
  <si>
    <t>win4222</t>
  </si>
  <si>
    <t>429 Chùa Thông, Phường Sơn Lộc, Thị xã Sơn Tây, HN</t>
  </si>
  <si>
    <t>win4223</t>
  </si>
  <si>
    <t>590/32 Phan Văn Trị, p.7, Quận Gò Vấp, HCM</t>
  </si>
  <si>
    <t>WIN4226</t>
  </si>
  <si>
    <t>96 Lâm Văn Bền, P.Tân Kiểng, Q7, HCM</t>
  </si>
  <si>
    <t>win4229</t>
  </si>
  <si>
    <t>TM02 - CH3, Cityland Park Hill, Phan Văn Trị, Quận Gò Vấp, HCM</t>
  </si>
  <si>
    <t>WIN4235</t>
  </si>
  <si>
    <t>Tầng 1 Lô A CC XI Riverview 190 Nguyễn Văn Hưởng, P. Thảo Điền, Quận 2, HCM</t>
  </si>
  <si>
    <t>WIN4236</t>
  </si>
  <si>
    <t>Phố Nỷ, xã Trung Giã, huyện Sóc Sơn, HN</t>
  </si>
  <si>
    <t>WIN4239</t>
  </si>
  <si>
    <t>Chung Cư Lexington, P. An Phú, Quận 2, HCM</t>
  </si>
  <si>
    <t>win4241</t>
  </si>
  <si>
    <t>TM 11-A, Tầng 1, Tòa CT9A (Bamboo Garden), KĐT Quốc Oai, xã Sài Sơn, 
huyện Quốc Oai, HN</t>
  </si>
  <si>
    <t>WIN4242</t>
  </si>
  <si>
    <t>344 Đất Mới, khu phố 1, P. Bình Trị Đông, Quận Bình Tân, HCM</t>
  </si>
  <si>
    <t>win4243</t>
  </si>
  <si>
    <t>106 CT2 - KĐT Văn Khê, đường Tố Hữu, phường La Khê, quận Hà Đông, HN</t>
  </si>
  <si>
    <t>WIN4244</t>
  </si>
  <si>
    <t>Số 1 đường Kim Đồng, phường Giáp Bát, quận Hoàng Mai, HN</t>
  </si>
  <si>
    <t>WIN4249</t>
  </si>
  <si>
    <t>P110 nhà G9, 1 ngõ 495 Nguyễn Trãi, Phường Thanh Xuân Nam, Quận Thanh Xuân, HN</t>
  </si>
  <si>
    <t>WIN4250</t>
  </si>
  <si>
    <t>84 Gò Ô Môi, KP2, Phường Phú Thuận, Q7, HCM</t>
  </si>
  <si>
    <t>WIN4251</t>
  </si>
  <si>
    <t>61/43 Đường Số 48, KP6, Phường Hiệp Bình Chánh, Quận Thủ Đức, HCM</t>
  </si>
  <si>
    <t>WIN4255</t>
  </si>
  <si>
    <t>103 ngõ 4 Phương Mai, P.Phương Mai, Q.Đống Đa, TP.Hà Nội</t>
  </si>
  <si>
    <t>WIN4256</t>
  </si>
  <si>
    <t>Kiot 2-3, Tầng 1, Khu B, chung cư N04A-CC5, Khu Đoàn Ngoại Giao, 
P.Xuân Tảo, Q.Bắc Từ Liêm, HN</t>
  </si>
  <si>
    <t>win4258</t>
  </si>
  <si>
    <t>Số 1 La Thành, Phường Lê Lợi, Thị xã Sơn Tây, HN</t>
  </si>
  <si>
    <t>WIN4259</t>
  </si>
  <si>
    <t>N2-L1-04, Tầng 1, Tòa NƠ2, Gold Season, 47 Nguyễn Tuân, Phường Thanh Xuân Trung, Quận Thanh Xuân, HN</t>
  </si>
  <si>
    <t>WIN4260</t>
  </si>
  <si>
    <t>Số 121 Ỷ La, P.Dương Nội, Q. Hà Đông, HN</t>
  </si>
  <si>
    <t>WIN4262</t>
  </si>
  <si>
    <t>18 Dốc Lã, Xã Yên Thường, Huyện Gia Lâm, TP.Hà Nội</t>
  </si>
  <si>
    <t>WIN4263</t>
  </si>
  <si>
    <t>Tầng 1 Tháp B, Tòa nhà Central Point, 219 Trung Kính, Phường Yên Hòa, Quận Cầu Giấy, HN</t>
  </si>
  <si>
    <t>WIN4264</t>
  </si>
  <si>
    <t>87 Trần Quang Diệu, P.13, Quận 3, HCM</t>
  </si>
  <si>
    <t>WIN4268</t>
  </si>
  <si>
    <t>188 Hiệp Bình, KP8, Phường Hiệp Bình Chánh, Quận Thủ Đức, HCM</t>
  </si>
  <si>
    <t>WIN4274</t>
  </si>
  <si>
    <t>Số 25-27 ngõ 214 Nguyễn Xiển, phường Hạ Đình, quận Thanh Xuân, HN</t>
  </si>
  <si>
    <t>win4275</t>
  </si>
  <si>
    <t>Ki ốt số 38-40, tầng 1 thuộc tòa nhà B2.1.HH03D, Khu đô thị Thanh Hà - 
Cienco5, xã Cự Khê, huyện Thanh Oai, HN</t>
  </si>
  <si>
    <t>WIN4276</t>
  </si>
  <si>
    <t>48 ngõ 99 Đức Giang, P.Thượng Thanh, Q.Long Biên, HN</t>
  </si>
  <si>
    <t>WIN4277</t>
  </si>
  <si>
    <t>Số 67 Đường 2, khu 2 xã Phú Minh, huyện Sóc Sơn, HN</t>
  </si>
  <si>
    <t>WIN4280</t>
  </si>
  <si>
    <t>L1-08, tầng 1 tòa HH3 - Khu chức năng đô thị Đại Mỗ (FLC Đại Mỗ), phường Đại Mỗ, quận Nam Từ Liêm, HN</t>
  </si>
  <si>
    <t>WIN4281</t>
  </si>
  <si>
    <t>002 Tầng trệt Block V4, Sunrise City- South, 23 Nguyễn Hữu Thọ, P.Tân Hưng, Q.7, HCM</t>
  </si>
  <si>
    <t>WIN4285</t>
  </si>
  <si>
    <t>20H9-21H9 đường DD11 (KDC An Sương), KP 4, P. Tận Hưng Thuận, Quận 12, HCM</t>
  </si>
  <si>
    <t>WIN4287</t>
  </si>
  <si>
    <t>Xóm Tây, xã Vân Nội, Huyện Đông Anh, HN</t>
  </si>
  <si>
    <t>WIN4290</t>
  </si>
  <si>
    <t>13/134 Trần Văn Hoàng, P. 9, Quận Tân Bình, HCM</t>
  </si>
  <si>
    <t>WIN4293</t>
  </si>
  <si>
    <t>270 Man Thiện, khu phố 5, Phường Tăng Nhơn Phú A, Quận 9, HCM</t>
  </si>
  <si>
    <t>WIN4294</t>
  </si>
  <si>
    <t>83 An Trạch, phường Quốc Tử Giám, Quận Đống Đa, Hà Nội</t>
  </si>
  <si>
    <t>WIN4301</t>
  </si>
  <si>
    <t>Tầng 1 Tòa nhà Cowa Tower, 199 Hồ Tùng Mậu, Phường Cầu Diễn, Quận Nam Từ Liêm, HN</t>
  </si>
  <si>
    <t>WIN4302</t>
  </si>
  <si>
    <t>Lô 01, Tầng 1, Tòa CT3, Dự án nhà ở XH CBCS Bộ Công an, 170 ngõ 43 Cổ Nhuế, 
phường Cổ Nhuế 2, quận Bắc Từ Liêm, HN</t>
  </si>
  <si>
    <t>win4303</t>
  </si>
  <si>
    <t>Khu TM Tầng trệt, tháp A, KCH 36 Trịnh Đình Thảo, P. Hòa Thạnh, Quận Tân Phú, HCM</t>
  </si>
  <si>
    <t>WIN4305</t>
  </si>
  <si>
    <t>PL01-11 Dự án Khu đô thị Vinhomes Riverside 2, khu Phong Lan 1
, đường Nguyễn Lam, phường Phúc Đồng, quận Long Biên, HN</t>
  </si>
  <si>
    <t>WIN4306</t>
  </si>
  <si>
    <t>Số 35 ngõ 381 Nguyễn Khang, Tổ 17, P. Yên Hòa, Q. Cầu Giấy, HN</t>
  </si>
  <si>
    <t>win4307</t>
  </si>
  <si>
    <t>Ki ốt số: 54-56, tầng 1, tòa nhà B1.4-HH02-2C, Khu đô thị Thanh Hà – 
Cienco5, xã Cự Khê, huyện Thanh Oai, HN</t>
  </si>
  <si>
    <t>win4311</t>
  </si>
  <si>
    <t>65-65A-65B-65C Nguyễn Đỗ Cung, P. Tây Thạnh, Quận Tân Phú, HCM</t>
  </si>
  <si>
    <t>WIN4312</t>
  </si>
  <si>
    <t>8A đường số 12, KP2, P. Hiệp Bình Phước, Quận Thủ Đức, HCM</t>
  </si>
  <si>
    <t>WIN4313</t>
  </si>
  <si>
    <t>A01-05, tầng 1, CC The Golden Star, 72 Nguyễn Thị Thập, P.Bình Thuận, Q.7, HCM</t>
  </si>
  <si>
    <t>WIN4317</t>
  </si>
  <si>
    <t>SH05- Tầng 1 – Khối Đế, Tòa Tháp A,B, Tổ Hợp công trình thương mại, Dịch vụ, văn phòng, nhà ở và nhà trẻ - 
Starcity center tại ô đất Ký Hiệu HH, Khu Đô Thị Đông Nam, Đường Trần Duy Hưng, Phường Trung hòa, quận Cầu Giấy, HN</t>
  </si>
  <si>
    <t>WIN4319</t>
  </si>
  <si>
    <t>492-494 đường số 7, P.Tân Tạo, Quận Bình Tân, HCM</t>
  </si>
  <si>
    <t>WIN4320</t>
  </si>
  <si>
    <t>85-87 đường số 6, KDC Phường Phú Hữu, Quận 9, HCM</t>
  </si>
  <si>
    <t>WIN4321</t>
  </si>
  <si>
    <t>45 Gò Dưa, KP4, P.Tam Bình, Quận Thủ Đức, HCM</t>
  </si>
  <si>
    <t>win4323</t>
  </si>
  <si>
    <t>563 Lê Văn Khương, KP 5, P.Hiệp Thành, Q.12, HCM</t>
  </si>
  <si>
    <t>win4326</t>
  </si>
  <si>
    <t>Xóm Mới, Ngọc Than, xã Ngọc Mỹ, huyện Quốc Oai, Hà Nội</t>
  </si>
  <si>
    <t>WIN4327</t>
  </si>
  <si>
    <t>Số 183 Đường Nguyễn Ngọc Vũ, Tổ 6, phường Trung Hòa, Quận Cầu Giấy, HN</t>
  </si>
  <si>
    <t>WIN4328</t>
  </si>
  <si>
    <t>Ô DVTM-04, tầng 1, khu B(361), tòa MHDI, ngõ 60 Hoàng Quốc Việt, P. Nghĩa Đô, Q. Cầu Giấy, Hà Nội</t>
  </si>
  <si>
    <t>WIN4330</t>
  </si>
  <si>
    <t>SCB 01-21 tại dự án Sunrise Cityview số 33, Nguyễn Hữu Thọ, p Tân Hưng, Q.7, HCM</t>
  </si>
  <si>
    <t>WIN4331</t>
  </si>
  <si>
    <t>Số 6 ngõ 22 Phú Viên, P. Bồ Đề, Q. Long Biên, Hà Nội</t>
  </si>
  <si>
    <t>WIN4332</t>
  </si>
  <si>
    <t>94 đường số 4, kp 3, p Bình Hưng Hòa A, Quận Bình Tân, HCM</t>
  </si>
  <si>
    <t>WIN4336</t>
  </si>
  <si>
    <t>07 Nguyễn Duy Dương, Phường 8, Q5, HCM</t>
  </si>
  <si>
    <t>WIN4340</t>
  </si>
  <si>
    <t>Số 171 đường Giải Phóng, phường Đồng Tâm, quận Hai Bà Trưng, HN</t>
  </si>
  <si>
    <t>WIN4345</t>
  </si>
  <si>
    <t>506/61 Nguyễn Ảnh Thủ, kp 4, p Hiệp Thành, q.12, HCM</t>
  </si>
  <si>
    <t>WIN4349</t>
  </si>
  <si>
    <t>496/12 Dương Quảng Hàm, P.6, Quận Gò Vấp, HCM</t>
  </si>
  <si>
    <t>WIN4350</t>
  </si>
  <si>
    <t>39 Thép Mới, P. 12, Quận Tân Bình, HCM</t>
  </si>
  <si>
    <t>WIN4356</t>
  </si>
  <si>
    <t>Số 103- 105 đường Đa Phúc, thôn Dược Thượng, xã Tiên Dược, huyện Sóc Sơn, HN</t>
  </si>
  <si>
    <t>WIN4357</t>
  </si>
  <si>
    <t>Xóm Tự, Thôn Phù Đổng, Xã Phù Đổng, Huyện Gia Lâm, HN</t>
  </si>
  <si>
    <t>win4360</t>
  </si>
  <si>
    <t>Tổ 1, TT Quang Minh, H. Mê Linh, TP Hà Nội</t>
  </si>
  <si>
    <t>WIN4361</t>
  </si>
  <si>
    <t>19A Xa La, Phường Phúc La, Quận Hà Đông, HN</t>
  </si>
  <si>
    <t>win4364</t>
  </si>
  <si>
    <t>Thôn An Hạ, xã An Thượng, huyện Hoài Đức, Hà Nội (trên đường 72 cũ)</t>
  </si>
  <si>
    <t>WIN4366</t>
  </si>
  <si>
    <t>237 Nguyễn Văn Hưởng, P.Thảo Điền, Q.2, HCM</t>
  </si>
  <si>
    <t>win4371</t>
  </si>
  <si>
    <t>4S Linh Đông, P. Linh Đông, Quận Thủ Đức, HCM</t>
  </si>
  <si>
    <t>WIN4372</t>
  </si>
  <si>
    <t>0.12 tầng 1, cc 4S Bình Triệu, đường 17, KP3, P. Hiệp Bình Chánh, Quận Thủ Đức, HCM</t>
  </si>
  <si>
    <t>WIN4376</t>
  </si>
  <si>
    <t>Tầng Trệt, Chung Cư An Gia Star, 900A QL 1A, P.Bình Trị Đông A, Quận Bình Tân, HCM</t>
  </si>
  <si>
    <t>win4378</t>
  </si>
  <si>
    <t>Tầng 1 Block A, Dự Án CC Việt, Phát, Số 4 Trịnh Đình Thảo, P.Hòa Thạnh Quận Tân Phú, HCM</t>
  </si>
  <si>
    <t>WIN4381</t>
  </si>
  <si>
    <t>504 Nguyễn Tất Thành, P.18, Quận 4, HCM</t>
  </si>
  <si>
    <t>WIN4382</t>
  </si>
  <si>
    <t>167 Trần Trọng Cung, P. Tân Thuận, Đông, Q7, HCM</t>
  </si>
  <si>
    <t>WIN4383</t>
  </si>
  <si>
    <t>Lô N1, Tháp M2 - Tháp Nam, KDC, P.Bắc Rạch Bà Bướm (Jamona, City), Đào Trí, P.Phú Thuận, Q.7, HCM</t>
  </si>
  <si>
    <t>WIN4384</t>
  </si>
  <si>
    <t>Lô B2, tháp M1, Tháp Bắc, Tòa nhà, Jamona City, Đường Đào Trí, P.Phú Thuận, Q.7, HCM</t>
  </si>
  <si>
    <t>WIN4386</t>
  </si>
  <si>
    <t>1.01, 1.02 Tầng Trệt, Dự Án Lucky Palace, Số 50 Phan Văn Khỏe, P. 2, Quận 6, HCM</t>
  </si>
  <si>
    <t>win4387</t>
  </si>
  <si>
    <t>195 Cao Lỗ, Phường 8, Quận 8, HCM</t>
  </si>
  <si>
    <t>win4388</t>
  </si>
  <si>
    <t>Căn Hộ A0106 - A0107, Tầng Trệt CC Quốc Cường Gia Lai, 340 Tạ Quang Bửu, P.05, Q.8, HCM</t>
  </si>
  <si>
    <t>win4390</t>
  </si>
  <si>
    <t>492 Đường Nguyễn Văn Linh (Tòa Nhà Hạnh Phúc - Lô 11B), Xã Bình Hưng, Huyện Bình Chánh, HCM</t>
  </si>
  <si>
    <t>WIN4393</t>
  </si>
  <si>
    <t>Số 57 Quốc Lộ 13, P. 26, Quận Bình Thạnh, HCM</t>
  </si>
  <si>
    <t>WIN4395</t>
  </si>
  <si>
    <t>59 Ngô Tất Tố, P. 21, Quận Bình Thạnh, HCM</t>
  </si>
  <si>
    <t>WIN4396</t>
  </si>
  <si>
    <t>91 Nguyễn Hữu Cảnh, P. 22, Quận Bình Thạnh, HCM</t>
  </si>
  <si>
    <t>WIN4397</t>
  </si>
  <si>
    <t>G10 &amp; G11 Tầng Trệt, The Manor Officetel, Số 91 Nguyễn Hữu Cảnh, Phường 22, Quận Bình Thạnh, HCM</t>
  </si>
  <si>
    <t>WIN4398</t>
  </si>
  <si>
    <t>7B Nơ Trang Long, P. 7, Quận Bình Thạnh, HCM</t>
  </si>
  <si>
    <t>WIN4404</t>
  </si>
  <si>
    <t>Kiot 82, tầng 1, tòa HH3C, Khu DV TH và nhà ở Hồ Linh Đàm, P.Hoàng Liệt, Q.Hoàng Mai, HN</t>
  </si>
  <si>
    <t>WIN4405</t>
  </si>
  <si>
    <t>81B Lã Xuân Oai, Phường Long Trường, Quận 9, HCM</t>
  </si>
  <si>
    <t>WIN4409</t>
  </si>
  <si>
    <t>Lô số 06, tầng 1, tòa nhà CT1- AB, Mễ trì, Q.Nam Từ Liêm, Hà Nội</t>
  </si>
  <si>
    <t>WIN4411</t>
  </si>
  <si>
    <t>Tầng 1, Tòa A, Lô CT-21B, KĐTM Việt Hưng, Đào Văn Tập
, phường Giang Biên, quận Long Biên, HN</t>
  </si>
  <si>
    <t>WIN4412</t>
  </si>
  <si>
    <t>34 Chử Đồng Tử, Phường 7, Quận Tân Bình, HCM</t>
  </si>
  <si>
    <t>win4414</t>
  </si>
  <si>
    <t>Lô số 03A, Tòa nhà H thuộc Dự Án HH2 khu đô thị mới Dương Nội, Hà Đông, Hà Nội.</t>
  </si>
  <si>
    <t>WIN4416</t>
  </si>
  <si>
    <t>113 – 113A Tam Châu, KP5, Phường Tam Phú, Quận Thủ Đức, HCM</t>
  </si>
  <si>
    <t>win4417</t>
  </si>
  <si>
    <t>Khu 7 - Phố Yên- Tiền Phong- Mê Linh - Hà Nội</t>
  </si>
  <si>
    <t>WIN4418</t>
  </si>
  <si>
    <t>Lô 05, tầng 1, tòa N01, New Horizon city, 87 Lĩnh Nam, P.Mai Động, Q.Hoàng Mai, Hà Nội</t>
  </si>
  <si>
    <t>WIN4419</t>
  </si>
  <si>
    <t>R2.101, tòa nhà R2, 28 Lô X3, đường Trần Hữu Dực, P.Cầu Diễn, Q.Nam Từ Liêm, Hà Nội</t>
  </si>
  <si>
    <t>WIN4420</t>
  </si>
  <si>
    <t>42/1 tl16, khu phố 3B, Phường Thạnh Lộc, Quận 12, HCM</t>
  </si>
  <si>
    <t>WIN4421</t>
  </si>
  <si>
    <t>372A Nơ Trang Long, Phường 13, Quận Bình Thạnh, HCM</t>
  </si>
  <si>
    <t>WIN4424</t>
  </si>
  <si>
    <t>Số 153 - 155 phố Thanh Am, Tổ 23, P.Thượng Thanh, Q.Long Biên, HN</t>
  </si>
  <si>
    <t>WIN4425</t>
  </si>
  <si>
    <t>Tầng 1, Eurowindow Multicomplex, 27 Trần Duy Hưng, P. Trung Hòa, Q.Cầu Giấy, HN</t>
  </si>
  <si>
    <t>win4435</t>
  </si>
  <si>
    <t>219 Tây Thạnh, Phường Tây Thạnh, Quận Tân Phú, HCM</t>
  </si>
  <si>
    <t>win4436</t>
  </si>
  <si>
    <t>56B Đinh Tiên Hoàng, Phường Ngô Quyền, Thị xã Sơn Tây, HN</t>
  </si>
  <si>
    <t>win4437</t>
  </si>
  <si>
    <t>56 ngõ 43 Cổ Nhuế, Phường Cổ Nhuế 2, Q. Bắc Từ Liêm, HN</t>
  </si>
  <si>
    <t>WIN4441</t>
  </si>
  <si>
    <t>1.26-1.27, Blck B, CC Viva Riverside, 1472 Võ Văn Kiệt, P. 3, Quận 6, HCM</t>
  </si>
  <si>
    <t>WIN4442</t>
  </si>
  <si>
    <t>Thôn Kiêu Kỵ, Xã Kiêu Kỵ, Huyện Gia Lâm, HN</t>
  </si>
  <si>
    <t>WIN4444</t>
  </si>
  <si>
    <t>Số 78 đường quốc lộ 3, xã Phù Lỗ, huyện Sóc Sơn, Hà Nội</t>
  </si>
  <si>
    <t>WIN4449</t>
  </si>
  <si>
    <t>Ô số 38 BT1, Khu ĐTM Pháp Vân - Tứ Hiệp, phường Hoàng Liệt, quận Hoàng Mai, HN</t>
  </si>
  <si>
    <t>WIN4450</t>
  </si>
  <si>
    <t>LK01-01 Dự án Tổ hợp thương mại dịch vụ và căn hộ cao cấp Hải Phát Plaza, phường Đại Mỗ, quận Nam Từ Liêm, HN</t>
  </si>
  <si>
    <t>WIN4455</t>
  </si>
  <si>
    <t>Tầng 01 - Toà nhà BIDHOMES THE GARDEN HILL , Số 99 Trần Bình, phường Mỹ Đình 2, Quận Nam Từ Liêm, HN</t>
  </si>
  <si>
    <t>WIN4462</t>
  </si>
  <si>
    <t>34 Chương Dương, P. Linh Chiểu, Quận Thủ Đức, HCM</t>
  </si>
  <si>
    <t>WIN4463</t>
  </si>
  <si>
    <t>48 đường số 26, KP5, P. Hiệp Bình Chánh, Quận Thủ Đức, HCM</t>
  </si>
  <si>
    <t>WIN4469</t>
  </si>
  <si>
    <t>71 đường số 9, khu phố 4, Phường Bình Chiểu, Quận Thủ Đức, HCM</t>
  </si>
  <si>
    <t>WIN4479</t>
  </si>
  <si>
    <t>G116 – Tầng 1, Lô HH Chung cư G1, Vinhomes Greenbay, Đường Lương thế vinh kéo dài, Phường mễ trì, Quận Nam Từ Liêm, Hà Nội</t>
  </si>
  <si>
    <t>WIN4484</t>
  </si>
  <si>
    <t>Khu Chợ Kim, Xã Xuân Nộn, Huyện Đông Anh, HN</t>
  </si>
  <si>
    <t>WIN4493</t>
  </si>
  <si>
    <t>425 Tô Ký, Phường Trung Mỹ Tây, Quận 12, HCM</t>
  </si>
  <si>
    <t>WIN4503</t>
  </si>
  <si>
    <t>Tầng 1, tòa nhà 18 tầng One 18 tại 19 ngõ 298 đường Ngọc Lâm, Long Biên, Hà Nội</t>
  </si>
  <si>
    <t>WIN4504</t>
  </si>
  <si>
    <t>Xóm 4, Xã Đông Dư, Huyện Gia Lâm, HN</t>
  </si>
  <si>
    <t>WIN4506</t>
  </si>
  <si>
    <t>4506 - WM+ DNI 155 Trương Định</t>
  </si>
  <si>
    <t>155 Trương Định, khu phố 2, Phường Tân Mai, Thành phố Biên Hòa, T. Đồng Nai Việt Nam</t>
  </si>
  <si>
    <t>WIN4510</t>
  </si>
  <si>
    <t>4510 - WM+DNI 77/2 Đồng Khởi</t>
  </si>
  <si>
    <t>77/2 Đồng Khởi, khu phố 3, Phường Tam Hòa, Thành phố Biên Hòa, T. Đồng Nai Việt Nam</t>
  </si>
  <si>
    <t>WIN4511</t>
  </si>
  <si>
    <t>Số 45 Ngõ Thịnh Hào 1 Tôn Đức Thắng, phường Hàng Bột, Quận Đống Đa, HN</t>
  </si>
  <si>
    <t>WIN4512</t>
  </si>
  <si>
    <t>Gian Hàng Thương Mại 10+ 11, Tầng 1, Tòa Nhà Pearl 1, số 01 đường Châu Văn Liêm, phường Phú Đô, quận Nam Từ Liêm, HN</t>
  </si>
  <si>
    <t>WIN4513</t>
  </si>
  <si>
    <t>Sân vận động trung tâm đường Quang Lãm, phường Phú Lãm, Quận Hà Đông, HN</t>
  </si>
  <si>
    <t>WIN4515</t>
  </si>
  <si>
    <t>Gian hàng 110, tầng 1, Tòa nhà N01C Trung tâm Thương Mại và Dịch vụ Golden Land, 
số 275 Nguyễn Trãi, P. Thanh Xuân Trung, Q. Thanh Xuân, HN</t>
  </si>
  <si>
    <t>WIN4517</t>
  </si>
  <si>
    <t>Số 321 Lâm Du, phường Bồ Đề, Quận Long Biên, Hà Nội</t>
  </si>
  <si>
    <t>win4520</t>
  </si>
  <si>
    <t>Thôn Ngãi Cầu, xã An Khánh, huyện Hoài Đức,TP Hà Nội  (991 đường 72 cũ)</t>
  </si>
  <si>
    <t>win4521</t>
  </si>
  <si>
    <t>Thôn 06, xã Song Phương, huyện Hoài Đức, HN</t>
  </si>
  <si>
    <t>WIN4525</t>
  </si>
  <si>
    <t>Kiot 30 -32, tầng 1 tòa nhà Văn phòng Hồ Linh Đàm, phường Hoàng Liệt, quận Hoàng Mai, HN</t>
  </si>
  <si>
    <t>WIN4526</t>
  </si>
  <si>
    <t>Số 65B Nguyễn Công Trứ, phường Đồng Nhân, quận Hai Bà Trưng, HN</t>
  </si>
  <si>
    <t>WIN4531</t>
  </si>
  <si>
    <t>83 Quang Tiến, Phường Đại Mỗ, Quận Nam Từ Liêm, HN</t>
  </si>
  <si>
    <t>WIN4534</t>
  </si>
  <si>
    <t>Số 20 tổ 3, phường Giang Biên, Q.Long Biên, HN</t>
  </si>
  <si>
    <t>WIN4535</t>
  </si>
  <si>
    <t>120 Phố Mã, Phù Linh, Sóc Sơn, Hà Nội</t>
  </si>
  <si>
    <t>WIN4539</t>
  </si>
  <si>
    <t>Căn hộ A2 – Lô BT04 – Đô thị mới Việt Hưng, phường Giang Biên, quận Long Biên , Hà Nội</t>
  </si>
  <si>
    <t>WIN4540</t>
  </si>
  <si>
    <t>Số 25 phố Phúc Tân, phường Phúc Tân, quận Hoàn Kiếm, HN</t>
  </si>
  <si>
    <t>win4553</t>
  </si>
  <si>
    <t>Ki ốt số 02-04, tầng 1 thuộc tòa nhà B2.1.HH03B, Khu đô thị Thanh Hà - 
Cienco5, xã Cự Khê, huyện Thanh Oai, HN</t>
  </si>
  <si>
    <t>WIN4554</t>
  </si>
  <si>
    <t>Đội 7 Ngọc Hồi, Xã Ngọc Hồi, Huyện Thanh Trì, HN</t>
  </si>
  <si>
    <t>WIN4565</t>
  </si>
  <si>
    <t>Số 48 ngõ 467 Lĩnh Nam, phường Lĩnh Nam, quận Hoàng Mai, HN</t>
  </si>
  <si>
    <t>WIN4566</t>
  </si>
  <si>
    <t>BT4-B-1.3-7-Khu đô thị mới Đặng Xá II, Gia Lâm, Hà Nội</t>
  </si>
  <si>
    <t>WIN4569</t>
  </si>
  <si>
    <t>Lô G1.03 và G1.04, Chung cư Grand Riverside, 278-283 Bến Vân Đồn, Phường 2, Quận 4, HCM</t>
  </si>
  <si>
    <t>WIN4578</t>
  </si>
  <si>
    <t>145A Lê Đình Cẩn, khu phố 6, Phường Tân Tạo, Quận Bình Tân, HCM</t>
  </si>
  <si>
    <t>win4583</t>
  </si>
  <si>
    <t>38 đường Ngô Quyền, Phường Ngô Quyền, Thị xã Sơn Tây, HN</t>
  </si>
  <si>
    <t>WIN4584</t>
  </si>
  <si>
    <t>Tầng 1, Khu A, tòa Viet Duc Complex, ngõ 164 Khuất Duy Tiến, phường Nhân Chính, quận Thanh Xuân, Hà Nội</t>
  </si>
  <si>
    <t>WIN4588</t>
  </si>
  <si>
    <t>161 Khu Phố, Thị trấn Liên Quan, Huyện Thạch Thất, HN</t>
  </si>
  <si>
    <t>WIN4589</t>
  </si>
  <si>
    <t>Thôn 6, Xã Thạch Xá, Thạch Thất, HN</t>
  </si>
  <si>
    <t>WIN4590</t>
  </si>
  <si>
    <t>SH11 - SH12 tầng 001 tháp (block)B, Dự án chung cư kết hợp, Thương mại DV số 370 Nguyễn Văn Quỳ, phường Phú Thuận, Quận 7, HCM</t>
  </si>
  <si>
    <t>WIN4594</t>
  </si>
  <si>
    <t>Ô thương mại dịch vụ số 5 - tầng 01, Tòa nhà NewSkyline, Lô CC2 Khu đô thị mới Văn Quán - Yên Phúc, Phường Văn Quán, Quận Hà Đông, HN</t>
  </si>
  <si>
    <t>WIN4601</t>
  </si>
  <si>
    <t>Kiot 103, tầng 1 tòa nhà CT13 Khu Đô thị mới Tứ Hiệp, xã Tứ Hiệp, Huyện Thanh Trì, HN</t>
  </si>
  <si>
    <t>win4603</t>
  </si>
  <si>
    <t>Số 31 phố Tùng Thiện, Phường Trung Sơn Trầm, Thị xã Sơn Tây, HN</t>
  </si>
  <si>
    <t>WIN4608</t>
  </si>
  <si>
    <t>79A Huỳnh Tịnh Của, Phường 8, Quận 3, HCM</t>
  </si>
  <si>
    <t>WIN4610</t>
  </si>
  <si>
    <t>Số 126 Thanh Lãm, phường Phú Lãm, quận Hà Đông, Hà Nội</t>
  </si>
  <si>
    <t>WIN4611</t>
  </si>
  <si>
    <t>Số 72 ngõ 56 Thạch Cầu, Quận Long Biên, HN</t>
  </si>
  <si>
    <t>win4615</t>
  </si>
  <si>
    <t>950-950A Tạ Quang Bửu, P5, Q8, HCM</t>
  </si>
  <si>
    <t>WIN4634</t>
  </si>
  <si>
    <t>47 Quốc Lộ 2, khối 2, Phù Lỗ, Sóc Sơn, Hà Nội</t>
  </si>
  <si>
    <t>win4636</t>
  </si>
  <si>
    <t>236 đường Xuân Khanh, Xuân Khanh, Thị xã Sơn Tây, HN</t>
  </si>
  <si>
    <t>WIN4639</t>
  </si>
  <si>
    <t>50 phố tía , tô hiệu, thường tín, hà nội</t>
  </si>
  <si>
    <t>WIN4640</t>
  </si>
  <si>
    <t>Số 1 Yên Phúc, Phường Phúc La, Quận Hà Đông, Hà Nội</t>
  </si>
  <si>
    <t>WIN4641</t>
  </si>
  <si>
    <t>Chân cầu Tự Khoát, Xã Ngũ Hiệp, Huyện Thanh Trì, HN</t>
  </si>
  <si>
    <t>win4656</t>
  </si>
  <si>
    <t>126A Thanh Vị, Phường Sơn Lộc, Thị xã Sơn Tây, HN</t>
  </si>
  <si>
    <t>WIN4662</t>
  </si>
  <si>
    <t>B1.03, Tầng 1+2, Block B, Khu liên hợp cao ốc TTTM-, văn phòng và căn hộ, 177 Xa lộ Hà Nội, phường Thảo Điền, Quận 2, TP. Hồ Chí Minh Việt Nam</t>
  </si>
  <si>
    <t>WIN4667</t>
  </si>
  <si>
    <t>DVTM-05, tầng 1+2 tòa nhà CT1 Khu đô thị Gelexia Riverside
, 885 Tam Trinh, phường Yên Sở, quận Hoàng Mai, HN</t>
  </si>
  <si>
    <t>WIN4671</t>
  </si>
  <si>
    <t>Thôn Tương Chúc (Chân cầu Tự Khoát), Xã Ngũ Hiệp, Huyện Thanh Trì, HN</t>
  </si>
  <si>
    <t>WIN4680</t>
  </si>
  <si>
    <t>Xóm 5 văn phú ,thường tín, hà nội</t>
  </si>
  <si>
    <t>WIN4681</t>
  </si>
  <si>
    <t>Thôn Xâm Dương 3, xã Ninh Sở, huyện Thường Tín, HN</t>
  </si>
  <si>
    <t>WIN4704</t>
  </si>
  <si>
    <t>159 Tân Lập II, tổ 3, khu phố 6, Hiệp Phú, Quận 9, HCM</t>
  </si>
  <si>
    <t>WIN4750</t>
  </si>
  <si>
    <t>Đội 2, Xã Tự Nhiên, Huyện Thường Tín, HN</t>
  </si>
  <si>
    <t>win4757</t>
  </si>
  <si>
    <t>37 Đồng Nai, Phường 15, Quận 10, HCM</t>
  </si>
  <si>
    <t>WIN4764</t>
  </si>
  <si>
    <t>Số 7 Xóm Đinh Tiên Hoàng, Xã Hà Hồi, Huyện Thường Tín, HN</t>
  </si>
  <si>
    <t>win4766</t>
  </si>
  <si>
    <t>78 Cầu Trì, Phường Sơn Lộc, Thị xã Sơn Tây, HN</t>
  </si>
  <si>
    <t>Khu Thá, xã Xuân Giang, huyện Sóc Sơn, Hà Nội</t>
  </si>
  <si>
    <t>win4767</t>
  </si>
  <si>
    <t>31-LK41 Khu Đô Thị Vân Canh, Xã Vân Canh, Huyện Hoài Đức, HN</t>
  </si>
  <si>
    <t>WIN4772</t>
  </si>
  <si>
    <t>0.01 Tần Trệt Tháp 2, Sun Avenue, 28 Mai Chí Thọ Phường An Phú, Quận 2, TP. Hồ Chí Minh Việt Nam</t>
  </si>
  <si>
    <t>WIN4774</t>
  </si>
  <si>
    <t>45F1-46F1, đường DN5 (khu dân cư An Sương), khu phố 4, Phường Đông Hưng Thuận, Quận 12, (đường DN5), HCM</t>
  </si>
  <si>
    <t>WIN4776</t>
  </si>
  <si>
    <t>28 Hòe Thị, Phường Phương Canh, Quận Nam Từ Liêm, Hà Nội</t>
  </si>
  <si>
    <t>WIN4777</t>
  </si>
  <si>
    <t>79 Ngọc Đại, Phường Đại Mỗ, Quận Nam Từ Liêm, Hà Nôi</t>
  </si>
  <si>
    <t>WIN4779</t>
  </si>
  <si>
    <t>CS3-CS4 chung cư Prosper Plaza 22/14 Phan Văn Hớn, Phường Tân Thới Nhất, Quận 12, HCM</t>
  </si>
  <si>
    <t>WIN4781</t>
  </si>
  <si>
    <t>314 Trần Cung, Phường Cổ Nhuế 1, Quận Bắc Từ Liêm, Hà Nội</t>
  </si>
  <si>
    <t>WIN4783</t>
  </si>
  <si>
    <t>0.01, Chung cư CH1, Đường số 10, Khu dân cư CityLand, Phường 10, Quận Gò Vấp, HCM</t>
  </si>
  <si>
    <t>win4785</t>
  </si>
  <si>
    <t>01.04 tầng 1, chung cư Phương, Việt, 1002 Tạ quang Bửu, P6, Quận 8, HCM</t>
  </si>
  <si>
    <t>WIN4799</t>
  </si>
  <si>
    <t>Tầng 1 Tòa nhà Kinh Đô, số 93 Lò Đúc, phường Phạm Đình Hổ, quận Hai Bà Trưng, HN</t>
  </si>
  <si>
    <t>WIN4800</t>
  </si>
  <si>
    <t>344 Ngọc Thụy, Phường Ngọc Thụy, Quận Long Biên, HN</t>
  </si>
  <si>
    <t>WIN4801</t>
  </si>
  <si>
    <t>Số 2 ngõ 239 đường Trâu Quỳ, TDP An Đào, thị trấn Trâu Quỳ, huyện Gia Lâm, Hà Nội</t>
  </si>
  <si>
    <t>win4808</t>
  </si>
  <si>
    <t>Lô RS6.SH.15 Tầng 1 Tháp RS6, Khu Thương mại Dịch vụ, và căn hộ - Khu 2, 239-241 Hòa Bình, Phường Hiệp Tân, Quận Tân Phú, HCM</t>
  </si>
  <si>
    <t>WIN4810</t>
  </si>
  <si>
    <t>106 Nguyễn Hiền, phường Bách Khoa, quận Hai Bà Trưng, HN</t>
  </si>
  <si>
    <t>WIN4816</t>
  </si>
  <si>
    <t>Lô 04, Tầng 1, nhà chung cư số CT1, 
phường Cổ Nhuế 2, quận Bắc Từ Liêm, HN</t>
  </si>
  <si>
    <t>WIN4821</t>
  </si>
  <si>
    <t>0.14 tầng 01 (trệt), Chung cư cao tầng Phường Trường Thọ, 17 Đường số 3, Khu phố 6, P. Trường Thọ Quận Thủ Đức, HCM</t>
  </si>
  <si>
    <t>win4823</t>
  </si>
  <si>
    <t>RS4-SH.03 tại dự án khu TMDV căn hộ địa chỉ 278 đường, Hòa Bình, Phường Hiệp Tân, (Dự án Richstar Residence), Q.Tân phú, HCM</t>
  </si>
  <si>
    <t>WIN4826</t>
  </si>
  <si>
    <t>98 Miếu Thờ, Xã Tiên Dược, Huyện Sóc Sơn, Hà Nội</t>
  </si>
  <si>
    <t>WIN4831</t>
  </si>
  <si>
    <t>B12 Chợ Phú Cường, Xã Phú Cường, Huyện Sóc Sơn, Hà Nội</t>
  </si>
  <si>
    <t>win4832</t>
  </si>
  <si>
    <t>Khu 10 Chợ Phố Hạ, Xã Mê Linh, Huyện Mê Linh, Hà Nội</t>
  </si>
  <si>
    <t>win4846</t>
  </si>
  <si>
    <t>Số 16 đường số 5A, KDC Trung Sơn, ấp 4B, xã Bình Hưng, Huyện Bình Chánh, HCM</t>
  </si>
  <si>
    <t>WIN4858</t>
  </si>
  <si>
    <t>351/29 Lê Đại Hành, Phường 11, Quận 11, TP. Hồ Chí Minh Việt Nam</t>
  </si>
  <si>
    <t>win4863</t>
  </si>
  <si>
    <t>Khu A - Khu đất dịch vụ Do Lộ, Yên Nghĩa, Hà Đông, Hà Nội</t>
  </si>
  <si>
    <t>WIN4864</t>
  </si>
  <si>
    <t>138 Thị trân văn giang</t>
  </si>
  <si>
    <t>WIN4870</t>
  </si>
  <si>
    <t>14 Trần Quý Cáp, Phường Văn Miếu, Quận Đống Đa, HN</t>
  </si>
  <si>
    <t>WIN4878</t>
  </si>
  <si>
    <t>Xã Ngũ Hiệp, Huyện Thanh Trì, HN</t>
  </si>
  <si>
    <t>WIN4880</t>
  </si>
  <si>
    <t>Thôn bên  363 thị trân văn giang</t>
  </si>
  <si>
    <t>WIN4881</t>
  </si>
  <si>
    <t>BTM1-3 BlockB tầng 1 (trệt), khu phố 3 Centana, 36 mai Chí Thọ, Phường An Phú, Quận 2, TP. Hồ Chí Minh Việt Nam</t>
  </si>
  <si>
    <t>WIN4884</t>
  </si>
  <si>
    <t>23/2 đường số 9, Khu phố 4, Phường Trường Thọ, Quận Thủ Đức, HCM</t>
  </si>
  <si>
    <t>WIN4887</t>
  </si>
  <si>
    <t>Cụm 6 Thị trấn Phúc Thọ, Huyện Phúc Thọ, HN</t>
  </si>
  <si>
    <t>WIN4895</t>
  </si>
  <si>
    <t>42-44 đường A4, Phường 12, Quận Tân Bình, HCM</t>
  </si>
  <si>
    <t>WIN4912</t>
  </si>
  <si>
    <t>186 và 188 Tư Đình, Phường Long Biên, Quận Long Biên, Hà Nội</t>
  </si>
  <si>
    <t>WIN4915</t>
  </si>
  <si>
    <t>0.01. Tầng trệt tháp 4, Sun Avenue 28 Mai Chí Thọ, Phường An Phú, Quận 2, TP. Hồ Chí Minh Việt Nam</t>
  </si>
  <si>
    <t>WIN4918</t>
  </si>
  <si>
    <t>SH6B+SH7B, Tầng 1 Tòa nhà HH3, Số 32 Phố Đại Từ, Phường Đại Kim, Quận Hoàng Mai, HN</t>
  </si>
  <si>
    <t>WIN4922</t>
  </si>
  <si>
    <t>Tổ hợp chung cư H098&amp;T106 tại 241/42, Nguyễn Văn Luông, phườn 11, Quận 6, TP. Hồ Chí Minh Việt Nam</t>
  </si>
  <si>
    <t>win4924</t>
  </si>
  <si>
    <t>Xóm Dền, Xã Di Trạch, Huyện Hoài Đức, HN</t>
  </si>
  <si>
    <t>win4927</t>
  </si>
  <si>
    <t>Khu 10 Thôn Thường Lệ, Xã Đại Thịnh, Huyện Mê Linh, HN</t>
  </si>
  <si>
    <t>WIN4935</t>
  </si>
  <si>
    <t>339DE Nguyễn Cảnh Chân, Phường Cầu Kho, Quận 1, HCM</t>
  </si>
  <si>
    <t>WIN4937</t>
  </si>
  <si>
    <t>A01 –TMDV01-02 cao ốc Jamila, 60 đường 697, KP2, Phường Phú Hữu, Quận 9, HCM</t>
  </si>
  <si>
    <t>WIN4940</t>
  </si>
  <si>
    <t>Tầng Trệt Cao ốc An Cư, số 8, đường Thái Thuận, P An Phú, Quận 2, TP. Hồ Chí Minh Việt Nam</t>
  </si>
  <si>
    <t>WIN4943</t>
  </si>
  <si>
    <t>TM05- Dự án KDC Sông Đà 434/16 đường 26 tháng 3, Phường 15, Quận Gò Vấp, HCM</t>
  </si>
  <si>
    <t>WIN4948</t>
  </si>
  <si>
    <t>4948 - WM+ DNI 6 Nguyễn Bảo Đức</t>
  </si>
  <si>
    <t>6, Nguyễn Bảo Đức, KP6, P.Tam Hiệp, Thành phố Biên Hòa, T. Đồng Nai Việt Nam</t>
  </si>
  <si>
    <t>WIN4952</t>
  </si>
  <si>
    <t>97 Nguyên Hồng, Phường 1, Quận Gò Vấp, HCM</t>
  </si>
  <si>
    <t>WIN4959</t>
  </si>
  <si>
    <t>Kiot 03 - Tầng 01, chung cư CT4, KĐTM Thạch Bàn, Phường Thạch Bàn, Quận Long Biên, Hà Nội</t>
  </si>
  <si>
    <t>WIN4967</t>
  </si>
  <si>
    <t>Tầng 1, Tòa nhà Golden West, Số 2 Lê Văn Thiêm, Phường Nhân Chính, Quận Thanh Xuân, HN</t>
  </si>
  <si>
    <t>WIN4968</t>
  </si>
  <si>
    <t>QL3 Phố Lộc Hà, Xã Mai Lâm, Huyện Đông Anh, Hà Nội</t>
  </si>
  <si>
    <t>WIN4972</t>
  </si>
  <si>
    <t>Ngã Ba Yên Tàng, Thôn Yên Tàng, Xã Bắc Phú, Huyện Sóc Sơn, HN</t>
  </si>
  <si>
    <t>WIN4983</t>
  </si>
  <si>
    <t>LK11-Lô 6, Dự án nhà ở Phùng Khoang, Phường Trung Văn, Quận Nam Từ Liêm, Hà Nội</t>
  </si>
  <si>
    <t>WIN4986</t>
  </si>
  <si>
    <t>Thôn Đìa, Xã Nam Hồng, Huyện Đông Anh, Hà Nội</t>
  </si>
  <si>
    <t>win5005</t>
  </si>
  <si>
    <t>09 Phạm Vấn, Phường Phú Thọ Hòa, Quận Tân Phú, HCM</t>
  </si>
  <si>
    <t>WIN5006</t>
  </si>
  <si>
    <t>185B Nguyễn Thị Định, Phường An Phú, Quận 2, TP. Hồ Chí Minh Việt Nam</t>
  </si>
  <si>
    <t>WIN5007</t>
  </si>
  <si>
    <t>7-9 Nguyễn Hiền, Phường 4, Quận 3, HCM</t>
  </si>
  <si>
    <t>WIN5008</t>
  </si>
  <si>
    <t>Thôn Quất Động, Xã Quất Động, Huyện Thường Tín, HN</t>
  </si>
  <si>
    <t>win5019</t>
  </si>
  <si>
    <t>606/144-606/146 Ba Tháng Hai, Phường 14, Quận 10, HCM</t>
  </si>
  <si>
    <t>WIN5020</t>
  </si>
  <si>
    <t>Số 38 Khu Tái Định Cư Ngô Thì Nhậm, Đường Phan Đình Giót, Phường La Khê, Quận Hà Đông, HN</t>
  </si>
  <si>
    <t>WIN5024</t>
  </si>
  <si>
    <t>33/4 ấp Mới 1, Xã Tân Xuân, Huyện Hóc Môn, HCM</t>
  </si>
  <si>
    <t>WIN5025</t>
  </si>
  <si>
    <t>15 Nguyễn Quang Bích, Phường 13, Quận Tân Bình, HCM</t>
  </si>
  <si>
    <t>win5026</t>
  </si>
  <si>
    <t>163/25/1 Tô Hiến Thành, Phường 13, Quận 10, HCM</t>
  </si>
  <si>
    <t>WIN5029</t>
  </si>
  <si>
    <t>42 Thăng Long, Phường 4, Quận Tân Bình, HCM</t>
  </si>
  <si>
    <t>WIN5043</t>
  </si>
  <si>
    <t>81 đường số 2, KP6, Phường Hiệp Bình Phước, Quận Thủ Đức, HCM</t>
  </si>
  <si>
    <t>WIN5045</t>
  </si>
  <si>
    <t>Thôn 9, Xã Phùng Xá, Huyện Thạch Thất, HN</t>
  </si>
  <si>
    <t>WIN5054</t>
  </si>
  <si>
    <t>BT25, Lô TT2, Khu nhà ở C37 BCA, Khu đô thị mới Phùng Khoang, Phường Trung Văn, Quận Nam Từ Liêm, HN</t>
  </si>
  <si>
    <t>WIN5055</t>
  </si>
  <si>
    <t>Số 67+69 Đường Ngô Đình Mẫn, Phường La Khê, Quận Hà Đông, HN</t>
  </si>
  <si>
    <t>WIN5062</t>
  </si>
  <si>
    <t>Thôn Thọ Giáo, Xã Tân Minh, Huyện Thường Tín, HN</t>
  </si>
  <si>
    <t>WIN5063</t>
  </si>
  <si>
    <t>Số 16 Hòa Sơn, Thị trấn Chúc Sơn, Huyện Chương Mỹ, HN</t>
  </si>
  <si>
    <t>win5075</t>
  </si>
  <si>
    <t>Thôn Thái Hòa, Xã Bình Phú, Huyện Thạch Thất, HN</t>
  </si>
  <si>
    <t>WIN5077</t>
  </si>
  <si>
    <t>254/63 Âu Cơ, P. 9, Quận Tân Bình, HCM</t>
  </si>
  <si>
    <t>win5085</t>
  </si>
  <si>
    <t>48 Liêu Bình Hương, ấp Tân Tiến, xã Tân Thông Hội, Huyện Củ Chi, HCM</t>
  </si>
  <si>
    <t>WIN5086</t>
  </si>
  <si>
    <t>120 Lò Lu, Phường Trường Thạnh, Quận 9, HCM</t>
  </si>
  <si>
    <t>WIN5088</t>
  </si>
  <si>
    <t>Kiot dịch vụ số 2, Tầng 1, Tòa nhà B, Dự án X2, Phường Cầu Diễn, Nam Từ Liêm, Hà Nội</t>
  </si>
  <si>
    <t>WIN5089</t>
  </si>
  <si>
    <t>Số 42 Đường Nghĩa Lộ, Phường Yên Nghĩa, Quận Hà Đông, HN</t>
  </si>
  <si>
    <t>WIN5090</t>
  </si>
  <si>
    <t>Số 83, Ngõ 384, Đường Đông Hội, Xã Đông Hội, Huyện Đông Anh, Hà Nội</t>
  </si>
  <si>
    <t>WIN5097</t>
  </si>
  <si>
    <t>55 Cầu Cốc, Phường Tây Mỗ, Nam Từ Liêm, Hà Nội</t>
  </si>
  <si>
    <t>win5101</t>
  </si>
  <si>
    <t>Số 168 Thôn Mới, Xã Cao Dương, Huyện Thanh Oai, HN</t>
  </si>
  <si>
    <t>WIN5115</t>
  </si>
  <si>
    <t>1.17 và 1.04 Tầng 1+2, CC Hiệp Thành (Parkland), số 38 đường N5, KDC Hiệp Thành, Phường Hiệp Thành, Quận 12, HCM</t>
  </si>
  <si>
    <t>WIN5124</t>
  </si>
  <si>
    <t>B1.01 tầng 1 Block tại dự án Khu Dân cứ Phước Long, Phường Phước Long B, Quận 9, HCM</t>
  </si>
  <si>
    <t>WIN5141</t>
  </si>
  <si>
    <t>112/6 Tân Chánh Hiệp 36, Khu phố 6, Phường Tân Chánh Hiệp, Quận 12, HCM</t>
  </si>
  <si>
    <t>WIN5155</t>
  </si>
  <si>
    <t>Thôn Yên Ngưu, Xã Tam Hiệp, Huyện Thanh Trì, HN</t>
  </si>
  <si>
    <t>win5161</t>
  </si>
  <si>
    <t>248 Chợ Chiều Chuông, Xã Phương Trung, Huyện Thanh Oai, HN</t>
  </si>
  <si>
    <t>win5162</t>
  </si>
  <si>
    <t>Số 120 QL21, Thôn Tảo Dương, Xã Hồng Dương, Huyện Thanh Oai, HN</t>
  </si>
  <si>
    <t>win5176</t>
  </si>
  <si>
    <t>37 Thôn Chằm, Xã Bình Minh, Huyện Thanh Oai, HN</t>
  </si>
  <si>
    <t>WIN5177</t>
  </si>
  <si>
    <t>Thôn Cổ Dương, Xã Tiên Dương, Huyện Đông Anh, HN</t>
  </si>
  <si>
    <t>WIN5182</t>
  </si>
  <si>
    <t>8/9 ấp Hưng Lân, Xã Bà Điểm, Huyện Hóc Môn, HCM</t>
  </si>
  <si>
    <t>WIN5187</t>
  </si>
  <si>
    <t>483 Lê Văn Quới, KP6, Phường Bình Trị, Đông A, Quận Bình Tân, HCM</t>
  </si>
  <si>
    <t>WIN5190</t>
  </si>
  <si>
    <t>Thôn Ngọc Chi ( Ngã tư Chợ Ngọc Chi), Xã Vĩnh Ngọc, Huyện Đông Anh, HN</t>
  </si>
  <si>
    <t>WIN5191</t>
  </si>
  <si>
    <t>Số 9 Nam Dư, Phường Lĩnh Nam, Quận Hoàng Mai, HN</t>
  </si>
  <si>
    <t>WIN5199</t>
  </si>
  <si>
    <t>5199 - WM+ DNI 202/15/4 -202/17 Huỳnh Văn Nghệ</t>
  </si>
  <si>
    <t>17/15A – 15/15B Huỳnh Văn Nghệ, KP2, P.Bửu Long, Thành phố Biên Hòa, T. Đồng Nai Việt Nam</t>
  </si>
  <si>
    <t>WIN5207</t>
  </si>
  <si>
    <t>Khu dân cư Bắc Thăng Long, Xã Hải Bối, Huyện Đông Anh, HN</t>
  </si>
  <si>
    <t>WIN5208</t>
  </si>
  <si>
    <t>Thôn Bình An, Xã Trung Giã, Huyện Sóc Sơn, HN</t>
  </si>
  <si>
    <t>WIN5219</t>
  </si>
  <si>
    <t>Số 1, TT Tổng Công ty Dược Việt Nam, tổ 1, phường Quan Hoa, quận Cầu Giấy, Hà Nội</t>
  </si>
  <si>
    <t>WIN5224</t>
  </si>
  <si>
    <t>Tầng 1, Tòa Trung Yên Smile, Khu A, Lô 19.NO và 20.BT KĐTM Bắc Đại Kim
, Số 1 Nguyễn Cảnh Dị, Phường Định Công, Quận Hoàng Mai, HN</t>
  </si>
  <si>
    <t>WIN5225</t>
  </si>
  <si>
    <t>Ô DVTM-07, Tầng 1+2 tòa nhà CT3 Khu đô thị Gelexia Riverside
, Ngõ 885 Tam Trinh, Phường Yên Sở, Quận Hoàng Mai, HN</t>
  </si>
  <si>
    <t>WIN5230</t>
  </si>
  <si>
    <t>2N Bình Giã, Phường 13, Quận Tân Bình, HCM</t>
  </si>
  <si>
    <t>WIN5231</t>
  </si>
  <si>
    <t>T1.04 tầng trệt Khối 04 (LA3) 383-385 Nguyễn Duy Trinh, Phường Bình Trưng Tây, Quận 2, TP. Hồ Chí Minh Việt Nam</t>
  </si>
  <si>
    <t>WIN5233</t>
  </si>
  <si>
    <t>25 đường số 17, KP5, Phường Linh Trung, Quận Thủ Đức, HCM</t>
  </si>
  <si>
    <t>win5238</t>
  </si>
  <si>
    <t>81 Cầu Xây, Phường Tân Phú, Quận 9, HCM</t>
  </si>
  <si>
    <t>WIN5240</t>
  </si>
  <si>
    <t>163 Nguyễn Thị Kiêu, Khu phố 2, Phường Thới An, Quận 12, HCM</t>
  </si>
  <si>
    <t>WIN5247</t>
  </si>
  <si>
    <t>Căn B4 Số 23 Phố Cự Lộc, P.Thượng Đình, Q.Thanh Xuân, HN</t>
  </si>
  <si>
    <t>win5255</t>
  </si>
  <si>
    <t>Đội 4 Thôn 1 Xã Thạch Đà, Huyện Mê Linh, HN</t>
  </si>
  <si>
    <t>win5266</t>
  </si>
  <si>
    <t>Khu 14 Thôn Yên Nhân, Xã Tiền Phong, Huyện Mê Linh, HN</t>
  </si>
  <si>
    <t>win5267</t>
  </si>
  <si>
    <t>Khu 5 Thôn Do Hạ, Xã Tiền Phong, Huyện Mê Linh, HN</t>
  </si>
  <si>
    <t>win5268</t>
  </si>
  <si>
    <t>134 Hoàng Tăng Bí, TDP Tân Nhuệ, Thụy Phương, Quận Bắc Từ Liêm, Hà Nội</t>
  </si>
  <si>
    <t>WIN5269</t>
  </si>
  <si>
    <t>179A Nghĩa Phát, Phường 6, Quận Tân Bình, HCM</t>
  </si>
  <si>
    <t>WIN5270</t>
  </si>
  <si>
    <t>82 Tô Vĩnh Diện, KP5, P. Linh Chiểu, Quận Thủ Đức, HCM</t>
  </si>
  <si>
    <t>WIN5272</t>
  </si>
  <si>
    <t>Khu đấu giá Tổ 1 Thị trấn Sóc Sơn, Huyện Sóc Sơn, TP Hà Nội</t>
  </si>
  <si>
    <t>win5274</t>
  </si>
  <si>
    <t>109-111 Kênh Nước Đen, Phường Tân Thành, Quận Tân Phú, HCM</t>
  </si>
  <si>
    <t>WIN5275</t>
  </si>
  <si>
    <t>363-365A Tô Ngọc Vân, KP2, Phường Linh Đông, Quận Thủ Đức, HCM</t>
  </si>
  <si>
    <t>WIN5278</t>
  </si>
  <si>
    <t>1.02, 1.03, 2.03, 2.04 Tầng 1+2, Chung cư Hoa Phượng, (Zen Tower), 34/1A Quốc lộ 1A, Phường Thới An, Quận 12, HCM</t>
  </si>
  <si>
    <t>WIN5284</t>
  </si>
  <si>
    <t>Thôn Bến Trung, Xã Bắc Hồng, Huyện Đông Anh, HN</t>
  </si>
  <si>
    <t>WIN5285</t>
  </si>
  <si>
    <t>Thôn Lã Côi, Xã Yên Viên, Huyện Gia Lâm, HN</t>
  </si>
  <si>
    <t>WIN5286</t>
  </si>
  <si>
    <t>95 Ba Thá, Xã Viên An, Huyện Ứng Hòa, HN</t>
  </si>
  <si>
    <t>WIN5287</t>
  </si>
  <si>
    <t>85 Lê Lợi, Thị Trấn Vân Đình, Huyện Ứng Hòa, HN</t>
  </si>
  <si>
    <t>WIN5288</t>
  </si>
  <si>
    <t>Tổ dân phố số 17, Phường Thanh Trì, Quận Hoàng Mai, HN</t>
  </si>
  <si>
    <t>WIN5290</t>
  </si>
  <si>
    <t>71 Ngõ 180 Tây Mỗ, Quận Nam Từ Liêm, Hà Nội</t>
  </si>
  <si>
    <t>WIN5291</t>
  </si>
  <si>
    <t>55 Trương Phước Phan, Khu phố 18, Phường Bình Trị Đông, Quận Bình Tân, HCM</t>
  </si>
  <si>
    <t>WIN5293</t>
  </si>
  <si>
    <t>02 đường số 3 Cư xá Đô Thành, Phường 4, Quận 3, HCM</t>
  </si>
  <si>
    <t>win5295</t>
  </si>
  <si>
    <t>Số 158 Tiểu khu Phú Thịnh, Thị trấn Phú Minh, Huyện Phú Xuyên, HN</t>
  </si>
  <si>
    <t>WIN5301</t>
  </si>
  <si>
    <t>1033 Nguyễn Xiển, Phường Long Bình, Quận 9, HCM</t>
  </si>
  <si>
    <t>WIN5302</t>
  </si>
  <si>
    <t>11/23-11/25-11/27 Nguyễn Đức Thuận, Phường 13, Quận Tân Bình, HCM</t>
  </si>
  <si>
    <t>WIN5303</t>
  </si>
  <si>
    <t>114 Ngõ Văn Chương 2, Phường Văn Chương, Quận Đống Đa, Hà Nội</t>
  </si>
  <si>
    <t>WIN5304</t>
  </si>
  <si>
    <t>Tầng 1, Tòa nhà UDIC Riverside 1, Ngõ 122 Vĩnh Tuy, Phường Vĩnh Tuy, Quận Hai Bà Trưng, HN</t>
  </si>
  <si>
    <t>WIN5305</t>
  </si>
  <si>
    <t>Số 110 ngõ 553 Đường Giải Phóng, Phường Giáp Bát, Quận Hoàng Mai, HN</t>
  </si>
  <si>
    <t>win5308</t>
  </si>
  <si>
    <t>QL35 Thôn Phú Nhi, xã Thanh Lâm, huyện Mê Linh, HN</t>
  </si>
  <si>
    <t>WIN5313</t>
  </si>
  <si>
    <t>32 Sáp Mai, Xã Võng La, Huyện Đông Anh, HN</t>
  </si>
  <si>
    <t>win5323</t>
  </si>
  <si>
    <t>Thôn 5 Xã Cộng Hòa, Huyện Quốc Oai, HN</t>
  </si>
  <si>
    <t>win5324</t>
  </si>
  <si>
    <t>254 Phố Huyện, TT Quốc Oai, Huyện Quốc Oai, HN</t>
  </si>
  <si>
    <t>WIN5327</t>
  </si>
  <si>
    <t>Kiot TM02 - Tầng 1, 
số 50 ngõ 28 đường Xuân La, Phường Xuân La, Quận Tây Hồ, Hà Nội</t>
  </si>
  <si>
    <t>WIN5329</t>
  </si>
  <si>
    <t>120-122 đường số 2, khu phố 1, P. Tăng Nhơn Phú B, Quận 9, HCM</t>
  </si>
  <si>
    <t>WIN5334</t>
  </si>
  <si>
    <t>1042 Nguyễn Duy Trinh, Phường Long Trường, Quận 9, HCM</t>
  </si>
  <si>
    <t>WIN5338</t>
  </si>
  <si>
    <t>196 Mã Lò, KP 6, Phường Bình Trị Đông A, Quận Bình Tân, HCM</t>
  </si>
  <si>
    <t>WIN5340</t>
  </si>
  <si>
    <t>17 Ngõ 75 Hồ Tùng Mậu, Phường Mai Dịch, Quận Cầu Giấy, HN</t>
  </si>
  <si>
    <t>win5341</t>
  </si>
  <si>
    <t>Thôn 3 Xã Phượng Cách, Huyện Quốc Oai, HN</t>
  </si>
  <si>
    <t>WIN5342</t>
  </si>
  <si>
    <t>Số 8 Trương Công Giai, tổ 21, phường Dịch Vọng, quận Cầu Giấy, Hà Nội.</t>
  </si>
  <si>
    <t>WIN5343</t>
  </si>
  <si>
    <t>"Tầng 1 Nhà ở chung cư cao cấp N01-T1, phường Xuân Tảo, quận Bắc Từ Liêm, Hà Nội</t>
  </si>
  <si>
    <t>win5346</t>
  </si>
  <si>
    <t>Thôn Bái Đô, Xã Tri Thủy, Huyện Phú Xuyên, HN</t>
  </si>
  <si>
    <t>WIN5347</t>
  </si>
  <si>
    <t>Khu Ao ông Sáu, Xã Trung Mầu, Huyện Gia Lâm, HN</t>
  </si>
  <si>
    <t>win5351</t>
  </si>
  <si>
    <t>Lô 03C, tầng 1 Tòa L, Phường Dương Nội, Quận Hà Đông, HN</t>
  </si>
  <si>
    <t>WIN5354</t>
  </si>
  <si>
    <t>Tầng 1 chung cư Flora Anh Đào, 619 Đỗ Xuân Hợp, Phường Phước Long B, Quận 9, HCM</t>
  </si>
  <si>
    <t>WIN5355</t>
  </si>
  <si>
    <t>Lô thương mại TA2, Tầng trệt và lửng, chung cư Hope Garden, 102 Phan Huy Ích, Phường 15, Quận Tân Bình, HCM</t>
  </si>
  <si>
    <t>win5360</t>
  </si>
  <si>
    <t>15 Võ Văn Kiệt, Phường 16, Quận 8, (CC City Gate Towers-A1.03.08), HCM</t>
  </si>
  <si>
    <t>WIN5366</t>
  </si>
  <si>
    <t>B (SH4), Ô đất B4, Khu đô thị mới Nam Trung Yên, phường Yên Hòa, quận Cầu Giấy, HN</t>
  </si>
  <si>
    <t>WIN5368</t>
  </si>
  <si>
    <t>Chợ Cầu Xây, thôn Thanh Vân, xã Tân Dân, huyện Sóc Sơn , HN</t>
  </si>
  <si>
    <t>WIN5369</t>
  </si>
  <si>
    <t>Khu phố, thị trấn Liên Quan, Huyện Thạch Thất, HN</t>
  </si>
  <si>
    <t>WIN5377</t>
  </si>
  <si>
    <t>Nhà số 4+5, Block 1, Ô H-TT1, Khu nhà ở Hi Brand, Khu đô thị mới Văn Phú, Phường Phú La, Quận Hà Đông, HN</t>
  </si>
  <si>
    <t>WIN5378</t>
  </si>
  <si>
    <t>Tầng 1 Khu căn hộ Tecco Skyville Tower, Xã Tứ Hiệp, Huyện Thanh Trì, HN</t>
  </si>
  <si>
    <t>WIN5380</t>
  </si>
  <si>
    <t>53 Hậu Dưỡng, Xã Kim Chung, Huyện Đông Anh, HN</t>
  </si>
  <si>
    <t>WIN5383</t>
  </si>
  <si>
    <t>149 Đội Cung, Phường 9, Quận 11, TP. Hồ Chí Minh Việt Nam</t>
  </si>
  <si>
    <t>WIN5385</t>
  </si>
  <si>
    <t>Tầng 1, tòa nhà CT1B , phường Cổ Nhuế 1, quận Bắc Từ Liêm, Hà Nội</t>
  </si>
  <si>
    <t>WIN5386</t>
  </si>
  <si>
    <t>309 Nguyễn Thị Rành, Ấp Xóm Mới, X. Trung Lập Hạ, Huyện Củ Chi, HCM</t>
  </si>
  <si>
    <t>WIN5387</t>
  </si>
  <si>
    <t>51A Nguyễn Tuyển, KP5, Phường Bình Trưng Tây, Quận 2, TP. Hồ Chí Minh Việt Nam</t>
  </si>
  <si>
    <t>win5388</t>
  </si>
  <si>
    <t>A – 01 Dự án Valora Mizuki tại xã Bình Hưng, Huyện Bình Chánh, HCM</t>
  </si>
  <si>
    <t>WIN5394</t>
  </si>
  <si>
    <t>Thôn Tằng My, Xã Nam Hồng, Huyện Đông Anh, HN</t>
  </si>
  <si>
    <t>WIN5408</t>
  </si>
  <si>
    <t>Lô góc tầng 1, Tòa B1, Chung cư Ruby CT3 Phúc Lợi, Quận Long Biên, HN</t>
  </si>
  <si>
    <t>WIN5414</t>
  </si>
  <si>
    <t>23 Nguyễn Hữu Cầu, Ấp Vạn Hạnh, Xã Trung Chánh, Huyện Hóc Môn, HCM</t>
  </si>
  <si>
    <t>WIN5415</t>
  </si>
  <si>
    <t>Tháp G, 
Khu đô thị Đông Nam đường Trần Duy Hưng, phường Trung Hòa, quận Cầu Giấy, HN</t>
  </si>
  <si>
    <t>WIN5420</t>
  </si>
  <si>
    <t>120E Xóm Đất, Phường 8, Quận 11, TP. Hồ Chí Minh Việt Nam</t>
  </si>
  <si>
    <t>win5422</t>
  </si>
  <si>
    <t>Thôn Đồng Lư, xã Đồng Quang, huyện Quốc Oai, TP Hà Nội</t>
  </si>
  <si>
    <t>WIN5423</t>
  </si>
  <si>
    <t>Cụm 5, xã Phụng Thượng, Huyện Phúc Thọ, HN</t>
  </si>
  <si>
    <t>WIN5427</t>
  </si>
  <si>
    <t>CC Golden Mansion, Lô GM-01.08 Tầng 1, Khu phức hợp, Nhà ở và Thương mại Dịch vụ, 119, Phổ Quang, Phường 9, Q.Phú Nhuận, HCM</t>
  </si>
  <si>
    <t>win5429</t>
  </si>
  <si>
    <t>Xóm Cầu, Thôn Hòa Mỹ, Xã Hồng Minh, Huyện Phú Xuyên, HN</t>
  </si>
  <si>
    <t>WIN5430</t>
  </si>
  <si>
    <t>Tổ 10, Phường Thạch Bàn, Quận Long Biên, HN</t>
  </si>
  <si>
    <t>WIN5431</t>
  </si>
  <si>
    <t>BT1.SH-A(07), Khu đô thị mới Đặng Xá, Xã Đặng Xá, Huyện Gia Lâm, HN</t>
  </si>
  <si>
    <t>WIN5434</t>
  </si>
  <si>
    <t>Số 18 ngách 1 ngõ 119 Hồ Đắc Di, phường Nam Đồng, quận Đống Đa, Hà Nội</t>
  </si>
  <si>
    <t>WIN5436</t>
  </si>
  <si>
    <t>70 Lê Văn Thịnh, Phường Bình Trưng Tây, Quận 2, TP. Hồ Chí Minh Việt Nam</t>
  </si>
  <si>
    <t>WIN5439</t>
  </si>
  <si>
    <t>17A, Ngõ 9 Nguyễn Tri Phương , phường Điện Biên, quận Ba Đình, HN</t>
  </si>
  <si>
    <t>WIN5447</t>
  </si>
  <si>
    <t>35A đường TX 21, khu phố 1, Phường Thạnh Xuân, Quận 12, HCM</t>
  </si>
  <si>
    <t>WIN5449</t>
  </si>
  <si>
    <t>532 Phạm Văn Chiêu, Phường 16, Quận Gò Vấp, HCM</t>
  </si>
  <si>
    <t>WIN5451</t>
  </si>
  <si>
    <t>152 Hoàng Hoa Thám, Phường 12, Quận Tân Bình, HCM</t>
  </si>
  <si>
    <t>WIN5453</t>
  </si>
  <si>
    <t>48 Bích Câu, Phường Quốc Tử Giám, Quận Đống Đa, HN</t>
  </si>
  <si>
    <t>win5454</t>
  </si>
  <si>
    <t>Ngã tư Cổ Đông, Xóm 10, Thôn Đoàn Kết, Xã Cổ Đông, Thị xã Sơn Tây, HN</t>
  </si>
  <si>
    <t>WIN5455</t>
  </si>
  <si>
    <t>5455 - WM+ DNI 26/90 KP13</t>
  </si>
  <si>
    <t>26/90 KP13, Phường Hố Nai, Thành phố Biên Hòa, T. Đồng Nai Việt Nam</t>
  </si>
  <si>
    <t>WIN5456</t>
  </si>
  <si>
    <t>Đội 2, thôn Xuân Bách, xã Quang Tiến, huyện Sóc Sơn, HN</t>
  </si>
  <si>
    <t>WIN5459</t>
  </si>
  <si>
    <t>107 đường số 1, cư xá Chu Văn An, Phường 26, Quận Bình Thạnh, HCM</t>
  </si>
  <si>
    <t>WIN5465</t>
  </si>
  <si>
    <t>Lô A1.2, tầng 1 tòa nhà A, tổ hợp văn phòng, nhà ở cao cấp kết hợp dịch vụ thương mại HBI, 
Số 203 Nguyễn Huy Tưởng, Phương Thanh Xuân Trung, quận Thanh Xuân, HN</t>
  </si>
  <si>
    <t>WIN5467</t>
  </si>
  <si>
    <t>Số 12 ngõ 4D Đặng Văn Ngữ, phường Trung Tự, quận Đống Đa, HN</t>
  </si>
  <si>
    <t>WIN5468</t>
  </si>
  <si>
    <t>33-35 Ngõ Quan Thổ 1, Phường Tôn Đức Thức, Quận Đống Đa, HN</t>
  </si>
  <si>
    <t>win5470</t>
  </si>
  <si>
    <t>Thôn Vài, Xã Hợp Thanh, Huyện Mỹ Đức, HN</t>
  </si>
  <si>
    <t>WIN5472</t>
  </si>
  <si>
    <t>Số 87 Ngõ 322 Mỹ Đình, phường Mỹ Đình, Nam Từ Liêm, Hà Nội</t>
  </si>
  <si>
    <t>WIN5473</t>
  </si>
  <si>
    <t>33 Võng Thị, Phường Bưởi, Quận Tây Hồ, TP Hà Nội</t>
  </si>
  <si>
    <t>WIN5474</t>
  </si>
  <si>
    <t>Tầng 1, tòa nhà CT1B Hateco Apolo, phường Phương Canh, Quận Nam Từ Liêm, Hà Nội</t>
  </si>
  <si>
    <t>WIN5475</t>
  </si>
  <si>
    <t>273 Vũ Tông Phan, Phường Khương Trung, Quận Thanh Xuân, Hà Nội</t>
  </si>
  <si>
    <t>WIN5479</t>
  </si>
  <si>
    <t>290 An Dương Vương, Phường 4, Quận 5, (CC The EverRich Infinity), HCM</t>
  </si>
  <si>
    <t>win5482</t>
  </si>
  <si>
    <t>702 Lũy Bán Bích, Phường Tân Thành, Quận Tân Phú, HCM</t>
  </si>
  <si>
    <t>WIN5483</t>
  </si>
  <si>
    <t>Căn số 0.01 – tầng trệt – lô B, Chung cư, Thủ Thiêm Lô P – Số 01 đường số 63, Phường Bình Trưng Đông, Quận 2, TP. Hồ Chí Minh Việt Nam</t>
  </si>
  <si>
    <t>WIN5484</t>
  </si>
  <si>
    <t>Thôn An Duyên, Xã Tô Hiệu, Huyện Thường Tín, HN</t>
  </si>
  <si>
    <t>win5487</t>
  </si>
  <si>
    <t>Số 155 Xóm Đậu, Thôn Vỹ, Xã Cao Viên, Huyện Thanh Oai, HN</t>
  </si>
  <si>
    <t>WIN5488</t>
  </si>
  <si>
    <t>Thôn Thuận Tiến, Xã Dương Xá, Huyện Gia Lâm, HN</t>
  </si>
  <si>
    <t>WIN5489</t>
  </si>
  <si>
    <t>Tầng 1, Ô I-HH, Dự án Green Pearl, 378 Minh Khai, Phường Vĩnh Tuy, Quận Hai Bà Trưng, HN</t>
  </si>
  <si>
    <t>win5490</t>
  </si>
  <si>
    <t>Số 94 Phố Kim Bài, Thị trấn Kim Bài, Huyện Thanh Oai, HN</t>
  </si>
  <si>
    <t>WIN5493</t>
  </si>
  <si>
    <t>Kiôt tại Tầng 1, Nhà chung cư Lô D (CT4), Khu nhà ở Quân đội, 468 Phan Văn Trị, Phường 7, Gò Vấp, HCM</t>
  </si>
  <si>
    <t>WIN5495</t>
  </si>
  <si>
    <t>Kiot 03A+03B+04, Tầng 1 Tòa nhà chung cư CT6,  Xã Tứ Hiệp, Huyện Thanh Trì, HN</t>
  </si>
  <si>
    <t>win5499</t>
  </si>
  <si>
    <t>31A-33A Gò Dầu, Phường Tân Quý, Quận Tân Phú, HCM</t>
  </si>
  <si>
    <t>WIN5501</t>
  </si>
  <si>
    <t>Thôn Thiết Úng, Xã Vân Hà, Huyện Đông Anh, HN</t>
  </si>
  <si>
    <t>WIN5504</t>
  </si>
  <si>
    <t>105 Thành Công, Phường Thành Công, Quận Ba Đình, Hà Nội</t>
  </si>
  <si>
    <t>WIN5505</t>
  </si>
  <si>
    <t>106 Dốc Chợ Thành Công, Phường Thành Công, Quận Ba Đình, Hà Nội</t>
  </si>
  <si>
    <t>win5509</t>
  </si>
  <si>
    <t>Thôn 4 Xã Cát Quế, Huyện Hoài Đức, Hà Nội</t>
  </si>
  <si>
    <t>win5511</t>
  </si>
  <si>
    <t>Tầng 1, tòa nhà C2 thuộc Dự án Khu nhà ở Xuân Đỉnh, phường Xuân Đỉnh, Quận Bắc Từ Liêm, Hà Nội</t>
  </si>
  <si>
    <t>WIN5513</t>
  </si>
  <si>
    <t>Đội 7, Thôn Đỗ Xá, Xã Vạn Điểm, Huyện Thường Tín, HN</t>
  </si>
  <si>
    <t>win5517</t>
  </si>
  <si>
    <t>25 đường số 6, Khu phố 2, Phường Hiệp Bình Chánh, Quận Thủ Đức, HCM</t>
  </si>
  <si>
    <t>WIN5521</t>
  </si>
  <si>
    <t>34 Tân Thới Nhất 21, Khu phố 4, Phường Tân Thới Nhất, Quận 12, HCM</t>
  </si>
  <si>
    <t>WIN5524</t>
  </si>
  <si>
    <t>Số 79 ngõ 94 Thượng Thanh, Tổ 14 Phường Thượng Thanh, Quận Long Biên, HN</t>
  </si>
  <si>
    <t>WIN5532</t>
  </si>
  <si>
    <t>50-52 đường 50A, khu phố 9, Phường Tân Tạo, Quận Bình Tân, HCM</t>
  </si>
  <si>
    <t>win5535</t>
  </si>
  <si>
    <t>174 – 176 Hạ Hội, Xã Tân Lập, Huyện Đan Phượng, HN</t>
  </si>
  <si>
    <t>WIN5539</t>
  </si>
  <si>
    <t>124 Thanh Ấm, Thị trấn Vân Đình, Huyện Ứng Hòa, HN</t>
  </si>
  <si>
    <t>WIN5542</t>
  </si>
  <si>
    <t>Số 324 phố Đồng Dinh,Tổ 13, Phường Thạch Bàn, Quận Long Biên, HN</t>
  </si>
  <si>
    <t>WIN5544</t>
  </si>
  <si>
    <t>Nhà tại thửa 614, TBĐ số 09, Khu phố 6, Phường Trung Mỹ Tây, Quận 12, HCM</t>
  </si>
  <si>
    <t>win5545</t>
  </si>
  <si>
    <t>0.03 Tầng 01, Chung cư CC1, khối HQ4, Khu 2-Khu tái định cư, Bến Lức-Khu chức năng số 17- KĐT mới Na T. Phố, Ấp 3, Xã An Phú Tây, Bình Chánh, HCM</t>
  </si>
  <si>
    <t>win5546</t>
  </si>
  <si>
    <t>Xóm 6,Thôn 3 Xã Thạch Thán, Huyện Quốc Oai, TP Hà Nội</t>
  </si>
  <si>
    <t>WIN5547</t>
  </si>
  <si>
    <t>Lô D.1.10, Tầng 1, Khối tháp D, Khu G, Khu Nhà ở, Phước Kiển (Khu G và Khu E), Ấp 5, Phước Kiển, H. Nhà Bè, HCM</t>
  </si>
  <si>
    <t>win5548</t>
  </si>
  <si>
    <t>Lô TM 1.02, Tầng 1, CC Newton Residence, 38 Trương Quốc Dung, Phường 8, Quận Phú Nhuận, HCM</t>
  </si>
  <si>
    <t>WIN5552</t>
  </si>
  <si>
    <t>107/4A Hương Lộ 80B, Phường Hiệp Thành, Quận 12, HCM</t>
  </si>
  <si>
    <t>WIN5553</t>
  </si>
  <si>
    <t>32 Phan Đình Giót, Phường Phương Liệt, Quận Thanh Xuân, TP Hà Nội</t>
  </si>
  <si>
    <t>WIN5554</t>
  </si>
  <si>
    <t>B12A, tầng 1, Tòa B, 423 Minh Khai, Phường Vĩnh Tuy, Quận Hai Bà Trưng, HN</t>
  </si>
  <si>
    <t>WIN5555</t>
  </si>
  <si>
    <t>Tầng 1, tòa nhà CT2B, phường Cổ Nhuế 1, quận Bắc Từ Liêm, Hà Nội</t>
  </si>
  <si>
    <t>WIN5556</t>
  </si>
  <si>
    <t>Lô TM B1-1-26, Tầng 1, Block B1, Chung cư Phú Hưng Phát, (Dream Home Luxury), 89/57 đường 59, Phường 14, Gò Vấp, HCM</t>
  </si>
  <si>
    <t>WIN5557</t>
  </si>
  <si>
    <t>A.0.03A và A.0.05, Tầng G, Tháp A, Chung cư Bảo Minh Ezland, (HAUSNEO), Số 2 Đường 11, Khu phố 2, Thủ Đức</t>
  </si>
  <si>
    <t>WIN5559</t>
  </si>
  <si>
    <t>50C Xa Lộ Hà Nội, Phường Phước Long A, Quận 9, HCM</t>
  </si>
  <si>
    <t>win5560</t>
  </si>
  <si>
    <t>C5/20 Phạm Hùng, xã Bình Hưng, Huyện Bình Chánh, HCM</t>
  </si>
  <si>
    <t>WIN5567</t>
  </si>
  <si>
    <t>265 Bạch Đằng, Phường Chương Dương, Quận Hoàn Kiếm, HN</t>
  </si>
  <si>
    <t>WIN5569</t>
  </si>
  <si>
    <t>WIN5570</t>
  </si>
  <si>
    <t>125 đường Đông Mỹ, Xã Đông Mỹ, Huyện Thanh Trì, HN</t>
  </si>
  <si>
    <t>WIN5572</t>
  </si>
  <si>
    <t>thôn Kim Thượng, Xã Kim Lũ, huyện Sóc Sơn, Hà Nội</t>
  </si>
  <si>
    <t>WIN5573</t>
  </si>
  <si>
    <t>Số 36 Đình Thôn, Phường Mỹ Đình 1, Quận Nam Từ Liêm, Hà Nội</t>
  </si>
  <si>
    <t>WIN5574</t>
  </si>
  <si>
    <t>Số 2 Kỳ Vũ, Phường Thượng Cát, Quận Bắc Từ Liêm, TP.Hà Nội</t>
  </si>
  <si>
    <t>WIN5576</t>
  </si>
  <si>
    <t>Số 15 Dịch Vọng Hậu, phường Dịch Vọng Hậu, quận Cầu Giấy, HN</t>
  </si>
  <si>
    <t>WIN5577</t>
  </si>
  <si>
    <t>TDP 2 Mễ Trì Thượng, phường Mễ Trì, quận Nam Từ Liêm, Hà Nội</t>
  </si>
  <si>
    <t>WIN5578</t>
  </si>
  <si>
    <t>Lô 1-3/E-F, Tòa nhà MD Complex Tower, 68 Nguyễn Cơ Thạch, P. Cầu Diễn, Q. Nam Từ Liêm, Hà Nội.</t>
  </si>
  <si>
    <t>win5579</t>
  </si>
  <si>
    <t>43-45 Phan Xích, Xã Tân Hội, Huyện Đan Phương, HN</t>
  </si>
  <si>
    <t>WIN5580</t>
  </si>
  <si>
    <t>Dốc Đa TốnThôn Thuận Tốn, Xã Đa Tốn, Huyện Gia Lâm, HN</t>
  </si>
  <si>
    <t>WIN5581</t>
  </si>
  <si>
    <t>Xóm Mới, thôn Đức Hậu, xã Đức Hòa, huyện Sóc Sơn, Hà Nội</t>
  </si>
  <si>
    <t>WIN5582</t>
  </si>
  <si>
    <t>1S5A, Tầng 1 Tòa nhà số P06, Dự án Vinhomes Ocean Park, Thị trấn Trâu Quỳ, Huyện Gia Lâm, HN</t>
  </si>
  <si>
    <t>WIN5584</t>
  </si>
  <si>
    <t>số 50 Thúy lĩnh, Hoàng Mai hà nội</t>
  </si>
  <si>
    <t>WIN5585</t>
  </si>
  <si>
    <t>Lô DTM01, Tầng 1, Tòa D Viet Duc Complex, ngõ 164 Khuất Duy Tiến, P.Nhân Chính, Q.Thanh Xuân, HN</t>
  </si>
  <si>
    <t>win5586</t>
  </si>
  <si>
    <t>Thôn 2, Xã Lại Yên, Huyện Hoài Đức, HN</t>
  </si>
  <si>
    <t>WIN5588</t>
  </si>
  <si>
    <t>Lô TM BPA-01.05 Khu Nhà ở cao tầng kết hợp TMDV (Tháp A) 108-112B-114 Hồng Hà, P.2, Quận Tân Bình, HCM</t>
  </si>
  <si>
    <t>WIN5589</t>
  </si>
  <si>
    <t>102 Hoàng Đạo Thành, kim giang, Thanh Xuân, Hà nội</t>
  </si>
  <si>
    <t>WIN5591</t>
  </si>
  <si>
    <t>VE-S06, Tầng Trệt Khu Thương Mại Tòa nhà Venice, KDC New City, 17 Mai Chí Thọ, Phường Bình Khánh, Quận 2, HCM</t>
  </si>
  <si>
    <t>WIN5595</t>
  </si>
  <si>
    <t>200 Hoàng Hoa Thám, phường Thụy Khuê , Quận Tây Hồ, HN</t>
  </si>
  <si>
    <t>WIN5602</t>
  </si>
  <si>
    <t>88,90 kim Giang, hoàng Mai</t>
  </si>
  <si>
    <t>WIN5604</t>
  </si>
  <si>
    <t>Số 101 Ngõ 52 Lương Thế Vinh, Phường Thanh Xuân Bắc, Quận Thanh Xuân, Hà Nội Việt Nam</t>
  </si>
  <si>
    <t>CHI NHÁNH HÀ NỘI - CÔNG TY CỔ PHẦN DỊCH VỤ THƯƠNG MẠI TỔNG HỢP WINCOMMERCE</t>
  </si>
  <si>
    <t>WIN5605</t>
  </si>
  <si>
    <t>1S09 tầng 1 tòa nhà S2.09 dự án vinhomes oceanpark, xã đa tốn gia lâm</t>
  </si>
  <si>
    <t>WIN5606</t>
  </si>
  <si>
    <t>685/32 - 685/30/1 Xô Viết Nghệ Tĩnh, Phường 26, Quận Bình Thạnh, HCM</t>
  </si>
  <si>
    <t>WIN5609</t>
  </si>
  <si>
    <t>1S5A tầng 1 tòa s2.16 vin homes ocean park gia lâm</t>
  </si>
  <si>
    <t>WIN5612</t>
  </si>
  <si>
    <t>D10+D11 Tầng 1 Khối nhà A, 423 Minh Khai, Phường Vĩnh Tuy, Quận Hai Bà Trưng, HN</t>
  </si>
  <si>
    <t>WIN5613</t>
  </si>
  <si>
    <t>291 TDP 5 Xuân Phương, Nam Từ Liêm, Hà Nội</t>
  </si>
  <si>
    <t>WIN5614</t>
  </si>
  <si>
    <t>78 ngõ 179 Hoàng Hoa Thám, Ba Đình , Hà Nội</t>
  </si>
  <si>
    <t>WIN5615</t>
  </si>
  <si>
    <t>Lô đất 14 C, Ô đất 10 C, kdt Nam Trung Yên, HN</t>
  </si>
  <si>
    <t>WIN5616</t>
  </si>
  <si>
    <t>1S02, Tầng 1 Tòa nhà số S2.03, Dự án Vinhomes Ocean Park, Xã Đa Tốn, Huyện Gia Lâm, HN</t>
  </si>
  <si>
    <t>WIN5617</t>
  </si>
  <si>
    <t>1 S16 tầng 1 tòa s2,01 dự ánvinhomes oceanpark đa tốn gia lâm</t>
  </si>
  <si>
    <t>WIN5618</t>
  </si>
  <si>
    <t>Tầng 1 dự án Newtatco, 161 Xuân La, Xuân Đỉnh, Bắc Từ Liêm, Hà Nội</t>
  </si>
  <si>
    <t>WIN5619</t>
  </si>
  <si>
    <t>Số nhà 07-09 đường Cổ Vân, thôn Dục Nội, xã Việt Hùng, huyện Đông Anh, HN</t>
  </si>
  <si>
    <t>WIN5621</t>
  </si>
  <si>
    <t>1S17, Tầng 1 Tòa nhà số S2.10, Dự án Vinhomes Ocean Park, Xã Đa Tốn, Huyện Gia Lâm, HN</t>
  </si>
  <si>
    <t>WIN5622</t>
  </si>
  <si>
    <t>S1,11 Ocean park, tầng 1 tòa nhà S1,11 dự an vinhomes oceanpark đa tốn gia lâm</t>
  </si>
  <si>
    <t>WIN5629</t>
  </si>
  <si>
    <t>Ô 1S05 Tầng 1 Tòa Nhà Số S3, VinHomes Symphony, đường Hoa Phượng, Phường Phúc Lợi Quận Long Biên, HN</t>
  </si>
  <si>
    <t>win5634</t>
  </si>
  <si>
    <t>Số 167 Phú Diễn, tổ 13, phường Phú Diễn, quận Bắc Từ Liêm, HN</t>
  </si>
  <si>
    <t>WIN5635</t>
  </si>
  <si>
    <t>1S12 tầng 1 tòa S1.05 vin homes ocean park gia lâm</t>
  </si>
  <si>
    <t>WIN5636</t>
  </si>
  <si>
    <t>1S18 tầng 1 tòa S1.09 vinhomes Ocean park đa tốn gia lâm</t>
  </si>
  <si>
    <t>WIN5637</t>
  </si>
  <si>
    <t>TM 03, Tầng 1, Khối D (Khối thương mại dịch vụ) thuộc Khu chung cư Gia Hòa tọa lạc tại 523A Đỗ Xuân Hợp, KP6, Phước Long B, Q9, HCM</t>
  </si>
  <si>
    <t>WIN5640</t>
  </si>
  <si>
    <t>tầng N01-T8 Khu Ngoại Giao Đoàn, P. Xuân Tảo, Q. Bắc Từ Liêm TP. Hà Nội</t>
  </si>
  <si>
    <t>WIN5643</t>
  </si>
  <si>
    <t>77 Trần Quốc Vượng, phường Dịch vọng Hậu, Cầu Giấy, Hà Nội</t>
  </si>
  <si>
    <t>WIN5644</t>
  </si>
  <si>
    <t>số 8 núi trúc ba đình hà nội</t>
  </si>
  <si>
    <t>WIN5647</t>
  </si>
  <si>
    <t>24B Lam Sơn, Phường 2, Quận Tân Bình, HCM</t>
  </si>
  <si>
    <t>WIN5650</t>
  </si>
  <si>
    <t>5650 - WM+ DNI 123 đường Bình Minh – Quảng Tiến</t>
  </si>
  <si>
    <t>123 đường Bình Minh – Quảng Tiến, huyện Trảng Bom, Tỉnh Đồng Nai Việt Nam</t>
  </si>
  <si>
    <t>WIN5652</t>
  </si>
  <si>
    <t>1.11, Tầng 1, Tòa nhà chung cư S2.05, Khu A - Dự án Khu dân cư và công viên Phước Thiện, 512 Nguyễn Xiển, khu phố Long Hòa, Q.9, HCM</t>
  </si>
  <si>
    <t>WIN5654</t>
  </si>
  <si>
    <t>132 Trần Phú, Thị trấn Thường Tín, Huyện Thường Tín, HN</t>
  </si>
  <si>
    <t>WIN5657</t>
  </si>
  <si>
    <t>1.12 - 1.12B, Tầng 1, Lô B, Khu căn hộ Sài Gòn Gateway, 702 Xa lộ Hà Nội (Quốc lộ 52 cũ), Khu phố 1, P.Hiệp Phú, TP.Thủ Đức, HCM</t>
  </si>
  <si>
    <t>WIN5659</t>
  </si>
  <si>
    <t>92 Tô Vĩnh Diện, Phường Khương Trung, Thanh Xuân, Hà Nội</t>
  </si>
  <si>
    <t>WIN5660</t>
  </si>
  <si>
    <t>số 463 Thị trân văn giang</t>
  </si>
  <si>
    <t>win5662</t>
  </si>
  <si>
    <t>Thôn Đức Thịnh, xã Tản Lĩnh, huyện Ba Vì, HN</t>
  </si>
  <si>
    <t>WIN5664</t>
  </si>
  <si>
    <t>Số 117 – 119 Yên Phụ, phường Yên Phụ, quận Tây Hồ, HN</t>
  </si>
  <si>
    <t>WIN5665</t>
  </si>
  <si>
    <t>256 Giang Cao bát tràng</t>
  </si>
  <si>
    <t>WIN5666</t>
  </si>
  <si>
    <t>thôn dương đá, xã dương xá , gia lâm</t>
  </si>
  <si>
    <t>WIN5667</t>
  </si>
  <si>
    <t>thôn trùng quán yên thường gia lâm</t>
  </si>
  <si>
    <t>WIN5669</t>
  </si>
  <si>
    <t>Số nhà 15 Xóm chợ Yêm, Xã Đông Xuân, Huyện Sóc Sơn, HN</t>
  </si>
  <si>
    <t>win5674</t>
  </si>
  <si>
    <t>Xóm 8, thôn 2 chợ Thạch Đà, Mê Linh, HN</t>
  </si>
  <si>
    <t>WIN5675</t>
  </si>
  <si>
    <t>Căn 01-02 SH12, tầng 1 + tầng 2 tòa nhà S1.01, KĐTM Tây Mỗ Đại Mỗ - Vinhomes Park, Q.Nam Từ Liêm, HN</t>
  </si>
  <si>
    <t>WIN5677</t>
  </si>
  <si>
    <t>Ki ốt 05-06, Ô đất OCT5, Khu đô thị mới Cổ Nhuế - Xuân Đỉnh, phường Cổ Nhuế 2, quận Bắc Từ Liêm, HN</t>
  </si>
  <si>
    <t>WIN5680</t>
  </si>
  <si>
    <t>Số 55 ngách 159 ngõ 354 Trường Chinh, P.Khương Thượng, Q.Đống Đa, HN</t>
  </si>
  <si>
    <t>WIN5681</t>
  </si>
  <si>
    <t>Số 73 phố Vũ Ngọc Phan, Phường Láng Hạ, Quận Đống Đa, HN</t>
  </si>
  <si>
    <t>WIN5685</t>
  </si>
  <si>
    <t>Thôn 4, Xã Canh Nậu, Huyện Thạch Thất, HN</t>
  </si>
  <si>
    <t>win5686</t>
  </si>
  <si>
    <t>Xóm 4, Thôn Đoan Nữ, Xã An Mỹ, Huyện Mỹ Đức, HN</t>
  </si>
  <si>
    <t>win5690</t>
  </si>
  <si>
    <t>Thôn Tri Lễ, xã quang trung, Huyện Phú Xuyên, HN</t>
  </si>
  <si>
    <t>WIN5698</t>
  </si>
  <si>
    <t>Số 242 Đường Mỹ Đình, phường Mỹ Đình 2 Q. Nam Từ Liêm, HN</t>
  </si>
  <si>
    <t>WIN5710</t>
  </si>
  <si>
    <t>L1 - 07, Tòa nhà FLC COMPLEX, Số 36 đường Phạm Hùng, phường Mỹ Đình 2, quận Nam Từ Liêm, HN</t>
  </si>
  <si>
    <t>win5712</t>
  </si>
  <si>
    <t>0.04, Tầng trệt, Block B, Khu chung cư Conic Riverside, Lô Ba, Khu dân cư 13B, ĐTM Nam TP Phường 7, Quận 8, HCM</t>
  </si>
  <si>
    <t>WIN5714</t>
  </si>
  <si>
    <t>Số 25 ngách 173/24 đường Hoàng Hoa Thám, phường Ngọc Hà, Quận Ba Đình, HN</t>
  </si>
  <si>
    <t>WIN5717</t>
  </si>
  <si>
    <t>1.01 Tầng thương mại, Chung cư ký hiệu B2 (9 View Apartment) số 1, Đường 1, KP 4, phường Phước Long B, TP.Thủ Đức, HCM</t>
  </si>
  <si>
    <t>WIN5720</t>
  </si>
  <si>
    <t>Số 414 Đường Khương Đình, Phường Hạ Đình, Quận Thanh Xuân, HN</t>
  </si>
  <si>
    <t>WIN5721</t>
  </si>
  <si>
    <t>Kiot 25, Tầng 1, Tòa CT2B, P.Thượng Thanh Q.Long Biên, HN</t>
  </si>
  <si>
    <t>WIN5722</t>
  </si>
  <si>
    <t>Thôn 6 xã Tam Hiệp, huyện Phúc Thọ Thành phố Hà Nội Việt Nam</t>
  </si>
  <si>
    <t>WIN5725</t>
  </si>
  <si>
    <t>1.02, Tầng 1, Tòa nhà chung cư S3.01, Khu A - Dự án Khu dân cư và công viên Phước Thiện, 512 Nguyễn Xiển, khu phố Long Hòa, p.Long Thạnh, Q9, HCM</t>
  </si>
  <si>
    <t>WIN5727</t>
  </si>
  <si>
    <t>96 Trần Bình, Phường Mai Dịch, Quận Cầu Giấy, Thành phố Hà Nội</t>
  </si>
  <si>
    <t>WIN5740</t>
  </si>
  <si>
    <t>M17, Tầng 1+2 Tòa H1, P.Phúc Đồng, q. Long Biên, HN</t>
  </si>
  <si>
    <t>win5741</t>
  </si>
  <si>
    <t>Số 329 Phố Mới, thôn Vĩnh Phệ, xã Chu Minh, huyện Ba Vì, HN</t>
  </si>
  <si>
    <t>WIN5745</t>
  </si>
  <si>
    <t>565G Tỉnh Lộ 15, Xã Tân Thạnh Đông, Huyện Củ Chi, HCM</t>
  </si>
  <si>
    <t>WIN5746</t>
  </si>
  <si>
    <t>70 tân dân, phú xuyên hà nội</t>
  </si>
  <si>
    <t>WIN5749</t>
  </si>
  <si>
    <t>Sàn TM D1.1, Khối nhà B, Số203 Nguyễn Huy Tưởng P.Thanh Xuân Trung, Q. Thanh Xuân, HN</t>
  </si>
  <si>
    <t>win5750</t>
  </si>
  <si>
    <t>Số 65 Đường Cổ Điển, Thị trấn Văn Điển, Huyện Thanh Trì, HN</t>
  </si>
  <si>
    <t>WIN5752</t>
  </si>
  <si>
    <t>Thôn Nam Lý, xã Bắc Sơn, huyện Sóc Sơn, HN</t>
  </si>
  <si>
    <t>win5755</t>
  </si>
  <si>
    <t>Shop 8.2, Tầng 1, Khối nhà C, TTTM, Siêu thị dự án ĐTXD KN ở XH Hưng Phát (Green River Apartment) 2225 Phạm Thế Hiển, P.6, Q.8, HCM</t>
  </si>
  <si>
    <t>WIN5765</t>
  </si>
  <si>
    <t>Thôn Xuân Tảo, xã Xuân Giang, huyện Sóc Sơn, HN</t>
  </si>
  <si>
    <t>WIN5767</t>
  </si>
  <si>
    <t>36A Cống Lở, Phường 15 , Quận Tân Bình , HCM</t>
  </si>
  <si>
    <t>win5768</t>
  </si>
  <si>
    <t>DVTM-15, tầng 1 đến tầng 2 thuộc Tò tại Ô đất B11-HH2, Bắc Cổ Nhuế-Chèm P.Đông Ngạc, Q.Bắc Từ Liêm, HN</t>
  </si>
  <si>
    <t>WIN5772</t>
  </si>
  <si>
    <t>Ô SH1- t1 tòa nhà CT4, ANTHTM, VP v đ.K2, P.Cầu Diễn, Q.Nam Từ Liêm, HN</t>
  </si>
  <si>
    <t>WIN5776</t>
  </si>
  <si>
    <t>5776 - WM+ BDG 01.01 CC Marina-Phú Đông Pr</t>
  </si>
  <si>
    <t>1.01 Tầng 1, Khu TM-DV CCCT Marina, 42 Lê Trọng Tấn, KP Bình Đường 2, P. An Bình, TP. Dĩ An T. Bình Dương Việt Nam</t>
  </si>
  <si>
    <t>WIN5777</t>
  </si>
  <si>
    <t>chợ Giường, xóm gốc gạo, thôn Duyên Trường, Duyên thái, Thường Tín</t>
  </si>
  <si>
    <t>WIN5785</t>
  </si>
  <si>
    <t>28/40 Lê Thị Hồng, Phường 17, Quận Gò Vấp, HCM</t>
  </si>
  <si>
    <t>WIN5786</t>
  </si>
  <si>
    <t>1016/28 (Khu Sky Garden 2-R1-2), Khu phố 3, P.Tân Phong, Q.7, HCM</t>
  </si>
  <si>
    <t>WIN5788</t>
  </si>
  <si>
    <t>Thôn Cả, Xã Đông Xuân, Huyện Sóc Sơn, HN</t>
  </si>
  <si>
    <t>WIN5792</t>
  </si>
  <si>
    <t>Số 107, tổ 8, Thị trấn Đông Anh, Huyện Đông Anh, HN</t>
  </si>
  <si>
    <t>WIN5793</t>
  </si>
  <si>
    <t>0.08, tầng trệt + lửng, CC cụm III và IV (Saigon Mia), Khu d Khu dc Trung Sơn 6,57ha, Khu 6A-Khu chức năng số 6 - ĐTM Nam TP, Xã Bình Hưng, HCM</t>
  </si>
  <si>
    <t>WIN5794</t>
  </si>
  <si>
    <t>244 Phạm Hữu Lầu, KP 2, Phường Phú Mỹ, Quận 7, HCM</t>
  </si>
  <si>
    <t>WIN5798</t>
  </si>
  <si>
    <t>5798 - WM+ DNI 249 Cách Mạng Tháng Tám</t>
  </si>
  <si>
    <t>249 đường Cách Mạng Tháng Tám, KP 1, Phường Hòa Bình, Thành phố Biên Hòa, T. Đồng Nai Việt Nam</t>
  </si>
  <si>
    <t>WIN5800</t>
  </si>
  <si>
    <t>01SH01-02 SH01, Tòa S2.03 – Z34.1(F1-CH03-1) Vinhomes Smart City, P.Tây Mỗ, Q.Nam Từ Liêm, HN</t>
  </si>
  <si>
    <t>win5803</t>
  </si>
  <si>
    <t>Xóm Tân Minh, Thôn Yên Trường 2, Xã Trường Yên, Huyện Chương Mỹ, HN</t>
  </si>
  <si>
    <t>win5804</t>
  </si>
  <si>
    <t>Thôn Đại Nghiệp, Xã Tân Dân, Huyện Phú Xuyên, HN</t>
  </si>
  <si>
    <t>WIN5805</t>
  </si>
  <si>
    <t>55 Bùi Huy Bích, P.Hoàng Liệt, Q.Hoàng Mai, Hà Nội</t>
  </si>
  <si>
    <t>WIN5807</t>
  </si>
  <si>
    <t>Thôn Thắng Trí, xã Minh Trí, huyện Sóc Sơn, HN</t>
  </si>
  <si>
    <t>win5808</t>
  </si>
  <si>
    <t>0.08, Cao ốc CC văn phòng DVTM số 16 (số mới 869) Âu Cơ, P.Tân Sơn Nhì, Q. Tân Phú, HCM</t>
  </si>
  <si>
    <t>win5809</t>
  </si>
  <si>
    <t>174A Trịnh Đình Trọng, Phường Phú Trung, Quận Tân Phú, HCM</t>
  </si>
  <si>
    <t>WIN5812</t>
  </si>
  <si>
    <t>số 211 thôn 3 giang cao bát tràng, gia lâm</t>
  </si>
  <si>
    <t>WIN5813</t>
  </si>
  <si>
    <t>Thôn Nội Phật, xã Mai Đình, huyện Sóc Sơn, HN</t>
  </si>
  <si>
    <t>WIN5815</t>
  </si>
  <si>
    <t>Xóm Bùng, Xã Dũng Tiến, Huyện Thường Tín, HN</t>
  </si>
  <si>
    <t>win5817</t>
  </si>
  <si>
    <t>Thôn Xuân Trung, Xã Thủy Xuân Tiên, Huyện Chương Mỹ, HN</t>
  </si>
  <si>
    <t>WIN5818</t>
  </si>
  <si>
    <t>Thôn Tân Trại, xã Phú Cường, huyện Sóc Sơn, HN</t>
  </si>
  <si>
    <t>WIN5819</t>
  </si>
  <si>
    <t>W201S05 Tòa Shop và TMDV Vinhomes West Point, Đường Phạm Hùng, P.Mễ Trì, Q.Nam Từ Liêm, HN</t>
  </si>
  <si>
    <t>WIN5822</t>
  </si>
  <si>
    <t>Tòa HR1, Eco Green Sài Gòn, Đường Nguyễn Văn Linh, P. Bình Thuận và P. Tân Thuận Tây, Q.7, HCM</t>
  </si>
  <si>
    <t>WIN5823</t>
  </si>
  <si>
    <t>136 Nguyễn Công Hoan, Phường 7, Quận Phú Nhuận, HCM</t>
  </si>
  <si>
    <t>WIN5824</t>
  </si>
  <si>
    <t>0.02 Tầng 1 (Tầng trệt), Lô C, Chung cư Phúc Thịnh, 341 Cao Đạt, Phường 1, Quận 5, HCM</t>
  </si>
  <si>
    <t>WIN5827</t>
  </si>
  <si>
    <t>26 Nhất Chi Mai, Phường 13, Quận Tân Bình, HCM</t>
  </si>
  <si>
    <t>WIN5831</t>
  </si>
  <si>
    <t>Thôn đường 3, xã Phù Lỗ, Huyện Sóc Sơn, HN</t>
  </si>
  <si>
    <t>WIN5832</t>
  </si>
  <si>
    <t>SH A7, Tòa A, Anland Premium Khu ĐTM Dương Nội, Lê Văn Lương kéo dài, P.La Khê, Q.Hà Đông, HN</t>
  </si>
  <si>
    <t>WIN5835</t>
  </si>
  <si>
    <t>Khu Chợ, xã Hiền Ninh, huyện Sóc Sơn, HN</t>
  </si>
  <si>
    <t>WIN5837</t>
  </si>
  <si>
    <t>R2.119, số 28 lô X3 đường Trần Hữu Dực, phường Cầu Diễn, quận Nam Từ Liêm, HN</t>
  </si>
  <si>
    <t>WIN5840</t>
  </si>
  <si>
    <t>43 Quách Văn Tuấn, Phường 12, Quận Tân Bình, HCM</t>
  </si>
  <si>
    <t>WIN5841</t>
  </si>
  <si>
    <t>48-49 Ấp Hậu Lân, xã Bà Điểm, huyện Hóc Môn, HCM</t>
  </si>
  <si>
    <t>WIN5854</t>
  </si>
  <si>
    <t>A1/27A, Ấp 1, Xã Vĩnh Lộc A, Huyện Bình Chánh, HCM</t>
  </si>
  <si>
    <t>WIN5855</t>
  </si>
  <si>
    <t>Lô 01, Tầng 1 Tòa NO-DV02 CC Rose Town, Km 9 Ngọc Hồi, Phường Hoàng Liệt, quận Hoàng Mai, HN</t>
  </si>
  <si>
    <t>WIN5856</t>
  </si>
  <si>
    <t>92 Lạc Trung, Phường Vĩnh Tuy, Quận Hai Bà Trưng, HN</t>
  </si>
  <si>
    <t>WIN5857</t>
  </si>
  <si>
    <t>Tổ 13 phường Phú Lương, Quận Hà Đông, HN</t>
  </si>
  <si>
    <t>WIN5859</t>
  </si>
  <si>
    <t>SH P2-07, Tòa nhà Park 2 Khu Tái Định Cư Đông Hội, xã Đông Hội, huyện Đông Anh, HN</t>
  </si>
  <si>
    <t>WIN5865</t>
  </si>
  <si>
    <t>số 79 quán chè , khoái nội, thắng lợi, thường tín</t>
  </si>
  <si>
    <t>win5874</t>
  </si>
  <si>
    <t>Số 99 Đường Đại Nghĩa, Thị Trấn Đại Nghĩa, Huyện Mỹ Đức, HN</t>
  </si>
  <si>
    <t>WIN5877</t>
  </si>
  <si>
    <t>Số 77, Phố Bùi Xương Trạch, Phường Khương Đình, Quận Thanh Xuân, HN</t>
  </si>
  <si>
    <t>win5878</t>
  </si>
  <si>
    <t>Thôn Khoang Sau, xã Sơn Đông, th xã Sơn Tây, HN</t>
  </si>
  <si>
    <t>WIN5879</t>
  </si>
  <si>
    <t>Số 14 Ngõ 59 Dương Khuê, Dịch Vọng, Cầu Giấy, TP. Hà Nội</t>
  </si>
  <si>
    <t>WIN5895</t>
  </si>
  <si>
    <t>Số 80 Trần Quốc Vượng, phường Dịch Vọng Hậu, quận Cầu Giấy, HN</t>
  </si>
  <si>
    <t>win5896</t>
  </si>
  <si>
    <t>Thôn Giẽ Thượng, Xã Phú Yên, Huyện Phú Xuyên, HN</t>
  </si>
  <si>
    <t>WIN5904</t>
  </si>
  <si>
    <t>SH-02 tầng 001, Block A, Opal Garden, 39 đường 20, KP. 4, P. Hiệp Bình Chánh, TP. Thủ Đức, HCM</t>
  </si>
  <si>
    <t>WIN5906</t>
  </si>
  <si>
    <t>Số 15, Tổ 4, Thị trấn Đông Anh, Huyện Đông Anh, HN</t>
  </si>
  <si>
    <t>WIN5907</t>
  </si>
  <si>
    <t>Số 462 Ngô Gia Tự, phường Đức Giang, quận Long Biên, HN</t>
  </si>
  <si>
    <t>WIN5920</t>
  </si>
  <si>
    <t>39 Đường 19, Khu Định Cư số 4, X. Phong Phú, H. Bình Chánh, HCM</t>
  </si>
  <si>
    <t>WIN5925</t>
  </si>
  <si>
    <t>Thôn yên Thường, xã yên thường, Gia Lâm, hà nội</t>
  </si>
  <si>
    <t>WIN5929</t>
  </si>
  <si>
    <t>A8-09 Tòa nhà A8 chung cư An Bình City, KĐT Thành phố Giao Lưu, P.Cổ Nhuế 1, Q.Bắc Từ Liêm, HN</t>
  </si>
  <si>
    <t>WIN5936</t>
  </si>
  <si>
    <t>Thôn Đông, Xã Tầm Xá, Huyện Đông Anh, HN</t>
  </si>
  <si>
    <t>win5945</t>
  </si>
  <si>
    <t>Xóm 1A, Thôn Hoành, xã Đồng Tâm, huyện Mỹ Đức, HN</t>
  </si>
  <si>
    <t>WIN5950</t>
  </si>
  <si>
    <t>Số 41 ngõ 203 Tôn Đức Thắng, Phường Hàng Bột, quận Đống Đa, HN</t>
  </si>
  <si>
    <t>win5952</t>
  </si>
  <si>
    <t>Thôn Nhông Nương Tụ, Xã Phú Sơn, Huyện Ba Vì, HN</t>
  </si>
  <si>
    <t>WIN5959</t>
  </si>
  <si>
    <t>69 Phố Hạ Đình, Phường Thanh Xuân Trung, Quận Thanh Xuân, HN</t>
  </si>
  <si>
    <t>WIN5968</t>
  </si>
  <si>
    <t>Số 44 Phúc Diễn, phường Phúc Diễn, quận Bắc Từ Liêm, HN</t>
  </si>
  <si>
    <t>WIN5972</t>
  </si>
  <si>
    <t>B4 Bạch Đằng, P. 2, Q. Tân Bình, HCM</t>
  </si>
  <si>
    <t>WIN5973</t>
  </si>
  <si>
    <t>74 Nguyễn Chí Thanh, Phường 16, Quận 11, HCM</t>
  </si>
  <si>
    <t>win5976</t>
  </si>
  <si>
    <t>Thôn Thanh Trí, xã Minh Phú, huyện Sóc Sơn, HN</t>
  </si>
  <si>
    <t>WIN5980</t>
  </si>
  <si>
    <t>42B Nguyễn Văn Khạ, KP. 1, TT. Củ Chi, H. Củ Chi, HCM</t>
  </si>
  <si>
    <t>WIN5983</t>
  </si>
  <si>
    <t>Số 31 Đường số 4 KDC Nguyên Sơn, Ấp 3, Xã Bình Hưng, Huyện Bình Chánh, HCM</t>
  </si>
  <si>
    <t>WIN5987</t>
  </si>
  <si>
    <t>102 Hoàng Ngọc Phách, Phường Láng Hạ, Quận Đống Đa, HN</t>
  </si>
  <si>
    <t>WIN5993</t>
  </si>
  <si>
    <t>Thôn Thống Nhất, xã trung giã, huyện Sóc sơn, hà nội</t>
  </si>
  <si>
    <t>WIN5998</t>
  </si>
  <si>
    <t>392 Thống Nhất, P. 16, Q. Gò Vấp, HCM</t>
  </si>
  <si>
    <t>win6000</t>
  </si>
  <si>
    <t>11 Trần Quang Cơ, Phường Phú Thạnh, Quận Tân Phú, HCM</t>
  </si>
  <si>
    <t>win6001</t>
  </si>
  <si>
    <t>Tòa S1.06 Khu A– DA Khu Phước Thiện, 512 Nguyễn Xiển, KP. Long Hòa, P. Long Thạnh Mỹ, TP. Thủ Đức TP. Hồ Chí Minh Việt Nam</t>
  </si>
  <si>
    <t>WIN6008</t>
  </si>
  <si>
    <t>125A Dương Thị Mười, P.Tân Chánh Hiệp, Q.12, HCM</t>
  </si>
  <si>
    <t>WIN6009</t>
  </si>
  <si>
    <t>1.22-TMDV, Tầng 1, Tháp A, Khu nhà ở Saphire, 454 Võ Chí Công, KP. 2, P.Phú Hữu, TP.Thủ Đức, HCM</t>
  </si>
  <si>
    <t>win6014</t>
  </si>
  <si>
    <t>Số nhà 34 Phố Mạc Xá, phường Liên Mạc, quận Bắc Từ Liêm, HN</t>
  </si>
  <si>
    <t>WIN6016</t>
  </si>
  <si>
    <t>Thôn Đan Tảo, xã Tân Minh, huyện Sóc Sơn, HN</t>
  </si>
  <si>
    <t>WIN6017</t>
  </si>
  <si>
    <t>M7-108 Mipec City View, đường Hoàng Công, Kiến Hưng, Hà Đông, HN</t>
  </si>
  <si>
    <t>WIN6020</t>
  </si>
  <si>
    <t>342 Nguyễn Văn Quá, P. Đông HưngThuận, Q.12, HCM</t>
  </si>
  <si>
    <t>WIN6027</t>
  </si>
  <si>
    <t>340 đường Tân Chánh Hiệp 10, KP.4, P.Tân Chánh Hiệp, Q.12, HCM</t>
  </si>
  <si>
    <t>WIN6030</t>
  </si>
  <si>
    <t>D1/1 Nguyễn Thị Tú, Ấp 4, X.Vĩnh Lộc B, H.Bình Chánh, HCM</t>
  </si>
  <si>
    <t>WIN6031</t>
  </si>
  <si>
    <t>318 Âu Cơ, Phường 10, Quận Tân Bình, HCM</t>
  </si>
  <si>
    <t>WIN6032</t>
  </si>
  <si>
    <t>0.03 Chung cư cao tầng và TMDV - VP tại 510 Kinh Dương Vương, P.An Lạc A, Q.Bình Tân, HCM</t>
  </si>
  <si>
    <t>win6036</t>
  </si>
  <si>
    <t>232 Lê Văn Thịnh, KP 1, P.Cát Lái, TP.Thủ Đức, HCM</t>
  </si>
  <si>
    <t>WIN6044</t>
  </si>
  <si>
    <t>Số 27 phố Phùng Chí Kiên, phường Nghĩa Đô, quận Cầu Giấy, TP. Hà Nội Việt Nam</t>
  </si>
  <si>
    <t>WIN6047</t>
  </si>
  <si>
    <t>602 Lê Quang Định, P.1, Q.Gò Vấp, HCM</t>
  </si>
  <si>
    <t>win6050</t>
  </si>
  <si>
    <t>Số nhà 188 đường Quảng Oai, Thị trấn Tây Đằng, Huyện Ba Vì, HN</t>
  </si>
  <si>
    <t>win6054</t>
  </si>
  <si>
    <t>Số 8, ngõ 62, phố Thụy Ứng, Thị trấn Phùng, Huyện Đan Phượng, HN</t>
  </si>
  <si>
    <t>WIN6056</t>
  </si>
  <si>
    <t>27 Ỷ Lan, Phường Hiệp Tân, Quận Tân Phú, HCM</t>
  </si>
  <si>
    <t>win6057</t>
  </si>
  <si>
    <t>Căn 0.01, 0.28, 0.29 - CC H1-04, số 1-3 đường 35 CL, Khu Dân Cư Cát Lái, P. Cát Lái, TP. Thủ Đức, HCM</t>
  </si>
  <si>
    <t>WIN6058</t>
  </si>
  <si>
    <t>Shophouse TB-01.19 The Botanica, Số 104 Phổ Quang, P. 2, Q. Tân Bình, HCM</t>
  </si>
  <si>
    <t>WIN6060</t>
  </si>
  <si>
    <t>54 Lô L, Đường số 7, KDC Phú Mỹ, P.Phú Mỹ, Q.7, (Thửa 930, TBĐ 2) HCM</t>
  </si>
  <si>
    <t>WIN6063</t>
  </si>
  <si>
    <t>Số 51, Kim Quan, TL84, huyện Thạch Thất, HN</t>
  </si>
  <si>
    <t>WIN6065</t>
  </si>
  <si>
    <t>06, tầng trệt, Tháp A Khu Chung cư cao tầng kết hợp TTTM-Văn phòng, 132 Bến Vân Đồn, P.6, Q.4, HCM</t>
  </si>
  <si>
    <t>WIN6066</t>
  </si>
  <si>
    <t>59-61 Tân Hải, P.13, Q.Tân Bình, HCM</t>
  </si>
  <si>
    <t>WIN6067</t>
  </si>
  <si>
    <t>181-183 Lê Cơ, P.An Lạc, Q.Bình Tân, HCM</t>
  </si>
  <si>
    <t>WIN6068</t>
  </si>
  <si>
    <t>104 Trần Bá Giao, P. 5, Q. Gò Vấp, HCM</t>
  </si>
  <si>
    <t>win6070</t>
  </si>
  <si>
    <t>726 Phạm Thế Hiển, P.4, Q.8, HCM</t>
  </si>
  <si>
    <t>win6072</t>
  </si>
  <si>
    <t>Thôn Chợ Mơ, Xã Vạn Thắng, Huyện Ba Vì, HN</t>
  </si>
  <si>
    <t>WIN6074</t>
  </si>
  <si>
    <t>41 Long Biên 1, Phường Ngọc Lâm, Quận Long Biên, HN</t>
  </si>
  <si>
    <t>win6075</t>
  </si>
  <si>
    <t>Số 74 Thôn Yên Vĩnh, Xã Kim Chung, Huyện Hoài Đức, HN</t>
  </si>
  <si>
    <t>win6076</t>
  </si>
  <si>
    <t>Thôn Liên Minh, Xã Thụy An, Huyện Ba Vì, HN</t>
  </si>
  <si>
    <t>WIN6081</t>
  </si>
  <si>
    <t>Số 138, tổ 8 Phường Phú Lãm, Quận Hà Đông, HN</t>
  </si>
  <si>
    <t>WIN6086</t>
  </si>
  <si>
    <t>515 - 517 Hương lộ 2, P.Bình Trị Đông, Q.Bình Tân, HCM</t>
  </si>
  <si>
    <t>WIN6088</t>
  </si>
  <si>
    <t>139 Nguyễn Trọng Tuyển, P.8, Q.Phú Nhuận, HCM</t>
  </si>
  <si>
    <t>WIN6089</t>
  </si>
  <si>
    <t>151 Lý Thánh Tông, Phường Tân Thới Hòa, Quận Tân Phú, HCM</t>
  </si>
  <si>
    <t>WIN6091</t>
  </si>
  <si>
    <t>102E Lê Thanh Nghị, Phường Bách Khoa, Quận Hai Bà Trưng, HN</t>
  </si>
  <si>
    <t>WIN6094</t>
  </si>
  <si>
    <t>Thôn Đại Đồng, Xã Đại Mạch, Huyện Đông Anh, HN</t>
  </si>
  <si>
    <t>WIN6095</t>
  </si>
  <si>
    <t>01SH02-02SH02, Tòa S3.03 – DA KĐT mới Tây Mỗ, Đại Mỗ - Vinhomes Park,  P.Tây Mỗ, Q.Nam Từ Liêm, HN</t>
  </si>
  <si>
    <t>WIN6101</t>
  </si>
  <si>
    <t>Số 8 ngõ 63 Lê Đức Thọ, Phường Mỹ Đình 2, Quận Nam Từ Liêm, HN</t>
  </si>
  <si>
    <t>WIN6102</t>
  </si>
  <si>
    <t>Lô TM02 tầng 1+2 dự án Khu chung cư cao tầng (Lavita Charm), tại P.Trường Thọ, TP.Thủ Đức, HCM</t>
  </si>
  <si>
    <t>WIN6103</t>
  </si>
  <si>
    <t>1/84 Cư xá Lữ Gia, P. 15, Q. 11 (địa chỉ đầu vào 2 Bis Đường 52, Cư Xá Lữ Gia) TP. Hồ Chí Minh Việt Nam</t>
  </si>
  <si>
    <t>WIN6104</t>
  </si>
  <si>
    <t>22/2 Nguyễn Bình, Ấp 2, Xã Phú Xuân, Huyện Nhà Bè, HCM</t>
  </si>
  <si>
    <t>win6108</t>
  </si>
  <si>
    <t>Xóm Đông, Thôn Phú Mỹ, Xã Ngọc Mỹ, H.Quốc Oai, HN</t>
  </si>
  <si>
    <t>WIN6114</t>
  </si>
  <si>
    <t>120-122 Ca Văn Thỉnh, P.11, Q.Tân Bình, HCM</t>
  </si>
  <si>
    <t>WIN6116</t>
  </si>
  <si>
    <t>01 SH02 - 02 SH02, Tòa S1.06 (Z34M.1) - Vinhomes Park, P.Tây Mỗ, Q.Nam Từ Liêm, HN</t>
  </si>
  <si>
    <t>WIN6119</t>
  </si>
  <si>
    <t>D04-L16 khu A khu ĐTM Dương Nội, P. Dương Nội, Q. Hà Đông, HN</t>
  </si>
  <si>
    <t>WIN6123</t>
  </si>
  <si>
    <t>107 - 109 Độc Lập, P. Tân Thành, Q. Tân Phú, HCM</t>
  </si>
  <si>
    <t>WIN6128</t>
  </si>
  <si>
    <t>Thôn Mạch Lũng, Xã Đại Mạch, Huyện Đông Anh, HN</t>
  </si>
  <si>
    <t>WIN6131</t>
  </si>
  <si>
    <t>Thôn Phượng Đồng, xã Phụng Châu, huyện Chương Mỹ, HN</t>
  </si>
  <si>
    <t>WIN6133</t>
  </si>
  <si>
    <t>36/2 – 36/2B đường Lê Thị Hà, KP. 8, TT. Hóc Môn, H. Hóc Môn, HCM</t>
  </si>
  <si>
    <t>win6135</t>
  </si>
  <si>
    <t>Số 01.05, Lô B, căn hộ B.01.05, Chung cư Bộ Công an, Số 83 đường số 3, P.Bình An, TP.Thủ Đức, HCM</t>
  </si>
  <si>
    <t>WIN6136</t>
  </si>
  <si>
    <t>157 Đường Đình Thôn, Phường Mỹ Đình 1, Quận Nam Từ Liêm, HN</t>
  </si>
  <si>
    <t>WIN6140</t>
  </si>
  <si>
    <t>18 Hoàng Diệu 2, Phường Linh Chiểu, Thành phố Thủ Đức, TP. Hồ Chí Minh Việt Nam</t>
  </si>
  <si>
    <t>win6142</t>
  </si>
  <si>
    <t>12 Cổ Bản, Nhân Sơn, Đồng Mai, Hà Đông</t>
  </si>
  <si>
    <t>WIN6143</t>
  </si>
  <si>
    <t>85 - 86 Phan Văn Khỏe, P. 2, Q. 6, TP. Hồ Chí Minh Việt Nam</t>
  </si>
  <si>
    <t>WIN6144</t>
  </si>
  <si>
    <t>21 Đường Tỉnh lộ 8, Ấp 1A, X. Tân Thạnh Tây, H. Củ Chi, HCM</t>
  </si>
  <si>
    <t>WIN6147</t>
  </si>
  <si>
    <t>19T1 Kiến Hưng, KĐT Kiến Hưng, Hà Đông</t>
  </si>
  <si>
    <t>WIN6148</t>
  </si>
  <si>
    <t>Số 28A, phố Cửa Nam, P. Cửa Nam, Q. Hoàn Kiếm, Hà Nội</t>
  </si>
  <si>
    <t>WIN6152</t>
  </si>
  <si>
    <t>Ô B, Tầng 1, Tòa 17T4 Khu đô thị Trung Hòa – Nhân Chính, Phường Nhân Chính, Quận Thanh Xuân, HN</t>
  </si>
  <si>
    <t>WIN6153</t>
  </si>
  <si>
    <t>Thôn Dục Tú, Xã Dục Tú, Huyện Đông Anh, HN</t>
  </si>
  <si>
    <t>WIN6156</t>
  </si>
  <si>
    <t>Số 16, ngõ 80, Chùa Láng, Phường Láng Thượng, Quận Đống Đa, HN</t>
  </si>
  <si>
    <t>WIN6157</t>
  </si>
  <si>
    <t>Số 15 Yên Sơn, Thị Trấn Chúc Sơn, Huyện Chương Mỹ, HN</t>
  </si>
  <si>
    <t>WIN6158</t>
  </si>
  <si>
    <t>Tầng Trệt (Khu 3), chung Cư B2 Trường Sa, số 1 đường Trần Văn Khê, Phường 17, Quận Bình Thạnh, HCM</t>
  </si>
  <si>
    <t>WIN6159</t>
  </si>
  <si>
    <t>152 Phạm Đăng Giảng, P.Bình Hưng Hòa, Q.Bình Tân, HCM</t>
  </si>
  <si>
    <t>win6163</t>
  </si>
  <si>
    <t>Xóm 1, Thôn Đông Nhân, xã Đông La, huyện Hoài Đức, HN</t>
  </si>
  <si>
    <t>win6164</t>
  </si>
  <si>
    <t>1646A, đường Võ Văn Kiệt, P.16, Q.8, HCM</t>
  </si>
  <si>
    <t>WIN6165</t>
  </si>
  <si>
    <t>19T4 Kiến Hưng, KĐT Kiến Hưng, Hà Đông</t>
  </si>
  <si>
    <t>WIN6171</t>
  </si>
  <si>
    <t>BT12-VT9 và BT12-VT10 khu đô thị Xa La, P. Phúc La, Q. Hà Đông, HN</t>
  </si>
  <si>
    <t>win6172</t>
  </si>
  <si>
    <t>WM+ HPG Kiền Bái, Thuỷ Nguyên</t>
  </si>
  <si>
    <t>Thôn 6, Xã Kiền Bái, Huyện Thuỷ Nguyên, TP. Hải Phòng Việt Nam</t>
  </si>
  <si>
    <t>WIN6173</t>
  </si>
  <si>
    <t>Số 13, Tổ 3 Tân Xuân, TT Xuân Mai, Huyện Chương Mỹ, HN</t>
  </si>
  <si>
    <t>WIN6174</t>
  </si>
  <si>
    <t>Phù Mã, Xã Phù Linh, Huyện Sóc Sơn, HN</t>
  </si>
  <si>
    <t>WIN6180</t>
  </si>
  <si>
    <t>8B7 Ngõ 64 Lưu Hữu Phước, Phường Mỹ Đình 1, Quận Nam Từ Liêm, HN</t>
  </si>
  <si>
    <t>WIN6184</t>
  </si>
  <si>
    <t>Xóm Bến, Xã Tốt Động, Huyện Chương Mỹ, HN</t>
  </si>
  <si>
    <t>win6186</t>
  </si>
  <si>
    <t>Căn hộ C00.02, Chung cư Carina, 1648 đường Võ Văn Kiệt, P.16, Q.8, HCM</t>
  </si>
  <si>
    <t>WIN6188</t>
  </si>
  <si>
    <t>245B Huỳnh Văn Bánh, P.12. Q.Phú Nhuận, HCM</t>
  </si>
  <si>
    <t>win6190</t>
  </si>
  <si>
    <t>108 Tùng Thiện Vương, P.11, Q.8, HCM</t>
  </si>
  <si>
    <t>WIN6203</t>
  </si>
  <si>
    <t>6203 - WIN HCM BPC-01.03-01.04 Botanica Pr</t>
  </si>
  <si>
    <t>BPC-01.03 &amp; BPC-01.04 - Botanica Premier Hồng Hà, 108-112B-114 Hồng Hà, P. 2, Q. Tân Bình TP. Hồ Chí Minh Việt Nam</t>
  </si>
  <si>
    <t>WIN6204</t>
  </si>
  <si>
    <t>Số 419 Vũ Tông Phan, Phường Khương Đình, Quận Thanh Xuân, HN</t>
  </si>
  <si>
    <t>WIN6212</t>
  </si>
  <si>
    <t>SỐ 1 LÊ PHỤNG HIỂU HOÀN KIẾM HÀ NỘI</t>
  </si>
  <si>
    <t>WIN6217</t>
  </si>
  <si>
    <t>Số 57 Đại Đồng, Xã Đại Đồng, Huyện Thạch Thất, HN</t>
  </si>
  <si>
    <t>WIN6219</t>
  </si>
  <si>
    <t>S4-02 Tòa Saphire 4, Tổ hợp Goldmark City, Số 136, Hồ Tùng Mậu, P. Phú Diễn, Q. Bắc Từ Liêm, HN</t>
  </si>
  <si>
    <t>WIN6220</t>
  </si>
  <si>
    <t>36 -38 Công Chúa Ngọc Hân, P. 13 Q. 11, TP. Hồ Chí Minh Việt Nam</t>
  </si>
  <si>
    <t>WIN6221</t>
  </si>
  <si>
    <t>Số 271 Vũ Tông Phan, Phường Khương Trung, Quận Thanh Xuân, HN</t>
  </si>
  <si>
    <t>WIN6222</t>
  </si>
  <si>
    <t>Ki ốt 36, Chung cư HH1C Linh Đàm, Đường Nguyễn Phan Chánh, Phường Hoàng Liệt, Quận Hoàng Mai, HN</t>
  </si>
  <si>
    <t>WIN6225</t>
  </si>
  <si>
    <t>TDP TOÀN THẮNG XÃ LỆ CHI, GIA LÂM</t>
  </si>
  <si>
    <t>WIN6226</t>
  </si>
  <si>
    <t>Thôn 3, Xã Kim Lan, Huyện Gia Lâm, HN</t>
  </si>
  <si>
    <t>WIN6228</t>
  </si>
  <si>
    <t>98/5A – 5B Ấp Dân Thắng 2, X.Tân Thới Nhì, H.Hóc Môn, HCM</t>
  </si>
  <si>
    <t>WIN6229</t>
  </si>
  <si>
    <t>249-251 đường Huỳnh Thị Hai (đường TCH13 cũ), KP. 9, P.Tân Chánh Hiệp, Q.12, HCM</t>
  </si>
  <si>
    <t>WIN6230</t>
  </si>
  <si>
    <t>122 Trung Mỹ Tây 13, KP. 7, P.Trung Mỹ Tây, Q.12, HCM</t>
  </si>
  <si>
    <t>win6236</t>
  </si>
  <si>
    <t>Thôn 2, Tân Hòa,Quốc oai</t>
  </si>
  <si>
    <t>WIN6239</t>
  </si>
  <si>
    <t>04 Đường số 2, P.8, Q.11, HCM</t>
  </si>
  <si>
    <t>WIN6242</t>
  </si>
  <si>
    <t>Shop 58 - 60 - 62, Block B3 - Chung cư The Park Residence, 12 Nguyễn Hữu Thọ, P.Phước Kiển, H.Nhà Bè, HCM</t>
  </si>
  <si>
    <t>win6245</t>
  </si>
  <si>
    <t>06 - 07, Block B3, Chung cư TopazHome 2, đường 154 và 138, P.Tân Phú, Tp.Thủ Đức, HCM</t>
  </si>
  <si>
    <t>WIN6247</t>
  </si>
  <si>
    <t>Số 68-70, Thôn 1, Xã Quảng Bị, Huyện Chương Mỹ, HN</t>
  </si>
  <si>
    <t>WIN6253</t>
  </si>
  <si>
    <t>Số 19 Ngõ 12 Láng Hạ, P.Thành Công, Q.Ba Đình, HN</t>
  </si>
  <si>
    <t>WIN6254</t>
  </si>
  <si>
    <t>Căn hộ 0.01 và 0.02, Tầng trệt. Khối C, CCCT thuộc DA Natura Poem (CC Imperial Place), số 629 Kinh Dương Vương, P. An Lạc, Q. Bình Tân, HCM</t>
  </si>
  <si>
    <t>WIN6255</t>
  </si>
  <si>
    <t>Số 128 Nguyễn Đổng Chi, Phường Cầu Diễn, Quận Nam Từ Liêm, HN</t>
  </si>
  <si>
    <t>WIN6256</t>
  </si>
  <si>
    <t>24-26 Tân Cảng, P. 25, Q. Bình Thạnh, HCM</t>
  </si>
  <si>
    <t>WIN6259</t>
  </si>
  <si>
    <t>T1-0.02 tại Tầng trệt, Chung cư Calla Garden , KDC Greenlife 13C, Đường Nguyễn Văn Linh, Xã Phong Phú, Huyện Bình Chánh, HCM</t>
  </si>
  <si>
    <t>win6262</t>
  </si>
  <si>
    <t>Thôn Xa Mạc, Xã Liên Mạc, Huyện Mê Linh, HN</t>
  </si>
  <si>
    <t>WIN6267</t>
  </si>
  <si>
    <t>C10/21 Đinh Đức Thiện, Ấp 3, X.Bình Chánh, H.Bình Chánh, HCM</t>
  </si>
  <si>
    <t>win6272</t>
  </si>
  <si>
    <t>151 Nguyễn Duy Trinh, Khu phố 1, P.Bình Trưng Tây, TP.Thủ Đức, HCM</t>
  </si>
  <si>
    <t>WIN6273</t>
  </si>
  <si>
    <t>451 Tân Hòa Đông, KP 8, Phường Bình Trị Đông, Quận Bình Tân, HCM</t>
  </si>
  <si>
    <t>WIN6275</t>
  </si>
  <si>
    <t>64 A Đường số 15, P. Tân Kiểng, HCM</t>
  </si>
  <si>
    <t>WIN6278</t>
  </si>
  <si>
    <t>243 Tỉnh Lộ 15, X.Tân Thạnh Đông, HCM</t>
  </si>
  <si>
    <t>WIN6279</t>
  </si>
  <si>
    <t>244 Điện Biên Phủ, P.17, Q.Bình Thạnh, HCM</t>
  </si>
  <si>
    <t>WIN6289</t>
  </si>
  <si>
    <t>Tầng 1, Chân đế chung cư Thăng Long Tower đường Mạc Thái Tổ, Tổ 50, Phường Yên Hòa, Quận Cầu Giấy, HN</t>
  </si>
  <si>
    <t>win6293</t>
  </si>
  <si>
    <t>Thôn Tân Phú Mỹ, Xã Vật Lại, Huyện Ba Vì, HN</t>
  </si>
  <si>
    <t>WIN6295</t>
  </si>
  <si>
    <t>Shophouse 18-19, Tòa nhà White House thuộc Dự án Sunwah Pearl, 90 Nguyễn Hữu Cảnh, P. 22, Q. Bình Thạnh, HCM</t>
  </si>
  <si>
    <t>WIN6305</t>
  </si>
  <si>
    <t>64 Yên Thế, Phường 2, Quận Tân Bình, HCM</t>
  </si>
  <si>
    <t>WIN6312</t>
  </si>
  <si>
    <t>Thôn Thiết Bình, Xã Vân Hà, H.Đông Anh, HN</t>
  </si>
  <si>
    <t>WIN6314</t>
  </si>
  <si>
    <t>103 Sài Đồng, Phường Sài Đồng, Quận Long Biên, HN</t>
  </si>
  <si>
    <t>win6315</t>
  </si>
  <si>
    <t>Thôn Quỳnh Đô, Xã Vĩnh Quỳnh, Huyện Thanh Trì, HN</t>
  </si>
  <si>
    <t>WIN6316</t>
  </si>
  <si>
    <t>113 - 115 Đặng Thùy Trâm, P.13, Q.Bình Thạnh, HCM</t>
  </si>
  <si>
    <t>WIN6319</t>
  </si>
  <si>
    <t>60/14 Lâm Văn Bền, KP4, P.Tân Kiểng, Q.7, HCM</t>
  </si>
  <si>
    <t>WIN6321</t>
  </si>
  <si>
    <t>Số 118 Hòa Sơn, Thị Trấn Chúc Sơn, Huyện Chương Mỹ, HN</t>
  </si>
  <si>
    <t>win6322</t>
  </si>
  <si>
    <t>98 Đồng Hương, Thị trấn Quốc Oai, Huyện Quốc Oai, HN</t>
  </si>
  <si>
    <t>WIN6323</t>
  </si>
  <si>
    <t>Số 176 Ngõ 193 Phú Diễn, Phường Phú Diễn, Quận Bắc Từ Liêm, HN</t>
  </si>
  <si>
    <t>win6327</t>
  </si>
  <si>
    <t>613 Phố Mía, Xã Đường Lâm, Thị xã Sơn Tây, HN</t>
  </si>
  <si>
    <t>win6332</t>
  </si>
  <si>
    <t>Số 41 Đường Văn Tiến Dũng, P.Phúc Diễn, Q.Bắc Từ Liêm, HN</t>
  </si>
  <si>
    <t>WIN6340</t>
  </si>
  <si>
    <t>Số 8 đường số 3, KDC Đại Phúc, x.Bình Hưng, h.Bình Chánh, HCM</t>
  </si>
  <si>
    <t>WIN6343</t>
  </si>
  <si>
    <t>66 Bình Lợi, P. 13, Q. Bình Thạnh, HCM</t>
  </si>
  <si>
    <t>WIN6350</t>
  </si>
  <si>
    <t>22 - G4 Đường 53, P. Tân Phong, Q. P.Tân Phong, Q.7, HCM</t>
  </si>
  <si>
    <t>win6359</t>
  </si>
  <si>
    <t>33/23 Gò Cát, P. Phú Hữu, TP. Thủ Đức, TP. HCM TP. Hồ Chí Minh Việt Nam</t>
  </si>
  <si>
    <t>WIN6368</t>
  </si>
  <si>
    <t>Thôn Chẩn Kỳ, X. Trung Tú, H. Ứng Hòa, HN</t>
  </si>
  <si>
    <t>WIN6373</t>
  </si>
  <si>
    <t>WM+ HCM Căn hộ C00.01, tầng 1 (tầng trệt), Khối C thuộc dự án HOF-HQC Hồ Học Lãm, số 35 Hồ Học Lãm, P.An Lạc, Q.Bình Tân, HCM</t>
  </si>
  <si>
    <t>win6376</t>
  </si>
  <si>
    <t>Số 136 Yên Phúc, P. Phúc La, Q. Hà Đông, HN</t>
  </si>
  <si>
    <t>WIN6379</t>
  </si>
  <si>
    <t>SHA-110 Tầng 1 Tòa nhà A2, Khu đô thị Nam Thăng Long, Phường Đông Ngạc, Quận Bắc Từ Liêm, HN</t>
  </si>
  <si>
    <t>WIN6380</t>
  </si>
  <si>
    <t>Số 29 Đường Thành, Phường Cửa Đông, Quận Hoàn Kiếm, HN</t>
  </si>
  <si>
    <t>WIN6382</t>
  </si>
  <si>
    <t>8/1A Khu phố 4, TT.Hóc Môn, H.Hóc Môn, HCM</t>
  </si>
  <si>
    <t>WIN6387</t>
  </si>
  <si>
    <t>Số 36C Lý Nam Đế, Phường Cửa Đông, Quận Hoàn Kiếm, HN</t>
  </si>
  <si>
    <t>WIN6389</t>
  </si>
  <si>
    <t>31/55 Ung Văn Khiêm, P.25, Q.Bình Thạnh, HCM</t>
  </si>
  <si>
    <t>WIN6394</t>
  </si>
  <si>
    <t>BT01-6 , Khu Cổ Ngựa, KĐT Mỗ Lao, P.Mộ Lao, Hà Đông, HN</t>
  </si>
  <si>
    <t>WIN6400</t>
  </si>
  <si>
    <t>Xóm Chợ, Xã Cổ Loa, Huyện Đông Anh, HN</t>
  </si>
  <si>
    <t>win6402</t>
  </si>
  <si>
    <t>Thôn Yến Vỹ, X.Hương Sơn, H.Mỹ Đức, HN</t>
  </si>
  <si>
    <t>WIN6403</t>
  </si>
  <si>
    <t>Thôn Đông Viên, X.Hữu Văn, H.Chương Mỹ, HN</t>
  </si>
  <si>
    <t>win6405</t>
  </si>
  <si>
    <t>Số 40 Thôn Cao Trung, X.Đức Giang, H.Hoài Đức, HN</t>
  </si>
  <si>
    <t>WIN6408</t>
  </si>
  <si>
    <t>E2/6N Đường Thới Hòa, Ấp 5A,  X.Vĩnh Lộc A, H.Bình Chánh, HCM</t>
  </si>
  <si>
    <t>WIN6409</t>
  </si>
  <si>
    <t>Số C5/BC68, Đg Tân Liêm, KĐC số 4, X. Phong Phú, H. Bình Chánh, HCM</t>
  </si>
  <si>
    <t>WIN6410</t>
  </si>
  <si>
    <t>54C Nguyễn Thị Nỉ, ấp Hội Thạnh, xã Trung An, huyện Củ Chi, HCM</t>
  </si>
  <si>
    <t>WIN6415</t>
  </si>
  <si>
    <t>RS2-SH.13 tại tầng 01+02 thuộc Tháp RS2 thuộc Cao ốc Khu TMDV &amp; CH số 239 -241 và 278 đ. Hòa Bình, P. Hiệp Tân, Q. Tân Phú, HCM</t>
  </si>
  <si>
    <t>WIN6416</t>
  </si>
  <si>
    <t>A2 Block A, Chung cư Tecco Town, 4449 Nguyễn Cửu Phú, Bình chánh, HCM</t>
  </si>
  <si>
    <t>WIN6421</t>
  </si>
  <si>
    <t>Căn hộ chung cư số B0.01 Khối B, thuộc Khu dân cư Green Valley (Lô Md2-2), P.Tân Phú, Q.7, HCM</t>
  </si>
  <si>
    <t>WIN6422</t>
  </si>
  <si>
    <t>tòa nhà Sunrise Riverside tầng 1, tháp I, Ấp  5, X.Phước Kiển, H.Nhà Bè, HCM</t>
  </si>
  <si>
    <t>win6423</t>
  </si>
  <si>
    <t>Chợ Tam Hưng, Thôn Song Khê, x.Tam Hưng, h.Thanh Oai, HN</t>
  </si>
  <si>
    <t>WIN6424</t>
  </si>
  <si>
    <t>Thôn 4, Xã Hạ Bằng, Huyện Thạch Thất, HN</t>
  </si>
  <si>
    <t>WIN6429</t>
  </si>
  <si>
    <t>B.007 CC Citisoho, Đường 35-CL, P.Cát Lái, Q.2, HCM</t>
  </si>
  <si>
    <t>WIN6430</t>
  </si>
  <si>
    <t>Thôn Vệ Sơn Đông, Xã Tân Minh, Huyện Sóc Sơn, HN</t>
  </si>
  <si>
    <t>Win6435</t>
  </si>
  <si>
    <t>343 Đường Xã Thanh Cao, Thôn Thanh Thần, Xã Thanh Cao, H. Thanh Oai TP. Hà Nội Việt Nam</t>
  </si>
  <si>
    <t>WIN6437</t>
  </si>
  <si>
    <t>173/23/100 đ. Khuông Việt, P. Phú Trung, Q. Tân Phú, HCM</t>
  </si>
  <si>
    <t>win6440</t>
  </si>
  <si>
    <t>288 Đường Xuân Khanh, Phường Xuân Khanh, Thị xã Sơn Tây, HN</t>
  </si>
  <si>
    <t>win6441</t>
  </si>
  <si>
    <t>Xóm 3, Thôn Yên Nội, Xã Đồng Quang, Huyện Quốc Oai, HN</t>
  </si>
  <si>
    <t>WIN6443</t>
  </si>
  <si>
    <t>Thôn 2, Xã Đại Yên, Huyện Chương Mỹ, HN</t>
  </si>
  <si>
    <t>win6444</t>
  </si>
  <si>
    <t>Thôn Trung, Xã Thượng Lâm, Huyện Mỹ Đức, HN</t>
  </si>
  <si>
    <t>WIN6453</t>
  </si>
  <si>
    <t>Villa II-14, Dự án khu nhà ở và trung tâm Thương mại, P. Hà Cầu, Q. Hà Đông, TP. Hà Nội</t>
  </si>
  <si>
    <t>WIN6455</t>
  </si>
  <si>
    <t>136 Phố Hát, Xã Hát Môn, Huyện Phúc Thọ, TP. Hà Nội H. Phúc Thọ, HN</t>
  </si>
  <si>
    <t>WIN6456</t>
  </si>
  <si>
    <t>116 C2 Trung Tự, Đ. Phạm Ngọc Thạch, P.Kim Liên, Q.Đống đa, HN</t>
  </si>
  <si>
    <t>WIN6461</t>
  </si>
  <si>
    <t>01.17 tòa S9.01 Vinhomes Grand Park, 88 Đ. Phước Thiện, KP. Phước Thiện, P. Long Bình, TP. Thủ Đức, TP. Hồ Chí Minh Việt Nam</t>
  </si>
  <si>
    <t>win6462</t>
  </si>
  <si>
    <t>Thôn Khê Ngoại 1, Xã Văn Khê, Huyện Mê Linh, HN</t>
  </si>
  <si>
    <t>WIN6463</t>
  </si>
  <si>
    <t>Tầng trệt lô E mã E1-09 Tòa nhà Belleza, Phạm Hữu Lầu, P.Phú Mỹ, Q.7, HCM</t>
  </si>
  <si>
    <t>WIN6465</t>
  </si>
  <si>
    <t>Cụm 11, Xã Võng Xuyên, H.Phúc Thọ, HN</t>
  </si>
  <si>
    <t>win6466</t>
  </si>
  <si>
    <t>Xóm 4 Tình Lam, Xã Đại Thành, Huyện Quốc Oai, HN</t>
  </si>
  <si>
    <t>WIN6468</t>
  </si>
  <si>
    <t>330 Nguyễn Thượng Hiền, P. 05, Q. Phú Nhuận, HCM</t>
  </si>
  <si>
    <t>WIN6469</t>
  </si>
  <si>
    <t>P. Bình Hưng Hòa A38 Đ. số 18B, KP. 22, P.Bình Hưng Hòa A, Q.Bình Tân, HCM</t>
  </si>
  <si>
    <t>WIN6473</t>
  </si>
  <si>
    <t>80 Nguyễn Thị Tiệp, ẤP. Tây, X.Tân An Hội, H.Củ Chi, HCM</t>
  </si>
  <si>
    <t>win6476</t>
  </si>
  <si>
    <t>Thôn Bạch Trữ, Xã Tiến Thắng, Huyện Mê Linh, HN</t>
  </si>
  <si>
    <t>WIN6477</t>
  </si>
  <si>
    <t>Xóm 4, Thôn Đinh Xuyên, Xã Hòa Nam, Huyện Ứng Hòa, HN</t>
  </si>
  <si>
    <t>win6478</t>
  </si>
  <si>
    <t>2398 Phạm Thế Hiển, Phường 6, Quận 8, HCM</t>
  </si>
  <si>
    <t>win6481</t>
  </si>
  <si>
    <t>42 Đường Trung Tâm, Xã Thọ An, Huyện Đan Phượng, HN</t>
  </si>
  <si>
    <t>win6482</t>
  </si>
  <si>
    <t>Chợ Cấn Thượng, Xã Cấn Hữu, Huyện Quốc Oai, HN</t>
  </si>
  <si>
    <t>WIN6485</t>
  </si>
  <si>
    <t>Số 95 Giang Cao, Xã Bát Tràng, Huyện Gia Lâm, HN</t>
  </si>
  <si>
    <t>win6486</t>
  </si>
  <si>
    <t>Số 165 Đường Hồng Hà, Xã Hồng Hà, Huyện Đan Phượng, TP. Hà Nội</t>
  </si>
  <si>
    <t>WIN6489</t>
  </si>
  <si>
    <t>Xóm Đồng Thố, Thôn 4, Xã Hồng Kỳ, Huyện Sóc Sơn, HN</t>
  </si>
  <si>
    <t>WIN6500</t>
  </si>
  <si>
    <t>63 Phạm Hữu Tâm, TT.Củ Chi, H.Củ Chi, HCM</t>
  </si>
  <si>
    <t>win6502</t>
  </si>
  <si>
    <t>Shophouse CT3DV-TM24,25 IEC Residences, Xã Tứ Hiệp, Huyện Thanh Trì, HN</t>
  </si>
  <si>
    <t>WIN6505</t>
  </si>
  <si>
    <t>6505 - WM+ HCM 318 Tỉnh Lộ 2</t>
  </si>
  <si>
    <t>318 Tỉnh Lộ 2, Ấp 2, Xã Phước Vĩnh An, Huyện Củ Chi, TP. Hồ Chí Minh Việt Nam</t>
  </si>
  <si>
    <t>win6506</t>
  </si>
  <si>
    <t>973 đường Nguyễn Duy Trinh, Ấp Tân Lập, P.Bình Trưng Đông, TP.Thủ Đức, HCM</t>
  </si>
  <si>
    <t>WIN6507</t>
  </si>
  <si>
    <t>Tầng trệt Block B, khu DC Tầm Nhìn (Vision), 96 Trần Đại Nghĩa, P.Tân Tạo A, Q.Bình Tân, HCM</t>
  </si>
  <si>
    <t>WIN6508</t>
  </si>
  <si>
    <t>CH số AK04-000.02, Tháp T4 - Block D, CC Hoàng Nam (Akari City), P. An Lạc, Q. Bình Tân, HCM</t>
  </si>
  <si>
    <t>WIN6509</t>
  </si>
  <si>
    <t>AK5-000.06 TẠI (TẦNG TRỆT), KHU CH FLORA- DA AKARI CITY (CCCT BLOCK D AKARI HOÀNG NAM), P. AN LẠC, QUẬN BÌNH TÂN, TP. HCM</t>
  </si>
  <si>
    <t>WIN6518</t>
  </si>
  <si>
    <t>CC Eco Green, Đ. Nguyễn Văn Linh, P.Tân Thuận Tây, Q.7, HCM</t>
  </si>
  <si>
    <t>WIN6528</t>
  </si>
  <si>
    <t>Thôn Đồng Du, Xã Hợp Đồng, Huyện Chương Mỹ, TP. Hà Nội</t>
  </si>
  <si>
    <t>WIN6542</t>
  </si>
  <si>
    <t>Ô 05 tầng 1 tòa nhà B Dự án Cụm công trình nhà ở IA20 khu đô thị Nam Thăng Long, Phường Đông Ngạc, Q.Bắc Từ Liêm, HN</t>
  </si>
  <si>
    <t>WIN6543</t>
  </si>
  <si>
    <t>Thôn 5, Xã Vân Phúc, Huyện Phúc Thọ, HN</t>
  </si>
  <si>
    <t>WIN6544</t>
  </si>
  <si>
    <t>1 Đường số 38, P. Hiệp Bình Chánh, TP. Thủ Đức, HCM</t>
  </si>
  <si>
    <t>WIN6545</t>
  </si>
  <si>
    <t>70 Tây Hòa, P. Phước Long A, TP. Thủ Đức, TP. HCM</t>
  </si>
  <si>
    <t>WIN6546</t>
  </si>
  <si>
    <t>200 Quyết Thắng, Tổ 8, Phường Yên Nghĩa, Quận Hà Đông, HN</t>
  </si>
  <si>
    <t>win6548</t>
  </si>
  <si>
    <t>Số nhà 366, Xóm Liên Kết, Thôn Trung, Xã Cao Viên, huyện Thanh Oai, Hà Nội</t>
  </si>
  <si>
    <t>win6558</t>
  </si>
  <si>
    <t>Căn hộ CC số A0101, Khu căn hộ cao cấp Hoàng Anh, 357 Lê Văn Lương, P.Tân Quy, Q.7, HCM</t>
  </si>
  <si>
    <t>WIN6565</t>
  </si>
  <si>
    <t>12/1 đường TL27, Khu phố 3, Phường Thạnh Lộc, Quận 12, HCM</t>
  </si>
  <si>
    <t>WIN6566</t>
  </si>
  <si>
    <t>Tầng 1, Khu A Cao Ốc Phú Hoàng Anh, Nguyễn Hữu Thọ, Q.7, HCM</t>
  </si>
  <si>
    <t>win6569</t>
  </si>
  <si>
    <t>Thôn Nội Đồng, Xã Đại Thịnh, Huyện Mê Linh, HN</t>
  </si>
  <si>
    <t>WIN6570</t>
  </si>
  <si>
    <t>Thôn Động Phí, Xã Phương Tú, Huyện Ứng Hòa, HN</t>
  </si>
  <si>
    <t>WIN6585</t>
  </si>
  <si>
    <t>Thôn Nhồi Dưới, Xã Cổ Loa, Huyện Đông Anh, HN</t>
  </si>
  <si>
    <t>win6591</t>
  </si>
  <si>
    <t>CC The Mansion khu A, đường số 7, KDC 13E, X. Phong Phú, Bình Chánh, HCM</t>
  </si>
  <si>
    <t>WIN6596</t>
  </si>
  <si>
    <t>39 Đườg Ấp Chiến Lược, KP4, P. Bình Hưng Hòa A, Q. Bình Tân, HCM</t>
  </si>
  <si>
    <t>win6606</t>
  </si>
  <si>
    <t>01.05 Tòa S6.05, Vinhomes Grand Park, 88 Phước Thiện, P.Long Trường, Q.9, HCM</t>
  </si>
  <si>
    <t>win6610</t>
  </si>
  <si>
    <t>Thôn Bờ Thồng, Xã Tuy Lai, Huyện Mỹ Đức, HN</t>
  </si>
  <si>
    <t>win6613</t>
  </si>
  <si>
    <t>Số 35 Đông Khê, Cụm 3, Xã Đan Phượng, Huyện Đan Phượng, HN</t>
  </si>
  <si>
    <t>WIN6614</t>
  </si>
  <si>
    <t>Thôn Bặt Ngõ, Xã Liên Bạt, Huyện Ứng Hòa, HN</t>
  </si>
  <si>
    <t>WIN6615</t>
  </si>
  <si>
    <t>B13/29B Ấp 2C X. Vĩnh Lộc B, H. Bình Chánh, HCM</t>
  </si>
  <si>
    <t>win6618</t>
  </si>
  <si>
    <t>666/72 Đường 3 Tháng 2, P.14, Q.10, HCM</t>
  </si>
  <si>
    <t>WIN6629</t>
  </si>
  <si>
    <t>Thôn Ấp Tó, Xã Uy Nỗ, Huyện Đông Anh, HN</t>
  </si>
  <si>
    <t>win6634</t>
  </si>
  <si>
    <t>V3–B01, Khu đô thị mới An Hưng, Phường La Khê, Quận Hà Đông, HN</t>
  </si>
  <si>
    <t>win6639</t>
  </si>
  <si>
    <t>114 Ngõ 14 Quỳnh Lôi, Phường Quỳnh Mai, Quận Hai Bà Trưng, HN</t>
  </si>
  <si>
    <t>WIN6646</t>
  </si>
  <si>
    <t>Số 60 Lê Trọng Tấn, Phường Khương Mai, Quận Thanh Xuân, HN</t>
  </si>
  <si>
    <t>WIN6658</t>
  </si>
  <si>
    <t>47/8 Nguyễn Hữu Tiến. P.Tây Thạnh, Q.Tân Phú, HCM</t>
  </si>
  <si>
    <t>WIN6662</t>
  </si>
  <si>
    <t>WM+ HCM 12-12A Chiến Lược</t>
  </si>
  <si>
    <t>12 – 12A Chiến Lược, P.Bình Trị Đông, Q.Bình Tân, HCM</t>
  </si>
  <si>
    <t>win6663</t>
  </si>
  <si>
    <t>SH B4 tòa CT6B, Khu đô thị mới Dương Nội, Phường Dương Nội, Quận Hà Đông, HN</t>
  </si>
  <si>
    <t>win6664</t>
  </si>
  <si>
    <t>Thôn Hòa Bình, Xã Hoàng Văn Thụ, Huyện Chương Mỹ, HN</t>
  </si>
  <si>
    <t>win6668</t>
  </si>
  <si>
    <t>Số 94, Thôn Dũng Tiến, Xã Kim Thư, Huyện Thanh Oai, HN</t>
  </si>
  <si>
    <t>WIN6670</t>
  </si>
  <si>
    <t>172/16A-18 An Phú Đông 09, P.An Phú Đông, Q.12, HCM</t>
  </si>
  <si>
    <t>WIN6671</t>
  </si>
  <si>
    <t>Số 150 Phố Kim Anh, Xã Thanh Xuân, Huyện Sóc Sơn, HN</t>
  </si>
  <si>
    <t>win6673</t>
  </si>
  <si>
    <t>Chung cư HQC plaza, Lô CC1, Đường Nguyễn Văn Linh, xã An Phú Tây, Huyện Bình Chánh, HCM</t>
  </si>
  <si>
    <t>win6674</t>
  </si>
  <si>
    <t>302 – 304 Nguyễn Thị Kiểu, P.Hiệp Thành, Q.12, HCM</t>
  </si>
  <si>
    <t>WIN6675</t>
  </si>
  <si>
    <t>148 Đường số 9, P. 16, Q.Gò Vấp, HCM</t>
  </si>
  <si>
    <t>win6676</t>
  </si>
  <si>
    <t>Thôn Yên Thành, Xã Tản Lĩnh, Huyện Ba Vì, HN</t>
  </si>
  <si>
    <t>win6677</t>
  </si>
  <si>
    <t>Thôn Yên Lạc 1, Xã Cần Kiệm, Huyện Thạch Thất, HN</t>
  </si>
  <si>
    <t>win6682</t>
  </si>
  <si>
    <t>34/5B Trung Mỹ - Tân Xuân, Ấp Mỹ Huề, X.Trung Chánh, H.Hóc Môn, HCM</t>
  </si>
  <si>
    <t>win6683</t>
  </si>
  <si>
    <t>Thôn Ứng Hòa, Xã Lam Điền, Huyện Chương Mỹ, HN</t>
  </si>
  <si>
    <t>win6684</t>
  </si>
  <si>
    <t>Số 4 Ngõ 167 Phương Mai, Phường Phương Mai, Quận Đống Đa, HN</t>
  </si>
  <si>
    <t>win6689</t>
  </si>
  <si>
    <t>LK9-39 Khu Đô Thị mới Văn Phú, Phường Phú La, Quận Hà Đông, HN</t>
  </si>
  <si>
    <t>WIN6692</t>
  </si>
  <si>
    <t>6692 - WM+ DNI 106 Hồ Hòa</t>
  </si>
  <si>
    <t>106 Hồ Hòa, KP. 6, P. Tân Phong, TP. Biên Hòa, T. Đồng Nai Việt Nam</t>
  </si>
  <si>
    <t>win6694</t>
  </si>
  <si>
    <t>win6697</t>
  </si>
  <si>
    <t>18 Hàng Than, Phường Nguyễn Trung Trực, Quận Ba Đình, HN</t>
  </si>
  <si>
    <t>WIN6702</t>
  </si>
  <si>
    <t>34 Hoàng Hoa Thám, P.7, Q.Bình Thạnh, HCM</t>
  </si>
  <si>
    <t>win6705</t>
  </si>
  <si>
    <t>Shop 01.17, CC S3.05 Khu A, 512 Nguyễn Xiển, P. Long Thạnh Mỹ, TP. Thủ Đức, HCM</t>
  </si>
  <si>
    <t>WIN6709</t>
  </si>
  <si>
    <t>34 Tạ Hiện, P.Thạnh Mỹ Lợi, TP.Thủ Đức</t>
  </si>
  <si>
    <t>win6710</t>
  </si>
  <si>
    <t>137 Lương Thế Vinh, P.Tân Thới Hòa, Q.Tân Phú, HCM</t>
  </si>
  <si>
    <t>win6711</t>
  </si>
  <si>
    <t>SL9 Cư Xá Phú Lâm A, P.12, Q.6, HCM</t>
  </si>
  <si>
    <t>win6713</t>
  </si>
  <si>
    <t>Kiot 01,02,25,26, Tầng 1 - Tòa CT1B, trục đường 5 kéo dài, Phường Thượng Thanh, Quận Long Biên, HN</t>
  </si>
  <si>
    <t>win6722</t>
  </si>
  <si>
    <t>số B3-Lô B-TT1, Khu nhà ở Bộ Tư lệnh Thủ Đô Hà Nội, Phường Yên Nghĩa, Quận Hà Đông, HN</t>
  </si>
  <si>
    <t>win6728</t>
  </si>
  <si>
    <t>Số 55 Đường 422 Xã Tân Lập, Huyện Đan Phượng, HN</t>
  </si>
  <si>
    <t>WIN6730</t>
  </si>
  <si>
    <t>6730 - WM+ DNI 408 Đường số 4</t>
  </si>
  <si>
    <t>408 Đường số 4, KP. 12, P An Bình, TP. Biên Hòa T. Đồng Nai Việt Nam</t>
  </si>
  <si>
    <t>WIN6734</t>
  </si>
  <si>
    <t>117 – 119 Trần Văn Kiểu, P.10, Q.6, HCM</t>
  </si>
  <si>
    <t>win6735</t>
  </si>
  <si>
    <t>9A Thoại Ngọc Hầu, P.Hòa Thạnh, Q.Tân Phú, HCM</t>
  </si>
  <si>
    <t>win6738</t>
  </si>
  <si>
    <t>TDP Nguyên Xá 1, Phường Minh Khai, Quận Bắc Từ Liêm, HN</t>
  </si>
  <si>
    <t>win6739</t>
  </si>
  <si>
    <t>Chợ Đầu Đê, Xã Tiến Thịnh, Huyện Mê Linh, HN</t>
  </si>
  <si>
    <t>win6743</t>
  </si>
  <si>
    <t>Ô thương mại dịch vụ 4 ( Tầng 1) Thuộc tòa nhà T4 Thăng Long, Huyện Hoài Đức, HN</t>
  </si>
  <si>
    <t>WIN6744</t>
  </si>
  <si>
    <t>15 Đường số 1, P. Bình Hưng Hòa A, Q. Bình Tân, HCM</t>
  </si>
  <si>
    <t>win6754</t>
  </si>
  <si>
    <t>01S5A, Khối nhà S6 (S6.1+ S6.2), Khu Vinhomes Symphony, Lô đất G4*-HH16, Phường Phúc Lợi, Quận Long Biên, HN</t>
  </si>
  <si>
    <t>win6757</t>
  </si>
  <si>
    <t>662 Tên Lửa, KP.1, P.Bình Trị Đông B, Q.Bình Tân, HCM</t>
  </si>
  <si>
    <t>win6760</t>
  </si>
  <si>
    <t>Số 164 đường 72, Phương Quan, Xã Vân Côn, Huyện Hoài Đức, HN</t>
  </si>
  <si>
    <t>win6768</t>
  </si>
  <si>
    <t>332 Lũng Kênh, Xã Đức Giang , Huyện Hoài Đức, HN</t>
  </si>
  <si>
    <t>win6770</t>
  </si>
  <si>
    <t>Kiot TMDV – B07 Tecco Diamond, KĐT Tứ Hiệp, Xã Tứ Hiệp, Huyện Thanh Trì, HN</t>
  </si>
  <si>
    <t>win6774</t>
  </si>
  <si>
    <t>Số 28 Yên Hòa, Tổ 14 Yên Nghĩa, Phường Yên Nghĩa, Q.Hà Đông, HN</t>
  </si>
  <si>
    <t>win6776</t>
  </si>
  <si>
    <t>6776 - WM+ HNI H3 Hope Residences</t>
  </si>
  <si>
    <t>TM10,11 Tầng 1+2 Tòa H3, Khu nhà ở xã hội tại Ô đất B8, NXH khu công viên công nghệ phần mềm Hà Nội, Phường Phúc Đồng, Quận Long Biên TP. Hà Nội Việt Nam</t>
  </si>
  <si>
    <t>win6777</t>
  </si>
  <si>
    <t>Số nhà 39 Ngõ 192 Phố Lê Trọng Tấn, Phường Định Công, Quận Thanh Xuân, HN</t>
  </si>
  <si>
    <t>win6781</t>
  </si>
  <si>
    <t>A0.02, Tầng trệt, Khu A, Cao ốc Hưng Phát, 928 Lê Văn Lương, X.Phước Kiểng, H.Nhà Bè, HCM</t>
  </si>
  <si>
    <t>win6782</t>
  </si>
  <si>
    <t>0.06, CC Carillon 5, 262/3 Lũy Bán Bích, P.Hòa Thạnh, Q.Tân Phú, HCM</t>
  </si>
  <si>
    <t>win6788</t>
  </si>
  <si>
    <t>Lô 37-TTTM1, Khu đô thị mới hai bên đường Lê Trọng Tấn, Phường Dương Nội, Quận Hà Đông, HN</t>
  </si>
  <si>
    <t>win6794</t>
  </si>
  <si>
    <t>Thôn Hiền Lương, Xã An Tiến, huyện Mỹ Đức, HN</t>
  </si>
  <si>
    <t>win6795</t>
  </si>
  <si>
    <t>3/22A Đông Thạnh 2-3-1, X.Đông Thạnh, H.Hóc Môn, HCM</t>
  </si>
  <si>
    <t>win6802</t>
  </si>
  <si>
    <t>B-TM01, CC Harmona, 21 Trương Công Định, P.14, Q.Tân Bình, HCM</t>
  </si>
  <si>
    <t>win6803</t>
  </si>
  <si>
    <t>22 Đường số 25, P.Linh Đông, TP.Thủ Đức, HCM</t>
  </si>
  <si>
    <t>win6807</t>
  </si>
  <si>
    <t>Số 268A Phố Đội Cấn, Phường Cống Vị, Quận Ba Đình, HN</t>
  </si>
  <si>
    <t>win6823</t>
  </si>
  <si>
    <t>Lô G17, Khu nhà ở Bình Chiểu, KP.2, P.Bình Chiểu, TP.Thủ Đức, HCM</t>
  </si>
  <si>
    <t>win6824</t>
  </si>
  <si>
    <t>8/17 Đông Thạnh 3, X.Đông Thạnh, H.Hóc Môn, HCM</t>
  </si>
  <si>
    <t>win6826</t>
  </si>
  <si>
    <t>121-123-125-127 Nguyễn Quý Anh, P.Tân Sơn Nhì, Q.Tân Phú, HCM</t>
  </si>
  <si>
    <t>win6829</t>
  </si>
  <si>
    <t>A10/27 Ấp 1 Quốc lộ 50, X.Bình Hưng, H.Bình Chánh, HCM</t>
  </si>
  <si>
    <t>win6830</t>
  </si>
  <si>
    <t>129/3 Trịnh Thị Miếng, X.Thới Tam Thôn, H.Hóc Môn, HCM</t>
  </si>
  <si>
    <t>win6831</t>
  </si>
  <si>
    <t>174 Dương Đình Hội, P.Phước Long B, TP.Thủ Đức (Q. 9 cũ), HCM</t>
  </si>
  <si>
    <t>WIN6839</t>
  </si>
  <si>
    <t>6839 - WM+ BDG 108 Lê Hồng Phong</t>
  </si>
  <si>
    <t>108 Lê Hồng Phong, KP. Đông Thành, P. Tân Đông Hiệp, TP. Dĩ An TP. Dĩ An Việt Nam</t>
  </si>
  <si>
    <t>win6843</t>
  </si>
  <si>
    <t>1400 Tỉnh Lộ 7, Ấp Chợ Cũ, X.An Nhơn Tây, H.Củ Chi, HCM</t>
  </si>
  <si>
    <t>WIN6844</t>
  </si>
  <si>
    <t>776 - 778 Thống Nhất, P. 15, Q. Gò Vấp TP. Hồ Chí Minh Việt Nam</t>
  </si>
  <si>
    <t>Phường 15</t>
  </si>
  <si>
    <t>win6846</t>
  </si>
  <si>
    <t>275 An Dương Vương, khu phố 4, P.An Lạc, Q.Bình Tân, HCM</t>
  </si>
  <si>
    <t>win6847</t>
  </si>
  <si>
    <t>158 Nguyễn Thái Học, Thị trấn Phùng, Huyện Đan Phượng, HN</t>
  </si>
  <si>
    <t>win6848</t>
  </si>
  <si>
    <t>Số 7 Ngõ 12 Đường Phú Minh, Phường Minh Khai, Quận Bắc Từ Liêm, HN</t>
  </si>
  <si>
    <t>win6849</t>
  </si>
  <si>
    <t>Thôn 5, Xã Ba Trại, Huyện Ba Vì, HN</t>
  </si>
  <si>
    <t>WIN6852</t>
  </si>
  <si>
    <t>6852 - WM+ HNI 23 Ngõ 214 Nguyễn Xiển</t>
  </si>
  <si>
    <t>Số 23 ngõ 214 Nguyễn Xiển, phường Hạ Đình, quận Thanh Xuân, thành phố Hà Nội, Việt Nam</t>
  </si>
  <si>
    <t>win6856</t>
  </si>
  <si>
    <t>Xóm 3, Thôn Hội Xá, Xã Hương Sơn, Huyện Mỹ Đức TP. Hà Nội Việt Nam</t>
  </si>
  <si>
    <t>win6857</t>
  </si>
  <si>
    <t>Thôn Thượng, Xã Bích Hòa, Huyện Thanh Oai, HN</t>
  </si>
  <si>
    <t>win6858</t>
  </si>
  <si>
    <t>Đội 6 Quảng Yên, Xã Yên Sơn, Huyện Quốc Oai, HN</t>
  </si>
  <si>
    <t>win6859</t>
  </si>
  <si>
    <t>03.04 CC TopazHome 2, đường 154, P.Tân Phú, Tp.Thủ Đức, HCM</t>
  </si>
  <si>
    <t>WIN6860</t>
  </si>
  <si>
    <t>6860 - WM+ HCM SAV.8-00.06-07, CC Sun Aven</t>
  </si>
  <si>
    <t>(SAV8.00.06 và SAV8.00.07), CC Sun Avenue, 28 Mai Chí Thọ, P. An Phú, TP. Thủ Đức (Q. 2 cũ) TP. Hồ Chí Minh Việt Nam</t>
  </si>
  <si>
    <t>win6863</t>
  </si>
  <si>
    <t>60 Liên khu 10-11, P.Bình Trị Đông, Q.Bình Tân, HCM</t>
  </si>
  <si>
    <t>win6866</t>
  </si>
  <si>
    <t>Thôn Ngọc Nhị, Xã Cẩm Lĩnh, Huyện Ba Vì, HN</t>
  </si>
  <si>
    <t>win6869</t>
  </si>
  <si>
    <t>33 Mai Hắc Đế, P.15, Q.8, HCM</t>
  </si>
  <si>
    <t>win6872</t>
  </si>
  <si>
    <t>Tầng 1, Tòa nhà HH2 Bắc Hà, Phố Tố Hữu, Phường Nhân Chính, Quận Thanh Xuân, HN</t>
  </si>
  <si>
    <t>win6873</t>
  </si>
  <si>
    <t>TM1 – Chung cư C1 Thành Công, Phường Thành Công, Quận Ba Đình, HN</t>
  </si>
  <si>
    <t>WIN6875</t>
  </si>
  <si>
    <t>01.04 Tòa S7.02, Vinhomes Grand Park, 88 Phước Thiện, P. Long Bình, TP. Thủ Đức TP. Hồ Chí Minh Việt Nam</t>
  </si>
  <si>
    <t>win6880</t>
  </si>
  <si>
    <t>Xóm 6, Xã Phúc Lâm, Huyện Mỹ Đức, HN</t>
  </si>
  <si>
    <t>win6882</t>
  </si>
  <si>
    <t>S06 Tháp CENTRO, Newtatco Kosmo Tây Hồ, P.Xuân Tảo, Q.Bắc Từ Liêm, HN</t>
  </si>
  <si>
    <t>win6883</t>
  </si>
  <si>
    <t>161 Phố Phú Nhi 2, Phường Phú Thịnh, Thị xã Sơn Tây, HN</t>
  </si>
  <si>
    <t>WIN6886</t>
  </si>
  <si>
    <t>01.04 Tòa S10.03, Vinhomes Grand Park, 88 Phước Thiện, P. Long Bình, TP. Thủ Đức TP. Hồ Chí Minh Việt Nam</t>
  </si>
  <si>
    <t>win6888</t>
  </si>
  <si>
    <t>Thôn Vị Thuỷ, Xã Thanh Mỹ, Thị xã Sơn Tây TP. Hà Nội</t>
  </si>
  <si>
    <t>win6891</t>
  </si>
  <si>
    <t>Số 42 Nguyễn Đăng Phi, Thôn La Thạch, Xã Phương Đình, H. Đan Phượng, HN</t>
  </si>
  <si>
    <t>win6892</t>
  </si>
  <si>
    <t>Thôn Hạ Sở, Xã Hồng Sơn, Huyện Mỹ Đức, HN</t>
  </si>
  <si>
    <t>win6895</t>
  </si>
  <si>
    <t>SH2A, Tầng 1, Tòa nhà HH02 thuộc công trình Nhà ở cao tầng kết hợp DV TM Eco Lakeview, Số 32 Phố Đại Từ, P.Đại Kim, Q.Hoàng Mai, HN</t>
  </si>
  <si>
    <t>WIN6896</t>
  </si>
  <si>
    <t>6896 - WM+ HCM Gian hàng B2, CC Riverside</t>
  </si>
  <si>
    <t>Gian hàng B2, Tầng 1 (trệt), Khối B, CC Riverside Apartment, 49C Lê Quang Kim, P.8, Q.8 TP. Hồ Chí Minh Việt Nam</t>
  </si>
  <si>
    <t>Phường 8</t>
  </si>
  <si>
    <t>win6900</t>
  </si>
  <si>
    <t>220/110 Nguyễn Văn Khối, P. 9, Q. Gò Vấp TP. Hồ Chí Minh Việt Nam</t>
  </si>
  <si>
    <t>WIN6916</t>
  </si>
  <si>
    <t>505 Nguyễn Văn Tạo, Ấp 1, X. Long Thới, H. Nhà Bè TP. Hồ Chí Minh Việt Nam</t>
  </si>
  <si>
    <t>Xã Long Thới</t>
  </si>
  <si>
    <t>win6919</t>
  </si>
  <si>
    <t>Số 116 Tây Tựu, Phường Tây Tựu, Quận Bắc Từ Liêm, HN</t>
  </si>
  <si>
    <t>win6920</t>
  </si>
  <si>
    <t>28A Tây Lân, khu phố 7, P.Bình Trị Đông A, Q.Bình Tân, HCM</t>
  </si>
  <si>
    <t>win6921</t>
  </si>
  <si>
    <t>B8/29B Hưng Nhơn, X.Tân Kiên, H.Bình Chánh, HCM</t>
  </si>
  <si>
    <t>WIN6923</t>
  </si>
  <si>
    <t>6923 - WM+ HNI CT5C KĐT Văn Khê</t>
  </si>
  <si>
    <t>Sàn S1, Khu thương mại dịch vụ tầng 1, CT5C, Khu đô thị mới Văn Khê, Phường La Khê, Quận Hà Đông TP. Hà Nội Việt Nam</t>
  </si>
  <si>
    <t>WIN6929</t>
  </si>
  <si>
    <t>Thôn La Đồng, Xã Hợp Tiến, Huyện Mỹ Đức TP. Hà Nội Việt Nam</t>
  </si>
  <si>
    <t>WIN6938</t>
  </si>
  <si>
    <t>6938 - WM+ BDG 283/3 Đường An Phú 06</t>
  </si>
  <si>
    <t>283F/3 Đường AP06,Tổ 10, KP. 2, P. An Phú, TP. Thuận An T. Bình Dương Việt Nam</t>
  </si>
  <si>
    <t>win6939</t>
  </si>
  <si>
    <t>69 Ngô Xuân Quảng, Thị trấn Trâu Quỳ, Huyện Gia Lâm TP. Hà Nội Việt Nam</t>
  </si>
  <si>
    <t>WIN6951</t>
  </si>
  <si>
    <t>C0.01, Tầng 1 (Trệt) +2, Lô M8, KP. Phú Mỹ Hưng, CC Midtown, 20/4 Đ.Tân Phú, P. Tân Phú, Q.7 TP. Hồ Chí Minh Việt Nam</t>
  </si>
  <si>
    <t>WIN6957</t>
  </si>
  <si>
    <t>U01-0.01 Block A10 CC Ehome 3, 103 Hồ Học Lãm, P. An Lạc, Q. Bình Tân TP. Hồ Chí Minh Việt Nam</t>
  </si>
  <si>
    <t>win6964</t>
  </si>
  <si>
    <t>Căn hộ Duplex số 05 và số 06, Phường 5, Quận 8, TP. Hồ Chí Minh Việt Nam</t>
  </si>
  <si>
    <t>WIN6967</t>
  </si>
  <si>
    <t>6967 - WM+ HNI 49C Hàng Bún, Ba Đình</t>
  </si>
  <si>
    <t>Số 49C Hàng Bún, P. Nguyễn Trung Trực, Q. Ba Đình TP. Hà Nội Việt Nam</t>
  </si>
  <si>
    <t>win6970</t>
  </si>
  <si>
    <t>6970 - WIN HCM E1 Block E CC Tecco Town</t>
  </si>
  <si>
    <t>E1 Block E, CC Tecco Town, 4449 Nguyễn Cửu Phú, P. Tân Tạo A, Q. Bình Tân TP. Hồ Chí Minh Việt Nam</t>
  </si>
  <si>
    <t>win6974</t>
  </si>
  <si>
    <t>82 Trần Mai Ninh, P. 12, Q. Tân Bình TP. HCM Việt Nam</t>
  </si>
  <si>
    <t>win6978</t>
  </si>
  <si>
    <t>48 LK 22 - KĐT Vân Canh, Xã Vân Canh, Huyện Hoài Đức TP. Hà Nội Việt Nam</t>
  </si>
  <si>
    <t>win6985</t>
  </si>
  <si>
    <t>6985 - WM+ HCM 0.02 CC 243 Tân Hòa Đông</t>
  </si>
  <si>
    <t>TMDV-0.02 CC 243 Tân Hòa Đông, P. 14, Q. 6 TP. Hồ Chí Minh Việt Nam</t>
  </si>
  <si>
    <t>WIN6990</t>
  </si>
  <si>
    <t>6990 WM+ HNI T1 - TM3 Hanhomes Blue Star</t>
  </si>
  <si>
    <t>Kiốt số T1-TM3, Tầng 01, Toà T1, Dự án Nhà ở chung cư cao tầng tại ô đất CT2, Thị trấn Trâu Quỳ, Huyện Gia Lâm TP. Hà Nội Việt Nam</t>
  </si>
  <si>
    <t>win6991</t>
  </si>
  <si>
    <t>6991 - WM+ HNI Xuân Sơn, Sóc Sơn</t>
  </si>
  <si>
    <t>Đường QL3, Thôn Xuân Sơn, Xã Trung Giã, Huyện Sóc Sơn TP. Hà Nội Việt Nam</t>
  </si>
  <si>
    <t>WIN6992</t>
  </si>
  <si>
    <t>6992 - WIN HCM SH21, CC Homyland Riverside</t>
  </si>
  <si>
    <t>Lô thương mại SH21 thuộc chung cư cao cấp Homyland Riverside, số 14 đường số 1, P. Bình Trưng Đông, TP. Thủ Đức TP. Hồ Chí Minh Việt Nam</t>
  </si>
  <si>
    <t>WIN6993</t>
  </si>
  <si>
    <t>6993 - WM+ HCM 77 Tân Thới Hiệp 14</t>
  </si>
  <si>
    <t>77 Tân Thới Hiệp 14, P. Tân Thới Hiệp, Q. 12 TP. Hồ Chí Minh Việt Nam</t>
  </si>
  <si>
    <t>WIN6997</t>
  </si>
  <si>
    <t>6997 - WM+ HCM 1F Đường 18</t>
  </si>
  <si>
    <t>1F Đường 18, P. Phước Bình, TP. Thủ Đức (Q. 9 cũ) TP. Hồ Chí Minh Việt Nam</t>
  </si>
  <si>
    <t>WIN6999</t>
  </si>
  <si>
    <t>6999 - WM+ HCM 73 Phạm Đăng Giảng</t>
  </si>
  <si>
    <t>73 Phạm Đăng Giảng, P. Bình Hưng Hòa B, Q. Bình Tân TP. Hồ Chí Minh Việt Nam</t>
  </si>
  <si>
    <t>WIN-AGG-01-010</t>
  </si>
  <si>
    <t>CHI NHÁNH AN GIANG - CÔNG TY CỔ PHẦN DỊCH VỤ THƯƠNG MẠI TỔNG HỢP WINCOMMERCE</t>
  </si>
  <si>
    <t>Trung tâm Thương mại Vincom An Giang, Đường Trần Hưng Đạo, Phường Long Xuyên, Tỉnh An Giang, Việt Nam</t>
  </si>
  <si>
    <t>0104918404-010</t>
  </si>
  <si>
    <t>WIN-CTO-01-016</t>
  </si>
  <si>
    <t>CHI NHÁNH CẦN THƠ - CÔNG TY CỔ PHẦN DỊCH VỤ THƯƠNG MẠI TỔNG HỢP WINCOMMERCE</t>
  </si>
  <si>
    <t>42, đường 30/4, Phường Ninh Kiều, Thành phố Cần Thơ, Việt Nam</t>
  </si>
  <si>
    <t>0104918404-016</t>
  </si>
  <si>
    <t>WIN-DNG-01-009</t>
  </si>
  <si>
    <t>CHI NHÁNH ĐÀ NẴNG - CÔNG TY CỔ PHẦN DỊCH VỤ THƯƠNG MẠI TỔNG HỢP WINCOMMERCE</t>
  </si>
  <si>
    <t>L2 -01 Tầng 2, TTTM Vincom Plaza, 910A Ngô Quyền, Phường An Hải, Thành phố Đà Nẵng, Việt Nam</t>
  </si>
  <si>
    <t>0104918404-009</t>
  </si>
  <si>
    <t>WIN-DTP-01-013</t>
  </si>
  <si>
    <t>CHI NHÁNH ĐỒNG THÁP - CÔNG TY CỔ PHẦN DỊCH VỤ THƯƠNG MẠI TỔNG HỢP WINCOMMERCE</t>
  </si>
  <si>
    <t>Khu Trung Tâm Dịch Vụ Thương Mại Khóm 4, Phường Sa Đéc, Tỉnh Đồng Tháp, Việt Nam</t>
  </si>
  <si>
    <t>0104918404-013</t>
  </si>
  <si>
    <t>WINF203</t>
  </si>
  <si>
    <t>Số 8 đường số 3, KDC Đại Phúc, x.Bình Hưng, H.Bình Chánh, HCM</t>
  </si>
  <si>
    <t>winF205</t>
  </si>
  <si>
    <t>F205 - F205 FWMP HNI Shop R105-01 S16, OCP - Shop R105-01 S16, Vinhome Oceanpark, Trâu Quỳ, Gia Lâm, HN</t>
  </si>
  <si>
    <t>winF209</t>
  </si>
  <si>
    <t>F209 - F209 FWMP Hào Nam - 40 Hào Nam, Phường ô Chợ Dừa, Quận Đống Đa TP. Hà Nội Việt Nam (92789)</t>
  </si>
  <si>
    <t>Win-HCM-HBC-2BAH</t>
  </si>
  <si>
    <t>WM+ HCM 67 đường 2</t>
  </si>
  <si>
    <t>67 đường 2, Khu dân cư Intresco 6B, Xã Bình Hưng, TP. Hồ Chí Minh TP. Hồ Chí Minh Việt Nam</t>
  </si>
  <si>
    <t>Bình Chánh</t>
  </si>
  <si>
    <t>WIN-HCM-TB-1513</t>
  </si>
  <si>
    <t>1513 WM VCP HCM Cộng Hòa</t>
  </si>
  <si>
    <t>15-17 Cộng Hòa, P.4 , Quận Tân Bình , TP. Hồ Chí Minh, Việt Nam</t>
  </si>
  <si>
    <t>WIN-HCM-TB-1527</t>
  </si>
  <si>
    <t>1527 WM HCM Bàu Cát</t>
  </si>
  <si>
    <t>Chung cư Bàu Cát II - Đường Vườn Lan, P. 10, Quận Tân Bình, TP. Hồ Chí Minh Việt Nam</t>
  </si>
  <si>
    <t>Win-HCM-TPU-2BP7</t>
  </si>
  <si>
    <t>WM+ HCM 47 - 49 Đường S9</t>
  </si>
  <si>
    <t>47 - 49 Đường S9, P. Tây Thạnh, TP. Hồ Chí Minh Việt Nam</t>
  </si>
  <si>
    <t>Phường Tây Thạnh</t>
  </si>
  <si>
    <t>WIN-HDG-00-006</t>
  </si>
  <si>
    <t>CHI NHÁNH HẢI DƯƠNG - CÔNG TY CỔ PHẦN DỊCH VỤ THƯƠNG MẠI TỔNG HỢP WINCOMMERCE</t>
  </si>
  <si>
    <t>Khu dân cư Nguyễn Trãi 1, Phường Chu Văn An, Thành phố Hải Phòng, Việt Nam</t>
  </si>
  <si>
    <t>0104918404-006</t>
  </si>
  <si>
    <t>WIN-HNI-00-002</t>
  </si>
  <si>
    <t>Tầng 6, Tòa nhà Trung tâm Quốc tế, số 17 Ngô Quyền, phường Hoàn Kiếm, Thành phố Hà Nội, Việt Nam</t>
  </si>
  <si>
    <t>0104918404-002</t>
  </si>
  <si>
    <t>WIN-HNI-BVI-2bg2</t>
  </si>
  <si>
    <t>wm+ đông đoài , cổ đô</t>
  </si>
  <si>
    <t>số 3 đường đông đoài , thôn tân phong 2 , xã cổ đô ,tp hà nội</t>
  </si>
  <si>
    <t>WIN-HNI-BVI-2BV9</t>
  </si>
  <si>
    <t>wm+ bất bạt</t>
  </si>
  <si>
    <t>Số 15 Đường Chân Đê, Xã Bất Bạt, TP. Hà Nội Việt Nam</t>
  </si>
  <si>
    <t>WIN-HNI-DA-2BF5</t>
  </si>
  <si>
    <t>wm+ hải bối</t>
  </si>
  <si>
    <t>Thôn Hải Bối, Xã Vĩnh Thanh, Thành phố Hà Nội</t>
  </si>
  <si>
    <t>WIN-HNI-DA-2BG7</t>
  </si>
  <si>
    <t>wm+ hni nội bài</t>
  </si>
  <si>
    <t>Số 97, Thôn Hiền Lương, Xã Nội Bài, Thành phố Hà Nội</t>
  </si>
  <si>
    <t>WIN-HNI-DA-2BJ0</t>
  </si>
  <si>
    <t>wm+ gia lương</t>
  </si>
  <si>
    <t>Thôn Gia Lương, Xã Đông Anh, TP. Hà Nội</t>
  </si>
  <si>
    <t>WIN-HNI-DA-2BJ9</t>
  </si>
  <si>
    <t>2BJ9 - WM+ HNI Yên Ninh, Nội Bài</t>
  </si>
  <si>
    <t>Số 04, Thôn Yên Ninh, Xã Nội Bài, TP. Hà Nội, Việt Nam</t>
  </si>
  <si>
    <t>WIN-HNI-DA-2Bk1</t>
  </si>
  <si>
    <t>wm+ cổ đô</t>
  </si>
  <si>
    <t>Số 1, Đường Phú Thịnh, Thôn Phú Thịnh, Xã Cổ Đô, TP. Hà Nội</t>
  </si>
  <si>
    <t>WIN-HNI-DAH-2BU8</t>
  </si>
  <si>
    <t>wm+ đường nhạn</t>
  </si>
  <si>
    <t>thôn đường nhạn , xã thư lâm tp hà nội</t>
  </si>
  <si>
    <t>WIN-HNI-DPG-2BV8</t>
  </si>
  <si>
    <t>wm+ hoa sơn</t>
  </si>
  <si>
    <t>Số 64-66 Đường Hoa Sơn, Xã Đan Phượng, TP. Hà Nội Việt Nam</t>
  </si>
  <si>
    <t>Xã Đan Phượng</t>
  </si>
  <si>
    <t>WIN-HNI-F010-002</t>
  </si>
  <si>
    <t>F010 [Block] 1FWMP HNI</t>
  </si>
  <si>
    <t>TP. Hà Nội Việt Nam</t>
  </si>
  <si>
    <t>WIN-HNI-GL-5667</t>
  </si>
  <si>
    <t>5667 WM+ HNI Thôn Trùng Quán, Gia Lâm</t>
  </si>
  <si>
    <t>Thôn Trùng Quán, Xã Yên Thường, Huyện Gia Lâm, TP. Hà Nội Việt Nam</t>
  </si>
  <si>
    <t>WIN-HNI-HDC-2BO3</t>
  </si>
  <si>
    <t>wm+ tân tây đô</t>
  </si>
  <si>
    <t>Ô 62, LK6, Khu đô thị mới Tân Tây Đô, Tổ dân phố 1, Xã Ô Diên, TP. Hà Nội Việt Nam</t>
  </si>
  <si>
    <t>WIN-HNI-HDG-2BN1</t>
  </si>
  <si>
    <t>wm+ đường 19-5</t>
  </si>
  <si>
    <t>Số nhà 208 Đường 19-5, Phường Hà Đông, TP. Hà Nội Việt Nam</t>
  </si>
  <si>
    <t>WIN-HNI-HDG-2BX6</t>
  </si>
  <si>
    <t>wm+ the vesta</t>
  </si>
  <si>
    <t>Kiot số 02 – 03, Tầng 01, Tòa nhà V3, Dự án Khu nhà ở xã hội Phú Lãm – The Vesta, Phường Phú Lương, TP. Hà Nội</t>
  </si>
  <si>
    <t>Phường Phú Lương</t>
  </si>
  <si>
    <t>WIN-HNI-LBN-2Br9</t>
  </si>
  <si>
    <t>wm+ việt hưng</t>
  </si>
  <si>
    <t>C17-BT06, Khu đô thị mới Việt Hưng, Phường Việt Hưng, TP. Hà Nội Việt Nam</t>
  </si>
  <si>
    <t>WIN-HNI-MDC-2BV7</t>
  </si>
  <si>
    <t>wm+ cộng hòa</t>
  </si>
  <si>
    <t>xóm cộng hòa , thôn lai tảo , xã phúc sơn , tp hà nội</t>
  </si>
  <si>
    <t>Mỹ Đức</t>
  </si>
  <si>
    <t>Xã Phúc Sơn</t>
  </si>
  <si>
    <t>WIN-HNI-NTL-2BB6</t>
  </si>
  <si>
    <t>wm + Vinhomes Smart City</t>
  </si>
  <si>
    <t>Tầng 1, Căn 1S12-1S13-1S16, Tòa SA1, Ô đất F3-CH02&amp;CH03, Dự án KĐTM Tây Mỗ - Đại Mỗ - Vinhomes Park, Phường Tây Mỗ, TP. Hà Nội Việt Nam</t>
  </si>
  <si>
    <t>WIN-HNI-PT-4887</t>
  </si>
  <si>
    <t>4887 WM+ HNI Cụm 6 TT Phúc Thọ</t>
  </si>
  <si>
    <t>Cụm 6 Thị trấn Phúc Thọ, Huyện Phúc Thọ, TP. Hà Nội Việt Nam</t>
  </si>
  <si>
    <t>WIN-HNI-QOI-2BT9</t>
  </si>
  <si>
    <t>wm+ yên quán</t>
  </si>
  <si>
    <t>Thôn Yên Quán, Xã Hưng Đạo, TP. Hà Nội Việt Nam</t>
  </si>
  <si>
    <t>Quốc Oai</t>
  </si>
  <si>
    <t>Xã Hưng Đạo</t>
  </si>
  <si>
    <t>WIN-HNI-SS-2BO7</t>
  </si>
  <si>
    <t>wm+ đạo thượng</t>
  </si>
  <si>
    <t>Số 19, Thôn Đạo Thượng, Xã Đa Phúc, TP. Hà Nội</t>
  </si>
  <si>
    <t>WIN-HNI-SSN-2BF6</t>
  </si>
  <si>
    <t>wm+ quán mỹ</t>
  </si>
  <si>
    <t>Số 51, Thôn Quán Mỹ, Xã Kim Anh, Thành phố Hà Nội Việt Nam</t>
  </si>
  <si>
    <t>Sóc Sơn</t>
  </si>
  <si>
    <t>WIN-HNI-SSN-2BO4</t>
  </si>
  <si>
    <t>wm+ lương phúc</t>
  </si>
  <si>
    <t>Số 6, Thôn Lương Phúc, Xã Đa Phúc, TP. Hà Nội Việt Nam</t>
  </si>
  <si>
    <t>Xã Đa Phúc</t>
  </si>
  <si>
    <t>WIN-HNI-TH-1585</t>
  </si>
  <si>
    <t>1585 WM HNI Tây Hồ</t>
  </si>
  <si>
    <t>Tầng 1+2, Chung cư nhà F, Ngõ 28, Đường Xuân La, P.Xuân La, Quận Tây Hồ, TP. Hà Nội Việt Nam</t>
  </si>
  <si>
    <t>WIN-HNI-TOI-2BN6</t>
  </si>
  <si>
    <t>wm+ thanh hà</t>
  </si>
  <si>
    <t>Ki ốt số 02-04, Tầng 01, Tòa nhà B2.1-HH03F, Khu đô thị Thanh Hà Cienco5, Xã Bình Minh, TP. Hà Nội</t>
  </si>
  <si>
    <t>WIN-HNI-TOI-2BQ6</t>
  </si>
  <si>
    <t>wm+ văn quán</t>
  </si>
  <si>
    <t>Số 63, Thôn Văn Quán, Xã Thanh Oai, TP. Hà Nội Việt Nam</t>
  </si>
  <si>
    <t>Xã Thanh Oai</t>
  </si>
  <si>
    <t>WIN-HNI-TOI-2BT6</t>
  </si>
  <si>
    <t>wm+ từ châu</t>
  </si>
  <si>
    <t>số 55A đường Ao mới , thôn từ châu , xã dân hòa ,</t>
  </si>
  <si>
    <t>WIN-HNI-TT-2b77</t>
  </si>
  <si>
    <t>wm+ hạ bằng</t>
  </si>
  <si>
    <t>Thôn Mục Uyên 1, Xã Hạ Bằng, TP. Hà Nội</t>
  </si>
  <si>
    <t>win-hni-TT-2B79</t>
  </si>
  <si>
    <t>wm+ yên xuân</t>
  </si>
  <si>
    <t>số 50 , cụm 2 , thôn 2 , xã yên xuân</t>
  </si>
  <si>
    <t>WIN-HNI-TT-2BH0</t>
  </si>
  <si>
    <t>wm+hni yên mỹ</t>
  </si>
  <si>
    <t>Số 109 Đường Yên Mỹ, Thôn Yên Mỹ, Xã Hạ Bằng, Thành phố Hà Nội</t>
  </si>
  <si>
    <t>win-hni-TT-2BL6</t>
  </si>
  <si>
    <t>wm+ đại thanh</t>
  </si>
  <si>
    <t>Đội 10, Xã Đại Thanh, TP. Hà Nội</t>
  </si>
  <si>
    <t>WIN-HNI-TT-2BP3</t>
  </si>
  <si>
    <t>wm+ trúc động</t>
  </si>
  <si>
    <t>Số 35 Đường Đồng Trúc, Thôn Trúc Động, Xã Hạ Bằng, TP. Hà Nội</t>
  </si>
  <si>
    <t>WIN-HNI-TTI-2BL5</t>
  </si>
  <si>
    <t>wm+ ích vịnh</t>
  </si>
  <si>
    <t>cụm 5 , thôn ích vịnh , xã đại thanh , tp hà nội</t>
  </si>
  <si>
    <t>WIN-HNI-TTT-2BAN</t>
  </si>
  <si>
    <t>wm+ ngã 3 vân lôi</t>
  </si>
  <si>
    <t>Số 578-580, Đường TL 420 Bình Yên, Thôn Vân Lôi, TP. Hà Nội Việt Nam</t>
  </si>
  <si>
    <t>Thạch Thất</t>
  </si>
  <si>
    <t>Vân Lôi</t>
  </si>
  <si>
    <t>WIN-HNI-TTT-2Bo2</t>
  </si>
  <si>
    <t>wm+ 144 đường 420, yên mỹ</t>
  </si>
  <si>
    <t>Số 144, Đường 420, Thôn Yên Mỹ, Xã Hạ Bằng, TP. Hà Nội Việt Nam</t>
  </si>
  <si>
    <t>WIN-HNI-UH-2BB3</t>
  </si>
  <si>
    <t>wm+ HNI thôn cầu</t>
  </si>
  <si>
    <t>Số 150 – 152, Thôn Cầu, Xã Ứng Hoà, Thành phố Hà Nội</t>
  </si>
  <si>
    <t>WIN-HNI-UHA-2BY8</t>
  </si>
  <si>
    <t>wm + bài lâm hạ</t>
  </si>
  <si>
    <t>Số 64, Thôn Bài Lâm Hạ, Xã Hòa Xá, TP. Hà Nội Việt Nam</t>
  </si>
  <si>
    <t>Ứng Hòa</t>
  </si>
  <si>
    <t>Xã Hòa Xá</t>
  </si>
  <si>
    <t>WIN-HTH-00-004</t>
  </si>
  <si>
    <t>CHI NHÁNH HÀ TĨNH - CÔNG TY CỔ PHẦN DỊCH VỤ THƯƠNG MẠI TỔNG HỢP WINCOMMERCE</t>
  </si>
  <si>
    <t>TTTM Vincom Hà Tĩnh, Góc ngã tư, Đường Hà Huy Tập, Phường Thành Sen, Tỉnh Hà Tĩnh, Việt Nam</t>
  </si>
  <si>
    <t>0104918404-004</t>
  </si>
  <si>
    <t>WIN-KTM-01-014</t>
  </si>
  <si>
    <t>CHI NHÁNH KON TUM - CÔNG TY CỔ PHẦN DỊCH VỤ THƯƠNG MẠI TỔNG HỢP WINCOMMERCE</t>
  </si>
  <si>
    <t>Tầng 2, TTTM Vincom PLAZA Kon Tum, 02 Phan Đình Phùng, Phường Kon Tum, Tỉnh Quảng Ngãi, Việt Nam</t>
  </si>
  <si>
    <t>0104918404-014</t>
  </si>
  <si>
    <t>Kon Tum</t>
  </si>
  <si>
    <t>WIN-LDG-01-008</t>
  </si>
  <si>
    <t>CHI NHÁNH LÂM ĐỒNG - CÔNG TY CỔ PHẦN DỊCH VỤ THƯƠNG MẠI TỔNG HỢP WINCOMMERCE</t>
  </si>
  <si>
    <t>Lô L2-01, Tầng L2, Lô L3.5-S3 Tầng L3 TTTM Vincom Plaza Bảo Lộc, Lâm Đồng số 83 Lê Hồng Phong, Phường 1 Bảo Lộc, Tỉnh Lâm Đồng, Việt Nam</t>
  </si>
  <si>
    <t>0104918404-008</t>
  </si>
  <si>
    <t>Phường 1</t>
  </si>
  <si>
    <t>WINMART</t>
  </si>
  <si>
    <t>CÔNG TY CỔ PHẦN TMDV WIN MART</t>
  </si>
  <si>
    <t>A15 Đường B, Phường Tam Bình, Thành phố Thủ Đức, Thành phố Hồ Chí Minh, Việt Nam</t>
  </si>
  <si>
    <t>6%; MIENNAM</t>
  </si>
  <si>
    <t>0316689192</t>
  </si>
  <si>
    <t>winmart0001</t>
  </si>
  <si>
    <t>WINMART căn hộ Flora, Bình chánh</t>
  </si>
  <si>
    <t>MP2.001.02-03 Khu Căn hộ FLORA Mizuki, Xã Bình Hưng, Huyện Bình Chánh, HCM</t>
  </si>
  <si>
    <t>WIN-NBH-00-001</t>
  </si>
  <si>
    <t>CHI NHÁNH NINH BÌNH - CÔNG TY CỔ PHẦN DỊCH VỤ THƯƠNG MẠI TỔNG HỢP WINCOMMERCE</t>
  </si>
  <si>
    <t>Số nhà 848, Đường Trần Hưng Đạo, Phường Hoa Lư, Tỉnh Ninh Bình, Việt Nam</t>
  </si>
  <si>
    <t>0104918404-001</t>
  </si>
  <si>
    <t>WIN-PTO-00-003</t>
  </si>
  <si>
    <t>CHI NHÁNH PHÚ THỌ - CÔNG TY CỔ PHẦN DỊCH VỤ THƯƠNG MẠI TỔNG HỢP WINCOMMERCE</t>
  </si>
  <si>
    <t>Tầng 2, Trung tâm thương mại Vincom Việt Trì Plaza, số 2 đường Hùng Vương, Phường Thanh Miếu, Tỉnh Phú Thọ, Việt Nam</t>
  </si>
  <si>
    <t>0104918404-003</t>
  </si>
  <si>
    <t>WIN-QNH-00-007</t>
  </si>
  <si>
    <t>CHI NHÁNH QUẢNG NINH - CÔNG TY CỔ PHẦN DỊCH VỤ THƯƠNG MẠI TỔNG HỢP WINCOMMERCE</t>
  </si>
  <si>
    <t>Tầng 2, khu TTTM Vincom Plaza Hạ Long, Khu vực Cột đồng hồ, Phường Hồng Gai, Tỉnh Quảng Ninh, Việt Nam</t>
  </si>
  <si>
    <t>0104918404-007</t>
  </si>
  <si>
    <t>Win-QTI-00-070</t>
  </si>
  <si>
    <t>CHI NHÁNH QUẢNG TRỊ- CÔNG TY CỔ PHẦN DỊCH VỤ THƯƠNG MẠI TỔNG HỢP WINCOMMERCE</t>
  </si>
  <si>
    <t>35 Hùng Vương, phường Đông Hà, Tỉnh Quảng Trị, Việt Nam</t>
  </si>
  <si>
    <t>WOWMART</t>
  </si>
  <si>
    <t>CÔNG TY TNHH THƯƠNG MẠI VÀ DỊCH VỤ WOWMART</t>
  </si>
  <si>
    <t>54/22/33 Bạch Đằng, Phường 2, Quận Tân Bình, Thành phố Hồ Chí Minh, Việt Nam</t>
  </si>
  <si>
    <t>0316607552</t>
  </si>
  <si>
    <t>AEON CITIMART</t>
  </si>
  <si>
    <t>AEON MALL</t>
  </si>
  <si>
    <t>KHÁCH SỮA</t>
  </si>
  <si>
    <t>BÁCH HÓA XANH</t>
  </si>
  <si>
    <t>BRG - FUJIMART</t>
  </si>
  <si>
    <t>CIRCLE K</t>
  </si>
  <si>
    <t>BIGC (EB)</t>
  </si>
  <si>
    <t>LARIA (FM)</t>
  </si>
  <si>
    <t>FAMILY</t>
  </si>
  <si>
    <t>LONG BEACH</t>
  </si>
  <si>
    <t>NHẬT MINH (OSIFOODS)</t>
  </si>
  <si>
    <t>NOVACOMMERCE</t>
  </si>
  <si>
    <t>HÀNG SỐNG</t>
  </si>
  <si>
    <t>SÀNH ĐIỆU</t>
  </si>
  <si>
    <t>SIBA FOOD</t>
  </si>
  <si>
    <t>SUNSHINE</t>
  </si>
  <si>
    <t>SOI BIỂN</t>
  </si>
  <si>
    <t>KHÁCH MÁY</t>
  </si>
  <si>
    <t>T-MARTSTORES</t>
  </si>
  <si>
    <t>VIỆT Ý</t>
  </si>
  <si>
    <t>WINCOMMERCE</t>
  </si>
  <si>
    <t>READY MART</t>
  </si>
  <si>
    <t>CMART</t>
  </si>
  <si>
    <t>ECOFARM PAY</t>
  </si>
  <si>
    <t>E-MART</t>
  </si>
  <si>
    <t>HADA</t>
  </si>
  <si>
    <t>LECOMART</t>
  </si>
  <si>
    <t>PHÂN LOẠI CHI PHÍ</t>
  </si>
  <si>
    <t>OCOPFOOD</t>
  </si>
  <si>
    <t>NHÓM KHÁCH HÀNG</t>
  </si>
  <si>
    <t>Tên Siêu Thị</t>
  </si>
  <si>
    <t>Nhóm Siêu Thị</t>
  </si>
  <si>
    <t>Eco xanh</t>
  </si>
  <si>
    <t>GTGT</t>
  </si>
  <si>
    <t>EASY</t>
  </si>
  <si>
    <t>Siêu Thị Lecomart</t>
  </si>
  <si>
    <t>Công ty cổ phần dịch vụ hàng không sân bay Đà Nẵng</t>
  </si>
  <si>
    <t>THỰC PHẨM VÀNG</t>
  </si>
  <si>
    <t>CÔNG TY CỔ PHẦN DỊCH VỤ THỰC PHẨM VÀNG</t>
  </si>
  <si>
    <t>CÔNG TY TNHH VIỆT Ý</t>
  </si>
  <si>
    <t>TÊN NHÓM KHÁCH HÀNG</t>
  </si>
  <si>
    <t>Bán hàng CÔNG TY CỔ PHẦN SÓI BIỂN TRUNG THỰC theo hóa đơn 00072879 (dự kiến T2 (24/11) thanh toán)</t>
  </si>
  <si>
    <t>ĐƠN KHÁCH LẼ Siêu thị Fami Mart , CK 7%, THANH TOÁN LUN, MỸ HẠNH -SĐT: 0963262791 (a Thạch MB báo thanh toán rồi - chưa có chứng từ)</t>
  </si>
  <si>
    <t>đơn KL Tesla Tran, đã thanh toán (có note đã thanh toán nhưng kg thấy ctu)</t>
  </si>
  <si>
    <t>ĐƠN KHÁCH LẺ-0909630341, ĐÃ THANH TOÁN TIỀN MẶT (đã thanh toán tiền mặt (kg thấy phiếu thanh toán)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</si>
</sst>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_);_(* \(#,##0.00\);_(* &quot;-&quot;??_);_(@_)"/>
    <numFmt numFmtId="164" formatCode="_ * #,##0_)_ ;_ * \(#,##0\)_ ;_ * &quot;-&quot;_)_ ;_ @_ "/>
    <numFmt numFmtId="165" formatCode="_(* #,##0_);_(* \(#,##0\);_(* &quot;-&quot;??_);_(@_)"/>
    <numFmt numFmtId="166" formatCode="dd/mmyyyy"/>
    <numFmt numFmtId="167" formatCode="&quot;Tháng &quot;mm"/>
    <numFmt numFmtId="168" formatCode="#,##0_);[Red]\(#,##0\);&quot;&quot;"/>
    <numFmt numFmtId="169" formatCode="mm"/>
  </numFmts>
  <fonts count="35" x14ac:knownFonts="1">
    <font>
      <sz val="11"/>
      <color theme="1"/>
      <name val="Calibri"/>
      <family val="2"/>
      <scheme val="minor"/>
    </font>
    <font>
      <sz val="11"/>
      <color theme="1"/>
      <name val="Calibri"/>
      <family val="2"/>
      <scheme val="minor"/>
    </font>
    <font>
      <b/>
      <sz val="10"/>
      <color theme="1"/>
      <name val="Times New Roman"/>
      <family val="1"/>
    </font>
    <font>
      <sz val="10"/>
      <color theme="1"/>
      <name val="Times New Roman"/>
      <family val="1"/>
    </font>
    <font>
      <b/>
      <sz val="10"/>
      <color rgb="FF000000"/>
      <name val="Times New Roman"/>
      <family val="1"/>
    </font>
    <font>
      <sz val="10"/>
      <name val="Times New Roman"/>
      <family val="1"/>
    </font>
    <font>
      <sz val="8"/>
      <name val="Calibri"/>
      <family val="2"/>
      <scheme val="minor"/>
    </font>
    <font>
      <sz val="11"/>
      <color theme="1"/>
      <name val="Times New Roman"/>
      <family val="1"/>
    </font>
    <font>
      <b/>
      <sz val="11"/>
      <color theme="1"/>
      <name val="Times New Roman"/>
      <family val="1"/>
    </font>
    <font>
      <b/>
      <sz val="16"/>
      <color theme="1"/>
      <name val="Times New Roman"/>
      <family val="1"/>
    </font>
    <font>
      <sz val="8"/>
      <name val="Microsoft Sans Serif"/>
      <family val="2"/>
    </font>
    <font>
      <b/>
      <sz val="13"/>
      <color theme="1"/>
      <name val="Times New Roman"/>
      <family val="1"/>
    </font>
    <font>
      <sz val="13"/>
      <color theme="1"/>
      <name val="Times New Roman"/>
      <family val="1"/>
    </font>
    <font>
      <sz val="13"/>
      <name val="Times New Roman"/>
      <family val="1"/>
    </font>
    <font>
      <sz val="13"/>
      <color rgb="FF000000"/>
      <name val="Times New Roman"/>
      <family val="1"/>
    </font>
    <font>
      <sz val="13"/>
      <color rgb="FFFF0000"/>
      <name val="Times New Roman"/>
      <family val="1"/>
    </font>
    <font>
      <b/>
      <sz val="20"/>
      <color theme="1"/>
      <name val="Times New Roman"/>
      <family val="1"/>
    </font>
    <font>
      <sz val="9"/>
      <name val="Microsoft Sans Serif"/>
      <family val="2"/>
    </font>
    <font>
      <sz val="11"/>
      <color rgb="FF081B3A"/>
      <name val="Segoe UI"/>
      <family val="2"/>
    </font>
    <font>
      <sz val="11"/>
      <name val="Calibri"/>
      <family val="2"/>
      <scheme val="minor"/>
    </font>
    <font>
      <sz val="9"/>
      <name val="Calibri"/>
      <family val="2"/>
      <scheme val="minor"/>
    </font>
    <font>
      <sz val="9"/>
      <color theme="1"/>
      <name val="Microsoft Sans Serif"/>
      <family val="2"/>
    </font>
    <font>
      <sz val="10"/>
      <color rgb="FF00B050"/>
      <name val="Times New Roman"/>
      <family val="1"/>
    </font>
    <font>
      <sz val="9"/>
      <color rgb="FF00B050"/>
      <name val="Microsoft Sans Serif"/>
      <family val="2"/>
    </font>
    <font>
      <sz val="11"/>
      <color rgb="FF00B050"/>
      <name val="Segoe UI"/>
      <family val="2"/>
    </font>
    <font>
      <sz val="8"/>
      <color rgb="FF00B050"/>
      <name val="Microsoft Sans Serif"/>
      <family val="2"/>
    </font>
    <font>
      <sz val="11"/>
      <color rgb="FF00B050"/>
      <name val="Calibri"/>
      <family val="2"/>
      <scheme val="minor"/>
    </font>
    <font>
      <sz val="8"/>
      <color theme="1"/>
      <name val="Microsoft Sans Serif"/>
      <family val="2"/>
    </font>
    <font>
      <b/>
      <sz val="8"/>
      <color rgb="FF00B050"/>
      <name val="Microsoft Sans Serif"/>
      <family val="2"/>
    </font>
    <font>
      <b/>
      <sz val="11"/>
      <color rgb="FF00B050"/>
      <name val="Calibri"/>
      <family val="2"/>
      <scheme val="minor"/>
    </font>
    <font>
      <sz val="8"/>
      <color rgb="FF000000"/>
      <name val="Microsoft Sans Serif"/>
      <family val="2"/>
    </font>
    <font>
      <sz val="10"/>
      <name val="Times New Roman"/>
      <family val="2"/>
    </font>
    <font>
      <sz val="10"/>
      <color rgb="FF000000"/>
      <name val="Times New Roman"/>
      <family val="1"/>
    </font>
    <font>
      <sz val="11"/>
      <color theme="1"/>
      <name val="Microsoft Sans Serif"/>
      <family val="2"/>
    </font>
    <font>
      <sz val="10"/>
      <color rgb="FFFF0000"/>
      <name val="Microsoft Sans Serif"/>
      <family val="2"/>
    </font>
  </fonts>
  <fills count="12">
    <fill>
      <patternFill patternType="none"/>
    </fill>
    <fill>
      <patternFill patternType="gray125"/>
    </fill>
    <fill>
      <patternFill patternType="solid">
        <fgColor rgb="FFC2CFF8"/>
        <bgColor indexed="64"/>
      </patternFill>
    </fill>
    <fill>
      <patternFill patternType="solid">
        <fgColor rgb="FFFFFF00"/>
        <bgColor indexed="64"/>
      </patternFill>
    </fill>
    <fill>
      <patternFill patternType="solid">
        <fgColor theme="4" tint="0.79998168889431442"/>
        <bgColor theme="4" tint="0.79998168889431442"/>
      </patternFill>
    </fill>
    <fill>
      <patternFill patternType="solid">
        <fgColor theme="9" tint="0.79998168889431442"/>
        <bgColor indexed="64"/>
      </patternFill>
    </fill>
    <fill>
      <patternFill patternType="solid">
        <fgColor theme="6" tint="0.79998168889431442"/>
        <bgColor indexed="64"/>
      </patternFill>
    </fill>
    <fill>
      <patternFill patternType="solid">
        <fgColor theme="9" tint="0.39997558519241921"/>
        <bgColor indexed="64"/>
      </patternFill>
    </fill>
    <fill>
      <patternFill patternType="solid">
        <fgColor theme="9" tint="0.59999389629810485"/>
        <bgColor indexed="64"/>
      </patternFill>
    </fill>
    <fill>
      <patternFill patternType="solid">
        <fgColor theme="7" tint="0.39997558519241921"/>
        <bgColor indexed="64"/>
      </patternFill>
    </fill>
    <fill>
      <patternFill patternType="solid">
        <fgColor rgb="FFFFC000"/>
        <bgColor indexed="64"/>
      </patternFill>
    </fill>
    <fill>
      <patternFill patternType="solid">
        <fgColor theme="3" tint="0.79998168889431442"/>
        <bgColor indexed="64"/>
      </patternFill>
    </fill>
  </fills>
  <borders count="10">
    <border>
      <left/>
      <right/>
      <top/>
      <bottom/>
      <diagonal/>
    </border>
    <border>
      <left style="thin">
        <color rgb="FFE3E3E3"/>
      </left>
      <right style="thin">
        <color rgb="FFE3E3E3"/>
      </right>
      <top style="thin">
        <color rgb="FFE3E3E3"/>
      </top>
      <bottom style="thin">
        <color rgb="FFE3E3E3"/>
      </bottom>
      <diagonal/>
    </border>
    <border>
      <left style="thin">
        <color rgb="FF8DA1DE"/>
      </left>
      <right style="thin">
        <color rgb="FF8DA1DE"/>
      </right>
      <top/>
      <bottom style="thin">
        <color rgb="FF8DA1DE"/>
      </bottom>
      <diagonal/>
    </border>
    <border>
      <left style="thin">
        <color rgb="FF8DA1DE"/>
      </left>
      <right style="thin">
        <color rgb="FF8DA1DE"/>
      </right>
      <top/>
      <bottom/>
      <diagonal/>
    </border>
    <border>
      <left/>
      <right/>
      <top/>
      <bottom style="thin">
        <color theme="4" tint="0.39997558519241921"/>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rgb="FFE3E3E3"/>
      </left>
      <right style="thin">
        <color rgb="FFE3E3E3"/>
      </right>
      <top style="thin">
        <color rgb="FFE3E3E3"/>
      </top>
      <bottom/>
      <diagonal/>
    </border>
    <border>
      <left style="thin">
        <color rgb="FFE3E3E3"/>
      </left>
      <right/>
      <top/>
      <bottom/>
      <diagonal/>
    </border>
    <border>
      <left style="thin">
        <color rgb="FF8DA1DE"/>
      </left>
      <right style="thin">
        <color rgb="FF8DA1DE"/>
      </right>
      <top style="thin">
        <color rgb="FF8DA1DE"/>
      </top>
      <bottom/>
      <diagonal/>
    </border>
  </borders>
  <cellStyleXfs count="6">
    <xf numFmtId="0" fontId="0" fillId="0" borderId="0"/>
    <xf numFmtId="0" fontId="1" fillId="0" borderId="0"/>
    <xf numFmtId="16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cellStyleXfs>
  <cellXfs count="335">
    <xf numFmtId="0" fontId="0" fillId="0" borderId="0" xfId="0"/>
    <xf numFmtId="0" fontId="2" fillId="0" borderId="0" xfId="0" applyFont="1" applyAlignment="1">
      <alignment horizontal="centerContinuous"/>
    </xf>
    <xf numFmtId="0" fontId="3" fillId="0" borderId="0" xfId="0" applyFont="1" applyAlignment="1">
      <alignment horizontal="centerContinuous"/>
    </xf>
    <xf numFmtId="0" fontId="3" fillId="0" borderId="0" xfId="0" applyFont="1"/>
    <xf numFmtId="0" fontId="3" fillId="0" borderId="0" xfId="0" applyFont="1" applyAlignment="1">
      <alignment horizontal="left" vertical="center"/>
    </xf>
    <xf numFmtId="14" fontId="3" fillId="0" borderId="0" xfId="0" applyNumberFormat="1" applyFont="1" applyAlignment="1">
      <alignment horizontal="left"/>
    </xf>
    <xf numFmtId="0" fontId="3" fillId="0" borderId="0" xfId="0" applyFont="1" applyAlignment="1">
      <alignment horizontal="left"/>
    </xf>
    <xf numFmtId="14" fontId="3" fillId="0" borderId="0" xfId="0" applyNumberFormat="1" applyFont="1"/>
    <xf numFmtId="38" fontId="3" fillId="0" borderId="0" xfId="0" applyNumberFormat="1" applyFont="1"/>
    <xf numFmtId="1" fontId="3" fillId="0" borderId="0" xfId="0" applyNumberFormat="1" applyFont="1"/>
    <xf numFmtId="0" fontId="4" fillId="2" borderId="2" xfId="0" applyFont="1" applyFill="1" applyBorder="1" applyAlignment="1">
      <alignment horizontal="center" vertical="center"/>
    </xf>
    <xf numFmtId="14" fontId="4" fillId="2" borderId="2" xfId="0" applyNumberFormat="1" applyFont="1" applyFill="1" applyBorder="1" applyAlignment="1">
      <alignment horizontal="center" vertical="center" wrapText="1"/>
    </xf>
    <xf numFmtId="0" fontId="4" fillId="2" borderId="2" xfId="0" applyFont="1" applyFill="1" applyBorder="1" applyAlignment="1">
      <alignment horizontal="center" vertical="center" wrapText="1"/>
    </xf>
    <xf numFmtId="38" fontId="4" fillId="2" borderId="3" xfId="0" applyNumberFormat="1" applyFont="1" applyFill="1" applyBorder="1" applyAlignment="1">
      <alignment horizontal="center" vertical="center" wrapText="1"/>
    </xf>
    <xf numFmtId="1" fontId="4" fillId="3" borderId="2" xfId="0" applyNumberFormat="1" applyFont="1" applyFill="1" applyBorder="1" applyAlignment="1">
      <alignment horizontal="center" vertical="center" wrapText="1"/>
    </xf>
    <xf numFmtId="0" fontId="4" fillId="3" borderId="2" xfId="0" applyFont="1" applyFill="1" applyBorder="1" applyAlignment="1">
      <alignment horizontal="center" vertical="center" wrapText="1"/>
    </xf>
    <xf numFmtId="164" fontId="2" fillId="0" borderId="0" xfId="2" applyFont="1" applyAlignment="1">
      <alignment horizontal="centerContinuous"/>
    </xf>
    <xf numFmtId="164" fontId="4" fillId="3" borderId="2" xfId="2" applyFont="1" applyFill="1" applyBorder="1" applyAlignment="1">
      <alignment horizontal="center" vertical="center" wrapText="1"/>
    </xf>
    <xf numFmtId="164" fontId="3" fillId="0" borderId="0" xfId="2" applyFont="1"/>
    <xf numFmtId="14" fontId="2" fillId="0" borderId="0" xfId="0" applyNumberFormat="1" applyFont="1" applyAlignment="1">
      <alignment horizontal="centerContinuous"/>
    </xf>
    <xf numFmtId="14" fontId="4" fillId="3" borderId="2" xfId="0" applyNumberFormat="1" applyFont="1" applyFill="1" applyBorder="1" applyAlignment="1">
      <alignment horizontal="center" vertical="center" wrapText="1"/>
    </xf>
    <xf numFmtId="14" fontId="0" fillId="0" borderId="0" xfId="0" applyNumberFormat="1"/>
    <xf numFmtId="14" fontId="4" fillId="2" borderId="3" xfId="0" applyNumberFormat="1" applyFont="1" applyFill="1" applyBorder="1" applyAlignment="1">
      <alignment horizontal="center" vertical="center" wrapText="1"/>
    </xf>
    <xf numFmtId="0" fontId="7" fillId="0" borderId="0" xfId="0" applyFont="1"/>
    <xf numFmtId="0" fontId="7" fillId="0" borderId="0" xfId="0" pivotButton="1" applyFont="1"/>
    <xf numFmtId="0" fontId="9" fillId="0" borderId="0" xfId="0" applyFont="1" applyAlignment="1">
      <alignment horizontal="centerContinuous"/>
    </xf>
    <xf numFmtId="0" fontId="7" fillId="0" borderId="0" xfId="0" applyFont="1" applyAlignment="1">
      <alignment horizontal="centerContinuous"/>
    </xf>
    <xf numFmtId="0" fontId="8" fillId="5" borderId="0" xfId="0" applyFont="1" applyFill="1" applyAlignment="1">
      <alignment horizontal="center"/>
    </xf>
    <xf numFmtId="164" fontId="8" fillId="5" borderId="0" xfId="0" applyNumberFormat="1" applyFont="1" applyFill="1"/>
    <xf numFmtId="0" fontId="10" fillId="0" borderId="5" xfId="0" applyFont="1" applyBorder="1" applyAlignment="1">
      <alignment horizontal="left" vertical="center"/>
    </xf>
    <xf numFmtId="0" fontId="12" fillId="0" borderId="0" xfId="0" applyFont="1" applyAlignment="1">
      <alignment horizontal="centerContinuous"/>
    </xf>
    <xf numFmtId="0" fontId="12" fillId="0" borderId="0" xfId="0" applyFont="1"/>
    <xf numFmtId="0" fontId="16" fillId="0" borderId="0" xfId="0" applyFont="1" applyAlignment="1">
      <alignment horizontal="centerContinuous"/>
    </xf>
    <xf numFmtId="0" fontId="11" fillId="6" borderId="0" xfId="0" applyFont="1" applyFill="1"/>
    <xf numFmtId="0" fontId="13" fillId="0" borderId="0" xfId="0" applyFont="1" applyAlignment="1">
      <alignment horizontal="left" vertical="center"/>
    </xf>
    <xf numFmtId="0" fontId="13" fillId="0" borderId="0" xfId="0" applyFont="1" applyAlignment="1">
      <alignment horizontal="left" vertical="center" wrapText="1"/>
    </xf>
    <xf numFmtId="0" fontId="13" fillId="0" borderId="0" xfId="0" applyFont="1"/>
    <xf numFmtId="0" fontId="12" fillId="0" borderId="0" xfId="0" applyFont="1" applyAlignment="1">
      <alignment horizontal="left" vertical="center"/>
    </xf>
    <xf numFmtId="0" fontId="14" fillId="0" borderId="0" xfId="3" applyFont="1" applyAlignment="1">
      <alignment horizontal="left" vertical="center"/>
    </xf>
    <xf numFmtId="0" fontId="13" fillId="0" borderId="0" xfId="3" applyFont="1" applyAlignment="1">
      <alignment horizontal="left" vertical="center"/>
    </xf>
    <xf numFmtId="0" fontId="15" fillId="0" borderId="0" xfId="0" applyFont="1" applyAlignment="1">
      <alignment horizontal="left" vertical="center"/>
    </xf>
    <xf numFmtId="0" fontId="14" fillId="0" borderId="0" xfId="0" applyFont="1" applyAlignment="1">
      <alignment horizontal="left" vertical="center"/>
    </xf>
    <xf numFmtId="164" fontId="4" fillId="2" borderId="3" xfId="2" applyFont="1" applyFill="1" applyBorder="1" applyAlignment="1">
      <alignment horizontal="center" vertical="center" wrapText="1"/>
    </xf>
    <xf numFmtId="14" fontId="10" fillId="0" borderId="5" xfId="0" applyNumberFormat="1" applyFont="1" applyBorder="1" applyAlignment="1">
      <alignment horizontal="center" vertical="center"/>
    </xf>
    <xf numFmtId="0" fontId="3" fillId="7" borderId="5" xfId="0" applyFont="1" applyFill="1" applyBorder="1" applyAlignment="1">
      <alignment horizontal="left" vertical="center"/>
    </xf>
    <xf numFmtId="0" fontId="3" fillId="7" borderId="5" xfId="0" applyFont="1" applyFill="1" applyBorder="1" applyAlignment="1">
      <alignment horizontal="left"/>
    </xf>
    <xf numFmtId="14" fontId="3" fillId="7" borderId="5" xfId="0" applyNumberFormat="1" applyFont="1" applyFill="1" applyBorder="1" applyAlignment="1">
      <alignment horizontal="left"/>
    </xf>
    <xf numFmtId="0" fontId="3" fillId="7" borderId="6" xfId="0" applyFont="1" applyFill="1" applyBorder="1" applyAlignment="1">
      <alignment horizontal="left" vertical="center"/>
    </xf>
    <xf numFmtId="0" fontId="3" fillId="7" borderId="6" xfId="0" applyFont="1" applyFill="1" applyBorder="1" applyAlignment="1">
      <alignment horizontal="left"/>
    </xf>
    <xf numFmtId="14" fontId="3" fillId="7" borderId="6" xfId="0" applyNumberFormat="1" applyFont="1" applyFill="1" applyBorder="1" applyAlignment="1">
      <alignment horizontal="left"/>
    </xf>
    <xf numFmtId="0" fontId="3" fillId="7" borderId="5" xfId="0" applyFont="1" applyFill="1" applyBorder="1"/>
    <xf numFmtId="0" fontId="3" fillId="7" borderId="6" xfId="0" applyFont="1" applyFill="1" applyBorder="1"/>
    <xf numFmtId="0" fontId="3" fillId="7" borderId="6" xfId="0" applyFont="1" applyFill="1" applyBorder="1" applyAlignment="1">
      <alignment horizontal="left" vertical="center" wrapText="1"/>
    </xf>
    <xf numFmtId="0" fontId="3" fillId="7" borderId="6" xfId="0" quotePrefix="1" applyFont="1" applyFill="1" applyBorder="1"/>
    <xf numFmtId="0" fontId="3" fillId="8" borderId="6" xfId="0" applyFont="1" applyFill="1" applyBorder="1" applyAlignment="1">
      <alignment horizontal="left" vertical="center"/>
    </xf>
    <xf numFmtId="14" fontId="3" fillId="8" borderId="6" xfId="0" applyNumberFormat="1" applyFont="1" applyFill="1" applyBorder="1" applyAlignment="1">
      <alignment horizontal="left"/>
    </xf>
    <xf numFmtId="0" fontId="3" fillId="8" borderId="6" xfId="0" applyFont="1" applyFill="1" applyBorder="1" applyAlignment="1">
      <alignment horizontal="left"/>
    </xf>
    <xf numFmtId="164" fontId="3" fillId="7" borderId="0" xfId="2" applyFont="1" applyFill="1" applyBorder="1"/>
    <xf numFmtId="38" fontId="3" fillId="7" borderId="0" xfId="0" applyNumberFormat="1" applyFont="1" applyFill="1"/>
    <xf numFmtId="14" fontId="3" fillId="7" borderId="0" xfId="0" applyNumberFormat="1" applyFont="1" applyFill="1"/>
    <xf numFmtId="164" fontId="3" fillId="7" borderId="0" xfId="0" applyNumberFormat="1" applyFont="1" applyFill="1"/>
    <xf numFmtId="0" fontId="3" fillId="7" borderId="0" xfId="0" applyFont="1" applyFill="1"/>
    <xf numFmtId="38" fontId="10" fillId="0" borderId="5" xfId="0" applyNumberFormat="1" applyFont="1" applyBorder="1" applyAlignment="1">
      <alignment horizontal="right" vertical="center"/>
    </xf>
    <xf numFmtId="14" fontId="0" fillId="0" borderId="5" xfId="0" applyNumberFormat="1" applyBorder="1"/>
    <xf numFmtId="0" fontId="0" fillId="0" borderId="5" xfId="0" applyBorder="1"/>
    <xf numFmtId="38" fontId="0" fillId="0" borderId="5" xfId="0" applyNumberFormat="1" applyBorder="1"/>
    <xf numFmtId="14" fontId="17" fillId="0" borderId="5" xfId="0" applyNumberFormat="1" applyFont="1" applyBorder="1" applyAlignment="1">
      <alignment horizontal="left" vertical="center"/>
    </xf>
    <xf numFmtId="0" fontId="17" fillId="0" borderId="5" xfId="0" applyFont="1" applyBorder="1" applyAlignment="1">
      <alignment horizontal="left" vertical="center"/>
    </xf>
    <xf numFmtId="0" fontId="18" fillId="0" borderId="0" xfId="0" applyFont="1"/>
    <xf numFmtId="0" fontId="3" fillId="0" borderId="6" xfId="0" applyFont="1" applyBorder="1" applyAlignment="1">
      <alignment horizontal="left" vertical="center"/>
    </xf>
    <xf numFmtId="14" fontId="3" fillId="0" borderId="6" xfId="0" applyNumberFormat="1" applyFont="1" applyBorder="1" applyAlignment="1">
      <alignment horizontal="left"/>
    </xf>
    <xf numFmtId="0" fontId="3" fillId="0" borderId="6" xfId="0" applyFont="1" applyBorder="1" applyAlignment="1">
      <alignment horizontal="left"/>
    </xf>
    <xf numFmtId="164" fontId="3" fillId="0" borderId="0" xfId="2" applyFont="1" applyFill="1" applyBorder="1"/>
    <xf numFmtId="164" fontId="3" fillId="0" borderId="0" xfId="2" applyFont="1" applyFill="1"/>
    <xf numFmtId="164" fontId="3" fillId="0" borderId="0" xfId="0" applyNumberFormat="1" applyFont="1"/>
    <xf numFmtId="0" fontId="3" fillId="0" borderId="6" xfId="0" applyFont="1" applyBorder="1"/>
    <xf numFmtId="0" fontId="3" fillId="0" borderId="5" xfId="0" applyFont="1" applyBorder="1" applyAlignment="1">
      <alignment horizontal="left" vertical="center"/>
    </xf>
    <xf numFmtId="165" fontId="17" fillId="0" borderId="5" xfId="4" applyNumberFormat="1" applyFont="1" applyFill="1" applyBorder="1"/>
    <xf numFmtId="14" fontId="3" fillId="0" borderId="5" xfId="0" applyNumberFormat="1" applyFont="1" applyBorder="1" applyAlignment="1">
      <alignment horizontal="left"/>
    </xf>
    <xf numFmtId="0" fontId="3" fillId="0" borderId="5" xfId="0" applyFont="1" applyBorder="1" applyAlignment="1">
      <alignment horizontal="left"/>
    </xf>
    <xf numFmtId="165" fontId="3" fillId="0" borderId="5" xfId="4" applyNumberFormat="1" applyFont="1" applyFill="1" applyBorder="1" applyAlignment="1"/>
    <xf numFmtId="0" fontId="3" fillId="0" borderId="1" xfId="0" applyFont="1" applyBorder="1" applyAlignment="1">
      <alignment horizontal="left" vertical="center"/>
    </xf>
    <xf numFmtId="0" fontId="3" fillId="0" borderId="7" xfId="0" applyFont="1" applyBorder="1" applyAlignment="1">
      <alignment horizontal="left" vertical="center"/>
    </xf>
    <xf numFmtId="0" fontId="0" fillId="0" borderId="5" xfId="0" quotePrefix="1" applyBorder="1"/>
    <xf numFmtId="0" fontId="3" fillId="0" borderId="5" xfId="0" applyFont="1" applyBorder="1"/>
    <xf numFmtId="0" fontId="3" fillId="0" borderId="6" xfId="0" applyFont="1" applyBorder="1" applyAlignment="1">
      <alignment horizontal="left" vertical="center" wrapText="1"/>
    </xf>
    <xf numFmtId="0" fontId="3" fillId="0" borderId="5" xfId="0" applyFont="1" applyBorder="1" applyAlignment="1">
      <alignment horizontal="left" vertical="center" wrapText="1"/>
    </xf>
    <xf numFmtId="0" fontId="3" fillId="0" borderId="6" xfId="0" quotePrefix="1" applyFont="1" applyBorder="1"/>
    <xf numFmtId="0" fontId="3" fillId="0" borderId="5" xfId="0" quotePrefix="1" applyFont="1" applyBorder="1" applyAlignment="1">
      <alignment horizontal="left" vertical="center"/>
    </xf>
    <xf numFmtId="14" fontId="3" fillId="0" borderId="6" xfId="0" applyNumberFormat="1" applyFont="1" applyBorder="1" applyAlignment="1">
      <alignment horizontal="center" vertical="center"/>
    </xf>
    <xf numFmtId="14" fontId="3" fillId="0" borderId="5" xfId="0" applyNumberFormat="1" applyFont="1" applyBorder="1" applyAlignment="1">
      <alignment horizontal="center" vertical="center"/>
    </xf>
    <xf numFmtId="14" fontId="3" fillId="0" borderId="1" xfId="0" applyNumberFormat="1" applyFont="1" applyBorder="1" applyAlignment="1">
      <alignment horizontal="left"/>
    </xf>
    <xf numFmtId="0" fontId="3" fillId="0" borderId="1" xfId="0" applyFont="1" applyBorder="1" applyAlignment="1">
      <alignment horizontal="left"/>
    </xf>
    <xf numFmtId="14" fontId="3" fillId="0" borderId="7" xfId="0" applyNumberFormat="1" applyFont="1" applyBorder="1" applyAlignment="1">
      <alignment horizontal="left"/>
    </xf>
    <xf numFmtId="0" fontId="3" fillId="0" borderId="7" xfId="0" applyFont="1" applyBorder="1" applyAlignment="1">
      <alignment horizontal="left"/>
    </xf>
    <xf numFmtId="0" fontId="3" fillId="0" borderId="1" xfId="3" applyFont="1" applyBorder="1" applyAlignment="1">
      <alignment horizontal="left" vertical="center"/>
    </xf>
    <xf numFmtId="14" fontId="3" fillId="0" borderId="1" xfId="5" applyNumberFormat="1" applyFont="1" applyBorder="1" applyAlignment="1">
      <alignment horizontal="left"/>
    </xf>
    <xf numFmtId="14" fontId="3" fillId="0" borderId="1" xfId="3" applyNumberFormat="1" applyFont="1" applyBorder="1" applyAlignment="1">
      <alignment horizontal="left"/>
    </xf>
    <xf numFmtId="0" fontId="3" fillId="0" borderId="6" xfId="0" quotePrefix="1" applyFont="1" applyBorder="1" applyAlignment="1">
      <alignment horizontal="left" vertical="center"/>
    </xf>
    <xf numFmtId="0" fontId="3" fillId="8" borderId="0" xfId="0" applyFont="1" applyFill="1" applyAlignment="1">
      <alignment horizontal="left" vertical="center"/>
    </xf>
    <xf numFmtId="14" fontId="3" fillId="8" borderId="0" xfId="0" applyNumberFormat="1" applyFont="1" applyFill="1" applyAlignment="1">
      <alignment horizontal="left"/>
    </xf>
    <xf numFmtId="0" fontId="3" fillId="8" borderId="0" xfId="0" applyFont="1" applyFill="1" applyAlignment="1">
      <alignment horizontal="left"/>
    </xf>
    <xf numFmtId="0" fontId="3" fillId="8" borderId="0" xfId="0" applyFont="1" applyFill="1"/>
    <xf numFmtId="164" fontId="3" fillId="8" borderId="0" xfId="2" applyFont="1" applyFill="1"/>
    <xf numFmtId="38" fontId="3" fillId="8" borderId="0" xfId="0" applyNumberFormat="1" applyFont="1" applyFill="1"/>
    <xf numFmtId="14" fontId="3" fillId="8" borderId="0" xfId="0" applyNumberFormat="1" applyFont="1" applyFill="1"/>
    <xf numFmtId="0" fontId="18" fillId="8" borderId="0" xfId="0" applyFont="1" applyFill="1"/>
    <xf numFmtId="14" fontId="3" fillId="8" borderId="6" xfId="0" applyNumberFormat="1" applyFont="1" applyFill="1" applyBorder="1" applyAlignment="1">
      <alignment horizontal="left" vertical="center"/>
    </xf>
    <xf numFmtId="3" fontId="3" fillId="8" borderId="6" xfId="0" applyNumberFormat="1" applyFont="1" applyFill="1" applyBorder="1" applyAlignment="1">
      <alignment horizontal="left" vertical="center"/>
    </xf>
    <xf numFmtId="164" fontId="3" fillId="8" borderId="0" xfId="2" applyFont="1" applyFill="1" applyBorder="1"/>
    <xf numFmtId="164" fontId="3" fillId="8" borderId="0" xfId="0" applyNumberFormat="1" applyFont="1" applyFill="1"/>
    <xf numFmtId="14" fontId="0" fillId="7" borderId="5" xfId="0" applyNumberFormat="1" applyFill="1" applyBorder="1"/>
    <xf numFmtId="38" fontId="0" fillId="7" borderId="5" xfId="0" applyNumberFormat="1" applyFill="1" applyBorder="1"/>
    <xf numFmtId="38" fontId="17" fillId="7" borderId="5" xfId="0" applyNumberFormat="1" applyFont="1" applyFill="1" applyBorder="1" applyAlignment="1">
      <alignment horizontal="right" vertical="center"/>
    </xf>
    <xf numFmtId="38" fontId="10" fillId="7" borderId="5" xfId="0" applyNumberFormat="1" applyFont="1" applyFill="1" applyBorder="1" applyAlignment="1">
      <alignment horizontal="right" vertical="center"/>
    </xf>
    <xf numFmtId="164" fontId="3" fillId="7" borderId="0" xfId="2" applyFont="1" applyFill="1"/>
    <xf numFmtId="0" fontId="18" fillId="7" borderId="0" xfId="0" applyFont="1" applyFill="1"/>
    <xf numFmtId="14" fontId="19" fillId="0" borderId="5" xfId="0" applyNumberFormat="1" applyFont="1" applyBorder="1"/>
    <xf numFmtId="0" fontId="19" fillId="0" borderId="5" xfId="0" applyFont="1" applyBorder="1"/>
    <xf numFmtId="38" fontId="19" fillId="0" borderId="5" xfId="0" applyNumberFormat="1" applyFont="1" applyBorder="1"/>
    <xf numFmtId="0" fontId="17" fillId="0" borderId="5" xfId="0" applyFont="1" applyBorder="1"/>
    <xf numFmtId="14" fontId="17" fillId="0" borderId="5" xfId="0" applyNumberFormat="1" applyFont="1" applyBorder="1"/>
    <xf numFmtId="0" fontId="4" fillId="3" borderId="3" xfId="0" applyFont="1" applyFill="1" applyBorder="1" applyAlignment="1">
      <alignment horizontal="center" vertical="center" wrapText="1"/>
    </xf>
    <xf numFmtId="14" fontId="21" fillId="0" borderId="5" xfId="0" applyNumberFormat="1" applyFont="1" applyBorder="1"/>
    <xf numFmtId="0" fontId="21" fillId="0" borderId="5" xfId="0" applyFont="1" applyBorder="1"/>
    <xf numFmtId="38" fontId="20" fillId="0" borderId="5" xfId="0" applyNumberFormat="1" applyFont="1" applyBorder="1"/>
    <xf numFmtId="14" fontId="17" fillId="7" borderId="5" xfId="0" applyNumberFormat="1" applyFont="1" applyFill="1" applyBorder="1"/>
    <xf numFmtId="0" fontId="17" fillId="7" borderId="5" xfId="0" applyFont="1" applyFill="1" applyBorder="1"/>
    <xf numFmtId="0" fontId="17" fillId="0" borderId="5" xfId="0" applyFont="1" applyBorder="1" applyAlignment="1">
      <alignment horizontal="left" vertical="center" wrapText="1"/>
    </xf>
    <xf numFmtId="0" fontId="3" fillId="7" borderId="1" xfId="0" applyFont="1" applyFill="1" applyBorder="1" applyAlignment="1">
      <alignment horizontal="left" vertical="center"/>
    </xf>
    <xf numFmtId="0" fontId="22" fillId="0" borderId="6" xfId="0" applyFont="1" applyBorder="1" applyAlignment="1">
      <alignment horizontal="left" vertical="center"/>
    </xf>
    <xf numFmtId="0" fontId="22" fillId="0" borderId="7" xfId="0" applyFont="1" applyBorder="1" applyAlignment="1">
      <alignment horizontal="left" vertical="center"/>
    </xf>
    <xf numFmtId="14" fontId="23" fillId="0" borderId="5" xfId="0" applyNumberFormat="1" applyFont="1" applyBorder="1"/>
    <xf numFmtId="0" fontId="22" fillId="0" borderId="6" xfId="0" applyFont="1" applyBorder="1" applyAlignment="1">
      <alignment horizontal="left"/>
    </xf>
    <xf numFmtId="14" fontId="22" fillId="0" borderId="6" xfId="0" applyNumberFormat="1" applyFont="1" applyBorder="1" applyAlignment="1">
      <alignment horizontal="left"/>
    </xf>
    <xf numFmtId="0" fontId="22" fillId="0" borderId="6" xfId="0" applyFont="1" applyBorder="1"/>
    <xf numFmtId="164" fontId="22" fillId="0" borderId="0" xfId="2" applyFont="1" applyFill="1" applyBorder="1"/>
    <xf numFmtId="38" fontId="22" fillId="0" borderId="0" xfId="0" applyNumberFormat="1" applyFont="1"/>
    <xf numFmtId="0" fontId="23" fillId="0" borderId="5" xfId="0" applyFont="1" applyBorder="1"/>
    <xf numFmtId="164" fontId="22" fillId="0" borderId="0" xfId="2" applyFont="1" applyFill="1"/>
    <xf numFmtId="14" fontId="22" fillId="0" borderId="0" xfId="0" applyNumberFormat="1" applyFont="1"/>
    <xf numFmtId="164" fontId="22" fillId="0" borderId="0" xfId="0" applyNumberFormat="1" applyFont="1"/>
    <xf numFmtId="0" fontId="24" fillId="0" borderId="0" xfId="0" applyFont="1"/>
    <xf numFmtId="0" fontId="22" fillId="0" borderId="0" xfId="0" applyFont="1"/>
    <xf numFmtId="0" fontId="3" fillId="9" borderId="6" xfId="0" applyFont="1" applyFill="1" applyBorder="1" applyAlignment="1">
      <alignment horizontal="left" vertical="center"/>
    </xf>
    <xf numFmtId="14" fontId="3" fillId="9" borderId="6" xfId="0" applyNumberFormat="1" applyFont="1" applyFill="1" applyBorder="1" applyAlignment="1">
      <alignment horizontal="left"/>
    </xf>
    <xf numFmtId="0" fontId="3" fillId="9" borderId="6" xfId="0" applyFont="1" applyFill="1" applyBorder="1" applyAlignment="1">
      <alignment horizontal="left"/>
    </xf>
    <xf numFmtId="0" fontId="3" fillId="9" borderId="6" xfId="0" applyFont="1" applyFill="1" applyBorder="1"/>
    <xf numFmtId="164" fontId="3" fillId="9" borderId="0" xfId="2" applyFont="1" applyFill="1" applyBorder="1"/>
    <xf numFmtId="38" fontId="3" fillId="9" borderId="0" xfId="0" applyNumberFormat="1" applyFont="1" applyFill="1"/>
    <xf numFmtId="14" fontId="10" fillId="9" borderId="5" xfId="0" applyNumberFormat="1" applyFont="1" applyFill="1" applyBorder="1" applyAlignment="1">
      <alignment horizontal="center" vertical="center"/>
    </xf>
    <xf numFmtId="0" fontId="10" fillId="9" borderId="5" xfId="0" applyFont="1" applyFill="1" applyBorder="1" applyAlignment="1">
      <alignment horizontal="left" vertical="center"/>
    </xf>
    <xf numFmtId="164" fontId="3" fillId="9" borderId="0" xfId="2" applyFont="1" applyFill="1"/>
    <xf numFmtId="14" fontId="3" fillId="9" borderId="0" xfId="0" applyNumberFormat="1" applyFont="1" applyFill="1"/>
    <xf numFmtId="164" fontId="3" fillId="9" borderId="0" xfId="0" applyNumberFormat="1" applyFont="1" applyFill="1"/>
    <xf numFmtId="0" fontId="18" fillId="9" borderId="0" xfId="0" applyFont="1" applyFill="1"/>
    <xf numFmtId="0" fontId="3" fillId="9" borderId="0" xfId="0" applyFont="1" applyFill="1"/>
    <xf numFmtId="0" fontId="25" fillId="0" borderId="5" xfId="0" applyFont="1" applyBorder="1" applyAlignment="1">
      <alignment horizontal="left" vertical="center"/>
    </xf>
    <xf numFmtId="38" fontId="26" fillId="0" borderId="5" xfId="0" applyNumberFormat="1" applyFont="1" applyBorder="1"/>
    <xf numFmtId="14" fontId="25" fillId="0" borderId="5" xfId="0" applyNumberFormat="1" applyFont="1" applyBorder="1" applyAlignment="1">
      <alignment horizontal="center" vertical="center"/>
    </xf>
    <xf numFmtId="0" fontId="3" fillId="9" borderId="5" xfId="0" applyFont="1" applyFill="1" applyBorder="1" applyAlignment="1">
      <alignment horizontal="left" vertical="center"/>
    </xf>
    <xf numFmtId="0" fontId="3" fillId="9" borderId="1" xfId="0" applyFont="1" applyFill="1" applyBorder="1" applyAlignment="1">
      <alignment horizontal="left" vertical="center"/>
    </xf>
    <xf numFmtId="0" fontId="3" fillId="9" borderId="5" xfId="0" applyFont="1" applyFill="1" applyBorder="1" applyAlignment="1">
      <alignment horizontal="left"/>
    </xf>
    <xf numFmtId="14" fontId="3" fillId="9" borderId="5" xfId="0" applyNumberFormat="1" applyFont="1" applyFill="1" applyBorder="1" applyAlignment="1">
      <alignment horizontal="left"/>
    </xf>
    <xf numFmtId="38" fontId="10" fillId="9" borderId="5" xfId="0" applyNumberFormat="1" applyFont="1" applyFill="1" applyBorder="1" applyAlignment="1">
      <alignment horizontal="right" vertical="center"/>
    </xf>
    <xf numFmtId="0" fontId="3" fillId="9" borderId="7" xfId="0" applyFont="1" applyFill="1" applyBorder="1" applyAlignment="1">
      <alignment horizontal="left" vertical="center"/>
    </xf>
    <xf numFmtId="14" fontId="27" fillId="0" borderId="5" xfId="0" applyNumberFormat="1" applyFont="1" applyBorder="1" applyAlignment="1">
      <alignment horizontal="center" vertical="center"/>
    </xf>
    <xf numFmtId="0" fontId="27" fillId="0" borderId="5" xfId="0" applyFont="1" applyBorder="1" applyAlignment="1">
      <alignment horizontal="left" vertical="center"/>
    </xf>
    <xf numFmtId="14" fontId="17" fillId="9" borderId="5" xfId="0" applyNumberFormat="1" applyFont="1" applyFill="1" applyBorder="1"/>
    <xf numFmtId="0" fontId="17" fillId="9" borderId="5" xfId="0" applyFont="1" applyFill="1" applyBorder="1"/>
    <xf numFmtId="0" fontId="28" fillId="0" borderId="5" xfId="0" applyFont="1" applyBorder="1" applyAlignment="1">
      <alignment horizontal="left" vertical="center"/>
    </xf>
    <xf numFmtId="38" fontId="29" fillId="0" borderId="5" xfId="0" applyNumberFormat="1" applyFont="1" applyBorder="1"/>
    <xf numFmtId="14" fontId="10" fillId="7" borderId="5" xfId="0" applyNumberFormat="1" applyFont="1" applyFill="1" applyBorder="1" applyAlignment="1">
      <alignment horizontal="center" vertical="center"/>
    </xf>
    <xf numFmtId="0" fontId="10" fillId="7" borderId="5" xfId="0" applyFont="1" applyFill="1" applyBorder="1" applyAlignment="1">
      <alignment horizontal="left" vertical="center"/>
    </xf>
    <xf numFmtId="0" fontId="0" fillId="7" borderId="5" xfId="0" applyFill="1" applyBorder="1"/>
    <xf numFmtId="0" fontId="3" fillId="9" borderId="5" xfId="0" applyFont="1" applyFill="1" applyBorder="1"/>
    <xf numFmtId="38" fontId="0" fillId="9" borderId="5" xfId="0" applyNumberFormat="1" applyFill="1" applyBorder="1"/>
    <xf numFmtId="38" fontId="17" fillId="0" borderId="5" xfId="0" applyNumberFormat="1" applyFont="1" applyBorder="1" applyAlignment="1">
      <alignment horizontal="right" vertical="center"/>
    </xf>
    <xf numFmtId="14" fontId="10" fillId="3" borderId="5" xfId="0" applyNumberFormat="1" applyFont="1" applyFill="1" applyBorder="1" applyAlignment="1">
      <alignment horizontal="center" vertical="center"/>
    </xf>
    <xf numFmtId="0" fontId="10" fillId="3" borderId="5" xfId="0" applyFont="1" applyFill="1" applyBorder="1" applyAlignment="1">
      <alignment horizontal="left" vertical="center"/>
    </xf>
    <xf numFmtId="38" fontId="0" fillId="3" borderId="5" xfId="0" applyNumberFormat="1" applyFill="1" applyBorder="1"/>
    <xf numFmtId="38" fontId="27" fillId="0" borderId="5" xfId="0" applyNumberFormat="1" applyFont="1" applyBorder="1" applyAlignment="1">
      <alignment horizontal="right" vertical="center"/>
    </xf>
    <xf numFmtId="165" fontId="20" fillId="0" borderId="5" xfId="0" applyNumberFormat="1" applyFont="1" applyBorder="1"/>
    <xf numFmtId="0" fontId="22" fillId="0" borderId="5" xfId="0" applyFont="1" applyBorder="1" applyAlignment="1">
      <alignment horizontal="left" vertical="center"/>
    </xf>
    <xf numFmtId="14" fontId="22" fillId="0" borderId="5" xfId="0" applyNumberFormat="1" applyFont="1" applyBorder="1" applyAlignment="1">
      <alignment horizontal="left"/>
    </xf>
    <xf numFmtId="0" fontId="22" fillId="0" borderId="5" xfId="0" applyFont="1" applyBorder="1" applyAlignment="1">
      <alignment horizontal="left"/>
    </xf>
    <xf numFmtId="0" fontId="22" fillId="0" borderId="5" xfId="0" applyFont="1" applyBorder="1"/>
    <xf numFmtId="14" fontId="10" fillId="0" borderId="1" xfId="0" applyNumberFormat="1" applyFont="1" applyBorder="1" applyAlignment="1">
      <alignment horizontal="center" vertical="center"/>
    </xf>
    <xf numFmtId="0" fontId="10" fillId="0" borderId="1" xfId="0" applyFont="1" applyBorder="1" applyAlignment="1">
      <alignment horizontal="left" vertical="center"/>
    </xf>
    <xf numFmtId="14" fontId="10" fillId="7" borderId="1" xfId="0" applyNumberFormat="1" applyFont="1" applyFill="1" applyBorder="1" applyAlignment="1">
      <alignment horizontal="center" vertical="center"/>
    </xf>
    <xf numFmtId="0" fontId="10" fillId="7" borderId="0" xfId="0" applyFont="1" applyFill="1" applyAlignment="1">
      <alignment horizontal="left" vertical="center"/>
    </xf>
    <xf numFmtId="0" fontId="10" fillId="0" borderId="0" xfId="0" applyFont="1" applyAlignment="1">
      <alignment horizontal="left" vertical="center"/>
    </xf>
    <xf numFmtId="0" fontId="3" fillId="7" borderId="7" xfId="0" applyFont="1" applyFill="1" applyBorder="1" applyAlignment="1">
      <alignment horizontal="left" vertical="center"/>
    </xf>
    <xf numFmtId="0" fontId="10" fillId="7" borderId="1" xfId="0" applyFont="1" applyFill="1" applyBorder="1" applyAlignment="1">
      <alignment horizontal="left" vertical="center"/>
    </xf>
    <xf numFmtId="14" fontId="3" fillId="7" borderId="0" xfId="0" applyNumberFormat="1" applyFont="1" applyFill="1" applyAlignment="1">
      <alignment horizontal="left"/>
    </xf>
    <xf numFmtId="14" fontId="3" fillId="7" borderId="1" xfId="0" applyNumberFormat="1" applyFont="1" applyFill="1" applyBorder="1" applyAlignment="1">
      <alignment horizontal="left"/>
    </xf>
    <xf numFmtId="0" fontId="3" fillId="7" borderId="1" xfId="0" applyFont="1" applyFill="1" applyBorder="1" applyAlignment="1">
      <alignment horizontal="left"/>
    </xf>
    <xf numFmtId="14" fontId="3" fillId="7" borderId="7" xfId="0" applyNumberFormat="1" applyFont="1" applyFill="1" applyBorder="1" applyAlignment="1">
      <alignment horizontal="left"/>
    </xf>
    <xf numFmtId="0" fontId="3" fillId="7" borderId="7" xfId="0" applyFont="1" applyFill="1" applyBorder="1" applyAlignment="1">
      <alignment horizontal="left"/>
    </xf>
    <xf numFmtId="0" fontId="3" fillId="9" borderId="0" xfId="0" applyFont="1" applyFill="1" applyAlignment="1">
      <alignment horizontal="left" vertical="center"/>
    </xf>
    <xf numFmtId="14" fontId="3" fillId="9" borderId="0" xfId="0" applyNumberFormat="1" applyFont="1" applyFill="1" applyAlignment="1">
      <alignment horizontal="left"/>
    </xf>
    <xf numFmtId="0" fontId="3" fillId="9" borderId="0" xfId="0" applyFont="1" applyFill="1" applyAlignment="1">
      <alignment horizontal="left"/>
    </xf>
    <xf numFmtId="0" fontId="3" fillId="9" borderId="6" xfId="0" quotePrefix="1" applyFont="1" applyFill="1" applyBorder="1"/>
    <xf numFmtId="0" fontId="0" fillId="9" borderId="5" xfId="0" applyFill="1" applyBorder="1"/>
    <xf numFmtId="14" fontId="26" fillId="0" borderId="5" xfId="0" applyNumberFormat="1" applyFont="1" applyBorder="1"/>
    <xf numFmtId="0" fontId="3" fillId="7" borderId="0" xfId="0" applyFont="1" applyFill="1" applyAlignment="1">
      <alignment horizontal="left" vertical="center"/>
    </xf>
    <xf numFmtId="14" fontId="19" fillId="7" borderId="5" xfId="0" applyNumberFormat="1" applyFont="1" applyFill="1" applyBorder="1"/>
    <xf numFmtId="0" fontId="19" fillId="7" borderId="5" xfId="0" applyFont="1" applyFill="1" applyBorder="1"/>
    <xf numFmtId="0" fontId="19" fillId="7" borderId="5" xfId="0" quotePrefix="1" applyFont="1" applyFill="1" applyBorder="1"/>
    <xf numFmtId="38" fontId="19" fillId="7" borderId="5" xfId="0" applyNumberFormat="1" applyFont="1" applyFill="1" applyBorder="1"/>
    <xf numFmtId="14" fontId="26" fillId="7" borderId="5" xfId="0" applyNumberFormat="1" applyFont="1" applyFill="1" applyBorder="1"/>
    <xf numFmtId="0" fontId="3" fillId="9" borderId="1" xfId="3" applyFont="1" applyFill="1" applyBorder="1" applyAlignment="1">
      <alignment horizontal="left" vertical="center"/>
    </xf>
    <xf numFmtId="14" fontId="19" fillId="9" borderId="0" xfId="0" applyNumberFormat="1" applyFont="1" applyFill="1"/>
    <xf numFmtId="0" fontId="19" fillId="9" borderId="0" xfId="0" applyFont="1" applyFill="1"/>
    <xf numFmtId="14" fontId="19" fillId="9" borderId="5" xfId="0" applyNumberFormat="1" applyFont="1" applyFill="1" applyBorder="1"/>
    <xf numFmtId="0" fontId="19" fillId="9" borderId="5" xfId="0" quotePrefix="1" applyFont="1" applyFill="1" applyBorder="1"/>
    <xf numFmtId="38" fontId="19" fillId="9" borderId="0" xfId="0" applyNumberFormat="1" applyFont="1" applyFill="1"/>
    <xf numFmtId="38" fontId="17" fillId="9" borderId="0" xfId="0" applyNumberFormat="1" applyFont="1" applyFill="1" applyAlignment="1">
      <alignment horizontal="right" vertical="center"/>
    </xf>
    <xf numFmtId="38" fontId="19" fillId="9" borderId="5" xfId="0" applyNumberFormat="1" applyFont="1" applyFill="1" applyBorder="1"/>
    <xf numFmtId="14" fontId="5" fillId="0" borderId="5" xfId="0" applyNumberFormat="1" applyFont="1" applyBorder="1" applyAlignment="1">
      <alignment horizontal="center" vertical="center" wrapText="1"/>
    </xf>
    <xf numFmtId="14" fontId="5" fillId="7" borderId="5" xfId="0" applyNumberFormat="1" applyFont="1" applyFill="1" applyBorder="1" applyAlignment="1">
      <alignment horizontal="center" vertical="center" wrapText="1"/>
    </xf>
    <xf numFmtId="0" fontId="5" fillId="0" borderId="5" xfId="0" applyFont="1" applyBorder="1" applyAlignment="1">
      <alignment vertical="center" wrapText="1"/>
    </xf>
    <xf numFmtId="3" fontId="19" fillId="0" borderId="0" xfId="0" applyNumberFormat="1" applyFont="1"/>
    <xf numFmtId="14" fontId="30" fillId="0" borderId="5" xfId="0" applyNumberFormat="1" applyFont="1" applyBorder="1" applyAlignment="1">
      <alignment horizontal="center" vertical="center"/>
    </xf>
    <xf numFmtId="0" fontId="30" fillId="0" borderId="5" xfId="0" applyFont="1" applyBorder="1" applyAlignment="1">
      <alignment horizontal="left" vertical="center"/>
    </xf>
    <xf numFmtId="14" fontId="30" fillId="9" borderId="5" xfId="0" applyNumberFormat="1" applyFont="1" applyFill="1" applyBorder="1" applyAlignment="1">
      <alignment horizontal="center" vertical="center"/>
    </xf>
    <xf numFmtId="0" fontId="30" fillId="9" borderId="5" xfId="0" applyFont="1" applyFill="1" applyBorder="1" applyAlignment="1">
      <alignment horizontal="left" vertical="center"/>
    </xf>
    <xf numFmtId="14" fontId="26" fillId="0" borderId="0" xfId="0" applyNumberFormat="1" applyFont="1"/>
    <xf numFmtId="14" fontId="10" fillId="10" borderId="0" xfId="0" applyNumberFormat="1" applyFont="1" applyFill="1" applyAlignment="1">
      <alignment horizontal="center" vertical="center"/>
    </xf>
    <xf numFmtId="0" fontId="10" fillId="10" borderId="0" xfId="0" applyFont="1" applyFill="1" applyAlignment="1">
      <alignment horizontal="left" vertical="center"/>
    </xf>
    <xf numFmtId="38" fontId="17" fillId="10" borderId="5" xfId="0" applyNumberFormat="1" applyFont="1" applyFill="1" applyBorder="1"/>
    <xf numFmtId="166" fontId="0" fillId="0" borderId="0" xfId="0" applyNumberFormat="1"/>
    <xf numFmtId="14" fontId="10" fillId="7" borderId="0" xfId="0" applyNumberFormat="1" applyFont="1" applyFill="1" applyAlignment="1">
      <alignment horizontal="center" vertical="center"/>
    </xf>
    <xf numFmtId="0" fontId="10" fillId="7" borderId="0" xfId="0" quotePrefix="1" applyFont="1" applyFill="1" applyAlignment="1">
      <alignment horizontal="left" vertical="center"/>
    </xf>
    <xf numFmtId="38" fontId="17" fillId="7" borderId="5" xfId="0" applyNumberFormat="1" applyFont="1" applyFill="1" applyBorder="1"/>
    <xf numFmtId="0" fontId="10" fillId="0" borderId="8" xfId="0" applyFont="1" applyBorder="1" applyAlignment="1">
      <alignment horizontal="left" vertical="center"/>
    </xf>
    <xf numFmtId="38" fontId="21" fillId="0" borderId="5" xfId="0" applyNumberFormat="1" applyFont="1" applyBorder="1"/>
    <xf numFmtId="0" fontId="3" fillId="7" borderId="5" xfId="0" quotePrefix="1" applyFont="1" applyFill="1" applyBorder="1" applyAlignment="1">
      <alignment horizontal="left" vertical="center"/>
    </xf>
    <xf numFmtId="0" fontId="3" fillId="7" borderId="6" xfId="0" quotePrefix="1" applyFont="1" applyFill="1" applyBorder="1" applyAlignment="1">
      <alignment horizontal="left" vertical="center"/>
    </xf>
    <xf numFmtId="14" fontId="21" fillId="0" borderId="5" xfId="0" applyNumberFormat="1" applyFont="1" applyBorder="1" applyAlignment="1">
      <alignment horizontal="left" vertical="center"/>
    </xf>
    <xf numFmtId="0" fontId="21" fillId="0" borderId="5" xfId="0" applyFont="1" applyBorder="1" applyAlignment="1">
      <alignment horizontal="left" vertical="center"/>
    </xf>
    <xf numFmtId="14" fontId="31" fillId="0" borderId="5" xfId="0" applyNumberFormat="1" applyFont="1" applyBorder="1" applyAlignment="1">
      <alignment horizontal="center" vertical="center" wrapText="1"/>
    </xf>
    <xf numFmtId="0" fontId="31" fillId="0" borderId="5" xfId="0" applyFont="1" applyBorder="1" applyAlignment="1">
      <alignment vertical="center" wrapText="1"/>
    </xf>
    <xf numFmtId="14" fontId="32" fillId="0" borderId="5" xfId="0" applyNumberFormat="1" applyFont="1" applyBorder="1" applyAlignment="1">
      <alignment horizontal="center" vertical="center"/>
    </xf>
    <xf numFmtId="14" fontId="31" fillId="9" borderId="5" xfId="0" applyNumberFormat="1" applyFont="1" applyFill="1" applyBorder="1" applyAlignment="1">
      <alignment horizontal="center" vertical="center" wrapText="1"/>
    </xf>
    <xf numFmtId="0" fontId="31" fillId="9" borderId="5" xfId="0" applyFont="1" applyFill="1" applyBorder="1" applyAlignment="1">
      <alignment vertical="center" wrapText="1"/>
    </xf>
    <xf numFmtId="0" fontId="10" fillId="7" borderId="5" xfId="0" quotePrefix="1" applyFont="1" applyFill="1" applyBorder="1" applyAlignment="1">
      <alignment horizontal="left" vertical="center"/>
    </xf>
    <xf numFmtId="0" fontId="3" fillId="7" borderId="1" xfId="3" applyFont="1" applyFill="1" applyBorder="1" applyAlignment="1">
      <alignment horizontal="left" vertical="center"/>
    </xf>
    <xf numFmtId="14" fontId="3" fillId="7" borderId="1" xfId="3" applyNumberFormat="1" applyFont="1" applyFill="1" applyBorder="1" applyAlignment="1">
      <alignment horizontal="left"/>
    </xf>
    <xf numFmtId="14" fontId="3" fillId="7" borderId="1" xfId="5" applyNumberFormat="1" applyFont="1" applyFill="1" applyBorder="1" applyAlignment="1">
      <alignment horizontal="left"/>
    </xf>
    <xf numFmtId="165" fontId="19" fillId="7" borderId="0" xfId="4" applyNumberFormat="1" applyFont="1" applyFill="1"/>
    <xf numFmtId="0" fontId="3" fillId="7" borderId="7" xfId="3" applyFont="1" applyFill="1" applyBorder="1" applyAlignment="1">
      <alignment horizontal="left" vertical="center"/>
    </xf>
    <xf numFmtId="14" fontId="3" fillId="7" borderId="7" xfId="3" applyNumberFormat="1" applyFont="1" applyFill="1" applyBorder="1" applyAlignment="1">
      <alignment horizontal="left"/>
    </xf>
    <xf numFmtId="14" fontId="3" fillId="7" borderId="7" xfId="5" applyNumberFormat="1" applyFont="1" applyFill="1" applyBorder="1" applyAlignment="1">
      <alignment horizontal="left"/>
    </xf>
    <xf numFmtId="0" fontId="25" fillId="7" borderId="5" xfId="0" applyFont="1" applyFill="1" applyBorder="1" applyAlignment="1">
      <alignment horizontal="left" vertical="center"/>
    </xf>
    <xf numFmtId="14" fontId="22" fillId="7" borderId="0" xfId="5" applyNumberFormat="1" applyFont="1" applyFill="1" applyAlignment="1">
      <alignment horizontal="left"/>
    </xf>
    <xf numFmtId="14" fontId="22" fillId="7" borderId="6" xfId="0" applyNumberFormat="1" applyFont="1" applyFill="1" applyBorder="1" applyAlignment="1">
      <alignment horizontal="left"/>
    </xf>
    <xf numFmtId="0" fontId="22" fillId="7" borderId="6" xfId="0" applyFont="1" applyFill="1" applyBorder="1"/>
    <xf numFmtId="0" fontId="22" fillId="7" borderId="0" xfId="3" applyFont="1" applyFill="1" applyAlignment="1">
      <alignment horizontal="left" vertical="center"/>
    </xf>
    <xf numFmtId="164" fontId="22" fillId="7" borderId="0" xfId="2" applyFont="1" applyFill="1" applyBorder="1"/>
    <xf numFmtId="38" fontId="22" fillId="7" borderId="0" xfId="0" applyNumberFormat="1" applyFont="1" applyFill="1"/>
    <xf numFmtId="14" fontId="22" fillId="7" borderId="0" xfId="0" applyNumberFormat="1" applyFont="1" applyFill="1"/>
    <xf numFmtId="164" fontId="22" fillId="7" borderId="0" xfId="2" applyFont="1" applyFill="1"/>
    <xf numFmtId="164" fontId="22" fillId="7" borderId="0" xfId="0" applyNumberFormat="1" applyFont="1" applyFill="1"/>
    <xf numFmtId="0" fontId="24" fillId="7" borderId="0" xfId="0" applyFont="1" applyFill="1"/>
    <xf numFmtId="0" fontId="22" fillId="7" borderId="0" xfId="0" applyFont="1" applyFill="1"/>
    <xf numFmtId="14" fontId="3" fillId="7" borderId="0" xfId="5" applyNumberFormat="1" applyFont="1" applyFill="1" applyAlignment="1">
      <alignment horizontal="left"/>
    </xf>
    <xf numFmtId="0" fontId="3" fillId="7" borderId="5" xfId="0" quotePrefix="1" applyFont="1" applyFill="1" applyBorder="1"/>
    <xf numFmtId="0" fontId="3" fillId="7" borderId="7" xfId="0" quotePrefix="1" applyFont="1" applyFill="1" applyBorder="1" applyAlignment="1">
      <alignment horizontal="left"/>
    </xf>
    <xf numFmtId="38" fontId="10" fillId="0" borderId="1" xfId="0" applyNumberFormat="1" applyFont="1" applyBorder="1" applyAlignment="1">
      <alignment horizontal="right" vertical="center"/>
    </xf>
    <xf numFmtId="14" fontId="10" fillId="0" borderId="5" xfId="0" applyNumberFormat="1" applyFont="1" applyBorder="1" applyAlignment="1">
      <alignment horizontal="center" vertical="center" wrapText="1"/>
    </xf>
    <xf numFmtId="0" fontId="10" fillId="0" borderId="5" xfId="0" applyFont="1" applyBorder="1" applyAlignment="1">
      <alignment horizontal="left" vertical="center" wrapText="1"/>
    </xf>
    <xf numFmtId="14" fontId="29" fillId="0" borderId="5" xfId="0" applyNumberFormat="1" applyFont="1" applyBorder="1"/>
    <xf numFmtId="0" fontId="34" fillId="0" borderId="5" xfId="0" applyFont="1" applyBorder="1"/>
    <xf numFmtId="14" fontId="10" fillId="9" borderId="1" xfId="0" applyNumberFormat="1" applyFont="1" applyFill="1" applyBorder="1" applyAlignment="1">
      <alignment horizontal="center" vertical="center"/>
    </xf>
    <xf numFmtId="0" fontId="10" fillId="9" borderId="1" xfId="0" applyFont="1" applyFill="1" applyBorder="1" applyAlignment="1">
      <alignment horizontal="left" vertical="center"/>
    </xf>
    <xf numFmtId="14" fontId="3" fillId="9" borderId="1" xfId="0" applyNumberFormat="1" applyFont="1" applyFill="1" applyBorder="1" applyAlignment="1">
      <alignment horizontal="left"/>
    </xf>
    <xf numFmtId="0" fontId="3" fillId="9" borderId="1" xfId="0" applyFont="1" applyFill="1" applyBorder="1" applyAlignment="1">
      <alignment horizontal="left"/>
    </xf>
    <xf numFmtId="1" fontId="10" fillId="0" borderId="5" xfId="0" applyNumberFormat="1" applyFont="1" applyBorder="1" applyAlignment="1">
      <alignment horizontal="left" vertical="center"/>
    </xf>
    <xf numFmtId="14" fontId="33" fillId="0" borderId="5" xfId="0" applyNumberFormat="1" applyFont="1" applyBorder="1"/>
    <xf numFmtId="0" fontId="3" fillId="9" borderId="6" xfId="0" quotePrefix="1" applyFont="1" applyFill="1" applyBorder="1" applyAlignment="1">
      <alignment horizontal="left" vertical="center"/>
    </xf>
    <xf numFmtId="14" fontId="0" fillId="9" borderId="5" xfId="0" applyNumberFormat="1" applyFill="1" applyBorder="1"/>
    <xf numFmtId="0" fontId="22" fillId="7" borderId="6" xfId="0" applyFont="1" applyFill="1" applyBorder="1" applyAlignment="1">
      <alignment horizontal="left" vertical="center"/>
    </xf>
    <xf numFmtId="0" fontId="22" fillId="7" borderId="6" xfId="0" applyFont="1" applyFill="1" applyBorder="1" applyAlignment="1">
      <alignment horizontal="left"/>
    </xf>
    <xf numFmtId="165" fontId="1" fillId="9" borderId="5" xfId="4" applyNumberFormat="1" applyFont="1" applyFill="1" applyBorder="1" applyAlignment="1"/>
    <xf numFmtId="165" fontId="17" fillId="9" borderId="5" xfId="4" applyNumberFormat="1" applyFont="1" applyFill="1" applyBorder="1"/>
    <xf numFmtId="0" fontId="5" fillId="0" borderId="0" xfId="0" applyFont="1" applyAlignment="1">
      <alignment horizontal="left" vertical="center"/>
    </xf>
    <xf numFmtId="0" fontId="4" fillId="11" borderId="3" xfId="0" applyFont="1" applyFill="1" applyBorder="1" applyAlignment="1">
      <alignment horizontal="center" vertical="center" wrapText="1"/>
    </xf>
    <xf numFmtId="1" fontId="30" fillId="2" borderId="9" xfId="0" applyNumberFormat="1" applyFont="1" applyFill="1" applyBorder="1" applyAlignment="1">
      <alignment horizontal="center" vertical="center" wrapText="1"/>
    </xf>
    <xf numFmtId="38" fontId="30" fillId="2" borderId="9" xfId="0" applyNumberFormat="1" applyFont="1" applyFill="1" applyBorder="1" applyAlignment="1">
      <alignment horizontal="center" vertical="center" wrapText="1"/>
    </xf>
    <xf numFmtId="0" fontId="30" fillId="2" borderId="9" xfId="0" applyFont="1" applyFill="1" applyBorder="1" applyAlignment="1">
      <alignment horizontal="center" vertical="center" wrapText="1"/>
    </xf>
    <xf numFmtId="1" fontId="30" fillId="0" borderId="1" xfId="0" applyNumberFormat="1" applyFont="1" applyBorder="1" applyAlignment="1">
      <alignment horizontal="right" vertical="center"/>
    </xf>
    <xf numFmtId="38" fontId="30" fillId="0" borderId="1" xfId="0" applyNumberFormat="1" applyFont="1" applyBorder="1" applyAlignment="1">
      <alignment horizontal="right" vertical="center"/>
    </xf>
    <xf numFmtId="0" fontId="30" fillId="0" borderId="1" xfId="0" applyFont="1" applyBorder="1" applyAlignment="1">
      <alignment horizontal="left" vertical="center"/>
    </xf>
    <xf numFmtId="14" fontId="8" fillId="0" borderId="0" xfId="0" applyNumberFormat="1" applyFont="1"/>
    <xf numFmtId="14" fontId="7" fillId="0" borderId="0" xfId="0" applyNumberFormat="1" applyFont="1"/>
    <xf numFmtId="167" fontId="8" fillId="0" borderId="0" xfId="0" applyNumberFormat="1" applyFont="1"/>
    <xf numFmtId="167" fontId="8" fillId="4" borderId="4" xfId="0" applyNumberFormat="1" applyFont="1" applyFill="1" applyBorder="1" applyAlignment="1">
      <alignment horizontal="center"/>
    </xf>
    <xf numFmtId="168" fontId="7" fillId="0" borderId="0" xfId="2" applyNumberFormat="1" applyFont="1"/>
    <xf numFmtId="169" fontId="4" fillId="3" borderId="2" xfId="0" applyNumberFormat="1" applyFont="1" applyFill="1" applyBorder="1" applyAlignment="1">
      <alignment horizontal="center" vertical="center" wrapText="1"/>
    </xf>
    <xf numFmtId="169" fontId="2" fillId="0" borderId="0" xfId="0" applyNumberFormat="1" applyFont="1" applyAlignment="1">
      <alignment horizontal="center"/>
    </xf>
    <xf numFmtId="169" fontId="3" fillId="0" borderId="0" xfId="0" applyNumberFormat="1" applyFont="1" applyAlignment="1">
      <alignment horizontal="center"/>
    </xf>
    <xf numFmtId="169" fontId="5" fillId="0" borderId="1" xfId="0" applyNumberFormat="1" applyFont="1" applyBorder="1" applyAlignment="1">
      <alignment horizontal="center" vertical="center"/>
    </xf>
    <xf numFmtId="169" fontId="3" fillId="8" borderId="0" xfId="0" applyNumberFormat="1" applyFont="1" applyFill="1" applyAlignment="1">
      <alignment horizontal="center"/>
    </xf>
    <xf numFmtId="169" fontId="3" fillId="9" borderId="0" xfId="0" applyNumberFormat="1" applyFont="1" applyFill="1" applyAlignment="1">
      <alignment horizontal="center"/>
    </xf>
    <xf numFmtId="169" fontId="3" fillId="7" borderId="0" xfId="0" applyNumberFormat="1" applyFont="1" applyFill="1" applyAlignment="1">
      <alignment horizontal="center"/>
    </xf>
    <xf numFmtId="169" fontId="22" fillId="0" borderId="0" xfId="0" applyNumberFormat="1" applyFont="1" applyAlignment="1">
      <alignment horizontal="center"/>
    </xf>
    <xf numFmtId="169" fontId="22" fillId="7" borderId="0" xfId="0" applyNumberFormat="1" applyFont="1" applyFill="1" applyAlignment="1">
      <alignment horizontal="center"/>
    </xf>
    <xf numFmtId="0" fontId="3" fillId="3" borderId="1" xfId="0" applyFont="1" applyFill="1" applyBorder="1" applyAlignment="1">
      <alignment horizontal="left" vertical="center"/>
    </xf>
    <xf numFmtId="14" fontId="3" fillId="3" borderId="1" xfId="0" applyNumberFormat="1" applyFont="1" applyFill="1" applyBorder="1" applyAlignment="1">
      <alignment horizontal="left"/>
    </xf>
    <xf numFmtId="0" fontId="3" fillId="3" borderId="1" xfId="0" applyFont="1" applyFill="1" applyBorder="1" applyAlignment="1">
      <alignment horizontal="left"/>
    </xf>
    <xf numFmtId="164" fontId="3" fillId="3" borderId="0" xfId="2" applyFont="1" applyFill="1" applyBorder="1"/>
    <xf numFmtId="38" fontId="3" fillId="3" borderId="0" xfId="0" applyNumberFormat="1" applyFont="1" applyFill="1"/>
    <xf numFmtId="14" fontId="3" fillId="3" borderId="0" xfId="0" applyNumberFormat="1" applyFont="1" applyFill="1" applyAlignment="1">
      <alignment horizontal="left"/>
    </xf>
    <xf numFmtId="164" fontId="3" fillId="3" borderId="0" xfId="2" applyFont="1" applyFill="1"/>
    <xf numFmtId="14" fontId="3" fillId="3" borderId="0" xfId="0" applyNumberFormat="1" applyFont="1" applyFill="1"/>
    <xf numFmtId="164" fontId="3" fillId="3" borderId="0" xfId="0" applyNumberFormat="1" applyFont="1" applyFill="1"/>
    <xf numFmtId="0" fontId="18" fillId="3" borderId="0" xfId="0" applyFont="1" applyFill="1"/>
    <xf numFmtId="169" fontId="3" fillId="3" borderId="0" xfId="0" applyNumberFormat="1" applyFont="1" applyFill="1" applyAlignment="1">
      <alignment horizontal="center"/>
    </xf>
    <xf numFmtId="0" fontId="3" fillId="3" borderId="0" xfId="0" applyFont="1" applyFill="1"/>
    <xf numFmtId="0" fontId="3" fillId="3" borderId="6" xfId="0" applyFont="1" applyFill="1" applyBorder="1" applyAlignment="1">
      <alignment horizontal="left" vertical="center"/>
    </xf>
    <xf numFmtId="14" fontId="3" fillId="3" borderId="6" xfId="0" applyNumberFormat="1" applyFont="1" applyFill="1" applyBorder="1" applyAlignment="1">
      <alignment horizontal="left"/>
    </xf>
    <xf numFmtId="0" fontId="3" fillId="3" borderId="6" xfId="0" applyFont="1" applyFill="1" applyBorder="1" applyAlignment="1">
      <alignment horizontal="left"/>
    </xf>
    <xf numFmtId="0" fontId="3" fillId="3" borderId="6" xfId="0" applyFont="1" applyFill="1" applyBorder="1"/>
    <xf numFmtId="14" fontId="10" fillId="3" borderId="5" xfId="0" applyNumberFormat="1" applyFont="1" applyFill="1" applyBorder="1" applyAlignment="1">
      <alignment horizontal="left" vertical="center"/>
    </xf>
    <xf numFmtId="0" fontId="3" fillId="3" borderId="0" xfId="0" applyFont="1" applyFill="1" applyAlignment="1">
      <alignment horizontal="left" vertical="center"/>
    </xf>
    <xf numFmtId="14" fontId="33" fillId="3" borderId="0" xfId="0" applyNumberFormat="1" applyFont="1" applyFill="1"/>
    <xf numFmtId="0" fontId="33" fillId="3" borderId="0" xfId="0" applyFont="1" applyFill="1"/>
    <xf numFmtId="0" fontId="0" fillId="3" borderId="0" xfId="0" quotePrefix="1" applyFill="1"/>
    <xf numFmtId="38" fontId="33" fillId="3" borderId="0" xfId="0" applyNumberFormat="1" applyFont="1" applyFill="1"/>
    <xf numFmtId="38" fontId="17" fillId="3" borderId="5" xfId="0" applyNumberFormat="1" applyFont="1" applyFill="1" applyBorder="1" applyAlignment="1">
      <alignment horizontal="right" vertical="center"/>
    </xf>
    <xf numFmtId="0" fontId="3" fillId="3" borderId="5" xfId="0" applyFont="1" applyFill="1" applyBorder="1" applyAlignment="1">
      <alignment horizontal="left" vertical="center"/>
    </xf>
    <xf numFmtId="14" fontId="3" fillId="3" borderId="5" xfId="0" applyNumberFormat="1" applyFont="1" applyFill="1" applyBorder="1" applyAlignment="1">
      <alignment horizontal="left"/>
    </xf>
    <xf numFmtId="0" fontId="3" fillId="3" borderId="5" xfId="0" applyFont="1" applyFill="1" applyBorder="1" applyAlignment="1">
      <alignment horizontal="left"/>
    </xf>
    <xf numFmtId="0" fontId="3" fillId="3" borderId="5" xfId="0" applyFont="1" applyFill="1" applyBorder="1"/>
  </cellXfs>
  <cellStyles count="6">
    <cellStyle name="Comma" xfId="4" builtinId="3"/>
    <cellStyle name="Comma [0]" xfId="2" builtinId="6"/>
    <cellStyle name="Normal" xfId="0" builtinId="0"/>
    <cellStyle name="Normal 2 2" xfId="3" xr:uid="{8CD866B9-A3D5-4B2A-8153-3A84422CC974}"/>
    <cellStyle name="Normal 3" xfId="1" xr:uid="{00000000-0005-0000-0000-000001000000}"/>
    <cellStyle name="Normal 5" xfId="5" xr:uid="{EF927567-2474-4725-9F5E-A2B6E343D436}"/>
  </cellStyles>
  <dxfs count="52">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val="0"/>
        <i val="0"/>
        <strike val="0"/>
        <condense val="0"/>
        <extend val="0"/>
        <outline val="0"/>
        <shadow val="0"/>
        <u val="none"/>
        <vertAlign val="baseline"/>
        <sz val="10"/>
        <color theme="1"/>
        <name val="Times New Roman"/>
        <family val="1"/>
        <scheme val="none"/>
      </font>
      <numFmt numFmtId="0" formatCode="General"/>
    </dxf>
    <dxf>
      <font>
        <b val="0"/>
        <i val="0"/>
        <strike val="0"/>
        <condense val="0"/>
        <extend val="0"/>
        <outline val="0"/>
        <shadow val="0"/>
        <u val="none"/>
        <vertAlign val="baseline"/>
        <sz val="10"/>
        <color theme="1"/>
        <name val="Times New Roman"/>
        <family val="1"/>
        <scheme val="none"/>
      </font>
      <numFmt numFmtId="0" formatCode="General"/>
    </dxf>
    <dxf>
      <font>
        <b val="0"/>
        <i val="0"/>
        <strike val="0"/>
        <condense val="0"/>
        <extend val="0"/>
        <outline val="0"/>
        <shadow val="0"/>
        <u val="none"/>
        <vertAlign val="baseline"/>
        <sz val="10"/>
        <color theme="1"/>
        <name val="Times New Roman"/>
        <family val="1"/>
        <scheme val="none"/>
      </font>
    </dxf>
    <dxf>
      <font>
        <b val="0"/>
        <i val="0"/>
        <strike val="0"/>
        <condense val="0"/>
        <extend val="0"/>
        <outline val="0"/>
        <shadow val="0"/>
        <u val="none"/>
        <vertAlign val="baseline"/>
        <sz val="10"/>
        <color theme="1"/>
        <name val="Times New Roman"/>
        <family val="1"/>
        <scheme val="none"/>
      </font>
    </dxf>
    <dxf>
      <font>
        <b val="0"/>
        <i val="0"/>
        <strike val="0"/>
        <condense val="0"/>
        <extend val="0"/>
        <outline val="0"/>
        <shadow val="0"/>
        <u val="none"/>
        <vertAlign val="baseline"/>
        <sz val="10"/>
        <color theme="1"/>
        <name val="Times New Roman"/>
        <family val="1"/>
        <scheme val="none"/>
      </font>
      <numFmt numFmtId="169" formatCode="mm"/>
      <alignment horizontal="center" textRotation="0" indent="0" justifyLastLine="0" shrinkToFit="0" readingOrder="0"/>
    </dxf>
    <dxf>
      <font>
        <b val="0"/>
        <i val="0"/>
        <strike val="0"/>
        <condense val="0"/>
        <extend val="0"/>
        <outline val="0"/>
        <shadow val="0"/>
        <u val="none"/>
        <vertAlign val="baseline"/>
        <sz val="10"/>
        <color theme="1"/>
        <name val="Times New Roman"/>
        <family val="1"/>
        <scheme val="none"/>
      </font>
      <numFmt numFmtId="169" formatCode="mm"/>
      <alignment horizontal="center" textRotation="0" indent="0" justifyLastLine="0" shrinkToFit="0" readingOrder="0"/>
    </dxf>
    <dxf>
      <font>
        <b val="0"/>
        <i val="0"/>
        <strike val="0"/>
        <condense val="0"/>
        <extend val="0"/>
        <outline val="0"/>
        <shadow val="0"/>
        <u val="none"/>
        <vertAlign val="baseline"/>
        <sz val="10"/>
        <color theme="1"/>
        <name val="Times New Roman"/>
        <family val="1"/>
        <scheme val="none"/>
      </font>
      <numFmt numFmtId="0" formatCode="General"/>
    </dxf>
    <dxf>
      <font>
        <b val="0"/>
        <i val="0"/>
        <strike val="0"/>
        <condense val="0"/>
        <extend val="0"/>
        <outline val="0"/>
        <shadow val="0"/>
        <u val="none"/>
        <vertAlign val="baseline"/>
        <sz val="10"/>
        <color theme="1"/>
        <name val="Times New Roman"/>
        <family val="1"/>
        <scheme val="none"/>
      </font>
      <numFmt numFmtId="164" formatCode="_ * #,##0_)_ ;_ * \(#,##0\)_ ;_ * &quot;-&quot;_)_ ;_ @_ "/>
    </dxf>
    <dxf>
      <font>
        <b val="0"/>
        <i val="0"/>
        <strike val="0"/>
        <condense val="0"/>
        <extend val="0"/>
        <outline val="0"/>
        <shadow val="0"/>
        <u val="none"/>
        <vertAlign val="baseline"/>
        <sz val="10"/>
        <color theme="1"/>
        <name val="Times New Roman"/>
        <family val="1"/>
        <scheme val="none"/>
      </font>
    </dxf>
    <dxf>
      <font>
        <b val="0"/>
        <i val="0"/>
        <strike val="0"/>
        <condense val="0"/>
        <extend val="0"/>
        <outline val="0"/>
        <shadow val="0"/>
        <u val="none"/>
        <vertAlign val="baseline"/>
        <sz val="10"/>
        <color theme="1"/>
        <name val="Times New Roman"/>
        <family val="1"/>
        <scheme val="none"/>
      </font>
      <numFmt numFmtId="164" formatCode="_ * #,##0_)_ ;_ * \(#,##0\)_ ;_ * &quot;-&quot;_)_ ;_ @_ "/>
    </dxf>
    <dxf>
      <font>
        <b val="0"/>
        <i val="0"/>
        <strike val="0"/>
        <condense val="0"/>
        <extend val="0"/>
        <outline val="0"/>
        <shadow val="0"/>
        <u val="none"/>
        <vertAlign val="baseline"/>
        <sz val="10"/>
        <color theme="1"/>
        <name val="Times New Roman"/>
        <family val="1"/>
        <scheme val="none"/>
      </font>
      <numFmt numFmtId="19" formatCode="dd/mm/yyyy"/>
    </dxf>
    <dxf>
      <font>
        <b val="0"/>
        <i val="0"/>
        <strike val="0"/>
        <condense val="0"/>
        <extend val="0"/>
        <outline val="0"/>
        <shadow val="0"/>
        <u val="none"/>
        <vertAlign val="baseline"/>
        <sz val="10"/>
        <color theme="1"/>
        <name val="Times New Roman"/>
        <family val="1"/>
        <scheme val="none"/>
      </font>
      <numFmt numFmtId="6" formatCode="#,##0_);[Red]\(#,##0\)"/>
    </dxf>
    <dxf>
      <font>
        <b val="0"/>
        <i val="0"/>
        <strike val="0"/>
        <condense val="0"/>
        <extend val="0"/>
        <outline val="0"/>
        <shadow val="0"/>
        <u val="none"/>
        <vertAlign val="baseline"/>
        <sz val="10"/>
        <color theme="1"/>
        <name val="Times New Roman"/>
        <family val="1"/>
        <scheme val="none"/>
      </font>
      <numFmt numFmtId="19" formatCode="dd/mm/yyyy"/>
    </dxf>
    <dxf>
      <font>
        <b val="0"/>
        <i val="0"/>
        <strike val="0"/>
        <condense val="0"/>
        <extend val="0"/>
        <outline val="0"/>
        <shadow val="0"/>
        <u val="none"/>
        <vertAlign val="baseline"/>
        <sz val="10"/>
        <color theme="1"/>
        <name val="Times New Roman"/>
        <family val="1"/>
        <scheme val="none"/>
      </font>
      <numFmt numFmtId="6" formatCode="#,##0_);[Red]\(#,##0\)"/>
    </dxf>
    <dxf>
      <font>
        <b val="0"/>
        <i val="0"/>
        <strike val="0"/>
        <condense val="0"/>
        <extend val="0"/>
        <outline val="0"/>
        <shadow val="0"/>
        <u val="none"/>
        <vertAlign val="baseline"/>
        <sz val="10"/>
        <color theme="1"/>
        <name val="Times New Roman"/>
        <family val="1"/>
        <scheme val="none"/>
      </font>
    </dxf>
    <dxf>
      <font>
        <b val="0"/>
        <i val="0"/>
        <strike val="0"/>
        <condense val="0"/>
        <extend val="0"/>
        <outline val="0"/>
        <shadow val="0"/>
        <u val="none"/>
        <vertAlign val="baseline"/>
        <sz val="10"/>
        <color theme="1"/>
        <name val="Times New Roman"/>
        <family val="1"/>
        <scheme val="none"/>
      </font>
      <numFmt numFmtId="6" formatCode="#,##0_);[Red]\(#,##0\)"/>
    </dxf>
    <dxf>
      <font>
        <b val="0"/>
        <i val="0"/>
        <strike val="0"/>
        <condense val="0"/>
        <extend val="0"/>
        <outline val="0"/>
        <shadow val="0"/>
        <u val="none"/>
        <vertAlign val="baseline"/>
        <sz val="10"/>
        <color theme="1"/>
        <name val="Times New Roman"/>
        <family val="1"/>
        <scheme val="none"/>
      </font>
    </dxf>
    <dxf>
      <font>
        <b val="0"/>
        <i val="0"/>
        <strike val="0"/>
        <condense val="0"/>
        <extend val="0"/>
        <outline val="0"/>
        <shadow val="0"/>
        <u val="none"/>
        <vertAlign val="baseline"/>
        <sz val="10"/>
        <color theme="1"/>
        <name val="Times New Roman"/>
        <family val="1"/>
        <scheme val="none"/>
      </font>
      <numFmt numFmtId="6" formatCode="#,##0_);[Red]\(#,##0\)"/>
    </dxf>
    <dxf>
      <font>
        <b val="0"/>
        <i val="0"/>
        <strike val="0"/>
        <condense val="0"/>
        <extend val="0"/>
        <outline val="0"/>
        <shadow val="0"/>
        <u val="none"/>
        <vertAlign val="baseline"/>
        <sz val="10"/>
        <color theme="1"/>
        <name val="Times New Roman"/>
        <family val="1"/>
        <scheme val="none"/>
      </font>
      <numFmt numFmtId="19" formatCode="dd/mm/yyyy"/>
    </dxf>
    <dxf>
      <font>
        <b val="0"/>
        <i val="0"/>
        <strike val="0"/>
        <condense val="0"/>
        <extend val="0"/>
        <outline val="0"/>
        <shadow val="0"/>
        <u val="none"/>
        <vertAlign val="baseline"/>
        <sz val="10"/>
        <color theme="1"/>
        <name val="Times New Roman"/>
        <family val="1"/>
        <scheme val="none"/>
      </font>
      <numFmt numFmtId="6" formatCode="#,##0_);[Red]\(#,##0\)"/>
    </dxf>
    <dxf>
      <font>
        <b val="0"/>
        <i val="0"/>
        <strike val="0"/>
        <condense val="0"/>
        <extend val="0"/>
        <outline val="0"/>
        <shadow val="0"/>
        <u val="none"/>
        <vertAlign val="baseline"/>
        <sz val="10"/>
        <color theme="1"/>
        <name val="Times New Roman"/>
        <family val="1"/>
        <scheme val="none"/>
      </font>
    </dxf>
    <dxf>
      <font>
        <b val="0"/>
        <i val="0"/>
        <strike val="0"/>
        <condense val="0"/>
        <extend val="0"/>
        <outline val="0"/>
        <shadow val="0"/>
        <u val="none"/>
        <vertAlign val="baseline"/>
        <sz val="10"/>
        <color theme="1"/>
        <name val="Times New Roman"/>
        <family val="1"/>
        <scheme val="none"/>
      </font>
    </dxf>
    <dxf>
      <font>
        <b val="0"/>
        <i val="0"/>
        <strike val="0"/>
        <condense val="0"/>
        <extend val="0"/>
        <outline val="0"/>
        <shadow val="0"/>
        <u val="none"/>
        <vertAlign val="baseline"/>
        <sz val="10"/>
        <color theme="1"/>
        <name val="Times New Roman"/>
        <family val="1"/>
        <scheme val="none"/>
      </font>
    </dxf>
    <dxf>
      <font>
        <b val="0"/>
        <i val="0"/>
        <strike val="0"/>
        <condense val="0"/>
        <extend val="0"/>
        <outline val="0"/>
        <shadow val="0"/>
        <u val="none"/>
        <vertAlign val="baseline"/>
        <sz val="10"/>
        <color theme="1"/>
        <name val="Times New Roman"/>
        <family val="1"/>
        <scheme val="none"/>
      </font>
    </dxf>
    <dxf>
      <font>
        <b val="0"/>
        <i val="0"/>
        <strike val="0"/>
        <condense val="0"/>
        <extend val="0"/>
        <outline val="0"/>
        <shadow val="0"/>
        <u val="none"/>
        <vertAlign val="baseline"/>
        <sz val="10"/>
        <color theme="1"/>
        <name val="Times New Roman"/>
        <family val="1"/>
        <scheme val="none"/>
      </font>
    </dxf>
    <dxf>
      <font>
        <b val="0"/>
        <i val="0"/>
        <strike val="0"/>
        <condense val="0"/>
        <extend val="0"/>
        <outline val="0"/>
        <shadow val="0"/>
        <u val="none"/>
        <vertAlign val="baseline"/>
        <sz val="10"/>
        <color theme="1"/>
        <name val="Times New Roman"/>
        <family val="1"/>
        <scheme val="none"/>
      </font>
    </dxf>
    <dxf>
      <font>
        <b val="0"/>
        <i val="0"/>
        <strike val="0"/>
        <condense val="0"/>
        <extend val="0"/>
        <outline val="0"/>
        <shadow val="0"/>
        <u val="none"/>
        <vertAlign val="baseline"/>
        <sz val="10"/>
        <color theme="1"/>
        <name val="Times New Roman"/>
        <family val="1"/>
        <scheme val="none"/>
      </font>
      <numFmt numFmtId="19" formatCode="dd/mm/yyyy"/>
      <alignment horizontal="left" vertical="bottom" textRotation="0" wrapText="0" indent="0" justifyLastLine="0" shrinkToFit="0" readingOrder="0"/>
    </dxf>
    <dxf>
      <font>
        <b val="0"/>
        <i val="0"/>
        <strike val="0"/>
        <condense val="0"/>
        <extend val="0"/>
        <outline val="0"/>
        <shadow val="0"/>
        <u val="none"/>
        <vertAlign val="baseline"/>
        <sz val="10"/>
        <color theme="1"/>
        <name val="Times New Roman"/>
        <family val="1"/>
        <scheme val="none"/>
      </font>
      <alignment horizontal="left" vertical="bottom" textRotation="0" wrapText="0" indent="0" justifyLastLine="0" shrinkToFit="0" readingOrder="0"/>
    </dxf>
    <dxf>
      <font>
        <b val="0"/>
        <i val="0"/>
        <strike val="0"/>
        <condense val="0"/>
        <extend val="0"/>
        <outline val="0"/>
        <shadow val="0"/>
        <u val="none"/>
        <vertAlign val="baseline"/>
        <sz val="10"/>
        <color theme="1"/>
        <name val="Times New Roman"/>
        <family val="1"/>
        <scheme val="none"/>
      </font>
      <numFmt numFmtId="19" formatCode="dd/mm/yyyy"/>
      <alignment horizontal="left" vertical="bottom" textRotation="0" wrapText="0" indent="0" justifyLastLine="0" shrinkToFit="0" readingOrder="0"/>
    </dxf>
    <dxf>
      <font>
        <b val="0"/>
        <i val="0"/>
        <strike val="0"/>
        <condense val="0"/>
        <extend val="0"/>
        <outline val="0"/>
        <shadow val="0"/>
        <u val="none"/>
        <vertAlign val="baseline"/>
        <sz val="10"/>
        <color theme="1"/>
        <name val="Times New Roman"/>
        <family val="1"/>
        <scheme val="none"/>
      </font>
      <alignment horizontal="left" vertical="center" textRotation="0" wrapText="0" indent="0" justifyLastLine="0" shrinkToFit="0" readingOrder="0"/>
    </dxf>
    <dxf>
      <font>
        <b val="0"/>
        <i val="0"/>
        <strike val="0"/>
        <condense val="0"/>
        <extend val="0"/>
        <outline val="0"/>
        <shadow val="0"/>
        <u val="none"/>
        <vertAlign val="baseline"/>
        <sz val="10"/>
        <color theme="1"/>
        <name val="Times New Roman"/>
        <family val="1"/>
        <scheme val="none"/>
      </font>
      <alignment horizontal="left" vertical="center" textRotation="0" wrapText="0" indent="0" justifyLastLine="0" shrinkToFit="0" readingOrder="0"/>
    </dxf>
    <dxf>
      <border outline="0">
        <top style="thin">
          <color rgb="FF8DA1DE"/>
        </top>
      </border>
    </dxf>
    <dxf>
      <font>
        <b val="0"/>
        <i val="0"/>
        <strike val="0"/>
        <condense val="0"/>
        <extend val="0"/>
        <outline val="0"/>
        <shadow val="0"/>
        <u val="none"/>
        <vertAlign val="baseline"/>
        <sz val="10"/>
        <color theme="1"/>
        <name val="Times New Roman"/>
        <family val="1"/>
        <scheme val="none"/>
      </font>
    </dxf>
    <dxf>
      <font>
        <b/>
        <i val="0"/>
        <strike val="0"/>
        <condense val="0"/>
        <extend val="0"/>
        <outline val="0"/>
        <shadow val="0"/>
        <u val="none"/>
        <vertAlign val="baseline"/>
        <sz val="10"/>
        <color rgb="FF000000"/>
        <name val="Times New Roman"/>
        <family val="1"/>
        <scheme val="none"/>
      </font>
      <fill>
        <patternFill patternType="solid">
          <fgColor indexed="64"/>
          <bgColor rgb="FFFFFF00"/>
        </patternFill>
      </fill>
      <alignment horizontal="center" vertical="center" textRotation="0" wrapText="1" indent="0" justifyLastLine="0" shrinkToFit="0" readingOrder="0"/>
      <border diagonalUp="0" diagonalDown="0" outline="0">
        <left style="thin">
          <color rgb="FF8DA1DE"/>
        </left>
        <right style="thin">
          <color rgb="FF8DA1DE"/>
        </right>
        <top/>
        <bottom/>
      </border>
    </dxf>
    <dxf>
      <font>
        <name val="Times New Roman"/>
        <family val="1"/>
        <scheme val="none"/>
      </font>
    </dxf>
    <dxf>
      <font>
        <name val="Times New Roman"/>
        <family val="1"/>
        <scheme val="none"/>
      </font>
    </dxf>
    <dxf>
      <font>
        <name val="Times New Roman"/>
        <family val="1"/>
        <scheme val="none"/>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pivotCacheDefinition" Target="pivotCache/pivotCacheDefinition1.xml"/><Relationship Id="rId4" Type="http://schemas.openxmlformats.org/officeDocument/2006/relationships/worksheet" Target="worksheets/sheet4.xml"/><Relationship Id="rId9" Type="http://schemas.openxmlformats.org/officeDocument/2006/relationships/calcChain" Target="calcChain.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Hùng MrLonely" refreshedDate="45984.784171180552" createdVersion="8" refreshedVersion="8" minRefreshableVersion="3" recordCount="2278" xr:uid="{C79FEB57-34FB-4201-A672-9713A440DB98}">
  <cacheSource type="worksheet">
    <worksheetSource name="Table1"/>
  </cacheSource>
  <cacheFields count="31">
    <cacheField name="Mã khách hàng" numFmtId="0">
      <sharedItems containsBlank="1" count="163">
        <s v="KL00117"/>
        <s v="KL00020"/>
        <s v="CLEVERFOOD"/>
        <s v="cleverfood0006"/>
        <s v="KL00175"/>
        <s v="KL00187"/>
        <s v="KL.HN003"/>
        <s v="KL00102"/>
        <s v="KL00182"/>
        <s v="KL00057"/>
        <s v="KL00161"/>
        <s v="KL00186"/>
        <s v="KL00193"/>
        <s v="KL00045"/>
        <s v="KL00167"/>
        <s v="KL.HN008"/>
        <s v="KL00188"/>
        <s v="KL00190"/>
        <s v="KL00191"/>
        <s v="KL00176"/>
        <s v="KL00185"/>
        <s v="KL00068"/>
        <s v="KL00082"/>
        <s v="KL00177"/>
        <s v="KL00106"/>
        <s v="KL00196"/>
        <s v="KL00056"/>
        <s v="KL00065"/>
        <s v="KL00155"/>
        <s v="KL00172"/>
        <s v="KL00103"/>
        <s v="KL00099"/>
        <s v="KL00168"/>
        <s v="HUYENANH"/>
        <s v="KL00189"/>
        <s v="KL00192"/>
        <s v="KL00066"/>
        <s v="KL00053"/>
        <s v="KL00181"/>
        <s v="KL00145"/>
        <s v="KL00174"/>
        <s v="Eco001"/>
        <s v="KL00015"/>
        <s v="KL00014"/>
        <s v="KL00085"/>
        <s v="KL.HN007"/>
        <s v="KL00202"/>
        <s v="KL00194"/>
        <s v="KL00184"/>
        <s v="KL00201"/>
        <s v="KL00142"/>
        <s v="KL00152"/>
        <s v="KL00143"/>
        <s v="KL00028"/>
        <s v="KK"/>
        <s v="KL00073"/>
        <s v="KL.HN001"/>
        <s v="KL00016"/>
        <s v="KL00047"/>
        <s v="KL00052"/>
        <s v="KL00109"/>
        <s v="KL00119"/>
        <s v="KL00105"/>
        <s v="KL00124"/>
        <s v="KL00133"/>
        <s v="KL00136"/>
        <s v="KL00162"/>
        <s v="LIENCHAU"/>
        <s v="KL00163"/>
        <s v="KL00164"/>
        <s v="KL00169"/>
        <s v="KL00173"/>
        <s v="KL00159"/>
        <s v="KL00158"/>
        <s v="KL00199"/>
        <s v="KL00200"/>
        <s v="KL.HN"/>
        <s v="KL.SG"/>
        <s v="EASYMART"/>
        <s v="easymartE04"/>
        <s v="GTGL"/>
        <s v="TOMITA"/>
        <s v="TTMFARM"/>
        <s v="TTMFARMP9"/>
        <s v="TTMFARMP5"/>
        <s v="TTMFARMC423"/>
        <s v="TTMFARMP2"/>
        <s v="TTMFARM2TT1B"/>
        <s v="TTMFARMT3"/>
        <s v="TTMFARMS1.0101.S19"/>
        <s v="TTMFARMT2"/>
        <s v="TTMFARMG378"/>
        <s v="UNIT"/>
        <s v="Unit0002"/>
        <s v="Unit0014"/>
        <s v="Unit0003"/>
        <s v="Unit0011"/>
        <s v="Unit0012"/>
        <s v="Unit0010"/>
        <s v="Unit0008"/>
        <s v="Unit0007"/>
        <s v="Unit0004"/>
        <s v="Unit0001"/>
        <s v="Unit0009"/>
        <s v="FRUITS"/>
        <s v="ACM"/>
        <s v="SONGNGOC"/>
        <s v="SANHDIEU"/>
        <s v="SANHDIEU-004"/>
        <s v="REALFMART"/>
        <s v="VIETY"/>
        <s v="KL00090"/>
        <s v="readymart001"/>
        <s v="KL00114"/>
        <s v="KL00116"/>
        <s v="KL00130"/>
        <s v="KL00153"/>
        <s v="readymart005"/>
        <s v="readymart006"/>
        <s v="READYMART"/>
        <s v="readymart002"/>
        <s v="readymart004"/>
        <s v="readymart003"/>
        <s v="DALATFARM011"/>
        <s v="DALATFARM012"/>
        <s v="DALATFARM009"/>
        <s v="DALATFARM002"/>
        <s v="DALATFARM010"/>
        <s v="DALATFARM003"/>
        <s v="DALATFARM004"/>
        <s v="DALATFARM007"/>
        <s v="DALATFARM"/>
        <s v="DALATFARM013"/>
        <s v="FINEMART"/>
        <s v="FINEMART01"/>
        <s v="FINEMART02"/>
        <s v="FINEMART04"/>
        <s v="Green001"/>
        <s v="Green002"/>
        <s v="Green004"/>
        <s v="Green003"/>
        <s v="Green005"/>
        <s v="KL00092"/>
        <s v="KL00198"/>
        <s v="HAPPYMART"/>
        <s v="HappyMart0004"/>
        <s v="HappyMart0002"/>
        <s v="HappyMart0003"/>
        <s v="HappyMart0001"/>
        <s v="SHINSEN"/>
        <s v="AEONBINHDUONG"/>
        <s v="AEONHOCHIMINH"/>
        <s v="AEON"/>
        <s v="SOI-HNI-HMI-2785"/>
        <m u="1"/>
        <s v="GS25" u="1"/>
        <s v="GS25-003" u="1"/>
        <s v="KF" u="1"/>
        <s v="GDVN" u="1"/>
        <s v="INTIMEXDANANG" u="1"/>
        <s v="JMART" u="1"/>
        <s v="HTL" u="1"/>
        <s v="LOCAL" u="1"/>
      </sharedItems>
    </cacheField>
    <cacheField name="Tên Khách hàng" numFmtId="0">
      <sharedItems containsBlank="1" count="108">
        <s v="834 Trần Phú, Cẩm Thạch, Cẩm Phả, Quảng Ninh"/>
        <s v="Tòa nhà T6-08 Tổng cục V KĐT Nam Cường, Phường Cổ Nhuế, quận Bắc Từ Liêm, thành phố Hà Nội"/>
        <s v="Thôn Sen Hồ, Xã Lệ Chi, Huyện Gia Lâm, Thành phố Hà Nội, Việt Nam"/>
        <s v="Đối diện sảnh tòa CT-B Chung cư Sun Square, Mỹ Đình 2, Từ Liêm, HN"/>
        <s v="Thị trấn Sóc Sơn"/>
        <s v="Số 9 Tu Hoàng, Nam Từ Liêm (ngã 4 Nhổn)"/>
        <s v="FLC Đại Mỗ, Tây Mỗ, Nam Từ Liêm, Hà Nội"/>
        <s v="99 Trần Bình, phường Mỹ Đình 2, Nam Từ Liêm, thành phố Hà Nội"/>
        <s v="S1.07 Vinhomes Ocean Park, Đa Tốn, Gia Lâm, Hà Nội"/>
        <s v="Siêu Thị Phú Sơn, xã Kỳ Liên, huyện Kỳ Anh, tỉnh Hà Tĩnh"/>
        <s v="Chung cư Osaka Ngõ 48 Ngọc Hồi, Phường Hoàng Liệt, Quận Hoàng Mai"/>
        <s v="Chung cư New City - Lai Xá - Kim Chung - Hoài Đức - Hà Nội"/>
        <s v="876 Bạch Đằng, Hà Nội"/>
        <s v="Tập thể kho 708 , Ngọc Hồi , Thanh Trì , Hà Nội"/>
        <s v="151 Minh Khai, Thành phố Bắc Giang"/>
        <s v="Nhà 54 ngõ 51 Tam Khương, Khương Thượng, Đống Đa, Hà Nội"/>
        <s v="Tòa H2.02 Ocean Park - Trâu Quỳ, Gia Lâm, Hà Nội"/>
        <s v="Tòa H3.03 Ocean Park - Trâu Quỳ, Gia Lâm, Hà Nội"/>
        <s v="Khu nhà ở Dragon Village, Đường 15, Phường Phú Hữu, Thành phố Thủ Đức, Thành phố Hồ Chí Minh"/>
        <s v="Tòa H1.18 - Vin Masterise - Gia Lâm - Hà Nội"/>
        <s v="Eco Mart ki-ốt 7 T2 Blue Start Trâu Quỳ"/>
        <s v="Eco Mart , toà 143 Trần Phú, quận Hà Đông, thành phố Hà Nội"/>
        <s v="đối diên winmart đội 2 Xuân Bách, huyện Sóc Sơn, thành phố Hà Nội"/>
        <s v="Tổ 7 Thị trấn Sóc Sơn, Sóc Sơn"/>
        <s v="84 Huyền Quang- Ninh Xá- Bắc Ninh"/>
        <s v="444 Hoàng Hoa Thám, Ba Đình, Hà Nội"/>
        <s v="S1.03 Vin Ocean Park, huyện Gia Lâm, Thành phố Hà Nội"/>
        <s v="Spendora An Khánh, Hoài Đức, thành phố Hà Nội"/>
        <s v="Sảnh B - 82 Nguyễn Tuân, quận Thanh Xuân, thành phố Hà Nội"/>
        <s v="R1.05 Ocean Park, Đa Tốn, Gia Lâm, Hà Nội"/>
        <s v="H mart - s2.12 Vin Ocean park, Đa Tốn, Gia Lâm, Hà Nội"/>
        <s v="Hada mart, N3 ecohome 3"/>
        <s v="93 Trần Đình Xu, Phường Cầu Ông Lãnh, Thành phố Hồ Chí Minh, Việt Nam"/>
        <s v="Tòa nhà Doji - Lô 8, Đường Lê Hồng Phong, Phường Đông Khê, Quận Ngô Quyền, Hải Phòng"/>
        <s v="Số nhà 28 ngách 46 ngõ 1 Bùi Xương Trạch - Thanh Xuân - HN"/>
        <s v="V-Mart, Số 135 Cửu Việt, Trâu Quỳ, Gia Lâm, Hà Nội"/>
        <s v="tòa S102 Vinhomes Smartcity, Tây Mỗ, Nam Từ Liêm, Hà Nội"/>
        <s v="S1.08 Vinhomes Ocean Park, Đa Tốn, Gia Lâm, Hà Nội"/>
        <s v="52-54 Đường số 1, Khu nhà ở Phước Kiển, ấp 4, Xã Nhà Bè, Thành phố Hồ Chí Minh, Việt Nam"/>
        <s v="Số 213 Đồng Hòa, Kiến An, Hải Phòng"/>
        <s v="Số 81, Đường Nguyễn Hoàng Tôn, Phường Xuân La, Quận Tây Hồ, Xuân La, Tây Hồ, Hà Nội, Việt Nam"/>
        <s v="nhà 10, ngõ 62 phố Vĩnh Phúc Ba ĐÌnh ( Đối diện trường THCS Hoàng Hoa Thám)"/>
        <s v="55 Vạn Bảo, Ba Đình, HN"/>
        <s v="79 ngõ 2 Đại Lộ Thăng Long, Nam Từ Liêm, thành phố Hà Nội"/>
        <s v="SH27,27 tòa CT2 Chung cư iec Tứ Hiệp Thanh Trì Hà Nội"/>
        <s v="Siêu thị TH's Mart, toà SA5 Vinhome Smart Tây Mỗ Nam Từ Liêm"/>
        <s v="TD Mart, Sunshine Dương Văn Bé (Mở mới), Mai Động, Hoàng Mai, HN"/>
        <s v="TD Mart tầng 1 tòa glexico ngõ 885 Tam Trinh, Hoàng Mai. Hà Nội"/>
        <s v="Số 15, Villa 2 Huyndai, Hà Trì 5, Hà Cầu, Hà Đông"/>
        <s v="K11 Nguyễn Cao Luyện, KĐT Việt Hưng, Long Biên, Hà Nội"/>
        <s v="toà no2, 87 lĩnh nam, Hoàng Mai."/>
        <s v="H1 - TM11 chung cư Hope residence phúc đồng, Long Biên, Hà Nội"/>
        <s v="Số 23, Liền kề 11, Khu đô thị Xa La, Phường Phúc La, Quận Hà Đông, Thành phố Hà Nội, Việt Nam"/>
        <s v="toà Ruby3 Phúc Lợi, Phúc Đồng, Long Biên, thành phố Hà Nội"/>
        <s v="SA2 the Sakura Vinhomes Smartcity, Tây Mỗ, Nam Từ Liêm, Hà Nội"/>
        <s v="Siêu thị Cara Mart (Citimart), tòa S1 Sunshine khu Ciputra, Đông Ngạc, Bắc Từ Liêm, HN"/>
        <s v="Số 8, Nguyễn Khắc Viện, Phường Phú Mỹ Hưng, Quận 7, thành phố Hồ Chí Minh"/>
        <s v="K Mart , Spendora An Khánh, Hoài Đức, Hà Nội"/>
        <s v="Thực phẩm xanh Kiôt 16 V8 tòa Vesta Phú Lãm, Hà Đông"/>
        <s v="122 Cao Thắng, P. Trần Hưng Đạo, TP. Hạ Long, tỉnh Quảng Ninh"/>
        <s v="Cmart CT19T1 Tòa nhà Lucky House Kiến Hưng, KĐT Mậu Lương, quận Hà Đông, thành phố Hà Nội"/>
        <s v="Thôn Thượng, Xã Phùng xá, Huyện Mỹ Đức, Thành phố Hà Nội, Việt Nam"/>
        <s v="Chung cư viện bỏng Lê Hữu Trác, Hà Đông, Hà Nội"/>
        <s v="Chung cư Intracom, Vĩnh Ngọc, Đông Anh, Hà Nội"/>
        <s v="Siêu thị C Mart -  toà B chung cư Hoàng Huy Commerce, Võ Nguyên Giáp, Lê Chân, Hải Phòng"/>
        <s v="Tầng 4, tòa nhà Grand Tower, dự án Hoàng Huy - Sở Dầu, khu đô thị 2A Sở Dầu, Phường Hồng Bàng, Thành phố Hải Phòng, Việt Nam"/>
        <s v="Số 90 Ngách 51 Ngõ Linh Quang, P. Văn Chương, Q. Đống Đa, TP. Hà Nội"/>
        <s v="Thực phẩm xanh (Hệ thống Cmart) - V5 The Vespa Phú Lãm, Hà Đông"/>
        <s v="TTTM Phú Lộc Plaza, Đường Lý Thường Kiệt, Phường Hoàng Văn Thụ, Thành phố Lạng Sơn, Lạng Sơn, Việt_x000a_Nam"/>
        <s v="CT2 Mễ Trì, Phường Mễ Trì, Quận Nam Từ Liêm, Hà Nội"/>
        <s v="Sảnh 2 Tòa B chung cư IA20 Ciputra, P. Đông Ngạc, Q. Bắc Từ Liêm, Hà Nội"/>
        <s v="Minh An Mart S302 Vinhomes Smart City"/>
        <s v="TC2 the Canopy Residences Vinhome Smart Tây Mỗ Nam Từ Liêm"/>
        <m/>
        <s v="CHỊ THU CÚC ( READY MART)"/>
        <s v="SG"/>
        <s v="Số nhà 19, ngách 371/53 đường Đại Mỗ, Phường Tây Mỗ, Thành phố Hà Nội, Việt Nam"/>
        <s v="CÔNG TY CỔ PHẦN TRANG TRẠI TOMITA VIỆT NAM"/>
        <s v="CÔNG TY TNHH ĐẦU TƯ VÀ PHÁT TRIỂN TTM FARM"/>
        <s v="CÔNG TY TNHH HÀNG TIÊU DÙNG UNIT"/>
        <s v="CÔNG TY CP VIETNAM FRUITS AND MORE"/>
        <s v="CÔNG TY TNHH MỘT THÀNH VIÊN HỘI NHẬP PHÁT TRIỂN ĐÔNG HƯNG"/>
        <s v="CÔNG TY TNHH MTV SONG NGỌC"/>
        <s v="CÔNG TY TNHH PHÂN PHỐI SÀNH ĐIỆU"/>
        <s v="CÔNG TY TNHH PHÂN PHỐI SÀNH ĐIỆU - CHI NHÁNH HÀ NỘI"/>
        <s v="CÔNG TY TNHH ĐẦU TƯ PHÁT TRIỂN KINH DOANH TOÀN THẮNG"/>
        <s v="CÔNG TY TNHH VIỆT Ý HÀ NỘI CENTER"/>
        <s v="CHỊ HÀ THỊ CÚC (READY MART)"/>
        <s v="Dalatfarm"/>
        <s v="FINEMART"/>
        <s v="GREEN MART 183 Hoàng Mai"/>
        <s v="GREEN MART 48 Trần Kim Xuyến"/>
        <s v="GREEN MART Vinhomes Ocean Park - Khu Pavilion tòa P4"/>
        <s v="GREEN MART Vinhomes Ocean Park - Khu vip Ruby tòa R102"/>
        <s v="GREEN MART Vinhomes Smart City"/>
        <s v="Green mart- hope resident"/>
        <s v="Green Mart (hệ thống green mart)"/>
        <s v="CÔNG TY TNHH HAPPY MART"/>
        <s v="CÔNG TY CỔ PHẦN SHINSEN GROUP"/>
        <s v="CÔNG TY TNHH AEON VIỆT NAM"/>
        <s v="CÔNG TY CỔ PHẦN SÓI BIỂN TRUNG THỰC"/>
        <s v="06 Đường A05, KDC Palm Residence, KP19, Phường Bình Trưng, Thành phố Hồ Chí Minh" u="1"/>
        <s v="138 - 142 Hai Bà Trưng, Phường Sài Gòn, TP. Hồ Chí Minh" u="1"/>
        <s v="Văn phòng B, tầng 5, TN Taisei Square Hanoi, 289 Khuất Duy Tiến, phường Đại Mỗ, thành phố Hà Nội" u="1"/>
        <s v="571 Huỳnh Tấn Phát, Phường Tân Thuận, TP. Hồ Chí Minh, Việt Nam" u="1"/>
        <s v="Tầng 8, Toà nhà An Khánh, Số 63 Phạm Ngọc Thạch, Phường Xuân Hoà,Thành phố Hồ Chí Minh, Việt Nam" u="1"/>
        <s v="46 Phan Đình Phùng, Phường Hải Châu, TP. Đà Nẵng, Việt Nam" u="1"/>
        <s v="L1 – 01, L1 – 02B Tầng 1, Tòa nhà Gold View, 346 Bến Vân Đồn, Phường Vĩnh Hội, T.P Hồ Chí Minh, Việt Nam" u="1"/>
      </sharedItems>
    </cacheField>
    <cacheField name="Ngày hạch toán" numFmtId="0">
      <sharedItems containsDate="1" containsBlank="1" containsMixedTypes="1" minDate="2022-01-03T00:00:00" maxDate="2025-11-22T00:00:00"/>
    </cacheField>
    <cacheField name="Số chứng từ" numFmtId="0">
      <sharedItems containsDate="1" containsBlank="1" containsMixedTypes="1" minDate="2025-01-02T00:00:00" maxDate="2025-01-03T00:00:00"/>
    </cacheField>
    <cacheField name="Ngày hóa đơn" numFmtId="14">
      <sharedItems containsDate="1" containsBlank="1" containsMixedTypes="1" minDate="2022-01-03T00:00:00" maxDate="2025-11-22T00:00:00"/>
    </cacheField>
    <cacheField name="Số hóa đơn" numFmtId="0">
      <sharedItems containsBlank="1" containsMixedTypes="1" containsNumber="1" containsInteger="1" minValue="231" maxValue="1835775"/>
    </cacheField>
    <cacheField name="Diễn giải" numFmtId="0">
      <sharedItems containsBlank="1"/>
    </cacheField>
    <cacheField name="Tiền hàng" numFmtId="0">
      <sharedItems containsString="0" containsBlank="1" containsNumber="1" minValue="0" maxValue="1100000000"/>
    </cacheField>
    <cacheField name="Tiền chiết khấu" numFmtId="0">
      <sharedItems containsString="0" containsBlank="1" containsNumber="1" containsInteger="1" minValue="0" maxValue="7319435"/>
    </cacheField>
    <cacheField name="Tiền VAT" numFmtId="0">
      <sharedItems containsString="0" containsBlank="1" containsNumber="1" minValue="-434524" maxValue="88000000"/>
    </cacheField>
    <cacheField name="Tổng giá trị" numFmtId="0">
      <sharedItems containsSemiMixedTypes="0" containsString="0" containsNumber="1" minValue="-5431549" maxValue="1188000000"/>
    </cacheField>
    <cacheField name="Phân loại" numFmtId="38">
      <sharedItems containsBlank="1"/>
    </cacheField>
    <cacheField name="Ngày Thanh toán" numFmtId="14">
      <sharedItems containsNonDate="0" containsDate="1" containsString="0" containsBlank="1" minDate="2024-03-11T00:00:00" maxDate="2025-11-19T00:00:00"/>
    </cacheField>
    <cacheField name="Chứng từ Thanh toán" numFmtId="0">
      <sharedItems containsBlank="1"/>
    </cacheField>
    <cacheField name="Số còn phải thu ĐK" numFmtId="164">
      <sharedItems containsSemiMixedTypes="0" containsString="0" containsNumber="1" minValue="-5431549" maxValue="51867664"/>
    </cacheField>
    <cacheField name="Giá Trị HD sau CK" numFmtId="38">
      <sharedItems containsSemiMixedTypes="0" containsString="0" containsNumber="1" minValue="-10822107" maxValue="1188000000"/>
    </cacheField>
    <cacheField name="Số tiền đã thu" numFmtId="0">
      <sharedItems containsString="0" containsBlank="1" containsNumber="1" minValue="-10822107" maxValue="1188000000"/>
    </cacheField>
    <cacheField name="Số còn phải thu" numFmtId="38">
      <sharedItems containsSemiMixedTypes="0" containsString="0" containsNumber="1" minValue="-2150296" maxValue="35390032.920000002"/>
    </cacheField>
    <cacheField name="Ngày tính CN" numFmtId="14">
      <sharedItems containsDate="1" containsMixedTypes="1" minDate="1899-12-30T00:00:00" maxDate="2025-11-22T00:00:00"/>
    </cacheField>
    <cacheField name="Số ngày được nợ" numFmtId="38">
      <sharedItems containsString="0" containsBlank="1" containsNumber="1" containsInteger="1" minValue="0" maxValue="30"/>
    </cacheField>
    <cacheField name="Hạn thanh toán" numFmtId="14">
      <sharedItems containsDate="1" containsMixedTypes="1" minDate="1899-12-30T00:00:00" maxDate="2104-03-07T00:00:00"/>
    </cacheField>
    <cacheField name="Số ngày nợ còn lại" numFmtId="164">
      <sharedItems containsMixedTypes="1" containsNumber="1" minValue="0" maxValue="28591.215910648149"/>
    </cacheField>
    <cacheField name="Nhóm nợ trước hạn" numFmtId="0">
      <sharedItems containsNonDate="0" containsString="0" containsBlank="1"/>
    </cacheField>
    <cacheField name="Số ngày quá hạn" numFmtId="0">
      <sharedItems/>
    </cacheField>
    <cacheField name="Nhóm nợ quá hạn" numFmtId="0">
      <sharedItems/>
    </cacheField>
    <cacheField name="Tháng HĐ" numFmtId="169">
      <sharedItems containsDate="1" containsMixedTypes="1" minDate="1899-12-30T00:00:00" maxDate="2104-03-07T00:00:00"/>
    </cacheField>
    <cacheField name="Tháng Thanh toán" numFmtId="169">
      <sharedItems containsSemiMixedTypes="0" containsNonDate="0" containsDate="1" containsString="0" minDate="1899-12-30T00:00:00" maxDate="2025-11-19T00:00:00"/>
    </cacheField>
    <cacheField name="Ghi chú" numFmtId="0">
      <sharedItems containsNonDate="0" containsString="0" containsBlank="1"/>
    </cacheField>
    <cacheField name="Trạng Thái ghi sổ" numFmtId="0">
      <sharedItems containsBlank="1"/>
    </cacheField>
    <cacheField name="NHÓM KHÁCH HÀNG" numFmtId="0">
      <sharedItems count="99">
        <s v="KL00117"/>
        <s v="KL00020"/>
        <s v="CLEVERFOOD"/>
        <s v="KL00175"/>
        <s v="KL00187"/>
        <s v="KL.HN003"/>
        <s v="KL00102"/>
        <s v="KL00182"/>
        <s v="KL00057"/>
        <s v="KL00161"/>
        <s v="KL00186"/>
        <s v="KL00193"/>
        <s v="KL00045"/>
        <s v="KL00167"/>
        <s v="KL.HN008"/>
        <s v="KL00188"/>
        <s v="KL00190"/>
        <s v="KL00191"/>
        <s v="KL00176"/>
        <s v="KL00185"/>
        <s v="KL00068"/>
        <s v="KL00082"/>
        <s v="KL00177"/>
        <s v="KL00106"/>
        <s v="KL00196"/>
        <s v="KL00056"/>
        <s v="KL00065"/>
        <s v="KL00155"/>
        <s v="KL00172"/>
        <s v="KL00103"/>
        <s v="KL00099"/>
        <s v="KL00168"/>
        <s v="HUYENANH"/>
        <s v="KL00189"/>
        <s v="KL00192"/>
        <s v="KL00066"/>
        <s v="KL00053"/>
        <s v="KL00181"/>
        <s v="KL00145"/>
        <s v="KL00174"/>
        <s v="Eco001"/>
        <s v="KL00015"/>
        <s v="KL00014"/>
        <s v="KL00085"/>
        <s v="KL.HN007"/>
        <s v="KL00202"/>
        <s v="KL00194"/>
        <s v="KL00184"/>
        <s v="KL00201"/>
        <s v="KL00142"/>
        <s v="KL00152"/>
        <s v="KL00143"/>
        <s v="KL00028"/>
        <s v="KK"/>
        <s v="KL00073"/>
        <s v="KL.HN001"/>
        <s v="KL00016"/>
        <s v="KL00047"/>
        <s v="KL00052"/>
        <s v="KL00109"/>
        <s v="KL00119"/>
        <s v="KL00105"/>
        <s v="KL00124"/>
        <s v="KL00133"/>
        <s v="KL00136"/>
        <s v="KL00162"/>
        <s v="LIENCHAU"/>
        <s v="KL00163"/>
        <s v="KL00164"/>
        <s v="KL00169"/>
        <s v="KL00173"/>
        <s v="KL00159"/>
        <s v="KL00158"/>
        <s v="KL00199"/>
        <s v="KL00200"/>
        <s v="KL"/>
        <s v="KL.SG"/>
        <s v="EASY"/>
        <s v="GTGT"/>
        <s v="TOMITA"/>
        <s v="TTMFARM"/>
        <s v="UNIT"/>
        <s v="FRUITS"/>
        <s v="AEON CITIMART"/>
        <s v="SONGNGOC"/>
        <s v="SÀNH ĐIỆU"/>
        <s v="REALFMART"/>
        <s v="VIỆT Ý"/>
        <s v="READY MART"/>
        <s v="DALATFARM"/>
        <s v="FINEMART"/>
        <s v="GREEN"/>
        <s v="KL00092"/>
        <s v="KL00198"/>
        <s v="HAPPYMART"/>
        <s v="SHINSEN"/>
        <s v="AEON MALL"/>
        <s v="SOI BIỂN"/>
        <e v="#N/A" u="1"/>
      </sharedItems>
    </cacheField>
    <cacheField name="TÊN NHÓM KHÁCH HÀNG" numFmtId="0">
      <sharedItems count="97">
        <s v="ANH CƯỜNG - QUẢNG NINH"/>
        <s v="Bách hóa Mai Linh (anh Dương)"/>
        <s v="CÔNG TY CỔ PHẦN THỰC PHẨM SẠCH CLEVERFOOD"/>
        <s v="CP PORK SHOP THANH LINH"/>
        <s v="Cửa hàng H 24h"/>
        <s v="Cửa hàng Tiện ích C Mart FLC Đại Mỗ"/>
        <s v="Cửa hàng tự chọn Quỳnh Anh"/>
        <s v="Cherry Mart - S1.07 Vinhomes Ocean Park"/>
        <s v="Chị Cẩm Nhung - Siêu Thị Phú Sơn"/>
        <s v="Chị Hà"/>
        <s v="Chị Huệ"/>
        <s v="Chị Huyền - SĐT 0916 931 659"/>
        <s v="chị Lan 0947835982"/>
        <s v="Chị Linh"/>
        <s v="CHỊ TRẦN MINH HẰNG"/>
        <s v="Daily H2.02 Ocean Park - Trâu Quỳ, Gia Lâm"/>
        <s v="Daily H3.03 Ocean Park - Trâu Quỳ, Gia Lâm"/>
        <s v="Daily Khu nhà ở Dragon Village, Thủ Đức"/>
        <s v="Daily Mart H1.18 Gia Lâm"/>
        <s v="Eco Mart"/>
        <s v="Eco Mart , toà 143 Trần Phú"/>
        <s v="Em Hằng đội 2 Xuân Bách"/>
        <s v="Em Linh"/>
        <s v="Em Nguyệt - Sach.Mart"/>
        <s v="Esmee Mart - 444 Hoàng Hoa Thám, Ba Đình, Hà Nội"/>
        <s v="Fresh &amp; Go Mart"/>
        <s v="Fresh Food"/>
        <s v="Gmart - Sảnh B - 82 Nguyễn Tuân"/>
        <s v="H mart - R1.05 Ocean Park, Đa Tốn, Gia Lâm"/>
        <s v="H mart-s2.12 Vin Ocean park"/>
        <s v="Hada mart, N3 ecohome 3"/>
        <s v="HỘ KINH DOANH MINIMART HÀ NỘI"/>
        <s v="HỘ KINH DOANH NGUYỄN THIÊN ĐẠT"/>
        <s v="Trần Thanh Vân"/>
        <s v="Văn Quyền Mart"/>
        <s v="Vi Oanh - V-mart"/>
        <s v="ViVy mart"/>
        <s v="Xanh Mart - S1.08 Vinhomes Ocean Park"/>
        <s v="CÔNG TY CỔ PHẦN THƯƠNG MẠI NỘI THẤT PHÚC ĐẠT"/>
        <s v="Chumi Mart"/>
        <s v="Eco xanh"/>
        <s v="Hộ kinh doanh Phúc Hậu (chị Liên sđt 0982164624)"/>
        <s v="Mini Mart, 79 ngõ 2 Đại Lộ Thăng Long"/>
        <s v="Minh Mart"/>
        <s v="Siêu thị Minh Nhi Mart"/>
        <s v="Siêu thị TH's Mart SA5"/>
        <s v="TD Mart"/>
        <s v="TD Mart Glexico"/>
        <s v="Tiện Ích Long Hương"/>
        <s v="Tiện Lợi Mart"/>
        <s v="THANH BÌNH MART"/>
        <s v="Thực phẩm sạch HT mart (Em Huyền) 0974617563"/>
        <s v="CÔNG TY TNHH ĐẦU TƯ K&amp;K"/>
        <s v="Link mart"/>
        <s v="Thực phẩm sạch Minh An SA2 the Sakura Vinhomes Smartcity, Tây Mỗ"/>
        <s v="Ms Quỳnh Siêu Thị Cara Mart"/>
        <s v="QUÁN HƯƠNG BẮC"/>
        <s v="K Mart , Spendora An Khánh"/>
        <s v="Thực phẩm xanh"/>
        <s v="SIÊU THỊ HOMEMART24H"/>
        <s v="Cmart CT19T1"/>
        <s v="CÔNG TY TNHH TRƯỜNG THỊNH"/>
        <s v="C Mart - Chung cư viện bỏng Hà Đông"/>
        <s v="LINKMART"/>
        <s v="Siêu thị C Mart - Hải Phòng"/>
        <s v="CHI NHÁNH CÔNG TY TNHH KINH DOANH TỔNG HỢP LIÊN CHÂU TẠI THÀNH PHỐ HẢI PHÒNG"/>
        <s v="Hộ kinh doanh thực phẩm Thiên Lý - Nguyễn Thị Ánh Nguyệt"/>
        <s v="Thực phẩm xanh (Hệ thống Cmart)"/>
        <s v="Nguyễn Thị Thuý An"/>
        <s v="Siêu thị Xanh CT2 Mễ Trì"/>
        <s v="Siêu thị Xanh CC IA20 Ciputra"/>
        <s v="Siêu thị Xanh N07B2 Thành Thái"/>
        <s v="Minh An Mart"/>
        <s v="Siêu thị TH's Mart TC2"/>
        <s v="HN"/>
        <s v="SG"/>
        <s v="CÔNG TY CỔ PHẦN THƯƠNG MẠI VÀ DỊCH VỤ EASYMART"/>
        <s v="CÔNG TY TNHH GTGL VIỆT NAM"/>
        <s v="CÔNG TY CỔ PHẦN TRANG TRẠI TOMITA VIỆT NAM"/>
        <s v="CÔNG TY TNHH ĐẦU TƯ VÀ PHÁT TRIỂN TTM FARM"/>
        <s v="CÔNG TY TNHH HÀNG TIÊU DÙNG UNIT"/>
        <s v="CÔNG TY CP VIETNAM FRUITS AND MORE"/>
        <s v="CÔNG TY TNHH MỘT THÀNH VIÊN HỘI NHẬP PHÁT TRIỂN ĐÔNG HƯNG"/>
        <s v="CÔNG TY TNHH MTV SONG NGỌC"/>
        <s v="CÔNG TY TNHH PHÂN PHỐI SÀNH ĐIỆU"/>
        <s v="CÔNG TY TNHH ĐẦU TƯ PHÁT TRIỂN KINH DOANH TOÀN THẮNG"/>
        <s v="CÔNG TY TNHH VIỆT Ý"/>
        <s v="READDY MART"/>
        <s v="Dalatfarm"/>
        <s v="FINEMART"/>
        <s v="GREEN MART"/>
        <s v="Green mart- hope resident"/>
        <s v="CÔNG TY TNHH HAPPY MART"/>
        <s v="CÔNG TY CỔ PHẦN SHINSEN GROUP"/>
        <s v="CÔNG TY TNHH AEON VIỆT NAM"/>
        <s v="CÔNG TY CỔ PHẦN SÓI BIỂN TRUNG THỰC"/>
        <e v="#N/A" u="1"/>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278">
  <r>
    <x v="0"/>
    <x v="0"/>
    <d v="2025-01-11T00:00:00"/>
    <s v="BH2319821"/>
    <m/>
    <m/>
    <s v="ĐƠN KHÁCH LẼ C6, THANH TOÁN LUN, CK 5%, SĐT : ANH CƯỜNG 0345.555.555 HOẶC SIÊU THỊ SĐT : 0385619979"/>
    <n v="4657425"/>
    <n v="232871"/>
    <n v="353964"/>
    <n v="4778518"/>
    <s v="Bán hàng"/>
    <d v="2025-03-18T00:00:00"/>
    <s v="PT2503/0063"/>
    <n v="0"/>
    <n v="4778518"/>
    <n v="4778518"/>
    <n v="0"/>
    <d v="2025-01-11T00:00:00"/>
    <n v="30"/>
    <d v="2025-02-10T00:00:00"/>
    <n v="0"/>
    <m/>
    <s v=""/>
    <s v="Đã thanh toán"/>
    <d v="2025-02-10T00:00:00"/>
    <d v="2025-03-18T00:00:00"/>
    <m/>
    <m/>
    <x v="0"/>
    <x v="0"/>
  </r>
  <r>
    <x v="0"/>
    <x v="0"/>
    <d v="2025-02-21T00:00:00"/>
    <s v="BH2321107"/>
    <m/>
    <m/>
    <s v="ĐƠN KHÁCH LẼ C6 , THANH TOÁN LUN , CK 5%,  SĐT NHẬN HÀNG : 0345.555.555 HOẶC 0385.619.979"/>
    <n v="4281156"/>
    <n v="214058"/>
    <n v="325368"/>
    <n v="4392466"/>
    <s v="Bán hàng"/>
    <d v="2025-03-18T00:00:00"/>
    <s v="PT2503/0064"/>
    <n v="0"/>
    <n v="4392466"/>
    <n v="4392466"/>
    <n v="0"/>
    <d v="2025-02-21T00:00:00"/>
    <n v="30"/>
    <d v="2025-03-23T00:00:00"/>
    <n v="0"/>
    <m/>
    <s v=""/>
    <s v="Đã thanh toán"/>
    <d v="2025-03-23T00:00:00"/>
    <d v="2025-03-18T00:00:00"/>
    <m/>
    <m/>
    <x v="0"/>
    <x v="0"/>
  </r>
  <r>
    <x v="0"/>
    <x v="0"/>
    <d v="2025-03-20T00:00:00"/>
    <s v="BH2321894"/>
    <m/>
    <m/>
    <s v="ĐƠN KHÁCH LẼ C6 , THANH TOÁN LUN , CK 5%,  SĐT NHẬN HÀNG : 0345.555.555  ANH CƯỜNG HOẶC 0334050893 CHỊ HẰNG"/>
    <n v="3066030"/>
    <n v="153302"/>
    <n v="233018"/>
    <n v="3145746"/>
    <s v="Bán hàng"/>
    <d v="2025-04-05T00:00:00"/>
    <s v="PT2504/0020"/>
    <n v="0"/>
    <n v="3145746"/>
    <n v="3145746"/>
    <n v="0"/>
    <d v="2025-03-20T00:00:00"/>
    <n v="30"/>
    <d v="2025-04-19T00:00:00"/>
    <n v="0"/>
    <m/>
    <s v=""/>
    <s v="Đã thanh toán"/>
    <d v="2025-04-19T00:00:00"/>
    <d v="2025-04-05T00:00:00"/>
    <m/>
    <m/>
    <x v="0"/>
    <x v="0"/>
  </r>
  <r>
    <x v="0"/>
    <x v="0"/>
    <d v="2025-04-11T00:00:00"/>
    <s v="BH2322525"/>
    <m/>
    <m/>
    <s v="ĐƠN KHÁCH LẼ C6 , THANH TOÁN LUN , STK NGƯỜI NHẬN : 103604888897 EM XUYẾN NGÂN HÀNG VIETIN BANK , CK 5%,  SĐT NHẬN HÀNG : 0345.555.555  ANH CƯỜNG HOẶC 0385619979 Số Siêu Thị"/>
    <n v="2820765"/>
    <n v="141038"/>
    <n v="214378"/>
    <n v="2894105"/>
    <s v="Bán hàng"/>
    <d v="2025-04-13T00:00:00"/>
    <s v="PT2504/0048"/>
    <n v="0"/>
    <n v="2894105"/>
    <n v="2894105"/>
    <n v="0"/>
    <d v="2025-04-11T00:00:00"/>
    <n v="30"/>
    <d v="2025-05-11T00:00:00"/>
    <n v="0"/>
    <m/>
    <s v=""/>
    <s v="Đã thanh toán"/>
    <d v="2025-05-11T00:00:00"/>
    <d v="2025-04-13T00:00:00"/>
    <m/>
    <m/>
    <x v="0"/>
    <x v="0"/>
  </r>
  <r>
    <x v="0"/>
    <x v="0"/>
    <d v="2025-05-15T00:00:00"/>
    <s v="BH2323547"/>
    <m/>
    <m/>
    <s v="ĐƠN KHÁCH LẼ C6 , THANH TOÁN LUN , STK NGƯỜI NHẬN : 103604888897 EM XUYẾN NGÂN HÀNG VIETIN BANK , CK 5%,  SĐT NHẬN HÀNG : 0345.555.555  ANH CƯỜNG HOẶC 0385619979 Số Siêu Thị"/>
    <n v="3966368"/>
    <n v="198318"/>
    <n v="301444"/>
    <n v="4069494"/>
    <s v="Bán hàng"/>
    <d v="2025-05-19T00:00:00"/>
    <s v="PT2505/0046"/>
    <n v="0"/>
    <n v="4069494"/>
    <n v="4069494"/>
    <n v="0"/>
    <d v="2025-05-15T00:00:00"/>
    <n v="30"/>
    <d v="2025-06-14T00:00:00"/>
    <n v="0"/>
    <m/>
    <s v=""/>
    <s v="Đã thanh toán"/>
    <d v="2025-06-14T00:00:00"/>
    <d v="2025-05-19T00:00:00"/>
    <m/>
    <m/>
    <x v="0"/>
    <x v="0"/>
  </r>
  <r>
    <x v="0"/>
    <x v="0"/>
    <d v="2025-06-24T00:00:00"/>
    <s v="BH2324798"/>
    <m/>
    <m/>
    <s v="ĐƠN KHÁCH LẼ C6 , THANH TOÁN LUN , STK NGƯỜI NHẬN : 103604888897 EM XUYẾN NGÂN HÀNG VIETIN BANK , CK 5%,  SĐT NHẬN HÀNG : 0345.555.555  ANH CƯỜNG HOẶC 0385619979 Số Siêu Thị"/>
    <n v="3262579"/>
    <n v="163129"/>
    <n v="247956"/>
    <n v="3347406"/>
    <s v="Bán hàng"/>
    <d v="2025-06-26T00:00:00"/>
    <s v="PT2506/0052"/>
    <n v="0"/>
    <n v="3347406"/>
    <n v="3347406"/>
    <n v="0"/>
    <d v="2025-06-24T00:00:00"/>
    <n v="30"/>
    <d v="2025-07-24T00:00:00"/>
    <n v="0"/>
    <m/>
    <s v=""/>
    <s v="Đã thanh toán"/>
    <d v="2025-07-24T00:00:00"/>
    <d v="2025-06-26T00:00:00"/>
    <m/>
    <m/>
    <x v="0"/>
    <x v="0"/>
  </r>
  <r>
    <x v="0"/>
    <x v="0"/>
    <d v="2025-08-02T00:00:00"/>
    <s v="BH2326189"/>
    <m/>
    <m/>
    <s v="ĐƠN KHÁCH LẼ C6 , THANH TOÁN LUN , STK NGƯỜI NHẬN : 103604888897 EM XUYẾN NGÂN HÀNG VIETIN BANK , CK 5%,  SĐT NHẬN HÀNG : 0345.555.555  ANH CƯỜNG HOẶC 0385619979 Số Siêu Thị"/>
    <n v="3896301"/>
    <n v="194815"/>
    <n v="296119"/>
    <n v="3997605"/>
    <s v="Bán hàng"/>
    <d v="2025-08-08T00:00:00"/>
    <s v="PT/C6-0011"/>
    <n v="0"/>
    <n v="3997605"/>
    <n v="3997605"/>
    <n v="0"/>
    <d v="2025-08-02T00:00:00"/>
    <n v="30"/>
    <d v="2025-09-01T00:00:00"/>
    <n v="0"/>
    <m/>
    <s v=""/>
    <s v="Đã thanh toán"/>
    <d v="2025-09-01T00:00:00"/>
    <d v="2025-08-08T00:00:00"/>
    <m/>
    <m/>
    <x v="0"/>
    <x v="0"/>
  </r>
  <r>
    <x v="0"/>
    <x v="0"/>
    <d v="2025-08-20T00:00:00"/>
    <s v="BH2328633"/>
    <m/>
    <m/>
    <s v="ĐƠN KHÁCH LẼ C6 , THANH TOÁN LUN , STK NGƯỜI NHẬN : 103604888897 EM XUYẾN NGÂN HÀNG VIETIN BANK , CK 5% ( RIÊNG GÀ HUN KHÓI 300G CK THÊM 15%,)  SĐT NHẬN HÀNG : 0345.555.555  ANH CƯỜNG HOẶC 0385619979 Số Siêu Thị"/>
    <n v="3297288"/>
    <n v="164864"/>
    <n v="250594"/>
    <n v="3383018"/>
    <s v="Bán hàng"/>
    <d v="2025-08-23T00:00:00"/>
    <s v="PT/C6-0039"/>
    <n v="0"/>
    <n v="3383018"/>
    <n v="3383018"/>
    <n v="0"/>
    <d v="2025-08-20T00:00:00"/>
    <n v="30"/>
    <d v="2025-09-19T00:00:00"/>
    <n v="0"/>
    <m/>
    <s v=""/>
    <s v="Đã thanh toán"/>
    <d v="2025-09-19T00:00:00"/>
    <d v="2025-08-23T00:00:00"/>
    <m/>
    <m/>
    <x v="0"/>
    <x v="0"/>
  </r>
  <r>
    <x v="0"/>
    <x v="0"/>
    <d v="2025-10-01T00:00:00"/>
    <s v="BH2359779"/>
    <m/>
    <m/>
    <s v="anh cường quảng ninh"/>
    <n v="3511444"/>
    <n v="175572"/>
    <n v="266870"/>
    <n v="3602742"/>
    <s v="Bán hàng"/>
    <d v="2025-10-08T00:00:00"/>
    <s v="BC2210-0012"/>
    <n v="0"/>
    <n v="3602742"/>
    <n v="3602742"/>
    <n v="0"/>
    <d v="2025-10-01T00:00:00"/>
    <n v="30"/>
    <d v="2025-10-31T00:00:00"/>
    <n v="0"/>
    <m/>
    <s v=""/>
    <s v="Đã thanh toán"/>
    <d v="2025-10-31T00:00:00"/>
    <d v="2025-10-08T00:00:00"/>
    <m/>
    <m/>
    <x v="0"/>
    <x v="0"/>
  </r>
  <r>
    <x v="0"/>
    <x v="0"/>
    <d v="2025-10-08T00:00:00"/>
    <s v="BH2360792"/>
    <m/>
    <m/>
    <s v="anh cường quảng ninh"/>
    <n v="3241597"/>
    <n v="162080"/>
    <n v="246361"/>
    <n v="3325878"/>
    <s v="Bán hàng"/>
    <d v="2025-10-14T00:00:00"/>
    <s v="BC2210-0022"/>
    <n v="0"/>
    <n v="3325878"/>
    <n v="3325878"/>
    <n v="0"/>
    <d v="2025-10-08T00:00:00"/>
    <n v="30"/>
    <d v="2025-11-07T00:00:00"/>
    <n v="0"/>
    <m/>
    <s v=""/>
    <s v="Đã thanh toán"/>
    <d v="2025-11-07T00:00:00"/>
    <d v="2025-10-14T00:00:00"/>
    <m/>
    <m/>
    <x v="0"/>
    <x v="0"/>
  </r>
  <r>
    <x v="0"/>
    <x v="0"/>
    <d v="2025-10-27T00:00:00"/>
    <s v="BH2364134"/>
    <m/>
    <m/>
    <s v="Bán hàng ANH CƯỜNG - QUẢNG NINH"/>
    <n v="4030878"/>
    <n v="201544"/>
    <n v="306347"/>
    <n v="4135681"/>
    <s v="Bán hàng"/>
    <m/>
    <m/>
    <n v="0"/>
    <n v="4135681"/>
    <n v="0"/>
    <n v="4135681"/>
    <d v="2025-10-27T00:00:00"/>
    <n v="30"/>
    <d v="2025-11-26T00:00:00"/>
    <n v="2.2159106481485651"/>
    <m/>
    <s v=""/>
    <s v=""/>
    <d v="2025-11-26T00:00:00"/>
    <d v="1899-12-30T00:00:00"/>
    <m/>
    <m/>
    <x v="0"/>
    <x v="0"/>
  </r>
  <r>
    <x v="0"/>
    <x v="0"/>
    <d v="2025-06-26T00:00:00"/>
    <s v="HBTL25012063"/>
    <m/>
    <m/>
    <s v="hàng trả ( ch báo đổi 3 gói đối --&gt; nhưng mình đổi 2 gói vì ch đã bán đc 1 gói lỗi --&gt; nên cho Xtra 1 nửa giá gà 500g)"/>
    <m/>
    <n v="0"/>
    <n v="0"/>
    <n v="56973"/>
    <s v="Hàng trả"/>
    <d v="2025-06-26T00:00:00"/>
    <s v="HBTL25012063"/>
    <n v="0"/>
    <n v="-56973"/>
    <n v="-56973"/>
    <n v="0"/>
    <d v="2025-06-26T00:00:00"/>
    <n v="30"/>
    <d v="2025-07-26T00:00:00"/>
    <n v="0"/>
    <m/>
    <s v=""/>
    <s v="Đã thanh toán"/>
    <d v="2025-07-26T00:00:00"/>
    <d v="2025-06-26T00:00:00"/>
    <m/>
    <m/>
    <x v="0"/>
    <x v="0"/>
  </r>
  <r>
    <x v="1"/>
    <x v="1"/>
    <d v="2025-06-19T00:00:00"/>
    <s v="BH2324674"/>
    <m/>
    <m/>
    <s v="KHÁCH LẼ C6, THANH TOÁN LUN, CK 5%, SĐT : 0979638323 Anh Dương , SỐ TK NGƯỜI NHẬN CHUYỂN KHOẢN NCC : 19029591040021 ANH CƯỜNG - NGÂN HÀNG TECHCOMBANK"/>
    <n v="440586"/>
    <n v="22029"/>
    <n v="33485"/>
    <n v="452042"/>
    <s v="Bán hàng"/>
    <d v="2025-07-08T00:00:00"/>
    <s v="PT2507/0015"/>
    <n v="0"/>
    <n v="452042"/>
    <n v="452042"/>
    <n v="0"/>
    <d v="2025-06-19T00:00:00"/>
    <m/>
    <d v="2025-06-19T00:00:00"/>
    <n v="0"/>
    <m/>
    <s v=""/>
    <s v="Đã thanh toán"/>
    <d v="2025-06-19T00:00:00"/>
    <d v="2025-07-08T00:00:00"/>
    <m/>
    <m/>
    <x v="1"/>
    <x v="1"/>
  </r>
  <r>
    <x v="2"/>
    <x v="2"/>
    <m/>
    <m/>
    <m/>
    <m/>
    <s v="CLEVERFOOD thanh toán công nợ T10.2024"/>
    <m/>
    <n v="0"/>
    <n v="0"/>
    <n v="3552445"/>
    <s v="Tồn đầu kỳ"/>
    <d v="2025-01-02T00:00:00"/>
    <s v="PT2501/0002"/>
    <n v="3552445"/>
    <n v="0"/>
    <n v="3552445"/>
    <n v="0"/>
    <d v="1899-12-30T00:00:00"/>
    <n v="0"/>
    <d v="1899-12-30T00:00:00"/>
    <n v="0"/>
    <m/>
    <s v=""/>
    <s v="Đã thanh toán"/>
    <d v="1899-12-30T00:00:00"/>
    <d v="2025-01-02T00:00:00"/>
    <m/>
    <m/>
    <x v="2"/>
    <x v="2"/>
  </r>
  <r>
    <x v="2"/>
    <x v="2"/>
    <d v="2025-01-03T00:00:00"/>
    <s v="BH2319530"/>
    <m/>
    <m/>
    <s v="cleverfood Toà A Goldseason, Quận Thanh Xuân, CK 4% CỐ ĐỊNH + 10% ĐƠN ĐẦU"/>
    <n v="1721178"/>
    <n v="172118"/>
    <n v="123925"/>
    <n v="1672985"/>
    <s v="Bán hàng"/>
    <d v="2025-04-29T00:00:00"/>
    <s v="PT2504/0087"/>
    <n v="0"/>
    <n v="1672985"/>
    <n v="1672985"/>
    <n v="0"/>
    <d v="2025-01-03T00:00:00"/>
    <m/>
    <d v="2025-01-03T00:00:00"/>
    <n v="0"/>
    <m/>
    <s v=""/>
    <s v="Đã thanh toán"/>
    <d v="2025-01-03T00:00:00"/>
    <d v="2025-04-29T00:00:00"/>
    <m/>
    <m/>
    <x v="2"/>
    <x v="2"/>
  </r>
  <r>
    <x v="2"/>
    <x v="2"/>
    <d v="2025-01-13T00:00:00"/>
    <s v="BH2319855"/>
    <m/>
    <m/>
    <s v="cleverfood Lữ Đoàn 136 Hồ Tùng Mậu"/>
    <n v="777606"/>
    <n v="0"/>
    <n v="62208"/>
    <n v="839814"/>
    <s v="Bán hàng"/>
    <d v="2025-04-29T00:00:00"/>
    <s v="PT2504/0087"/>
    <n v="0"/>
    <n v="839814"/>
    <n v="839814"/>
    <n v="0"/>
    <d v="2025-01-13T00:00:00"/>
    <m/>
    <d v="2025-01-13T00:00:00"/>
    <n v="0"/>
    <m/>
    <s v=""/>
    <s v="Đã thanh toán"/>
    <d v="2025-01-13T00:00:00"/>
    <d v="2025-04-29T00:00:00"/>
    <m/>
    <m/>
    <x v="2"/>
    <x v="2"/>
  </r>
  <r>
    <x v="2"/>
    <x v="2"/>
    <d v="2025-01-15T00:00:00"/>
    <s v="HBTL25010027"/>
    <m/>
    <m/>
    <s v="Hàng Trả - cleverfood Lữ Đoàn 136 Hồ Tùng Mậu - cleverfood0003"/>
    <m/>
    <n v="0"/>
    <n v="0"/>
    <n v="57641"/>
    <s v="Hàng trả"/>
    <d v="2025-04-29T00:00:00"/>
    <s v="PT2504/0087"/>
    <n v="0"/>
    <n v="-57641"/>
    <n v="-57641"/>
    <n v="0"/>
    <d v="2025-01-15T00:00:00"/>
    <m/>
    <d v="2025-01-15T00:00:00"/>
    <n v="0"/>
    <m/>
    <s v=""/>
    <s v="Đã thanh toán"/>
    <d v="2025-01-15T00:00:00"/>
    <d v="2025-04-29T00:00:00"/>
    <m/>
    <m/>
    <x v="2"/>
    <x v="2"/>
  </r>
  <r>
    <x v="2"/>
    <x v="2"/>
    <d v="2025-01-20T00:00:00"/>
    <s v="BH2320266"/>
    <m/>
    <m/>
    <s v="cleverfood Lữ Đoàn 136 Hồ Tùng Mậu"/>
    <n v="2191320"/>
    <n v="0"/>
    <n v="175306"/>
    <n v="2366626"/>
    <s v="Bán hàng"/>
    <d v="2025-04-25T00:00:00"/>
    <s v="PT2504/0073"/>
    <n v="0"/>
    <n v="2366626"/>
    <n v="2366626"/>
    <n v="0"/>
    <d v="2025-01-20T00:00:00"/>
    <m/>
    <d v="2025-01-20T00:00:00"/>
    <n v="0"/>
    <m/>
    <s v=""/>
    <s v="Đã thanh toán"/>
    <d v="2025-01-20T00:00:00"/>
    <d v="2025-04-25T00:00:00"/>
    <m/>
    <m/>
    <x v="2"/>
    <x v="2"/>
  </r>
  <r>
    <x v="2"/>
    <x v="2"/>
    <d v="2025-02-06T00:00:00"/>
    <s v="BH2320708"/>
    <m/>
    <m/>
    <s v="cleverfood Lữ Đoàn 136 Hồ Tùng Mậu"/>
    <n v="1106350"/>
    <n v="0"/>
    <n v="88508"/>
    <n v="1194858"/>
    <s v="Bán hàng"/>
    <d v="2025-04-25T00:00:00"/>
    <s v="PT2504/0073"/>
    <n v="0"/>
    <n v="1194858"/>
    <n v="1194858"/>
    <n v="0"/>
    <d v="2025-02-06T00:00:00"/>
    <m/>
    <d v="2025-02-06T00:00:00"/>
    <n v="0"/>
    <m/>
    <s v=""/>
    <s v="Đã thanh toán"/>
    <d v="2025-02-06T00:00:00"/>
    <d v="2025-04-25T00:00:00"/>
    <m/>
    <m/>
    <x v="2"/>
    <x v="2"/>
  </r>
  <r>
    <x v="2"/>
    <x v="2"/>
    <d v="2025-02-14T00:00:00"/>
    <s v="HBTL25010248"/>
    <m/>
    <m/>
    <s v="Hàng Trả - cleverfood Lữ Đoàn 136 Hồ Tùng Mậu - phiếu : PXTH016003028 - cleverfood0003"/>
    <m/>
    <n v="0"/>
    <n v="0"/>
    <n v="557178"/>
    <s v="Hàng trả"/>
    <d v="2025-04-25T00:00:00"/>
    <s v="PT2504/0073"/>
    <n v="0"/>
    <n v="-557178"/>
    <n v="-557178"/>
    <n v="0"/>
    <d v="2025-02-14T00:00:00"/>
    <m/>
    <d v="2025-02-14T00:00:00"/>
    <n v="0"/>
    <m/>
    <s v=""/>
    <s v="Đã thanh toán"/>
    <d v="2025-02-14T00:00:00"/>
    <d v="2025-04-25T00:00:00"/>
    <m/>
    <m/>
    <x v="2"/>
    <x v="2"/>
  </r>
  <r>
    <x v="2"/>
    <x v="2"/>
    <d v="2025-02-21T00:00:00"/>
    <s v="HBTL25010524"/>
    <m/>
    <m/>
    <s v="Hàng Trả - cleverfood Lữ Đoàn 136 Hồ Tùng Mậu - cleverfood0003"/>
    <m/>
    <n v="0"/>
    <n v="0"/>
    <n v="201724"/>
    <s v="Hàng trả"/>
    <d v="2025-04-25T00:00:00"/>
    <s v="PT2504/0073"/>
    <n v="0"/>
    <n v="-201724"/>
    <n v="-201724"/>
    <n v="0"/>
    <d v="2025-02-21T00:00:00"/>
    <m/>
    <d v="2025-02-21T00:00:00"/>
    <n v="0"/>
    <m/>
    <s v=""/>
    <s v="Đã thanh toán"/>
    <d v="2025-02-21T00:00:00"/>
    <d v="2025-04-25T00:00:00"/>
    <m/>
    <m/>
    <x v="2"/>
    <x v="2"/>
  </r>
  <r>
    <x v="2"/>
    <x v="2"/>
    <d v="2025-02-26T00:00:00"/>
    <s v="BH2321218"/>
    <m/>
    <m/>
    <s v="cleverfood Lữ Đoàn 21 Lê Đức Thọ"/>
    <n v="1013206"/>
    <n v="0"/>
    <n v="81056"/>
    <n v="1094262"/>
    <s v="Bán hàng"/>
    <d v="2025-04-25T00:00:00"/>
    <s v="PT2504/0073"/>
    <n v="0"/>
    <n v="1094262"/>
    <n v="1094262"/>
    <n v="0"/>
    <d v="2025-02-26T00:00:00"/>
    <m/>
    <d v="2025-02-26T00:00:00"/>
    <n v="0"/>
    <m/>
    <s v=""/>
    <s v="Đã thanh toán"/>
    <d v="2025-02-26T00:00:00"/>
    <d v="2025-04-25T00:00:00"/>
    <m/>
    <m/>
    <x v="2"/>
    <x v="2"/>
  </r>
  <r>
    <x v="2"/>
    <x v="2"/>
    <d v="2025-02-26T00:00:00"/>
    <s v="HBTL25010523"/>
    <m/>
    <m/>
    <s v="Hàng Trả - cleverfood Lữ Đoàn 21 Lê Đức Thọ - cleverfood0006"/>
    <m/>
    <n v="0"/>
    <n v="0"/>
    <n v="334349"/>
    <s v="Hàng trả"/>
    <d v="2025-04-25T00:00:00"/>
    <s v="PT2504/0073"/>
    <n v="0"/>
    <n v="-334349"/>
    <n v="-334349"/>
    <n v="0"/>
    <d v="2025-02-26T00:00:00"/>
    <m/>
    <d v="2025-02-26T00:00:00"/>
    <n v="0"/>
    <m/>
    <s v=""/>
    <s v="Đã thanh toán"/>
    <d v="2025-02-26T00:00:00"/>
    <d v="2025-04-25T00:00:00"/>
    <m/>
    <m/>
    <x v="2"/>
    <x v="2"/>
  </r>
  <r>
    <x v="2"/>
    <x v="2"/>
    <d v="2025-02-27T00:00:00"/>
    <s v="BH2321229"/>
    <m/>
    <m/>
    <s v="cleverfood Toà A Goldseason, Quận Thanh Xuân"/>
    <n v="1358225"/>
    <n v="0"/>
    <n v="108658"/>
    <n v="1466883"/>
    <s v="Bán hàng"/>
    <d v="2025-04-25T00:00:00"/>
    <s v="PT2504/0073"/>
    <n v="0"/>
    <n v="1466883"/>
    <n v="1466883"/>
    <n v="0"/>
    <d v="2025-02-27T00:00:00"/>
    <m/>
    <d v="2025-02-27T00:00:00"/>
    <n v="0"/>
    <m/>
    <s v=""/>
    <s v="Đã thanh toán"/>
    <d v="2025-02-27T00:00:00"/>
    <d v="2025-04-25T00:00:00"/>
    <m/>
    <m/>
    <x v="2"/>
    <x v="2"/>
  </r>
  <r>
    <x v="2"/>
    <x v="2"/>
    <d v="2025-02-27T00:00:00"/>
    <s v="HBTL25010522"/>
    <m/>
    <m/>
    <s v="Hàng Trả - cleverfood Toà A Goldseason, Quận Thanh Xuân - cleverfood0012"/>
    <m/>
    <n v="0"/>
    <n v="0"/>
    <n v="534117"/>
    <s v="Hàng trả"/>
    <d v="2025-04-25T00:00:00"/>
    <s v="PT2504/0073"/>
    <n v="0"/>
    <n v="-534117"/>
    <n v="-534117"/>
    <n v="0"/>
    <d v="2025-02-27T00:00:00"/>
    <m/>
    <d v="2025-02-27T00:00:00"/>
    <n v="0"/>
    <m/>
    <s v=""/>
    <s v="Đã thanh toán"/>
    <d v="2025-02-27T00:00:00"/>
    <d v="2025-04-25T00:00:00"/>
    <m/>
    <m/>
    <x v="2"/>
    <x v="2"/>
  </r>
  <r>
    <x v="2"/>
    <x v="2"/>
    <d v="2025-03-12T00:00:00"/>
    <s v="BH2321604"/>
    <m/>
    <m/>
    <s v="cleverfood Lữ Đoàn 136 Hồ Tùng Mậu"/>
    <n v="1232321"/>
    <n v="0"/>
    <n v="98586"/>
    <n v="1330907"/>
    <s v="Bán hàng"/>
    <d v="2025-05-27T00:00:00"/>
    <s v="PT2505/0072"/>
    <n v="0"/>
    <n v="1330907"/>
    <n v="1330907"/>
    <n v="0"/>
    <d v="2025-03-12T00:00:00"/>
    <m/>
    <d v="2025-03-12T00:00:00"/>
    <n v="0"/>
    <m/>
    <s v=""/>
    <s v="Đã thanh toán"/>
    <d v="2025-03-12T00:00:00"/>
    <d v="2025-05-27T00:00:00"/>
    <m/>
    <m/>
    <x v="2"/>
    <x v="2"/>
  </r>
  <r>
    <x v="2"/>
    <x v="2"/>
    <d v="2025-03-12T00:00:00"/>
    <s v="HBTL25010572"/>
    <m/>
    <m/>
    <s v="Hàng Trả -cleverfood Lữ Đoàn 136 Hồ Tùng Mậu - cleverfood0003"/>
    <m/>
    <n v="0"/>
    <n v="0"/>
    <n v="57641"/>
    <s v="Hàng trả"/>
    <d v="2025-05-27T00:00:00"/>
    <s v="PT2505/0072"/>
    <n v="0"/>
    <n v="-57641"/>
    <n v="-57641"/>
    <n v="0"/>
    <d v="2025-03-12T00:00:00"/>
    <m/>
    <d v="2025-03-12T00:00:00"/>
    <n v="0"/>
    <m/>
    <s v=""/>
    <s v="Đã thanh toán"/>
    <d v="2025-03-12T00:00:00"/>
    <d v="2025-05-27T00:00:00"/>
    <m/>
    <m/>
    <x v="2"/>
    <x v="2"/>
  </r>
  <r>
    <x v="2"/>
    <x v="2"/>
    <d v="2025-03-15T00:00:00"/>
    <s v="HBTL25010713"/>
    <m/>
    <m/>
    <s v="Hàng Trả - cleverfood Lữ Đoàn 136 Hồ Tùng Mậu - cleverfood0003"/>
    <m/>
    <n v="0"/>
    <n v="0"/>
    <n v="230291"/>
    <s v="Hàng trả"/>
    <d v="2025-05-27T00:00:00"/>
    <s v="PT2505/0072"/>
    <n v="0"/>
    <n v="-230291"/>
    <n v="-230291"/>
    <n v="0"/>
    <d v="2025-03-15T00:00:00"/>
    <m/>
    <d v="2025-03-15T00:00:00"/>
    <n v="0"/>
    <m/>
    <s v=""/>
    <s v="Đã thanh toán"/>
    <d v="2025-03-15T00:00:00"/>
    <d v="2025-05-27T00:00:00"/>
    <m/>
    <m/>
    <x v="2"/>
    <x v="2"/>
  </r>
  <r>
    <x v="2"/>
    <x v="2"/>
    <d v="2025-03-25T00:00:00"/>
    <s v="BH2322000"/>
    <m/>
    <m/>
    <s v="cleverfood Toà A Goldseason, Quận Thanh Xuân"/>
    <n v="557312"/>
    <n v="0"/>
    <n v="44585"/>
    <n v="601897"/>
    <s v="Bán hàng"/>
    <d v="2025-05-27T00:00:00"/>
    <s v="PT2505/0072"/>
    <n v="0"/>
    <n v="601897"/>
    <n v="601897"/>
    <n v="0"/>
    <d v="2025-03-25T00:00:00"/>
    <m/>
    <d v="2025-03-25T00:00:00"/>
    <n v="0"/>
    <m/>
    <s v=""/>
    <s v="Đã thanh toán"/>
    <d v="2025-03-25T00:00:00"/>
    <d v="2025-05-27T00:00:00"/>
    <m/>
    <m/>
    <x v="2"/>
    <x v="2"/>
  </r>
  <r>
    <x v="2"/>
    <x v="2"/>
    <d v="2025-03-28T00:00:00"/>
    <s v="BH2322095"/>
    <m/>
    <m/>
    <s v="cleverfood Lữ Đoàn Mỹ Đình"/>
    <n v="645632"/>
    <n v="0"/>
    <n v="51651"/>
    <n v="697283"/>
    <s v="Bán hàng"/>
    <d v="2025-05-27T00:00:00"/>
    <s v="PT2505/0072"/>
    <n v="0"/>
    <n v="697283"/>
    <n v="697283"/>
    <n v="0"/>
    <d v="2025-03-28T00:00:00"/>
    <m/>
    <d v="2025-03-28T00:00:00"/>
    <n v="0"/>
    <m/>
    <s v=""/>
    <s v="Đã thanh toán"/>
    <d v="2025-03-28T00:00:00"/>
    <d v="2025-05-27T00:00:00"/>
    <m/>
    <m/>
    <x v="2"/>
    <x v="2"/>
  </r>
  <r>
    <x v="2"/>
    <x v="2"/>
    <d v="2025-03-28T00:00:00"/>
    <s v="BH2322096"/>
    <m/>
    <m/>
    <s v="cleverfood Lữ Đoàn 21 Lê Đức Thọ"/>
    <n v="788192"/>
    <n v="0"/>
    <n v="63055"/>
    <n v="851247"/>
    <s v="Bán hàng"/>
    <d v="2025-05-27T00:00:00"/>
    <s v="PT2505/0072"/>
    <n v="0"/>
    <n v="851247"/>
    <n v="851247"/>
    <n v="0"/>
    <d v="2025-03-28T00:00:00"/>
    <m/>
    <d v="2025-03-28T00:00:00"/>
    <n v="0"/>
    <m/>
    <s v=""/>
    <s v="Đã thanh toán"/>
    <d v="2025-03-28T00:00:00"/>
    <d v="2025-05-27T00:00:00"/>
    <m/>
    <m/>
    <x v="2"/>
    <x v="2"/>
  </r>
  <r>
    <x v="2"/>
    <x v="2"/>
    <d v="2025-03-28T00:00:00"/>
    <s v="BH2322097"/>
    <m/>
    <m/>
    <s v="cleverfood Lữ Đoàn 136 Hồ Tùng Mậu"/>
    <n v="557802"/>
    <n v="0"/>
    <n v="44624"/>
    <n v="602426"/>
    <s v="Bán hàng"/>
    <d v="2025-05-27T00:00:00"/>
    <s v="PT2505/0072"/>
    <n v="0"/>
    <n v="602426"/>
    <n v="602426"/>
    <n v="0"/>
    <d v="2025-03-28T00:00:00"/>
    <m/>
    <d v="2025-03-28T00:00:00"/>
    <n v="0"/>
    <m/>
    <s v=""/>
    <s v="Đã thanh toán"/>
    <d v="2025-03-28T00:00:00"/>
    <d v="2025-05-27T00:00:00"/>
    <m/>
    <m/>
    <x v="2"/>
    <x v="2"/>
  </r>
  <r>
    <x v="2"/>
    <x v="2"/>
    <d v="2025-03-28T00:00:00"/>
    <s v="HBTL25010909"/>
    <m/>
    <m/>
    <s v="Hàng Trả - cleverfood Lữ Đoàn 21 Lê Đức Thọ - cleverfood0006"/>
    <n v="0"/>
    <n v="0"/>
    <n v="0"/>
    <n v="150543"/>
    <s v="Hàng trả"/>
    <d v="2025-05-27T00:00:00"/>
    <s v="PT2505/0072"/>
    <n v="0"/>
    <n v="-150543"/>
    <n v="-150543"/>
    <n v="0"/>
    <d v="2025-03-28T00:00:00"/>
    <m/>
    <d v="2025-03-28T00:00:00"/>
    <n v="0"/>
    <m/>
    <s v=""/>
    <s v="Đã thanh toán"/>
    <d v="2025-03-28T00:00:00"/>
    <d v="2025-05-27T00:00:00"/>
    <m/>
    <m/>
    <x v="2"/>
    <x v="2"/>
  </r>
  <r>
    <x v="2"/>
    <x v="2"/>
    <d v="2025-04-10T00:00:00"/>
    <s v="HBTL25010938"/>
    <m/>
    <m/>
    <s v="Hàng Trả - cleverfood Toà A Goldseason, Quận Thanh Xuân - cleverfood0012"/>
    <n v="0"/>
    <n v="0"/>
    <n v="0"/>
    <n v="76982"/>
    <s v="Hàng trả"/>
    <d v="2025-06-24T00:00:00"/>
    <s v="PT2506/0049"/>
    <n v="0"/>
    <n v="-76982"/>
    <n v="-76982"/>
    <n v="0"/>
    <d v="2025-04-10T00:00:00"/>
    <m/>
    <d v="2025-04-10T00:00:00"/>
    <n v="0"/>
    <m/>
    <s v=""/>
    <s v="Đã thanh toán"/>
    <d v="2025-04-10T00:00:00"/>
    <d v="2025-06-24T00:00:00"/>
    <m/>
    <m/>
    <x v="2"/>
    <x v="2"/>
  </r>
  <r>
    <x v="2"/>
    <x v="2"/>
    <d v="2025-04-11T00:00:00"/>
    <s v="BH2322533"/>
    <m/>
    <m/>
    <s v="cleverfood Lữ Đoàn 136 Hồ Tùng Mậu"/>
    <n v="942370"/>
    <n v="0"/>
    <n v="75390"/>
    <n v="1017760"/>
    <s v="Bán hàng"/>
    <d v="2025-06-24T00:00:00"/>
    <s v="PT2506/0049"/>
    <n v="0"/>
    <n v="1017760"/>
    <n v="1017760"/>
    <n v="0"/>
    <d v="2025-04-11T00:00:00"/>
    <m/>
    <d v="2025-04-11T00:00:00"/>
    <n v="0"/>
    <m/>
    <s v=""/>
    <s v="Đã thanh toán"/>
    <d v="2025-04-11T00:00:00"/>
    <d v="2025-06-24T00:00:00"/>
    <m/>
    <m/>
    <x v="2"/>
    <x v="2"/>
  </r>
  <r>
    <x v="2"/>
    <x v="2"/>
    <d v="2025-04-21T00:00:00"/>
    <s v="BH2322876"/>
    <m/>
    <m/>
    <s v="cleverfood Toà A Goldseason, Quận Thanh Xuân"/>
    <n v="1027985"/>
    <n v="0"/>
    <n v="82239"/>
    <n v="1110224"/>
    <s v="Bán hàng"/>
    <d v="2025-06-24T00:00:00"/>
    <s v="PT2506/0049"/>
    <n v="0"/>
    <n v="1110224"/>
    <n v="1110224"/>
    <n v="0"/>
    <d v="2025-04-21T00:00:00"/>
    <m/>
    <d v="2025-04-21T00:00:00"/>
    <n v="0"/>
    <m/>
    <s v=""/>
    <s v="Đã thanh toán"/>
    <d v="2025-04-21T00:00:00"/>
    <d v="2025-06-24T00:00:00"/>
    <m/>
    <m/>
    <x v="2"/>
    <x v="2"/>
  </r>
  <r>
    <x v="2"/>
    <x v="2"/>
    <d v="2025-04-21T00:00:00"/>
    <s v="HBTL25011150"/>
    <m/>
    <m/>
    <s v="Hàng Trả - cleverfood Toà A Goldseason, Quận Thanh Xuân - phiếu : PXTH100003483 - cleverfood0012"/>
    <m/>
    <n v="0"/>
    <n v="0"/>
    <n v="156087"/>
    <s v="Hàng trả"/>
    <d v="2025-06-24T00:00:00"/>
    <s v="PT2506/0049"/>
    <n v="0"/>
    <n v="-156087"/>
    <n v="-156087"/>
    <n v="0"/>
    <d v="2025-04-21T00:00:00"/>
    <m/>
    <d v="2025-04-21T00:00:00"/>
    <n v="0"/>
    <m/>
    <s v=""/>
    <s v="Đã thanh toán"/>
    <d v="2025-04-21T00:00:00"/>
    <d v="2025-06-24T00:00:00"/>
    <m/>
    <m/>
    <x v="2"/>
    <x v="2"/>
  </r>
  <r>
    <x v="2"/>
    <x v="2"/>
    <d v="2025-04-23T00:00:00"/>
    <s v="BH2322967"/>
    <m/>
    <m/>
    <s v="cleverfood Lữ Đoàn 136 Hồ Tùng Mậu"/>
    <n v="744562"/>
    <n v="0"/>
    <n v="59565"/>
    <n v="804127"/>
    <s v="Bán hàng"/>
    <d v="2025-06-24T00:00:00"/>
    <s v="PT2506/0049"/>
    <n v="0"/>
    <n v="804127"/>
    <n v="804127"/>
    <n v="0"/>
    <d v="2025-04-23T00:00:00"/>
    <m/>
    <d v="2025-04-23T00:00:00"/>
    <n v="0"/>
    <m/>
    <s v=""/>
    <s v="Đã thanh toán"/>
    <d v="2025-04-23T00:00:00"/>
    <d v="2025-06-24T00:00:00"/>
    <m/>
    <m/>
    <x v="2"/>
    <x v="2"/>
  </r>
  <r>
    <x v="2"/>
    <x v="2"/>
    <d v="2025-04-25T00:00:00"/>
    <s v="HBTL25011151"/>
    <m/>
    <m/>
    <s v="Hàng Trả - cleverfood Lữ Đoàn 136 Hồ Tùng Mậu - phiếu: PXTH016003180 - cleverfood0003"/>
    <m/>
    <n v="0"/>
    <n v="0"/>
    <n v="57641"/>
    <s v="Hàng trả"/>
    <d v="2025-06-24T00:00:00"/>
    <s v="PT2506/0049"/>
    <n v="0"/>
    <n v="-57641"/>
    <n v="-57641"/>
    <n v="0"/>
    <d v="2025-04-25T00:00:00"/>
    <m/>
    <d v="2025-04-25T00:00:00"/>
    <n v="0"/>
    <m/>
    <s v=""/>
    <s v="Đã thanh toán"/>
    <d v="2025-04-25T00:00:00"/>
    <d v="2025-06-24T00:00:00"/>
    <m/>
    <m/>
    <x v="2"/>
    <x v="2"/>
  </r>
  <r>
    <x v="2"/>
    <x v="2"/>
    <d v="2025-05-03T00:00:00"/>
    <s v="HBTL25011280"/>
    <m/>
    <m/>
    <s v="Hàng Trả - cleverfood Toà A Goldseason, Quận Thanh Xuân - phiếu : PXTH100003518 - cleverfood0012"/>
    <m/>
    <n v="0"/>
    <n v="0"/>
    <n v="238464"/>
    <s v="Hàng trả"/>
    <d v="2025-07-04T00:00:00"/>
    <s v="PT2507/0005"/>
    <n v="0"/>
    <n v="-238464"/>
    <n v="-238464"/>
    <n v="0"/>
    <d v="2025-05-03T00:00:00"/>
    <m/>
    <d v="2025-05-03T00:00:00"/>
    <n v="0"/>
    <m/>
    <s v=""/>
    <s v="Đã thanh toán"/>
    <d v="2025-05-03T00:00:00"/>
    <d v="2025-07-04T00:00:00"/>
    <m/>
    <m/>
    <x v="2"/>
    <x v="2"/>
  </r>
  <r>
    <x v="2"/>
    <x v="2"/>
    <d v="2025-05-05T00:00:00"/>
    <s v="BH2323217"/>
    <m/>
    <m/>
    <s v="cleverfood Lữ Đoàn 136 Hồ Tùng Mậu"/>
    <n v="885550"/>
    <n v="0"/>
    <n v="70844"/>
    <n v="956394"/>
    <s v="Bán hàng"/>
    <d v="2025-07-04T00:00:00"/>
    <s v="PT2507/0005"/>
    <n v="0"/>
    <n v="956394"/>
    <n v="956394"/>
    <n v="0"/>
    <d v="2025-05-05T00:00:00"/>
    <m/>
    <d v="2025-05-05T00:00:00"/>
    <n v="0"/>
    <m/>
    <s v=""/>
    <s v="Đã thanh toán"/>
    <d v="2025-05-05T00:00:00"/>
    <d v="2025-07-04T00:00:00"/>
    <m/>
    <m/>
    <x v="2"/>
    <x v="2"/>
  </r>
  <r>
    <x v="2"/>
    <x v="2"/>
    <d v="2025-05-08T00:00:00"/>
    <s v="HBTL25011340"/>
    <m/>
    <m/>
    <s v="Hàng Trả - cleverfood Lữ Đoàn 136 Hồ Tùng Mậu - cleverfood0003"/>
    <m/>
    <n v="0"/>
    <n v="0"/>
    <n v="381038"/>
    <s v="Hàng trả"/>
    <d v="2025-07-04T00:00:00"/>
    <s v="PT2507/0005"/>
    <n v="0"/>
    <n v="-381038"/>
    <n v="-381038"/>
    <n v="0"/>
    <d v="2025-05-08T00:00:00"/>
    <m/>
    <d v="2025-05-08T00:00:00"/>
    <n v="0"/>
    <m/>
    <s v=""/>
    <s v="Đã thanh toán"/>
    <d v="2025-05-08T00:00:00"/>
    <d v="2025-07-04T00:00:00"/>
    <m/>
    <m/>
    <x v="2"/>
    <x v="2"/>
  </r>
  <r>
    <x v="2"/>
    <x v="2"/>
    <d v="2025-05-09T00:00:00"/>
    <s v="BH2323427"/>
    <m/>
    <m/>
    <s v="cleverfood Lữ Đoàn 21 Lê Đức Thọ"/>
    <n v="1182288"/>
    <n v="0"/>
    <n v="94583"/>
    <n v="1276871"/>
    <s v="Bán hàng"/>
    <d v="2025-07-04T00:00:00"/>
    <s v="PT2507/0005"/>
    <n v="0"/>
    <n v="1276871"/>
    <n v="1276871"/>
    <n v="0"/>
    <d v="2025-05-09T00:00:00"/>
    <m/>
    <d v="2025-05-09T00:00:00"/>
    <n v="0"/>
    <m/>
    <s v=""/>
    <s v="Đã thanh toán"/>
    <d v="2025-05-09T00:00:00"/>
    <d v="2025-07-04T00:00:00"/>
    <m/>
    <m/>
    <x v="2"/>
    <x v="2"/>
  </r>
  <r>
    <x v="2"/>
    <x v="2"/>
    <d v="2025-05-23T00:00:00"/>
    <s v="BH2323820"/>
    <m/>
    <m/>
    <s v="cleverfood Lữ Đoàn 21 Lê Đức Thọ"/>
    <n v="745170"/>
    <n v="0"/>
    <n v="59614"/>
    <n v="804784"/>
    <s v="Bán hàng"/>
    <d v="2025-07-04T00:00:00"/>
    <s v="PT2507/0005"/>
    <n v="0"/>
    <n v="804784"/>
    <n v="804784"/>
    <n v="0"/>
    <d v="2025-05-23T00:00:00"/>
    <m/>
    <d v="2025-05-23T00:00:00"/>
    <n v="0"/>
    <m/>
    <s v=""/>
    <s v="Đã thanh toán"/>
    <d v="2025-05-23T00:00:00"/>
    <d v="2025-07-04T00:00:00"/>
    <m/>
    <m/>
    <x v="2"/>
    <x v="2"/>
  </r>
  <r>
    <x v="2"/>
    <x v="2"/>
    <d v="2025-05-23T00:00:00"/>
    <s v="BH2323821"/>
    <m/>
    <m/>
    <s v="cleverfood Lữ Đoàn 136 Hồ Tùng Mậu"/>
    <n v="698790"/>
    <n v="0"/>
    <n v="55903"/>
    <n v="754693"/>
    <s v="Bán hàng"/>
    <d v="2025-07-04T00:00:00"/>
    <s v="PT2507/0005"/>
    <n v="0"/>
    <n v="754693"/>
    <n v="754693"/>
    <n v="0"/>
    <d v="2025-05-23T00:00:00"/>
    <m/>
    <d v="2025-05-23T00:00:00"/>
    <n v="0"/>
    <m/>
    <s v=""/>
    <s v="Đã thanh toán"/>
    <d v="2025-05-23T00:00:00"/>
    <d v="2025-07-04T00:00:00"/>
    <m/>
    <m/>
    <x v="2"/>
    <x v="2"/>
  </r>
  <r>
    <x v="2"/>
    <x v="2"/>
    <d v="2025-05-23T00:00:00"/>
    <s v="HBTL25011665"/>
    <m/>
    <m/>
    <s v="Hàng Trả - cleverfood Lữ Đoàn 136 Hồ Tùng Mậu - cleverfood0003"/>
    <m/>
    <n v="0"/>
    <n v="0"/>
    <n v="52029"/>
    <s v="Hàng trả"/>
    <d v="2025-07-04T00:00:00"/>
    <s v="PT2507/0005"/>
    <n v="0"/>
    <n v="-52029"/>
    <n v="-52029"/>
    <n v="0"/>
    <d v="2025-05-23T00:00:00"/>
    <m/>
    <d v="2025-05-23T00:00:00"/>
    <n v="0"/>
    <m/>
    <s v=""/>
    <s v="Đã thanh toán"/>
    <d v="2025-05-23T00:00:00"/>
    <d v="2025-07-04T00:00:00"/>
    <m/>
    <m/>
    <x v="2"/>
    <x v="2"/>
  </r>
  <r>
    <x v="2"/>
    <x v="2"/>
    <d v="2025-06-02T00:00:00"/>
    <s v="BH2324077"/>
    <m/>
    <m/>
    <s v="cleverfood Toà A Goldseason, Quận Thanh Xuân"/>
    <n v="425322"/>
    <n v="0"/>
    <n v="34026"/>
    <n v="459348"/>
    <s v="Bán hàng"/>
    <d v="2025-08-01T00:00:00"/>
    <s v="PT/C6-0027"/>
    <n v="0"/>
    <n v="459348"/>
    <n v="459348"/>
    <n v="0"/>
    <d v="2025-06-02T00:00:00"/>
    <m/>
    <d v="2025-06-02T00:00:00"/>
    <n v="0"/>
    <m/>
    <s v=""/>
    <s v="Đã thanh toán"/>
    <d v="2025-06-02T00:00:00"/>
    <d v="2025-08-01T00:00:00"/>
    <m/>
    <m/>
    <x v="2"/>
    <x v="2"/>
  </r>
  <r>
    <x v="2"/>
    <x v="2"/>
    <d v="2025-06-02T00:00:00"/>
    <s v="HBTL25011664"/>
    <m/>
    <m/>
    <s v="Hàng Trả - cleverfood Toà A Goldseason, Quận Thanh Xuân - cleverfood0012"/>
    <m/>
    <n v="0"/>
    <n v="0"/>
    <n v="300949"/>
    <s v="Hàng trả"/>
    <d v="2025-08-01T00:00:00"/>
    <s v="PT/C6-0027"/>
    <n v="0"/>
    <n v="-300949"/>
    <n v="-300949"/>
    <n v="0"/>
    <d v="2025-06-02T00:00:00"/>
    <m/>
    <d v="2025-06-02T00:00:00"/>
    <n v="0"/>
    <m/>
    <s v=""/>
    <s v="Đã thanh toán"/>
    <d v="2025-06-02T00:00:00"/>
    <d v="2025-08-01T00:00:00"/>
    <m/>
    <m/>
    <x v="2"/>
    <x v="2"/>
  </r>
  <r>
    <x v="2"/>
    <x v="2"/>
    <d v="2025-06-19T00:00:00"/>
    <s v="BH2324654"/>
    <m/>
    <m/>
    <s v="cleverfood Lữ Đoàn 136 Hồ Tùng Mậu"/>
    <n v="518478"/>
    <n v="0"/>
    <n v="41478"/>
    <n v="559956"/>
    <s v="Bán hàng"/>
    <d v="2025-08-01T00:00:00"/>
    <s v="PT/C6-0027"/>
    <n v="0"/>
    <n v="559956"/>
    <n v="559956"/>
    <n v="0"/>
    <d v="2025-06-19T00:00:00"/>
    <m/>
    <d v="2025-06-19T00:00:00"/>
    <n v="0"/>
    <m/>
    <s v=""/>
    <s v="Đã thanh toán"/>
    <d v="2025-06-19T00:00:00"/>
    <d v="2025-08-01T00:00:00"/>
    <m/>
    <m/>
    <x v="2"/>
    <x v="2"/>
  </r>
  <r>
    <x v="2"/>
    <x v="2"/>
    <d v="2025-06-23T00:00:00"/>
    <s v="BH2324760"/>
    <m/>
    <m/>
    <s v="cleverfood Toà A Goldseason, Quận Thanh Xuân"/>
    <n v="517870"/>
    <n v="0"/>
    <n v="41430"/>
    <n v="559300"/>
    <s v="Bán hàng"/>
    <d v="2025-08-01T00:00:00"/>
    <s v="PT/C6-0027"/>
    <n v="0"/>
    <n v="559300"/>
    <n v="559300"/>
    <n v="0"/>
    <d v="2025-06-23T00:00:00"/>
    <m/>
    <d v="2025-06-23T00:00:00"/>
    <n v="0"/>
    <m/>
    <s v=""/>
    <s v="Đã thanh toán"/>
    <d v="2025-06-23T00:00:00"/>
    <d v="2025-08-01T00:00:00"/>
    <m/>
    <m/>
    <x v="2"/>
    <x v="2"/>
  </r>
  <r>
    <x v="2"/>
    <x v="2"/>
    <d v="2025-06-23T00:00:00"/>
    <s v="HBTL25012102"/>
    <m/>
    <m/>
    <s v="Hàng Trả - cleverfood Toà A Goldseason, Quận Thanh Xuân - cleverfood0012"/>
    <m/>
    <n v="0"/>
    <n v="0"/>
    <n v="276172"/>
    <s v="Hàng trả"/>
    <d v="2025-08-01T00:00:00"/>
    <s v="PT/C6-0027"/>
    <n v="0"/>
    <n v="-276172"/>
    <n v="-276172"/>
    <n v="0"/>
    <d v="2025-06-23T00:00:00"/>
    <m/>
    <d v="2025-06-23T00:00:00"/>
    <n v="0"/>
    <m/>
    <s v=""/>
    <s v="Đã thanh toán"/>
    <d v="2025-06-23T00:00:00"/>
    <d v="2025-08-01T00:00:00"/>
    <m/>
    <m/>
    <x v="2"/>
    <x v="2"/>
  </r>
  <r>
    <x v="2"/>
    <x v="2"/>
    <d v="2025-06-23T00:00:00"/>
    <s v="HBTL25012103"/>
    <m/>
    <m/>
    <s v="Hàng Trả - cleverfood Toà A Goldseason, Quận Thanh Xuân - cleverfood0012"/>
    <m/>
    <n v="0"/>
    <n v="0"/>
    <n v="307273"/>
    <s v="Hàng trả"/>
    <d v="2025-08-01T00:00:00"/>
    <s v="PT/C6-0027"/>
    <n v="0"/>
    <n v="-307273"/>
    <n v="-307273"/>
    <n v="0"/>
    <d v="2025-06-23T00:00:00"/>
    <m/>
    <d v="2025-06-23T00:00:00"/>
    <n v="0"/>
    <m/>
    <s v=""/>
    <s v="Đã thanh toán"/>
    <d v="2025-06-23T00:00:00"/>
    <d v="2025-08-01T00:00:00"/>
    <m/>
    <m/>
    <x v="2"/>
    <x v="2"/>
  </r>
  <r>
    <x v="2"/>
    <x v="2"/>
    <d v="2025-06-30T00:00:00"/>
    <s v="NVK2502/192"/>
    <m/>
    <m/>
    <s v="Chiết khấu Tháng 6/2025_Cleverfood"/>
    <n v="0"/>
    <n v="27561"/>
    <m/>
    <n v="27561"/>
    <s v="Giảm công nợ"/>
    <d v="2025-08-01T00:00:00"/>
    <s v="PT/C6-0027"/>
    <n v="0"/>
    <n v="-27561"/>
    <n v="-27561"/>
    <n v="0"/>
    <d v="2025-06-30T00:00:00"/>
    <m/>
    <d v="2025-06-30T00:00:00"/>
    <n v="0"/>
    <m/>
    <s v=""/>
    <s v="Đã thanh toán"/>
    <d v="2025-06-30T00:00:00"/>
    <d v="2025-08-01T00:00:00"/>
    <m/>
    <m/>
    <x v="2"/>
    <x v="2"/>
  </r>
  <r>
    <x v="2"/>
    <x v="2"/>
    <d v="2025-07-10T00:00:00"/>
    <s v="BH2325371"/>
    <m/>
    <m/>
    <s v="cleverfood Lữ Đoàn 21 Lê Đức Thọ"/>
    <n v="569239"/>
    <n v="0"/>
    <n v="45539"/>
    <n v="614778"/>
    <s v="Bán hàng"/>
    <d v="2025-09-08T00:00:00"/>
    <s v="PT/C6-0071"/>
    <n v="0"/>
    <n v="614778"/>
    <n v="614778"/>
    <n v="0"/>
    <d v="2025-07-10T00:00:00"/>
    <m/>
    <d v="2025-07-10T00:00:00"/>
    <n v="0"/>
    <m/>
    <s v=""/>
    <s v="Đã thanh toán"/>
    <d v="2025-07-10T00:00:00"/>
    <d v="2025-09-08T00:00:00"/>
    <m/>
    <m/>
    <x v="2"/>
    <x v="2"/>
  </r>
  <r>
    <x v="2"/>
    <x v="2"/>
    <d v="2025-07-10T00:00:00"/>
    <s v="HBTL25012084"/>
    <m/>
    <m/>
    <s v="Hàng Trả - cleverfood Lữ Đoàn 21 Lê Đức Thọ - cleverfood0006"/>
    <m/>
    <n v="0"/>
    <n v="0"/>
    <n v="104058"/>
    <s v="Hàng trả"/>
    <d v="2025-09-08T00:00:00"/>
    <s v="PT/C6-0071"/>
    <n v="0"/>
    <n v="-104058"/>
    <n v="-104058"/>
    <n v="0"/>
    <d v="2025-07-10T00:00:00"/>
    <m/>
    <d v="2025-07-10T00:00:00"/>
    <n v="0"/>
    <m/>
    <s v=""/>
    <s v="Đã thanh toán"/>
    <d v="2025-07-10T00:00:00"/>
    <d v="2025-09-08T00:00:00"/>
    <m/>
    <m/>
    <x v="2"/>
    <x v="2"/>
  </r>
  <r>
    <x v="2"/>
    <x v="2"/>
    <d v="2025-07-14T00:00:00"/>
    <s v="BH2325474"/>
    <m/>
    <m/>
    <s v="cleverfood Lữ Đoàn 136 Hồ Tùng Mậu"/>
    <n v="1003428"/>
    <n v="0"/>
    <n v="80274"/>
    <n v="1083702"/>
    <s v="Bán hàng"/>
    <d v="2025-09-08T00:00:00"/>
    <s v="PT/C6-0071"/>
    <n v="0"/>
    <n v="1083702"/>
    <n v="1083702"/>
    <n v="0"/>
    <d v="2025-07-14T00:00:00"/>
    <m/>
    <d v="2025-07-14T00:00:00"/>
    <n v="0"/>
    <m/>
    <s v=""/>
    <s v="Đã thanh toán"/>
    <d v="2025-07-14T00:00:00"/>
    <d v="2025-09-08T00:00:00"/>
    <m/>
    <m/>
    <x v="2"/>
    <x v="2"/>
  </r>
  <r>
    <x v="2"/>
    <x v="2"/>
    <d v="2025-07-31T00:00:00"/>
    <s v="NVK2502/193"/>
    <m/>
    <m/>
    <s v="Chiết khấu Tháng 6/2025_Cleverfood"/>
    <n v="0"/>
    <n v="45253"/>
    <m/>
    <n v="45253"/>
    <s v="Giảm công nợ"/>
    <d v="2025-09-08T00:00:00"/>
    <s v="PT/C6-0071"/>
    <n v="0"/>
    <n v="-45253"/>
    <n v="-45253"/>
    <n v="0"/>
    <d v="2025-07-31T00:00:00"/>
    <m/>
    <d v="2025-07-31T00:00:00"/>
    <n v="0"/>
    <m/>
    <s v=""/>
    <s v="Đã thanh toán"/>
    <d v="2025-07-31T00:00:00"/>
    <d v="2025-09-08T00:00:00"/>
    <m/>
    <m/>
    <x v="2"/>
    <x v="2"/>
  </r>
  <r>
    <x v="2"/>
    <x v="2"/>
    <d v="2025-08-13T00:00:00"/>
    <s v="BTLHN2304/114"/>
    <m/>
    <m/>
    <s v="Hàng Trả - cleverfood Lữ Đoàn 21 Lê Đức Thọ - cleverfood0006 - phiếu : PXTH200001640"/>
    <m/>
    <n v="0"/>
    <n v="0"/>
    <n v="269110"/>
    <s v="Hàng trả"/>
    <d v="2025-10-04T00:00:00"/>
    <s v="BC2210-0020"/>
    <n v="0"/>
    <n v="-269110"/>
    <n v="-269110"/>
    <n v="0"/>
    <d v="2025-08-13T00:00:00"/>
    <m/>
    <d v="2025-08-13T00:00:00"/>
    <n v="0"/>
    <m/>
    <s v=""/>
    <s v="Đã thanh toán"/>
    <d v="2025-08-13T00:00:00"/>
    <d v="2025-10-04T00:00:00"/>
    <m/>
    <m/>
    <x v="2"/>
    <x v="2"/>
  </r>
  <r>
    <x v="2"/>
    <x v="2"/>
    <d v="2025-08-26T00:00:00"/>
    <s v="BH2329210"/>
    <m/>
    <m/>
    <s v="cleverfood Lữ Đoàn 21 Lê Đức Thọ"/>
    <n v="875410"/>
    <n v="0"/>
    <n v="70033"/>
    <n v="945443"/>
    <s v="Bán hàng"/>
    <d v="2025-10-04T00:00:00"/>
    <s v="BC2210-0020"/>
    <n v="0"/>
    <n v="945443"/>
    <n v="945443"/>
    <n v="0"/>
    <d v="2025-08-26T00:00:00"/>
    <m/>
    <d v="2025-08-26T00:00:00"/>
    <n v="0"/>
    <m/>
    <s v=""/>
    <s v="Đã thanh toán"/>
    <d v="2025-08-26T00:00:00"/>
    <d v="2025-10-04T00:00:00"/>
    <m/>
    <m/>
    <x v="2"/>
    <x v="2"/>
  </r>
  <r>
    <x v="2"/>
    <x v="2"/>
    <d v="2025-08-29T00:00:00"/>
    <s v="HBTL2508000056"/>
    <m/>
    <m/>
    <s v="Hàng Trả - cleverfood Lữ Đoàn 21 Lê Đức Thọ - cleverfood0006"/>
    <m/>
    <n v="0"/>
    <n v="0"/>
    <n v="156087"/>
    <s v="Hàng trả"/>
    <d v="2025-10-04T00:00:00"/>
    <s v="BC2210-0020"/>
    <n v="0"/>
    <n v="-156087"/>
    <n v="-156087"/>
    <n v="0"/>
    <d v="2025-08-29T00:00:00"/>
    <m/>
    <d v="2025-08-29T00:00:00"/>
    <n v="0"/>
    <m/>
    <s v=""/>
    <s v="Đã thanh toán"/>
    <d v="2025-08-29T00:00:00"/>
    <d v="2025-10-04T00:00:00"/>
    <m/>
    <m/>
    <x v="2"/>
    <x v="2"/>
  </r>
  <r>
    <x v="2"/>
    <x v="2"/>
    <d v="2025-08-31T00:00:00"/>
    <s v="NVK2502/204"/>
    <m/>
    <m/>
    <s v="Chiết khấu Tháng 8/2025_Cleverfood"/>
    <n v="0"/>
    <n v="15987"/>
    <m/>
    <n v="15987"/>
    <s v="Giảm công nợ"/>
    <d v="2025-08-31T00:00:00"/>
    <s v="NVK2502/204"/>
    <n v="0"/>
    <n v="-15987"/>
    <n v="-15987"/>
    <n v="0"/>
    <d v="2025-08-31T00:00:00"/>
    <m/>
    <d v="2025-08-31T00:00:00"/>
    <n v="0"/>
    <m/>
    <s v=""/>
    <s v="Đã thanh toán"/>
    <d v="2025-08-31T00:00:00"/>
    <d v="2025-08-31T00:00:00"/>
    <m/>
    <m/>
    <x v="2"/>
    <x v="2"/>
  </r>
  <r>
    <x v="2"/>
    <x v="2"/>
    <d v="2025-09-13T00:00:00"/>
    <s v="HN/HT2025090078"/>
    <m/>
    <m/>
    <s v="Hàng trả - cleverfood0006 - cleverfood (Phiếu trả ngày: 13/09/2025)- phiếu: PXTH200001695"/>
    <m/>
    <n v="0"/>
    <n v="0"/>
    <n v="55595"/>
    <s v="Hàng trả"/>
    <m/>
    <m/>
    <n v="0"/>
    <n v="-55595"/>
    <n v="0"/>
    <n v="-55595"/>
    <d v="2025-09-13T00:00:00"/>
    <m/>
    <d v="2025-09-13T00:00:00"/>
    <n v="0"/>
    <m/>
    <s v=""/>
    <s v=""/>
    <d v="2025-09-13T00:00:00"/>
    <d v="1899-12-30T00:00:00"/>
    <m/>
    <m/>
    <x v="2"/>
    <x v="2"/>
  </r>
  <r>
    <x v="3"/>
    <x v="3"/>
    <d v="2025-10-13T00:00:00"/>
    <s v="BH2361835"/>
    <m/>
    <m/>
    <s v="Bán hàng cleverfood Lữ Đoàn 21 Lê Đức Thọ"/>
    <n v="1083582"/>
    <n v="0"/>
    <n v="86687"/>
    <n v="1170269"/>
    <s v="Bán hàng"/>
    <m/>
    <m/>
    <n v="0"/>
    <n v="1170269"/>
    <n v="0"/>
    <n v="1170269"/>
    <d v="2025-10-13T00:00:00"/>
    <m/>
    <d v="2025-10-13T00:00:00"/>
    <n v="0"/>
    <m/>
    <s v=""/>
    <s v=""/>
    <d v="2025-10-13T00:00:00"/>
    <d v="1899-12-30T00:00:00"/>
    <m/>
    <m/>
    <x v="2"/>
    <x v="2"/>
  </r>
  <r>
    <x v="4"/>
    <x v="4"/>
    <d v="2025-02-21T00:00:00"/>
    <s v="BH2321130"/>
    <m/>
    <m/>
    <s v="ĐƠN KHÁCH LẼ HÀ NỘI, THANH TOÁN LUN, CK 8% , SĐT : 0963691821 Chị Linh"/>
    <n v="734310"/>
    <n v="58745"/>
    <n v="54045"/>
    <n v="729610"/>
    <s v="Bán hàng"/>
    <d v="2025-03-08T00:00:00"/>
    <s v="PT2503/0022"/>
    <n v="0"/>
    <n v="729610"/>
    <n v="729610"/>
    <n v="0"/>
    <d v="2025-02-21T00:00:00"/>
    <m/>
    <d v="2025-02-21T00:00:00"/>
    <n v="0"/>
    <m/>
    <s v=""/>
    <s v="Đã thanh toán"/>
    <d v="2025-02-21T00:00:00"/>
    <d v="2025-03-08T00:00:00"/>
    <m/>
    <m/>
    <x v="3"/>
    <x v="3"/>
  </r>
  <r>
    <x v="4"/>
    <x v="4"/>
    <d v="2025-03-07T00:00:00"/>
    <s v="BH2321468"/>
    <m/>
    <m/>
    <s v="ĐƠN KHÁCH LẼ HÀ NỘI, THANH TOÁN LUN, CK 8% , SĐT : 0963691821 Chị Linh"/>
    <n v="2346710"/>
    <n v="187737"/>
    <n v="172718"/>
    <n v="2331691"/>
    <s v="Bán hàng"/>
    <d v="2025-04-08T00:00:00"/>
    <s v="PT2504/0032"/>
    <n v="0"/>
    <n v="2331691"/>
    <n v="2331691"/>
    <n v="0"/>
    <d v="2025-03-07T00:00:00"/>
    <m/>
    <d v="2025-03-07T00:00:00"/>
    <n v="0"/>
    <m/>
    <s v=""/>
    <s v="Đã thanh toán"/>
    <d v="2025-03-07T00:00:00"/>
    <d v="2025-04-08T00:00:00"/>
    <m/>
    <m/>
    <x v="3"/>
    <x v="3"/>
  </r>
  <r>
    <x v="4"/>
    <x v="4"/>
    <d v="2025-03-22T00:00:00"/>
    <s v="BH2321972"/>
    <m/>
    <m/>
    <s v="ĐƠN KHÁCH LẼ HÀ NỘI, THANH TOÁN LUN, CK 8% , SĐT : 0963691821 Chị Linh"/>
    <n v="3126035"/>
    <n v="250083"/>
    <n v="230076"/>
    <n v="3106028"/>
    <s v="Bán hàng"/>
    <d v="2025-04-08T00:00:00"/>
    <s v="PT2504/0029"/>
    <n v="0"/>
    <n v="3106028"/>
    <n v="3106028"/>
    <n v="0"/>
    <d v="2025-03-22T00:00:00"/>
    <m/>
    <d v="2025-03-22T00:00:00"/>
    <n v="0"/>
    <m/>
    <s v=""/>
    <s v="Đã thanh toán"/>
    <d v="2025-03-22T00:00:00"/>
    <d v="2025-04-08T00:00:00"/>
    <m/>
    <m/>
    <x v="3"/>
    <x v="3"/>
  </r>
  <r>
    <x v="4"/>
    <x v="4"/>
    <d v="2025-03-25T00:00:00"/>
    <s v="BH2322049"/>
    <m/>
    <m/>
    <s v="ĐƠN KHÁCH LẼ HÀ NỘI, THANH TOÁN LUN, CK 8% , SĐT : 0963691821 Chị Linh"/>
    <n v="555290"/>
    <n v="44423"/>
    <n v="40869"/>
    <n v="551736"/>
    <s v="Bán hàng"/>
    <d v="2025-04-08T00:00:00"/>
    <s v="PT2504/0030"/>
    <n v="0"/>
    <n v="551736"/>
    <n v="551736"/>
    <n v="0"/>
    <d v="2025-03-25T00:00:00"/>
    <m/>
    <d v="2025-03-25T00:00:00"/>
    <n v="0"/>
    <m/>
    <s v=""/>
    <s v="Đã thanh toán"/>
    <d v="2025-03-25T00:00:00"/>
    <d v="2025-04-08T00:00:00"/>
    <m/>
    <m/>
    <x v="3"/>
    <x v="3"/>
  </r>
  <r>
    <x v="4"/>
    <x v="4"/>
    <d v="2025-03-31T00:00:00"/>
    <s v="BH2322187"/>
    <m/>
    <m/>
    <s v="ĐƠN KHÁCH LẼ HÀ NỘI, THANH TOÁN LUN, CK 8% , SĐT : 0963691821 Chị Linh"/>
    <n v="888464"/>
    <n v="71077"/>
    <n v="65391"/>
    <n v="882778"/>
    <s v="Bán hàng"/>
    <d v="2025-04-08T00:00:00"/>
    <s v="PT2504/0031"/>
    <n v="0"/>
    <n v="882778"/>
    <n v="882778"/>
    <n v="0"/>
    <d v="2025-03-31T00:00:00"/>
    <m/>
    <d v="2025-03-31T00:00:00"/>
    <n v="0"/>
    <m/>
    <s v=""/>
    <s v="Đã thanh toán"/>
    <d v="2025-03-31T00:00:00"/>
    <d v="2025-04-08T00:00:00"/>
    <m/>
    <m/>
    <x v="3"/>
    <x v="3"/>
  </r>
  <r>
    <x v="4"/>
    <x v="4"/>
    <d v="2025-04-08T00:00:00"/>
    <s v="HBTL25010941"/>
    <d v="2025-04-08T00:00:00"/>
    <m/>
    <s v="hàng trả"/>
    <m/>
    <n v="0"/>
    <n v="0"/>
    <n v="139348"/>
    <s v="Hàng trả"/>
    <d v="2025-04-08T00:00:00"/>
    <s v="PT2504/0029"/>
    <n v="0"/>
    <n v="-139348"/>
    <n v="-139348"/>
    <n v="0"/>
    <d v="2025-04-08T00:00:00"/>
    <m/>
    <d v="2025-04-08T00:00:00"/>
    <n v="0"/>
    <m/>
    <s v=""/>
    <s v="Đã thanh toán"/>
    <d v="2025-04-08T00:00:00"/>
    <d v="2025-04-08T00:00:00"/>
    <m/>
    <m/>
    <x v="3"/>
    <x v="3"/>
  </r>
  <r>
    <x v="4"/>
    <x v="4"/>
    <d v="2025-04-18T00:00:00"/>
    <s v="BH2322837"/>
    <m/>
    <m/>
    <s v="ĐƠN KHÁCH LẼ HÀ NỘI, THANH TOÁN LUN, CK 8% , SĐT : 0963691821 Chị Linh"/>
    <n v="1144561"/>
    <n v="91565"/>
    <n v="84240"/>
    <n v="1137236"/>
    <s v="Bán hàng"/>
    <d v="2025-05-06T00:00:00"/>
    <s v="PT2505/0018"/>
    <n v="0"/>
    <n v="1137236"/>
    <n v="1137236"/>
    <n v="0"/>
    <d v="2025-04-18T00:00:00"/>
    <m/>
    <d v="2025-04-18T00:00:00"/>
    <n v="0"/>
    <m/>
    <s v=""/>
    <s v="Đã thanh toán"/>
    <d v="2025-04-18T00:00:00"/>
    <d v="2025-05-06T00:00:00"/>
    <m/>
    <m/>
    <x v="3"/>
    <x v="3"/>
  </r>
  <r>
    <x v="4"/>
    <x v="4"/>
    <d v="2025-04-26T00:00:00"/>
    <s v="BH2323092"/>
    <m/>
    <m/>
    <s v="ĐƠN KHÁCH LẼ HÀ NỘI, THANH TOÁN LUN, CK 8% , SĐT : 0963691821 Chị Linh"/>
    <n v="2213868"/>
    <n v="177109"/>
    <n v="162941"/>
    <n v="2199700"/>
    <s v="Bán hàng"/>
    <d v="2025-06-07T00:00:00"/>
    <s v="PT2506/0023"/>
    <n v="0"/>
    <n v="2199700"/>
    <n v="2199700"/>
    <n v="0"/>
    <d v="2025-04-26T00:00:00"/>
    <m/>
    <d v="2025-04-26T00:00:00"/>
    <n v="0"/>
    <m/>
    <s v=""/>
    <s v="Đã thanh toán"/>
    <d v="2025-04-26T00:00:00"/>
    <d v="2025-06-07T00:00:00"/>
    <m/>
    <m/>
    <x v="3"/>
    <x v="3"/>
  </r>
  <r>
    <x v="4"/>
    <x v="4"/>
    <d v="2025-05-28T00:00:00"/>
    <s v="BH2323978"/>
    <m/>
    <m/>
    <s v="ĐƠN KHÁCH LẼ HÀ NỘI, THANH TOÁN LUN, CK 8% , SĐT : 0963691821 Chị Linh"/>
    <n v="2579200"/>
    <n v="206336"/>
    <n v="189829"/>
    <n v="2562693"/>
    <s v="Bán hàng"/>
    <d v="2025-06-07T00:00:00"/>
    <s v="PT2506/0024"/>
    <n v="0"/>
    <n v="2562693"/>
    <n v="2562693"/>
    <n v="0"/>
    <d v="2025-05-28T00:00:00"/>
    <m/>
    <d v="2025-05-28T00:00:00"/>
    <n v="0"/>
    <m/>
    <s v=""/>
    <s v="Đã thanh toán"/>
    <d v="2025-05-28T00:00:00"/>
    <d v="2025-06-07T00:00:00"/>
    <m/>
    <m/>
    <x v="3"/>
    <x v="3"/>
  </r>
  <r>
    <x v="4"/>
    <x v="4"/>
    <d v="2025-06-07T00:00:00"/>
    <s v="HBTL25011695"/>
    <d v="2025-06-07T00:00:00"/>
    <m/>
    <s v="hàng trả"/>
    <m/>
    <n v="0"/>
    <n v="0"/>
    <n v="220695"/>
    <s v="Hàng trả"/>
    <d v="2025-04-26T00:00:00"/>
    <s v="BH2323092"/>
    <n v="0"/>
    <n v="-220695"/>
    <n v="-220695"/>
    <n v="0"/>
    <d v="2025-06-07T00:00:00"/>
    <m/>
    <d v="2025-06-07T00:00:00"/>
    <n v="0"/>
    <m/>
    <s v=""/>
    <s v="Đã thanh toán"/>
    <d v="2025-06-07T00:00:00"/>
    <d v="2025-04-26T00:00:00"/>
    <m/>
    <m/>
    <x v="3"/>
    <x v="3"/>
  </r>
  <r>
    <x v="4"/>
    <x v="4"/>
    <d v="2025-07-09T00:00:00"/>
    <s v="BH2325351"/>
    <m/>
    <m/>
    <s v="ĐƠN KHÁCH LẼ HÀ NỘI, THANH TOÁN LUN, CK 8% , SĐT : 0963691821 Chị Linh"/>
    <n v="2023910"/>
    <n v="161913"/>
    <n v="148960"/>
    <n v="2010957"/>
    <s v="Bán hàng"/>
    <d v="2025-08-06T00:00:00"/>
    <s v="PT/C6-0006"/>
    <n v="0"/>
    <n v="2010957"/>
    <n v="2010957"/>
    <n v="0"/>
    <d v="2025-07-09T00:00:00"/>
    <m/>
    <d v="2025-07-09T00:00:00"/>
    <n v="0"/>
    <m/>
    <s v=""/>
    <s v="Đã thanh toán"/>
    <d v="2025-07-09T00:00:00"/>
    <d v="2025-08-06T00:00:00"/>
    <m/>
    <m/>
    <x v="3"/>
    <x v="3"/>
  </r>
  <r>
    <x v="4"/>
    <x v="4"/>
    <d v="2025-07-17T00:00:00"/>
    <s v="BH2325681"/>
    <m/>
    <m/>
    <s v="ĐƠN KHÁCH LẼ HÀ NỘI, THANH TOÁN LUN, CK 8% , SĐT : 0963691821 Chị Linh"/>
    <n v="888464"/>
    <n v="71077"/>
    <n v="65391"/>
    <n v="882778"/>
    <s v="Bán hàng"/>
    <d v="2025-08-06T00:00:00"/>
    <s v="PT/C6-0007"/>
    <n v="0"/>
    <n v="882778"/>
    <n v="882778"/>
    <n v="0"/>
    <d v="2025-07-17T00:00:00"/>
    <m/>
    <d v="2025-07-17T00:00:00"/>
    <n v="0"/>
    <m/>
    <s v=""/>
    <s v="Đã thanh toán"/>
    <d v="2025-07-17T00:00:00"/>
    <d v="2025-08-06T00:00:00"/>
    <m/>
    <m/>
    <x v="3"/>
    <x v="3"/>
  </r>
  <r>
    <x v="4"/>
    <x v="4"/>
    <d v="2025-08-06T00:00:00"/>
    <s v="BTLHN2304/105"/>
    <d v="2025-08-06T00:00:00"/>
    <m/>
    <s v="hàng trả"/>
    <m/>
    <n v="0"/>
    <n v="0"/>
    <n v="293657"/>
    <s v="Hàng trả"/>
    <d v="2025-08-06T00:00:00"/>
    <s v="PT/C6-0006"/>
    <n v="0"/>
    <n v="-293657"/>
    <n v="-293657"/>
    <n v="0"/>
    <d v="2025-08-06T00:00:00"/>
    <m/>
    <d v="2025-08-06T00:00:00"/>
    <n v="0"/>
    <m/>
    <s v=""/>
    <s v="Đã thanh toán"/>
    <d v="2025-08-06T00:00:00"/>
    <d v="2025-08-06T00:00:00"/>
    <m/>
    <m/>
    <x v="3"/>
    <x v="3"/>
  </r>
  <r>
    <x v="4"/>
    <x v="4"/>
    <d v="2025-09-15T00:00:00"/>
    <s v="BH2332078"/>
    <m/>
    <m/>
    <s v="ĐƠN KHÁCH LẼ HÀ NỘI, THANH TOÁN LUN, CK 8% , SĐT : 0963691821 Chị Linh"/>
    <n v="2423223"/>
    <n v="193858"/>
    <n v="178349"/>
    <n v="2407714"/>
    <s v="Bán hàng"/>
    <d v="2025-10-07T00:00:00"/>
    <s v="BC2210-0009"/>
    <n v="0"/>
    <n v="2407714"/>
    <n v="2407714"/>
    <n v="0"/>
    <d v="2025-09-15T00:00:00"/>
    <m/>
    <d v="2025-09-15T00:00:00"/>
    <n v="0"/>
    <m/>
    <s v=""/>
    <s v="Đã thanh toán"/>
    <d v="2025-09-15T00:00:00"/>
    <d v="2025-10-07T00:00:00"/>
    <m/>
    <m/>
    <x v="3"/>
    <x v="3"/>
  </r>
  <r>
    <x v="4"/>
    <x v="4"/>
    <d v="2025-09-15T00:00:00"/>
    <s v="BTLHN1509/106"/>
    <m/>
    <m/>
    <s v="hàng trả"/>
    <m/>
    <m/>
    <m/>
    <n v="155439"/>
    <s v="Hàng trả"/>
    <d v="2025-10-07T00:00:00"/>
    <s v="BC2210-0009"/>
    <n v="0"/>
    <n v="-155439"/>
    <n v="-155439"/>
    <n v="0"/>
    <d v="2025-09-15T00:00:00"/>
    <m/>
    <d v="2025-09-15T00:00:00"/>
    <n v="0"/>
    <m/>
    <s v=""/>
    <s v="Đã thanh toán"/>
    <d v="2025-09-15T00:00:00"/>
    <d v="2025-10-07T00:00:00"/>
    <m/>
    <m/>
    <x v="3"/>
    <x v="3"/>
  </r>
  <r>
    <x v="5"/>
    <x v="5"/>
    <d v="2025-03-14T00:00:00"/>
    <s v="BH2321745"/>
    <m/>
    <m/>
    <s v="ĐƠN KHÁCH LẼ Cửa hàng H 24h , THANH TOÁN LUN KHI GIAO HÀNG , CK 5% , SĐT : 0969631028"/>
    <n v="1487884"/>
    <n v="74394"/>
    <n v="113079"/>
    <n v="1526569"/>
    <s v="Bán hàng"/>
    <d v="2025-03-17T00:00:00"/>
    <s v="PT2503/0058"/>
    <n v="0"/>
    <n v="1526569"/>
    <n v="1526569"/>
    <n v="0"/>
    <d v="2025-03-14T00:00:00"/>
    <m/>
    <d v="2025-03-14T00:00:00"/>
    <n v="0"/>
    <m/>
    <s v=""/>
    <s v="Đã thanh toán"/>
    <d v="2025-03-14T00:00:00"/>
    <d v="2025-03-17T00:00:00"/>
    <m/>
    <m/>
    <x v="4"/>
    <x v="4"/>
  </r>
  <r>
    <x v="6"/>
    <x v="6"/>
    <m/>
    <m/>
    <m/>
    <m/>
    <s v="Đơn năm 2024"/>
    <m/>
    <m/>
    <m/>
    <n v="604591"/>
    <s v="Tồn đầu kỳ"/>
    <d v="2025-01-11T00:00:00"/>
    <s v="PT2501/0038"/>
    <n v="604591"/>
    <n v="0"/>
    <n v="490646"/>
    <n v="113945"/>
    <d v="1899-12-30T00:00:00"/>
    <m/>
    <d v="1899-12-30T00:00:00"/>
    <n v="0"/>
    <m/>
    <s v=""/>
    <s v=""/>
    <d v="1899-12-30T00:00:00"/>
    <d v="2025-01-11T00:00:00"/>
    <m/>
    <m/>
    <x v="5"/>
    <x v="5"/>
  </r>
  <r>
    <x v="6"/>
    <x v="6"/>
    <d v="2025-01-18T00:00:00"/>
    <s v="BH2320190"/>
    <m/>
    <m/>
    <s v="ĐƠN KHÁCH LẼ C6,  THANH TOÁN LUN , CK 5%"/>
    <n v="734310"/>
    <n v="36716"/>
    <n v="55808"/>
    <n v="753402"/>
    <s v="Bán hàng"/>
    <d v="2025-01-25T00:00:00"/>
    <s v="PT2501/0076"/>
    <n v="0"/>
    <n v="753402"/>
    <n v="753402"/>
    <n v="0"/>
    <d v="2025-01-18T00:00:00"/>
    <m/>
    <d v="2025-01-18T00:00:00"/>
    <n v="0"/>
    <m/>
    <s v=""/>
    <s v="Đã thanh toán"/>
    <d v="2025-01-18T00:00:00"/>
    <d v="2025-01-25T00:00:00"/>
    <m/>
    <m/>
    <x v="5"/>
    <x v="5"/>
  </r>
  <r>
    <x v="6"/>
    <x v="6"/>
    <d v="2025-06-11T00:00:00"/>
    <s v="BH2324399"/>
    <d v="2025-06-11T00:00:00"/>
    <s v="00036111"/>
    <s v="Bán Hàng Cửa hàng Tiện ích C Mart FLC Đại Mỗ theo hóa đơn 00036111 , ck 5%"/>
    <n v="1023914"/>
    <n v="51196"/>
    <n v="77817"/>
    <n v="1050535"/>
    <s v="Bán hàng"/>
    <d v="2025-06-14T00:00:00"/>
    <s v="PT2506/0037"/>
    <n v="0"/>
    <n v="1050535"/>
    <n v="1050535"/>
    <n v="0"/>
    <d v="2025-06-11T00:00:00"/>
    <m/>
    <d v="2025-06-11T00:00:00"/>
    <n v="0"/>
    <m/>
    <s v=""/>
    <s v="Đã thanh toán"/>
    <d v="2025-06-11T00:00:00"/>
    <d v="2025-06-14T00:00:00"/>
    <m/>
    <m/>
    <x v="5"/>
    <x v="5"/>
  </r>
  <r>
    <x v="6"/>
    <x v="6"/>
    <d v="2025-07-03T00:00:00"/>
    <s v="BH2325120"/>
    <d v="2025-07-03T00:00:00"/>
    <s v="00041846"/>
    <s v="Bán hàng Cửa hàng Tiện ích C Mart FLC Đại Mỗ theo hóa đơn 00041846"/>
    <n v="440586"/>
    <n v="22029"/>
    <n v="33485"/>
    <n v="452042"/>
    <s v="Bán hàng"/>
    <d v="2025-08-06T00:00:00"/>
    <s v="PT/C6-0004"/>
    <n v="0"/>
    <n v="452042"/>
    <n v="452042"/>
    <n v="0"/>
    <d v="2025-07-03T00:00:00"/>
    <m/>
    <d v="2025-07-03T00:00:00"/>
    <n v="0"/>
    <m/>
    <s v=""/>
    <s v="Đã thanh toán"/>
    <d v="2025-07-03T00:00:00"/>
    <d v="2025-08-06T00:00:00"/>
    <m/>
    <m/>
    <x v="5"/>
    <x v="5"/>
  </r>
  <r>
    <x v="6"/>
    <x v="6"/>
    <d v="2025-07-24T00:00:00"/>
    <s v="BH2325919"/>
    <d v="2025-07-24T00:00:00"/>
    <s v="00046343"/>
    <s v="Bán hàng Cửa hàng Tiện ích C Mart FLC Đại Mỗ theo hóa đơn 00046343"/>
    <n v="440586"/>
    <n v="22029"/>
    <n v="33485"/>
    <n v="452042"/>
    <s v="Bán hàng"/>
    <d v="2025-07-28T00:00:00"/>
    <s v="PT2507/0050"/>
    <n v="0"/>
    <n v="452042"/>
    <n v="452042"/>
    <n v="0"/>
    <d v="2025-07-24T00:00:00"/>
    <m/>
    <d v="2025-07-24T00:00:00"/>
    <n v="0"/>
    <m/>
    <e v="#REF!"/>
    <s v="Đã thanh toán"/>
    <d v="2025-07-24T00:00:00"/>
    <d v="2025-07-28T00:00:00"/>
    <m/>
    <m/>
    <x v="5"/>
    <x v="5"/>
  </r>
  <r>
    <x v="6"/>
    <x v="6"/>
    <d v="2025-08-01T00:00:00"/>
    <s v="BH2326156"/>
    <d v="2025-08-01T00:00:00"/>
    <s v="00048850"/>
    <s v="Bán hàng Cửa hàng Tiện ích C Mart FLC Đại Mỗ theo hóa đơn 00048850"/>
    <n v="956426"/>
    <n v="47821"/>
    <n v="72688"/>
    <n v="981293"/>
    <s v="Bán hàng"/>
    <d v="2025-08-23T00:00:00"/>
    <s v="BC2508/0054"/>
    <n v="0"/>
    <n v="981293"/>
    <n v="981293"/>
    <n v="0"/>
    <d v="2025-08-01T00:00:00"/>
    <m/>
    <d v="2025-08-01T00:00:00"/>
    <n v="0"/>
    <m/>
    <s v=""/>
    <s v="Đã thanh toán"/>
    <d v="2025-08-01T00:00:00"/>
    <d v="2025-08-23T00:00:00"/>
    <m/>
    <m/>
    <x v="5"/>
    <x v="5"/>
  </r>
  <r>
    <x v="6"/>
    <x v="6"/>
    <d v="2025-01-11T00:00:00"/>
    <s v="HBTL2311/4271"/>
    <d v="2025-01-11T00:00:00"/>
    <m/>
    <s v="hàng trả"/>
    <m/>
    <n v="0"/>
    <n v="0"/>
    <n v="113945"/>
    <s v="Tồn đầu kỳ"/>
    <d v="2025-01-11T00:00:00"/>
    <s v="PT2501/0038"/>
    <n v="113945"/>
    <n v="0"/>
    <n v="113945"/>
    <n v="0"/>
    <d v="2025-01-11T00:00:00"/>
    <m/>
    <d v="2025-01-11T00:00:00"/>
    <n v="0"/>
    <m/>
    <s v=""/>
    <s v="Đã thanh toán"/>
    <d v="2025-01-11T00:00:00"/>
    <d v="2025-01-11T00:00:00"/>
    <m/>
    <m/>
    <x v="5"/>
    <x v="5"/>
  </r>
  <r>
    <x v="6"/>
    <x v="6"/>
    <d v="2025-08-22T00:00:00"/>
    <s v="BTLHN2304/133"/>
    <d v="2025-08-22T00:00:00"/>
    <m/>
    <s v="Hàng Trả - Cửa hàng Tiện ích C Mart FLC Đại Mỗ - KL.HN003"/>
    <m/>
    <n v="0"/>
    <n v="0"/>
    <n v="228453"/>
    <s v="Hàng trả"/>
    <d v="2025-08-23T00:00:00"/>
    <s v="BC2508/0054"/>
    <n v="0"/>
    <n v="-228453"/>
    <n v="-228453"/>
    <n v="0"/>
    <d v="2025-08-22T00:00:00"/>
    <m/>
    <d v="2025-08-22T00:00:00"/>
    <n v="0"/>
    <m/>
    <s v=""/>
    <s v="Đã thanh toán"/>
    <d v="2025-08-22T00:00:00"/>
    <d v="2025-08-23T00:00:00"/>
    <m/>
    <m/>
    <x v="5"/>
    <x v="5"/>
  </r>
  <r>
    <x v="6"/>
    <x v="6"/>
    <d v="2025-01-25T00:00:00"/>
    <s v="HBTL25010177"/>
    <d v="2025-01-25T00:00:00"/>
    <m/>
    <s v="hàng trả"/>
    <m/>
    <n v="0"/>
    <n v="0"/>
    <n v="79305"/>
    <s v="Hàng trả"/>
    <d v="2025-01-25T00:00:00"/>
    <s v="PT2501/0076"/>
    <n v="0"/>
    <n v="-79305"/>
    <n v="-79305"/>
    <n v="0"/>
    <d v="2025-01-25T00:00:00"/>
    <m/>
    <d v="2025-01-25T00:00:00"/>
    <n v="0"/>
    <m/>
    <s v=""/>
    <s v="Đã thanh toán"/>
    <d v="2025-01-25T00:00:00"/>
    <d v="2025-01-25T00:00:00"/>
    <m/>
    <m/>
    <x v="5"/>
    <x v="5"/>
  </r>
  <r>
    <x v="6"/>
    <x v="6"/>
    <d v="2025-10-29T00:00:00"/>
    <s v="BH2365038"/>
    <d v="2025-10-29T00:00:00"/>
    <s v="00071355"/>
    <s v="Bán hàng Cửa hàng Tiện ích C Mart FLC Đại Mỗ theo hóa đơn 00071355"/>
    <n v="452000"/>
    <n v="0"/>
    <n v="44785"/>
    <n v="604592"/>
    <s v="Bán hàng"/>
    <d v="2025-01-25T00:00:00"/>
    <s v="PT2501/0076"/>
    <n v="0"/>
    <n v="604592"/>
    <n v="604592"/>
    <n v="0"/>
    <d v="2025-10-29T00:00:00"/>
    <m/>
    <d v="2025-10-29T00:00:00"/>
    <n v="0"/>
    <m/>
    <s v=""/>
    <s v="Đã thanh toán"/>
    <d v="2025-10-29T00:00:00"/>
    <d v="2025-01-25T00:00:00"/>
    <m/>
    <m/>
    <x v="5"/>
    <x v="5"/>
  </r>
  <r>
    <x v="7"/>
    <x v="7"/>
    <d v="2025-01-20T00:00:00"/>
    <s v="BH2320210"/>
    <m/>
    <m/>
    <s v="ĐƠN KHÁCH LẼ C6, THANH TOÁN LUN,  CK 5%"/>
    <n v="2378660"/>
    <n v="118934"/>
    <n v="180778"/>
    <n v="2440504"/>
    <s v="Bán hàng"/>
    <d v="2025-03-18T00:00:00"/>
    <s v="PT2503/0061"/>
    <n v="0"/>
    <n v="2440504"/>
    <n v="2244000"/>
    <n v="196504"/>
    <d v="2025-01-20T00:00:00"/>
    <m/>
    <d v="2025-01-20T00:00:00"/>
    <n v="0"/>
    <m/>
    <s v=""/>
    <s v=""/>
    <d v="2025-01-20T00:00:00"/>
    <d v="2025-03-18T00:00:00"/>
    <m/>
    <m/>
    <x v="6"/>
    <x v="6"/>
  </r>
  <r>
    <x v="7"/>
    <x v="7"/>
    <d v="2025-03-01T00:00:00"/>
    <s v="BH2321241"/>
    <m/>
    <m/>
    <s v="ĐƠN KHÁCH LẼ C6, THANH TOÁN LUN,  CK 5%"/>
    <n v="1289600"/>
    <n v="64481"/>
    <n v="98010"/>
    <n v="1323129"/>
    <s v="Bán hàng"/>
    <d v="2025-05-14T00:00:00"/>
    <s v="PT2505/0037"/>
    <n v="0"/>
    <n v="1323129"/>
    <n v="835703"/>
    <n v="487426"/>
    <d v="2025-03-01T00:00:00"/>
    <m/>
    <d v="2025-03-01T00:00:00"/>
    <n v="0"/>
    <m/>
    <s v=""/>
    <s v=""/>
    <d v="2025-03-01T00:00:00"/>
    <d v="2025-05-14T00:00:00"/>
    <m/>
    <m/>
    <x v="6"/>
    <x v="6"/>
  </r>
  <r>
    <x v="7"/>
    <x v="7"/>
    <d v="2025-03-18T00:00:00"/>
    <s v="HBTL25010726"/>
    <d v="2025-03-18T00:00:00"/>
    <m/>
    <s v="HÀNG TRẢ"/>
    <m/>
    <n v="0"/>
    <n v="0"/>
    <n v="196569"/>
    <s v="Hàng trả"/>
    <d v="2025-03-18T00:00:00"/>
    <s v="PT2503/0061"/>
    <n v="0"/>
    <n v="-196569"/>
    <n v="-196569"/>
    <n v="0"/>
    <d v="2025-03-18T00:00:00"/>
    <m/>
    <d v="2025-03-18T00:00:00"/>
    <n v="0"/>
    <m/>
    <s v=""/>
    <s v="Đã thanh toán"/>
    <d v="2025-03-18T00:00:00"/>
    <d v="2025-03-18T00:00:00"/>
    <m/>
    <m/>
    <x v="6"/>
    <x v="6"/>
  </r>
  <r>
    <x v="7"/>
    <x v="7"/>
    <d v="2025-03-18T00:00:00"/>
    <s v="PT2503/0062"/>
    <d v="2025-03-18T00:00:00"/>
    <m/>
    <s v="Thu tiền đơn hàng BH2319174 (21/12)"/>
    <m/>
    <n v="0"/>
    <n v="0"/>
    <n v="753402"/>
    <s v="Tồn đầu kỳ"/>
    <d v="2025-03-18T00:00:00"/>
    <s v="PT2503/0062"/>
    <n v="753402"/>
    <n v="0"/>
    <n v="753402"/>
    <n v="0"/>
    <d v="2025-03-18T00:00:00"/>
    <m/>
    <d v="2025-03-18T00:00:00"/>
    <n v="0"/>
    <m/>
    <s v=""/>
    <s v="Đã thanh toán"/>
    <d v="2025-03-18T00:00:00"/>
    <d v="2025-03-18T00:00:00"/>
    <m/>
    <m/>
    <x v="6"/>
    <x v="6"/>
  </r>
  <r>
    <x v="7"/>
    <x v="7"/>
    <d v="2025-05-14T00:00:00"/>
    <s v="HBTL25011491"/>
    <d v="2025-05-14T00:00:00"/>
    <m/>
    <s v="hàng trả"/>
    <m/>
    <n v="0"/>
    <n v="0"/>
    <n v="487425"/>
    <s v="Hàng trả"/>
    <d v="2025-05-14T00:00:00"/>
    <s v="PT2505/0037"/>
    <n v="0"/>
    <n v="-487425"/>
    <n v="-487425"/>
    <n v="0"/>
    <d v="2025-05-14T00:00:00"/>
    <m/>
    <d v="2025-05-14T00:00:00"/>
    <n v="0"/>
    <m/>
    <s v=""/>
    <s v="Đã thanh toán"/>
    <d v="2025-05-14T00:00:00"/>
    <d v="2025-05-14T00:00:00"/>
    <m/>
    <m/>
    <x v="6"/>
    <x v="6"/>
  </r>
  <r>
    <x v="7"/>
    <x v="7"/>
    <d v="2025-06-16T00:00:00"/>
    <s v="BH2324530"/>
    <m/>
    <m/>
    <s v="ĐƠN KHÁCH LẼ C6, THANH TOÁN LUN,  CK 5%"/>
    <n v="734310"/>
    <n v="36716"/>
    <n v="55808"/>
    <n v="753402"/>
    <s v="Bán hàng"/>
    <m/>
    <m/>
    <n v="0"/>
    <n v="753402"/>
    <n v="0"/>
    <n v="753402"/>
    <d v="2025-06-16T00:00:00"/>
    <m/>
    <d v="2025-06-16T00:00:00"/>
    <n v="0"/>
    <m/>
    <s v=""/>
    <s v=""/>
    <d v="2025-06-16T00:00:00"/>
    <d v="1899-12-30T00:00:00"/>
    <m/>
    <m/>
    <x v="6"/>
    <x v="6"/>
  </r>
  <r>
    <x v="8"/>
    <x v="8"/>
    <d v="2025-02-15T00:00:00"/>
    <s v="BH2320959"/>
    <m/>
    <m/>
    <s v="ĐƠN KHÁCH LẼ Cherry Mart - S1.07 Vinhomes Ocean Park , SĐT : 0878332868"/>
    <n v="553467"/>
    <n v="0"/>
    <n v="44277"/>
    <n v="597744"/>
    <s v="Bán hàng"/>
    <d v="2025-03-07T00:00:00"/>
    <s v="PT2503/0016"/>
    <n v="0"/>
    <n v="597744"/>
    <n v="597744"/>
    <n v="0"/>
    <d v="2025-02-15T00:00:00"/>
    <m/>
    <d v="2025-02-15T00:00:00"/>
    <n v="0"/>
    <m/>
    <s v=""/>
    <s v="Đã thanh toán"/>
    <d v="2025-02-15T00:00:00"/>
    <d v="2025-03-07T00:00:00"/>
    <m/>
    <m/>
    <x v="7"/>
    <x v="7"/>
  </r>
  <r>
    <x v="8"/>
    <x v="8"/>
    <d v="2025-03-10T00:00:00"/>
    <s v="BH2321495"/>
    <m/>
    <m/>
    <s v="ĐƠN KHÁCH LẼ Cherry Mart - S1.07 Vinhomes Ocean Park , SĐT : 0878332868"/>
    <n v="553467"/>
    <n v="0"/>
    <n v="44277"/>
    <n v="597744"/>
    <s v="Bán hàng"/>
    <d v="2025-03-10T00:00:00"/>
    <s v="PT2504/0067"/>
    <n v="0"/>
    <n v="597744"/>
    <n v="597744"/>
    <n v="0"/>
    <d v="2025-03-10T00:00:00"/>
    <m/>
    <d v="2025-03-10T00:00:00"/>
    <n v="0"/>
    <m/>
    <s v=""/>
    <s v="Đã thanh toán"/>
    <d v="2025-03-10T00:00:00"/>
    <d v="2025-03-10T00:00:00"/>
    <m/>
    <m/>
    <x v="7"/>
    <x v="7"/>
  </r>
  <r>
    <x v="8"/>
    <x v="8"/>
    <d v="2025-06-09T00:00:00"/>
    <s v="BH2324262"/>
    <m/>
    <m/>
    <s v="ĐƠN KHÁCH LẼ Cherry Mart - S1.07 Vinhomes Ocean Park , SĐT : 0878332868"/>
    <n v="553467"/>
    <n v="0"/>
    <n v="44277"/>
    <n v="597744"/>
    <s v="Bán hàng"/>
    <d v="2025-06-12T00:00:00"/>
    <s v="PT2506/0031"/>
    <n v="0"/>
    <n v="597744"/>
    <n v="477800"/>
    <n v="119944"/>
    <d v="2025-06-09T00:00:00"/>
    <m/>
    <d v="2025-06-09T00:00:00"/>
    <n v="0"/>
    <m/>
    <s v=""/>
    <s v=""/>
    <d v="2025-06-09T00:00:00"/>
    <d v="2025-06-12T00:00:00"/>
    <m/>
    <m/>
    <x v="7"/>
    <x v="7"/>
  </r>
  <r>
    <x v="8"/>
    <x v="8"/>
    <d v="2025-06-11T00:00:00"/>
    <s v="HBTL25011697"/>
    <d v="2025-06-11T00:00:00"/>
    <m/>
    <s v="HÀNG TRẢ"/>
    <m/>
    <n v="0"/>
    <n v="0"/>
    <n v="119943"/>
    <s v="Hàng trả"/>
    <d v="2025-06-12T00:00:00"/>
    <s v="PT2506/0031"/>
    <n v="0"/>
    <n v="-119943"/>
    <n v="-119943"/>
    <n v="0"/>
    <d v="2025-06-11T00:00:00"/>
    <m/>
    <d v="2025-06-11T00:00:00"/>
    <n v="0"/>
    <m/>
    <s v=""/>
    <s v="Đã thanh toán"/>
    <d v="2025-06-11T00:00:00"/>
    <d v="2025-06-12T00:00:00"/>
    <m/>
    <m/>
    <x v="7"/>
    <x v="7"/>
  </r>
  <r>
    <x v="8"/>
    <x v="8"/>
    <d v="2025-06-27T00:00:00"/>
    <s v="BH2324913"/>
    <m/>
    <m/>
    <s v="ĐƠN KHÁCH LẼ Cherry Mart - S1.07 Vinhomes Ocean Park , SĐT : 0878332868"/>
    <n v="368978"/>
    <n v="0"/>
    <n v="29518"/>
    <n v="398496"/>
    <s v="Bán hàng"/>
    <d v="2025-07-08T00:00:00"/>
    <s v="PT2507/0013"/>
    <n v="0"/>
    <n v="398496"/>
    <n v="398496"/>
    <n v="0"/>
    <d v="2025-06-27T00:00:00"/>
    <m/>
    <d v="2025-06-27T00:00:00"/>
    <n v="0"/>
    <m/>
    <s v=""/>
    <s v="Đã thanh toán"/>
    <d v="2025-06-27T00:00:00"/>
    <d v="2025-07-08T00:00:00"/>
    <m/>
    <m/>
    <x v="7"/>
    <x v="7"/>
  </r>
  <r>
    <x v="8"/>
    <x v="8"/>
    <d v="2025-07-15T00:00:00"/>
    <s v="BH2325575"/>
    <m/>
    <m/>
    <s v="ĐƠN KHÁCH LẼ Cherry Mart - S1.07 Vinhomes Ocean Park , SĐT : 0878332868"/>
    <n v="333174"/>
    <n v="0"/>
    <n v="26654"/>
    <n v="359828"/>
    <s v="Bán hàng"/>
    <d v="2025-07-22T00:00:00"/>
    <s v="PT2507/0043"/>
    <n v="0"/>
    <n v="359828"/>
    <n v="359828"/>
    <n v="0"/>
    <d v="2025-07-15T00:00:00"/>
    <m/>
    <d v="2025-07-15T00:00:00"/>
    <n v="0"/>
    <m/>
    <s v=""/>
    <s v="Đã thanh toán"/>
    <d v="2025-07-15T00:00:00"/>
    <d v="2025-07-22T00:00:00"/>
    <m/>
    <m/>
    <x v="7"/>
    <x v="7"/>
  </r>
  <r>
    <x v="8"/>
    <x v="8"/>
    <d v="2025-08-06T00:00:00"/>
    <s v="BH2326329"/>
    <m/>
    <m/>
    <s v="ĐƠN KHÁCH LẼ Cherry Mart - S1.07 Vinhomes Ocean Park , SĐT : 0878332868"/>
    <n v="553467"/>
    <n v="0"/>
    <n v="44277"/>
    <n v="597744"/>
    <s v="Bán hàng"/>
    <d v="2025-10-27T00:00:00"/>
    <s v="BC2210-0041"/>
    <n v="0"/>
    <n v="597744"/>
    <n v="597744"/>
    <n v="0"/>
    <d v="2025-08-06T00:00:00"/>
    <m/>
    <d v="2025-08-06T00:00:00"/>
    <n v="0"/>
    <m/>
    <s v=""/>
    <s v="Đã thanh toán"/>
    <d v="2025-08-06T00:00:00"/>
    <d v="2025-10-27T00:00:00"/>
    <m/>
    <m/>
    <x v="7"/>
    <x v="7"/>
  </r>
  <r>
    <x v="8"/>
    <x v="8"/>
    <d v="2025-08-08T00:00:00"/>
    <s v="BH2326477"/>
    <m/>
    <m/>
    <s v="Bán hàng Cherry Mart - S1.07 Vinhomes Ocean Park"/>
    <n v="132501"/>
    <n v="0"/>
    <n v="10600"/>
    <n v="143101"/>
    <s v="Bán hàng"/>
    <d v="2025-08-15T00:00:00"/>
    <s v="PT/C6-0028"/>
    <n v="0"/>
    <n v="143101"/>
    <n v="143101"/>
    <n v="0"/>
    <d v="2025-08-08T00:00:00"/>
    <m/>
    <d v="2025-08-08T00:00:00"/>
    <n v="0"/>
    <m/>
    <s v=""/>
    <s v="Đã thanh toán"/>
    <d v="2025-08-08T00:00:00"/>
    <d v="2025-08-15T00:00:00"/>
    <m/>
    <m/>
    <x v="7"/>
    <x v="7"/>
  </r>
  <r>
    <x v="8"/>
    <x v="8"/>
    <d v="2025-09-05T00:00:00"/>
    <s v="BH2331212"/>
    <m/>
    <m/>
    <s v="Bán hàng Cherry Mart - S1.07 Vinhomes Ocean Park"/>
    <n v="436478"/>
    <n v="0"/>
    <n v="34918"/>
    <n v="471396"/>
    <s v="Bán hàng"/>
    <d v="2025-10-27T00:00:00"/>
    <s v="BC2210-0038"/>
    <n v="0"/>
    <n v="471396"/>
    <n v="471396"/>
    <n v="0"/>
    <d v="2025-09-05T00:00:00"/>
    <m/>
    <d v="2025-09-05T00:00:00"/>
    <n v="0"/>
    <m/>
    <s v=""/>
    <s v="Đã thanh toán"/>
    <d v="2025-09-05T00:00:00"/>
    <d v="2025-10-27T00:00:00"/>
    <m/>
    <m/>
    <x v="7"/>
    <x v="7"/>
  </r>
  <r>
    <x v="8"/>
    <x v="8"/>
    <d v="2025-09-17T00:00:00"/>
    <s v="BH2358937"/>
    <m/>
    <m/>
    <s v="Bán hàng Cherry Mart - S1.07 Vinhomes Ocean Park"/>
    <n v="368978"/>
    <n v="0"/>
    <n v="29518"/>
    <n v="398496"/>
    <s v="Bán hàng"/>
    <d v="2025-10-08T00:00:00"/>
    <s v="BC2210-0016"/>
    <n v="0"/>
    <n v="398496"/>
    <n v="398496"/>
    <n v="0"/>
    <d v="2025-09-17T00:00:00"/>
    <m/>
    <d v="2025-09-17T00:00:00"/>
    <n v="0"/>
    <m/>
    <s v=""/>
    <s v="Đã thanh toán"/>
    <d v="2025-09-17T00:00:00"/>
    <d v="2025-10-08T00:00:00"/>
    <m/>
    <m/>
    <x v="7"/>
    <x v="7"/>
  </r>
  <r>
    <x v="8"/>
    <x v="8"/>
    <d v="2025-10-30T00:00:00"/>
    <s v="BH2365197"/>
    <m/>
    <m/>
    <s v="Bán hàng Cherry Mart - S1.07 Vinhomes Ocean Park"/>
    <n v="775130"/>
    <n v="0"/>
    <n v="62010"/>
    <n v="837140"/>
    <s v="Bán hàng"/>
    <m/>
    <m/>
    <n v="0"/>
    <n v="837140"/>
    <n v="0"/>
    <n v="837140"/>
    <d v="2025-10-30T00:00:00"/>
    <m/>
    <d v="2025-10-30T00:00:00"/>
    <n v="0"/>
    <m/>
    <s v=""/>
    <s v=""/>
    <d v="2025-10-30T00:00:00"/>
    <d v="1899-12-30T00:00:00"/>
    <m/>
    <m/>
    <x v="7"/>
    <x v="7"/>
  </r>
  <r>
    <x v="9"/>
    <x v="9"/>
    <d v="2025-01-04T00:00:00"/>
    <s v="BH2319582"/>
    <m/>
    <m/>
    <s v="Bán hàng Chị Cẩm Nhung - Siêu Thị Phú Sơn, THANH TOÁN LUN, CK 8%"/>
    <n v="7046640"/>
    <n v="563731"/>
    <m/>
    <n v="6482909"/>
    <s v="Bán hàng"/>
    <d v="2025-01-10T00:00:00"/>
    <s v="PT2501/0035"/>
    <n v="0"/>
    <n v="6482909"/>
    <n v="6482909"/>
    <n v="0"/>
    <d v="2025-01-04T00:00:00"/>
    <m/>
    <d v="2025-01-04T00:00:00"/>
    <n v="0"/>
    <m/>
    <s v=""/>
    <s v="Đã thanh toán"/>
    <d v="2025-01-04T00:00:00"/>
    <d v="2025-01-10T00:00:00"/>
    <m/>
    <m/>
    <x v="8"/>
    <x v="8"/>
  </r>
  <r>
    <x v="9"/>
    <x v="9"/>
    <d v="2025-01-15T00:00:00"/>
    <s v="BH2320009"/>
    <m/>
    <m/>
    <s v="ĐƠN KHÁCH LẼ C6 , THANH TOÁN LUN ,  CK 8%"/>
    <n v="18226590"/>
    <n v="1458127"/>
    <m/>
    <n v="16768463"/>
    <s v="Bán hàng"/>
    <d v="2025-01-22T00:00:00"/>
    <s v="PT2501/0067"/>
    <n v="0"/>
    <n v="16768463"/>
    <n v="16768463"/>
    <n v="0"/>
    <d v="2025-01-15T00:00:00"/>
    <m/>
    <d v="2025-01-15T00:00:00"/>
    <n v="0"/>
    <m/>
    <s v=""/>
    <s v="Đã thanh toán"/>
    <d v="2025-01-15T00:00:00"/>
    <d v="2025-01-22T00:00:00"/>
    <m/>
    <m/>
    <x v="8"/>
    <x v="8"/>
  </r>
  <r>
    <x v="9"/>
    <x v="9"/>
    <d v="2025-02-07T00:00:00"/>
    <s v="BH2320756"/>
    <m/>
    <m/>
    <s v="Bán hàng Chị Cẩm Nhung - Siêu Thị Phú Sơn, THANH TOÁN LUN, CK 8%"/>
    <n v="4261320"/>
    <n v="340906"/>
    <m/>
    <n v="3920414"/>
    <s v="Bán hàng"/>
    <d v="2025-02-12T00:00:00"/>
    <s v="PT2502/0031"/>
    <n v="0"/>
    <n v="3920414"/>
    <n v="3920414"/>
    <n v="0"/>
    <d v="2025-02-07T00:00:00"/>
    <m/>
    <d v="2025-02-07T00:00:00"/>
    <n v="0"/>
    <m/>
    <s v=""/>
    <s v="Đã thanh toán"/>
    <d v="2025-02-07T00:00:00"/>
    <d v="2025-02-12T00:00:00"/>
    <m/>
    <m/>
    <x v="8"/>
    <x v="8"/>
  </r>
  <r>
    <x v="9"/>
    <x v="9"/>
    <d v="2025-02-15T00:00:00"/>
    <s v="BH2320956"/>
    <m/>
    <m/>
    <s v="Bán hàng Chị Cẩm Nhung - Siêu Thị Phú Sơn, THANH TOÁN LUN, CK 8%"/>
    <n v="4454445"/>
    <n v="356356"/>
    <m/>
    <n v="4098089"/>
    <s v="Bán hàng"/>
    <d v="2025-02-26T00:00:00"/>
    <s v="PT2502/0042"/>
    <n v="0"/>
    <n v="4098089"/>
    <n v="4098089"/>
    <n v="0"/>
    <d v="2025-02-15T00:00:00"/>
    <m/>
    <d v="2025-02-15T00:00:00"/>
    <n v="0"/>
    <m/>
    <s v=""/>
    <s v="Đã thanh toán"/>
    <d v="2025-02-15T00:00:00"/>
    <d v="2025-02-26T00:00:00"/>
    <m/>
    <m/>
    <x v="8"/>
    <x v="8"/>
  </r>
  <r>
    <x v="9"/>
    <x v="9"/>
    <d v="2025-03-10T00:00:00"/>
    <s v="BH2321501"/>
    <m/>
    <m/>
    <s v="Bán hàng Chị Cẩm Nhung - Siêu Thị Phú Sơn ,THANH TOÁN LUN, CK 8%"/>
    <n v="5193450"/>
    <n v="415476"/>
    <m/>
    <n v="4777974"/>
    <s v="Bán hàng"/>
    <d v="2025-03-17T00:00:00"/>
    <s v="PT2503/0060"/>
    <n v="0"/>
    <n v="4777974"/>
    <n v="4777974"/>
    <n v="0"/>
    <d v="2025-03-10T00:00:00"/>
    <m/>
    <d v="2025-03-10T00:00:00"/>
    <n v="0"/>
    <m/>
    <s v=""/>
    <s v="Đã thanh toán"/>
    <d v="2025-03-10T00:00:00"/>
    <d v="2025-03-17T00:00:00"/>
    <m/>
    <m/>
    <x v="8"/>
    <x v="8"/>
  </r>
  <r>
    <x v="9"/>
    <x v="9"/>
    <d v="2025-03-28T00:00:00"/>
    <s v="BH2322094"/>
    <m/>
    <m/>
    <s v="Bán hàng Chị Cẩm Nhung - Siêu Thị Phú Sơn , CK 8% ( GIÁ NÀY RIÊNG CHO CHỊ CẨM NHUNG ĐÃ BAO GỒM VAT )"/>
    <n v="4996425"/>
    <n v="399714"/>
    <m/>
    <n v="4596711"/>
    <s v="Bán hàng"/>
    <d v="2025-04-01T00:00:00"/>
    <s v="PT2504/0015"/>
    <n v="0"/>
    <n v="4596711"/>
    <n v="4596711"/>
    <n v="0"/>
    <d v="2025-03-28T00:00:00"/>
    <m/>
    <d v="2025-03-28T00:00:00"/>
    <n v="0"/>
    <m/>
    <s v=""/>
    <s v="Đã thanh toán"/>
    <d v="2025-03-28T00:00:00"/>
    <d v="2025-04-01T00:00:00"/>
    <m/>
    <m/>
    <x v="8"/>
    <x v="8"/>
  </r>
  <r>
    <x v="9"/>
    <x v="9"/>
    <d v="2025-04-25T00:00:00"/>
    <s v="BH2323023"/>
    <m/>
    <m/>
    <s v="Bán hàng Chị Cẩm Nhung - Siêu Thị Phú Sơn , CK 8%"/>
    <n v="2921130"/>
    <n v="233690"/>
    <m/>
    <n v="2687440"/>
    <s v="Bán hàng"/>
    <d v="2025-05-05T00:00:00"/>
    <s v="PT2505/0022"/>
    <n v="0"/>
    <n v="2687440"/>
    <n v="2687440"/>
    <n v="0"/>
    <d v="2025-04-25T00:00:00"/>
    <m/>
    <d v="2025-04-25T00:00:00"/>
    <n v="0"/>
    <m/>
    <s v=""/>
    <s v="Đã thanh toán"/>
    <d v="2025-04-25T00:00:00"/>
    <d v="2025-05-05T00:00:00"/>
    <m/>
    <m/>
    <x v="8"/>
    <x v="8"/>
  </r>
  <r>
    <x v="9"/>
    <x v="9"/>
    <d v="2025-05-19T00:00:00"/>
    <s v="BH2323643"/>
    <d v="2025-05-30T00:00:00"/>
    <s v="00033976"/>
    <s v="Bán hàng Chị Cẩm Nhung - Siêu Thị Phú Sơn , HỖ TRỢ CK 20% ( XUẤT HÓA ĐƠN SAU)"/>
    <n v="4927485"/>
    <n v="985497"/>
    <n v="315359"/>
    <n v="4257347"/>
    <s v="Bán hàng"/>
    <d v="2025-05-23T00:00:00"/>
    <s v="PT2505/0055"/>
    <n v="0"/>
    <n v="4257347"/>
    <n v="4257347"/>
    <n v="0"/>
    <d v="2025-05-30T00:00:00"/>
    <m/>
    <d v="2025-05-30T00:00:00"/>
    <n v="0"/>
    <m/>
    <s v=""/>
    <s v="Đã thanh toán"/>
    <d v="2025-05-30T00:00:00"/>
    <d v="2025-05-23T00:00:00"/>
    <m/>
    <m/>
    <x v="8"/>
    <x v="8"/>
  </r>
  <r>
    <x v="9"/>
    <x v="9"/>
    <d v="2025-06-09T00:00:00"/>
    <s v="BH2324266"/>
    <d v="2025-06-10T00:00:00"/>
    <s v="00035988"/>
    <s v="Bán hàng Chị Cẩm Nhung - Siêu Thị Phú Sơn , CK 8%"/>
    <n v="4370630"/>
    <n v="349650"/>
    <n v="321678"/>
    <n v="4342658"/>
    <s v="Bán hàng"/>
    <d v="2025-06-14T00:00:00"/>
    <s v="PT2506/0035"/>
    <n v="0"/>
    <n v="4342658"/>
    <n v="4342658"/>
    <n v="0"/>
    <d v="2025-06-10T00:00:00"/>
    <m/>
    <d v="2025-06-10T00:00:00"/>
    <n v="0"/>
    <m/>
    <s v=""/>
    <s v="Đã thanh toán"/>
    <d v="2025-06-10T00:00:00"/>
    <d v="2025-06-14T00:00:00"/>
    <m/>
    <m/>
    <x v="8"/>
    <x v="8"/>
  </r>
  <r>
    <x v="9"/>
    <x v="9"/>
    <d v="2025-07-05T00:00:00"/>
    <s v="BH2325180"/>
    <d v="2025-07-05T00:00:00"/>
    <s v="00042361"/>
    <s v="Bán hàng Chị Cẩm Nhung - Siêu Thị Phú Sơn , CK 8%"/>
    <n v="4805340"/>
    <n v="384427"/>
    <n v="353673"/>
    <n v="4774586"/>
    <s v="Bán hàng"/>
    <d v="2025-07-08T00:00:00"/>
    <s v="PT2507/0020"/>
    <n v="0"/>
    <n v="4774586"/>
    <n v="4774586"/>
    <n v="0"/>
    <d v="2025-07-05T00:00:00"/>
    <m/>
    <d v="2025-07-05T00:00:00"/>
    <n v="0"/>
    <m/>
    <s v=""/>
    <s v="Đã thanh toán"/>
    <d v="2025-07-05T00:00:00"/>
    <d v="2025-07-08T00:00:00"/>
    <m/>
    <m/>
    <x v="8"/>
    <x v="8"/>
  </r>
  <r>
    <x v="9"/>
    <x v="9"/>
    <d v="2025-07-18T00:00:00"/>
    <s v="BH2325679"/>
    <d v="2025-07-18T00:00:00"/>
    <s v="00045092"/>
    <s v="Bán hàng Chị Cẩm Nhung - Siêu Thị Phú Sơn , CK 8%"/>
    <n v="4066255"/>
    <n v="325300"/>
    <n v="299276"/>
    <n v="4040231"/>
    <s v="Bán hàng"/>
    <d v="2025-07-30T00:00:00"/>
    <s v="BC2507/0056"/>
    <n v="0"/>
    <n v="4040231"/>
    <n v="4040231"/>
    <n v="0"/>
    <d v="2025-07-18T00:00:00"/>
    <m/>
    <d v="2025-07-18T00:00:00"/>
    <n v="0"/>
    <m/>
    <s v=""/>
    <s v="Đã thanh toán"/>
    <d v="2025-07-18T00:00:00"/>
    <d v="2025-07-30T00:00:00"/>
    <m/>
    <m/>
    <x v="8"/>
    <x v="8"/>
  </r>
  <r>
    <x v="9"/>
    <x v="9"/>
    <d v="2025-08-18T00:00:00"/>
    <s v="BH2327600"/>
    <d v="2025-08-18T00:00:00"/>
    <s v="00052399"/>
    <s v="Bán hàng Chị Cẩm Nhung - Siêu Thị Phú Sơn , CK 8%"/>
    <n v="4370630"/>
    <n v="349650"/>
    <n v="321678"/>
    <n v="4342658"/>
    <s v="Bán hàng"/>
    <d v="2025-08-22T00:00:00"/>
    <s v="BC2508/0053"/>
    <n v="0"/>
    <n v="4342658"/>
    <n v="4342658"/>
    <n v="0"/>
    <d v="2025-08-18T00:00:00"/>
    <m/>
    <d v="2025-08-18T00:00:00"/>
    <n v="0"/>
    <m/>
    <s v=""/>
    <s v="Đã thanh toán"/>
    <d v="2025-08-18T00:00:00"/>
    <d v="2025-08-22T00:00:00"/>
    <m/>
    <m/>
    <x v="8"/>
    <x v="8"/>
  </r>
  <r>
    <x v="9"/>
    <x v="9"/>
    <d v="2025-08-26T00:00:00"/>
    <s v="BH2329122"/>
    <d v="2025-08-26T00:00:00"/>
    <s v="00054413"/>
    <s v="Bán hàng Chị Cẩm Nhung - Siêu Thị Phú Sơn  theo hóa đơn 00054413, CK 8% CỐ ĐỊNH VÀ  RIÊNG SP GÀ HUN KHÓI 300G CHIÊT KHẤU THÊM 12% )"/>
    <n v="5120590"/>
    <n v="409647"/>
    <n v="376875"/>
    <n v="5087818"/>
    <s v="Bán hàng"/>
    <d v="2025-08-30T00:00:00"/>
    <s v="BC2508/0071"/>
    <n v="0"/>
    <n v="5087818"/>
    <n v="5087818"/>
    <n v="0"/>
    <d v="2025-08-26T00:00:00"/>
    <m/>
    <d v="2025-08-26T00:00:00"/>
    <n v="0"/>
    <m/>
    <s v=""/>
    <s v="Đã thanh toán"/>
    <d v="2025-08-26T00:00:00"/>
    <d v="2025-08-30T00:00:00"/>
    <m/>
    <m/>
    <x v="8"/>
    <x v="8"/>
  </r>
  <r>
    <x v="9"/>
    <x v="9"/>
    <d v="2025-10-22T00:00:00"/>
    <s v="BH2363299"/>
    <m/>
    <m/>
    <s v="Bán hàng Chị Cẩm Nhung - Siêu Thị Phú Sơn theo hóa đơn 00069208"/>
    <n v="4621545"/>
    <n v="369724"/>
    <n v="340146"/>
    <n v="4591967"/>
    <s v="Bán hàng"/>
    <m/>
    <m/>
    <n v="0"/>
    <n v="4591967"/>
    <n v="0"/>
    <n v="4591967"/>
    <d v="2025-10-22T00:00:00"/>
    <m/>
    <d v="2025-10-22T00:00:00"/>
    <n v="0"/>
    <m/>
    <s v=""/>
    <s v=""/>
    <d v="2025-10-22T00:00:00"/>
    <d v="1899-12-30T00:00:00"/>
    <m/>
    <m/>
    <x v="8"/>
    <x v="8"/>
  </r>
  <r>
    <x v="10"/>
    <x v="10"/>
    <d v="2025-07-17T00:00:00"/>
    <s v="BH2325635"/>
    <d v="2025-07-17T00:00:00"/>
    <s v="00045012"/>
    <s v="Bán hàng Chị Hà Chung cư Osaka Ngõ 48 Ngọc Hồi  theo hóa đơn 00045012, CK 5%, THANH TOÁN LUN"/>
    <n v="1185148"/>
    <n v="59257"/>
    <n v="90071"/>
    <n v="1215962"/>
    <s v="Bán hàng"/>
    <d v="2025-07-21T00:00:00"/>
    <s v="PT2507/0041"/>
    <n v="0"/>
    <n v="1215962"/>
    <n v="1215962"/>
    <n v="0"/>
    <d v="2025-07-17T00:00:00"/>
    <m/>
    <d v="2025-07-17T00:00:00"/>
    <n v="0"/>
    <m/>
    <s v=""/>
    <s v="Đã thanh toán"/>
    <d v="2025-07-17T00:00:00"/>
    <d v="2025-07-21T00:00:00"/>
    <m/>
    <m/>
    <x v="9"/>
    <x v="9"/>
  </r>
  <r>
    <x v="11"/>
    <x v="11"/>
    <d v="2025-03-12T00:00:00"/>
    <s v="BH2321623"/>
    <d v="2025-03-12T00:00:00"/>
    <s v="00015991"/>
    <s v="ĐƠN KHÁCH LẼ C6 , THANH TOÁN LUN , CHỊ HUỆ - SĐT: 0983826793 ( GIAO HÀNG NGÀY THỨ 6 )"/>
    <n v="881172"/>
    <n v="0"/>
    <n v="70494"/>
    <n v="951666"/>
    <s v="Bán hàng"/>
    <d v="2025-03-15T00:00:00"/>
    <s v="PT2503/0055"/>
    <n v="0"/>
    <n v="951666"/>
    <n v="951666"/>
    <n v="0"/>
    <d v="2025-03-12T00:00:00"/>
    <m/>
    <d v="2025-03-12T00:00:00"/>
    <n v="0"/>
    <m/>
    <s v=""/>
    <s v="Đã thanh toán"/>
    <d v="2025-03-12T00:00:00"/>
    <d v="2025-03-15T00:00:00"/>
    <m/>
    <m/>
    <x v="10"/>
    <x v="10"/>
  </r>
  <r>
    <x v="12"/>
    <x v="12"/>
    <d v="2025-06-10T00:00:00"/>
    <s v="BH2324359"/>
    <m/>
    <m/>
    <s v="ĐƠN KHÁCH 876 BẠCH ĐẰNG - Chị Huyền - SĐT 0916 931 659 , THANH TOÁN LUN"/>
    <n v="555950"/>
    <n v="0"/>
    <n v="44476"/>
    <n v="600426"/>
    <s v="Bán hàng"/>
    <d v="2025-06-14T00:00:00"/>
    <s v="PT2506/0036"/>
    <n v="0"/>
    <n v="600426"/>
    <n v="600000"/>
    <n v="426"/>
    <d v="2025-06-10T00:00:00"/>
    <m/>
    <d v="2025-06-10T00:00:00"/>
    <n v="0"/>
    <m/>
    <s v=""/>
    <s v=""/>
    <d v="2025-06-10T00:00:00"/>
    <d v="2025-06-14T00:00:00"/>
    <m/>
    <m/>
    <x v="11"/>
    <x v="11"/>
  </r>
  <r>
    <x v="12"/>
    <x v="12"/>
    <d v="2025-06-18T00:00:00"/>
    <s v="BH2324603"/>
    <m/>
    <m/>
    <s v="ĐƠN KHÁCH 876 BẠCH ĐẰNG - Chị Huyền  - SĐT 0916 931 659, THANH TOÁN LUN"/>
    <n v="555950"/>
    <n v="0"/>
    <n v="44476"/>
    <n v="600426"/>
    <s v="Bán hàng"/>
    <d v="2025-06-21T00:00:00"/>
    <s v="PT2506/0047"/>
    <n v="0"/>
    <n v="600426"/>
    <n v="600000"/>
    <n v="426"/>
    <d v="2025-06-18T00:00:00"/>
    <m/>
    <d v="2025-06-18T00:00:00"/>
    <n v="0"/>
    <m/>
    <s v=""/>
    <s v=""/>
    <d v="2025-06-18T00:00:00"/>
    <d v="2025-06-21T00:00:00"/>
    <m/>
    <m/>
    <x v="11"/>
    <x v="11"/>
  </r>
  <r>
    <x v="12"/>
    <x v="12"/>
    <d v="2025-06-26T00:00:00"/>
    <s v="BH2324879"/>
    <m/>
    <m/>
    <s v="ĐƠN KHÁCH 876 BẠCH ĐẰNG - Chị Huyền  - SĐT 0916 931 659, THANH TOÁN LUN"/>
    <n v="555950"/>
    <n v="0"/>
    <n v="44476"/>
    <n v="600426"/>
    <s v="Bán hàng"/>
    <d v="2025-06-27T00:00:00"/>
    <s v="PT2506/0053"/>
    <n v="0"/>
    <n v="600426"/>
    <n v="600000"/>
    <n v="426"/>
    <d v="2025-06-26T00:00:00"/>
    <m/>
    <d v="2025-06-26T00:00:00"/>
    <n v="0"/>
    <m/>
    <s v=""/>
    <s v=""/>
    <d v="2025-06-26T00:00:00"/>
    <d v="2025-06-27T00:00:00"/>
    <m/>
    <m/>
    <x v="11"/>
    <x v="11"/>
  </r>
  <r>
    <x v="12"/>
    <x v="12"/>
    <d v="2025-07-05T00:00:00"/>
    <s v="BH2325181"/>
    <m/>
    <m/>
    <s v="ĐƠN KHÁCH 876 BẠCH ĐẰNG - Chị Huyền  - SĐT 0916 931 659, THANH TOÁN LUN"/>
    <n v="555950"/>
    <n v="0"/>
    <n v="44476"/>
    <n v="600426"/>
    <s v="Bán hàng"/>
    <d v="2025-07-21T00:00:00"/>
    <s v="PT2507/0039"/>
    <n v="0"/>
    <n v="600426"/>
    <n v="600000"/>
    <n v="426"/>
    <d v="2025-07-05T00:00:00"/>
    <m/>
    <d v="2025-07-05T00:00:00"/>
    <n v="0"/>
    <m/>
    <s v=""/>
    <s v=""/>
    <d v="2025-07-05T00:00:00"/>
    <d v="2025-07-21T00:00:00"/>
    <m/>
    <m/>
    <x v="11"/>
    <x v="11"/>
  </r>
  <r>
    <x v="12"/>
    <x v="12"/>
    <d v="2025-07-16T00:00:00"/>
    <s v="BH2325587"/>
    <m/>
    <m/>
    <s v="ĐƠN KHÁCH 876 BẠCH ĐẰNG - Chị Huyền  - SĐT 0916 931 659, THANH TOÁN LUN"/>
    <n v="555950"/>
    <n v="0"/>
    <n v="44476"/>
    <n v="600426"/>
    <s v="Bán hàng"/>
    <d v="2025-07-30T00:00:00"/>
    <s v="PT2507/0057"/>
    <n v="0"/>
    <n v="600426"/>
    <n v="600000"/>
    <n v="426"/>
    <d v="2025-07-16T00:00:00"/>
    <m/>
    <d v="2025-07-16T00:00:00"/>
    <n v="0"/>
    <m/>
    <s v=""/>
    <s v=""/>
    <d v="2025-07-16T00:00:00"/>
    <d v="2025-07-30T00:00:00"/>
    <m/>
    <m/>
    <x v="11"/>
    <x v="11"/>
  </r>
  <r>
    <x v="12"/>
    <x v="12"/>
    <d v="2025-07-28T00:00:00"/>
    <s v="BH2326037"/>
    <m/>
    <m/>
    <s v="ĐƠN KHÁCH 876 BẠCH ĐẰNG - Chị Huyền  - SĐT 0916 931 659, THANH TOÁN LUN"/>
    <n v="555950"/>
    <n v="0"/>
    <n v="44476"/>
    <n v="600426"/>
    <s v="Bán hàng"/>
    <d v="2025-08-06T00:00:00"/>
    <s v="PT/C6-0005"/>
    <n v="0"/>
    <n v="600426"/>
    <n v="600000"/>
    <n v="426"/>
    <d v="2025-07-28T00:00:00"/>
    <m/>
    <d v="2025-07-28T00:00:00"/>
    <n v="0"/>
    <m/>
    <s v=""/>
    <s v=""/>
    <d v="2025-07-28T00:00:00"/>
    <d v="2025-08-06T00:00:00"/>
    <m/>
    <m/>
    <x v="11"/>
    <x v="11"/>
  </r>
  <r>
    <x v="12"/>
    <x v="12"/>
    <d v="2025-08-09T00:00:00"/>
    <s v="BH2326489"/>
    <m/>
    <m/>
    <s v="ĐƠN KHÁCH 876 BẠCH ĐẰNG - Chị Huyền  - SĐT 0916 931 659, THANH TOÁN LUN"/>
    <n v="555950"/>
    <n v="0"/>
    <n v="44476"/>
    <n v="600426"/>
    <s v="Bán hàng"/>
    <d v="2025-08-11T00:00:00"/>
    <s v="PT/C6-0021"/>
    <n v="0"/>
    <n v="600426"/>
    <n v="600000"/>
    <n v="426"/>
    <d v="2025-08-09T00:00:00"/>
    <m/>
    <d v="2025-08-09T00:00:00"/>
    <n v="0"/>
    <m/>
    <s v=""/>
    <s v=""/>
    <d v="2025-08-09T00:00:00"/>
    <d v="2025-08-11T00:00:00"/>
    <m/>
    <m/>
    <x v="11"/>
    <x v="11"/>
  </r>
  <r>
    <x v="12"/>
    <x v="12"/>
    <d v="2025-09-04T00:00:00"/>
    <s v="BH2330452"/>
    <m/>
    <m/>
    <s v="ĐƠN KHÁCH 876 BẠCH ĐẰNG - Chị Huyền  - SĐT 0916 931 659, THANH TOÁN LUN"/>
    <n v="833925"/>
    <n v="0"/>
    <n v="66714"/>
    <n v="900639"/>
    <s v="Bán hàng"/>
    <d v="2025-09-06T00:00:00"/>
    <s v="PT/C6-0064"/>
    <n v="0"/>
    <n v="900639"/>
    <n v="900000"/>
    <n v="639"/>
    <d v="2025-09-04T00:00:00"/>
    <m/>
    <d v="2025-09-04T00:00:00"/>
    <n v="0"/>
    <m/>
    <s v=""/>
    <s v=""/>
    <d v="2025-09-04T00:00:00"/>
    <d v="2025-09-06T00:00:00"/>
    <m/>
    <m/>
    <x v="11"/>
    <x v="11"/>
  </r>
  <r>
    <x v="12"/>
    <x v="12"/>
    <d v="2025-09-27T00:00:00"/>
    <s v="BH2359169"/>
    <m/>
    <m/>
    <s v="ĐƠN KHÁCH 876 BẠCH ĐẰNG - Chị Huyền  - SĐT 0916 931 659, THANH TOÁN LUN"/>
    <n v="833925"/>
    <n v="0"/>
    <n v="66714"/>
    <n v="900639"/>
    <s v="Bán hàng"/>
    <d v="2025-10-07T00:00:00"/>
    <s v="BC2210-0010"/>
    <n v="0"/>
    <n v="900639"/>
    <n v="900639"/>
    <n v="0"/>
    <d v="2025-09-27T00:00:00"/>
    <m/>
    <d v="2025-09-27T00:00:00"/>
    <n v="0"/>
    <m/>
    <s v=""/>
    <s v="Đã thanh toán"/>
    <d v="2025-09-27T00:00:00"/>
    <d v="2025-10-07T00:00:00"/>
    <m/>
    <m/>
    <x v="11"/>
    <x v="11"/>
  </r>
  <r>
    <x v="12"/>
    <x v="12"/>
    <d v="2025-10-09T00:00:00"/>
    <s v="BH2360926"/>
    <m/>
    <m/>
    <s v="Bán hàng Chị Huyền - SĐT 0916 931 659"/>
    <n v="555950"/>
    <n v="0"/>
    <n v="44476"/>
    <n v="600426"/>
    <s v="Bán hàng"/>
    <d v="2025-10-13T00:00:00"/>
    <s v="BC2210-0021"/>
    <n v="0"/>
    <n v="600426"/>
    <n v="600000"/>
    <n v="426"/>
    <d v="2025-10-09T00:00:00"/>
    <m/>
    <d v="2025-10-09T00:00:00"/>
    <n v="0"/>
    <m/>
    <s v=""/>
    <s v=""/>
    <d v="2025-10-09T00:00:00"/>
    <d v="2025-10-13T00:00:00"/>
    <m/>
    <m/>
    <x v="11"/>
    <x v="11"/>
  </r>
  <r>
    <x v="13"/>
    <x v="13"/>
    <d v="2025-01-06T00:00:00"/>
    <s v="BH2319603"/>
    <m/>
    <m/>
    <s v="KHÁCH LẼ C6, THANH TOÁN LUN, CK 8%"/>
    <n v="1844890"/>
    <n v="147591"/>
    <n v="135784"/>
    <n v="1833083"/>
    <s v="Bán hàng"/>
    <d v="2025-01-07T00:00:00"/>
    <s v="PT2501/0020"/>
    <n v="0"/>
    <n v="1833083"/>
    <n v="1833083"/>
    <n v="0"/>
    <d v="2025-01-06T00:00:00"/>
    <m/>
    <d v="2025-01-06T00:00:00"/>
    <n v="0"/>
    <m/>
    <s v=""/>
    <s v="Đã thanh toán"/>
    <d v="2025-01-06T00:00:00"/>
    <d v="2025-01-07T00:00:00"/>
    <m/>
    <m/>
    <x v="12"/>
    <x v="12"/>
  </r>
  <r>
    <x v="13"/>
    <x v="13"/>
    <d v="2025-01-22T00:00:00"/>
    <s v="BH2320373"/>
    <m/>
    <m/>
    <s v="KHÁCH LẼ C6, THANH TOÁN LUN, CK 8%"/>
    <n v="9582489"/>
    <n v="766599"/>
    <n v="705271"/>
    <n v="9521161"/>
    <s v="Bán hàng"/>
    <d v="2025-01-26T00:00:00"/>
    <s v="PT2501/0082"/>
    <n v="0"/>
    <n v="9521161"/>
    <n v="9521161"/>
    <n v="0"/>
    <d v="2025-01-22T00:00:00"/>
    <m/>
    <d v="2025-01-22T00:00:00"/>
    <n v="0"/>
    <m/>
    <s v=""/>
    <s v="Đã thanh toán"/>
    <d v="2025-01-22T00:00:00"/>
    <d v="2025-01-26T00:00:00"/>
    <m/>
    <m/>
    <x v="12"/>
    <x v="12"/>
  </r>
  <r>
    <x v="13"/>
    <x v="13"/>
    <d v="2025-04-21T00:00:00"/>
    <s v="BH2322871"/>
    <m/>
    <m/>
    <s v="KHÁCH LẼ C6, THANH TOÁN LUN, CK 8%"/>
    <n v="2767335"/>
    <n v="221387"/>
    <n v="203676"/>
    <n v="2749624"/>
    <s v="Bán hàng"/>
    <d v="2025-04-23T00:00:00"/>
    <s v="PT2504/0072"/>
    <n v="0"/>
    <n v="2749624"/>
    <n v="2749624"/>
    <n v="0"/>
    <d v="2025-04-21T00:00:00"/>
    <m/>
    <d v="2025-04-21T00:00:00"/>
    <n v="0"/>
    <m/>
    <s v=""/>
    <s v="Đã thanh toán"/>
    <d v="2025-04-21T00:00:00"/>
    <d v="2025-04-23T00:00:00"/>
    <m/>
    <m/>
    <x v="12"/>
    <x v="12"/>
  </r>
  <r>
    <x v="13"/>
    <x v="13"/>
    <d v="2025-08-21T00:00:00"/>
    <s v="BH2328699"/>
    <m/>
    <m/>
    <s v="KHÁCH LẼ C6, THANH TOÁN LUN, CK 8%"/>
    <n v="1844890"/>
    <n v="147591"/>
    <n v="135784"/>
    <n v="1833083"/>
    <s v="Bán hàng"/>
    <d v="2025-08-27T00:00:00"/>
    <s v="PT/C6-0047"/>
    <n v="0"/>
    <n v="1833083"/>
    <n v="1612388"/>
    <n v="220695"/>
    <d v="2025-08-21T00:00:00"/>
    <m/>
    <d v="2025-08-21T00:00:00"/>
    <n v="0"/>
    <m/>
    <s v=""/>
    <s v=""/>
    <d v="2025-08-21T00:00:00"/>
    <d v="2025-08-27T00:00:00"/>
    <m/>
    <m/>
    <x v="12"/>
    <x v="12"/>
  </r>
  <r>
    <x v="13"/>
    <x v="13"/>
    <d v="2025-08-27T00:00:00"/>
    <s v="HBTL2508001769"/>
    <d v="2025-08-27T00:00:00"/>
    <m/>
    <s v="HÀNG TRẢ"/>
    <m/>
    <n v="0"/>
    <n v="0"/>
    <n v="220695"/>
    <s v="Hàng trả"/>
    <d v="2025-08-27T00:00:00"/>
    <s v="PT/C6-0047"/>
    <n v="0"/>
    <n v="-220695"/>
    <n v="-220695"/>
    <n v="0"/>
    <d v="2025-08-27T00:00:00"/>
    <m/>
    <d v="2025-08-27T00:00:00"/>
    <n v="0"/>
    <m/>
    <s v=""/>
    <s v="Đã thanh toán"/>
    <d v="2025-08-27T00:00:00"/>
    <d v="2025-08-27T00:00:00"/>
    <m/>
    <m/>
    <x v="12"/>
    <x v="12"/>
  </r>
  <r>
    <x v="13"/>
    <x v="13"/>
    <d v="2025-09-04T00:00:00"/>
    <s v="BH2330451"/>
    <m/>
    <m/>
    <s v="ĐƠN KHÁCH LẼ C6, THANH TOÁN LUN, CK 8%"/>
    <n v="1468620"/>
    <n v="117490"/>
    <n v="108090"/>
    <n v="1459220"/>
    <s v="Bán hàng"/>
    <d v="2025-09-06T00:00:00"/>
    <s v="PT/C6-0063"/>
    <n v="0"/>
    <n v="1459220"/>
    <n v="1459220"/>
    <n v="0"/>
    <d v="2025-09-04T00:00:00"/>
    <m/>
    <d v="2025-09-04T00:00:00"/>
    <n v="0"/>
    <m/>
    <s v=""/>
    <s v="Đã thanh toán"/>
    <d v="2025-09-04T00:00:00"/>
    <d v="2025-09-06T00:00:00"/>
    <m/>
    <m/>
    <x v="12"/>
    <x v="12"/>
  </r>
  <r>
    <x v="14"/>
    <x v="14"/>
    <d v="2025-09-19T00:00:00"/>
    <s v="BH20259702"/>
    <m/>
    <m/>
    <s v="Bán hàng Chị Linh -Tp. Bắc Giang , Sđt : 0945.012.191 chị Linh , Thanh Toán trước khi giao hàng"/>
    <n v="2576801"/>
    <n v="0"/>
    <n v="206144"/>
    <n v="2782945"/>
    <s v="Bán hàng"/>
    <d v="2025-09-19T00:00:00"/>
    <s v="PT/C6-0087"/>
    <n v="0"/>
    <n v="2782945"/>
    <n v="2782945"/>
    <n v="0"/>
    <d v="2025-09-19T00:00:00"/>
    <m/>
    <d v="2025-09-19T00:00:00"/>
    <n v="0"/>
    <m/>
    <s v=""/>
    <s v="Đã thanh toán"/>
    <d v="2025-09-19T00:00:00"/>
    <d v="2025-09-19T00:00:00"/>
    <m/>
    <m/>
    <x v="13"/>
    <x v="13"/>
  </r>
  <r>
    <x v="14"/>
    <x v="14"/>
    <d v="2025-10-01T00:00:00"/>
    <s v="BH2359245"/>
    <m/>
    <m/>
    <s v="Bán hàng Chị Linh tp Bắc Giang Sdt: 0945 012 191 , Thanh toán trước khi giao hàng"/>
    <n v="2649298"/>
    <n v="0"/>
    <n v="211944"/>
    <n v="2861242"/>
    <s v="Bán hàng"/>
    <d v="2025-10-01T00:00:00"/>
    <s v="PT/C6-0106"/>
    <n v="0"/>
    <n v="2861242"/>
    <n v="2861242"/>
    <n v="0"/>
    <d v="2025-10-01T00:00:00"/>
    <m/>
    <d v="2025-10-01T00:00:00"/>
    <n v="0"/>
    <m/>
    <s v=""/>
    <s v="Đã thanh toán"/>
    <d v="2025-10-01T00:00:00"/>
    <d v="2025-10-01T00:00:00"/>
    <m/>
    <m/>
    <x v="13"/>
    <x v="13"/>
  </r>
  <r>
    <x v="14"/>
    <x v="14"/>
    <d v="2025-10-17T00:00:00"/>
    <s v="BH2362489"/>
    <m/>
    <m/>
    <s v="Bán hàng Chị Linh TP. Bắc Giang Sdt: 0945 012 191 , Thanh toán trước khi giao hàng"/>
    <n v="2563585"/>
    <n v="0"/>
    <n v="205087"/>
    <n v="2768672"/>
    <s v="Bán hàng"/>
    <d v="2025-11-01T00:00:00"/>
    <s v="BC2210-0055"/>
    <n v="0"/>
    <n v="2768672"/>
    <n v="2768672"/>
    <n v="0"/>
    <d v="2025-10-17T00:00:00"/>
    <m/>
    <d v="2025-10-17T00:00:00"/>
    <n v="0"/>
    <m/>
    <s v=""/>
    <s v="Đã thanh toán"/>
    <d v="2025-10-17T00:00:00"/>
    <d v="2025-11-01T00:00:00"/>
    <m/>
    <m/>
    <x v="13"/>
    <x v="13"/>
  </r>
  <r>
    <x v="15"/>
    <x v="15"/>
    <d v="2025-01-13T00:00:00"/>
    <s v="BH2319862"/>
    <m/>
    <m/>
    <s v="ĐƠN KHÁCH LẼ HÀ NỘI ( ĐÃ CHUYỂN KHOẢN) , CHỊ HẰNG SĐT: 0375.238.996"/>
    <n v="847222"/>
    <n v="0"/>
    <n v="67778"/>
    <n v="915000"/>
    <s v="Bán hàng"/>
    <d v="2025-01-11T00:00:00"/>
    <s v="PT2501/0049"/>
    <n v="0"/>
    <n v="915000"/>
    <n v="915000"/>
    <n v="0"/>
    <d v="2025-01-13T00:00:00"/>
    <m/>
    <d v="2025-01-13T00:00:00"/>
    <n v="0"/>
    <m/>
    <s v=""/>
    <s v="Đã thanh toán"/>
    <d v="2025-01-13T00:00:00"/>
    <d v="2025-01-11T00:00:00"/>
    <m/>
    <m/>
    <x v="14"/>
    <x v="14"/>
  </r>
  <r>
    <x v="16"/>
    <x v="16"/>
    <d v="2025-04-19T00:00:00"/>
    <s v="9105873459"/>
    <d v="2025-04-19T00:00:00"/>
    <m/>
    <s v="Hàng Trả - Daily H2.02 Ocean Park - Trâu Quỳ, Gia Lâm - KL00188"/>
    <m/>
    <n v="0"/>
    <n v="0"/>
    <n v="-51487"/>
    <s v="Tồn đầu kỳ"/>
    <d v="2025-05-06T00:00:00"/>
    <s v="PT2505/0015"/>
    <n v="-51487"/>
    <n v="0"/>
    <n v="0"/>
    <n v="-51487"/>
    <d v="2025-04-19T00:00:00"/>
    <m/>
    <d v="2025-04-19T00:00:00"/>
    <n v="0"/>
    <m/>
    <s v=""/>
    <s v=""/>
    <d v="2025-04-19T00:00:00"/>
    <d v="2025-05-06T00:00:00"/>
    <m/>
    <m/>
    <x v="15"/>
    <x v="15"/>
  </r>
  <r>
    <x v="16"/>
    <x v="16"/>
    <d v="2025-04-19T00:00:00"/>
    <s v="BH2322849"/>
    <m/>
    <m/>
    <s v="Bán hàng Daily H2.02 Ocean Park - Trâu Quỳ, Gia Lâm , CK 5%"/>
    <n v="555290"/>
    <n v="27765"/>
    <n v="42202"/>
    <n v="569727"/>
    <s v="Bán hàng"/>
    <d v="2025-05-06T00:00:00"/>
    <s v="PT2505/0015"/>
    <n v="0"/>
    <n v="569727"/>
    <n v="569727"/>
    <n v="0"/>
    <d v="2025-04-19T00:00:00"/>
    <m/>
    <d v="2025-04-19T00:00:00"/>
    <n v="0"/>
    <m/>
    <s v=""/>
    <s v="Đã thanh toán"/>
    <d v="2025-04-19T00:00:00"/>
    <d v="2025-05-06T00:00:00"/>
    <m/>
    <m/>
    <x v="15"/>
    <x v="15"/>
  </r>
  <r>
    <x v="16"/>
    <x v="16"/>
    <d v="2025-05-03T00:00:00"/>
    <s v="BH2323201"/>
    <m/>
    <m/>
    <s v="Bán hàng Daily H2.02 Ocean Park - Trâu Quỳ, Gia Lâm , CK 5%"/>
    <n v="922445"/>
    <n v="46122"/>
    <n v="70106"/>
    <n v="946429"/>
    <s v="Bán hàng"/>
    <d v="2025-05-17T00:00:00"/>
    <s v="PT2505/0041"/>
    <n v="0"/>
    <n v="946429"/>
    <n v="718536"/>
    <n v="227893"/>
    <d v="2025-05-03T00:00:00"/>
    <m/>
    <d v="2025-05-03T00:00:00"/>
    <n v="0"/>
    <m/>
    <s v=""/>
    <s v=""/>
    <d v="2025-05-03T00:00:00"/>
    <d v="2025-05-17T00:00:00"/>
    <m/>
    <m/>
    <x v="15"/>
    <x v="15"/>
  </r>
  <r>
    <x v="16"/>
    <x v="16"/>
    <d v="2025-05-16T00:00:00"/>
    <s v="BH2323616"/>
    <m/>
    <m/>
    <s v="Bán hàng Daily H2.02 Ocean Park - Trâu Quỳ, Gia Lâm , CK 5%"/>
    <n v="1818485"/>
    <n v="90924"/>
    <n v="138205"/>
    <n v="1865766"/>
    <s v="Bán hàng"/>
    <d v="2025-05-28T00:00:00"/>
    <s v="PT2505/0064"/>
    <n v="0"/>
    <n v="1865766"/>
    <n v="1675000"/>
    <n v="190766"/>
    <d v="2025-05-16T00:00:00"/>
    <m/>
    <d v="2025-05-16T00:00:00"/>
    <n v="0"/>
    <m/>
    <s v=""/>
    <s v=""/>
    <d v="2025-05-16T00:00:00"/>
    <d v="2025-05-28T00:00:00"/>
    <m/>
    <m/>
    <x v="15"/>
    <x v="15"/>
  </r>
  <r>
    <x v="16"/>
    <x v="16"/>
    <d v="2025-05-17T00:00:00"/>
    <s v="HBTL25011489"/>
    <d v="2025-05-17T00:00:00"/>
    <m/>
    <s v="HÀNG TRẢ"/>
    <m/>
    <n v="0"/>
    <n v="0"/>
    <n v="227891"/>
    <s v="Hàng trả"/>
    <d v="2025-05-17T00:00:00"/>
    <s v="PT2505/0041"/>
    <n v="0"/>
    <n v="-227891"/>
    <n v="-227891"/>
    <n v="0"/>
    <d v="2025-05-17T00:00:00"/>
    <m/>
    <d v="2025-05-17T00:00:00"/>
    <n v="0"/>
    <m/>
    <s v=""/>
    <s v="Đã thanh toán"/>
    <d v="2025-05-17T00:00:00"/>
    <d v="2025-05-17T00:00:00"/>
    <m/>
    <m/>
    <x v="15"/>
    <x v="15"/>
  </r>
  <r>
    <x v="16"/>
    <x v="16"/>
    <d v="2025-05-28T00:00:00"/>
    <s v="HBTL25011680"/>
    <m/>
    <m/>
    <s v="HÀNG TRẢ"/>
    <m/>
    <n v="0"/>
    <n v="0"/>
    <n v="189285"/>
    <s v="Hàng trả"/>
    <d v="2025-05-28T00:00:00"/>
    <s v="PT2505/0064"/>
    <n v="0"/>
    <n v="-189285"/>
    <n v="-189285"/>
    <n v="0"/>
    <d v="2025-05-28T00:00:00"/>
    <m/>
    <d v="2025-05-28T00:00:00"/>
    <n v="0"/>
    <m/>
    <s v=""/>
    <s v="Đã thanh toán"/>
    <d v="2025-05-28T00:00:00"/>
    <d v="2025-05-28T00:00:00"/>
    <m/>
    <m/>
    <x v="15"/>
    <x v="15"/>
  </r>
  <r>
    <x v="16"/>
    <x v="16"/>
    <d v="2025-06-27T00:00:00"/>
    <s v="BH2324907"/>
    <m/>
    <m/>
    <s v="Bán hàng Daily H2.02 Ocean Park - Trâu Quỳ, Gia Lâm"/>
    <n v="922445"/>
    <n v="46122"/>
    <n v="70106"/>
    <n v="946429"/>
    <s v="Bán hàng"/>
    <d v="2025-08-16T00:00:00"/>
    <s v="PT/C6-0036"/>
    <n v="0"/>
    <n v="946429"/>
    <n v="832482"/>
    <n v="113947"/>
    <d v="2025-06-27T00:00:00"/>
    <m/>
    <d v="2025-06-27T00:00:00"/>
    <n v="0"/>
    <m/>
    <s v=""/>
    <s v=""/>
    <d v="2025-06-27T00:00:00"/>
    <d v="2025-08-16T00:00:00"/>
    <m/>
    <m/>
    <x v="15"/>
    <x v="15"/>
  </r>
  <r>
    <x v="16"/>
    <x v="16"/>
    <d v="2025-07-15T00:00:00"/>
    <s v="BH2325545"/>
    <m/>
    <m/>
    <s v="ĐƠN KHÁCH LẼ , THANH TOÁN LUN , CK 5% , SĐT : 0949.918.333 ANH HUY"/>
    <n v="922445"/>
    <n v="46122"/>
    <n v="70106"/>
    <n v="946429"/>
    <s v="Bán hàng"/>
    <d v="2025-08-16T00:00:00"/>
    <s v="PT/C6-0036"/>
    <n v="0"/>
    <n v="946429"/>
    <n v="946429"/>
    <n v="0"/>
    <d v="2025-07-15T00:00:00"/>
    <m/>
    <d v="2025-07-15T00:00:00"/>
    <n v="0"/>
    <m/>
    <s v=""/>
    <s v="Đã thanh toán"/>
    <d v="2025-07-15T00:00:00"/>
    <d v="2025-08-16T00:00:00"/>
    <m/>
    <m/>
    <x v="15"/>
    <x v="15"/>
  </r>
  <r>
    <x v="16"/>
    <x v="16"/>
    <d v="2025-08-08T00:00:00"/>
    <s v="BH2326467"/>
    <m/>
    <m/>
    <s v="ĐƠN KHÁCH LẼ , THANH TOÁN LUN , CK 5% , SĐT : 0949.918.333 ANH HUY"/>
    <n v="816987"/>
    <n v="40849"/>
    <n v="62091"/>
    <n v="838229"/>
    <s v="Bán hàng"/>
    <d v="2025-08-16T00:00:00"/>
    <s v="PT/C6-0032"/>
    <n v="0"/>
    <n v="838229"/>
    <n v="786741"/>
    <n v="51488"/>
    <d v="2025-08-08T00:00:00"/>
    <m/>
    <d v="2025-08-08T00:00:00"/>
    <n v="0"/>
    <m/>
    <s v=""/>
    <s v=""/>
    <d v="2025-08-08T00:00:00"/>
    <d v="2025-08-16T00:00:00"/>
    <m/>
    <m/>
    <x v="15"/>
    <x v="15"/>
  </r>
  <r>
    <x v="16"/>
    <x v="16"/>
    <d v="2025-08-16T00:00:00"/>
    <s v="BTLHN2304/124"/>
    <d v="2025-08-16T00:00:00"/>
    <m/>
    <s v="HÀNG TRẢ"/>
    <m/>
    <n v="0"/>
    <n v="0"/>
    <n v="113945"/>
    <s v="Hàng trả"/>
    <d v="2025-08-16T00:00:00"/>
    <s v="PT/C6-0036"/>
    <n v="0"/>
    <n v="-113945"/>
    <n v="-113945"/>
    <n v="0"/>
    <d v="2025-08-16T00:00:00"/>
    <m/>
    <d v="2025-08-16T00:00:00"/>
    <n v="0"/>
    <m/>
    <s v=""/>
    <s v="Đã thanh toán"/>
    <d v="2025-08-16T00:00:00"/>
    <d v="2025-08-16T00:00:00"/>
    <m/>
    <m/>
    <x v="15"/>
    <x v="15"/>
  </r>
  <r>
    <x v="16"/>
    <x v="16"/>
    <d v="2025-08-16T00:00:00"/>
    <s v="BTLHN2304/127"/>
    <d v="2025-08-16T00:00:00"/>
    <m/>
    <s v="HÀNG TRẢ"/>
    <m/>
    <n v="0"/>
    <n v="0"/>
    <n v="51487"/>
    <s v="Hàng trả"/>
    <d v="2025-08-16T00:00:00"/>
    <s v="PT/C6-0032"/>
    <n v="0"/>
    <n v="-51487"/>
    <n v="-51487"/>
    <n v="0"/>
    <d v="2025-08-16T00:00:00"/>
    <m/>
    <d v="2025-08-16T00:00:00"/>
    <n v="0"/>
    <m/>
    <s v=""/>
    <s v="Đã thanh toán"/>
    <d v="2025-08-16T00:00:00"/>
    <d v="2025-08-16T00:00:00"/>
    <m/>
    <m/>
    <x v="15"/>
    <x v="15"/>
  </r>
  <r>
    <x v="16"/>
    <x v="16"/>
    <d v="2025-09-05T00:00:00"/>
    <s v="BH2331207"/>
    <m/>
    <m/>
    <s v="Bán hàng Daily H2.02 Ocean Park - Trâu Quỳ, Gia Lâm , CK 5%"/>
    <n v="1655912"/>
    <n v="82796"/>
    <n v="125849"/>
    <n v="1698965"/>
    <s v="Bán hàng"/>
    <d v="2025-10-08T00:00:00"/>
    <s v="BC2210-0014"/>
    <n v="0"/>
    <n v="1698965"/>
    <n v="1698965"/>
    <n v="0"/>
    <d v="2025-09-05T00:00:00"/>
    <m/>
    <d v="2025-09-05T00:00:00"/>
    <n v="0"/>
    <m/>
    <s v=""/>
    <s v="Đã thanh toán"/>
    <d v="2025-09-05T00:00:00"/>
    <d v="2025-10-08T00:00:00"/>
    <m/>
    <m/>
    <x v="15"/>
    <x v="15"/>
  </r>
  <r>
    <x v="16"/>
    <x v="16"/>
    <d v="2025-10-03T00:00:00"/>
    <s v="BH2360307"/>
    <m/>
    <m/>
    <s v="Bán hàng Daily H2.02 Ocean Park - Trâu Quỳ, Gia Lâm"/>
    <n v="983376"/>
    <n v="49169"/>
    <n v="74737"/>
    <n v="1008944"/>
    <s v="Bán hàng"/>
    <d v="2025-10-27T00:00:00"/>
    <s v="BC2210-0040"/>
    <n v="0"/>
    <n v="1008944"/>
    <n v="1008944"/>
    <n v="0"/>
    <d v="2025-10-03T00:00:00"/>
    <m/>
    <d v="2025-10-03T00:00:00"/>
    <n v="0"/>
    <m/>
    <s v=""/>
    <s v="Đã thanh toán"/>
    <d v="2025-10-03T00:00:00"/>
    <d v="2025-10-27T00:00:00"/>
    <m/>
    <m/>
    <x v="15"/>
    <x v="15"/>
  </r>
  <r>
    <x v="16"/>
    <x v="16"/>
    <d v="2025-10-18T00:00:00"/>
    <s v="BH2362831"/>
    <m/>
    <m/>
    <s v="Bán hàng Daily H2.02 Ocean Park - Trâu Quỳ, Gia Lâm"/>
    <n v="751986"/>
    <n v="37599"/>
    <n v="57151"/>
    <n v="771538"/>
    <s v="Bán hàng"/>
    <m/>
    <m/>
    <n v="0"/>
    <n v="771538"/>
    <n v="0"/>
    <n v="771538"/>
    <d v="2025-10-18T00:00:00"/>
    <m/>
    <d v="2025-10-18T00:00:00"/>
    <n v="0"/>
    <m/>
    <s v=""/>
    <s v=""/>
    <d v="2025-10-18T00:00:00"/>
    <d v="1899-12-30T00:00:00"/>
    <m/>
    <m/>
    <x v="15"/>
    <x v="15"/>
  </r>
  <r>
    <x v="16"/>
    <x v="16"/>
    <d v="2025-10-30T00:00:00"/>
    <s v="BH2365182"/>
    <m/>
    <m/>
    <s v="Bán hàng Daily H2.02 Ocean Park - Trâu Quỳ, Gia Lâm"/>
    <n v="1110580"/>
    <n v="55529"/>
    <n v="4442"/>
    <n v="1139455"/>
    <s v="Bán hàng"/>
    <m/>
    <m/>
    <n v="0"/>
    <n v="1139455"/>
    <n v="0"/>
    <n v="1139455"/>
    <d v="2025-10-30T00:00:00"/>
    <m/>
    <d v="2025-10-30T00:00:00"/>
    <n v="0"/>
    <m/>
    <s v=""/>
    <s v=""/>
    <d v="2025-10-30T00:00:00"/>
    <d v="1899-12-30T00:00:00"/>
    <m/>
    <m/>
    <x v="15"/>
    <x v="15"/>
  </r>
  <r>
    <x v="17"/>
    <x v="17"/>
    <d v="2025-05-27T00:00:00"/>
    <s v="BH2323918"/>
    <d v="2025-06-03T00:00:00"/>
    <s v="00034404"/>
    <s v="Bán hàng Daily H3.03 Ocean Park - Trâu Quỳ, Gia Lâm theo hóa đơn 00034404  , ĐƠN KHAI TRƯƠNG CK 5% + 5% CỐ ĐỊNH ,  SĐT : 0949.918.333 ANH HUY"/>
    <n v="5515040"/>
    <n v="275752"/>
    <n v="419143"/>
    <n v="5658431"/>
    <s v="Bán hàng"/>
    <d v="2025-06-03T00:00:00"/>
    <s v="PT2506/0016"/>
    <n v="0"/>
    <n v="5658431"/>
    <n v="5658431"/>
    <n v="0"/>
    <d v="2025-06-03T00:00:00"/>
    <m/>
    <d v="2025-06-03T00:00:00"/>
    <n v="0"/>
    <m/>
    <s v=""/>
    <s v="Đã thanh toán"/>
    <d v="2025-06-03T00:00:00"/>
    <d v="2025-06-03T00:00:00"/>
    <m/>
    <m/>
    <x v="16"/>
    <x v="16"/>
  </r>
  <r>
    <x v="17"/>
    <x v="17"/>
    <d v="2025-06-27T00:00:00"/>
    <s v="BH2324906"/>
    <m/>
    <m/>
    <s v="Bán hàng Daily H3.03 Ocean Park - Trâu Quỳ, Gia Lâm"/>
    <n v="367155"/>
    <n v="18358"/>
    <n v="27904"/>
    <n v="376701"/>
    <s v="Bán hàng"/>
    <d v="2025-08-16T00:00:00"/>
    <s v="PT/C6-0029"/>
    <n v="0"/>
    <n v="376701"/>
    <n v="376701"/>
    <n v="0"/>
    <d v="2025-06-27T00:00:00"/>
    <m/>
    <d v="2025-06-27T00:00:00"/>
    <n v="0"/>
    <m/>
    <s v=""/>
    <s v="Đã thanh toán"/>
    <d v="2025-06-27T00:00:00"/>
    <d v="2025-08-16T00:00:00"/>
    <m/>
    <m/>
    <x v="16"/>
    <x v="16"/>
  </r>
  <r>
    <x v="17"/>
    <x v="17"/>
    <d v="2025-07-15T00:00:00"/>
    <s v="BH2325544"/>
    <m/>
    <m/>
    <s v="ĐƠN KHÁCH LẼ , THANH TOÁN LUN , CK 5% , SĐT : 0949.918.333 ANH HUY"/>
    <n v="700329"/>
    <n v="35016"/>
    <n v="53225"/>
    <n v="718538"/>
    <s v="Bán hàng"/>
    <d v="2025-08-16T00:00:00"/>
    <s v="PT/C6-0033"/>
    <n v="0"/>
    <n v="718538"/>
    <n v="718538"/>
    <n v="0"/>
    <d v="2025-07-15T00:00:00"/>
    <m/>
    <d v="2025-07-15T00:00:00"/>
    <n v="0"/>
    <m/>
    <s v=""/>
    <s v="Đã thanh toán"/>
    <d v="2025-07-15T00:00:00"/>
    <d v="2025-08-16T00:00:00"/>
    <m/>
    <m/>
    <x v="16"/>
    <x v="16"/>
  </r>
  <r>
    <x v="17"/>
    <x v="17"/>
    <d v="2025-08-08T00:00:00"/>
    <s v="BH2326466"/>
    <m/>
    <m/>
    <s v="ĐƠN KHÁCH LẼ , THANH TOÁN LUN , CK 5% , SĐT : 0949.918.333 ANH HUY"/>
    <n v="985199"/>
    <n v="49260"/>
    <n v="74875"/>
    <n v="1010814"/>
    <s v="Bán hàng"/>
    <d v="2025-08-16T00:00:00"/>
    <s v="PT/C6-0035"/>
    <n v="0"/>
    <n v="1010814"/>
    <n v="1010814"/>
    <n v="0"/>
    <d v="2025-08-08T00:00:00"/>
    <m/>
    <d v="2025-08-08T00:00:00"/>
    <n v="0"/>
    <m/>
    <s v=""/>
    <s v="Đã thanh toán"/>
    <d v="2025-08-08T00:00:00"/>
    <d v="2025-08-16T00:00:00"/>
    <m/>
    <m/>
    <x v="16"/>
    <x v="16"/>
  </r>
  <r>
    <x v="17"/>
    <x v="17"/>
    <d v="2025-09-05T00:00:00"/>
    <s v="BH2331205"/>
    <m/>
    <m/>
    <s v="Bán hàng Daily H3.03 Ocean Park - Trâu Quỳ, Gia Lâm , CK 5%"/>
    <n v="1724687"/>
    <n v="86234"/>
    <n v="131076"/>
    <n v="1769529"/>
    <s v="Bán hàng"/>
    <d v="2025-10-08T00:00:00"/>
    <s v="BC2210-0017"/>
    <n v="0"/>
    <n v="1769529"/>
    <n v="1769529"/>
    <n v="0"/>
    <d v="2025-09-05T00:00:00"/>
    <m/>
    <d v="2025-09-05T00:00:00"/>
    <n v="0"/>
    <m/>
    <s v=""/>
    <s v="Đã thanh toán"/>
    <d v="2025-09-05T00:00:00"/>
    <d v="2025-10-08T00:00:00"/>
    <m/>
    <m/>
    <x v="16"/>
    <x v="16"/>
  </r>
  <r>
    <x v="17"/>
    <x v="17"/>
    <d v="2025-10-03T00:00:00"/>
    <s v="BH2360308"/>
    <m/>
    <m/>
    <s v="Bán hàng Daily H3.03 Ocean Park - Trâu Quỳ, Gia Lâm"/>
    <n v="1592186"/>
    <n v="79609"/>
    <n v="121006"/>
    <n v="1633583"/>
    <s v="Bán hàng"/>
    <d v="2025-10-27T00:00:00"/>
    <s v="BC2210-0037"/>
    <n v="0"/>
    <n v="1633583"/>
    <n v="1519000"/>
    <n v="114583"/>
    <d v="2025-10-03T00:00:00"/>
    <m/>
    <d v="2025-10-03T00:00:00"/>
    <n v="0"/>
    <m/>
    <s v=""/>
    <s v=""/>
    <d v="2025-10-03T00:00:00"/>
    <d v="2025-10-27T00:00:00"/>
    <m/>
    <m/>
    <x v="16"/>
    <x v="16"/>
  </r>
  <r>
    <x v="17"/>
    <x v="17"/>
    <d v="2025-08-16T00:00:00"/>
    <s v="BTLHN2304/126"/>
    <d v="2025-08-16T00:00:00"/>
    <m/>
    <s v="HÀNG TRẢ"/>
    <m/>
    <n v="0"/>
    <n v="0"/>
    <n v="170985"/>
    <s v="Hàng trả"/>
    <d v="2025-10-08T00:00:00"/>
    <s v="BC2210-0017"/>
    <n v="0"/>
    <n v="-170985"/>
    <n v="-170985"/>
    <n v="0"/>
    <d v="2025-08-16T00:00:00"/>
    <m/>
    <d v="2025-08-16T00:00:00"/>
    <n v="0"/>
    <m/>
    <s v=""/>
    <s v="Đã thanh toán"/>
    <d v="2025-08-16T00:00:00"/>
    <d v="2025-10-08T00:00:00"/>
    <m/>
    <m/>
    <x v="16"/>
    <x v="16"/>
  </r>
  <r>
    <x v="17"/>
    <x v="17"/>
    <d v="2025-10-18T00:00:00"/>
    <s v="BH2362830"/>
    <m/>
    <m/>
    <s v="Bán hàng Daily H3.03 Ocean Park - Trâu Quỳ, Gia Lâm"/>
    <n v="979800"/>
    <n v="48990"/>
    <n v="74465"/>
    <n v="1005275"/>
    <s v="Bán hàng"/>
    <m/>
    <m/>
    <n v="0"/>
    <n v="1005275"/>
    <n v="0"/>
    <n v="1005275"/>
    <d v="2025-10-18T00:00:00"/>
    <m/>
    <d v="2025-10-18T00:00:00"/>
    <n v="0"/>
    <m/>
    <s v=""/>
    <s v=""/>
    <d v="2025-10-18T00:00:00"/>
    <d v="1899-12-30T00:00:00"/>
    <m/>
    <m/>
    <x v="16"/>
    <x v="16"/>
  </r>
  <r>
    <x v="17"/>
    <x v="17"/>
    <d v="2025-10-27T00:00:00"/>
    <s v="HN/HT27102503"/>
    <m/>
    <m/>
    <s v="ĐÃ KIỂM TRA - HÀNG TRẢ - Daily H3.03 Ocean Park - Trâu Quỳ, Gia Lâm - KL00190"/>
    <m/>
    <m/>
    <m/>
    <n v="113945"/>
    <s v="Hàng trả"/>
    <d v="2025-10-27T00:00:00"/>
    <s v="BC2210-0037"/>
    <n v="0"/>
    <n v="-113945"/>
    <n v="-113945"/>
    <n v="0"/>
    <d v="2025-10-27T00:00:00"/>
    <m/>
    <d v="2025-10-27T00:00:00"/>
    <n v="0"/>
    <m/>
    <s v=""/>
    <s v="Đã thanh toán"/>
    <d v="2025-10-27T00:00:00"/>
    <d v="2025-10-27T00:00:00"/>
    <m/>
    <m/>
    <x v="16"/>
    <x v="16"/>
  </r>
  <r>
    <x v="18"/>
    <x v="18"/>
    <d v="2025-06-06T00:00:00"/>
    <s v="BH2350661"/>
    <m/>
    <m/>
    <s v="Đơn Daily Khu nhà ở Dragon Village, Thủ Đức, thu tiền mặt"/>
    <n v="987624"/>
    <n v="39505"/>
    <n v="75850"/>
    <n v="1023969"/>
    <s v="Bán hàng"/>
    <d v="2025-06-09T00:00:00"/>
    <s v="PT2506/0018"/>
    <n v="0"/>
    <n v="1023969"/>
    <n v="1023969"/>
    <n v="0"/>
    <d v="2025-06-06T00:00:00"/>
    <m/>
    <d v="2025-06-06T00:00:00"/>
    <n v="0"/>
    <m/>
    <s v=""/>
    <s v="Đã thanh toán"/>
    <d v="2025-06-06T00:00:00"/>
    <d v="2025-06-09T00:00:00"/>
    <m/>
    <m/>
    <x v="17"/>
    <x v="17"/>
  </r>
  <r>
    <x v="18"/>
    <x v="18"/>
    <d v="2025-06-11T00:00:00"/>
    <s v="BH2350991"/>
    <m/>
    <m/>
    <s v="Daily Khu nhà ở Dragon Village, Thủ Đức, thu tiền mặt"/>
    <n v="610982"/>
    <n v="0"/>
    <n v="48879"/>
    <n v="659861"/>
    <s v="Bán hàng"/>
    <d v="2025-06-14T00:00:00"/>
    <s v="PT2506/0034"/>
    <n v="0"/>
    <n v="659861"/>
    <n v="659861"/>
    <n v="0"/>
    <d v="2025-06-11T00:00:00"/>
    <m/>
    <d v="2025-06-11T00:00:00"/>
    <n v="0"/>
    <m/>
    <s v=""/>
    <s v="Đã thanh toán"/>
    <d v="2025-06-11T00:00:00"/>
    <d v="2025-06-14T00:00:00"/>
    <m/>
    <m/>
    <x v="17"/>
    <x v="17"/>
  </r>
  <r>
    <x v="18"/>
    <x v="18"/>
    <d v="2025-06-28T00:00:00"/>
    <s v="BH2352204"/>
    <d v="2025-07-07T00:00:00"/>
    <s v="00042502"/>
    <s v="ĐƠN Daily 27/6, THU TIỀN MẶT"/>
    <n v="1699279"/>
    <n v="0"/>
    <n v="135942"/>
    <n v="1835221"/>
    <s v="Bán hàng"/>
    <d v="2025-07-04T00:00:00"/>
    <s v="PT2506/0034"/>
    <n v="0"/>
    <n v="1835221"/>
    <n v="1835221"/>
    <n v="0"/>
    <d v="2025-07-07T00:00:00"/>
    <m/>
    <d v="2025-07-07T00:00:00"/>
    <n v="0"/>
    <m/>
    <s v=""/>
    <s v="Đã thanh toán"/>
    <d v="2025-07-07T00:00:00"/>
    <d v="2025-07-04T00:00:00"/>
    <m/>
    <m/>
    <x v="17"/>
    <x v="17"/>
  </r>
  <r>
    <x v="18"/>
    <x v="18"/>
    <d v="2025-07-17T00:00:00"/>
    <s v="BH2353533"/>
    <m/>
    <m/>
    <s v="PODragon Village11/7"/>
    <n v="1360212"/>
    <n v="0"/>
    <n v="108817"/>
    <n v="1469029"/>
    <s v="Bán hàng"/>
    <d v="2025-07-21T00:00:00"/>
    <s v="PT2507/0042"/>
    <n v="0"/>
    <n v="1469029"/>
    <n v="1469029"/>
    <n v="0"/>
    <d v="2025-07-17T00:00:00"/>
    <m/>
    <d v="2025-07-17T00:00:00"/>
    <n v="0"/>
    <m/>
    <s v=""/>
    <s v="Đã thanh toán"/>
    <d v="2025-07-17T00:00:00"/>
    <d v="2025-07-21T00:00:00"/>
    <m/>
    <m/>
    <x v="17"/>
    <x v="17"/>
  </r>
  <r>
    <x v="18"/>
    <x v="18"/>
    <d v="2025-08-05T00:00:00"/>
    <s v="BH2354758"/>
    <m/>
    <m/>
    <s v="PODragon Village5/8"/>
    <n v="1823809"/>
    <n v="0"/>
    <n v="145905"/>
    <n v="1969714"/>
    <s v="Bán hàng"/>
    <d v="2025-08-06T00:00:00"/>
    <s v="PT/PVH - 0002"/>
    <n v="0"/>
    <n v="1969714"/>
    <n v="1969714"/>
    <n v="0"/>
    <d v="2025-08-05T00:00:00"/>
    <m/>
    <d v="2025-08-05T00:00:00"/>
    <n v="0"/>
    <m/>
    <s v=""/>
    <s v="Đã thanh toán"/>
    <d v="2025-08-05T00:00:00"/>
    <d v="2025-08-06T00:00:00"/>
    <m/>
    <m/>
    <x v="17"/>
    <x v="17"/>
  </r>
  <r>
    <x v="18"/>
    <x v="18"/>
    <d v="2025-09-03T00:00:00"/>
    <s v="BH2357230"/>
    <m/>
    <m/>
    <s v="ĐƠN DAILY 3/9, THANH TOÁN TIỀN MẶT"/>
    <n v="930850"/>
    <n v="0"/>
    <n v="74468"/>
    <n v="1005318"/>
    <s v="Bán hàng"/>
    <d v="2025-09-08T00:00:00"/>
    <s v="PT/PVH - 0022"/>
    <n v="0"/>
    <n v="1005318"/>
    <n v="1005318"/>
    <n v="0"/>
    <d v="2025-09-03T00:00:00"/>
    <m/>
    <d v="2025-09-03T00:00:00"/>
    <n v="0"/>
    <m/>
    <s v=""/>
    <s v="Đã thanh toán"/>
    <d v="2025-09-03T00:00:00"/>
    <d v="2025-09-08T00:00:00"/>
    <m/>
    <m/>
    <x v="17"/>
    <x v="17"/>
  </r>
  <r>
    <x v="18"/>
    <x v="18"/>
    <d v="2025-09-26T00:00:00"/>
    <s v="BH20250497"/>
    <m/>
    <m/>
    <s v="ĐƠN DAILY 24/9"/>
    <n v="1162882"/>
    <n v="0"/>
    <n v="93031"/>
    <n v="1255913"/>
    <s v="Bán hàng"/>
    <m/>
    <m/>
    <n v="0"/>
    <n v="1255913"/>
    <n v="0"/>
    <n v="1255913"/>
    <d v="2025-09-26T00:00:00"/>
    <m/>
    <d v="2025-09-26T00:00:00"/>
    <n v="0"/>
    <m/>
    <s v=""/>
    <s v=""/>
    <d v="2025-09-26T00:00:00"/>
    <d v="1899-12-30T00:00:00"/>
    <m/>
    <m/>
    <x v="17"/>
    <x v="17"/>
  </r>
  <r>
    <x v="19"/>
    <x v="19"/>
    <d v="2025-01-04T00:00:00"/>
    <s v="BH2319598"/>
    <m/>
    <m/>
    <s v="ĐƠN KHÁCH LẼ , THANH TOÁN LUN , CK 5% , SĐT : 0949.918.333 ANH HUY"/>
    <n v="3138951"/>
    <n v="156948"/>
    <n v="238560"/>
    <n v="3220563"/>
    <s v="Bán hàng"/>
    <d v="2025-01-09T00:00:00"/>
    <s v="PT2501/0033"/>
    <n v="0"/>
    <n v="3220563"/>
    <n v="3220563"/>
    <n v="0"/>
    <d v="2025-01-04T00:00:00"/>
    <m/>
    <d v="2025-01-04T00:00:00"/>
    <n v="0"/>
    <m/>
    <s v=""/>
    <s v="Đã thanh toán"/>
    <d v="2025-01-04T00:00:00"/>
    <d v="2025-01-09T00:00:00"/>
    <m/>
    <m/>
    <x v="18"/>
    <x v="18"/>
  </r>
  <r>
    <x v="19"/>
    <x v="19"/>
    <d v="2025-01-20T00:00:00"/>
    <s v="BH2320196"/>
    <m/>
    <m/>
    <s v="ĐƠN KHÁCH LẼ , THANH TOÁN LUN , CK 5% , SĐT : 0949.918.333 ANH HUY"/>
    <n v="1015837"/>
    <n v="50792"/>
    <n v="77204"/>
    <n v="1042249"/>
    <s v="Bán hàng"/>
    <d v="2025-01-22T00:00:00"/>
    <s v="PT2501/0062"/>
    <n v="0"/>
    <n v="1042249"/>
    <n v="1042249"/>
    <n v="0"/>
    <d v="2025-01-20T00:00:00"/>
    <m/>
    <d v="2025-01-20T00:00:00"/>
    <n v="0"/>
    <m/>
    <s v=""/>
    <s v="Đã thanh toán"/>
    <d v="2025-01-20T00:00:00"/>
    <d v="2025-01-22T00:00:00"/>
    <m/>
    <m/>
    <x v="18"/>
    <x v="18"/>
  </r>
  <r>
    <x v="19"/>
    <x v="19"/>
    <d v="2025-01-25T00:00:00"/>
    <s v="BH2320432"/>
    <m/>
    <m/>
    <s v="ĐƠN KHÁCH LẼ , THANH TOÁN LUN , CK 5% , SĐT : 0949.918.333 ANH HUY"/>
    <n v="734310"/>
    <n v="36716"/>
    <n v="55808"/>
    <n v="753402"/>
    <s v="Bán hàng"/>
    <d v="2025-02-03T00:00:00"/>
    <s v="PT2502/0004"/>
    <n v="0"/>
    <n v="753402"/>
    <n v="753402"/>
    <n v="0"/>
    <d v="2025-01-25T00:00:00"/>
    <m/>
    <d v="2025-01-25T00:00:00"/>
    <n v="0"/>
    <m/>
    <s v=""/>
    <s v="Đã thanh toán"/>
    <d v="2025-01-25T00:00:00"/>
    <d v="2025-02-03T00:00:00"/>
    <m/>
    <m/>
    <x v="18"/>
    <x v="18"/>
  </r>
  <r>
    <x v="19"/>
    <x v="19"/>
    <d v="2025-02-04T00:00:00"/>
    <s v="BH2320559"/>
    <m/>
    <m/>
    <s v="ĐƠN KHÁCH LẼ , THANH TOÁN LUN , CK 5% , SĐT : 0949.918.333 ANH HUY"/>
    <n v="1236130"/>
    <n v="61807"/>
    <n v="93946"/>
    <n v="1268269"/>
    <s v="Bán hàng"/>
    <d v="2025-02-07T00:00:00"/>
    <s v="PT2502/0020"/>
    <n v="0"/>
    <n v="1268269"/>
    <n v="1268269"/>
    <n v="0"/>
    <d v="2025-02-04T00:00:00"/>
    <m/>
    <d v="2025-02-04T00:00:00"/>
    <n v="0"/>
    <m/>
    <s v=""/>
    <s v="Đã thanh toán"/>
    <d v="2025-02-04T00:00:00"/>
    <d v="2025-02-07T00:00:00"/>
    <m/>
    <m/>
    <x v="18"/>
    <x v="18"/>
  </r>
  <r>
    <x v="19"/>
    <x v="19"/>
    <d v="2025-02-19T00:00:00"/>
    <s v="BH2321059"/>
    <m/>
    <m/>
    <s v="ĐƠN KHÁCH LẼ , THANH TOÁN LUN , CK 5% , SĐT : 0949.918.333 ANH HUY"/>
    <n v="2076945"/>
    <n v="103847"/>
    <n v="157848"/>
    <n v="2130946"/>
    <s v="Bán hàng"/>
    <d v="2025-02-20T00:00:00"/>
    <s v="PT2502/0040"/>
    <n v="0"/>
    <n v="2130946"/>
    <n v="2130946"/>
    <n v="0"/>
    <d v="2025-02-19T00:00:00"/>
    <m/>
    <d v="2025-02-19T00:00:00"/>
    <n v="0"/>
    <m/>
    <s v=""/>
    <s v="Đã thanh toán"/>
    <d v="2025-02-19T00:00:00"/>
    <d v="2025-02-20T00:00:00"/>
    <m/>
    <m/>
    <x v="18"/>
    <x v="18"/>
  </r>
  <r>
    <x v="19"/>
    <x v="19"/>
    <d v="2025-02-28T00:00:00"/>
    <s v="BH2321237"/>
    <m/>
    <m/>
    <s v="ĐƠN KHÁCH LẼ , THANH TOÁN LUN , CK 5% , SĐT : 0949.918.333 ANH HUY"/>
    <n v="1475430"/>
    <n v="73772"/>
    <n v="112133"/>
    <n v="1513791"/>
    <s v="Bán hàng"/>
    <d v="2025-03-01T00:00:00"/>
    <s v="PT2503/0002"/>
    <n v="0"/>
    <n v="1513791"/>
    <n v="1513791"/>
    <n v="0"/>
    <d v="2025-02-28T00:00:00"/>
    <m/>
    <d v="2025-02-28T00:00:00"/>
    <n v="0"/>
    <m/>
    <s v=""/>
    <s v="Đã thanh toán"/>
    <d v="2025-02-28T00:00:00"/>
    <d v="2025-03-01T00:00:00"/>
    <m/>
    <m/>
    <x v="18"/>
    <x v="18"/>
  </r>
  <r>
    <x v="19"/>
    <x v="19"/>
    <d v="2025-03-10T00:00:00"/>
    <s v="BH2321547"/>
    <m/>
    <m/>
    <s v="ĐƠN KHÁCH LẼ , THANH TOÁN LUN , CK 5% , SĐT : 0949.918.333 ANH HUY"/>
    <n v="1970440"/>
    <n v="98522"/>
    <n v="149753"/>
    <n v="2021671"/>
    <s v="Bán hàng"/>
    <d v="2025-03-13T00:00:00"/>
    <s v="PT2503/0054"/>
    <n v="0"/>
    <n v="2021671"/>
    <n v="2021671"/>
    <n v="0"/>
    <d v="2025-03-10T00:00:00"/>
    <m/>
    <d v="2025-03-10T00:00:00"/>
    <n v="0"/>
    <m/>
    <s v=""/>
    <s v="Đã thanh toán"/>
    <d v="2025-03-10T00:00:00"/>
    <d v="2025-03-13T00:00:00"/>
    <m/>
    <m/>
    <x v="18"/>
    <x v="18"/>
  </r>
  <r>
    <x v="19"/>
    <x v="19"/>
    <d v="2025-03-13T00:00:00"/>
    <s v="HBTL25010711"/>
    <d v="2025-03-13T00:00:00"/>
    <m/>
    <s v="hàng trả"/>
    <m/>
    <n v="0"/>
    <n v="0"/>
    <n v="150681"/>
    <s v="Hàng trả"/>
    <d v="2025-03-13T00:00:00"/>
    <s v="PT2503/0054"/>
    <n v="0"/>
    <n v="-150681"/>
    <n v="-150681"/>
    <n v="0"/>
    <d v="2025-03-13T00:00:00"/>
    <m/>
    <d v="2025-03-13T00:00:00"/>
    <n v="0"/>
    <m/>
    <s v=""/>
    <s v="Đã thanh toán"/>
    <d v="2025-03-13T00:00:00"/>
    <d v="2025-03-13T00:00:00"/>
    <m/>
    <m/>
    <x v="18"/>
    <x v="18"/>
  </r>
  <r>
    <x v="19"/>
    <x v="19"/>
    <d v="2025-04-01T00:00:00"/>
    <s v="BH2322145"/>
    <m/>
    <m/>
    <s v="ĐƠN KHÁCH LẼ , THANH TOÁN LUN , CK 5% , SĐT : 0949.918.333 ANH HUY"/>
    <n v="3058624"/>
    <n v="152931"/>
    <n v="232455"/>
    <n v="3138148"/>
    <s v="Bán hàng"/>
    <d v="2025-04-02T00:00:00"/>
    <s v="PT2504/0016"/>
    <n v="0"/>
    <n v="3138148"/>
    <n v="3138148"/>
    <n v="0"/>
    <d v="2025-04-01T00:00:00"/>
    <m/>
    <d v="2025-04-01T00:00:00"/>
    <n v="0"/>
    <m/>
    <s v=""/>
    <s v="Đã thanh toán"/>
    <d v="2025-04-01T00:00:00"/>
    <d v="2025-04-02T00:00:00"/>
    <m/>
    <m/>
    <x v="18"/>
    <x v="18"/>
  </r>
  <r>
    <x v="19"/>
    <x v="19"/>
    <d v="2025-04-08T00:00:00"/>
    <s v="BH2322352"/>
    <m/>
    <m/>
    <s v="ĐƠN KHÁCH LẼ , THANH TOÁN LUN , CK 5% , SĐT : 0949.918.333 ANH HUY"/>
    <n v="2472260"/>
    <n v="123613"/>
    <n v="187892"/>
    <n v="2536539"/>
    <s v="Bán hàng"/>
    <d v="2025-04-12T00:00:00"/>
    <s v="PT2504/0058"/>
    <n v="0"/>
    <n v="2536539"/>
    <n v="2536539"/>
    <n v="0"/>
    <d v="2025-04-08T00:00:00"/>
    <m/>
    <d v="2025-04-08T00:00:00"/>
    <n v="0"/>
    <m/>
    <s v=""/>
    <s v="Đã thanh toán"/>
    <d v="2025-04-08T00:00:00"/>
    <d v="2025-04-12T00:00:00"/>
    <m/>
    <m/>
    <x v="18"/>
    <x v="18"/>
  </r>
  <r>
    <x v="19"/>
    <x v="19"/>
    <d v="2025-04-19T00:00:00"/>
    <s v="BH2322846"/>
    <m/>
    <m/>
    <s v="ĐƠN KHÁCH LẼ , THANH TOÁN LUN , CK 5% , SĐT : 0949.918.333 ANH HUY"/>
    <n v="555290"/>
    <n v="27765"/>
    <n v="42202"/>
    <n v="569727"/>
    <s v="Bán hàng"/>
    <d v="2025-05-06T00:00:00"/>
    <s v="PT2505/0016"/>
    <n v="0"/>
    <n v="569727"/>
    <n v="569727"/>
    <n v="0"/>
    <d v="2025-04-19T00:00:00"/>
    <m/>
    <d v="2025-04-19T00:00:00"/>
    <n v="0"/>
    <m/>
    <s v=""/>
    <s v="Đã thanh toán"/>
    <d v="2025-04-19T00:00:00"/>
    <d v="2025-05-06T00:00:00"/>
    <m/>
    <m/>
    <x v="18"/>
    <x v="18"/>
  </r>
  <r>
    <x v="19"/>
    <x v="19"/>
    <d v="2025-05-03T00:00:00"/>
    <s v="BH2323200"/>
    <m/>
    <m/>
    <s v="ĐƠN KHÁCH LẼ , THANH TOÁN LUN , CK 5% , SĐT : 0949.918.333 ANH HUY"/>
    <n v="922445"/>
    <n v="46122"/>
    <n v="70106"/>
    <n v="946429"/>
    <s v="Bán hàng"/>
    <d v="2025-05-17T00:00:00"/>
    <s v="PT2505/0040"/>
    <n v="0"/>
    <n v="946429"/>
    <n v="946429"/>
    <n v="0"/>
    <d v="2025-05-03T00:00:00"/>
    <m/>
    <d v="2025-05-03T00:00:00"/>
    <n v="0"/>
    <m/>
    <s v=""/>
    <s v="Đã thanh toán"/>
    <d v="2025-05-03T00:00:00"/>
    <d v="2025-05-17T00:00:00"/>
    <m/>
    <m/>
    <x v="18"/>
    <x v="18"/>
  </r>
  <r>
    <x v="19"/>
    <x v="19"/>
    <d v="2025-05-16T00:00:00"/>
    <s v="BH2323615"/>
    <m/>
    <m/>
    <s v="ĐƠN KHÁCH LẼ , THANH TOÁN LUN , CK 5% , SĐT : 0949.918.333 ANH HUY"/>
    <n v="1289600"/>
    <n v="64480"/>
    <n v="98010"/>
    <n v="1323130"/>
    <s v="Bán hàng"/>
    <d v="2025-05-28T00:00:00"/>
    <s v="PT2505/0065"/>
    <n v="0"/>
    <n v="1323130"/>
    <n v="1323130"/>
    <n v="0"/>
    <d v="2025-05-16T00:00:00"/>
    <m/>
    <d v="2025-05-16T00:00:00"/>
    <n v="0"/>
    <m/>
    <s v=""/>
    <s v="Đã thanh toán"/>
    <d v="2025-05-16T00:00:00"/>
    <d v="2025-05-28T00:00:00"/>
    <m/>
    <m/>
    <x v="18"/>
    <x v="18"/>
  </r>
  <r>
    <x v="19"/>
    <x v="19"/>
    <d v="2025-06-27T00:00:00"/>
    <s v="BH2324905"/>
    <m/>
    <m/>
    <s v="ĐƠN KHÁCH LẼ , THANH TOÁN LUN , CK 5% , SĐT : 0949.918.333 ANH HUY"/>
    <n v="367155"/>
    <n v="18358"/>
    <n v="27904"/>
    <n v="376701"/>
    <s v="Bán hàng"/>
    <d v="2025-07-08T00:00:00"/>
    <s v="PT2507/0014"/>
    <n v="0"/>
    <n v="376701"/>
    <n v="376701"/>
    <n v="0"/>
    <d v="2025-06-27T00:00:00"/>
    <m/>
    <d v="2025-06-27T00:00:00"/>
    <n v="0"/>
    <m/>
    <s v=""/>
    <s v="Đã thanh toán"/>
    <d v="2025-06-27T00:00:00"/>
    <d v="2025-07-08T00:00:00"/>
    <m/>
    <m/>
    <x v="18"/>
    <x v="18"/>
  </r>
  <r>
    <x v="19"/>
    <x v="19"/>
    <d v="2025-07-15T00:00:00"/>
    <s v="BH2325543"/>
    <m/>
    <m/>
    <s v="ĐƠN KHÁCH LẼ , THANH TOÁN LUN , CK 5% , SĐT : 0949.918.333 ANH HUY"/>
    <n v="734310"/>
    <n v="36716"/>
    <n v="55808"/>
    <n v="753402"/>
    <s v="Bán hàng"/>
    <d v="2025-08-16T00:00:00"/>
    <s v="PT/C6-0030"/>
    <n v="0"/>
    <n v="753402"/>
    <n v="753402"/>
    <n v="0"/>
    <d v="2025-07-15T00:00:00"/>
    <m/>
    <d v="2025-07-15T00:00:00"/>
    <n v="0"/>
    <m/>
    <s v=""/>
    <s v="Đã thanh toán"/>
    <d v="2025-07-15T00:00:00"/>
    <d v="2025-08-16T00:00:00"/>
    <m/>
    <m/>
    <x v="18"/>
    <x v="18"/>
  </r>
  <r>
    <x v="19"/>
    <x v="19"/>
    <d v="2025-08-08T00:00:00"/>
    <s v="BH2326465"/>
    <m/>
    <m/>
    <s v="ĐƠN KHÁCH LẼ , THANH TOÁN LUN , CK 5% , SĐT : 0949.918.333 ANH HUY"/>
    <n v="1483467"/>
    <n v="74173"/>
    <n v="112744"/>
    <n v="1522038"/>
    <s v="Bán hàng"/>
    <d v="2025-08-16T00:00:00"/>
    <s v="PT/C6-0031"/>
    <n v="0"/>
    <n v="1522038"/>
    <n v="1522038"/>
    <n v="0"/>
    <d v="2025-08-08T00:00:00"/>
    <m/>
    <d v="2025-08-08T00:00:00"/>
    <n v="0"/>
    <m/>
    <s v=""/>
    <s v="Đã thanh toán"/>
    <d v="2025-08-08T00:00:00"/>
    <d v="2025-08-16T00:00:00"/>
    <m/>
    <m/>
    <x v="18"/>
    <x v="18"/>
  </r>
  <r>
    <x v="19"/>
    <x v="19"/>
    <d v="2025-08-16T00:00:00"/>
    <s v="BTLHN2304/125"/>
    <d v="2025-08-16T00:00:00"/>
    <m/>
    <s v="HÀNG TRẢ"/>
    <m/>
    <n v="0"/>
    <n v="0"/>
    <n v="279378"/>
    <s v="Hàng trả"/>
    <d v="2025-08-16T00:00:00"/>
    <s v="PT/C6-0031"/>
    <n v="0"/>
    <n v="-279378"/>
    <n v="-279378"/>
    <n v="0"/>
    <d v="2025-08-16T00:00:00"/>
    <m/>
    <d v="2025-08-16T00:00:00"/>
    <n v="0"/>
    <m/>
    <s v=""/>
    <s v="Đã thanh toán"/>
    <d v="2025-08-16T00:00:00"/>
    <d v="2025-08-16T00:00:00"/>
    <m/>
    <m/>
    <x v="18"/>
    <x v="18"/>
  </r>
  <r>
    <x v="19"/>
    <x v="19"/>
    <d v="2025-09-05T00:00:00"/>
    <s v="BH2331204"/>
    <m/>
    <m/>
    <s v="Bán hàng Daily Mart H1.18 Gia Lâm , CK 5%"/>
    <n v="1733027"/>
    <n v="86651"/>
    <n v="131710"/>
    <n v="1778086"/>
    <s v="Bán hàng"/>
    <d v="2025-10-08T00:00:00"/>
    <s v="BC2210-0015"/>
    <n v="0"/>
    <n v="1778086"/>
    <n v="1778086"/>
    <n v="0"/>
    <d v="2025-09-05T00:00:00"/>
    <m/>
    <d v="2025-09-05T00:00:00"/>
    <n v="0"/>
    <m/>
    <s v=""/>
    <s v="Đã thanh toán"/>
    <d v="2025-09-05T00:00:00"/>
    <d v="2025-10-08T00:00:00"/>
    <m/>
    <m/>
    <x v="18"/>
    <x v="18"/>
  </r>
  <r>
    <x v="19"/>
    <x v="19"/>
    <d v="2025-10-03T00:00:00"/>
    <s v="BH2360309"/>
    <m/>
    <m/>
    <s v="Bán hàng Daily Mart H1.18 Gia Lâm"/>
    <n v="727905"/>
    <n v="36395"/>
    <n v="55321"/>
    <n v="746831"/>
    <s v="Bán hàng"/>
    <d v="2025-10-27T00:00:00"/>
    <s v="BC2210-0039"/>
    <n v="0"/>
    <n v="746831"/>
    <n v="746831"/>
    <n v="0"/>
    <d v="2025-10-03T00:00:00"/>
    <m/>
    <d v="2025-10-03T00:00:00"/>
    <n v="0"/>
    <m/>
    <s v=""/>
    <s v="Đã thanh toán"/>
    <d v="2025-10-03T00:00:00"/>
    <d v="2025-10-27T00:00:00"/>
    <m/>
    <m/>
    <x v="18"/>
    <x v="18"/>
  </r>
  <r>
    <x v="19"/>
    <x v="19"/>
    <d v="2025-10-18T00:00:00"/>
    <s v="BH2362821"/>
    <m/>
    <m/>
    <s v="ĐƠN KHÁCH LẼ , THANH TOÁN LUN , CK 5% , SĐT : 0949.918.333 ANH HUY"/>
    <n v="816513"/>
    <n v="40826"/>
    <n v="62055"/>
    <n v="837742"/>
    <s v="Bán hàng"/>
    <m/>
    <m/>
    <n v="0"/>
    <n v="837742"/>
    <n v="0"/>
    <n v="837742"/>
    <d v="2025-10-18T00:00:00"/>
    <m/>
    <d v="2025-10-18T00:00:00"/>
    <n v="0"/>
    <m/>
    <s v=""/>
    <s v=""/>
    <d v="2025-10-18T00:00:00"/>
    <d v="1899-12-30T00:00:00"/>
    <m/>
    <m/>
    <x v="18"/>
    <x v="18"/>
  </r>
  <r>
    <x v="20"/>
    <x v="20"/>
    <d v="2025-03-08T00:00:00"/>
    <s v="BH2321491"/>
    <m/>
    <m/>
    <s v="ĐƠN KHÁCH LẼ C6 Eco Mart ki-ốt 7 T2 Blue Start Trâu Quỳ , THANH TOÁN LUN"/>
    <n v="1862493"/>
    <n v="0"/>
    <n v="148999"/>
    <n v="2011492"/>
    <s v="Bán hàng"/>
    <d v="2025-05-06T00:00:00"/>
    <s v="PT2505/0017"/>
    <n v="0"/>
    <n v="2011492"/>
    <n v="1763000"/>
    <n v="248492"/>
    <d v="2025-03-08T00:00:00"/>
    <m/>
    <d v="2025-03-08T00:00:00"/>
    <n v="0"/>
    <m/>
    <s v=""/>
    <s v=""/>
    <d v="2025-03-08T00:00:00"/>
    <d v="2025-05-06T00:00:00"/>
    <m/>
    <m/>
    <x v="19"/>
    <x v="19"/>
  </r>
  <r>
    <x v="20"/>
    <x v="20"/>
    <d v="2025-04-19T00:00:00"/>
    <s v="BH2322842"/>
    <m/>
    <m/>
    <s v="Bán hàng Eco Mart  ki-ốt 7 T2 Blue Start Trâu Quỳ , THANH TOÁN LUN"/>
    <n v="1268575"/>
    <n v="0"/>
    <n v="101486"/>
    <n v="1370061"/>
    <s v="Bán hàng"/>
    <d v="2025-04-22T00:00:00"/>
    <s v="PT2504/0070"/>
    <n v="0"/>
    <n v="1370061"/>
    <n v="1370061"/>
    <n v="0"/>
    <d v="2025-04-19T00:00:00"/>
    <m/>
    <d v="2025-04-19T00:00:00"/>
    <n v="0"/>
    <m/>
    <s v=""/>
    <s v="Đã thanh toán"/>
    <d v="2025-04-19T00:00:00"/>
    <d v="2025-04-22T00:00:00"/>
    <m/>
    <m/>
    <x v="19"/>
    <x v="19"/>
  </r>
  <r>
    <x v="20"/>
    <x v="20"/>
    <d v="2025-05-05T00:00:00"/>
    <s v="BH2323274"/>
    <m/>
    <m/>
    <s v="Bán hàng Eco Mart  ki-ốt 7 T2 Blue Start Trâu Quỳ , THANH TOÁN LUN"/>
    <n v="985323"/>
    <n v="0"/>
    <n v="78826"/>
    <n v="1064149"/>
    <s v="Bán hàng"/>
    <d v="2025-05-06T00:00:00"/>
    <s v="PT2505/0017"/>
    <n v="0"/>
    <n v="1064149"/>
    <n v="914000"/>
    <n v="150149"/>
    <d v="2025-05-05T00:00:00"/>
    <m/>
    <d v="2025-05-05T00:00:00"/>
    <n v="0"/>
    <m/>
    <s v=""/>
    <s v=""/>
    <d v="2025-05-05T00:00:00"/>
    <d v="2025-05-06T00:00:00"/>
    <m/>
    <m/>
    <x v="19"/>
    <x v="19"/>
  </r>
  <r>
    <x v="20"/>
    <x v="20"/>
    <d v="2025-06-02T00:00:00"/>
    <s v="BH2324053"/>
    <m/>
    <m/>
    <s v="Bán hàng Eco Mart  ki-ốt 7 T2 Blue Start Trâu Quỳ , THANH TOÁN LUN"/>
    <n v="950148"/>
    <n v="0"/>
    <n v="76012"/>
    <n v="1026160"/>
    <s v="Bán hàng"/>
    <d v="2025-06-03T00:00:00"/>
    <s v="PT2506/0014"/>
    <n v="0"/>
    <n v="1026160"/>
    <n v="1026160"/>
    <n v="0"/>
    <d v="2025-06-02T00:00:00"/>
    <m/>
    <d v="2025-06-02T00:00:00"/>
    <n v="0"/>
    <m/>
    <s v=""/>
    <s v="Đã thanh toán"/>
    <d v="2025-06-02T00:00:00"/>
    <d v="2025-06-03T00:00:00"/>
    <m/>
    <m/>
    <x v="19"/>
    <x v="19"/>
  </r>
  <r>
    <x v="20"/>
    <x v="20"/>
    <d v="2025-07-15T00:00:00"/>
    <s v="BH2325542"/>
    <m/>
    <m/>
    <s v="Bán hàng Eco Mart  ki-ốt 7 T2 Blue Start Trâu Quỳ , THANH TOÁN LUN"/>
    <n v="1463622"/>
    <n v="0"/>
    <n v="117090"/>
    <n v="1580712"/>
    <s v="Bán hàng"/>
    <m/>
    <m/>
    <n v="0"/>
    <n v="1580712"/>
    <n v="0"/>
    <n v="1580712"/>
    <d v="2025-07-15T00:00:00"/>
    <m/>
    <d v="2025-07-15T00:00:00"/>
    <n v="0"/>
    <m/>
    <s v=""/>
    <s v=""/>
    <d v="2025-07-15T00:00:00"/>
    <d v="1899-12-30T00:00:00"/>
    <m/>
    <m/>
    <x v="19"/>
    <x v="19"/>
  </r>
  <r>
    <x v="20"/>
    <x v="20"/>
    <d v="2025-08-08T00:00:00"/>
    <s v="BH2326440"/>
    <m/>
    <m/>
    <s v="Bán hàng Eco Mart"/>
    <n v="1511038"/>
    <n v="0"/>
    <n v="120883"/>
    <n v="1631921"/>
    <s v="Bán hàng"/>
    <m/>
    <m/>
    <n v="0"/>
    <n v="1631921"/>
    <n v="0"/>
    <n v="1631921"/>
    <d v="2025-08-08T00:00:00"/>
    <m/>
    <d v="2025-08-08T00:00:00"/>
    <n v="0"/>
    <m/>
    <s v=""/>
    <s v=""/>
    <d v="2025-08-08T00:00:00"/>
    <d v="1899-12-30T00:00:00"/>
    <m/>
    <m/>
    <x v="19"/>
    <x v="19"/>
  </r>
  <r>
    <x v="20"/>
    <x v="20"/>
    <d v="2025-09-05T00:00:00"/>
    <s v="BH2331296"/>
    <m/>
    <m/>
    <s v="Bán hàng Eco Mart"/>
    <n v="1496118"/>
    <n v="0"/>
    <n v="119689"/>
    <n v="1615807"/>
    <s v="Bán hàng"/>
    <m/>
    <m/>
    <n v="0"/>
    <n v="1615807"/>
    <n v="0"/>
    <n v="1615807"/>
    <d v="2025-09-05T00:00:00"/>
    <m/>
    <d v="2025-09-05T00:00:00"/>
    <n v="0"/>
    <m/>
    <s v=""/>
    <s v=""/>
    <d v="2025-09-05T00:00:00"/>
    <d v="1899-12-30T00:00:00"/>
    <m/>
    <m/>
    <x v="19"/>
    <x v="19"/>
  </r>
  <r>
    <x v="20"/>
    <x v="20"/>
    <d v="2025-05-06T00:00:00"/>
    <s v="HBTL25011320"/>
    <m/>
    <m/>
    <m/>
    <m/>
    <n v="0"/>
    <n v="0"/>
    <n v="248543"/>
    <s v="Hàng trả"/>
    <d v="2025-05-06T00:00:00"/>
    <s v="PT2505/0017"/>
    <n v="0"/>
    <n v="-248543"/>
    <n v="-248543"/>
    <n v="0"/>
    <d v="2025-05-06T00:00:00"/>
    <m/>
    <d v="2025-05-06T00:00:00"/>
    <n v="0"/>
    <m/>
    <s v=""/>
    <s v="Đã thanh toán"/>
    <d v="2025-05-06T00:00:00"/>
    <d v="2025-05-06T00:00:00"/>
    <m/>
    <m/>
    <x v="19"/>
    <x v="19"/>
  </r>
  <r>
    <x v="20"/>
    <x v="20"/>
    <d v="2025-07-22T00:00:00"/>
    <s v="HBTL25012143"/>
    <m/>
    <m/>
    <m/>
    <m/>
    <n v="0"/>
    <n v="0"/>
    <n v="152226"/>
    <s v="Hàng trả"/>
    <d v="2025-05-06T00:00:00"/>
    <s v="PT2505/0017"/>
    <n v="0"/>
    <n v="-152226"/>
    <n v="-152226"/>
    <n v="0"/>
    <d v="2025-07-22T00:00:00"/>
    <m/>
    <d v="2025-07-22T00:00:00"/>
    <n v="0"/>
    <m/>
    <s v=""/>
    <s v="Đã thanh toán"/>
    <d v="2025-07-22T00:00:00"/>
    <d v="2025-05-06T00:00:00"/>
    <m/>
    <m/>
    <x v="19"/>
    <x v="19"/>
  </r>
  <r>
    <x v="21"/>
    <x v="21"/>
    <m/>
    <s v="BH2318385"/>
    <m/>
    <m/>
    <m/>
    <m/>
    <n v="0"/>
    <n v="0"/>
    <n v="620789"/>
    <s v="Tồn đầu kỳ"/>
    <d v="2025-01-25T00:00:00"/>
    <s v="PT2501/0074"/>
    <n v="620789"/>
    <n v="0"/>
    <n v="620789"/>
    <n v="0"/>
    <d v="1899-12-30T00:00:00"/>
    <m/>
    <d v="1899-12-30T00:00:00"/>
    <n v="0"/>
    <m/>
    <s v=""/>
    <s v="Đã thanh toán"/>
    <d v="1899-12-30T00:00:00"/>
    <d v="2025-01-25T00:00:00"/>
    <m/>
    <m/>
    <x v="20"/>
    <x v="20"/>
  </r>
  <r>
    <x v="21"/>
    <x v="21"/>
    <m/>
    <s v="BH2316406"/>
    <m/>
    <m/>
    <m/>
    <m/>
    <n v="0"/>
    <n v="0"/>
    <n v="687000"/>
    <s v="Tồn đầu kỳ"/>
    <d v="2025-02-07T00:00:00"/>
    <s v="PT2502/0021"/>
    <n v="687000"/>
    <n v="0"/>
    <n v="687000"/>
    <n v="0"/>
    <d v="1899-12-30T00:00:00"/>
    <m/>
    <d v="1899-12-30T00:00:00"/>
    <n v="0"/>
    <m/>
    <s v=""/>
    <s v="Đã thanh toán"/>
    <d v="1899-12-30T00:00:00"/>
    <d v="2025-02-07T00:00:00"/>
    <m/>
    <m/>
    <x v="20"/>
    <x v="20"/>
  </r>
  <r>
    <x v="21"/>
    <x v="21"/>
    <d v="2025-01-08T00:00:00"/>
    <s v="BH2319704"/>
    <m/>
    <m/>
    <s v="ĐƠN KHÁCH LẼ C6, ĐƠN THỨ 22 GỐI ĐẦU, THANH TOÁN ĐƠN THỨ 21 , SĐT : 0904500122, CK 7%"/>
    <n v="618070"/>
    <n v="43265"/>
    <n v="45984"/>
    <n v="620789"/>
    <s v="Bán hàng"/>
    <d v="2025-01-25T00:00:00"/>
    <s v="PT2501/0074"/>
    <n v="0"/>
    <n v="620789"/>
    <n v="620789"/>
    <n v="0"/>
    <d v="2025-01-08T00:00:00"/>
    <m/>
    <d v="2025-01-08T00:00:00"/>
    <n v="0"/>
    <m/>
    <s v=""/>
    <s v="Đã thanh toán"/>
    <d v="2025-01-08T00:00:00"/>
    <d v="2025-01-25T00:00:00"/>
    <m/>
    <m/>
    <x v="20"/>
    <x v="20"/>
  </r>
  <r>
    <x v="21"/>
    <x v="21"/>
    <d v="2025-02-05T00:00:00"/>
    <s v="BH2320617"/>
    <m/>
    <m/>
    <s v="ĐƠN KHÁCH LẼ C6, ĐƠN THỨ 23  GỐI ĐẦU, THANH TOÁN ĐƠN THỨ 22 , SĐT : 0904500122, CK 7%"/>
    <n v="611058"/>
    <n v="42774"/>
    <n v="45463"/>
    <n v="613747"/>
    <s v="Bán hàng"/>
    <d v="2025-09-06T00:00:00"/>
    <s v="PT/C6-0062"/>
    <n v="0"/>
    <n v="613747"/>
    <n v="613747"/>
    <n v="0"/>
    <d v="2025-02-05T00:00:00"/>
    <m/>
    <d v="2025-02-05T00:00:00"/>
    <n v="0"/>
    <m/>
    <s v=""/>
    <s v="Đã thanh toán"/>
    <d v="2025-02-05T00:00:00"/>
    <d v="2025-09-06T00:00:00"/>
    <m/>
    <m/>
    <x v="20"/>
    <x v="20"/>
  </r>
  <r>
    <x v="21"/>
    <x v="21"/>
    <d v="2025-03-15T00:00:00"/>
    <s v="BH2321766"/>
    <m/>
    <m/>
    <s v="ĐƠN KHÁCH LẼ C6, ĐƠN THỨ 24  GỐI ĐẦU, THANH TOÁN ĐƠN THỨ 23 , SĐT : 0904500122, CK 7%"/>
    <n v="896045"/>
    <n v="62723"/>
    <n v="66666"/>
    <n v="899988"/>
    <s v="Bán hàng"/>
    <d v="2025-04-29T00:00:00"/>
    <s v="PT2504/0085"/>
    <n v="0"/>
    <n v="899988"/>
    <n v="899988"/>
    <n v="0"/>
    <d v="2025-03-15T00:00:00"/>
    <m/>
    <d v="2025-03-15T00:00:00"/>
    <n v="0"/>
    <m/>
    <s v=""/>
    <s v="Đã thanh toán"/>
    <d v="2025-03-15T00:00:00"/>
    <d v="2025-04-29T00:00:00"/>
    <m/>
    <m/>
    <x v="20"/>
    <x v="20"/>
  </r>
  <r>
    <x v="21"/>
    <x v="21"/>
    <d v="2025-04-25T00:00:00"/>
    <s v="BH2323035"/>
    <m/>
    <m/>
    <s v="ĐƠN KHÁCH LẼ C6, ĐƠN THỨ 25  GỐI ĐẦU, THANH TOÁN ĐƠN THỨ 24 , SĐT : 0904500122, CK 7%"/>
    <n v="540952"/>
    <n v="37867"/>
    <n v="40247"/>
    <n v="543332"/>
    <s v="Bán hàng"/>
    <d v="2025-05-09T00:00:00"/>
    <s v="PT2505/0027"/>
    <n v="0"/>
    <n v="543332"/>
    <n v="489134"/>
    <n v="54198"/>
    <d v="2025-04-25T00:00:00"/>
    <m/>
    <d v="2025-04-25T00:00:00"/>
    <n v="0"/>
    <m/>
    <s v=""/>
    <s v=""/>
    <d v="2025-04-25T00:00:00"/>
    <d v="2025-05-09T00:00:00"/>
    <m/>
    <m/>
    <x v="20"/>
    <x v="20"/>
  </r>
  <r>
    <x v="21"/>
    <x v="21"/>
    <d v="2025-05-07T00:00:00"/>
    <s v="BH2323373"/>
    <m/>
    <m/>
    <s v="ĐƠN KHÁCH LẼ C6, ĐƠN THỨ 26  GỐI ĐẦU, THANH TOÁN ĐƠN THỨ 25 , SĐT : 0904500122, CK 7%"/>
    <n v="587448"/>
    <n v="41121"/>
    <n v="43706"/>
    <n v="590033"/>
    <s v="Bán hàng"/>
    <d v="2025-06-28T00:00:00"/>
    <s v="PT2506/0059"/>
    <n v="0"/>
    <n v="590033"/>
    <n v="590033"/>
    <n v="0"/>
    <d v="2025-05-07T00:00:00"/>
    <m/>
    <d v="2025-05-07T00:00:00"/>
    <n v="0"/>
    <m/>
    <s v=""/>
    <s v="Đã thanh toán"/>
    <d v="2025-05-07T00:00:00"/>
    <d v="2025-06-28T00:00:00"/>
    <m/>
    <m/>
    <x v="20"/>
    <x v="20"/>
  </r>
  <r>
    <x v="21"/>
    <x v="21"/>
    <d v="2025-06-23T00:00:00"/>
    <s v="BH2324795"/>
    <m/>
    <m/>
    <s v="ĐƠN KHÁCH LẼ C6, ĐƠN THỨ 27  GỐI ĐẦU, THANH TOÁN ĐƠN THỨ 26 , SĐT : 0904500122, CK 7%"/>
    <n v="904783"/>
    <n v="63335"/>
    <n v="67316"/>
    <n v="908764"/>
    <s v="Bán hàng"/>
    <d v="2025-09-06T00:00:00"/>
    <s v="PT/C6-0061"/>
    <n v="0"/>
    <n v="908764"/>
    <n v="797000"/>
    <n v="111764"/>
    <d v="2025-06-23T00:00:00"/>
    <m/>
    <d v="2025-06-23T00:00:00"/>
    <n v="0"/>
    <m/>
    <s v=""/>
    <s v=""/>
    <d v="2025-06-23T00:00:00"/>
    <d v="2025-09-06T00:00:00"/>
    <m/>
    <m/>
    <x v="20"/>
    <x v="20"/>
  </r>
  <r>
    <x v="21"/>
    <x v="21"/>
    <d v="2025-09-03T00:00:00"/>
    <s v="BH2330350"/>
    <m/>
    <m/>
    <s v="ĐƠN KHÁCH LẼ C6, ĐƠN THỨ 27  GỐI ĐẦU, THANH TOÁN ĐƠN THỨ 26 , SĐT : 0904500122, CK 7%"/>
    <n v="969352"/>
    <n v="67855"/>
    <n v="72120"/>
    <n v="973617"/>
    <s v="Bán hàng"/>
    <d v="2025-10-04T00:00:00"/>
    <s v="BC2210-0006"/>
    <n v="0"/>
    <n v="973617"/>
    <n v="973617"/>
    <n v="0"/>
    <d v="2025-09-03T00:00:00"/>
    <m/>
    <d v="2025-09-03T00:00:00"/>
    <n v="0"/>
    <m/>
    <s v=""/>
    <s v="Đã thanh toán"/>
    <d v="2025-09-03T00:00:00"/>
    <d v="2025-10-04T00:00:00"/>
    <m/>
    <m/>
    <x v="20"/>
    <x v="20"/>
  </r>
  <r>
    <x v="21"/>
    <x v="21"/>
    <d v="2025-05-09T00:00:00"/>
    <s v="HBTL25011319"/>
    <m/>
    <m/>
    <m/>
    <m/>
    <n v="0"/>
    <n v="0"/>
    <n v="54197"/>
    <s v="Hàng trả"/>
    <d v="2025-05-09T00:00:00"/>
    <s v="PT2505/0027"/>
    <n v="0"/>
    <n v="-54197"/>
    <n v="-54197"/>
    <n v="0"/>
    <d v="2025-05-09T00:00:00"/>
    <m/>
    <d v="2025-05-09T00:00:00"/>
    <n v="0"/>
    <m/>
    <s v=""/>
    <s v="Đã thanh toán"/>
    <d v="2025-05-09T00:00:00"/>
    <d v="2025-05-09T00:00:00"/>
    <m/>
    <m/>
    <x v="20"/>
    <x v="20"/>
  </r>
  <r>
    <x v="21"/>
    <x v="21"/>
    <d v="2025-09-06T00:00:00"/>
    <s v="BTLHN2304/135"/>
    <m/>
    <m/>
    <m/>
    <m/>
    <n v="0"/>
    <n v="0"/>
    <n v="111678"/>
    <s v="Hàng trả"/>
    <d v="2025-09-06T00:00:00"/>
    <s v="PT/C6-0061"/>
    <n v="0"/>
    <n v="-111678"/>
    <n v="-111678"/>
    <n v="0"/>
    <d v="2025-09-06T00:00:00"/>
    <m/>
    <d v="2025-09-06T00:00:00"/>
    <n v="0"/>
    <m/>
    <s v=""/>
    <s v="Đã thanh toán"/>
    <d v="2025-09-06T00:00:00"/>
    <d v="2025-09-06T00:00:00"/>
    <m/>
    <m/>
    <x v="20"/>
    <x v="20"/>
  </r>
  <r>
    <x v="21"/>
    <x v="21"/>
    <d v="2025-09-29T00:00:00"/>
    <s v="BH2359273"/>
    <m/>
    <m/>
    <s v="ĐƠN KHÁCH LẼ C6, ĐƠN THỨ 28 GỐI ĐẦU, THANH TOÁN ĐƠN THỨ 27 , SĐT : 0904500122, CK 7%"/>
    <n v="624586"/>
    <n v="43721"/>
    <n v="46469"/>
    <n v="627334"/>
    <s v="Bán hàng"/>
    <m/>
    <m/>
    <n v="0"/>
    <n v="627334"/>
    <n v="0"/>
    <n v="627334"/>
    <d v="2025-09-29T00:00:00"/>
    <m/>
    <d v="2025-09-29T00:00:00"/>
    <n v="0"/>
    <m/>
    <s v=""/>
    <s v=""/>
    <d v="2025-09-29T00:00:00"/>
    <d v="1899-12-30T00:00:00"/>
    <m/>
    <m/>
    <x v="20"/>
    <x v="20"/>
  </r>
  <r>
    <x v="22"/>
    <x v="22"/>
    <d v="2025-01-20T00:00:00"/>
    <s v="BH2320193"/>
    <m/>
    <m/>
    <s v="KHÁCH LẼ C6, THANH TOÁN LUN, CK 7%"/>
    <n v="1468620"/>
    <n v="102803"/>
    <n v="109265"/>
    <n v="1475082"/>
    <s v="Bán hàng"/>
    <d v="2025-01-25T00:00:00"/>
    <s v="PT2501/0075"/>
    <n v="0"/>
    <n v="1475082"/>
    <n v="1475082"/>
    <n v="0"/>
    <d v="2025-01-20T00:00:00"/>
    <m/>
    <d v="2025-01-20T00:00:00"/>
    <n v="0"/>
    <m/>
    <s v=""/>
    <s v="Đã thanh toán"/>
    <d v="2025-01-20T00:00:00"/>
    <d v="2025-01-25T00:00:00"/>
    <m/>
    <m/>
    <x v="21"/>
    <x v="21"/>
  </r>
  <r>
    <x v="22"/>
    <x v="22"/>
    <d v="2025-01-22T00:00:00"/>
    <s v="BH2320400"/>
    <m/>
    <m/>
    <s v="KHÁCH LẼ C6, THANH TOÁN LUN, CK 7%"/>
    <n v="1835775"/>
    <n v="128504"/>
    <n v="136582"/>
    <n v="1843853"/>
    <s v="Bán hàng"/>
    <d v="2025-01-25T00:00:00"/>
    <s v="PT2501/0077"/>
    <n v="0"/>
    <n v="1843853"/>
    <n v="1843853"/>
    <n v="0"/>
    <d v="2025-01-22T00:00:00"/>
    <m/>
    <d v="2025-01-22T00:00:00"/>
    <n v="0"/>
    <m/>
    <s v=""/>
    <s v="Đã thanh toán"/>
    <d v="2025-01-22T00:00:00"/>
    <d v="2025-01-25T00:00:00"/>
    <m/>
    <m/>
    <x v="21"/>
    <x v="21"/>
  </r>
  <r>
    <x v="22"/>
    <x v="22"/>
    <d v="2025-02-04T00:00:00"/>
    <s v="BH2320558"/>
    <m/>
    <m/>
    <s v="KHÁCH LẼ C6, THANH TOÁN LUN, CK 7%"/>
    <n v="3689780"/>
    <n v="258285"/>
    <n v="274520"/>
    <n v="3706015"/>
    <s v="Bán hàng"/>
    <d v="2025-03-08T00:00:00"/>
    <s v="PT2503/0023"/>
    <n v="0"/>
    <n v="3706015"/>
    <n v="3467000"/>
    <n v="239015"/>
    <d v="2025-02-04T00:00:00"/>
    <m/>
    <d v="2025-02-04T00:00:00"/>
    <n v="0"/>
    <m/>
    <s v=""/>
    <s v=""/>
    <d v="2025-02-04T00:00:00"/>
    <d v="2025-03-08T00:00:00"/>
    <m/>
    <m/>
    <x v="21"/>
    <x v="21"/>
  </r>
  <r>
    <x v="22"/>
    <x v="22"/>
    <d v="2025-02-07T00:00:00"/>
    <s v="BH2320751"/>
    <m/>
    <m/>
    <s v="KHÁCH LẼ C6, THANH TOÁN LUN, CK 7%"/>
    <n v="1321758"/>
    <n v="92523"/>
    <n v="98339"/>
    <n v="1327574"/>
    <s v="Bán hàng"/>
    <d v="2025-02-07T00:00:00"/>
    <s v="PT2502/0022"/>
    <n v="0"/>
    <n v="1327574"/>
    <n v="1327574"/>
    <n v="0"/>
    <d v="2025-02-07T00:00:00"/>
    <m/>
    <d v="2025-02-07T00:00:00"/>
    <n v="0"/>
    <m/>
    <s v=""/>
    <s v="Đã thanh toán"/>
    <d v="2025-02-07T00:00:00"/>
    <d v="2025-02-07T00:00:00"/>
    <m/>
    <m/>
    <x v="21"/>
    <x v="21"/>
  </r>
  <r>
    <x v="22"/>
    <x v="22"/>
    <d v="2025-02-15T00:00:00"/>
    <s v="BH2320964"/>
    <m/>
    <m/>
    <s v="KHÁCH LẼ C6, THANH TOÁN LUN, CK 7%"/>
    <n v="1468620"/>
    <n v="102803"/>
    <n v="109265"/>
    <n v="1475082"/>
    <s v="Bán hàng"/>
    <d v="2025-03-08T00:00:00"/>
    <s v="PT2503/0021"/>
    <n v="0"/>
    <n v="1475082"/>
    <n v="1475082"/>
    <n v="0"/>
    <d v="2025-02-15T00:00:00"/>
    <m/>
    <d v="2025-02-15T00:00:00"/>
    <n v="0"/>
    <m/>
    <s v=""/>
    <s v="Đã thanh toán"/>
    <d v="2025-02-15T00:00:00"/>
    <d v="2025-03-08T00:00:00"/>
    <m/>
    <m/>
    <x v="21"/>
    <x v="21"/>
  </r>
  <r>
    <x v="22"/>
    <x v="22"/>
    <d v="2025-03-08T00:00:00"/>
    <s v="BH2321516"/>
    <m/>
    <m/>
    <s v="KHÁCH LẼ C6, THANH TOÁN LUN, CK 7%"/>
    <n v="1468620"/>
    <n v="102803"/>
    <n v="109265"/>
    <n v="1475082"/>
    <s v="Bán hàng"/>
    <d v="2025-04-08T00:00:00"/>
    <s v="PT2504/0033"/>
    <n v="0"/>
    <n v="1475082"/>
    <n v="1317000"/>
    <n v="158082"/>
    <d v="2025-03-08T00:00:00"/>
    <m/>
    <d v="2025-03-08T00:00:00"/>
    <n v="0"/>
    <m/>
    <s v=""/>
    <s v=""/>
    <d v="2025-03-08T00:00:00"/>
    <d v="2025-04-08T00:00:00"/>
    <m/>
    <m/>
    <x v="21"/>
    <x v="21"/>
  </r>
  <r>
    <x v="22"/>
    <x v="22"/>
    <d v="2025-04-05T00:00:00"/>
    <s v="BH2322360"/>
    <m/>
    <m/>
    <s v="KHÁCH LẼ C6, THANH TOÁN LUN, CK 7%"/>
    <n v="1468620"/>
    <n v="102803"/>
    <n v="109265"/>
    <n v="1475082"/>
    <s v="Bán hàng"/>
    <d v="2025-05-06T00:00:00"/>
    <s v="PT2505/0019"/>
    <n v="0"/>
    <n v="1475082"/>
    <n v="1475082"/>
    <n v="0"/>
    <d v="2025-04-05T00:00:00"/>
    <m/>
    <d v="2025-04-05T00:00:00"/>
    <n v="0"/>
    <m/>
    <s v=""/>
    <s v="Đã thanh toán"/>
    <d v="2025-04-05T00:00:00"/>
    <d v="2025-05-06T00:00:00"/>
    <m/>
    <m/>
    <x v="21"/>
    <x v="21"/>
  </r>
  <r>
    <x v="22"/>
    <x v="22"/>
    <d v="2025-03-08T00:00:00"/>
    <s v="HBTL25010553"/>
    <d v="2025-03-08T00:00:00"/>
    <m/>
    <s v="hàng trả"/>
    <m/>
    <n v="0"/>
    <n v="0"/>
    <n v="239885"/>
    <s v="Hàng trả"/>
    <d v="2025-03-08T00:00:00"/>
    <s v="PT2503/0023"/>
    <n v="0"/>
    <n v="-239885"/>
    <n v="-239885"/>
    <n v="0"/>
    <d v="2025-03-08T00:00:00"/>
    <m/>
    <d v="2025-03-08T00:00:00"/>
    <n v="0"/>
    <m/>
    <s v=""/>
    <s v="Đã thanh toán"/>
    <d v="2025-03-08T00:00:00"/>
    <d v="2025-03-08T00:00:00"/>
    <m/>
    <m/>
    <x v="21"/>
    <x v="21"/>
  </r>
  <r>
    <x v="22"/>
    <x v="22"/>
    <d v="2025-04-08T00:00:00"/>
    <s v="HBTL25010942"/>
    <d v="2025-04-08T00:00:00"/>
    <m/>
    <s v="hàng trả"/>
    <m/>
    <n v="0"/>
    <n v="0"/>
    <n v="158611"/>
    <s v="Hàng trả"/>
    <d v="2025-04-08T00:00:00"/>
    <s v="PT2504/0033"/>
    <n v="0"/>
    <n v="-158611"/>
    <n v="-158611"/>
    <n v="0"/>
    <d v="2025-04-08T00:00:00"/>
    <m/>
    <d v="2025-04-08T00:00:00"/>
    <n v="0"/>
    <m/>
    <s v=""/>
    <s v="Đã thanh toán"/>
    <d v="2025-04-08T00:00:00"/>
    <d v="2025-04-08T00:00:00"/>
    <m/>
    <m/>
    <x v="21"/>
    <x v="21"/>
  </r>
  <r>
    <x v="23"/>
    <x v="23"/>
    <d v="2025-02-07T00:00:00"/>
    <s v="BH2320752"/>
    <m/>
    <m/>
    <s v="ĐƠN KHÁCH LẼ HÀ NỘI, THANH TOÁN LUN, CK 8%( ĐƠN ĐẦU)"/>
    <n v="2346710"/>
    <n v="187737"/>
    <n v="172718"/>
    <n v="2331691"/>
    <s v="Bán hàng"/>
    <d v="2025-03-08T00:00:00"/>
    <s v="PT2503/0019"/>
    <n v="0"/>
    <n v="2331691"/>
    <n v="2092000"/>
    <n v="239691"/>
    <d v="2025-02-07T00:00:00"/>
    <m/>
    <d v="2025-02-07T00:00:00"/>
    <n v="0"/>
    <m/>
    <s v=""/>
    <s v=""/>
    <d v="2025-02-07T00:00:00"/>
    <d v="2025-03-08T00:00:00"/>
    <m/>
    <m/>
    <x v="22"/>
    <x v="22"/>
  </r>
  <r>
    <x v="23"/>
    <x v="23"/>
    <d v="2025-02-15T00:00:00"/>
    <s v="BH2320963"/>
    <m/>
    <m/>
    <s v="ĐƠN KHÁCH LẼ HÀ NỘI, THANH TOÁN LUN, CK 8%"/>
    <n v="1511716"/>
    <n v="120937"/>
    <n v="111262"/>
    <n v="1502041"/>
    <s v="Bán hàng"/>
    <d v="2025-03-08T00:00:00"/>
    <s v="PT2503/0020"/>
    <n v="0"/>
    <n v="1502041"/>
    <n v="1502041"/>
    <n v="0"/>
    <d v="2025-02-15T00:00:00"/>
    <m/>
    <d v="2025-02-15T00:00:00"/>
    <n v="0"/>
    <m/>
    <s v=""/>
    <s v="Đã thanh toán"/>
    <d v="2025-02-15T00:00:00"/>
    <d v="2025-03-08T00:00:00"/>
    <m/>
    <m/>
    <x v="22"/>
    <x v="22"/>
  </r>
  <r>
    <x v="23"/>
    <x v="23"/>
    <d v="2025-03-08T00:00:00"/>
    <s v="HBTL25010552"/>
    <d v="2025-03-08T00:00:00"/>
    <m/>
    <s v="hàng trả"/>
    <m/>
    <n v="0"/>
    <n v="0"/>
    <n v="239885"/>
    <s v="Hàng trả"/>
    <d v="2025-03-08T00:00:00"/>
    <s v="PT2503/0019"/>
    <n v="0"/>
    <n v="-239885"/>
    <n v="-239885"/>
    <n v="0"/>
    <d v="2025-03-08T00:00:00"/>
    <m/>
    <d v="2025-03-08T00:00:00"/>
    <n v="0"/>
    <m/>
    <s v=""/>
    <s v="Đã thanh toán"/>
    <d v="2025-03-08T00:00:00"/>
    <d v="2025-03-08T00:00:00"/>
    <m/>
    <m/>
    <x v="22"/>
    <x v="22"/>
  </r>
  <r>
    <x v="24"/>
    <x v="24"/>
    <d v="2024-10-03T00:00:00"/>
    <s v="BH2316733"/>
    <m/>
    <m/>
    <s v="ĐƠN KHÁCH LẼ  C6, Thanh toán trước khi giao hàng, CK 5%"/>
    <n v="2355160"/>
    <n v="117758"/>
    <n v="178992"/>
    <n v="2416394"/>
    <s v="Tồn đầu kỳ"/>
    <d v="2025-01-20T00:00:00"/>
    <s v="PT2501/0060"/>
    <n v="2416394"/>
    <n v="0"/>
    <n v="2416394"/>
    <n v="0"/>
    <d v="2024-10-03T00:00:00"/>
    <m/>
    <d v="2024-10-03T00:00:00"/>
    <n v="0"/>
    <m/>
    <s v=""/>
    <s v="Đã thanh toán"/>
    <d v="2024-10-03T00:00:00"/>
    <d v="2025-01-20T00:00:00"/>
    <m/>
    <m/>
    <x v="23"/>
    <x v="23"/>
  </r>
  <r>
    <x v="24"/>
    <x v="24"/>
    <d v="2025-01-21T00:00:00"/>
    <s v="BH2320277"/>
    <m/>
    <m/>
    <s v="ĐƠN KHÁCH LẼ  C6, Thanh toán trước khi giao hàng, CK 5%"/>
    <n v="2355160"/>
    <n v="117758"/>
    <n v="178992"/>
    <n v="2416394"/>
    <s v="Bán hàng"/>
    <d v="2025-04-05T00:00:00"/>
    <s v="PT2504/0026"/>
    <n v="0"/>
    <n v="2416394"/>
    <n v="2416394"/>
    <n v="0"/>
    <d v="2025-01-21T00:00:00"/>
    <m/>
    <d v="2025-01-21T00:00:00"/>
    <n v="0"/>
    <m/>
    <s v=""/>
    <s v="Đã thanh toán"/>
    <d v="2025-01-21T00:00:00"/>
    <d v="2025-04-05T00:00:00"/>
    <m/>
    <m/>
    <x v="23"/>
    <x v="23"/>
  </r>
  <r>
    <x v="25"/>
    <x v="25"/>
    <d v="2025-06-18T00:00:00"/>
    <s v="BH2324599"/>
    <s v="00037139"/>
    <m/>
    <s v="Bán hàng Esmee Mart - 444 Hoàng Hoa Thám, Ba Đình, Hà Nội - SĐT : 0919628658 (LILY) , ck 7% cđ"/>
    <n v="1083799"/>
    <n v="75866"/>
    <n v="80635"/>
    <n v="1088568"/>
    <s v="Bán hàng"/>
    <d v="2025-06-19T00:00:00"/>
    <s v="BC2506/0032"/>
    <n v="0"/>
    <n v="1088568"/>
    <n v="1088568"/>
    <n v="0"/>
    <s v="00037139"/>
    <m/>
    <d v="2001-09-05T00:00:00"/>
    <n v="0"/>
    <m/>
    <s v=""/>
    <s v="Đã thanh toán"/>
    <d v="2001-09-05T00:00:00"/>
    <d v="2025-06-19T00:00:00"/>
    <m/>
    <m/>
    <x v="24"/>
    <x v="24"/>
  </r>
  <r>
    <x v="26"/>
    <x v="26"/>
    <d v="2025-03-15T00:00:00"/>
    <s v="BH2321771"/>
    <m/>
    <m/>
    <s v="ĐƠN KHÁCH LẼ C6, CHỊ TRANG SĐT : 0912377776, THANH TOÁN LUN"/>
    <n v="1343619"/>
    <n v="0"/>
    <n v="107490"/>
    <n v="1451109"/>
    <s v="Bán hàng"/>
    <d v="2025-06-13T00:00:00"/>
    <s v="PT2508/0008"/>
    <n v="0"/>
    <n v="1451109"/>
    <n v="1211215"/>
    <n v="239894"/>
    <d v="2025-03-15T00:00:00"/>
    <m/>
    <d v="2025-03-15T00:00:00"/>
    <n v="0"/>
    <m/>
    <s v=""/>
    <s v=""/>
    <d v="2025-03-15T00:00:00"/>
    <d v="2025-06-13T00:00:00"/>
    <m/>
    <m/>
    <x v="25"/>
    <x v="25"/>
  </r>
  <r>
    <x v="26"/>
    <x v="26"/>
    <d v="2025-04-08T00:00:00"/>
    <s v="BH2322372"/>
    <m/>
    <m/>
    <s v="ĐƠN KHÁCH LẼ C6, CHỊ TRANG SĐT : 0912377776, THANH TOÁN LUN"/>
    <n v="691467"/>
    <n v="0"/>
    <n v="55317"/>
    <n v="746784"/>
    <s v="Bán hàng"/>
    <d v="2025-04-11T00:00:00"/>
    <s v="PT2504/0056"/>
    <n v="0"/>
    <n v="746784"/>
    <n v="746784"/>
    <n v="0"/>
    <d v="2025-04-08T00:00:00"/>
    <m/>
    <d v="2025-04-08T00:00:00"/>
    <n v="0"/>
    <m/>
    <s v=""/>
    <s v="Đã thanh toán"/>
    <d v="2025-04-08T00:00:00"/>
    <d v="2025-04-11T00:00:00"/>
    <m/>
    <m/>
    <x v="25"/>
    <x v="25"/>
  </r>
  <r>
    <x v="26"/>
    <x v="26"/>
    <d v="2025-05-05T00:00:00"/>
    <s v="BH2323282"/>
    <m/>
    <m/>
    <s v="ĐƠN KHÁCH LẼ C6, CHỊ TRANG SĐT : 0912377776, THANH TOÁN LUN"/>
    <n v="1008801"/>
    <n v="0"/>
    <n v="80704"/>
    <n v="1089505"/>
    <s v="Bán hàng"/>
    <d v="2025-06-13T00:00:00"/>
    <s v="PT2506/0043"/>
    <n v="0"/>
    <n v="1089505"/>
    <n v="1089505"/>
    <n v="0"/>
    <d v="2025-05-05T00:00:00"/>
    <m/>
    <d v="2025-05-05T00:00:00"/>
    <n v="0"/>
    <m/>
    <s v=""/>
    <s v="Đã thanh toán"/>
    <d v="2025-05-05T00:00:00"/>
    <d v="2025-06-13T00:00:00"/>
    <m/>
    <m/>
    <x v="25"/>
    <x v="25"/>
  </r>
  <r>
    <x v="26"/>
    <x v="26"/>
    <d v="2025-06-10T00:00:00"/>
    <s v="BH2324390"/>
    <m/>
    <m/>
    <s v="ĐƠN KHÁCH LẼ C6, CHỊ TRANG SĐT : 0912377776, THANH TOÁN LUN"/>
    <n v="1230917"/>
    <n v="0"/>
    <n v="98473"/>
    <n v="1329390"/>
    <s v="Bán hàng"/>
    <d v="2025-07-22T00:00:00"/>
    <s v="PT2507/0046"/>
    <n v="0"/>
    <n v="1329390"/>
    <n v="1210000"/>
    <n v="119390"/>
    <d v="2025-06-10T00:00:00"/>
    <m/>
    <d v="2025-06-10T00:00:00"/>
    <n v="0"/>
    <m/>
    <s v=""/>
    <s v=""/>
    <d v="2025-06-10T00:00:00"/>
    <d v="2025-07-22T00:00:00"/>
    <m/>
    <m/>
    <x v="25"/>
    <x v="25"/>
  </r>
  <r>
    <x v="26"/>
    <x v="26"/>
    <d v="2025-07-15T00:00:00"/>
    <s v="BH2325573"/>
    <m/>
    <m/>
    <s v="ĐƠN KHÁCH LẼ C6, CHỊ TRANG SĐT : 0912377776, THANH TOÁN LUN"/>
    <n v="1378413"/>
    <n v="0"/>
    <n v="110273"/>
    <n v="1488686"/>
    <s v="Bán hàng"/>
    <d v="2025-10-22T00:00:00"/>
    <s v="BC2210-0031"/>
    <n v="0"/>
    <n v="1488686"/>
    <n v="1488686"/>
    <n v="0"/>
    <d v="2025-07-15T00:00:00"/>
    <m/>
    <d v="2025-07-15T00:00:00"/>
    <n v="0"/>
    <m/>
    <s v=""/>
    <s v="Đã thanh toán"/>
    <d v="2025-07-15T00:00:00"/>
    <d v="2025-10-22T00:00:00"/>
    <m/>
    <m/>
    <x v="25"/>
    <x v="25"/>
  </r>
  <r>
    <x v="26"/>
    <x v="26"/>
    <d v="2025-08-08T00:00:00"/>
    <s v="BH2326475"/>
    <m/>
    <m/>
    <s v="ĐƠN KHÁCH LẼ C6, CHỊ TRANG SĐT : 0912377776, THANH TOÁN LUN"/>
    <n v="1020120"/>
    <n v="0"/>
    <n v="81610"/>
    <n v="1101730"/>
    <s v="Bán hàng"/>
    <d v="2025-10-22T00:00:00"/>
    <s v="BC2210-0032"/>
    <n v="0"/>
    <n v="1101730"/>
    <n v="861843"/>
    <n v="239887"/>
    <d v="2025-08-08T00:00:00"/>
    <m/>
    <d v="2025-08-08T00:00:00"/>
    <n v="0"/>
    <m/>
    <s v=""/>
    <s v=""/>
    <d v="2025-08-08T00:00:00"/>
    <d v="2025-10-22T00:00:00"/>
    <m/>
    <m/>
    <x v="25"/>
    <x v="25"/>
  </r>
  <r>
    <x v="26"/>
    <x v="26"/>
    <d v="2025-09-05T00:00:00"/>
    <s v="BH2331211"/>
    <m/>
    <m/>
    <s v="ĐƠN KHÁCH LẼ C6, CHỊ TRANG SĐT : 0912377776, THANH TOÁN LUN"/>
    <n v="529134"/>
    <n v="0"/>
    <n v="42331"/>
    <n v="571465"/>
    <s v="Bán hàng"/>
    <m/>
    <m/>
    <n v="0"/>
    <n v="571465"/>
    <n v="0"/>
    <n v="571465"/>
    <d v="2025-09-05T00:00:00"/>
    <m/>
    <d v="2025-09-05T00:00:00"/>
    <n v="0"/>
    <m/>
    <s v=""/>
    <s v=""/>
    <d v="2025-09-05T00:00:00"/>
    <d v="1899-12-30T00:00:00"/>
    <m/>
    <m/>
    <x v="25"/>
    <x v="25"/>
  </r>
  <r>
    <x v="26"/>
    <x v="26"/>
    <d v="2025-10-18T00:00:00"/>
    <s v="BH2362802"/>
    <m/>
    <m/>
    <s v="ĐƠN KHÁCH LẼ C6, CHỊ TRANG SĐT : 0912377776, THANH TOÁN LUN"/>
    <n v="1017663"/>
    <n v="0"/>
    <n v="81413"/>
    <n v="1099076"/>
    <s v="Bán hàng"/>
    <m/>
    <m/>
    <n v="0"/>
    <n v="1099076"/>
    <n v="0"/>
    <n v="1099076"/>
    <d v="2025-10-18T00:00:00"/>
    <m/>
    <d v="2025-10-18T00:00:00"/>
    <n v="0"/>
    <m/>
    <s v=""/>
    <s v=""/>
    <d v="2025-10-18T00:00:00"/>
    <d v="1899-12-30T00:00:00"/>
    <m/>
    <m/>
    <x v="25"/>
    <x v="25"/>
  </r>
  <r>
    <x v="26"/>
    <x v="26"/>
    <d v="2025-09-25T00:00:00"/>
    <s v="HN/HT2025090133"/>
    <m/>
    <m/>
    <s v="hàng trả"/>
    <m/>
    <n v="0"/>
    <n v="0"/>
    <n v="240477"/>
    <s v="Hàng trả"/>
    <d v="2025-06-13T00:00:00"/>
    <s v="PT2508/0008"/>
    <n v="0"/>
    <n v="-240477"/>
    <n v="-240477"/>
    <n v="0"/>
    <d v="2025-09-25T00:00:00"/>
    <m/>
    <d v="2025-09-25T00:00:00"/>
    <n v="0"/>
    <m/>
    <s v=""/>
    <s v="Đã thanh toán"/>
    <d v="2025-09-25T00:00:00"/>
    <d v="2025-06-13T00:00:00"/>
    <m/>
    <m/>
    <x v="25"/>
    <x v="25"/>
  </r>
  <r>
    <x v="26"/>
    <x v="26"/>
    <d v="2025-07-22T00:00:00"/>
    <s v="HBTL25012142"/>
    <m/>
    <m/>
    <s v="Hàng Trả - Fresh &amp; Go Mart ( phiếu giao ngày 18-3-2025)"/>
    <m/>
    <n v="0"/>
    <n v="0"/>
    <n v="120534"/>
    <s v="Hàng trả"/>
    <d v="2025-07-22T00:00:00"/>
    <s v="PT2507/0046"/>
    <n v="0"/>
    <n v="-120534"/>
    <n v="-120534"/>
    <n v="0"/>
    <d v="2025-07-22T00:00:00"/>
    <m/>
    <d v="2025-07-22T00:00:00"/>
    <n v="0"/>
    <m/>
    <s v=""/>
    <s v="Đã thanh toán"/>
    <d v="2025-07-22T00:00:00"/>
    <d v="2025-07-22T00:00:00"/>
    <m/>
    <m/>
    <x v="25"/>
    <x v="25"/>
  </r>
  <r>
    <x v="26"/>
    <x v="26"/>
    <d v="2025-03-10T00:00:00"/>
    <s v="HBTL25010703"/>
    <m/>
    <m/>
    <s v="hàng trả"/>
    <m/>
    <n v="0"/>
    <n v="0"/>
    <n v="119943"/>
    <s v="Hàng trả"/>
    <d v="2025-07-22T00:00:00"/>
    <s v="PT2507/0046"/>
    <n v="0"/>
    <n v="-119943"/>
    <n v="-119943"/>
    <n v="0"/>
    <d v="2025-03-10T00:00:00"/>
    <m/>
    <d v="2025-03-10T00:00:00"/>
    <n v="0"/>
    <m/>
    <s v=""/>
    <s v="Đã thanh toán"/>
    <d v="2025-03-10T00:00:00"/>
    <d v="2025-07-22T00:00:00"/>
    <m/>
    <m/>
    <x v="25"/>
    <x v="25"/>
  </r>
  <r>
    <x v="26"/>
    <x v="26"/>
    <d v="2025-10-22T00:00:00"/>
    <s v="HN/HT22102501"/>
    <m/>
    <m/>
    <s v="hàng trả"/>
    <m/>
    <n v="0"/>
    <n v="0"/>
    <n v="239885"/>
    <s v="Hàng trả"/>
    <d v="2025-10-22T00:00:00"/>
    <s v="BC2210-0032"/>
    <n v="0"/>
    <n v="-239885"/>
    <n v="-239885"/>
    <n v="0"/>
    <d v="2025-10-22T00:00:00"/>
    <m/>
    <d v="2025-10-22T00:00:00"/>
    <n v="0"/>
    <m/>
    <s v=""/>
    <s v="Đã thanh toán"/>
    <d v="2025-10-22T00:00:00"/>
    <d v="2025-10-22T00:00:00"/>
    <m/>
    <s v="chưa ghi sổ"/>
    <x v="25"/>
    <x v="25"/>
  </r>
  <r>
    <x v="27"/>
    <x v="27"/>
    <d v="2025-01-22T00:00:00"/>
    <s v="BH2320372"/>
    <m/>
    <m/>
    <s v="ĐƠN KHÁCH LẼ C6, SĐT: 0973268824 CHỊ TUYẾN , ĐƠN THỨ 21  GỐI ĐẦU, THANH TOÁN ĐƠN THỨ 20"/>
    <n v="2185645"/>
    <n v="0"/>
    <n v="174852"/>
    <n v="2360497"/>
    <s v="Bán hàng"/>
    <d v="2025-02-03T00:00:00"/>
    <s v="PT2502/0005"/>
    <n v="0"/>
    <n v="2360497"/>
    <n v="2360497"/>
    <n v="0"/>
    <d v="2025-01-22T00:00:00"/>
    <m/>
    <d v="2025-01-22T00:00:00"/>
    <n v="0"/>
    <m/>
    <s v=""/>
    <s v="Đã thanh toán"/>
    <d v="2025-01-22T00:00:00"/>
    <d v="2025-02-03T00:00:00"/>
    <m/>
    <m/>
    <x v="26"/>
    <x v="26"/>
  </r>
  <r>
    <x v="27"/>
    <x v="27"/>
    <d v="2025-03-01T00:00:00"/>
    <s v="BH2321239"/>
    <m/>
    <m/>
    <s v="ĐƠN KHÁCH LẼ C6, SĐT: 0973268824 CHỊ TUYẾN , ĐƠN THỨ 22  GỐI ĐẦU, THANH TOÁN ĐƠN THỨ 21"/>
    <n v="444232"/>
    <n v="0"/>
    <n v="35539"/>
    <n v="479771"/>
    <s v="Bán hàng"/>
    <d v="2025-06-02T00:00:00"/>
    <s v="PT2506/0009"/>
    <n v="0"/>
    <n v="479771"/>
    <n v="479771"/>
    <n v="0"/>
    <d v="2025-03-01T00:00:00"/>
    <m/>
    <d v="2025-03-01T00:00:00"/>
    <n v="0"/>
    <m/>
    <e v="#REF!"/>
    <s v="Đã thanh toán"/>
    <d v="2025-03-01T00:00:00"/>
    <d v="2025-06-02T00:00:00"/>
    <m/>
    <m/>
    <x v="26"/>
    <x v="26"/>
  </r>
  <r>
    <x v="27"/>
    <x v="27"/>
    <d v="2025-04-14T00:00:00"/>
    <s v="BH2322627"/>
    <m/>
    <m/>
    <s v="ĐƠN KHÁCH LẼ C6, SĐT: 0973268824 CHỊ TUYẾN , ĐƠN THỨ 23  GỐI ĐẦU, THANH TOÁN ĐƠN THỨ 22"/>
    <n v="367155"/>
    <n v="0"/>
    <n v="29372"/>
    <n v="396527"/>
    <s v="Bán hàng"/>
    <d v="2025-06-02T00:00:00"/>
    <s v="PT2506/0008"/>
    <n v="0"/>
    <n v="396527"/>
    <n v="6269"/>
    <n v="390258"/>
    <d v="2025-04-14T00:00:00"/>
    <m/>
    <d v="2025-04-14T00:00:00"/>
    <n v="0"/>
    <m/>
    <s v=""/>
    <s v=""/>
    <d v="2025-04-14T00:00:00"/>
    <d v="2025-06-02T00:00:00"/>
    <m/>
    <m/>
    <x v="26"/>
    <x v="26"/>
  </r>
  <r>
    <x v="27"/>
    <x v="27"/>
    <d v="2025-06-02T00:00:00"/>
    <s v="HBTL25011679"/>
    <m/>
    <m/>
    <s v="HÀNG TRẢ"/>
    <m/>
    <n v="0"/>
    <m/>
    <n v="390258"/>
    <s v="Hàng trả"/>
    <d v="2025-06-02T00:00:00"/>
    <s v="PT2506/0008"/>
    <n v="0"/>
    <n v="-390258"/>
    <n v="-390258"/>
    <n v="0"/>
    <d v="2025-06-02T00:00:00"/>
    <m/>
    <d v="2025-06-02T00:00:00"/>
    <n v="0"/>
    <m/>
    <s v=""/>
    <s v="Đã thanh toán"/>
    <d v="2025-06-02T00:00:00"/>
    <d v="2025-06-02T00:00:00"/>
    <m/>
    <m/>
    <x v="26"/>
    <x v="26"/>
  </r>
  <r>
    <x v="27"/>
    <x v="27"/>
    <d v="2025-05-26T00:00:00"/>
    <s v="BH2323856"/>
    <m/>
    <m/>
    <s v="ĐƠN KHÁCH LẼ C6, SĐT: 0973268824 CHỊ TUYẾN , ĐƠN THỨ 24  GỐI ĐẦU, THANH TOÁN ĐƠN THỨ 23"/>
    <n v="686312"/>
    <n v="0"/>
    <n v="54905"/>
    <n v="741217"/>
    <s v="Bán hàng"/>
    <d v="2025-06-27T00:00:00"/>
    <s v="PT2506/0055"/>
    <n v="0"/>
    <n v="741217"/>
    <n v="741217"/>
    <n v="0"/>
    <d v="2025-05-26T00:00:00"/>
    <m/>
    <d v="2025-05-26T00:00:00"/>
    <n v="0"/>
    <m/>
    <s v=""/>
    <s v="Đã thanh toán"/>
    <d v="2025-05-26T00:00:00"/>
    <d v="2025-06-27T00:00:00"/>
    <m/>
    <m/>
    <x v="26"/>
    <x v="26"/>
  </r>
  <r>
    <x v="27"/>
    <x v="27"/>
    <d v="2025-06-20T00:00:00"/>
    <s v="BH2324695"/>
    <m/>
    <m/>
    <s v="ĐƠN KHÁCH LẼ C6, SĐT: 0973268824 CHỊ TUYẾN , ĐƠN THỨ 25  GỐI ĐẦU, THANH TOÁN ĐƠN THỨ 24"/>
    <n v="553467"/>
    <n v="0"/>
    <n v="44277"/>
    <n v="597744"/>
    <s v="Bán hàng"/>
    <d v="2025-09-29T00:00:00"/>
    <s v="PT/C6-0099"/>
    <n v="0"/>
    <n v="597744"/>
    <n v="237916"/>
    <n v="359828"/>
    <d v="2025-06-20T00:00:00"/>
    <m/>
    <d v="2025-06-20T00:00:00"/>
    <n v="0"/>
    <m/>
    <s v=""/>
    <s v=""/>
    <d v="2025-06-20T00:00:00"/>
    <d v="2025-09-29T00:00:00"/>
    <m/>
    <m/>
    <x v="26"/>
    <x v="26"/>
  </r>
  <r>
    <x v="27"/>
    <x v="27"/>
    <d v="2025-09-27T00:00:00"/>
    <s v="BH2359074"/>
    <m/>
    <m/>
    <s v="ĐƠN KHÁCH LẼ C6, SĐT: 0973268824 CHỊ TUYẾN , ĐƠN THỨ 26  GỐI ĐẦU, THANH TOÁN ĐƠN THỨ 25"/>
    <n v="700329"/>
    <n v="0"/>
    <n v="56026"/>
    <n v="756355"/>
    <s v="Bán hàng"/>
    <d v="2025-11-01T00:00:00"/>
    <s v="BC2211-0002"/>
    <n v="0"/>
    <n v="756355"/>
    <n v="330000"/>
    <n v="426355"/>
    <d v="2025-09-27T00:00:00"/>
    <m/>
    <d v="2025-09-27T00:00:00"/>
    <n v="0"/>
    <m/>
    <s v=""/>
    <s v=""/>
    <d v="2025-09-27T00:00:00"/>
    <d v="2025-11-01T00:00:00"/>
    <m/>
    <m/>
    <x v="26"/>
    <x v="26"/>
  </r>
  <r>
    <x v="27"/>
    <x v="27"/>
    <d v="2024-12-17T00:00:00"/>
    <s v="BH2319045"/>
    <m/>
    <m/>
    <s v="Đơn năm 2024"/>
    <m/>
    <n v="0"/>
    <n v="0"/>
    <n v="425000"/>
    <s v="Tồn đầu kỳ"/>
    <d v="2025-03-03T00:00:00"/>
    <s v="PT2503/0011"/>
    <n v="425000"/>
    <n v="0"/>
    <n v="425000"/>
    <n v="0"/>
    <d v="2024-12-17T00:00:00"/>
    <m/>
    <d v="2024-12-17T00:00:00"/>
    <n v="0"/>
    <m/>
    <s v=""/>
    <s v="Đã thanh toán"/>
    <d v="2024-12-17T00:00:00"/>
    <d v="2025-03-03T00:00:00"/>
    <m/>
    <m/>
    <x v="26"/>
    <x v="26"/>
  </r>
  <r>
    <x v="27"/>
    <x v="27"/>
    <d v="2025-09-29T00:00:00"/>
    <s v="HN/HT2025090298"/>
    <d v="2025-09-29T00:00:00"/>
    <m/>
    <s v="ĐÃ NHẬP - HÀNG TRẢ - Fresh Food - KL00065"/>
    <m/>
    <n v="0"/>
    <n v="0"/>
    <n v="359828"/>
    <s v="Hàng trả"/>
    <d v="2025-09-29T00:00:00"/>
    <s v="PT/C6-0099"/>
    <n v="0"/>
    <n v="-359828"/>
    <n v="-359828"/>
    <n v="0"/>
    <d v="2025-09-29T00:00:00"/>
    <m/>
    <d v="2025-09-29T00:00:00"/>
    <n v="0"/>
    <m/>
    <s v=""/>
    <s v="Đã thanh toán"/>
    <d v="2025-09-29T00:00:00"/>
    <d v="2025-09-29T00:00:00"/>
    <m/>
    <m/>
    <x v="26"/>
    <x v="26"/>
  </r>
  <r>
    <x v="27"/>
    <x v="27"/>
    <d v="2025-11-01T00:00:00"/>
    <s v="HN/HT011125"/>
    <d v="2025-11-01T00:00:00"/>
    <m/>
    <s v="ĐÃ NHẬP - HÀNG TRẢ - Fresh Food - KL00065"/>
    <m/>
    <n v="0"/>
    <n v="0"/>
    <n v="427585"/>
    <s v="Hàng trả"/>
    <d v="2025-11-01T00:00:00"/>
    <s v="BC2211-0002"/>
    <n v="0"/>
    <n v="-427585"/>
    <n v="-427585"/>
    <n v="0"/>
    <d v="2025-11-01T00:00:00"/>
    <m/>
    <d v="2025-11-01T00:00:00"/>
    <n v="0"/>
    <m/>
    <s v=""/>
    <s v="Đã thanh toán"/>
    <d v="2025-11-01T00:00:00"/>
    <d v="2025-11-01T00:00:00"/>
    <m/>
    <s v="chưa ghi sổ"/>
    <x v="26"/>
    <x v="26"/>
  </r>
  <r>
    <x v="28"/>
    <x v="28"/>
    <d v="2025-01-01T00:00:00"/>
    <s v="BH2319435."/>
    <m/>
    <m/>
    <s v="Bán hàng Gmart - Sảnh B - 82 Nguyễn Tuân , CK 5%"/>
    <n v="1240482"/>
    <n v="62024"/>
    <n v="94277"/>
    <n v="1272735"/>
    <s v="Bán hàng"/>
    <d v="2025-03-26T00:00:00"/>
    <s v="PT2503/0075"/>
    <n v="0"/>
    <n v="1272735"/>
    <n v="1272735"/>
    <n v="0"/>
    <d v="2025-01-01T00:00:00"/>
    <m/>
    <d v="2025-01-01T00:00:00"/>
    <n v="0"/>
    <m/>
    <s v=""/>
    <s v="Đã thanh toán"/>
    <d v="2025-01-01T00:00:00"/>
    <d v="2025-03-26T00:00:00"/>
    <m/>
    <m/>
    <x v="27"/>
    <x v="27"/>
  </r>
  <r>
    <x v="28"/>
    <x v="28"/>
    <d v="2024-08-05T00:00:00"/>
    <s v="BH2315295"/>
    <m/>
    <m/>
    <s v="Bán hàng Gmart - Sảnh B - 82 Nguyễn Tuân , CK 5%"/>
    <m/>
    <m/>
    <m/>
    <n v="1510798"/>
    <s v="Tồn đầu kỳ"/>
    <d v="2025-01-06T00:00:00"/>
    <s v="PT2501/0017"/>
    <n v="1510798"/>
    <n v="0"/>
    <n v="1510798"/>
    <n v="0"/>
    <d v="2024-08-05T00:00:00"/>
    <m/>
    <d v="2024-08-05T00:00:00"/>
    <n v="0"/>
    <m/>
    <s v=""/>
    <s v="Đã thanh toán"/>
    <d v="2024-08-05T00:00:00"/>
    <d v="2025-01-06T00:00:00"/>
    <m/>
    <m/>
    <x v="27"/>
    <x v="27"/>
  </r>
  <r>
    <x v="28"/>
    <x v="28"/>
    <d v="2025-01-06T00:00:00"/>
    <s v="HBTL2311/4266"/>
    <d v="2025-01-06T00:00:00"/>
    <m/>
    <s v="hàng trả"/>
    <m/>
    <n v="0"/>
    <n v="0"/>
    <n v="385829"/>
    <s v="Tồn đầu kỳ"/>
    <d v="2025-01-06T00:00:00"/>
    <s v="PT2501/0017"/>
    <n v="385829"/>
    <n v="0"/>
    <n v="385829"/>
    <n v="0"/>
    <d v="2025-01-06T00:00:00"/>
    <m/>
    <d v="2025-01-06T00:00:00"/>
    <n v="0"/>
    <m/>
    <s v=""/>
    <s v="Đã thanh toán"/>
    <d v="2025-01-06T00:00:00"/>
    <d v="2025-01-06T00:00:00"/>
    <m/>
    <m/>
    <x v="27"/>
    <x v="27"/>
  </r>
  <r>
    <x v="29"/>
    <x v="29"/>
    <d v="2024-12-09T00:00:00"/>
    <s v="BH2318791"/>
    <m/>
    <m/>
    <s v="ĐƠN KHÁCH LẼ C6 , THANH TOÁN LUN , CK 5%"/>
    <m/>
    <m/>
    <m/>
    <n v="2506202"/>
    <s v="Tồn đầu kỳ"/>
    <d v="2025-01-11T00:00:00"/>
    <s v="PT2501/0040"/>
    <n v="2506202"/>
    <n v="0"/>
    <n v="2506202"/>
    <n v="0"/>
    <d v="2024-12-09T00:00:00"/>
    <m/>
    <d v="2024-12-09T00:00:00"/>
    <n v="0"/>
    <m/>
    <s v=""/>
    <s v="Đã thanh toán"/>
    <d v="2024-12-09T00:00:00"/>
    <d v="2025-01-11T00:00:00"/>
    <m/>
    <m/>
    <x v="28"/>
    <x v="28"/>
  </r>
  <r>
    <x v="29"/>
    <x v="29"/>
    <d v="2024-12-27T00:00:00"/>
    <s v="BH2319350"/>
    <m/>
    <m/>
    <s v="ĐƠN KHÁCH LẼ C6 , THANH TOÁN LUN , CK 5%"/>
    <m/>
    <m/>
    <m/>
    <n v="2056922"/>
    <s v="Tồn đầu kỳ"/>
    <d v="2025-01-11T00:00:00"/>
    <s v="PT2501/0041"/>
    <n v="2056922"/>
    <n v="0"/>
    <n v="2056922"/>
    <n v="0"/>
    <d v="2024-12-27T00:00:00"/>
    <m/>
    <d v="2024-12-27T00:00:00"/>
    <n v="0"/>
    <m/>
    <s v=""/>
    <s v="Đã thanh toán"/>
    <d v="2024-12-27T00:00:00"/>
    <d v="2025-01-11T00:00:00"/>
    <m/>
    <m/>
    <x v="28"/>
    <x v="28"/>
  </r>
  <r>
    <x v="29"/>
    <x v="29"/>
    <d v="2025-02-05T00:00:00"/>
    <s v="BH2320628"/>
    <m/>
    <m/>
    <s v="ĐƠN KHÁCH LẼ C6 , THANH TOÁN LUN , CK 5%"/>
    <n v="2004797"/>
    <n v="100240"/>
    <n v="152365"/>
    <n v="2056922"/>
    <s v="Bán hàng"/>
    <d v="2025-03-11T00:00:00"/>
    <s v="PT2503/0036"/>
    <n v="0"/>
    <n v="2056922"/>
    <n v="2056922"/>
    <n v="0"/>
    <d v="2025-02-05T00:00:00"/>
    <m/>
    <d v="2025-02-05T00:00:00"/>
    <n v="0"/>
    <m/>
    <s v=""/>
    <s v="Đã thanh toán"/>
    <d v="2025-02-05T00:00:00"/>
    <d v="2025-03-11T00:00:00"/>
    <m/>
    <m/>
    <x v="28"/>
    <x v="28"/>
  </r>
  <r>
    <x v="29"/>
    <x v="29"/>
    <d v="2025-03-05T00:00:00"/>
    <s v="BH2321400"/>
    <m/>
    <m/>
    <s v="ĐƠN KHÁCH LẼ C6 , THANH TOÁN LUN , CK 5%"/>
    <n v="2004797"/>
    <n v="100240"/>
    <n v="152365"/>
    <n v="2056922"/>
    <s v="Bán hàng"/>
    <d v="2025-04-01T00:00:00"/>
    <s v="PT2504/0014"/>
    <n v="0"/>
    <n v="2056922"/>
    <n v="2056922"/>
    <n v="0"/>
    <d v="2025-03-05T00:00:00"/>
    <m/>
    <d v="2025-03-05T00:00:00"/>
    <n v="0"/>
    <m/>
    <s v=""/>
    <s v="Đã thanh toán"/>
    <d v="2025-03-05T00:00:00"/>
    <d v="2025-04-01T00:00:00"/>
    <m/>
    <m/>
    <x v="28"/>
    <x v="28"/>
  </r>
  <r>
    <x v="29"/>
    <x v="29"/>
    <d v="2025-04-05T00:00:00"/>
    <s v="BH2322339"/>
    <d v="2025-05-13T00:00:00"/>
    <s v="00029868"/>
    <s v="ĐƠN KHÁCH LẼ C6 , THANH TOÁN LUN , CK 5%"/>
    <n v="2004797"/>
    <n v="100240"/>
    <n v="152365"/>
    <n v="2056922"/>
    <s v="Bán hàng"/>
    <d v="2025-05-13T00:00:00"/>
    <s v="PT2505/0034"/>
    <n v="0"/>
    <n v="2056922"/>
    <n v="1461297"/>
    <n v="595625"/>
    <d v="2025-05-13T00:00:00"/>
    <m/>
    <d v="2025-05-13T00:00:00"/>
    <n v="0"/>
    <m/>
    <s v=""/>
    <s v=""/>
    <d v="2025-05-13T00:00:00"/>
    <d v="2025-05-13T00:00:00"/>
    <m/>
    <m/>
    <x v="28"/>
    <x v="28"/>
  </r>
  <r>
    <x v="29"/>
    <x v="29"/>
    <d v="2025-05-13T00:00:00"/>
    <s v="HBTL25011490"/>
    <d v="2025-05-13T00:00:00"/>
    <m/>
    <s v="HÀNG TRẢ"/>
    <m/>
    <n v="0"/>
    <n v="0"/>
    <n v="595626"/>
    <s v="Hàng trả"/>
    <d v="2025-05-13T00:00:00"/>
    <s v="PT2505/0034"/>
    <n v="0"/>
    <n v="-595626"/>
    <n v="-595626"/>
    <n v="0"/>
    <d v="2025-05-13T00:00:00"/>
    <m/>
    <d v="2025-05-13T00:00:00"/>
    <n v="0"/>
    <m/>
    <s v=""/>
    <s v="Đã thanh toán"/>
    <d v="2025-05-13T00:00:00"/>
    <d v="2025-05-13T00:00:00"/>
    <m/>
    <m/>
    <x v="28"/>
    <x v="28"/>
  </r>
  <r>
    <x v="29"/>
    <x v="29"/>
    <d v="2025-05-28T00:00:00"/>
    <s v="BH2323957"/>
    <m/>
    <m/>
    <s v="ĐƠN KHÁCH LẼ C6 , THANH TOÁN LUN , CK 5%"/>
    <n v="1773320"/>
    <n v="88666"/>
    <n v="134772"/>
    <n v="1819426"/>
    <s v="Bán hàng"/>
    <d v="2025-08-25T00:00:00"/>
    <s v="PT/C6-0044"/>
    <n v="0"/>
    <n v="1819426"/>
    <n v="1516195"/>
    <n v="303231"/>
    <d v="2025-05-28T00:00:00"/>
    <m/>
    <d v="2025-05-28T00:00:00"/>
    <n v="0"/>
    <m/>
    <s v=""/>
    <s v=""/>
    <d v="2025-05-28T00:00:00"/>
    <d v="2025-08-25T00:00:00"/>
    <m/>
    <m/>
    <x v="28"/>
    <x v="28"/>
  </r>
  <r>
    <x v="29"/>
    <x v="29"/>
    <d v="2025-08-24T00:00:00"/>
    <s v="HBTL2508001765"/>
    <m/>
    <m/>
    <s v="hàng trả"/>
    <m/>
    <m/>
    <m/>
    <n v="303231"/>
    <s v="Hàng trả"/>
    <d v="2025-08-25T00:00:00"/>
    <s v="PT/C6-0044"/>
    <n v="0"/>
    <n v="-303231"/>
    <n v="-303231"/>
    <n v="0"/>
    <d v="2025-08-24T00:00:00"/>
    <m/>
    <d v="2025-08-24T00:00:00"/>
    <n v="0"/>
    <m/>
    <s v=""/>
    <s v="Đã thanh toán"/>
    <d v="2025-08-24T00:00:00"/>
    <d v="2025-08-25T00:00:00"/>
    <m/>
    <m/>
    <x v="28"/>
    <x v="28"/>
  </r>
  <r>
    <x v="30"/>
    <x v="30"/>
    <d v="2024-10-03T00:00:00"/>
    <s v="BH2319127"/>
    <m/>
    <m/>
    <m/>
    <m/>
    <n v="0"/>
    <n v="0"/>
    <n v="2056552"/>
    <s v="Tồn đầu kỳ"/>
    <d v="2025-01-11T00:00:00"/>
    <s v="PT2501/0042"/>
    <n v="2056552"/>
    <n v="0"/>
    <n v="1668647"/>
    <n v="387905"/>
    <d v="2024-10-03T00:00:00"/>
    <m/>
    <d v="2024-10-03T00:00:00"/>
    <n v="0"/>
    <m/>
    <s v=""/>
    <s v=""/>
    <d v="2024-10-03T00:00:00"/>
    <d v="2025-01-11T00:00:00"/>
    <m/>
    <m/>
    <x v="29"/>
    <x v="29"/>
  </r>
  <r>
    <x v="30"/>
    <x v="30"/>
    <d v="2025-01-10T00:00:00"/>
    <s v="HBTL2311/4272"/>
    <d v="2025-01-10T00:00:00"/>
    <m/>
    <s v="hàng trả"/>
    <m/>
    <n v="0"/>
    <n v="0"/>
    <n v="387905"/>
    <s v="Tồn đầu kỳ"/>
    <d v="2025-01-11T00:00:00"/>
    <s v="PT2501/0042"/>
    <n v="387905"/>
    <n v="0"/>
    <n v="387905"/>
    <n v="0"/>
    <d v="2025-01-10T00:00:00"/>
    <m/>
    <d v="2025-01-10T00:00:00"/>
    <n v="0"/>
    <m/>
    <s v=""/>
    <s v="Đã thanh toán"/>
    <d v="2025-01-10T00:00:00"/>
    <d v="2025-01-11T00:00:00"/>
    <m/>
    <m/>
    <x v="29"/>
    <x v="29"/>
  </r>
  <r>
    <x v="30"/>
    <x v="30"/>
    <d v="2025-02-05T00:00:00"/>
    <s v="BH2320627"/>
    <m/>
    <m/>
    <s v="H mart-s2.12 Vin Ocean park , CK 5%"/>
    <n v="2004802"/>
    <n v="100240"/>
    <n v="152365"/>
    <n v="2056927"/>
    <s v="Bán hàng"/>
    <d v="2025-03-11T00:00:00"/>
    <s v="PT2503/0035"/>
    <n v="0"/>
    <n v="2056927"/>
    <n v="1792302"/>
    <n v="264625"/>
    <d v="2025-02-05T00:00:00"/>
    <m/>
    <d v="2025-02-05T00:00:00"/>
    <n v="0"/>
    <m/>
    <s v=""/>
    <s v=""/>
    <d v="2025-02-05T00:00:00"/>
    <d v="2025-03-11T00:00:00"/>
    <m/>
    <m/>
    <x v="29"/>
    <x v="29"/>
  </r>
  <r>
    <x v="30"/>
    <x v="30"/>
    <d v="2025-03-05T00:00:00"/>
    <s v="BH2321399"/>
    <m/>
    <m/>
    <s v="ĐƠN KHÁCH LẼ H mart-s2.12 Vin Ocean park , CK 5%"/>
    <n v="2004802"/>
    <n v="100240"/>
    <n v="152365"/>
    <n v="2056927"/>
    <s v="Bán hàng"/>
    <d v="2025-04-01T00:00:00"/>
    <s v="PT2504/0013"/>
    <n v="0"/>
    <n v="2056927"/>
    <n v="1753696"/>
    <n v="303231"/>
    <d v="2025-03-05T00:00:00"/>
    <m/>
    <d v="2025-03-05T00:00:00"/>
    <n v="0"/>
    <m/>
    <s v=""/>
    <s v=""/>
    <d v="2025-03-05T00:00:00"/>
    <d v="2025-04-01T00:00:00"/>
    <m/>
    <m/>
    <x v="29"/>
    <x v="29"/>
  </r>
  <r>
    <x v="30"/>
    <x v="30"/>
    <d v="2025-03-11T00:00:00"/>
    <s v="HBTL25010706"/>
    <d v="2025-03-11T00:00:00"/>
    <m/>
    <s v="hàng trả"/>
    <m/>
    <n v="0"/>
    <n v="0"/>
    <n v="264626"/>
    <s v="Hàng trả"/>
    <d v="2025-03-11T00:00:00"/>
    <s v="PT2503/0035"/>
    <n v="0"/>
    <n v="-264626"/>
    <n v="-264626"/>
    <n v="0"/>
    <d v="2025-03-11T00:00:00"/>
    <m/>
    <d v="2025-03-11T00:00:00"/>
    <n v="0"/>
    <m/>
    <s v=""/>
    <s v="Đã thanh toán"/>
    <d v="2025-03-11T00:00:00"/>
    <d v="2025-03-11T00:00:00"/>
    <m/>
    <m/>
    <x v="29"/>
    <x v="29"/>
  </r>
  <r>
    <x v="30"/>
    <x v="30"/>
    <d v="2025-04-01T00:00:00"/>
    <s v="HBTL25010914"/>
    <d v="2025-04-01T00:00:00"/>
    <m/>
    <s v="HÀNG TRẢ"/>
    <m/>
    <n v="0"/>
    <n v="0"/>
    <n v="303231"/>
    <s v="Hàng trả"/>
    <d v="2025-04-01T00:00:00"/>
    <s v="PT2504/0013"/>
    <n v="0"/>
    <n v="-303231"/>
    <n v="-303231"/>
    <n v="0"/>
    <d v="2025-04-01T00:00:00"/>
    <m/>
    <d v="2025-04-01T00:00:00"/>
    <n v="0"/>
    <m/>
    <s v=""/>
    <s v="Đã thanh toán"/>
    <d v="2025-04-01T00:00:00"/>
    <d v="2025-04-01T00:00:00"/>
    <m/>
    <m/>
    <x v="29"/>
    <x v="29"/>
  </r>
  <r>
    <x v="30"/>
    <x v="30"/>
    <d v="2025-04-05T00:00:00"/>
    <s v="BH2322340"/>
    <d v="2025-05-13T00:00:00"/>
    <s v="00029869"/>
    <s v="ĐƠN KHÁCH LẼ H mart-s2.12 Vin Ocean park , CK 5%"/>
    <n v="2004802"/>
    <n v="100240"/>
    <n v="152365"/>
    <n v="2056927"/>
    <s v="Bán hàng"/>
    <d v="2025-05-13T00:00:00"/>
    <s v="PT2505/0035"/>
    <n v="0"/>
    <n v="2056927"/>
    <n v="2056927"/>
    <n v="0"/>
    <d v="2025-05-13T00:00:00"/>
    <m/>
    <d v="2025-05-13T00:00:00"/>
    <n v="0"/>
    <m/>
    <s v=""/>
    <s v="Đã thanh toán"/>
    <d v="2025-05-13T00:00:00"/>
    <d v="2025-05-13T00:00:00"/>
    <m/>
    <m/>
    <x v="29"/>
    <x v="29"/>
  </r>
  <r>
    <x v="30"/>
    <x v="30"/>
    <d v="2025-05-28T00:00:00"/>
    <s v="BH2323973"/>
    <m/>
    <m/>
    <s v="ĐƠN KHÁCH LẼ C6 , THANH TOÁN LUN , CK 5%"/>
    <n v="1773323"/>
    <n v="88666"/>
    <n v="134773"/>
    <n v="1819430"/>
    <s v="Bán hàng"/>
    <d v="2025-08-25T00:00:00"/>
    <s v="PT/C6-0043"/>
    <n v="0"/>
    <n v="1819430"/>
    <n v="1819430"/>
    <n v="0"/>
    <d v="2025-05-28T00:00:00"/>
    <m/>
    <d v="2025-05-28T00:00:00"/>
    <n v="0"/>
    <m/>
    <s v=""/>
    <s v="Đã thanh toán"/>
    <d v="2025-05-28T00:00:00"/>
    <d v="2025-08-25T00:00:00"/>
    <m/>
    <m/>
    <x v="29"/>
    <x v="29"/>
  </r>
  <r>
    <x v="30"/>
    <x v="30"/>
    <d v="2025-06-27T00:00:00"/>
    <s v="BH2324902"/>
    <m/>
    <m/>
    <s v="ĐƠN KHÁCH LẼ C6 , THANH TOÁN LUN , CK 5%"/>
    <n v="333174"/>
    <n v="16659"/>
    <n v="25321"/>
    <n v="341836"/>
    <s v="Bán hàng"/>
    <d v="2025-08-25T00:00:00"/>
    <s v="PT/C6-0042"/>
    <n v="0"/>
    <n v="341836"/>
    <n v="84403"/>
    <n v="257433"/>
    <d v="2025-06-27T00:00:00"/>
    <m/>
    <d v="2025-06-27T00:00:00"/>
    <n v="0"/>
    <m/>
    <s v=""/>
    <s v=""/>
    <d v="2025-06-27T00:00:00"/>
    <d v="2025-08-25T00:00:00"/>
    <m/>
    <m/>
    <x v="29"/>
    <x v="29"/>
  </r>
  <r>
    <x v="30"/>
    <x v="30"/>
    <d v="2025-08-25T00:00:00"/>
    <s v="HBTL2508001771"/>
    <d v="2025-08-25T00:00:00"/>
    <m/>
    <s v="hàng trả"/>
    <m/>
    <n v="0"/>
    <n v="0"/>
    <n v="257439"/>
    <s v="Hàng trả"/>
    <d v="2025-08-25T00:00:00"/>
    <s v="PT/C6-0042"/>
    <n v="0"/>
    <n v="-257439"/>
    <n v="-257439"/>
    <n v="0"/>
    <d v="2025-08-25T00:00:00"/>
    <m/>
    <d v="2025-08-25T00:00:00"/>
    <n v="0"/>
    <m/>
    <s v=""/>
    <s v="Đã thanh toán"/>
    <d v="2025-08-25T00:00:00"/>
    <d v="2025-08-25T00:00:00"/>
    <m/>
    <m/>
    <x v="29"/>
    <x v="29"/>
  </r>
  <r>
    <x v="31"/>
    <x v="31"/>
    <d v="2024-12-23T00:00:00"/>
    <s v="BH2319179"/>
    <m/>
    <m/>
    <s v="ĐƠN KHÁCH LẼ C6, THANH TOÁN LUN, CK 5% , SỐ TK NGƯỜI NHẬN CHUYỂN KHOẢN NCC : 19029591040021 ANH CƯỜNG - NGÂN HÀNG TECHCOMBANK"/>
    <n v="367155"/>
    <n v="18358"/>
    <n v="27904"/>
    <n v="376701"/>
    <s v="Tồn đầu kỳ"/>
    <d v="2025-03-13T00:00:00"/>
    <s v="PT2503/0047"/>
    <n v="376701"/>
    <n v="0"/>
    <n v="376701"/>
    <n v="0"/>
    <d v="2024-12-23T00:00:00"/>
    <m/>
    <d v="2024-12-23T00:00:00"/>
    <n v="0"/>
    <m/>
    <s v=""/>
    <s v="Đã thanh toán"/>
    <d v="2024-12-23T00:00:00"/>
    <d v="2025-03-13T00:00:00"/>
    <m/>
    <m/>
    <x v="30"/>
    <x v="30"/>
  </r>
  <r>
    <x v="31"/>
    <x v="31"/>
    <d v="2025-01-03T00:00:00"/>
    <s v="BH2319532"/>
    <m/>
    <m/>
    <s v="ĐƠN KHÁCH LẼ C6, THANH TOÁN LUN, CK 5% , SỐ TK NGƯỜI NHẬN CHUYỂN KHOẢN NCC : 19029591040021 ANH CƯỜNG - NGÂN HÀNG TECHCOMBANK"/>
    <n v="367155"/>
    <n v="18358"/>
    <n v="27904"/>
    <n v="376701"/>
    <s v="Bán hàng"/>
    <d v="2025-03-13T00:00:00"/>
    <s v="PT2503/0048"/>
    <n v="0"/>
    <n v="376701"/>
    <n v="376701"/>
    <n v="0"/>
    <d v="2025-01-03T00:00:00"/>
    <m/>
    <d v="2025-01-03T00:00:00"/>
    <n v="0"/>
    <m/>
    <s v=""/>
    <s v="Đã thanh toán"/>
    <d v="2025-01-03T00:00:00"/>
    <d v="2025-03-13T00:00:00"/>
    <m/>
    <m/>
    <x v="30"/>
    <x v="30"/>
  </r>
  <r>
    <x v="31"/>
    <x v="31"/>
    <d v="2025-02-03T00:00:00"/>
    <s v="BH2320462"/>
    <m/>
    <m/>
    <s v="ĐƠN KHÁCH LẼ C6, THANH TOÁN LUN, CK 5% , SỐ TK NGƯỜI NHẬN CHUYỂN KHOẢN NCC : 19029591040021 ANH CƯỜNG - NGÂN HÀNG TECHCOMBANK"/>
    <n v="367155"/>
    <n v="18358"/>
    <n v="27904"/>
    <n v="376701"/>
    <s v="Bán hàng"/>
    <d v="2025-03-13T00:00:00"/>
    <s v="PT2503/0049"/>
    <n v="0"/>
    <n v="376701"/>
    <n v="301361"/>
    <n v="75340"/>
    <d v="2025-02-03T00:00:00"/>
    <m/>
    <d v="2025-02-03T00:00:00"/>
    <n v="0"/>
    <m/>
    <s v=""/>
    <s v=""/>
    <d v="2025-02-03T00:00:00"/>
    <d v="2025-03-13T00:00:00"/>
    <m/>
    <m/>
    <x v="30"/>
    <x v="30"/>
  </r>
  <r>
    <x v="31"/>
    <x v="31"/>
    <d v="2025-03-01T00:00:00"/>
    <s v="BH2321240"/>
    <m/>
    <m/>
    <s v="ĐƠN KHÁCH LẼ C6, THANH TOÁN LUN, CK 5% , SỐ TK NGƯỜI NHẬN CHUYỂN KHOẢN NCC : 19029591040021 ANH CƯỜNG - NGÂN HÀNG TECHCOMBANK"/>
    <n v="367155"/>
    <n v="18358"/>
    <n v="27904"/>
    <n v="376701"/>
    <s v="Bán hàng"/>
    <d v="2025-04-14T00:00:00"/>
    <s v="PT2504/0049"/>
    <n v="0"/>
    <n v="376701"/>
    <n v="376701"/>
    <n v="0"/>
    <d v="2025-03-01T00:00:00"/>
    <m/>
    <d v="2025-03-01T00:00:00"/>
    <n v="0"/>
    <m/>
    <s v=""/>
    <s v="Đã thanh toán"/>
    <d v="2025-03-01T00:00:00"/>
    <d v="2025-04-14T00:00:00"/>
    <m/>
    <m/>
    <x v="30"/>
    <x v="30"/>
  </r>
  <r>
    <x v="31"/>
    <x v="31"/>
    <d v="2025-03-13T00:00:00"/>
    <s v="HBTL25010709"/>
    <m/>
    <m/>
    <s v="hàng trả"/>
    <m/>
    <n v="0"/>
    <n v="0"/>
    <n v="75340"/>
    <s v="Hàng trả"/>
    <d v="2025-03-13T00:00:00"/>
    <s v="PT2503/0049"/>
    <n v="0"/>
    <n v="-75340"/>
    <n v="-75340"/>
    <n v="0"/>
    <d v="2025-03-13T00:00:00"/>
    <m/>
    <d v="2025-03-13T00:00:00"/>
    <n v="0"/>
    <m/>
    <s v=""/>
    <s v="Đã thanh toán"/>
    <d v="2025-03-13T00:00:00"/>
    <d v="2025-03-13T00:00:00"/>
    <m/>
    <m/>
    <x v="30"/>
    <x v="30"/>
  </r>
  <r>
    <x v="31"/>
    <x v="31"/>
    <d v="2025-04-19T00:00:00"/>
    <s v="BH2322839"/>
    <m/>
    <m/>
    <s v="ĐƠN KHÁCH LẼ C6, THANH TOÁN LUN, CK 5% , SỐ TK NGƯỜI NHẬN CHUYỂN KHOẢN NCC : 19029591040021 ANH CƯỜNG - NGÂN HÀNG TECHCOMBANK"/>
    <n v="367155"/>
    <n v="18358"/>
    <n v="27904"/>
    <n v="376701"/>
    <s v="Bán hàng"/>
    <d v="2025-06-03T00:00:00"/>
    <s v="PT2506/0011"/>
    <n v="0"/>
    <n v="376701"/>
    <n v="376701"/>
    <n v="0"/>
    <d v="2025-04-19T00:00:00"/>
    <m/>
    <d v="2025-04-19T00:00:00"/>
    <n v="0"/>
    <m/>
    <s v=""/>
    <s v="Đã thanh toán"/>
    <d v="2025-04-19T00:00:00"/>
    <d v="2025-06-03T00:00:00"/>
    <m/>
    <m/>
    <x v="30"/>
    <x v="30"/>
  </r>
  <r>
    <x v="31"/>
    <x v="31"/>
    <d v="2025-05-08T00:00:00"/>
    <s v="BH2323405"/>
    <m/>
    <m/>
    <s v="ĐƠN KHÁCH LẼ C6, THANH TOÁN LUN, CK 5% , SỐ TK NGƯỜI NHẬN CHUYỂN KHOẢN NCC : 19029591040021 ANH CƯỜNG - NGÂN HÀNG TECHCOMBANK"/>
    <n v="367155"/>
    <n v="18358"/>
    <n v="27904"/>
    <n v="376701"/>
    <s v="Bán hàng"/>
    <d v="2025-06-03T00:00:00"/>
    <s v="PT2506/0011"/>
    <n v="0"/>
    <n v="376701"/>
    <n v="376701"/>
    <n v="0"/>
    <d v="2025-05-08T00:00:00"/>
    <m/>
    <d v="2025-05-08T00:00:00"/>
    <n v="0"/>
    <m/>
    <s v=""/>
    <s v="Đã thanh toán"/>
    <d v="2025-05-08T00:00:00"/>
    <d v="2025-06-03T00:00:00"/>
    <m/>
    <m/>
    <x v="30"/>
    <x v="30"/>
  </r>
  <r>
    <x v="31"/>
    <x v="31"/>
    <d v="2025-06-02T00:00:00"/>
    <s v="BH2324070"/>
    <m/>
    <m/>
    <s v="ĐƠN KHÁCH LẼ C6, THANH TOÁN LUN, CK 5% , SỐ TK NGƯỜI NHẬN CHUYỂN KHOẢN NCC : 19029591040021 ANH CƯỜNG - NGÂN HÀNG TECHCOMBANK"/>
    <n v="367155"/>
    <n v="18358"/>
    <n v="27904"/>
    <n v="376701"/>
    <s v="Bán hàng"/>
    <d v="2025-08-13T00:00:00"/>
    <s v="PT/C6-0024"/>
    <n v="0"/>
    <n v="376701"/>
    <n v="376701"/>
    <n v="0"/>
    <d v="2025-06-02T00:00:00"/>
    <m/>
    <d v="2025-06-02T00:00:00"/>
    <n v="0"/>
    <m/>
    <s v=""/>
    <s v="Đã thanh toán"/>
    <d v="2025-06-02T00:00:00"/>
    <d v="2025-08-13T00:00:00"/>
    <m/>
    <m/>
    <x v="30"/>
    <x v="30"/>
  </r>
  <r>
    <x v="31"/>
    <x v="31"/>
    <d v="2025-06-24T00:00:00"/>
    <s v="BH2324824"/>
    <m/>
    <m/>
    <s v="ĐƠN KHÁCH LẼ C6, THANH TOÁN LUN, CK 5% , SỐ TK NGƯỜI NHẬN CHUYỂN KHOẢN NCC : 19029591040021 ANH CƯỜNG - NGÂN HÀNG TECHCOMBANK"/>
    <n v="367155"/>
    <n v="18358"/>
    <n v="27904"/>
    <n v="376701"/>
    <s v="Bán hàng"/>
    <d v="2025-08-13T00:00:00"/>
    <s v="PT/C6-0024"/>
    <n v="0"/>
    <n v="376701"/>
    <n v="376701"/>
    <n v="0"/>
    <d v="2025-06-24T00:00:00"/>
    <m/>
    <d v="2025-06-24T00:00:00"/>
    <n v="0"/>
    <m/>
    <s v=""/>
    <s v="Đã thanh toán"/>
    <d v="2025-06-24T00:00:00"/>
    <d v="2025-08-13T00:00:00"/>
    <m/>
    <m/>
    <x v="30"/>
    <x v="30"/>
  </r>
  <r>
    <x v="31"/>
    <x v="31"/>
    <d v="2025-07-14T00:00:00"/>
    <s v="BH2325516"/>
    <m/>
    <m/>
    <s v="ĐƠN KHÁCH LẼ C6, THANH TOÁN LUN, CK 5% , SỐ TK NGƯỜI NHẬN CHUYỂN KHOẢN NCC : 19029591040021 ANH CƯỜNG - NGÂN HÀNG TECHCOMBANK"/>
    <n v="367155"/>
    <n v="18358"/>
    <n v="27904"/>
    <n v="376701"/>
    <s v="Bán hàng"/>
    <d v="2025-09-18T00:00:00"/>
    <s v="PT/C6-0083"/>
    <n v="0"/>
    <n v="376701"/>
    <n v="226000"/>
    <n v="150701"/>
    <d v="2025-07-14T00:00:00"/>
    <m/>
    <d v="2025-07-14T00:00:00"/>
    <n v="0"/>
    <m/>
    <s v=""/>
    <s v=""/>
    <d v="2025-07-14T00:00:00"/>
    <d v="2025-09-18T00:00:00"/>
    <m/>
    <m/>
    <x v="30"/>
    <x v="30"/>
  </r>
  <r>
    <x v="31"/>
    <x v="31"/>
    <d v="2025-07-26T00:00:00"/>
    <s v="BH2325991"/>
    <m/>
    <m/>
    <s v="ĐƠN KHÁCH LẼ C6, THANH TOÁN LUN, CK 5% , SỐ TK NGƯỜI NHẬN CHUYỂN KHOẢN NCC : 19029591040021 ANH CƯỜNG - NGÂN HÀNG TECHCOMBANK"/>
    <n v="367155"/>
    <n v="18358"/>
    <n v="27904"/>
    <n v="376701"/>
    <s v="Bán hàng"/>
    <d v="2025-09-18T00:00:00"/>
    <s v="PT/C6-0082"/>
    <n v="0"/>
    <n v="376701"/>
    <n v="376701"/>
    <n v="0"/>
    <d v="2025-07-26T00:00:00"/>
    <m/>
    <d v="2025-07-26T00:00:00"/>
    <n v="0"/>
    <m/>
    <s v=""/>
    <s v="Đã thanh toán"/>
    <d v="2025-07-26T00:00:00"/>
    <d v="2025-09-18T00:00:00"/>
    <m/>
    <m/>
    <x v="30"/>
    <x v="30"/>
  </r>
  <r>
    <x v="31"/>
    <x v="31"/>
    <d v="2025-08-20T00:00:00"/>
    <s v="BH2328500"/>
    <m/>
    <m/>
    <s v="ĐƠN KHÁCH LẼ C6, THANH TOÁN LUN, CK 5% , SỐ TK NGƯỜI NHẬN CHUYỂN KHOẢN NCC : 19029591040021 ANH CƯỜNG - NGÂN HÀNG TECHCOMBANK"/>
    <n v="367155"/>
    <n v="18358"/>
    <n v="27904"/>
    <n v="376701"/>
    <s v="Bán hàng"/>
    <d v="2025-09-18T00:00:00"/>
    <s v="PT/C6-0084"/>
    <n v="0"/>
    <n v="376701"/>
    <n v="376701"/>
    <n v="0"/>
    <d v="2025-08-20T00:00:00"/>
    <m/>
    <d v="2025-08-20T00:00:00"/>
    <n v="0"/>
    <m/>
    <s v=""/>
    <s v="Đã thanh toán"/>
    <d v="2025-08-20T00:00:00"/>
    <d v="2025-09-18T00:00:00"/>
    <m/>
    <m/>
    <x v="30"/>
    <x v="30"/>
  </r>
  <r>
    <x v="31"/>
    <x v="31"/>
    <d v="2025-09-05T00:00:00"/>
    <s v="BH2331128"/>
    <m/>
    <m/>
    <s v="ĐƠN KHÁCH LẼ C6, THANH TOÁN LUN, CK 5% , SỐ TK NGƯỜI NHẬN CHUYỂN KHOẢN NCC : 19029591040021 ANH CƯỜNG - NGÂN HÀNG TECHCOMBANK"/>
    <n v="734310"/>
    <n v="36716"/>
    <n v="55808"/>
    <n v="753402"/>
    <s v="Bán hàng"/>
    <d v="2025-09-18T00:00:00"/>
    <s v="PT/C6-0081"/>
    <n v="0"/>
    <n v="753402"/>
    <n v="753402"/>
    <n v="0"/>
    <d v="2025-09-05T00:00:00"/>
    <m/>
    <d v="2025-09-05T00:00:00"/>
    <n v="0"/>
    <m/>
    <s v=""/>
    <s v="Đã thanh toán"/>
    <d v="2025-09-05T00:00:00"/>
    <d v="2025-09-18T00:00:00"/>
    <m/>
    <m/>
    <x v="30"/>
    <x v="30"/>
  </r>
  <r>
    <x v="31"/>
    <x v="31"/>
    <d v="2025-09-18T00:00:00"/>
    <s v="HN/HT2025090145"/>
    <m/>
    <m/>
    <s v="Hàng Trả - Hada mart, N3 ecohome 3 - KL00099"/>
    <m/>
    <n v="0"/>
    <n v="0"/>
    <n v="150679"/>
    <s v="Hàng trả"/>
    <d v="2025-09-18T00:00:00"/>
    <s v="PT/C6-0083"/>
    <n v="0"/>
    <n v="-150679"/>
    <n v="-150679"/>
    <n v="0"/>
    <d v="2025-09-18T00:00:00"/>
    <m/>
    <d v="2025-09-18T00:00:00"/>
    <n v="0"/>
    <m/>
    <s v=""/>
    <s v="Đã thanh toán"/>
    <d v="2025-09-18T00:00:00"/>
    <d v="2025-09-18T00:00:00"/>
    <m/>
    <m/>
    <x v="30"/>
    <x v="30"/>
  </r>
  <r>
    <x v="31"/>
    <x v="31"/>
    <d v="2025-10-06T00:00:00"/>
    <s v="BH2360467"/>
    <m/>
    <m/>
    <s v="Bán hàng Hada mart, N3 ecohome 3 theo hđ 00071124"/>
    <n v="734310"/>
    <n v="36716"/>
    <n v="55808"/>
    <n v="753402"/>
    <s v="Bán hàng"/>
    <d v="2025-10-24T00:00:00"/>
    <s v="BC2210-0034"/>
    <n v="0"/>
    <n v="753402"/>
    <n v="753402"/>
    <n v="0"/>
    <d v="2025-10-06T00:00:00"/>
    <m/>
    <d v="2025-10-06T00:00:00"/>
    <n v="0"/>
    <m/>
    <s v=""/>
    <s v="Đã thanh toán"/>
    <d v="2025-10-06T00:00:00"/>
    <d v="2025-10-24T00:00:00"/>
    <m/>
    <m/>
    <x v="30"/>
    <x v="30"/>
  </r>
  <r>
    <x v="32"/>
    <x v="32"/>
    <d v="2025-01-14T00:00:00"/>
    <s v="BH2340256"/>
    <d v="2025-01-14T00:00:00"/>
    <s v="00003370"/>
    <s v="HỘ KINH DOANH MINIMART HÀ NỘI"/>
    <n v="2830732"/>
    <n v="283073"/>
    <n v="203813"/>
    <n v="2751472"/>
    <s v="Bán hàng"/>
    <d v="2025-03-13T00:00:00"/>
    <s v="PT2503/0027"/>
    <n v="0"/>
    <n v="2751472"/>
    <n v="2751000"/>
    <n v="472"/>
    <d v="2025-01-14T00:00:00"/>
    <m/>
    <d v="2025-01-14T00:00:00"/>
    <n v="0"/>
    <m/>
    <s v=""/>
    <s v=""/>
    <d v="2025-01-14T00:00:00"/>
    <d v="2025-03-13T00:00:00"/>
    <m/>
    <m/>
    <x v="31"/>
    <x v="31"/>
  </r>
  <r>
    <x v="32"/>
    <x v="32"/>
    <d v="2025-01-25T00:00:00"/>
    <s v="BH2341520"/>
    <d v="2025-01-25T00:00:00"/>
    <s v="00006813"/>
    <s v="HỘ KINH DOANH MINIMART HÀ NỘI"/>
    <n v="1514105"/>
    <n v="151411"/>
    <n v="109016"/>
    <n v="1471710"/>
    <s v="Bán hàng"/>
    <d v="2025-02-07T00:00:00"/>
    <s v="PT2502/0003"/>
    <n v="0"/>
    <n v="1471710"/>
    <n v="1471000"/>
    <n v="710"/>
    <d v="2025-01-25T00:00:00"/>
    <m/>
    <d v="2025-01-25T00:00:00"/>
    <n v="0"/>
    <m/>
    <s v=""/>
    <s v=""/>
    <d v="2025-01-25T00:00:00"/>
    <d v="2025-02-07T00:00:00"/>
    <m/>
    <m/>
    <x v="31"/>
    <x v="31"/>
  </r>
  <r>
    <x v="32"/>
    <x v="32"/>
    <d v="2025-03-21T00:00:00"/>
    <s v="BH2345044"/>
    <d v="2025-03-21T00:00:00"/>
    <s v="00018491"/>
    <s v="HỘ KINH DOANH MINIMART HÀ NỘI"/>
    <n v="1792080"/>
    <n v="179208"/>
    <n v="129030"/>
    <n v="1741902"/>
    <s v="Bán hàng"/>
    <d v="2025-04-04T00:00:00"/>
    <s v="PT2504/0007"/>
    <n v="0"/>
    <n v="1741902"/>
    <n v="1742000"/>
    <n v="-98"/>
    <d v="2025-03-21T00:00:00"/>
    <m/>
    <d v="2025-03-21T00:00:00"/>
    <n v="0"/>
    <m/>
    <s v=""/>
    <s v=""/>
    <d v="2025-03-21T00:00:00"/>
    <d v="2025-04-04T00:00:00"/>
    <m/>
    <m/>
    <x v="31"/>
    <x v="31"/>
  </r>
  <r>
    <x v="32"/>
    <x v="32"/>
    <d v="2025-06-21T00:00:00"/>
    <s v="BH2351667"/>
    <d v="2025-06-21T00:00:00"/>
    <s v="00038692"/>
    <s v="ĐƠN MINIMART HÀ NỘI1"/>
    <n v="618065"/>
    <n v="61807"/>
    <n v="44501"/>
    <n v="600759"/>
    <s v="Bán hàng"/>
    <d v="2025-06-24T00:00:00"/>
    <s v="PT2506/0045"/>
    <n v="0"/>
    <n v="600759"/>
    <n v="601000"/>
    <n v="-241"/>
    <d v="2025-06-21T00:00:00"/>
    <m/>
    <d v="2025-06-21T00:00:00"/>
    <n v="0"/>
    <m/>
    <s v=""/>
    <s v=""/>
    <d v="2025-06-21T00:00:00"/>
    <d v="2025-06-24T00:00:00"/>
    <m/>
    <m/>
    <x v="31"/>
    <x v="31"/>
  </r>
  <r>
    <x v="33"/>
    <x v="33"/>
    <d v="2025-10-16T00:00:00"/>
    <s v="BH2362391"/>
    <d v="2025-10-16T00:00:00"/>
    <s v="00068453"/>
    <s v="Bán Hàng Chị Trần Thanh Vân - hải phòng theo hóa đơn 00068453 , THANH TOÁN LUN , CK 8%"/>
    <n v="1757890"/>
    <n v="140631"/>
    <n v="129381"/>
    <n v="1746640"/>
    <s v="Bán hàng"/>
    <d v="2025-10-17T00:00:00"/>
    <s v="BC2210-0025"/>
    <n v="0"/>
    <n v="1746640"/>
    <n v="1746640"/>
    <n v="0"/>
    <d v="2025-10-16T00:00:00"/>
    <m/>
    <d v="2025-10-16T00:00:00"/>
    <n v="0"/>
    <m/>
    <s v=""/>
    <s v="Đã thanh toán"/>
    <d v="2025-10-16T00:00:00"/>
    <d v="2025-10-17T00:00:00"/>
    <m/>
    <m/>
    <x v="32"/>
    <x v="32"/>
  </r>
  <r>
    <x v="34"/>
    <x v="33"/>
    <d v="2025-05-23T00:00:00"/>
    <s v="BH2323790"/>
    <d v="2025-05-24T00:00:00"/>
    <s v="00032728"/>
    <s v="ĐƠN KHÁCH LẼ C6 , THANH TOÁN LUN , CK 10% , CHỊ HUYỀN ANH - SĐT: 0917969423"/>
    <n v="3993400"/>
    <n v="399340"/>
    <n v="287525"/>
    <n v="3881585"/>
    <s v="Bán hàng"/>
    <d v="2025-05-23T00:00:00"/>
    <s v="PT2505/0057"/>
    <n v="0"/>
    <n v="3881585"/>
    <n v="3881584"/>
    <n v="1"/>
    <d v="2025-05-24T00:00:00"/>
    <m/>
    <d v="2025-05-24T00:00:00"/>
    <n v="0"/>
    <m/>
    <s v=""/>
    <s v=""/>
    <d v="2025-05-24T00:00:00"/>
    <d v="2025-05-23T00:00:00"/>
    <m/>
    <m/>
    <x v="33"/>
    <x v="33"/>
  </r>
  <r>
    <x v="34"/>
    <x v="33"/>
    <d v="2025-06-17T00:00:00"/>
    <s v="BH2324571"/>
    <d v="2025-06-17T00:00:00"/>
    <s v="00037083"/>
    <s v="Bán hàng Chị Huyền Anh - SĐT: 0917969423 , CK 10% , THANH TOÁN LUN"/>
    <n v="2193990"/>
    <n v="219399"/>
    <n v="157967"/>
    <n v="2132558"/>
    <s v="Bán hàng"/>
    <d v="2025-07-04T00:00:00"/>
    <s v="PT2507/0004"/>
    <n v="0"/>
    <n v="2132558"/>
    <n v="2132558"/>
    <n v="0"/>
    <d v="2025-06-17T00:00:00"/>
    <m/>
    <d v="2025-06-17T00:00:00"/>
    <n v="0"/>
    <m/>
    <s v=""/>
    <s v="Đã thanh toán"/>
    <d v="2025-06-17T00:00:00"/>
    <d v="2025-07-04T00:00:00"/>
    <m/>
    <m/>
    <x v="33"/>
    <x v="33"/>
  </r>
  <r>
    <x v="34"/>
    <x v="33"/>
    <d v="2025-07-08T00:00:00"/>
    <s v="BH2325285"/>
    <m/>
    <m/>
    <s v="ĐƠN KHÁCH LẼ Chị Trần Thanh Vân - hải phòng , THANH TOÁN LUN , CK 8%"/>
    <n v="1047679"/>
    <n v="83814"/>
    <n v="77109"/>
    <n v="1040974"/>
    <s v="Bán hàng"/>
    <d v="2025-07-08T00:00:00"/>
    <s v="PT2507/0019"/>
    <n v="0"/>
    <n v="1040974"/>
    <n v="1040974"/>
    <n v="0"/>
    <d v="2025-07-08T00:00:00"/>
    <m/>
    <d v="2025-07-08T00:00:00"/>
    <n v="0"/>
    <m/>
    <s v=""/>
    <s v="Đã thanh toán"/>
    <d v="2025-07-08T00:00:00"/>
    <d v="2025-07-08T00:00:00"/>
    <m/>
    <m/>
    <x v="33"/>
    <x v="33"/>
  </r>
  <r>
    <x v="34"/>
    <x v="33"/>
    <d v="2025-07-17T00:00:00"/>
    <s v="BH2325621"/>
    <m/>
    <m/>
    <s v="ĐƠN KHÁCH LẼ Chị Trần Thanh Vân - hải phòng , THANH TOÁN LUN , CK 8%"/>
    <n v="1197472"/>
    <n v="95798"/>
    <n v="88134"/>
    <n v="1189808"/>
    <s v="Bán hàng"/>
    <d v="2025-07-17T00:00:00"/>
    <s v="PT2507/0029"/>
    <n v="0"/>
    <n v="1189808"/>
    <n v="1189808"/>
    <n v="0"/>
    <d v="2025-07-17T00:00:00"/>
    <m/>
    <d v="2025-07-17T00:00:00"/>
    <n v="0"/>
    <m/>
    <s v=""/>
    <s v="Đã thanh toán"/>
    <d v="2025-07-17T00:00:00"/>
    <d v="2025-07-17T00:00:00"/>
    <m/>
    <m/>
    <x v="33"/>
    <x v="33"/>
  </r>
  <r>
    <x v="34"/>
    <x v="33"/>
    <d v="2025-07-21T00:00:00"/>
    <s v="BH2325764"/>
    <m/>
    <m/>
    <s v="ĐƠN KHÁCH LẼ Chị Trần Thanh Vân - hải phòng , THANH TOÁN LUN , CK 8%"/>
    <n v="2080921"/>
    <n v="166474"/>
    <n v="153156"/>
    <n v="2067603"/>
    <s v="Bán hàng"/>
    <d v="2025-07-21T00:00:00"/>
    <s v="PT2507/0040"/>
    <n v="0"/>
    <n v="2067603"/>
    <n v="2067603"/>
    <n v="0"/>
    <d v="2025-07-21T00:00:00"/>
    <m/>
    <d v="2025-07-21T00:00:00"/>
    <n v="0"/>
    <m/>
    <s v=""/>
    <s v="Đã thanh toán"/>
    <d v="2025-07-21T00:00:00"/>
    <d v="2025-07-21T00:00:00"/>
    <m/>
    <m/>
    <x v="33"/>
    <x v="33"/>
  </r>
  <r>
    <x v="34"/>
    <x v="33"/>
    <d v="2025-07-29T00:00:00"/>
    <s v="BH2326059"/>
    <m/>
    <m/>
    <s v="ĐƠN KHÁCH LẼ Chị Trần Thanh Vân - hải phòng , THANH TOÁN LUN , CK 8%"/>
    <n v="2138355"/>
    <n v="171068"/>
    <n v="157383"/>
    <n v="2124670"/>
    <s v="Bán hàng"/>
    <d v="2025-07-31T00:00:00"/>
    <s v="PT2507/0061"/>
    <n v="0"/>
    <n v="2124670"/>
    <n v="2124670"/>
    <n v="0"/>
    <d v="2025-07-29T00:00:00"/>
    <m/>
    <d v="2025-07-29T00:00:00"/>
    <n v="0"/>
    <m/>
    <s v=""/>
    <s v="Đã thanh toán"/>
    <d v="2025-07-29T00:00:00"/>
    <d v="2025-07-31T00:00:00"/>
    <m/>
    <m/>
    <x v="33"/>
    <x v="33"/>
  </r>
  <r>
    <x v="34"/>
    <x v="33"/>
    <d v="2025-08-08T00:00:00"/>
    <s v="BH2326437"/>
    <m/>
    <m/>
    <s v="ĐƠN KHÁCH LẼ Chị Trần Thanh Vân - hải phòng , THANH TOÁN LUN , CK 8%"/>
    <n v="2031926"/>
    <n v="162554"/>
    <n v="149550"/>
    <n v="2018922"/>
    <s v="Bán hàng"/>
    <d v="2025-08-09T00:00:00"/>
    <s v="PT/C6-0015"/>
    <n v="0"/>
    <n v="2018922"/>
    <n v="2018922"/>
    <n v="0"/>
    <d v="2025-08-08T00:00:00"/>
    <m/>
    <d v="2025-08-08T00:00:00"/>
    <n v="0"/>
    <m/>
    <s v=""/>
    <s v="Đã thanh toán"/>
    <d v="2025-08-08T00:00:00"/>
    <d v="2025-08-09T00:00:00"/>
    <m/>
    <m/>
    <x v="33"/>
    <x v="33"/>
  </r>
  <r>
    <x v="34"/>
    <x v="33"/>
    <d v="2025-08-13T00:00:00"/>
    <s v="BH2327175"/>
    <m/>
    <m/>
    <s v="ĐƠN KHÁCH LẼ Chị Trần Thanh Vân - hải phòng , THANH TOÁN LUN , CK 8%"/>
    <n v="2082693"/>
    <n v="166615"/>
    <n v="153286"/>
    <n v="2069364"/>
    <s v="Bán hàng"/>
    <d v="2025-08-13T00:00:00"/>
    <s v="PT/C6-0025"/>
    <n v="0"/>
    <n v="2069364"/>
    <n v="2069364"/>
    <n v="0"/>
    <d v="2025-08-13T00:00:00"/>
    <m/>
    <d v="2025-08-13T00:00:00"/>
    <n v="0"/>
    <m/>
    <s v=""/>
    <s v="Đã thanh toán"/>
    <d v="2025-08-13T00:00:00"/>
    <d v="2025-08-13T00:00:00"/>
    <m/>
    <m/>
    <x v="33"/>
    <x v="33"/>
  </r>
  <r>
    <x v="34"/>
    <x v="33"/>
    <d v="2025-08-25T00:00:00"/>
    <s v="BH2328788"/>
    <m/>
    <m/>
    <s v="ĐƠN KHÁCH LẼ Chị Trần Thanh Vân - hải phòng , THANH TOÁN LUN , CK 8%"/>
    <n v="1355832"/>
    <n v="108467"/>
    <n v="99789"/>
    <n v="1347154"/>
    <s v="Bán hàng"/>
    <d v="2025-08-25T00:00:00"/>
    <s v="PT/C6-0045"/>
    <n v="0"/>
    <n v="1347154"/>
    <n v="1347154"/>
    <n v="0"/>
    <d v="2025-08-25T00:00:00"/>
    <m/>
    <d v="2025-08-25T00:00:00"/>
    <n v="0"/>
    <m/>
    <s v=""/>
    <s v="Đã thanh toán"/>
    <d v="2025-08-25T00:00:00"/>
    <d v="2025-08-25T00:00:00"/>
    <m/>
    <m/>
    <x v="33"/>
    <x v="33"/>
  </r>
  <r>
    <x v="34"/>
    <x v="33"/>
    <d v="2025-09-05T00:00:00"/>
    <s v="BH2330840"/>
    <m/>
    <m/>
    <s v="ĐƠN KHÁCH LẼ Chị Trần Thanh Vân - hải phòng , THANH TOÁN LUN , CK 8%"/>
    <n v="1985656"/>
    <n v="158852"/>
    <n v="146144"/>
    <n v="1972948"/>
    <s v="Bán hàng"/>
    <d v="2025-09-06T00:00:00"/>
    <s v="PT/C6-0060"/>
    <n v="0"/>
    <n v="1972948"/>
    <n v="1972948"/>
    <n v="0"/>
    <d v="2025-09-05T00:00:00"/>
    <m/>
    <d v="2025-09-05T00:00:00"/>
    <n v="0"/>
    <m/>
    <s v=""/>
    <s v="Đã thanh toán"/>
    <d v="2025-09-05T00:00:00"/>
    <d v="2025-09-06T00:00:00"/>
    <m/>
    <m/>
    <x v="33"/>
    <x v="33"/>
  </r>
  <r>
    <x v="34"/>
    <x v="33"/>
    <d v="2025-09-22T00:00:00"/>
    <s v="BH20260149"/>
    <m/>
    <m/>
    <s v="Bán hàng Trần Thanh Vân"/>
    <n v="1746861"/>
    <n v="139749"/>
    <n v="128569"/>
    <n v="1735681"/>
    <s v="Bán hàng"/>
    <d v="2025-09-22T00:00:00"/>
    <s v="PT/C6-0089"/>
    <n v="0"/>
    <n v="1735681"/>
    <n v="1735681"/>
    <n v="0"/>
    <d v="2025-09-22T00:00:00"/>
    <m/>
    <d v="2025-09-22T00:00:00"/>
    <n v="0"/>
    <m/>
    <s v=""/>
    <s v="Đã thanh toán"/>
    <d v="2025-09-22T00:00:00"/>
    <d v="2025-09-22T00:00:00"/>
    <m/>
    <m/>
    <x v="33"/>
    <x v="33"/>
  </r>
  <r>
    <x v="34"/>
    <x v="33"/>
    <d v="2025-09-30T00:00:00"/>
    <s v="BH2359525"/>
    <m/>
    <m/>
    <s v="Bán hàng Trần Thanh Vân"/>
    <n v="2368725"/>
    <n v="189498"/>
    <n v="174338"/>
    <n v="2353565"/>
    <s v="Bán hàng"/>
    <d v="2025-09-30T00:00:00"/>
    <s v="PT/C6-0103"/>
    <n v="0"/>
    <n v="2353565"/>
    <n v="2353565"/>
    <n v="0"/>
    <d v="2025-09-30T00:00:00"/>
    <m/>
    <d v="2025-09-30T00:00:00"/>
    <n v="0"/>
    <m/>
    <s v=""/>
    <s v="Đã thanh toán"/>
    <d v="2025-09-30T00:00:00"/>
    <d v="2025-09-30T00:00:00"/>
    <m/>
    <m/>
    <x v="33"/>
    <x v="33"/>
  </r>
  <r>
    <x v="34"/>
    <x v="33"/>
    <d v="2025-11-04T00:00:00"/>
    <s v="BH2365703"/>
    <m/>
    <m/>
    <s v="ĐƠN KHÁCH LẼ CHỊ Trần Thanh Vân -Tp. Hải Phòng , THANH TOÁN LUN , CK 8%"/>
    <n v="2474479"/>
    <n v="197958"/>
    <n v="182122"/>
    <n v="2458643"/>
    <s v="Bán hàng"/>
    <d v="2025-11-05T00:00:00"/>
    <s v="BC2210-0061"/>
    <n v="0"/>
    <n v="2458643"/>
    <n v="2458643"/>
    <n v="0"/>
    <d v="2025-11-04T00:00:00"/>
    <m/>
    <d v="2025-11-04T00:00:00"/>
    <n v="0"/>
    <m/>
    <s v=""/>
    <s v="Đã thanh toán"/>
    <d v="2025-11-04T00:00:00"/>
    <d v="2025-11-05T00:00:00"/>
    <m/>
    <m/>
    <x v="33"/>
    <x v="33"/>
  </r>
  <r>
    <x v="35"/>
    <x v="34"/>
    <d v="2025-06-05T00:00:00"/>
    <s v="BH2324184"/>
    <m/>
    <m/>
    <s v="Bán hàng Số nhà 28 ngách 46 ngõ 1 Bùi Xương Trạch ( VĂN QUYỀN MART - SĐT: 0977467705) , THANH TOÁN LUN , CK 8%"/>
    <n v="691664"/>
    <n v="55333"/>
    <n v="50906"/>
    <n v="687237"/>
    <s v="Bán hàng"/>
    <d v="2025-06-07T00:00:00"/>
    <s v="PT2506/0022"/>
    <n v="0"/>
    <n v="687237"/>
    <n v="687237"/>
    <n v="0"/>
    <d v="2025-06-05T00:00:00"/>
    <m/>
    <d v="2025-06-05T00:00:00"/>
    <n v="0"/>
    <m/>
    <s v=""/>
    <s v="Đã thanh toán"/>
    <d v="2025-06-05T00:00:00"/>
    <d v="2025-06-07T00:00:00"/>
    <m/>
    <m/>
    <x v="34"/>
    <x v="34"/>
  </r>
  <r>
    <x v="35"/>
    <x v="34"/>
    <d v="2025-07-01T00:00:00"/>
    <s v="BH2324996"/>
    <m/>
    <m/>
    <s v="Bán hàng Số nhà 28 ngách 46 ngõ 1 Bùi Xương Trạch ( VĂN QUYỀN MART - SĐT: 0977467705) , THANH TOÁN LUN , CK 8%"/>
    <n v="1477734"/>
    <n v="118219"/>
    <n v="108761"/>
    <n v="1468276"/>
    <s v="Bán hàng"/>
    <d v="2025-07-08T00:00:00"/>
    <s v="PT2507/0012"/>
    <n v="0"/>
    <n v="1468276"/>
    <n v="1468000"/>
    <n v="276"/>
    <d v="2025-07-01T00:00:00"/>
    <m/>
    <d v="2025-07-01T00:00:00"/>
    <n v="0"/>
    <m/>
    <s v=""/>
    <s v=""/>
    <d v="2025-07-01T00:00:00"/>
    <d v="2025-07-08T00:00:00"/>
    <m/>
    <m/>
    <x v="34"/>
    <x v="34"/>
  </r>
  <r>
    <x v="35"/>
    <x v="34"/>
    <d v="2025-07-24T00:00:00"/>
    <s v="BH2325931"/>
    <m/>
    <m/>
    <s v="Bán hàng Số nhà 28 ngách 46 ngõ 1 Bùi Xương Trạch ( VĂN QUYỀN MART - SĐT: 0977467705) , THANH TOÁN LUN , CK 8%"/>
    <n v="561827"/>
    <n v="44946"/>
    <n v="41350"/>
    <n v="558231"/>
    <s v="Bán hàng"/>
    <d v="2025-07-28T00:00:00"/>
    <s v="PT2507/0051"/>
    <n v="0"/>
    <n v="558231"/>
    <n v="558000"/>
    <n v="231"/>
    <d v="2025-07-24T00:00:00"/>
    <m/>
    <d v="2025-07-24T00:00:00"/>
    <n v="0"/>
    <m/>
    <s v=""/>
    <s v=""/>
    <d v="2025-07-24T00:00:00"/>
    <d v="2025-07-28T00:00:00"/>
    <m/>
    <m/>
    <x v="34"/>
    <x v="34"/>
  </r>
  <r>
    <x v="35"/>
    <x v="34"/>
    <d v="2025-08-28T00:00:00"/>
    <s v="BH2330081"/>
    <m/>
    <m/>
    <s v="Bán hàng Số nhà 28 ngách 46 ngõ 1 Bùi Xương Trạch ( VĂN QUYỀN MART - SĐT: 0977467705) , THANH TOÁN LUN , CK 8%"/>
    <n v="755286"/>
    <n v="60423"/>
    <n v="55589"/>
    <n v="750452"/>
    <s v="Bán hàng"/>
    <d v="2025-09-03T00:00:00"/>
    <s v="PT/C6-0054"/>
    <n v="0"/>
    <n v="750452"/>
    <n v="677000"/>
    <n v="73452"/>
    <d v="2025-08-28T00:00:00"/>
    <m/>
    <d v="2025-08-28T00:00:00"/>
    <n v="0"/>
    <m/>
    <s v=""/>
    <s v=""/>
    <d v="2025-08-28T00:00:00"/>
    <d v="2025-09-03T00:00:00"/>
    <m/>
    <m/>
    <x v="34"/>
    <x v="34"/>
  </r>
  <r>
    <x v="35"/>
    <x v="34"/>
    <d v="2025-09-18T00:00:00"/>
    <s v="BH20259431"/>
    <m/>
    <m/>
    <s v="Bán hàng Số nhà 28 ngách 46 ngõ 1 Bùi Xương Trạch,  SĐT: 0977467705 , THANH TOÁN LUN , CK 8%"/>
    <n v="785804"/>
    <n v="62864"/>
    <n v="57835"/>
    <n v="780775"/>
    <s v="Bán hàng"/>
    <d v="2025-09-19T00:00:00"/>
    <s v="PT/C6-0085"/>
    <n v="0"/>
    <n v="780775"/>
    <n v="780774"/>
    <n v="1"/>
    <d v="2025-09-18T00:00:00"/>
    <m/>
    <d v="2025-09-18T00:00:00"/>
    <n v="0"/>
    <m/>
    <s v=""/>
    <s v=""/>
    <d v="2025-09-18T00:00:00"/>
    <d v="2025-09-19T00:00:00"/>
    <m/>
    <m/>
    <x v="34"/>
    <x v="34"/>
  </r>
  <r>
    <x v="35"/>
    <x v="34"/>
    <d v="2025-09-03T00:00:00"/>
    <s v="HBTL2508001772"/>
    <m/>
    <m/>
    <s v="hàng trả"/>
    <m/>
    <m/>
    <m/>
    <n v="73431"/>
    <s v="Hàng trả"/>
    <d v="2025-09-03T00:00:00"/>
    <s v="PT/C6-0054"/>
    <n v="0"/>
    <n v="-73431"/>
    <n v="-73431"/>
    <n v="0"/>
    <d v="2025-09-03T00:00:00"/>
    <m/>
    <d v="2025-09-03T00:00:00"/>
    <n v="0"/>
    <m/>
    <s v=""/>
    <s v="Đã thanh toán"/>
    <d v="2025-09-03T00:00:00"/>
    <d v="2025-09-03T00:00:00"/>
    <m/>
    <m/>
    <x v="34"/>
    <x v="34"/>
  </r>
  <r>
    <x v="36"/>
    <x v="35"/>
    <d v="2025-01-03T00:00:00"/>
    <s v="BH2319533"/>
    <m/>
    <m/>
    <s v="ĐƠN KHÁCH LẼ C6, THANH TOÁN LUN, CK 5%,  SỐ TK NGƯỜI NHẬN CHUYỂN KHOẢN NCC : 19029591040021 ANH CƯỜNG - NGÂN HÀNG TECHCOMBANK"/>
    <n v="1110580"/>
    <n v="55529"/>
    <n v="84404"/>
    <n v="1139455"/>
    <s v="Bán hàng"/>
    <d v="2025-02-04T00:00:00"/>
    <s v="PT2502/0008"/>
    <n v="0"/>
    <n v="1139455"/>
    <n v="1139455"/>
    <n v="0"/>
    <d v="2025-01-03T00:00:00"/>
    <m/>
    <d v="2025-01-03T00:00:00"/>
    <n v="0"/>
    <m/>
    <s v=""/>
    <s v="Đã thanh toán"/>
    <d v="2025-01-03T00:00:00"/>
    <d v="2025-02-04T00:00:00"/>
    <m/>
    <m/>
    <x v="35"/>
    <x v="35"/>
  </r>
  <r>
    <x v="36"/>
    <x v="35"/>
    <d v="2025-01-14T00:00:00"/>
    <s v="BH2319942"/>
    <m/>
    <m/>
    <s v="ĐƠN KHÁCH LẼ C6, THANH TOÁN LUN, CK 5%,  SỐ TK NGƯỜI NHẬN CHUYỂN KHOẢN NCC : 19029591040021 ANH CƯỜNG - NGÂN HÀNG TECHCOMBANK"/>
    <n v="1110580"/>
    <n v="55529"/>
    <n v="84404"/>
    <n v="1139455"/>
    <s v="Bán hàng"/>
    <d v="2025-02-04T00:00:00"/>
    <s v="PT2502/0009"/>
    <n v="0"/>
    <n v="1139455"/>
    <n v="1139455"/>
    <n v="0"/>
    <d v="2025-01-14T00:00:00"/>
    <m/>
    <d v="2025-01-14T00:00:00"/>
    <n v="0"/>
    <m/>
    <s v=""/>
    <s v="Đã thanh toán"/>
    <d v="2025-01-14T00:00:00"/>
    <d v="2025-02-04T00:00:00"/>
    <m/>
    <m/>
    <x v="35"/>
    <x v="35"/>
  </r>
  <r>
    <x v="36"/>
    <x v="35"/>
    <d v="2025-02-11T00:00:00"/>
    <s v="BH2320842"/>
    <m/>
    <m/>
    <s v="ĐƠN KHÁCH LẼ C6, THANH TOÁN LUN, CK 5%,  SỐ TK NGƯỜI NHẬN CHUYỂN KHOẢN NCC : 19029591040021 ANH CƯỜNG - NGÂN HÀNG TECHCOMBANK"/>
    <n v="999522"/>
    <n v="49976"/>
    <n v="75964"/>
    <n v="1025510"/>
    <s v="Bán hàng"/>
    <d v="2025-02-21T00:00:00"/>
    <s v="PT2502/0041"/>
    <n v="0"/>
    <n v="1025510"/>
    <n v="1025509"/>
    <n v="1"/>
    <d v="2025-02-11T00:00:00"/>
    <m/>
    <d v="2025-02-11T00:00:00"/>
    <n v="0"/>
    <m/>
    <s v=""/>
    <s v=""/>
    <d v="2025-02-11T00:00:00"/>
    <d v="2025-02-21T00:00:00"/>
    <m/>
    <m/>
    <x v="35"/>
    <x v="35"/>
  </r>
  <r>
    <x v="36"/>
    <x v="35"/>
    <d v="2025-03-05T00:00:00"/>
    <s v="BH2321398"/>
    <m/>
    <m/>
    <s v="ĐƠN KHÁCH LẼ C6, THANH TOÁN LUN, CK 5%,  SỐ TK NGƯỜI NHẬN CHUYỂN KHOẢN NCC : 19029591040021 ANH CƯỜNG - NGÂN HÀNG TECHCOMBANK"/>
    <n v="1110580"/>
    <n v="55529"/>
    <n v="84404"/>
    <n v="1139455"/>
    <s v="Bán hàng"/>
    <d v="2025-03-13T00:00:00"/>
    <s v="PT2503/0050"/>
    <n v="0"/>
    <n v="1139455"/>
    <n v="700000"/>
    <n v="439455"/>
    <d v="2025-03-05T00:00:00"/>
    <m/>
    <d v="2025-03-05T00:00:00"/>
    <n v="0"/>
    <m/>
    <s v=""/>
    <s v=""/>
    <d v="2025-03-05T00:00:00"/>
    <d v="2025-03-13T00:00:00"/>
    <m/>
    <m/>
    <x v="35"/>
    <x v="35"/>
  </r>
  <r>
    <x v="36"/>
    <x v="35"/>
    <d v="2025-03-13T00:00:00"/>
    <s v="HBTL25010710"/>
    <d v="2025-03-13T00:00:00"/>
    <m/>
    <s v="hàng trả"/>
    <m/>
    <n v="0"/>
    <n v="0"/>
    <n v="437102"/>
    <s v="Hàng trả"/>
    <d v="2025-03-13T00:00:00"/>
    <s v="PT2503/0050"/>
    <n v="0"/>
    <n v="-437102"/>
    <n v="-437102"/>
    <n v="0"/>
    <d v="2025-03-13T00:00:00"/>
    <m/>
    <d v="2025-03-13T00:00:00"/>
    <n v="0"/>
    <m/>
    <s v=""/>
    <s v="Đã thanh toán"/>
    <d v="2025-03-13T00:00:00"/>
    <d v="2025-03-13T00:00:00"/>
    <m/>
    <m/>
    <x v="35"/>
    <x v="35"/>
  </r>
  <r>
    <x v="36"/>
    <x v="35"/>
    <d v="2025-04-08T00:00:00"/>
    <s v="BH2322402"/>
    <m/>
    <m/>
    <s v="ĐƠN KHÁCH LẼ C6, THANH TOÁN LUN, CK 5%,  SỐ TK NGƯỜI NHẬN CHUYỂN KHOẢN NCC : 19029591040021 ANH CƯỜNG - NGÂN HÀNG TECHCOMBANK"/>
    <n v="1110580"/>
    <n v="55529"/>
    <n v="84404"/>
    <n v="1139455"/>
    <s v="Bán hàng"/>
    <d v="2025-04-24T00:00:00"/>
    <s v="PT2504/0075"/>
    <n v="0"/>
    <n v="1139455"/>
    <n v="1139455"/>
    <n v="0"/>
    <d v="2025-04-08T00:00:00"/>
    <m/>
    <d v="2025-04-08T00:00:00"/>
    <n v="0"/>
    <m/>
    <s v=""/>
    <s v="Đã thanh toán"/>
    <d v="2025-04-08T00:00:00"/>
    <d v="2025-04-24T00:00:00"/>
    <m/>
    <m/>
    <x v="35"/>
    <x v="35"/>
  </r>
  <r>
    <x v="36"/>
    <x v="35"/>
    <d v="2025-04-19T00:00:00"/>
    <s v="BH2322840"/>
    <m/>
    <m/>
    <s v="ĐƠN KHÁCH LẼ C6, THANH TOÁN LUN, CK 5%,  SỐ TK NGƯỜI NHẬN CHUYỂN KHOẢN NCC : 19029591040021 ANH CƯỜNG - NGÂN HÀNG TECHCOMBANK"/>
    <n v="293940"/>
    <n v="14697"/>
    <n v="22339"/>
    <n v="301582"/>
    <s v="Bán hàng"/>
    <d v="2025-05-06T00:00:00"/>
    <s v="PT2505/0014"/>
    <n v="0"/>
    <n v="301582"/>
    <n v="301582"/>
    <n v="0"/>
    <d v="2025-04-19T00:00:00"/>
    <m/>
    <d v="2025-04-19T00:00:00"/>
    <n v="0"/>
    <m/>
    <s v=""/>
    <s v="Đã thanh toán"/>
    <d v="2025-04-19T00:00:00"/>
    <d v="2025-05-06T00:00:00"/>
    <m/>
    <m/>
    <x v="35"/>
    <x v="35"/>
  </r>
  <r>
    <x v="36"/>
    <x v="35"/>
    <d v="2025-05-22T00:00:00"/>
    <s v="BH2323757"/>
    <m/>
    <m/>
    <s v="ĐƠN KHÁCH LẼ C6, THANH TOÁN LUN, CK 5%,  SỐ TK NGƯỜI NHẬN CHUYỂN KHOẢN NCC : 19029591040021 ANH CƯỜNG - NGÂN HÀNG TECHCOMBANK"/>
    <n v="1110580"/>
    <n v="55529"/>
    <n v="84404"/>
    <n v="1139455"/>
    <s v="Bán hàng"/>
    <d v="2025-05-31T00:00:00"/>
    <s v="PT2505/0070"/>
    <n v="0"/>
    <n v="1139455"/>
    <n v="950170"/>
    <n v="189285"/>
    <d v="2025-05-22T00:00:00"/>
    <m/>
    <d v="2025-05-22T00:00:00"/>
    <n v="0"/>
    <m/>
    <s v=""/>
    <s v=""/>
    <d v="2025-05-22T00:00:00"/>
    <d v="2025-05-31T00:00:00"/>
    <m/>
    <m/>
    <x v="35"/>
    <x v="35"/>
  </r>
  <r>
    <x v="36"/>
    <x v="35"/>
    <d v="2025-05-31T00:00:00"/>
    <s v="HBTL25011682"/>
    <d v="2025-05-31T00:00:00"/>
    <m/>
    <s v="HÀNG TRẢ"/>
    <m/>
    <n v="0"/>
    <n v="0"/>
    <n v="189285"/>
    <s v="Hàng trả"/>
    <d v="2025-05-31T00:00:00"/>
    <s v="PT2505/0070"/>
    <n v="0"/>
    <n v="-189285"/>
    <n v="-189285"/>
    <n v="0"/>
    <d v="2025-05-31T00:00:00"/>
    <m/>
    <d v="2025-05-31T00:00:00"/>
    <n v="0"/>
    <m/>
    <s v=""/>
    <s v="Đã thanh toán"/>
    <d v="2025-05-31T00:00:00"/>
    <d v="2025-05-31T00:00:00"/>
    <m/>
    <m/>
    <x v="35"/>
    <x v="35"/>
  </r>
  <r>
    <x v="36"/>
    <x v="35"/>
    <d v="2025-07-02T00:00:00"/>
    <s v="BH2325059"/>
    <m/>
    <m/>
    <s v="ĐƠN KHÁCH LẼ C6, THANH TOÁN LUN, CK 5%,  SỐ TK NGƯỜI NHẬN CHUYỂN KHOẢN NCC : 19029591040021 ANH CƯỜNG - NGÂN HÀNG TECHCOMBANK"/>
    <n v="1110580"/>
    <n v="55529"/>
    <n v="84404"/>
    <n v="1139455"/>
    <s v="Bán hàng"/>
    <d v="2025-07-15T00:00:00"/>
    <s v="PT2507/0027"/>
    <n v="0"/>
    <n v="1139455"/>
    <n v="1139455"/>
    <n v="0"/>
    <d v="2025-07-02T00:00:00"/>
    <m/>
    <d v="2025-07-02T00:00:00"/>
    <n v="0"/>
    <m/>
    <s v=""/>
    <s v="Đã thanh toán"/>
    <d v="2025-07-02T00:00:00"/>
    <d v="2025-07-15T00:00:00"/>
    <m/>
    <m/>
    <x v="35"/>
    <x v="35"/>
  </r>
  <r>
    <x v="36"/>
    <x v="35"/>
    <d v="2025-07-19T00:00:00"/>
    <s v="BH2325717"/>
    <m/>
    <m/>
    <s v="ĐƠN KHÁCH LẼ C6, THANH TOÁN LUN, CK 5%,  SỐ TK NGƯỜI NHẬN CHUYỂN KHOẢN NCC : 19029591040021 ANH CƯỜNG - NGÂN HÀNG TECHCOMBANK"/>
    <n v="1665870"/>
    <n v="83294"/>
    <n v="126606"/>
    <n v="1709182"/>
    <s v="Bán hàng"/>
    <d v="2025-09-26T00:00:00"/>
    <s v="PT/C6-0092"/>
    <n v="0"/>
    <n v="1709182"/>
    <n v="1481291"/>
    <n v="227891"/>
    <d v="2025-07-19T00:00:00"/>
    <m/>
    <d v="2025-07-19T00:00:00"/>
    <n v="0"/>
    <m/>
    <s v=""/>
    <s v=""/>
    <d v="2025-07-19T00:00:00"/>
    <d v="2025-09-26T00:00:00"/>
    <m/>
    <m/>
    <x v="35"/>
    <x v="35"/>
  </r>
  <r>
    <x v="36"/>
    <x v="35"/>
    <d v="2025-09-26T00:00:00"/>
    <s v="HN/HT2025090295"/>
    <d v="2025-09-26T00:00:00"/>
    <m/>
    <s v="ĐÃ NHẬP - HÀNG TRẢ - Vi Oanh - V-mart- KL00066"/>
    <m/>
    <n v="0"/>
    <n v="0"/>
    <n v="227891"/>
    <s v="Hàng trả"/>
    <d v="2025-09-26T00:00:00"/>
    <s v="PT/C6-0092"/>
    <n v="0"/>
    <n v="-227891"/>
    <n v="-227891"/>
    <n v="0"/>
    <d v="2025-09-26T00:00:00"/>
    <m/>
    <d v="2025-09-26T00:00:00"/>
    <n v="0"/>
    <m/>
    <s v=""/>
    <s v="Đã thanh toán"/>
    <d v="2025-09-26T00:00:00"/>
    <d v="2025-09-26T00:00:00"/>
    <m/>
    <m/>
    <x v="35"/>
    <x v="35"/>
  </r>
  <r>
    <x v="36"/>
    <x v="35"/>
    <d v="2025-10-14T00:00:00"/>
    <s v="BH2361845"/>
    <m/>
    <m/>
    <s v="Bán hàng Vi Oanh - V-mart , THANH TOÁN LUN, CK 5%"/>
    <n v="1443754"/>
    <n v="72188"/>
    <n v="109725"/>
    <n v="1481291"/>
    <s v="Bán hàng"/>
    <d v="2025-10-27T00:00:00"/>
    <s v="PT/C6-0104"/>
    <n v="0"/>
    <n v="1481291"/>
    <n v="1253401"/>
    <n v="227890"/>
    <d v="2025-10-14T00:00:00"/>
    <m/>
    <d v="2025-10-14T00:00:00"/>
    <n v="0"/>
    <m/>
    <s v=""/>
    <s v=""/>
    <d v="2025-10-14T00:00:00"/>
    <d v="2025-10-27T00:00:00"/>
    <m/>
    <m/>
    <x v="35"/>
    <x v="35"/>
  </r>
  <r>
    <x v="36"/>
    <x v="35"/>
    <d v="2025-10-27T00:00:00"/>
    <s v="HN/HT27102504"/>
    <m/>
    <m/>
    <s v="ĐÃ KIỂM TRA - Hàng trả - Vi Oanh - V-mart - KL00066"/>
    <m/>
    <m/>
    <m/>
    <n v="216496"/>
    <s v="Hàng trả"/>
    <d v="2025-10-27T00:00:00"/>
    <s v="PT/C6-0104"/>
    <n v="0"/>
    <n v="-216496"/>
    <n v="-216496"/>
    <n v="0"/>
    <d v="2025-10-27T00:00:00"/>
    <m/>
    <d v="2025-10-27T00:00:00"/>
    <n v="0"/>
    <m/>
    <s v=""/>
    <s v="Đã thanh toán"/>
    <d v="2025-10-27T00:00:00"/>
    <d v="2025-10-27T00:00:00"/>
    <m/>
    <m/>
    <x v="35"/>
    <x v="35"/>
  </r>
  <r>
    <x v="37"/>
    <x v="36"/>
    <d v="2025-03-22T00:00:00"/>
    <s v="BH2321960"/>
    <m/>
    <m/>
    <s v="ĐƠN KHÁCH LẼ C6 ,  THANH TOÁN LUN, CK 5%, SĐT: 0888.807.469 PHƯƠNG"/>
    <n v="1041387"/>
    <n v="52069"/>
    <n v="79145"/>
    <n v="1068463"/>
    <s v="Bán hàng"/>
    <d v="2025-03-25T00:00:00"/>
    <s v="PT2503/0069"/>
    <n v="0"/>
    <n v="1068463"/>
    <n v="1068463"/>
    <n v="0"/>
    <d v="2025-03-22T00:00:00"/>
    <m/>
    <d v="2025-03-22T00:00:00"/>
    <n v="0"/>
    <m/>
    <s v=""/>
    <s v="Đã thanh toán"/>
    <d v="2025-03-22T00:00:00"/>
    <d v="2025-03-25T00:00:00"/>
    <m/>
    <m/>
    <x v="36"/>
    <x v="36"/>
  </r>
  <r>
    <x v="37"/>
    <x v="36"/>
    <d v="2025-09-15T00:00:00"/>
    <s v="BH2332113"/>
    <m/>
    <m/>
    <s v="ĐƠN KHÁCH LẼ C6 ,  THANH TOÁN LUN, CK 5%, SĐT: 0888.807.469 PHƯƠNG"/>
    <n v="765021"/>
    <n v="38251"/>
    <n v="58142"/>
    <n v="784912"/>
    <s v="Bán hàng"/>
    <d v="2025-09-19T00:00:00"/>
    <s v="PT/C6-0086"/>
    <n v="0"/>
    <n v="784912"/>
    <n v="670965"/>
    <n v="113947"/>
    <d v="2025-09-15T00:00:00"/>
    <m/>
    <d v="2025-09-15T00:00:00"/>
    <n v="0"/>
    <m/>
    <s v=""/>
    <s v=""/>
    <d v="2025-09-15T00:00:00"/>
    <d v="2025-09-19T00:00:00"/>
    <m/>
    <m/>
    <x v="36"/>
    <x v="36"/>
  </r>
  <r>
    <x v="37"/>
    <x v="36"/>
    <d v="2025-09-19T00:00:00"/>
    <s v="HN/HT2025090144"/>
    <d v="2025-09-19T00:00:00"/>
    <m/>
    <s v="Hàng Trả - ViVy mart - KL00053"/>
    <m/>
    <n v="0"/>
    <n v="0"/>
    <n v="113945"/>
    <s v="Hàng trả"/>
    <d v="2025-09-19T00:00:00"/>
    <s v="PT/C6-0086"/>
    <n v="0"/>
    <n v="-113945"/>
    <n v="-113945"/>
    <n v="0"/>
    <d v="2025-09-19T00:00:00"/>
    <m/>
    <d v="2025-09-19T00:00:00"/>
    <n v="0"/>
    <m/>
    <s v=""/>
    <s v="Đã thanh toán"/>
    <d v="2025-09-19T00:00:00"/>
    <d v="2025-09-19T00:00:00"/>
    <m/>
    <m/>
    <x v="36"/>
    <x v="36"/>
  </r>
  <r>
    <x v="38"/>
    <x v="37"/>
    <d v="2025-02-15T00:00:00"/>
    <s v="BH2320957"/>
    <m/>
    <n v="1835775"/>
    <s v="ĐƠN KHÁCH LẼ Xanh Mart - S1.08 Vinhomes Ocean Park,  SĐT : 0972602299"/>
    <n v="1055070"/>
    <n v="0"/>
    <n v="84406"/>
    <n v="1139476"/>
    <s v="Bán hàng"/>
    <d v="2025-04-21T00:00:00"/>
    <s v="PT2504/0068"/>
    <n v="0"/>
    <n v="1139476"/>
    <n v="900000"/>
    <n v="239476"/>
    <d v="2025-02-15T00:00:00"/>
    <m/>
    <d v="2025-02-15T00:00:00"/>
    <n v="0"/>
    <m/>
    <s v=""/>
    <s v=""/>
    <d v="2025-02-15T00:00:00"/>
    <d v="2025-04-21T00:00:00"/>
    <m/>
    <m/>
    <x v="37"/>
    <x v="37"/>
  </r>
  <r>
    <x v="38"/>
    <x v="37"/>
    <d v="2025-03-08T00:00:00"/>
    <s v="BH2321484"/>
    <m/>
    <n v="881172"/>
    <s v="ĐƠN KHÁCH LẼ Xanh Mart - S1.08 Vinhomes Ocean Park,  SĐT : 0972602299"/>
    <n v="596425"/>
    <n v="0"/>
    <n v="47714"/>
    <n v="644139"/>
    <s v="Bán hàng"/>
    <d v="2025-06-03T00:00:00"/>
    <s v="PT2506/0013"/>
    <n v="0"/>
    <n v="644139"/>
    <n v="565000"/>
    <n v="79139"/>
    <d v="2025-03-08T00:00:00"/>
    <m/>
    <d v="2025-03-08T00:00:00"/>
    <n v="0"/>
    <m/>
    <s v=""/>
    <s v=""/>
    <d v="2025-03-08T00:00:00"/>
    <d v="2025-06-03T00:00:00"/>
    <m/>
    <m/>
    <x v="37"/>
    <x v="37"/>
  </r>
  <r>
    <x v="38"/>
    <x v="37"/>
    <d v="2025-04-19T00:00:00"/>
    <s v="BH2322847"/>
    <m/>
    <n v="1835775"/>
    <s v="Bán hàng Xanh Mart - S1.08 Vinhomes Ocean Park"/>
    <n v="532072"/>
    <n v="0"/>
    <n v="42566"/>
    <n v="574638"/>
    <s v="Bán hàng"/>
    <d v="2025-06-03T00:00:00"/>
    <s v="PT2506/0015"/>
    <n v="0"/>
    <n v="574638"/>
    <n v="574000"/>
    <n v="638"/>
    <d v="2025-04-19T00:00:00"/>
    <m/>
    <d v="2025-04-19T00:00:00"/>
    <n v="0"/>
    <m/>
    <s v=""/>
    <s v=""/>
    <d v="2025-04-19T00:00:00"/>
    <d v="2025-06-03T00:00:00"/>
    <m/>
    <m/>
    <x v="37"/>
    <x v="37"/>
  </r>
  <r>
    <x v="38"/>
    <x v="37"/>
    <d v="2025-05-16T00:00:00"/>
    <s v="BH2323614"/>
    <m/>
    <n v="734310"/>
    <s v="Bán hàng Xanh Mart - S1.08 Vinhomes Ocean Park"/>
    <n v="489900"/>
    <n v="0"/>
    <n v="39192"/>
    <n v="529092"/>
    <s v="Bán hàng"/>
    <d v="2025-06-28T00:00:00"/>
    <s v="PT2506/0057"/>
    <n v="0"/>
    <n v="529092"/>
    <n v="529092"/>
    <n v="0"/>
    <d v="2025-05-16T00:00:00"/>
    <m/>
    <d v="2025-05-16T00:00:00"/>
    <n v="0"/>
    <m/>
    <s v=""/>
    <s v="Đã thanh toán"/>
    <d v="2025-05-16T00:00:00"/>
    <d v="2025-06-28T00:00:00"/>
    <m/>
    <m/>
    <x v="37"/>
    <x v="37"/>
  </r>
  <r>
    <x v="38"/>
    <x v="37"/>
    <d v="2025-05-28T00:00:00"/>
    <s v="BH2323953"/>
    <m/>
    <n v="734310"/>
    <s v="Bán hàng Xanh Mart - S1.08 Vinhomes Ocean Park"/>
    <n v="555463"/>
    <n v="0"/>
    <n v="44437"/>
    <n v="599900"/>
    <s v="Bán hàng"/>
    <d v="2025-06-28T00:00:00"/>
    <s v="PT2506/0056"/>
    <n v="0"/>
    <n v="599900"/>
    <n v="360000"/>
    <n v="239900"/>
    <d v="2025-05-28T00:00:00"/>
    <m/>
    <d v="2025-05-28T00:00:00"/>
    <n v="0"/>
    <m/>
    <s v=""/>
    <s v=""/>
    <d v="2025-05-28T00:00:00"/>
    <d v="2025-06-28T00:00:00"/>
    <m/>
    <m/>
    <x v="37"/>
    <x v="37"/>
  </r>
  <r>
    <x v="38"/>
    <x v="37"/>
    <d v="2025-06-27T00:00:00"/>
    <s v="BH2324910"/>
    <m/>
    <n v="1468620"/>
    <s v="Bán hàng Xanh Mart - S1.08 Vinhomes Ocean Park"/>
    <n v="684486"/>
    <n v="0"/>
    <n v="54759"/>
    <n v="739245"/>
    <s v="Bán hàng"/>
    <d v="2025-07-08T00:00:00"/>
    <s v="PT2507/0016"/>
    <n v="0"/>
    <n v="739245"/>
    <n v="660000"/>
    <n v="79245"/>
    <d v="2025-06-27T00:00:00"/>
    <m/>
    <d v="2025-06-27T00:00:00"/>
    <n v="0"/>
    <m/>
    <s v=""/>
    <s v=""/>
    <d v="2025-06-27T00:00:00"/>
    <d v="2025-07-08T00:00:00"/>
    <m/>
    <m/>
    <x v="37"/>
    <x v="37"/>
  </r>
  <r>
    <x v="38"/>
    <x v="37"/>
    <d v="2025-07-15T00:00:00"/>
    <s v="BH2325572"/>
    <m/>
    <n v="697590"/>
    <s v="Bán hàng Xanh Mart - S1.08 Vinhomes Ocean Park"/>
    <n v="384994"/>
    <n v="0"/>
    <n v="30800"/>
    <n v="415794"/>
    <s v="Bán hàng"/>
    <d v="2025-07-22T00:00:00"/>
    <s v="PT2507/0044"/>
    <n v="0"/>
    <n v="415794"/>
    <n v="415794"/>
    <n v="0"/>
    <d v="2025-07-15T00:00:00"/>
    <m/>
    <d v="2025-07-15T00:00:00"/>
    <n v="0"/>
    <m/>
    <s v=""/>
    <s v="Đã thanh toán"/>
    <d v="2025-07-15T00:00:00"/>
    <d v="2025-07-22T00:00:00"/>
    <m/>
    <m/>
    <x v="37"/>
    <x v="37"/>
  </r>
  <r>
    <x v="38"/>
    <x v="37"/>
    <d v="2025-08-01T00:00:00"/>
    <s v="BH2326080"/>
    <m/>
    <n v="1101465"/>
    <s v="Bán hàng Xanh Mart - S1.08 Vinhomes Ocean Park"/>
    <n v="726653"/>
    <n v="0"/>
    <n v="58132"/>
    <n v="784785"/>
    <s v="Bán hàng"/>
    <d v="2025-08-09T00:00:00"/>
    <s v="PT/C6-0017"/>
    <n v="0"/>
    <n v="784785"/>
    <n v="784785"/>
    <n v="0"/>
    <d v="2025-08-01T00:00:00"/>
    <m/>
    <d v="2025-08-01T00:00:00"/>
    <n v="0"/>
    <m/>
    <s v=""/>
    <s v="Đã thanh toán"/>
    <d v="2025-08-01T00:00:00"/>
    <d v="2025-08-09T00:00:00"/>
    <m/>
    <m/>
    <x v="37"/>
    <x v="37"/>
  </r>
  <r>
    <x v="38"/>
    <x v="37"/>
    <d v="2025-08-08T00:00:00"/>
    <s v="BH2326478"/>
    <m/>
    <n v="734310"/>
    <s v="Bán hàng Xanh Mart - S1.08 Vinhomes Ocean Park"/>
    <n v="880662"/>
    <n v="0"/>
    <n v="70453"/>
    <n v="951115"/>
    <s v="Bán hàng"/>
    <d v="2025-11-01T00:00:00"/>
    <s v="BC2211-0001"/>
    <n v="0"/>
    <n v="951115"/>
    <n v="951000"/>
    <n v="115"/>
    <d v="2025-08-08T00:00:00"/>
    <m/>
    <d v="2025-08-08T00:00:00"/>
    <n v="0"/>
    <m/>
    <s v=""/>
    <s v=""/>
    <d v="2025-08-08T00:00:00"/>
    <d v="2025-11-01T00:00:00"/>
    <m/>
    <m/>
    <x v="37"/>
    <x v="37"/>
  </r>
  <r>
    <x v="38"/>
    <x v="37"/>
    <d v="2025-08-18T00:00:00"/>
    <s v="BH2327601"/>
    <m/>
    <n v="1101465"/>
    <s v="Bán hàng Xanh Mart - S1.08 Vinhomes Ocean Park"/>
    <n v="555290"/>
    <n v="0"/>
    <n v="44423"/>
    <n v="599713"/>
    <s v="Bán hàng"/>
    <d v="2025-08-24T00:00:00"/>
    <s v="PT/C6-0041"/>
    <n v="0"/>
    <n v="599713"/>
    <n v="599713"/>
    <n v="0"/>
    <d v="2025-08-18T00:00:00"/>
    <m/>
    <d v="2025-08-18T00:00:00"/>
    <n v="0"/>
    <m/>
    <s v=""/>
    <s v="Đã thanh toán"/>
    <d v="2025-08-18T00:00:00"/>
    <d v="2025-08-24T00:00:00"/>
    <m/>
    <m/>
    <x v="37"/>
    <x v="37"/>
  </r>
  <r>
    <x v="38"/>
    <x v="37"/>
    <d v="2025-09-05T00:00:00"/>
    <s v="BH2331209"/>
    <m/>
    <n v="1468620"/>
    <s v="Bán hàng Xanh Mart - S1.08 Vinhomes Ocean Park"/>
    <n v="287793"/>
    <n v="0"/>
    <n v="23023"/>
    <n v="310816"/>
    <s v="Bán hàng"/>
    <d v="2025-09-12T00:00:00"/>
    <s v="PT/C6-0074"/>
    <n v="0"/>
    <n v="310816"/>
    <n v="310816"/>
    <n v="0"/>
    <d v="2025-09-05T00:00:00"/>
    <m/>
    <d v="2025-09-05T00:00:00"/>
    <n v="0"/>
    <m/>
    <s v=""/>
    <s v="Đã thanh toán"/>
    <d v="2025-09-05T00:00:00"/>
    <d v="2025-09-12T00:00:00"/>
    <m/>
    <m/>
    <x v="37"/>
    <x v="37"/>
  </r>
  <r>
    <x v="38"/>
    <x v="37"/>
    <d v="2025-10-03T00:00:00"/>
    <s v="BH2360313"/>
    <m/>
    <n v="1835775"/>
    <s v="Bán hàng Xanh Mart - S1.08 Vinhomes Ocean Park"/>
    <n v="553467"/>
    <n v="0"/>
    <n v="44277"/>
    <n v="597744"/>
    <s v="Bán hàng"/>
    <d v="2025-11-01T00:00:00"/>
    <s v="BC2211-0003"/>
    <n v="0"/>
    <n v="597744"/>
    <n v="597000"/>
    <n v="744"/>
    <d v="2025-10-03T00:00:00"/>
    <m/>
    <d v="2025-10-03T00:00:00"/>
    <n v="0"/>
    <m/>
    <s v=""/>
    <s v=""/>
    <d v="2025-10-03T00:00:00"/>
    <d v="2025-11-01T00:00:00"/>
    <m/>
    <m/>
    <x v="37"/>
    <x v="37"/>
  </r>
  <r>
    <x v="38"/>
    <x v="37"/>
    <d v="2025-04-21T00:00:00"/>
    <s v="HBTL25011152"/>
    <m/>
    <m/>
    <m/>
    <m/>
    <n v="0"/>
    <n v="0"/>
    <n v="240477"/>
    <s v="Hàng trả"/>
    <d v="2025-04-21T00:00:00"/>
    <s v="PT2504/0068"/>
    <n v="0"/>
    <n v="-240477"/>
    <n v="-240477"/>
    <n v="0"/>
    <d v="2025-04-21T00:00:00"/>
    <m/>
    <d v="2025-04-21T00:00:00"/>
    <n v="0"/>
    <m/>
    <s v=""/>
    <s v="Đã thanh toán"/>
    <d v="2025-04-21T00:00:00"/>
    <d v="2025-04-21T00:00:00"/>
    <m/>
    <m/>
    <x v="37"/>
    <x v="37"/>
  </r>
  <r>
    <x v="38"/>
    <x v="37"/>
    <d v="2025-06-03T00:00:00"/>
    <s v="HBTL25011678"/>
    <m/>
    <m/>
    <m/>
    <m/>
    <n v="0"/>
    <n v="0"/>
    <n v="79305"/>
    <s v="Hàng trả"/>
    <d v="2025-06-03T00:00:00"/>
    <s v="PT2506/0013"/>
    <n v="0"/>
    <n v="-79305"/>
    <n v="-79305"/>
    <n v="0"/>
    <d v="2025-06-03T00:00:00"/>
    <m/>
    <d v="2025-06-03T00:00:00"/>
    <n v="0"/>
    <m/>
    <s v=""/>
    <s v="Đã thanh toán"/>
    <d v="2025-06-03T00:00:00"/>
    <d v="2025-06-03T00:00:00"/>
    <m/>
    <m/>
    <x v="37"/>
    <x v="37"/>
  </r>
  <r>
    <x v="38"/>
    <x v="37"/>
    <d v="2025-06-28T00:00:00"/>
    <s v="HBTL25012062"/>
    <m/>
    <m/>
    <m/>
    <m/>
    <n v="0"/>
    <n v="0"/>
    <n v="170169"/>
    <s v="Hàng trả"/>
    <d v="2025-06-28T00:00:00"/>
    <s v="PT2506/0056"/>
    <n v="0"/>
    <n v="-170169"/>
    <n v="-170169"/>
    <n v="0"/>
    <d v="2025-06-28T00:00:00"/>
    <m/>
    <d v="2025-06-28T00:00:00"/>
    <n v="0"/>
    <m/>
    <s v=""/>
    <s v="Đã thanh toán"/>
    <d v="2025-06-28T00:00:00"/>
    <d v="2025-06-28T00:00:00"/>
    <m/>
    <m/>
    <x v="37"/>
    <x v="37"/>
  </r>
  <r>
    <x v="38"/>
    <x v="37"/>
    <d v="2025-06-28T00:00:00"/>
    <s v="HBTL25012062"/>
    <m/>
    <m/>
    <m/>
    <m/>
    <n v="0"/>
    <n v="0"/>
    <n v="70900"/>
    <s v="Hàng trả"/>
    <d v="2025-06-28T00:00:00"/>
    <s v="PT2506/0056"/>
    <n v="0"/>
    <n v="-70900"/>
    <n v="-70900"/>
    <n v="0"/>
    <d v="2025-06-28T00:00:00"/>
    <m/>
    <d v="2025-06-28T00:00:00"/>
    <n v="0"/>
    <m/>
    <s v=""/>
    <s v="Đã thanh toán"/>
    <d v="2025-06-28T00:00:00"/>
    <d v="2025-06-28T00:00:00"/>
    <m/>
    <m/>
    <x v="37"/>
    <x v="37"/>
  </r>
  <r>
    <x v="38"/>
    <x v="37"/>
    <d v="2025-07-08T00:00:00"/>
    <s v="HBTL25012088"/>
    <m/>
    <m/>
    <m/>
    <m/>
    <n v="0"/>
    <n v="0"/>
    <n v="79305"/>
    <s v="Hàng trả"/>
    <d v="2025-07-08T00:00:00"/>
    <s v="PT2507/0016"/>
    <n v="0"/>
    <n v="-79305"/>
    <n v="-79305"/>
    <n v="0"/>
    <d v="2025-07-08T00:00:00"/>
    <m/>
    <d v="2025-07-08T00:00:00"/>
    <n v="0"/>
    <m/>
    <s v=""/>
    <s v="Đã thanh toán"/>
    <d v="2025-07-08T00:00:00"/>
    <d v="2025-07-08T00:00:00"/>
    <m/>
    <m/>
    <x v="37"/>
    <x v="37"/>
  </r>
  <r>
    <x v="39"/>
    <x v="38"/>
    <s v="BH2339331"/>
    <d v="2025-01-02T00:00:00"/>
    <m/>
    <m/>
    <s v="Bán hàng cho CÔNG TY CỔ PHẦN THƯƠNG MẠI NỘI THẤT PHÚC ĐẠT theo hóa đơn 00000004"/>
    <n v="1388674"/>
    <n v="0"/>
    <n v="111094"/>
    <n v="1499768"/>
    <s v="Bán hàng"/>
    <d v="2025-01-06T00:00:00"/>
    <s v="BC2501/0006"/>
    <n v="0"/>
    <n v="1499768"/>
    <n v="1499768"/>
    <n v="0"/>
    <s v="BH2339331"/>
    <m/>
    <e v="#VALUE!"/>
    <e v="#VALUE!"/>
    <m/>
    <s v=""/>
    <s v="Đã thanh toán"/>
    <e v="#VALUE!"/>
    <d v="2025-01-06T00:00:00"/>
    <m/>
    <m/>
    <x v="38"/>
    <x v="38"/>
  </r>
  <r>
    <x v="39"/>
    <x v="38"/>
    <d v="2025-02-18T00:00:00"/>
    <s v="BH2342685"/>
    <d v="2025-02-18T00:00:00"/>
    <m/>
    <s v="Bán hàng cho CÔNG TY CỔ PHẦN THƯƠNG MẠI NỘI THẤT PHÚC ĐẠT theo hóa đơn 00010653"/>
    <n v="1473200"/>
    <n v="0"/>
    <n v="117856"/>
    <n v="1591056"/>
    <s v="Bán hàng"/>
    <d v="2025-02-20T00:00:00"/>
    <s v="BC2502/0042"/>
    <n v="0"/>
    <n v="1591056"/>
    <n v="1591056"/>
    <n v="0"/>
    <d v="2025-02-18T00:00:00"/>
    <m/>
    <d v="2025-02-18T00:00:00"/>
    <n v="0"/>
    <m/>
    <s v=""/>
    <s v="Đã thanh toán"/>
    <d v="2025-02-18T00:00:00"/>
    <d v="2025-02-20T00:00:00"/>
    <m/>
    <m/>
    <x v="38"/>
    <x v="38"/>
  </r>
  <r>
    <x v="39"/>
    <x v="38"/>
    <d v="2025-04-18T00:00:00"/>
    <s v="BH2346934"/>
    <d v="2025-04-18T00:00:00"/>
    <m/>
    <s v="Bán hàng cho CÔNG TY CỔ PHẦN THƯƠNG MẠI NỘI THẤT PHÚC ĐẠT theo hóa đơn 00024651"/>
    <n v="1569853"/>
    <n v="0"/>
    <n v="125588"/>
    <n v="1695441"/>
    <s v="Bán hàng"/>
    <d v="2025-04-21T00:00:00"/>
    <s v="BC2504/0014"/>
    <n v="0"/>
    <n v="1695441"/>
    <n v="1695441"/>
    <n v="0"/>
    <d v="2025-04-18T00:00:00"/>
    <m/>
    <d v="2025-04-18T00:00:00"/>
    <n v="0"/>
    <m/>
    <s v=""/>
    <s v="Đã thanh toán"/>
    <d v="2025-04-18T00:00:00"/>
    <d v="2025-04-21T00:00:00"/>
    <m/>
    <m/>
    <x v="38"/>
    <x v="38"/>
  </r>
  <r>
    <x v="39"/>
    <x v="38"/>
    <d v="2025-05-26T00:00:00"/>
    <s v="BH2349791"/>
    <d v="2025-05-26T00:00:00"/>
    <m/>
    <s v="Bán hàng cho CÔNG TY CỔ PHẦN THƯƠNG MẠI NỘI THẤT PHÚC ĐẠT theo hóa đơn 00032752"/>
    <n v="1508978"/>
    <n v="0"/>
    <n v="120718"/>
    <n v="1629696"/>
    <s v="Bán hàng"/>
    <d v="2025-05-27T00:00:00"/>
    <s v="BC2505/0051"/>
    <n v="0"/>
    <n v="1629696"/>
    <n v="1629696"/>
    <n v="0"/>
    <d v="2025-05-26T00:00:00"/>
    <m/>
    <d v="2025-05-26T00:00:00"/>
    <n v="0"/>
    <m/>
    <s v=""/>
    <s v="Đã thanh toán"/>
    <d v="2025-05-26T00:00:00"/>
    <d v="2025-05-27T00:00:00"/>
    <m/>
    <m/>
    <x v="38"/>
    <x v="38"/>
  </r>
  <r>
    <x v="39"/>
    <x v="38"/>
    <d v="2025-07-04T00:00:00"/>
    <s v="BH2352625"/>
    <d v="2025-07-04T00:00:00"/>
    <m/>
    <s v="ĐƠN PHÚC ĐẠT 2/7"/>
    <n v="1591094"/>
    <n v="0"/>
    <n v="127288"/>
    <n v="1718382"/>
    <s v="Bán hàng"/>
    <m/>
    <m/>
    <n v="0"/>
    <n v="1718382"/>
    <n v="0"/>
    <n v="1718382"/>
    <d v="2025-07-04T00:00:00"/>
    <m/>
    <d v="2025-07-04T00:00:00"/>
    <n v="0"/>
    <m/>
    <s v=""/>
    <s v=""/>
    <d v="2025-07-04T00:00:00"/>
    <d v="1899-12-30T00:00:00"/>
    <m/>
    <m/>
    <x v="38"/>
    <x v="38"/>
  </r>
  <r>
    <x v="39"/>
    <x v="38"/>
    <d v="2025-08-26T00:00:00"/>
    <s v="BH2356494"/>
    <d v="2025-08-26T00:00:00"/>
    <m/>
    <s v="ĐƠN PHÚC ĐẠT 22/8"/>
    <n v="1103800"/>
    <n v="0"/>
    <n v="88304"/>
    <n v="1192104"/>
    <s v="Bán hàng"/>
    <d v="2025-08-29T00:00:00"/>
    <s v="BC2508/0064"/>
    <n v="0"/>
    <n v="1192104"/>
    <n v="1192104"/>
    <n v="0"/>
    <d v="2025-08-26T00:00:00"/>
    <m/>
    <d v="2025-08-26T00:00:00"/>
    <n v="0"/>
    <m/>
    <s v=""/>
    <s v="Đã thanh toán"/>
    <d v="2025-08-26T00:00:00"/>
    <d v="2025-08-29T00:00:00"/>
    <m/>
    <m/>
    <x v="38"/>
    <x v="38"/>
  </r>
  <r>
    <x v="39"/>
    <x v="38"/>
    <d v="2025-09-23T00:00:00"/>
    <s v="BH2359259"/>
    <d v="2025-09-23T00:00:00"/>
    <m/>
    <s v="ĐƠN PHÚC ĐẠT 20/9"/>
    <n v="1066049"/>
    <n v="0"/>
    <n v="85284"/>
    <n v="1151333"/>
    <s v="Bán hàng"/>
    <d v="2025-09-29T00:00:00"/>
    <s v="BC2509/0066"/>
    <n v="0"/>
    <n v="1151333"/>
    <n v="1151333"/>
    <n v="0"/>
    <d v="2025-09-23T00:00:00"/>
    <m/>
    <d v="2025-09-23T00:00:00"/>
    <n v="0"/>
    <m/>
    <s v=""/>
    <s v="Đã thanh toán"/>
    <d v="2025-09-23T00:00:00"/>
    <d v="2025-09-29T00:00:00"/>
    <m/>
    <m/>
    <x v="38"/>
    <x v="38"/>
  </r>
  <r>
    <x v="39"/>
    <x v="38"/>
    <d v="2025-10-11T00:00:00"/>
    <s v="BH/207/20251340"/>
    <m/>
    <s v="00067016"/>
    <s v="Bán hàng cho CÔNG TY CỔ PHẦN THƯƠNG MẠI NỘI THẤT PHÚC ĐẠT theo hóa đơn 00067016"/>
    <n v="955327"/>
    <n v="0"/>
    <n v="76426"/>
    <n v="1031753"/>
    <s v="Bán hàng"/>
    <d v="2025-10-13T00:00:00"/>
    <s v="BC2510/0009"/>
    <n v="0"/>
    <n v="1031753"/>
    <n v="1031753"/>
    <n v="0"/>
    <d v="2025-10-11T00:00:00"/>
    <m/>
    <d v="2025-10-11T00:00:00"/>
    <n v="0"/>
    <m/>
    <s v=""/>
    <s v="Đã thanh toán"/>
    <d v="2025-10-11T00:00:00"/>
    <d v="2025-10-13T00:00:00"/>
    <m/>
    <m/>
    <x v="38"/>
    <x v="38"/>
  </r>
  <r>
    <x v="39"/>
    <x v="38"/>
    <d v="2025-10-31T00:00:00"/>
    <s v="BH2372549"/>
    <m/>
    <s v="00072378"/>
    <s v="Bán hàng cho CÔNG TY CỔ PHẦN THƯƠNG MẠI NỘI THẤT PHÚC ĐẠT theo hóa đơn 00072378"/>
    <n v="874258"/>
    <n v="0"/>
    <n v="69941"/>
    <n v="944199"/>
    <s v="Bán hàng"/>
    <m/>
    <m/>
    <n v="0"/>
    <n v="944199"/>
    <n v="0"/>
    <n v="944199"/>
    <d v="2025-10-31T00:00:00"/>
    <m/>
    <d v="2025-10-31T00:00:00"/>
    <n v="0"/>
    <m/>
    <s v=""/>
    <s v=""/>
    <d v="2025-10-31T00:00:00"/>
    <d v="1899-12-30T00:00:00"/>
    <m/>
    <m/>
    <x v="38"/>
    <x v="38"/>
  </r>
  <r>
    <x v="40"/>
    <x v="39"/>
    <d v="2025-02-21T00:00:00"/>
    <s v="BH2321108"/>
    <m/>
    <m/>
    <s v="ĐƠN KHÁCH LẼ , THANH TOÁN SAU KHI NHẬN HÀNG , CK 5% , SĐT: 0964.866.403"/>
    <n v="2402919"/>
    <n v="120146"/>
    <n v="182622"/>
    <n v="2465395"/>
    <s v="Bán hàng"/>
    <d v="2025-04-05T00:00:00"/>
    <s v="PT2504/0027"/>
    <n v="0"/>
    <n v="2465395"/>
    <n v="2465395"/>
    <n v="0"/>
    <d v="2025-02-21T00:00:00"/>
    <m/>
    <d v="2025-02-21T00:00:00"/>
    <n v="0"/>
    <m/>
    <s v=""/>
    <s v="Đã thanh toán"/>
    <d v="2025-02-21T00:00:00"/>
    <d v="2025-04-05T00:00:00"/>
    <m/>
    <m/>
    <x v="39"/>
    <x v="39"/>
  </r>
  <r>
    <x v="40"/>
    <x v="39"/>
    <d v="2025-04-11T00:00:00"/>
    <s v="BH2322530"/>
    <m/>
    <m/>
    <s v="ĐƠN KHÁCH LẼ , THANH TOÁN SAU KHI NHẬN HÀNG, STK NGƯỜI NHẬN : 103604888897 EM XUYẾN NGÂN HÀNG VIETIN BANK , CK 5% , SĐT: 0964.866.403"/>
    <n v="2067005"/>
    <n v="103350"/>
    <n v="157092"/>
    <n v="2120747"/>
    <s v="Bán hàng"/>
    <d v="2025-04-13T00:00:00"/>
    <s v="PT2504/0047"/>
    <n v="0"/>
    <n v="2120747"/>
    <n v="2120747"/>
    <n v="0"/>
    <d v="2025-04-11T00:00:00"/>
    <m/>
    <d v="2025-04-11T00:00:00"/>
    <n v="0"/>
    <m/>
    <s v=""/>
    <s v="Đã thanh toán"/>
    <d v="2025-04-11T00:00:00"/>
    <d v="2025-04-13T00:00:00"/>
    <m/>
    <m/>
    <x v="39"/>
    <x v="39"/>
  </r>
  <r>
    <x v="40"/>
    <x v="39"/>
    <d v="2025-07-03T00:00:00"/>
    <s v="BH2325110"/>
    <m/>
    <m/>
    <s v="ĐƠN KHÁCH LẼ , THANH TOÁN SAU KHI NHẬN HÀNG, STK NGƯỜI NHẬN : 103604888897 EM XUYẾN NGÂN HÀNG VIETIN BANK , CK 5% , SĐT: 0964.866.403"/>
    <n v="2770075"/>
    <n v="138504"/>
    <n v="210526"/>
    <n v="2842097"/>
    <s v="Bán hàng"/>
    <d v="2025-07-30T00:00:00"/>
    <s v="PT2507/0058"/>
    <n v="0"/>
    <n v="2842097"/>
    <n v="2842097"/>
    <n v="0"/>
    <d v="2025-07-03T00:00:00"/>
    <m/>
    <d v="2025-07-03T00:00:00"/>
    <n v="0"/>
    <m/>
    <s v=""/>
    <s v="Đã thanh toán"/>
    <d v="2025-07-03T00:00:00"/>
    <d v="2025-07-30T00:00:00"/>
    <m/>
    <m/>
    <x v="39"/>
    <x v="39"/>
  </r>
  <r>
    <x v="40"/>
    <x v="39"/>
    <d v="2025-08-01T00:00:00"/>
    <s v="BH2326098"/>
    <m/>
    <m/>
    <s v="ĐƠN KHÁCH LẼ , THANH TOÁN SAU KHI NHẬN HÀNG, STK NGƯỜI NHẬN : 103604888897 EM XUYẾN NGÂN HÀNG VIETIN BANK , CK 5% , SĐT: 0964.866.403"/>
    <n v="2023910"/>
    <n v="101196"/>
    <n v="153817"/>
    <n v="2076531"/>
    <s v="Bán hàng"/>
    <d v="2025-08-14T00:00:00"/>
    <s v="PT/C6-0026"/>
    <n v="0"/>
    <n v="2076531"/>
    <n v="2076531"/>
    <n v="0"/>
    <d v="2025-08-01T00:00:00"/>
    <m/>
    <d v="2025-08-01T00:00:00"/>
    <n v="0"/>
    <m/>
    <s v=""/>
    <s v="Đã thanh toán"/>
    <d v="2025-08-01T00:00:00"/>
    <d v="2025-08-14T00:00:00"/>
    <m/>
    <m/>
    <x v="39"/>
    <x v="39"/>
  </r>
  <r>
    <x v="40"/>
    <x v="39"/>
    <d v="2025-08-25T00:00:00"/>
    <s v="BH2328789"/>
    <m/>
    <m/>
    <s v="ĐƠN KHÁCH LẼ , THANH TOÁN SAU KHI NHẬN HÀNG, STK NGƯỜI NHẬN : 103604888897 EM XUYẾN NGÂN HÀNG VIETIN BANK , CK 5% , SĐT: 0964.866.403"/>
    <n v="3501644"/>
    <n v="175082"/>
    <n v="266125"/>
    <n v="3592687"/>
    <s v="Bán hàng"/>
    <d v="2025-10-20T00:00:00"/>
    <s v="BC2210-0029"/>
    <n v="0"/>
    <n v="3592687"/>
    <n v="3245925"/>
    <n v="346762"/>
    <d v="2025-08-25T00:00:00"/>
    <m/>
    <d v="2025-08-25T00:00:00"/>
    <n v="0"/>
    <m/>
    <s v=""/>
    <s v=""/>
    <d v="2025-08-25T00:00:00"/>
    <d v="2025-10-20T00:00:00"/>
    <m/>
    <m/>
    <x v="39"/>
    <x v="39"/>
  </r>
  <r>
    <x v="40"/>
    <x v="39"/>
    <d v="2025-10-20T00:00:00"/>
    <s v="HN/HT22102502"/>
    <m/>
    <m/>
    <s v="ĐÃ KIỂM TRA - HÀNG TRẢ - Chumi Mart - KL00174"/>
    <m/>
    <m/>
    <m/>
    <n v="379695"/>
    <s v="Hàng trả"/>
    <d v="2025-10-20T00:00:00"/>
    <s v="BC2210-0029"/>
    <n v="0"/>
    <n v="-379695"/>
    <n v="-379695"/>
    <n v="0"/>
    <d v="2025-10-20T00:00:00"/>
    <m/>
    <d v="2025-10-20T00:00:00"/>
    <n v="0"/>
    <m/>
    <s v=""/>
    <s v="Đã thanh toán"/>
    <d v="2025-10-20T00:00:00"/>
    <d v="2025-10-20T00:00:00"/>
    <m/>
    <s v="chưa ghi nhận"/>
    <x v="39"/>
    <x v="39"/>
  </r>
  <r>
    <x v="40"/>
    <x v="39"/>
    <d v="2025-10-18T00:00:00"/>
    <s v="BH2362683"/>
    <m/>
    <m/>
    <s v="ĐƠN KHÁCH LẼ , THANH TOÁN SAU KHI NHẬN HÀNG, STK NGƯỜI NHẬN : 103604888897 EM XUYẾN NGÂN HÀNG VIETIN BANK , CK 5% , SĐT: 0964.866.403"/>
    <n v="2579200"/>
    <n v="128960"/>
    <n v="196019"/>
    <n v="2646259"/>
    <s v="Bán hàng"/>
    <d v="2025-10-20T00:00:00"/>
    <s v="BC2210-0030"/>
    <n v="0"/>
    <n v="2646259"/>
    <n v="2646259"/>
    <n v="0"/>
    <d v="2025-10-18T00:00:00"/>
    <m/>
    <d v="2025-10-18T00:00:00"/>
    <n v="0"/>
    <m/>
    <s v=""/>
    <s v="Đã thanh toán"/>
    <d v="2025-10-18T00:00:00"/>
    <d v="2025-10-20T00:00:00"/>
    <m/>
    <m/>
    <x v="39"/>
    <x v="39"/>
  </r>
  <r>
    <x v="41"/>
    <x v="40"/>
    <d v="2025-03-13T00:00:00"/>
    <s v="BH2321633"/>
    <m/>
    <m/>
    <s v="ĐƠN KHÁCH LẼ Eco xanh Số 81, Đường Nguyễn Hoàng Tôn, Tây Hồ , THANH TOÁN CUỐI THÁNG"/>
    <n v="891001"/>
    <n v="0"/>
    <n v="71280"/>
    <n v="962281"/>
    <s v="Bán hàng"/>
    <m/>
    <m/>
    <n v="0"/>
    <n v="962281"/>
    <n v="0"/>
    <n v="962281"/>
    <d v="2025-03-13T00:00:00"/>
    <m/>
    <d v="2025-03-13T00:00:00"/>
    <n v="0"/>
    <m/>
    <s v=""/>
    <s v=""/>
    <d v="2025-03-13T00:00:00"/>
    <d v="1899-12-30T00:00:00"/>
    <m/>
    <m/>
    <x v="40"/>
    <x v="40"/>
  </r>
  <r>
    <x v="41"/>
    <x v="40"/>
    <d v="2025-08-06T00:00:00"/>
    <s v="BH2326330"/>
    <m/>
    <m/>
    <s v="ĐƠN KHÁCH LẼ Eco xanh Số 81, Đường Nguyễn Hoàng Tôn, Tây Hồ , THANH TOÁN CUỐI THÁNG"/>
    <n v="1000104"/>
    <n v="0"/>
    <n v="80008"/>
    <n v="1080112"/>
    <s v="Bán hàng"/>
    <m/>
    <m/>
    <n v="0"/>
    <n v="1080112"/>
    <n v="0"/>
    <n v="1080112"/>
    <d v="2025-08-06T00:00:00"/>
    <m/>
    <d v="2025-08-06T00:00:00"/>
    <n v="0"/>
    <m/>
    <s v=""/>
    <s v=""/>
    <d v="2025-08-06T00:00:00"/>
    <d v="1899-12-30T00:00:00"/>
    <m/>
    <m/>
    <x v="40"/>
    <x v="40"/>
  </r>
  <r>
    <x v="42"/>
    <x v="41"/>
    <d v="2025-01-15T00:00:00"/>
    <s v="BH2320010"/>
    <m/>
    <m/>
    <s v="ĐƠN KHÁCH LẼ , ĐƠN THỨ 27 GỐI ĐẦU, THANH TOÁN ĐƠN 26 , SĐT:  0982164624"/>
    <n v="3851510"/>
    <n v="0"/>
    <n v="308121"/>
    <n v="4159631"/>
    <s v="Bán hàng"/>
    <d v="2025-07-31T00:00:00"/>
    <s v="PT2507/0060"/>
    <n v="0"/>
    <n v="4159631"/>
    <n v="3919000"/>
    <n v="240631"/>
    <d v="2025-01-15T00:00:00"/>
    <m/>
    <d v="2025-01-15T00:00:00"/>
    <n v="0"/>
    <m/>
    <s v=""/>
    <s v=""/>
    <d v="2025-01-15T00:00:00"/>
    <d v="2025-07-31T00:00:00"/>
    <m/>
    <m/>
    <x v="41"/>
    <x v="41"/>
  </r>
  <r>
    <x v="42"/>
    <x v="41"/>
    <d v="2025-02-10T00:00:00"/>
    <s v="BH2320819"/>
    <m/>
    <m/>
    <s v="ĐƠN KHÁCH LẼ , ĐƠN THỨ 28 GỐI ĐẦU, THANH TOÁN ĐƠN 27 , SĐT:  0982164624"/>
    <n v="2095800"/>
    <n v="0"/>
    <n v="167664"/>
    <n v="2263464"/>
    <s v="Bán hàng"/>
    <d v="2025-02-14T00:00:00"/>
    <s v="PT2502/0037"/>
    <n v="0"/>
    <n v="2263464"/>
    <n v="2070000"/>
    <n v="193464"/>
    <d v="2025-02-10T00:00:00"/>
    <m/>
    <d v="2025-02-10T00:00:00"/>
    <n v="0"/>
    <m/>
    <s v=""/>
    <s v=""/>
    <d v="2025-02-10T00:00:00"/>
    <d v="2025-02-14T00:00:00"/>
    <m/>
    <m/>
    <x v="41"/>
    <x v="41"/>
  </r>
  <r>
    <x v="42"/>
    <x v="41"/>
    <d v="2025-03-27T00:00:00"/>
    <s v="BH2322068"/>
    <m/>
    <m/>
    <s v="ĐƠN KHÁCH LẼ , ĐƠN THỨ 29 GỐI ĐẦU, THANH TOÁN ĐƠN 28 , SĐT:  0982164624"/>
    <n v="896040"/>
    <n v="0"/>
    <n v="71683"/>
    <n v="967723"/>
    <s v="Bán hàng"/>
    <d v="2025-03-29T00:00:00"/>
    <s v="PT2503/0078"/>
    <n v="0"/>
    <n v="967723"/>
    <n v="967723"/>
    <n v="0"/>
    <d v="2025-03-27T00:00:00"/>
    <m/>
    <d v="2025-03-27T00:00:00"/>
    <n v="0"/>
    <m/>
    <s v=""/>
    <s v="Đã thanh toán"/>
    <d v="2025-03-27T00:00:00"/>
    <d v="2025-03-29T00:00:00"/>
    <m/>
    <m/>
    <x v="41"/>
    <x v="41"/>
  </r>
  <r>
    <x v="42"/>
    <x v="41"/>
    <d v="2025-05-21T00:00:00"/>
    <s v="BH2323723"/>
    <m/>
    <m/>
    <s v="ĐƠN KHÁCH LẼ , ĐƠN THỨ 30 GỐI ĐẦU, THANH TOÁN ĐƠN 29 , SĐT:  0982164624"/>
    <n v="1707427"/>
    <n v="0"/>
    <n v="136594"/>
    <n v="1844021"/>
    <s v="Bán hàng"/>
    <d v="2025-05-23T00:00:00"/>
    <s v="PT2505/0051"/>
    <n v="0"/>
    <n v="1844021"/>
    <n v="1844000"/>
    <n v="21"/>
    <d v="2025-05-21T00:00:00"/>
    <m/>
    <d v="2025-05-21T00:00:00"/>
    <n v="0"/>
    <m/>
    <s v=""/>
    <s v=""/>
    <d v="2025-05-21T00:00:00"/>
    <d v="2025-05-23T00:00:00"/>
    <m/>
    <m/>
    <x v="41"/>
    <x v="41"/>
  </r>
  <r>
    <x v="42"/>
    <x v="41"/>
    <d v="2025-07-28T00:00:00"/>
    <s v="BH2326043"/>
    <m/>
    <m/>
    <s v="ĐƠN KHÁCH LẼ , ĐƠN THỨ 31 GỐI ĐẦU, THANH TOÁN ĐƠN 30 , SĐT:  0982164624"/>
    <n v="1035402"/>
    <n v="0"/>
    <n v="82832"/>
    <n v="1118234"/>
    <s v="Bán hàng"/>
    <d v="2025-08-21T00:00:00"/>
    <s v="PT/C6-0057"/>
    <n v="0"/>
    <n v="1118234"/>
    <n v="919000"/>
    <n v="199234"/>
    <d v="2025-07-28T00:00:00"/>
    <m/>
    <d v="2025-07-28T00:00:00"/>
    <n v="0"/>
    <m/>
    <s v=""/>
    <s v=""/>
    <d v="2025-07-28T00:00:00"/>
    <d v="2025-08-21T00:00:00"/>
    <m/>
    <m/>
    <x v="41"/>
    <x v="41"/>
  </r>
  <r>
    <x v="42"/>
    <x v="41"/>
    <d v="2025-08-15T00:00:00"/>
    <s v="BH2327567"/>
    <m/>
    <m/>
    <s v="ĐƠN KHÁCH LẼ , ĐƠN THỨ 32 GỐI ĐẦU, THANH TOÁN ĐƠN 31 , SĐT:  0982164624"/>
    <n v="1084175"/>
    <n v="0"/>
    <n v="86734"/>
    <n v="1170909"/>
    <s v="Bán hàng"/>
    <d v="2025-10-30T00:00:00"/>
    <s v="BC2210-0052"/>
    <n v="0"/>
    <n v="1170909"/>
    <n v="1170909"/>
    <n v="0"/>
    <d v="2025-08-15T00:00:00"/>
    <m/>
    <d v="2025-08-15T00:00:00"/>
    <n v="0"/>
    <m/>
    <s v=""/>
    <s v="Đã thanh toán"/>
    <d v="2025-08-15T00:00:00"/>
    <d v="2025-10-30T00:00:00"/>
    <m/>
    <m/>
    <x v="41"/>
    <x v="41"/>
  </r>
  <r>
    <x v="42"/>
    <x v="41"/>
    <d v="2025-08-30T00:00:00"/>
    <s v="BH2330163"/>
    <m/>
    <m/>
    <s v="Bán hàng Hộ kinh doanh Phúc Hậu (chị Liên sđt 0982164624)"/>
    <n v="1289600"/>
    <n v="0"/>
    <n v="103168"/>
    <n v="1392768"/>
    <s v="Bán hàng"/>
    <d v="2025-09-30T00:00:00"/>
    <s v="PT/C6-0101"/>
    <n v="0"/>
    <n v="1392768"/>
    <n v="972753"/>
    <n v="420015"/>
    <d v="2025-08-30T00:00:00"/>
    <m/>
    <d v="2025-08-30T00:00:00"/>
    <n v="0"/>
    <m/>
    <s v=""/>
    <s v=""/>
    <d v="2025-08-30T00:00:00"/>
    <d v="2025-09-30T00:00:00"/>
    <m/>
    <m/>
    <x v="41"/>
    <x v="41"/>
  </r>
  <r>
    <x v="42"/>
    <x v="41"/>
    <d v="2025-09-20T00:00:00"/>
    <s v="BH20259918"/>
    <m/>
    <m/>
    <s v="Bán hàng Hộ kinh doanh Phúc Hậu (chị Liên sđt 0982164624)"/>
    <n v="775583"/>
    <n v="0"/>
    <n v="62047"/>
    <n v="837630"/>
    <s v="Bán hàng"/>
    <d v="2025-09-30T00:00:00"/>
    <s v="PT/C6-0100"/>
    <n v="0"/>
    <n v="837630"/>
    <n v="372572"/>
    <n v="465058"/>
    <d v="2025-09-20T00:00:00"/>
    <m/>
    <d v="2025-09-20T00:00:00"/>
    <n v="0"/>
    <m/>
    <s v=""/>
    <s v=""/>
    <d v="2025-09-20T00:00:00"/>
    <d v="2025-09-30T00:00:00"/>
    <m/>
    <m/>
    <x v="41"/>
    <x v="41"/>
  </r>
  <r>
    <x v="43"/>
    <x v="42"/>
    <d v="2025-01-15T00:00:00"/>
    <s v="BH2320008"/>
    <m/>
    <m/>
    <s v="ĐƠN KHÁCH LẼ , ĐƠN THỨ 35 GỐI ĐẦU, THANH TOÁN ĐƠN 34, SĐT : 0982164624"/>
    <n v="4747550"/>
    <n v="0"/>
    <n v="379804"/>
    <n v="5127354"/>
    <s v="Bán hàng"/>
    <d v="2025-02-10T00:00:00"/>
    <s v="PT2502/0028"/>
    <n v="0"/>
    <n v="5127354"/>
    <n v="4934000"/>
    <n v="193354"/>
    <d v="2025-01-15T00:00:00"/>
    <m/>
    <d v="2025-01-15T00:00:00"/>
    <n v="0"/>
    <m/>
    <s v=""/>
    <s v=""/>
    <d v="2025-01-15T00:00:00"/>
    <d v="2025-02-10T00:00:00"/>
    <m/>
    <m/>
    <x v="42"/>
    <x v="41"/>
  </r>
  <r>
    <x v="43"/>
    <x v="42"/>
    <d v="2025-02-06T00:00:00"/>
    <s v="BH2320707"/>
    <m/>
    <m/>
    <s v="ĐƠN KHÁCH LẼ , ĐƠN THỨ 35 GỐI ĐẦU, THANH TOÁN ĐƠN 34, SĐT : 0982164624"/>
    <n v="2095800"/>
    <n v="0"/>
    <n v="167664"/>
    <n v="2263464"/>
    <s v="Bán hàng"/>
    <d v="2025-03-24T00:00:00"/>
    <s v="PT2503/0067"/>
    <n v="0"/>
    <n v="2263464"/>
    <n v="2023578"/>
    <n v="239886"/>
    <d v="2025-02-06T00:00:00"/>
    <m/>
    <d v="2025-02-06T00:00:00"/>
    <n v="0"/>
    <m/>
    <s v=""/>
    <s v=""/>
    <d v="2025-02-06T00:00:00"/>
    <d v="2025-03-24T00:00:00"/>
    <m/>
    <m/>
    <x v="42"/>
    <x v="41"/>
  </r>
  <r>
    <x v="43"/>
    <x v="42"/>
    <d v="2025-03-18T00:00:00"/>
    <s v="BH2321821"/>
    <m/>
    <m/>
    <s v="ĐƠN KHÁCH LẼ , ĐƠN THỨ 35 GỐI ĐẦU, THANH TOÁN ĐƠN 34, SĐT : 0982164624"/>
    <n v="1755710"/>
    <n v="0"/>
    <n v="140457"/>
    <n v="1896167"/>
    <s v="Bán hàng"/>
    <d v="2025-04-28T00:00:00"/>
    <s v="PT2504/0084"/>
    <n v="0"/>
    <n v="1896167"/>
    <n v="1654000"/>
    <n v="242167"/>
    <d v="2025-03-18T00:00:00"/>
    <m/>
    <d v="2025-03-18T00:00:00"/>
    <n v="0"/>
    <m/>
    <s v=""/>
    <s v=""/>
    <d v="2025-03-18T00:00:00"/>
    <d v="2025-04-28T00:00:00"/>
    <m/>
    <m/>
    <x v="42"/>
    <x v="41"/>
  </r>
  <r>
    <x v="43"/>
    <x v="42"/>
    <d v="2025-04-25T00:00:00"/>
    <s v="BH2323034"/>
    <m/>
    <m/>
    <s v="ĐƠN KHÁCH LẼ , ĐƠN THỨ 35 GỐI ĐẦU, THANH TOÁN ĐƠN 34, SĐT : 0982164624"/>
    <n v="684486"/>
    <n v="0"/>
    <n v="54759"/>
    <n v="739245"/>
    <s v="Bán hàng"/>
    <d v="2025-05-23T00:00:00"/>
    <s v="PT2505/0054"/>
    <n v="0"/>
    <n v="739245"/>
    <n v="739000"/>
    <n v="245"/>
    <d v="2025-04-25T00:00:00"/>
    <m/>
    <d v="2025-04-25T00:00:00"/>
    <n v="0"/>
    <m/>
    <s v=""/>
    <s v=""/>
    <d v="2025-04-25T00:00:00"/>
    <d v="2025-05-23T00:00:00"/>
    <m/>
    <m/>
    <x v="42"/>
    <x v="41"/>
  </r>
  <r>
    <x v="43"/>
    <x v="42"/>
    <d v="2025-05-21T00:00:00"/>
    <s v="BH2323724"/>
    <m/>
    <m/>
    <s v="ĐƠN KHÁCH LẼ , ĐƠN THỨ 35 GỐI ĐẦU, THANH TOÁN ĐƠN 34, SĐT : 0982164624"/>
    <n v="1818485"/>
    <n v="0"/>
    <n v="145479"/>
    <n v="1963964"/>
    <s v="Bán hàng"/>
    <d v="2025-07-04T00:00:00"/>
    <s v="PT2507/0003"/>
    <n v="0"/>
    <n v="1963964"/>
    <n v="1963000"/>
    <n v="964"/>
    <d v="2025-05-21T00:00:00"/>
    <m/>
    <d v="2025-05-21T00:00:00"/>
    <n v="0"/>
    <m/>
    <s v=""/>
    <s v=""/>
    <d v="2025-05-21T00:00:00"/>
    <d v="2025-07-04T00:00:00"/>
    <m/>
    <m/>
    <x v="42"/>
    <x v="41"/>
  </r>
  <r>
    <x v="43"/>
    <x v="42"/>
    <d v="2025-07-02T00:00:00"/>
    <s v="BH2325060"/>
    <m/>
    <m/>
    <s v="ĐƠN KHÁCH LẼ , ĐƠN THỨ 35 GỐI ĐẦU, THANH TOÁN ĐƠN 34, SĐT : 0982164624"/>
    <n v="1818485"/>
    <n v="0"/>
    <n v="145479"/>
    <n v="1963964"/>
    <s v="Bán hàng"/>
    <d v="2025-07-31T00:00:00"/>
    <s v="PT2507/0059"/>
    <n v="0"/>
    <n v="1963964"/>
    <n v="1724000"/>
    <n v="239964"/>
    <d v="2025-07-02T00:00:00"/>
    <m/>
    <d v="2025-07-02T00:00:00"/>
    <n v="0"/>
    <m/>
    <s v=""/>
    <s v=""/>
    <d v="2025-07-02T00:00:00"/>
    <d v="2025-07-31T00:00:00"/>
    <m/>
    <m/>
    <x v="42"/>
    <x v="41"/>
  </r>
  <r>
    <x v="43"/>
    <x v="42"/>
    <d v="2025-07-28T00:00:00"/>
    <s v="BH2326039"/>
    <m/>
    <m/>
    <s v="ĐƠN KHÁCH LẼ , ĐƠN THỨ 35 GỐI ĐẦU, THANH TOÁN ĐƠN 34, SĐT : 0982164624"/>
    <n v="1477735"/>
    <n v="0"/>
    <n v="118219"/>
    <n v="1595954"/>
    <s v="Bán hàng"/>
    <d v="2025-08-23T00:00:00"/>
    <s v="PT/C6-0038"/>
    <n v="0"/>
    <n v="1595954"/>
    <n v="1415954"/>
    <n v="180000"/>
    <d v="2025-07-28T00:00:00"/>
    <m/>
    <d v="2025-07-28T00:00:00"/>
    <n v="0"/>
    <m/>
    <s v=""/>
    <s v=""/>
    <d v="2025-07-28T00:00:00"/>
    <d v="2025-08-23T00:00:00"/>
    <m/>
    <m/>
    <x v="42"/>
    <x v="41"/>
  </r>
  <r>
    <x v="43"/>
    <x v="42"/>
    <d v="2025-08-22T00:00:00"/>
    <s v="BH2328709"/>
    <d v="2025-08-22T00:00:00"/>
    <s v="00054120"/>
    <s v="ĐƠN KHÁCH LẼ , ĐƠN THỨ 35 GỐI ĐẦU, THANH TOÁN ĐƠN 34, SĐT : 0982164624"/>
    <n v="1818485"/>
    <n v="0"/>
    <n v="145479"/>
    <n v="1963964"/>
    <s v="Bán hàng"/>
    <d v="2025-09-06T00:00:00"/>
    <s v="PT/C6-0059"/>
    <n v="0"/>
    <n v="1963964"/>
    <n v="1963964"/>
    <n v="0"/>
    <d v="2025-08-22T00:00:00"/>
    <m/>
    <d v="2025-08-22T00:00:00"/>
    <n v="0"/>
    <m/>
    <s v=""/>
    <s v="Đã thanh toán"/>
    <d v="2025-08-22T00:00:00"/>
    <d v="2025-09-06T00:00:00"/>
    <m/>
    <m/>
    <x v="42"/>
    <x v="41"/>
  </r>
  <r>
    <x v="43"/>
    <x v="42"/>
    <d v="2025-08-30T00:00:00"/>
    <s v="BH2330162"/>
    <d v="2025-08-30T00:00:00"/>
    <s v="00056334"/>
    <s v="ĐƠN KHÁCH LẼ , ĐƠN THỨ 35 GỐI ĐẦU, THANH TOÁN ĐƠN 34, SĐT : 0982164624"/>
    <n v="3484355"/>
    <n v="0"/>
    <n v="278748"/>
    <n v="3763103"/>
    <s v="Bán hàng"/>
    <d v="2025-10-24T00:00:00"/>
    <s v="BC2210-0035"/>
    <n v="0"/>
    <n v="3763103"/>
    <n v="3763103"/>
    <n v="0"/>
    <d v="2025-08-30T00:00:00"/>
    <m/>
    <d v="2025-08-30T00:00:00"/>
    <n v="0"/>
    <m/>
    <s v=""/>
    <s v="Đã thanh toán"/>
    <d v="2025-08-30T00:00:00"/>
    <d v="2025-10-24T00:00:00"/>
    <m/>
    <m/>
    <x v="42"/>
    <x v="41"/>
  </r>
  <r>
    <x v="43"/>
    <x v="42"/>
    <d v="2025-10-14T00:00:00"/>
    <s v="BH2362074"/>
    <d v="2025-10-14T00:00:00"/>
    <n v="67169"/>
    <s v="Bán hàng cho HỘ KINH DOANH PHÚC HẬU theo hóa đơn 00067169"/>
    <n v="1818485"/>
    <n v="0"/>
    <n v="145479"/>
    <n v="1963964"/>
    <s v="Bán hàng"/>
    <m/>
    <m/>
    <n v="0"/>
    <n v="1963964"/>
    <n v="0"/>
    <n v="1963964"/>
    <d v="2025-10-14T00:00:00"/>
    <m/>
    <d v="2025-10-14T00:00:00"/>
    <n v="0"/>
    <m/>
    <s v=""/>
    <s v=""/>
    <d v="2025-10-14T00:00:00"/>
    <d v="1899-12-30T00:00:00"/>
    <m/>
    <m/>
    <x v="42"/>
    <x v="41"/>
  </r>
  <r>
    <x v="43"/>
    <x v="42"/>
    <d v="2025-01-18T00:00:00"/>
    <s v="HBTL25010030"/>
    <m/>
    <m/>
    <s v="Hàng trả"/>
    <m/>
    <n v="0"/>
    <n v="0"/>
    <n v="319190"/>
    <s v="Hàng trả"/>
    <d v="2025-02-10T00:00:00"/>
    <s v="PT2502/0028"/>
    <n v="0"/>
    <n v="-319190"/>
    <n v="-319190"/>
    <n v="0"/>
    <d v="2025-01-18T00:00:00"/>
    <m/>
    <d v="2025-01-18T00:00:00"/>
    <n v="0"/>
    <m/>
    <s v=""/>
    <s v="Đã thanh toán"/>
    <d v="2025-01-18T00:00:00"/>
    <d v="2025-02-10T00:00:00"/>
    <m/>
    <m/>
    <x v="42"/>
    <x v="41"/>
  </r>
  <r>
    <x v="43"/>
    <x v="42"/>
    <d v="2025-02-08T00:00:00"/>
    <s v="HBTL25010224"/>
    <m/>
    <m/>
    <s v="Hàng trả"/>
    <m/>
    <n v="0"/>
    <n v="0"/>
    <n v="199248"/>
    <s v="Hàng trả"/>
    <d v="2025-02-10T00:00:00"/>
    <s v="PT2502/0028"/>
    <n v="0"/>
    <n v="-199248"/>
    <n v="-199248"/>
    <n v="0"/>
    <d v="2025-02-08T00:00:00"/>
    <m/>
    <d v="2025-02-08T00:00:00"/>
    <n v="0"/>
    <m/>
    <s v=""/>
    <s v="Đã thanh toán"/>
    <d v="2025-02-08T00:00:00"/>
    <d v="2025-02-10T00:00:00"/>
    <m/>
    <m/>
    <x v="42"/>
    <x v="41"/>
  </r>
  <r>
    <x v="43"/>
    <x v="42"/>
    <d v="2025-04-28T00:00:00"/>
    <s v="HBTL25011265"/>
    <m/>
    <m/>
    <s v="Hàng trả"/>
    <m/>
    <n v="0"/>
    <n v="0"/>
    <n v="241895"/>
    <s v="Hàng trả"/>
    <d v="2025-04-28T00:00:00"/>
    <s v="PT2504/0084"/>
    <n v="0"/>
    <n v="-241895"/>
    <n v="-241895"/>
    <n v="0"/>
    <d v="2025-04-28T00:00:00"/>
    <m/>
    <d v="2025-04-28T00:00:00"/>
    <n v="0"/>
    <m/>
    <s v=""/>
    <s v="Đã thanh toán"/>
    <d v="2025-04-28T00:00:00"/>
    <d v="2025-04-28T00:00:00"/>
    <m/>
    <m/>
    <x v="42"/>
    <x v="41"/>
  </r>
  <r>
    <x v="43"/>
    <x v="42"/>
    <d v="2025-07-30T00:00:00"/>
    <s v="HBTL25012546"/>
    <m/>
    <m/>
    <s v="Hàng trả"/>
    <m/>
    <n v="0"/>
    <n v="0"/>
    <n v="239885"/>
    <s v="Hàng trả"/>
    <d v="2025-07-31T00:00:00"/>
    <s v="PT2507/0059"/>
    <n v="0"/>
    <n v="-239885"/>
    <n v="-239885"/>
    <n v="0"/>
    <d v="2025-07-30T00:00:00"/>
    <m/>
    <d v="2025-07-30T00:00:00"/>
    <n v="0"/>
    <m/>
    <s v=""/>
    <s v="Đã thanh toán"/>
    <d v="2025-07-30T00:00:00"/>
    <d v="2025-07-31T00:00:00"/>
    <m/>
    <m/>
    <x v="42"/>
    <x v="41"/>
  </r>
  <r>
    <x v="43"/>
    <x v="42"/>
    <d v="2025-08-23T00:00:00"/>
    <s v="HBTL25012945"/>
    <m/>
    <m/>
    <s v="Hàng trả"/>
    <m/>
    <n v="0"/>
    <n v="0"/>
    <n v="179986"/>
    <s v="Hàng trả"/>
    <d v="2025-08-23T00:00:00"/>
    <s v="PT/C6-0038"/>
    <n v="0"/>
    <n v="-179986"/>
    <n v="-179986"/>
    <n v="0"/>
    <d v="2025-08-23T00:00:00"/>
    <m/>
    <d v="2025-08-23T00:00:00"/>
    <n v="0"/>
    <m/>
    <s v=""/>
    <s v="Đã thanh toán"/>
    <d v="2025-08-23T00:00:00"/>
    <d v="2025-08-23T00:00:00"/>
    <m/>
    <m/>
    <x v="42"/>
    <x v="41"/>
  </r>
  <r>
    <x v="43"/>
    <x v="42"/>
    <d v="2025-07-31T00:00:00"/>
    <s v="HBTL25012547"/>
    <m/>
    <m/>
    <s v="Hàng trả"/>
    <m/>
    <n v="0"/>
    <n v="0"/>
    <n v="239885"/>
    <s v="Hàng trả"/>
    <d v="2025-07-31T00:00:00"/>
    <s v="PT2507/0060"/>
    <n v="0"/>
    <n v="-239885"/>
    <n v="-239885"/>
    <n v="0"/>
    <d v="2025-07-31T00:00:00"/>
    <m/>
    <d v="2025-07-31T00:00:00"/>
    <n v="0"/>
    <m/>
    <s v=""/>
    <s v="Đã thanh toán"/>
    <d v="2025-07-31T00:00:00"/>
    <d v="2025-07-31T00:00:00"/>
    <m/>
    <m/>
    <x v="42"/>
    <x v="41"/>
  </r>
  <r>
    <x v="43"/>
    <x v="42"/>
    <d v="2025-02-14T00:00:00"/>
    <s v="HBTL25010225"/>
    <m/>
    <m/>
    <s v="Hàng trả"/>
    <m/>
    <n v="0"/>
    <n v="0"/>
    <n v="199248"/>
    <s v="Hàng trả"/>
    <d v="2025-02-14T00:00:00"/>
    <s v="PT2502/0037"/>
    <n v="0"/>
    <n v="-199248"/>
    <n v="-199248"/>
    <n v="0"/>
    <d v="2025-02-14T00:00:00"/>
    <m/>
    <d v="2025-02-14T00:00:00"/>
    <n v="0"/>
    <m/>
    <s v=""/>
    <s v="Đã thanh toán"/>
    <d v="2025-02-14T00:00:00"/>
    <d v="2025-02-14T00:00:00"/>
    <m/>
    <m/>
    <x v="42"/>
    <x v="41"/>
  </r>
  <r>
    <x v="43"/>
    <x v="42"/>
    <d v="2025-07-28T00:00:00"/>
    <s v="HBTL2508001779"/>
    <m/>
    <m/>
    <s v="Hàng trả"/>
    <m/>
    <n v="0"/>
    <n v="0"/>
    <n v="199248"/>
    <s v="Hàng trả"/>
    <d v="2025-08-21T00:00:00"/>
    <s v="PT/C6-0057"/>
    <n v="0"/>
    <n v="-199248"/>
    <n v="-199248"/>
    <n v="0"/>
    <d v="2025-07-28T00:00:00"/>
    <m/>
    <d v="2025-07-28T00:00:00"/>
    <n v="0"/>
    <m/>
    <s v=""/>
    <s v="Đã thanh toán"/>
    <d v="2025-07-28T00:00:00"/>
    <d v="2025-08-21T00:00:00"/>
    <m/>
    <m/>
    <x v="42"/>
    <x v="41"/>
  </r>
  <r>
    <x v="43"/>
    <x v="42"/>
    <d v="2025-09-27T00:00:00"/>
    <s v="HN/HT2025090297"/>
    <m/>
    <m/>
    <s v="Hàng trả"/>
    <m/>
    <n v="0"/>
    <n v="0"/>
    <n v="480055"/>
    <s v="Hàng trả"/>
    <d v="2025-09-30T00:00:00"/>
    <s v="PT/C6-0100"/>
    <n v="0"/>
    <n v="-480055"/>
    <n v="-480055"/>
    <n v="0"/>
    <d v="2025-09-27T00:00:00"/>
    <m/>
    <d v="2025-09-27T00:00:00"/>
    <n v="0"/>
    <m/>
    <s v=""/>
    <s v="Đã thanh toán"/>
    <d v="2025-09-27T00:00:00"/>
    <d v="2025-09-30T00:00:00"/>
    <m/>
    <m/>
    <x v="42"/>
    <x v="41"/>
  </r>
  <r>
    <x v="43"/>
    <x v="42"/>
    <d v="2025-09-30T00:00:00"/>
    <s v="HN/HT2025090296"/>
    <m/>
    <m/>
    <s v="Hàng trả"/>
    <m/>
    <n v="0"/>
    <n v="0"/>
    <n v="420013"/>
    <s v="Hàng trả"/>
    <d v="2025-09-30T00:00:00"/>
    <s v="PT/C6-0101"/>
    <n v="0"/>
    <n v="-420013"/>
    <n v="-420013"/>
    <n v="0"/>
    <d v="2025-09-30T00:00:00"/>
    <m/>
    <d v="2025-09-30T00:00:00"/>
    <n v="0"/>
    <m/>
    <s v=""/>
    <s v="Đã thanh toán"/>
    <d v="2025-09-30T00:00:00"/>
    <d v="2025-09-30T00:00:00"/>
    <m/>
    <m/>
    <x v="42"/>
    <x v="41"/>
  </r>
  <r>
    <x v="44"/>
    <x v="43"/>
    <d v="2025-02-13T00:00:00"/>
    <s v="BH2320934"/>
    <m/>
    <m/>
    <s v="ĐƠN KHÁCH LẺ C6, THANH TOÁN LUN, CK 5% SDT: 0368768338 CHỊ THẮM"/>
    <n v="2956290"/>
    <n v="147815"/>
    <n v="224678"/>
    <n v="3033153"/>
    <s v="Bán hàng"/>
    <d v="2025-03-13T00:00:00"/>
    <s v="PT2503/0051"/>
    <n v="0"/>
    <n v="3033153"/>
    <n v="2493813"/>
    <n v="539340"/>
    <d v="2025-02-13T00:00:00"/>
    <m/>
    <d v="2025-02-13T00:00:00"/>
    <n v="0"/>
    <m/>
    <s v=""/>
    <s v=""/>
    <d v="2025-02-13T00:00:00"/>
    <d v="2025-03-13T00:00:00"/>
    <m/>
    <m/>
    <x v="43"/>
    <x v="42"/>
  </r>
  <r>
    <x v="44"/>
    <x v="43"/>
    <d v="2025-03-12T00:00:00"/>
    <s v="BH2321596"/>
    <m/>
    <m/>
    <s v="ĐƠN KHÁCH LẺ C6, THANH TOÁN LUN, CK 5% SDT: 0368768338 CHỊ THẮM"/>
    <n v="1329050"/>
    <n v="66453"/>
    <n v="101008"/>
    <n v="1363605"/>
    <s v="Bán hàng"/>
    <d v="2025-04-18T00:00:00"/>
    <s v="PT2504/0064"/>
    <n v="0"/>
    <n v="1363605"/>
    <n v="1363606"/>
    <n v="-1"/>
    <d v="2025-03-12T00:00:00"/>
    <m/>
    <d v="2025-03-12T00:00:00"/>
    <n v="0"/>
    <m/>
    <s v=""/>
    <s v=""/>
    <d v="2025-03-12T00:00:00"/>
    <d v="2025-04-18T00:00:00"/>
    <m/>
    <m/>
    <x v="43"/>
    <x v="42"/>
  </r>
  <r>
    <x v="44"/>
    <x v="43"/>
    <d v="2025-04-09T00:00:00"/>
    <s v="BH2322418"/>
    <m/>
    <m/>
    <s v="ĐƠN KHÁCH LẺ C6, THANH TOÁN LUN, CK 5% SDT: 0368768338 CHỊ THẮM"/>
    <n v="773892"/>
    <n v="38695"/>
    <n v="58816"/>
    <n v="794013"/>
    <s v="Bán hàng"/>
    <d v="2025-08-07T00:00:00"/>
    <s v="PT/C6-0010"/>
    <n v="0"/>
    <n v="794013"/>
    <n v="545161"/>
    <n v="248852"/>
    <d v="2025-04-09T00:00:00"/>
    <m/>
    <d v="2025-04-09T00:00:00"/>
    <n v="0"/>
    <m/>
    <s v=""/>
    <s v=""/>
    <d v="2025-04-09T00:00:00"/>
    <d v="2025-08-07T00:00:00"/>
    <m/>
    <m/>
    <x v="43"/>
    <x v="42"/>
  </r>
  <r>
    <x v="44"/>
    <x v="43"/>
    <d v="2025-06-16T00:00:00"/>
    <s v="BH2324531"/>
    <m/>
    <m/>
    <s v="ĐƠN KHÁCH LẺ C6, THANH TOÁN LUN, CK 5% SDT: 0368768338 CHỊ THẮM"/>
    <n v="1024237"/>
    <n v="51212"/>
    <n v="77842"/>
    <n v="1050867"/>
    <s v="Bán hàng"/>
    <d v="2025-07-24T00:00:00"/>
    <s v="PT2507/0047"/>
    <n v="0"/>
    <n v="1050867"/>
    <n v="688000"/>
    <n v="362867"/>
    <d v="2025-06-16T00:00:00"/>
    <m/>
    <d v="2025-06-16T00:00:00"/>
    <n v="0"/>
    <m/>
    <s v=""/>
    <s v=""/>
    <d v="2025-06-16T00:00:00"/>
    <d v="2025-07-24T00:00:00"/>
    <m/>
    <m/>
    <x v="43"/>
    <x v="42"/>
  </r>
  <r>
    <x v="44"/>
    <x v="43"/>
    <d v="2025-07-24T00:00:00"/>
    <s v="BH2325920"/>
    <m/>
    <m/>
    <s v="ĐƠN KHÁCH LẺ C6, THANH TOÁN LUN, CK 5% SDT: 0368768338 CHỊ THẮM"/>
    <n v="773760"/>
    <n v="38688"/>
    <n v="58806"/>
    <n v="793878"/>
    <s v="Bán hàng"/>
    <d v="2025-10-17T00:00:00"/>
    <s v="BC2210-0027"/>
    <n v="0"/>
    <n v="793878"/>
    <n v="734929"/>
    <n v="58949"/>
    <d v="2025-07-24T00:00:00"/>
    <m/>
    <d v="2025-07-24T00:00:00"/>
    <n v="0"/>
    <m/>
    <s v=""/>
    <s v=""/>
    <d v="2025-07-24T00:00:00"/>
    <d v="2025-10-17T00:00:00"/>
    <m/>
    <m/>
    <x v="43"/>
    <x v="42"/>
  </r>
  <r>
    <x v="44"/>
    <x v="43"/>
    <d v="2025-03-10T00:00:00"/>
    <s v="HBTL25010704"/>
    <m/>
    <m/>
    <s v="Hàng trả"/>
    <m/>
    <n v="0"/>
    <n v="0"/>
    <n v="325583"/>
    <s v="Hàng trả"/>
    <m/>
    <m/>
    <n v="0"/>
    <n v="-325583"/>
    <n v="0"/>
    <n v="-325583"/>
    <d v="2025-03-10T00:00:00"/>
    <m/>
    <d v="2025-03-10T00:00:00"/>
    <n v="0"/>
    <m/>
    <s v=""/>
    <s v=""/>
    <d v="2025-03-10T00:00:00"/>
    <d v="1899-12-30T00:00:00"/>
    <m/>
    <m/>
    <x v="43"/>
    <x v="42"/>
  </r>
  <r>
    <x v="44"/>
    <x v="43"/>
    <d v="2025-03-10T00:00:00"/>
    <s v="HBTL25010705"/>
    <m/>
    <m/>
    <s v="Hàng trả"/>
    <m/>
    <n v="0"/>
    <n v="0"/>
    <n v="100364"/>
    <s v="Hàng trả"/>
    <m/>
    <m/>
    <n v="0"/>
    <n v="-100364"/>
    <n v="0"/>
    <n v="-100364"/>
    <d v="2025-03-10T00:00:00"/>
    <m/>
    <d v="2025-03-10T00:00:00"/>
    <n v="0"/>
    <m/>
    <s v=""/>
    <s v=""/>
    <d v="2025-03-10T00:00:00"/>
    <d v="1899-12-30T00:00:00"/>
    <m/>
    <m/>
    <x v="43"/>
    <x v="42"/>
  </r>
  <r>
    <x v="44"/>
    <x v="43"/>
    <d v="2025-03-13T00:00:00"/>
    <s v="HBTL25010708"/>
    <m/>
    <m/>
    <s v="Hàng trả"/>
    <m/>
    <n v="0"/>
    <n v="0"/>
    <n v="539337"/>
    <s v="Hàng trả"/>
    <d v="2025-03-13T00:00:00"/>
    <s v="PT2503/0051"/>
    <n v="0"/>
    <n v="-539337"/>
    <n v="-539337"/>
    <n v="0"/>
    <d v="2025-03-13T00:00:00"/>
    <m/>
    <d v="2025-03-13T00:00:00"/>
    <n v="0"/>
    <m/>
    <s v=""/>
    <s v="Đã thanh toán"/>
    <d v="2025-03-13T00:00:00"/>
    <d v="2025-03-13T00:00:00"/>
    <m/>
    <m/>
    <x v="43"/>
    <x v="42"/>
  </r>
  <r>
    <x v="44"/>
    <x v="43"/>
    <d v="2025-08-07T00:00:00"/>
    <s v="BTLHN2304/107"/>
    <m/>
    <m/>
    <s v="Hàng trả"/>
    <m/>
    <n v="0"/>
    <n v="0"/>
    <n v="248853"/>
    <s v="Hàng trả"/>
    <d v="2025-08-07T00:00:00"/>
    <s v="PT/C6-0010"/>
    <n v="0"/>
    <n v="-248853"/>
    <n v="-248853"/>
    <n v="0"/>
    <d v="2025-08-07T00:00:00"/>
    <m/>
    <d v="2025-08-07T00:00:00"/>
    <n v="0"/>
    <m/>
    <s v=""/>
    <s v="Đã thanh toán"/>
    <d v="2025-08-07T00:00:00"/>
    <d v="2025-08-07T00:00:00"/>
    <m/>
    <m/>
    <x v="43"/>
    <x v="42"/>
  </r>
  <r>
    <x v="44"/>
    <x v="43"/>
    <d v="2025-07-23T00:00:00"/>
    <s v="HBTL25012144"/>
    <m/>
    <m/>
    <s v="Hàng trả"/>
    <m/>
    <n v="0"/>
    <n v="0"/>
    <n v="360271"/>
    <s v="Hàng trả"/>
    <d v="2025-07-24T00:00:00"/>
    <s v="PT2507/0047"/>
    <n v="0"/>
    <n v="-360271"/>
    <n v="-360271"/>
    <n v="0"/>
    <d v="2025-07-23T00:00:00"/>
    <m/>
    <d v="2025-07-23T00:00:00"/>
    <n v="0"/>
    <m/>
    <s v=""/>
    <s v="Đã thanh toán"/>
    <d v="2025-07-23T00:00:00"/>
    <d v="2025-07-24T00:00:00"/>
    <m/>
    <m/>
    <x v="43"/>
    <x v="42"/>
  </r>
  <r>
    <x v="44"/>
    <x v="43"/>
    <d v="2025-10-17T00:00:00"/>
    <s v="HN/HTBH2325920"/>
    <m/>
    <m/>
    <s v="Hàng trả"/>
    <m/>
    <n v="0"/>
    <n v="0"/>
    <n v="58098"/>
    <s v="Hàng trả"/>
    <d v="2025-10-17T00:00:00"/>
    <s v="BC2210-0027"/>
    <n v="0"/>
    <n v="-58098"/>
    <n v="-58098"/>
    <n v="0"/>
    <d v="2025-10-17T00:00:00"/>
    <m/>
    <d v="2025-10-17T00:00:00"/>
    <n v="0"/>
    <m/>
    <s v=""/>
    <s v="Đã thanh toán"/>
    <d v="2025-10-17T00:00:00"/>
    <d v="2025-10-17T00:00:00"/>
    <m/>
    <m/>
    <x v="43"/>
    <x v="42"/>
  </r>
  <r>
    <x v="45"/>
    <x v="36"/>
    <d v="2025-01-13T00:00:00"/>
    <s v="BH2319856"/>
    <m/>
    <m/>
    <s v="ĐƠN KHÁCH LẼ C6 , ĐƠN THỨ 18 GỐI ĐẦU , THANH TOÁN ĐƠN THỨ 19,  SĐT:  0888807469 Phương"/>
    <n v="1616210"/>
    <n v="0"/>
    <n v="129297"/>
    <n v="1745507"/>
    <s v="Bán hàng"/>
    <d v="2025-04-08T00:00:00"/>
    <s v="PT2504/0038"/>
    <n v="0"/>
    <n v="1745507"/>
    <n v="1745507"/>
    <n v="0"/>
    <d v="2025-01-13T00:00:00"/>
    <m/>
    <d v="2025-01-13T00:00:00"/>
    <n v="0"/>
    <m/>
    <s v=""/>
    <s v="Đã thanh toán"/>
    <d v="2025-01-13T00:00:00"/>
    <d v="2025-04-08T00:00:00"/>
    <m/>
    <m/>
    <x v="44"/>
    <x v="43"/>
  </r>
  <r>
    <x v="45"/>
    <x v="36"/>
    <d v="2025-02-25T00:00:00"/>
    <s v="BH2321170"/>
    <m/>
    <m/>
    <s v="ĐƠN KHÁCH LẼ C6 , ĐƠN THỨ 19 GỐI ĐẦU , THANH TOÁN ĐƠN THỨ 18,  SĐT:  0888807469 Phương"/>
    <n v="797887"/>
    <n v="0"/>
    <n v="63831"/>
    <n v="861718"/>
    <s v="Bán hàng"/>
    <d v="2025-04-08T00:00:00"/>
    <s v="PT2504/0037"/>
    <n v="0"/>
    <n v="861718"/>
    <n v="861718"/>
    <n v="0"/>
    <d v="2025-02-25T00:00:00"/>
    <m/>
    <d v="2025-02-25T00:00:00"/>
    <n v="0"/>
    <m/>
    <s v=""/>
    <s v="Đã thanh toán"/>
    <d v="2025-02-25T00:00:00"/>
    <d v="2025-04-08T00:00:00"/>
    <m/>
    <m/>
    <x v="44"/>
    <x v="43"/>
  </r>
  <r>
    <x v="45"/>
    <x v="36"/>
    <d v="2025-03-25T00:00:00"/>
    <s v="BH2322011"/>
    <m/>
    <m/>
    <s v="ĐƠN KHÁCH LẼ C6 , ĐƠN THỨ 20  GỐI ĐẦU , THANH TOÁN ĐƠN THỨ 19,  SĐT:  0888807469 Phương"/>
    <n v="803944"/>
    <n v="0"/>
    <n v="64316"/>
    <n v="868260"/>
    <s v="Bán hàng"/>
    <d v="2025-04-11T00:00:00"/>
    <s v="PT2504/0057"/>
    <n v="0"/>
    <n v="868260"/>
    <n v="586000"/>
    <n v="282260"/>
    <d v="2025-03-25T00:00:00"/>
    <m/>
    <d v="2025-03-25T00:00:00"/>
    <n v="0"/>
    <m/>
    <s v=""/>
    <s v=""/>
    <d v="2025-03-25T00:00:00"/>
    <d v="2025-04-11T00:00:00"/>
    <m/>
    <m/>
    <x v="44"/>
    <x v="43"/>
  </r>
  <r>
    <x v="45"/>
    <x v="36"/>
    <d v="2025-04-09T00:00:00"/>
    <s v="BH2322417"/>
    <m/>
    <m/>
    <s v="ĐƠN KHÁCH LẼ C6 , ĐƠN THỨ 21  GỐI ĐẦU , THANH TOÁN ĐƠN THỨ 20,  SĐT:  0888807469 Phương"/>
    <n v="1136670"/>
    <n v="0"/>
    <n v="90934"/>
    <n v="1227604"/>
    <s v="Bán hàng"/>
    <d v="2025-05-02T00:00:00"/>
    <s v="PT2505/0004"/>
    <n v="0"/>
    <n v="1227604"/>
    <n v="1028000"/>
    <n v="199604"/>
    <d v="2025-04-09T00:00:00"/>
    <m/>
    <d v="2025-04-09T00:00:00"/>
    <n v="0"/>
    <m/>
    <s v=""/>
    <s v=""/>
    <d v="2025-04-09T00:00:00"/>
    <d v="2025-05-02T00:00:00"/>
    <m/>
    <m/>
    <x v="44"/>
    <x v="43"/>
  </r>
  <r>
    <x v="45"/>
    <x v="36"/>
    <d v="2025-04-26T00:00:00"/>
    <s v="BH2323080"/>
    <m/>
    <m/>
    <s v="ĐƠN KHÁCH LẼ C6 , ĐƠN THỨ 22  GỐI ĐẦU , THANH TOÁN ĐƠN THỨ 21,  SĐT:  0888807469 Phương"/>
    <n v="700329"/>
    <n v="0"/>
    <n v="56026"/>
    <n v="756355"/>
    <s v="Bán hàng"/>
    <d v="2025-05-21T00:00:00"/>
    <s v="PT2505/0050"/>
    <n v="0"/>
    <n v="756355"/>
    <n v="636412"/>
    <n v="119943"/>
    <d v="2025-04-26T00:00:00"/>
    <m/>
    <d v="2025-04-26T00:00:00"/>
    <n v="0"/>
    <m/>
    <s v=""/>
    <s v=""/>
    <d v="2025-04-26T00:00:00"/>
    <d v="2025-05-21T00:00:00"/>
    <m/>
    <m/>
    <x v="44"/>
    <x v="43"/>
  </r>
  <r>
    <x v="45"/>
    <x v="36"/>
    <d v="2025-05-19T00:00:00"/>
    <s v="BH2323680"/>
    <m/>
    <m/>
    <s v="ĐƠN KHÁCH LẼ C6 , ĐƠN THỨ 23  GỐI ĐẦU , THANH TOÁN ĐƠN THỨ 24,  SĐT:  0888807469 Phương"/>
    <n v="583692"/>
    <n v="0"/>
    <n v="46695"/>
    <n v="630387"/>
    <s v="Bán hàng"/>
    <d v="2025-06-11T00:00:00"/>
    <s v="PT2506/0030"/>
    <n v="0"/>
    <n v="630387"/>
    <n v="630000"/>
    <n v="387"/>
    <d v="2025-05-19T00:00:00"/>
    <m/>
    <d v="2025-05-19T00:00:00"/>
    <n v="0"/>
    <m/>
    <s v=""/>
    <s v=""/>
    <d v="2025-05-19T00:00:00"/>
    <d v="2025-06-11T00:00:00"/>
    <m/>
    <m/>
    <x v="44"/>
    <x v="43"/>
  </r>
  <r>
    <x v="45"/>
    <x v="36"/>
    <d v="2025-06-09T00:00:00"/>
    <s v="BH2324263"/>
    <m/>
    <m/>
    <s v="ĐƠN KHÁCH LẼ C6 , ĐƠN THỨ 24  GỐI ĐẦU , THANH TOÁN ĐƠN THỨ 25,  SĐT:  0888807469 Phương"/>
    <n v="1106445"/>
    <n v="0"/>
    <n v="88516"/>
    <n v="1194961"/>
    <s v="Bán hàng"/>
    <d v="2025-07-08T00:00:00"/>
    <s v="PT2507/0011"/>
    <n v="0"/>
    <n v="1194961"/>
    <n v="955000"/>
    <n v="239961"/>
    <d v="2025-06-09T00:00:00"/>
    <m/>
    <d v="2025-06-09T00:00:00"/>
    <n v="0"/>
    <m/>
    <s v=""/>
    <s v=""/>
    <d v="2025-06-09T00:00:00"/>
    <d v="2025-07-08T00:00:00"/>
    <m/>
    <m/>
    <x v="44"/>
    <x v="43"/>
  </r>
  <r>
    <x v="45"/>
    <x v="36"/>
    <d v="2025-06-19T00:00:00"/>
    <s v="BH2324639"/>
    <m/>
    <m/>
    <s v="ĐƠN KHÁCH LẼ C6 , ĐƠN THỨ 25  GỐI ĐẦU , THANH TOÁN ĐƠN THỨ 26,  SĐT:  0888807469 Phương"/>
    <n v="440586"/>
    <n v="0"/>
    <n v="35247"/>
    <n v="475833"/>
    <s v="Bán hàng"/>
    <d v="2025-07-08T00:00:00"/>
    <s v="PT2507/0010"/>
    <n v="0"/>
    <n v="475833"/>
    <n v="475833"/>
    <n v="0"/>
    <d v="2025-06-19T00:00:00"/>
    <m/>
    <d v="2025-06-19T00:00:00"/>
    <n v="0"/>
    <m/>
    <s v=""/>
    <s v="Đã thanh toán"/>
    <d v="2025-06-19T00:00:00"/>
    <d v="2025-07-08T00:00:00"/>
    <m/>
    <m/>
    <x v="44"/>
    <x v="43"/>
  </r>
  <r>
    <x v="45"/>
    <x v="36"/>
    <d v="2025-07-05T00:00:00"/>
    <s v="BH2325216"/>
    <m/>
    <m/>
    <s v="ĐƠN KHÁCH LẼ C6 , ĐƠN THỨ 24  GỐI ĐẦU , THANH TOÁN ĐƠN THỨ 23,  SĐT:  0888807469 Phương"/>
    <n v="850878"/>
    <n v="0"/>
    <n v="68070"/>
    <n v="918948"/>
    <s v="Bán hàng"/>
    <d v="2025-07-27T00:00:00"/>
    <s v="BC2507/0048"/>
    <n v="0"/>
    <n v="918948"/>
    <n v="918948"/>
    <n v="0"/>
    <d v="2025-07-05T00:00:00"/>
    <m/>
    <d v="2025-07-05T00:00:00"/>
    <n v="0"/>
    <m/>
    <s v=""/>
    <s v="Đã thanh toán"/>
    <d v="2025-07-05T00:00:00"/>
    <d v="2025-07-27T00:00:00"/>
    <m/>
    <m/>
    <x v="44"/>
    <x v="43"/>
  </r>
  <r>
    <x v="45"/>
    <x v="36"/>
    <d v="2025-07-24T00:00:00"/>
    <s v="BH2325922"/>
    <m/>
    <m/>
    <s v="ĐƠN KHÁCH LẼ C6 , ĐƠN THỨ 27 GỐI ĐẦU , THANH TOÁN ĐƠN THỨ 26,  SĐT:  0888807469 Phương"/>
    <n v="1199864"/>
    <n v="0"/>
    <n v="95989"/>
    <n v="1295853"/>
    <s v="Bán hàng"/>
    <d v="2025-08-30T00:00:00"/>
    <s v="PT/C6-0051"/>
    <n v="0"/>
    <n v="1295853"/>
    <n v="1175000"/>
    <n v="120853"/>
    <d v="2025-07-24T00:00:00"/>
    <m/>
    <d v="2025-07-24T00:00:00"/>
    <n v="0"/>
    <m/>
    <s v=""/>
    <s v=""/>
    <d v="2025-07-24T00:00:00"/>
    <d v="2025-08-30T00:00:00"/>
    <m/>
    <m/>
    <x v="44"/>
    <x v="43"/>
  </r>
  <r>
    <x v="45"/>
    <x v="36"/>
    <d v="2025-08-25T00:00:00"/>
    <s v="BH2328805"/>
    <m/>
    <m/>
    <s v="ĐƠN KHÁCH LẼ C6 , ĐƠN THỨ 28  GỐI ĐẦU , THANH TOÁN ĐƠN THỨ 27,  SĐT:  0888807469 Phương"/>
    <n v="850878"/>
    <n v="0"/>
    <n v="68070"/>
    <n v="918948"/>
    <s v="Bán hàng"/>
    <d v="2025-09-10T00:00:00"/>
    <s v="BC2509/0017"/>
    <n v="0"/>
    <n v="918948"/>
    <n v="918948"/>
    <n v="0"/>
    <d v="2025-08-25T00:00:00"/>
    <m/>
    <d v="2025-08-25T00:00:00"/>
    <n v="0"/>
    <m/>
    <s v=""/>
    <s v="Đã thanh toán"/>
    <d v="2025-08-25T00:00:00"/>
    <d v="2025-09-10T00:00:00"/>
    <m/>
    <m/>
    <x v="44"/>
    <x v="43"/>
  </r>
  <r>
    <x v="45"/>
    <x v="36"/>
    <d v="2025-09-05T00:00:00"/>
    <s v="BH2331148"/>
    <m/>
    <m/>
    <s v="ĐƠN KHÁCH LẼ C6 , ĐƠN THỨ 29  GỐI ĐẦU , THANH TOÁN ĐƠN THỨ 28,  SĐT:  0888807469 Phương"/>
    <n v="1650150"/>
    <n v="0"/>
    <n v="132012"/>
    <n v="1782162"/>
    <s v="Bán hàng"/>
    <d v="2025-10-03T00:00:00"/>
    <s v="BC2210-0003"/>
    <n v="0"/>
    <n v="1782162"/>
    <n v="1585593"/>
    <n v="196569"/>
    <d v="2025-09-05T00:00:00"/>
    <m/>
    <d v="2025-09-05T00:00:00"/>
    <n v="0"/>
    <m/>
    <s v=""/>
    <s v=""/>
    <d v="2025-09-05T00:00:00"/>
    <d v="2025-10-03T00:00:00"/>
    <m/>
    <m/>
    <x v="44"/>
    <x v="43"/>
  </r>
  <r>
    <x v="45"/>
    <x v="36"/>
    <d v="2025-09-29T00:00:00"/>
    <s v="BH2359271"/>
    <m/>
    <m/>
    <s v="ĐƠN KHÁCH LẼ C6 , ĐƠN THỨ 30  GỐI ĐẦU , THANH TOÁN ĐƠN THỨ 29,  SĐT:  0888807469 Phương"/>
    <n v="1077184"/>
    <n v="0"/>
    <n v="86175"/>
    <n v="1163359"/>
    <s v="Bán hàng"/>
    <d v="2025-10-16T00:00:00"/>
    <s v="BC2210-0023"/>
    <n v="0"/>
    <n v="1163359"/>
    <n v="1163000"/>
    <n v="359"/>
    <d v="2025-09-29T00:00:00"/>
    <m/>
    <d v="2025-09-29T00:00:00"/>
    <n v="0"/>
    <m/>
    <s v=""/>
    <s v=""/>
    <d v="2025-09-29T00:00:00"/>
    <d v="2025-10-16T00:00:00"/>
    <m/>
    <m/>
    <x v="44"/>
    <x v="43"/>
  </r>
  <r>
    <x v="45"/>
    <x v="36"/>
    <d v="2025-10-11T00:00:00"/>
    <s v="BH2361603"/>
    <m/>
    <m/>
    <s v="ĐƠN KHÁCH LẼ C6 , ĐƠN THỨ 31  GỐI ĐẦU , THANH TOÁN ĐƠN THỨ 30,  SĐT:  0888807469 Phương"/>
    <n v="985184"/>
    <n v="0"/>
    <n v="78815"/>
    <n v="1063999"/>
    <s v="Bán hàng"/>
    <m/>
    <m/>
    <n v="0"/>
    <n v="1063999"/>
    <n v="0"/>
    <n v="1063999"/>
    <d v="2025-10-11T00:00:00"/>
    <m/>
    <d v="2025-10-11T00:00:00"/>
    <n v="0"/>
    <m/>
    <s v=""/>
    <s v=""/>
    <d v="2025-10-11T00:00:00"/>
    <d v="1899-12-30T00:00:00"/>
    <m/>
    <m/>
    <x v="44"/>
    <x v="43"/>
  </r>
  <r>
    <x v="45"/>
    <x v="36"/>
    <d v="2025-04-11T00:00:00"/>
    <s v="HBTL25010944"/>
    <m/>
    <m/>
    <s v="Hàng trả"/>
    <m/>
    <n v="0"/>
    <n v="0"/>
    <n v="283863"/>
    <s v="Hàng trả"/>
    <d v="2025-04-11T00:00:00"/>
    <s v="PT2504/0057"/>
    <n v="0"/>
    <n v="-283863"/>
    <n v="-283863"/>
    <n v="0"/>
    <d v="2025-04-11T00:00:00"/>
    <m/>
    <d v="2025-04-11T00:00:00"/>
    <n v="0"/>
    <m/>
    <s v=""/>
    <s v="Đã thanh toán"/>
    <d v="2025-04-11T00:00:00"/>
    <d v="2025-04-11T00:00:00"/>
    <m/>
    <m/>
    <x v="44"/>
    <x v="43"/>
  </r>
  <r>
    <x v="45"/>
    <x v="36"/>
    <d v="2025-05-02T00:00:00"/>
    <s v="HBTL25011267"/>
    <m/>
    <m/>
    <s v="Hàng trả"/>
    <m/>
    <n v="0"/>
    <n v="0"/>
    <n v="199248"/>
    <s v="Hàng trả"/>
    <d v="2025-05-02T00:00:00"/>
    <s v="PT2505/0004"/>
    <n v="0"/>
    <n v="-199248"/>
    <n v="-199248"/>
    <n v="0"/>
    <d v="2025-05-02T00:00:00"/>
    <m/>
    <d v="2025-05-02T00:00:00"/>
    <n v="0"/>
    <m/>
    <s v=""/>
    <s v="Đã thanh toán"/>
    <d v="2025-05-02T00:00:00"/>
    <d v="2025-05-02T00:00:00"/>
    <m/>
    <m/>
    <x v="44"/>
    <x v="43"/>
  </r>
  <r>
    <x v="45"/>
    <x v="36"/>
    <d v="2025-05-21T00:00:00"/>
    <s v="HBTL25011592"/>
    <m/>
    <m/>
    <s v="Hàng trả"/>
    <m/>
    <n v="0"/>
    <n v="0"/>
    <n v="119943"/>
    <s v="Hàng trả"/>
    <d v="2025-05-21T00:00:00"/>
    <s v="PT2505/0050"/>
    <n v="0"/>
    <n v="-119943"/>
    <n v="-119943"/>
    <n v="0"/>
    <d v="2025-05-21T00:00:00"/>
    <m/>
    <d v="2025-05-21T00:00:00"/>
    <n v="0"/>
    <m/>
    <s v=""/>
    <s v="Đã thanh toán"/>
    <d v="2025-05-21T00:00:00"/>
    <d v="2025-05-21T00:00:00"/>
    <m/>
    <m/>
    <x v="44"/>
    <x v="43"/>
  </r>
  <r>
    <x v="45"/>
    <x v="36"/>
    <d v="2025-07-08T00:00:00"/>
    <s v="HBTL25012087"/>
    <m/>
    <m/>
    <s v="Hàng trả"/>
    <m/>
    <n v="0"/>
    <n v="0"/>
    <n v="239885"/>
    <s v="Hàng trả"/>
    <d v="2025-07-08T00:00:00"/>
    <s v="PT2507/0011"/>
    <n v="0"/>
    <n v="-239885"/>
    <n v="-239885"/>
    <n v="0"/>
    <d v="2025-07-08T00:00:00"/>
    <m/>
    <d v="2025-07-08T00:00:00"/>
    <n v="0"/>
    <m/>
    <s v=""/>
    <s v="Đã thanh toán"/>
    <d v="2025-07-08T00:00:00"/>
    <d v="2025-07-08T00:00:00"/>
    <m/>
    <m/>
    <x v="44"/>
    <x v="43"/>
  </r>
  <r>
    <x v="45"/>
    <x v="36"/>
    <d v="2025-08-30T00:00:00"/>
    <s v="HBTL2508001768"/>
    <m/>
    <m/>
    <s v="Hàng trả"/>
    <m/>
    <n v="0"/>
    <n v="0"/>
    <n v="119943"/>
    <s v="Hàng trả"/>
    <d v="2025-08-30T00:00:00"/>
    <s v="PT/C6-0051"/>
    <n v="0"/>
    <n v="-119943"/>
    <n v="-119943"/>
    <n v="0"/>
    <d v="2025-08-30T00:00:00"/>
    <m/>
    <d v="2025-08-30T00:00:00"/>
    <n v="0"/>
    <m/>
    <s v=""/>
    <s v="Đã thanh toán"/>
    <d v="2025-08-30T00:00:00"/>
    <d v="2025-08-30T00:00:00"/>
    <m/>
    <m/>
    <x v="44"/>
    <x v="43"/>
  </r>
  <r>
    <x v="45"/>
    <x v="36"/>
    <d v="2025-09-20T00:00:00"/>
    <s v="BTLHN2304/140"/>
    <m/>
    <m/>
    <s v="Hàng trả"/>
    <m/>
    <n v="0"/>
    <n v="0"/>
    <n v="410193"/>
    <s v="Hàng trả"/>
    <m/>
    <m/>
    <n v="0"/>
    <n v="-410193"/>
    <n v="0"/>
    <n v="-410193"/>
    <d v="2025-09-20T00:00:00"/>
    <m/>
    <d v="2025-09-20T00:00:00"/>
    <n v="0"/>
    <m/>
    <s v=""/>
    <s v=""/>
    <d v="2025-09-20T00:00:00"/>
    <d v="1899-12-30T00:00:00"/>
    <m/>
    <m/>
    <x v="44"/>
    <x v="43"/>
  </r>
  <r>
    <x v="45"/>
    <x v="36"/>
    <d v="2025-01-07T00:00:00"/>
    <s v="HBTL2311/4268"/>
    <m/>
    <m/>
    <s v="Hàng trả"/>
    <m/>
    <n v="0"/>
    <n v="0"/>
    <n v="111058"/>
    <s v="Tồn đầu kỳ"/>
    <d v="2025-01-07T00:00:00"/>
    <s v="PT2501/0022"/>
    <n v="111058"/>
    <n v="0"/>
    <n v="111058"/>
    <n v="0"/>
    <d v="2025-01-07T00:00:00"/>
    <m/>
    <d v="2025-01-07T00:00:00"/>
    <n v="0"/>
    <m/>
    <s v=""/>
    <s v="Đã thanh toán"/>
    <d v="2025-01-07T00:00:00"/>
    <d v="2025-01-07T00:00:00"/>
    <m/>
    <m/>
    <x v="44"/>
    <x v="43"/>
  </r>
  <r>
    <x v="45"/>
    <x v="36"/>
    <d v="2024-11-01T00:00:00"/>
    <s v="BH2317661"/>
    <m/>
    <m/>
    <s v="ĐƠN KHÁCH LẼ C6 , ĐƠN THỨ 15 GỐI ĐẦU , THANH TOÁN ĐƠN THỨ 14,  SĐT:  0888807469 Phương"/>
    <n v="1279187"/>
    <n v="0"/>
    <n v="102334.96"/>
    <n v="1381521.96"/>
    <s v="Tồn đầu kỳ"/>
    <d v="2025-01-07T00:00:00"/>
    <s v="PT2501/0022"/>
    <n v="1381521.96"/>
    <n v="0"/>
    <n v="1381521.96"/>
    <n v="0"/>
    <d v="2024-11-01T00:00:00"/>
    <m/>
    <d v="2024-11-01T00:00:00"/>
    <n v="0"/>
    <m/>
    <s v=""/>
    <s v="Đã thanh toán"/>
    <d v="2024-11-01T00:00:00"/>
    <d v="2025-01-07T00:00:00"/>
    <m/>
    <m/>
    <x v="44"/>
    <x v="43"/>
  </r>
  <r>
    <x v="45"/>
    <x v="36"/>
    <d v="2024-12-20T00:00:00"/>
    <s v="BH2319126"/>
    <m/>
    <m/>
    <s v="ĐƠN KHÁCH LẼ C6 , ĐƠN THỨ 15 GỐI ĐẦU , THANH TOÁN ĐƠN THỨ 14,  SĐT:  0888807469 Phương"/>
    <n v="1072994"/>
    <n v="0"/>
    <n v="85839.52"/>
    <n v="1158833.52"/>
    <s v="Tồn đầu kỳ"/>
    <d v="2025-01-25T00:00:00"/>
    <s v="PT2501/0073"/>
    <n v="1158833.52"/>
    <n v="0"/>
    <n v="1158833.52"/>
    <n v="0"/>
    <d v="2024-12-20T00:00:00"/>
    <m/>
    <d v="2024-12-20T00:00:00"/>
    <n v="0"/>
    <m/>
    <s v=""/>
    <s v="Đã thanh toán"/>
    <d v="2024-12-20T00:00:00"/>
    <d v="2025-01-25T00:00:00"/>
    <m/>
    <m/>
    <x v="44"/>
    <x v="43"/>
  </r>
  <r>
    <x v="45"/>
    <x v="36"/>
    <d v="2025-09-05T00:00:00"/>
    <s v="HN/HTBH2331148"/>
    <m/>
    <m/>
    <s v="ĐÃ KIỂM TRA - Hàng Trả - Minh Mart - KL.HN007 - PHIẾU: BH2331148"/>
    <m/>
    <n v="0"/>
    <n v="0"/>
    <n v="196569"/>
    <s v="Hàng trả"/>
    <d v="2025-10-03T00:00:00"/>
    <s v="BC2210-0003"/>
    <n v="0"/>
    <n v="-196569"/>
    <n v="-196569"/>
    <n v="0"/>
    <d v="2025-09-05T00:00:00"/>
    <m/>
    <d v="2025-09-05T00:00:00"/>
    <n v="0"/>
    <m/>
    <s v=""/>
    <s v="Đã thanh toán"/>
    <d v="2025-09-05T00:00:00"/>
    <d v="2025-10-03T00:00:00"/>
    <m/>
    <m/>
    <x v="44"/>
    <x v="43"/>
  </r>
  <r>
    <x v="46"/>
    <x v="44"/>
    <d v="2025-09-17T00:00:00"/>
    <s v="BH2358756"/>
    <m/>
    <m/>
    <s v="Bán hàng Siêu thị Minh Nhi Mart , CK 5%"/>
    <n v="778132"/>
    <n v="38907"/>
    <n v="59138"/>
    <n v="798363"/>
    <s v="Bán hàng"/>
    <m/>
    <m/>
    <n v="0"/>
    <n v="798363"/>
    <n v="0"/>
    <n v="798363"/>
    <d v="2025-09-17T00:00:00"/>
    <m/>
    <d v="2025-09-17T00:00:00"/>
    <n v="0"/>
    <m/>
    <s v=""/>
    <s v=""/>
    <d v="2025-09-17T00:00:00"/>
    <d v="1899-12-30T00:00:00"/>
    <m/>
    <m/>
    <x v="45"/>
    <x v="44"/>
  </r>
  <r>
    <x v="47"/>
    <x v="45"/>
    <d v="2025-06-13T00:00:00"/>
    <s v="BH2324475"/>
    <m/>
    <m/>
    <s v="ĐƠN KHÁCH LẼ Siêu thị Fami Mart , CK 7%, THANH TOÁN LUN, MỸ HẠNH -SĐT: 0963262791 (a Thạch MB báo thanh toán rồi - chưa có chứng từ)"/>
    <n v="1052653"/>
    <n v="73686"/>
    <n v="78317"/>
    <n v="1057284"/>
    <s v="Bán hàng"/>
    <m/>
    <m/>
    <n v="0"/>
    <n v="1057284"/>
    <n v="0"/>
    <n v="1057284"/>
    <d v="2025-06-13T00:00:00"/>
    <m/>
    <d v="2025-06-13T00:00:00"/>
    <n v="0"/>
    <m/>
    <s v=""/>
    <s v=""/>
    <d v="2025-06-13T00:00:00"/>
    <d v="1899-12-30T00:00:00"/>
    <m/>
    <m/>
    <x v="46"/>
    <x v="45"/>
  </r>
  <r>
    <x v="47"/>
    <x v="45"/>
    <d v="2025-06-25T00:00:00"/>
    <s v="BH2324833"/>
    <m/>
    <m/>
    <s v="ĐƠN KHÁCH LẼ Siêu thị Fami Mart , CK 7%, THANH TOÁN LUN, MỸ HẠNH -SĐT: 0963262791"/>
    <n v="1249322"/>
    <n v="87453"/>
    <n v="92950"/>
    <n v="1254819"/>
    <s v="Bán hàng"/>
    <d v="2025-06-27T00:00:00"/>
    <s v="PT2506/0054"/>
    <n v="0"/>
    <n v="1254819"/>
    <n v="1254819"/>
    <n v="0"/>
    <d v="2025-06-25T00:00:00"/>
    <m/>
    <d v="2025-06-25T00:00:00"/>
    <n v="0"/>
    <m/>
    <s v=""/>
    <s v="Đã thanh toán"/>
    <d v="2025-06-25T00:00:00"/>
    <d v="2025-06-27T00:00:00"/>
    <m/>
    <m/>
    <x v="46"/>
    <x v="45"/>
  </r>
  <r>
    <x v="47"/>
    <x v="45"/>
    <d v="2025-07-21T00:00:00"/>
    <s v="BH2325773"/>
    <m/>
    <m/>
    <s v="ĐƠN KHÁCH LẼ Siêu thị Fami Mart , CK 7%, THANH TOÁN LUN, MỸ HẠNH -SĐT: 0963262791"/>
    <n v="934110"/>
    <n v="65388"/>
    <n v="69498"/>
    <n v="938220"/>
    <s v="Bán hàng"/>
    <d v="2025-09-28T00:00:00"/>
    <s v="BC2509/0051"/>
    <n v="0"/>
    <n v="938220"/>
    <n v="938220"/>
    <n v="0"/>
    <d v="2025-07-21T00:00:00"/>
    <m/>
    <d v="2025-07-21T00:00:00"/>
    <n v="0"/>
    <m/>
    <s v=""/>
    <s v="Đã thanh toán"/>
    <d v="2025-07-21T00:00:00"/>
    <d v="2025-09-28T00:00:00"/>
    <m/>
    <m/>
    <x v="46"/>
    <x v="45"/>
  </r>
  <r>
    <x v="47"/>
    <x v="45"/>
    <d v="2025-08-04T00:00:00"/>
    <s v="BH2326198"/>
    <m/>
    <m/>
    <s v="ĐƠN KHÁCH LẼ Siêu thị Fami Mart , CK 7%, THANH TOÁN LUN, MỸ HẠNH -SĐT: 0963262791"/>
    <n v="734310"/>
    <n v="51402"/>
    <n v="54633"/>
    <n v="737541"/>
    <s v="Bán hàng"/>
    <d v="2025-09-28T00:00:00"/>
    <s v="BC2509/0051"/>
    <n v="0"/>
    <n v="737541"/>
    <n v="737541"/>
    <n v="0"/>
    <d v="2025-08-04T00:00:00"/>
    <m/>
    <d v="2025-08-04T00:00:00"/>
    <n v="0"/>
    <m/>
    <s v=""/>
    <s v="Đã thanh toán"/>
    <d v="2025-08-04T00:00:00"/>
    <d v="2025-09-28T00:00:00"/>
    <m/>
    <m/>
    <x v="46"/>
    <x v="45"/>
  </r>
  <r>
    <x v="47"/>
    <x v="45"/>
    <d v="2025-09-03T00:00:00"/>
    <s v="BH2330368"/>
    <m/>
    <m/>
    <s v="ĐƠN KHÁCH LẼ Siêu thị TH's Mart , CK 7%, THANH TOÁN LUN, MỸ HẠNH -SĐT: 0963262791"/>
    <n v="934110"/>
    <n v="65388"/>
    <n v="69498"/>
    <n v="938220"/>
    <s v="Bán hàng"/>
    <d v="2025-09-28T00:00:00"/>
    <s v="BC2509/0051"/>
    <n v="0"/>
    <n v="938220"/>
    <n v="938220"/>
    <n v="0"/>
    <d v="2025-09-03T00:00:00"/>
    <m/>
    <d v="2025-09-03T00:00:00"/>
    <n v="0"/>
    <m/>
    <s v=""/>
    <s v="Đã thanh toán"/>
    <d v="2025-09-03T00:00:00"/>
    <d v="2025-09-28T00:00:00"/>
    <m/>
    <m/>
    <x v="46"/>
    <x v="45"/>
  </r>
  <r>
    <x v="47"/>
    <x v="45"/>
    <d v="2025-10-28T00:00:00"/>
    <s v="BH2364647"/>
    <m/>
    <m/>
    <s v="ĐƠN KHÁCH LẼ Siêu thị TH's Mart SA5 , CK 7%, THANH TOÁN LUN, MỸ HẠNH -SĐT: 0963262791"/>
    <n v="566955"/>
    <n v="39687"/>
    <n v="42181"/>
    <n v="569449"/>
    <s v="Bán hàng"/>
    <d v="2025-10-28T00:00:00"/>
    <s v="BH2364647"/>
    <n v="0"/>
    <n v="569449"/>
    <n v="569449"/>
    <n v="0"/>
    <d v="2025-10-28T00:00:00"/>
    <m/>
    <d v="2025-10-28T00:00:00"/>
    <n v="0"/>
    <m/>
    <s v=""/>
    <s v="Đã thanh toán"/>
    <d v="2025-10-28T00:00:00"/>
    <d v="2025-10-28T00:00:00"/>
    <m/>
    <m/>
    <x v="46"/>
    <x v="45"/>
  </r>
  <r>
    <x v="48"/>
    <x v="46"/>
    <d v="2025-03-03T00:00:00"/>
    <s v="BH2321292"/>
    <m/>
    <m/>
    <s v="ĐƠN KHÁCH LẼ TD Mart, Sunshine Dương Văn Bé (Mở mới), Mai Động, Hoàng Mai, HN , THANH TOÁN LUN"/>
    <n v="2420060"/>
    <n v="121003"/>
    <n v="183925"/>
    <n v="2482982"/>
    <s v="Bán hàng"/>
    <d v="2025-07-02T00:00:00"/>
    <s v="PT2507/0002"/>
    <n v="0"/>
    <n v="2482982"/>
    <n v="2482982"/>
    <n v="0"/>
    <d v="2025-03-03T00:00:00"/>
    <m/>
    <d v="2025-03-03T00:00:00"/>
    <n v="0"/>
    <m/>
    <s v=""/>
    <s v="Đã thanh toán"/>
    <d v="2025-03-03T00:00:00"/>
    <d v="2025-07-02T00:00:00"/>
    <m/>
    <m/>
    <x v="47"/>
    <x v="46"/>
  </r>
  <r>
    <x v="48"/>
    <x v="46"/>
    <d v="2025-04-18T00:00:00"/>
    <s v="BH2322830"/>
    <m/>
    <m/>
    <s v="Bán hàng TD Mart , ck cố định 5%"/>
    <n v="1224104"/>
    <n v="61205"/>
    <n v="93032"/>
    <n v="1255931"/>
    <s v="Bán hàng"/>
    <d v="2025-07-02T00:00:00"/>
    <s v="PT2507/0002"/>
    <n v="0"/>
    <n v="1255931"/>
    <n v="1255931"/>
    <n v="0"/>
    <d v="2025-04-18T00:00:00"/>
    <m/>
    <d v="2025-04-18T00:00:00"/>
    <n v="0"/>
    <m/>
    <s v=""/>
    <s v="Đã thanh toán"/>
    <d v="2025-04-18T00:00:00"/>
    <d v="2025-07-02T00:00:00"/>
    <m/>
    <m/>
    <x v="47"/>
    <x v="46"/>
  </r>
  <r>
    <x v="48"/>
    <x v="46"/>
    <d v="2025-07-01T00:00:00"/>
    <s v="BH2325021"/>
    <m/>
    <m/>
    <s v="Bán hàng TD Mart, Sunshine Dương Văn Bé (Mở mới), Mai Động, Hoàng Mai, HN , CK 5%"/>
    <n v="1056599"/>
    <n v="52830"/>
    <n v="80302"/>
    <n v="1084071"/>
    <s v="Bán hàng"/>
    <d v="2025-10-28T00:00:00"/>
    <s v="BC2210-0050"/>
    <n v="0"/>
    <n v="1084071"/>
    <n v="911000"/>
    <n v="173071"/>
    <d v="2025-07-01T00:00:00"/>
    <m/>
    <d v="2025-07-01T00:00:00"/>
    <n v="0"/>
    <m/>
    <s v=""/>
    <s v=""/>
    <d v="2025-07-01T00:00:00"/>
    <d v="2025-10-28T00:00:00"/>
    <m/>
    <m/>
    <x v="47"/>
    <x v="46"/>
  </r>
  <r>
    <x v="48"/>
    <x v="46"/>
    <d v="2025-07-02T00:00:00"/>
    <s v="HBTL25012075"/>
    <m/>
    <m/>
    <m/>
    <m/>
    <n v="0"/>
    <n v="0"/>
    <n v="933843"/>
    <s v="Hàng trả"/>
    <d v="2025-07-02T00:00:00"/>
    <s v="PT2507/0002"/>
    <n v="0"/>
    <n v="-933843"/>
    <n v="-933843"/>
    <n v="0"/>
    <d v="2025-07-02T00:00:00"/>
    <m/>
    <d v="2025-07-02T00:00:00"/>
    <n v="0"/>
    <m/>
    <s v=""/>
    <s v="Đã thanh toán"/>
    <d v="2025-07-02T00:00:00"/>
    <d v="2025-07-02T00:00:00"/>
    <m/>
    <m/>
    <x v="47"/>
    <x v="46"/>
  </r>
  <r>
    <x v="48"/>
    <x v="46"/>
    <d v="2025-08-06T00:00:00"/>
    <s v="BH2326332"/>
    <m/>
    <m/>
    <s v="Bán hàng TD Mart, Sunshine Dương Văn Bé (Mở mới), Mai Động, Hoàng Mai, HN , CK 5%"/>
    <n v="1288000"/>
    <n v="64400"/>
    <n v="97888"/>
    <n v="1321488"/>
    <s v="Bán hàng"/>
    <d v="2025-10-28T00:00:00"/>
    <s v="BC2210-0049"/>
    <n v="0"/>
    <n v="1321488"/>
    <n v="1089000"/>
    <n v="232488"/>
    <d v="2025-08-06T00:00:00"/>
    <m/>
    <d v="2025-08-06T00:00:00"/>
    <n v="0"/>
    <m/>
    <s v=""/>
    <s v=""/>
    <d v="2025-08-06T00:00:00"/>
    <d v="2025-10-28T00:00:00"/>
    <m/>
    <m/>
    <x v="47"/>
    <x v="46"/>
  </r>
  <r>
    <x v="48"/>
    <x v="46"/>
    <d v="2025-08-06T00:00:00"/>
    <s v="HN/HT17102502"/>
    <m/>
    <m/>
    <m/>
    <m/>
    <n v="0"/>
    <n v="0"/>
    <n v="253532"/>
    <s v="Hàng trả"/>
    <d v="2025-10-28T00:00:00"/>
    <s v="BC2210-0049"/>
    <n v="0"/>
    <n v="-253532"/>
    <n v="-253532"/>
    <n v="0"/>
    <d v="2025-08-06T00:00:00"/>
    <m/>
    <d v="2025-08-06T00:00:00"/>
    <n v="0"/>
    <m/>
    <s v=""/>
    <s v="Đã thanh toán"/>
    <d v="2025-08-06T00:00:00"/>
    <d v="2025-10-28T00:00:00"/>
    <m/>
    <m/>
    <x v="47"/>
    <x v="46"/>
  </r>
  <r>
    <x v="48"/>
    <x v="46"/>
    <d v="2025-09-05T00:00:00"/>
    <s v="BH2331123"/>
    <m/>
    <m/>
    <s v="Bán hàng TD Mart, Sunshine Dương Văn Bé (Mở mới), Mai Động, Hoàng Mai, HN , CK 5%"/>
    <n v="1541750"/>
    <n v="77088"/>
    <n v="117173"/>
    <n v="1581835"/>
    <s v="Bán hàng"/>
    <d v="2025-10-28T00:00:00"/>
    <s v="BC2210-0048"/>
    <n v="0"/>
    <n v="1581835"/>
    <n v="1459000"/>
    <n v="122835"/>
    <d v="2025-09-05T00:00:00"/>
    <m/>
    <d v="2025-09-05T00:00:00"/>
    <n v="0"/>
    <m/>
    <s v=""/>
    <s v=""/>
    <d v="2025-09-05T00:00:00"/>
    <d v="2025-10-28T00:00:00"/>
    <m/>
    <m/>
    <x v="47"/>
    <x v="46"/>
  </r>
  <r>
    <x v="48"/>
    <x v="46"/>
    <d v="2025-09-05T00:00:00"/>
    <s v="HN/HTPK0154"/>
    <m/>
    <m/>
    <m/>
    <m/>
    <n v="0"/>
    <n v="0"/>
    <n v="122162"/>
    <s v="Hàng trả"/>
    <d v="2025-10-28T00:00:00"/>
    <s v="BC2210-0048"/>
    <n v="0"/>
    <n v="-122162"/>
    <n v="-122162"/>
    <n v="0"/>
    <d v="2025-09-05T00:00:00"/>
    <m/>
    <d v="2025-09-05T00:00:00"/>
    <n v="0"/>
    <m/>
    <s v=""/>
    <s v="Đã thanh toán"/>
    <d v="2025-09-05T00:00:00"/>
    <d v="2025-10-28T00:00:00"/>
    <m/>
    <m/>
    <x v="47"/>
    <x v="46"/>
  </r>
  <r>
    <x v="48"/>
    <x v="46"/>
    <d v="2025-10-09T00:00:00"/>
    <s v="BH2361034"/>
    <m/>
    <m/>
    <s v="Bán hàng TD Mart"/>
    <n v="580532"/>
    <n v="29027"/>
    <n v="44120"/>
    <n v="595625"/>
    <s v="Bán hàng"/>
    <d v="2025-10-28T00:00:00"/>
    <s v="BC2210-0047"/>
    <n v="0"/>
    <n v="595625"/>
    <n v="595625"/>
    <n v="0"/>
    <d v="2025-10-09T00:00:00"/>
    <m/>
    <d v="2025-10-09T00:00:00"/>
    <n v="0"/>
    <m/>
    <s v=""/>
    <s v="Đã thanh toán"/>
    <d v="2025-10-09T00:00:00"/>
    <d v="2025-10-28T00:00:00"/>
    <m/>
    <m/>
    <x v="47"/>
    <x v="46"/>
  </r>
  <r>
    <x v="48"/>
    <x v="46"/>
    <d v="2025-10-20T00:00:00"/>
    <s v="BH2362855"/>
    <m/>
    <m/>
    <s v="Bán hàng TD Mart , CK 5%"/>
    <n v="1215515"/>
    <n v="60776"/>
    <n v="92379"/>
    <n v="1247118"/>
    <s v="Bán hàng"/>
    <m/>
    <m/>
    <n v="0"/>
    <n v="1247118"/>
    <n v="0"/>
    <n v="1247118"/>
    <d v="2025-10-20T00:00:00"/>
    <m/>
    <d v="2025-10-20T00:00:00"/>
    <n v="0"/>
    <m/>
    <s v=""/>
    <s v=""/>
    <d v="2025-10-20T00:00:00"/>
    <d v="1899-12-30T00:00:00"/>
    <m/>
    <m/>
    <x v="47"/>
    <x v="46"/>
  </r>
  <r>
    <x v="48"/>
    <x v="46"/>
    <d v="2025-10-28T00:00:00"/>
    <s v="HN/HT28102502"/>
    <m/>
    <m/>
    <s v="Hàng trả"/>
    <m/>
    <n v="0"/>
    <n v="0"/>
    <n v="250455"/>
    <s v="Hàng trả"/>
    <m/>
    <m/>
    <n v="0"/>
    <n v="-250455"/>
    <n v="0"/>
    <n v="-250455"/>
    <d v="2025-10-28T00:00:00"/>
    <m/>
    <d v="2025-10-28T00:00:00"/>
    <n v="0"/>
    <m/>
    <s v=""/>
    <s v=""/>
    <d v="2025-10-28T00:00:00"/>
    <d v="1899-12-30T00:00:00"/>
    <m/>
    <m/>
    <x v="47"/>
    <x v="46"/>
  </r>
  <r>
    <x v="48"/>
    <x v="46"/>
    <d v="2025-10-28T00:00:00"/>
    <s v="HN/HT28102501"/>
    <m/>
    <m/>
    <s v="Hàng trả"/>
    <m/>
    <n v="0"/>
    <n v="0"/>
    <n v="122162"/>
    <s v="Hàng trả"/>
    <m/>
    <m/>
    <n v="0"/>
    <n v="-122162"/>
    <n v="0"/>
    <n v="-122162"/>
    <d v="2025-10-28T00:00:00"/>
    <m/>
    <d v="2025-10-28T00:00:00"/>
    <n v="0"/>
    <m/>
    <s v=""/>
    <s v=""/>
    <d v="2025-10-28T00:00:00"/>
    <d v="1899-12-30T00:00:00"/>
    <m/>
    <m/>
    <x v="47"/>
    <x v="46"/>
  </r>
  <r>
    <x v="49"/>
    <x v="47"/>
    <d v="2025-09-05T00:00:00"/>
    <s v="BH2331126"/>
    <m/>
    <m/>
    <s v="Bán Hàng TD Mart tầng 1 tòa glexico ngõ 885 Tam Trinh, Hoàng Mai. Hà Nội , ck 5%"/>
    <n v="1850013"/>
    <n v="92501"/>
    <n v="140601"/>
    <n v="1898113"/>
    <s v="Bán hàng"/>
    <m/>
    <m/>
    <n v="0"/>
    <n v="1898113"/>
    <n v="0"/>
    <n v="1898113"/>
    <d v="2025-09-05T00:00:00"/>
    <m/>
    <d v="2025-09-05T00:00:00"/>
    <n v="0"/>
    <m/>
    <s v=""/>
    <s v=""/>
    <d v="2025-09-05T00:00:00"/>
    <d v="1899-12-30T00:00:00"/>
    <m/>
    <m/>
    <x v="48"/>
    <x v="47"/>
  </r>
  <r>
    <x v="49"/>
    <x v="47"/>
    <d v="2025-09-17T00:00:00"/>
    <s v="BH2358749"/>
    <m/>
    <m/>
    <s v="Bán hàng TD Mart Glexico , ck 5%"/>
    <n v="864265"/>
    <n v="43213"/>
    <n v="65684"/>
    <n v="886736"/>
    <s v="Bán hàng"/>
    <m/>
    <m/>
    <n v="0"/>
    <n v="886736"/>
    <n v="0"/>
    <n v="886736"/>
    <d v="2025-09-17T00:00:00"/>
    <m/>
    <d v="2025-09-17T00:00:00"/>
    <n v="0"/>
    <m/>
    <s v=""/>
    <s v=""/>
    <d v="2025-09-17T00:00:00"/>
    <d v="1899-12-30T00:00:00"/>
    <m/>
    <m/>
    <x v="48"/>
    <x v="47"/>
  </r>
  <r>
    <x v="49"/>
    <x v="47"/>
    <d v="2025-10-28T00:00:00"/>
    <s v="BC2210-0045"/>
    <m/>
    <m/>
    <s v="Thu tiền đơn hàng BH2358749"/>
    <m/>
    <n v="0"/>
    <n v="0"/>
    <n v="886000"/>
    <s v="Hàng trả"/>
    <m/>
    <m/>
    <n v="0"/>
    <n v="-886000"/>
    <n v="0"/>
    <n v="-886000"/>
    <d v="2025-10-28T00:00:00"/>
    <m/>
    <d v="2025-10-28T00:00:00"/>
    <n v="0"/>
    <m/>
    <s v=""/>
    <s v=""/>
    <d v="2025-10-28T00:00:00"/>
    <d v="1899-12-30T00:00:00"/>
    <m/>
    <m/>
    <x v="48"/>
    <x v="47"/>
  </r>
  <r>
    <x v="49"/>
    <x v="47"/>
    <d v="2025-10-28T00:00:00"/>
    <s v="BC2210-0046"/>
    <m/>
    <m/>
    <s v="Thu tiền đơn hàng BH2331126"/>
    <m/>
    <n v="0"/>
    <n v="0"/>
    <n v="1898000"/>
    <s v="Hàng trả"/>
    <m/>
    <m/>
    <n v="0"/>
    <n v="-1898000"/>
    <n v="0"/>
    <n v="-1898000"/>
    <d v="2025-10-28T00:00:00"/>
    <m/>
    <d v="2025-10-28T00:00:00"/>
    <n v="0"/>
    <m/>
    <s v=""/>
    <s v=""/>
    <d v="2025-10-28T00:00:00"/>
    <d v="1899-12-30T00:00:00"/>
    <m/>
    <m/>
    <x v="48"/>
    <x v="47"/>
  </r>
  <r>
    <x v="50"/>
    <x v="48"/>
    <d v="2025-01-08T00:00:00"/>
    <s v="BH2319726"/>
    <m/>
    <m/>
    <s v="ĐƠN KHÁCH LẼ C6, THANH TOÁN LUN, CK 5%"/>
    <n v="1101465"/>
    <n v="55073"/>
    <n v="83711"/>
    <n v="1130103"/>
    <s v="Bán hàng"/>
    <m/>
    <m/>
    <n v="0"/>
    <n v="1130103"/>
    <n v="0"/>
    <n v="1130103"/>
    <d v="2025-01-08T00:00:00"/>
    <m/>
    <d v="2025-01-08T00:00:00"/>
    <n v="0"/>
    <m/>
    <s v=""/>
    <s v=""/>
    <d v="2025-01-08T00:00:00"/>
    <d v="1899-12-30T00:00:00"/>
    <m/>
    <m/>
    <x v="49"/>
    <x v="48"/>
  </r>
  <r>
    <x v="50"/>
    <x v="48"/>
    <d v="2025-02-04T00:00:00"/>
    <s v="BH2320555"/>
    <m/>
    <m/>
    <s v="ĐƠN KHÁCH LẼ C6, THANH TOÁN LUN, CK 5%"/>
    <n v="734310"/>
    <n v="36716"/>
    <n v="55808"/>
    <n v="753402"/>
    <s v="Bán hàng"/>
    <m/>
    <m/>
    <n v="0"/>
    <n v="753402"/>
    <n v="0"/>
    <n v="753402"/>
    <d v="2025-02-04T00:00:00"/>
    <m/>
    <d v="2025-02-04T00:00:00"/>
    <n v="0"/>
    <m/>
    <s v=""/>
    <s v=""/>
    <d v="2025-02-04T00:00:00"/>
    <d v="1899-12-30T00:00:00"/>
    <m/>
    <m/>
    <x v="49"/>
    <x v="48"/>
  </r>
  <r>
    <x v="50"/>
    <x v="48"/>
    <d v="2025-02-24T00:00:00"/>
    <s v="BH2321135"/>
    <m/>
    <m/>
    <s v="ĐƠN KHÁCH LẼ C6, THANH TOÁN LUN, CK 5%"/>
    <n v="734310"/>
    <n v="36716"/>
    <n v="55808"/>
    <n v="753402"/>
    <s v="Bán hàng"/>
    <m/>
    <m/>
    <n v="0"/>
    <n v="753402"/>
    <n v="0"/>
    <n v="753402"/>
    <d v="2025-02-24T00:00:00"/>
    <m/>
    <d v="2025-02-24T00:00:00"/>
    <n v="0"/>
    <m/>
    <s v=""/>
    <s v=""/>
    <d v="2025-02-24T00:00:00"/>
    <d v="1899-12-30T00:00:00"/>
    <m/>
    <m/>
    <x v="49"/>
    <x v="48"/>
  </r>
  <r>
    <x v="50"/>
    <x v="48"/>
    <d v="2025-06-11T00:00:00"/>
    <s v="BH2324398"/>
    <m/>
    <m/>
    <s v="ĐƠN KHÁCH LẼ C6, THANH TOÁN LUN, CK 5%"/>
    <n v="734310"/>
    <n v="36716"/>
    <n v="55808"/>
    <n v="753402"/>
    <s v="Bán hàng"/>
    <m/>
    <m/>
    <n v="0"/>
    <n v="753402"/>
    <n v="0"/>
    <n v="753402"/>
    <d v="2025-06-11T00:00:00"/>
    <m/>
    <d v="2025-06-11T00:00:00"/>
    <n v="0"/>
    <m/>
    <s v=""/>
    <s v=""/>
    <d v="2025-06-11T00:00:00"/>
    <d v="1899-12-30T00:00:00"/>
    <m/>
    <m/>
    <x v="49"/>
    <x v="48"/>
  </r>
  <r>
    <x v="51"/>
    <x v="49"/>
    <d v="2025-01-16T00:00:00"/>
    <s v="BH2320052"/>
    <m/>
    <m/>
    <s v="Bán hàng Tiện Lợi Mart , CK 7% CỐ ĐỊNH , ĐƠN THỨ 3 THANH TOÁN ĐƠN THỨ 2"/>
    <n v="1475912"/>
    <n v="103314"/>
    <n v="109808"/>
    <n v="1482406"/>
    <s v="Bán hàng"/>
    <d v="2025-05-06T00:00:00"/>
    <s v="PT2505/0020"/>
    <n v="0"/>
    <n v="1482406"/>
    <n v="1084000"/>
    <n v="398406"/>
    <d v="2025-01-16T00:00:00"/>
    <m/>
    <d v="2025-01-16T00:00:00"/>
    <n v="0"/>
    <m/>
    <s v=""/>
    <s v=""/>
    <d v="2025-01-16T00:00:00"/>
    <d v="2025-05-06T00:00:00"/>
    <m/>
    <m/>
    <x v="50"/>
    <x v="49"/>
  </r>
  <r>
    <x v="51"/>
    <x v="49"/>
    <d v="2025-04-11T00:00:00"/>
    <s v="BH2322532"/>
    <m/>
    <m/>
    <s v="Bán hàng Tiện Lợi Mart , CK 7% CỐ ĐỊNH , ĐƠN THỨ 4 THANH TOÁN ĐƠN THỨ 3"/>
    <n v="553467"/>
    <n v="38743"/>
    <n v="41178"/>
    <n v="555902"/>
    <s v="Bán hàng"/>
    <d v="2025-05-06T00:00:00"/>
    <s v="PT2505/0021"/>
    <n v="0"/>
    <n v="555902"/>
    <n v="555902"/>
    <n v="0"/>
    <d v="2025-04-11T00:00:00"/>
    <m/>
    <d v="2025-04-11T00:00:00"/>
    <n v="0"/>
    <m/>
    <s v=""/>
    <s v="Đã thanh toán"/>
    <d v="2025-04-11T00:00:00"/>
    <d v="2025-05-06T00:00:00"/>
    <m/>
    <m/>
    <x v="50"/>
    <x v="49"/>
  </r>
  <r>
    <x v="51"/>
    <x v="49"/>
    <d v="2025-05-05T00:00:00"/>
    <s v="BH2323223"/>
    <m/>
    <m/>
    <s v="Bán hàng Tiện Lợi Mart , CK 7% CỐ ĐỊNH , ĐƠN THỨ 4 THANH TOÁN ĐƠN THỨ 3"/>
    <n v="589271"/>
    <n v="41249"/>
    <n v="43842"/>
    <n v="591864"/>
    <s v="Bán hàng"/>
    <d v="2025-05-23T00:00:00"/>
    <s v="PT2505/0052"/>
    <n v="0"/>
    <n v="591864"/>
    <n v="591000"/>
    <n v="864"/>
    <d v="2025-05-05T00:00:00"/>
    <m/>
    <d v="2025-05-05T00:00:00"/>
    <n v="0"/>
    <m/>
    <s v=""/>
    <s v=""/>
    <d v="2025-05-05T00:00:00"/>
    <d v="2025-05-23T00:00:00"/>
    <m/>
    <m/>
    <x v="50"/>
    <x v="49"/>
  </r>
  <r>
    <x v="51"/>
    <x v="49"/>
    <d v="2025-05-21T00:00:00"/>
    <s v="BH2323742"/>
    <m/>
    <m/>
    <s v="Bán hàng Tiện Lợi Mart , CK 7% CỐ ĐỊNH , ĐƠN THỨ 4 THANH TOÁN ĐƠN THỨ 3"/>
    <n v="866681"/>
    <n v="60668"/>
    <n v="64481"/>
    <n v="870494"/>
    <s v="Bán hàng"/>
    <d v="2025-05-29T00:00:00"/>
    <s v="PT2505/0066"/>
    <n v="0"/>
    <n v="870494"/>
    <n v="870000"/>
    <n v="494"/>
    <d v="2025-05-21T00:00:00"/>
    <m/>
    <d v="2025-05-21T00:00:00"/>
    <n v="0"/>
    <m/>
    <s v=""/>
    <s v=""/>
    <d v="2025-05-21T00:00:00"/>
    <d v="2025-05-29T00:00:00"/>
    <m/>
    <m/>
    <x v="50"/>
    <x v="49"/>
  </r>
  <r>
    <x v="51"/>
    <x v="49"/>
    <d v="2025-05-28T00:00:00"/>
    <s v="BH2323931"/>
    <m/>
    <m/>
    <s v="Bán hàng Tiện Lợi Mart , CK 7% CỐ ĐỊNH , ĐƠN THỨ 4 THANH TOÁN ĐƠN THỨ 3"/>
    <n v="494452"/>
    <n v="34612"/>
    <n v="36787"/>
    <n v="496627"/>
    <s v="Bán hàng"/>
    <d v="2025-07-04T00:00:00"/>
    <s v="PT2506/0004"/>
    <n v="0"/>
    <n v="496627"/>
    <n v="496000"/>
    <n v="627"/>
    <d v="2025-05-28T00:00:00"/>
    <m/>
    <d v="2025-05-28T00:00:00"/>
    <n v="0"/>
    <m/>
    <s v=""/>
    <s v=""/>
    <d v="2025-05-28T00:00:00"/>
    <d v="2025-07-04T00:00:00"/>
    <m/>
    <m/>
    <x v="50"/>
    <x v="49"/>
  </r>
  <r>
    <x v="51"/>
    <x v="49"/>
    <d v="2025-06-13T00:00:00"/>
    <s v="BH2324470"/>
    <m/>
    <m/>
    <s v="Bán hàng Tiện Lợi Mart , CK 7% CỐ ĐỊNH , ĐƠN THỨ 4 THANH TOÁN ĐƠN THỨ 3"/>
    <n v="358776"/>
    <n v="25114"/>
    <n v="26693"/>
    <n v="360355"/>
    <s v="Bán hàng"/>
    <d v="2025-06-16T00:00:00"/>
    <s v="PT2506/0039"/>
    <n v="0"/>
    <n v="360355"/>
    <n v="360000"/>
    <n v="355"/>
    <d v="2025-06-13T00:00:00"/>
    <m/>
    <d v="2025-06-13T00:00:00"/>
    <n v="0"/>
    <m/>
    <s v=""/>
    <s v=""/>
    <d v="2025-06-13T00:00:00"/>
    <d v="2025-06-16T00:00:00"/>
    <m/>
    <m/>
    <x v="50"/>
    <x v="49"/>
  </r>
  <r>
    <x v="51"/>
    <x v="49"/>
    <d v="2025-07-03T00:00:00"/>
    <s v="BH2325109"/>
    <m/>
    <m/>
    <s v="Bán hàng Tiện Lợi Mart , CK 7% CỐ ĐỊNH , ĐƠN THỨ 4 THANH TOÁN ĐƠN THỨ 3"/>
    <n v="486221"/>
    <n v="34035"/>
    <n v="36175"/>
    <n v="488361"/>
    <s v="Bán hàng"/>
    <d v="2025-08-09T00:00:00"/>
    <s v="PT/C6-0016"/>
    <n v="0"/>
    <n v="488361"/>
    <n v="414000"/>
    <n v="74361"/>
    <d v="2025-07-03T00:00:00"/>
    <m/>
    <d v="2025-07-03T00:00:00"/>
    <n v="0"/>
    <m/>
    <s v=""/>
    <s v=""/>
    <d v="2025-07-03T00:00:00"/>
    <d v="2025-08-09T00:00:00"/>
    <m/>
    <m/>
    <x v="50"/>
    <x v="49"/>
  </r>
  <r>
    <x v="51"/>
    <x v="49"/>
    <d v="2025-08-04T00:00:00"/>
    <s v="BH2326285"/>
    <m/>
    <m/>
    <s v="Bán hàng Tiện Lợi Mart , CK 7% CỐ ĐỊNH , ĐƠN THỨ 4 THANH TOÁN ĐƠN THỨ 3"/>
    <n v="486221"/>
    <n v="34035"/>
    <n v="36175"/>
    <n v="488361"/>
    <s v="Bán hàng"/>
    <d v="2025-10-04T00:00:00"/>
    <s v="BC2210-0005"/>
    <n v="0"/>
    <n v="488361"/>
    <n v="488361"/>
    <n v="0"/>
    <d v="2025-08-04T00:00:00"/>
    <m/>
    <d v="2025-08-04T00:00:00"/>
    <n v="0"/>
    <m/>
    <s v=""/>
    <s v="Đã thanh toán"/>
    <d v="2025-08-04T00:00:00"/>
    <d v="2025-10-04T00:00:00"/>
    <m/>
    <m/>
    <x v="50"/>
    <x v="49"/>
  </r>
  <r>
    <x v="51"/>
    <x v="49"/>
    <d v="2025-08-26T00:00:00"/>
    <s v="BH2329560"/>
    <m/>
    <m/>
    <s v="Bán hàng Tiện Lợi Mart , CK 7% CỐ ĐỊNH , ĐƠN THỨ 4 THANH TOÁN ĐƠN THỨ 3"/>
    <n v="700329"/>
    <n v="49023"/>
    <n v="52104"/>
    <n v="703410"/>
    <s v="Bán hàng"/>
    <d v="2025-08-30T00:00:00"/>
    <s v="PT/C6-0053"/>
    <n v="0"/>
    <n v="703410"/>
    <n v="337792"/>
    <n v="365618"/>
    <d v="2025-08-26T00:00:00"/>
    <m/>
    <d v="2025-08-26T00:00:00"/>
    <n v="0"/>
    <m/>
    <s v=""/>
    <s v=""/>
    <d v="2025-08-26T00:00:00"/>
    <d v="2025-08-30T00:00:00"/>
    <m/>
    <m/>
    <x v="50"/>
    <x v="49"/>
  </r>
  <r>
    <x v="51"/>
    <x v="49"/>
    <d v="2025-10-01T00:00:00"/>
    <s v="BH2359968"/>
    <m/>
    <m/>
    <s v="Bán hàng Tiện Lợi Mart , CK 7% CỐ ĐỊNH , ĐƠN THỨ 12 THANH TOÁN ĐƠN THỨ 11"/>
    <n v="1256744"/>
    <n v="87972"/>
    <n v="93502"/>
    <n v="1262274"/>
    <s v="Bán hàng"/>
    <m/>
    <m/>
    <n v="0"/>
    <n v="1262274"/>
    <n v="0"/>
    <n v="1262274"/>
    <d v="2025-10-01T00:00:00"/>
    <m/>
    <d v="2025-10-01T00:00:00"/>
    <n v="0"/>
    <m/>
    <s v=""/>
    <s v=""/>
    <d v="2025-10-01T00:00:00"/>
    <d v="1899-12-30T00:00:00"/>
    <m/>
    <m/>
    <x v="50"/>
    <x v="49"/>
  </r>
  <r>
    <x v="51"/>
    <x v="49"/>
    <d v="2025-09-25T00:00:00"/>
    <s v="HN/HT2025090134"/>
    <m/>
    <m/>
    <s v="hàng trả"/>
    <m/>
    <n v="0"/>
    <n v="0"/>
    <n v="398496"/>
    <s v="Hàng trả"/>
    <d v="2025-05-06T00:00:00"/>
    <s v="PT2505/0020"/>
    <n v="0"/>
    <n v="-398496"/>
    <n v="-398496"/>
    <n v="0"/>
    <d v="2025-09-25T00:00:00"/>
    <m/>
    <d v="2025-09-25T00:00:00"/>
    <n v="0"/>
    <m/>
    <s v=""/>
    <s v="Đã thanh toán"/>
    <d v="2025-09-25T00:00:00"/>
    <d v="2025-05-06T00:00:00"/>
    <m/>
    <m/>
    <x v="50"/>
    <x v="49"/>
  </r>
  <r>
    <x v="51"/>
    <x v="49"/>
    <d v="2025-08-09T00:00:00"/>
    <s v="BTLHN2304/103"/>
    <m/>
    <m/>
    <s v="hàng trả"/>
    <m/>
    <n v="0"/>
    <n v="0"/>
    <n v="73754"/>
    <s v="Hàng trả"/>
    <d v="2025-08-09T00:00:00"/>
    <s v="PT/C6-0016"/>
    <n v="0"/>
    <n v="-73754"/>
    <n v="-73754"/>
    <n v="0"/>
    <d v="2025-08-09T00:00:00"/>
    <m/>
    <d v="2025-08-09T00:00:00"/>
    <n v="0"/>
    <m/>
    <s v=""/>
    <s v="Đã thanh toán"/>
    <d v="2025-08-09T00:00:00"/>
    <d v="2025-08-09T00:00:00"/>
    <m/>
    <m/>
    <x v="50"/>
    <x v="49"/>
  </r>
  <r>
    <x v="51"/>
    <x v="49"/>
    <d v="2025-08-30T00:00:00"/>
    <s v="HBTL2508001766"/>
    <m/>
    <m/>
    <s v="hàng trả"/>
    <m/>
    <n v="0"/>
    <n v="0"/>
    <n v="365617"/>
    <s v="Hàng trả"/>
    <d v="2025-08-30T00:00:00"/>
    <s v="PT/C6-0053"/>
    <n v="0"/>
    <n v="-365617"/>
    <n v="-365617"/>
    <n v="0"/>
    <d v="2025-08-30T00:00:00"/>
    <m/>
    <d v="2025-08-30T00:00:00"/>
    <n v="0"/>
    <m/>
    <s v=""/>
    <s v="Đã thanh toán"/>
    <d v="2025-08-30T00:00:00"/>
    <d v="2025-08-30T00:00:00"/>
    <m/>
    <m/>
    <x v="50"/>
    <x v="49"/>
  </r>
  <r>
    <x v="51"/>
    <x v="49"/>
    <d v="2025-01-18T00:00:00"/>
    <s v="HBTL25010029"/>
    <m/>
    <m/>
    <s v="hàng trả"/>
    <m/>
    <n v="0"/>
    <n v="0"/>
    <n v="113946"/>
    <s v="Tồn đầu kỳ"/>
    <d v="2025-01-18T00:00:00"/>
    <s v="PT2501/0054"/>
    <n v="113946"/>
    <n v="0"/>
    <n v="113946"/>
    <n v="0"/>
    <d v="2025-01-18T00:00:00"/>
    <m/>
    <d v="2025-01-18T00:00:00"/>
    <n v="0"/>
    <m/>
    <s v=""/>
    <s v="Đã thanh toán"/>
    <d v="2025-01-18T00:00:00"/>
    <d v="2025-01-18T00:00:00"/>
    <m/>
    <m/>
    <x v="50"/>
    <x v="49"/>
  </r>
  <r>
    <x v="51"/>
    <x v="49"/>
    <d v="2024-11-29T00:00:00"/>
    <s v="BH2318583"/>
    <m/>
    <m/>
    <m/>
    <m/>
    <n v="0"/>
    <n v="0"/>
    <n v="926504"/>
    <s v="Tồn đầu kỳ"/>
    <d v="2025-01-18T00:00:00"/>
    <s v="PT2501/0054"/>
    <n v="926504"/>
    <n v="0"/>
    <n v="926504"/>
    <n v="0"/>
    <d v="2024-11-29T00:00:00"/>
    <m/>
    <d v="2024-11-29T00:00:00"/>
    <n v="0"/>
    <m/>
    <s v=""/>
    <s v="Đã thanh toán"/>
    <d v="2024-11-29T00:00:00"/>
    <d v="2025-01-18T00:00:00"/>
    <m/>
    <m/>
    <x v="50"/>
    <x v="49"/>
  </r>
  <r>
    <x v="51"/>
    <x v="49"/>
    <d v="2025-10-24T00:00:00"/>
    <s v="BH2363797"/>
    <m/>
    <m/>
    <s v="Bán hàng Tiện Lợi Mart , CK 7% CỐ ĐỊNH , ĐƠN THỨ 13 THANH TOÁN ĐƠN THỨ 12"/>
    <n v="367155"/>
    <n v="25701"/>
    <n v="27316"/>
    <n v="368770"/>
    <s v="Bán hàng"/>
    <d v="2025-10-28T00:00:00"/>
    <s v="BC2210-0044"/>
    <n v="0"/>
    <n v="368770"/>
    <n v="368770"/>
    <n v="0"/>
    <d v="2025-10-24T00:00:00"/>
    <m/>
    <d v="2025-10-24T00:00:00"/>
    <n v="0"/>
    <m/>
    <s v=""/>
    <s v="Đã thanh toán"/>
    <d v="2025-10-24T00:00:00"/>
    <d v="2025-10-28T00:00:00"/>
    <m/>
    <m/>
    <x v="50"/>
    <x v="49"/>
  </r>
  <r>
    <x v="52"/>
    <x v="50"/>
    <d v="2024-12-04T00:00:00"/>
    <s v="BH2318718"/>
    <m/>
    <m/>
    <m/>
    <m/>
    <m/>
    <m/>
    <n v="855672"/>
    <s v="Tồn đầu kỳ"/>
    <d v="2025-01-06T00:00:00"/>
    <s v="PT2501/0019"/>
    <n v="855672"/>
    <n v="0"/>
    <n v="855672"/>
    <n v="0"/>
    <d v="2024-12-04T00:00:00"/>
    <m/>
    <d v="2024-12-04T00:00:00"/>
    <n v="0"/>
    <m/>
    <s v=""/>
    <s v="Đã thanh toán"/>
    <d v="2024-12-04T00:00:00"/>
    <d v="2025-01-06T00:00:00"/>
    <m/>
    <m/>
    <x v="51"/>
    <x v="50"/>
  </r>
  <r>
    <x v="52"/>
    <x v="50"/>
    <d v="2025-01-20T00:00:00"/>
    <s v="BH2320209"/>
    <m/>
    <m/>
    <s v="ĐƠN HÀNG KHÁCH LẼ C6, ĐƠN THỨ 18 GỐI ĐẦU THANH TOÁN ĐƠN THỨ 17 , CK 5%, SĐT: 0969809516 BÌNH"/>
    <n v="1442360"/>
    <n v="72118"/>
    <n v="109619"/>
    <n v="1479861"/>
    <s v="Bán hàng"/>
    <d v="2025-03-05T00:00:00"/>
    <s v="PT2503/0015"/>
    <n v="0"/>
    <n v="1479861"/>
    <n v="1479861"/>
    <n v="0"/>
    <d v="2025-01-20T00:00:00"/>
    <m/>
    <d v="2025-01-20T00:00:00"/>
    <n v="0"/>
    <m/>
    <s v=""/>
    <s v="Đã thanh toán"/>
    <d v="2025-01-20T00:00:00"/>
    <d v="2025-03-05T00:00:00"/>
    <m/>
    <m/>
    <x v="51"/>
    <x v="50"/>
  </r>
  <r>
    <x v="52"/>
    <x v="50"/>
    <d v="2025-02-05T00:00:00"/>
    <s v="BH2320623"/>
    <m/>
    <m/>
    <s v="ĐƠN HÀNG KHÁCH LẼ C6, ĐƠN THỨ 19 GỐI ĐẦU THANH TOÁN ĐƠN THỨ 18 , CK 5%, SĐT: 0969809516 BÌNH"/>
    <n v="957376"/>
    <n v="47869"/>
    <n v="72761"/>
    <n v="982268"/>
    <s v="Bán hàng"/>
    <d v="2025-03-05T00:00:00"/>
    <s v="PT2503/0015"/>
    <n v="0"/>
    <n v="982268"/>
    <n v="982268"/>
    <n v="0"/>
    <d v="2025-02-05T00:00:00"/>
    <m/>
    <d v="2025-02-05T00:00:00"/>
    <n v="0"/>
    <m/>
    <s v=""/>
    <s v="Đã thanh toán"/>
    <d v="2025-02-05T00:00:00"/>
    <d v="2025-03-05T00:00:00"/>
    <m/>
    <m/>
    <x v="51"/>
    <x v="50"/>
  </r>
  <r>
    <x v="52"/>
    <x v="50"/>
    <d v="2025-03-01T00:00:00"/>
    <s v="BH2321275"/>
    <m/>
    <m/>
    <s v="ĐƠN HÀNG KHÁCH LẼ C6, ĐƠN THỨ 20  GỐI ĐẦU THANH TOÁN ĐƠN THỨ 19 , CK 5%, SĐT: 0969809516 BÌNH"/>
    <n v="589271"/>
    <n v="29464"/>
    <n v="44785"/>
    <n v="604592"/>
    <s v="Bán hàng"/>
    <d v="2025-04-15T00:00:00"/>
    <s v="PT2504/0054"/>
    <n v="0"/>
    <n v="604592"/>
    <n v="604592"/>
    <n v="0"/>
    <d v="2025-03-01T00:00:00"/>
    <m/>
    <d v="2025-03-01T00:00:00"/>
    <n v="0"/>
    <m/>
    <s v=""/>
    <s v="Đã thanh toán"/>
    <d v="2025-03-01T00:00:00"/>
    <d v="2025-04-15T00:00:00"/>
    <m/>
    <m/>
    <x v="51"/>
    <x v="50"/>
  </r>
  <r>
    <x v="52"/>
    <x v="50"/>
    <d v="2025-04-11T00:00:00"/>
    <s v="BH2322529"/>
    <m/>
    <m/>
    <s v="ĐƠN HÀNG KHÁCH LẼ C6, ĐƠN THỨ 21  GỐI ĐẦU THANH TOÁN ĐƠN THỨ 20 , CK 5%, SĐT: 0969809516 BÌNH"/>
    <n v="1031636"/>
    <n v="51582"/>
    <n v="78404"/>
    <n v="1058458"/>
    <s v="Bán hàng"/>
    <d v="2025-09-27T00:00:00"/>
    <s v="PT/C6-0095"/>
    <n v="0"/>
    <n v="1058458"/>
    <n v="727641"/>
    <n v="330817"/>
    <d v="2025-04-11T00:00:00"/>
    <m/>
    <d v="2025-04-11T00:00:00"/>
    <n v="0"/>
    <m/>
    <s v=""/>
    <s v=""/>
    <d v="2025-04-11T00:00:00"/>
    <d v="2025-09-27T00:00:00"/>
    <m/>
    <m/>
    <x v="51"/>
    <x v="50"/>
  </r>
  <r>
    <x v="52"/>
    <x v="50"/>
    <d v="2025-04-18T00:00:00"/>
    <s v="BH2322829"/>
    <m/>
    <m/>
    <s v="Bán hàng THANH BÌNH MART"/>
    <n v="977730"/>
    <n v="48887"/>
    <n v="74307"/>
    <n v="1003150"/>
    <s v="Bán hàng"/>
    <d v="2025-09-27T00:00:00"/>
    <s v="PT/C6-0098"/>
    <n v="0"/>
    <n v="1003150"/>
    <n v="926969"/>
    <n v="76181"/>
    <d v="2025-04-18T00:00:00"/>
    <m/>
    <d v="2025-04-18T00:00:00"/>
    <n v="0"/>
    <m/>
    <s v=""/>
    <s v=""/>
    <d v="2025-04-18T00:00:00"/>
    <d v="2025-09-27T00:00:00"/>
    <m/>
    <m/>
    <x v="51"/>
    <x v="50"/>
  </r>
  <r>
    <x v="52"/>
    <x v="50"/>
    <d v="2025-06-10T00:00:00"/>
    <s v="BH2324358"/>
    <m/>
    <m/>
    <s v="Bán hàng THANH BÌNH MART"/>
    <n v="544332"/>
    <n v="27217"/>
    <n v="41369"/>
    <n v="558484"/>
    <s v="Bán hàng"/>
    <d v="2025-07-08T00:00:00"/>
    <s v="PT2507/0017"/>
    <n v="0"/>
    <n v="558484"/>
    <n v="558000"/>
    <n v="484"/>
    <d v="2025-06-10T00:00:00"/>
    <m/>
    <d v="2025-06-10T00:00:00"/>
    <n v="0"/>
    <m/>
    <s v=""/>
    <s v=""/>
    <d v="2025-06-10T00:00:00"/>
    <d v="2025-07-08T00:00:00"/>
    <m/>
    <m/>
    <x v="51"/>
    <x v="50"/>
  </r>
  <r>
    <x v="52"/>
    <x v="50"/>
    <d v="2025-07-19T00:00:00"/>
    <s v="BH2325715"/>
    <m/>
    <m/>
    <s v="Bán hàng THANH BÌNH MART , CK 5%"/>
    <n v="584308"/>
    <n v="29215"/>
    <n v="44407"/>
    <n v="599500"/>
    <s v="Bán hàng"/>
    <d v="2025-09-27T00:00:00"/>
    <s v="PT/C6-0096"/>
    <n v="0"/>
    <n v="599500"/>
    <n v="129862"/>
    <n v="469638"/>
    <d v="2025-07-19T00:00:00"/>
    <m/>
    <d v="2025-07-19T00:00:00"/>
    <n v="0"/>
    <m/>
    <s v=""/>
    <s v=""/>
    <d v="2025-07-19T00:00:00"/>
    <d v="2025-09-27T00:00:00"/>
    <m/>
    <m/>
    <x v="51"/>
    <x v="50"/>
  </r>
  <r>
    <x v="52"/>
    <x v="50"/>
    <d v="2025-07-28T00:00:00"/>
    <s v="BH2326042"/>
    <m/>
    <m/>
    <s v="Bán hàng THANH BÌNH MART , CK 5%"/>
    <n v="699110"/>
    <n v="34956"/>
    <n v="53132"/>
    <n v="717286"/>
    <s v="Bán hàng"/>
    <d v="2025-09-27T00:00:00"/>
    <s v="PT/C6-0097"/>
    <n v="0"/>
    <n v="717286"/>
    <n v="717286"/>
    <n v="0"/>
    <d v="2025-07-28T00:00:00"/>
    <m/>
    <d v="2025-07-28T00:00:00"/>
    <n v="0"/>
    <m/>
    <s v=""/>
    <s v="Đã thanh toán"/>
    <d v="2025-07-28T00:00:00"/>
    <d v="2025-09-27T00:00:00"/>
    <m/>
    <m/>
    <x v="51"/>
    <x v="50"/>
  </r>
  <r>
    <x v="52"/>
    <x v="50"/>
    <d v="2025-09-09T00:00:00"/>
    <s v="BH2331564"/>
    <m/>
    <m/>
    <s v="Bán hàng THANH BÌNH MART"/>
    <n v="574205"/>
    <n v="28710"/>
    <n v="43640"/>
    <n v="589135"/>
    <s v="Bán hàng"/>
    <d v="2025-11-03T00:00:00"/>
    <s v="BC2210-0059"/>
    <n v="0"/>
    <n v="589135"/>
    <n v="262921"/>
    <n v="326214"/>
    <d v="2025-09-09T00:00:00"/>
    <m/>
    <d v="2025-09-09T00:00:00"/>
    <n v="0"/>
    <m/>
    <s v=""/>
    <s v=""/>
    <d v="2025-09-09T00:00:00"/>
    <d v="2025-11-03T00:00:00"/>
    <m/>
    <m/>
    <x v="51"/>
    <x v="50"/>
  </r>
  <r>
    <x v="52"/>
    <x v="50"/>
    <d v="2025-09-27T00:00:00"/>
    <s v="BH2359084"/>
    <m/>
    <m/>
    <s v="ĐƠN KHÁCH LẼ THANH BÌNH MART , CK 5%"/>
    <n v="1084902"/>
    <n v="54245"/>
    <n v="82453"/>
    <n v="1113110"/>
    <s v="Bán hàng"/>
    <d v="2025-11-03T00:00:00"/>
    <s v="BC2210-0058"/>
    <n v="0"/>
    <n v="1113110"/>
    <n v="1113110"/>
    <n v="0"/>
    <d v="2025-09-27T00:00:00"/>
    <m/>
    <d v="2025-09-27T00:00:00"/>
    <n v="0"/>
    <m/>
    <s v=""/>
    <s v="Đã thanh toán"/>
    <d v="2025-09-27T00:00:00"/>
    <d v="2025-11-03T00:00:00"/>
    <m/>
    <m/>
    <x v="51"/>
    <x v="50"/>
  </r>
  <r>
    <x v="52"/>
    <x v="50"/>
    <d v="2025-09-27T00:00:00"/>
    <s v="HN/HT2025090292"/>
    <m/>
    <m/>
    <s v="hàng trả"/>
    <m/>
    <n v="0"/>
    <n v="0"/>
    <n v="330817"/>
    <s v="Hàng trả"/>
    <d v="2025-09-27T00:00:00"/>
    <s v="PT/C6-0095"/>
    <n v="0"/>
    <n v="-330817"/>
    <n v="-330817"/>
    <n v="0"/>
    <d v="2025-09-27T00:00:00"/>
    <m/>
    <d v="2025-09-27T00:00:00"/>
    <n v="0"/>
    <m/>
    <s v=""/>
    <s v="Đã thanh toán"/>
    <d v="2025-09-27T00:00:00"/>
    <d v="2025-09-27T00:00:00"/>
    <m/>
    <m/>
    <x v="51"/>
    <x v="50"/>
  </r>
  <r>
    <x v="52"/>
    <x v="50"/>
    <d v="2025-09-27T00:00:00"/>
    <s v="HN/HT2025090293"/>
    <m/>
    <m/>
    <s v="hàng trả"/>
    <m/>
    <n v="0"/>
    <n v="0"/>
    <n v="469637"/>
    <s v="Hàng trả"/>
    <d v="2025-09-27T00:00:00"/>
    <s v="PT/C6-0096"/>
    <n v="0"/>
    <n v="-469637"/>
    <n v="-469637"/>
    <n v="0"/>
    <d v="2025-09-27T00:00:00"/>
    <m/>
    <d v="2025-09-27T00:00:00"/>
    <n v="0"/>
    <m/>
    <s v=""/>
    <s v="Đã thanh toán"/>
    <d v="2025-09-27T00:00:00"/>
    <d v="2025-09-27T00:00:00"/>
    <m/>
    <m/>
    <x v="51"/>
    <x v="50"/>
  </r>
  <r>
    <x v="52"/>
    <x v="50"/>
    <d v="2025-09-27T00:00:00"/>
    <s v="HN/HT2025090294"/>
    <m/>
    <m/>
    <s v="hàng trả"/>
    <m/>
    <n v="0"/>
    <n v="0"/>
    <n v="76181"/>
    <s v="Hàng trả"/>
    <d v="2025-09-27T00:00:00"/>
    <s v="PT/C6-0098"/>
    <n v="0"/>
    <n v="-76181"/>
    <n v="-76181"/>
    <n v="0"/>
    <d v="2025-09-27T00:00:00"/>
    <m/>
    <d v="2025-09-27T00:00:00"/>
    <n v="0"/>
    <m/>
    <s v=""/>
    <s v="Đã thanh toán"/>
    <d v="2025-09-27T00:00:00"/>
    <d v="2025-09-27T00:00:00"/>
    <m/>
    <m/>
    <x v="51"/>
    <x v="50"/>
  </r>
  <r>
    <x v="52"/>
    <x v="50"/>
    <d v="2025-11-03T00:00:00"/>
    <s v="HN/HT03112505"/>
    <m/>
    <m/>
    <s v="hàng trả"/>
    <m/>
    <n v="0"/>
    <n v="0"/>
    <n v="262921"/>
    <s v="Hàng trả"/>
    <d v="2025-11-03T00:00:00"/>
    <s v="BC2210-0059"/>
    <n v="0"/>
    <n v="-262921"/>
    <n v="-262921"/>
    <n v="0"/>
    <d v="2025-11-03T00:00:00"/>
    <m/>
    <d v="2025-11-03T00:00:00"/>
    <n v="0"/>
    <m/>
    <s v=""/>
    <s v="Đã thanh toán"/>
    <d v="2025-11-03T00:00:00"/>
    <d v="2025-11-03T00:00:00"/>
    <m/>
    <s v="chưa ghi sổ"/>
    <x v="51"/>
    <x v="50"/>
  </r>
  <r>
    <x v="52"/>
    <x v="50"/>
    <d v="2025-11-03T00:00:00"/>
    <s v="HN/HT03112504"/>
    <m/>
    <m/>
    <s v="hàng trả"/>
    <m/>
    <n v="0"/>
    <n v="0"/>
    <n v="236107"/>
    <s v="Hàng trả"/>
    <d v="2025-11-03T00:00:00"/>
    <s v="BC2210-0058"/>
    <n v="0"/>
    <n v="-236107"/>
    <n v="-236107"/>
    <n v="0"/>
    <d v="2025-11-03T00:00:00"/>
    <m/>
    <d v="2025-11-03T00:00:00"/>
    <n v="0"/>
    <m/>
    <s v=""/>
    <s v="Đã thanh toán"/>
    <d v="2025-11-03T00:00:00"/>
    <d v="2025-11-03T00:00:00"/>
    <m/>
    <s v="chưa ghi sổ"/>
    <x v="51"/>
    <x v="50"/>
  </r>
  <r>
    <x v="52"/>
    <x v="50"/>
    <d v="2025-11-01T00:00:00"/>
    <s v="BH2365433"/>
    <m/>
    <m/>
    <s v="Bán hàng THANH BÌNH MART , CK 5%"/>
    <n v="719341"/>
    <m/>
    <n v="57547"/>
    <n v="776888"/>
    <s v="Bán hàng"/>
    <m/>
    <m/>
    <n v="0"/>
    <n v="776888"/>
    <n v="717286"/>
    <n v="59602"/>
    <d v="2025-11-01T00:00:00"/>
    <m/>
    <d v="2025-11-01T00:00:00"/>
    <n v="0"/>
    <m/>
    <s v=""/>
    <s v=""/>
    <d v="2025-11-01T00:00:00"/>
    <d v="1899-12-30T00:00:00"/>
    <m/>
    <m/>
    <x v="51"/>
    <x v="50"/>
  </r>
  <r>
    <x v="53"/>
    <x v="51"/>
    <d v="2024-12-28T00:00:00"/>
    <s v="BH2319378"/>
    <m/>
    <m/>
    <s v="H1 - TM11 chung cư Hope residence phúc đồng, Long Biên, Hà Nội"/>
    <n v="2281305"/>
    <n v="114066"/>
    <n v="173379.12"/>
    <n v="2340618.12"/>
    <s v="Tồn đầu kỳ"/>
    <d v="2025-02-04T00:00:00"/>
    <s v="PT2502/0014"/>
    <n v="2340618.12"/>
    <n v="0"/>
    <n v="2340618.12"/>
    <n v="0"/>
    <d v="2024-12-28T00:00:00"/>
    <m/>
    <d v="2024-12-28T00:00:00"/>
    <n v="0"/>
    <m/>
    <s v=""/>
    <s v="Đã thanh toán"/>
    <d v="2024-12-28T00:00:00"/>
    <d v="2025-02-04T00:00:00"/>
    <m/>
    <m/>
    <x v="52"/>
    <x v="51"/>
  </r>
  <r>
    <x v="53"/>
    <x v="51"/>
    <d v="2024-11-11T00:00:00"/>
    <s v="BH2317920"/>
    <m/>
    <m/>
    <s v="H1 - TM11 chung cư Hope residence phúc đồng, Long Biên, Hà Nội"/>
    <n v="1838093"/>
    <n v="91904"/>
    <n v="139695.12"/>
    <n v="1885884.12"/>
    <s v="Tồn đầu kỳ"/>
    <d v="2025-02-04T00:00:00"/>
    <s v="PT2502/0013"/>
    <n v="1885884.12"/>
    <n v="0"/>
    <n v="1885884.12"/>
    <n v="0"/>
    <d v="2024-11-11T00:00:00"/>
    <m/>
    <d v="2024-11-11T00:00:00"/>
    <n v="0"/>
    <m/>
    <s v=""/>
    <s v="Đã thanh toán"/>
    <d v="2024-11-11T00:00:00"/>
    <d v="2025-02-04T00:00:00"/>
    <m/>
    <m/>
    <x v="52"/>
    <x v="51"/>
  </r>
  <r>
    <x v="53"/>
    <x v="51"/>
    <d v="2025-01-21T00:00:00"/>
    <s v="BH2320297"/>
    <m/>
    <m/>
    <s v="ĐƠN KHÁCH LẼ C6, THANH TOÁN LUN, CK 5% , SĐT: 0974617563"/>
    <n v="2214237"/>
    <n v="110712"/>
    <n v="168282"/>
    <n v="2271807"/>
    <s v="Bán hàng"/>
    <d v="2025-04-18T00:00:00"/>
    <s v="PT2504/0063"/>
    <n v="0"/>
    <n v="2271807"/>
    <n v="2271808"/>
    <n v="-1"/>
    <d v="2025-01-21T00:00:00"/>
    <m/>
    <d v="2025-01-21T00:00:00"/>
    <n v="0"/>
    <m/>
    <s v=""/>
    <s v=""/>
    <d v="2025-01-21T00:00:00"/>
    <d v="2025-04-18T00:00:00"/>
    <m/>
    <m/>
    <x v="52"/>
    <x v="51"/>
  </r>
  <r>
    <x v="53"/>
    <x v="51"/>
    <d v="2025-02-27T00:00:00"/>
    <s v="BH2321228"/>
    <m/>
    <m/>
    <s v="ĐƠN KHÁCH LẼ C6, THANH TOÁN LUN, CK 5% , SĐT: 0974617563"/>
    <n v="1380630"/>
    <n v="69032"/>
    <n v="104928"/>
    <n v="1416526"/>
    <s v="Bán hàng"/>
    <d v="2025-04-18T00:00:00"/>
    <s v="PT2504/0062"/>
    <n v="0"/>
    <n v="1416526"/>
    <n v="1416526"/>
    <n v="0"/>
    <d v="2025-02-27T00:00:00"/>
    <m/>
    <d v="2025-02-27T00:00:00"/>
    <n v="0"/>
    <m/>
    <s v=""/>
    <s v="Đã thanh toán"/>
    <d v="2025-02-27T00:00:00"/>
    <d v="2025-04-18T00:00:00"/>
    <m/>
    <m/>
    <x v="52"/>
    <x v="51"/>
  </r>
  <r>
    <x v="53"/>
    <x v="51"/>
    <d v="2025-03-22T00:00:00"/>
    <s v="BH2321962"/>
    <m/>
    <m/>
    <s v="ĐƠN KHÁCH LẼ C6, THANH TOÁN LUN, CK 5% , SĐT: 0974617563"/>
    <n v="1923698"/>
    <n v="96185"/>
    <n v="146201"/>
    <n v="1973714"/>
    <s v="Bán hàng"/>
    <d v="2025-04-28T00:00:00"/>
    <s v="PT2504/0083"/>
    <n v="0"/>
    <n v="1973714"/>
    <n v="1784285"/>
    <n v="189429"/>
    <d v="2025-03-22T00:00:00"/>
    <m/>
    <d v="2025-03-22T00:00:00"/>
    <n v="0"/>
    <m/>
    <s v=""/>
    <s v=""/>
    <d v="2025-03-22T00:00:00"/>
    <d v="2025-04-28T00:00:00"/>
    <m/>
    <m/>
    <x v="52"/>
    <x v="51"/>
  </r>
  <r>
    <x v="53"/>
    <x v="51"/>
    <d v="2025-04-16T00:00:00"/>
    <s v="BH2322715"/>
    <m/>
    <m/>
    <s v="ĐƠN KHÁCH LẼ C6, THANH TOÁN LUN, CK 5% , SĐT: 0974617563"/>
    <n v="1657851"/>
    <n v="82893"/>
    <n v="125997"/>
    <n v="1700955"/>
    <s v="Bán hàng"/>
    <d v="2025-07-29T00:00:00"/>
    <s v="PT2507/0054"/>
    <n v="0"/>
    <n v="1700955"/>
    <n v="1550275"/>
    <n v="150680"/>
    <d v="2025-04-16T00:00:00"/>
    <m/>
    <d v="2025-04-16T00:00:00"/>
    <n v="0"/>
    <m/>
    <s v=""/>
    <s v=""/>
    <d v="2025-04-16T00:00:00"/>
    <d v="2025-07-29T00:00:00"/>
    <m/>
    <m/>
    <x v="52"/>
    <x v="51"/>
  </r>
  <r>
    <x v="53"/>
    <x v="51"/>
    <d v="2025-05-05T00:00:00"/>
    <s v="BH2323229"/>
    <m/>
    <m/>
    <s v="ĐƠN KHÁCH LẼ C6, THANH TOÁN LUN, CK 5% , SĐT: 0974617563"/>
    <n v="556386"/>
    <n v="27819"/>
    <n v="42285"/>
    <n v="570852"/>
    <s v="Bán hàng"/>
    <d v="2025-07-29T00:00:00"/>
    <s v="PT2507/0055"/>
    <n v="0"/>
    <n v="570852"/>
    <n v="570851"/>
    <n v="1"/>
    <d v="2025-05-05T00:00:00"/>
    <m/>
    <d v="2025-05-05T00:00:00"/>
    <n v="0"/>
    <m/>
    <s v=""/>
    <s v=""/>
    <d v="2025-05-05T00:00:00"/>
    <d v="2025-07-29T00:00:00"/>
    <m/>
    <m/>
    <x v="52"/>
    <x v="51"/>
  </r>
  <r>
    <x v="53"/>
    <x v="51"/>
    <d v="2025-06-13T00:00:00"/>
    <s v="BH2324468"/>
    <m/>
    <m/>
    <s v="ĐƠN KHÁCH LẼ C6, THANH TOÁN LUN, CK 5% , SĐT: 0974617563"/>
    <n v="947282"/>
    <n v="47364"/>
    <n v="71993"/>
    <n v="971911"/>
    <s v="Bán hàng"/>
    <d v="2025-07-29T00:00:00"/>
    <s v="PT2507/0056"/>
    <n v="0"/>
    <n v="971911"/>
    <n v="971910"/>
    <n v="1"/>
    <d v="2025-06-13T00:00:00"/>
    <m/>
    <d v="2025-06-13T00:00:00"/>
    <n v="0"/>
    <m/>
    <s v=""/>
    <s v=""/>
    <d v="2025-06-13T00:00:00"/>
    <d v="2025-07-29T00:00:00"/>
    <m/>
    <m/>
    <x v="52"/>
    <x v="51"/>
  </r>
  <r>
    <x v="53"/>
    <x v="51"/>
    <d v="2025-07-03T00:00:00"/>
    <s v="BH2325108"/>
    <m/>
    <m/>
    <s v="ĐƠN KHÁCH LẼ C6, THANH TOÁN LUN, CK 5% , SĐT: 0974617563"/>
    <n v="1445691"/>
    <n v="72285"/>
    <n v="109872"/>
    <n v="1483278"/>
    <s v="Bán hàng"/>
    <d v="2025-07-29T00:00:00"/>
    <s v="PT2507/0053"/>
    <n v="0"/>
    <n v="1483278"/>
    <n v="1369333"/>
    <n v="113945"/>
    <d v="2025-07-03T00:00:00"/>
    <m/>
    <d v="2025-07-03T00:00:00"/>
    <n v="0"/>
    <m/>
    <s v=""/>
    <s v=""/>
    <d v="2025-07-03T00:00:00"/>
    <d v="2025-07-29T00:00:00"/>
    <m/>
    <m/>
    <x v="52"/>
    <x v="51"/>
  </r>
  <r>
    <x v="53"/>
    <x v="51"/>
    <d v="2025-07-29T00:00:00"/>
    <s v="BH2326056"/>
    <m/>
    <m/>
    <s v="ĐƠN KHÁCH LẼ C6, THANH TOÁN LUN, CK 5% , SĐT: 0974617563"/>
    <n v="2332513"/>
    <n v="116626"/>
    <n v="177271"/>
    <n v="2393158"/>
    <s v="Bán hàng"/>
    <m/>
    <m/>
    <n v="0"/>
    <n v="2393158"/>
    <n v="0"/>
    <n v="2393158"/>
    <d v="2025-07-29T00:00:00"/>
    <m/>
    <d v="2025-07-29T00:00:00"/>
    <n v="0"/>
    <m/>
    <s v=""/>
    <s v=""/>
    <d v="2025-07-29T00:00:00"/>
    <d v="1899-12-30T00:00:00"/>
    <m/>
    <m/>
    <x v="52"/>
    <x v="51"/>
  </r>
  <r>
    <x v="53"/>
    <x v="51"/>
    <d v="2025-08-22T00:00:00"/>
    <s v="BH2328756"/>
    <m/>
    <m/>
    <s v="ĐƠN KHÁCH LẼ C6, THANH TOÁN LUN, CK 5% , SĐT: 0974617563"/>
    <n v="1101465"/>
    <n v="55073"/>
    <n v="83711"/>
    <n v="1130103"/>
    <s v="Bán hàng"/>
    <m/>
    <m/>
    <n v="0"/>
    <n v="1130103"/>
    <n v="0"/>
    <n v="1130103"/>
    <d v="2025-08-22T00:00:00"/>
    <m/>
    <d v="2025-08-22T00:00:00"/>
    <n v="0"/>
    <m/>
    <s v=""/>
    <s v=""/>
    <d v="2025-08-22T00:00:00"/>
    <d v="1899-12-30T00:00:00"/>
    <m/>
    <m/>
    <x v="52"/>
    <x v="51"/>
  </r>
  <r>
    <x v="53"/>
    <x v="51"/>
    <d v="2025-09-18T00:00:00"/>
    <s v="BH20259437"/>
    <m/>
    <m/>
    <s v="ĐƠN KHÁCH LẼ C6, THANH TOÁN LUN, CK 5% , SĐT: 0974617563"/>
    <n v="820827"/>
    <n v="41041"/>
    <n v="62383"/>
    <n v="842169"/>
    <s v="Bán hàng"/>
    <d v="2025-09-23T00:00:00"/>
    <s v="PT/C6-0090"/>
    <n v="0"/>
    <n v="842169"/>
    <n v="842169"/>
    <n v="0"/>
    <d v="2025-09-18T00:00:00"/>
    <m/>
    <d v="2025-09-18T00:00:00"/>
    <n v="0"/>
    <m/>
    <s v=""/>
    <s v="Đã thanh toán"/>
    <d v="2025-09-18T00:00:00"/>
    <d v="2025-09-23T00:00:00"/>
    <m/>
    <m/>
    <x v="52"/>
    <x v="51"/>
  </r>
  <r>
    <x v="53"/>
    <x v="51"/>
    <d v="2025-10-21T00:00:00"/>
    <s v="BH2363192"/>
    <m/>
    <m/>
    <s v="ĐƠN KHÁCH LẼ C6, THANH TOÁN LUN, CK 5% , SĐT: 0974617563"/>
    <n v="611271"/>
    <n v="30564"/>
    <n v="46457"/>
    <n v="627164"/>
    <s v="Bán hàng"/>
    <m/>
    <m/>
    <n v="0"/>
    <n v="627164"/>
    <n v="0"/>
    <n v="627164"/>
    <d v="2025-10-21T00:00:00"/>
    <m/>
    <d v="2025-10-21T00:00:00"/>
    <n v="0"/>
    <m/>
    <s v=""/>
    <s v=""/>
    <d v="2025-10-21T00:00:00"/>
    <d v="1899-12-30T00:00:00"/>
    <m/>
    <m/>
    <x v="52"/>
    <x v="51"/>
  </r>
  <r>
    <x v="53"/>
    <x v="51"/>
    <d v="2025-04-28T00:00:00"/>
    <s v="HBTL25011266"/>
    <m/>
    <m/>
    <s v="hàng trả"/>
    <m/>
    <n v="0"/>
    <n v="0"/>
    <n v="189285"/>
    <s v="Hàng trả"/>
    <d v="2025-04-28T00:00:00"/>
    <s v="PT2504/0083"/>
    <n v="0"/>
    <n v="-189285"/>
    <n v="-189285"/>
    <n v="0"/>
    <d v="2025-04-28T00:00:00"/>
    <m/>
    <d v="2025-04-28T00:00:00"/>
    <n v="0"/>
    <m/>
    <s v=""/>
    <s v="Đã thanh toán"/>
    <d v="2025-04-28T00:00:00"/>
    <d v="2025-04-28T00:00:00"/>
    <m/>
    <m/>
    <x v="52"/>
    <x v="51"/>
  </r>
  <r>
    <x v="53"/>
    <x v="51"/>
    <d v="2025-07-29T00:00:00"/>
    <s v="HBTL25012545"/>
    <m/>
    <m/>
    <s v="hàng trả"/>
    <m/>
    <n v="0"/>
    <n v="0"/>
    <n v="150681"/>
    <s v="Hàng trả"/>
    <d v="2025-07-29T00:00:00"/>
    <s v="PT2507/0054"/>
    <n v="0"/>
    <n v="-150681"/>
    <n v="-150681"/>
    <n v="0"/>
    <d v="2025-07-29T00:00:00"/>
    <m/>
    <d v="2025-07-29T00:00:00"/>
    <n v="0"/>
    <m/>
    <s v=""/>
    <s v="Đã thanh toán"/>
    <d v="2025-07-29T00:00:00"/>
    <d v="2025-07-29T00:00:00"/>
    <m/>
    <m/>
    <x v="52"/>
    <x v="51"/>
  </r>
  <r>
    <x v="53"/>
    <x v="51"/>
    <d v="2025-07-29T00:00:00"/>
    <s v="HBTL25012544"/>
    <m/>
    <m/>
    <s v="hàng trả"/>
    <m/>
    <n v="0"/>
    <n v="0"/>
    <n v="113945"/>
    <s v="Hàng trả"/>
    <d v="2025-07-29T00:00:00"/>
    <s v="PT2507/0053"/>
    <n v="0"/>
    <n v="-113945"/>
    <n v="-113945"/>
    <n v="0"/>
    <d v="2025-07-29T00:00:00"/>
    <m/>
    <d v="2025-07-29T00:00:00"/>
    <n v="0"/>
    <m/>
    <s v=""/>
    <s v="Đã thanh toán"/>
    <d v="2025-07-29T00:00:00"/>
    <d v="2025-07-29T00:00:00"/>
    <m/>
    <m/>
    <x v="52"/>
    <x v="51"/>
  </r>
  <r>
    <x v="53"/>
    <x v="51"/>
    <d v="2025-09-23T00:00:00"/>
    <s v="HN/HT2025090291"/>
    <m/>
    <m/>
    <s v="hàng trả"/>
    <m/>
    <n v="0"/>
    <n v="0"/>
    <n v="189285"/>
    <s v="Hàng trả"/>
    <d v="2025-09-23T00:00:00"/>
    <s v="PT/C6-0090"/>
    <n v="0"/>
    <n v="-189285"/>
    <n v="-189285"/>
    <n v="0"/>
    <d v="2025-09-23T00:00:00"/>
    <m/>
    <d v="2025-09-23T00:00:00"/>
    <n v="0"/>
    <m/>
    <s v=""/>
    <s v="Đã thanh toán"/>
    <d v="2025-09-23T00:00:00"/>
    <d v="2025-09-23T00:00:00"/>
    <m/>
    <m/>
    <x v="52"/>
    <x v="51"/>
  </r>
  <r>
    <x v="53"/>
    <x v="51"/>
    <d v="2025-11-04T00:00:00"/>
    <s v="BH2365769"/>
    <m/>
    <m/>
    <s v="ĐƠN KHÁCH LẼ C6, THANH TOÁN LUN, CK 5% , SĐT: 0974617563"/>
    <n v="1781687"/>
    <n v="89084"/>
    <n v="135408"/>
    <n v="1917095"/>
    <s v="Bán hàng"/>
    <m/>
    <m/>
    <n v="0"/>
    <n v="1917095"/>
    <n v="0"/>
    <n v="1917095"/>
    <d v="2025-11-04T00:00:00"/>
    <m/>
    <d v="2025-11-04T00:00:00"/>
    <n v="0"/>
    <m/>
    <s v=""/>
    <s v=""/>
    <d v="2025-11-04T00:00:00"/>
    <d v="1899-12-30T00:00:00"/>
    <m/>
    <m/>
    <x v="52"/>
    <x v="51"/>
  </r>
  <r>
    <x v="54"/>
    <x v="52"/>
    <d v="2025-02-22T00:00:00"/>
    <s v="BH2321127"/>
    <m/>
    <m/>
    <s v="Bán hàng LAN THU MART ( ANH ĐỨC)   theo hóa đơn 00012518"/>
    <n v="553467"/>
    <n v="27673"/>
    <n v="42064"/>
    <n v="567858"/>
    <s v="Bán hàng"/>
    <m/>
    <m/>
    <n v="0"/>
    <n v="567858"/>
    <n v="0"/>
    <n v="567858"/>
    <d v="2025-02-22T00:00:00"/>
    <m/>
    <d v="2025-02-22T00:00:00"/>
    <n v="0"/>
    <m/>
    <s v=""/>
    <s v=""/>
    <d v="2025-02-22T00:00:00"/>
    <d v="1899-12-30T00:00:00"/>
    <m/>
    <m/>
    <x v="53"/>
    <x v="52"/>
  </r>
  <r>
    <x v="55"/>
    <x v="53"/>
    <d v="2024-11-14T00:00:00"/>
    <s v="BH2318057"/>
    <m/>
    <m/>
    <s v="toà Ruby3 Phúc Lợi, Phúc Đồng, Long Biên, thành phố Hà Nội"/>
    <n v="1071130"/>
    <n v="53556"/>
    <n v="81405.919999999998"/>
    <n v="1098979.92"/>
    <s v="Tồn đầu kỳ"/>
    <d v="2025-01-09T00:00:00"/>
    <s v="PT2501/0032"/>
    <n v="1098979.92"/>
    <n v="0"/>
    <n v="985000"/>
    <n v="113979.91999999993"/>
    <d v="2024-11-14T00:00:00"/>
    <m/>
    <d v="2024-11-14T00:00:00"/>
    <n v="0"/>
    <m/>
    <s v=""/>
    <s v=""/>
    <d v="2024-11-14T00:00:00"/>
    <d v="2025-01-09T00:00:00"/>
    <m/>
    <m/>
    <x v="54"/>
    <x v="53"/>
  </r>
  <r>
    <x v="55"/>
    <x v="53"/>
    <d v="2025-01-17T00:00:00"/>
    <s v="BH2320146"/>
    <m/>
    <m/>
    <s v="ĐƠN  KHÁCH LẼ C6, THANH TOÁN LUN, CHIẾT KHẤU 5%,  SĐT: 087808343 ( ANH TUYỂN) ,  SỐ TK NGƯỜI NHẬN CHUYỂN KHOẢN NCC : 19029591040021 ANH CƯỜNG - NGÂN HÀNG TECHCOMBANK"/>
    <n v="4047820"/>
    <n v="202391"/>
    <n v="307634"/>
    <n v="4153063"/>
    <s v="Bán hàng"/>
    <d v="2025-03-13T00:00:00"/>
    <s v="PT2503/0045"/>
    <n v="0"/>
    <n v="4153063"/>
    <n v="3774492"/>
    <n v="378571"/>
    <d v="2025-01-17T00:00:00"/>
    <m/>
    <d v="2025-01-17T00:00:00"/>
    <n v="0"/>
    <m/>
    <s v=""/>
    <s v=""/>
    <d v="2025-01-17T00:00:00"/>
    <d v="2025-03-13T00:00:00"/>
    <m/>
    <m/>
    <x v="54"/>
    <x v="53"/>
  </r>
  <r>
    <x v="55"/>
    <x v="53"/>
    <d v="2025-02-05T00:00:00"/>
    <s v="BH2320629"/>
    <m/>
    <m/>
    <s v="ĐƠN  KHÁCH LẼ C6, THANH TOÁN LUN, CHIẾT KHẤU 5%,  SĐT: 087808343 ( ANH TUYỂN) ,  SỐ TK NGƯỜI NHẬN CHUYỂN KHOẢN NCC : 19029591040021 ANH CƯỜNG - NGÂN HÀNG TECHCOMBANK"/>
    <n v="999522"/>
    <n v="49976"/>
    <n v="75964"/>
    <n v="1025510"/>
    <s v="Bán hàng"/>
    <d v="2025-03-10T00:00:00"/>
    <s v="PT2503/0031"/>
    <n v="0"/>
    <n v="1025510"/>
    <n v="1028000"/>
    <n v="-2490"/>
    <d v="2025-02-05T00:00:00"/>
    <m/>
    <d v="2025-02-05T00:00:00"/>
    <n v="0"/>
    <m/>
    <s v=""/>
    <s v=""/>
    <d v="2025-02-05T00:00:00"/>
    <d v="2025-03-10T00:00:00"/>
    <m/>
    <m/>
    <x v="54"/>
    <x v="53"/>
  </r>
  <r>
    <x v="55"/>
    <x v="53"/>
    <d v="2025-03-13T00:00:00"/>
    <s v="HBTL25010707"/>
    <m/>
    <m/>
    <s v="hàng trả"/>
    <m/>
    <n v="0"/>
    <n v="0"/>
    <n v="378572"/>
    <s v="Hàng trả"/>
    <d v="2025-03-13T00:00:00"/>
    <s v="PT2503/0045"/>
    <n v="0"/>
    <n v="-378572"/>
    <n v="-378572"/>
    <n v="0"/>
    <d v="2025-03-13T00:00:00"/>
    <m/>
    <d v="2025-03-13T00:00:00"/>
    <n v="0"/>
    <m/>
    <s v=""/>
    <s v="Đã thanh toán"/>
    <d v="2025-03-13T00:00:00"/>
    <d v="2025-03-13T00:00:00"/>
    <m/>
    <m/>
    <x v="54"/>
    <x v="53"/>
  </r>
  <r>
    <x v="55"/>
    <x v="53"/>
    <d v="2025-04-05T00:00:00"/>
    <s v="BH2322338"/>
    <m/>
    <m/>
    <s v="ĐƠN  KHÁCH LẼ C6, THANH TOÁN LUN, CHIẾT KHẤU 5%,  SĐT: 087808343 ( ANH TUYỂN) ,  SỐ TK NGƯỜI NHẬN CHUYỂN KHOẢN NCC : 19029591040021 ANH CƯỜNG - NGÂN HÀNG TECHCOMBANK"/>
    <n v="1289599"/>
    <n v="64480"/>
    <n v="98010"/>
    <n v="1323129"/>
    <s v="Bán hàng"/>
    <d v="2025-04-08T00:00:00"/>
    <s v="PT2504/0035"/>
    <n v="0"/>
    <n v="1323129"/>
    <n v="1134000"/>
    <n v="189129"/>
    <d v="2025-04-05T00:00:00"/>
    <m/>
    <d v="2025-04-05T00:00:00"/>
    <n v="0"/>
    <m/>
    <s v=""/>
    <s v=""/>
    <d v="2025-04-05T00:00:00"/>
    <d v="2025-04-08T00:00:00"/>
    <m/>
    <m/>
    <x v="54"/>
    <x v="53"/>
  </r>
  <r>
    <x v="55"/>
    <x v="53"/>
    <d v="2025-04-08T00:00:00"/>
    <s v="HBTL25010943"/>
    <m/>
    <m/>
    <s v="hàng trả"/>
    <m/>
    <n v="0"/>
    <n v="0"/>
    <n v="189285"/>
    <s v="Hàng trả"/>
    <d v="2025-04-08T00:00:00"/>
    <s v="PT2504/0035"/>
    <n v="0"/>
    <n v="-189285"/>
    <n v="-189285"/>
    <n v="0"/>
    <d v="2025-04-08T00:00:00"/>
    <m/>
    <d v="2025-04-08T00:00:00"/>
    <n v="0"/>
    <m/>
    <s v=""/>
    <s v="Đã thanh toán"/>
    <d v="2025-04-08T00:00:00"/>
    <d v="2025-04-08T00:00:00"/>
    <m/>
    <m/>
    <x v="54"/>
    <x v="53"/>
  </r>
  <r>
    <x v="55"/>
    <x v="53"/>
    <d v="2025-06-02T00:00:00"/>
    <s v="BH2324049"/>
    <m/>
    <m/>
    <s v="ĐƠN  KHÁCH LẼ C6, THANH TOÁN LUN, CHIẾT KHẤU 5%,  SĐT: 087808343 ( ANH TUYỂN) ,  SỐ TK NGƯỜI NHẬN CHUYỂN KHOẢN NCC : 19029591040021 ANH CƯỜNG - NGÂN HÀNG TECHCOMBANK"/>
    <n v="1844890"/>
    <n v="92245"/>
    <n v="140212"/>
    <n v="1892857"/>
    <s v="Bán hàng"/>
    <d v="2025-06-07T00:00:00"/>
    <s v="PT2506/0025"/>
    <n v="0"/>
    <n v="1892857"/>
    <n v="1892000"/>
    <n v="857"/>
    <d v="2025-06-02T00:00:00"/>
    <m/>
    <d v="2025-06-02T00:00:00"/>
    <n v="0"/>
    <m/>
    <s v=""/>
    <s v=""/>
    <d v="2025-06-02T00:00:00"/>
    <d v="2025-06-07T00:00:00"/>
    <m/>
    <m/>
    <x v="54"/>
    <x v="53"/>
  </r>
  <r>
    <x v="55"/>
    <x v="53"/>
    <d v="2025-07-03T00:00:00"/>
    <s v="BH2325129"/>
    <m/>
    <m/>
    <s v="ĐƠN  KHÁCH LẼ C6, THANH TOÁN LUN, CHIẾT KHẤU 5%,  SĐT: 087808343 ( ANH TUYỂN) ,  SỐ TK NGƯỜI NHẬN CHUYỂN KHOẢN NCC : 19029591040021 ANH CƯỜNG - NGÂN HÀNG TECHCOMBANK"/>
    <n v="734310"/>
    <n v="36716"/>
    <n v="55808"/>
    <n v="753402"/>
    <s v="Bán hàng"/>
    <d v="2025-07-21T00:00:00"/>
    <s v="PT2507/0038"/>
    <n v="0"/>
    <n v="753402"/>
    <n v="525000"/>
    <n v="228402"/>
    <d v="2025-07-03T00:00:00"/>
    <m/>
    <d v="2025-07-03T00:00:00"/>
    <n v="0"/>
    <m/>
    <s v=""/>
    <s v=""/>
    <d v="2025-07-03T00:00:00"/>
    <d v="2025-07-21T00:00:00"/>
    <m/>
    <m/>
    <x v="54"/>
    <x v="53"/>
  </r>
  <r>
    <x v="55"/>
    <x v="53"/>
    <d v="2025-07-18T00:00:00"/>
    <s v="BH2325689"/>
    <m/>
    <m/>
    <s v="ĐƠN  KHÁCH LẼ C6, THANH TOÁN LUN, CHIẾT KHẤU 5%,  SĐT: 087808343 ( ANH TUYỂN) ,  SỐ TK NGƯỜI NHẬN CHUYỂN KHOẢN NCC : 19029591040021 ANH CƯỜNG - NGÂN HÀNG TECHCOMBANK"/>
    <n v="1624597"/>
    <n v="81230"/>
    <n v="123469"/>
    <n v="1666836"/>
    <s v="Bán hàng"/>
    <d v="2025-07-21T00:00:00"/>
    <s v="PT2507/0037"/>
    <n v="0"/>
    <n v="1666836"/>
    <n v="1666000"/>
    <n v="836"/>
    <d v="2025-07-18T00:00:00"/>
    <m/>
    <d v="2025-07-18T00:00:00"/>
    <n v="0"/>
    <m/>
    <s v=""/>
    <s v=""/>
    <d v="2025-07-18T00:00:00"/>
    <d v="2025-07-21T00:00:00"/>
    <m/>
    <m/>
    <x v="54"/>
    <x v="53"/>
  </r>
  <r>
    <x v="55"/>
    <x v="53"/>
    <d v="2025-07-21T00:00:00"/>
    <s v="HBTL25012141"/>
    <m/>
    <m/>
    <s v="hàng trả"/>
    <m/>
    <n v="0"/>
    <n v="0"/>
    <n v="227891"/>
    <s v="Hàng trả"/>
    <d v="2025-07-21T00:00:00"/>
    <s v="PT2507/0038"/>
    <n v="0"/>
    <n v="-227891"/>
    <n v="-227891"/>
    <n v="0"/>
    <d v="2025-07-21T00:00:00"/>
    <m/>
    <d v="2025-07-21T00:00:00"/>
    <n v="0"/>
    <m/>
    <s v=""/>
    <s v="Đã thanh toán"/>
    <d v="2025-07-21T00:00:00"/>
    <d v="2025-07-21T00:00:00"/>
    <m/>
    <m/>
    <x v="54"/>
    <x v="53"/>
  </r>
  <r>
    <x v="55"/>
    <x v="53"/>
    <d v="2025-08-13T00:00:00"/>
    <s v="BH2327349"/>
    <m/>
    <m/>
    <s v="ĐƠN  KHÁCH LẼ C6, THANH TOÁN LUN, CHIẾT KHẤU 5%,  SĐT: 087808343 ( ANH TUYỂN) ,  SỐ TK NGƯỜI NHẬN CHUYỂN KHOẢN NCC : 19029591040021 ANH CƯỜNG - NGÂN HÀNG TECHCOMBANK"/>
    <n v="1475913"/>
    <n v="73796"/>
    <n v="112169"/>
    <n v="1514286"/>
    <s v="Bán hàng"/>
    <d v="2025-08-19T00:00:00"/>
    <s v="PT/C6-0037"/>
    <n v="0"/>
    <n v="1514286"/>
    <n v="1276661"/>
    <n v="237625"/>
    <d v="2025-08-13T00:00:00"/>
    <m/>
    <d v="2025-08-13T00:00:00"/>
    <n v="0"/>
    <m/>
    <s v=""/>
    <s v=""/>
    <d v="2025-08-13T00:00:00"/>
    <d v="2025-08-19T00:00:00"/>
    <m/>
    <m/>
    <x v="54"/>
    <x v="53"/>
  </r>
  <r>
    <x v="55"/>
    <x v="53"/>
    <d v="2025-08-19T00:00:00"/>
    <s v="HBTL25012944"/>
    <m/>
    <m/>
    <s v="hàng trả"/>
    <m/>
    <n v="0"/>
    <n v="0"/>
    <n v="264626"/>
    <s v="Hàng trả"/>
    <d v="2025-08-19T00:00:00"/>
    <s v="PT/C6-0037"/>
    <n v="0"/>
    <n v="-264626"/>
    <n v="-264626"/>
    <n v="0"/>
    <d v="2025-08-19T00:00:00"/>
    <m/>
    <d v="2025-08-19T00:00:00"/>
    <n v="0"/>
    <m/>
    <s v=""/>
    <s v="Đã thanh toán"/>
    <d v="2025-08-19T00:00:00"/>
    <d v="2025-08-19T00:00:00"/>
    <m/>
    <m/>
    <x v="54"/>
    <x v="53"/>
  </r>
  <r>
    <x v="55"/>
    <x v="53"/>
    <d v="2025-08-28T00:00:00"/>
    <s v="BH2330082"/>
    <m/>
    <m/>
    <s v="ĐƠN  KHÁCH LẼ C6, THANH TOÁN LUN, CHIẾT KHẤU 5%,  SĐT: 087808343 ( ANH TUYỂN) ,  SỐ TK NGƯỜI NHẬN CHUYỂN KHOẢN NCC : 19029591040021 ANH CƯỜNG - NGÂN HÀNG TECHCOMBANK"/>
    <n v="734310"/>
    <n v="36716"/>
    <n v="55808"/>
    <n v="753402"/>
    <s v="Bán hàng"/>
    <d v="2025-08-30T00:00:00"/>
    <s v="PT/C6-0052"/>
    <n v="0"/>
    <n v="753402"/>
    <n v="680000"/>
    <n v="73402"/>
    <d v="2025-08-28T00:00:00"/>
    <m/>
    <d v="2025-08-28T00:00:00"/>
    <n v="0"/>
    <m/>
    <s v=""/>
    <s v=""/>
    <d v="2025-08-28T00:00:00"/>
    <d v="2025-08-30T00:00:00"/>
    <m/>
    <m/>
    <x v="54"/>
    <x v="53"/>
  </r>
  <r>
    <x v="55"/>
    <x v="53"/>
    <d v="2025-08-30T00:00:00"/>
    <s v="HBTL2508001767"/>
    <m/>
    <m/>
    <s v="hàng trả"/>
    <m/>
    <n v="0"/>
    <n v="0"/>
    <n v="73431"/>
    <s v="Hàng trả"/>
    <d v="2025-08-30T00:00:00"/>
    <s v="PT/C6-0052"/>
    <n v="0"/>
    <n v="-73431"/>
    <n v="-73431"/>
    <n v="0"/>
    <d v="2025-08-30T00:00:00"/>
    <m/>
    <d v="2025-08-30T00:00:00"/>
    <n v="0"/>
    <m/>
    <s v=""/>
    <s v="Đã thanh toán"/>
    <d v="2025-08-30T00:00:00"/>
    <d v="2025-08-30T00:00:00"/>
    <m/>
    <m/>
    <x v="54"/>
    <x v="53"/>
  </r>
  <r>
    <x v="55"/>
    <x v="53"/>
    <d v="2025-09-05T00:00:00"/>
    <s v="BH2331125"/>
    <m/>
    <m/>
    <s v="ĐƠN  KHÁCH LẼ C6, THANH TOÁN LUN, CHIẾT KHẤU 5%,  SĐT: 087808343 ( ANH TUYỂN) ,  SỐ TK NGƯỜI NHẬN CHUYỂN KHOẢN NCC : 19029591040021 ANH CƯỜNG - NGÂN HÀNG TECHCOMBANK"/>
    <n v="1110580"/>
    <n v="55529"/>
    <n v="84404"/>
    <n v="1139455"/>
    <s v="Bán hàng"/>
    <d v="2025-09-11T00:00:00"/>
    <s v="PT/C6-0073"/>
    <n v="0"/>
    <n v="1139455"/>
    <n v="1025000"/>
    <n v="114455"/>
    <d v="2025-09-05T00:00:00"/>
    <m/>
    <d v="2025-09-05T00:00:00"/>
    <n v="0"/>
    <m/>
    <s v=""/>
    <s v=""/>
    <d v="2025-09-05T00:00:00"/>
    <d v="2025-09-11T00:00:00"/>
    <m/>
    <m/>
    <x v="54"/>
    <x v="53"/>
  </r>
  <r>
    <x v="55"/>
    <x v="53"/>
    <d v="2025-09-11T00:00:00"/>
    <s v="BTLHN2304/138"/>
    <m/>
    <m/>
    <s v="hàng trả"/>
    <m/>
    <n v="0"/>
    <n v="0"/>
    <n v="113945"/>
    <s v="Hàng trả"/>
    <d v="2025-09-11T00:00:00"/>
    <s v="PT/C6-0073"/>
    <n v="0"/>
    <n v="-113945"/>
    <n v="-113945"/>
    <n v="0"/>
    <d v="2025-09-11T00:00:00"/>
    <m/>
    <d v="2025-09-11T00:00:00"/>
    <n v="0"/>
    <m/>
    <s v=""/>
    <s v="Đã thanh toán"/>
    <d v="2025-09-11T00:00:00"/>
    <d v="2025-09-11T00:00:00"/>
    <m/>
    <m/>
    <x v="54"/>
    <x v="53"/>
  </r>
  <r>
    <x v="55"/>
    <x v="53"/>
    <d v="2025-09-18T00:00:00"/>
    <s v="BH20259439"/>
    <m/>
    <m/>
    <s v="ĐƠN  KHÁCH LẼ C6, THANH TOÁN LUN, CHIẾT KHẤU 5%,  SĐT: 087808343 ( ANH TUYỂN) ,  SỐ TK NGƯỜI NHẬN CHUYỂN KHOẢN NCC : 19029591040021 ANH CƯỜNG - NGÂN HÀNG TECHCOMBANK"/>
    <n v="587448"/>
    <n v="29372"/>
    <n v="44646"/>
    <n v="602722"/>
    <s v="Bán hàng"/>
    <d v="2025-09-23T00:00:00"/>
    <s v="PT/C6-0091"/>
    <n v="0"/>
    <n v="602722"/>
    <n v="602722"/>
    <n v="0"/>
    <d v="2025-09-18T00:00:00"/>
    <m/>
    <d v="2025-09-18T00:00:00"/>
    <n v="0"/>
    <m/>
    <s v=""/>
    <s v="Đã thanh toán"/>
    <d v="2025-09-18T00:00:00"/>
    <d v="2025-09-23T00:00:00"/>
    <m/>
    <m/>
    <x v="54"/>
    <x v="53"/>
  </r>
  <r>
    <x v="55"/>
    <x v="53"/>
    <d v="2025-09-30T00:00:00"/>
    <s v="BH2359557"/>
    <m/>
    <m/>
    <s v="ĐƠN  KHÁCH LẼ C6, THANH TOÁN LUN, CHIẾT KHẤU 5%,  SĐT: 087808343 ( ANH TUYỂN) ,  SỐ TK NGƯỜI NHẬN CHUYỂN KHOẢN NCC : 19029591040021 ANH CƯỜNG - NGÂN HÀNG TECHCOMBANK"/>
    <n v="888464"/>
    <n v="44423"/>
    <n v="67523"/>
    <n v="911564"/>
    <s v="Bán hàng"/>
    <d v="2025-10-01T00:00:00"/>
    <s v="BC2210-0054"/>
    <n v="0"/>
    <n v="911564"/>
    <n v="911564"/>
    <n v="0"/>
    <d v="2025-09-30T00:00:00"/>
    <m/>
    <d v="2025-09-30T00:00:00"/>
    <n v="0"/>
    <m/>
    <s v=""/>
    <s v="Đã thanh toán"/>
    <d v="2025-09-30T00:00:00"/>
    <d v="2025-10-01T00:00:00"/>
    <m/>
    <m/>
    <x v="54"/>
    <x v="53"/>
  </r>
  <r>
    <x v="55"/>
    <x v="53"/>
    <d v="2025-10-22T00:00:00"/>
    <s v="BH2363483"/>
    <m/>
    <m/>
    <s v="Bán hàng Link mart , ck 5%"/>
    <n v="1289600"/>
    <n v="64480"/>
    <n v="98010"/>
    <n v="1323130"/>
    <s v="Bán hàng"/>
    <d v="2025-10-27T00:00:00"/>
    <s v="BC2210-0042"/>
    <n v="0"/>
    <n v="1323130"/>
    <n v="1323130"/>
    <n v="0"/>
    <d v="2025-10-22T00:00:00"/>
    <m/>
    <d v="2025-10-22T00:00:00"/>
    <n v="0"/>
    <m/>
    <s v=""/>
    <s v="Đã thanh toán"/>
    <d v="2025-10-22T00:00:00"/>
    <d v="2025-10-27T00:00:00"/>
    <m/>
    <m/>
    <x v="54"/>
    <x v="53"/>
  </r>
  <r>
    <x v="56"/>
    <x v="54"/>
    <d v="2024-10-19T00:00:00"/>
    <s v="BH2317276"/>
    <m/>
    <m/>
    <s v="SA2 the Sakura Vinhomes Smartcity, Tây Mỗ, Nam Từ Liêm, Hà Nội"/>
    <n v="1101465"/>
    <n v="55073"/>
    <n v="83711"/>
    <n v="1130103"/>
    <s v="Tồn đầu kỳ"/>
    <d v="2025-01-06T00:00:00"/>
    <s v="PT2501/0012"/>
    <n v="1130103"/>
    <n v="0"/>
    <n v="1130103"/>
    <n v="0"/>
    <d v="2024-10-19T00:00:00"/>
    <m/>
    <d v="2024-10-19T00:00:00"/>
    <n v="0"/>
    <m/>
    <s v=""/>
    <s v="Đã thanh toán"/>
    <d v="2024-10-19T00:00:00"/>
    <d v="2025-01-06T00:00:00"/>
    <m/>
    <m/>
    <x v="55"/>
    <x v="54"/>
  </r>
  <r>
    <x v="56"/>
    <x v="54"/>
    <d v="2025-01-01T00:00:00"/>
    <s v="BH2319434."/>
    <m/>
    <m/>
    <s v="ĐƠN KHÁCH LẼ C6, THANH TOÁN LUN, CK 5%"/>
    <n v="1101465"/>
    <n v="55073"/>
    <n v="83711"/>
    <n v="1130103"/>
    <s v="Bán hàng"/>
    <m/>
    <m/>
    <n v="0"/>
    <n v="1130103"/>
    <m/>
    <n v="1130103"/>
    <d v="2025-01-01T00:00:00"/>
    <m/>
    <d v="2025-01-01T00:00:00"/>
    <n v="0"/>
    <m/>
    <s v=""/>
    <s v=""/>
    <d v="2025-01-01T00:00:00"/>
    <d v="1899-12-30T00:00:00"/>
    <m/>
    <m/>
    <x v="55"/>
    <x v="54"/>
  </r>
  <r>
    <x v="56"/>
    <x v="54"/>
    <d v="2025-03-12T00:00:00"/>
    <s v="BH2321601"/>
    <m/>
    <m/>
    <s v="ĐƠN KHÁCH LẼ C6, THANH TOÁN LUN, CK 5%"/>
    <n v="1101465"/>
    <n v="55073"/>
    <n v="83711"/>
    <n v="1130103"/>
    <s v="Bán hàng"/>
    <d v="2025-03-17T00:00:00"/>
    <s v="PT2503/0057"/>
    <n v="0"/>
    <n v="1130103"/>
    <n v="1054000"/>
    <n v="76103"/>
    <d v="2025-03-12T00:00:00"/>
    <m/>
    <d v="2025-03-12T00:00:00"/>
    <n v="0"/>
    <m/>
    <s v=""/>
    <s v=""/>
    <d v="2025-03-12T00:00:00"/>
    <d v="2025-03-17T00:00:00"/>
    <m/>
    <m/>
    <x v="55"/>
    <x v="54"/>
  </r>
  <r>
    <x v="56"/>
    <x v="54"/>
    <d v="2025-03-17T00:00:00"/>
    <s v="HBTL25010725"/>
    <d v="2025-03-17T00:00:00"/>
    <m/>
    <s v="HÀNG TRẢ"/>
    <n v="0"/>
    <n v="0"/>
    <n v="0"/>
    <n v="75340"/>
    <s v="Hàng trả"/>
    <d v="2025-03-17T00:00:00"/>
    <s v="PT2503/0057"/>
    <n v="0"/>
    <n v="-75340"/>
    <n v="-75340"/>
    <n v="0"/>
    <d v="2025-03-17T00:00:00"/>
    <m/>
    <d v="2025-03-17T00:00:00"/>
    <n v="0"/>
    <m/>
    <s v=""/>
    <s v="Đã thanh toán"/>
    <d v="2025-03-17T00:00:00"/>
    <d v="2025-03-17T00:00:00"/>
    <m/>
    <m/>
    <x v="55"/>
    <x v="54"/>
  </r>
  <r>
    <x v="56"/>
    <x v="54"/>
    <d v="2025-06-06T00:00:00"/>
    <s v="BH2324214"/>
    <m/>
    <m/>
    <s v="ĐƠN KHÁCH LẼ C6, THANH TOÁN LUN, CK 5%"/>
    <n v="1436283"/>
    <n v="71814"/>
    <n v="109158"/>
    <n v="1473627"/>
    <s v="Bán hàng"/>
    <d v="2025-06-09T00:00:00"/>
    <s v="PT2506/0027"/>
    <n v="0"/>
    <n v="1473627"/>
    <n v="1284000"/>
    <n v="189627"/>
    <d v="2025-06-06T00:00:00"/>
    <m/>
    <d v="2025-06-06T00:00:00"/>
    <n v="0"/>
    <m/>
    <s v=""/>
    <s v=""/>
    <d v="2025-06-06T00:00:00"/>
    <d v="2025-06-09T00:00:00"/>
    <m/>
    <m/>
    <x v="55"/>
    <x v="54"/>
  </r>
  <r>
    <x v="56"/>
    <x v="54"/>
    <d v="2025-06-09T00:00:00"/>
    <s v="HBTL25011696"/>
    <d v="2025-06-09T00:00:00"/>
    <m/>
    <s v="HÀNG TRẢ"/>
    <n v="0"/>
    <n v="0"/>
    <n v="0"/>
    <n v="189285"/>
    <s v="Hàng trả"/>
    <d v="2025-06-09T00:00:00"/>
    <s v="PT2506/0027"/>
    <n v="0"/>
    <n v="-189285"/>
    <n v="-189285"/>
    <n v="0"/>
    <d v="2025-06-09T00:00:00"/>
    <m/>
    <d v="2025-06-09T00:00:00"/>
    <n v="0"/>
    <m/>
    <s v=""/>
    <s v="Đã thanh toán"/>
    <d v="2025-06-09T00:00:00"/>
    <d v="2025-06-09T00:00:00"/>
    <m/>
    <m/>
    <x v="55"/>
    <x v="54"/>
  </r>
  <r>
    <x v="56"/>
    <x v="54"/>
    <d v="2025-07-11T00:00:00"/>
    <s v="BH2325386"/>
    <m/>
    <m/>
    <s v="ĐƠN KHÁCH LẼ C6, THANH TOÁN LUN, CK 5%"/>
    <n v="1101465"/>
    <n v="55073"/>
    <n v="83711"/>
    <n v="1130103"/>
    <s v="Bán hàng"/>
    <d v="2025-08-08T00:00:00"/>
    <s v="PT/C6-0012"/>
    <n v="0"/>
    <n v="1130103"/>
    <n v="940000"/>
    <n v="190103"/>
    <d v="2025-07-11T00:00:00"/>
    <m/>
    <d v="2025-07-11T00:00:00"/>
    <n v="0"/>
    <m/>
    <s v=""/>
    <s v=""/>
    <d v="2025-07-11T00:00:00"/>
    <d v="2025-08-08T00:00:00"/>
    <m/>
    <m/>
    <x v="55"/>
    <x v="54"/>
  </r>
  <r>
    <x v="56"/>
    <x v="54"/>
    <d v="2025-08-08T00:00:00"/>
    <s v="BTLHN2304/106"/>
    <d v="2025-08-08T00:00:00"/>
    <m/>
    <s v="hàng trả"/>
    <n v="0"/>
    <n v="0"/>
    <n v="0"/>
    <n v="189848"/>
    <s v="Hàng trả"/>
    <d v="2025-08-08T00:00:00"/>
    <s v="PT/C6-0012"/>
    <n v="0"/>
    <n v="-189848"/>
    <n v="-189848"/>
    <n v="0"/>
    <d v="2025-08-08T00:00:00"/>
    <m/>
    <d v="2025-08-08T00:00:00"/>
    <n v="0"/>
    <m/>
    <s v=""/>
    <s v="Đã thanh toán"/>
    <d v="2025-08-08T00:00:00"/>
    <d v="2025-08-08T00:00:00"/>
    <m/>
    <m/>
    <x v="55"/>
    <x v="54"/>
  </r>
  <r>
    <x v="56"/>
    <x v="54"/>
    <d v="2025-08-16T00:00:00"/>
    <s v="BH2327585"/>
    <m/>
    <m/>
    <s v="ĐƠN KHÁCH LẼ C6, THANH TOÁN LUN, CK 5%"/>
    <n v="881172"/>
    <n v="44059"/>
    <n v="66969"/>
    <n v="904082"/>
    <s v="Bán hàng"/>
    <d v="2025-09-05T00:00:00"/>
    <s v="PT/C6-0055"/>
    <n v="0"/>
    <n v="904082"/>
    <n v="753000"/>
    <n v="151082"/>
    <d v="2025-08-16T00:00:00"/>
    <m/>
    <d v="2025-08-16T00:00:00"/>
    <n v="0"/>
    <m/>
    <s v=""/>
    <s v=""/>
    <d v="2025-08-16T00:00:00"/>
    <d v="2025-09-05T00:00:00"/>
    <m/>
    <m/>
    <x v="55"/>
    <x v="54"/>
  </r>
  <r>
    <x v="56"/>
    <x v="54"/>
    <d v="2025-08-25T00:00:00"/>
    <s v="BH2328793"/>
    <m/>
    <m/>
    <s v="ĐƠN KHÁCH LẼ C6, THANH TOÁN LUN, CK 5%"/>
    <n v="558030"/>
    <n v="27902"/>
    <n v="42410"/>
    <n v="572538"/>
    <s v="Bán hàng"/>
    <d v="2025-08-30T00:00:00"/>
    <s v="PT/C6-0050"/>
    <n v="0"/>
    <n v="572538"/>
    <n v="572000"/>
    <n v="538"/>
    <d v="2025-08-25T00:00:00"/>
    <m/>
    <d v="2025-08-25T00:00:00"/>
    <n v="0"/>
    <m/>
    <s v=""/>
    <s v=""/>
    <d v="2025-08-25T00:00:00"/>
    <d v="2025-08-30T00:00:00"/>
    <m/>
    <m/>
    <x v="55"/>
    <x v="54"/>
  </r>
  <r>
    <x v="56"/>
    <x v="54"/>
    <d v="2025-09-05T00:00:00"/>
    <s v="BTLHN2304/134"/>
    <d v="2025-09-05T00:00:00"/>
    <m/>
    <s v="Hàng Trả - Thực phẩm sạch Minh An SA2 the Sakura Vinhomes Smartcity, Tây Mỗ - KL.HN001"/>
    <n v="0"/>
    <n v="0"/>
    <n v="0"/>
    <n v="150679"/>
    <s v="Hàng trả"/>
    <d v="2025-09-05T00:00:00"/>
    <s v="PT/C6-0055"/>
    <n v="0"/>
    <n v="-150679"/>
    <n v="-150679"/>
    <n v="0"/>
    <d v="2025-09-05T00:00:00"/>
    <m/>
    <d v="2025-09-05T00:00:00"/>
    <n v="0"/>
    <m/>
    <s v=""/>
    <s v="Đã thanh toán"/>
    <d v="2025-09-05T00:00:00"/>
    <d v="2025-09-05T00:00:00"/>
    <m/>
    <m/>
    <x v="55"/>
    <x v="54"/>
  </r>
  <r>
    <x v="56"/>
    <x v="54"/>
    <d v="2025-09-15T00:00:00"/>
    <s v="BH2332112"/>
    <m/>
    <m/>
    <s v="ĐƠN KHÁCH LẼ C6, THANH TOÁN LUN, CK 5%"/>
    <n v="1101465"/>
    <n v="55073"/>
    <n v="83711"/>
    <n v="1130103"/>
    <s v="Bán hàng"/>
    <d v="2025-09-18T00:00:00"/>
    <s v="PT/C6-0080"/>
    <n v="0"/>
    <n v="1130103"/>
    <n v="979423"/>
    <n v="150680"/>
    <d v="2025-09-15T00:00:00"/>
    <m/>
    <d v="2025-09-15T00:00:00"/>
    <n v="0"/>
    <m/>
    <s v=""/>
    <s v=""/>
    <d v="2025-09-15T00:00:00"/>
    <d v="2025-09-18T00:00:00"/>
    <m/>
    <m/>
    <x v="55"/>
    <x v="54"/>
  </r>
  <r>
    <x v="56"/>
    <x v="54"/>
    <d v="2025-09-18T00:00:00"/>
    <s v="HN/HT2025090143"/>
    <d v="2025-09-27T00:00:00"/>
    <m/>
    <s v="Hàng Trả - Thực phẩm sạch Minh An SA2 the Sakura Vinhomes Smartcity, Tây Mỗ- KL.HN001"/>
    <n v="0"/>
    <n v="0"/>
    <n v="0"/>
    <n v="150679"/>
    <s v="Hàng trả"/>
    <d v="2025-09-18T00:00:00"/>
    <s v="PT/C6-0080"/>
    <n v="0"/>
    <n v="-150679"/>
    <n v="-150679"/>
    <n v="0"/>
    <d v="2025-09-27T00:00:00"/>
    <m/>
    <d v="2025-09-27T00:00:00"/>
    <n v="0"/>
    <m/>
    <s v=""/>
    <s v="Đã thanh toán"/>
    <d v="2025-09-27T00:00:00"/>
    <d v="2025-09-18T00:00:00"/>
    <m/>
    <m/>
    <x v="55"/>
    <x v="54"/>
  </r>
  <r>
    <x v="56"/>
    <x v="54"/>
    <d v="2025-10-09T00:00:00"/>
    <s v="BH2360948"/>
    <m/>
    <m/>
    <s v="ĐƠN KHÁCH LẼ C6, THANH TOÁN LUN, CK 5%"/>
    <n v="734310"/>
    <n v="36716"/>
    <n v="55808"/>
    <n v="753402"/>
    <s v="Bán hàng"/>
    <d v="2025-10-11T00:00:00"/>
    <s v="BC2210-0019"/>
    <n v="0"/>
    <n v="753402"/>
    <n v="753000"/>
    <n v="402"/>
    <d v="2025-10-09T00:00:00"/>
    <m/>
    <d v="2025-10-09T00:00:00"/>
    <n v="0"/>
    <m/>
    <s v=""/>
    <s v=""/>
    <d v="2025-10-09T00:00:00"/>
    <d v="2025-10-11T00:00:00"/>
    <m/>
    <m/>
    <x v="55"/>
    <x v="54"/>
  </r>
  <r>
    <x v="57"/>
    <x v="55"/>
    <d v="2025-01-03T00:00:00"/>
    <s v="BH2319534"/>
    <m/>
    <m/>
    <s v="Bán hàng Ms Quỳnh Siêu Thị Cara Mart (Citimart),  THANH TOÁN LUN, CK 7%"/>
    <n v="995876"/>
    <n v="69711"/>
    <n v="74093"/>
    <n v="1000258"/>
    <s v="Bán hàng"/>
    <d v="2025-01-07T00:00:00"/>
    <s v="PT2501/0024"/>
    <n v="0"/>
    <n v="1000258"/>
    <n v="1000258"/>
    <n v="0"/>
    <d v="2025-01-03T00:00:00"/>
    <m/>
    <d v="2025-01-03T00:00:00"/>
    <n v="0"/>
    <m/>
    <s v=""/>
    <s v="Đã thanh toán"/>
    <d v="2025-01-03T00:00:00"/>
    <d v="2025-01-07T00:00:00"/>
    <m/>
    <m/>
    <x v="56"/>
    <x v="55"/>
  </r>
  <r>
    <x v="57"/>
    <x v="55"/>
    <d v="2025-03-04T00:00:00"/>
    <s v="BH2321390"/>
    <m/>
    <m/>
    <s v="Bán hàng Ms Quỳnh Siêu Thị Cara Mart (Citimart),  THANH TOÁN LUN, CK 7%"/>
    <n v="722075"/>
    <n v="50545"/>
    <n v="53722"/>
    <n v="725252"/>
    <s v="Bán hàng"/>
    <d v="2025-03-17T00:00:00"/>
    <s v="PT2503/0059"/>
    <n v="0"/>
    <n v="725252"/>
    <n v="579000"/>
    <n v="146252"/>
    <d v="2025-03-04T00:00:00"/>
    <m/>
    <d v="2025-03-04T00:00:00"/>
    <n v="0"/>
    <m/>
    <s v=""/>
    <s v=""/>
    <d v="2025-03-04T00:00:00"/>
    <d v="2025-03-17T00:00:00"/>
    <m/>
    <m/>
    <x v="56"/>
    <x v="55"/>
  </r>
  <r>
    <x v="57"/>
    <x v="55"/>
    <d v="2025-03-17T00:00:00"/>
    <s v="HBTL25010724"/>
    <d v="2025-03-17T00:00:00"/>
    <m/>
    <s v="HÀNG TRẢ"/>
    <m/>
    <n v="0"/>
    <m/>
    <n v="147509"/>
    <s v="Hàng trả"/>
    <d v="2025-03-17T00:00:00"/>
    <s v="PT2503/0059"/>
    <n v="0"/>
    <n v="-147509"/>
    <n v="-147509"/>
    <n v="0"/>
    <d v="2025-03-17T00:00:00"/>
    <m/>
    <d v="2025-03-17T00:00:00"/>
    <n v="0"/>
    <m/>
    <s v=""/>
    <s v="Đã thanh toán"/>
    <d v="2025-03-17T00:00:00"/>
    <d v="2025-03-17T00:00:00"/>
    <m/>
    <m/>
    <x v="56"/>
    <x v="55"/>
  </r>
  <r>
    <x v="57"/>
    <x v="55"/>
    <d v="2025-03-29T00:00:00"/>
    <s v="BH2322133"/>
    <m/>
    <m/>
    <s v="Ms Quỳnh Siêu Thị Cara Mart, THANH TOÁN LUN, CK 7%"/>
    <n v="995876"/>
    <n v="69711"/>
    <n v="74093"/>
    <n v="1000258"/>
    <s v="Bán hàng"/>
    <d v="2025-04-08T00:00:00"/>
    <s v="PT2504/0034"/>
    <n v="0"/>
    <n v="1000258"/>
    <n v="1000000"/>
    <n v="258"/>
    <d v="2025-03-29T00:00:00"/>
    <m/>
    <d v="2025-03-29T00:00:00"/>
    <n v="0"/>
    <m/>
    <s v=""/>
    <s v=""/>
    <d v="2025-03-29T00:00:00"/>
    <d v="2025-04-08T00:00:00"/>
    <m/>
    <m/>
    <x v="56"/>
    <x v="55"/>
  </r>
  <r>
    <x v="57"/>
    <x v="55"/>
    <d v="2025-08-01T00:00:00"/>
    <s v="BH2326157"/>
    <m/>
    <m/>
    <s v="Ms Quỳnh Siêu Thị Cara Mart, THANH TOÁN LUN, CK 7%"/>
    <n v="922445"/>
    <n v="64571"/>
    <n v="68630"/>
    <n v="926504"/>
    <s v="Bán hàng"/>
    <d v="2025-08-07T00:00:00"/>
    <s v="PT/C6-0009"/>
    <n v="0"/>
    <n v="926504"/>
    <n v="815000"/>
    <n v="111504"/>
    <d v="2025-08-01T00:00:00"/>
    <m/>
    <d v="2025-08-01T00:00:00"/>
    <n v="0"/>
    <m/>
    <s v=""/>
    <s v=""/>
    <d v="2025-08-01T00:00:00"/>
    <d v="2025-08-07T00:00:00"/>
    <m/>
    <m/>
    <x v="56"/>
    <x v="55"/>
  </r>
  <r>
    <x v="57"/>
    <x v="55"/>
    <d v="2025-08-07T00:00:00"/>
    <s v="BTLHN2304/104"/>
    <d v="2025-08-07T00:00:00"/>
    <m/>
    <s v="hàng trả"/>
    <m/>
    <n v="0"/>
    <n v="0"/>
    <n v="111547"/>
    <s v="Hàng trả"/>
    <d v="2025-08-07T00:00:00"/>
    <s v="PT/C6-0009"/>
    <n v="0"/>
    <n v="-111547"/>
    <n v="-111547"/>
    <n v="0"/>
    <d v="2025-08-07T00:00:00"/>
    <m/>
    <d v="2025-08-07T00:00:00"/>
    <n v="0"/>
    <m/>
    <s v=""/>
    <s v="Đã thanh toán"/>
    <d v="2025-08-07T00:00:00"/>
    <d v="2025-08-07T00:00:00"/>
    <m/>
    <m/>
    <x v="56"/>
    <x v="55"/>
  </r>
  <r>
    <x v="58"/>
    <x v="56"/>
    <d v="2025-01-07T00:00:00"/>
    <s v="BH2339748"/>
    <m/>
    <m/>
    <s v="QUÁN HƯƠNG BẮC"/>
    <n v="1110580"/>
    <n v="0"/>
    <n v="88846"/>
    <n v="1199426"/>
    <s v="Bán hàng"/>
    <d v="2025-01-08T00:00:00"/>
    <s v="PT2501/0031"/>
    <n v="0"/>
    <n v="1199426"/>
    <n v="1200000"/>
    <n v="-574"/>
    <d v="2025-01-07T00:00:00"/>
    <m/>
    <d v="2025-01-07T00:00:00"/>
    <n v="0"/>
    <m/>
    <s v=""/>
    <s v=""/>
    <d v="2025-01-07T00:00:00"/>
    <d v="2025-01-08T00:00:00"/>
    <m/>
    <m/>
    <x v="57"/>
    <x v="56"/>
  </r>
  <r>
    <x v="58"/>
    <x v="56"/>
    <d v="2025-01-20T00:00:00"/>
    <s v="BH2340667"/>
    <m/>
    <m/>
    <s v="QUÁNHƯƠNG BẮC"/>
    <n v="1110580"/>
    <n v="0"/>
    <n v="88846"/>
    <n v="1199426"/>
    <s v="Bán hàng"/>
    <d v="2025-01-21T00:00:00"/>
    <s v="PT2501/0070"/>
    <n v="0"/>
    <n v="1199426"/>
    <n v="1200000"/>
    <n v="-574"/>
    <d v="2025-01-20T00:00:00"/>
    <m/>
    <d v="2025-01-20T00:00:00"/>
    <n v="0"/>
    <m/>
    <s v=""/>
    <s v=""/>
    <d v="2025-01-20T00:00:00"/>
    <d v="2025-01-21T00:00:00"/>
    <m/>
    <m/>
    <x v="57"/>
    <x v="56"/>
  </r>
  <r>
    <x v="58"/>
    <x v="56"/>
    <d v="2025-01-24T00:00:00"/>
    <s v="BH2341368"/>
    <m/>
    <m/>
    <s v="QUÁN HƯƠNG BẮC"/>
    <n v="1110580"/>
    <n v="0"/>
    <n v="88846"/>
    <n v="1199426"/>
    <s v="Bán hàng"/>
    <d v="2025-02-07T00:00:00"/>
    <s v="PT2502/0003"/>
    <n v="0"/>
    <n v="1199426"/>
    <n v="1199000"/>
    <n v="426"/>
    <d v="2025-01-24T00:00:00"/>
    <m/>
    <d v="2025-01-24T00:00:00"/>
    <n v="0"/>
    <m/>
    <s v=""/>
    <s v=""/>
    <d v="2025-01-24T00:00:00"/>
    <d v="2025-02-07T00:00:00"/>
    <m/>
    <m/>
    <x v="57"/>
    <x v="56"/>
  </r>
  <r>
    <x v="58"/>
    <x v="56"/>
    <d v="2025-02-10T00:00:00"/>
    <s v="BH2342059"/>
    <m/>
    <m/>
    <s v="QUÁN HƯƠNG BẮC"/>
    <n v="1110580"/>
    <n v="0"/>
    <n v="88846"/>
    <n v="1199426"/>
    <s v="Bán hàng"/>
    <m/>
    <m/>
    <n v="0"/>
    <n v="1199426"/>
    <n v="0"/>
    <n v="1199426"/>
    <d v="2025-02-10T00:00:00"/>
    <m/>
    <d v="2025-02-10T00:00:00"/>
    <n v="0"/>
    <m/>
    <s v=""/>
    <s v=""/>
    <d v="2025-02-10T00:00:00"/>
    <d v="1899-12-30T00:00:00"/>
    <m/>
    <m/>
    <x v="57"/>
    <x v="56"/>
  </r>
  <r>
    <x v="58"/>
    <x v="56"/>
    <d v="2025-03-13T00:00:00"/>
    <s v="BH2344387"/>
    <m/>
    <m/>
    <s v="QUÁN HƯƠNG BẮC"/>
    <n v="1110580"/>
    <n v="0"/>
    <n v="88846"/>
    <n v="1199426"/>
    <s v="Bán hàng"/>
    <d v="2025-03-13T00:00:00"/>
    <s v="PT2503/0040"/>
    <n v="0"/>
    <n v="1199426"/>
    <n v="1200000"/>
    <n v="-574"/>
    <d v="2025-03-13T00:00:00"/>
    <m/>
    <d v="2025-03-13T00:00:00"/>
    <n v="0"/>
    <m/>
    <s v=""/>
    <s v=""/>
    <d v="2025-03-13T00:00:00"/>
    <d v="2025-03-13T00:00:00"/>
    <m/>
    <m/>
    <x v="57"/>
    <x v="56"/>
  </r>
  <r>
    <x v="58"/>
    <x v="56"/>
    <d v="2025-03-31T00:00:00"/>
    <s v="BH2345714"/>
    <m/>
    <m/>
    <s v="QUÁN HƯƠNG BẮC"/>
    <n v="1110580"/>
    <n v="0"/>
    <n v="88846"/>
    <n v="1199426"/>
    <s v="Bán hàng"/>
    <d v="2025-03-31T00:00:00"/>
    <s v="PT2503/0080"/>
    <n v="0"/>
    <n v="1199426"/>
    <n v="1200000"/>
    <n v="-574"/>
    <d v="2025-03-31T00:00:00"/>
    <m/>
    <d v="2025-03-31T00:00:00"/>
    <n v="0"/>
    <m/>
    <s v=""/>
    <s v=""/>
    <d v="2025-03-31T00:00:00"/>
    <d v="2025-03-31T00:00:00"/>
    <m/>
    <m/>
    <x v="57"/>
    <x v="56"/>
  </r>
  <r>
    <x v="58"/>
    <x v="56"/>
    <d v="2025-04-18T00:00:00"/>
    <s v="BH2346951"/>
    <m/>
    <m/>
    <s v="QUÁN HƯƠNG BẮC"/>
    <n v="1110580"/>
    <n v="0"/>
    <n v="88846"/>
    <n v="1199426"/>
    <s v="Bán hàng"/>
    <m/>
    <m/>
    <n v="0"/>
    <n v="1199426"/>
    <n v="0"/>
    <n v="1199426"/>
    <d v="2025-04-18T00:00:00"/>
    <m/>
    <d v="2025-04-18T00:00:00"/>
    <n v="0"/>
    <m/>
    <s v=""/>
    <s v=""/>
    <d v="2025-04-18T00:00:00"/>
    <d v="1899-12-30T00:00:00"/>
    <m/>
    <m/>
    <x v="57"/>
    <x v="56"/>
  </r>
  <r>
    <x v="58"/>
    <x v="56"/>
    <d v="2025-04-29T00:00:00"/>
    <s v="BH2347886"/>
    <m/>
    <m/>
    <s v="QUÁN HƯƠNG BẮC"/>
    <n v="1110580"/>
    <n v="0"/>
    <n v="88846"/>
    <n v="1199426"/>
    <s v="Bán hàng"/>
    <d v="2025-04-29T00:00:00"/>
    <s v="PT2504/0086"/>
    <n v="0"/>
    <n v="1199426"/>
    <n v="1200000"/>
    <n v="-574"/>
    <d v="2025-04-29T00:00:00"/>
    <m/>
    <d v="2025-04-29T00:00:00"/>
    <n v="0"/>
    <m/>
    <s v=""/>
    <s v=""/>
    <d v="2025-04-29T00:00:00"/>
    <d v="2025-04-29T00:00:00"/>
    <m/>
    <m/>
    <x v="57"/>
    <x v="56"/>
  </r>
  <r>
    <x v="58"/>
    <x v="56"/>
    <d v="2025-05-07T00:00:00"/>
    <s v="BH2348383"/>
    <m/>
    <m/>
    <s v="ĐƠN HƯƠNG BẮC"/>
    <n v="1110580"/>
    <n v="0"/>
    <n v="88846"/>
    <n v="1199426"/>
    <s v="Bán hàng"/>
    <d v="2025-05-07T00:00:00"/>
    <s v="PT2505/0025"/>
    <n v="0"/>
    <n v="1199426"/>
    <n v="1200000"/>
    <n v="-574"/>
    <d v="2025-05-07T00:00:00"/>
    <m/>
    <d v="2025-05-07T00:00:00"/>
    <n v="0"/>
    <m/>
    <s v=""/>
    <s v=""/>
    <d v="2025-05-07T00:00:00"/>
    <d v="2025-05-07T00:00:00"/>
    <m/>
    <m/>
    <x v="57"/>
    <x v="56"/>
  </r>
  <r>
    <x v="58"/>
    <x v="56"/>
    <d v="2025-05-28T00:00:00"/>
    <s v="BH2349933"/>
    <m/>
    <m/>
    <s v="QUÁN HƯƠNG BẮC"/>
    <n v="1665870"/>
    <n v="0"/>
    <n v="133270"/>
    <n v="1799140"/>
    <s v="Bán hàng"/>
    <d v="2025-05-28T00:00:00"/>
    <s v="PT2505/0063"/>
    <n v="0"/>
    <n v="1799140"/>
    <n v="1800000"/>
    <n v="-860"/>
    <d v="2025-05-28T00:00:00"/>
    <m/>
    <d v="2025-05-28T00:00:00"/>
    <n v="0"/>
    <m/>
    <s v=""/>
    <s v=""/>
    <d v="2025-05-28T00:00:00"/>
    <d v="2025-05-28T00:00:00"/>
    <m/>
    <m/>
    <x v="57"/>
    <x v="56"/>
  </r>
  <r>
    <x v="58"/>
    <x v="56"/>
    <d v="2025-06-24T00:00:00"/>
    <s v="BH2351819"/>
    <d v="2025-06-24T00:00:00"/>
    <s v="00038885"/>
    <s v="ĐƠN HƯƠNG BẮC 23/6"/>
    <n v="1110580"/>
    <n v="0"/>
    <n v="88846"/>
    <n v="1199426"/>
    <s v="Bán hàng"/>
    <d v="2025-06-24T00:00:00"/>
    <s v="PT2506/0050"/>
    <n v="0"/>
    <n v="1199426"/>
    <n v="1200000"/>
    <n v="-574"/>
    <d v="2025-06-24T00:00:00"/>
    <m/>
    <d v="2025-06-24T00:00:00"/>
    <n v="0"/>
    <m/>
    <s v=""/>
    <s v=""/>
    <d v="2025-06-24T00:00:00"/>
    <d v="2025-06-24T00:00:00"/>
    <m/>
    <m/>
    <x v="57"/>
    <x v="56"/>
  </r>
  <r>
    <x v="58"/>
    <x v="56"/>
    <d v="2025-07-14T00:00:00"/>
    <s v="BH2353231"/>
    <d v="2025-07-14T00:00:00"/>
    <s v="00043949"/>
    <s v="ĐƠN HƯƠNG BẮC 14/7"/>
    <n v="1110580"/>
    <n v="0"/>
    <n v="88846"/>
    <n v="1199426"/>
    <s v="Bán hàng"/>
    <d v="2025-07-14T00:00:00"/>
    <s v="PT2507/0026"/>
    <n v="0"/>
    <n v="1199426"/>
    <n v="1200000"/>
    <n v="-574"/>
    <d v="2025-07-14T00:00:00"/>
    <m/>
    <d v="2025-07-14T00:00:00"/>
    <n v="0"/>
    <m/>
    <s v=""/>
    <s v=""/>
    <d v="2025-07-14T00:00:00"/>
    <d v="2025-07-14T00:00:00"/>
    <m/>
    <m/>
    <x v="57"/>
    <x v="56"/>
  </r>
  <r>
    <x v="58"/>
    <x v="56"/>
    <d v="2025-08-05T00:00:00"/>
    <s v="BH2354747"/>
    <d v="2025-08-05T00:00:00"/>
    <s v="00049242"/>
    <s v="ĐƠN HƯƠNG BẮC 5/8"/>
    <n v="1110580"/>
    <n v="0"/>
    <n v="88846"/>
    <n v="1199426"/>
    <s v="Bán hàng"/>
    <d v="2025-08-05T00:00:00"/>
    <s v="PT/PVH - 0001"/>
    <n v="0"/>
    <n v="1199426"/>
    <n v="1200000"/>
    <n v="-574"/>
    <d v="2025-08-05T00:00:00"/>
    <m/>
    <d v="2025-08-05T00:00:00"/>
    <n v="0"/>
    <m/>
    <s v=""/>
    <s v=""/>
    <d v="2025-08-05T00:00:00"/>
    <d v="2025-08-05T00:00:00"/>
    <m/>
    <m/>
    <x v="57"/>
    <x v="56"/>
  </r>
  <r>
    <x v="58"/>
    <x v="56"/>
    <d v="2025-08-21T00:00:00"/>
    <s v="BH2356044"/>
    <d v="2025-08-21T00:00:00"/>
    <s v="00053688"/>
    <s v="HƯƠNG BẮC 21/8"/>
    <n v="1110580"/>
    <n v="0"/>
    <n v="88846"/>
    <n v="1199426"/>
    <s v="Bán hàng"/>
    <d v="2025-09-23T00:00:00"/>
    <s v="PT/PVH - 0035"/>
    <n v="0"/>
    <n v="1199426"/>
    <n v="1200000"/>
    <n v="-574"/>
    <d v="2025-08-21T00:00:00"/>
    <m/>
    <d v="2025-08-21T00:00:00"/>
    <n v="0"/>
    <m/>
    <s v=""/>
    <s v=""/>
    <d v="2025-08-21T00:00:00"/>
    <d v="2025-09-23T00:00:00"/>
    <m/>
    <m/>
    <x v="57"/>
    <x v="56"/>
  </r>
  <r>
    <x v="58"/>
    <x v="56"/>
    <d v="2025-08-30T00:00:00"/>
    <s v="BH2357152"/>
    <d v="2025-08-30T00:00:00"/>
    <s v="00056356"/>
    <s v="HƯƠNG BẮC 30/8"/>
    <n v="1110580"/>
    <n v="0"/>
    <n v="88846"/>
    <n v="1199426"/>
    <s v="Bán hàng"/>
    <d v="2025-08-30T00:00:00"/>
    <s v="PT/PVH - 0019"/>
    <n v="0"/>
    <n v="1199426"/>
    <n v="1200000"/>
    <n v="-574"/>
    <d v="2025-08-30T00:00:00"/>
    <m/>
    <d v="2025-08-30T00:00:00"/>
    <n v="0"/>
    <m/>
    <s v=""/>
    <s v=""/>
    <d v="2025-08-30T00:00:00"/>
    <d v="2025-08-30T00:00:00"/>
    <m/>
    <m/>
    <x v="57"/>
    <x v="56"/>
  </r>
  <r>
    <x v="59"/>
    <x v="57"/>
    <d v="2024-12-06T00:00:00"/>
    <s v="BH2318748"/>
    <m/>
    <m/>
    <s v="ĐƠN KHÁCH LẼ C6, ĐƠN THỨ 37  GỐI ĐẦU, THANH TOÁN ĐƠN THỨ 36 , SĐT : 0984153944 THANH"/>
    <m/>
    <n v="0"/>
    <m/>
    <n v="996241"/>
    <s v="Tồn đầu kỳ"/>
    <d v="2025-03-03T00:00:00"/>
    <s v="PT2503/0010"/>
    <n v="996241"/>
    <n v="0"/>
    <n v="996000"/>
    <n v="241"/>
    <d v="2024-12-06T00:00:00"/>
    <m/>
    <d v="2024-12-06T00:00:00"/>
    <n v="0"/>
    <m/>
    <s v=""/>
    <s v=""/>
    <d v="2024-12-06T00:00:00"/>
    <d v="2025-03-03T00:00:00"/>
    <m/>
    <m/>
    <x v="58"/>
    <x v="57"/>
  </r>
  <r>
    <x v="59"/>
    <x v="57"/>
    <d v="2025-03-01T00:00:00"/>
    <s v="BH2321238"/>
    <m/>
    <m/>
    <s v="ĐƠN KHÁCH LẼ C6, ĐƠN THỨ 37  GỐI ĐẦU, THANH TOÁN ĐƠN THỨ 36 , SĐT : 0984153944 THANH"/>
    <n v="1239779"/>
    <n v="0"/>
    <n v="99182"/>
    <n v="1338961"/>
    <s v="Bán hàng"/>
    <d v="2025-04-19T00:00:00"/>
    <s v="PT2504/0066"/>
    <n v="0"/>
    <n v="1338961"/>
    <n v="1338000"/>
    <n v="961"/>
    <d v="2025-03-01T00:00:00"/>
    <m/>
    <d v="2025-03-01T00:00:00"/>
    <n v="0"/>
    <m/>
    <s v=""/>
    <s v=""/>
    <d v="2025-03-01T00:00:00"/>
    <d v="2025-04-19T00:00:00"/>
    <m/>
    <m/>
    <x v="58"/>
    <x v="57"/>
  </r>
  <r>
    <x v="59"/>
    <x v="57"/>
    <d v="2025-04-14T00:00:00"/>
    <s v="BH2322626"/>
    <m/>
    <m/>
    <s v="ĐƠN KHÁCH LẼ C6, ĐƠN THỨ 38  GỐI ĐẦU, THANH TOÁN ĐƠN THỨ 37 , SĐT : 0984153944 THANH"/>
    <n v="1444401"/>
    <n v="0"/>
    <n v="115552"/>
    <n v="1559953"/>
    <s v="Bán hàng"/>
    <d v="2025-06-02T00:00:00"/>
    <s v="PT2506/0007"/>
    <n v="0"/>
    <n v="1559953"/>
    <n v="1559000"/>
    <n v="953"/>
    <d v="2025-04-14T00:00:00"/>
    <m/>
    <d v="2025-04-14T00:00:00"/>
    <n v="0"/>
    <m/>
    <s v=""/>
    <s v=""/>
    <d v="2025-04-14T00:00:00"/>
    <d v="2025-06-02T00:00:00"/>
    <m/>
    <m/>
    <x v="58"/>
    <x v="57"/>
  </r>
  <r>
    <x v="59"/>
    <x v="57"/>
    <d v="2025-05-26T00:00:00"/>
    <s v="BH2323859"/>
    <m/>
    <m/>
    <s v="ĐƠN KHÁCH LẼ C6, ĐƠN THỨ 39  GỐI ĐẦU, THANH TOÁN ĐƠN THỨ 38 , SĐT : 0984153944 THANH"/>
    <n v="870801"/>
    <n v="0"/>
    <n v="69664"/>
    <n v="940465"/>
    <s v="Bán hàng"/>
    <d v="2025-06-23T00:00:00"/>
    <s v="PT2506/0048"/>
    <n v="0"/>
    <n v="940465"/>
    <n v="650000"/>
    <n v="290465"/>
    <d v="2025-05-26T00:00:00"/>
    <m/>
    <d v="2025-05-26T00:00:00"/>
    <n v="0"/>
    <m/>
    <s v=""/>
    <s v=""/>
    <d v="2025-05-26T00:00:00"/>
    <d v="2025-06-23T00:00:00"/>
    <m/>
    <m/>
    <x v="58"/>
    <x v="57"/>
  </r>
  <r>
    <x v="59"/>
    <x v="57"/>
    <d v="2025-06-26T00:00:00"/>
    <s v="HBTL25012064"/>
    <d v="2025-06-26T00:00:00"/>
    <m/>
    <s v="hàng trả"/>
    <n v="0"/>
    <n v="0"/>
    <n v="0"/>
    <n v="289921"/>
    <s v="Hàng trả"/>
    <d v="2025-06-23T00:00:00"/>
    <s v="PT2506/0048"/>
    <n v="0"/>
    <n v="-289921"/>
    <n v="-289921"/>
    <n v="0"/>
    <d v="2025-06-26T00:00:00"/>
    <m/>
    <d v="2025-06-26T00:00:00"/>
    <n v="0"/>
    <m/>
    <s v=""/>
    <s v="Đã thanh toán"/>
    <d v="2025-06-26T00:00:00"/>
    <d v="2025-06-23T00:00:00"/>
    <m/>
    <m/>
    <x v="58"/>
    <x v="57"/>
  </r>
  <r>
    <x v="60"/>
    <x v="58"/>
    <d v="2024-12-20T00:00:00"/>
    <s v="BH2319125"/>
    <m/>
    <m/>
    <s v="Đơn Hàng Khách Lẽ  Thực phẩm xanh Kiôt 16 V8 tòa Vesta Phú Lãm, Hà Đông , Thanh Toán Lun , CK 5%"/>
    <m/>
    <m/>
    <m/>
    <n v="892751"/>
    <s v="Tồn đầu kỳ"/>
    <d v="2025-01-07T00:00:00"/>
    <s v="PT2501/0023"/>
    <n v="892751"/>
    <n v="0"/>
    <n v="892751"/>
    <n v="0"/>
    <d v="2024-12-20T00:00:00"/>
    <m/>
    <d v="2024-12-20T00:00:00"/>
    <n v="0"/>
    <m/>
    <s v=""/>
    <s v="Đã thanh toán"/>
    <d v="2024-12-20T00:00:00"/>
    <d v="2025-01-07T00:00:00"/>
    <m/>
    <m/>
    <x v="59"/>
    <x v="58"/>
  </r>
  <r>
    <x v="60"/>
    <x v="58"/>
    <d v="2025-02-07T00:00:00"/>
    <s v="BH2320746"/>
    <m/>
    <m/>
    <s v="Đơn Hàng Khách Lẽ  Thực phẩm xanh Kiôt 16 V8 tòa Vesta Phú Lãm, Hà Đông , Thanh Toán Lun , CK 5%"/>
    <n v="681271"/>
    <n v="34064"/>
    <n v="51777"/>
    <n v="698984"/>
    <s v="Bán hàng"/>
    <d v="2025-04-18T00:00:00"/>
    <s v="PT2504/0065"/>
    <n v="0"/>
    <n v="698984"/>
    <n v="698984"/>
    <n v="0"/>
    <d v="2025-02-07T00:00:00"/>
    <m/>
    <d v="2025-02-07T00:00:00"/>
    <n v="0"/>
    <m/>
    <s v=""/>
    <s v="Đã thanh toán"/>
    <d v="2025-02-07T00:00:00"/>
    <d v="2025-04-18T00:00:00"/>
    <m/>
    <m/>
    <x v="59"/>
    <x v="58"/>
  </r>
  <r>
    <x v="60"/>
    <x v="58"/>
    <d v="2025-05-05T00:00:00"/>
    <s v="BH2323221"/>
    <m/>
    <m/>
    <s v="Đơn Hàng Khách Lẽ  Thực phẩm xanh Kiôt 16 V8 tòa Vesta Phú Lãm, Hà Đông , Thanh Toán Lun , CK 5%"/>
    <n v="737771"/>
    <n v="36889"/>
    <n v="56071"/>
    <n v="756953"/>
    <s v="Bán hàng"/>
    <d v="2025-05-07T00:00:00"/>
    <s v="PT2505/0023"/>
    <n v="0"/>
    <n v="756953"/>
    <n v="756953"/>
    <n v="0"/>
    <d v="2025-05-05T00:00:00"/>
    <m/>
    <d v="2025-05-05T00:00:00"/>
    <n v="0"/>
    <m/>
    <s v=""/>
    <s v="Đã thanh toán"/>
    <d v="2025-05-05T00:00:00"/>
    <d v="2025-05-07T00:00:00"/>
    <m/>
    <m/>
    <x v="59"/>
    <x v="58"/>
  </r>
  <r>
    <x v="60"/>
    <x v="58"/>
    <d v="2025-07-14T00:00:00"/>
    <s v="BH2325465"/>
    <m/>
    <m/>
    <s v="Đơn Hàng Khách Lẽ  Thực phẩm xanh Kiôt 16 V8 tòa Vesta Phú Lãm, Hà Đông , Thanh Toán Lun , CK 5%"/>
    <n v="774908"/>
    <n v="38745"/>
    <n v="58893"/>
    <n v="795056"/>
    <s v="Bán hàng"/>
    <d v="2025-09-08T00:00:00"/>
    <s v="PT/C6-0069"/>
    <n v="0"/>
    <n v="795056"/>
    <n v="795056"/>
    <n v="0"/>
    <d v="2025-07-14T00:00:00"/>
    <m/>
    <d v="2025-07-14T00:00:00"/>
    <n v="0"/>
    <m/>
    <s v=""/>
    <s v="Đã thanh toán"/>
    <d v="2025-07-14T00:00:00"/>
    <d v="2025-09-08T00:00:00"/>
    <m/>
    <m/>
    <x v="59"/>
    <x v="58"/>
  </r>
  <r>
    <x v="60"/>
    <x v="58"/>
    <d v="2025-09-05T00:00:00"/>
    <s v="BH2331131"/>
    <m/>
    <m/>
    <s v="ĐƠN KHÁCH LẼ Thực phẩm xanh Kiôt 16 V8 tòa Vesta Phú Lãm, Hà Đông, THANH TOÁN LUN, CK 5%"/>
    <n v="590908"/>
    <n v="29545"/>
    <n v="44909"/>
    <n v="606272"/>
    <s v="Bán hàng"/>
    <d v="2025-09-08T00:00:00"/>
    <s v="PT/C6-0068"/>
    <n v="0"/>
    <n v="606272"/>
    <n v="404000"/>
    <n v="202272"/>
    <d v="2025-09-05T00:00:00"/>
    <m/>
    <d v="2025-09-05T00:00:00"/>
    <n v="0"/>
    <m/>
    <s v=""/>
    <s v=""/>
    <d v="2025-09-05T00:00:00"/>
    <d v="2025-09-08T00:00:00"/>
    <m/>
    <m/>
    <x v="59"/>
    <x v="58"/>
  </r>
  <r>
    <x v="60"/>
    <x v="58"/>
    <d v="2025-09-08T00:00:00"/>
    <s v="BTLHN2304/139"/>
    <m/>
    <m/>
    <s v="Hàng Trả - KL00109 - Thực phẩm xanh"/>
    <m/>
    <m/>
    <m/>
    <n v="202166"/>
    <s v="Hàng trả"/>
    <d v="2025-09-08T00:00:00"/>
    <s v="PT/C6-0068"/>
    <n v="0"/>
    <n v="-202166"/>
    <n v="-202166"/>
    <n v="0"/>
    <d v="2025-09-08T00:00:00"/>
    <m/>
    <d v="2025-09-08T00:00:00"/>
    <n v="0"/>
    <m/>
    <s v=""/>
    <s v="Đã thanh toán"/>
    <d v="2025-09-08T00:00:00"/>
    <d v="2025-09-08T00:00:00"/>
    <m/>
    <m/>
    <x v="59"/>
    <x v="58"/>
  </r>
  <r>
    <x v="60"/>
    <x v="58"/>
    <d v="2025-09-15T00:00:00"/>
    <s v="BH2332109"/>
    <m/>
    <m/>
    <s v="ĐƠN KHÁCH LẼ Thực phẩm xanh Kiôt 16 V8 tòa Vesta Phú Lãm, Hà Đông, THANH TOÁN LUN, CK 5%"/>
    <n v="495724"/>
    <n v="24786"/>
    <n v="37675"/>
    <n v="508613"/>
    <s v="Bán hàng"/>
    <d v="2025-09-30T00:00:00"/>
    <s v="PT/C6-0102"/>
    <n v="0"/>
    <n v="508613"/>
    <n v="508613"/>
    <n v="0"/>
    <d v="2025-09-15T00:00:00"/>
    <m/>
    <d v="2025-09-15T00:00:00"/>
    <n v="0"/>
    <m/>
    <s v=""/>
    <s v="Đã thanh toán"/>
    <d v="2025-09-15T00:00:00"/>
    <d v="2025-09-30T00:00:00"/>
    <m/>
    <m/>
    <x v="59"/>
    <x v="58"/>
  </r>
  <r>
    <x v="60"/>
    <x v="58"/>
    <d v="2025-10-21T00:00:00"/>
    <s v="BH2363114"/>
    <m/>
    <m/>
    <s v="Bán hàng Thực phẩm xanh , CK 5%"/>
    <n v="675340"/>
    <n v="33767"/>
    <n v="51326"/>
    <n v="692899"/>
    <s v="Bán hàng"/>
    <d v="2025-11-05T00:00:00"/>
    <s v="BC2210-0062"/>
    <n v="0"/>
    <n v="692899"/>
    <n v="692899"/>
    <n v="0"/>
    <d v="2025-10-21T00:00:00"/>
    <m/>
    <d v="2025-10-21T00:00:00"/>
    <n v="0"/>
    <m/>
    <s v=""/>
    <s v="Đã thanh toán"/>
    <d v="2025-10-21T00:00:00"/>
    <d v="2025-11-05T00:00:00"/>
    <m/>
    <m/>
    <x v="59"/>
    <x v="58"/>
  </r>
  <r>
    <x v="61"/>
    <x v="59"/>
    <d v="2024-12-28T00:00:00"/>
    <s v="BH2319380"/>
    <m/>
    <m/>
    <s v="Bán hàng SIÊU THỊ HOMEMART24H"/>
    <n v="2095805"/>
    <n v="104790"/>
    <n v="159281"/>
    <n v="2150296"/>
    <s v="Tồn đầu kỳ"/>
    <d v="2025-03-27T00:00:00"/>
    <s v="PT2503/0076"/>
    <n v="2150296"/>
    <n v="0"/>
    <n v="2150296"/>
    <n v="0"/>
    <d v="2024-12-28T00:00:00"/>
    <m/>
    <d v="2024-12-28T00:00:00"/>
    <n v="0"/>
    <m/>
    <s v=""/>
    <s v="Đã thanh toán"/>
    <d v="2024-12-28T00:00:00"/>
    <d v="2025-03-27T00:00:00"/>
    <m/>
    <m/>
    <x v="60"/>
    <x v="59"/>
  </r>
  <r>
    <x v="61"/>
    <x v="59"/>
    <d v="2025-03-28T00:00:00"/>
    <s v="BH2322092"/>
    <m/>
    <m/>
    <s v="Bán hàng SIÊU THỊ HOMEMART24H"/>
    <n v="2095805"/>
    <n v="104790"/>
    <n v="159281"/>
    <n v="2150296"/>
    <s v="Bán hàng"/>
    <d v="2025-04-04T00:00:00"/>
    <s v="PT2504/0041"/>
    <n v="0"/>
    <n v="2150296"/>
    <n v="2150296"/>
    <n v="0"/>
    <d v="2025-03-28T00:00:00"/>
    <m/>
    <d v="2025-03-28T00:00:00"/>
    <n v="0"/>
    <m/>
    <s v=""/>
    <s v="Đã thanh toán"/>
    <d v="2025-03-28T00:00:00"/>
    <d v="2025-04-04T00:00:00"/>
    <m/>
    <m/>
    <x v="60"/>
    <x v="59"/>
  </r>
  <r>
    <x v="61"/>
    <x v="59"/>
    <d v="2025-05-17T00:00:00"/>
    <s v="BH2323632"/>
    <m/>
    <m/>
    <s v="Bán hàng SIÊU THỊ HOMEMART24H , CK 5% CỐ ĐỊNH"/>
    <n v="2095805"/>
    <n v="104790"/>
    <n v="159281"/>
    <n v="2150296"/>
    <s v="Bán hàng"/>
    <d v="2025-05-23T00:00:00"/>
    <s v="PT2505/0056"/>
    <n v="0"/>
    <n v="2150296"/>
    <n v="2150296"/>
    <n v="0"/>
    <d v="2025-05-17T00:00:00"/>
    <m/>
    <d v="2025-05-17T00:00:00"/>
    <n v="0"/>
    <m/>
    <s v=""/>
    <s v="Đã thanh toán"/>
    <d v="2025-05-17T00:00:00"/>
    <d v="2025-05-23T00:00:00"/>
    <m/>
    <m/>
    <x v="60"/>
    <x v="59"/>
  </r>
  <r>
    <x v="61"/>
    <x v="59"/>
    <m/>
    <m/>
    <m/>
    <m/>
    <s v="phần thu dư"/>
    <m/>
    <m/>
    <m/>
    <n v="2150296"/>
    <m/>
    <m/>
    <m/>
    <n v="0"/>
    <n v="-2150296"/>
    <n v="0"/>
    <n v="-2150296"/>
    <d v="1899-12-30T00:00:00"/>
    <m/>
    <d v="1899-12-30T00:00:00"/>
    <n v="0"/>
    <m/>
    <s v=""/>
    <s v=""/>
    <d v="1899-12-30T00:00:00"/>
    <d v="1899-12-30T00:00:00"/>
    <m/>
    <m/>
    <x v="60"/>
    <x v="59"/>
  </r>
  <r>
    <x v="62"/>
    <x v="60"/>
    <d v="2025-08-04T00:00:00"/>
    <s v="BH2326190"/>
    <d v="2025-08-04T00:00:00"/>
    <s v="00049131"/>
    <s v="ĐƠN KHÁCH LẼ Cmart CT19T1 , THANH TOÁN LUN , SĐT: 0971105286 CHỊ HƯƠNG, CK 5%"/>
    <n v="956426"/>
    <n v="47821"/>
    <n v="72688"/>
    <n v="981293"/>
    <s v="Bán hàng"/>
    <d v="2025-08-06T00:00:00"/>
    <s v="PT/C6-0003"/>
    <n v="0"/>
    <n v="981293"/>
    <n v="981293"/>
    <n v="0"/>
    <d v="2025-08-04T00:00:00"/>
    <m/>
    <d v="2025-08-04T00:00:00"/>
    <n v="0"/>
    <m/>
    <s v=""/>
    <s v="Đã thanh toán"/>
    <d v="2025-08-04T00:00:00"/>
    <d v="2025-08-06T00:00:00"/>
    <m/>
    <m/>
    <x v="61"/>
    <x v="60"/>
  </r>
  <r>
    <x v="62"/>
    <x v="60"/>
    <d v="2025-08-26T00:00:00"/>
    <s v="BH2329208"/>
    <d v="2025-08-26T00:00:00"/>
    <s v="00054412"/>
    <s v="Bán hàng  Cmart CT19T1 Tòa nhà Lucky House Kiến Hưng theo hóa đơn 00054412 , THANH TOÁN LUN , SĐT: 0971105286 CHỊ HƯƠNG, CK 5%"/>
    <n v="734310"/>
    <n v="36716"/>
    <n v="55808"/>
    <n v="753402"/>
    <s v="Bán hàng"/>
    <d v="2025-08-27T00:00:00"/>
    <s v="PT/C6-0048"/>
    <n v="0"/>
    <n v="753402"/>
    <n v="753402"/>
    <n v="0"/>
    <d v="2025-08-26T00:00:00"/>
    <m/>
    <d v="2025-08-26T00:00:00"/>
    <n v="0"/>
    <m/>
    <s v=""/>
    <s v="Đã thanh toán"/>
    <d v="2025-08-26T00:00:00"/>
    <d v="2025-08-27T00:00:00"/>
    <m/>
    <m/>
    <x v="61"/>
    <x v="60"/>
  </r>
  <r>
    <x v="63"/>
    <x v="61"/>
    <d v="2025-05-12T00:00:00"/>
    <s v="BH2504/03680"/>
    <d v="2025-05-14T00:00:00"/>
    <s v="00029943"/>
    <s v="Bán máy nhuộm cũ cho Cty Trường Thịnh"/>
    <n v="1100000000"/>
    <n v="0"/>
    <n v="88000000"/>
    <n v="1188000000"/>
    <s v="Bán hàng"/>
    <d v="2025-05-05T00:00:00"/>
    <s v="BC2505/0002"/>
    <n v="0"/>
    <n v="1188000000"/>
    <n v="1188000000"/>
    <n v="0"/>
    <d v="2025-05-14T00:00:00"/>
    <m/>
    <d v="2025-05-14T00:00:00"/>
    <n v="0"/>
    <m/>
    <s v=""/>
    <s v="Đã thanh toán"/>
    <d v="2025-05-14T00:00:00"/>
    <d v="2025-05-05T00:00:00"/>
    <m/>
    <m/>
    <x v="62"/>
    <x v="61"/>
  </r>
  <r>
    <x v="64"/>
    <x v="62"/>
    <d v="2025-10-27T00:00:00"/>
    <s v="BH2364387"/>
    <d v="2025-10-28T00:00:00"/>
    <s v="00071177"/>
    <s v="Bán hàng C Mart - Chung cư viện bỏng Hà Đông theo hóa đơn 00071177 ,  CK 5%"/>
    <n v="951156"/>
    <n v="47558"/>
    <n v="72288"/>
    <n v="975886"/>
    <s v="Bán hàng"/>
    <d v="2025-10-29T00:00:00"/>
    <s v="BC2210-0051"/>
    <n v="0"/>
    <n v="975886"/>
    <n v="975886"/>
    <n v="0"/>
    <d v="2025-10-28T00:00:00"/>
    <m/>
    <d v="2025-10-28T00:00:00"/>
    <n v="0"/>
    <m/>
    <s v=""/>
    <s v="Đã thanh toán"/>
    <d v="2025-10-28T00:00:00"/>
    <d v="2025-10-29T00:00:00"/>
    <m/>
    <m/>
    <x v="63"/>
    <x v="62"/>
  </r>
  <r>
    <x v="65"/>
    <x v="63"/>
    <d v="2024-11-14T00:00:00"/>
    <s v="BH2318058"/>
    <d v="2025-01-09T00:00:00"/>
    <m/>
    <s v="hàng trả"/>
    <n v="0"/>
    <n v="0"/>
    <n v="0"/>
    <n v="1892857"/>
    <s v="Tồn đầu kỳ"/>
    <d v="2025-01-11T00:00:00"/>
    <s v="PT2501/0039"/>
    <n v="1892857"/>
    <n v="0"/>
    <n v="1778912"/>
    <n v="113945"/>
    <d v="2025-01-09T00:00:00"/>
    <m/>
    <d v="2025-01-09T00:00:00"/>
    <n v="0"/>
    <m/>
    <s v=""/>
    <s v=""/>
    <d v="2025-01-09T00:00:00"/>
    <d v="2025-01-11T00:00:00"/>
    <m/>
    <m/>
    <x v="64"/>
    <x v="63"/>
  </r>
  <r>
    <x v="65"/>
    <x v="63"/>
    <d v="2025-01-09T00:00:00"/>
    <s v="HBTL2311/4270"/>
    <d v="2025-01-09T00:00:00"/>
    <m/>
    <s v="hàng trả"/>
    <n v="0"/>
    <n v="0"/>
    <n v="0"/>
    <n v="113945"/>
    <s v="Tồn đầu kỳ"/>
    <d v="2025-01-11T00:00:00"/>
    <s v="PT2501/0039"/>
    <n v="113945"/>
    <n v="0"/>
    <n v="113945"/>
    <n v="0"/>
    <d v="2025-01-09T00:00:00"/>
    <m/>
    <d v="2025-01-09T00:00:00"/>
    <n v="0"/>
    <m/>
    <s v=""/>
    <s v="Đã thanh toán"/>
    <d v="2025-01-09T00:00:00"/>
    <d v="2025-01-11T00:00:00"/>
    <m/>
    <m/>
    <x v="64"/>
    <x v="63"/>
  </r>
  <r>
    <x v="65"/>
    <x v="63"/>
    <d v="2024-12-27T00:00:00"/>
    <s v="BH2319370"/>
    <d v="2025-01-09T00:00:00"/>
    <m/>
    <s v="hàng trả"/>
    <n v="0"/>
    <n v="0"/>
    <n v="0"/>
    <n v="2205566"/>
    <s v="Tồn đầu kỳ"/>
    <d v="2025-03-10T00:00:00"/>
    <s v="PT2503/0032"/>
    <n v="2205566"/>
    <n v="0"/>
    <n v="2205566"/>
    <n v="0"/>
    <d v="2025-01-09T00:00:00"/>
    <m/>
    <d v="2025-01-09T00:00:00"/>
    <n v="0"/>
    <m/>
    <s v=""/>
    <s v="Đã thanh toán"/>
    <d v="2025-01-09T00:00:00"/>
    <d v="2025-03-10T00:00:00"/>
    <m/>
    <m/>
    <x v="64"/>
    <x v="63"/>
  </r>
  <r>
    <x v="65"/>
    <x v="63"/>
    <d v="2025-01-21T00:00:00"/>
    <s v="BH2320281"/>
    <m/>
    <m/>
    <s v="ĐƠN  KHÁCH LẼ C6, THANH TOÁN LUN, CHIẾT KHẤU 5%, SĐT: 087808343 ( ANH TUYỂN)"/>
    <n v="1844890"/>
    <n v="92245"/>
    <n v="140212"/>
    <n v="1892857"/>
    <s v="Bán hàng"/>
    <d v="2025-04-01T00:00:00"/>
    <s v="PT2504/0012"/>
    <n v="0"/>
    <n v="1892857"/>
    <n v="1892857"/>
    <n v="0"/>
    <d v="2025-01-21T00:00:00"/>
    <m/>
    <d v="2025-01-21T00:00:00"/>
    <n v="0"/>
    <m/>
    <s v=""/>
    <s v="Đã thanh toán"/>
    <d v="2025-01-21T00:00:00"/>
    <d v="2025-04-01T00:00:00"/>
    <m/>
    <m/>
    <x v="64"/>
    <x v="63"/>
  </r>
  <r>
    <x v="65"/>
    <x v="63"/>
    <d v="2025-03-07T00:00:00"/>
    <s v="BH2321448"/>
    <m/>
    <m/>
    <s v="ĐƠN  KHÁCH LẼ C6, THANH TOÁN LUN, CHIẾT KHẤU 5%, SĐT: 087808343 ( ANH TUYỂN)"/>
    <n v="1844890"/>
    <n v="92245"/>
    <n v="140212"/>
    <n v="1892857"/>
    <s v="Bán hàng"/>
    <d v="2025-04-01T00:00:00"/>
    <s v="PT2504/0011"/>
    <n v="0"/>
    <n v="1892857"/>
    <n v="1514285"/>
    <n v="378572"/>
    <d v="2025-03-07T00:00:00"/>
    <m/>
    <d v="2025-03-07T00:00:00"/>
    <n v="0"/>
    <m/>
    <s v=""/>
    <s v=""/>
    <d v="2025-03-07T00:00:00"/>
    <d v="2025-04-01T00:00:00"/>
    <m/>
    <m/>
    <x v="64"/>
    <x v="63"/>
  </r>
  <r>
    <x v="65"/>
    <x v="63"/>
    <d v="2025-04-01T00:00:00"/>
    <s v="HBTL25010915"/>
    <d v="2025-04-01T00:00:00"/>
    <m/>
    <s v="HÀNG TRẢ"/>
    <n v="0"/>
    <n v="0"/>
    <n v="0"/>
    <n v="398496"/>
    <s v="Hàng trả"/>
    <d v="2025-04-01T00:00:00"/>
    <s v="PT2504/0011"/>
    <n v="0"/>
    <n v="-398496"/>
    <n v="-398496"/>
    <n v="0"/>
    <d v="2025-04-01T00:00:00"/>
    <m/>
    <d v="2025-04-01T00:00:00"/>
    <n v="0"/>
    <m/>
    <s v=""/>
    <s v="Đã thanh toán"/>
    <d v="2025-04-01T00:00:00"/>
    <d v="2025-04-01T00:00:00"/>
    <m/>
    <m/>
    <x v="64"/>
    <x v="63"/>
  </r>
  <r>
    <x v="65"/>
    <x v="63"/>
    <d v="2025-09-04T00:00:00"/>
    <s v="BH2330504"/>
    <m/>
    <m/>
    <s v="ĐƠN  KHÁCH LẼ C6, THANH TOÁN LUN, CHIẾT KHẤU 5%, SĐT: 087808343 ( ANH TUYỂN)"/>
    <n v="1069306"/>
    <n v="53465"/>
    <n v="81267"/>
    <n v="1097108"/>
    <s v="Bán hàng"/>
    <d v="2025-09-08T00:00:00"/>
    <s v="PT/C6-0070"/>
    <n v="0"/>
    <n v="1097108"/>
    <n v="1097000"/>
    <n v="108"/>
    <d v="2025-09-04T00:00:00"/>
    <m/>
    <d v="2025-09-04T00:00:00"/>
    <n v="0"/>
    <m/>
    <s v=""/>
    <s v=""/>
    <d v="2025-09-04T00:00:00"/>
    <d v="2025-09-08T00:00:00"/>
    <m/>
    <m/>
    <x v="64"/>
    <x v="63"/>
  </r>
  <r>
    <x v="66"/>
    <x v="64"/>
    <d v="2025-01-22T00:00:00"/>
    <s v="BH2320339"/>
    <m/>
    <m/>
    <s v="ĐƠN KHÁCH LẼ, THANH TOÁN LUN  , SĐT :  0904238996 CHỊ CHÂU"/>
    <n v="2212045"/>
    <n v="0"/>
    <n v="176964"/>
    <n v="2389009"/>
    <s v="Bán hàng"/>
    <d v="2025-01-22T00:00:00"/>
    <s v="PT2501/0063"/>
    <n v="0"/>
    <n v="2389009"/>
    <n v="2389009"/>
    <n v="0"/>
    <d v="2025-01-22T00:00:00"/>
    <m/>
    <d v="2025-01-22T00:00:00"/>
    <n v="0"/>
    <m/>
    <s v=""/>
    <s v="Đã thanh toán"/>
    <d v="2025-01-22T00:00:00"/>
    <d v="2025-01-22T00:00:00"/>
    <m/>
    <m/>
    <x v="65"/>
    <x v="64"/>
  </r>
  <r>
    <x v="66"/>
    <x v="64"/>
    <d v="2025-03-25T00:00:00"/>
    <s v="BH2322012"/>
    <d v="2025-03-25T00:00:00"/>
    <s v="00018980"/>
    <s v="ĐƠN KHÁCH LẼ, THANH TOÁN LUN  , SĐT :  0904238996 CHỊ CHÂU"/>
    <n v="2346710"/>
    <n v="0"/>
    <n v="187737"/>
    <n v="2534447"/>
    <s v="Bán hàng"/>
    <d v="2025-03-26T00:00:00"/>
    <s v="PT2503/0071"/>
    <n v="0"/>
    <n v="2534447"/>
    <n v="2534447"/>
    <n v="0"/>
    <d v="2025-03-25T00:00:00"/>
    <m/>
    <d v="2025-03-25T00:00:00"/>
    <n v="0"/>
    <m/>
    <s v=""/>
    <s v="Đã thanh toán"/>
    <d v="2025-03-25T00:00:00"/>
    <d v="2025-03-26T00:00:00"/>
    <m/>
    <m/>
    <x v="65"/>
    <x v="64"/>
  </r>
  <r>
    <x v="66"/>
    <x v="64"/>
    <d v="2025-04-26T00:00:00"/>
    <s v="BH2323079"/>
    <d v="2025-04-26T00:00:00"/>
    <s v="00026604"/>
    <s v="ĐƠN KHÁCH LẼ, THANH TOÁN LUN  , SĐT :  0904238996 CHỊ CHÂU"/>
    <n v="2346710"/>
    <n v="0"/>
    <n v="187737"/>
    <n v="2534447"/>
    <s v="Bán hàng"/>
    <d v="2025-04-26T00:00:00"/>
    <s v="PT2504/0079"/>
    <n v="0"/>
    <n v="2534447"/>
    <n v="2534447"/>
    <n v="0"/>
    <d v="2025-04-26T00:00:00"/>
    <m/>
    <d v="2025-04-26T00:00:00"/>
    <n v="0"/>
    <m/>
    <s v=""/>
    <s v="Đã thanh toán"/>
    <d v="2025-04-26T00:00:00"/>
    <d v="2025-04-26T00:00:00"/>
    <m/>
    <m/>
    <x v="65"/>
    <x v="64"/>
  </r>
  <r>
    <x v="66"/>
    <x v="64"/>
    <d v="2025-06-05T00:00:00"/>
    <s v="BH2324176"/>
    <d v="2025-06-05T00:00:00"/>
    <s v="00034940"/>
    <s v="Bán hàng Siêu thị C Mart - Hải Phòng theo hóa đơn 00034940"/>
    <n v="2346710"/>
    <n v="0"/>
    <n v="187737"/>
    <n v="2534447"/>
    <s v="Bán hàng"/>
    <d v="2025-06-07T00:00:00"/>
    <s v="BC2506/0011"/>
    <n v="0"/>
    <n v="2534447"/>
    <n v="2534447"/>
    <n v="0"/>
    <d v="2025-06-05T00:00:00"/>
    <m/>
    <d v="2025-06-05T00:00:00"/>
    <n v="0"/>
    <m/>
    <s v=""/>
    <s v="Đã thanh toán"/>
    <d v="2025-06-05T00:00:00"/>
    <d v="2025-06-07T00:00:00"/>
    <m/>
    <m/>
    <x v="65"/>
    <x v="64"/>
  </r>
  <r>
    <x v="66"/>
    <x v="64"/>
    <d v="2025-06-26T00:00:00"/>
    <s v="BH2506/02535"/>
    <d v="2025-06-26T00:00:00"/>
    <s v="00039588"/>
    <s v="Bán hàng Siêu thị C Mart - Hải Phòng theo hóa đơn 00039588"/>
    <n v="4262565"/>
    <n v="0"/>
    <n v="341005"/>
    <n v="4603570"/>
    <s v="Bán hàng"/>
    <d v="2025-06-26T00:00:00"/>
    <s v="BC2506/0044"/>
    <n v="0"/>
    <n v="4603570"/>
    <n v="4603570"/>
    <n v="0"/>
    <d v="2025-06-26T00:00:00"/>
    <m/>
    <d v="2025-06-26T00:00:00"/>
    <n v="0"/>
    <m/>
    <s v=""/>
    <s v="Đã thanh toán"/>
    <d v="2025-06-26T00:00:00"/>
    <d v="2025-06-26T00:00:00"/>
    <m/>
    <m/>
    <x v="65"/>
    <x v="64"/>
  </r>
  <r>
    <x v="66"/>
    <x v="64"/>
    <d v="2025-08-08T00:00:00"/>
    <s v="BH2326438"/>
    <d v="2025-08-18T00:00:00"/>
    <s v="00052410"/>
    <s v="Bán hàng Siêu thị C Mart - Hải Phòng theo hóa đơn 00052410"/>
    <n v="4262565"/>
    <n v="0"/>
    <n v="341005"/>
    <n v="4603570"/>
    <s v="Bán hàng"/>
    <d v="2025-08-18T00:00:00"/>
    <s v="BC2508/0045"/>
    <n v="0"/>
    <n v="4603570"/>
    <n v="4603570"/>
    <n v="0"/>
    <d v="2025-08-18T00:00:00"/>
    <m/>
    <d v="2025-08-18T00:00:00"/>
    <n v="0"/>
    <m/>
    <s v=""/>
    <s v="Đã thanh toán"/>
    <d v="2025-08-18T00:00:00"/>
    <d v="2025-08-18T00:00:00"/>
    <m/>
    <m/>
    <x v="65"/>
    <x v="64"/>
  </r>
  <r>
    <x v="67"/>
    <x v="64"/>
    <d v="2025-09-11T00:00:00"/>
    <s v="BH2331945"/>
    <d v="2025-09-11T00:00:00"/>
    <s v="00058092"/>
    <s v="Siêu thị C Mart - Hải Phòng"/>
    <n v="3689780"/>
    <n v="0"/>
    <n v="295182"/>
    <n v="3984962"/>
    <s v="Bán hàng"/>
    <d v="2025-09-11T00:00:00"/>
    <s v="BC2509/0024"/>
    <n v="0"/>
    <n v="3984962"/>
    <n v="3984962"/>
    <n v="0"/>
    <d v="2025-09-11T00:00:00"/>
    <m/>
    <d v="2025-09-11T00:00:00"/>
    <n v="0"/>
    <m/>
    <s v=""/>
    <s v="Đã thanh toán"/>
    <d v="2025-09-11T00:00:00"/>
    <d v="2025-09-11T00:00:00"/>
    <m/>
    <m/>
    <x v="66"/>
    <x v="65"/>
  </r>
  <r>
    <x v="67"/>
    <x v="65"/>
    <d v="2025-10-15T00:00:00"/>
    <s v="BH2362138"/>
    <d v="2025-10-15T00:00:00"/>
    <s v="00067194"/>
    <s v="Siêu thị C Mart - Hải Phòng"/>
    <n v="5420910"/>
    <n v="0"/>
    <n v="433673"/>
    <n v="5854583"/>
    <s v="Bán hàng"/>
    <d v="2025-10-15T00:00:00"/>
    <s v="BC2510/0015"/>
    <n v="0"/>
    <n v="5854583"/>
    <n v="5854583"/>
    <n v="0"/>
    <d v="2025-10-15T00:00:00"/>
    <m/>
    <d v="2025-10-15T00:00:00"/>
    <n v="0"/>
    <m/>
    <s v=""/>
    <s v="Đã thanh toán"/>
    <d v="2025-10-15T00:00:00"/>
    <d v="2025-10-15T00:00:00"/>
    <m/>
    <m/>
    <x v="66"/>
    <x v="65"/>
  </r>
  <r>
    <x v="68"/>
    <x v="66"/>
    <d v="2025-01-18T00:00:00"/>
    <s v="BH2320187"/>
    <d v="2025-01-18T00:00:00"/>
    <s v="00005016"/>
    <s v="ĐƠN KHÁCH LẼ , THANH TOÁN LUN, SĐT NGƯỜI NHẬN : A hạnh: 0989.992.033"/>
    <n v="734310"/>
    <n v="0"/>
    <n v="58745"/>
    <n v="793055"/>
    <s v="Bán hàng"/>
    <d v="2025-01-18T00:00:00"/>
    <s v="PT2501/0055"/>
    <n v="0"/>
    <n v="793055"/>
    <n v="793055"/>
    <n v="0"/>
    <d v="2025-01-18T00:00:00"/>
    <m/>
    <d v="2025-01-18T00:00:00"/>
    <n v="0"/>
    <m/>
    <s v=""/>
    <s v="Đã thanh toán"/>
    <d v="2025-01-18T00:00:00"/>
    <d v="2025-01-18T00:00:00"/>
    <m/>
    <m/>
    <x v="67"/>
    <x v="66"/>
  </r>
  <r>
    <x v="69"/>
    <x v="67"/>
    <d v="2024-11-25T00:00:00"/>
    <s v="BH2318393"/>
    <m/>
    <m/>
    <s v="Đơn Hàng Khách Lẽ  Thực phẩm xanh (Hệ thống Cmart) - V5 The Vespa Phú Lãm, Hà Đông , Thanh Toán Lun , CK 5%"/>
    <m/>
    <m/>
    <m/>
    <n v="700664"/>
    <s v="Bán hàng"/>
    <d v="2025-03-13T00:00:00"/>
    <s v="PT2503/0046"/>
    <n v="0"/>
    <n v="700664"/>
    <n v="700664"/>
    <n v="0"/>
    <d v="2024-11-25T00:00:00"/>
    <m/>
    <d v="2024-11-25T00:00:00"/>
    <n v="0"/>
    <m/>
    <s v=""/>
    <s v="Đã thanh toán"/>
    <d v="2024-11-25T00:00:00"/>
    <d v="2025-03-13T00:00:00"/>
    <m/>
    <m/>
    <x v="68"/>
    <x v="67"/>
  </r>
  <r>
    <x v="69"/>
    <x v="67"/>
    <d v="2024-10-18T00:00:00"/>
    <s v="BH2317253"/>
    <m/>
    <m/>
    <s v="Đơn Hàng Khách Lẽ  Thực phẩm xanh (Hệ thống Cmart) - V5 The Vespa Phú Lãm, Hà Đông , Thanh Toán Lun , CK 5%"/>
    <m/>
    <m/>
    <m/>
    <n v="700664"/>
    <s v="Bán hàng"/>
    <d v="2025-03-26T00:00:00"/>
    <s v="PT2503/0074"/>
    <n v="0"/>
    <n v="700664"/>
    <n v="700664"/>
    <n v="0"/>
    <d v="2024-10-18T00:00:00"/>
    <m/>
    <d v="2024-10-18T00:00:00"/>
    <n v="0"/>
    <m/>
    <s v=""/>
    <s v="Đã thanh toán"/>
    <d v="2024-10-18T00:00:00"/>
    <d v="2025-03-26T00:00:00"/>
    <m/>
    <m/>
    <x v="68"/>
    <x v="67"/>
  </r>
  <r>
    <x v="69"/>
    <x v="67"/>
    <d v="2025-03-11T00:00:00"/>
    <s v="BH2321562"/>
    <m/>
    <m/>
    <s v="Đơn Hàng Khách Lẽ  Thực phẩm xanh (Hệ thống Cmart) - V5 The Vespa Phú Lãm, Hà Đông , Thanh Toán Lun , CK 5%"/>
    <n v="1058133"/>
    <n v="52907"/>
    <n v="80418"/>
    <n v="1085644"/>
    <s v="Bán hàng"/>
    <d v="2025-05-31T00:00:00"/>
    <s v="PT2505/0069"/>
    <n v="0"/>
    <n v="1085644"/>
    <n v="1085644"/>
    <n v="0"/>
    <d v="2025-03-11T00:00:00"/>
    <m/>
    <d v="2025-03-11T00:00:00"/>
    <n v="0"/>
    <m/>
    <s v=""/>
    <s v="Đã thanh toán"/>
    <d v="2025-03-11T00:00:00"/>
    <d v="2025-05-31T00:00:00"/>
    <m/>
    <m/>
    <x v="68"/>
    <x v="67"/>
  </r>
  <r>
    <x v="69"/>
    <x v="67"/>
    <d v="2025-05-30T00:00:00"/>
    <s v="BH2324017"/>
    <m/>
    <m/>
    <s v="Đơn Hàng Khách Lẽ  Thực phẩm xanh (Hệ thống Cmart) - V5 The Vespa Phú Lãm, Hà Đông , Thanh Toán Lun , CK 5%"/>
    <n v="968405"/>
    <n v="48420"/>
    <n v="73599"/>
    <n v="993584"/>
    <s v="Bán hàng"/>
    <d v="2025-07-15T00:00:00"/>
    <s v="PT2507/0028"/>
    <n v="0"/>
    <n v="993584"/>
    <n v="993584"/>
    <n v="0"/>
    <d v="2025-05-30T00:00:00"/>
    <m/>
    <d v="2025-05-30T00:00:00"/>
    <n v="0"/>
    <m/>
    <s v=""/>
    <s v="Đã thanh toán"/>
    <d v="2025-05-30T00:00:00"/>
    <d v="2025-07-15T00:00:00"/>
    <m/>
    <m/>
    <x v="68"/>
    <x v="67"/>
  </r>
  <r>
    <x v="69"/>
    <x v="67"/>
    <d v="2025-07-14T00:00:00"/>
    <s v="BH2325464"/>
    <m/>
    <m/>
    <s v="Đơn Hàng Khách Lẽ  Thực phẩm xanh (Hệ thống Cmart) - V5 The Vespa Phú Lãm, Hà Đông , Thanh Toán Lun , CK 5%"/>
    <n v="819905"/>
    <n v="40995"/>
    <n v="62313"/>
    <n v="841223"/>
    <s v="Bán hàng"/>
    <d v="2025-09-08T00:00:00"/>
    <s v="PT/C6-0065"/>
    <n v="0"/>
    <n v="841223"/>
    <n v="841223"/>
    <n v="0"/>
    <d v="2025-07-14T00:00:00"/>
    <m/>
    <d v="2025-07-14T00:00:00"/>
    <n v="0"/>
    <m/>
    <s v=""/>
    <s v="Đã thanh toán"/>
    <d v="2025-07-14T00:00:00"/>
    <d v="2025-09-08T00:00:00"/>
    <m/>
    <m/>
    <x v="68"/>
    <x v="67"/>
  </r>
  <r>
    <x v="69"/>
    <x v="67"/>
    <d v="2025-08-19T00:00:00"/>
    <s v="BH2328294"/>
    <m/>
    <m/>
    <s v="Đơn Hàng Khách Lẽ  Thực phẩm xanh (Hệ thống Cmart) - V5 The Vespa Phú Lãm, Hà Đông , Thanh Toán Lun , CK 5%"/>
    <n v="700963"/>
    <n v="35048"/>
    <n v="53273"/>
    <n v="719188"/>
    <s v="Bán hàng"/>
    <d v="2025-09-08T00:00:00"/>
    <s v="PT/C6-0066"/>
    <n v="0"/>
    <n v="719188"/>
    <n v="719188"/>
    <n v="0"/>
    <d v="2025-08-19T00:00:00"/>
    <m/>
    <d v="2025-08-19T00:00:00"/>
    <n v="0"/>
    <m/>
    <s v=""/>
    <s v="Đã thanh toán"/>
    <d v="2025-08-19T00:00:00"/>
    <d v="2025-09-08T00:00:00"/>
    <m/>
    <m/>
    <x v="68"/>
    <x v="67"/>
  </r>
  <r>
    <x v="69"/>
    <x v="67"/>
    <d v="2025-09-05T00:00:00"/>
    <s v="BH2331129"/>
    <m/>
    <m/>
    <s v="Đơn Hàng Khách Lẽ  Thực phẩm xanh (Hệ thống Cmart) - V5 The Vespa Phú Lãm, Hà Đông , Thanh Toán Lun , CK 5%"/>
    <n v="838963"/>
    <n v="41948"/>
    <n v="63761"/>
    <n v="860776"/>
    <s v="Bán hàng"/>
    <d v="2025-09-08T00:00:00"/>
    <s v="PT/C6-0067"/>
    <n v="0"/>
    <n v="860776"/>
    <n v="860776"/>
    <n v="0"/>
    <d v="2025-09-05T00:00:00"/>
    <m/>
    <d v="2025-09-05T00:00:00"/>
    <n v="0"/>
    <m/>
    <s v=""/>
    <s v="Đã thanh toán"/>
    <d v="2025-09-05T00:00:00"/>
    <d v="2025-09-08T00:00:00"/>
    <m/>
    <m/>
    <x v="68"/>
    <x v="67"/>
  </r>
  <r>
    <x v="69"/>
    <x v="67"/>
    <d v="2025-10-11T00:00:00"/>
    <s v="BH2361541"/>
    <m/>
    <m/>
    <s v="Đơn Hàng Khách Lẽ  Thực phẩm xanh (Hệ thống Cmart) - V5 The Vespa Phú Lãm, Hà Đông , Thanh Toán Lun , CK 5%"/>
    <n v="580409"/>
    <n v="29020"/>
    <n v="44111"/>
    <n v="595500"/>
    <s v="Bán hàng"/>
    <d v="2025-11-05T00:00:00"/>
    <s v="BC2210-0064"/>
    <n v="0"/>
    <n v="595500"/>
    <n v="514000"/>
    <n v="81500"/>
    <d v="2025-10-11T00:00:00"/>
    <m/>
    <d v="2025-10-11T00:00:00"/>
    <n v="0"/>
    <m/>
    <s v=""/>
    <s v=""/>
    <d v="2025-10-11T00:00:00"/>
    <d v="2025-11-05T00:00:00"/>
    <m/>
    <m/>
    <x v="68"/>
    <x v="67"/>
  </r>
  <r>
    <x v="69"/>
    <x v="67"/>
    <d v="2025-10-24T00:00:00"/>
    <s v="BH2363783"/>
    <m/>
    <m/>
    <s v="Bán hàng Thực phẩm xanh (Hệ thống Cmart) , CK 5%"/>
    <n v="635724"/>
    <n v="31786"/>
    <n v="48315"/>
    <n v="652253"/>
    <s v="Bán hàng"/>
    <d v="2025-11-05T00:00:00"/>
    <s v="BC2210-0063"/>
    <n v="0"/>
    <n v="652253"/>
    <n v="521000"/>
    <n v="131253"/>
    <d v="2025-10-24T00:00:00"/>
    <m/>
    <d v="2025-10-24T00:00:00"/>
    <n v="0"/>
    <m/>
    <s v=""/>
    <s v=""/>
    <d v="2025-10-24T00:00:00"/>
    <d v="2025-11-05T00:00:00"/>
    <m/>
    <m/>
    <x v="68"/>
    <x v="67"/>
  </r>
  <r>
    <x v="69"/>
    <x v="67"/>
    <d v="2025-11-05T00:00:00"/>
    <s v="HN/HT05112503"/>
    <m/>
    <m/>
    <s v="Bán hàng Thực phẩm xanh (Hệ thống Cmart) , CK 5%"/>
    <m/>
    <m/>
    <m/>
    <n v="143727"/>
    <s v="Hàng trả"/>
    <d v="2025-11-05T00:00:00"/>
    <s v="BC2210-0063"/>
    <n v="0"/>
    <n v="-143727"/>
    <n v="-143727"/>
    <n v="0"/>
    <d v="2025-11-05T00:00:00"/>
    <m/>
    <d v="2025-11-05T00:00:00"/>
    <n v="0"/>
    <m/>
    <s v=""/>
    <s v="Đã thanh toán"/>
    <d v="2025-11-05T00:00:00"/>
    <d v="2025-11-05T00:00:00"/>
    <m/>
    <s v="chưa ghi sổ"/>
    <x v="68"/>
    <x v="67"/>
  </r>
  <r>
    <x v="69"/>
    <x v="67"/>
    <d v="2025-11-05T00:00:00"/>
    <s v="HN/HT05112502"/>
    <m/>
    <m/>
    <s v="Bán hàng Thực phẩm xanh (Hệ thống Cmart) , CK 5%"/>
    <m/>
    <m/>
    <m/>
    <n v="76181"/>
    <s v="Hàng trả"/>
    <d v="2025-11-05T00:00:00"/>
    <s v="BC2210-0064"/>
    <n v="0"/>
    <n v="-76181"/>
    <n v="-76181"/>
    <n v="0"/>
    <d v="2025-11-05T00:00:00"/>
    <m/>
    <d v="2025-11-05T00:00:00"/>
    <n v="0"/>
    <m/>
    <s v=""/>
    <s v="Đã thanh toán"/>
    <d v="2025-11-05T00:00:00"/>
    <d v="2025-11-05T00:00:00"/>
    <m/>
    <s v="chưa ghi sổ"/>
    <x v="68"/>
    <x v="67"/>
  </r>
  <r>
    <x v="70"/>
    <x v="68"/>
    <d v="2025-01-20T00:00:00"/>
    <s v="BH2320195"/>
    <d v="2025-01-20T00:00:00"/>
    <s v="00005066"/>
    <s v="ĐƠN KHÁCH LẼ , THANH TOÁN TRƯỚC KHI GIAO HÀNG, STK Người Nhận : : 072-1-00-510442-0 (VND) - tại Ngân hàng Vietcombank - Chi nhánh Kỳ Đồng , CK 5%,  SĐT: 0911998488 Chị Vân Anh,"/>
    <n v="3953419"/>
    <n v="197671"/>
    <n v="300460"/>
    <n v="4056208"/>
    <s v="Bán hàng"/>
    <d v="2025-01-21T00:00:00"/>
    <s v="BC2501/0021"/>
    <n v="0"/>
    <n v="4056208"/>
    <n v="4056208"/>
    <n v="0"/>
    <d v="2025-01-20T00:00:00"/>
    <m/>
    <d v="2025-01-20T00:00:00"/>
    <n v="0"/>
    <m/>
    <s v=""/>
    <s v="Đã thanh toán"/>
    <d v="2025-01-20T00:00:00"/>
    <d v="2025-01-21T00:00:00"/>
    <m/>
    <m/>
    <x v="69"/>
    <x v="68"/>
  </r>
  <r>
    <x v="71"/>
    <x v="69"/>
    <d v="2024-12-26T00:00:00"/>
    <s v="BH2319303"/>
    <m/>
    <m/>
    <s v="Bán hàng Siêu thị Xanh CT2 Mễ Trì"/>
    <m/>
    <n v="0"/>
    <m/>
    <n v="2565634"/>
    <s v="Tồn đầu kỳ"/>
    <d v="2025-05-10T00:00:00"/>
    <s v="PT2505/0028"/>
    <n v="2565634"/>
    <n v="0"/>
    <n v="1741142"/>
    <n v="824492"/>
    <d v="2024-12-26T00:00:00"/>
    <m/>
    <d v="2024-12-26T00:00:00"/>
    <n v="0"/>
    <m/>
    <s v=""/>
    <s v=""/>
    <d v="2024-12-26T00:00:00"/>
    <d v="2025-05-10T00:00:00"/>
    <m/>
    <m/>
    <x v="70"/>
    <x v="69"/>
  </r>
  <r>
    <x v="71"/>
    <x v="69"/>
    <d v="2025-03-18T00:00:00"/>
    <s v="BH2321822"/>
    <m/>
    <m/>
    <s v="Bán hàng Siêu thị Xanh CT2 Mễ Trì"/>
    <n v="749194"/>
    <n v="0"/>
    <n v="59936"/>
    <n v="809130"/>
    <s v="Bán hàng"/>
    <d v="2025-05-10T00:00:00"/>
    <s v="PT2505/0028"/>
    <n v="0"/>
    <n v="809130"/>
    <n v="809000"/>
    <n v="130"/>
    <d v="2025-03-18T00:00:00"/>
    <m/>
    <d v="2025-03-18T00:00:00"/>
    <n v="0"/>
    <m/>
    <s v=""/>
    <s v=""/>
    <d v="2025-03-18T00:00:00"/>
    <d v="2025-05-10T00:00:00"/>
    <m/>
    <m/>
    <x v="70"/>
    <x v="69"/>
  </r>
  <r>
    <x v="71"/>
    <x v="69"/>
    <d v="2025-05-10T00:00:00"/>
    <s v="HBTL25011318"/>
    <d v="2025-05-10T00:00:00"/>
    <m/>
    <s v="hàng trả"/>
    <m/>
    <n v="0"/>
    <n v="0"/>
    <n v="824493"/>
    <s v="Hàng trả"/>
    <d v="2025-05-10T00:00:00"/>
    <s v="PT2505/0028"/>
    <n v="0"/>
    <n v="-824493"/>
    <n v="-824493"/>
    <n v="0"/>
    <d v="2025-05-10T00:00:00"/>
    <m/>
    <d v="2025-05-10T00:00:00"/>
    <n v="0"/>
    <m/>
    <s v=""/>
    <s v="Đã thanh toán"/>
    <d v="2025-05-10T00:00:00"/>
    <d v="2025-05-10T00:00:00"/>
    <m/>
    <m/>
    <x v="70"/>
    <x v="69"/>
  </r>
  <r>
    <x v="71"/>
    <x v="69"/>
    <d v="2024-12-26T00:00:00"/>
    <s v="BH2319303"/>
    <m/>
    <m/>
    <m/>
    <m/>
    <n v="0"/>
    <n v="0"/>
    <n v="2565634"/>
    <s v="Tồn đầu kỳ"/>
    <d v="2025-05-10T00:00:00"/>
    <s v="PT2505/0028"/>
    <n v="2565634"/>
    <n v="0"/>
    <n v="2565634"/>
    <n v="0"/>
    <d v="2024-12-26T00:00:00"/>
    <m/>
    <d v="2024-12-26T00:00:00"/>
    <n v="0"/>
    <m/>
    <s v=""/>
    <s v="Đã thanh toán"/>
    <d v="2024-12-26T00:00:00"/>
    <d v="2025-05-10T00:00:00"/>
    <m/>
    <m/>
    <x v="70"/>
    <x v="69"/>
  </r>
  <r>
    <x v="72"/>
    <x v="70"/>
    <d v="2024-12-12T00:00:00"/>
    <s v="BH2319863"/>
    <m/>
    <m/>
    <s v="Bán hàng Siêu thị Xanh CC IA20 Ciputra"/>
    <n v="877771"/>
    <n v="0"/>
    <n v="70222"/>
    <n v="947993"/>
    <s v="Tồn đầu kỳ"/>
    <d v="2025-05-10T00:00:00"/>
    <s v="PT2505/0028"/>
    <n v="947993"/>
    <n v="0"/>
    <n v="905188"/>
    <n v="42805"/>
    <d v="2024-12-12T00:00:00"/>
    <m/>
    <d v="2024-12-12T00:00:00"/>
    <n v="0"/>
    <m/>
    <s v=""/>
    <s v=""/>
    <d v="2024-12-12T00:00:00"/>
    <d v="2025-05-10T00:00:00"/>
    <m/>
    <m/>
    <x v="71"/>
    <x v="70"/>
  </r>
  <r>
    <x v="72"/>
    <x v="70"/>
    <d v="2025-01-13T00:00:00"/>
    <s v="BH2319863"/>
    <m/>
    <m/>
    <s v="Bán hàng Siêu thị Xanh CC IA20 Ciputra"/>
    <n v="877771"/>
    <n v="0"/>
    <n v="70222"/>
    <n v="947993"/>
    <s v="Bán hàng"/>
    <d v="2025-05-10T00:00:00"/>
    <s v="PT2505/0028"/>
    <n v="0"/>
    <n v="947993"/>
    <n v="947993"/>
    <n v="0"/>
    <d v="2025-01-13T00:00:00"/>
    <m/>
    <d v="2025-01-13T00:00:00"/>
    <n v="0"/>
    <m/>
    <s v=""/>
    <s v="Đã thanh toán"/>
    <d v="2025-01-13T00:00:00"/>
    <d v="2025-05-10T00:00:00"/>
    <m/>
    <m/>
    <x v="71"/>
    <x v="70"/>
  </r>
  <r>
    <x v="72"/>
    <x v="70"/>
    <d v="2025-02-26T00:00:00"/>
    <s v="HBTL25010558"/>
    <m/>
    <m/>
    <s v="hàng trả"/>
    <m/>
    <n v="0"/>
    <n v="0"/>
    <n v="631789"/>
    <s v="Tồn đầu kỳ"/>
    <d v="2025-05-10T00:00:00"/>
    <s v="PT2505/0028"/>
    <n v="631789"/>
    <n v="0"/>
    <n v="631789"/>
    <n v="0"/>
    <d v="2025-02-26T00:00:00"/>
    <m/>
    <d v="2025-02-26T00:00:00"/>
    <n v="0"/>
    <m/>
    <s v=""/>
    <s v="Đã thanh toán"/>
    <d v="2025-02-26T00:00:00"/>
    <d v="2025-05-10T00:00:00"/>
    <m/>
    <m/>
    <x v="71"/>
    <x v="70"/>
  </r>
  <r>
    <x v="72"/>
    <x v="70"/>
    <d v="2025-03-25T00:00:00"/>
    <s v="BH2322031"/>
    <m/>
    <m/>
    <s v="Bán hàng Siêu thị Xanh CC IA20 Ciputra"/>
    <n v="1098618"/>
    <n v="0"/>
    <n v="87889"/>
    <n v="1186507"/>
    <s v="Bán hàng"/>
    <m/>
    <m/>
    <n v="0"/>
    <n v="1186507"/>
    <n v="0"/>
    <n v="1186507"/>
    <d v="2025-03-25T00:00:00"/>
    <m/>
    <d v="2025-03-25T00:00:00"/>
    <n v="0"/>
    <m/>
    <s v=""/>
    <s v=""/>
    <d v="2025-03-25T00:00:00"/>
    <d v="1899-12-30T00:00:00"/>
    <m/>
    <m/>
    <x v="71"/>
    <x v="70"/>
  </r>
  <r>
    <x v="72"/>
    <x v="70"/>
    <d v="2025-06-19T00:00:00"/>
    <s v="BH2324662"/>
    <m/>
    <m/>
    <s v="Bán hàng Siêu thị Xanh CC IA20 Ciputra"/>
    <n v="759743"/>
    <n v="0"/>
    <n v="60779"/>
    <n v="820522"/>
    <s v="Bán hàng"/>
    <m/>
    <m/>
    <n v="0"/>
    <n v="820522"/>
    <n v="0"/>
    <n v="820522"/>
    <d v="2025-06-19T00:00:00"/>
    <m/>
    <d v="2025-06-19T00:00:00"/>
    <n v="0"/>
    <m/>
    <s v=""/>
    <s v=""/>
    <d v="2025-06-19T00:00:00"/>
    <d v="1899-12-30T00:00:00"/>
    <m/>
    <m/>
    <x v="71"/>
    <x v="70"/>
  </r>
  <r>
    <x v="72"/>
    <x v="70"/>
    <d v="2025-07-14T00:00:00"/>
    <s v="BH2325514"/>
    <m/>
    <m/>
    <s v="Bán hàng Siêu thị Xanh CC IA20 Ciputra"/>
    <n v="897743"/>
    <n v="0"/>
    <n v="71819"/>
    <n v="969562"/>
    <s v="Bán hàng"/>
    <m/>
    <m/>
    <n v="0"/>
    <n v="969562"/>
    <n v="0"/>
    <n v="969562"/>
    <d v="2025-07-14T00:00:00"/>
    <m/>
    <d v="2025-07-14T00:00:00"/>
    <n v="0"/>
    <m/>
    <s v=""/>
    <s v=""/>
    <d v="2025-07-14T00:00:00"/>
    <d v="1899-12-30T00:00:00"/>
    <m/>
    <m/>
    <x v="71"/>
    <x v="70"/>
  </r>
  <r>
    <x v="72"/>
    <x v="70"/>
    <d v="2025-09-27T00:00:00"/>
    <s v="HN/HT2025090142"/>
    <m/>
    <m/>
    <m/>
    <m/>
    <n v="0"/>
    <n v="0"/>
    <n v="119943"/>
    <s v="Hàng trả"/>
    <m/>
    <m/>
    <n v="0"/>
    <n v="-119943"/>
    <n v="0"/>
    <n v="-119943"/>
    <d v="2025-09-27T00:00:00"/>
    <m/>
    <d v="2025-09-27T00:00:00"/>
    <n v="0"/>
    <m/>
    <s v=""/>
    <s v=""/>
    <d v="2025-09-27T00:00:00"/>
    <d v="1899-12-30T00:00:00"/>
    <m/>
    <m/>
    <x v="71"/>
    <x v="70"/>
  </r>
  <r>
    <x v="73"/>
    <x v="70"/>
    <d v="2025-01-13T00:00:00"/>
    <s v="BH2319863"/>
    <m/>
    <m/>
    <s v="Bán hàng Siêu thị Xanh CC IA20 Ciputra"/>
    <n v="877771"/>
    <n v="0"/>
    <n v="70222"/>
    <n v="947993"/>
    <s v="Bán hàng"/>
    <m/>
    <m/>
    <n v="0"/>
    <n v="947993"/>
    <n v="0"/>
    <n v="947993"/>
    <d v="2025-01-13T00:00:00"/>
    <m/>
    <d v="2025-01-13T00:00:00"/>
    <n v="0"/>
    <m/>
    <s v=""/>
    <s v=""/>
    <d v="2025-01-13T00:00:00"/>
    <d v="1899-12-30T00:00:00"/>
    <m/>
    <m/>
    <x v="72"/>
    <x v="71"/>
  </r>
  <r>
    <x v="74"/>
    <x v="71"/>
    <d v="2025-09-04T00:00:00"/>
    <s v="BH2330453"/>
    <m/>
    <m/>
    <s v="ĐƠN KHÁCH LẼ C6, THANH TOÁN LUN, CK 5%"/>
    <n v="734310"/>
    <n v="36716"/>
    <n v="55808"/>
    <n v="753402"/>
    <s v="Bán hàng"/>
    <d v="2025-09-05T00:00:00"/>
    <s v="PT/C6-0056"/>
    <n v="0"/>
    <n v="753402"/>
    <n v="753402"/>
    <n v="0"/>
    <d v="2025-09-04T00:00:00"/>
    <m/>
    <d v="2025-09-04T00:00:00"/>
    <n v="0"/>
    <m/>
    <s v=""/>
    <s v="Đã thanh toán"/>
    <d v="2025-09-04T00:00:00"/>
    <d v="2025-09-05T00:00:00"/>
    <m/>
    <m/>
    <x v="73"/>
    <x v="72"/>
  </r>
  <r>
    <x v="74"/>
    <x v="71"/>
    <d v="2025-10-10T00:00:00"/>
    <s v="BH2361155"/>
    <m/>
    <m/>
    <s v="ĐƠN KHÁCH LẼ C6, THANH TOÁN LUN, CK 5%"/>
    <n v="587448"/>
    <n v="29372"/>
    <n v="44646"/>
    <n v="602722"/>
    <s v="Bán hàng"/>
    <d v="2025-10-16T00:00:00"/>
    <s v="BC2210-0024"/>
    <n v="0"/>
    <n v="602722"/>
    <n v="602722"/>
    <n v="0"/>
    <d v="2025-10-10T00:00:00"/>
    <m/>
    <d v="2025-10-10T00:00:00"/>
    <n v="0"/>
    <m/>
    <s v=""/>
    <s v="Đã thanh toán"/>
    <d v="2025-10-10T00:00:00"/>
    <d v="2025-10-16T00:00:00"/>
    <m/>
    <m/>
    <x v="73"/>
    <x v="72"/>
  </r>
  <r>
    <x v="75"/>
    <x v="72"/>
    <d v="2025-09-04T00:00:00"/>
    <s v="BH2330450"/>
    <m/>
    <m/>
    <s v="ĐƠN KHÁCH LẼ Siêu thị TH's Mart TC2 , CK 7%, THANH TOÁN LUN, MỸ HẠNH -SĐT: 0963262791"/>
    <n v="934110"/>
    <n v="65388"/>
    <n v="69498"/>
    <n v="938220"/>
    <s v="Bán hàng"/>
    <d v="2025-09-28T00:00:00"/>
    <s v="BC2509/0073"/>
    <n v="0"/>
    <n v="938220"/>
    <n v="938220"/>
    <n v="0"/>
    <d v="2025-09-04T00:00:00"/>
    <m/>
    <d v="2025-09-04T00:00:00"/>
    <n v="0"/>
    <m/>
    <s v=""/>
    <s v="Đã thanh toán"/>
    <d v="2025-09-04T00:00:00"/>
    <d v="2025-09-28T00:00:00"/>
    <m/>
    <m/>
    <x v="74"/>
    <x v="73"/>
  </r>
  <r>
    <x v="75"/>
    <x v="72"/>
    <d v="2025-10-28T00:00:00"/>
    <s v="BH2364649"/>
    <m/>
    <m/>
    <s v="ĐƠN KHÁCH LẼ Siêu thị TH's Mart TC2 , CK 7%, THANH TOÁN LUN, MỸ HẠNH -SĐT: 0963262791"/>
    <n v="805087"/>
    <n v="56356"/>
    <n v="59898"/>
    <n v="808629"/>
    <s v="Bán hàng"/>
    <d v="2025-11-13T00:00:00"/>
    <s v="BC2211-0067"/>
    <n v="0"/>
    <n v="808629"/>
    <n v="808629"/>
    <n v="0"/>
    <d v="2025-10-28T00:00:00"/>
    <m/>
    <d v="2025-10-28T00:00:00"/>
    <n v="0"/>
    <m/>
    <s v=""/>
    <s v="Đã thanh toán"/>
    <d v="2025-10-28T00:00:00"/>
    <d v="2025-11-13T00:00:00"/>
    <m/>
    <m/>
    <x v="74"/>
    <x v="73"/>
  </r>
  <r>
    <x v="76"/>
    <x v="73"/>
    <d v="2025-01-02T00:00:00"/>
    <s v="BH2319477"/>
    <m/>
    <m/>
    <s v="ĐƠN KHÁCH LẼ , THANH TOÁN LUN, SĐT  : 035 7101755 CHỊ QUỲNH ( LẤY DATE MỚI NHẤT NHÉ) (trên Fanpage)"/>
    <n v="408333"/>
    <n v="0"/>
    <n v="32667"/>
    <n v="441000"/>
    <s v="Bán hàng"/>
    <d v="2025-01-03T00:00:00"/>
    <s v="PT2501/0003"/>
    <n v="0"/>
    <n v="441000"/>
    <n v="441000"/>
    <n v="0"/>
    <d v="2025-01-02T00:00:00"/>
    <m/>
    <d v="2025-01-02T00:00:00"/>
    <n v="0"/>
    <m/>
    <s v=""/>
    <s v="Đã thanh toán"/>
    <d v="2025-01-02T00:00:00"/>
    <d v="2025-01-03T00:00:00"/>
    <m/>
    <m/>
    <x v="75"/>
    <x v="74"/>
  </r>
  <r>
    <x v="76"/>
    <x v="73"/>
    <d v="2025-01-07T00:00:00"/>
    <s v="BH2319453."/>
    <m/>
    <m/>
    <s v="ĐƠN HÀNG KHÁCH LẼ C6, THANH TOÁN LUN, CK 8%"/>
    <n v="1688409"/>
    <n v="135073"/>
    <n v="124267"/>
    <n v="1677603"/>
    <s v="Bán hàng"/>
    <d v="2025-01-09T00:00:00"/>
    <s v="PT2501/0034"/>
    <n v="0"/>
    <n v="1677603"/>
    <n v="1677603"/>
    <n v="0"/>
    <d v="2025-01-07T00:00:00"/>
    <m/>
    <d v="2025-01-07T00:00:00"/>
    <n v="0"/>
    <m/>
    <s v=""/>
    <s v="Đã thanh toán"/>
    <d v="2025-01-07T00:00:00"/>
    <d v="2025-01-09T00:00:00"/>
    <m/>
    <m/>
    <x v="75"/>
    <x v="74"/>
  </r>
  <r>
    <x v="76"/>
    <x v="73"/>
    <d v="2025-01-20T00:00:00"/>
    <s v="BH2320192"/>
    <m/>
    <m/>
    <s v="ĐƠN KHÁCH LẼ HÀ NỘI  , THANH TOÁN LUN ,  CK 7%, SĐT : 0961682728 ANH NAM"/>
    <n v="2454643"/>
    <n v="171825"/>
    <n v="182625"/>
    <n v="2465443"/>
    <s v="Bán hàng"/>
    <d v="2025-01-23T00:00:00"/>
    <s v="PT2501/0064"/>
    <n v="0"/>
    <n v="2465443"/>
    <n v="2465443"/>
    <n v="0"/>
    <d v="2025-01-20T00:00:00"/>
    <m/>
    <d v="2025-01-20T00:00:00"/>
    <n v="0"/>
    <m/>
    <s v=""/>
    <s v="Đã thanh toán"/>
    <d v="2025-01-20T00:00:00"/>
    <d v="2025-01-23T00:00:00"/>
    <m/>
    <m/>
    <x v="75"/>
    <x v="74"/>
  </r>
  <r>
    <x v="76"/>
    <x v="73"/>
    <d v="2025-01-21T00:00:00"/>
    <s v="BH2320279"/>
    <m/>
    <m/>
    <s v="ĐƠN KHÁCH LẼ C6 , THANH TOÁN LUN , CK 5% , Chị Linh SĐT :  0911617989"/>
    <n v="7021710"/>
    <n v="351086"/>
    <n v="533650"/>
    <n v="7204274"/>
    <s v="Bán hàng"/>
    <d v="2025-01-24T00:00:00"/>
    <s v="PT2501/0066"/>
    <n v="0"/>
    <n v="7204274"/>
    <n v="7204274"/>
    <n v="0"/>
    <d v="2025-01-21T00:00:00"/>
    <m/>
    <d v="2025-01-21T00:00:00"/>
    <n v="0"/>
    <m/>
    <s v=""/>
    <s v="Đã thanh toán"/>
    <d v="2025-01-21T00:00:00"/>
    <d v="2025-01-24T00:00:00"/>
    <m/>
    <m/>
    <x v="75"/>
    <x v="74"/>
  </r>
  <r>
    <x v="76"/>
    <x v="73"/>
    <d v="2025-01-22T00:00:00"/>
    <s v="BH2320341"/>
    <m/>
    <m/>
    <s v="Bán hàng Anh Lân - 0916452829"/>
    <n v="1633100"/>
    <n v="326620"/>
    <n v="104518"/>
    <n v="1410998"/>
    <s v="Bán hàng"/>
    <d v="2025-02-03T00:00:00"/>
    <s v="PT2502/0006"/>
    <n v="0"/>
    <n v="1410998"/>
    <n v="1410998"/>
    <n v="0"/>
    <d v="2025-01-22T00:00:00"/>
    <m/>
    <d v="2025-01-22T00:00:00"/>
    <n v="0"/>
    <m/>
    <s v=""/>
    <s v="Đã thanh toán"/>
    <d v="2025-01-22T00:00:00"/>
    <d v="2025-02-03T00:00:00"/>
    <m/>
    <m/>
    <x v="75"/>
    <x v="74"/>
  </r>
  <r>
    <x v="76"/>
    <x v="73"/>
    <d v="2025-01-23T00:00:00"/>
    <s v="BH2320401"/>
    <m/>
    <m/>
    <s v="ĐƠN KHÁCH LẼ HÀ NỘI , THNAH TOÁN LUN , CK 5% ( lấy giá khách lẽ)"/>
    <n v="1633333"/>
    <n v="81667"/>
    <n v="124133"/>
    <n v="1675799"/>
    <s v="Bán hàng"/>
    <d v="2025-02-04T00:00:00"/>
    <s v="PT2502/0015"/>
    <n v="0"/>
    <n v="1675799"/>
    <n v="1675799"/>
    <n v="0"/>
    <d v="2025-01-23T00:00:00"/>
    <m/>
    <d v="2025-01-23T00:00:00"/>
    <n v="0"/>
    <m/>
    <s v=""/>
    <s v="Đã thanh toán"/>
    <d v="2025-01-23T00:00:00"/>
    <d v="2025-02-04T00:00:00"/>
    <m/>
    <m/>
    <x v="75"/>
    <x v="74"/>
  </r>
  <r>
    <x v="76"/>
    <x v="73"/>
    <d v="2025-01-24T00:00:00"/>
    <s v="BH2320414"/>
    <m/>
    <m/>
    <s v="ĐƠN KHÁCH LẼ HÀ NỘI, THNAH TOÁN LUN , SĐT NGƯỜI NHẬN : 0972.339.690  ( GIAO TRƯỚC 5H CHIỀU)"/>
    <n v="1615482"/>
    <n v="0"/>
    <n v="129239"/>
    <n v="1744721"/>
    <s v="Bán hàng"/>
    <d v="2025-01-25T00:00:00"/>
    <s v="PT2501/0079"/>
    <n v="0"/>
    <n v="1744721"/>
    <n v="1744721"/>
    <n v="0"/>
    <d v="2025-01-24T00:00:00"/>
    <m/>
    <d v="2025-01-24T00:00:00"/>
    <n v="0"/>
    <m/>
    <s v=""/>
    <s v="Đã thanh toán"/>
    <d v="2025-01-24T00:00:00"/>
    <d v="2025-01-25T00:00:00"/>
    <m/>
    <m/>
    <x v="75"/>
    <x v="74"/>
  </r>
  <r>
    <x v="76"/>
    <x v="73"/>
    <d v="2025-01-24T00:00:00"/>
    <s v="BH2320418"/>
    <m/>
    <m/>
    <s v="ĐƠN KHÁCH LẼ HÀ NỘI, THANH TOÁN LUN , CK 10%"/>
    <n v="1101465"/>
    <n v="110147"/>
    <n v="79305"/>
    <n v="1070623"/>
    <s v="Bán hàng"/>
    <d v="2025-02-05T00:00:00"/>
    <s v="PT2502/0018"/>
    <n v="0"/>
    <n v="1070623"/>
    <n v="1070623"/>
    <n v="0"/>
    <d v="2025-01-24T00:00:00"/>
    <m/>
    <d v="2025-01-24T00:00:00"/>
    <n v="0"/>
    <m/>
    <s v=""/>
    <s v="Đã thanh toán"/>
    <d v="2025-01-24T00:00:00"/>
    <d v="2025-02-05T00:00:00"/>
    <m/>
    <m/>
    <x v="75"/>
    <x v="74"/>
  </r>
  <r>
    <x v="76"/>
    <x v="74"/>
    <d v="2025-01-24T00:00:00"/>
    <s v="BH2320426"/>
    <m/>
    <m/>
    <s v="ĐƠN KHÁCH LẼ CHỊ CÚC ( READY MART) , THANH TOÁN LUN, CK 7%"/>
    <n v="1289600"/>
    <n v="90272"/>
    <n v="95946"/>
    <n v="1295274"/>
    <s v="Bán hàng"/>
    <d v="2025-03-04T00:00:00"/>
    <s v="PT2503/0014"/>
    <n v="0"/>
    <n v="1295274"/>
    <n v="1295274"/>
    <n v="0"/>
    <d v="2025-01-24T00:00:00"/>
    <m/>
    <d v="2025-01-24T00:00:00"/>
    <n v="0"/>
    <m/>
    <s v=""/>
    <s v="Đã thanh toán"/>
    <d v="2025-01-24T00:00:00"/>
    <d v="2025-03-04T00:00:00"/>
    <m/>
    <m/>
    <x v="75"/>
    <x v="74"/>
  </r>
  <r>
    <x v="76"/>
    <x v="73"/>
    <d v="2025-01-25T00:00:00"/>
    <s v="BH2320433"/>
    <m/>
    <m/>
    <s v="ĐƠN KHÁCH LẼ HÀ NỘI, THANH TOÁN LUN"/>
    <n v="702152"/>
    <n v="0"/>
    <n v="56172"/>
    <n v="758324"/>
    <s v="Bán hàng"/>
    <d v="2025-01-26T00:00:00"/>
    <s v="PT2501/0081"/>
    <n v="0"/>
    <n v="758324"/>
    <n v="758324"/>
    <n v="0"/>
    <d v="2025-01-25T00:00:00"/>
    <m/>
    <d v="2025-01-25T00:00:00"/>
    <n v="0"/>
    <m/>
    <s v=""/>
    <s v="Đã thanh toán"/>
    <d v="2025-01-25T00:00:00"/>
    <d v="2025-01-26T00:00:00"/>
    <m/>
    <m/>
    <x v="75"/>
    <x v="74"/>
  </r>
  <r>
    <x v="76"/>
    <x v="73"/>
    <d v="2025-01-25T00:00:00"/>
    <s v="BH2320434"/>
    <m/>
    <m/>
    <s v="ĐƠN KHÁCH LẼ HÀ NỘI, THANH TOÁN LUN, CK 8%"/>
    <n v="5892710"/>
    <n v="471417"/>
    <n v="433703"/>
    <n v="5854996"/>
    <s v="Bán hàng"/>
    <d v="2025-02-04T00:00:00"/>
    <s v="PT2502/0007"/>
    <n v="0"/>
    <n v="5854996"/>
    <n v="5854996"/>
    <n v="0"/>
    <d v="2025-01-25T00:00:00"/>
    <m/>
    <d v="2025-01-25T00:00:00"/>
    <n v="0"/>
    <m/>
    <s v=""/>
    <s v="Đã thanh toán"/>
    <d v="2025-01-25T00:00:00"/>
    <d v="2025-02-04T00:00:00"/>
    <m/>
    <m/>
    <x v="75"/>
    <x v="74"/>
  </r>
  <r>
    <x v="76"/>
    <x v="73"/>
    <d v="2025-01-25T00:00:00"/>
    <s v="BH2320436"/>
    <m/>
    <m/>
    <s v="ĐƠN KHÁCH LẼ HÀ NỘI, THANH TOÁN LUN , CK 6%"/>
    <n v="1979982"/>
    <n v="118799"/>
    <n v="148895"/>
    <n v="2010078"/>
    <s v="Bán hàng"/>
    <d v="2025-02-04T00:00:00"/>
    <s v="PT2502/0016"/>
    <n v="0"/>
    <n v="2010078"/>
    <n v="2010078"/>
    <n v="0"/>
    <d v="2025-01-25T00:00:00"/>
    <m/>
    <d v="2025-01-25T00:00:00"/>
    <n v="0"/>
    <m/>
    <s v=""/>
    <s v="Đã thanh toán"/>
    <d v="2025-01-25T00:00:00"/>
    <d v="2025-02-04T00:00:00"/>
    <m/>
    <m/>
    <x v="75"/>
    <x v="74"/>
  </r>
  <r>
    <x v="76"/>
    <x v="73"/>
    <d v="2025-02-03T00:00:00"/>
    <s v="BH2320847"/>
    <m/>
    <m/>
    <s v="ĐƠN KHÁCH LẼ CAO BẰNG , THANH TOÁN LUN , CK 8%"/>
    <n v="3257543"/>
    <n v="260603"/>
    <n v="239755"/>
    <n v="3236695"/>
    <s v="Bán hàng"/>
    <d v="2025-02-11T00:00:00"/>
    <s v="PT2502/0029"/>
    <n v="0"/>
    <n v="3236695"/>
    <n v="3236695"/>
    <n v="0"/>
    <d v="2025-02-03T00:00:00"/>
    <m/>
    <d v="2025-02-03T00:00:00"/>
    <n v="0"/>
    <m/>
    <s v=""/>
    <s v="Đã thanh toán"/>
    <d v="2025-02-03T00:00:00"/>
    <d v="2025-02-11T00:00:00"/>
    <m/>
    <m/>
    <x v="75"/>
    <x v="74"/>
  </r>
  <r>
    <x v="76"/>
    <x v="73"/>
    <d v="2025-02-06T00:00:00"/>
    <s v="BH2320697"/>
    <m/>
    <m/>
    <s v="ĐƠN KHÁCH LẼ HÀ NỘI, THANH TOÁN LUN , LẤY GIÁ BÁN KHÁCH LẼ"/>
    <n v="2078700"/>
    <n v="0"/>
    <n v="166296"/>
    <n v="2244996"/>
    <s v="Bán hàng"/>
    <d v="2025-02-06T00:00:00"/>
    <s v="PT2502/0019"/>
    <n v="0"/>
    <n v="2244996"/>
    <n v="2244996"/>
    <n v="0"/>
    <d v="2025-02-06T00:00:00"/>
    <m/>
    <d v="2025-02-06T00:00:00"/>
    <n v="0"/>
    <m/>
    <s v=""/>
    <s v="Đã thanh toán"/>
    <d v="2025-02-06T00:00:00"/>
    <d v="2025-02-06T00:00:00"/>
    <m/>
    <m/>
    <x v="75"/>
    <x v="74"/>
  </r>
  <r>
    <x v="76"/>
    <x v="73"/>
    <d v="2025-03-01T00:00:00"/>
    <s v="BH2503/00554"/>
    <m/>
    <m/>
    <s v="Đơn hàng thanh lý khách lẻ bán ngoài C6"/>
    <n v="9033800"/>
    <n v="0"/>
    <n v="0"/>
    <n v="9033800"/>
    <s v="Bán hàng"/>
    <d v="2025-03-07T00:00:00"/>
    <s v="PT2503/0017"/>
    <n v="0"/>
    <n v="9033800"/>
    <n v="9033800"/>
    <n v="0"/>
    <d v="2025-03-01T00:00:00"/>
    <m/>
    <d v="2025-03-01T00:00:00"/>
    <n v="0"/>
    <m/>
    <s v=""/>
    <s v="Đã thanh toán"/>
    <d v="2025-03-01T00:00:00"/>
    <d v="2025-03-07T00:00:00"/>
    <m/>
    <m/>
    <x v="75"/>
    <x v="74"/>
  </r>
  <r>
    <x v="76"/>
    <x v="73"/>
    <d v="2025-03-01T00:00:00"/>
    <s v="BH2503/00555"/>
    <m/>
    <m/>
    <s v="Hàng bán thanh lý do cận date"/>
    <n v="6585000"/>
    <n v="0"/>
    <n v="0"/>
    <n v="6585000"/>
    <s v="Bán hàng"/>
    <d v="2025-03-03T00:00:00"/>
    <s v="PT2503/0012"/>
    <n v="0"/>
    <n v="6585000"/>
    <n v="6515000"/>
    <n v="70000"/>
    <d v="2025-03-01T00:00:00"/>
    <m/>
    <d v="2025-03-01T00:00:00"/>
    <n v="0"/>
    <m/>
    <s v=""/>
    <s v=""/>
    <d v="2025-03-01T00:00:00"/>
    <d v="2025-03-03T00:00:00"/>
    <m/>
    <m/>
    <x v="75"/>
    <x v="74"/>
  </r>
  <r>
    <x v="76"/>
    <x v="73"/>
    <d v="2025-03-03T00:00:00"/>
    <s v="BH2503/00556"/>
    <m/>
    <m/>
    <s v="Hàng thanh lý do cận date"/>
    <n v="1390000"/>
    <n v="0"/>
    <n v="0"/>
    <n v="1390000"/>
    <s v="Bán hàng"/>
    <d v="2025-03-03T00:00:00"/>
    <s v="PT2503/0013"/>
    <n v="0"/>
    <n v="1390000"/>
    <n v="1330000"/>
    <n v="60000"/>
    <d v="2025-03-03T00:00:00"/>
    <m/>
    <d v="2025-03-03T00:00:00"/>
    <n v="0"/>
    <m/>
    <s v=""/>
    <s v=""/>
    <d v="2025-03-03T00:00:00"/>
    <d v="2025-03-03T00:00:00"/>
    <m/>
    <m/>
    <x v="75"/>
    <x v="74"/>
  </r>
  <r>
    <x v="76"/>
    <x v="73"/>
    <d v="2025-03-11T00:00:00"/>
    <s v="BH2503/01444"/>
    <m/>
    <m/>
    <s v="Đơn hàng thanh lý chả nướng"/>
    <n v="1400000"/>
    <n v="0"/>
    <n v="0"/>
    <n v="1400000"/>
    <s v="Bán hàng"/>
    <d v="2025-03-12T00:00:00"/>
    <s v="PT2503/0038"/>
    <n v="0"/>
    <n v="1400000"/>
    <n v="1400000"/>
    <n v="0"/>
    <d v="2025-03-11T00:00:00"/>
    <m/>
    <d v="2025-03-11T00:00:00"/>
    <n v="0"/>
    <m/>
    <s v=""/>
    <s v="Đã thanh toán"/>
    <d v="2025-03-11T00:00:00"/>
    <d v="2025-03-12T00:00:00"/>
    <m/>
    <m/>
    <x v="75"/>
    <x v="74"/>
  </r>
  <r>
    <x v="76"/>
    <x v="73"/>
    <d v="2025-04-01T00:00:00"/>
    <s v="BH2322181"/>
    <m/>
    <m/>
    <s v="ĐƠN KHÁCH LẼ HÀ NỘI, THANH TOÁN LUN , SĐT : 0916931659 CHỊ HUYỀN"/>
    <n v="703244"/>
    <n v="0"/>
    <n v="56260"/>
    <n v="759504"/>
    <s v="Bán hàng"/>
    <d v="2025-04-02T00:00:00"/>
    <s v="PT2504/0017"/>
    <n v="0"/>
    <n v="759504"/>
    <n v="759504"/>
    <n v="0"/>
    <d v="2025-04-01T00:00:00"/>
    <m/>
    <d v="2025-04-01T00:00:00"/>
    <n v="0"/>
    <m/>
    <s v=""/>
    <s v="Đã thanh toán"/>
    <d v="2025-04-01T00:00:00"/>
    <d v="2025-04-02T00:00:00"/>
    <m/>
    <m/>
    <x v="75"/>
    <x v="74"/>
  </r>
  <r>
    <x v="76"/>
    <x v="73"/>
    <d v="2025-04-09T00:00:00"/>
    <s v="BH2322427"/>
    <m/>
    <m/>
    <s v="ĐƠN KHÁCH LẼ HÀ NỘI, THANH TOÁN LUN , CK 8%"/>
    <n v="468255"/>
    <n v="37460"/>
    <n v="34464"/>
    <n v="465259"/>
    <s v="Bán hàng"/>
    <d v="2025-04-09T00:00:00"/>
    <s v="PT2504/0039"/>
    <n v="0"/>
    <n v="465259"/>
    <n v="465259"/>
    <n v="0"/>
    <d v="2025-04-09T00:00:00"/>
    <m/>
    <d v="2025-04-09T00:00:00"/>
    <n v="0"/>
    <m/>
    <s v=""/>
    <s v="Đã thanh toán"/>
    <d v="2025-04-09T00:00:00"/>
    <d v="2025-04-09T00:00:00"/>
    <m/>
    <m/>
    <x v="75"/>
    <x v="74"/>
  </r>
  <r>
    <x v="76"/>
    <x v="73"/>
    <d v="2025-04-14T00:00:00"/>
    <s v="BH2322613"/>
    <m/>
    <m/>
    <s v="ĐƠN KHÁCH LẼ HÀ NỘI, THANH TOÁN LUN , SĐT : 0916931659 CHỊ HUYỀN"/>
    <n v="703244"/>
    <n v="0"/>
    <n v="56260"/>
    <n v="759504"/>
    <s v="Bán hàng"/>
    <d v="2025-04-15T00:00:00"/>
    <s v="PT2504/0053"/>
    <n v="0"/>
    <n v="759504"/>
    <n v="759504"/>
    <n v="0"/>
    <d v="2025-04-14T00:00:00"/>
    <m/>
    <d v="2025-04-14T00:00:00"/>
    <n v="0"/>
    <m/>
    <s v=""/>
    <s v="Đã thanh toán"/>
    <d v="2025-04-14T00:00:00"/>
    <d v="2025-04-15T00:00:00"/>
    <m/>
    <m/>
    <x v="75"/>
    <x v="74"/>
  </r>
  <r>
    <x v="76"/>
    <x v="73"/>
    <d v="2025-04-19T00:00:00"/>
    <s v="BH2322832"/>
    <m/>
    <m/>
    <s v="ĐƠN KHÁCH LẼ HÀ NỘI, THANH TOÁN LUN , ANH HIẾU - SĐT: 0363415993 , CK 8%"/>
    <n v="476264"/>
    <n v="38101"/>
    <n v="35053"/>
    <n v="473216"/>
    <s v="Bán hàng"/>
    <d v="2025-04-21T00:00:00"/>
    <s v="PT2504/0069"/>
    <n v="0"/>
    <n v="473216"/>
    <n v="473216"/>
    <n v="0"/>
    <d v="2025-04-19T00:00:00"/>
    <m/>
    <d v="2025-04-19T00:00:00"/>
    <n v="0"/>
    <m/>
    <s v=""/>
    <s v="Đã thanh toán"/>
    <d v="2025-04-19T00:00:00"/>
    <d v="2025-04-21T00:00:00"/>
    <m/>
    <m/>
    <x v="75"/>
    <x v="74"/>
  </r>
  <r>
    <x v="76"/>
    <x v="73"/>
    <d v="2025-04-25T00:00:00"/>
    <s v="BH2323040"/>
    <m/>
    <m/>
    <s v="ĐƠN KHÁCH LẼ C6, THANH TOÁN LUN, CK 8%"/>
    <n v="1028034"/>
    <n v="82243"/>
    <n v="75663"/>
    <n v="1021454"/>
    <s v="Bán hàng"/>
    <d v="2025-04-25T00:00:00"/>
    <s v="PT2504/0077"/>
    <n v="0"/>
    <n v="1021454"/>
    <n v="1021454"/>
    <n v="0"/>
    <d v="2025-04-25T00:00:00"/>
    <m/>
    <d v="2025-04-25T00:00:00"/>
    <n v="0"/>
    <m/>
    <s v=""/>
    <s v="Đã thanh toán"/>
    <d v="2025-04-25T00:00:00"/>
    <d v="2025-04-25T00:00:00"/>
    <m/>
    <m/>
    <x v="75"/>
    <x v="74"/>
  </r>
  <r>
    <x v="76"/>
    <x v="73"/>
    <d v="2025-05-05T00:00:00"/>
    <s v="BH2323228"/>
    <m/>
    <m/>
    <s v="ĐƠN KHÁCH LẼ VĂN QUYỀN MART , THANH TOÁN LUN , CK 8%, - SĐT: 0977467705 ( A. HUYNH)"/>
    <n v="944855"/>
    <n v="75588"/>
    <n v="69541"/>
    <n v="938808"/>
    <s v="Bán hàng"/>
    <d v="2025-05-07T00:00:00"/>
    <s v="PT2505/0024"/>
    <n v="0"/>
    <n v="938808"/>
    <n v="938808"/>
    <n v="0"/>
    <d v="2025-05-05T00:00:00"/>
    <m/>
    <d v="2025-05-05T00:00:00"/>
    <n v="0"/>
    <m/>
    <s v=""/>
    <s v="Đã thanh toán"/>
    <d v="2025-05-05T00:00:00"/>
    <d v="2025-05-07T00:00:00"/>
    <m/>
    <m/>
    <x v="75"/>
    <x v="74"/>
  </r>
  <r>
    <x v="76"/>
    <x v="73"/>
    <d v="2025-05-16T00:00:00"/>
    <s v="BH2323606"/>
    <m/>
    <m/>
    <s v="ĐƠN KHÁCH LẼ HÀ NỘI , THANH TOÁN LUN , CK 8%"/>
    <n v="865294"/>
    <n v="69224"/>
    <n v="63686"/>
    <n v="859756"/>
    <s v="Bán hàng"/>
    <d v="2025-05-19T00:00:00"/>
    <s v="PT2505/0047"/>
    <n v="0"/>
    <n v="859756"/>
    <n v="859756"/>
    <n v="0"/>
    <d v="2025-05-16T00:00:00"/>
    <m/>
    <d v="2025-05-16T00:00:00"/>
    <n v="0"/>
    <m/>
    <s v=""/>
    <s v="Đã thanh toán"/>
    <d v="2025-05-16T00:00:00"/>
    <d v="2025-05-19T00:00:00"/>
    <m/>
    <m/>
    <x v="75"/>
    <x v="74"/>
  </r>
  <r>
    <x v="76"/>
    <x v="73"/>
    <d v="2025-05-16T00:00:00"/>
    <s v="BH2323611"/>
    <m/>
    <m/>
    <s v="ĐƠN KHÁCH LẼ HÀ NỘI, THANH TOÁN LUN , SĐT : 0916931659 CHỊ HUYỀN , CK 8%"/>
    <n v="555950"/>
    <n v="44476"/>
    <n v="40918"/>
    <n v="552392"/>
    <s v="Bán hàng"/>
    <d v="2025-05-19T00:00:00"/>
    <s v="PT2505/0048"/>
    <n v="0"/>
    <n v="552392"/>
    <n v="552392"/>
    <n v="0"/>
    <d v="2025-05-16T00:00:00"/>
    <m/>
    <d v="2025-05-16T00:00:00"/>
    <n v="0"/>
    <m/>
    <s v=""/>
    <s v="Đã thanh toán"/>
    <d v="2025-05-16T00:00:00"/>
    <d v="2025-05-19T00:00:00"/>
    <m/>
    <m/>
    <x v="75"/>
    <x v="74"/>
  </r>
  <r>
    <x v="76"/>
    <x v="73"/>
    <d v="2025-05-31T00:00:00"/>
    <s v="BH2324038"/>
    <m/>
    <m/>
    <s v="ĐƠN KHÁCH LẼ HÀ NỘI, THANH TOÁN LUN , CK 8%"/>
    <n v="734310"/>
    <n v="58745"/>
    <n v="54045"/>
    <n v="729610"/>
    <s v="Bán hàng"/>
    <d v="2025-05-31T00:00:00"/>
    <s v="PT2505/0074"/>
    <n v="0"/>
    <n v="729610"/>
    <n v="729610"/>
    <n v="0"/>
    <d v="2025-05-31T00:00:00"/>
    <m/>
    <d v="2025-05-31T00:00:00"/>
    <n v="0"/>
    <m/>
    <s v=""/>
    <s v="Đã thanh toán"/>
    <d v="2025-05-31T00:00:00"/>
    <d v="2025-05-31T00:00:00"/>
    <m/>
    <m/>
    <x v="75"/>
    <x v="74"/>
  </r>
  <r>
    <x v="76"/>
    <x v="73"/>
    <d v="2025-06-03T00:00:00"/>
    <s v="BH2324113"/>
    <m/>
    <m/>
    <s v="ĐƠN KHÁCH LẼ HÀ NỘI, THANH TOÁN LUN , CK 8%"/>
    <n v="336449"/>
    <n v="26916"/>
    <n v="24763"/>
    <n v="334296"/>
    <s v="Bán hàng"/>
    <d v="2025-06-03T00:00:00"/>
    <s v="PT2506/0012"/>
    <n v="0"/>
    <n v="334296"/>
    <n v="334296"/>
    <n v="0"/>
    <d v="2025-06-03T00:00:00"/>
    <m/>
    <d v="2025-06-03T00:00:00"/>
    <n v="0"/>
    <m/>
    <s v=""/>
    <s v="Đã thanh toán"/>
    <d v="2025-06-03T00:00:00"/>
    <d v="2025-06-03T00:00:00"/>
    <m/>
    <m/>
    <x v="75"/>
    <x v="74"/>
  </r>
  <r>
    <x v="76"/>
    <x v="73"/>
    <d v="2025-07-12T00:00:00"/>
    <s v="BH2325441"/>
    <m/>
    <m/>
    <s v="ĐƠN KHÁCH LẼ CHỊ KIỀU CHINH ( QUẢNG NINH) - SĐT: 0901536204 , THANH TOÁN LUN , CK 8%"/>
    <n v="2018045"/>
    <n v="161444"/>
    <n v="148528"/>
    <n v="2005129"/>
    <s v="Bán hàng"/>
    <d v="2025-07-12T00:00:00"/>
    <s v="PT2507/0022"/>
    <n v="0"/>
    <n v="2005129"/>
    <n v="2005129"/>
    <n v="0"/>
    <d v="2025-07-12T00:00:00"/>
    <m/>
    <d v="2025-07-12T00:00:00"/>
    <n v="0"/>
    <m/>
    <s v=""/>
    <s v="Đã thanh toán"/>
    <d v="2025-07-12T00:00:00"/>
    <d v="2025-07-12T00:00:00"/>
    <m/>
    <m/>
    <x v="75"/>
    <x v="74"/>
  </r>
  <r>
    <x v="76"/>
    <x v="73"/>
    <d v="2025-07-18T00:00:00"/>
    <s v="BH2325680"/>
    <m/>
    <m/>
    <s v="ĐƠN KHÁCH LẼ HÀ NỘI , CK 8%, THANH TOÁN LUN"/>
    <n v="257920"/>
    <n v="20634"/>
    <n v="18983"/>
    <n v="256269"/>
    <s v="Bán hàng"/>
    <d v="2025-07-18T00:00:00"/>
    <s v="PT2507/0034"/>
    <n v="0"/>
    <n v="256269"/>
    <n v="256269"/>
    <n v="0"/>
    <d v="2025-07-18T00:00:00"/>
    <m/>
    <d v="2025-07-18T00:00:00"/>
    <n v="0"/>
    <m/>
    <s v=""/>
    <s v="Đã thanh toán"/>
    <d v="2025-07-18T00:00:00"/>
    <d v="2025-07-18T00:00:00"/>
    <m/>
    <m/>
    <x v="75"/>
    <x v="74"/>
  </r>
  <r>
    <x v="76"/>
    <x v="73"/>
    <d v="2025-07-28T00:00:00"/>
    <s v="BH2326040"/>
    <m/>
    <m/>
    <s v="ĐƠN KHÁCH LẼ HÀ NỘI , CK 8%, THANH TOÁN LUN"/>
    <n v="891713"/>
    <n v="71337"/>
    <n v="65630"/>
    <n v="886006"/>
    <s v="Bán hàng"/>
    <d v="2025-07-28T00:00:00"/>
    <s v="PT2507/0052"/>
    <n v="0"/>
    <n v="886006"/>
    <n v="886006"/>
    <n v="0"/>
    <d v="2025-07-28T00:00:00"/>
    <m/>
    <d v="2025-07-28T00:00:00"/>
    <n v="0"/>
    <m/>
    <s v=""/>
    <s v="Đã thanh toán"/>
    <d v="2025-07-28T00:00:00"/>
    <d v="2025-07-28T00:00:00"/>
    <m/>
    <m/>
    <x v="75"/>
    <x v="74"/>
  </r>
  <r>
    <x v="76"/>
    <x v="73"/>
    <d v="2025-08-13T00:00:00"/>
    <s v="BH2327167"/>
    <m/>
    <m/>
    <s v="ĐƠN KHÁCH LẼ HÀ NỘI , CK 8%, THANH TOÁN LUN"/>
    <n v="111058"/>
    <n v="8885"/>
    <n v="8174"/>
    <n v="110347"/>
    <s v="Bán hàng"/>
    <d v="2025-08-13T00:00:00"/>
    <s v="PT/C6-0023"/>
    <n v="0"/>
    <n v="110347"/>
    <n v="110347"/>
    <n v="0"/>
    <d v="2025-08-13T00:00:00"/>
    <m/>
    <d v="2025-08-13T00:00:00"/>
    <n v="0"/>
    <m/>
    <s v=""/>
    <s v="Đã thanh toán"/>
    <d v="2025-08-13T00:00:00"/>
    <d v="2025-08-13T00:00:00"/>
    <m/>
    <m/>
    <x v="75"/>
    <x v="74"/>
  </r>
  <r>
    <x v="76"/>
    <x v="73"/>
    <d v="2025-08-27T00:00:00"/>
    <s v="BH2329724"/>
    <m/>
    <m/>
    <s v="KHÁCH LẼ HÀ NỘI , THANH TOÁN LUN, CK 9%"/>
    <n v="514017"/>
    <n v="46262"/>
    <n v="37420"/>
    <n v="505175"/>
    <s v="Bán hàng"/>
    <d v="2025-08-27T00:00:00"/>
    <s v="PT/C6-0046"/>
    <n v="0"/>
    <n v="505175"/>
    <n v="505175"/>
    <n v="0"/>
    <d v="2025-08-27T00:00:00"/>
    <m/>
    <d v="2025-08-27T00:00:00"/>
    <n v="0"/>
    <m/>
    <s v=""/>
    <s v="Đã thanh toán"/>
    <d v="2025-08-27T00:00:00"/>
    <d v="2025-08-27T00:00:00"/>
    <m/>
    <m/>
    <x v="75"/>
    <x v="74"/>
  </r>
  <r>
    <x v="76"/>
    <x v="73"/>
    <d v="2025-09-03T00:00:00"/>
    <s v="BH2330226"/>
    <m/>
    <m/>
    <s v="ĐƠN VẬN CHUYỂN XE NGHỆ AN- HÀ TĨNH - LÍ DO:   ĐỀN THÙNG HÀNG DO BÃO LŨ HỎNG CỦA VIN 2ARK"/>
    <n v="4659924"/>
    <n v="698989"/>
    <n v="316875"/>
    <n v="4277810"/>
    <s v="Bán hàng"/>
    <d v="2025-10-01T00:00:00"/>
    <s v="BC2210-0002"/>
    <n v="0"/>
    <n v="4277810"/>
    <n v="4277810"/>
    <n v="0"/>
    <d v="2025-09-03T00:00:00"/>
    <m/>
    <d v="2025-09-03T00:00:00"/>
    <n v="0"/>
    <m/>
    <s v=""/>
    <s v="Đã thanh toán"/>
    <d v="2025-09-03T00:00:00"/>
    <d v="2025-10-01T00:00:00"/>
    <m/>
    <m/>
    <x v="75"/>
    <x v="74"/>
  </r>
  <r>
    <x v="76"/>
    <x v="73"/>
    <d v="2025-09-16T00:00:00"/>
    <s v="BH2358279"/>
    <m/>
    <m/>
    <s v="ĐƠN KHÁCH LẼ HÀ NỘI, CK 8% , THANH TOÁN LUN"/>
    <n v="187500"/>
    <n v="15000"/>
    <n v="13800"/>
    <n v="186300"/>
    <s v="Bán hàng"/>
    <d v="2025-09-17T00:00:00"/>
    <s v="PT/C6-0078"/>
    <n v="0"/>
    <n v="186300"/>
    <n v="186300"/>
    <n v="0"/>
    <d v="2025-09-16T00:00:00"/>
    <m/>
    <d v="2025-09-16T00:00:00"/>
    <n v="0"/>
    <m/>
    <s v=""/>
    <s v="Đã thanh toán"/>
    <d v="2025-09-16T00:00:00"/>
    <d v="2025-09-17T00:00:00"/>
    <m/>
    <m/>
    <x v="75"/>
    <x v="74"/>
  </r>
  <r>
    <x v="76"/>
    <x v="73"/>
    <d v="2025-09-24T00:00:00"/>
    <s v="BH202509875"/>
    <m/>
    <m/>
    <s v="đtkl.hn"/>
    <n v="625207"/>
    <n v="62521"/>
    <n v="45015"/>
    <n v="607701"/>
    <s v="Bán hàng"/>
    <d v="2025-09-24T00:00:00"/>
    <s v="PT/C6-0107"/>
    <n v="0"/>
    <n v="607701"/>
    <n v="607701"/>
    <n v="0"/>
    <d v="2025-09-24T00:00:00"/>
    <m/>
    <d v="2025-09-24T00:00:00"/>
    <n v="0"/>
    <m/>
    <s v=""/>
    <s v="Đã thanh toán"/>
    <d v="2025-09-24T00:00:00"/>
    <d v="2025-09-24T00:00:00"/>
    <m/>
    <m/>
    <x v="75"/>
    <x v="74"/>
  </r>
  <r>
    <x v="76"/>
    <x v="73"/>
    <d v="2025-10-06T00:00:00"/>
    <s v="BH2360566"/>
    <m/>
    <m/>
    <s v="ĐƠN KHÁCH LẼ CHỊ HOÀN HÀ NỘI, THANH TOÁN LUN"/>
    <n v="285185"/>
    <n v="0"/>
    <n v="22815"/>
    <n v="308000"/>
    <s v="Bán hàng"/>
    <d v="2025-10-05T00:00:00"/>
    <s v="BC2210-0008"/>
    <n v="0"/>
    <n v="308000"/>
    <n v="308000"/>
    <n v="0"/>
    <d v="2025-10-06T00:00:00"/>
    <m/>
    <d v="2025-10-06T00:00:00"/>
    <n v="0"/>
    <m/>
    <s v=""/>
    <s v="Đã thanh toán"/>
    <d v="2025-10-06T00:00:00"/>
    <d v="2025-10-05T00:00:00"/>
    <m/>
    <m/>
    <x v="75"/>
    <x v="74"/>
  </r>
  <r>
    <x v="76"/>
    <x v="73"/>
    <d v="2025-11-03T00:00:00"/>
    <s v="BH2365484"/>
    <m/>
    <m/>
    <s v="ĐƠN HÀNG KHÁCH LẺ TP HẢI PHÒNG , THANH TOÁN LUÔN  ,CK 8%"/>
    <n v="1523241"/>
    <n v="121860"/>
    <n v="112110"/>
    <n v="1513491"/>
    <s v="Bán hàng"/>
    <d v="2025-10-05T00:00:00"/>
    <s v="BC2210-0008"/>
    <n v="0"/>
    <n v="1513491"/>
    <n v="1513491"/>
    <n v="0"/>
    <d v="2025-11-03T00:00:00"/>
    <m/>
    <d v="2025-11-03T00:00:00"/>
    <n v="0"/>
    <m/>
    <s v=""/>
    <s v="Đã thanh toán"/>
    <d v="2025-11-03T00:00:00"/>
    <d v="2025-10-05T00:00:00"/>
    <m/>
    <m/>
    <x v="75"/>
    <x v="74"/>
  </r>
  <r>
    <x v="77"/>
    <x v="75"/>
    <d v="2025-01-03T00:00:00"/>
    <s v="BH2339450"/>
    <m/>
    <m/>
    <s v="CHỊ HOA, thanh toán ck"/>
    <n v="3095690"/>
    <n v="154785"/>
    <n v="235272"/>
    <n v="3176177"/>
    <s v="Bán hàng"/>
    <d v="2025-01-02T00:00:00"/>
    <s v="PT2501/0037"/>
    <n v="0"/>
    <n v="3176177"/>
    <n v="3176177"/>
    <n v="0"/>
    <d v="2025-01-03T00:00:00"/>
    <m/>
    <d v="2025-01-03T00:00:00"/>
    <n v="0"/>
    <m/>
    <s v=""/>
    <s v="Đã thanh toán"/>
    <d v="2025-01-03T00:00:00"/>
    <d v="2025-01-02T00:00:00"/>
    <m/>
    <m/>
    <x v="76"/>
    <x v="75"/>
  </r>
  <r>
    <x v="77"/>
    <x v="75"/>
    <d v="2025-01-04T00:00:00"/>
    <s v="BH2339518"/>
    <m/>
    <m/>
    <s v="ĐƠN KHÁCH LẺ, THANH TOÁN TIỀM MẶT"/>
    <n v="296296"/>
    <n v="0"/>
    <n v="23704"/>
    <n v="320000"/>
    <s v="Bán hàng"/>
    <d v="2025-03-15T00:00:00"/>
    <s v="PT2503/0042"/>
    <n v="0"/>
    <n v="320000"/>
    <n v="320000"/>
    <n v="0"/>
    <d v="2025-01-04T00:00:00"/>
    <m/>
    <d v="2025-01-04T00:00:00"/>
    <n v="0"/>
    <m/>
    <s v=""/>
    <s v="Đã thanh toán"/>
    <d v="2025-01-04T00:00:00"/>
    <d v="2025-03-15T00:00:00"/>
    <m/>
    <m/>
    <x v="76"/>
    <x v="75"/>
  </r>
  <r>
    <x v="77"/>
    <x v="75"/>
    <d v="2025-01-06T00:00:00"/>
    <s v="BH2339617"/>
    <m/>
    <m/>
    <s v="CĐ MÂN CÔI HÀNG XANH"/>
    <n v="544444"/>
    <n v="108889"/>
    <n v="34844"/>
    <n v="470399"/>
    <s v="Bán hàng"/>
    <d v="2025-03-15T00:00:00"/>
    <s v="PT2503/0042"/>
    <n v="0"/>
    <n v="470399"/>
    <n v="470000"/>
    <n v="399"/>
    <d v="2025-01-06T00:00:00"/>
    <m/>
    <d v="2025-01-06T00:00:00"/>
    <n v="0"/>
    <m/>
    <s v=""/>
    <s v=""/>
    <d v="2025-01-06T00:00:00"/>
    <d v="2025-03-15T00:00:00"/>
    <m/>
    <m/>
    <x v="76"/>
    <x v="75"/>
  </r>
  <r>
    <x v="77"/>
    <x v="75"/>
    <d v="2025-01-06T00:00:00"/>
    <s v="BH2340002"/>
    <m/>
    <m/>
    <s v="ĐƠN KHÁCH CHỊ THƠM"/>
    <n v="669088"/>
    <n v="0"/>
    <n v="53527"/>
    <n v="722615"/>
    <s v="Bán hàng"/>
    <d v="2025-01-10T00:00:00"/>
    <s v="PT2501/0010"/>
    <n v="0"/>
    <n v="722615"/>
    <n v="600000"/>
    <n v="122615"/>
    <d v="2025-01-06T00:00:00"/>
    <m/>
    <d v="2025-01-06T00:00:00"/>
    <n v="0"/>
    <m/>
    <s v=""/>
    <s v=""/>
    <d v="2025-01-06T00:00:00"/>
    <d v="2025-01-10T00:00:00"/>
    <m/>
    <m/>
    <x v="76"/>
    <x v="75"/>
  </r>
  <r>
    <x v="77"/>
    <x v="75"/>
    <d v="2025-01-08T00:00:00"/>
    <s v="BH2339831"/>
    <m/>
    <m/>
    <s v="đơn KL Tesla Tran, đã thanh toán (có note đã thanh toán nhưng kg thấy ctu)"/>
    <n v="26962845"/>
    <n v="5392569"/>
    <n v="1725622"/>
    <n v="23295898"/>
    <s v="Bán hàng"/>
    <m/>
    <m/>
    <n v="0"/>
    <n v="23295898"/>
    <n v="0"/>
    <n v="23295898"/>
    <d v="2025-01-08T00:00:00"/>
    <m/>
    <d v="2025-01-08T00:00:00"/>
    <n v="0"/>
    <m/>
    <s v=""/>
    <s v=""/>
    <d v="2025-01-08T00:00:00"/>
    <d v="1899-12-30T00:00:00"/>
    <m/>
    <m/>
    <x v="76"/>
    <x v="75"/>
  </r>
  <r>
    <x v="77"/>
    <x v="75"/>
    <d v="2025-01-09T00:00:00"/>
    <s v="BH2339915"/>
    <m/>
    <m/>
    <s v="CHỊ THANH - CAO LÃNH, THANH TOÁN CK"/>
    <n v="8334620"/>
    <n v="833462"/>
    <n v="600093"/>
    <n v="8101251"/>
    <s v="Bán hàng"/>
    <d v="2025-03-15T00:00:00"/>
    <s v="PT2503/0042"/>
    <n v="0"/>
    <n v="8101251"/>
    <n v="8101251"/>
    <n v="0"/>
    <d v="2025-01-09T00:00:00"/>
    <m/>
    <d v="2025-01-09T00:00:00"/>
    <n v="0"/>
    <m/>
    <s v=""/>
    <s v="Đã thanh toán"/>
    <d v="2025-01-09T00:00:00"/>
    <d v="2025-03-15T00:00:00"/>
    <m/>
    <m/>
    <x v="76"/>
    <x v="75"/>
  </r>
  <r>
    <x v="77"/>
    <x v="75"/>
    <d v="2025-01-10T00:00:00"/>
    <s v="BH2340000"/>
    <m/>
    <m/>
    <s v="ĐƠN KL CHỊ THẢO, THANH TOÁN TIỀN MẶT"/>
    <n v="202776"/>
    <n v="20278"/>
    <n v="14600"/>
    <n v="197098"/>
    <s v="Bán hàng"/>
    <d v="2025-03-15T00:00:00"/>
    <s v="PT2503/0042"/>
    <n v="0"/>
    <n v="197098"/>
    <n v="197000"/>
    <n v="98"/>
    <d v="2025-01-10T00:00:00"/>
    <m/>
    <d v="2025-01-10T00:00:00"/>
    <n v="0"/>
    <m/>
    <s v=""/>
    <s v=""/>
    <d v="2025-01-10T00:00:00"/>
    <d v="2025-03-15T00:00:00"/>
    <m/>
    <m/>
    <x v="76"/>
    <x v="75"/>
  </r>
  <r>
    <x v="77"/>
    <x v="75"/>
    <d v="2025-01-13T00:00:00"/>
    <s v="BH2340169"/>
    <m/>
    <m/>
    <s v="ĐƠN KL, THANH TOÁN TIỀN MẶT"/>
    <n v="244998"/>
    <n v="0"/>
    <n v="19600"/>
    <n v="264598"/>
    <s v="Bán hàng"/>
    <d v="2025-03-13T00:00:00"/>
    <s v="PT2503/0027"/>
    <n v="0"/>
    <n v="264598"/>
    <n v="265000"/>
    <n v="-402"/>
    <d v="2025-01-13T00:00:00"/>
    <m/>
    <d v="2025-01-13T00:00:00"/>
    <n v="0"/>
    <m/>
    <s v=""/>
    <s v=""/>
    <d v="2025-01-13T00:00:00"/>
    <d v="2025-03-13T00:00:00"/>
    <m/>
    <m/>
    <x v="76"/>
    <x v="75"/>
  </r>
  <r>
    <x v="77"/>
    <x v="75"/>
    <d v="2025-01-15T00:00:00"/>
    <s v="BH2340420"/>
    <m/>
    <m/>
    <s v="ĐƠN KHÁCH LẺ, ĐÃ THANH TOÁN TIỀN MẶT"/>
    <n v="86111"/>
    <n v="0"/>
    <n v="6889"/>
    <n v="93000"/>
    <s v="Bán hàng"/>
    <d v="2025-02-07T00:00:00"/>
    <s v="PT2502/0003"/>
    <n v="0"/>
    <n v="93000"/>
    <n v="93000"/>
    <n v="0"/>
    <d v="2025-01-15T00:00:00"/>
    <m/>
    <d v="2025-01-15T00:00:00"/>
    <n v="0"/>
    <m/>
    <s v=""/>
    <s v="Đã thanh toán"/>
    <d v="2025-01-15T00:00:00"/>
    <d v="2025-02-07T00:00:00"/>
    <m/>
    <m/>
    <x v="76"/>
    <x v="75"/>
  </r>
  <r>
    <x v="77"/>
    <x v="75"/>
    <d v="2025-01-16T00:00:00"/>
    <s v="BH2340502"/>
    <m/>
    <m/>
    <s v="ĐƠN KL CHỊ NHƯ, ĐÃ TT CK"/>
    <n v="816666"/>
    <n v="163333"/>
    <n v="52267"/>
    <n v="705600"/>
    <s v="Bán hàng"/>
    <d v="2025-01-17T00:00:00"/>
    <s v="PT2501/0044"/>
    <n v="0"/>
    <n v="705600"/>
    <n v="705600"/>
    <n v="0"/>
    <d v="2025-01-16T00:00:00"/>
    <m/>
    <d v="2025-01-16T00:00:00"/>
    <n v="0"/>
    <m/>
    <s v=""/>
    <s v="Đã thanh toán"/>
    <d v="2025-01-16T00:00:00"/>
    <d v="2025-01-17T00:00:00"/>
    <m/>
    <m/>
    <x v="76"/>
    <x v="75"/>
  </r>
  <r>
    <x v="77"/>
    <x v="75"/>
    <d v="2025-01-17T00:00:00"/>
    <s v="BH2340558"/>
    <m/>
    <m/>
    <s v="đơn khách lẻ, đã TT tiền mặt"/>
    <n v="408333"/>
    <n v="0"/>
    <n v="32667"/>
    <n v="441000"/>
    <s v="Bán hàng"/>
    <d v="2025-02-07T00:00:00"/>
    <s v="PT2502/0003"/>
    <n v="0"/>
    <n v="441000"/>
    <n v="441000"/>
    <n v="0"/>
    <d v="2025-01-17T00:00:00"/>
    <m/>
    <d v="2025-01-17T00:00:00"/>
    <n v="0"/>
    <m/>
    <s v=""/>
    <s v="Đã thanh toán"/>
    <d v="2025-01-17T00:00:00"/>
    <d v="2025-02-07T00:00:00"/>
    <m/>
    <m/>
    <x v="76"/>
    <x v="75"/>
  </r>
  <r>
    <x v="77"/>
    <x v="75"/>
    <d v="2025-01-18T00:00:00"/>
    <s v="BH2340636"/>
    <m/>
    <m/>
    <s v="ĐƠN KL A ĐỒNG, THANH TOÁN TIÊN MẶT"/>
    <n v="7699880"/>
    <n v="0"/>
    <n v="615990"/>
    <n v="8315870"/>
    <s v="Bán hàng"/>
    <d v="2025-01-20T00:00:00"/>
    <s v="PT2501/0068"/>
    <n v="0"/>
    <n v="8315870"/>
    <n v="8315870"/>
    <n v="0"/>
    <d v="2025-01-18T00:00:00"/>
    <m/>
    <d v="2025-01-18T00:00:00"/>
    <n v="0"/>
    <m/>
    <s v=""/>
    <s v="Đã thanh toán"/>
    <d v="2025-01-18T00:00:00"/>
    <d v="2025-01-20T00:00:00"/>
    <m/>
    <m/>
    <x v="76"/>
    <x v="75"/>
  </r>
  <r>
    <x v="77"/>
    <x v="75"/>
    <d v="2025-01-18T00:00:00"/>
    <s v="BH2340638"/>
    <m/>
    <m/>
    <s v="ANH HÙNG-0918096009"/>
    <n v="3629600"/>
    <n v="725920"/>
    <n v="232294"/>
    <n v="3135974"/>
    <s v="Bán hàng"/>
    <d v="2025-03-13T00:00:00"/>
    <s v="PT2503/0027"/>
    <n v="0"/>
    <n v="3135974"/>
    <n v="3135974"/>
    <n v="0"/>
    <d v="2025-01-18T00:00:00"/>
    <m/>
    <d v="2025-01-18T00:00:00"/>
    <n v="0"/>
    <m/>
    <s v=""/>
    <s v="Đã thanh toán"/>
    <d v="2025-01-18T00:00:00"/>
    <d v="2025-03-13T00:00:00"/>
    <m/>
    <m/>
    <x v="76"/>
    <x v="75"/>
  </r>
  <r>
    <x v="77"/>
    <x v="75"/>
    <d v="2025-01-19T00:00:00"/>
    <s v="BH2340665"/>
    <m/>
    <m/>
    <s v="KHÁCH LẺ TIKTOK,  ĐÃ NHẬN CHUYỂN KHOẢN"/>
    <n v="385182"/>
    <n v="0"/>
    <n v="30815"/>
    <n v="415997"/>
    <s v="Bán hàng"/>
    <m/>
    <m/>
    <n v="0"/>
    <n v="415997"/>
    <n v="0"/>
    <n v="415997"/>
    <d v="2025-01-19T00:00:00"/>
    <m/>
    <d v="2025-01-19T00:00:00"/>
    <n v="0"/>
    <m/>
    <s v=""/>
    <s v=""/>
    <d v="2025-01-19T00:00:00"/>
    <d v="1899-12-30T00:00:00"/>
    <m/>
    <m/>
    <x v="76"/>
    <x v="75"/>
  </r>
  <r>
    <x v="77"/>
    <x v="75"/>
    <d v="2025-01-19T00:00:00"/>
    <s v="BH2340666"/>
    <m/>
    <m/>
    <s v="ĐƠN KL TIKTOK, ĐÃ NHẬN CHUYỂN KHOẢN"/>
    <n v="335648"/>
    <n v="0"/>
    <n v="26852"/>
    <n v="362500"/>
    <s v="Bán hàng"/>
    <m/>
    <m/>
    <n v="0"/>
    <n v="362500"/>
    <n v="0"/>
    <n v="362500"/>
    <d v="2025-01-19T00:00:00"/>
    <m/>
    <d v="2025-01-19T00:00:00"/>
    <n v="0"/>
    <m/>
    <s v=""/>
    <s v=""/>
    <d v="2025-01-19T00:00:00"/>
    <d v="1899-12-30T00:00:00"/>
    <m/>
    <m/>
    <x v="76"/>
    <x v="75"/>
  </r>
  <r>
    <x v="77"/>
    <x v="75"/>
    <d v="2025-01-21T00:00:00"/>
    <s v="BH2340785"/>
    <m/>
    <m/>
    <s v="ĐƠN KHÁCH LẺ, ĐÃ THIANH TOÁN"/>
    <n v="1152780"/>
    <n v="0"/>
    <n v="92222"/>
    <n v="1245002"/>
    <s v="Bán hàng"/>
    <d v="2025-01-20T00:00:00"/>
    <s v="PT2501/0069"/>
    <n v="0"/>
    <n v="1245002"/>
    <n v="1245002"/>
    <n v="0"/>
    <d v="2025-01-21T00:00:00"/>
    <m/>
    <d v="2025-01-21T00:00:00"/>
    <n v="0"/>
    <m/>
    <s v=""/>
    <s v="Đã thanh toán"/>
    <d v="2025-01-21T00:00:00"/>
    <d v="2025-01-20T00:00:00"/>
    <m/>
    <m/>
    <x v="76"/>
    <x v="75"/>
  </r>
  <r>
    <x v="77"/>
    <x v="75"/>
    <d v="2025-01-21T00:00:00"/>
    <s v="BH2340795"/>
    <m/>
    <m/>
    <s v="KL CHỊ LIÊN, ĐÃ THANH TOÁN TIỀN MẶT"/>
    <n v="420369"/>
    <n v="84074"/>
    <n v="26904"/>
    <n v="363199"/>
    <s v="Bán hàng"/>
    <d v="2025-02-07T00:00:00"/>
    <s v="PT2502/0003"/>
    <n v="0"/>
    <n v="363199"/>
    <n v="363000"/>
    <n v="199"/>
    <d v="2025-01-21T00:00:00"/>
    <m/>
    <d v="2025-01-21T00:00:00"/>
    <n v="0"/>
    <m/>
    <s v=""/>
    <s v=""/>
    <d v="2025-01-21T00:00:00"/>
    <d v="2025-02-07T00:00:00"/>
    <m/>
    <m/>
    <x v="76"/>
    <x v="75"/>
  </r>
  <r>
    <x v="77"/>
    <x v="75"/>
    <d v="2025-01-21T00:00:00"/>
    <s v="BH2340796"/>
    <m/>
    <m/>
    <s v="KHÁCH LẺ, ĐÃ THANH TOÁN TIỀN MẶT"/>
    <n v="1361110"/>
    <n v="136111"/>
    <n v="98000"/>
    <n v="1322999"/>
    <s v="Bán hàng"/>
    <d v="2025-03-13T00:00:00"/>
    <s v="PT2503/0027"/>
    <n v="0"/>
    <n v="1322999"/>
    <n v="1322999"/>
    <n v="0"/>
    <d v="2025-01-21T00:00:00"/>
    <m/>
    <d v="2025-01-21T00:00:00"/>
    <n v="0"/>
    <m/>
    <s v=""/>
    <s v="Đã thanh toán"/>
    <d v="2025-01-21T00:00:00"/>
    <d v="2025-03-13T00:00:00"/>
    <m/>
    <m/>
    <x v="76"/>
    <x v="75"/>
  </r>
  <r>
    <x v="77"/>
    <x v="75"/>
    <d v="2025-01-22T00:00:00"/>
    <s v="BH2340899"/>
    <m/>
    <m/>
    <s v="ĐƠN KL CHỊ XUÂN, đã thanh toán"/>
    <n v="2394439"/>
    <n v="478888"/>
    <n v="153244"/>
    <n v="2068795"/>
    <s v="Bán hàng"/>
    <d v="2025-01-22T00:00:00"/>
    <s v="PT2501/0071"/>
    <n v="0"/>
    <n v="2068795"/>
    <n v="2068795"/>
    <n v="0"/>
    <d v="2025-01-22T00:00:00"/>
    <m/>
    <d v="2025-01-22T00:00:00"/>
    <n v="0"/>
    <m/>
    <s v=""/>
    <s v="Đã thanh toán"/>
    <d v="2025-01-22T00:00:00"/>
    <d v="2025-01-22T00:00:00"/>
    <m/>
    <m/>
    <x v="76"/>
    <x v="75"/>
  </r>
  <r>
    <x v="77"/>
    <x v="75"/>
    <d v="2025-01-22T00:00:00"/>
    <s v="BH2340903"/>
    <m/>
    <m/>
    <s v="ĐƠN KHÁCH LẺ, THANH TOÁN TIỀN MẶT"/>
    <n v="1633332"/>
    <n v="326666"/>
    <n v="104533"/>
    <n v="1411199"/>
    <s v="Bán hàng"/>
    <d v="2025-02-07T00:00:00"/>
    <s v="PT2502/0003"/>
    <n v="0"/>
    <n v="1411199"/>
    <n v="1411199"/>
    <n v="0"/>
    <d v="2025-01-22T00:00:00"/>
    <m/>
    <d v="2025-01-22T00:00:00"/>
    <n v="0"/>
    <m/>
    <s v=""/>
    <s v="Đã thanh toán"/>
    <d v="2025-01-22T00:00:00"/>
    <d v="2025-02-07T00:00:00"/>
    <m/>
    <m/>
    <x v="76"/>
    <x v="75"/>
  </r>
  <r>
    <x v="77"/>
    <x v="75"/>
    <d v="2025-01-23T00:00:00"/>
    <s v="BH2341181"/>
    <m/>
    <m/>
    <s v="KHÁCH LẺ , ĐÃ THANH TOÁN TIỀN MẶT"/>
    <n v="222222"/>
    <n v="0"/>
    <n v="17778"/>
    <n v="240000"/>
    <s v="Bán hàng"/>
    <d v="2025-02-07T00:00:00"/>
    <s v="PT2502/0003"/>
    <n v="0"/>
    <n v="240000"/>
    <n v="240000"/>
    <n v="0"/>
    <d v="2025-01-23T00:00:00"/>
    <m/>
    <d v="2025-01-23T00:00:00"/>
    <n v="0"/>
    <m/>
    <s v=""/>
    <s v="Đã thanh toán"/>
    <d v="2025-01-23T00:00:00"/>
    <d v="2025-02-07T00:00:00"/>
    <m/>
    <m/>
    <x v="76"/>
    <x v="75"/>
  </r>
  <r>
    <x v="77"/>
    <x v="75"/>
    <d v="2025-01-23T00:00:00"/>
    <s v="BH2341263"/>
    <m/>
    <m/>
    <s v="ANH TÂM NV CÔNG TY, NV CTY CK 20%, THANH TOÁN TIỀN MẶT"/>
    <n v="778674"/>
    <n v="155735"/>
    <n v="49835"/>
    <n v="672774"/>
    <s v="Bán hàng"/>
    <d v="2025-03-15T00:00:00"/>
    <s v="PT2503/0042"/>
    <n v="0"/>
    <n v="672774"/>
    <n v="672774"/>
    <n v="0"/>
    <d v="2025-01-23T00:00:00"/>
    <m/>
    <d v="2025-01-23T00:00:00"/>
    <n v="0"/>
    <m/>
    <s v=""/>
    <s v="Đã thanh toán"/>
    <d v="2025-01-23T00:00:00"/>
    <d v="2025-03-15T00:00:00"/>
    <m/>
    <m/>
    <x v="76"/>
    <x v="75"/>
  </r>
  <r>
    <x v="77"/>
    <x v="75"/>
    <d v="2025-01-23T00:00:00"/>
    <s v="BH2341295"/>
    <m/>
    <m/>
    <s v="ĐƠN KHÁCH LẺ,CK 20%THANH TOÁN CK,"/>
    <n v="818538"/>
    <n v="163708"/>
    <n v="52386"/>
    <n v="707216"/>
    <s v="Bán hàng"/>
    <m/>
    <m/>
    <n v="0"/>
    <n v="707216"/>
    <n v="0"/>
    <n v="707216"/>
    <d v="2025-01-23T00:00:00"/>
    <m/>
    <d v="2025-01-23T00:00:00"/>
    <n v="0"/>
    <m/>
    <s v=""/>
    <s v=""/>
    <d v="2025-01-23T00:00:00"/>
    <d v="1899-12-30T00:00:00"/>
    <m/>
    <m/>
    <x v="76"/>
    <x v="75"/>
  </r>
  <r>
    <x v="77"/>
    <x v="75"/>
    <d v="2025-01-25T00:00:00"/>
    <s v="BH2341507"/>
    <m/>
    <m/>
    <s v="ĐƠN KHÁCH LẺ, THANH TOÁN LIỀN"/>
    <n v="969442"/>
    <n v="193888"/>
    <n v="62044"/>
    <n v="837598"/>
    <s v="Bán hàng"/>
    <d v="2025-02-07T00:00:00"/>
    <s v="PT2502/0003"/>
    <n v="0"/>
    <n v="837598"/>
    <n v="837598"/>
    <n v="0"/>
    <d v="2025-01-25T00:00:00"/>
    <m/>
    <d v="2025-01-25T00:00:00"/>
    <n v="0"/>
    <m/>
    <s v=""/>
    <s v="Đã thanh toán"/>
    <d v="2025-01-25T00:00:00"/>
    <d v="2025-02-07T00:00:00"/>
    <m/>
    <m/>
    <x v="76"/>
    <x v="75"/>
  </r>
  <r>
    <x v="77"/>
    <x v="75"/>
    <d v="2025-01-25T00:00:00"/>
    <s v="BH2341522"/>
    <m/>
    <m/>
    <s v="ĐƠN KHÁCH LẺ-0909630341, ĐÃ THANH TOÁN TIỀN MẶT (đã thanh toán tiền mặt (kg thấy phiếu thanh toán)"/>
    <n v="386109"/>
    <n v="0"/>
    <n v="30889"/>
    <n v="416998"/>
    <s v="Bán hàng"/>
    <m/>
    <m/>
    <n v="0"/>
    <n v="416998"/>
    <n v="0"/>
    <n v="416998"/>
    <d v="2025-01-25T00:00:00"/>
    <m/>
    <d v="2025-01-25T00:00:00"/>
    <n v="0"/>
    <m/>
    <s v=""/>
    <s v=""/>
    <d v="2025-01-25T00:00:00"/>
    <d v="1899-12-30T00:00:00"/>
    <m/>
    <m/>
    <x v="76"/>
    <x v="75"/>
  </r>
  <r>
    <x v="77"/>
    <x v="75"/>
    <d v="2025-02-06T00:00:00"/>
    <s v="BH2341743"/>
    <m/>
    <m/>
    <s v="ĐƠN KL ANH HIỀN, ĐÃ THANH TOÁN TIỀN MẶT"/>
    <n v="544444"/>
    <n v="54444"/>
    <n v="39200"/>
    <n v="529200"/>
    <s v="Bán hàng"/>
    <d v="2025-02-07T00:00:00"/>
    <s v="PT2502/0003"/>
    <n v="0"/>
    <n v="529200"/>
    <n v="529200"/>
    <n v="0"/>
    <d v="2025-02-06T00:00:00"/>
    <m/>
    <d v="2025-02-06T00:00:00"/>
    <n v="0"/>
    <m/>
    <s v=""/>
    <s v="Đã thanh toán"/>
    <d v="2025-02-06T00:00:00"/>
    <d v="2025-02-07T00:00:00"/>
    <m/>
    <m/>
    <x v="76"/>
    <x v="75"/>
  </r>
  <r>
    <x v="77"/>
    <x v="75"/>
    <d v="2025-02-06T00:00:00"/>
    <s v="BH2341774"/>
    <m/>
    <m/>
    <s v="ĐƠN KL ÁNH NGUYỆT, ĐÃ THANH TOÁN CHUYỂN KHOẢN"/>
    <n v="1866648"/>
    <n v="373330"/>
    <n v="119465"/>
    <n v="1612783"/>
    <s v="Bán hàng"/>
    <d v="2025-02-06T00:00:00"/>
    <s v="PT2502/0046"/>
    <n v="0"/>
    <n v="1612783"/>
    <n v="1612783"/>
    <n v="0"/>
    <d v="2025-02-06T00:00:00"/>
    <m/>
    <d v="2025-02-06T00:00:00"/>
    <n v="0"/>
    <m/>
    <s v=""/>
    <s v="Đã thanh toán"/>
    <d v="2025-02-06T00:00:00"/>
    <d v="2025-02-06T00:00:00"/>
    <m/>
    <m/>
    <x v="76"/>
    <x v="75"/>
  </r>
  <r>
    <x v="77"/>
    <x v="75"/>
    <d v="2025-02-11T00:00:00"/>
    <s v="BH2342145"/>
    <m/>
    <m/>
    <s v="CHỊ THANH CAO LÃNH, CK 10%, THANH TOÁN CHUYỂN KHOẢN"/>
    <n v="5953300"/>
    <n v="595330"/>
    <n v="428638"/>
    <n v="5786608"/>
    <s v="Bán hàng"/>
    <d v="2025-02-11T00:00:00"/>
    <s v="PT2502/0047"/>
    <n v="0"/>
    <n v="5786608"/>
    <n v="5786608"/>
    <n v="0"/>
    <d v="2025-02-11T00:00:00"/>
    <m/>
    <d v="2025-02-11T00:00:00"/>
    <n v="0"/>
    <m/>
    <s v=""/>
    <s v="Đã thanh toán"/>
    <d v="2025-02-11T00:00:00"/>
    <d v="2025-02-11T00:00:00"/>
    <m/>
    <m/>
    <x v="76"/>
    <x v="75"/>
  </r>
  <r>
    <x v="77"/>
    <x v="75"/>
    <d v="2025-02-14T00:00:00"/>
    <s v="BH2342324"/>
    <m/>
    <m/>
    <s v="CHỊ KHÁCH LẺ , THANH TOÁN TIỀN MẶT"/>
    <n v="296296"/>
    <n v="0"/>
    <n v="23704"/>
    <n v="320000"/>
    <s v="Bán hàng"/>
    <d v="2025-03-05T00:00:00"/>
    <s v="PT2503/0004"/>
    <n v="0"/>
    <n v="320000"/>
    <n v="320000"/>
    <n v="0"/>
    <d v="2025-02-14T00:00:00"/>
    <m/>
    <d v="2025-02-14T00:00:00"/>
    <n v="0"/>
    <m/>
    <s v=""/>
    <s v="Đã thanh toán"/>
    <d v="2025-02-14T00:00:00"/>
    <d v="2025-03-05T00:00:00"/>
    <m/>
    <m/>
    <x v="76"/>
    <x v="75"/>
  </r>
  <r>
    <x v="77"/>
    <x v="75"/>
    <d v="2025-02-22T00:00:00"/>
    <s v="BH2343054"/>
    <m/>
    <m/>
    <s v="CHỊ THANH- 0937013055"/>
    <n v="1361110"/>
    <n v="408333"/>
    <n v="76222"/>
    <n v="1028999"/>
    <s v="Bán hàng"/>
    <m/>
    <m/>
    <n v="0"/>
    <n v="1028999"/>
    <n v="0"/>
    <n v="1028999"/>
    <d v="2025-02-22T00:00:00"/>
    <m/>
    <d v="2025-02-22T00:00:00"/>
    <n v="0"/>
    <m/>
    <s v=""/>
    <s v=""/>
    <d v="2025-02-22T00:00:00"/>
    <d v="1899-12-30T00:00:00"/>
    <m/>
    <m/>
    <x v="76"/>
    <x v="75"/>
  </r>
  <r>
    <x v="77"/>
    <x v="75"/>
    <d v="2025-02-28T00:00:00"/>
    <s v="BH2343415"/>
    <m/>
    <m/>
    <s v="CÔ HÀNG XÓM, ĐÃ THANH TOÁN TIỀN MẶT"/>
    <n v="370370"/>
    <n v="0"/>
    <n v="29630"/>
    <n v="400000"/>
    <s v="Bán hàng"/>
    <d v="2025-03-05T00:00:00"/>
    <s v="PT2503/0004"/>
    <n v="0"/>
    <n v="400000"/>
    <n v="400000"/>
    <n v="0"/>
    <d v="2025-02-28T00:00:00"/>
    <m/>
    <d v="2025-02-28T00:00:00"/>
    <n v="0"/>
    <m/>
    <s v=""/>
    <s v="Đã thanh toán"/>
    <d v="2025-02-28T00:00:00"/>
    <d v="2025-03-05T00:00:00"/>
    <m/>
    <m/>
    <x v="76"/>
    <x v="75"/>
  </r>
  <r>
    <x v="77"/>
    <x v="75"/>
    <d v="2025-03-01T00:00:00"/>
    <s v="BH2343412"/>
    <m/>
    <m/>
    <s v="THẦY PHỔ NGUYỆN-0969547088"/>
    <n v="14481450"/>
    <n v="7240725"/>
    <n v="579258"/>
    <n v="7819983"/>
    <s v="Bán hàng"/>
    <d v="2025-02-28T00:00:00"/>
    <s v="PT2502/0045"/>
    <n v="0"/>
    <n v="7819983"/>
    <n v="7819983"/>
    <n v="0"/>
    <d v="2025-03-01T00:00:00"/>
    <m/>
    <d v="2025-03-01T00:00:00"/>
    <n v="0"/>
    <m/>
    <s v=""/>
    <s v="Đã thanh toán"/>
    <d v="2025-03-01T00:00:00"/>
    <d v="2025-02-28T00:00:00"/>
    <m/>
    <m/>
    <x v="76"/>
    <x v="75"/>
  </r>
  <r>
    <x v="77"/>
    <x v="75"/>
    <d v="2025-03-05T00:00:00"/>
    <s v="BH2343714"/>
    <m/>
    <m/>
    <s v="CHỊ THANH-0937013055"/>
    <n v="1361110"/>
    <n v="408333"/>
    <n v="76222"/>
    <n v="1028999"/>
    <s v="Bán hàng"/>
    <d v="2025-03-09T00:00:00"/>
    <s v="PT2503/0041"/>
    <n v="0"/>
    <n v="1028999"/>
    <n v="1028999"/>
    <n v="0"/>
    <d v="2025-03-05T00:00:00"/>
    <m/>
    <d v="2025-03-05T00:00:00"/>
    <n v="0"/>
    <m/>
    <s v=""/>
    <s v="Đã thanh toán"/>
    <d v="2025-03-05T00:00:00"/>
    <d v="2025-03-09T00:00:00"/>
    <m/>
    <m/>
    <x v="76"/>
    <x v="75"/>
  </r>
  <r>
    <x v="77"/>
    <x v="75"/>
    <d v="2025-03-07T00:00:00"/>
    <s v="BH2343853"/>
    <m/>
    <m/>
    <s v="CHỊ HUYỀN-0918893179, THANH TOÁN TIỀN MẶT"/>
    <n v="848145"/>
    <n v="169629"/>
    <n v="54281"/>
    <n v="732797"/>
    <s v="Bán hàng"/>
    <d v="2025-03-07T00:00:00"/>
    <s v="PT2503/0018"/>
    <n v="0"/>
    <n v="732797"/>
    <n v="732797"/>
    <n v="0"/>
    <d v="2025-03-07T00:00:00"/>
    <m/>
    <d v="2025-03-07T00:00:00"/>
    <n v="0"/>
    <m/>
    <s v=""/>
    <s v="Đã thanh toán"/>
    <d v="2025-03-07T00:00:00"/>
    <d v="2025-03-07T00:00:00"/>
    <m/>
    <m/>
    <x v="76"/>
    <x v="75"/>
  </r>
  <r>
    <x v="77"/>
    <x v="75"/>
    <d v="2025-03-15T00:00:00"/>
    <s v="BH2344499"/>
    <m/>
    <m/>
    <s v="CHỊ HÀNG XÓM, ĐÃ TT TIỀN MẶT"/>
    <n v="222222"/>
    <n v="0"/>
    <n v="17778"/>
    <n v="240000"/>
    <s v="Bán hàng"/>
    <d v="2025-03-15T00:00:00"/>
    <s v="PT2503/0042"/>
    <n v="0"/>
    <n v="240000"/>
    <n v="240000"/>
    <n v="0"/>
    <d v="2025-03-15T00:00:00"/>
    <m/>
    <d v="2025-03-15T00:00:00"/>
    <n v="0"/>
    <m/>
    <s v=""/>
    <s v="Đã thanh toán"/>
    <d v="2025-03-15T00:00:00"/>
    <d v="2025-03-15T00:00:00"/>
    <m/>
    <m/>
    <x v="76"/>
    <x v="75"/>
  </r>
  <r>
    <x v="77"/>
    <x v="75"/>
    <d v="2025-03-20T00:00:00"/>
    <s v="BH2344996"/>
    <m/>
    <m/>
    <s v="KHÁCH TỚI LẤY, THANH TOÁN TIỀN MẶT"/>
    <n v="135185"/>
    <n v="27037"/>
    <n v="8652"/>
    <n v="116800"/>
    <s v="Bán hàng"/>
    <d v="2025-04-04T00:00:00"/>
    <s v="PT2504/0007"/>
    <n v="0"/>
    <n v="116800"/>
    <n v="116800"/>
    <n v="0"/>
    <d v="2025-03-20T00:00:00"/>
    <m/>
    <d v="2025-03-20T00:00:00"/>
    <n v="0"/>
    <m/>
    <s v=""/>
    <s v="Đã thanh toán"/>
    <d v="2025-03-20T00:00:00"/>
    <d v="2025-04-04T00:00:00"/>
    <m/>
    <m/>
    <x v="76"/>
    <x v="75"/>
  </r>
  <r>
    <x v="77"/>
    <x v="75"/>
    <d v="2025-03-24T00:00:00"/>
    <s v="BH2345299"/>
    <m/>
    <m/>
    <s v="CHỊ THANH CAO LÃNH, THANH TOÁN CHUYỂN KHỎAN"/>
    <n v="5953300"/>
    <n v="595330"/>
    <n v="428638"/>
    <n v="5786608"/>
    <s v="Bán hàng"/>
    <d v="2025-03-24T00:00:00"/>
    <s v="PT2503/0068"/>
    <n v="0"/>
    <n v="5786608"/>
    <n v="5786608"/>
    <n v="0"/>
    <d v="2025-03-24T00:00:00"/>
    <m/>
    <d v="2025-03-24T00:00:00"/>
    <n v="0"/>
    <m/>
    <s v=""/>
    <s v="Đã thanh toán"/>
    <d v="2025-03-24T00:00:00"/>
    <d v="2025-03-24T00:00:00"/>
    <m/>
    <m/>
    <x v="76"/>
    <x v="75"/>
  </r>
  <r>
    <x v="77"/>
    <x v="75"/>
    <d v="2025-03-31T00:00:00"/>
    <s v="BH2345720"/>
    <m/>
    <m/>
    <s v="CHỊ THANH-CAO LÃNH, THANH TOÁN CHUYỂN KHOẢN"/>
    <n v="5953300"/>
    <n v="595330"/>
    <n v="428638"/>
    <n v="5786608"/>
    <s v="Bán hàng"/>
    <d v="2025-03-31T00:00:00"/>
    <s v="PT2503/0079"/>
    <n v="0"/>
    <n v="5786608"/>
    <n v="5786608"/>
    <n v="0"/>
    <d v="2025-03-31T00:00:00"/>
    <m/>
    <d v="2025-03-31T00:00:00"/>
    <n v="0"/>
    <m/>
    <s v=""/>
    <s v="Đã thanh toán"/>
    <d v="2025-03-31T00:00:00"/>
    <d v="2025-03-31T00:00:00"/>
    <m/>
    <m/>
    <x v="76"/>
    <x v="75"/>
  </r>
  <r>
    <x v="77"/>
    <x v="75"/>
    <d v="2025-04-02T00:00:00"/>
    <s v="BH2345916"/>
    <m/>
    <m/>
    <s v="chị Thanh -0937013055"/>
    <n v="1361110"/>
    <n v="408333"/>
    <n v="76222"/>
    <n v="1028999"/>
    <s v="Bán hàng"/>
    <d v="2025-04-02T00:00:00"/>
    <s v="PT2504/0018"/>
    <n v="0"/>
    <n v="1028999"/>
    <n v="1028999"/>
    <n v="0"/>
    <d v="2025-04-02T00:00:00"/>
    <m/>
    <d v="2025-04-02T00:00:00"/>
    <n v="0"/>
    <m/>
    <s v=""/>
    <s v="Đã thanh toán"/>
    <d v="2025-04-02T00:00:00"/>
    <d v="2025-04-02T00:00:00"/>
    <m/>
    <m/>
    <x v="76"/>
    <x v="75"/>
  </r>
  <r>
    <x v="77"/>
    <x v="75"/>
    <d v="2025-04-12T00:00:00"/>
    <s v="BH2346500"/>
    <m/>
    <m/>
    <s v="chị TRÂM HÀNG XÓM, THANH TOÁN TIỀN MẶT"/>
    <n v="359256"/>
    <n v="71851"/>
    <n v="22992"/>
    <n v="310397"/>
    <s v="Bán hàng"/>
    <d v="2025-05-02T00:00:00"/>
    <s v="PT2505/0005"/>
    <n v="0"/>
    <n v="310397"/>
    <n v="310397"/>
    <n v="0"/>
    <d v="2025-04-12T00:00:00"/>
    <m/>
    <d v="2025-04-12T00:00:00"/>
    <n v="0"/>
    <m/>
    <s v=""/>
    <s v="Đã thanh toán"/>
    <d v="2025-04-12T00:00:00"/>
    <d v="2025-05-02T00:00:00"/>
    <m/>
    <m/>
    <x v="76"/>
    <x v="75"/>
  </r>
  <r>
    <x v="77"/>
    <x v="75"/>
    <d v="2025-04-14T00:00:00"/>
    <s v="BH2346544"/>
    <m/>
    <m/>
    <s v="CHỊ HUYỀN-0918893179"/>
    <n v="938888"/>
    <n v="187778"/>
    <n v="60089"/>
    <n v="811199"/>
    <s v="Bán hàng"/>
    <d v="2025-04-16T00:00:00"/>
    <s v="PT2504/0059"/>
    <n v="0"/>
    <n v="811199"/>
    <n v="811199"/>
    <n v="0"/>
    <d v="2025-04-14T00:00:00"/>
    <m/>
    <d v="2025-04-14T00:00:00"/>
    <n v="0"/>
    <m/>
    <s v=""/>
    <s v="Đã thanh toán"/>
    <d v="2025-04-14T00:00:00"/>
    <d v="2025-04-16T00:00:00"/>
    <m/>
    <m/>
    <x v="76"/>
    <x v="75"/>
  </r>
  <r>
    <x v="77"/>
    <x v="75"/>
    <d v="2025-04-18T00:00:00"/>
    <s v="BH2346965"/>
    <m/>
    <m/>
    <s v="THIỆN"/>
    <n v="8611100"/>
    <n v="4305550"/>
    <n v="344444"/>
    <n v="4649994"/>
    <s v="Bán hàng"/>
    <d v="2025-04-16T00:00:00"/>
    <s v="PT2504/0060"/>
    <n v="0"/>
    <n v="4649994"/>
    <n v="4649994"/>
    <n v="0"/>
    <d v="2025-04-18T00:00:00"/>
    <m/>
    <d v="2025-04-18T00:00:00"/>
    <n v="0"/>
    <m/>
    <s v=""/>
    <s v="Đã thanh toán"/>
    <d v="2025-04-18T00:00:00"/>
    <d v="2025-04-16T00:00:00"/>
    <m/>
    <m/>
    <x v="76"/>
    <x v="75"/>
  </r>
  <r>
    <x v="77"/>
    <x v="75"/>
    <d v="2025-04-19T00:00:00"/>
    <s v="BH2346966"/>
    <m/>
    <m/>
    <s v="CHỊ THANH-0397013055"/>
    <n v="1361110"/>
    <n v="408333"/>
    <n v="76222"/>
    <n v="1028999"/>
    <s v="Bán hàng"/>
    <d v="2025-05-25T00:00:00"/>
    <s v="PT2505/0062"/>
    <n v="0"/>
    <n v="1028999"/>
    <n v="1028999"/>
    <n v="0"/>
    <d v="2025-04-19T00:00:00"/>
    <m/>
    <d v="2025-04-19T00:00:00"/>
    <n v="0"/>
    <m/>
    <s v=""/>
    <s v="Đã thanh toán"/>
    <d v="2025-04-19T00:00:00"/>
    <d v="2025-05-25T00:00:00"/>
    <m/>
    <m/>
    <x v="76"/>
    <x v="75"/>
  </r>
  <r>
    <x v="77"/>
    <x v="75"/>
    <d v="2025-04-25T00:00:00"/>
    <s v="BH2347646"/>
    <m/>
    <m/>
    <s v="THANH-0937769749"/>
    <n v="533334"/>
    <n v="106667"/>
    <n v="34133"/>
    <n v="460800"/>
    <s v="Bán hàng"/>
    <d v="2025-04-25T00:00:00"/>
    <s v="PT2504/0074"/>
    <n v="0"/>
    <n v="460800"/>
    <n v="460800"/>
    <n v="0"/>
    <d v="2025-04-25T00:00:00"/>
    <m/>
    <d v="2025-04-25T00:00:00"/>
    <n v="0"/>
    <m/>
    <s v=""/>
    <s v="Đã thanh toán"/>
    <d v="2025-04-25T00:00:00"/>
    <d v="2025-04-25T00:00:00"/>
    <m/>
    <m/>
    <x v="76"/>
    <x v="75"/>
  </r>
  <r>
    <x v="77"/>
    <x v="75"/>
    <d v="2025-05-02T00:00:00"/>
    <s v="BH2348040"/>
    <m/>
    <m/>
    <s v="CHỊ THANH CAO LÃNH, THANH TOÁN CHUYỂN KHOẢN"/>
    <n v="5953300"/>
    <n v="595330"/>
    <n v="428638"/>
    <n v="5786608"/>
    <s v="Bán hàng"/>
    <d v="2025-05-02T00:00:00"/>
    <s v="PT2505/0005"/>
    <n v="0"/>
    <n v="5786608"/>
    <n v="5786608"/>
    <n v="0"/>
    <d v="2025-05-02T00:00:00"/>
    <m/>
    <d v="2025-05-02T00:00:00"/>
    <n v="0"/>
    <m/>
    <s v=""/>
    <s v="Đã thanh toán"/>
    <d v="2025-05-02T00:00:00"/>
    <d v="2025-05-02T00:00:00"/>
    <m/>
    <m/>
    <x v="76"/>
    <x v="75"/>
  </r>
  <r>
    <x v="77"/>
    <x v="75"/>
    <d v="2025-05-12T00:00:00"/>
    <s v="BH2348701"/>
    <m/>
    <m/>
    <s v="NGỌC THẢO( A NGỌC)"/>
    <n v="8296710"/>
    <n v="0"/>
    <n v="663737"/>
    <n v="8960447"/>
    <s v="Bán hàng"/>
    <m/>
    <m/>
    <n v="0"/>
    <n v="8960447"/>
    <n v="0"/>
    <n v="8960447"/>
    <d v="2025-05-12T00:00:00"/>
    <m/>
    <d v="2025-05-12T00:00:00"/>
    <n v="0"/>
    <m/>
    <s v=""/>
    <s v=""/>
    <d v="2025-05-12T00:00:00"/>
    <d v="1899-12-30T00:00:00"/>
    <m/>
    <m/>
    <x v="76"/>
    <x v="75"/>
  </r>
  <r>
    <x v="77"/>
    <x v="75"/>
    <d v="2025-05-14T00:00:00"/>
    <s v="BH2349004"/>
    <m/>
    <m/>
    <s v="ANH HOÀNG-0938 494 565"/>
    <n v="271296"/>
    <n v="0"/>
    <n v="21704"/>
    <n v="293000"/>
    <s v="Bán hàng"/>
    <d v="2025-05-17T00:00:00"/>
    <s v="PT2505/0042"/>
    <n v="0"/>
    <n v="293000"/>
    <n v="293000"/>
    <n v="0"/>
    <d v="2025-05-14T00:00:00"/>
    <m/>
    <d v="2025-05-14T00:00:00"/>
    <n v="0"/>
    <m/>
    <s v=""/>
    <s v="Đã thanh toán"/>
    <d v="2025-05-14T00:00:00"/>
    <d v="2025-05-17T00:00:00"/>
    <m/>
    <m/>
    <x v="76"/>
    <x v="75"/>
  </r>
  <r>
    <x v="77"/>
    <x v="75"/>
    <d v="2025-05-17T00:00:00"/>
    <s v="BH2349164"/>
    <m/>
    <m/>
    <s v="CHỊ HỒNG-0909160958"/>
    <n v="355556"/>
    <n v="35556"/>
    <n v="25600"/>
    <n v="345600"/>
    <s v="Bán hàng"/>
    <d v="2025-05-22T00:00:00"/>
    <s v="PT2505/0045"/>
    <n v="0"/>
    <n v="345600"/>
    <n v="345600"/>
    <n v="0"/>
    <d v="2025-05-17T00:00:00"/>
    <m/>
    <d v="2025-05-17T00:00:00"/>
    <n v="0"/>
    <m/>
    <s v=""/>
    <s v="Đã thanh toán"/>
    <d v="2025-05-17T00:00:00"/>
    <d v="2025-05-22T00:00:00"/>
    <m/>
    <m/>
    <x v="76"/>
    <x v="75"/>
  </r>
  <r>
    <x v="77"/>
    <x v="75"/>
    <d v="2025-05-27T00:00:00"/>
    <s v="BH2349926"/>
    <m/>
    <m/>
    <s v="KHÁCH LẺ THANH-0937013055,THANH TOÁN CHUYỂN KHOẢN"/>
    <n v="1361110"/>
    <n v="408333"/>
    <n v="76222"/>
    <n v="1028999"/>
    <s v="Bán hàng"/>
    <m/>
    <m/>
    <n v="0"/>
    <n v="1028999"/>
    <n v="0"/>
    <n v="1028999"/>
    <d v="2025-05-27T00:00:00"/>
    <m/>
    <d v="2025-05-27T00:00:00"/>
    <n v="0"/>
    <m/>
    <s v=""/>
    <s v=""/>
    <d v="2025-05-27T00:00:00"/>
    <d v="1899-12-30T00:00:00"/>
    <m/>
    <m/>
    <x v="76"/>
    <x v="75"/>
  </r>
  <r>
    <x v="77"/>
    <x v="75"/>
    <d v="2025-05-29T00:00:00"/>
    <s v="BH2350176"/>
    <m/>
    <m/>
    <s v="CHỊ THANH-CAO LÃNH THANH TOÁN CHUYỂN KHOẢN"/>
    <n v="4762640"/>
    <n v="476264"/>
    <n v="342910"/>
    <n v="4629286"/>
    <s v="Bán hàng"/>
    <d v="2025-05-29T00:00:00"/>
    <s v="PT2505/0068"/>
    <n v="0"/>
    <n v="4629286"/>
    <n v="4629286"/>
    <n v="0"/>
    <d v="2025-05-29T00:00:00"/>
    <m/>
    <d v="2025-05-29T00:00:00"/>
    <n v="0"/>
    <m/>
    <s v=""/>
    <s v="Đã thanh toán"/>
    <d v="2025-05-29T00:00:00"/>
    <d v="2025-05-29T00:00:00"/>
    <m/>
    <m/>
    <x v="76"/>
    <x v="75"/>
  </r>
  <r>
    <x v="77"/>
    <x v="75"/>
    <d v="2025-06-10T00:00:00"/>
    <s v="BH2350902"/>
    <m/>
    <m/>
    <s v="CHỊ THANH-CAO LÃNH, THANH TOÁN CHUYỂN KHOẢN"/>
    <n v="5953300"/>
    <n v="595330"/>
    <n v="428638"/>
    <n v="5786608"/>
    <s v="Bán hàng"/>
    <d v="2025-06-10T00:00:00"/>
    <s v="PT2506/0029"/>
    <n v="0"/>
    <n v="5786608"/>
    <n v="5786608"/>
    <n v="0"/>
    <d v="2025-06-10T00:00:00"/>
    <m/>
    <d v="2025-06-10T00:00:00"/>
    <n v="0"/>
    <m/>
    <s v=""/>
    <s v="Đã thanh toán"/>
    <d v="2025-06-10T00:00:00"/>
    <d v="2025-06-10T00:00:00"/>
    <m/>
    <m/>
    <x v="76"/>
    <x v="75"/>
  </r>
  <r>
    <x v="77"/>
    <x v="75"/>
    <d v="2025-06-11T00:00:00"/>
    <s v="BH2351029"/>
    <m/>
    <m/>
    <s v="CÔ HÀNG XÓM, ĐÃ THANH TOÁN TIỀN MẶT"/>
    <n v="740740"/>
    <n v="0"/>
    <n v="59259"/>
    <n v="799999"/>
    <s v="Bán hàng"/>
    <d v="2025-06-14T00:00:00"/>
    <s v="PT2506/0034"/>
    <n v="0"/>
    <n v="799999"/>
    <n v="799999"/>
    <n v="0"/>
    <d v="2025-06-11T00:00:00"/>
    <m/>
    <d v="2025-06-11T00:00:00"/>
    <n v="0"/>
    <m/>
    <s v=""/>
    <s v="Đã thanh toán"/>
    <d v="2025-06-11T00:00:00"/>
    <d v="2025-06-14T00:00:00"/>
    <m/>
    <m/>
    <x v="76"/>
    <x v="75"/>
  </r>
  <r>
    <x v="77"/>
    <x v="75"/>
    <d v="2025-06-12T00:00:00"/>
    <s v="BH2351099"/>
    <m/>
    <m/>
    <s v="CHỊ THANH-CAO LÃNH, THANH TOÁN CHUYỂN KHOẢN"/>
    <n v="3571980"/>
    <n v="357198"/>
    <n v="257183"/>
    <n v="3471965"/>
    <s v="Bán hàng"/>
    <d v="2025-06-12T00:00:00"/>
    <s v="PT2506/0032"/>
    <n v="0"/>
    <n v="3471965"/>
    <n v="3471965"/>
    <n v="0"/>
    <d v="2025-06-12T00:00:00"/>
    <m/>
    <d v="2025-06-12T00:00:00"/>
    <n v="0"/>
    <m/>
    <s v=""/>
    <s v="Đã thanh toán"/>
    <d v="2025-06-12T00:00:00"/>
    <d v="2025-06-12T00:00:00"/>
    <m/>
    <m/>
    <x v="76"/>
    <x v="75"/>
  </r>
  <r>
    <x v="77"/>
    <x v="75"/>
    <d v="2025-06-16T00:00:00"/>
    <s v="BH2351276"/>
    <m/>
    <m/>
    <s v="C.NGUYỆT, TT C.KHOẢN"/>
    <n v="1866648"/>
    <n v="373330"/>
    <n v="119465"/>
    <n v="1612783"/>
    <s v="Bán hàng"/>
    <d v="2025-06-16T00:00:00"/>
    <s v="PT2506/0066"/>
    <n v="0"/>
    <n v="1612783"/>
    <n v="1612783"/>
    <n v="0"/>
    <d v="2025-06-16T00:00:00"/>
    <m/>
    <d v="2025-06-16T00:00:00"/>
    <n v="0"/>
    <m/>
    <s v=""/>
    <s v="Đã thanh toán"/>
    <d v="2025-06-16T00:00:00"/>
    <d v="2025-06-16T00:00:00"/>
    <m/>
    <m/>
    <x v="76"/>
    <x v="75"/>
  </r>
  <r>
    <x v="77"/>
    <x v="75"/>
    <d v="2025-06-24T00:00:00"/>
    <s v="BH2351828"/>
    <m/>
    <m/>
    <s v="KL TT TIỀN MẶT"/>
    <n v="222222"/>
    <n v="0"/>
    <n v="17778"/>
    <n v="240000"/>
    <s v="Bán hàng"/>
    <d v="2025-06-26T00:00:00"/>
    <s v="PT2506/0046"/>
    <n v="0"/>
    <n v="240000"/>
    <n v="240000"/>
    <n v="0"/>
    <d v="2025-06-24T00:00:00"/>
    <m/>
    <d v="2025-06-24T00:00:00"/>
    <n v="0"/>
    <m/>
    <s v=""/>
    <s v="Đã thanh toán"/>
    <d v="2025-06-24T00:00:00"/>
    <d v="2025-06-26T00:00:00"/>
    <m/>
    <m/>
    <x v="76"/>
    <x v="75"/>
  </r>
  <r>
    <x v="77"/>
    <x v="75"/>
    <d v="2025-06-24T00:00:00"/>
    <s v="BH2351829"/>
    <m/>
    <m/>
    <s v="NHÂN- NV CTY"/>
    <n v="238132"/>
    <n v="47626"/>
    <n v="15240"/>
    <n v="205746"/>
    <s v="Bán hàng"/>
    <d v="2025-06-26T00:00:00"/>
    <s v="PT2506/0046"/>
    <n v="0"/>
    <n v="205746"/>
    <n v="205746"/>
    <n v="0"/>
    <d v="2025-06-24T00:00:00"/>
    <m/>
    <d v="2025-06-24T00:00:00"/>
    <n v="0"/>
    <m/>
    <s v=""/>
    <s v="Đã thanh toán"/>
    <d v="2025-06-24T00:00:00"/>
    <d v="2025-06-26T00:00:00"/>
    <m/>
    <m/>
    <x v="76"/>
    <x v="75"/>
  </r>
  <r>
    <x v="77"/>
    <x v="75"/>
    <d v="2025-06-27T00:00:00"/>
    <s v="BH2352191"/>
    <m/>
    <m/>
    <s v="CHỊ TÂM LÊ- TT CK"/>
    <n v="14638870"/>
    <n v="7319435"/>
    <n v="585555"/>
    <n v="7904990"/>
    <s v="Bán hàng"/>
    <m/>
    <m/>
    <n v="0"/>
    <n v="7904990"/>
    <n v="0"/>
    <n v="7904990"/>
    <d v="2025-06-27T00:00:00"/>
    <m/>
    <d v="2025-06-27T00:00:00"/>
    <n v="0"/>
    <m/>
    <s v=""/>
    <s v=""/>
    <d v="2025-06-27T00:00:00"/>
    <d v="1899-12-30T00:00:00"/>
    <m/>
    <m/>
    <x v="76"/>
    <x v="75"/>
  </r>
  <r>
    <x v="77"/>
    <x v="75"/>
    <d v="2025-06-30T00:00:00"/>
    <s v="BH2352879"/>
    <m/>
    <m/>
    <s v="A THẠCH NV CTY, CK 20%, TT TIỀN MẶT"/>
    <n v="49500"/>
    <n v="9900"/>
    <n v="3168"/>
    <n v="42768"/>
    <s v="Bán hàng"/>
    <d v="2025-07-11T00:00:00"/>
    <s v="PT2507/0008"/>
    <n v="0"/>
    <n v="42768"/>
    <n v="42768"/>
    <n v="0"/>
    <d v="2025-06-30T00:00:00"/>
    <m/>
    <d v="2025-06-30T00:00:00"/>
    <n v="0"/>
    <m/>
    <s v=""/>
    <s v="Đã thanh toán"/>
    <d v="2025-06-30T00:00:00"/>
    <d v="2025-07-11T00:00:00"/>
    <m/>
    <m/>
    <x v="76"/>
    <x v="75"/>
  </r>
  <r>
    <x v="77"/>
    <x v="75"/>
    <d v="2025-06-30T00:00:00"/>
    <s v="BH2352880"/>
    <m/>
    <m/>
    <s v="A PHƯỚC NV CTY, CK 20%, TT TIỀN MẶT"/>
    <n v="406420"/>
    <n v="81284"/>
    <n v="26011"/>
    <n v="351147"/>
    <s v="Bán hàng"/>
    <d v="2025-08-07T00:00:00"/>
    <s v="PT/PVH - 0003"/>
    <n v="0"/>
    <n v="351147"/>
    <n v="351147"/>
    <n v="0"/>
    <d v="2025-06-30T00:00:00"/>
    <m/>
    <d v="2025-06-30T00:00:00"/>
    <n v="0"/>
    <m/>
    <s v=""/>
    <s v="Đã thanh toán"/>
    <d v="2025-06-30T00:00:00"/>
    <d v="2025-08-07T00:00:00"/>
    <m/>
    <m/>
    <x v="76"/>
    <x v="75"/>
  </r>
  <r>
    <x v="77"/>
    <x v="75"/>
    <d v="2025-07-02T00:00:00"/>
    <s v="BH2352570"/>
    <m/>
    <m/>
    <s v="TÂM GN,CK 20%, THANH TOÁN TIỀN MẶT"/>
    <n v="146862"/>
    <n v="29372"/>
    <n v="9399"/>
    <n v="126889"/>
    <s v="Bán hàng"/>
    <d v="2025-08-07T00:00:00"/>
    <s v="PT/PVH - 0003"/>
    <n v="0"/>
    <n v="126889"/>
    <n v="126889"/>
    <n v="0"/>
    <d v="2025-07-02T00:00:00"/>
    <m/>
    <d v="2025-07-02T00:00:00"/>
    <n v="0"/>
    <m/>
    <s v=""/>
    <s v="Đã thanh toán"/>
    <d v="2025-07-02T00:00:00"/>
    <d v="2025-08-07T00:00:00"/>
    <m/>
    <m/>
    <x v="76"/>
    <x v="75"/>
  </r>
  <r>
    <x v="77"/>
    <x v="75"/>
    <d v="2025-07-30T00:00:00"/>
    <s v="BH2354465"/>
    <m/>
    <m/>
    <s v="ĐƠN KL C. HUYỀN, THANH TOÁN TIỀN MẶT"/>
    <n v="135185"/>
    <n v="27037"/>
    <n v="8652"/>
    <n v="116800"/>
    <s v="Bán hàng"/>
    <d v="2025-08-02T00:00:00"/>
    <s v="PT2508/0001"/>
    <n v="0"/>
    <n v="116800"/>
    <n v="116800"/>
    <n v="0"/>
    <d v="2025-07-30T00:00:00"/>
    <m/>
    <d v="2025-07-30T00:00:00"/>
    <n v="0"/>
    <m/>
    <s v=""/>
    <s v="Đã thanh toán"/>
    <d v="2025-07-30T00:00:00"/>
    <d v="2025-08-02T00:00:00"/>
    <m/>
    <m/>
    <x v="76"/>
    <x v="75"/>
  </r>
  <r>
    <x v="77"/>
    <x v="75"/>
    <d v="2025-08-02T00:00:00"/>
    <s v="BH2354695"/>
    <m/>
    <m/>
    <s v="C DUYÊN NV CTY, CK 20%, THANH TOÁN LIỀN"/>
    <n v="222750"/>
    <n v="44550"/>
    <n v="14256"/>
    <n v="192456"/>
    <s v="Bán hàng"/>
    <d v="2025-08-02T00:00:00"/>
    <s v="PT2508/0003"/>
    <n v="0"/>
    <n v="192456"/>
    <n v="192456"/>
    <n v="0"/>
    <d v="2025-08-02T00:00:00"/>
    <m/>
    <d v="2025-08-02T00:00:00"/>
    <n v="0"/>
    <m/>
    <s v=""/>
    <s v="Đã thanh toán"/>
    <d v="2025-08-02T00:00:00"/>
    <d v="2025-08-02T00:00:00"/>
    <m/>
    <m/>
    <x v="76"/>
    <x v="75"/>
  </r>
  <r>
    <x v="77"/>
    <x v="75"/>
    <d v="2025-08-05T00:00:00"/>
    <s v="BH2354782"/>
    <m/>
    <m/>
    <s v="DUNG CTY, CK 20%, THANH TOÁN TIỀN MẶT"/>
    <n v="74731"/>
    <n v="14946"/>
    <n v="4783"/>
    <n v="64568"/>
    <s v="Bán hàng"/>
    <d v="2025-08-08T00:00:00"/>
    <s v="PT/PVH - 0004"/>
    <n v="0"/>
    <n v="64568"/>
    <n v="64568"/>
    <n v="0"/>
    <d v="2025-08-05T00:00:00"/>
    <m/>
    <d v="2025-08-05T00:00:00"/>
    <n v="0"/>
    <m/>
    <s v=""/>
    <s v="Đã thanh toán"/>
    <d v="2025-08-05T00:00:00"/>
    <d v="2025-08-08T00:00:00"/>
    <m/>
    <m/>
    <x v="76"/>
    <x v="75"/>
  </r>
  <r>
    <x v="77"/>
    <x v="75"/>
    <d v="2025-08-06T00:00:00"/>
    <s v="BH2354823"/>
    <m/>
    <m/>
    <s v="CHỊ HUYỀN"/>
    <n v="135185"/>
    <n v="27037"/>
    <n v="8652"/>
    <n v="116800"/>
    <s v="Bán hàng"/>
    <m/>
    <m/>
    <n v="0"/>
    <n v="116800"/>
    <n v="0"/>
    <n v="116800"/>
    <d v="2025-08-06T00:00:00"/>
    <m/>
    <d v="2025-08-06T00:00:00"/>
    <n v="0"/>
    <m/>
    <s v=""/>
    <s v=""/>
    <d v="2025-08-06T00:00:00"/>
    <d v="1899-12-30T00:00:00"/>
    <m/>
    <m/>
    <x v="76"/>
    <x v="75"/>
  </r>
  <r>
    <x v="77"/>
    <x v="75"/>
    <d v="2025-08-13T00:00:00"/>
    <s v="BH2355261"/>
    <m/>
    <m/>
    <s v="KL TÂM  12/8, THANH TOÁN KHI NHẬN HÀNG"/>
    <n v="1689800"/>
    <n v="253470"/>
    <n v="114906"/>
    <n v="1551236"/>
    <s v="Bán hàng"/>
    <d v="2025-08-13T00:00:00"/>
    <s v="PT/PVH - 0008"/>
    <n v="0"/>
    <n v="1551236"/>
    <n v="1551236"/>
    <n v="0"/>
    <d v="2025-08-13T00:00:00"/>
    <m/>
    <d v="2025-08-13T00:00:00"/>
    <n v="0"/>
    <m/>
    <s v=""/>
    <s v="Đã thanh toán"/>
    <d v="2025-08-13T00:00:00"/>
    <d v="2025-08-13T00:00:00"/>
    <m/>
    <m/>
    <x v="76"/>
    <x v="75"/>
  </r>
  <r>
    <x v="77"/>
    <x v="75"/>
    <d v="2025-08-16T00:00:00"/>
    <s v="BH2355754"/>
    <m/>
    <m/>
    <s v="SAIGON SEA AIR, THANH TOÁN TIỀN MẶT"/>
    <n v="3860000"/>
    <n v="0"/>
    <n v="0"/>
    <n v="3860000"/>
    <s v="Bán hàng"/>
    <d v="2025-08-16T00:00:00"/>
    <s v="PT/PVH - 0009"/>
    <n v="0"/>
    <n v="3860000"/>
    <n v="3860000"/>
    <n v="0"/>
    <d v="2025-08-16T00:00:00"/>
    <m/>
    <d v="2025-08-16T00:00:00"/>
    <n v="0"/>
    <m/>
    <s v=""/>
    <s v="Đã thanh toán"/>
    <d v="2025-08-16T00:00:00"/>
    <d v="2025-08-16T00:00:00"/>
    <m/>
    <m/>
    <x v="76"/>
    <x v="75"/>
  </r>
  <r>
    <x v="77"/>
    <x v="75"/>
    <d v="2025-08-20T00:00:00"/>
    <s v="BH2355880"/>
    <m/>
    <m/>
    <s v="TRÚC PHƯƠNG 20/8, ĐÃ THANH TOÁN CK"/>
    <n v="1453700"/>
    <n v="218055"/>
    <n v="98852"/>
    <n v="1334497"/>
    <s v="Bán hàng"/>
    <d v="2025-08-19T00:00:00"/>
    <s v="PT/PVH - 0013"/>
    <n v="0"/>
    <n v="1334497"/>
    <n v="1334497"/>
    <n v="0"/>
    <d v="2025-08-20T00:00:00"/>
    <m/>
    <d v="2025-08-20T00:00:00"/>
    <n v="0"/>
    <m/>
    <s v=""/>
    <s v="Đã thanh toán"/>
    <d v="2025-08-20T00:00:00"/>
    <d v="2025-08-19T00:00:00"/>
    <m/>
    <m/>
    <x v="76"/>
    <x v="75"/>
  </r>
  <r>
    <x v="77"/>
    <x v="75"/>
    <d v="2025-08-20T00:00:00"/>
    <s v="BH2355881"/>
    <m/>
    <m/>
    <s v="THẢO NGUYÊN 20/8, ĐÃ THANH TOÁN CK"/>
    <n v="1013880"/>
    <n v="152082"/>
    <n v="68944"/>
    <n v="930742"/>
    <s v="Bán hàng"/>
    <d v="2025-08-19T00:00:00"/>
    <s v="PT/PVH - 0012"/>
    <n v="0"/>
    <n v="930742"/>
    <n v="930742"/>
    <n v="0"/>
    <d v="2025-08-20T00:00:00"/>
    <m/>
    <d v="2025-08-20T00:00:00"/>
    <n v="0"/>
    <m/>
    <s v=""/>
    <s v="Đã thanh toán"/>
    <d v="2025-08-20T00:00:00"/>
    <d v="2025-08-19T00:00:00"/>
    <m/>
    <m/>
    <x v="76"/>
    <x v="75"/>
  </r>
  <r>
    <x v="77"/>
    <x v="75"/>
    <d v="2025-08-21T00:00:00"/>
    <s v="BH2356082"/>
    <m/>
    <m/>
    <s v="A THẠCH CÔNG TY 21/8, QUA LỄ THU TIỀN"/>
    <n v="594000"/>
    <n v="118800"/>
    <n v="38016"/>
    <n v="513216"/>
    <s v="Bán hàng"/>
    <d v="2025-09-05T00:00:00"/>
    <s v="PT/PVH - 0020"/>
    <n v="0"/>
    <n v="513216"/>
    <n v="513216"/>
    <n v="0"/>
    <d v="2025-08-21T00:00:00"/>
    <m/>
    <d v="2025-08-21T00:00:00"/>
    <n v="0"/>
    <m/>
    <s v=""/>
    <s v="Đã thanh toán"/>
    <d v="2025-08-21T00:00:00"/>
    <d v="2025-09-05T00:00:00"/>
    <m/>
    <m/>
    <x v="76"/>
    <x v="75"/>
  </r>
  <r>
    <x v="77"/>
    <x v="75"/>
    <d v="2025-08-22T00:00:00"/>
    <s v="BH2356303"/>
    <m/>
    <m/>
    <s v="CHỊ HÂN(KHÁCH A NGỌC), THANH TOÁN SAU"/>
    <n v="3986822"/>
    <n v="0"/>
    <n v="318946"/>
    <n v="4305768"/>
    <s v="Bán hàng"/>
    <m/>
    <m/>
    <n v="0"/>
    <n v="4305768"/>
    <n v="0"/>
    <n v="4305768"/>
    <d v="2025-08-22T00:00:00"/>
    <m/>
    <d v="2025-08-22T00:00:00"/>
    <n v="0"/>
    <m/>
    <s v=""/>
    <s v=""/>
    <d v="2025-08-22T00:00:00"/>
    <d v="1899-12-30T00:00:00"/>
    <m/>
    <m/>
    <x v="76"/>
    <x v="75"/>
  </r>
  <r>
    <x v="77"/>
    <x v="75"/>
    <d v="2025-08-26T00:00:00"/>
    <s v="BH2356521"/>
    <m/>
    <m/>
    <s v="CHỊ VY, TT TIỀN MẶT, THU THÊM 110K"/>
    <n v="780000"/>
    <n v="10000"/>
    <n v="0"/>
    <n v="770000"/>
    <s v="Bán hàng"/>
    <d v="2025-08-30T00:00:00"/>
    <s v="PT/PVH - 0018"/>
    <n v="0"/>
    <n v="770000"/>
    <n v="770000"/>
    <n v="0"/>
    <d v="2025-08-26T00:00:00"/>
    <m/>
    <d v="2025-08-26T00:00:00"/>
    <n v="0"/>
    <m/>
    <s v=""/>
    <s v="Đã thanh toán"/>
    <d v="2025-08-26T00:00:00"/>
    <d v="2025-08-30T00:00:00"/>
    <m/>
    <m/>
    <x v="76"/>
    <x v="75"/>
  </r>
  <r>
    <x v="77"/>
    <x v="75"/>
    <d v="2025-08-27T00:00:00"/>
    <s v="BH2356631"/>
    <m/>
    <m/>
    <s v="CHỊ THANH- CAO LÃNH, THANH TOÁN CHUYỂN KHOẢN"/>
    <n v="3571980"/>
    <n v="357198"/>
    <n v="257183"/>
    <n v="3471965"/>
    <s v="Bán hàng"/>
    <d v="2025-08-27T00:00:00"/>
    <s v="PT/PVH - 0015"/>
    <n v="0"/>
    <n v="3471965"/>
    <n v="3471965"/>
    <n v="0"/>
    <d v="2025-08-27T00:00:00"/>
    <m/>
    <d v="2025-08-27T00:00:00"/>
    <n v="0"/>
    <m/>
    <s v=""/>
    <s v="Đã thanh toán"/>
    <d v="2025-08-27T00:00:00"/>
    <d v="2025-08-27T00:00:00"/>
    <m/>
    <m/>
    <x v="76"/>
    <x v="75"/>
  </r>
  <r>
    <x v="77"/>
    <x v="75"/>
    <d v="2025-08-28T00:00:00"/>
    <s v="BH2356742"/>
    <m/>
    <m/>
    <s v="CHỊ THANH-CAO LÃNH THANH TOÁN CHUYỂN KHOẢN"/>
    <n v="3671550"/>
    <n v="367155"/>
    <n v="264352"/>
    <n v="3568747"/>
    <s v="Bán hàng"/>
    <d v="2025-08-28T00:00:00"/>
    <s v="PT/PVH - 0017"/>
    <n v="0"/>
    <n v="3568747"/>
    <n v="3568747"/>
    <n v="0"/>
    <d v="2025-08-28T00:00:00"/>
    <m/>
    <d v="2025-08-28T00:00:00"/>
    <n v="0"/>
    <m/>
    <s v=""/>
    <s v="Đã thanh toán"/>
    <d v="2025-08-28T00:00:00"/>
    <d v="2025-08-28T00:00:00"/>
    <m/>
    <m/>
    <x v="76"/>
    <x v="75"/>
  </r>
  <r>
    <x v="77"/>
    <x v="75"/>
    <d v="2025-08-28T00:00:00"/>
    <s v="BH2357335"/>
    <m/>
    <m/>
    <s v="A PHƯỚC CTY, CK 20%"/>
    <n v="200732"/>
    <n v="40146"/>
    <n v="12847"/>
    <n v="173433"/>
    <s v="Bán hàng"/>
    <d v="2025-09-08T00:00:00"/>
    <s v="PT/PVH - 0021"/>
    <n v="0"/>
    <n v="173433"/>
    <n v="173433"/>
    <n v="0"/>
    <d v="2025-08-28T00:00:00"/>
    <m/>
    <d v="2025-08-28T00:00:00"/>
    <n v="0"/>
    <m/>
    <s v=""/>
    <s v="Đã thanh toán"/>
    <d v="2025-08-28T00:00:00"/>
    <d v="2025-09-08T00:00:00"/>
    <m/>
    <m/>
    <x v="76"/>
    <x v="75"/>
  </r>
  <r>
    <x v="77"/>
    <x v="75"/>
    <d v="2025-08-30T00:00:00"/>
    <s v="BH2357082"/>
    <m/>
    <m/>
    <s v="CHỊ TÂM LÊ, THANH TOÁN SAU"/>
    <n v="14638870"/>
    <n v="7319435"/>
    <n v="585555"/>
    <n v="7904990"/>
    <s v="Bán hàng"/>
    <d v="2025-08-29T00:00:00"/>
    <s v="PT/PVH - 0016"/>
    <n v="0"/>
    <n v="7904990"/>
    <n v="7904990"/>
    <n v="0"/>
    <d v="2025-08-30T00:00:00"/>
    <m/>
    <d v="2025-08-30T00:00:00"/>
    <n v="0"/>
    <m/>
    <s v=""/>
    <s v="Đã thanh toán"/>
    <d v="2025-08-30T00:00:00"/>
    <d v="2025-08-29T00:00:00"/>
    <m/>
    <m/>
    <x v="76"/>
    <x v="75"/>
  </r>
  <r>
    <x v="77"/>
    <x v="75"/>
    <d v="2025-09-05T00:00:00"/>
    <s v="BH2357348"/>
    <m/>
    <m/>
    <s v="CHỊ HÂN(KHÁCH A NGỌC)"/>
    <n v="4214456"/>
    <n v="0"/>
    <n v="337156"/>
    <n v="4551612"/>
    <s v="Bán hàng"/>
    <m/>
    <m/>
    <n v="0"/>
    <n v="4551612"/>
    <n v="0"/>
    <n v="4551612"/>
    <d v="2025-09-05T00:00:00"/>
    <m/>
    <d v="2025-09-05T00:00:00"/>
    <n v="0"/>
    <m/>
    <s v=""/>
    <s v=""/>
    <d v="2025-09-05T00:00:00"/>
    <d v="1899-12-30T00:00:00"/>
    <m/>
    <m/>
    <x v="76"/>
    <x v="75"/>
  </r>
  <r>
    <x v="77"/>
    <x v="75"/>
    <d v="2025-09-08T00:00:00"/>
    <s v="BH2357553"/>
    <m/>
    <m/>
    <s v="C HƯƠNG, NV CTY, CK 20%, ĐÃ THANH TOÁN CHUYỂN KHOẢN"/>
    <n v="142500"/>
    <n v="28500"/>
    <n v="9120"/>
    <n v="123120"/>
    <s v="Bán hàng"/>
    <d v="2025-09-08T00:00:00"/>
    <s v="PT/PVH - 0026"/>
    <n v="0"/>
    <n v="123120"/>
    <n v="123120"/>
    <n v="0"/>
    <d v="2025-09-08T00:00:00"/>
    <m/>
    <d v="2025-09-08T00:00:00"/>
    <n v="0"/>
    <m/>
    <s v=""/>
    <s v="Đã thanh toán"/>
    <d v="2025-09-08T00:00:00"/>
    <d v="2025-09-08T00:00:00"/>
    <m/>
    <m/>
    <x v="76"/>
    <x v="75"/>
  </r>
  <r>
    <x v="77"/>
    <x v="75"/>
    <d v="2025-09-09T00:00:00"/>
    <s v="BH2357649"/>
    <m/>
    <m/>
    <s v="nv giao nhận, ck 20%, đã thanh toán chuyển khỏa"/>
    <n v="1048839"/>
    <n v="209768"/>
    <n v="67126"/>
    <n v="906197"/>
    <s v="Bán hàng"/>
    <m/>
    <m/>
    <n v="0"/>
    <n v="906197"/>
    <n v="0"/>
    <n v="906197"/>
    <d v="2025-09-09T00:00:00"/>
    <m/>
    <d v="2025-09-09T00:00:00"/>
    <n v="0"/>
    <m/>
    <s v=""/>
    <s v=""/>
    <d v="2025-09-09T00:00:00"/>
    <d v="1899-12-30T00:00:00"/>
    <m/>
    <m/>
    <x v="76"/>
    <x v="75"/>
  </r>
  <r>
    <x v="77"/>
    <x v="75"/>
    <d v="2025-09-19T00:00:00"/>
    <s v="BH2358836"/>
    <m/>
    <m/>
    <s v="ĐƠN C THANH-0937013055, ĐÃ THANH TOÁN CHUYỂN KHOẢN"/>
    <n v="2722220"/>
    <n v="816666"/>
    <n v="152444"/>
    <n v="2057998"/>
    <s v="Bán hàng"/>
    <d v="2025-09-18T00:00:00"/>
    <s v="PT/PVH - 0030"/>
    <n v="0"/>
    <n v="2057998"/>
    <n v="2057998"/>
    <n v="0"/>
    <d v="2025-09-19T00:00:00"/>
    <m/>
    <d v="2025-09-19T00:00:00"/>
    <n v="0"/>
    <m/>
    <s v=""/>
    <s v="Đã thanh toán"/>
    <d v="2025-09-19T00:00:00"/>
    <d v="2025-09-18T00:00:00"/>
    <m/>
    <m/>
    <x v="76"/>
    <x v="75"/>
  </r>
  <r>
    <x v="77"/>
    <x v="75"/>
    <d v="2025-09-20T00:00:00"/>
    <s v="BH2359155"/>
    <m/>
    <m/>
    <s v="TRANG NV CTY, CK 20%"/>
    <n v="119066"/>
    <n v="23813"/>
    <n v="7620"/>
    <n v="102873"/>
    <s v="Bán hàng"/>
    <d v="2025-09-24T00:00:00"/>
    <s v="PT/PVH - 0033"/>
    <n v="0"/>
    <n v="102873"/>
    <n v="102873"/>
    <n v="0"/>
    <d v="2025-09-20T00:00:00"/>
    <m/>
    <d v="2025-09-20T00:00:00"/>
    <n v="0"/>
    <m/>
    <s v=""/>
    <s v="Đã thanh toán"/>
    <d v="2025-09-20T00:00:00"/>
    <d v="2025-09-24T00:00:00"/>
    <m/>
    <m/>
    <x v="76"/>
    <x v="75"/>
  </r>
  <r>
    <x v="77"/>
    <x v="75"/>
    <d v="2025-09-22T00:00:00"/>
    <s v="BH2359210"/>
    <m/>
    <m/>
    <s v="CÔ HÀNG XÓM 22/9, THANH TOÁN TIỀN MẶT"/>
    <n v="148148"/>
    <n v="0"/>
    <n v="11852"/>
    <n v="160000"/>
    <s v="Bán hàng"/>
    <d v="2025-09-24T00:00:00"/>
    <s v="PT/PVH - 0032"/>
    <n v="0"/>
    <n v="160000"/>
    <n v="160000"/>
    <n v="0"/>
    <d v="2025-09-22T00:00:00"/>
    <m/>
    <d v="2025-09-22T00:00:00"/>
    <n v="0"/>
    <m/>
    <s v=""/>
    <s v="Đã thanh toán"/>
    <d v="2025-09-22T00:00:00"/>
    <d v="2025-09-24T00:00:00"/>
    <m/>
    <m/>
    <x v="76"/>
    <x v="75"/>
  </r>
  <r>
    <x v="77"/>
    <x v="75"/>
    <d v="2025-09-22T00:00:00"/>
    <s v="BH2359245"/>
    <m/>
    <m/>
    <s v="A HỒ, ĐÃ THANH TOÁN CHUYỂN KHOẢN"/>
    <n v="450000"/>
    <n v="135000"/>
    <n v="25200"/>
    <n v="340200"/>
    <s v="Bán hàng"/>
    <d v="2025-09-22T00:00:00"/>
    <s v="PT/PVH - 0034"/>
    <n v="0"/>
    <n v="340200"/>
    <n v="340200"/>
    <n v="0"/>
    <d v="2025-09-22T00:00:00"/>
    <m/>
    <d v="2025-09-22T00:00:00"/>
    <n v="0"/>
    <m/>
    <s v=""/>
    <s v="Đã thanh toán"/>
    <d v="2025-09-22T00:00:00"/>
    <d v="2025-09-22T00:00:00"/>
    <m/>
    <m/>
    <x v="76"/>
    <x v="75"/>
  </r>
  <r>
    <x v="77"/>
    <x v="75"/>
    <d v="2025-09-26T00:00:00"/>
    <s v="BH20250509"/>
    <m/>
    <m/>
    <s v="CHỊ THANH CAO LÃNH, THANH TOÁN CHUYỂN KHOẢN"/>
    <n v="3571980"/>
    <n v="357198"/>
    <n v="257183"/>
    <n v="3471965"/>
    <s v="Bán hàng"/>
    <d v="2025-09-26T00:00:00"/>
    <s v="PT/PVH - 0036"/>
    <n v="0"/>
    <n v="3471965"/>
    <n v="3471965"/>
    <n v="0"/>
    <d v="2025-09-26T00:00:00"/>
    <m/>
    <d v="2025-09-26T00:00:00"/>
    <n v="0"/>
    <m/>
    <s v=""/>
    <s v="Đã thanh toán"/>
    <d v="2025-09-26T00:00:00"/>
    <d v="2025-09-26T00:00:00"/>
    <m/>
    <m/>
    <x v="76"/>
    <x v="75"/>
  </r>
  <r>
    <x v="77"/>
    <x v="75"/>
    <d v="2025-09-26T00:00:00"/>
    <s v="BH20250541"/>
    <m/>
    <m/>
    <s v="CÔ HÀNG XÓM 26/9, ĐÃ THANH TOÁN TIỀN MẶT"/>
    <n v="222222"/>
    <n v="0"/>
    <n v="17778"/>
    <n v="240000"/>
    <s v="Bán hàng"/>
    <d v="2025-09-30T00:00:00"/>
    <s v="PT/PVH - 0040"/>
    <n v="0"/>
    <n v="240000"/>
    <n v="240000"/>
    <n v="0"/>
    <d v="2025-09-26T00:00:00"/>
    <m/>
    <d v="2025-09-26T00:00:00"/>
    <n v="0"/>
    <m/>
    <s v=""/>
    <s v="Đã thanh toán"/>
    <d v="2025-09-26T00:00:00"/>
    <d v="2025-09-30T00:00:00"/>
    <m/>
    <m/>
    <x v="76"/>
    <x v="75"/>
  </r>
  <r>
    <x v="77"/>
    <x v="75"/>
    <d v="2025-09-27T00:00:00"/>
    <s v="BH20250643"/>
    <m/>
    <m/>
    <s v="CHỊ HƯƠNG CTY, CK 20%, ĐÃ THANH TOÁN CHUYỂN KHOẢN"/>
    <n v="212500"/>
    <n v="42500"/>
    <n v="13600"/>
    <n v="183600"/>
    <s v="Bán hàng"/>
    <m/>
    <m/>
    <n v="0"/>
    <n v="183600"/>
    <n v="0"/>
    <n v="183600"/>
    <d v="2025-09-27T00:00:00"/>
    <m/>
    <d v="2025-09-27T00:00:00"/>
    <n v="0"/>
    <m/>
    <s v=""/>
    <s v=""/>
    <d v="2025-09-27T00:00:00"/>
    <d v="1899-12-30T00:00:00"/>
    <m/>
    <m/>
    <x v="76"/>
    <x v="75"/>
  </r>
  <r>
    <x v="77"/>
    <x v="75"/>
    <d v="2025-09-27T00:00:00"/>
    <s v="BH2025091066"/>
    <m/>
    <m/>
    <s v="ANH HỒ CTY, ĐÃ THANH TOÁN CHUYỂN KHOẢN"/>
    <n v="185183"/>
    <n v="55555"/>
    <n v="10370"/>
    <n v="139998"/>
    <s v="Bán hàng"/>
    <m/>
    <m/>
    <n v="0"/>
    <n v="139998"/>
    <n v="0"/>
    <n v="139998"/>
    <d v="2025-09-27T00:00:00"/>
    <m/>
    <d v="2025-09-27T00:00:00"/>
    <n v="0"/>
    <m/>
    <s v=""/>
    <s v=""/>
    <d v="2025-09-27T00:00:00"/>
    <d v="1899-12-30T00:00:00"/>
    <m/>
    <m/>
    <x v="76"/>
    <x v="75"/>
  </r>
  <r>
    <x v="77"/>
    <x v="75"/>
    <d v="2025-10-01T00:00:00"/>
    <s v="BH/207/202752"/>
    <m/>
    <m/>
    <s v="A HÙNG CTY, CK 20%"/>
    <n v="179209"/>
    <n v="35842"/>
    <n v="11469"/>
    <n v="154836"/>
    <s v="Bán hàng"/>
    <d v="2025-10-08T00:00:00"/>
    <s v="BC2210/0032"/>
    <n v="0"/>
    <n v="154836"/>
    <n v="154836"/>
    <n v="0"/>
    <d v="2025-10-01T00:00:00"/>
    <m/>
    <d v="2025-10-01T00:00:00"/>
    <n v="0"/>
    <m/>
    <s v=""/>
    <s v="Đã thanh toán"/>
    <d v="2025-10-01T00:00:00"/>
    <d v="2025-10-08T00:00:00"/>
    <m/>
    <m/>
    <x v="76"/>
    <x v="75"/>
  </r>
  <r>
    <x v="77"/>
    <x v="75"/>
    <d v="2025-10-03T00:00:00"/>
    <s v="BH/207/2025392"/>
    <m/>
    <m/>
    <s v="A HÙNG CTYCK 20%3/10"/>
    <n v="238132"/>
    <n v="47626"/>
    <n v="15240"/>
    <n v="205746"/>
    <s v="Bán hàng"/>
    <d v="2025-10-08T00:00:00"/>
    <s v="BC2210/0032"/>
    <n v="0"/>
    <n v="205746"/>
    <n v="205746"/>
    <n v="0"/>
    <d v="2025-10-03T00:00:00"/>
    <m/>
    <d v="2025-10-03T00:00:00"/>
    <n v="0"/>
    <m/>
    <s v=""/>
    <s v="Đã thanh toán"/>
    <d v="2025-10-03T00:00:00"/>
    <d v="2025-10-08T00:00:00"/>
    <m/>
    <m/>
    <x v="76"/>
    <x v="75"/>
  </r>
  <r>
    <x v="77"/>
    <x v="75"/>
    <d v="2025-10-07T00:00:00"/>
    <s v="BH/207/2025709"/>
    <m/>
    <m/>
    <s v="A HÙNG CTY 6/10, CK 20%"/>
    <n v="358419"/>
    <n v="71684"/>
    <n v="22939"/>
    <n v="309674"/>
    <s v="Bán hàng"/>
    <d v="2025-10-08T00:00:00"/>
    <s v="BC2210/0032"/>
    <n v="0"/>
    <n v="309674"/>
    <n v="309674"/>
    <n v="0"/>
    <d v="2025-10-07T00:00:00"/>
    <m/>
    <d v="2025-10-07T00:00:00"/>
    <n v="0"/>
    <m/>
    <s v=""/>
    <s v="Đã thanh toán"/>
    <d v="2025-10-07T00:00:00"/>
    <d v="2025-10-08T00:00:00"/>
    <m/>
    <m/>
    <x v="76"/>
    <x v="75"/>
  </r>
  <r>
    <x v="77"/>
    <x v="75"/>
    <d v="2025-10-08T00:00:00"/>
    <s v="BH/207/2025779"/>
    <m/>
    <m/>
    <s v="CHỊ THANH CAO LÃNH, THANH TOÁN CHUYỂN KHOẢN"/>
    <n v="3571980"/>
    <n v="357198"/>
    <n v="257183"/>
    <n v="3471965"/>
    <s v="Bán hàng"/>
    <d v="2025-10-08T00:00:00"/>
    <s v="BC2210/0031"/>
    <n v="0"/>
    <n v="3471965"/>
    <n v="3471965"/>
    <n v="0"/>
    <d v="2025-10-08T00:00:00"/>
    <m/>
    <d v="2025-10-08T00:00:00"/>
    <n v="0"/>
    <m/>
    <s v=""/>
    <s v="Đã thanh toán"/>
    <d v="2025-10-08T00:00:00"/>
    <d v="2025-10-08T00:00:00"/>
    <m/>
    <m/>
    <x v="76"/>
    <x v="75"/>
  </r>
  <r>
    <x v="77"/>
    <x v="75"/>
    <d v="2025-10-08T00:00:00"/>
    <s v="BH/207/2025783"/>
    <m/>
    <m/>
    <s v="A HÙNG CTY 8/10"/>
    <n v="2381320"/>
    <n v="476264"/>
    <n v="152404"/>
    <n v="2057460"/>
    <s v="Bán hàng"/>
    <d v="2025-10-08T00:00:00"/>
    <s v="BC2210/0032"/>
    <n v="0"/>
    <n v="2057460"/>
    <n v="2057460"/>
    <n v="0"/>
    <d v="2025-10-08T00:00:00"/>
    <m/>
    <d v="2025-10-08T00:00:00"/>
    <n v="0"/>
    <m/>
    <s v=""/>
    <s v="Đã thanh toán"/>
    <d v="2025-10-08T00:00:00"/>
    <d v="2025-10-08T00:00:00"/>
    <m/>
    <m/>
    <x v="76"/>
    <x v="75"/>
  </r>
  <r>
    <x v="77"/>
    <x v="75"/>
    <d v="2025-10-08T00:00:00"/>
    <s v="BH/207/2025784"/>
    <m/>
    <m/>
    <s v="A HÙNG CTY 7/10"/>
    <n v="119066"/>
    <n v="23813"/>
    <n v="7620"/>
    <n v="102873"/>
    <s v="Bán hàng"/>
    <d v="2025-10-08T00:00:00"/>
    <s v="BC2210/0032"/>
    <n v="0"/>
    <n v="102873"/>
    <n v="102873"/>
    <n v="0"/>
    <d v="2025-10-08T00:00:00"/>
    <m/>
    <d v="2025-10-08T00:00:00"/>
    <n v="0"/>
    <m/>
    <s v=""/>
    <s v="Đã thanh toán"/>
    <d v="2025-10-08T00:00:00"/>
    <d v="2025-10-08T00:00:00"/>
    <m/>
    <m/>
    <x v="76"/>
    <x v="75"/>
  </r>
  <r>
    <x v="77"/>
    <x v="75"/>
    <d v="2025-10-10T00:00:00"/>
    <s v="BH/207/2025904"/>
    <m/>
    <m/>
    <s v="c Thanh- Hồ Văn Huê"/>
    <n v="1361110"/>
    <n v="408333"/>
    <n v="76222"/>
    <n v="1028999"/>
    <s v="Bán hàng"/>
    <m/>
    <m/>
    <n v="0"/>
    <n v="1028999"/>
    <n v="0"/>
    <n v="1028999"/>
    <d v="2025-10-10T00:00:00"/>
    <m/>
    <d v="2025-10-10T00:00:00"/>
    <n v="0"/>
    <m/>
    <s v=""/>
    <s v=""/>
    <d v="2025-10-10T00:00:00"/>
    <d v="1899-12-30T00:00:00"/>
    <m/>
    <m/>
    <x v="76"/>
    <x v="75"/>
  </r>
  <r>
    <x v="77"/>
    <x v="75"/>
    <d v="2025-10-14T00:00:00"/>
    <s v="BH/207/20251516"/>
    <m/>
    <m/>
    <s v="CÔ HÀNG XÓM11/10, THANH TOÁN TIỀN MẶT"/>
    <n v="148148"/>
    <n v="0"/>
    <n v="11852"/>
    <n v="160000"/>
    <s v="Bán hàng"/>
    <d v="2025-10-14T00:00:00"/>
    <s v="PT/PVH - 0044"/>
    <n v="0"/>
    <n v="160000"/>
    <n v="160000"/>
    <n v="0"/>
    <d v="2025-10-14T00:00:00"/>
    <m/>
    <d v="2025-10-14T00:00:00"/>
    <n v="0"/>
    <m/>
    <s v=""/>
    <s v="Đã thanh toán"/>
    <d v="2025-10-14T00:00:00"/>
    <d v="2025-10-14T00:00:00"/>
    <m/>
    <m/>
    <x v="76"/>
    <x v="75"/>
  </r>
  <r>
    <x v="77"/>
    <x v="75"/>
    <d v="2025-10-15T00:00:00"/>
    <s v="BH/207/20251568"/>
    <m/>
    <m/>
    <s v="ST K- foodmart, Thanh toán khi nhận hàng"/>
    <n v="1818296"/>
    <n v="90915"/>
    <n v="138190"/>
    <n v="1865571"/>
    <s v="Bán hàng"/>
    <m/>
    <m/>
    <n v="0"/>
    <n v="1865571"/>
    <n v="0"/>
    <n v="1865571"/>
    <d v="2025-10-15T00:00:00"/>
    <m/>
    <d v="2025-10-15T00:00:00"/>
    <n v="0"/>
    <m/>
    <s v=""/>
    <s v=""/>
    <d v="2025-10-15T00:00:00"/>
    <d v="1899-12-30T00:00:00"/>
    <m/>
    <m/>
    <x v="76"/>
    <x v="75"/>
  </r>
  <r>
    <x v="77"/>
    <x v="75"/>
    <d v="2025-10-15T00:00:00"/>
    <s v="BH/207/20251575"/>
    <m/>
    <m/>
    <s v="A HÙNG CTY 13/10, THANH TOÁN SAU"/>
    <n v="73431"/>
    <n v="14686"/>
    <n v="4700"/>
    <n v="63445"/>
    <s v="Bán hàng"/>
    <d v="2025-10-24T00:00:00"/>
    <s v="BC2210/0037"/>
    <n v="0"/>
    <n v="63445"/>
    <n v="63445"/>
    <n v="0"/>
    <d v="2025-10-15T00:00:00"/>
    <m/>
    <d v="2025-10-15T00:00:00"/>
    <n v="0"/>
    <m/>
    <s v=""/>
    <s v="Đã thanh toán"/>
    <d v="2025-10-15T00:00:00"/>
    <d v="2025-10-24T00:00:00"/>
    <m/>
    <m/>
    <x v="76"/>
    <x v="75"/>
  </r>
  <r>
    <x v="77"/>
    <x v="75"/>
    <d v="2025-10-15T00:00:00"/>
    <s v="BH/207/20251578"/>
    <m/>
    <m/>
    <s v="TRÂM CTY, CK 20%, THANH TOÁN CHUYỂN KHOẢN"/>
    <n v="119066"/>
    <n v="23813"/>
    <n v="7620"/>
    <n v="102873"/>
    <s v="Bán hàng"/>
    <d v="2025-10-15T00:00:00"/>
    <s v="BC2210/0033"/>
    <n v="0"/>
    <n v="102873"/>
    <n v="102873"/>
    <n v="0"/>
    <d v="2025-10-15T00:00:00"/>
    <m/>
    <d v="2025-10-15T00:00:00"/>
    <n v="0"/>
    <m/>
    <s v=""/>
    <s v="Đã thanh toán"/>
    <d v="2025-10-15T00:00:00"/>
    <d v="2025-10-15T00:00:00"/>
    <m/>
    <m/>
    <x v="76"/>
    <x v="75"/>
  </r>
  <r>
    <x v="77"/>
    <x v="75"/>
    <d v="2025-10-18T00:00:00"/>
    <s v="BH2370461"/>
    <m/>
    <m/>
    <s v="Cô hàng xóm 18/10, thanh toán tiền mặt"/>
    <n v="148148"/>
    <n v="0"/>
    <n v="11852"/>
    <n v="160000"/>
    <s v="Bán hàng"/>
    <d v="2025-10-22T00:00:00"/>
    <s v="PT/PVH - 0047"/>
    <n v="0"/>
    <n v="160000"/>
    <n v="160000"/>
    <n v="0"/>
    <d v="2025-10-18T00:00:00"/>
    <m/>
    <d v="2025-10-18T00:00:00"/>
    <n v="0"/>
    <m/>
    <s v=""/>
    <s v="Đã thanh toán"/>
    <d v="2025-10-18T00:00:00"/>
    <d v="2025-10-22T00:00:00"/>
    <m/>
    <m/>
    <x v="76"/>
    <x v="75"/>
  </r>
  <r>
    <x v="77"/>
    <x v="75"/>
    <d v="2025-10-20T00:00:00"/>
    <s v="BH2370506"/>
    <m/>
    <m/>
    <s v="KH HUY QUẬY, THANH TOÁN CHUYỂN KHOẢN"/>
    <n v="1505490"/>
    <n v="75275"/>
    <n v="114417"/>
    <n v="1544632"/>
    <s v="Bán hàng"/>
    <d v="2025-10-20T00:00:00"/>
    <s v="BC2210/0036"/>
    <n v="0"/>
    <n v="1544632"/>
    <n v="1544632"/>
    <n v="0"/>
    <d v="2025-10-20T00:00:00"/>
    <m/>
    <d v="2025-10-20T00:00:00"/>
    <n v="0"/>
    <m/>
    <s v=""/>
    <s v="Đã thanh toán"/>
    <d v="2025-10-20T00:00:00"/>
    <d v="2025-10-20T00:00:00"/>
    <m/>
    <m/>
    <x v="76"/>
    <x v="75"/>
  </r>
  <r>
    <x v="77"/>
    <x v="75"/>
    <d v="2025-10-20T00:00:00"/>
    <s v="BH2370507"/>
    <m/>
    <m/>
    <s v="KH HÒA ĐINH, THANH TOÁN CHUYỂN KHOẢN"/>
    <n v="1505490"/>
    <n v="75275"/>
    <n v="114417"/>
    <n v="1544632"/>
    <s v="Bán hàng"/>
    <d v="2025-10-20T00:00:00"/>
    <s v="BC2210/0035"/>
    <n v="0"/>
    <n v="1544632"/>
    <n v="1544632"/>
    <n v="0"/>
    <d v="2025-10-20T00:00:00"/>
    <m/>
    <d v="2025-10-20T00:00:00"/>
    <n v="0"/>
    <m/>
    <s v=""/>
    <s v="Đã thanh toán"/>
    <d v="2025-10-20T00:00:00"/>
    <d v="2025-10-20T00:00:00"/>
    <m/>
    <m/>
    <x v="76"/>
    <x v="75"/>
  </r>
  <r>
    <x v="77"/>
    <x v="75"/>
    <d v="2025-10-21T00:00:00"/>
    <s v="BH2370559"/>
    <m/>
    <m/>
    <s v="ST K-Foodmart 20/10, THANH TOÁN KHI NHẬN HÀNG"/>
    <n v="1657579"/>
    <n v="82879"/>
    <n v="125976"/>
    <n v="1700676"/>
    <s v="Bán hàng"/>
    <m/>
    <m/>
    <n v="0"/>
    <n v="1700676"/>
    <n v="0"/>
    <n v="1700676"/>
    <d v="2025-10-21T00:00:00"/>
    <m/>
    <d v="2025-10-21T00:00:00"/>
    <n v="0"/>
    <m/>
    <s v=""/>
    <s v=""/>
    <d v="2025-10-21T00:00:00"/>
    <d v="1899-12-30T00:00:00"/>
    <m/>
    <m/>
    <x v="76"/>
    <x v="75"/>
  </r>
  <r>
    <x v="77"/>
    <x v="75"/>
    <d v="2025-10-21T00:00:00"/>
    <s v="BH2370651"/>
    <m/>
    <m/>
    <s v="A HÙNG CTY 21/10"/>
    <n v="119066"/>
    <n v="23813"/>
    <n v="7620"/>
    <n v="102873"/>
    <s v="Bán hàng"/>
    <d v="2025-10-24T00:00:00"/>
    <s v="BC2210/0037"/>
    <n v="0"/>
    <n v="102873"/>
    <n v="102873"/>
    <n v="0"/>
    <d v="2025-10-21T00:00:00"/>
    <m/>
    <d v="2025-10-21T00:00:00"/>
    <n v="0"/>
    <m/>
    <s v=""/>
    <s v="Đã thanh toán"/>
    <d v="2025-10-21T00:00:00"/>
    <d v="2025-10-24T00:00:00"/>
    <m/>
    <m/>
    <x v="76"/>
    <x v="75"/>
  </r>
  <r>
    <x v="77"/>
    <x v="75"/>
    <d v="2025-10-27T00:00:00"/>
    <s v="BH2372296"/>
    <m/>
    <m/>
    <s v="K-FOODMART 27/10, THANH TOÁN KHI NHẬN HÀNG"/>
    <n v="3492150"/>
    <n v="112654"/>
    <n v="270360"/>
    <n v="3649856"/>
    <s v="Bán hàng"/>
    <d v="2025-10-29T00:00:00"/>
    <s v="PT/PVH - 0048"/>
    <n v="0"/>
    <n v="3649856"/>
    <n v="3649856"/>
    <n v="0"/>
    <d v="2025-10-27T00:00:00"/>
    <m/>
    <d v="2025-10-27T00:00:00"/>
    <n v="0"/>
    <m/>
    <s v=""/>
    <s v="Đã thanh toán"/>
    <d v="2025-10-27T00:00:00"/>
    <d v="2025-10-29T00:00:00"/>
    <m/>
    <m/>
    <x v="76"/>
    <x v="75"/>
  </r>
  <r>
    <x v="77"/>
    <x v="75"/>
    <d v="2025-10-27T00:00:00"/>
    <s v="BH2372299"/>
    <m/>
    <m/>
    <s v="HUY QUẬY 27/10, THANH TOÁN CHUYỂN KHOẢN"/>
    <n v="1505490"/>
    <n v="75275"/>
    <n v="114417"/>
    <n v="1544632"/>
    <s v="Bán hàng"/>
    <d v="2025-10-30T00:00:00"/>
    <s v="BC2210/0038"/>
    <n v="0"/>
    <n v="1544632"/>
    <n v="1544632"/>
    <n v="0"/>
    <d v="2025-10-27T00:00:00"/>
    <m/>
    <d v="2025-10-27T00:00:00"/>
    <n v="0"/>
    <m/>
    <s v=""/>
    <s v="Đã thanh toán"/>
    <d v="2025-10-27T00:00:00"/>
    <d v="2025-10-30T00:00:00"/>
    <m/>
    <m/>
    <x v="76"/>
    <x v="75"/>
  </r>
  <r>
    <x v="77"/>
    <x v="75"/>
    <d v="2025-10-28T00:00:00"/>
    <s v="BH2372401"/>
    <m/>
    <m/>
    <s v="A HÙNG CTY 28/10"/>
    <n v="73431"/>
    <n v="14686"/>
    <n v="4700"/>
    <n v="63445"/>
    <s v="Bán hàng"/>
    <m/>
    <m/>
    <n v="0"/>
    <n v="63445"/>
    <n v="0"/>
    <n v="63445"/>
    <d v="2025-10-28T00:00:00"/>
    <m/>
    <d v="2025-10-28T00:00:00"/>
    <n v="0"/>
    <m/>
    <s v=""/>
    <s v=""/>
    <d v="2025-10-28T00:00:00"/>
    <d v="1899-12-30T00:00:00"/>
    <m/>
    <m/>
    <x v="76"/>
    <x v="75"/>
  </r>
  <r>
    <x v="77"/>
    <x v="75"/>
    <d v="2025-10-29T00:00:00"/>
    <s v="BH2372461"/>
    <m/>
    <m/>
    <s v="CHỊ VŨ HÀ 29/10, THANH TOÁN KHI NHẬN HÀNG"/>
    <n v="355552"/>
    <n v="0"/>
    <n v="28444"/>
    <n v="383996"/>
    <s v="Bán hàng"/>
    <d v="2025-10-31T00:00:00"/>
    <s v="PT/PVH - 0049"/>
    <n v="0"/>
    <n v="383996"/>
    <n v="383996"/>
    <n v="0"/>
    <d v="2025-10-29T00:00:00"/>
    <m/>
    <d v="2025-10-29T00:00:00"/>
    <n v="0"/>
    <m/>
    <s v=""/>
    <s v="Đã thanh toán"/>
    <d v="2025-10-29T00:00:00"/>
    <d v="2025-10-31T00:00:00"/>
    <m/>
    <m/>
    <x v="76"/>
    <x v="75"/>
  </r>
  <r>
    <x v="77"/>
    <x v="75"/>
    <d v="2025-10-31T00:00:00"/>
    <s v="BH2373413"/>
    <m/>
    <m/>
    <s v="A PHƯỚC NV CTY,CK 20%"/>
    <n v="50400"/>
    <n v="10080"/>
    <n v="3226"/>
    <n v="43546"/>
    <s v="Bán hàng"/>
    <d v="2025-11-04T00:00:00"/>
    <s v="PT/PVH - 0055"/>
    <n v="0"/>
    <n v="43546"/>
    <n v="43546"/>
    <n v="0"/>
    <d v="2025-10-31T00:00:00"/>
    <m/>
    <d v="2025-10-31T00:00:00"/>
    <n v="0"/>
    <m/>
    <s v=""/>
    <s v="Đã thanh toán"/>
    <d v="2025-10-31T00:00:00"/>
    <d v="2025-11-04T00:00:00"/>
    <m/>
    <m/>
    <x v="76"/>
    <x v="75"/>
  </r>
  <r>
    <x v="77"/>
    <x v="75"/>
    <d v="2025-10-31T00:00:00"/>
    <s v="BH2373414"/>
    <m/>
    <m/>
    <s v="TRANG NV CTY, CK 20%"/>
    <n v="50400"/>
    <n v="2520"/>
    <n v="3830"/>
    <n v="51710"/>
    <s v="Bán hàng"/>
    <d v="2025-11-04T00:00:00"/>
    <s v="PT/PVH - 0055"/>
    <n v="0"/>
    <n v="51710"/>
    <n v="51710"/>
    <n v="0"/>
    <d v="2025-10-31T00:00:00"/>
    <m/>
    <d v="2025-10-31T00:00:00"/>
    <n v="0"/>
    <m/>
    <s v=""/>
    <s v="Đã thanh toán"/>
    <d v="2025-10-31T00:00:00"/>
    <d v="2025-11-04T00:00:00"/>
    <m/>
    <m/>
    <x v="76"/>
    <x v="75"/>
  </r>
  <r>
    <x v="77"/>
    <x v="75"/>
    <d v="2025-10-31T00:00:00"/>
    <s v="BH2373501"/>
    <m/>
    <m/>
    <s v="PHONG NV CTY, CK 20%"/>
    <n v="1560900"/>
    <n v="78045"/>
    <n v="118628"/>
    <n v="1601483"/>
    <s v="Bán hàng"/>
    <d v="2025-10-06T00:00:00"/>
    <s v="BC2511/0002"/>
    <n v="0"/>
    <n v="1601483"/>
    <n v="1601483"/>
    <n v="0"/>
    <d v="2025-10-31T00:00:00"/>
    <m/>
    <d v="2025-10-31T00:00:00"/>
    <n v="0"/>
    <m/>
    <s v=""/>
    <s v="Đã thanh toán"/>
    <d v="2025-10-31T00:00:00"/>
    <d v="2025-10-06T00:00:00"/>
    <m/>
    <m/>
    <x v="76"/>
    <x v="75"/>
  </r>
  <r>
    <x v="77"/>
    <x v="75"/>
    <d v="2025-11-01T00:00:00"/>
    <s v="BH2373351"/>
    <m/>
    <m/>
    <s v="CHỊ TÙNG, NV CTY CK 20%"/>
    <n v="37500"/>
    <n v="7500"/>
    <n v="2400"/>
    <n v="32400"/>
    <s v="Bán hàng"/>
    <m/>
    <m/>
    <n v="0"/>
    <n v="32400"/>
    <n v="0"/>
    <n v="32400"/>
    <d v="2025-11-01T00:00:00"/>
    <m/>
    <d v="2025-11-01T00:00:00"/>
    <n v="0"/>
    <m/>
    <s v=""/>
    <s v=""/>
    <d v="2025-11-01T00:00:00"/>
    <d v="1899-12-30T00:00:00"/>
    <m/>
    <m/>
    <x v="76"/>
    <x v="75"/>
  </r>
  <r>
    <x v="77"/>
    <x v="75"/>
    <d v="2025-11-03T00:00:00"/>
    <s v="BH2373373"/>
    <m/>
    <m/>
    <s v="ĐƠN K-FOODMART 3/11, THANH TOÁN KHI NHẬN HÀNG"/>
    <n v="1366029"/>
    <n v="68301"/>
    <n v="103818.24000000001"/>
    <n v="1401546.24"/>
    <s v="Bán hàng"/>
    <m/>
    <m/>
    <n v="0"/>
    <n v="1401546.24"/>
    <n v="0"/>
    <n v="1401546.24"/>
    <d v="2025-11-03T00:00:00"/>
    <m/>
    <d v="2025-11-03T00:00:00"/>
    <n v="0"/>
    <m/>
    <s v=""/>
    <s v=""/>
    <d v="2025-11-03T00:00:00"/>
    <d v="1899-12-30T00:00:00"/>
    <m/>
    <m/>
    <x v="76"/>
    <x v="75"/>
  </r>
  <r>
    <x v="77"/>
    <x v="75"/>
    <d v="2025-11-03T00:00:00"/>
    <s v="BH2373592"/>
    <m/>
    <m/>
    <s v="A HÙNG CTY 3/11"/>
    <n v="179209"/>
    <n v="35842"/>
    <n v="11469.36"/>
    <n v="154836.35999999999"/>
    <s v="Bán hàng"/>
    <m/>
    <m/>
    <n v="0"/>
    <n v="154836.35999999999"/>
    <n v="0"/>
    <n v="154836.35999999999"/>
    <d v="2025-11-03T00:00:00"/>
    <m/>
    <d v="2025-11-03T00:00:00"/>
    <n v="0"/>
    <m/>
    <s v=""/>
    <s v=""/>
    <d v="2025-11-03T00:00:00"/>
    <d v="1899-12-30T00:00:00"/>
    <m/>
    <m/>
    <x v="76"/>
    <x v="75"/>
  </r>
  <r>
    <x v="77"/>
    <x v="75"/>
    <d v="2025-11-04T00:00:00"/>
    <s v="BH2373417"/>
    <m/>
    <m/>
    <s v="ĐƠN HUY QUẬY 4/11, THANH TOÁN SAU"/>
    <n v="1505490"/>
    <n v="75275"/>
    <n v="114417.2"/>
    <n v="1544632.2"/>
    <s v="Bán hàng"/>
    <m/>
    <m/>
    <n v="0"/>
    <n v="1544632.2"/>
    <n v="0"/>
    <n v="1544632.2"/>
    <d v="2025-11-04T00:00:00"/>
    <m/>
    <d v="2025-11-04T00:00:00"/>
    <n v="0"/>
    <m/>
    <s v=""/>
    <s v=""/>
    <d v="2025-11-04T00:00:00"/>
    <d v="1899-12-30T00:00:00"/>
    <m/>
    <m/>
    <x v="76"/>
    <x v="75"/>
  </r>
  <r>
    <x v="77"/>
    <x v="75"/>
    <d v="2025-11-08T00:00:00"/>
    <s v="BH2374245"/>
    <m/>
    <m/>
    <s v="A HÙNG CTY, CK 20%"/>
    <n v="119066"/>
    <n v="23813"/>
    <n v="7620.24"/>
    <n v="102873.24"/>
    <s v="Bán hàng"/>
    <m/>
    <m/>
    <n v="0"/>
    <n v="102873.24"/>
    <n v="0"/>
    <n v="102873.24"/>
    <d v="2025-11-08T00:00:00"/>
    <m/>
    <d v="2025-11-08T00:00:00"/>
    <n v="0"/>
    <m/>
    <s v=""/>
    <s v=""/>
    <d v="2025-11-08T00:00:00"/>
    <d v="1899-12-30T00:00:00"/>
    <m/>
    <m/>
    <x v="76"/>
    <x v="75"/>
  </r>
  <r>
    <x v="78"/>
    <x v="73"/>
    <m/>
    <m/>
    <m/>
    <m/>
    <s v="OPN"/>
    <m/>
    <m/>
    <m/>
    <n v="1525344"/>
    <s v="Tồn đầu kỳ"/>
    <d v="2025-03-20T00:00:00"/>
    <s v="BC2503/0038"/>
    <n v="1525344"/>
    <n v="0"/>
    <n v="1525344"/>
    <n v="0"/>
    <d v="1899-12-30T00:00:00"/>
    <m/>
    <d v="1899-12-30T00:00:00"/>
    <n v="0"/>
    <m/>
    <s v=""/>
    <s v="Đã thanh toán"/>
    <d v="1899-12-30T00:00:00"/>
    <d v="2025-03-20T00:00:00"/>
    <m/>
    <m/>
    <x v="77"/>
    <x v="76"/>
  </r>
  <r>
    <x v="78"/>
    <x v="73"/>
    <d v="2025-01-02T00:00:00"/>
    <s v="BH2319468"/>
    <d v="2025-01-02T00:00:00"/>
    <s v="00000103"/>
    <s v="EASYMART 136 Hồ Tùng Mậu, Bắc Từ Liêm, HN"/>
    <n v="2306388"/>
    <n v="0"/>
    <n v="184511"/>
    <n v="2490899"/>
    <s v="Bán hàng"/>
    <d v="2025-03-20T00:00:00"/>
    <s v="BC2503/0038"/>
    <n v="0"/>
    <n v="2490899"/>
    <n v="2490899"/>
    <n v="0"/>
    <d v="2025-01-02T00:00:00"/>
    <m/>
    <d v="2025-01-02T00:00:00"/>
    <n v="0"/>
    <m/>
    <s v=""/>
    <s v="Đã thanh toán"/>
    <d v="2025-01-02T00:00:00"/>
    <d v="2025-03-20T00:00:00"/>
    <m/>
    <m/>
    <x v="77"/>
    <x v="76"/>
  </r>
  <r>
    <x v="78"/>
    <x v="73"/>
    <d v="2025-01-02T00:00:00"/>
    <s v="BH2319469"/>
    <d v="2025-01-02T00:00:00"/>
    <s v="00000104"/>
    <s v="Easymart Mipec Rubik 360"/>
    <n v="693203"/>
    <n v="0"/>
    <n v="55456"/>
    <n v="748659"/>
    <s v="Bán hàng"/>
    <d v="2025-03-20T00:00:00"/>
    <s v="BC2503/0038"/>
    <n v="0"/>
    <n v="748659"/>
    <n v="748659"/>
    <n v="0"/>
    <d v="2025-01-02T00:00:00"/>
    <m/>
    <d v="2025-01-02T00:00:00"/>
    <n v="0"/>
    <m/>
    <s v=""/>
    <s v="Đã thanh toán"/>
    <d v="2025-01-02T00:00:00"/>
    <d v="2025-03-20T00:00:00"/>
    <m/>
    <m/>
    <x v="77"/>
    <x v="76"/>
  </r>
  <r>
    <x v="78"/>
    <x v="73"/>
    <d v="2025-01-03T00:00:00"/>
    <s v="HBTL2311/4274"/>
    <m/>
    <m/>
    <s v="Hàng Trả - Easymart Mipec Rubik 360 - easymartE05"/>
    <m/>
    <n v="0"/>
    <n v="0"/>
    <n v="1043248"/>
    <s v="Hàng trả"/>
    <d v="2025-03-20T00:00:00"/>
    <s v="BC2503/0038"/>
    <n v="0"/>
    <n v="-1043248"/>
    <n v="-1043248"/>
    <n v="0"/>
    <d v="2025-01-03T00:00:00"/>
    <m/>
    <d v="2025-01-03T00:00:00"/>
    <n v="0"/>
    <m/>
    <s v=""/>
    <s v="Đã thanh toán"/>
    <d v="2025-01-03T00:00:00"/>
    <d v="2025-03-20T00:00:00"/>
    <m/>
    <m/>
    <x v="77"/>
    <x v="76"/>
  </r>
  <r>
    <x v="78"/>
    <x v="73"/>
    <d v="2025-01-08T00:00:00"/>
    <s v="BH2319722"/>
    <d v="2025-01-08T00:00:00"/>
    <s v="00001892"/>
    <s v="Easymart Mipec Rubik 360"/>
    <n v="1505690"/>
    <n v="0"/>
    <n v="120455"/>
    <n v="1626145"/>
    <s v="Bán hàng"/>
    <d v="2025-03-20T00:00:00"/>
    <s v="BC2503/0038"/>
    <n v="0"/>
    <n v="1626145"/>
    <n v="1626145"/>
    <n v="0"/>
    <d v="2025-01-08T00:00:00"/>
    <m/>
    <d v="2025-01-08T00:00:00"/>
    <n v="0"/>
    <m/>
    <s v=""/>
    <s v="Đã thanh toán"/>
    <d v="2025-01-08T00:00:00"/>
    <d v="2025-03-20T00:00:00"/>
    <m/>
    <m/>
    <x v="77"/>
    <x v="76"/>
  </r>
  <r>
    <x v="78"/>
    <x v="73"/>
    <d v="2025-01-08T00:00:00"/>
    <s v="BH2319723"/>
    <d v="2025-01-08T00:00:00"/>
    <s v="00001893"/>
    <s v="EASYMART 136 Hồ Tùng Mậu, Bắc Từ Liêm, HN"/>
    <n v="971800"/>
    <n v="0"/>
    <n v="77744"/>
    <n v="1049544"/>
    <s v="Bán hàng"/>
    <d v="2025-03-20T00:00:00"/>
    <s v="BC2503/0038"/>
    <n v="0"/>
    <n v="1049544"/>
    <n v="1049544"/>
    <n v="0"/>
    <d v="2025-01-08T00:00:00"/>
    <m/>
    <d v="2025-01-08T00:00:00"/>
    <n v="0"/>
    <m/>
    <s v=""/>
    <s v="Đã thanh toán"/>
    <d v="2025-01-08T00:00:00"/>
    <d v="2025-03-20T00:00:00"/>
    <m/>
    <m/>
    <x v="77"/>
    <x v="76"/>
  </r>
  <r>
    <x v="78"/>
    <x v="73"/>
    <d v="2025-01-17T00:00:00"/>
    <s v="BH2320137"/>
    <d v="2025-01-17T00:00:00"/>
    <s v="00004739"/>
    <s v="EASYMART The Terra An Hưng, Hà Đông, HN"/>
    <n v="507735"/>
    <n v="0"/>
    <n v="40619"/>
    <n v="548354"/>
    <s v="Bán hàng"/>
    <d v="2025-03-20T00:00:00"/>
    <s v="BC2503/0038"/>
    <n v="0"/>
    <n v="548354"/>
    <n v="548354"/>
    <n v="0"/>
    <d v="2025-01-17T00:00:00"/>
    <m/>
    <d v="2025-01-17T00:00:00"/>
    <n v="0"/>
    <m/>
    <s v=""/>
    <s v="Đã thanh toán"/>
    <d v="2025-01-17T00:00:00"/>
    <d v="2025-03-20T00:00:00"/>
    <m/>
    <m/>
    <x v="77"/>
    <x v="76"/>
  </r>
  <r>
    <x v="78"/>
    <x v="73"/>
    <d v="2025-01-17T00:00:00"/>
    <s v="BH2320138"/>
    <d v="2025-01-17T00:00:00"/>
    <s v="00004740"/>
    <s v="EASYMART 136 Hồ Tùng Mậu, Bắc Từ Liêm, HN"/>
    <n v="3688715"/>
    <n v="0"/>
    <n v="295097"/>
    <n v="3983812"/>
    <s v="Bán hàng"/>
    <d v="2025-03-20T00:00:00"/>
    <s v="BC2503/0038"/>
    <n v="0"/>
    <n v="3983812"/>
    <n v="3983812"/>
    <n v="0"/>
    <d v="2025-01-17T00:00:00"/>
    <m/>
    <d v="2025-01-17T00:00:00"/>
    <n v="0"/>
    <m/>
    <s v=""/>
    <s v="Đã thanh toán"/>
    <d v="2025-01-17T00:00:00"/>
    <d v="2025-03-20T00:00:00"/>
    <m/>
    <m/>
    <x v="77"/>
    <x v="76"/>
  </r>
  <r>
    <x v="78"/>
    <x v="73"/>
    <d v="2025-01-17T00:00:00"/>
    <s v="BH2320139"/>
    <d v="2025-01-17T00:00:00"/>
    <s v="00004741"/>
    <s v="Easymart Mipec Rubik 360"/>
    <n v="1558707"/>
    <n v="0"/>
    <n v="124697"/>
    <n v="1683404"/>
    <s v="Bán hàng"/>
    <d v="2025-03-20T00:00:00"/>
    <s v="BC2503/0038"/>
    <n v="0"/>
    <n v="1683404"/>
    <n v="1683404"/>
    <n v="0"/>
    <d v="2025-01-17T00:00:00"/>
    <m/>
    <d v="2025-01-17T00:00:00"/>
    <n v="0"/>
    <m/>
    <s v=""/>
    <s v="Đã thanh toán"/>
    <d v="2025-01-17T00:00:00"/>
    <d v="2025-03-20T00:00:00"/>
    <m/>
    <m/>
    <x v="77"/>
    <x v="76"/>
  </r>
  <r>
    <x v="78"/>
    <x v="73"/>
    <d v="2025-01-19T00:00:00"/>
    <s v="HBTL25010380"/>
    <m/>
    <m/>
    <s v="Hàng Trả - Easymart Mipec Rubik 360 - easymartE05"/>
    <n v="0"/>
    <n v="0"/>
    <n v="0"/>
    <n v="384912"/>
    <s v="Hàng trả"/>
    <d v="2025-03-20T00:00:00"/>
    <s v="BC2503/0038"/>
    <n v="0"/>
    <n v="-384912"/>
    <n v="-384912"/>
    <n v="0"/>
    <d v="2025-01-19T00:00:00"/>
    <m/>
    <d v="2025-01-19T00:00:00"/>
    <n v="0"/>
    <m/>
    <s v=""/>
    <s v="Đã thanh toán"/>
    <d v="2025-01-19T00:00:00"/>
    <d v="2025-03-20T00:00:00"/>
    <m/>
    <m/>
    <x v="77"/>
    <x v="76"/>
  </r>
  <r>
    <x v="78"/>
    <x v="73"/>
    <d v="2025-01-19T00:00:00"/>
    <s v="HBTL25010740"/>
    <m/>
    <m/>
    <s v="Hàng trả - E05 Mipec Rubik 360 - EasymartE05"/>
    <n v="0"/>
    <n v="0"/>
    <n v="0"/>
    <n v="384912"/>
    <s v="Hàng trả"/>
    <d v="2025-03-20T00:00:00"/>
    <s v="BC2503/0038"/>
    <n v="0"/>
    <n v="-384912"/>
    <n v="-384912"/>
    <n v="0"/>
    <d v="2025-01-19T00:00:00"/>
    <m/>
    <d v="2025-01-19T00:00:00"/>
    <n v="0"/>
    <m/>
    <s v=""/>
    <s v="Đã thanh toán"/>
    <d v="2025-01-19T00:00:00"/>
    <d v="2025-03-20T00:00:00"/>
    <m/>
    <m/>
    <x v="77"/>
    <x v="76"/>
  </r>
  <r>
    <x v="78"/>
    <x v="73"/>
    <d v="2025-02-04T00:00:00"/>
    <s v="HBTL25010908"/>
    <m/>
    <m/>
    <s v="Hàng Trả - EASYMART 136 Hồ Tùng Mậu, Bắc Từ Liêm, HN - easymartE04"/>
    <n v="0"/>
    <n v="0"/>
    <n v="0"/>
    <n v="230947"/>
    <s v="Hàng trả"/>
    <d v="2025-03-20T00:00:00"/>
    <s v="BC2503/0038"/>
    <n v="0"/>
    <n v="-230947"/>
    <n v="-230947"/>
    <n v="0"/>
    <d v="2025-02-04T00:00:00"/>
    <m/>
    <d v="2025-02-04T00:00:00"/>
    <n v="0"/>
    <m/>
    <s v=""/>
    <s v="Đã thanh toán"/>
    <d v="2025-02-04T00:00:00"/>
    <d v="2025-03-20T00:00:00"/>
    <m/>
    <m/>
    <x v="77"/>
    <x v="76"/>
  </r>
  <r>
    <x v="78"/>
    <x v="73"/>
    <d v="2025-02-05T00:00:00"/>
    <s v="BH2320662"/>
    <d v="2025-02-05T00:00:00"/>
    <s v="00007132"/>
    <s v="EASYMART 136 Hồ Tùng Mậu, Bắc Từ Liêm, HN"/>
    <n v="1815220"/>
    <n v="0"/>
    <n v="145218"/>
    <n v="1960438"/>
    <s v="Bán hàng"/>
    <d v="2025-03-20T00:00:00"/>
    <s v="BC2503/0038"/>
    <n v="0"/>
    <n v="1960438"/>
    <n v="1960438"/>
    <n v="0"/>
    <d v="2025-02-05T00:00:00"/>
    <m/>
    <d v="2025-02-05T00:00:00"/>
    <n v="0"/>
    <m/>
    <s v=""/>
    <s v="Đã thanh toán"/>
    <d v="2025-02-05T00:00:00"/>
    <d v="2025-03-20T00:00:00"/>
    <m/>
    <m/>
    <x v="77"/>
    <x v="76"/>
  </r>
  <r>
    <x v="78"/>
    <x v="73"/>
    <d v="2025-02-06T00:00:00"/>
    <s v="HBTL25010739"/>
    <m/>
    <m/>
    <s v="Hàng trả - E06 Terra An Hưng - easymartE06"/>
    <n v="0"/>
    <n v="0"/>
    <n v="0"/>
    <n v="874786"/>
    <s v="Hàng trả"/>
    <d v="2025-03-20T00:00:00"/>
    <s v="BC2503/0038"/>
    <n v="0"/>
    <n v="-874786"/>
    <n v="-874786"/>
    <n v="0"/>
    <d v="2025-02-06T00:00:00"/>
    <m/>
    <d v="2025-02-06T00:00:00"/>
    <n v="0"/>
    <m/>
    <s v=""/>
    <s v="Đã thanh toán"/>
    <d v="2025-02-06T00:00:00"/>
    <d v="2025-03-20T00:00:00"/>
    <m/>
    <m/>
    <x v="77"/>
    <x v="76"/>
  </r>
  <r>
    <x v="78"/>
    <x v="73"/>
    <d v="2025-02-21T00:00:00"/>
    <s v="BH2321103"/>
    <d v="2025-02-21T00:00:00"/>
    <s v="00012316"/>
    <s v="EASYMART 136 Hồ Tùng Mậu, Bắc Từ Liêm, HN"/>
    <n v="1512448"/>
    <n v="0"/>
    <n v="120996"/>
    <n v="1633444"/>
    <s v="Bán hàng"/>
    <d v="2025-03-20T00:00:00"/>
    <s v="BC2503/0038"/>
    <n v="0"/>
    <n v="1633444"/>
    <n v="1633444"/>
    <n v="0"/>
    <d v="2025-02-21T00:00:00"/>
    <m/>
    <d v="2025-02-21T00:00:00"/>
    <n v="0"/>
    <m/>
    <s v=""/>
    <s v="Đã thanh toán"/>
    <d v="2025-02-21T00:00:00"/>
    <d v="2025-03-20T00:00:00"/>
    <m/>
    <m/>
    <x v="77"/>
    <x v="76"/>
  </r>
  <r>
    <x v="78"/>
    <x v="73"/>
    <d v="2025-02-26T00:00:00"/>
    <s v="BH2321225"/>
    <d v="2025-02-26T00:00:00"/>
    <s v="00012719"/>
    <s v="EASYMART 136 Hồ Tùng Mậu, Bắc Từ Liêm, HN"/>
    <n v="1261615"/>
    <n v="0"/>
    <n v="100929"/>
    <n v="1362544"/>
    <s v="Bán hàng"/>
    <d v="2025-03-20T00:00:00"/>
    <s v="BC2503/0038"/>
    <n v="0"/>
    <n v="1362544"/>
    <n v="1362544"/>
    <n v="0"/>
    <d v="2025-02-26T00:00:00"/>
    <m/>
    <d v="2025-02-26T00:00:00"/>
    <n v="0"/>
    <m/>
    <s v=""/>
    <s v="Đã thanh toán"/>
    <d v="2025-02-26T00:00:00"/>
    <d v="2025-03-20T00:00:00"/>
    <m/>
    <m/>
    <x v="77"/>
    <x v="76"/>
  </r>
  <r>
    <x v="78"/>
    <x v="73"/>
    <d v="2025-02-26T00:00:00"/>
    <s v="BH2321226"/>
    <d v="2025-02-26T00:00:00"/>
    <s v="00012720"/>
    <s v="Easymart Mipec Rubik 360"/>
    <n v="1458820"/>
    <n v="0"/>
    <n v="116706"/>
    <n v="1575526"/>
    <s v="Bán hàng"/>
    <d v="2025-03-20T00:00:00"/>
    <s v="BC2503/0038"/>
    <n v="0"/>
    <n v="1575526"/>
    <n v="1575526"/>
    <n v="0"/>
    <d v="2025-02-26T00:00:00"/>
    <m/>
    <d v="2025-02-26T00:00:00"/>
    <n v="0"/>
    <m/>
    <s v=""/>
    <s v="Đã thanh toán"/>
    <d v="2025-02-26T00:00:00"/>
    <d v="2025-03-20T00:00:00"/>
    <m/>
    <m/>
    <x v="77"/>
    <x v="76"/>
  </r>
  <r>
    <x v="78"/>
    <x v="73"/>
    <d v="2025-02-28T00:00:00"/>
    <s v="HBTL25010519"/>
    <m/>
    <m/>
    <s v="Hàng Trả - Easymart Mipec Rubik 360 - easymartE05"/>
    <n v="0"/>
    <n v="0"/>
    <n v="0"/>
    <n v="104060"/>
    <s v="Hàng trả"/>
    <d v="2025-03-20T00:00:00"/>
    <s v="BC2503/0038"/>
    <n v="0"/>
    <n v="-104060"/>
    <n v="-104060"/>
    <n v="0"/>
    <d v="2025-02-28T00:00:00"/>
    <m/>
    <d v="2025-02-28T00:00:00"/>
    <n v="0"/>
    <m/>
    <s v=""/>
    <s v="Đã thanh toán"/>
    <d v="2025-02-28T00:00:00"/>
    <d v="2025-03-20T00:00:00"/>
    <m/>
    <m/>
    <x v="77"/>
    <x v="76"/>
  </r>
  <r>
    <x v="78"/>
    <x v="73"/>
    <d v="2025-02-28T00:00:00"/>
    <s v="HBTL25010528"/>
    <m/>
    <m/>
    <s v="Hàng Trả - EASYMART 136 Hồ Tùng Mậu, Bắc Từ Liêm, HN - easymartE04"/>
    <n v="0"/>
    <n v="0"/>
    <n v="0"/>
    <n v="153116"/>
    <s v="Hàng trả"/>
    <d v="2025-03-20T00:00:00"/>
    <s v="BC2503/0038"/>
    <n v="0"/>
    <n v="-153116"/>
    <n v="-153116"/>
    <n v="0"/>
    <d v="2025-02-28T00:00:00"/>
    <m/>
    <d v="2025-02-28T00:00:00"/>
    <n v="0"/>
    <m/>
    <s v=""/>
    <s v="Đã thanh toán"/>
    <d v="2025-02-28T00:00:00"/>
    <d v="2025-03-20T00:00:00"/>
    <m/>
    <m/>
    <x v="77"/>
    <x v="76"/>
  </r>
  <r>
    <x v="78"/>
    <x v="73"/>
    <d v="2025-02-28T00:00:00"/>
    <s v="HBTL25010741"/>
    <m/>
    <m/>
    <s v="Hàng trả - Easymart mipec Rubik 360 - EasymartE05"/>
    <n v="0"/>
    <n v="0"/>
    <n v="0"/>
    <n v="115281"/>
    <s v="Hàng trả"/>
    <d v="2025-03-20T00:00:00"/>
    <s v="BC2503/0038"/>
    <n v="0"/>
    <n v="-115281"/>
    <n v="-115281"/>
    <n v="0"/>
    <d v="2025-02-28T00:00:00"/>
    <m/>
    <d v="2025-02-28T00:00:00"/>
    <n v="0"/>
    <m/>
    <s v=""/>
    <s v="Đã thanh toán"/>
    <d v="2025-02-28T00:00:00"/>
    <d v="2025-03-20T00:00:00"/>
    <m/>
    <m/>
    <x v="77"/>
    <x v="76"/>
  </r>
  <r>
    <x v="78"/>
    <x v="73"/>
    <d v="2025-03-03T00:00:00"/>
    <s v="HBTL25010559"/>
    <m/>
    <m/>
    <s v="Hàng Trả - EASYMART The Terra An Hưng, Hà Đông, HN - easymartE06"/>
    <n v="0"/>
    <n v="0"/>
    <n v="0"/>
    <n v="109671"/>
    <s v="Hàng trả"/>
    <d v="2025-04-21T00:00:00"/>
    <s v="BC2504/0027"/>
    <n v="0"/>
    <n v="-109671"/>
    <n v="-109671"/>
    <n v="0"/>
    <d v="2025-03-03T00:00:00"/>
    <m/>
    <d v="2025-03-03T00:00:00"/>
    <n v="0"/>
    <m/>
    <s v=""/>
    <s v="Đã thanh toán"/>
    <d v="2025-03-03T00:00:00"/>
    <d v="2025-04-21T00:00:00"/>
    <m/>
    <m/>
    <x v="77"/>
    <x v="76"/>
  </r>
  <r>
    <x v="78"/>
    <x v="73"/>
    <d v="2025-03-12T00:00:00"/>
    <s v="BH2321609"/>
    <d v="2025-03-12T00:00:00"/>
    <s v="00015976"/>
    <s v="Easymart Mipec Rubik 360"/>
    <n v="929670"/>
    <n v="0"/>
    <n v="74374"/>
    <n v="1004044"/>
    <s v="Bán hàng"/>
    <d v="2025-04-21T00:00:00"/>
    <s v="BC2504/0027"/>
    <n v="0"/>
    <n v="1004044"/>
    <n v="1004044"/>
    <n v="0"/>
    <d v="2025-03-12T00:00:00"/>
    <m/>
    <d v="2025-03-12T00:00:00"/>
    <n v="0"/>
    <m/>
    <s v=""/>
    <s v="Đã thanh toán"/>
    <d v="2025-03-12T00:00:00"/>
    <d v="2025-04-21T00:00:00"/>
    <m/>
    <m/>
    <x v="77"/>
    <x v="76"/>
  </r>
  <r>
    <x v="78"/>
    <x v="73"/>
    <d v="2025-03-12T00:00:00"/>
    <s v="BH2321611"/>
    <d v="2025-03-12T00:00:00"/>
    <s v="00015978"/>
    <s v="EASYMART 136 Hồ Tùng Mậu, Bắc Từ Liêm, HN"/>
    <n v="2082080"/>
    <n v="0"/>
    <n v="166566"/>
    <n v="2248646"/>
    <s v="Bán hàng"/>
    <d v="2025-04-21T00:00:00"/>
    <s v="BC2504/0027"/>
    <n v="0"/>
    <n v="2248646"/>
    <n v="2248646"/>
    <n v="0"/>
    <d v="2025-03-12T00:00:00"/>
    <m/>
    <d v="2025-03-12T00:00:00"/>
    <n v="0"/>
    <m/>
    <s v=""/>
    <s v="Đã thanh toán"/>
    <d v="2025-03-12T00:00:00"/>
    <d v="2025-04-21T00:00:00"/>
    <m/>
    <m/>
    <x v="77"/>
    <x v="76"/>
  </r>
  <r>
    <x v="78"/>
    <x v="73"/>
    <d v="2025-03-12T00:00:00"/>
    <s v="BH2321612"/>
    <d v="2025-03-12T00:00:00"/>
    <s v="00015979"/>
    <s v="EASYMART The Terra An Hưng, Hà Đông, HN"/>
    <n v="1729610"/>
    <n v="0"/>
    <n v="138369"/>
    <n v="1867979"/>
    <s v="Bán hàng"/>
    <d v="2025-04-21T00:00:00"/>
    <s v="BC2504/0027"/>
    <n v="0"/>
    <n v="1867979"/>
    <n v="1867979"/>
    <n v="0"/>
    <d v="2025-03-12T00:00:00"/>
    <m/>
    <d v="2025-03-12T00:00:00"/>
    <n v="0"/>
    <m/>
    <s v=""/>
    <s v="Đã thanh toán"/>
    <d v="2025-03-12T00:00:00"/>
    <d v="2025-04-21T00:00:00"/>
    <m/>
    <m/>
    <x v="77"/>
    <x v="76"/>
  </r>
  <r>
    <x v="78"/>
    <x v="73"/>
    <d v="2025-03-19T00:00:00"/>
    <s v="BH2321892"/>
    <d v="2025-03-19T00:00:00"/>
    <s v="00017496"/>
    <s v="EASYMART S2.03 VINHOME SMARTCITY + CK CỐ ĐỊNH 4% + 10% ĐƠN KHAI TRƯƠNG"/>
    <n v="1970485"/>
    <n v="197049"/>
    <n v="141875"/>
    <n v="1915311"/>
    <s v="Bán hàng"/>
    <d v="2025-04-21T00:00:00"/>
    <s v="BC2504/0027"/>
    <n v="0"/>
    <n v="1915311"/>
    <n v="1915311"/>
    <n v="0"/>
    <d v="2025-03-19T00:00:00"/>
    <m/>
    <d v="2025-03-19T00:00:00"/>
    <n v="0"/>
    <m/>
    <s v=""/>
    <s v="Đã thanh toán"/>
    <d v="2025-03-19T00:00:00"/>
    <d v="2025-04-21T00:00:00"/>
    <m/>
    <m/>
    <x v="77"/>
    <x v="76"/>
  </r>
  <r>
    <x v="78"/>
    <x v="73"/>
    <d v="2025-03-21T00:00:00"/>
    <s v="HBTL25010730"/>
    <m/>
    <m/>
    <s v="Hàng Trả - Easymart Mipec Rubik 360 - easymartE05"/>
    <n v="0"/>
    <n v="0"/>
    <n v="0"/>
    <n v="462512"/>
    <s v="Hàng trả"/>
    <d v="2025-04-21T00:00:00"/>
    <s v="BC2504/0027"/>
    <n v="0"/>
    <n v="-462512"/>
    <n v="-462512"/>
    <n v="0"/>
    <d v="2025-03-21T00:00:00"/>
    <m/>
    <d v="2025-03-21T00:00:00"/>
    <n v="0"/>
    <m/>
    <s v=""/>
    <s v="Đã thanh toán"/>
    <d v="2025-03-21T00:00:00"/>
    <d v="2025-04-21T00:00:00"/>
    <m/>
    <m/>
    <x v="77"/>
    <x v="76"/>
  </r>
  <r>
    <x v="78"/>
    <x v="73"/>
    <d v="2025-03-28T00:00:00"/>
    <s v="HBTL25010743"/>
    <m/>
    <m/>
    <s v="Hàng trả - Easymart 136 Hồ Tùng Mậu Goldmark Diamond - easymartE04"/>
    <n v="0"/>
    <n v="0"/>
    <n v="0"/>
    <n v="230947"/>
    <s v="Hàng trả"/>
    <d v="2025-04-21T00:00:00"/>
    <s v="BC2504/0027"/>
    <n v="0"/>
    <n v="-230947"/>
    <n v="-230947"/>
    <n v="0"/>
    <d v="2025-03-28T00:00:00"/>
    <m/>
    <d v="2025-03-28T00:00:00"/>
    <n v="0"/>
    <m/>
    <s v=""/>
    <s v="Đã thanh toán"/>
    <d v="2025-03-28T00:00:00"/>
    <d v="2025-04-21T00:00:00"/>
    <m/>
    <m/>
    <x v="77"/>
    <x v="76"/>
  </r>
  <r>
    <x v="78"/>
    <x v="73"/>
    <d v="2025-03-29T00:00:00"/>
    <s v="BH2322130"/>
    <d v="2025-03-29T00:00:00"/>
    <s v="00020507"/>
    <s v="EASYMART 136 Hồ Tùng Mậu, Bắc Từ Liêm, HN"/>
    <n v="1789875"/>
    <n v="0"/>
    <n v="143190"/>
    <n v="1933065"/>
    <s v="Bán hàng"/>
    <d v="2025-04-21T00:00:00"/>
    <s v="BC2504/0027"/>
    <n v="0"/>
    <n v="1933065"/>
    <n v="1933065"/>
    <n v="0"/>
    <d v="2025-03-29T00:00:00"/>
    <m/>
    <d v="2025-03-29T00:00:00"/>
    <n v="0"/>
    <m/>
    <s v=""/>
    <s v="Đã thanh toán"/>
    <d v="2025-03-29T00:00:00"/>
    <d v="2025-04-21T00:00:00"/>
    <m/>
    <m/>
    <x v="77"/>
    <x v="76"/>
  </r>
  <r>
    <x v="78"/>
    <x v="73"/>
    <d v="2025-03-29T00:00:00"/>
    <s v="BH2322131"/>
    <d v="2025-03-29T00:00:00"/>
    <s v="00020508"/>
    <s v="Easymart Mipec Rubik 360"/>
    <n v="1836105"/>
    <n v="0"/>
    <n v="146888"/>
    <n v="1982993"/>
    <s v="Bán hàng"/>
    <d v="2025-04-21T00:00:00"/>
    <s v="BC2504/0027"/>
    <n v="0"/>
    <n v="1982993"/>
    <n v="1982993"/>
    <n v="0"/>
    <d v="2025-03-29T00:00:00"/>
    <m/>
    <d v="2025-03-29T00:00:00"/>
    <n v="0"/>
    <m/>
    <s v=""/>
    <s v="Đã thanh toán"/>
    <d v="2025-03-29T00:00:00"/>
    <d v="2025-04-21T00:00:00"/>
    <m/>
    <m/>
    <x v="77"/>
    <x v="76"/>
  </r>
  <r>
    <x v="78"/>
    <x v="73"/>
    <d v="2025-04-01T00:00:00"/>
    <s v="BH2322156"/>
    <d v="2025-04-01T00:00:00"/>
    <s v="00020593"/>
    <s v="EASYMART The Terra An Hưng, Hà Đông, HN"/>
    <n v="593345"/>
    <n v="0"/>
    <n v="47468"/>
    <n v="640813"/>
    <s v="Bán hàng"/>
    <d v="2025-05-20T00:00:00"/>
    <s v="BC2505/0014"/>
    <n v="0"/>
    <n v="640813"/>
    <n v="640813"/>
    <n v="0"/>
    <d v="2025-04-01T00:00:00"/>
    <m/>
    <d v="2025-04-01T00:00:00"/>
    <n v="0"/>
    <m/>
    <s v=""/>
    <s v="Đã thanh toán"/>
    <d v="2025-04-01T00:00:00"/>
    <d v="2025-05-20T00:00:00"/>
    <m/>
    <m/>
    <x v="77"/>
    <x v="76"/>
  </r>
  <r>
    <x v="78"/>
    <x v="73"/>
    <d v="2025-04-04T00:00:00"/>
    <s v="HBTL25011138"/>
    <m/>
    <m/>
    <s v="Hàng Trả - Easymart Mipec Rubik 360 - easymartE05"/>
    <n v="0"/>
    <n v="0"/>
    <n v="0"/>
    <n v="230563"/>
    <s v="Hàng trả"/>
    <d v="2025-05-20T00:00:00"/>
    <s v="BC2505/0014"/>
    <n v="0"/>
    <n v="-230563"/>
    <n v="-230563"/>
    <n v="0"/>
    <d v="2025-04-04T00:00:00"/>
    <m/>
    <d v="2025-04-04T00:00:00"/>
    <n v="0"/>
    <m/>
    <s v=""/>
    <s v="Đã thanh toán"/>
    <d v="2025-04-04T00:00:00"/>
    <d v="2025-05-20T00:00:00"/>
    <m/>
    <m/>
    <x v="77"/>
    <x v="76"/>
  </r>
  <r>
    <x v="78"/>
    <x v="73"/>
    <d v="2025-04-09T00:00:00"/>
    <s v="BH2322475"/>
    <d v="2025-04-09T00:00:00"/>
    <s v="00022232"/>
    <s v="EASYMART The Terra An Hưng, Hà Đông, HN"/>
    <n v="929670"/>
    <n v="0"/>
    <n v="74374"/>
    <n v="1004044"/>
    <s v="Bán hàng"/>
    <d v="2025-05-20T00:00:00"/>
    <s v="BC2505/0014"/>
    <n v="0"/>
    <n v="1004044"/>
    <n v="1004044"/>
    <n v="0"/>
    <d v="2025-04-09T00:00:00"/>
    <m/>
    <d v="2025-04-09T00:00:00"/>
    <n v="0"/>
    <m/>
    <s v=""/>
    <s v="Đã thanh toán"/>
    <d v="2025-04-09T00:00:00"/>
    <d v="2025-05-20T00:00:00"/>
    <m/>
    <m/>
    <x v="77"/>
    <x v="76"/>
  </r>
  <r>
    <x v="78"/>
    <x v="73"/>
    <d v="2025-04-09T00:00:00"/>
    <s v="BH2322476"/>
    <d v="2025-04-09T00:00:00"/>
    <s v="00022234"/>
    <s v="EASYMART 136 Hồ Tùng Mậu, Bắc Từ Liêm, HN"/>
    <n v="1176844"/>
    <n v="0"/>
    <n v="94148"/>
    <n v="1270992"/>
    <s v="Bán hàng"/>
    <d v="2025-05-20T00:00:00"/>
    <s v="BC2505/0014"/>
    <n v="0"/>
    <n v="1270992"/>
    <n v="1270992"/>
    <n v="0"/>
    <d v="2025-04-09T00:00:00"/>
    <m/>
    <d v="2025-04-09T00:00:00"/>
    <n v="0"/>
    <m/>
    <s v=""/>
    <s v="Đã thanh toán"/>
    <d v="2025-04-09T00:00:00"/>
    <d v="2025-05-20T00:00:00"/>
    <m/>
    <m/>
    <x v="77"/>
    <x v="76"/>
  </r>
  <r>
    <x v="78"/>
    <x v="73"/>
    <d v="2025-04-09T00:00:00"/>
    <s v="BH2322477"/>
    <d v="2025-04-09T00:00:00"/>
    <s v="00022235"/>
    <s v="EASYMART S2.03 VINHOME SMARTCITY"/>
    <n v="1347225"/>
    <n v="0"/>
    <n v="107778"/>
    <n v="1455003"/>
    <s v="Bán hàng"/>
    <d v="2025-05-20T00:00:00"/>
    <s v="BC2505/0014"/>
    <n v="0"/>
    <n v="1455003"/>
    <n v="1455003"/>
    <n v="0"/>
    <d v="2025-04-09T00:00:00"/>
    <m/>
    <d v="2025-04-09T00:00:00"/>
    <n v="0"/>
    <m/>
    <s v=""/>
    <s v="Đã thanh toán"/>
    <d v="2025-04-09T00:00:00"/>
    <d v="2025-05-20T00:00:00"/>
    <m/>
    <m/>
    <x v="77"/>
    <x v="76"/>
  </r>
  <r>
    <x v="78"/>
    <x v="73"/>
    <d v="2025-04-10T00:00:00"/>
    <s v="BH2322491"/>
    <d v="2025-04-10T00:00:00"/>
    <s v="00023006"/>
    <s v="Easymart Mipec Rubik 360"/>
    <n v="352470"/>
    <n v="0"/>
    <n v="28198"/>
    <n v="380668"/>
    <s v="Bán hàng"/>
    <d v="2025-05-20T00:00:00"/>
    <s v="BC2505/0014"/>
    <n v="0"/>
    <n v="380668"/>
    <n v="380668"/>
    <n v="0"/>
    <d v="2025-04-10T00:00:00"/>
    <m/>
    <d v="2025-04-10T00:00:00"/>
    <n v="0"/>
    <m/>
    <s v=""/>
    <s v="Đã thanh toán"/>
    <d v="2025-04-10T00:00:00"/>
    <d v="2025-05-20T00:00:00"/>
    <m/>
    <m/>
    <x v="77"/>
    <x v="76"/>
  </r>
  <r>
    <x v="78"/>
    <x v="73"/>
    <d v="2025-04-16T00:00:00"/>
    <s v="BH2322749"/>
    <d v="2025-04-16T00:00:00"/>
    <s v="00023810"/>
    <s v="EASYMART S2.03 VINHOME SMARTCITY"/>
    <n v="266860"/>
    <n v="0"/>
    <n v="21349"/>
    <n v="288209"/>
    <s v="Bán hàng"/>
    <d v="2025-05-20T00:00:00"/>
    <s v="BC2505/0014"/>
    <n v="0"/>
    <n v="288209"/>
    <n v="288209"/>
    <n v="0"/>
    <d v="2025-04-16T00:00:00"/>
    <m/>
    <d v="2025-04-16T00:00:00"/>
    <n v="0"/>
    <m/>
    <s v=""/>
    <s v="Đã thanh toán"/>
    <d v="2025-04-16T00:00:00"/>
    <d v="2025-05-20T00:00:00"/>
    <m/>
    <m/>
    <x v="77"/>
    <x v="76"/>
  </r>
  <r>
    <x v="78"/>
    <x v="73"/>
    <d v="2025-04-16T00:00:00"/>
    <s v="BH2322751"/>
    <d v="2025-04-16T00:00:00"/>
    <s v="00023812"/>
    <s v="EASYMART 136 Hồ Tùng Mậu, Bắc Từ Liêm, HN"/>
    <n v="784752"/>
    <n v="0"/>
    <n v="62780"/>
    <n v="847532"/>
    <s v="Bán hàng"/>
    <d v="2025-05-20T00:00:00"/>
    <s v="BC2505/0014"/>
    <n v="0"/>
    <n v="847532"/>
    <n v="847532"/>
    <n v="0"/>
    <d v="2025-04-16T00:00:00"/>
    <m/>
    <d v="2025-04-16T00:00:00"/>
    <n v="0"/>
    <m/>
    <s v=""/>
    <s v="Đã thanh toán"/>
    <d v="2025-04-16T00:00:00"/>
    <d v="2025-05-20T00:00:00"/>
    <m/>
    <m/>
    <x v="77"/>
    <x v="76"/>
  </r>
  <r>
    <x v="78"/>
    <x v="73"/>
    <d v="2025-04-16T00:00:00"/>
    <s v="BH2322752"/>
    <d v="2025-04-16T00:00:00"/>
    <s v="00023813"/>
    <s v="EASYMART The Terra An Hưng, Hà Đông, HN"/>
    <n v="533080"/>
    <n v="0"/>
    <n v="42646"/>
    <n v="575726"/>
    <s v="Bán hàng"/>
    <d v="2025-05-20T00:00:00"/>
    <s v="BC2505/0014"/>
    <n v="0"/>
    <n v="575726"/>
    <n v="575726"/>
    <n v="0"/>
    <d v="2025-04-16T00:00:00"/>
    <m/>
    <d v="2025-04-16T00:00:00"/>
    <n v="0"/>
    <m/>
    <s v=""/>
    <s v="Đã thanh toán"/>
    <d v="2025-04-16T00:00:00"/>
    <d v="2025-05-20T00:00:00"/>
    <m/>
    <m/>
    <x v="77"/>
    <x v="76"/>
  </r>
  <r>
    <x v="78"/>
    <x v="73"/>
    <d v="2025-04-16T00:00:00"/>
    <s v="BH2322753"/>
    <d v="2025-04-16T00:00:00"/>
    <s v="00023814"/>
    <s v="Easymart Mipec Rubik 360"/>
    <n v="885550"/>
    <n v="0"/>
    <n v="70844"/>
    <n v="956394"/>
    <s v="Bán hàng"/>
    <d v="2025-05-20T00:00:00"/>
    <s v="BC2505/0014"/>
    <n v="0"/>
    <n v="956394"/>
    <n v="956394"/>
    <n v="0"/>
    <d v="2025-04-16T00:00:00"/>
    <m/>
    <d v="2025-04-16T00:00:00"/>
    <n v="0"/>
    <m/>
    <s v=""/>
    <s v="Đã thanh toán"/>
    <d v="2025-04-16T00:00:00"/>
    <d v="2025-05-20T00:00:00"/>
    <m/>
    <m/>
    <x v="77"/>
    <x v="76"/>
  </r>
  <r>
    <x v="78"/>
    <x v="73"/>
    <d v="2025-04-22T00:00:00"/>
    <s v="HBTL25011146"/>
    <m/>
    <m/>
    <s v="Hàng Trả - EASYMART The Terra An Hưng, Hà Đông, HN - phiếu : THN004661 - easymartE06"/>
    <n v="0"/>
    <n v="0"/>
    <n v="0"/>
    <n v="109670"/>
    <s v="Hàng trả"/>
    <d v="2025-05-20T00:00:00"/>
    <s v="BC2505/0014"/>
    <n v="0"/>
    <n v="-109670"/>
    <n v="-109670"/>
    <n v="0"/>
    <d v="2025-04-22T00:00:00"/>
    <m/>
    <d v="2025-04-22T00:00:00"/>
    <n v="0"/>
    <m/>
    <s v=""/>
    <s v="Đã thanh toán"/>
    <d v="2025-04-22T00:00:00"/>
    <d v="2025-05-20T00:00:00"/>
    <m/>
    <m/>
    <x v="77"/>
    <x v="76"/>
  </r>
  <r>
    <x v="78"/>
    <x v="73"/>
    <d v="2025-04-23T00:00:00"/>
    <s v="BH2322963"/>
    <d v="2025-04-23T00:00:00"/>
    <s v="00025379"/>
    <s v="EASYMART The Terra An Hưng, Hà Đông, HN"/>
    <n v="563952"/>
    <n v="0"/>
    <n v="45116"/>
    <n v="609068"/>
    <s v="Bán hàng"/>
    <d v="2025-05-20T00:00:00"/>
    <s v="BC2505/0014"/>
    <n v="0"/>
    <n v="609068"/>
    <n v="609068"/>
    <n v="0"/>
    <d v="2025-04-23T00:00:00"/>
    <m/>
    <d v="2025-04-23T00:00:00"/>
    <n v="0"/>
    <m/>
    <s v=""/>
    <s v="Đã thanh toán"/>
    <d v="2025-04-23T00:00:00"/>
    <d v="2025-05-20T00:00:00"/>
    <m/>
    <m/>
    <x v="77"/>
    <x v="76"/>
  </r>
  <r>
    <x v="78"/>
    <x v="73"/>
    <d v="2025-04-23T00:00:00"/>
    <s v="BH2322964"/>
    <d v="2025-04-23T00:00:00"/>
    <s v="00025380"/>
    <s v="EASYMART 136 Hồ Tùng Mậu, Bắc Từ Liêm, HN"/>
    <n v="1301607"/>
    <n v="0"/>
    <n v="104129"/>
    <n v="1405736"/>
    <s v="Bán hàng"/>
    <d v="2025-05-20T00:00:00"/>
    <s v="BC2505/0014"/>
    <n v="0"/>
    <n v="1405736"/>
    <n v="1405736"/>
    <n v="0"/>
    <d v="2025-04-23T00:00:00"/>
    <m/>
    <d v="2025-04-23T00:00:00"/>
    <n v="0"/>
    <m/>
    <s v=""/>
    <s v="Đã thanh toán"/>
    <d v="2025-04-23T00:00:00"/>
    <d v="2025-05-20T00:00:00"/>
    <m/>
    <m/>
    <x v="77"/>
    <x v="76"/>
  </r>
  <r>
    <x v="78"/>
    <x v="73"/>
    <d v="2025-04-23T00:00:00"/>
    <s v="BH2322965"/>
    <d v="2025-04-23T00:00:00"/>
    <s v="00025381"/>
    <s v="Easymart Mipec Rubik 360"/>
    <n v="352470"/>
    <n v="0"/>
    <n v="28198"/>
    <n v="380668"/>
    <s v="Bán hàng"/>
    <d v="2025-05-20T00:00:00"/>
    <s v="BC2505/0014"/>
    <n v="0"/>
    <n v="380668"/>
    <n v="380668"/>
    <n v="0"/>
    <d v="2025-04-23T00:00:00"/>
    <m/>
    <d v="2025-04-23T00:00:00"/>
    <n v="0"/>
    <m/>
    <s v=""/>
    <s v="Đã thanh toán"/>
    <d v="2025-04-23T00:00:00"/>
    <d v="2025-05-20T00:00:00"/>
    <m/>
    <m/>
    <x v="77"/>
    <x v="76"/>
  </r>
  <r>
    <x v="78"/>
    <x v="73"/>
    <d v="2025-04-23T00:00:00"/>
    <s v="BH2322966"/>
    <d v="2025-04-23T00:00:00"/>
    <s v="00025382"/>
    <s v="EASYMART S2.03 VINHOME SMARTCITY"/>
    <n v="549156"/>
    <n v="0"/>
    <n v="43932"/>
    <n v="593088"/>
    <s v="Bán hàng"/>
    <d v="2025-05-20T00:00:00"/>
    <s v="BC2505/0014"/>
    <n v="0"/>
    <n v="593088"/>
    <n v="593088"/>
    <n v="0"/>
    <d v="2025-04-23T00:00:00"/>
    <m/>
    <d v="2025-04-23T00:00:00"/>
    <n v="0"/>
    <m/>
    <s v=""/>
    <s v="Đã thanh toán"/>
    <d v="2025-04-23T00:00:00"/>
    <d v="2025-05-20T00:00:00"/>
    <m/>
    <m/>
    <x v="77"/>
    <x v="76"/>
  </r>
  <r>
    <x v="78"/>
    <x v="73"/>
    <d v="2025-05-03T00:00:00"/>
    <s v="HBTL25011276"/>
    <m/>
    <m/>
    <s v="Hàng Trả - Easymart Mipec Rubik 360 - phiếu : THN004724 - easymartE05"/>
    <n v="0"/>
    <n v="0"/>
    <n v="0"/>
    <n v="230291"/>
    <s v="Hàng trả"/>
    <d v="2025-05-20T00:00:00"/>
    <s v="BC2505/0014"/>
    <n v="0"/>
    <n v="-230291"/>
    <n v="-230291"/>
    <n v="0"/>
    <d v="2025-05-03T00:00:00"/>
    <m/>
    <d v="2025-05-03T00:00:00"/>
    <n v="0"/>
    <m/>
    <s v=""/>
    <s v="Đã thanh toán"/>
    <d v="2025-05-03T00:00:00"/>
    <d v="2025-05-20T00:00:00"/>
    <m/>
    <m/>
    <x v="77"/>
    <x v="76"/>
  </r>
  <r>
    <x v="78"/>
    <x v="73"/>
    <d v="2025-05-07T00:00:00"/>
    <s v="BH2323394"/>
    <d v="2025-05-07T00:00:00"/>
    <s v="00028336"/>
    <s v="EASYMART The Terra An Hưng, Hà Đông, HN"/>
    <n v="484950"/>
    <n v="0"/>
    <n v="38796"/>
    <n v="523746"/>
    <s v="Bán hàng"/>
    <d v="2025-06-20T00:00:00"/>
    <s v="BC2506/0052"/>
    <n v="0"/>
    <n v="523746"/>
    <n v="523746"/>
    <n v="0"/>
    <d v="2025-05-07T00:00:00"/>
    <m/>
    <d v="2025-05-07T00:00:00"/>
    <n v="0"/>
    <m/>
    <s v=""/>
    <s v="Đã thanh toán"/>
    <d v="2025-05-07T00:00:00"/>
    <d v="2025-06-20T00:00:00"/>
    <m/>
    <m/>
    <x v="77"/>
    <x v="76"/>
  </r>
  <r>
    <x v="78"/>
    <x v="73"/>
    <d v="2025-05-07T00:00:00"/>
    <s v="BH2323395"/>
    <d v="2025-05-07T00:00:00"/>
    <s v="00028337"/>
    <s v="EASYMART 136 Hồ Tùng Mậu, Bắc Từ Liêm, HN"/>
    <n v="974261"/>
    <n v="0"/>
    <n v="77941"/>
    <n v="1052202"/>
    <s v="Bán hàng"/>
    <d v="2025-06-20T00:00:00"/>
    <s v="BC2506/0052"/>
    <n v="0"/>
    <n v="1052202"/>
    <n v="1052202"/>
    <n v="0"/>
    <d v="2025-05-07T00:00:00"/>
    <m/>
    <d v="2025-05-07T00:00:00"/>
    <n v="0"/>
    <m/>
    <s v=""/>
    <s v="Đã thanh toán"/>
    <d v="2025-05-07T00:00:00"/>
    <d v="2025-06-20T00:00:00"/>
    <m/>
    <m/>
    <x v="77"/>
    <x v="76"/>
  </r>
  <r>
    <x v="78"/>
    <x v="73"/>
    <d v="2025-05-07T00:00:00"/>
    <s v="BH2323396"/>
    <d v="2025-05-07T00:00:00"/>
    <s v="00028338"/>
    <s v="Easymart Mipec Rubik 360"/>
    <n v="487660"/>
    <n v="0"/>
    <n v="39013"/>
    <n v="526673"/>
    <s v="Bán hàng"/>
    <d v="2025-06-20T00:00:00"/>
    <s v="BC2506/0052"/>
    <n v="0"/>
    <n v="526673"/>
    <n v="526673"/>
    <n v="0"/>
    <d v="2025-05-07T00:00:00"/>
    <m/>
    <d v="2025-05-07T00:00:00"/>
    <n v="0"/>
    <m/>
    <s v=""/>
    <s v="Đã thanh toán"/>
    <d v="2025-05-07T00:00:00"/>
    <d v="2025-06-20T00:00:00"/>
    <m/>
    <m/>
    <x v="77"/>
    <x v="76"/>
  </r>
  <r>
    <x v="78"/>
    <x v="73"/>
    <d v="2025-05-07T00:00:00"/>
    <s v="BH2323397"/>
    <d v="2025-05-07T00:00:00"/>
    <s v="00028339"/>
    <s v="EASYMART S2.03 VINHOME SMARTCITY"/>
    <n v="502776"/>
    <n v="0"/>
    <n v="40222"/>
    <n v="542998"/>
    <s v="Bán hàng"/>
    <d v="2025-06-20T00:00:00"/>
    <s v="BC2506/0052"/>
    <n v="0"/>
    <n v="542998"/>
    <n v="542998"/>
    <n v="0"/>
    <d v="2025-05-07T00:00:00"/>
    <m/>
    <d v="2025-05-07T00:00:00"/>
    <n v="0"/>
    <m/>
    <s v=""/>
    <s v="Đã thanh toán"/>
    <d v="2025-05-07T00:00:00"/>
    <d v="2025-06-20T00:00:00"/>
    <m/>
    <m/>
    <x v="77"/>
    <x v="76"/>
  </r>
  <r>
    <x v="78"/>
    <x v="73"/>
    <d v="2025-05-20T00:00:00"/>
    <s v="BH2323700"/>
    <d v="2025-05-20T00:00:00"/>
    <s v="00031213"/>
    <s v="EASYMART The Terra An Hưng, Hà Đông, HN"/>
    <n v="717795"/>
    <n v="0"/>
    <n v="57424"/>
    <n v="775219"/>
    <s v="Bán hàng"/>
    <d v="2025-06-20T00:00:00"/>
    <s v="BC2506/0052"/>
    <n v="0"/>
    <n v="775219"/>
    <n v="775219"/>
    <n v="0"/>
    <d v="2025-05-20T00:00:00"/>
    <m/>
    <d v="2025-05-20T00:00:00"/>
    <n v="0"/>
    <m/>
    <s v=""/>
    <s v="Đã thanh toán"/>
    <d v="2025-05-20T00:00:00"/>
    <d v="2025-06-20T00:00:00"/>
    <m/>
    <m/>
    <x v="77"/>
    <x v="76"/>
  </r>
  <r>
    <x v="78"/>
    <x v="73"/>
    <d v="2025-05-20T00:00:00"/>
    <s v="BH2323701"/>
    <d v="2025-05-20T00:00:00"/>
    <s v="00031214"/>
    <s v="EASYMART 136 Hồ Tùng Mậu, Bắc Từ Liêm, HN"/>
    <n v="566310"/>
    <n v="0"/>
    <n v="45305"/>
    <n v="611615"/>
    <s v="Bán hàng"/>
    <d v="2025-06-20T00:00:00"/>
    <s v="BC2506/0052"/>
    <n v="0"/>
    <n v="611615"/>
    <n v="611615"/>
    <n v="0"/>
    <d v="2025-05-20T00:00:00"/>
    <m/>
    <d v="2025-05-20T00:00:00"/>
    <n v="0"/>
    <m/>
    <s v=""/>
    <s v="Đã thanh toán"/>
    <d v="2025-05-20T00:00:00"/>
    <d v="2025-06-20T00:00:00"/>
    <m/>
    <m/>
    <x v="77"/>
    <x v="76"/>
  </r>
  <r>
    <x v="78"/>
    <x v="73"/>
    <d v="2025-05-20T00:00:00"/>
    <s v="BH2323702"/>
    <d v="2025-05-20T00:00:00"/>
    <s v="00031215"/>
    <s v="Easymart Mipec Rubik 360"/>
    <n v="1074195"/>
    <n v="0"/>
    <n v="85936"/>
    <n v="1160131"/>
    <s v="Bán hàng"/>
    <d v="2025-06-20T00:00:00"/>
    <s v="BC2506/0052"/>
    <n v="0"/>
    <n v="1160131"/>
    <n v="1160131"/>
    <n v="0"/>
    <d v="2025-05-20T00:00:00"/>
    <m/>
    <d v="2025-05-20T00:00:00"/>
    <n v="0"/>
    <m/>
    <s v=""/>
    <s v="Đã thanh toán"/>
    <d v="2025-05-20T00:00:00"/>
    <d v="2025-06-20T00:00:00"/>
    <m/>
    <m/>
    <x v="77"/>
    <x v="76"/>
  </r>
  <r>
    <x v="78"/>
    <x v="73"/>
    <d v="2025-05-20T00:00:00"/>
    <s v="BH2323703"/>
    <d v="2025-05-20T00:00:00"/>
    <s v="00031216"/>
    <s v="EASYMART S2.03 VINHOME SMARTCITY"/>
    <n v="896655"/>
    <n v="0"/>
    <n v="71732"/>
    <n v="968387"/>
    <s v="Bán hàng"/>
    <d v="2025-06-20T00:00:00"/>
    <s v="BC2506/0052"/>
    <n v="0"/>
    <n v="968387"/>
    <n v="968387"/>
    <n v="0"/>
    <d v="2025-05-20T00:00:00"/>
    <m/>
    <d v="2025-05-20T00:00:00"/>
    <n v="0"/>
    <m/>
    <s v=""/>
    <s v="Đã thanh toán"/>
    <d v="2025-05-20T00:00:00"/>
    <d v="2025-06-20T00:00:00"/>
    <m/>
    <m/>
    <x v="77"/>
    <x v="76"/>
  </r>
  <r>
    <x v="78"/>
    <x v="73"/>
    <d v="2025-05-28T00:00:00"/>
    <s v="BH2323946"/>
    <d v="2025-05-28T00:00:00"/>
    <s v="00032980"/>
    <s v="EASYMART The Terra An Hưng, Hà Đông, HN"/>
    <n v="1590490"/>
    <n v="0"/>
    <n v="127239"/>
    <n v="1717729"/>
    <s v="Bán hàng"/>
    <d v="2025-06-20T00:00:00"/>
    <s v="BC2506/0052"/>
    <n v="0"/>
    <n v="1717729"/>
    <n v="1717729"/>
    <n v="0"/>
    <d v="2025-05-28T00:00:00"/>
    <m/>
    <d v="2025-05-28T00:00:00"/>
    <n v="0"/>
    <m/>
    <s v=""/>
    <s v="Đã thanh toán"/>
    <d v="2025-05-28T00:00:00"/>
    <d v="2025-06-20T00:00:00"/>
    <m/>
    <m/>
    <x v="77"/>
    <x v="76"/>
  </r>
  <r>
    <x v="78"/>
    <x v="73"/>
    <d v="2025-05-28T00:00:00"/>
    <s v="BH2323947"/>
    <d v="2025-05-28T00:00:00"/>
    <s v="00032981"/>
    <s v="EASYMART 136 Hồ Tùng Mậu, Bắc Từ Liêm, HN"/>
    <n v="573270"/>
    <n v="0"/>
    <n v="45862"/>
    <n v="619132"/>
    <s v="Bán hàng"/>
    <d v="2025-06-20T00:00:00"/>
    <s v="BC2506/0052"/>
    <n v="0"/>
    <n v="619132"/>
    <n v="619132"/>
    <n v="0"/>
    <d v="2025-05-28T00:00:00"/>
    <m/>
    <d v="2025-05-28T00:00:00"/>
    <n v="0"/>
    <m/>
    <s v=""/>
    <s v="Đã thanh toán"/>
    <d v="2025-05-28T00:00:00"/>
    <d v="2025-06-20T00:00:00"/>
    <m/>
    <m/>
    <x v="77"/>
    <x v="76"/>
  </r>
  <r>
    <x v="78"/>
    <x v="73"/>
    <d v="2025-05-28T00:00:00"/>
    <s v="BH2323948"/>
    <d v="2025-05-28T00:00:00"/>
    <s v="00032982"/>
    <s v="Easymart Mipec Rubik 360"/>
    <n v="1523015"/>
    <n v="0"/>
    <n v="121841"/>
    <n v="1644856"/>
    <s v="Bán hàng"/>
    <d v="2025-06-20T00:00:00"/>
    <s v="BC2506/0052"/>
    <n v="0"/>
    <n v="1644856"/>
    <n v="1644856"/>
    <n v="0"/>
    <d v="2025-05-28T00:00:00"/>
    <m/>
    <d v="2025-05-28T00:00:00"/>
    <n v="0"/>
    <m/>
    <s v=""/>
    <s v="Đã thanh toán"/>
    <d v="2025-05-28T00:00:00"/>
    <d v="2025-06-20T00:00:00"/>
    <m/>
    <m/>
    <x v="77"/>
    <x v="76"/>
  </r>
  <r>
    <x v="78"/>
    <x v="73"/>
    <d v="2025-05-28T00:00:00"/>
    <s v="BH2323949"/>
    <d v="2025-05-28T00:00:00"/>
    <s v="00032983"/>
    <s v="EASYMART S2.03 VINHOME SMARTCITY"/>
    <n v="994755"/>
    <n v="0"/>
    <n v="79580"/>
    <n v="1074335"/>
    <s v="Bán hàng"/>
    <d v="2025-06-20T00:00:00"/>
    <s v="BC2506/0052"/>
    <n v="0"/>
    <n v="1074335"/>
    <n v="1074335"/>
    <n v="0"/>
    <d v="2025-05-28T00:00:00"/>
    <m/>
    <d v="2025-05-28T00:00:00"/>
    <n v="0"/>
    <m/>
    <s v=""/>
    <s v="Đã thanh toán"/>
    <d v="2025-05-28T00:00:00"/>
    <d v="2025-06-20T00:00:00"/>
    <m/>
    <m/>
    <x v="77"/>
    <x v="76"/>
  </r>
  <r>
    <x v="78"/>
    <x v="73"/>
    <d v="2025-05-28T00:00:00"/>
    <s v="BH2323950"/>
    <d v="2025-05-28T00:00:00"/>
    <s v="00032984"/>
    <s v="EASYMART S2.05 VINHOMES SMARTCITY"/>
    <n v="220800"/>
    <n v="0"/>
    <n v="17664"/>
    <n v="238464"/>
    <s v="Bán hàng"/>
    <d v="2025-06-20T00:00:00"/>
    <s v="BC2506/0052"/>
    <n v="0"/>
    <n v="238464"/>
    <n v="238464"/>
    <n v="0"/>
    <d v="2025-05-28T00:00:00"/>
    <m/>
    <d v="2025-05-28T00:00:00"/>
    <n v="0"/>
    <m/>
    <s v=""/>
    <s v="Đã thanh toán"/>
    <d v="2025-05-28T00:00:00"/>
    <d v="2025-06-20T00:00:00"/>
    <m/>
    <m/>
    <x v="77"/>
    <x v="76"/>
  </r>
  <r>
    <x v="78"/>
    <x v="73"/>
    <d v="2025-06-06T00:00:00"/>
    <s v="HBTL25011739"/>
    <d v="2025-06-06T00:00:00"/>
    <s v="00000216"/>
    <s v="Hàng Trả - EASYMART S2.03 VINHOME SMARTCITY -easymartE07"/>
    <n v="0"/>
    <n v="0"/>
    <n v="0"/>
    <n v="230947"/>
    <s v="Hàng trả"/>
    <d v="2025-07-30T00:00:00"/>
    <s v="BC2507/0055"/>
    <n v="0"/>
    <n v="-230947"/>
    <n v="-230947"/>
    <n v="0"/>
    <d v="2025-06-06T00:00:00"/>
    <m/>
    <d v="2025-06-06T00:00:00"/>
    <n v="0"/>
    <m/>
    <s v=""/>
    <s v="Đã thanh toán"/>
    <d v="2025-06-06T00:00:00"/>
    <d v="2025-07-30T00:00:00"/>
    <m/>
    <m/>
    <x v="77"/>
    <x v="76"/>
  </r>
  <r>
    <x v="78"/>
    <x v="73"/>
    <d v="2025-06-18T00:00:00"/>
    <s v="BH2324631"/>
    <d v="2025-06-18T00:00:00"/>
    <s v="00037185"/>
    <s v="EASYMART The Terra An Hưng, Hà Đông, HN"/>
    <n v="837420"/>
    <n v="0"/>
    <n v="66994"/>
    <n v="904414"/>
    <s v="Bán hàng"/>
    <d v="2025-07-30T00:00:00"/>
    <s v="BC2507/0055"/>
    <n v="0"/>
    <n v="904414"/>
    <n v="904414"/>
    <n v="0"/>
    <d v="2025-06-18T00:00:00"/>
    <m/>
    <d v="2025-06-18T00:00:00"/>
    <n v="0"/>
    <m/>
    <s v=""/>
    <s v="Đã thanh toán"/>
    <d v="2025-06-18T00:00:00"/>
    <d v="2025-07-30T00:00:00"/>
    <m/>
    <m/>
    <x v="77"/>
    <x v="76"/>
  </r>
  <r>
    <x v="78"/>
    <x v="73"/>
    <d v="2025-06-18T00:00:00"/>
    <s v="BH2324632"/>
    <d v="2025-06-18T00:00:00"/>
    <s v="00037186"/>
    <s v="EASYMART 136 Hồ Tùng Mậu, Bắc Từ Liêm, HN"/>
    <n v="914604"/>
    <n v="0"/>
    <n v="73168"/>
    <n v="987772"/>
    <s v="Bán hàng"/>
    <d v="2025-07-30T00:00:00"/>
    <s v="BC2507/0055"/>
    <n v="0"/>
    <n v="987772"/>
    <n v="987772"/>
    <n v="0"/>
    <d v="2025-06-18T00:00:00"/>
    <m/>
    <d v="2025-06-18T00:00:00"/>
    <n v="0"/>
    <m/>
    <s v=""/>
    <s v="Đã thanh toán"/>
    <d v="2025-06-18T00:00:00"/>
    <d v="2025-07-30T00:00:00"/>
    <m/>
    <m/>
    <x v="77"/>
    <x v="76"/>
  </r>
  <r>
    <x v="78"/>
    <x v="73"/>
    <d v="2025-06-18T00:00:00"/>
    <s v="BH2324633"/>
    <d v="2025-06-18T00:00:00"/>
    <s v="00037187"/>
    <s v="Easymart Mipec Rubik 360"/>
    <n v="804798"/>
    <n v="0"/>
    <n v="64384"/>
    <n v="869182"/>
    <s v="Bán hàng"/>
    <d v="2025-07-30T00:00:00"/>
    <s v="BC2507/0055"/>
    <n v="0"/>
    <n v="869182"/>
    <n v="869182"/>
    <n v="0"/>
    <d v="2025-06-18T00:00:00"/>
    <m/>
    <d v="2025-06-18T00:00:00"/>
    <n v="0"/>
    <m/>
    <s v=""/>
    <s v="Đã thanh toán"/>
    <d v="2025-06-18T00:00:00"/>
    <d v="2025-07-30T00:00:00"/>
    <m/>
    <m/>
    <x v="77"/>
    <x v="76"/>
  </r>
  <r>
    <x v="78"/>
    <x v="73"/>
    <d v="2025-06-18T00:00:00"/>
    <s v="BH2324634"/>
    <d v="2025-06-18T00:00:00"/>
    <s v="00037188"/>
    <s v="EASYMART S2.03 VINHOME SMARTCITY"/>
    <n v="417993"/>
    <n v="0"/>
    <n v="33439"/>
    <n v="451432"/>
    <s v="Bán hàng"/>
    <d v="2025-07-30T00:00:00"/>
    <s v="BC2507/0055"/>
    <n v="0"/>
    <n v="451432"/>
    <n v="451432"/>
    <n v="0"/>
    <d v="2025-06-18T00:00:00"/>
    <m/>
    <d v="2025-06-18T00:00:00"/>
    <n v="0"/>
    <m/>
    <s v=""/>
    <s v="Đã thanh toán"/>
    <d v="2025-06-18T00:00:00"/>
    <d v="2025-07-30T00:00:00"/>
    <m/>
    <m/>
    <x v="77"/>
    <x v="76"/>
  </r>
  <r>
    <x v="78"/>
    <x v="73"/>
    <d v="2025-06-19T00:00:00"/>
    <s v="HBTL25010940"/>
    <d v="2025-06-19T00:00:00"/>
    <s v="00000216"/>
    <s v="Hàng Trả - Easymart Mipec Rubik 360 - easymartE05"/>
    <n v="0"/>
    <n v="0"/>
    <n v="0"/>
    <n v="52029"/>
    <s v="Hàng trả"/>
    <d v="2025-07-30T00:00:00"/>
    <s v="BC2507/0055"/>
    <n v="0"/>
    <n v="-52029"/>
    <n v="-52029"/>
    <n v="0"/>
    <d v="2025-06-19T00:00:00"/>
    <m/>
    <d v="2025-06-19T00:00:00"/>
    <n v="0"/>
    <m/>
    <s v=""/>
    <s v="Đã thanh toán"/>
    <d v="2025-06-19T00:00:00"/>
    <d v="2025-07-30T00:00:00"/>
    <m/>
    <m/>
    <x v="77"/>
    <x v="76"/>
  </r>
  <r>
    <x v="78"/>
    <x v="73"/>
    <d v="2025-06-25T00:00:00"/>
    <s v="BH2324837"/>
    <d v="2025-06-25T00:00:00"/>
    <s v="00038984"/>
    <s v="EASYMART The Terra An Hưng, Hà Đông, HN"/>
    <n v="1983150"/>
    <n v="0"/>
    <n v="158652"/>
    <n v="2141802"/>
    <s v="Bán hàng"/>
    <d v="2025-07-30T00:00:00"/>
    <s v="BC2507/0055"/>
    <n v="0"/>
    <n v="2141802"/>
    <n v="2141802"/>
    <n v="0"/>
    <d v="2025-06-25T00:00:00"/>
    <m/>
    <d v="2025-06-25T00:00:00"/>
    <n v="0"/>
    <m/>
    <s v=""/>
    <s v="Đã thanh toán"/>
    <d v="2025-06-25T00:00:00"/>
    <d v="2025-07-30T00:00:00"/>
    <m/>
    <m/>
    <x v="77"/>
    <x v="76"/>
  </r>
  <r>
    <x v="78"/>
    <x v="73"/>
    <d v="2025-06-25T00:00:00"/>
    <s v="BH2324838"/>
    <d v="2025-06-25T00:00:00"/>
    <s v="00038985"/>
    <s v="EASYMART 136 Hồ Tùng Mậu, Bắc Từ Liêm, HN"/>
    <n v="824539"/>
    <n v="0"/>
    <n v="65963"/>
    <n v="890502"/>
    <s v="Bán hàng"/>
    <d v="2025-07-30T00:00:00"/>
    <s v="BC2507/0055"/>
    <n v="0"/>
    <n v="890502"/>
    <n v="890502"/>
    <n v="0"/>
    <d v="2025-06-25T00:00:00"/>
    <m/>
    <d v="2025-06-25T00:00:00"/>
    <n v="0"/>
    <m/>
    <s v=""/>
    <s v="Đã thanh toán"/>
    <d v="2025-06-25T00:00:00"/>
    <d v="2025-07-30T00:00:00"/>
    <m/>
    <m/>
    <x v="77"/>
    <x v="76"/>
  </r>
  <r>
    <x v="78"/>
    <x v="73"/>
    <d v="2025-06-25T00:00:00"/>
    <s v="BH2324839"/>
    <d v="2025-06-25T00:00:00"/>
    <s v="00038986"/>
    <s v="Easymart Mipec Rubik 360"/>
    <n v="1618943"/>
    <n v="0"/>
    <n v="129515"/>
    <n v="1748458"/>
    <s v="Bán hàng"/>
    <d v="2025-07-30T00:00:00"/>
    <s v="BC2507/0055"/>
    <n v="0"/>
    <n v="1748458"/>
    <n v="1748458"/>
    <n v="0"/>
    <d v="2025-06-25T00:00:00"/>
    <m/>
    <d v="2025-06-25T00:00:00"/>
    <n v="0"/>
    <m/>
    <s v=""/>
    <s v="Đã thanh toán"/>
    <d v="2025-06-25T00:00:00"/>
    <d v="2025-07-30T00:00:00"/>
    <m/>
    <m/>
    <x v="77"/>
    <x v="76"/>
  </r>
  <r>
    <x v="78"/>
    <x v="73"/>
    <d v="2025-06-25T00:00:00"/>
    <s v="BH2324840"/>
    <d v="2025-06-25T00:00:00"/>
    <s v="00038987"/>
    <s v="EASYMART S2.03 VINHOME SMARTCITY"/>
    <n v="850275"/>
    <n v="0"/>
    <n v="68022"/>
    <n v="918297"/>
    <s v="Bán hàng"/>
    <d v="2025-07-30T00:00:00"/>
    <s v="BC2507/0055"/>
    <n v="0"/>
    <n v="918297"/>
    <n v="918297"/>
    <n v="0"/>
    <d v="2025-06-25T00:00:00"/>
    <m/>
    <d v="2025-06-25T00:00:00"/>
    <n v="0"/>
    <m/>
    <s v=""/>
    <s v="Đã thanh toán"/>
    <d v="2025-06-25T00:00:00"/>
    <d v="2025-07-30T00:00:00"/>
    <m/>
    <m/>
    <x v="77"/>
    <x v="76"/>
  </r>
  <r>
    <x v="78"/>
    <x v="73"/>
    <d v="2025-06-25T00:00:00"/>
    <s v="BH2324841"/>
    <d v="2025-06-25T00:00:00"/>
    <s v="00038988"/>
    <s v="EASYMART S2.05 VINHOMES SMARTCITY"/>
    <n v="573270"/>
    <n v="0"/>
    <n v="45862"/>
    <n v="619132"/>
    <s v="Bán hàng"/>
    <d v="2025-07-30T00:00:00"/>
    <s v="BC2507/0055"/>
    <n v="0"/>
    <n v="619132"/>
    <n v="619132"/>
    <n v="0"/>
    <d v="2025-06-25T00:00:00"/>
    <m/>
    <d v="2025-06-25T00:00:00"/>
    <n v="0"/>
    <m/>
    <s v=""/>
    <s v="Đã thanh toán"/>
    <d v="2025-06-25T00:00:00"/>
    <d v="2025-07-30T00:00:00"/>
    <m/>
    <m/>
    <x v="77"/>
    <x v="76"/>
  </r>
  <r>
    <x v="78"/>
    <x v="73"/>
    <d v="2025-06-26T00:00:00"/>
    <s v="HBTL25011063"/>
    <d v="2025-06-26T00:00:00"/>
    <s v="00000216"/>
    <s v="Hàng Trả -EASYMART S2.03 VINHOME SMARTCITY - easymartE07"/>
    <n v="0"/>
    <n v="0"/>
    <n v="0"/>
    <n v="47693"/>
    <s v="Hàng trả"/>
    <d v="2025-07-30T00:00:00"/>
    <s v="BC2507/0055"/>
    <n v="0"/>
    <n v="-47693"/>
    <n v="-47693"/>
    <n v="0"/>
    <d v="2025-06-26T00:00:00"/>
    <m/>
    <d v="2025-06-26T00:00:00"/>
    <n v="0"/>
    <m/>
    <s v=""/>
    <s v="Đã thanh toán"/>
    <d v="2025-06-26T00:00:00"/>
    <d v="2025-07-30T00:00:00"/>
    <m/>
    <m/>
    <x v="77"/>
    <x v="76"/>
  </r>
  <r>
    <x v="78"/>
    <x v="73"/>
    <d v="2025-07-02T00:00:00"/>
    <s v="BH2325070"/>
    <d v="2025-07-02T00:00:00"/>
    <s v="00041028"/>
    <s v="EASYMART S2.03 VINHOME SMARTCITY"/>
    <n v="1166615"/>
    <n v="0"/>
    <n v="93329"/>
    <n v="1259944"/>
    <s v="Bán hàng"/>
    <d v="2025-08-20T00:00:00"/>
    <s v="BC2508/0051"/>
    <n v="0"/>
    <n v="1259944"/>
    <n v="1259944"/>
    <n v="0"/>
    <d v="2025-07-02T00:00:00"/>
    <m/>
    <d v="2025-07-02T00:00:00"/>
    <n v="0"/>
    <m/>
    <s v=""/>
    <s v="Đã thanh toán"/>
    <d v="2025-07-02T00:00:00"/>
    <d v="2025-08-20T00:00:00"/>
    <m/>
    <m/>
    <x v="77"/>
    <x v="76"/>
  </r>
  <r>
    <x v="78"/>
    <x v="73"/>
    <d v="2025-07-09T00:00:00"/>
    <s v="BH2325321"/>
    <d v="2025-07-09T00:00:00"/>
    <s v="00042627"/>
    <s v="EASYMART The Terra An Hưng, Hà Đông, HN"/>
    <n v="1057410"/>
    <n v="0"/>
    <n v="84593"/>
    <n v="1142003"/>
    <s v="Bán hàng"/>
    <d v="2025-08-20T00:00:00"/>
    <s v="BC2508/0051"/>
    <n v="0"/>
    <n v="1142003"/>
    <n v="1142003"/>
    <n v="0"/>
    <d v="2025-07-09T00:00:00"/>
    <m/>
    <d v="2025-07-09T00:00:00"/>
    <n v="0"/>
    <m/>
    <s v=""/>
    <s v="Đã thanh toán"/>
    <d v="2025-07-09T00:00:00"/>
    <d v="2025-08-20T00:00:00"/>
    <m/>
    <m/>
    <x v="77"/>
    <x v="76"/>
  </r>
  <r>
    <x v="78"/>
    <x v="73"/>
    <d v="2025-07-09T00:00:00"/>
    <s v="BH2325322"/>
    <d v="2025-07-09T00:00:00"/>
    <s v="00042628"/>
    <s v="EASYMART 136 Hồ Tùng Mậu, Bắc Từ Liêm, HN"/>
    <n v="1206038"/>
    <n v="0"/>
    <n v="96483"/>
    <n v="1302521"/>
    <s v="Bán hàng"/>
    <d v="2025-08-20T00:00:00"/>
    <s v="BC2508/0051"/>
    <n v="0"/>
    <n v="1302521"/>
    <n v="1302521"/>
    <n v="0"/>
    <d v="2025-07-09T00:00:00"/>
    <m/>
    <d v="2025-07-09T00:00:00"/>
    <n v="0"/>
    <m/>
    <s v=""/>
    <s v="Đã thanh toán"/>
    <d v="2025-07-09T00:00:00"/>
    <d v="2025-08-20T00:00:00"/>
    <m/>
    <m/>
    <x v="77"/>
    <x v="76"/>
  </r>
  <r>
    <x v="78"/>
    <x v="73"/>
    <d v="2025-07-09T00:00:00"/>
    <s v="BH2325323"/>
    <d v="2025-07-09T00:00:00"/>
    <s v="00042629"/>
    <s v="Easymart Mipec Rubik 360"/>
    <n v="441600"/>
    <n v="0"/>
    <n v="35328"/>
    <n v="476928"/>
    <s v="Bán hàng"/>
    <d v="2025-08-20T00:00:00"/>
    <s v="BC2508/0051"/>
    <n v="0"/>
    <n v="476928"/>
    <n v="476928"/>
    <n v="0"/>
    <d v="2025-07-09T00:00:00"/>
    <m/>
    <d v="2025-07-09T00:00:00"/>
    <n v="0"/>
    <m/>
    <s v=""/>
    <s v="Đã thanh toán"/>
    <d v="2025-07-09T00:00:00"/>
    <d v="2025-08-20T00:00:00"/>
    <m/>
    <m/>
    <x v="77"/>
    <x v="76"/>
  </r>
  <r>
    <x v="78"/>
    <x v="73"/>
    <d v="2025-07-11T00:00:00"/>
    <s v="HBTL25012081"/>
    <m/>
    <m/>
    <s v="Hàng Trả - EASYMART The Terra An Hưng, Hà Đông, HN - easymartE06"/>
    <n v="0"/>
    <n v="0"/>
    <n v="0"/>
    <n v="244292"/>
    <s v="Hàng trả"/>
    <d v="2025-08-20T00:00:00"/>
    <s v="BC2508/0051"/>
    <n v="0"/>
    <n v="-244292"/>
    <n v="-244292"/>
    <n v="0"/>
    <d v="2025-07-11T00:00:00"/>
    <m/>
    <d v="2025-07-11T00:00:00"/>
    <n v="0"/>
    <m/>
    <s v=""/>
    <s v="Đã thanh toán"/>
    <d v="2025-07-11T00:00:00"/>
    <d v="2025-08-20T00:00:00"/>
    <m/>
    <m/>
    <x v="77"/>
    <x v="76"/>
  </r>
  <r>
    <x v="78"/>
    <x v="73"/>
    <d v="2025-07-11T00:00:00"/>
    <s v="HBTL25012082"/>
    <m/>
    <m/>
    <s v="Hàng Trả - EASYMART The Terra An Hưng, Hà Đông, HN - easymartE06"/>
    <n v="0"/>
    <n v="0"/>
    <n v="0"/>
    <n v="346228"/>
    <s v="Hàng trả"/>
    <d v="2025-08-20T00:00:00"/>
    <s v="BC2508/0051"/>
    <n v="0"/>
    <n v="-346228"/>
    <n v="-346228"/>
    <n v="0"/>
    <d v="2025-07-11T00:00:00"/>
    <m/>
    <d v="2025-07-11T00:00:00"/>
    <n v="0"/>
    <m/>
    <s v=""/>
    <s v="Đã thanh toán"/>
    <d v="2025-07-11T00:00:00"/>
    <d v="2025-08-20T00:00:00"/>
    <m/>
    <m/>
    <x v="77"/>
    <x v="76"/>
  </r>
  <r>
    <x v="78"/>
    <x v="73"/>
    <d v="2025-07-16T00:00:00"/>
    <s v="BH2325600"/>
    <d v="2025-07-16T00:00:00"/>
    <s v="00044223"/>
    <s v="EASYMART The Terra An Hưng, Hà Đông, HN"/>
    <n v="2082198"/>
    <n v="0"/>
    <n v="166576"/>
    <n v="2248774"/>
    <s v="Bán hàng"/>
    <d v="2025-08-20T00:00:00"/>
    <s v="BC2508/0051"/>
    <n v="0"/>
    <n v="2248774"/>
    <n v="2248774"/>
    <n v="0"/>
    <d v="2025-07-16T00:00:00"/>
    <m/>
    <d v="2025-07-16T00:00:00"/>
    <n v="0"/>
    <m/>
    <s v=""/>
    <s v="Đã thanh toán"/>
    <d v="2025-07-16T00:00:00"/>
    <d v="2025-08-20T00:00:00"/>
    <m/>
    <m/>
    <x v="77"/>
    <x v="76"/>
  </r>
  <r>
    <x v="78"/>
    <x v="73"/>
    <d v="2025-07-16T00:00:00"/>
    <s v="BH2325601"/>
    <d v="2025-07-16T00:00:00"/>
    <s v="00044224"/>
    <s v="EASYMART 136 Hồ Tùng Mậu, Bắc Từ Liêm, HN"/>
    <n v="672318"/>
    <n v="0"/>
    <n v="53785"/>
    <n v="726103"/>
    <s v="Bán hàng"/>
    <d v="2025-08-20T00:00:00"/>
    <s v="BC2508/0051"/>
    <n v="0"/>
    <n v="726103"/>
    <n v="726103"/>
    <n v="0"/>
    <d v="2025-07-16T00:00:00"/>
    <m/>
    <d v="2025-07-16T00:00:00"/>
    <n v="0"/>
    <m/>
    <s v=""/>
    <s v="Đã thanh toán"/>
    <d v="2025-07-16T00:00:00"/>
    <d v="2025-08-20T00:00:00"/>
    <m/>
    <m/>
    <x v="77"/>
    <x v="76"/>
  </r>
  <r>
    <x v="78"/>
    <x v="73"/>
    <d v="2025-07-16T00:00:00"/>
    <s v="BH2325602"/>
    <d v="2025-07-16T00:00:00"/>
    <s v="00044225"/>
    <s v="Easymart Mipec Rubik 360"/>
    <n v="704940"/>
    <n v="0"/>
    <n v="56395"/>
    <n v="761335"/>
    <s v="Bán hàng"/>
    <d v="2025-08-20T00:00:00"/>
    <s v="BC2508/0051"/>
    <n v="0"/>
    <n v="761335"/>
    <n v="761335"/>
    <n v="0"/>
    <d v="2025-07-16T00:00:00"/>
    <m/>
    <d v="2025-07-16T00:00:00"/>
    <n v="0"/>
    <m/>
    <s v=""/>
    <s v="Đã thanh toán"/>
    <d v="2025-07-16T00:00:00"/>
    <d v="2025-08-20T00:00:00"/>
    <m/>
    <m/>
    <x v="77"/>
    <x v="76"/>
  </r>
  <r>
    <x v="78"/>
    <x v="73"/>
    <d v="2025-07-16T00:00:00"/>
    <s v="BH2325603"/>
    <d v="2025-07-16T00:00:00"/>
    <s v="00044226"/>
    <s v="EASYMART S2.03 VINHOME SMARTCITY"/>
    <n v="814145"/>
    <n v="0"/>
    <n v="65132"/>
    <n v="879277"/>
    <s v="Bán hàng"/>
    <d v="2025-08-20T00:00:00"/>
    <s v="BC2508/0051"/>
    <n v="0"/>
    <n v="879277"/>
    <n v="879277"/>
    <n v="0"/>
    <d v="2025-07-16T00:00:00"/>
    <m/>
    <d v="2025-07-16T00:00:00"/>
    <n v="0"/>
    <m/>
    <s v=""/>
    <s v="Đã thanh toán"/>
    <d v="2025-07-16T00:00:00"/>
    <d v="2025-08-20T00:00:00"/>
    <m/>
    <m/>
    <x v="77"/>
    <x v="76"/>
  </r>
  <r>
    <x v="78"/>
    <x v="73"/>
    <d v="2025-07-19T00:00:00"/>
    <s v="BTLHN2304/086"/>
    <m/>
    <m/>
    <s v="Hàng Trả - Easymart Mipec Rubik 360 - easymartE05"/>
    <n v="0"/>
    <n v="0"/>
    <n v="0"/>
    <n v="230947"/>
    <s v="Hàng trả"/>
    <d v="2025-08-20T00:00:00"/>
    <s v="BC2508/0051"/>
    <n v="0"/>
    <n v="-230947"/>
    <n v="-230947"/>
    <n v="0"/>
    <d v="2025-07-19T00:00:00"/>
    <m/>
    <d v="2025-07-19T00:00:00"/>
    <n v="0"/>
    <m/>
    <s v=""/>
    <s v="Đã thanh toán"/>
    <d v="2025-07-19T00:00:00"/>
    <d v="2025-08-20T00:00:00"/>
    <m/>
    <m/>
    <x v="77"/>
    <x v="76"/>
  </r>
  <r>
    <x v="78"/>
    <x v="73"/>
    <d v="2025-07-23T00:00:00"/>
    <s v="BH2325886"/>
    <d v="2025-07-23T00:00:00"/>
    <s v="00045856"/>
    <s v="EASYMART 136 Hồ Tùng Mậu, Bắc Từ Liêm, HN"/>
    <n v="2519750"/>
    <n v="0"/>
    <n v="201580"/>
    <n v="2721330"/>
    <s v="Bán hàng"/>
    <d v="2025-08-20T00:00:00"/>
    <s v="BC2508/0051"/>
    <n v="0"/>
    <n v="2721330"/>
    <n v="2721330"/>
    <n v="0"/>
    <d v="2025-07-23T00:00:00"/>
    <m/>
    <d v="2025-07-23T00:00:00"/>
    <n v="0"/>
    <m/>
    <s v=""/>
    <s v="Đã thanh toán"/>
    <d v="2025-07-23T00:00:00"/>
    <d v="2025-08-20T00:00:00"/>
    <m/>
    <m/>
    <x v="77"/>
    <x v="76"/>
  </r>
  <r>
    <x v="78"/>
    <x v="73"/>
    <d v="2025-07-23T00:00:00"/>
    <s v="BH2325887"/>
    <d v="2025-07-23T00:00:00"/>
    <s v="00045857"/>
    <s v="Easymart Mipec Rubik 360"/>
    <n v="2134335"/>
    <n v="0"/>
    <n v="170747"/>
    <n v="2305082"/>
    <s v="Bán hàng"/>
    <d v="2025-08-20T00:00:00"/>
    <s v="BC2508/0051"/>
    <n v="0"/>
    <n v="2305082"/>
    <n v="2305082"/>
    <n v="0"/>
    <d v="2025-07-23T00:00:00"/>
    <m/>
    <d v="2025-07-23T00:00:00"/>
    <n v="0"/>
    <m/>
    <s v=""/>
    <s v="Đã thanh toán"/>
    <d v="2025-07-23T00:00:00"/>
    <d v="2025-08-20T00:00:00"/>
    <m/>
    <m/>
    <x v="77"/>
    <x v="76"/>
  </r>
  <r>
    <x v="78"/>
    <x v="73"/>
    <d v="2025-07-23T00:00:00"/>
    <s v="BH2325888"/>
    <d v="2025-07-23T00:00:00"/>
    <s v="00045858"/>
    <s v="EASYMART S2.03 VINHOME SMARTCITY"/>
    <n v="1027985"/>
    <n v="0"/>
    <n v="82239"/>
    <n v="1110224"/>
    <s v="Bán hàng"/>
    <d v="2025-08-20T00:00:00"/>
    <s v="BC2508/0051"/>
    <n v="0"/>
    <n v="1110224"/>
    <n v="1110224"/>
    <n v="0"/>
    <d v="2025-07-23T00:00:00"/>
    <m/>
    <d v="2025-07-23T00:00:00"/>
    <n v="0"/>
    <m/>
    <s v=""/>
    <s v="Đã thanh toán"/>
    <d v="2025-07-23T00:00:00"/>
    <d v="2025-08-20T00:00:00"/>
    <m/>
    <m/>
    <x v="77"/>
    <x v="76"/>
  </r>
  <r>
    <x v="78"/>
    <x v="73"/>
    <d v="2025-07-26T00:00:00"/>
    <s v="BTLHN2304/087"/>
    <m/>
    <m/>
    <s v="Hàng Trả - EASYMART 136 Hồ Tùng Mậu, Bắc Từ Liêm, HN - easymartE04"/>
    <n v="0"/>
    <n v="0"/>
    <n v="0"/>
    <n v="205994"/>
    <s v="Hàng trả"/>
    <d v="2025-08-20T00:00:00"/>
    <s v="BC2508/0051"/>
    <n v="0"/>
    <n v="-205994"/>
    <n v="-205994"/>
    <n v="0"/>
    <d v="2025-07-26T00:00:00"/>
    <m/>
    <d v="2025-07-26T00:00:00"/>
    <n v="0"/>
    <m/>
    <s v=""/>
    <s v="Đã thanh toán"/>
    <d v="2025-07-26T00:00:00"/>
    <d v="2025-08-20T00:00:00"/>
    <m/>
    <m/>
    <x v="77"/>
    <x v="76"/>
  </r>
  <r>
    <x v="78"/>
    <x v="73"/>
    <d v="2025-07-31T00:00:00"/>
    <s v="NVK2502/197"/>
    <m/>
    <m/>
    <s v="Kết chuyển công nợ phải thu từ EASY MART qua GTGL _Tháng 7/2025 _EASY MART"/>
    <n v="360688"/>
    <n v="0"/>
    <n v="0"/>
    <n v="360688"/>
    <s v="Bán hàng"/>
    <d v="2025-08-20T00:00:00"/>
    <s v="BC2508/0051"/>
    <n v="0"/>
    <n v="360688"/>
    <n v="360688"/>
    <n v="0"/>
    <d v="2025-07-31T00:00:00"/>
    <m/>
    <d v="2025-07-31T00:00:00"/>
    <n v="0"/>
    <m/>
    <s v=""/>
    <s v="Đã thanh toán"/>
    <d v="2025-07-31T00:00:00"/>
    <d v="2025-08-20T00:00:00"/>
    <m/>
    <m/>
    <x v="77"/>
    <x v="76"/>
  </r>
  <r>
    <x v="78"/>
    <x v="73"/>
    <d v="2025-07-31T00:00:00"/>
    <s v="NVK2502/198"/>
    <m/>
    <m/>
    <s v="Điều chỉnh tăng công nợ phải thu 131 cho khớp công nợ thực tế_Tháng 7/2025 _Easymart"/>
    <n v="441234"/>
    <n v="0"/>
    <n v="0"/>
    <n v="441234"/>
    <s v="Bán hàng"/>
    <d v="2025-08-20T00:00:00"/>
    <s v="BC2508/0051"/>
    <n v="0"/>
    <n v="441234"/>
    <n v="441234"/>
    <n v="0"/>
    <d v="2025-07-31T00:00:00"/>
    <m/>
    <d v="2025-07-31T00:00:00"/>
    <n v="0"/>
    <m/>
    <s v=""/>
    <s v="Đã thanh toán"/>
    <d v="2025-07-31T00:00:00"/>
    <d v="2025-08-20T00:00:00"/>
    <m/>
    <m/>
    <x v="77"/>
    <x v="76"/>
  </r>
  <r>
    <x v="78"/>
    <x v="73"/>
    <d v="2025-08-01T00:00:00"/>
    <s v="BH2326119"/>
    <d v="2025-08-01T00:00:00"/>
    <s v="00048844"/>
    <s v="EASYMART The Terra An Hưng, Hà Đông, HN"/>
    <n v="704940"/>
    <n v="0"/>
    <n v="56395"/>
    <n v="761335"/>
    <s v="Bán hàng"/>
    <d v="2025-09-26T00:00:00"/>
    <s v="BC2509/0046"/>
    <n v="0"/>
    <n v="761335"/>
    <n v="761335"/>
    <n v="0"/>
    <d v="2025-08-01T00:00:00"/>
    <m/>
    <d v="2025-08-01T00:00:00"/>
    <n v="0"/>
    <m/>
    <s v=""/>
    <s v="Đã thanh toán"/>
    <d v="2025-08-01T00:00:00"/>
    <d v="2025-09-26T00:00:00"/>
    <m/>
    <m/>
    <x v="77"/>
    <x v="76"/>
  </r>
  <r>
    <x v="78"/>
    <x v="73"/>
    <d v="2025-08-02T00:00:00"/>
    <s v="BTLHN2304/112"/>
    <m/>
    <m/>
    <s v="Hàng Trả - EASYMART 136 Hồ Tùng Mậu, Bắc Từ Liêm, HN - easymartE04"/>
    <n v="0"/>
    <n v="0"/>
    <n v="0"/>
    <n v="230429"/>
    <s v="Hàng trả"/>
    <d v="2025-09-26T00:00:00"/>
    <s v="BC2509/0046"/>
    <n v="0"/>
    <n v="-230429"/>
    <n v="-230429"/>
    <n v="0"/>
    <d v="2025-08-02T00:00:00"/>
    <m/>
    <d v="2025-08-02T00:00:00"/>
    <n v="0"/>
    <m/>
    <s v=""/>
    <s v="Đã thanh toán"/>
    <d v="2025-08-02T00:00:00"/>
    <d v="2025-09-26T00:00:00"/>
    <m/>
    <m/>
    <x v="77"/>
    <x v="76"/>
  </r>
  <r>
    <x v="78"/>
    <x v="73"/>
    <d v="2025-08-06T00:00:00"/>
    <s v="BH2326336"/>
    <d v="2025-08-06T00:00:00"/>
    <s v="00049368"/>
    <s v="EASYMART The Terra An Hưng, Hà Đông, HN"/>
    <n v="2335620"/>
    <n v="0"/>
    <n v="186850"/>
    <n v="2522470"/>
    <s v="Bán hàng"/>
    <d v="2025-09-26T00:00:00"/>
    <s v="BC2509/0046"/>
    <n v="0"/>
    <n v="2522470"/>
    <n v="2522470"/>
    <n v="0"/>
    <d v="2025-08-06T00:00:00"/>
    <m/>
    <d v="2025-08-06T00:00:00"/>
    <n v="0"/>
    <m/>
    <s v=""/>
    <s v="Đã thanh toán"/>
    <d v="2025-08-06T00:00:00"/>
    <d v="2025-09-26T00:00:00"/>
    <m/>
    <m/>
    <x v="77"/>
    <x v="76"/>
  </r>
  <r>
    <x v="78"/>
    <x v="73"/>
    <d v="2025-08-06T00:00:00"/>
    <s v="BH2326337"/>
    <d v="2025-08-06T00:00:00"/>
    <s v="00049369"/>
    <s v="EASYMART 136 Hồ Tùng Mậu, Bắc Từ Liêm, HN"/>
    <n v="2546453"/>
    <n v="0"/>
    <n v="203716"/>
    <n v="2750169"/>
    <s v="Bán hàng"/>
    <d v="2025-09-26T00:00:00"/>
    <s v="BC2509/0046"/>
    <n v="0"/>
    <n v="2750169"/>
    <n v="2750169"/>
    <n v="0"/>
    <d v="2025-08-06T00:00:00"/>
    <m/>
    <d v="2025-08-06T00:00:00"/>
    <n v="0"/>
    <m/>
    <s v=""/>
    <s v="Đã thanh toán"/>
    <d v="2025-08-06T00:00:00"/>
    <d v="2025-09-26T00:00:00"/>
    <m/>
    <m/>
    <x v="77"/>
    <x v="76"/>
  </r>
  <r>
    <x v="78"/>
    <x v="73"/>
    <d v="2025-08-06T00:00:00"/>
    <s v="BH2326338"/>
    <d v="2025-08-06T00:00:00"/>
    <s v="00049370"/>
    <s v="EASYMART S2.03 VINHOME SMARTCITY"/>
    <n v="1387415"/>
    <n v="0"/>
    <n v="110993"/>
    <n v="1498408"/>
    <s v="Bán hàng"/>
    <d v="2025-09-26T00:00:00"/>
    <s v="BC2509/0046"/>
    <n v="0"/>
    <n v="1498408"/>
    <n v="1498408"/>
    <n v="0"/>
    <d v="2025-08-06T00:00:00"/>
    <m/>
    <d v="2025-08-06T00:00:00"/>
    <n v="0"/>
    <m/>
    <s v=""/>
    <s v="Đã thanh toán"/>
    <d v="2025-08-06T00:00:00"/>
    <d v="2025-09-26T00:00:00"/>
    <m/>
    <m/>
    <x v="77"/>
    <x v="76"/>
  </r>
  <r>
    <x v="78"/>
    <x v="73"/>
    <d v="2025-08-14T00:00:00"/>
    <s v="BTLHN2304/111"/>
    <m/>
    <m/>
    <s v="Hàng Trả - Easymart Mipec Rubik 360 - easymartE05"/>
    <n v="0"/>
    <n v="0"/>
    <n v="0"/>
    <n v="651491"/>
    <s v="Hàng trả"/>
    <d v="2025-09-26T00:00:00"/>
    <s v="BC2509/0046"/>
    <n v="0"/>
    <n v="-651491"/>
    <n v="-651491"/>
    <n v="0"/>
    <d v="2025-08-14T00:00:00"/>
    <m/>
    <d v="2025-08-14T00:00:00"/>
    <n v="0"/>
    <m/>
    <s v=""/>
    <s v="Đã thanh toán"/>
    <d v="2025-08-14T00:00:00"/>
    <d v="2025-09-26T00:00:00"/>
    <m/>
    <m/>
    <x v="77"/>
    <x v="76"/>
  </r>
  <r>
    <x v="78"/>
    <x v="73"/>
    <d v="2025-08-20T00:00:00"/>
    <s v="BH2328443"/>
    <d v="2025-08-20T00:00:00"/>
    <s v="00052636"/>
    <s v="Easymart Mipec Rubik 360"/>
    <n v="787110"/>
    <n v="0"/>
    <n v="62969"/>
    <n v="850079"/>
    <s v="Bán hàng"/>
    <d v="2025-09-26T00:00:00"/>
    <s v="BC2509/0046"/>
    <n v="0"/>
    <n v="850079"/>
    <n v="850079"/>
    <n v="0"/>
    <d v="2025-08-20T00:00:00"/>
    <m/>
    <d v="2025-08-20T00:00:00"/>
    <n v="0"/>
    <m/>
    <s v=""/>
    <s v="Đã thanh toán"/>
    <d v="2025-08-20T00:00:00"/>
    <d v="2025-09-26T00:00:00"/>
    <m/>
    <m/>
    <x v="77"/>
    <x v="76"/>
  </r>
  <r>
    <x v="78"/>
    <x v="73"/>
    <d v="2025-08-29T00:00:00"/>
    <s v="BH2330144"/>
    <d v="2025-08-29T00:00:00"/>
    <s v="00056290"/>
    <s v="EASYMART 136 Hồ Tùng Mậu, Bắc Từ Liêm, HN"/>
    <n v="1284105"/>
    <n v="0"/>
    <n v="102728"/>
    <n v="1386833"/>
    <s v="Bán hàng"/>
    <d v="2025-09-26T00:00:00"/>
    <s v="BC2509/0046"/>
    <n v="0"/>
    <n v="1386833"/>
    <n v="1386833"/>
    <n v="0"/>
    <d v="2025-08-29T00:00:00"/>
    <m/>
    <d v="2025-08-29T00:00:00"/>
    <n v="0"/>
    <m/>
    <s v=""/>
    <s v="Đã thanh toán"/>
    <d v="2025-08-29T00:00:00"/>
    <d v="2025-09-26T00:00:00"/>
    <m/>
    <m/>
    <x v="77"/>
    <x v="76"/>
  </r>
  <r>
    <x v="78"/>
    <x v="73"/>
    <d v="2025-08-29T00:00:00"/>
    <s v="BH2330145"/>
    <d v="2025-08-29T00:00:00"/>
    <s v="00056291"/>
    <s v="EASYMART S2.03 VINHOME SMARTCITY"/>
    <n v="1380455"/>
    <n v="0"/>
    <n v="110436"/>
    <n v="1490891"/>
    <s v="Bán hàng"/>
    <d v="2025-09-26T00:00:00"/>
    <s v="BC2509/0046"/>
    <n v="0"/>
    <n v="1490891"/>
    <n v="1490891"/>
    <n v="0"/>
    <d v="2025-08-29T00:00:00"/>
    <m/>
    <d v="2025-08-29T00:00:00"/>
    <n v="0"/>
    <m/>
    <s v=""/>
    <s v="Đã thanh toán"/>
    <d v="2025-08-29T00:00:00"/>
    <d v="2025-09-26T00:00:00"/>
    <m/>
    <m/>
    <x v="77"/>
    <x v="76"/>
  </r>
  <r>
    <x v="78"/>
    <x v="73"/>
    <d v="2025-08-31T00:00:00"/>
    <s v="NVK2502/206"/>
    <m/>
    <m/>
    <s v="Chiết khấu Tháng 8/2025_EASYMART"/>
    <n v="0"/>
    <n v="207571"/>
    <n v="0"/>
    <n v="207571"/>
    <s v="Bán hàng"/>
    <d v="2025-09-26T00:00:00"/>
    <s v="BC2509/0046"/>
    <n v="0"/>
    <n v="207571"/>
    <n v="207571"/>
    <n v="0"/>
    <d v="2025-08-31T00:00:00"/>
    <m/>
    <d v="2025-08-31T00:00:00"/>
    <n v="0"/>
    <m/>
    <s v=""/>
    <s v="Đã thanh toán"/>
    <d v="2025-08-31T00:00:00"/>
    <d v="2025-09-26T00:00:00"/>
    <m/>
    <m/>
    <x v="77"/>
    <x v="76"/>
  </r>
  <r>
    <x v="78"/>
    <x v="73"/>
    <d v="2025-09-03T00:00:00"/>
    <s v="BH2330174"/>
    <d v="2025-09-03T00:00:00"/>
    <s v="00056476"/>
    <s v="EASYMART The Terra An Hưng, Hà Đông, HN"/>
    <n v="1729728"/>
    <n v="0"/>
    <n v="138378"/>
    <n v="1868106"/>
    <s v="Bán hàng"/>
    <m/>
    <m/>
    <n v="0"/>
    <n v="1868106"/>
    <n v="0"/>
    <n v="1868106"/>
    <d v="2025-09-03T00:00:00"/>
    <m/>
    <d v="2025-09-03T00:00:00"/>
    <n v="0"/>
    <m/>
    <s v=""/>
    <s v=""/>
    <d v="2025-09-03T00:00:00"/>
    <d v="1899-12-30T00:00:00"/>
    <m/>
    <m/>
    <x v="77"/>
    <x v="76"/>
  </r>
  <r>
    <x v="78"/>
    <x v="73"/>
    <d v="2025-09-05T00:00:00"/>
    <s v="HN/HT2025090025"/>
    <m/>
    <m/>
    <s v="Hàng trả - EASY+GTGT - easymarte07 (Phiếu trả ngày: 05/09/2025) - EASYMART S2.03 VINHOME SMARTCITY"/>
    <n v="0"/>
    <n v="0"/>
    <n v="0"/>
    <n v="202966"/>
    <s v="Hàng trả"/>
    <m/>
    <m/>
    <n v="0"/>
    <n v="-202966"/>
    <n v="0"/>
    <n v="-202966"/>
    <d v="2025-09-05T00:00:00"/>
    <m/>
    <d v="2025-09-05T00:00:00"/>
    <n v="0"/>
    <m/>
    <s v=""/>
    <s v=""/>
    <d v="2025-09-05T00:00:00"/>
    <d v="1899-12-30T00:00:00"/>
    <m/>
    <m/>
    <x v="77"/>
    <x v="76"/>
  </r>
  <r>
    <x v="78"/>
    <x v="73"/>
    <d v="2025-09-05T00:00:00"/>
    <s v="HN/HT2025090026"/>
    <m/>
    <m/>
    <s v="Hàng trả - EASY+GTGT - easymarte08 (Phiếu trả ngày: 05/09/2025) - EASYMART S2.05 VINHOMES SMARTCITY"/>
    <n v="0"/>
    <n v="0"/>
    <n v="0"/>
    <n v="620610"/>
    <s v="Hàng trả"/>
    <m/>
    <m/>
    <n v="0"/>
    <n v="-620610"/>
    <n v="0"/>
    <n v="-620610"/>
    <d v="2025-09-05T00:00:00"/>
    <m/>
    <d v="2025-09-05T00:00:00"/>
    <n v="0"/>
    <m/>
    <s v=""/>
    <s v=""/>
    <d v="2025-09-05T00:00:00"/>
    <d v="1899-12-30T00:00:00"/>
    <m/>
    <m/>
    <x v="77"/>
    <x v="76"/>
  </r>
  <r>
    <x v="78"/>
    <x v="73"/>
    <d v="2025-09-05T00:00:00"/>
    <s v="HN/HT2025090029"/>
    <m/>
    <m/>
    <s v="Hàng trả - EASY+GTGT - easymart (Phiếu trả ngày: 05/09/2025) -easymartE07- EASYMART S2.03 VINHOME SMARTCITY"/>
    <n v="0"/>
    <n v="0"/>
    <n v="0"/>
    <n v="261407"/>
    <s v="Hàng trả"/>
    <m/>
    <m/>
    <n v="0"/>
    <n v="-261407"/>
    <n v="0"/>
    <n v="-261407"/>
    <d v="2025-09-05T00:00:00"/>
    <m/>
    <d v="2025-09-05T00:00:00"/>
    <n v="0"/>
    <m/>
    <s v=""/>
    <s v=""/>
    <d v="2025-09-05T00:00:00"/>
    <d v="1899-12-30T00:00:00"/>
    <m/>
    <m/>
    <x v="77"/>
    <x v="76"/>
  </r>
  <r>
    <x v="78"/>
    <x v="73"/>
    <d v="2025-09-06T00:00:00"/>
    <s v="HN/HT2025090031"/>
    <m/>
    <m/>
    <s v="ĐÃ KIỂM TRA -Hàng trả - EASY+GTGT - easymart (Phiếu trả ngày: 06/09/2025) - EASYMART The Terra An Hưng, Hà Đông, HN"/>
    <n v="0"/>
    <n v="0"/>
    <n v="0"/>
    <n v="291286"/>
    <s v="Hàng trả"/>
    <m/>
    <m/>
    <n v="0"/>
    <n v="-291286"/>
    <n v="0"/>
    <n v="-291286"/>
    <d v="2025-09-06T00:00:00"/>
    <m/>
    <d v="2025-09-06T00:00:00"/>
    <n v="0"/>
    <m/>
    <s v=""/>
    <s v=""/>
    <d v="2025-09-06T00:00:00"/>
    <d v="1899-12-30T00:00:00"/>
    <m/>
    <m/>
    <x v="77"/>
    <x v="76"/>
  </r>
  <r>
    <x v="78"/>
    <x v="73"/>
    <d v="2025-09-09T00:00:00"/>
    <s v="BH2331627"/>
    <d v="2025-09-09T00:00:00"/>
    <s v="00057951"/>
    <s v="EASYMART 136 Hồ Tùng Mậu, Bắc Từ Liêm, HN"/>
    <n v="1959745"/>
    <n v="0"/>
    <n v="156780"/>
    <n v="2116525"/>
    <s v="Bán hàng"/>
    <m/>
    <m/>
    <n v="0"/>
    <n v="2116525"/>
    <n v="0"/>
    <n v="2116525"/>
    <d v="2025-09-09T00:00:00"/>
    <m/>
    <d v="2025-09-09T00:00:00"/>
    <n v="0"/>
    <m/>
    <s v=""/>
    <s v=""/>
    <d v="2025-09-09T00:00:00"/>
    <d v="1899-12-30T00:00:00"/>
    <m/>
    <m/>
    <x v="77"/>
    <x v="76"/>
  </r>
  <r>
    <x v="78"/>
    <x v="73"/>
    <d v="2025-09-09T00:00:00"/>
    <s v="BH2331628"/>
    <d v="2025-09-09T00:00:00"/>
    <s v="00057952"/>
    <s v="Easymart Mipec Rubik 360"/>
    <n v="1379847"/>
    <n v="0"/>
    <n v="110388"/>
    <n v="1490235"/>
    <s v="Bán hàng"/>
    <m/>
    <m/>
    <n v="0"/>
    <n v="1490235"/>
    <n v="0"/>
    <n v="1490235"/>
    <d v="2025-09-09T00:00:00"/>
    <m/>
    <d v="2025-09-09T00:00:00"/>
    <n v="0"/>
    <m/>
    <s v=""/>
    <s v=""/>
    <d v="2025-09-09T00:00:00"/>
    <d v="1899-12-30T00:00:00"/>
    <m/>
    <m/>
    <x v="77"/>
    <x v="76"/>
  </r>
  <r>
    <x v="78"/>
    <x v="73"/>
    <d v="2025-09-09T00:00:00"/>
    <s v="BH2331629"/>
    <d v="2025-09-09T00:00:00"/>
    <s v="00057953"/>
    <s v="EASYMART S2.03 VINHOME SMARTCITY"/>
    <n v="1442303"/>
    <n v="0"/>
    <n v="115384"/>
    <n v="1557687"/>
    <s v="Bán hàng"/>
    <m/>
    <m/>
    <n v="0"/>
    <n v="1557687"/>
    <n v="0"/>
    <n v="1557687"/>
    <d v="2025-09-09T00:00:00"/>
    <m/>
    <d v="2025-09-09T00:00:00"/>
    <n v="0"/>
    <m/>
    <s v=""/>
    <s v=""/>
    <d v="2025-09-09T00:00:00"/>
    <d v="1899-12-30T00:00:00"/>
    <m/>
    <m/>
    <x v="77"/>
    <x v="76"/>
  </r>
  <r>
    <x v="78"/>
    <x v="73"/>
    <d v="2025-09-16T00:00:00"/>
    <s v="BH2358192"/>
    <d v="2025-09-16T00:00:00"/>
    <s v="00059676"/>
    <s v="EASYMART 136 Hồ Tùng Mậu, Bắc Từ Liêm, HN"/>
    <n v="704940"/>
    <n v="0"/>
    <n v="56395"/>
    <n v="761335"/>
    <s v="Bán hàng"/>
    <m/>
    <m/>
    <n v="0"/>
    <n v="761335"/>
    <n v="0"/>
    <n v="761335"/>
    <d v="2025-09-16T00:00:00"/>
    <m/>
    <d v="2025-09-16T00:00:00"/>
    <n v="0"/>
    <m/>
    <s v=""/>
    <s v=""/>
    <d v="2025-09-16T00:00:00"/>
    <d v="1899-12-30T00:00:00"/>
    <m/>
    <m/>
    <x v="77"/>
    <x v="76"/>
  </r>
  <r>
    <x v="78"/>
    <x v="73"/>
    <d v="2025-09-16T00:00:00"/>
    <s v="BH2358193"/>
    <d v="2025-09-16T00:00:00"/>
    <s v="00059677"/>
    <s v="Easymart Mipec Rubik 360"/>
    <n v="566310"/>
    <n v="0"/>
    <n v="45305"/>
    <n v="611615"/>
    <s v="Bán hàng"/>
    <m/>
    <m/>
    <n v="0"/>
    <n v="611615"/>
    <n v="0"/>
    <n v="611615"/>
    <d v="2025-09-16T00:00:00"/>
    <m/>
    <d v="2025-09-16T00:00:00"/>
    <n v="0"/>
    <m/>
    <s v=""/>
    <s v=""/>
    <d v="2025-09-16T00:00:00"/>
    <d v="1899-12-30T00:00:00"/>
    <m/>
    <m/>
    <x v="77"/>
    <x v="76"/>
  </r>
  <r>
    <x v="78"/>
    <x v="73"/>
    <d v="2025-09-16T00:00:00"/>
    <s v="BH2358195"/>
    <d v="2025-09-16T00:00:00"/>
    <s v="00059678"/>
    <s v="EASYMART The Terra An Hưng, Hà Đông, HN"/>
    <n v="1818309"/>
    <n v="0"/>
    <n v="145465"/>
    <n v="1963774"/>
    <s v="Bán hàng"/>
    <m/>
    <m/>
    <n v="0"/>
    <n v="1963774"/>
    <n v="0"/>
    <n v="1963774"/>
    <d v="2025-09-16T00:00:00"/>
    <m/>
    <d v="2025-09-16T00:00:00"/>
    <n v="0"/>
    <m/>
    <s v=""/>
    <s v=""/>
    <d v="2025-09-16T00:00:00"/>
    <d v="1899-12-30T00:00:00"/>
    <m/>
    <m/>
    <x v="77"/>
    <x v="76"/>
  </r>
  <r>
    <x v="78"/>
    <x v="73"/>
    <d v="2025-09-16T00:00:00"/>
    <s v="BH2358196"/>
    <d v="2025-09-16T00:00:00"/>
    <s v="00059679"/>
    <s v="EASYMART S2.03 VINHOME SMARTCITY"/>
    <n v="540648"/>
    <n v="0"/>
    <n v="43252"/>
    <n v="583900"/>
    <s v="Bán hàng"/>
    <m/>
    <m/>
    <n v="0"/>
    <n v="583900"/>
    <n v="0"/>
    <n v="583900"/>
    <d v="2025-09-16T00:00:00"/>
    <m/>
    <d v="2025-09-16T00:00:00"/>
    <n v="0"/>
    <m/>
    <s v=""/>
    <s v=""/>
    <d v="2025-09-16T00:00:00"/>
    <d v="1899-12-30T00:00:00"/>
    <m/>
    <m/>
    <x v="77"/>
    <x v="76"/>
  </r>
  <r>
    <x v="78"/>
    <x v="73"/>
    <d v="2025-09-16T00:00:00"/>
    <s v="BH2358198"/>
    <d v="2025-09-16T00:00:00"/>
    <s v="00059680"/>
    <s v="EASYMART S2.05 VINHOMES SMARTCITY"/>
    <n v="893118"/>
    <n v="0"/>
    <n v="71449"/>
    <n v="964567"/>
    <s v="Bán hàng"/>
    <m/>
    <m/>
    <n v="0"/>
    <n v="964567"/>
    <n v="0"/>
    <n v="964567"/>
    <d v="2025-09-16T00:00:00"/>
    <m/>
    <d v="2025-09-16T00:00:00"/>
    <n v="0"/>
    <m/>
    <s v=""/>
    <s v=""/>
    <d v="2025-09-16T00:00:00"/>
    <d v="1899-12-30T00:00:00"/>
    <m/>
    <m/>
    <x v="77"/>
    <x v="76"/>
  </r>
  <r>
    <x v="78"/>
    <x v="73"/>
    <d v="2025-09-16T00:00:00"/>
    <s v="HN/HT2025090092"/>
    <m/>
    <m/>
    <s v="Hàng trả - Easymart Mipec Rubik360 - easymart (Phiếu trả ngày: 16/09/2025)- phiếu: THN006054"/>
    <n v="0"/>
    <n v="0"/>
    <n v="0"/>
    <n v="192905"/>
    <s v="Hàng trả"/>
    <m/>
    <m/>
    <n v="0"/>
    <n v="-192905"/>
    <n v="0"/>
    <n v="-192905"/>
    <d v="2025-09-16T00:00:00"/>
    <m/>
    <d v="2025-09-16T00:00:00"/>
    <n v="0"/>
    <m/>
    <s v=""/>
    <s v=""/>
    <d v="2025-09-16T00:00:00"/>
    <d v="1899-12-30T00:00:00"/>
    <m/>
    <m/>
    <x v="77"/>
    <x v="76"/>
  </r>
  <r>
    <x v="78"/>
    <x v="73"/>
    <d v="2025-09-18T00:00:00"/>
    <s v="HN/HT2025090120"/>
    <m/>
    <m/>
    <s v="Hàng trả - gtgl0002 - (Phiếu trả ngày: 18/09/2025) - phiếu: THN006077"/>
    <n v="0"/>
    <n v="0"/>
    <n v="0"/>
    <n v="234392"/>
    <s v="Hàng trả"/>
    <m/>
    <m/>
    <n v="0"/>
    <n v="-234392"/>
    <n v="0"/>
    <n v="-234392"/>
    <d v="2025-09-18T00:00:00"/>
    <m/>
    <d v="2025-09-18T00:00:00"/>
    <n v="0"/>
    <m/>
    <s v=""/>
    <s v=""/>
    <d v="2025-09-18T00:00:00"/>
    <d v="1899-12-30T00:00:00"/>
    <m/>
    <m/>
    <x v="77"/>
    <x v="76"/>
  </r>
  <r>
    <x v="78"/>
    <x v="73"/>
    <d v="2025-09-24T00:00:00"/>
    <s v="BH202509891"/>
    <d v="2025-09-24T00:00:00"/>
    <s v="00061409"/>
    <s v="EASYMART The Terra An Hưng, Hà Đông, HN"/>
    <n v="704940"/>
    <n v="0"/>
    <n v="56395"/>
    <n v="761335"/>
    <s v="Bán hàng"/>
    <m/>
    <m/>
    <n v="0"/>
    <n v="761335"/>
    <n v="0"/>
    <n v="761335"/>
    <d v="2025-09-24T00:00:00"/>
    <m/>
    <d v="2025-09-24T00:00:00"/>
    <n v="0"/>
    <m/>
    <s v=""/>
    <s v=""/>
    <d v="2025-09-24T00:00:00"/>
    <d v="1899-12-30T00:00:00"/>
    <m/>
    <m/>
    <x v="77"/>
    <x v="76"/>
  </r>
  <r>
    <x v="78"/>
    <x v="73"/>
    <d v="2025-09-24T00:00:00"/>
    <s v="BH202509892"/>
    <d v="2025-09-24T00:00:00"/>
    <s v="00061410"/>
    <s v="EASYMART 136 Hồ Tùng Mậu, Bắc Từ Liêm, HN"/>
    <n v="619330"/>
    <n v="0"/>
    <n v="49546"/>
    <n v="668876"/>
    <s v="Bán hàng"/>
    <m/>
    <m/>
    <n v="0"/>
    <n v="668876"/>
    <n v="0"/>
    <n v="668876"/>
    <d v="2025-09-24T00:00:00"/>
    <m/>
    <d v="2025-09-24T00:00:00"/>
    <n v="0"/>
    <m/>
    <s v=""/>
    <s v=""/>
    <d v="2025-09-24T00:00:00"/>
    <d v="1899-12-30T00:00:00"/>
    <m/>
    <m/>
    <x v="77"/>
    <x v="76"/>
  </r>
  <r>
    <x v="78"/>
    <x v="73"/>
    <d v="2025-09-24T00:00:00"/>
    <s v="BH202509893"/>
    <d v="2025-09-24T00:00:00"/>
    <s v="00061411"/>
    <s v="Easymart Mipec Rubik 360"/>
    <n v="355792"/>
    <n v="0"/>
    <n v="28463"/>
    <n v="384255"/>
    <s v="Bán hàng"/>
    <m/>
    <m/>
    <n v="0"/>
    <n v="384255"/>
    <n v="0"/>
    <n v="384255"/>
    <d v="2025-09-24T00:00:00"/>
    <m/>
    <d v="2025-09-24T00:00:00"/>
    <n v="0"/>
    <m/>
    <s v=""/>
    <s v=""/>
    <d v="2025-09-24T00:00:00"/>
    <d v="1899-12-30T00:00:00"/>
    <m/>
    <m/>
    <x v="77"/>
    <x v="76"/>
  </r>
  <r>
    <x v="78"/>
    <x v="73"/>
    <d v="2025-10-01T00:00:00"/>
    <s v="BH2359987"/>
    <d v="2025-10-01T00:00:00"/>
    <s v="00063461"/>
    <s v="EASYMART 136 Hồ Tùng Mậu, Bắc Từ Liêm, HN"/>
    <n v="1605160"/>
    <n v="0"/>
    <n v="128413"/>
    <n v="1733573"/>
    <s v="Bán hàng"/>
    <m/>
    <m/>
    <n v="0"/>
    <n v="1733573"/>
    <n v="0"/>
    <n v="1733573"/>
    <d v="2025-10-01T00:00:00"/>
    <m/>
    <d v="2025-10-01T00:00:00"/>
    <n v="0"/>
    <m/>
    <s v=""/>
    <s v=""/>
    <d v="2025-10-01T00:00:00"/>
    <d v="1899-12-30T00:00:00"/>
    <m/>
    <m/>
    <x v="77"/>
    <x v="76"/>
  </r>
  <r>
    <x v="78"/>
    <x v="73"/>
    <d v="2025-10-01T00:00:00"/>
    <s v="BH2359988"/>
    <d v="2025-10-01T00:00:00"/>
    <s v="00063462"/>
    <s v="Easymart Mipec Rubik 360"/>
    <n v="1235322"/>
    <n v="0"/>
    <n v="98826"/>
    <n v="1334148"/>
    <s v="Bán hàng"/>
    <m/>
    <m/>
    <n v="0"/>
    <n v="1334148"/>
    <n v="0"/>
    <n v="1334148"/>
    <d v="2025-10-01T00:00:00"/>
    <m/>
    <d v="2025-10-01T00:00:00"/>
    <n v="0"/>
    <m/>
    <s v=""/>
    <s v=""/>
    <d v="2025-10-01T00:00:00"/>
    <d v="1899-12-30T00:00:00"/>
    <m/>
    <m/>
    <x v="77"/>
    <x v="76"/>
  </r>
  <r>
    <x v="78"/>
    <x v="73"/>
    <d v="2025-10-01T00:00:00"/>
    <s v="BH2359989"/>
    <d v="2025-10-01T00:00:00"/>
    <s v="00063463"/>
    <s v="EASYMART The Terra An Hưng, Hà Đông, HN"/>
    <n v="1704674"/>
    <n v="0"/>
    <n v="136374"/>
    <n v="1841048"/>
    <s v="Bán hàng"/>
    <m/>
    <m/>
    <n v="0"/>
    <n v="1841048"/>
    <n v="0"/>
    <n v="1841048"/>
    <d v="2025-10-01T00:00:00"/>
    <m/>
    <d v="2025-10-01T00:00:00"/>
    <n v="0"/>
    <m/>
    <s v=""/>
    <s v=""/>
    <d v="2025-10-01T00:00:00"/>
    <d v="1899-12-30T00:00:00"/>
    <m/>
    <m/>
    <x v="77"/>
    <x v="76"/>
  </r>
  <r>
    <x v="78"/>
    <x v="73"/>
    <d v="2025-10-01T00:00:00"/>
    <s v="BH2359990"/>
    <d v="2025-10-01T00:00:00"/>
    <s v="00063464"/>
    <s v="EASYMART S2.03 VINHOME SMARTCITY"/>
    <n v="931635"/>
    <n v="0"/>
    <n v="74531"/>
    <n v="1006166"/>
    <s v="Bán hàng"/>
    <m/>
    <m/>
    <n v="0"/>
    <n v="1006166"/>
    <n v="0"/>
    <n v="1006166"/>
    <d v="2025-10-01T00:00:00"/>
    <m/>
    <d v="2025-10-01T00:00:00"/>
    <n v="0"/>
    <m/>
    <s v=""/>
    <s v=""/>
    <d v="2025-10-01T00:00:00"/>
    <d v="1899-12-30T00:00:00"/>
    <m/>
    <m/>
    <x v="77"/>
    <x v="76"/>
  </r>
  <r>
    <x v="78"/>
    <x v="73"/>
    <d v="2025-10-01T00:00:00"/>
    <s v="BH2359991"/>
    <d v="2025-10-01T00:00:00"/>
    <s v="00063465"/>
    <s v="EASYMART S2.05 VINHOMES SMARTCITY"/>
    <n v="220800"/>
    <n v="0"/>
    <n v="17664"/>
    <n v="238464"/>
    <s v="Bán hàng"/>
    <m/>
    <m/>
    <n v="0"/>
    <n v="238464"/>
    <n v="0"/>
    <n v="238464"/>
    <d v="2025-10-01T00:00:00"/>
    <m/>
    <d v="2025-10-01T00:00:00"/>
    <n v="0"/>
    <m/>
    <s v=""/>
    <s v=""/>
    <d v="2025-10-01T00:00:00"/>
    <d v="1899-12-30T00:00:00"/>
    <m/>
    <m/>
    <x v="77"/>
    <x v="76"/>
  </r>
  <r>
    <x v="78"/>
    <x v="73"/>
    <d v="2025-10-08T00:00:00"/>
    <s v="BH2360880"/>
    <d v="2025-10-08T00:00:00"/>
    <s v="00065695"/>
    <s v="EASYMART 136 Hồ Tùng Mậu, Bắc Từ Liêm, HN"/>
    <n v="929520"/>
    <n v="0"/>
    <n v="74362"/>
    <n v="1003882"/>
    <s v="Bán hàng"/>
    <m/>
    <m/>
    <n v="0"/>
    <n v="1003882"/>
    <n v="0"/>
    <n v="1003882"/>
    <d v="2025-10-08T00:00:00"/>
    <m/>
    <d v="2025-10-08T00:00:00"/>
    <n v="0"/>
    <m/>
    <s v=""/>
    <s v=""/>
    <d v="2025-10-08T00:00:00"/>
    <d v="1899-12-30T00:00:00"/>
    <m/>
    <m/>
    <x v="77"/>
    <x v="76"/>
  </r>
  <r>
    <x v="78"/>
    <x v="73"/>
    <d v="2025-10-08T00:00:00"/>
    <s v="BH2360881"/>
    <d v="2025-10-08T00:00:00"/>
    <s v="00065696"/>
    <s v="EASYMART The Terra An Hưng, Hà Đông, HN"/>
    <n v="832434"/>
    <n v="0"/>
    <n v="66595"/>
    <n v="899029"/>
    <s v="Bán hàng"/>
    <m/>
    <m/>
    <n v="0"/>
    <n v="899029"/>
    <n v="0"/>
    <n v="899029"/>
    <d v="2025-10-08T00:00:00"/>
    <m/>
    <d v="2025-10-08T00:00:00"/>
    <n v="0"/>
    <m/>
    <s v=""/>
    <s v=""/>
    <d v="2025-10-08T00:00:00"/>
    <d v="1899-12-30T00:00:00"/>
    <m/>
    <m/>
    <x v="77"/>
    <x v="76"/>
  </r>
  <r>
    <x v="78"/>
    <x v="73"/>
    <d v="2025-10-08T00:00:00"/>
    <s v="BH2360882"/>
    <d v="2025-10-08T00:00:00"/>
    <s v="00065697"/>
    <s v="EASYMART S2.03 VINHOME SMARTCITY"/>
    <n v="1056547"/>
    <n v="0"/>
    <n v="84524"/>
    <n v="1141071"/>
    <s v="Bán hàng"/>
    <m/>
    <m/>
    <n v="0"/>
    <n v="1141071"/>
    <n v="0"/>
    <n v="1141071"/>
    <d v="2025-10-08T00:00:00"/>
    <m/>
    <d v="2025-10-08T00:00:00"/>
    <n v="0"/>
    <m/>
    <s v=""/>
    <s v=""/>
    <d v="2025-10-08T00:00:00"/>
    <d v="1899-12-30T00:00:00"/>
    <m/>
    <m/>
    <x v="77"/>
    <x v="76"/>
  </r>
  <r>
    <x v="78"/>
    <x v="73"/>
    <d v="2025-10-08T00:00:00"/>
    <s v="BH2360883"/>
    <d v="2025-10-08T00:00:00"/>
    <s v="00065698"/>
    <s v="EASYMART S2.05 VINHOMES SMARTCITY"/>
    <n v="220800"/>
    <n v="0"/>
    <n v="17664"/>
    <n v="238464"/>
    <s v="Bán hàng"/>
    <m/>
    <m/>
    <n v="0"/>
    <n v="238464"/>
    <n v="0"/>
    <n v="238464"/>
    <d v="2025-10-08T00:00:00"/>
    <m/>
    <d v="2025-10-08T00:00:00"/>
    <n v="0"/>
    <m/>
    <s v=""/>
    <s v=""/>
    <d v="2025-10-08T00:00:00"/>
    <d v="1899-12-30T00:00:00"/>
    <m/>
    <m/>
    <x v="77"/>
    <x v="76"/>
  </r>
  <r>
    <x v="78"/>
    <x v="73"/>
    <d v="2025-10-15T00:00:00"/>
    <s v="BH2362201"/>
    <d v="2025-10-15T00:00:00"/>
    <s v="00067218"/>
    <s v="EASYMART 136 Hồ Tùng Mậu, Bắc Từ Liêm, HN"/>
    <n v="2183138"/>
    <n v="0"/>
    <n v="174651"/>
    <n v="2357789"/>
    <s v="Bán hàng"/>
    <m/>
    <m/>
    <n v="0"/>
    <n v="2357789"/>
    <n v="0"/>
    <n v="2357789"/>
    <d v="2025-10-15T00:00:00"/>
    <m/>
    <d v="2025-10-15T00:00:00"/>
    <n v="0"/>
    <m/>
    <s v=""/>
    <s v=""/>
    <d v="2025-10-15T00:00:00"/>
    <d v="1899-12-30T00:00:00"/>
    <m/>
    <m/>
    <x v="77"/>
    <x v="76"/>
  </r>
  <r>
    <x v="78"/>
    <x v="73"/>
    <d v="2025-10-15T00:00:00"/>
    <s v="BH2362202"/>
    <d v="2025-10-15T00:00:00"/>
    <s v="00067219"/>
    <s v="Easymart Mipec Rubik 360"/>
    <n v="1418489"/>
    <n v="0"/>
    <n v="113479"/>
    <n v="1531968"/>
    <s v="Bán hàng"/>
    <m/>
    <m/>
    <n v="0"/>
    <n v="1531968"/>
    <n v="0"/>
    <n v="1531968"/>
    <d v="2025-10-15T00:00:00"/>
    <m/>
    <d v="2025-10-15T00:00:00"/>
    <n v="0"/>
    <m/>
    <s v=""/>
    <s v=""/>
    <d v="2025-10-15T00:00:00"/>
    <d v="1899-12-30T00:00:00"/>
    <m/>
    <m/>
    <x v="77"/>
    <x v="76"/>
  </r>
  <r>
    <x v="78"/>
    <x v="73"/>
    <d v="2025-10-15T00:00:00"/>
    <s v="BH2362204"/>
    <d v="2025-10-15T00:00:00"/>
    <s v="00067220"/>
    <s v="EASYMART S2.03 VINHOME SMARTCITY"/>
    <n v="840957"/>
    <n v="0"/>
    <n v="67277"/>
    <n v="908234"/>
    <s v="Bán hàng"/>
    <m/>
    <m/>
    <n v="0"/>
    <n v="908234"/>
    <n v="0"/>
    <n v="908234"/>
    <d v="2025-10-15T00:00:00"/>
    <m/>
    <d v="2025-10-15T00:00:00"/>
    <n v="0"/>
    <m/>
    <s v=""/>
    <s v=""/>
    <d v="2025-10-15T00:00:00"/>
    <d v="1899-12-30T00:00:00"/>
    <m/>
    <m/>
    <x v="77"/>
    <x v="76"/>
  </r>
  <r>
    <x v="78"/>
    <x v="73"/>
    <d v="2025-10-15T00:00:00"/>
    <s v="BH2362205"/>
    <d v="2025-10-15T00:00:00"/>
    <s v="00067221"/>
    <s v="EASYMART S2.05 VINHOMES SMARTCITY"/>
    <n v="352470"/>
    <n v="0"/>
    <n v="28198"/>
    <n v="380668"/>
    <s v="Bán hàng"/>
    <m/>
    <m/>
    <n v="0"/>
    <n v="380668"/>
    <n v="0"/>
    <n v="380668"/>
    <d v="2025-10-15T00:00:00"/>
    <m/>
    <d v="2025-10-15T00:00:00"/>
    <n v="0"/>
    <m/>
    <s v=""/>
    <s v=""/>
    <d v="2025-10-15T00:00:00"/>
    <d v="1899-12-30T00:00:00"/>
    <m/>
    <m/>
    <x v="77"/>
    <x v="76"/>
  </r>
  <r>
    <x v="78"/>
    <x v="73"/>
    <d v="2025-10-22T00:00:00"/>
    <s v="BH2363492"/>
    <d v="2025-10-22T00:00:00"/>
    <s v="00069242"/>
    <s v="Bán hàng cho CÔNG TY CỔ PHẦN THƯƠNG MẠI VÀ DỊCH VỤ EASYMART theo hóa đơn 00069242"/>
    <n v="1413810"/>
    <n v="0"/>
    <n v="113105"/>
    <n v="1526915"/>
    <s v="Bán hàng"/>
    <m/>
    <m/>
    <n v="0"/>
    <n v="1526915"/>
    <n v="0"/>
    <n v="1526915"/>
    <d v="2025-10-22T00:00:00"/>
    <m/>
    <d v="2025-10-22T00:00:00"/>
    <n v="0"/>
    <m/>
    <s v=""/>
    <s v=""/>
    <d v="2025-10-22T00:00:00"/>
    <d v="1899-12-30T00:00:00"/>
    <m/>
    <m/>
    <x v="77"/>
    <x v="76"/>
  </r>
  <r>
    <x v="78"/>
    <x v="73"/>
    <d v="2025-10-22T00:00:00"/>
    <s v="BH2363494"/>
    <d v="2025-10-22T00:00:00"/>
    <s v="00069244"/>
    <s v="Bán hàng cho CÔNG TY CỔ PHẦN THƯƠNG MẠI VÀ DỊCH VỤ EASYMART theo hóa đơn 00069244"/>
    <n v="597275"/>
    <n v="0"/>
    <n v="47782"/>
    <n v="645057"/>
    <s v="Bán hàng"/>
    <m/>
    <m/>
    <n v="0"/>
    <n v="645057"/>
    <n v="0"/>
    <n v="645057"/>
    <d v="2025-10-22T00:00:00"/>
    <m/>
    <d v="2025-10-22T00:00:00"/>
    <n v="0"/>
    <m/>
    <s v=""/>
    <s v=""/>
    <d v="2025-10-22T00:00:00"/>
    <d v="1899-12-30T00:00:00"/>
    <m/>
    <m/>
    <x v="77"/>
    <x v="76"/>
  </r>
  <r>
    <x v="78"/>
    <x v="73"/>
    <d v="2025-10-22T00:00:00"/>
    <s v="BH2363496"/>
    <d v="2025-10-22T00:00:00"/>
    <s v="00069245"/>
    <s v="EASYMART 136 Hồ Tùng Mậu, Bắc Từ Liêm, HN"/>
    <n v="577200"/>
    <n v="0"/>
    <n v="46176"/>
    <n v="623376"/>
    <s v="Bán hàng"/>
    <m/>
    <m/>
    <n v="0"/>
    <n v="623376"/>
    <n v="0"/>
    <n v="623376"/>
    <d v="2025-10-22T00:00:00"/>
    <m/>
    <d v="2025-10-22T00:00:00"/>
    <n v="0"/>
    <m/>
    <s v=""/>
    <s v=""/>
    <d v="2025-10-22T00:00:00"/>
    <d v="1899-12-30T00:00:00"/>
    <m/>
    <m/>
    <x v="77"/>
    <x v="76"/>
  </r>
  <r>
    <x v="78"/>
    <x v="73"/>
    <d v="2025-10-22T00:00:00"/>
    <s v="BH2363497"/>
    <d v="2025-10-22T00:00:00"/>
    <s v="00069246"/>
    <s v="EASYMART The Terra An Hưng, Hà Đông, HN"/>
    <n v="1618936"/>
    <n v="0"/>
    <n v="129515"/>
    <n v="1748451"/>
    <s v="Bán hàng"/>
    <m/>
    <m/>
    <n v="0"/>
    <n v="1748451"/>
    <n v="0"/>
    <n v="1748451"/>
    <d v="2025-10-22T00:00:00"/>
    <m/>
    <d v="2025-10-22T00:00:00"/>
    <n v="0"/>
    <m/>
    <s v=""/>
    <s v=""/>
    <d v="2025-10-22T00:00:00"/>
    <d v="1899-12-30T00:00:00"/>
    <m/>
    <m/>
    <x v="77"/>
    <x v="76"/>
  </r>
  <r>
    <x v="78"/>
    <x v="73"/>
    <d v="2025-10-29T00:00:00"/>
    <s v="BH2365042"/>
    <d v="2025-10-29T00:00:00"/>
    <s v="00071357"/>
    <s v="EASYMART 136 Hồ Tùng Mậu, Bắc Từ Liêm, HN"/>
    <n v="662660"/>
    <n v="0"/>
    <n v="53013"/>
    <n v="715673"/>
    <s v="Bán hàng"/>
    <m/>
    <m/>
    <n v="0"/>
    <n v="715673"/>
    <n v="0"/>
    <n v="715673"/>
    <d v="2025-10-29T00:00:00"/>
    <m/>
    <d v="2025-10-29T00:00:00"/>
    <n v="0"/>
    <m/>
    <s v=""/>
    <s v=""/>
    <d v="2025-10-29T00:00:00"/>
    <d v="1899-12-30T00:00:00"/>
    <m/>
    <m/>
    <x v="77"/>
    <x v="76"/>
  </r>
  <r>
    <x v="78"/>
    <x v="73"/>
    <d v="2025-11-05T00:00:00"/>
    <s v="BH2365989"/>
    <d v="2025-11-05T00:00:00"/>
    <s v="00073141"/>
    <s v="EASYMART 136 Hồ Tùng Mậu, Bắc Từ Liêm, HN"/>
    <n v="573270.37037037034"/>
    <n v="0"/>
    <n v="45861.629629629628"/>
    <n v="619132"/>
    <s v="Bán hàng"/>
    <m/>
    <m/>
    <n v="0"/>
    <n v="619132"/>
    <n v="0"/>
    <n v="619132"/>
    <d v="2025-11-05T00:00:00"/>
    <m/>
    <d v="2025-11-05T00:00:00"/>
    <n v="0"/>
    <m/>
    <s v=""/>
    <s v=""/>
    <d v="2025-11-05T00:00:00"/>
    <d v="1899-12-30T00:00:00"/>
    <m/>
    <m/>
    <x v="77"/>
    <x v="76"/>
  </r>
  <r>
    <x v="78"/>
    <x v="73"/>
    <d v="2025-11-05T00:00:00"/>
    <s v="BH2365990"/>
    <d v="2025-11-05T00:00:00"/>
    <s v="00073142"/>
    <s v="EASYMART The Terra An Hưng, Hà Đông, HN"/>
    <n v="909111.11111111101"/>
    <n v="0"/>
    <n v="72728.888888888876"/>
    <n v="981839.99999999988"/>
    <s v="Bán hàng"/>
    <m/>
    <m/>
    <n v="0"/>
    <n v="981839.99999999988"/>
    <n v="0"/>
    <n v="981839.99999999988"/>
    <d v="2025-11-05T00:00:00"/>
    <m/>
    <d v="2025-11-05T00:00:00"/>
    <n v="0"/>
    <m/>
    <s v=""/>
    <s v=""/>
    <d v="2025-11-05T00:00:00"/>
    <d v="1899-12-30T00:00:00"/>
    <m/>
    <m/>
    <x v="77"/>
    <x v="76"/>
  </r>
  <r>
    <x v="78"/>
    <x v="73"/>
    <d v="2025-11-05T00:00:00"/>
    <s v="BH2365992"/>
    <d v="2025-11-05T00:00:00"/>
    <s v="00073143"/>
    <s v="EASYMART S2.03 VINHOME SMARTCITY"/>
    <n v="1059427.7777777778"/>
    <n v="0"/>
    <n v="84754.222222222219"/>
    <n v="1144182"/>
    <s v="Bán hàng"/>
    <m/>
    <m/>
    <n v="0"/>
    <n v="1144182"/>
    <n v="0"/>
    <n v="1144182"/>
    <d v="2025-11-05T00:00:00"/>
    <m/>
    <d v="2025-11-05T00:00:00"/>
    <n v="0"/>
    <m/>
    <s v=""/>
    <s v=""/>
    <d v="2025-11-05T00:00:00"/>
    <d v="1899-12-30T00:00:00"/>
    <m/>
    <m/>
    <x v="77"/>
    <x v="76"/>
  </r>
  <r>
    <x v="78"/>
    <x v="73"/>
    <d v="2025-11-12T00:00:00"/>
    <s v="BH2367048"/>
    <d v="2025-11-12T00:00:00"/>
    <s v="00075040"/>
    <s v="EASYMART 136 Hồ Tùng Mậu, Bắc Từ Liêm, HN"/>
    <n v="484949.99999999994"/>
    <n v="0"/>
    <n v="38795.999999999993"/>
    <n v="523745.99999999994"/>
    <s v="Bán hàng"/>
    <m/>
    <m/>
    <n v="0"/>
    <n v="523745.99999999994"/>
    <n v="0"/>
    <n v="523745.99999999994"/>
    <d v="2025-11-12T00:00:00"/>
    <m/>
    <d v="2025-11-12T00:00:00"/>
    <n v="0"/>
    <m/>
    <s v=""/>
    <s v=""/>
    <d v="2025-11-12T00:00:00"/>
    <d v="1899-12-30T00:00:00"/>
    <m/>
    <m/>
    <x v="77"/>
    <x v="76"/>
  </r>
  <r>
    <x v="78"/>
    <x v="73"/>
    <d v="2025-11-12T00:00:00"/>
    <s v="BH2367049"/>
    <d v="2025-11-12T00:00:00"/>
    <s v="00075041"/>
    <s v="Easymart Mipec Rubik 360"/>
    <n v="480365.74074074073"/>
    <n v="0"/>
    <n v="38429.259259259263"/>
    <n v="518795"/>
    <s v="Bán hàng"/>
    <m/>
    <m/>
    <n v="0"/>
    <n v="518795"/>
    <n v="0"/>
    <n v="518795"/>
    <d v="2025-11-12T00:00:00"/>
    <m/>
    <d v="2025-11-12T00:00:00"/>
    <n v="0"/>
    <m/>
    <s v=""/>
    <s v=""/>
    <d v="2025-11-12T00:00:00"/>
    <d v="1899-12-30T00:00:00"/>
    <m/>
    <m/>
    <x v="77"/>
    <x v="76"/>
  </r>
  <r>
    <x v="78"/>
    <x v="73"/>
    <d v="2025-11-12T00:00:00"/>
    <s v="BH2367050"/>
    <d v="2025-11-12T00:00:00"/>
    <s v="00075042"/>
    <s v="EASYMART The Terra An Hưng, Hà Đông, HN"/>
    <n v="555444.44444444438"/>
    <n v="0"/>
    <n v="44435.555555555555"/>
    <n v="599879.99999999988"/>
    <s v="Bán hàng"/>
    <m/>
    <m/>
    <n v="0"/>
    <n v="599879.99999999988"/>
    <n v="0"/>
    <n v="599879.99999999988"/>
    <d v="2025-11-12T00:00:00"/>
    <m/>
    <d v="2025-11-12T00:00:00"/>
    <n v="0"/>
    <m/>
    <s v=""/>
    <s v=""/>
    <d v="2025-11-12T00:00:00"/>
    <d v="1899-12-30T00:00:00"/>
    <m/>
    <m/>
    <x v="77"/>
    <x v="76"/>
  </r>
  <r>
    <x v="78"/>
    <x v="73"/>
    <d v="2025-11-12T00:00:00"/>
    <s v="BH2367051"/>
    <d v="2025-11-12T00:00:00"/>
    <s v="00075043"/>
    <s v="EASYMART S2.03 VINHOME SMARTCITY"/>
    <n v="496995.37037037034"/>
    <n v="0"/>
    <n v="39759.629629629628"/>
    <n v="536755"/>
    <s v="Bán hàng"/>
    <m/>
    <m/>
    <n v="0"/>
    <n v="536755"/>
    <n v="0"/>
    <n v="536755"/>
    <d v="2025-11-12T00:00:00"/>
    <m/>
    <d v="2025-11-12T00:00:00"/>
    <n v="0"/>
    <m/>
    <s v=""/>
    <s v=""/>
    <d v="2025-11-12T00:00:00"/>
    <d v="1899-12-30T00:00:00"/>
    <m/>
    <m/>
    <x v="77"/>
    <x v="76"/>
  </r>
  <r>
    <x v="79"/>
    <x v="73"/>
    <d v="2025-08-22T00:00:00"/>
    <s v="HN/HT2025090109"/>
    <d v="2025-08-22T00:00:00"/>
    <m/>
    <s v="ĐÃ KIỂM TRA - Hàng trả - EASY+GTGT - easymarte04 (Phiếu trả ngày: 22/08/2025)- phiếu: THN005798"/>
    <m/>
    <n v="0"/>
    <n v="0"/>
    <n v="50182"/>
    <s v="Hàng trả"/>
    <m/>
    <m/>
    <n v="0"/>
    <n v="-50182"/>
    <n v="0"/>
    <n v="-50182"/>
    <d v="2025-08-22T00:00:00"/>
    <m/>
    <d v="2025-08-22T00:00:00"/>
    <n v="0"/>
    <m/>
    <s v=""/>
    <s v=""/>
    <d v="2025-08-22T00:00:00"/>
    <d v="1899-12-30T00:00:00"/>
    <m/>
    <m/>
    <x v="77"/>
    <x v="76"/>
  </r>
  <r>
    <x v="80"/>
    <x v="76"/>
    <d v="2025-01-02T00:00:00"/>
    <s v="BH2319467"/>
    <d v="2025-01-02T00:00:00"/>
    <s v="00000102"/>
    <s v="CÔNG TY TNHH GTGL VIỆT NAM / Easymart 47 Nguyễn Tuân"/>
    <n v="1584340"/>
    <n v="0"/>
    <n v="126747"/>
    <n v="1711087"/>
    <s v="Bán hàng"/>
    <d v="2025-03-20T00:00:00"/>
    <s v="BC2503/0039"/>
    <n v="0"/>
    <n v="1711087"/>
    <n v="1711087"/>
    <n v="0"/>
    <d v="2025-01-02T00:00:00"/>
    <m/>
    <d v="2025-01-02T00:00:00"/>
    <n v="0"/>
    <m/>
    <s v=""/>
    <s v="Đã thanh toán"/>
    <d v="2025-01-02T00:00:00"/>
    <d v="2025-03-20T00:00:00"/>
    <m/>
    <m/>
    <x v="78"/>
    <x v="77"/>
  </r>
  <r>
    <x v="80"/>
    <x v="76"/>
    <d v="2025-01-08T00:00:00"/>
    <s v="BH2319721"/>
    <d v="2025-01-08T00:00:00"/>
    <s v="00001891"/>
    <s v="CÔNG TY TNHH GTGL VIỆT NAM / Easymart 47 Nguyễn Tuân"/>
    <n v="1561065"/>
    <n v="0"/>
    <n v="124885"/>
    <n v="1685950"/>
    <s v="Bán hàng"/>
    <d v="2025-03-20T00:00:00"/>
    <s v="BC2503/0039"/>
    <n v="0"/>
    <n v="1685950"/>
    <n v="1685950"/>
    <n v="0"/>
    <d v="2025-01-08T00:00:00"/>
    <m/>
    <d v="2025-01-08T00:00:00"/>
    <n v="0"/>
    <m/>
    <s v=""/>
    <s v="Đã thanh toán"/>
    <d v="2025-01-08T00:00:00"/>
    <d v="2025-03-20T00:00:00"/>
    <m/>
    <m/>
    <x v="78"/>
    <x v="77"/>
  </r>
  <r>
    <x v="80"/>
    <x v="76"/>
    <d v="2025-01-17T00:00:00"/>
    <s v="BH2320136"/>
    <d v="2025-01-17T00:00:00"/>
    <s v="00004738"/>
    <s v="CÔNG TY TNHH GTGL VIỆT NAM / Easymart 47 Nguyễn Tuân"/>
    <n v="3605095"/>
    <n v="0"/>
    <n v="288408"/>
    <n v="3893503"/>
    <s v="Bán hàng"/>
    <d v="2025-03-20T00:00:00"/>
    <s v="BC2503/0039"/>
    <n v="0"/>
    <n v="3893503"/>
    <n v="3893503"/>
    <n v="0"/>
    <d v="2025-01-17T00:00:00"/>
    <m/>
    <d v="2025-01-17T00:00:00"/>
    <n v="0"/>
    <m/>
    <s v=""/>
    <s v="Đã thanh toán"/>
    <d v="2025-01-17T00:00:00"/>
    <d v="2025-03-20T00:00:00"/>
    <m/>
    <m/>
    <x v="78"/>
    <x v="77"/>
  </r>
  <r>
    <x v="80"/>
    <x v="76"/>
    <d v="2025-02-05T00:00:00"/>
    <s v="BH2320661"/>
    <d v="2025-02-05T00:00:00"/>
    <s v="00007131"/>
    <s v="CÔNG TY TNHH GTGL VIỆT NAM / Easymart 47 Nguyễn Tuân"/>
    <n v="1245588"/>
    <n v="0"/>
    <n v="99647"/>
    <n v="1345235"/>
    <s v="Bán hàng"/>
    <d v="2025-03-20T00:00:00"/>
    <s v="BC2503/0039"/>
    <n v="0"/>
    <n v="1345235"/>
    <n v="1345235"/>
    <n v="0"/>
    <d v="2025-02-05T00:00:00"/>
    <m/>
    <d v="2025-02-05T00:00:00"/>
    <n v="0"/>
    <m/>
    <s v=""/>
    <s v="Đã thanh toán"/>
    <d v="2025-02-05T00:00:00"/>
    <d v="2025-03-20T00:00:00"/>
    <m/>
    <m/>
    <x v="78"/>
    <x v="77"/>
  </r>
  <r>
    <x v="80"/>
    <x v="76"/>
    <d v="2025-02-21T00:00:00"/>
    <s v="BH2321102"/>
    <d v="2025-02-21T00:00:00"/>
    <s v="00012315"/>
    <s v="CÔNG TY TNHH GTGL VIỆT NAM / Easymart 47 Nguyễn Tuân"/>
    <n v="925740"/>
    <n v="0"/>
    <n v="74059"/>
    <n v="999799"/>
    <s v="Bán hàng"/>
    <d v="2025-03-20T00:00:00"/>
    <s v="BC2503/0039"/>
    <n v="0"/>
    <n v="999799"/>
    <n v="999799"/>
    <n v="0"/>
    <d v="2025-02-21T00:00:00"/>
    <m/>
    <d v="2025-02-21T00:00:00"/>
    <n v="0"/>
    <m/>
    <s v=""/>
    <s v="Đã thanh toán"/>
    <d v="2025-02-21T00:00:00"/>
    <d v="2025-03-20T00:00:00"/>
    <m/>
    <m/>
    <x v="78"/>
    <x v="77"/>
  </r>
  <r>
    <x v="80"/>
    <x v="76"/>
    <d v="2025-02-26T00:00:00"/>
    <s v="BH2321224"/>
    <d v="2025-02-26T00:00:00"/>
    <s v="00012718"/>
    <s v="CÔNG TY TNHH GTGL VIỆT NAM / Easymart 47 Nguyễn Tuân"/>
    <n v="1106350"/>
    <n v="0"/>
    <n v="88508"/>
    <n v="1194858"/>
    <s v="Bán hàng"/>
    <d v="2025-05-20T00:00:00"/>
    <s v="BC2505/0015"/>
    <n v="0"/>
    <n v="1194858"/>
    <n v="1194858"/>
    <n v="0"/>
    <d v="2025-02-26T00:00:00"/>
    <m/>
    <d v="2025-02-26T00:00:00"/>
    <n v="0"/>
    <m/>
    <s v=""/>
    <s v="Đã thanh toán"/>
    <d v="2025-02-26T00:00:00"/>
    <d v="2025-05-20T00:00:00"/>
    <m/>
    <m/>
    <x v="78"/>
    <x v="77"/>
  </r>
  <r>
    <x v="80"/>
    <x v="76"/>
    <d v="2025-03-12T00:00:00"/>
    <s v="BH2321610"/>
    <d v="2025-03-12T00:00:00"/>
    <s v="00015977"/>
    <s v="CÔNG TY TNHH GTGL VIỆT NAM / Easymart 47 Nguyễn Tuân"/>
    <n v="623260"/>
    <n v="0"/>
    <n v="49861"/>
    <n v="673121"/>
    <s v="Bán hàng"/>
    <d v="2025-05-20T00:00:00"/>
    <s v="BC2505/0015"/>
    <n v="0"/>
    <n v="673121"/>
    <n v="673121"/>
    <n v="0"/>
    <d v="2025-03-12T00:00:00"/>
    <m/>
    <d v="2025-03-12T00:00:00"/>
    <n v="0"/>
    <m/>
    <s v=""/>
    <s v="Đã thanh toán"/>
    <d v="2025-03-12T00:00:00"/>
    <d v="2025-05-20T00:00:00"/>
    <m/>
    <m/>
    <x v="78"/>
    <x v="77"/>
  </r>
  <r>
    <x v="80"/>
    <x v="76"/>
    <d v="2025-04-09T00:00:00"/>
    <s v="BH2322474"/>
    <d v="2025-04-09T00:00:00"/>
    <s v="00022231"/>
    <s v="CÔNG TY TNHH GTGL VIỆT NAM / Easymart 47 Nguyễn Tuân"/>
    <n v="1216605"/>
    <n v="0"/>
    <n v="97328"/>
    <n v="1313933"/>
    <s v="Bán hàng"/>
    <d v="2025-06-20T00:00:00"/>
    <s v="BC2506/0053"/>
    <n v="0"/>
    <n v="1313933"/>
    <n v="1313933"/>
    <n v="0"/>
    <d v="2025-04-09T00:00:00"/>
    <m/>
    <d v="2025-04-09T00:00:00"/>
    <n v="0"/>
    <m/>
    <s v=""/>
    <s v="Đã thanh toán"/>
    <d v="2025-04-09T00:00:00"/>
    <d v="2025-06-20T00:00:00"/>
    <m/>
    <m/>
    <x v="78"/>
    <x v="77"/>
  </r>
  <r>
    <x v="80"/>
    <x v="76"/>
    <d v="2025-04-16T00:00:00"/>
    <s v="BH2322750"/>
    <d v="2025-04-16T00:00:00"/>
    <s v="00023811"/>
    <s v="CÔNG TY TNHH GTGL VIỆT NAM / Easymart 47 Nguyễn Tuân"/>
    <n v="994755"/>
    <n v="0"/>
    <n v="79580"/>
    <n v="1074335"/>
    <s v="Bán hàng"/>
    <d v="2025-06-20T00:00:00"/>
    <s v="BC2506/0053"/>
    <n v="0"/>
    <n v="1074335"/>
    <n v="1074335"/>
    <n v="0"/>
    <d v="2025-04-16T00:00:00"/>
    <m/>
    <d v="2025-04-16T00:00:00"/>
    <n v="0"/>
    <m/>
    <s v=""/>
    <s v="Đã thanh toán"/>
    <d v="2025-04-16T00:00:00"/>
    <d v="2025-06-20T00:00:00"/>
    <m/>
    <m/>
    <x v="78"/>
    <x v="77"/>
  </r>
  <r>
    <x v="80"/>
    <x v="76"/>
    <d v="2025-05-07T00:00:00"/>
    <s v="BH2323393"/>
    <d v="2025-05-07T00:00:00"/>
    <s v="00028335"/>
    <s v="CÔNG TY TNHH GTGL VIỆT NAM / Easymart 47 Nguyễn Tuân"/>
    <n v="557802"/>
    <n v="0"/>
    <n v="44624"/>
    <n v="602426"/>
    <s v="Bán hàng"/>
    <d v="2025-07-30T00:00:00"/>
    <s v="BC2507/0054"/>
    <n v="0"/>
    <n v="602426"/>
    <n v="602426"/>
    <n v="0"/>
    <d v="2025-05-07T00:00:00"/>
    <m/>
    <d v="2025-05-07T00:00:00"/>
    <n v="0"/>
    <m/>
    <s v=""/>
    <s v="Đã thanh toán"/>
    <d v="2025-05-07T00:00:00"/>
    <d v="2025-07-30T00:00:00"/>
    <m/>
    <m/>
    <x v="78"/>
    <x v="77"/>
  </r>
  <r>
    <x v="80"/>
    <x v="76"/>
    <d v="2025-05-20T00:00:00"/>
    <s v="BH2323699"/>
    <d v="2025-05-20T00:00:00"/>
    <s v="00031212"/>
    <s v="CÔNG TY TNHH GTGL VIỆT NAM / Easymart 47 Nguyễn Tuân"/>
    <n v="752130"/>
    <n v="0"/>
    <n v="60170"/>
    <n v="812300"/>
    <s v="Bán hàng"/>
    <d v="2025-07-30T00:00:00"/>
    <s v="BC2507/0054"/>
    <n v="0"/>
    <n v="812300"/>
    <n v="812300"/>
    <n v="0"/>
    <d v="2025-05-20T00:00:00"/>
    <m/>
    <d v="2025-05-20T00:00:00"/>
    <n v="0"/>
    <m/>
    <s v=""/>
    <s v="Đã thanh toán"/>
    <d v="2025-05-20T00:00:00"/>
    <d v="2025-07-30T00:00:00"/>
    <m/>
    <m/>
    <x v="78"/>
    <x v="77"/>
  </r>
  <r>
    <x v="80"/>
    <x v="76"/>
    <d v="2025-05-28T00:00:00"/>
    <s v="BH2323945"/>
    <d v="2025-05-28T00:00:00"/>
    <s v="00032985"/>
    <s v="CÔNG TY TNHH GTGL VIỆT NAM / Easymart 47 Nguyễn Tuân"/>
    <n v="945815"/>
    <n v="0"/>
    <n v="75665"/>
    <n v="1021480"/>
    <s v="Bán hàng"/>
    <d v="2025-07-30T00:00:00"/>
    <s v="BC2507/0054"/>
    <n v="0"/>
    <n v="1021480"/>
    <n v="1021480"/>
    <n v="0"/>
    <d v="2025-05-28T00:00:00"/>
    <m/>
    <d v="2025-05-28T00:00:00"/>
    <n v="0"/>
    <m/>
    <s v=""/>
    <s v="Đã thanh toán"/>
    <d v="2025-05-28T00:00:00"/>
    <d v="2025-07-30T00:00:00"/>
    <m/>
    <m/>
    <x v="78"/>
    <x v="77"/>
  </r>
  <r>
    <x v="80"/>
    <x v="76"/>
    <d v="2025-06-18T00:00:00"/>
    <s v="BH2324630"/>
    <d v="2025-06-18T00:00:00"/>
    <s v="00037184"/>
    <s v="CÔNG TY TNHH GTGL VIỆT NAM / Easymart 47 Nguyễn Tuân"/>
    <n v="1093886"/>
    <n v="0"/>
    <n v="87511"/>
    <n v="1181397"/>
    <s v="Bán hàng"/>
    <d v="2025-08-20T00:00:00"/>
    <s v="BC2508/0050"/>
    <n v="0"/>
    <n v="1181397"/>
    <n v="1181397"/>
    <n v="0"/>
    <d v="2025-06-18T00:00:00"/>
    <m/>
    <d v="2025-06-18T00:00:00"/>
    <n v="0"/>
    <m/>
    <s v=""/>
    <s v="Đã thanh toán"/>
    <d v="2025-06-18T00:00:00"/>
    <d v="2025-08-20T00:00:00"/>
    <m/>
    <m/>
    <x v="78"/>
    <x v="77"/>
  </r>
  <r>
    <x v="80"/>
    <x v="76"/>
    <d v="2025-06-25T00:00:00"/>
    <s v="BH2324836"/>
    <d v="2025-06-25T00:00:00"/>
    <s v="00038983"/>
    <s v="CÔNG TY TNHH GTGL VIỆT NAM / Easymart 47 Nguyễn Tuân"/>
    <n v="804798"/>
    <n v="0"/>
    <n v="64384"/>
    <n v="869182"/>
    <s v="Bán hàng"/>
    <d v="2025-08-20T00:00:00"/>
    <s v="BC2508/0050"/>
    <n v="0"/>
    <n v="869182"/>
    <n v="869182"/>
    <n v="0"/>
    <d v="2025-06-25T00:00:00"/>
    <m/>
    <d v="2025-06-25T00:00:00"/>
    <n v="0"/>
    <m/>
    <s v=""/>
    <s v="Đã thanh toán"/>
    <d v="2025-06-25T00:00:00"/>
    <d v="2025-08-20T00:00:00"/>
    <m/>
    <m/>
    <x v="78"/>
    <x v="77"/>
  </r>
  <r>
    <x v="80"/>
    <x v="76"/>
    <d v="2025-07-02T00:00:00"/>
    <s v="BH2325069"/>
    <d v="2025-07-02T00:00:00"/>
    <s v="00041027"/>
    <s v="CÔNG TY TNHH GTGL VIỆT NAM / Easymart 47 Nguyễn Tuân"/>
    <n v="1753000"/>
    <n v="0"/>
    <n v="140240"/>
    <n v="1893240"/>
    <s v="Bán hàng"/>
    <d v="2025-08-20T00:00:00"/>
    <s v="BC2508/0050"/>
    <n v="0"/>
    <n v="1893240"/>
    <n v="1893240"/>
    <n v="0"/>
    <d v="2025-07-02T00:00:00"/>
    <m/>
    <d v="2025-07-02T00:00:00"/>
    <n v="0"/>
    <m/>
    <s v=""/>
    <s v="Đã thanh toán"/>
    <d v="2025-07-02T00:00:00"/>
    <d v="2025-08-20T00:00:00"/>
    <m/>
    <m/>
    <x v="78"/>
    <x v="77"/>
  </r>
  <r>
    <x v="80"/>
    <x v="76"/>
    <d v="2025-07-09T00:00:00"/>
    <s v="BH2325320"/>
    <d v="2025-07-09T00:00:00"/>
    <s v="00042626"/>
    <s v="CÔNG TY TNHH GTGL VIỆT NAM / Easymart 47 Nguyễn Tuân"/>
    <n v="925740"/>
    <n v="0"/>
    <n v="74059"/>
    <n v="999799"/>
    <s v="Bán hàng"/>
    <d v="2025-08-20T00:00:00"/>
    <s v="BC2508/0050"/>
    <n v="0"/>
    <n v="999799"/>
    <n v="999799"/>
    <n v="0"/>
    <d v="2025-07-09T00:00:00"/>
    <m/>
    <d v="2025-07-09T00:00:00"/>
    <n v="0"/>
    <m/>
    <s v=""/>
    <s v="Đã thanh toán"/>
    <d v="2025-07-09T00:00:00"/>
    <d v="2025-08-20T00:00:00"/>
    <m/>
    <m/>
    <x v="78"/>
    <x v="77"/>
  </r>
  <r>
    <x v="80"/>
    <x v="76"/>
    <d v="2025-07-23T00:00:00"/>
    <s v="BH2325889"/>
    <d v="2025-07-23T00:00:00"/>
    <s v="00045859"/>
    <s v="CÔNG TY TNHH GTGL VIỆT NAM / Easymart 47 Nguyễn Tuân"/>
    <n v="2063663"/>
    <n v="0"/>
    <n v="165093"/>
    <n v="2228756"/>
    <s v="Bán hàng"/>
    <d v="2025-08-20T00:00:00"/>
    <s v="BC2508/0050"/>
    <n v="0"/>
    <n v="2228756"/>
    <n v="2228756"/>
    <n v="0"/>
    <d v="2025-07-23T00:00:00"/>
    <m/>
    <d v="2025-07-23T00:00:00"/>
    <n v="0"/>
    <m/>
    <s v=""/>
    <s v="Đã thanh toán"/>
    <d v="2025-07-23T00:00:00"/>
    <d v="2025-08-20T00:00:00"/>
    <m/>
    <m/>
    <x v="78"/>
    <x v="77"/>
  </r>
  <r>
    <x v="80"/>
    <x v="76"/>
    <d v="2025-08-01T00:00:00"/>
    <s v="BH2326118"/>
    <d v="2025-08-01T00:00:00"/>
    <s v="00048843"/>
    <s v="CÔNG TY TNHH GTGL VIỆT NAM / Easymart 47 Nguyễn Tuân"/>
    <n v="1347833"/>
    <n v="0"/>
    <n v="107827"/>
    <n v="1455660"/>
    <s v="Bán hàng"/>
    <d v="2025-09-26T00:00:00"/>
    <s v="BC2509/0045"/>
    <n v="0"/>
    <n v="1455660"/>
    <n v="1455660"/>
    <n v="0"/>
    <d v="2025-08-01T00:00:00"/>
    <m/>
    <d v="2025-08-01T00:00:00"/>
    <n v="0"/>
    <m/>
    <s v=""/>
    <s v="Đã thanh toán"/>
    <d v="2025-08-01T00:00:00"/>
    <d v="2025-09-26T00:00:00"/>
    <m/>
    <m/>
    <x v="78"/>
    <x v="77"/>
  </r>
  <r>
    <x v="80"/>
    <x v="76"/>
    <d v="2025-08-06T00:00:00"/>
    <s v="BH2326335"/>
    <d v="2025-08-06T00:00:00"/>
    <s v="00049367"/>
    <s v="CÔNG TY TNHH GTGL VIỆT NAM / Easymart 47 Nguyễn Tuân"/>
    <n v="1238020"/>
    <n v="0"/>
    <n v="99042"/>
    <n v="1337062"/>
    <s v="Bán hàng"/>
    <d v="2025-09-26T00:00:00"/>
    <s v="BC2509/0045"/>
    <n v="0"/>
    <n v="1337062"/>
    <n v="1337062"/>
    <n v="0"/>
    <d v="2025-08-06T00:00:00"/>
    <m/>
    <d v="2025-08-06T00:00:00"/>
    <n v="0"/>
    <m/>
    <s v=""/>
    <s v="Đã thanh toán"/>
    <d v="2025-08-06T00:00:00"/>
    <d v="2025-09-26T00:00:00"/>
    <m/>
    <m/>
    <x v="78"/>
    <x v="77"/>
  </r>
  <r>
    <x v="80"/>
    <x v="76"/>
    <d v="2025-08-20T00:00:00"/>
    <s v="BH2328444"/>
    <d v="2025-08-20T00:00:00"/>
    <s v="00052637"/>
    <s v="CÔNG TY TNHH GTGL VIỆT NAM / Easymart 47 Nguyễn Tuân"/>
    <n v="356400"/>
    <n v="0"/>
    <n v="28512"/>
    <n v="384912"/>
    <s v="Bán hàng"/>
    <d v="2025-09-26T00:00:00"/>
    <s v="BC2509/0045"/>
    <n v="0"/>
    <n v="384912"/>
    <n v="384912"/>
    <n v="0"/>
    <d v="2025-08-20T00:00:00"/>
    <m/>
    <d v="2025-08-20T00:00:00"/>
    <n v="0"/>
    <m/>
    <s v=""/>
    <s v="Đã thanh toán"/>
    <d v="2025-08-20T00:00:00"/>
    <d v="2025-09-26T00:00:00"/>
    <m/>
    <m/>
    <x v="78"/>
    <x v="77"/>
  </r>
  <r>
    <x v="80"/>
    <x v="76"/>
    <d v="2025-08-27T00:00:00"/>
    <s v="BH2329956"/>
    <d v="2025-08-27T00:00:00"/>
    <s v="00054500"/>
    <s v="CÔNG TY TNHH GTGL VIỆT NAM / Easymart 47 Nguyễn Tuân"/>
    <n v="889480"/>
    <n v="0"/>
    <n v="71158"/>
    <n v="960638"/>
    <s v="Bán hàng"/>
    <d v="2025-09-26T00:00:00"/>
    <s v="BC2509/0045"/>
    <n v="0"/>
    <n v="960638"/>
    <n v="960638"/>
    <n v="0"/>
    <d v="2025-08-27T00:00:00"/>
    <m/>
    <d v="2025-08-27T00:00:00"/>
    <n v="0"/>
    <m/>
    <s v=""/>
    <s v="Đã thanh toán"/>
    <d v="2025-08-27T00:00:00"/>
    <d v="2025-09-26T00:00:00"/>
    <m/>
    <m/>
    <x v="78"/>
    <x v="77"/>
  </r>
  <r>
    <x v="80"/>
    <x v="76"/>
    <d v="2025-09-09T00:00:00"/>
    <s v="BH2331626"/>
    <d v="2025-09-09T00:00:00"/>
    <s v="00057950"/>
    <s v="CÔNG TY TNHH GTGL VIỆT NAM / Easymart 47 Nguyễn Tuân"/>
    <n v="1815220"/>
    <n v="0"/>
    <n v="145218"/>
    <n v="1960438"/>
    <s v="Bán hàng"/>
    <m/>
    <m/>
    <n v="0"/>
    <n v="1960438"/>
    <n v="0"/>
    <n v="1960438"/>
    <d v="2025-09-09T00:00:00"/>
    <m/>
    <d v="2025-09-09T00:00:00"/>
    <n v="0"/>
    <m/>
    <s v=""/>
    <s v=""/>
    <d v="2025-09-09T00:00:00"/>
    <d v="1899-12-30T00:00:00"/>
    <m/>
    <m/>
    <x v="78"/>
    <x v="77"/>
  </r>
  <r>
    <x v="80"/>
    <x v="76"/>
    <d v="2025-09-16T00:00:00"/>
    <s v="BH2358190"/>
    <d v="2025-09-16T00:00:00"/>
    <s v="00059675"/>
    <s v="CÔNG TY TNHH GTGL VIỆT NAM / Easymart 47 Nguyễn Tuân"/>
    <n v="704940"/>
    <n v="0"/>
    <n v="56395"/>
    <n v="761335"/>
    <s v="Bán hàng"/>
    <m/>
    <m/>
    <n v="0"/>
    <n v="761335"/>
    <n v="0"/>
    <n v="761335"/>
    <d v="2025-09-16T00:00:00"/>
    <m/>
    <d v="2025-09-16T00:00:00"/>
    <n v="0"/>
    <m/>
    <s v=""/>
    <s v=""/>
    <d v="2025-09-16T00:00:00"/>
    <d v="1899-12-30T00:00:00"/>
    <m/>
    <m/>
    <x v="78"/>
    <x v="77"/>
  </r>
  <r>
    <x v="80"/>
    <x v="76"/>
    <d v="2025-09-24T00:00:00"/>
    <s v="BH202509894"/>
    <d v="2025-09-24T00:00:00"/>
    <s v="00061412"/>
    <s v="CÔNG TY TNHH GTGL VIỆT NAM / Easymart 47 Nguyễn Tuân"/>
    <n v="1013044"/>
    <n v="0"/>
    <n v="81044"/>
    <n v="1094088"/>
    <s v="Bán hàng"/>
    <m/>
    <m/>
    <n v="0"/>
    <n v="1094088"/>
    <n v="0"/>
    <n v="1094088"/>
    <d v="2025-09-24T00:00:00"/>
    <m/>
    <d v="2025-09-24T00:00:00"/>
    <n v="0"/>
    <m/>
    <s v=""/>
    <s v=""/>
    <d v="2025-09-24T00:00:00"/>
    <d v="1899-12-30T00:00:00"/>
    <m/>
    <m/>
    <x v="78"/>
    <x v="77"/>
  </r>
  <r>
    <x v="80"/>
    <x v="76"/>
    <d v="2025-10-01T00:00:00"/>
    <s v="BH2359986"/>
    <d v="2025-10-01T00:00:00"/>
    <s v="00063460"/>
    <s v="CÔNG TY TNHH GTGL VIỆT NAM / Easymart 47 Nguyễn Tuân"/>
    <n v="1070265"/>
    <n v="0"/>
    <n v="85621"/>
    <n v="1155886"/>
    <s v="Bán hàng"/>
    <m/>
    <m/>
    <n v="0"/>
    <n v="1155886"/>
    <n v="0"/>
    <n v="1155886"/>
    <d v="2025-10-01T00:00:00"/>
    <m/>
    <d v="2025-10-01T00:00:00"/>
    <n v="0"/>
    <m/>
    <s v=""/>
    <s v=""/>
    <d v="2025-10-01T00:00:00"/>
    <d v="1899-12-30T00:00:00"/>
    <m/>
    <m/>
    <x v="78"/>
    <x v="77"/>
  </r>
  <r>
    <x v="80"/>
    <x v="76"/>
    <d v="2025-01-03T00:00:00"/>
    <s v="HBTL2311/4265"/>
    <d v="2025-01-03T00:00:00"/>
    <m/>
    <s v="Hàng Trả - Easymart 47 Nguyễn Tuân - gtgl0002"/>
    <m/>
    <n v="0"/>
    <n v="0"/>
    <n v="842149"/>
    <s v="Hàng trả"/>
    <d v="2025-03-20T00:00:00"/>
    <s v="BC2503/0039"/>
    <n v="0"/>
    <n v="-842149"/>
    <n v="-842149"/>
    <n v="0"/>
    <d v="2025-01-03T00:00:00"/>
    <m/>
    <d v="2025-01-03T00:00:00"/>
    <n v="0"/>
    <m/>
    <s v=""/>
    <s v="Đã thanh toán"/>
    <d v="2025-01-03T00:00:00"/>
    <d v="2025-03-20T00:00:00"/>
    <m/>
    <m/>
    <x v="78"/>
    <x v="77"/>
  </r>
  <r>
    <x v="80"/>
    <x v="76"/>
    <d v="2025-01-05T00:00:00"/>
    <s v="HBTL25010736"/>
    <d v="2025-01-05T00:00:00"/>
    <m/>
    <s v="Hàng trả - Easymart 47 Nguyễn Tuân - gtgl001"/>
    <m/>
    <n v="0"/>
    <n v="0"/>
    <n v="104060"/>
    <s v="Hàng trả"/>
    <d v="2025-03-20T00:00:00"/>
    <s v="BC2503/0039"/>
    <n v="0"/>
    <n v="-104060"/>
    <n v="-104060"/>
    <n v="0"/>
    <d v="2025-01-05T00:00:00"/>
    <m/>
    <d v="2025-01-05T00:00:00"/>
    <n v="0"/>
    <m/>
    <s v=""/>
    <s v="Đã thanh toán"/>
    <d v="2025-01-05T00:00:00"/>
    <d v="2025-03-20T00:00:00"/>
    <m/>
    <m/>
    <x v="78"/>
    <x v="77"/>
  </r>
  <r>
    <x v="80"/>
    <x v="76"/>
    <d v="2025-01-20T00:00:00"/>
    <s v="HBTL25010382"/>
    <d v="2025-01-20T00:00:00"/>
    <m/>
    <s v="Hàng Trả - Easymart 47 Nguyễn Tuân - gtgl0002"/>
    <m/>
    <n v="0"/>
    <n v="0"/>
    <n v="51488"/>
    <s v="Hàng trả"/>
    <d v="2025-03-20T00:00:00"/>
    <s v="BC2503/0039"/>
    <n v="0"/>
    <n v="-51488"/>
    <n v="-51488"/>
    <n v="0"/>
    <d v="2025-01-20T00:00:00"/>
    <m/>
    <d v="2025-01-20T00:00:00"/>
    <n v="0"/>
    <m/>
    <s v=""/>
    <s v="Đã thanh toán"/>
    <d v="2025-01-20T00:00:00"/>
    <d v="2025-03-20T00:00:00"/>
    <m/>
    <m/>
    <x v="78"/>
    <x v="77"/>
  </r>
  <r>
    <x v="80"/>
    <x v="76"/>
    <d v="2025-01-20T00:00:00"/>
    <s v="HBTL25010735"/>
    <d v="2025-01-20T00:00:00"/>
    <m/>
    <s v="Hàng trả - Easymart 47 Nguyễn Tuân - gtgl001"/>
    <m/>
    <n v="0"/>
    <n v="0"/>
    <n v="52030"/>
    <s v="Hàng trả"/>
    <d v="2025-03-20T00:00:00"/>
    <s v="BC2503/0039"/>
    <n v="0"/>
    <n v="-52030"/>
    <n v="-52030"/>
    <n v="0"/>
    <d v="2025-01-20T00:00:00"/>
    <m/>
    <d v="2025-01-20T00:00:00"/>
    <n v="0"/>
    <m/>
    <s v=""/>
    <s v="Đã thanh toán"/>
    <d v="2025-01-20T00:00:00"/>
    <d v="2025-03-20T00:00:00"/>
    <m/>
    <m/>
    <x v="78"/>
    <x v="77"/>
  </r>
  <r>
    <x v="80"/>
    <x v="76"/>
    <d v="2025-03-11T00:00:00"/>
    <s v="HBTL25010742"/>
    <d v="2025-03-11T00:00:00"/>
    <m/>
    <s v="Hàng trả - Easymart 47 Nguyễn Tuân - gtgl0001"/>
    <m/>
    <n v="0"/>
    <n v="0"/>
    <n v="928232"/>
    <s v="Hàng trả"/>
    <d v="2025-05-20T00:00:00"/>
    <s v="BC2505/0015"/>
    <n v="0"/>
    <n v="-928232"/>
    <n v="-928232"/>
    <n v="0"/>
    <d v="2025-03-11T00:00:00"/>
    <m/>
    <d v="2025-03-11T00:00:00"/>
    <n v="0"/>
    <m/>
    <s v=""/>
    <s v="Đã thanh toán"/>
    <d v="2025-03-11T00:00:00"/>
    <d v="2025-05-20T00:00:00"/>
    <m/>
    <m/>
    <x v="78"/>
    <x v="77"/>
  </r>
  <r>
    <x v="80"/>
    <x v="76"/>
    <d v="2025-04-10T00:00:00"/>
    <s v="HBTL25010937"/>
    <d v="2025-04-10T00:00:00"/>
    <m/>
    <s v="Hàng Trả - CÔNG TY TNHH GTGL VIỆT NAM / Easymart 47 Nguyễn Tuân - gtgl0002"/>
    <m/>
    <n v="0"/>
    <n v="0"/>
    <n v="175857"/>
    <s v="Hàng trả"/>
    <d v="2025-06-20T00:00:00"/>
    <s v="BC2506/0053"/>
    <n v="0"/>
    <n v="-175857"/>
    <n v="-175857"/>
    <n v="0"/>
    <d v="2025-04-10T00:00:00"/>
    <m/>
    <d v="2025-04-10T00:00:00"/>
    <n v="0"/>
    <m/>
    <s v=""/>
    <s v="Đã thanh toán"/>
    <d v="2025-04-10T00:00:00"/>
    <d v="2025-06-20T00:00:00"/>
    <m/>
    <m/>
    <x v="78"/>
    <x v="77"/>
  </r>
  <r>
    <x v="80"/>
    <x v="76"/>
    <d v="2025-04-21T00:00:00"/>
    <s v="HBTL25011149"/>
    <d v="2025-04-21T00:00:00"/>
    <m/>
    <s v="Hàng Trả - CÔNG TY TNHH GTGL VIỆT NAM / Easymart 47 Nguyễn Tuân- phiếu : THN004651 - gtgl0002"/>
    <m/>
    <n v="0"/>
    <n v="0"/>
    <n v="200719"/>
    <s v="Hàng trả"/>
    <d v="2025-06-20T00:00:00"/>
    <s v="BC2506/0053"/>
    <n v="0"/>
    <n v="-200719"/>
    <n v="-200719"/>
    <n v="0"/>
    <d v="2025-04-21T00:00:00"/>
    <m/>
    <d v="2025-04-21T00:00:00"/>
    <n v="0"/>
    <m/>
    <s v=""/>
    <s v="Đã thanh toán"/>
    <d v="2025-04-21T00:00:00"/>
    <d v="2025-06-20T00:00:00"/>
    <m/>
    <m/>
    <x v="78"/>
    <x v="77"/>
  </r>
  <r>
    <x v="80"/>
    <x v="76"/>
    <d v="2025-06-02T00:00:00"/>
    <s v="HBTL25012117"/>
    <d v="2025-08-01T00:00:00"/>
    <s v="00000129"/>
    <s v="Hàng Trả - CÔNG TY TNHH GTGL VIỆT NAM / Easymart 47 Nguyễn Tuân - gtgl0002"/>
    <m/>
    <n v="0"/>
    <n v="0"/>
    <n v="282320"/>
    <s v="Hàng trả"/>
    <d v="2025-08-20T00:00:00"/>
    <s v="BC2508/0050"/>
    <n v="0"/>
    <n v="-282320"/>
    <n v="-282320"/>
    <n v="0"/>
    <d v="2025-08-01T00:00:00"/>
    <m/>
    <d v="2025-08-01T00:00:00"/>
    <n v="0"/>
    <m/>
    <s v=""/>
    <s v="Đã thanh toán"/>
    <d v="2025-08-01T00:00:00"/>
    <d v="2025-08-20T00:00:00"/>
    <m/>
    <m/>
    <x v="78"/>
    <x v="77"/>
  </r>
  <r>
    <x v="80"/>
    <x v="76"/>
    <d v="2025-07-17T00:00:00"/>
    <s v="HBTL25012110"/>
    <d v="2025-08-19T00:00:00"/>
    <s v="00000184"/>
    <s v="Hàng Trả - CÔNG TY TNHH GTGL VIỆT NAM / Easymart 47 Nguyễn Tuân - gtgl0002"/>
    <m/>
    <n v="0"/>
    <n v="0"/>
    <n v="307273"/>
    <s v="Hàng trả"/>
    <d v="2025-08-20T00:00:00"/>
    <s v="BC2508/0050"/>
    <n v="0"/>
    <n v="-307273"/>
    <n v="-307273"/>
    <n v="0"/>
    <d v="2025-08-19T00:00:00"/>
    <m/>
    <d v="2025-08-19T00:00:00"/>
    <n v="0"/>
    <m/>
    <s v=""/>
    <s v="Đã thanh toán"/>
    <d v="2025-08-19T00:00:00"/>
    <d v="2025-08-20T00:00:00"/>
    <m/>
    <m/>
    <x v="78"/>
    <x v="77"/>
  </r>
  <r>
    <x v="80"/>
    <x v="76"/>
    <d v="2025-09-11T00:00:00"/>
    <s v="HN/HT2025090066"/>
    <d v="2025-09-11T00:00:00"/>
    <m/>
    <s v="Hàng trả - EASY+GTGT - easymart (Phiếu trả ngày: 12/09/2025) - CÔNG TY TNHH GTGL VIỆT NAM / Easymart 47 Nguyễn Tuân"/>
    <m/>
    <n v="0"/>
    <n v="0"/>
    <n v="150904"/>
    <s v="Hàng trả"/>
    <m/>
    <m/>
    <n v="0"/>
    <n v="-150904"/>
    <n v="0"/>
    <n v="-150904"/>
    <d v="2025-09-11T00:00:00"/>
    <m/>
    <d v="2025-09-11T00:00:00"/>
    <n v="0"/>
    <m/>
    <s v=""/>
    <s v=""/>
    <d v="2025-09-11T00:00:00"/>
    <d v="1899-12-30T00:00:00"/>
    <m/>
    <m/>
    <x v="78"/>
    <x v="77"/>
  </r>
  <r>
    <x v="80"/>
    <x v="76"/>
    <d v="2025-08-31T00:00:00"/>
    <s v="NVK2502/205"/>
    <d v="2025-07-31T00:00:00"/>
    <m/>
    <s v="Chiết khấu Tháng 8/2025_GTGL"/>
    <m/>
    <n v="77119"/>
    <n v="0"/>
    <n v="77119"/>
    <s v="Giảm công nợ"/>
    <d v="2025-09-26T00:00:00"/>
    <s v="BC2509/0045"/>
    <n v="0"/>
    <n v="-77119"/>
    <n v="-77119"/>
    <n v="0"/>
    <d v="2025-07-31T00:00:00"/>
    <m/>
    <d v="2025-07-31T00:00:00"/>
    <n v="0"/>
    <m/>
    <s v=""/>
    <s v="Đã thanh toán"/>
    <d v="2025-07-31T00:00:00"/>
    <d v="2025-09-26T00:00:00"/>
    <m/>
    <m/>
    <x v="78"/>
    <x v="77"/>
  </r>
  <r>
    <x v="80"/>
    <x v="76"/>
    <d v="2025-10-08T00:00:00"/>
    <s v="BH2360879"/>
    <d v="2025-10-08T00:00:00"/>
    <s v="00065694"/>
    <s v="CÔNG TY TNHH GTGL VIỆT NAM / Easymart 47 Nguyễn Tuân"/>
    <n v="1013044"/>
    <n v="0"/>
    <n v="81044"/>
    <n v="1094088"/>
    <s v="Bán hàng"/>
    <m/>
    <m/>
    <n v="0"/>
    <n v="1094088"/>
    <n v="0"/>
    <n v="1094088"/>
    <d v="2025-10-08T00:00:00"/>
    <m/>
    <d v="2025-10-08T00:00:00"/>
    <n v="0"/>
    <m/>
    <s v=""/>
    <s v=""/>
    <d v="2025-10-08T00:00:00"/>
    <d v="1899-12-30T00:00:00"/>
    <m/>
    <m/>
    <x v="78"/>
    <x v="77"/>
  </r>
  <r>
    <x v="80"/>
    <x v="76"/>
    <d v="2025-10-15T00:00:00"/>
    <s v="BH2362203"/>
    <d v="2025-10-15T00:00:00"/>
    <s v="00067222"/>
    <s v="CÔNG TY TNHH GTGL VIỆT NAM / Easymart 47 Nguyễn Tuân"/>
    <n v="810085"/>
    <n v="0"/>
    <n v="64807"/>
    <n v="874892"/>
    <s v="Bán hàng"/>
    <m/>
    <m/>
    <n v="0"/>
    <n v="874892"/>
    <n v="0"/>
    <n v="874892"/>
    <d v="2025-10-15T00:00:00"/>
    <m/>
    <d v="2025-10-15T00:00:00"/>
    <n v="0"/>
    <m/>
    <s v=""/>
    <s v=""/>
    <d v="2025-10-15T00:00:00"/>
    <d v="1899-12-30T00:00:00"/>
    <m/>
    <m/>
    <x v="78"/>
    <x v="77"/>
  </r>
  <r>
    <x v="80"/>
    <x v="76"/>
    <d v="2025-10-22T00:00:00"/>
    <s v="BH2363493"/>
    <d v="2025-10-22T00:00:00"/>
    <s v="00069243"/>
    <s v="Bán hàng cho CÔNG TY TNHH GTGL VIỆT NAM theo hóa đơn 00069243"/>
    <n v="352470"/>
    <n v="0"/>
    <n v="28198"/>
    <n v="380668"/>
    <s v="Bán hàng"/>
    <m/>
    <m/>
    <n v="0"/>
    <n v="380668"/>
    <n v="0"/>
    <n v="380668"/>
    <d v="2025-10-22T00:00:00"/>
    <m/>
    <d v="2025-10-22T00:00:00"/>
    <n v="0"/>
    <m/>
    <s v=""/>
    <s v=""/>
    <d v="2025-10-22T00:00:00"/>
    <d v="1899-12-30T00:00:00"/>
    <m/>
    <m/>
    <x v="78"/>
    <x v="77"/>
  </r>
  <r>
    <x v="80"/>
    <x v="76"/>
    <d v="2025-10-29T00:00:00"/>
    <s v="BH2365041"/>
    <d v="2025-10-29T00:00:00"/>
    <s v="00071356"/>
    <s v="Bán hàng cho CÔNG TY TNHH GTGL VIỆT NAM theo hóa đơn 00071356"/>
    <n v="1295035"/>
    <n v="0"/>
    <n v="103603"/>
    <n v="1398638"/>
    <s v="Bán hàng"/>
    <m/>
    <m/>
    <n v="0"/>
    <n v="1398638"/>
    <n v="0"/>
    <n v="1398638"/>
    <d v="2025-10-29T00:00:00"/>
    <m/>
    <d v="2025-10-29T00:00:00"/>
    <n v="0"/>
    <m/>
    <s v=""/>
    <s v=""/>
    <d v="2025-10-29T00:00:00"/>
    <d v="1899-12-30T00:00:00"/>
    <m/>
    <m/>
    <x v="78"/>
    <x v="77"/>
  </r>
  <r>
    <x v="80"/>
    <x v="76"/>
    <d v="2025-11-05T00:00:00"/>
    <s v="BH2365988"/>
    <d v="2025-11-05T00:00:00"/>
    <s v="00073140"/>
    <s v="Bán hàng cho CÔNG TY TNHH GTGL VIỆT NAM theo hóa đơn 00073140"/>
    <n v="1470007"/>
    <n v="0"/>
    <n v="117601"/>
    <n v="1587608"/>
    <s v="Bán hàng"/>
    <m/>
    <m/>
    <n v="0"/>
    <n v="1587608"/>
    <n v="0"/>
    <n v="1587608"/>
    <d v="2025-11-05T00:00:00"/>
    <m/>
    <d v="2025-11-05T00:00:00"/>
    <n v="0"/>
    <m/>
    <s v=""/>
    <s v=""/>
    <d v="2025-11-05T00:00:00"/>
    <d v="1899-12-30T00:00:00"/>
    <m/>
    <m/>
    <x v="78"/>
    <x v="77"/>
  </r>
  <r>
    <x v="80"/>
    <x v="76"/>
    <d v="2025-11-12T00:00:00"/>
    <s v="BH2367047"/>
    <d v="2025-11-12T00:00:00"/>
    <s v="00075039"/>
    <s v="Bán hàng cho CÔNG TY TNHH GTGL VIỆT NAM theo hóa đơn 00075039"/>
    <n v="559735"/>
    <n v="0"/>
    <n v="44779"/>
    <n v="604514"/>
    <s v="Bán hàng"/>
    <m/>
    <m/>
    <n v="0"/>
    <n v="604514"/>
    <n v="0"/>
    <n v="604514"/>
    <d v="2025-11-12T00:00:00"/>
    <m/>
    <d v="2025-11-12T00:00:00"/>
    <n v="0"/>
    <m/>
    <s v=""/>
    <s v=""/>
    <d v="2025-11-12T00:00:00"/>
    <d v="1899-12-30T00:00:00"/>
    <m/>
    <m/>
    <x v="78"/>
    <x v="77"/>
  </r>
  <r>
    <x v="81"/>
    <x v="77"/>
    <m/>
    <s v="OPN"/>
    <m/>
    <m/>
    <s v="Số dư đầu kỳ"/>
    <m/>
    <n v="0"/>
    <n v="0"/>
    <n v="26005627"/>
    <s v="Tồn đầu kỳ"/>
    <d v="2025-01-26T00:00:00"/>
    <s v="BC2501/0044"/>
    <n v="26005627"/>
    <n v="0"/>
    <n v="26005627"/>
    <n v="0"/>
    <d v="1899-12-30T00:00:00"/>
    <m/>
    <d v="1899-12-30T00:00:00"/>
    <n v="0"/>
    <m/>
    <s v=""/>
    <s v="Đã thanh toán"/>
    <d v="1899-12-30T00:00:00"/>
    <d v="2025-01-26T00:00:00"/>
    <m/>
    <m/>
    <x v="79"/>
    <x v="78"/>
  </r>
  <r>
    <x v="81"/>
    <x v="77"/>
    <d v="2025-01-03T00:00:00"/>
    <s v="BH2319541"/>
    <m/>
    <m/>
    <s v="Bán hàng CÔNG TY CỔ PHẦN TRANG TRẠI TOMITA VIỆT NAM theo hóa đơn 00001116"/>
    <n v="2204010"/>
    <n v="110201"/>
    <n v="167505"/>
    <n v="2261314"/>
    <s v="Bán hàng"/>
    <d v="2025-05-02T00:00:00"/>
    <s v="BC2505/0001"/>
    <n v="0"/>
    <n v="2261314"/>
    <n v="2261314"/>
    <n v="0"/>
    <d v="2025-01-03T00:00:00"/>
    <m/>
    <d v="2025-01-03T00:00:00"/>
    <n v="0"/>
    <m/>
    <s v=""/>
    <s v="Đã thanh toán"/>
    <d v="2025-01-03T00:00:00"/>
    <d v="2025-05-02T00:00:00"/>
    <m/>
    <m/>
    <x v="79"/>
    <x v="78"/>
  </r>
  <r>
    <x v="81"/>
    <x v="77"/>
    <d v="2025-01-09T00:00:00"/>
    <s v="BH2319762"/>
    <m/>
    <m/>
    <s v="Bán hàng CÔNG TY CỔ PHẦN TRANG TRẠI TOMITA VIỆT NAM theo hóa đơn 00002632"/>
    <n v="2326755"/>
    <n v="116338"/>
    <n v="176833"/>
    <n v="2387250"/>
    <s v="Bán hàng"/>
    <d v="2025-05-02T00:00:00"/>
    <s v="BC2505/0001"/>
    <n v="0"/>
    <n v="2387250"/>
    <n v="2387250"/>
    <n v="0"/>
    <d v="2025-01-09T00:00:00"/>
    <m/>
    <d v="2025-01-09T00:00:00"/>
    <n v="0"/>
    <m/>
    <s v=""/>
    <s v="Đã thanh toán"/>
    <d v="2025-01-09T00:00:00"/>
    <d v="2025-05-02T00:00:00"/>
    <m/>
    <m/>
    <x v="79"/>
    <x v="78"/>
  </r>
  <r>
    <x v="81"/>
    <x v="77"/>
    <d v="2025-01-16T00:00:00"/>
    <s v="BH2320068"/>
    <m/>
    <m/>
    <s v="Bán hàng CÔNG TY CỔ PHẦN TRANG TRẠI TOMITA VIỆT NAM theo hóa đơn 00004549"/>
    <n v="3304395"/>
    <n v="165220"/>
    <n v="251134"/>
    <n v="3390309"/>
    <s v="Bán hàng"/>
    <d v="2025-05-02T00:00:00"/>
    <s v="BC2505/0001"/>
    <n v="0"/>
    <n v="3390309"/>
    <n v="3390309"/>
    <n v="0"/>
    <d v="2025-01-16T00:00:00"/>
    <m/>
    <d v="2025-01-16T00:00:00"/>
    <n v="0"/>
    <m/>
    <s v=""/>
    <s v="Đã thanh toán"/>
    <d v="2025-01-16T00:00:00"/>
    <d v="2025-05-02T00:00:00"/>
    <m/>
    <m/>
    <x v="79"/>
    <x v="78"/>
  </r>
  <r>
    <x v="81"/>
    <x v="77"/>
    <d v="2025-01-20T00:00:00"/>
    <s v="BH2320212"/>
    <m/>
    <m/>
    <s v="Bán hàng CÔNG TY CỔ PHẦN TRANG TRẠI TOMITA VIỆT NAM theo hóa đơn 00005071"/>
    <n v="3671550"/>
    <n v="183578"/>
    <n v="279038"/>
    <n v="3767010"/>
    <s v="Bán hàng"/>
    <d v="2025-05-02T00:00:00"/>
    <s v="BC2505/0001"/>
    <n v="0"/>
    <n v="3767010"/>
    <n v="3767010"/>
    <n v="0"/>
    <d v="2025-01-20T00:00:00"/>
    <m/>
    <d v="2025-01-20T00:00:00"/>
    <n v="0"/>
    <m/>
    <s v=""/>
    <s v="Đã thanh toán"/>
    <d v="2025-01-20T00:00:00"/>
    <d v="2025-05-02T00:00:00"/>
    <m/>
    <m/>
    <x v="79"/>
    <x v="78"/>
  </r>
  <r>
    <x v="81"/>
    <x v="77"/>
    <d v="2025-02-03T00:00:00"/>
    <s v="BH2320471"/>
    <m/>
    <m/>
    <s v="Bán hàng CÔNG TY CỔ PHẦN TRANG TRẠI TOMITA VIỆT NAM theo hóa đơn 00006943"/>
    <n v="3550965"/>
    <n v="177548"/>
    <n v="269873"/>
    <n v="3643290"/>
    <s v="Bán hàng"/>
    <d v="2025-05-02T00:00:00"/>
    <s v="BC2505/0001"/>
    <n v="0"/>
    <n v="3643290"/>
    <n v="3643290"/>
    <n v="0"/>
    <d v="2025-02-03T00:00:00"/>
    <m/>
    <d v="2025-02-03T00:00:00"/>
    <n v="0"/>
    <m/>
    <s v=""/>
    <s v="Đã thanh toán"/>
    <d v="2025-02-03T00:00:00"/>
    <d v="2025-05-02T00:00:00"/>
    <m/>
    <m/>
    <x v="79"/>
    <x v="78"/>
  </r>
  <r>
    <x v="81"/>
    <x v="77"/>
    <d v="2025-02-11T00:00:00"/>
    <s v="BH2320846"/>
    <m/>
    <m/>
    <s v="Bán hàng CÔNG TY CỔ PHẦN TRANG TRẠI TOMITA VIỆT NAM theo hóa đơn 00008866"/>
    <n v="2937240"/>
    <n v="146862"/>
    <n v="223230"/>
    <n v="3013608"/>
    <s v="Bán hàng"/>
    <d v="2025-05-02T00:00:00"/>
    <s v="BC2505/0001"/>
    <n v="0"/>
    <n v="3013608"/>
    <n v="3013608"/>
    <n v="0"/>
    <d v="2025-02-11T00:00:00"/>
    <m/>
    <d v="2025-02-11T00:00:00"/>
    <n v="0"/>
    <m/>
    <s v=""/>
    <s v="Đã thanh toán"/>
    <d v="2025-02-11T00:00:00"/>
    <d v="2025-05-02T00:00:00"/>
    <m/>
    <m/>
    <x v="79"/>
    <x v="78"/>
  </r>
  <r>
    <x v="81"/>
    <x v="77"/>
    <d v="2025-02-25T00:00:00"/>
    <s v="BH2321174"/>
    <m/>
    <m/>
    <s v="Bán hàng CÔNG TY CỔ PHẦN TRANG TRẠI TOMITA VIỆT NAM theo hóa đơn 00012629"/>
    <n v="2938320"/>
    <n v="146916"/>
    <n v="223312"/>
    <n v="3014716"/>
    <s v="Bán hàng"/>
    <d v="2025-05-02T00:00:00"/>
    <s v="BC2505/0001"/>
    <n v="0"/>
    <n v="3014716"/>
    <n v="3014716"/>
    <n v="0"/>
    <d v="2025-02-25T00:00:00"/>
    <m/>
    <d v="2025-02-25T00:00:00"/>
    <n v="0"/>
    <m/>
    <s v=""/>
    <s v="Đã thanh toán"/>
    <d v="2025-02-25T00:00:00"/>
    <d v="2025-05-02T00:00:00"/>
    <m/>
    <m/>
    <x v="79"/>
    <x v="78"/>
  </r>
  <r>
    <x v="81"/>
    <x v="77"/>
    <d v="2025-02-25T00:00:00"/>
    <s v="HBTL25010554"/>
    <m/>
    <m/>
    <s v="Hàng trả - Tomita"/>
    <n v="0"/>
    <n v="0"/>
    <n v="0"/>
    <n v="703692"/>
    <s v="Hàng trả"/>
    <d v="2025-05-02T00:00:00"/>
    <s v="BC2505/0001"/>
    <n v="0"/>
    <n v="-703692"/>
    <n v="-703692"/>
    <n v="0"/>
    <d v="2025-02-25T00:00:00"/>
    <m/>
    <d v="2025-02-25T00:00:00"/>
    <n v="0"/>
    <m/>
    <s v=""/>
    <s v="Đã thanh toán"/>
    <d v="2025-02-25T00:00:00"/>
    <d v="2025-05-02T00:00:00"/>
    <m/>
    <m/>
    <x v="79"/>
    <x v="78"/>
  </r>
  <r>
    <x v="81"/>
    <x v="77"/>
    <d v="2025-03-05T00:00:00"/>
    <s v="BH2321402"/>
    <m/>
    <m/>
    <s v="Bán hàng CÔNG TY CỔ PHẦN TRANG TRẠI TOMITA VIỆT NAM theo hóa đơn 00014498"/>
    <n v="1468620"/>
    <n v="73431"/>
    <n v="111615"/>
    <n v="1506804"/>
    <s v="Bán hàng"/>
    <d v="2025-06-05T00:00:00"/>
    <s v="BC2506/0022"/>
    <n v="0"/>
    <n v="1506804"/>
    <n v="1506804"/>
    <n v="0"/>
    <d v="2025-03-05T00:00:00"/>
    <m/>
    <d v="2025-03-05T00:00:00"/>
    <n v="0"/>
    <m/>
    <s v=""/>
    <s v="Đã thanh toán"/>
    <d v="2025-03-05T00:00:00"/>
    <d v="2025-06-05T00:00:00"/>
    <m/>
    <m/>
    <x v="79"/>
    <x v="78"/>
  </r>
  <r>
    <x v="81"/>
    <x v="77"/>
    <d v="2025-03-10T00:00:00"/>
    <s v="HBTL25010579"/>
    <m/>
    <m/>
    <s v="Hàng Trả - Tomita Mart - Tây Mỗ 4 - Tomita0005"/>
    <n v="0"/>
    <n v="0"/>
    <n v="0"/>
    <n v="75340"/>
    <s v="Hàng trả"/>
    <d v="2025-08-01T00:00:00"/>
    <s v="BC2508/0001"/>
    <n v="0"/>
    <n v="-75340"/>
    <n v="-75340"/>
    <n v="0"/>
    <d v="2025-03-10T00:00:00"/>
    <m/>
    <d v="2025-03-10T00:00:00"/>
    <n v="0"/>
    <m/>
    <s v=""/>
    <s v="Đã thanh toán"/>
    <d v="2025-03-10T00:00:00"/>
    <d v="2025-08-01T00:00:00"/>
    <m/>
    <m/>
    <x v="79"/>
    <x v="78"/>
  </r>
  <r>
    <x v="81"/>
    <x v="77"/>
    <d v="2025-03-14T00:00:00"/>
    <s v="BH2321736"/>
    <m/>
    <m/>
    <s v="Bán hàng CÔNG TY CỔ PHẦN TRANG TRẠI TOMITA VIỆT NAM theo hóa đơn 00016955"/>
    <n v="3550965"/>
    <n v="177548"/>
    <n v="269873"/>
    <n v="3643290"/>
    <s v="Bán hàng"/>
    <d v="2025-06-05T00:00:00"/>
    <s v="BC2506/0022"/>
    <n v="0"/>
    <n v="3643290"/>
    <n v="3643290"/>
    <n v="0"/>
    <d v="2025-03-14T00:00:00"/>
    <m/>
    <d v="2025-03-14T00:00:00"/>
    <n v="0"/>
    <m/>
    <s v=""/>
    <s v="Đã thanh toán"/>
    <d v="2025-03-14T00:00:00"/>
    <d v="2025-06-05T00:00:00"/>
    <m/>
    <m/>
    <x v="79"/>
    <x v="78"/>
  </r>
  <r>
    <x v="81"/>
    <x v="77"/>
    <d v="2025-03-25T00:00:00"/>
    <s v="BH2322001"/>
    <m/>
    <m/>
    <s v="Bán hàng CÔNG TY CỔ PHẦN TRANG TRẠI TOMITA VIỆT NAM theo hóa đơn 00018917"/>
    <n v="2816655"/>
    <n v="140833"/>
    <n v="214066"/>
    <n v="2889888"/>
    <s v="Bán hàng"/>
    <d v="2025-06-05T00:00:00"/>
    <s v="BC2506/0022"/>
    <n v="0"/>
    <n v="2889888"/>
    <n v="2889888"/>
    <n v="0"/>
    <d v="2025-03-25T00:00:00"/>
    <m/>
    <d v="2025-03-25T00:00:00"/>
    <n v="0"/>
    <m/>
    <s v=""/>
    <s v="Đã thanh toán"/>
    <d v="2025-03-25T00:00:00"/>
    <d v="2025-06-05T00:00:00"/>
    <m/>
    <m/>
    <x v="79"/>
    <x v="78"/>
  </r>
  <r>
    <x v="81"/>
    <x v="77"/>
    <d v="2025-04-03T00:00:00"/>
    <s v="BH2322267"/>
    <m/>
    <m/>
    <s v="Bán hàng CÔNG TY CỔ PHẦN TRANG TRẠI TOMITA VIỆT NAM theo hóa đơn 00021603"/>
    <n v="2081265"/>
    <n v="104063"/>
    <n v="158176"/>
    <n v="2135378"/>
    <s v="Bán hàng"/>
    <d v="2025-06-05T00:00:00"/>
    <s v="BC2506/0022"/>
    <n v="0"/>
    <n v="2135378"/>
    <n v="2135378"/>
    <n v="0"/>
    <d v="2025-04-03T00:00:00"/>
    <m/>
    <d v="2025-04-03T00:00:00"/>
    <n v="0"/>
    <m/>
    <s v=""/>
    <s v="Đã thanh toán"/>
    <d v="2025-04-03T00:00:00"/>
    <d v="2025-06-05T00:00:00"/>
    <m/>
    <m/>
    <x v="79"/>
    <x v="78"/>
  </r>
  <r>
    <x v="81"/>
    <x v="77"/>
    <d v="2025-04-16T00:00:00"/>
    <s v="BH2322748"/>
    <m/>
    <m/>
    <s v="Bán hàng CÔNG TY CỔ PHẦN TRANG TRẠI TOMITA VIỆT NAM theo hóa đơn 00023809"/>
    <n v="3061065"/>
    <n v="153053"/>
    <n v="232641"/>
    <n v="3140653"/>
    <s v="Bán hàng"/>
    <d v="2025-06-05T00:00:00"/>
    <s v="BC2506/0022"/>
    <n v="0"/>
    <n v="3140653"/>
    <n v="3140653"/>
    <n v="0"/>
    <d v="2025-04-16T00:00:00"/>
    <m/>
    <d v="2025-04-16T00:00:00"/>
    <n v="0"/>
    <m/>
    <s v=""/>
    <s v="Đã thanh toán"/>
    <d v="2025-04-16T00:00:00"/>
    <d v="2025-06-05T00:00:00"/>
    <m/>
    <m/>
    <x v="79"/>
    <x v="78"/>
  </r>
  <r>
    <x v="81"/>
    <x v="77"/>
    <d v="2025-04-25T00:00:00"/>
    <s v="BH2323038"/>
    <m/>
    <m/>
    <s v="Bán hàng CÔNG TY CỔ PHẦN TRANG TRẠI TOMITA VIỆT NAM theo hóa đơn 00026335"/>
    <n v="2082345"/>
    <n v="104117"/>
    <n v="158258"/>
    <n v="2136486"/>
    <s v="Bán hàng"/>
    <d v="2025-06-05T00:00:00"/>
    <s v="BC2506/0022"/>
    <n v="0"/>
    <n v="2136486"/>
    <n v="2136486"/>
    <n v="0"/>
    <d v="2025-04-25T00:00:00"/>
    <m/>
    <d v="2025-04-25T00:00:00"/>
    <n v="0"/>
    <m/>
    <s v=""/>
    <s v="Đã thanh toán"/>
    <d v="2025-04-25T00:00:00"/>
    <d v="2025-06-05T00:00:00"/>
    <m/>
    <m/>
    <x v="79"/>
    <x v="78"/>
  </r>
  <r>
    <x v="81"/>
    <x v="77"/>
    <d v="2025-05-07T00:00:00"/>
    <s v="BH2323376"/>
    <m/>
    <m/>
    <s v="Bán hàng CÔNG TY CỔ PHẦN TRANG TRẠI TOMITA VIỆT NAM theo hóa đơn 00028318"/>
    <n v="1959600"/>
    <n v="97980"/>
    <n v="148930"/>
    <n v="2010550"/>
    <s v="Bán hàng"/>
    <d v="2025-08-01T00:00:00"/>
    <s v="BC2508/0001"/>
    <n v="0"/>
    <n v="2010550"/>
    <n v="2010550"/>
    <n v="0"/>
    <d v="2025-05-07T00:00:00"/>
    <m/>
    <d v="2025-05-07T00:00:00"/>
    <n v="0"/>
    <m/>
    <s v=""/>
    <s v="Đã thanh toán"/>
    <d v="2025-05-07T00:00:00"/>
    <d v="2025-08-01T00:00:00"/>
    <m/>
    <m/>
    <x v="79"/>
    <x v="78"/>
  </r>
  <r>
    <x v="81"/>
    <x v="77"/>
    <d v="2025-05-17T00:00:00"/>
    <s v="BH2323631"/>
    <m/>
    <m/>
    <s v="Bán hàng CÔNG TY CỔ PHẦN TRANG TRẠI TOMITA VIỆT NAM theo hóa đơn 00031087"/>
    <n v="2571165"/>
    <n v="128558"/>
    <n v="195409"/>
    <n v="2638016"/>
    <s v="Bán hàng"/>
    <d v="2025-08-01T00:00:00"/>
    <s v="BC2508/0001"/>
    <n v="0"/>
    <n v="2638016"/>
    <n v="2638016"/>
    <n v="0"/>
    <d v="2025-05-17T00:00:00"/>
    <m/>
    <d v="2025-05-17T00:00:00"/>
    <n v="0"/>
    <m/>
    <s v=""/>
    <s v="Đã thanh toán"/>
    <d v="2025-05-17T00:00:00"/>
    <d v="2025-08-01T00:00:00"/>
    <m/>
    <m/>
    <x v="79"/>
    <x v="78"/>
  </r>
  <r>
    <x v="81"/>
    <x v="77"/>
    <d v="2025-05-26T00:00:00"/>
    <s v="BH2323854"/>
    <m/>
    <m/>
    <s v="Bán hàng CÔNG TY CỔ PHẦN TRANG TRẠI TOMITA VIỆT NAM theo hóa đơn 00032777"/>
    <n v="2204010"/>
    <n v="110201"/>
    <n v="167505"/>
    <n v="2261314"/>
    <s v="Bán hàng"/>
    <d v="2025-08-01T00:00:00"/>
    <s v="BC2508/0001"/>
    <n v="0"/>
    <n v="2261314"/>
    <n v="2261314"/>
    <n v="0"/>
    <d v="2025-05-26T00:00:00"/>
    <m/>
    <d v="2025-05-26T00:00:00"/>
    <n v="0"/>
    <m/>
    <s v=""/>
    <s v="Đã thanh toán"/>
    <d v="2025-05-26T00:00:00"/>
    <d v="2025-08-01T00:00:00"/>
    <m/>
    <m/>
    <x v="79"/>
    <x v="78"/>
  </r>
  <r>
    <x v="81"/>
    <x v="77"/>
    <d v="2025-06-06T00:00:00"/>
    <s v="BH2324215"/>
    <m/>
    <m/>
    <s v="Bán hàng CÔNG TY CỔ PHẦN TRANG TRẠI TOMITA VIỆT NAM theo hóa đơn 00035498"/>
    <n v="2449500"/>
    <n v="122475"/>
    <n v="186162"/>
    <n v="2513187"/>
    <s v="Bán hàng"/>
    <d v="2025-08-01T00:00:00"/>
    <s v="BC2508/0001"/>
    <n v="0"/>
    <n v="2513187"/>
    <n v="2513187"/>
    <n v="0"/>
    <d v="2025-06-06T00:00:00"/>
    <m/>
    <d v="2025-06-06T00:00:00"/>
    <n v="0"/>
    <m/>
    <s v=""/>
    <s v="Đã thanh toán"/>
    <d v="2025-06-06T00:00:00"/>
    <d v="2025-08-01T00:00:00"/>
    <m/>
    <m/>
    <x v="79"/>
    <x v="78"/>
  </r>
  <r>
    <x v="81"/>
    <x v="77"/>
    <d v="2025-06-13T00:00:00"/>
    <s v="BH2324473"/>
    <m/>
    <m/>
    <s v="Bán hàng CÔNG TY CỔ PHẦN TRANG TRẠI TOMITA VIỆT NAM theo hóa đơn 00036697"/>
    <n v="1346955"/>
    <n v="67348"/>
    <n v="102369"/>
    <n v="1381976"/>
    <s v="Bán hàng"/>
    <d v="2025-08-01T00:00:00"/>
    <s v="BC2508/0001"/>
    <n v="0"/>
    <n v="1381976"/>
    <n v="1381976"/>
    <n v="0"/>
    <d v="2025-06-13T00:00:00"/>
    <m/>
    <d v="2025-06-13T00:00:00"/>
    <n v="0"/>
    <m/>
    <s v=""/>
    <s v="Đã thanh toán"/>
    <d v="2025-06-13T00:00:00"/>
    <d v="2025-08-01T00:00:00"/>
    <m/>
    <m/>
    <x v="79"/>
    <x v="78"/>
  </r>
  <r>
    <x v="81"/>
    <x v="77"/>
    <d v="2025-06-23T00:00:00"/>
    <s v="BH2324718"/>
    <m/>
    <m/>
    <s v="Bán hàng CÔNG TY CỔ PHẦN TRANG TRẠI TOMITA VIỆT NAM theo hóa đơn 00038761"/>
    <n v="2081265"/>
    <n v="104063"/>
    <n v="158176"/>
    <n v="2135378"/>
    <s v="Bán hàng"/>
    <d v="2025-08-01T00:00:00"/>
    <s v="BC2508/0001"/>
    <n v="0"/>
    <n v="2135378"/>
    <n v="2135378"/>
    <n v="0"/>
    <d v="2025-06-23T00:00:00"/>
    <m/>
    <d v="2025-06-23T00:00:00"/>
    <n v="0"/>
    <m/>
    <s v=""/>
    <s v="Đã thanh toán"/>
    <d v="2025-06-23T00:00:00"/>
    <d v="2025-08-01T00:00:00"/>
    <m/>
    <m/>
    <x v="79"/>
    <x v="78"/>
  </r>
  <r>
    <x v="81"/>
    <x v="77"/>
    <d v="2025-06-27T00:00:00"/>
    <s v="BH2324915"/>
    <m/>
    <m/>
    <s v="Bán hàng CÔNG TY CỔ PHẦN TRANG TRẠI TOMITA VIỆT NAM theo hóa đơn 00040169"/>
    <n v="1836855"/>
    <n v="91843"/>
    <n v="139601"/>
    <n v="1884613"/>
    <s v="Bán hàng"/>
    <d v="2025-08-01T00:00:00"/>
    <s v="BC2508/0001"/>
    <n v="0"/>
    <n v="1884613"/>
    <n v="1884613"/>
    <n v="0"/>
    <d v="2025-06-27T00:00:00"/>
    <m/>
    <d v="2025-06-27T00:00:00"/>
    <n v="0"/>
    <m/>
    <s v=""/>
    <s v="Đã thanh toán"/>
    <d v="2025-06-27T00:00:00"/>
    <d v="2025-08-01T00:00:00"/>
    <m/>
    <m/>
    <x v="79"/>
    <x v="78"/>
  </r>
  <r>
    <x v="81"/>
    <x v="77"/>
    <d v="2025-07-04T00:00:00"/>
    <s v="BH2325146"/>
    <m/>
    <m/>
    <s v="Bán hàng CÔNG TY CỔ PHẦN TRANG TRẠI TOMITA VIỆT NAM theo hóa đơn 00041904"/>
    <n v="1469700"/>
    <n v="73485"/>
    <n v="111697"/>
    <n v="1507912"/>
    <s v="Bán hàng"/>
    <d v="2025-09-16T00:00:00"/>
    <s v="BC2509/0034"/>
    <n v="0"/>
    <n v="1507912"/>
    <n v="1507912"/>
    <n v="0"/>
    <d v="2025-07-04T00:00:00"/>
    <m/>
    <d v="2025-07-04T00:00:00"/>
    <n v="0"/>
    <m/>
    <s v=""/>
    <s v="Đã thanh toán"/>
    <d v="2025-07-04T00:00:00"/>
    <d v="2025-09-16T00:00:00"/>
    <m/>
    <m/>
    <x v="79"/>
    <x v="78"/>
  </r>
  <r>
    <x v="81"/>
    <x v="77"/>
    <d v="2025-07-16T00:00:00"/>
    <s v="BH2325607"/>
    <m/>
    <m/>
    <s v="Bán hàng CÔNG TY CỔ PHẦN TRANG TRẠI TOMITA VIỆT NAM theo hóa đơn 00044230"/>
    <n v="2816655"/>
    <n v="140833"/>
    <n v="214066"/>
    <n v="2889888"/>
    <s v="Bán hàng"/>
    <d v="2025-09-16T00:00:00"/>
    <s v="BC2509/0034"/>
    <n v="0"/>
    <n v="2889888"/>
    <n v="2889888"/>
    <n v="0"/>
    <d v="2025-07-16T00:00:00"/>
    <m/>
    <d v="2025-07-16T00:00:00"/>
    <n v="0"/>
    <m/>
    <s v=""/>
    <s v="Đã thanh toán"/>
    <d v="2025-07-16T00:00:00"/>
    <d v="2025-09-16T00:00:00"/>
    <m/>
    <m/>
    <x v="79"/>
    <x v="78"/>
  </r>
  <r>
    <x v="81"/>
    <x v="77"/>
    <d v="2025-07-16T00:00:00"/>
    <s v="BTLHN2304/088"/>
    <m/>
    <m/>
    <s v="Hàng trả -CÔNG TY CỔ PHẦN TRANG TRẠI TOMITA VIỆT NAM"/>
    <n v="0"/>
    <n v="0"/>
    <n v="0"/>
    <n v="50376"/>
    <s v="Hàng trả"/>
    <d v="2025-09-16T00:00:00"/>
    <s v="BC2509/0034"/>
    <n v="0"/>
    <n v="-50376"/>
    <n v="-50376"/>
    <n v="0"/>
    <d v="2025-07-16T00:00:00"/>
    <m/>
    <d v="2025-07-16T00:00:00"/>
    <n v="0"/>
    <m/>
    <s v=""/>
    <s v="Đã thanh toán"/>
    <d v="2025-07-16T00:00:00"/>
    <d v="2025-09-16T00:00:00"/>
    <m/>
    <m/>
    <x v="79"/>
    <x v="78"/>
  </r>
  <r>
    <x v="81"/>
    <x v="77"/>
    <d v="2025-07-30T00:00:00"/>
    <s v="BH2326067"/>
    <m/>
    <m/>
    <s v="Bán hàng CÔNG TY CỔ PHẦN TRANG TRẠI TOMITA VIỆT NAM theo hóa đơn 00047655"/>
    <n v="2693910"/>
    <n v="134696"/>
    <n v="204737"/>
    <n v="2763951"/>
    <s v="Bán hàng"/>
    <d v="2025-09-16T00:00:00"/>
    <s v="BC2509/0034"/>
    <n v="0"/>
    <n v="2763951"/>
    <n v="2763951"/>
    <n v="0"/>
    <d v="2025-07-30T00:00:00"/>
    <m/>
    <d v="2025-07-30T00:00:00"/>
    <n v="0"/>
    <m/>
    <s v=""/>
    <s v="Đã thanh toán"/>
    <d v="2025-07-30T00:00:00"/>
    <d v="2025-09-16T00:00:00"/>
    <m/>
    <m/>
    <x v="79"/>
    <x v="78"/>
  </r>
  <r>
    <x v="81"/>
    <x v="77"/>
    <d v="2025-07-30T00:00:00"/>
    <s v="BTLHN2304/088"/>
    <m/>
    <m/>
    <s v="Hàng trả -CÔNG TY CỔ PHẦN TRANG TRẠI TOMITA VIỆT NAM"/>
    <n v="0"/>
    <n v="0"/>
    <n v="0"/>
    <n v="25188"/>
    <s v="Hàng trả"/>
    <d v="2025-09-16T00:00:00"/>
    <s v="BC2509/0034"/>
    <n v="0"/>
    <n v="-25188"/>
    <n v="-25188"/>
    <n v="0"/>
    <d v="2025-07-30T00:00:00"/>
    <m/>
    <d v="2025-07-30T00:00:00"/>
    <n v="0"/>
    <m/>
    <s v=""/>
    <s v="Đã thanh toán"/>
    <d v="2025-07-30T00:00:00"/>
    <d v="2025-09-16T00:00:00"/>
    <m/>
    <m/>
    <x v="79"/>
    <x v="78"/>
  </r>
  <r>
    <x v="81"/>
    <x v="77"/>
    <d v="2025-08-12T00:00:00"/>
    <s v="BH2326813"/>
    <m/>
    <m/>
    <s v="Bán hàng CÔNG TY CỔ PHẦN TRANG TRẠI TOMITA VIỆT NAM theo hóa đơn 00050899"/>
    <n v="2204010"/>
    <n v="110201"/>
    <n v="167505"/>
    <n v="2261314"/>
    <s v="Bán hàng"/>
    <d v="2025-09-16T00:00:00"/>
    <s v="BC2509/0034"/>
    <n v="0"/>
    <n v="2261314"/>
    <n v="2261314"/>
    <n v="0"/>
    <d v="2025-08-12T00:00:00"/>
    <m/>
    <d v="2025-08-12T00:00:00"/>
    <n v="0"/>
    <m/>
    <s v=""/>
    <s v="Đã thanh toán"/>
    <d v="2025-08-12T00:00:00"/>
    <d v="2025-09-16T00:00:00"/>
    <m/>
    <m/>
    <x v="79"/>
    <x v="78"/>
  </r>
  <r>
    <x v="81"/>
    <x v="77"/>
    <d v="2025-08-13T00:00:00"/>
    <s v="BTLHN2304/113"/>
    <m/>
    <m/>
    <s v="Hàng Trả - CÔNG TY CỔ PHẦN TRANG TRẠI TOMITA VIỆT NAM - TOMITA"/>
    <n v="0"/>
    <n v="0"/>
    <n v="0"/>
    <n v="100528"/>
    <s v="Hàng trả"/>
    <d v="2025-09-16T00:00:00"/>
    <s v="BC2509/0034"/>
    <n v="0"/>
    <n v="-100528"/>
    <n v="-100528"/>
    <n v="0"/>
    <d v="2025-08-13T00:00:00"/>
    <m/>
    <d v="2025-08-13T00:00:00"/>
    <n v="0"/>
    <m/>
    <s v=""/>
    <s v="Đã thanh toán"/>
    <d v="2025-08-13T00:00:00"/>
    <d v="2025-09-16T00:00:00"/>
    <m/>
    <m/>
    <x v="79"/>
    <x v="78"/>
  </r>
  <r>
    <x v="81"/>
    <x v="77"/>
    <d v="2025-08-20T00:00:00"/>
    <s v="BH2328501"/>
    <m/>
    <m/>
    <s v="Bán hàng CÔNG TY CỔ PHẦN TRANG TRẠI TOMITA VIỆT NAM theo hóa đơn 00052638"/>
    <n v="1836855"/>
    <n v="91843"/>
    <n v="139601"/>
    <n v="1884613"/>
    <s v="Bán hàng"/>
    <d v="2025-09-16T00:00:00"/>
    <s v="BC2509/0034"/>
    <n v="0"/>
    <n v="1884613"/>
    <n v="1884613"/>
    <n v="0"/>
    <d v="2025-08-20T00:00:00"/>
    <m/>
    <d v="2025-08-20T00:00:00"/>
    <n v="0"/>
    <m/>
    <s v=""/>
    <s v="Đã thanh toán"/>
    <d v="2025-08-20T00:00:00"/>
    <d v="2025-09-16T00:00:00"/>
    <m/>
    <m/>
    <x v="79"/>
    <x v="78"/>
  </r>
  <r>
    <x v="81"/>
    <x v="77"/>
    <d v="2025-09-03T00:00:00"/>
    <s v="BH2330337"/>
    <m/>
    <m/>
    <s v="Bán hàng CÔNG TY CỔ PHẦN TRANG TRẠI TOMITA VIỆT NAM theo hóa đơn 00056477"/>
    <n v="2693910"/>
    <n v="134696"/>
    <n v="204737"/>
    <n v="2763951"/>
    <s v="Bán hàng"/>
    <d v="2025-11-06T00:00:00"/>
    <s v="chưa ghi sổ"/>
    <n v="0"/>
    <n v="2763951"/>
    <n v="2763951"/>
    <n v="0"/>
    <d v="2025-09-03T00:00:00"/>
    <m/>
    <d v="2025-09-03T00:00:00"/>
    <n v="0"/>
    <m/>
    <s v=""/>
    <s v="Đã thanh toán"/>
    <d v="2025-09-03T00:00:00"/>
    <d v="2025-11-06T00:00:00"/>
    <m/>
    <m/>
    <x v="79"/>
    <x v="78"/>
  </r>
  <r>
    <x v="81"/>
    <x v="77"/>
    <d v="2025-09-17T00:00:00"/>
    <s v="BH2358645"/>
    <m/>
    <m/>
    <s v="Bán hàng CÔNG TY CỔ PHẦN TRANG TRẠI TOMITA VIỆT NAM theo hóa đơn 00059740"/>
    <n v="2938320"/>
    <n v="146916"/>
    <n v="223312"/>
    <n v="3014716"/>
    <s v="Bán hàng"/>
    <d v="2025-11-06T00:00:00"/>
    <s v="chưa ghi sổ"/>
    <n v="0"/>
    <n v="3014716"/>
    <n v="3014716"/>
    <n v="0"/>
    <d v="2025-09-17T00:00:00"/>
    <m/>
    <d v="2025-09-17T00:00:00"/>
    <n v="0"/>
    <m/>
    <s v=""/>
    <s v="Đã thanh toán"/>
    <d v="2025-09-17T00:00:00"/>
    <d v="2025-11-06T00:00:00"/>
    <m/>
    <m/>
    <x v="79"/>
    <x v="78"/>
  </r>
  <r>
    <x v="81"/>
    <x v="77"/>
    <d v="2025-09-18T00:00:00"/>
    <s v="BH20259438"/>
    <m/>
    <m/>
    <s v="CÔNG TY CỔ PHẦN TRANG TRẠI TOMITA VIỆT NAM"/>
    <n v="612645"/>
    <n v="30632"/>
    <n v="46561"/>
    <n v="628574"/>
    <s v="Bán hàng"/>
    <d v="2025-11-06T00:00:00"/>
    <s v="chưa ghi sổ"/>
    <n v="0"/>
    <n v="628574"/>
    <n v="628574"/>
    <n v="0"/>
    <d v="2025-09-18T00:00:00"/>
    <m/>
    <d v="2025-09-18T00:00:00"/>
    <n v="0"/>
    <m/>
    <s v=""/>
    <s v="Đã thanh toán"/>
    <d v="2025-09-18T00:00:00"/>
    <d v="2025-11-06T00:00:00"/>
    <m/>
    <m/>
    <x v="79"/>
    <x v="78"/>
  </r>
  <r>
    <x v="81"/>
    <x v="77"/>
    <d v="2025-10-01T00:00:00"/>
    <s v="BH2359838"/>
    <m/>
    <m/>
    <s v="Bán hàng CÔNG TY CỔ PHẦN TRANG TRẠI TOMITA VIỆT NAM theo hóa đơn 00063432"/>
    <n v="1714110"/>
    <n v="85706"/>
    <n v="130272"/>
    <n v="1758676"/>
    <s v="Bán hàng"/>
    <d v="2025-11-06T00:00:00"/>
    <s v="chưa ghi sổ"/>
    <n v="0"/>
    <n v="1758676"/>
    <n v="1758676"/>
    <n v="0"/>
    <d v="2025-10-01T00:00:00"/>
    <m/>
    <d v="2025-10-01T00:00:00"/>
    <n v="0"/>
    <m/>
    <s v=""/>
    <s v="Đã thanh toán"/>
    <d v="2025-10-01T00:00:00"/>
    <d v="2025-11-06T00:00:00"/>
    <m/>
    <m/>
    <x v="79"/>
    <x v="78"/>
  </r>
  <r>
    <x v="81"/>
    <x v="77"/>
    <d v="2025-10-03T00:00:00"/>
    <s v="BH2360435"/>
    <m/>
    <m/>
    <s v="Bán hàng CÔNG TY CỔ PHẦN TRANG TRẠI TOMITA VIỆT NAM theo hóa đơn 00065402"/>
    <n v="1469700"/>
    <n v="73485"/>
    <n v="111697"/>
    <n v="1507912"/>
    <s v="Bán hàng"/>
    <d v="2025-11-06T00:00:00"/>
    <s v="chưa ghi sổ"/>
    <n v="0"/>
    <n v="1507912"/>
    <n v="1507912"/>
    <n v="0"/>
    <d v="2025-10-03T00:00:00"/>
    <m/>
    <d v="2025-10-03T00:00:00"/>
    <n v="0"/>
    <m/>
    <s v=""/>
    <s v="Đã thanh toán"/>
    <d v="2025-10-03T00:00:00"/>
    <d v="2025-11-06T00:00:00"/>
    <m/>
    <m/>
    <x v="79"/>
    <x v="78"/>
  </r>
  <r>
    <x v="81"/>
    <x v="77"/>
    <d v="2025-10-08T00:00:00"/>
    <s v="BH2360797"/>
    <m/>
    <m/>
    <s v="Bán hàng CÔNG TY CỔ PHẦN TRANG TRẠI TOMITA VIỆT NAM theo hóa đơn 00065676"/>
    <n v="2816655"/>
    <n v="140833"/>
    <n v="214066"/>
    <n v="2889888"/>
    <s v="Bán hàng"/>
    <d v="2025-11-06T00:00:00"/>
    <s v="chưa ghi sổ"/>
    <n v="0"/>
    <n v="2889888"/>
    <n v="2889888"/>
    <n v="0"/>
    <d v="2025-10-08T00:00:00"/>
    <m/>
    <d v="2025-10-08T00:00:00"/>
    <n v="0"/>
    <m/>
    <s v=""/>
    <s v="Đã thanh toán"/>
    <d v="2025-10-08T00:00:00"/>
    <d v="2025-11-06T00:00:00"/>
    <m/>
    <m/>
    <x v="79"/>
    <x v="78"/>
  </r>
  <r>
    <x v="81"/>
    <x v="77"/>
    <d v="2025-10-08T00:00:00"/>
    <s v="BH2360798"/>
    <m/>
    <m/>
    <s v="Tomita Mart - 15 Villa 2 Huyndai"/>
    <n v="489900"/>
    <n v="24495"/>
    <n v="37232"/>
    <n v="502637"/>
    <s v="Bán hàng"/>
    <d v="2025-11-06T00:00:00"/>
    <s v="chưa ghi sổ"/>
    <n v="0"/>
    <n v="502637"/>
    <n v="502637"/>
    <n v="0"/>
    <d v="2025-10-08T00:00:00"/>
    <m/>
    <d v="2025-10-08T00:00:00"/>
    <n v="0"/>
    <m/>
    <s v=""/>
    <s v="Đã thanh toán"/>
    <d v="2025-10-08T00:00:00"/>
    <d v="2025-11-06T00:00:00"/>
    <m/>
    <m/>
    <x v="79"/>
    <x v="78"/>
  </r>
  <r>
    <x v="81"/>
    <x v="77"/>
    <d v="2025-10-16T00:00:00"/>
    <s v="BH2362440"/>
    <m/>
    <m/>
    <s v="Bán hàng CÔNG TY CỔ PHẦN TRANG TRẠI TOMITA VIỆT NAM theo hóa đơn 00068442"/>
    <n v="1591365"/>
    <n v="79568"/>
    <n v="120944"/>
    <n v="1632741"/>
    <s v="Bán hàng"/>
    <d v="2025-11-06T00:00:00"/>
    <s v="chưa ghi sổ"/>
    <n v="0"/>
    <n v="1632741"/>
    <n v="1632741"/>
    <n v="0"/>
    <d v="2025-10-16T00:00:00"/>
    <m/>
    <d v="2025-10-16T00:00:00"/>
    <n v="0"/>
    <m/>
    <s v=""/>
    <s v="Đã thanh toán"/>
    <d v="2025-10-16T00:00:00"/>
    <d v="2025-11-06T00:00:00"/>
    <m/>
    <m/>
    <x v="79"/>
    <x v="78"/>
  </r>
  <r>
    <x v="81"/>
    <x v="77"/>
    <d v="2025-10-23T00:00:00"/>
    <s v="BH2363705"/>
    <m/>
    <m/>
    <s v="Bán hàng CÔNG TY CỔ PHẦN TRANG TRẠI TOMITA VIỆT NAM theo hóa đơn 00070381"/>
    <n v="1959600"/>
    <n v="97980"/>
    <n v="148930"/>
    <n v="2010550"/>
    <s v="Bán hàng"/>
    <d v="2025-11-06T00:00:00"/>
    <s v="chưa ghi sổ"/>
    <n v="0"/>
    <n v="2010550"/>
    <n v="2010550"/>
    <n v="0"/>
    <d v="2025-10-23T00:00:00"/>
    <m/>
    <d v="2025-10-23T00:00:00"/>
    <n v="0"/>
    <m/>
    <s v=""/>
    <s v="Đã thanh toán"/>
    <d v="2025-10-23T00:00:00"/>
    <d v="2025-11-06T00:00:00"/>
    <m/>
    <m/>
    <x v="79"/>
    <x v="78"/>
  </r>
  <r>
    <x v="81"/>
    <x v="77"/>
    <d v="2025-11-03T00:00:00"/>
    <s v="BH2365589"/>
    <d v="2025-11-03T00:00:00"/>
    <s v="00072981"/>
    <s v="Bán hàng CÔNG TY CỔ PHẦN TRANG TRẠI TOMITA VIỆT NAM theo hóa đơn 00072981"/>
    <n v="1714110"/>
    <n v="85706"/>
    <n v="130272"/>
    <n v="1758676"/>
    <s v="Bán hàng"/>
    <m/>
    <m/>
    <n v="0"/>
    <n v="1758676"/>
    <n v="0"/>
    <n v="1758676"/>
    <d v="2025-11-03T00:00:00"/>
    <m/>
    <d v="2025-11-03T00:00:00"/>
    <n v="0"/>
    <m/>
    <s v=""/>
    <s v=""/>
    <d v="2025-11-03T00:00:00"/>
    <d v="1899-12-30T00:00:00"/>
    <m/>
    <m/>
    <x v="79"/>
    <x v="78"/>
  </r>
  <r>
    <x v="82"/>
    <x v="78"/>
    <m/>
    <s v="OPN"/>
    <m/>
    <m/>
    <s v="Số dư đầu kỳ"/>
    <m/>
    <n v="0"/>
    <n v="0"/>
    <n v="5598031"/>
    <s v="Tồn đầu kỳ"/>
    <d v="2025-01-17T00:00:00"/>
    <s v="PT2501/0053"/>
    <n v="5598031"/>
    <n v="0"/>
    <n v="5598031"/>
    <n v="0"/>
    <d v="1899-12-30T00:00:00"/>
    <m/>
    <d v="1899-12-30T00:00:00"/>
    <n v="0"/>
    <m/>
    <s v=""/>
    <s v="Đã thanh toán"/>
    <d v="1899-12-30T00:00:00"/>
    <d v="2025-01-17T00:00:00"/>
    <m/>
    <m/>
    <x v="80"/>
    <x v="79"/>
  </r>
  <r>
    <x v="82"/>
    <x v="78"/>
    <d v="2025-01-02T00:00:00"/>
    <s v="BH2319462"/>
    <m/>
    <m/>
    <s v="CÔNG TY TNHH ĐẦU TƯ VÀ PHÁT TRIỂN TTM FARM"/>
    <n v="1675597"/>
    <n v="0"/>
    <n v="134048"/>
    <n v="1809645"/>
    <s v="Bán hàng"/>
    <d v="2025-02-19T00:00:00"/>
    <s v="PT2502/0035"/>
    <n v="0"/>
    <n v="1809645"/>
    <n v="1809645"/>
    <n v="0"/>
    <d v="2025-01-02T00:00:00"/>
    <m/>
    <d v="2025-01-02T00:00:00"/>
    <n v="0"/>
    <m/>
    <s v=""/>
    <s v="Đã thanh toán"/>
    <d v="2025-01-02T00:00:00"/>
    <d v="2025-02-19T00:00:00"/>
    <m/>
    <m/>
    <x v="80"/>
    <x v="79"/>
  </r>
  <r>
    <x v="82"/>
    <x v="78"/>
    <d v="2025-01-03T00:00:00"/>
    <s v="BH2319566"/>
    <m/>
    <m/>
    <s v="CÔNG TY TNHH ĐẦU TƯ VÀ PHÁT TRIỂN TTM FARM"/>
    <n v="728037"/>
    <n v="0"/>
    <n v="58243"/>
    <n v="786280"/>
    <s v="Bán hàng"/>
    <d v="2025-02-19T00:00:00"/>
    <s v="PT2502/0035"/>
    <n v="0"/>
    <n v="786280"/>
    <n v="786280"/>
    <n v="0"/>
    <d v="2025-01-03T00:00:00"/>
    <m/>
    <d v="2025-01-03T00:00:00"/>
    <n v="0"/>
    <m/>
    <s v=""/>
    <s v="Đã thanh toán"/>
    <d v="2025-01-03T00:00:00"/>
    <d v="2025-02-19T00:00:00"/>
    <m/>
    <m/>
    <x v="80"/>
    <x v="79"/>
  </r>
  <r>
    <x v="82"/>
    <x v="78"/>
    <d v="2025-01-03T00:00:00"/>
    <s v="BH2319545"/>
    <m/>
    <m/>
    <s v="CÔNG TY TNHH ĐẦU TƯ VÀ PHÁT TRIỂN TTM FARM"/>
    <n v="817574"/>
    <n v="0"/>
    <n v="65406"/>
    <n v="882980"/>
    <s v="Bán hàng"/>
    <d v="2025-02-19T00:00:00"/>
    <s v="PT2502/0035"/>
    <n v="0"/>
    <n v="882980"/>
    <n v="882980"/>
    <n v="0"/>
    <d v="2025-01-03T00:00:00"/>
    <m/>
    <d v="2025-01-03T00:00:00"/>
    <n v="0"/>
    <m/>
    <s v=""/>
    <s v="Đã thanh toán"/>
    <d v="2025-01-03T00:00:00"/>
    <d v="2025-02-19T00:00:00"/>
    <m/>
    <m/>
    <x v="80"/>
    <x v="79"/>
  </r>
  <r>
    <x v="83"/>
    <x v="78"/>
    <d v="2025-01-03T00:00:00"/>
    <s v="HBTL25010142"/>
    <m/>
    <m/>
    <s v="TTMFARM - Sảnh Park 9 Times City"/>
    <m/>
    <n v="0"/>
    <n v="0"/>
    <n v="218116"/>
    <s v="Hàng trả"/>
    <d v="2025-02-19T00:00:00"/>
    <s v="PT2502/0035"/>
    <n v="0"/>
    <n v="-218116"/>
    <n v="-218116"/>
    <n v="0"/>
    <d v="2025-01-03T00:00:00"/>
    <m/>
    <d v="2025-01-03T00:00:00"/>
    <n v="0"/>
    <m/>
    <s v=""/>
    <s v="Đã thanh toán"/>
    <d v="2025-01-03T00:00:00"/>
    <d v="2025-02-19T00:00:00"/>
    <m/>
    <m/>
    <x v="80"/>
    <x v="79"/>
  </r>
  <r>
    <x v="82"/>
    <x v="78"/>
    <d v="2025-01-08T00:00:00"/>
    <s v="BH2319718"/>
    <m/>
    <m/>
    <s v="CÔNG TY TNHH ĐẦU TƯ VÀ PHÁT TRIỂN TTM FARM"/>
    <n v="592955"/>
    <n v="0"/>
    <n v="47436"/>
    <n v="640391"/>
    <s v="Bán hàng"/>
    <d v="2025-02-19T00:00:00"/>
    <s v="PT2502/0035"/>
    <n v="0"/>
    <n v="640391"/>
    <n v="640391"/>
    <n v="0"/>
    <d v="2025-01-08T00:00:00"/>
    <m/>
    <d v="2025-01-08T00:00:00"/>
    <n v="0"/>
    <m/>
    <s v=""/>
    <s v="Đã thanh toán"/>
    <d v="2025-01-08T00:00:00"/>
    <d v="2025-02-19T00:00:00"/>
    <m/>
    <m/>
    <x v="80"/>
    <x v="79"/>
  </r>
  <r>
    <x v="82"/>
    <x v="78"/>
    <d v="2025-01-08T00:00:00"/>
    <s v="BH2319717"/>
    <m/>
    <m/>
    <s v="CÔNG TY TNHH ĐẦU TƯ VÀ PHÁT TRIỂN TTM FARM"/>
    <n v="671802"/>
    <n v="0"/>
    <n v="53744"/>
    <n v="725546"/>
    <s v="Bán hàng"/>
    <d v="2025-02-19T00:00:00"/>
    <s v="PT2502/0035"/>
    <n v="0"/>
    <n v="725546"/>
    <n v="725546"/>
    <n v="0"/>
    <d v="2025-01-08T00:00:00"/>
    <m/>
    <d v="2025-01-08T00:00:00"/>
    <n v="0"/>
    <m/>
    <s v=""/>
    <s v="Đã thanh toán"/>
    <d v="2025-01-08T00:00:00"/>
    <d v="2025-02-19T00:00:00"/>
    <m/>
    <m/>
    <x v="80"/>
    <x v="79"/>
  </r>
  <r>
    <x v="82"/>
    <x v="78"/>
    <d v="2025-01-09T00:00:00"/>
    <s v="BH2319788"/>
    <m/>
    <m/>
    <s v="CÔNG TY TNHH ĐẦU TƯ VÀ PHÁT TRIỂN TTM FARM"/>
    <n v="688548"/>
    <n v="0"/>
    <n v="55084"/>
    <n v="743632"/>
    <s v="Bán hàng"/>
    <d v="2025-02-19T00:00:00"/>
    <s v="PT2502/0035"/>
    <n v="0"/>
    <n v="743632"/>
    <n v="743632"/>
    <n v="0"/>
    <d v="2025-01-09T00:00:00"/>
    <m/>
    <d v="2025-01-09T00:00:00"/>
    <n v="0"/>
    <m/>
    <s v=""/>
    <s v="Đã thanh toán"/>
    <d v="2025-01-09T00:00:00"/>
    <d v="2025-02-19T00:00:00"/>
    <m/>
    <m/>
    <x v="80"/>
    <x v="79"/>
  </r>
  <r>
    <x v="84"/>
    <x v="78"/>
    <d v="2025-01-12T00:00:00"/>
    <s v="HBTL25010141"/>
    <m/>
    <m/>
    <s v="TTMFARM - Sảnh Park 5 Times City"/>
    <m/>
    <n v="0"/>
    <n v="0"/>
    <n v="49680"/>
    <s v="Hàng trả"/>
    <d v="2025-02-19T00:00:00"/>
    <s v="PT2502/0035"/>
    <n v="0"/>
    <n v="-49680"/>
    <n v="-49680"/>
    <n v="0"/>
    <d v="2025-01-12T00:00:00"/>
    <m/>
    <d v="2025-01-12T00:00:00"/>
    <n v="0"/>
    <m/>
    <s v=""/>
    <s v="Đã thanh toán"/>
    <d v="2025-01-12T00:00:00"/>
    <d v="2025-02-19T00:00:00"/>
    <m/>
    <m/>
    <x v="80"/>
    <x v="79"/>
  </r>
  <r>
    <x v="82"/>
    <x v="78"/>
    <d v="2025-01-15T00:00:00"/>
    <s v="BH2320037"/>
    <m/>
    <m/>
    <s v="CÔNG TY TNHH ĐẦU TƯ VÀ PHÁT TRIỂN TTM FARM"/>
    <n v="450416"/>
    <n v="0"/>
    <n v="36033"/>
    <n v="486449"/>
    <s v="Bán hàng"/>
    <d v="2025-02-19T00:00:00"/>
    <s v="PT2502/0035"/>
    <n v="0"/>
    <n v="486449"/>
    <n v="486449"/>
    <n v="0"/>
    <d v="2025-01-15T00:00:00"/>
    <m/>
    <d v="2025-01-15T00:00:00"/>
    <n v="0"/>
    <m/>
    <s v=""/>
    <s v="Đã thanh toán"/>
    <d v="2025-01-15T00:00:00"/>
    <d v="2025-02-19T00:00:00"/>
    <m/>
    <m/>
    <x v="80"/>
    <x v="79"/>
  </r>
  <r>
    <x v="82"/>
    <x v="78"/>
    <d v="2025-01-17T00:00:00"/>
    <s v="BH2320132"/>
    <m/>
    <m/>
    <s v="CÔNG TY TNHH ĐẦU TƯ VÀ PHÁT TRIỂN TTM FARM"/>
    <n v="720891"/>
    <n v="0"/>
    <n v="57671"/>
    <n v="778562"/>
    <s v="Bán hàng"/>
    <d v="2025-02-19T00:00:00"/>
    <s v="PT2502/0035"/>
    <n v="0"/>
    <n v="778562"/>
    <n v="778562"/>
    <n v="0"/>
    <d v="2025-01-17T00:00:00"/>
    <m/>
    <d v="2025-01-17T00:00:00"/>
    <n v="0"/>
    <m/>
    <s v=""/>
    <s v="Đã thanh toán"/>
    <d v="2025-01-17T00:00:00"/>
    <d v="2025-02-19T00:00:00"/>
    <m/>
    <m/>
    <x v="80"/>
    <x v="79"/>
  </r>
  <r>
    <x v="82"/>
    <x v="78"/>
    <d v="2025-01-17T00:00:00"/>
    <s v="BH2320131"/>
    <m/>
    <m/>
    <s v="CÔNG TY TNHH ĐẦU TƯ VÀ PHÁT TRIỂN TTM FARM"/>
    <n v="618934"/>
    <n v="0"/>
    <n v="49515"/>
    <n v="668449"/>
    <s v="Bán hàng"/>
    <d v="2025-02-19T00:00:00"/>
    <s v="PT2502/0035"/>
    <n v="0"/>
    <n v="668449"/>
    <n v="668449"/>
    <n v="0"/>
    <d v="2025-01-17T00:00:00"/>
    <m/>
    <d v="2025-01-17T00:00:00"/>
    <n v="0"/>
    <m/>
    <s v=""/>
    <s v="Đã thanh toán"/>
    <d v="2025-01-17T00:00:00"/>
    <d v="2025-02-19T00:00:00"/>
    <m/>
    <m/>
    <x v="80"/>
    <x v="79"/>
  </r>
  <r>
    <x v="82"/>
    <x v="78"/>
    <d v="2025-01-17T00:00:00"/>
    <s v="BH2320130"/>
    <m/>
    <m/>
    <s v="CÔNG TY TNHH ĐẦU TƯ VÀ PHÁT TRIỂN TTM FARM"/>
    <n v="1031718"/>
    <n v="0"/>
    <n v="82537"/>
    <n v="1114255"/>
    <s v="Bán hàng"/>
    <d v="2025-02-19T00:00:00"/>
    <s v="PT2502/0035"/>
    <n v="0"/>
    <n v="1114255"/>
    <n v="1114255"/>
    <n v="0"/>
    <d v="2025-01-17T00:00:00"/>
    <m/>
    <d v="2025-01-17T00:00:00"/>
    <n v="0"/>
    <m/>
    <s v=""/>
    <s v="Đã thanh toán"/>
    <d v="2025-01-17T00:00:00"/>
    <d v="2025-02-19T00:00:00"/>
    <m/>
    <m/>
    <x v="80"/>
    <x v="79"/>
  </r>
  <r>
    <x v="82"/>
    <x v="78"/>
    <d v="2025-01-17T00:00:00"/>
    <s v="BH2320129"/>
    <m/>
    <m/>
    <s v="CÔNG TY TNHH ĐẦU TƯ VÀ PHÁT TRIỂN TTM FARM"/>
    <n v="578709"/>
    <n v="0"/>
    <n v="46297"/>
    <n v="625006"/>
    <s v="Bán hàng"/>
    <d v="2025-02-19T00:00:00"/>
    <s v="PT2502/0035"/>
    <n v="0"/>
    <n v="625006"/>
    <n v="625006"/>
    <n v="0"/>
    <d v="2025-01-17T00:00:00"/>
    <m/>
    <d v="2025-01-17T00:00:00"/>
    <n v="0"/>
    <m/>
    <s v=""/>
    <s v="Đã thanh toán"/>
    <d v="2025-01-17T00:00:00"/>
    <d v="2025-02-19T00:00:00"/>
    <m/>
    <m/>
    <x v="80"/>
    <x v="79"/>
  </r>
  <r>
    <x v="82"/>
    <x v="78"/>
    <d v="2025-01-20T00:00:00"/>
    <s v="BH2320262"/>
    <m/>
    <m/>
    <s v="CÔNG TY TNHH ĐẦU TƯ VÀ PHÁT TRIỂN TTM FARM"/>
    <n v="837234"/>
    <n v="0"/>
    <n v="66979"/>
    <n v="904213"/>
    <s v="Bán hàng"/>
    <d v="2025-02-19T00:00:00"/>
    <s v="PT2502/0035"/>
    <n v="0"/>
    <n v="904213"/>
    <n v="904213"/>
    <n v="0"/>
    <d v="2025-01-20T00:00:00"/>
    <m/>
    <d v="2025-01-20T00:00:00"/>
    <n v="0"/>
    <m/>
    <s v=""/>
    <s v="Đã thanh toán"/>
    <d v="2025-01-20T00:00:00"/>
    <d v="2025-02-19T00:00:00"/>
    <m/>
    <m/>
    <x v="80"/>
    <x v="79"/>
  </r>
  <r>
    <x v="82"/>
    <x v="78"/>
    <d v="2025-01-20T00:00:00"/>
    <s v="BH2320200"/>
    <m/>
    <m/>
    <s v="CÔNG TY TNHH ĐẦU TƯ VÀ PHÁT TRIỂN TTM FARM"/>
    <n v="810300"/>
    <n v="0"/>
    <n v="64824"/>
    <n v="875124"/>
    <s v="Bán hàng"/>
    <d v="2025-02-19T00:00:00"/>
    <s v="PT2502/0035"/>
    <n v="0"/>
    <n v="875124"/>
    <n v="875124"/>
    <n v="0"/>
    <d v="2025-01-20T00:00:00"/>
    <m/>
    <d v="2025-01-20T00:00:00"/>
    <n v="0"/>
    <m/>
    <s v=""/>
    <s v="Đã thanh toán"/>
    <d v="2025-01-20T00:00:00"/>
    <d v="2025-02-19T00:00:00"/>
    <m/>
    <m/>
    <x v="80"/>
    <x v="79"/>
  </r>
  <r>
    <x v="82"/>
    <x v="78"/>
    <d v="2025-01-22T00:00:00"/>
    <s v="BH2320370"/>
    <m/>
    <m/>
    <s v="CÔNG TY TNHH ĐẦU TƯ VÀ PHÁT TRIỂN TTM FARM"/>
    <n v="922445"/>
    <n v="0"/>
    <n v="73796"/>
    <n v="996241"/>
    <s v="Bán hàng"/>
    <d v="2025-02-19T00:00:00"/>
    <s v="PT2502/0035"/>
    <n v="0"/>
    <n v="996241"/>
    <n v="996241"/>
    <n v="0"/>
    <d v="2025-01-22T00:00:00"/>
    <m/>
    <d v="2025-01-22T00:00:00"/>
    <n v="0"/>
    <m/>
    <s v=""/>
    <s v="Đã thanh toán"/>
    <d v="2025-01-22T00:00:00"/>
    <d v="2025-02-19T00:00:00"/>
    <m/>
    <m/>
    <x v="80"/>
    <x v="79"/>
  </r>
  <r>
    <x v="82"/>
    <x v="78"/>
    <d v="2025-01-23T00:00:00"/>
    <s v="BH2320416"/>
    <m/>
    <m/>
    <s v="CÔNG TY TNHH ĐẦU TƯ VÀ PHÁT TRIỂN TTM FARM"/>
    <n v="2399945"/>
    <n v="0"/>
    <n v="191996"/>
    <n v="2591941"/>
    <s v="Bán hàng"/>
    <d v="2025-02-19T00:00:00"/>
    <s v="PT2502/0035"/>
    <n v="0"/>
    <n v="2591941"/>
    <n v="2591941"/>
    <n v="0"/>
    <d v="2025-01-23T00:00:00"/>
    <m/>
    <d v="2025-01-23T00:00:00"/>
    <n v="0"/>
    <m/>
    <s v=""/>
    <s v="Đã thanh toán"/>
    <d v="2025-01-23T00:00:00"/>
    <d v="2025-02-19T00:00:00"/>
    <m/>
    <m/>
    <x v="80"/>
    <x v="79"/>
  </r>
  <r>
    <x v="82"/>
    <x v="78"/>
    <d v="2025-01-24T00:00:00"/>
    <s v="BH2320420"/>
    <m/>
    <m/>
    <s v="CÔNG TY TNHH ĐẦU TƯ VÀ PHÁT TRIỂN TTM FARM"/>
    <n v="1173355"/>
    <n v="0"/>
    <n v="93868"/>
    <n v="1267223"/>
    <s v="Bán hàng"/>
    <d v="2025-02-19T00:00:00"/>
    <s v="PT2502/0035"/>
    <n v="0"/>
    <n v="1267223"/>
    <n v="1267223"/>
    <n v="0"/>
    <d v="2025-01-24T00:00:00"/>
    <m/>
    <d v="2025-01-24T00:00:00"/>
    <n v="0"/>
    <m/>
    <s v=""/>
    <s v="Đã thanh toán"/>
    <d v="2025-01-24T00:00:00"/>
    <d v="2025-02-19T00:00:00"/>
    <m/>
    <m/>
    <x v="80"/>
    <x v="79"/>
  </r>
  <r>
    <x v="82"/>
    <x v="78"/>
    <d v="2025-02-05T00:00:00"/>
    <s v="BH2320618"/>
    <m/>
    <m/>
    <s v="CÔNG TY TNHH ĐẦU TƯ VÀ PHÁT TRIỂN TTM FARM"/>
    <n v="469342"/>
    <n v="0"/>
    <n v="37547"/>
    <n v="506889"/>
    <s v="Bán hàng"/>
    <d v="2025-03-17T00:00:00"/>
    <s v="PT2503/0056"/>
    <n v="0"/>
    <n v="506889"/>
    <n v="506889"/>
    <n v="0"/>
    <d v="2025-02-05T00:00:00"/>
    <m/>
    <d v="2025-02-05T00:00:00"/>
    <n v="0"/>
    <m/>
    <s v=""/>
    <s v="Đã thanh toán"/>
    <d v="2025-02-05T00:00:00"/>
    <d v="2025-03-17T00:00:00"/>
    <m/>
    <m/>
    <x v="80"/>
    <x v="79"/>
  </r>
  <r>
    <x v="82"/>
    <x v="78"/>
    <d v="2025-02-08T00:00:00"/>
    <s v="BH2320779"/>
    <m/>
    <m/>
    <s v="CÔNG TY TNHH ĐẦU TƯ VÀ PHÁT TRIỂN TTM FARM"/>
    <n v="962065"/>
    <n v="0"/>
    <n v="76965"/>
    <n v="1039030"/>
    <s v="Bán hàng"/>
    <d v="2025-03-17T00:00:00"/>
    <s v="PT2503/0056"/>
    <n v="0"/>
    <n v="1039030"/>
    <n v="1039030"/>
    <n v="0"/>
    <d v="2025-02-08T00:00:00"/>
    <m/>
    <d v="2025-02-08T00:00:00"/>
    <n v="0"/>
    <m/>
    <s v=""/>
    <s v="Đã thanh toán"/>
    <d v="2025-02-08T00:00:00"/>
    <d v="2025-03-17T00:00:00"/>
    <m/>
    <m/>
    <x v="80"/>
    <x v="79"/>
  </r>
  <r>
    <x v="82"/>
    <x v="78"/>
    <d v="2025-02-12T00:00:00"/>
    <s v="BH2320883"/>
    <m/>
    <m/>
    <s v="CÔNG TY TNHH ĐẦU TƯ VÀ PHÁT TRIỂN TTM FARM"/>
    <n v="1057527"/>
    <n v="0"/>
    <n v="84602"/>
    <n v="1142129"/>
    <s v="Bán hàng"/>
    <d v="2025-03-17T00:00:00"/>
    <s v="PT2503/0056"/>
    <n v="0"/>
    <n v="1142129"/>
    <n v="1142129"/>
    <n v="0"/>
    <d v="2025-02-12T00:00:00"/>
    <m/>
    <d v="2025-02-12T00:00:00"/>
    <n v="0"/>
    <m/>
    <s v=""/>
    <s v="Đã thanh toán"/>
    <d v="2025-02-12T00:00:00"/>
    <d v="2025-03-17T00:00:00"/>
    <m/>
    <m/>
    <x v="80"/>
    <x v="79"/>
  </r>
  <r>
    <x v="82"/>
    <x v="78"/>
    <d v="2025-02-18T00:00:00"/>
    <s v="BH2321049"/>
    <m/>
    <m/>
    <s v="CÔNG TY TNHH ĐẦU TƯ VÀ PHÁT TRIỂN TTM FARM"/>
    <n v="1504850"/>
    <n v="0"/>
    <n v="120388"/>
    <n v="1625238"/>
    <s v="Bán hàng"/>
    <d v="2025-03-17T00:00:00"/>
    <s v="PT2503/0056"/>
    <n v="0"/>
    <n v="1625238"/>
    <n v="1625238"/>
    <n v="0"/>
    <d v="2025-02-18T00:00:00"/>
    <m/>
    <d v="2025-02-18T00:00:00"/>
    <n v="0"/>
    <m/>
    <s v=""/>
    <s v="Đã thanh toán"/>
    <d v="2025-02-18T00:00:00"/>
    <d v="2025-03-17T00:00:00"/>
    <m/>
    <m/>
    <x v="80"/>
    <x v="79"/>
  </r>
  <r>
    <x v="82"/>
    <x v="78"/>
    <d v="2025-02-18T00:00:00"/>
    <s v="HBTL25010253"/>
    <m/>
    <m/>
    <s v="CÔNG TY TNHH ĐẦU TƯ VÀ PHÁT TRIỂN TTM FARM"/>
    <m/>
    <n v="0"/>
    <n v="0"/>
    <n v="179986"/>
    <s v="Hàng trả"/>
    <d v="2025-03-17T00:00:00"/>
    <s v="PT2503/0056"/>
    <n v="0"/>
    <n v="-179986"/>
    <n v="-179986"/>
    <n v="0"/>
    <d v="2025-02-18T00:00:00"/>
    <m/>
    <d v="2025-02-18T00:00:00"/>
    <n v="0"/>
    <m/>
    <s v=""/>
    <s v="Đã thanh toán"/>
    <d v="2025-02-18T00:00:00"/>
    <d v="2025-03-17T00:00:00"/>
    <m/>
    <m/>
    <x v="80"/>
    <x v="79"/>
  </r>
  <r>
    <x v="82"/>
    <x v="78"/>
    <d v="2025-02-19T00:00:00"/>
    <s v="BH2321062"/>
    <m/>
    <m/>
    <s v="CÔNG TY TNHH ĐẦU TƯ VÀ PHÁT TRIỂN TTM FARM"/>
    <n v="724353"/>
    <n v="0"/>
    <n v="57948"/>
    <n v="782301"/>
    <s v="Bán hàng"/>
    <d v="2025-03-17T00:00:00"/>
    <s v="PT2503/0056"/>
    <n v="0"/>
    <n v="782301"/>
    <n v="782301"/>
    <n v="0"/>
    <d v="2025-02-19T00:00:00"/>
    <m/>
    <d v="2025-02-19T00:00:00"/>
    <n v="0"/>
    <m/>
    <s v=""/>
    <s v="Đã thanh toán"/>
    <d v="2025-02-19T00:00:00"/>
    <d v="2025-03-17T00:00:00"/>
    <m/>
    <m/>
    <x v="80"/>
    <x v="79"/>
  </r>
  <r>
    <x v="82"/>
    <x v="78"/>
    <d v="2025-02-25T00:00:00"/>
    <s v="BH2321192"/>
    <m/>
    <m/>
    <s v="CÔNG TY TNHH ĐẦU TƯ VÀ PHÁT TRIỂN TTM FARM"/>
    <n v="684486"/>
    <n v="0"/>
    <n v="54759"/>
    <n v="739245"/>
    <s v="Bán hàng"/>
    <d v="2025-03-17T00:00:00"/>
    <s v="PT2503/0056"/>
    <n v="0"/>
    <n v="739245"/>
    <n v="739245"/>
    <n v="0"/>
    <d v="2025-02-25T00:00:00"/>
    <m/>
    <d v="2025-02-25T00:00:00"/>
    <n v="0"/>
    <m/>
    <s v=""/>
    <s v="Đã thanh toán"/>
    <d v="2025-02-25T00:00:00"/>
    <d v="2025-03-17T00:00:00"/>
    <m/>
    <m/>
    <x v="80"/>
    <x v="79"/>
  </r>
  <r>
    <x v="82"/>
    <x v="78"/>
    <d v="2025-02-26T00:00:00"/>
    <s v="BH2321215"/>
    <m/>
    <m/>
    <s v="CÔNG TY TNHH ĐẦU TƯ VÀ PHÁT TRIỂN TTM FARM"/>
    <n v="1210574"/>
    <n v="0"/>
    <n v="96846"/>
    <n v="1307420"/>
    <s v="Bán hàng"/>
    <d v="2025-03-17T00:00:00"/>
    <s v="PT2503/0056"/>
    <n v="0"/>
    <n v="1307420"/>
    <n v="1307420"/>
    <n v="0"/>
    <d v="2025-02-26T00:00:00"/>
    <m/>
    <d v="2025-02-26T00:00:00"/>
    <n v="0"/>
    <m/>
    <s v=""/>
    <s v="Đã thanh toán"/>
    <d v="2025-02-26T00:00:00"/>
    <d v="2025-03-17T00:00:00"/>
    <m/>
    <m/>
    <x v="80"/>
    <x v="79"/>
  </r>
  <r>
    <x v="82"/>
    <x v="78"/>
    <d v="2025-02-26T00:00:00"/>
    <s v="BH2321200"/>
    <m/>
    <m/>
    <s v="CÔNG TY TNHH ĐẦU TƯ VÀ PHÁT TRIỂN TTM FARM"/>
    <n v="870798"/>
    <n v="0"/>
    <n v="69664"/>
    <n v="940462"/>
    <s v="Bán hàng"/>
    <d v="2025-03-17T00:00:00"/>
    <s v="PT2503/0056"/>
    <n v="0"/>
    <n v="940462"/>
    <n v="940462"/>
    <n v="0"/>
    <d v="2025-02-26T00:00:00"/>
    <m/>
    <d v="2025-02-26T00:00:00"/>
    <n v="0"/>
    <m/>
    <s v=""/>
    <s v="Đã thanh toán"/>
    <d v="2025-02-26T00:00:00"/>
    <d v="2025-03-17T00:00:00"/>
    <m/>
    <m/>
    <x v="80"/>
    <x v="79"/>
  </r>
  <r>
    <x v="82"/>
    <x v="78"/>
    <m/>
    <m/>
    <m/>
    <m/>
    <s v="trả thiếu tháng 2"/>
    <m/>
    <n v="0"/>
    <m/>
    <n v="577945"/>
    <s v="Bán hàng"/>
    <m/>
    <m/>
    <n v="0"/>
    <n v="577945"/>
    <n v="0"/>
    <n v="577945"/>
    <d v="1899-12-30T00:00:00"/>
    <m/>
    <d v="1899-12-30T00:00:00"/>
    <n v="0"/>
    <m/>
    <s v=""/>
    <s v=""/>
    <d v="1899-12-30T00:00:00"/>
    <d v="1899-12-30T00:00:00"/>
    <m/>
    <m/>
    <x v="80"/>
    <x v="79"/>
  </r>
  <r>
    <x v="82"/>
    <x v="78"/>
    <d v="2025-03-04T00:00:00"/>
    <s v="BH2321328"/>
    <m/>
    <m/>
    <s v="CÔNG TY TNHH ĐẦU TƯ VÀ PHÁT TRIỂN TTM FARM"/>
    <n v="455331"/>
    <n v="0"/>
    <n v="36426"/>
    <n v="491757"/>
    <s v="Bán hàng"/>
    <d v="2025-04-16T00:00:00"/>
    <s v="PT2504/0055"/>
    <n v="0"/>
    <n v="491757"/>
    <n v="491757"/>
    <n v="0"/>
    <d v="2025-03-04T00:00:00"/>
    <m/>
    <d v="2025-03-04T00:00:00"/>
    <n v="0"/>
    <m/>
    <s v=""/>
    <s v="Đã thanh toán"/>
    <d v="2025-03-04T00:00:00"/>
    <d v="2025-04-16T00:00:00"/>
    <m/>
    <m/>
    <x v="80"/>
    <x v="79"/>
  </r>
  <r>
    <x v="82"/>
    <x v="78"/>
    <d v="2025-03-05T00:00:00"/>
    <s v="BH2321396"/>
    <m/>
    <m/>
    <s v="CÔNG TY TNHH ĐẦU TƯ VÀ PHÁT TRIỂN TTM FARM"/>
    <n v="818541"/>
    <n v="0"/>
    <n v="65483"/>
    <n v="884024"/>
    <s v="Bán hàng"/>
    <d v="2025-04-16T00:00:00"/>
    <s v="PT2504/0055"/>
    <n v="0"/>
    <n v="884024"/>
    <n v="884024"/>
    <n v="0"/>
    <d v="2025-03-05T00:00:00"/>
    <m/>
    <d v="2025-03-05T00:00:00"/>
    <n v="0"/>
    <m/>
    <s v=""/>
    <s v="Đã thanh toán"/>
    <d v="2025-03-05T00:00:00"/>
    <d v="2025-04-16T00:00:00"/>
    <m/>
    <m/>
    <x v="80"/>
    <x v="79"/>
  </r>
  <r>
    <x v="82"/>
    <x v="78"/>
    <d v="2025-03-05T00:00:00"/>
    <s v="BH2321395"/>
    <m/>
    <m/>
    <s v="CÔNG TY TNHH ĐẦU TƯ VÀ PHÁT TRIỂN TTM FARM"/>
    <n v="628891"/>
    <n v="0"/>
    <n v="50311"/>
    <n v="679202"/>
    <s v="Bán hàng"/>
    <d v="2025-04-16T00:00:00"/>
    <s v="PT2504/0055"/>
    <n v="0"/>
    <n v="679202"/>
    <n v="679202"/>
    <n v="0"/>
    <d v="2025-03-05T00:00:00"/>
    <m/>
    <d v="2025-03-05T00:00:00"/>
    <n v="0"/>
    <m/>
    <s v=""/>
    <s v="Đã thanh toán"/>
    <d v="2025-03-05T00:00:00"/>
    <d v="2025-04-16T00:00:00"/>
    <m/>
    <m/>
    <x v="80"/>
    <x v="79"/>
  </r>
  <r>
    <x v="82"/>
    <x v="78"/>
    <d v="2025-03-14T00:00:00"/>
    <s v="BH2321737"/>
    <m/>
    <m/>
    <s v="CÔNG TY TNHH ĐẦU TƯ VÀ PHÁT TRIỂN TTM FARM"/>
    <n v="605287"/>
    <n v="0"/>
    <n v="48423"/>
    <n v="653710"/>
    <s v="Bán hàng"/>
    <d v="2025-04-16T00:00:00"/>
    <s v="PT2504/0055"/>
    <n v="0"/>
    <n v="653710"/>
    <n v="653710"/>
    <n v="0"/>
    <d v="2025-03-14T00:00:00"/>
    <m/>
    <d v="2025-03-14T00:00:00"/>
    <n v="0"/>
    <m/>
    <s v=""/>
    <s v="Đã thanh toán"/>
    <d v="2025-03-14T00:00:00"/>
    <d v="2025-04-16T00:00:00"/>
    <m/>
    <m/>
    <x v="80"/>
    <x v="79"/>
  </r>
  <r>
    <x v="82"/>
    <x v="78"/>
    <d v="2025-03-14T00:00:00"/>
    <s v="BH2321728"/>
    <m/>
    <m/>
    <s v="CÔNG TY TNHH ĐẦU TƯ VÀ PHÁT TRIỂN TTM FARM"/>
    <n v="605287"/>
    <n v="0"/>
    <n v="48423"/>
    <n v="653710"/>
    <s v="Bán hàng"/>
    <d v="2025-04-16T00:00:00"/>
    <s v="PT2504/0055"/>
    <n v="0"/>
    <n v="653710"/>
    <n v="653710"/>
    <n v="0"/>
    <d v="2025-03-14T00:00:00"/>
    <m/>
    <d v="2025-03-14T00:00:00"/>
    <n v="0"/>
    <m/>
    <s v=""/>
    <s v="Đã thanh toán"/>
    <d v="2025-03-14T00:00:00"/>
    <d v="2025-04-16T00:00:00"/>
    <m/>
    <m/>
    <x v="80"/>
    <x v="79"/>
  </r>
  <r>
    <x v="82"/>
    <x v="78"/>
    <d v="2025-03-14T00:00:00"/>
    <s v="BH2321727"/>
    <m/>
    <m/>
    <s v="CÔNG TY TNHH ĐẦU TƯ VÀ PHÁT TRIỂN TTM FARM"/>
    <n v="555290"/>
    <n v="0"/>
    <n v="44423"/>
    <n v="599713"/>
    <s v="Bán hàng"/>
    <d v="2025-04-16T00:00:00"/>
    <s v="PT2504/0055"/>
    <n v="0"/>
    <n v="599713"/>
    <n v="599713"/>
    <n v="0"/>
    <d v="2025-03-14T00:00:00"/>
    <m/>
    <d v="2025-03-14T00:00:00"/>
    <n v="0"/>
    <m/>
    <s v=""/>
    <s v="Đã thanh toán"/>
    <d v="2025-03-14T00:00:00"/>
    <d v="2025-04-16T00:00:00"/>
    <m/>
    <m/>
    <x v="80"/>
    <x v="79"/>
  </r>
  <r>
    <x v="82"/>
    <x v="78"/>
    <d v="2025-03-15T00:00:00"/>
    <s v="BH2321767"/>
    <m/>
    <m/>
    <s v="CÔNG TY TNHH ĐẦU TƯ VÀ PHÁT TRIỂN TTM FARM"/>
    <n v="480036"/>
    <n v="0"/>
    <n v="38403"/>
    <n v="518439"/>
    <s v="Bán hàng"/>
    <d v="2025-04-16T00:00:00"/>
    <s v="PT2504/0055"/>
    <n v="0"/>
    <n v="518439"/>
    <n v="518439"/>
    <n v="0"/>
    <d v="2025-03-15T00:00:00"/>
    <m/>
    <d v="2025-03-15T00:00:00"/>
    <n v="0"/>
    <m/>
    <s v=""/>
    <s v="Đã thanh toán"/>
    <d v="2025-03-15T00:00:00"/>
    <d v="2025-04-16T00:00:00"/>
    <m/>
    <m/>
    <x v="80"/>
    <x v="79"/>
  </r>
  <r>
    <x v="82"/>
    <x v="78"/>
    <d v="2025-03-26T00:00:00"/>
    <s v="BH2322052"/>
    <m/>
    <m/>
    <s v="CÔNG TY TNHH ĐẦU TƯ VÀ PHÁT TRIỂN TTM FARM"/>
    <n v="670845"/>
    <n v="0"/>
    <n v="53668"/>
    <n v="724513"/>
    <s v="Bán hàng"/>
    <d v="2025-04-16T00:00:00"/>
    <s v="PT2504/0055"/>
    <n v="0"/>
    <n v="724513"/>
    <n v="724513"/>
    <n v="0"/>
    <d v="2025-03-26T00:00:00"/>
    <m/>
    <d v="2025-03-26T00:00:00"/>
    <n v="0"/>
    <m/>
    <s v=""/>
    <s v="Đã thanh toán"/>
    <d v="2025-03-26T00:00:00"/>
    <d v="2025-04-16T00:00:00"/>
    <m/>
    <m/>
    <x v="80"/>
    <x v="79"/>
  </r>
  <r>
    <x v="82"/>
    <x v="78"/>
    <d v="2025-03-26T00:00:00"/>
    <s v="BH2322050"/>
    <m/>
    <m/>
    <s v="CÔNG TY TNHH ĐẦU TƯ VÀ PHÁT TRIỂN TTM FARM"/>
    <n v="367155"/>
    <n v="0"/>
    <n v="29372"/>
    <n v="396527"/>
    <s v="Bán hàng"/>
    <d v="2025-04-16T00:00:00"/>
    <s v="PT2504/0055"/>
    <n v="0"/>
    <n v="396527"/>
    <n v="396527"/>
    <n v="0"/>
    <d v="2025-03-26T00:00:00"/>
    <m/>
    <d v="2025-03-26T00:00:00"/>
    <n v="0"/>
    <m/>
    <s v=""/>
    <s v="Đã thanh toán"/>
    <d v="2025-03-26T00:00:00"/>
    <d v="2025-04-16T00:00:00"/>
    <m/>
    <m/>
    <x v="80"/>
    <x v="79"/>
  </r>
  <r>
    <x v="82"/>
    <x v="78"/>
    <d v="2025-03-27T00:00:00"/>
    <s v="BH2322088"/>
    <m/>
    <m/>
    <s v="CÔNG TY TNHH ĐẦU TƯ VÀ PHÁT TRIỂN TTM FARM"/>
    <n v="650505"/>
    <n v="0"/>
    <n v="52040"/>
    <n v="702545"/>
    <s v="Bán hàng"/>
    <d v="2025-04-16T00:00:00"/>
    <s v="PT2504/0055"/>
    <n v="0"/>
    <n v="702545"/>
    <n v="702545"/>
    <n v="0"/>
    <d v="2025-03-27T00:00:00"/>
    <m/>
    <d v="2025-03-27T00:00:00"/>
    <n v="0"/>
    <m/>
    <s v=""/>
    <s v="Đã thanh toán"/>
    <d v="2025-03-27T00:00:00"/>
    <d v="2025-04-16T00:00:00"/>
    <m/>
    <m/>
    <x v="80"/>
    <x v="79"/>
  </r>
  <r>
    <x v="82"/>
    <x v="78"/>
    <d v="2025-03-27T00:00:00"/>
    <s v="BH2322087"/>
    <m/>
    <m/>
    <s v="CÔNG TY TNHH ĐẦU TƯ VÀ PHÁT TRIỂN TTM FARM"/>
    <n v="387078"/>
    <n v="0"/>
    <n v="30966"/>
    <n v="418044"/>
    <s v="Bán hàng"/>
    <d v="2025-04-16T00:00:00"/>
    <s v="PT2504/0055"/>
    <n v="0"/>
    <n v="418044"/>
    <n v="418044"/>
    <n v="0"/>
    <d v="2025-03-27T00:00:00"/>
    <m/>
    <d v="2025-03-27T00:00:00"/>
    <n v="0"/>
    <m/>
    <s v=""/>
    <s v="Đã thanh toán"/>
    <d v="2025-03-27T00:00:00"/>
    <d v="2025-04-16T00:00:00"/>
    <m/>
    <m/>
    <x v="80"/>
    <x v="79"/>
  </r>
  <r>
    <x v="82"/>
    <x v="78"/>
    <d v="2025-03-27T00:00:00"/>
    <s v="BH2322086"/>
    <m/>
    <m/>
    <s v="CÔNG TY TNHH ĐẦU TƯ VÀ PHÁT TRIỂN TTM FARM"/>
    <n v="553467"/>
    <n v="0"/>
    <n v="44277"/>
    <n v="597744"/>
    <s v="Bán hàng"/>
    <d v="2025-04-16T00:00:00"/>
    <s v="PT2504/0055"/>
    <n v="0"/>
    <n v="597744"/>
    <n v="597744"/>
    <n v="0"/>
    <d v="2025-03-27T00:00:00"/>
    <m/>
    <d v="2025-03-27T00:00:00"/>
    <n v="0"/>
    <m/>
    <s v=""/>
    <s v="Đã thanh toán"/>
    <d v="2025-03-27T00:00:00"/>
    <d v="2025-04-16T00:00:00"/>
    <m/>
    <m/>
    <x v="80"/>
    <x v="79"/>
  </r>
  <r>
    <x v="82"/>
    <x v="78"/>
    <m/>
    <m/>
    <m/>
    <m/>
    <s v="trả thiếu tháng 3"/>
    <m/>
    <n v="0"/>
    <m/>
    <n v="369195"/>
    <s v="Bán hàng"/>
    <m/>
    <m/>
    <n v="0"/>
    <n v="369195"/>
    <n v="0"/>
    <n v="369195"/>
    <d v="1899-12-30T00:00:00"/>
    <m/>
    <d v="1899-12-30T00:00:00"/>
    <n v="0"/>
    <m/>
    <s v=""/>
    <s v=""/>
    <d v="1899-12-30T00:00:00"/>
    <d v="1899-12-30T00:00:00"/>
    <m/>
    <m/>
    <x v="80"/>
    <x v="79"/>
  </r>
  <r>
    <x v="82"/>
    <x v="78"/>
    <d v="2025-04-05T00:00:00"/>
    <s v="BH2322335"/>
    <m/>
    <m/>
    <s v="CÔNG TY TNHH ĐẦU TƯ VÀ PHÁT TRIỂN TTM FARM"/>
    <n v="220293"/>
    <n v="0"/>
    <n v="17623"/>
    <n v="237916"/>
    <s v="Bán hàng"/>
    <d v="2025-05-16T00:00:00"/>
    <s v="PT2505/0038"/>
    <n v="0"/>
    <n v="237916"/>
    <n v="237916"/>
    <n v="0"/>
    <d v="2025-04-05T00:00:00"/>
    <m/>
    <d v="2025-04-05T00:00:00"/>
    <n v="0"/>
    <m/>
    <s v=""/>
    <s v="Đã thanh toán"/>
    <d v="2025-04-05T00:00:00"/>
    <d v="2025-05-16T00:00:00"/>
    <m/>
    <m/>
    <x v="80"/>
    <x v="79"/>
  </r>
  <r>
    <x v="82"/>
    <x v="78"/>
    <d v="2025-04-08T00:00:00"/>
    <s v="BH2322374"/>
    <m/>
    <m/>
    <s v="CÔNG TY TNHH ĐẦU TƯ VÀ PHÁT TRIỂN TTM FARM"/>
    <n v="1246930"/>
    <n v="124693"/>
    <n v="89779"/>
    <n v="1212016"/>
    <s v="Bán hàng"/>
    <d v="2025-05-16T00:00:00"/>
    <s v="PT2505/0038"/>
    <n v="0"/>
    <n v="1212016"/>
    <n v="1212016"/>
    <n v="0"/>
    <d v="2025-04-08T00:00:00"/>
    <m/>
    <d v="2025-04-08T00:00:00"/>
    <n v="0"/>
    <m/>
    <s v=""/>
    <s v="Đã thanh toán"/>
    <d v="2025-04-08T00:00:00"/>
    <d v="2025-05-16T00:00:00"/>
    <m/>
    <m/>
    <x v="80"/>
    <x v="79"/>
  </r>
  <r>
    <x v="82"/>
    <x v="78"/>
    <d v="2025-04-08T00:00:00"/>
    <s v="BH2322351"/>
    <m/>
    <m/>
    <s v="CÔNG TY TNHH ĐẦU TƯ VÀ PHÁT TRIỂN TTM FARM"/>
    <n v="517701"/>
    <n v="0"/>
    <n v="41416"/>
    <n v="559117"/>
    <s v="Bán hàng"/>
    <d v="2025-05-16T00:00:00"/>
    <s v="PT2505/0038"/>
    <n v="0"/>
    <n v="559117"/>
    <n v="559117"/>
    <n v="0"/>
    <d v="2025-04-08T00:00:00"/>
    <m/>
    <d v="2025-04-08T00:00:00"/>
    <n v="0"/>
    <m/>
    <s v=""/>
    <s v="Đã thanh toán"/>
    <d v="2025-04-08T00:00:00"/>
    <d v="2025-05-16T00:00:00"/>
    <m/>
    <m/>
    <x v="80"/>
    <x v="79"/>
  </r>
  <r>
    <x v="82"/>
    <x v="78"/>
    <d v="2025-04-08T00:00:00"/>
    <s v="BH2322350"/>
    <m/>
    <m/>
    <s v="CÔNG TY TNHH ĐẦU TƯ VÀ PHÁT TRIỂN TTM FARM"/>
    <n v="1461484"/>
    <n v="0"/>
    <n v="116919"/>
    <n v="1578403"/>
    <s v="Bán hàng"/>
    <d v="2025-05-16T00:00:00"/>
    <s v="PT2505/0038"/>
    <n v="0"/>
    <n v="1578403"/>
    <n v="1578403"/>
    <n v="0"/>
    <d v="2025-04-08T00:00:00"/>
    <m/>
    <d v="2025-04-08T00:00:00"/>
    <n v="0"/>
    <m/>
    <s v=""/>
    <s v="Đã thanh toán"/>
    <d v="2025-04-08T00:00:00"/>
    <d v="2025-05-16T00:00:00"/>
    <m/>
    <m/>
    <x v="80"/>
    <x v="79"/>
  </r>
  <r>
    <x v="82"/>
    <x v="78"/>
    <d v="2025-04-09T00:00:00"/>
    <s v="BH2322414"/>
    <m/>
    <m/>
    <s v="CÔNG TY TNHH ĐẦU TƯ VÀ PHÁT TRIỂN TTM FARM"/>
    <n v="560873"/>
    <n v="0"/>
    <n v="44870"/>
    <n v="605743"/>
    <s v="Bán hàng"/>
    <d v="2025-05-16T00:00:00"/>
    <s v="PT2505/0038"/>
    <n v="0"/>
    <n v="605743"/>
    <n v="605743"/>
    <n v="0"/>
    <d v="2025-04-09T00:00:00"/>
    <m/>
    <d v="2025-04-09T00:00:00"/>
    <n v="0"/>
    <m/>
    <s v=""/>
    <s v="Đã thanh toán"/>
    <d v="2025-04-09T00:00:00"/>
    <d v="2025-05-16T00:00:00"/>
    <m/>
    <m/>
    <x v="80"/>
    <x v="79"/>
  </r>
  <r>
    <x v="82"/>
    <x v="78"/>
    <d v="2025-04-11T00:00:00"/>
    <s v="BH2322531"/>
    <m/>
    <m/>
    <s v="CÔNG TY TNHH ĐẦU TƯ VÀ PHÁT TRIỂN TTM FARM"/>
    <n v="881045"/>
    <n v="0"/>
    <n v="70484"/>
    <n v="951529"/>
    <s v="Bán hàng"/>
    <d v="2025-05-16T00:00:00"/>
    <s v="PT2505/0038"/>
    <n v="0"/>
    <n v="951529"/>
    <n v="951529"/>
    <n v="0"/>
    <d v="2025-04-11T00:00:00"/>
    <m/>
    <d v="2025-04-11T00:00:00"/>
    <n v="0"/>
    <m/>
    <s v=""/>
    <s v="Đã thanh toán"/>
    <d v="2025-04-11T00:00:00"/>
    <d v="2025-05-16T00:00:00"/>
    <m/>
    <m/>
    <x v="80"/>
    <x v="79"/>
  </r>
  <r>
    <x v="82"/>
    <x v="78"/>
    <d v="2025-04-12T00:00:00"/>
    <s v="BH2322612"/>
    <m/>
    <m/>
    <s v="CÔNG TY TNHH ĐẦU TƯ VÀ PHÁT TRIỂN TTM FARM"/>
    <n v="368978"/>
    <n v="0"/>
    <n v="29518"/>
    <n v="398496"/>
    <s v="Bán hàng"/>
    <d v="2025-05-16T00:00:00"/>
    <s v="PT2505/0038"/>
    <n v="0"/>
    <n v="398496"/>
    <n v="398496"/>
    <n v="0"/>
    <d v="2025-04-12T00:00:00"/>
    <m/>
    <d v="2025-04-12T00:00:00"/>
    <n v="0"/>
    <m/>
    <s v=""/>
    <s v="Đã thanh toán"/>
    <d v="2025-04-12T00:00:00"/>
    <d v="2025-05-16T00:00:00"/>
    <m/>
    <m/>
    <x v="80"/>
    <x v="79"/>
  </r>
  <r>
    <x v="82"/>
    <x v="78"/>
    <d v="2025-04-12T00:00:00"/>
    <s v="BH2322611"/>
    <m/>
    <m/>
    <s v="CÔNG TY TNHH ĐẦU TƯ VÀ PHÁT TRIỂN TTM FARM"/>
    <n v="544728"/>
    <n v="0"/>
    <n v="43578"/>
    <n v="588306"/>
    <s v="Bán hàng"/>
    <d v="2025-05-16T00:00:00"/>
    <s v="PT2505/0038"/>
    <n v="0"/>
    <n v="588306"/>
    <n v="588306"/>
    <n v="0"/>
    <d v="2025-04-12T00:00:00"/>
    <m/>
    <d v="2025-04-12T00:00:00"/>
    <n v="0"/>
    <m/>
    <s v=""/>
    <s v="Đã thanh toán"/>
    <d v="2025-04-12T00:00:00"/>
    <d v="2025-05-16T00:00:00"/>
    <m/>
    <m/>
    <x v="80"/>
    <x v="79"/>
  </r>
  <r>
    <x v="82"/>
    <x v="78"/>
    <d v="2025-04-12T00:00:00"/>
    <s v="BH2322610"/>
    <m/>
    <m/>
    <s v="CÔNG TY TNHH ĐẦU TƯ VÀ PHÁT TRIỂN TTM FARM"/>
    <n v="605287"/>
    <n v="0"/>
    <n v="48423"/>
    <n v="653710"/>
    <s v="Bán hàng"/>
    <d v="2025-05-16T00:00:00"/>
    <s v="PT2505/0038"/>
    <n v="0"/>
    <n v="653710"/>
    <n v="653710"/>
    <n v="0"/>
    <d v="2025-04-12T00:00:00"/>
    <m/>
    <d v="2025-04-12T00:00:00"/>
    <n v="0"/>
    <m/>
    <s v=""/>
    <s v="Đã thanh toán"/>
    <d v="2025-04-12T00:00:00"/>
    <d v="2025-05-16T00:00:00"/>
    <m/>
    <m/>
    <x v="80"/>
    <x v="79"/>
  </r>
  <r>
    <x v="82"/>
    <x v="78"/>
    <d v="2025-04-12T00:00:00"/>
    <s v="BH2322609"/>
    <m/>
    <m/>
    <s v="CÔNG TY TNHH ĐẦU TƯ VÀ PHÁT TRIỂN TTM FARM"/>
    <n v="250910"/>
    <n v="0"/>
    <n v="20073"/>
    <n v="270983"/>
    <s v="Bán hàng"/>
    <d v="2025-05-16T00:00:00"/>
    <s v="PT2505/0038"/>
    <n v="0"/>
    <n v="270983"/>
    <n v="270983"/>
    <n v="0"/>
    <d v="2025-04-12T00:00:00"/>
    <m/>
    <d v="2025-04-12T00:00:00"/>
    <n v="0"/>
    <m/>
    <s v=""/>
    <s v="Đã thanh toán"/>
    <d v="2025-04-12T00:00:00"/>
    <d v="2025-05-16T00:00:00"/>
    <m/>
    <m/>
    <x v="80"/>
    <x v="79"/>
  </r>
  <r>
    <x v="82"/>
    <x v="78"/>
    <d v="2025-04-12T00:00:00"/>
    <s v="BH2322608"/>
    <m/>
    <m/>
    <s v="CÔNG TY TNHH ĐẦU TƯ VÀ PHÁT TRIỂN TTM FARM"/>
    <n v="575720"/>
    <n v="0"/>
    <n v="46058"/>
    <n v="621778"/>
    <s v="Bán hàng"/>
    <d v="2025-05-16T00:00:00"/>
    <s v="PT2505/0038"/>
    <n v="0"/>
    <n v="621778"/>
    <n v="621778"/>
    <n v="0"/>
    <d v="2025-04-12T00:00:00"/>
    <m/>
    <d v="2025-04-12T00:00:00"/>
    <n v="0"/>
    <m/>
    <s v=""/>
    <s v="Đã thanh toán"/>
    <d v="2025-04-12T00:00:00"/>
    <d v="2025-05-16T00:00:00"/>
    <m/>
    <m/>
    <x v="80"/>
    <x v="79"/>
  </r>
  <r>
    <x v="82"/>
    <x v="78"/>
    <d v="2025-04-12T00:00:00"/>
    <s v="BH2322607"/>
    <m/>
    <m/>
    <s v="CÔNG TY TNHH ĐẦU TƯ VÀ PHÁT TRIỂN TTM FARM"/>
    <n v="369975"/>
    <n v="0"/>
    <n v="29598"/>
    <n v="399573"/>
    <s v="Bán hàng"/>
    <d v="2025-05-16T00:00:00"/>
    <s v="PT2505/0038"/>
    <n v="0"/>
    <n v="399573"/>
    <n v="399573"/>
    <n v="0"/>
    <d v="2025-04-12T00:00:00"/>
    <m/>
    <d v="2025-04-12T00:00:00"/>
    <n v="0"/>
    <m/>
    <s v=""/>
    <s v="Đã thanh toán"/>
    <d v="2025-04-12T00:00:00"/>
    <d v="2025-05-16T00:00:00"/>
    <m/>
    <m/>
    <x v="80"/>
    <x v="79"/>
  </r>
  <r>
    <x v="82"/>
    <x v="78"/>
    <d v="2025-04-14T00:00:00"/>
    <s v="HBTL2508001777"/>
    <m/>
    <m/>
    <s v="CÔNG TY TNHH ĐẦU TƯ VÀ PHÁT TRIỂN TTM FARM"/>
    <m/>
    <n v="0"/>
    <n v="0"/>
    <n v="239885"/>
    <s v="Hàng trả"/>
    <d v="2025-05-16T00:00:00"/>
    <s v="PT2505/0038"/>
    <n v="0"/>
    <n v="-239885"/>
    <n v="-239885"/>
    <n v="0"/>
    <d v="2025-04-14T00:00:00"/>
    <m/>
    <d v="2025-04-14T00:00:00"/>
    <n v="0"/>
    <m/>
    <s v=""/>
    <s v="Đã thanh toán"/>
    <d v="2025-04-14T00:00:00"/>
    <d v="2025-05-16T00:00:00"/>
    <m/>
    <m/>
    <x v="80"/>
    <x v="79"/>
  </r>
  <r>
    <x v="82"/>
    <x v="78"/>
    <d v="2025-04-14T00:00:00"/>
    <s v="HBTL2508001778"/>
    <m/>
    <m/>
    <s v="CÔNG TY TNHH ĐẦU TƯ VÀ PHÁT TRIỂN TTM FARM"/>
    <m/>
    <n v="0"/>
    <n v="0"/>
    <n v="239885"/>
    <s v="Hàng trả"/>
    <d v="2025-05-16T00:00:00"/>
    <s v="PT2505/0038"/>
    <n v="0"/>
    <n v="-239885"/>
    <n v="-239885"/>
    <n v="0"/>
    <d v="2025-04-14T00:00:00"/>
    <m/>
    <d v="2025-04-14T00:00:00"/>
    <n v="0"/>
    <m/>
    <s v=""/>
    <s v="Đã thanh toán"/>
    <d v="2025-04-14T00:00:00"/>
    <d v="2025-05-16T00:00:00"/>
    <m/>
    <m/>
    <x v="80"/>
    <x v="79"/>
  </r>
  <r>
    <x v="82"/>
    <x v="78"/>
    <d v="2025-04-14T00:00:00"/>
    <s v="HBTL2508001776"/>
    <m/>
    <m/>
    <s v="CÔNG TY TNHH ĐẦU TƯ VÀ PHÁT TRIỂN TTM FARM"/>
    <m/>
    <n v="0"/>
    <n v="0"/>
    <n v="119943"/>
    <s v="Hàng trả"/>
    <d v="2025-05-16T00:00:00"/>
    <s v="PT2505/0038"/>
    <n v="0"/>
    <n v="-119943"/>
    <n v="-119943"/>
    <n v="0"/>
    <d v="2025-04-14T00:00:00"/>
    <m/>
    <d v="2025-04-14T00:00:00"/>
    <n v="0"/>
    <m/>
    <s v=""/>
    <s v="Đã thanh toán"/>
    <d v="2025-04-14T00:00:00"/>
    <d v="2025-05-16T00:00:00"/>
    <m/>
    <m/>
    <x v="80"/>
    <x v="79"/>
  </r>
  <r>
    <x v="82"/>
    <x v="78"/>
    <d v="2025-04-18T00:00:00"/>
    <s v="BH2322821"/>
    <m/>
    <m/>
    <s v="CÔNG TY TNHH ĐẦU TƯ VÀ PHÁT TRIỂN TTM FARM"/>
    <n v="584084"/>
    <n v="0"/>
    <n v="46727"/>
    <n v="630811"/>
    <s v="Bán hàng"/>
    <d v="2025-05-16T00:00:00"/>
    <s v="PT2505/0038"/>
    <n v="0"/>
    <n v="630811"/>
    <n v="630811"/>
    <n v="0"/>
    <d v="2025-04-18T00:00:00"/>
    <m/>
    <d v="2025-04-18T00:00:00"/>
    <n v="0"/>
    <m/>
    <s v=""/>
    <s v="Đã thanh toán"/>
    <d v="2025-04-18T00:00:00"/>
    <d v="2025-05-16T00:00:00"/>
    <m/>
    <m/>
    <x v="80"/>
    <x v="79"/>
  </r>
  <r>
    <x v="82"/>
    <x v="78"/>
    <d v="2025-04-19T00:00:00"/>
    <s v="BH2322841"/>
    <m/>
    <m/>
    <s v="CÔNG TY TNHH ĐẦU TƯ VÀ PHÁT TRIỂN TTM FARM"/>
    <n v="555290"/>
    <n v="0"/>
    <n v="44423"/>
    <n v="599713"/>
    <s v="Bán hàng"/>
    <d v="2025-05-16T00:00:00"/>
    <s v="PT2505/0038"/>
    <n v="0"/>
    <n v="599713"/>
    <n v="599713"/>
    <n v="0"/>
    <d v="2025-04-19T00:00:00"/>
    <m/>
    <d v="2025-04-19T00:00:00"/>
    <n v="0"/>
    <m/>
    <s v=""/>
    <s v="Đã thanh toán"/>
    <d v="2025-04-19T00:00:00"/>
    <d v="2025-05-16T00:00:00"/>
    <m/>
    <m/>
    <x v="80"/>
    <x v="79"/>
  </r>
  <r>
    <x v="82"/>
    <x v="78"/>
    <m/>
    <m/>
    <m/>
    <m/>
    <s v="trả thiếu tháng 4"/>
    <m/>
    <m/>
    <m/>
    <n v="126886"/>
    <s v="Bán hàng"/>
    <m/>
    <m/>
    <n v="0"/>
    <n v="126886"/>
    <n v="0"/>
    <n v="126886"/>
    <d v="1899-12-30T00:00:00"/>
    <m/>
    <d v="1899-12-30T00:00:00"/>
    <n v="0"/>
    <m/>
    <s v=""/>
    <s v=""/>
    <d v="1899-12-30T00:00:00"/>
    <d v="1899-12-30T00:00:00"/>
    <m/>
    <m/>
    <x v="80"/>
    <x v="79"/>
  </r>
  <r>
    <x v="82"/>
    <x v="78"/>
    <d v="2025-05-02T00:00:00"/>
    <s v="BH2323192"/>
    <m/>
    <m/>
    <s v="CÔNG TY TNHH ĐẦU TƯ VÀ PHÁT TRIỂN TTM FARM"/>
    <n v="458425"/>
    <n v="0"/>
    <n v="36674"/>
    <n v="495099"/>
    <s v="Bán hàng"/>
    <d v="2025-09-15T00:00:00"/>
    <s v="PT/C6-0077"/>
    <n v="0"/>
    <n v="495099"/>
    <n v="495099"/>
    <n v="0"/>
    <d v="2025-05-02T00:00:00"/>
    <m/>
    <d v="2025-05-02T00:00:00"/>
    <n v="0"/>
    <m/>
    <s v=""/>
    <s v="Đã thanh toán"/>
    <d v="2025-05-02T00:00:00"/>
    <d v="2025-09-15T00:00:00"/>
    <m/>
    <m/>
    <x v="80"/>
    <x v="79"/>
  </r>
  <r>
    <x v="82"/>
    <x v="78"/>
    <d v="2025-05-02T00:00:00"/>
    <s v="BH2323190"/>
    <m/>
    <m/>
    <s v="CÔNG TY TNHH ĐẦU TƯ VÀ PHÁT TRIỂN TTM FARM"/>
    <n v="988875"/>
    <n v="0"/>
    <n v="79110"/>
    <n v="1067985"/>
    <s v="Bán hàng"/>
    <d v="2025-09-15T00:00:00"/>
    <s v="PT/C6-0077"/>
    <n v="0"/>
    <n v="1067985"/>
    <n v="1067985"/>
    <n v="0"/>
    <d v="2025-05-02T00:00:00"/>
    <m/>
    <d v="2025-05-02T00:00:00"/>
    <n v="0"/>
    <m/>
    <s v=""/>
    <s v="Đã thanh toán"/>
    <d v="2025-05-02T00:00:00"/>
    <d v="2025-09-15T00:00:00"/>
    <m/>
    <m/>
    <x v="80"/>
    <x v="79"/>
  </r>
  <r>
    <x v="82"/>
    <x v="78"/>
    <d v="2025-05-02T00:00:00"/>
    <s v="BH2323155"/>
    <m/>
    <m/>
    <s v="CÔNG TY TNHH ĐẦU TƯ VÀ PHÁT TRIỂN TTM FARM"/>
    <n v="358293"/>
    <n v="0"/>
    <n v="28663"/>
    <n v="386956"/>
    <s v="Bán hàng"/>
    <d v="2025-09-15T00:00:00"/>
    <s v="PT/C6-0077"/>
    <n v="0"/>
    <n v="386956"/>
    <n v="386956"/>
    <n v="0"/>
    <d v="2025-05-02T00:00:00"/>
    <m/>
    <d v="2025-05-02T00:00:00"/>
    <n v="0"/>
    <m/>
    <s v=""/>
    <s v="Đã thanh toán"/>
    <d v="2025-05-02T00:00:00"/>
    <d v="2025-09-15T00:00:00"/>
    <m/>
    <m/>
    <x v="80"/>
    <x v="79"/>
  </r>
  <r>
    <x v="82"/>
    <x v="78"/>
    <d v="2025-05-03T00:00:00"/>
    <s v="BH2323198"/>
    <m/>
    <m/>
    <s v="CÔNG TY TNHH ĐẦU TƯ VÀ PHÁT TRIỂN TTM FARM"/>
    <n v="742505"/>
    <n v="0"/>
    <n v="59400"/>
    <n v="801905"/>
    <s v="Bán hàng"/>
    <d v="2025-09-15T00:00:00"/>
    <s v="PT/C6-0077"/>
    <n v="0"/>
    <n v="801905"/>
    <n v="801905"/>
    <n v="0"/>
    <d v="2025-05-03T00:00:00"/>
    <m/>
    <d v="2025-05-03T00:00:00"/>
    <n v="0"/>
    <m/>
    <s v=""/>
    <s v="Đã thanh toán"/>
    <d v="2025-05-03T00:00:00"/>
    <d v="2025-09-15T00:00:00"/>
    <m/>
    <m/>
    <x v="80"/>
    <x v="79"/>
  </r>
  <r>
    <x v="82"/>
    <x v="78"/>
    <d v="2025-05-05T00:00:00"/>
    <s v="BH2323214"/>
    <m/>
    <m/>
    <s v="CÔNG TY TNHH ĐẦU TƯ VÀ PHÁT TRIỂN TTM FARM"/>
    <n v="367155"/>
    <n v="0"/>
    <n v="29372"/>
    <n v="396527"/>
    <s v="Bán hàng"/>
    <d v="2025-09-15T00:00:00"/>
    <s v="PT/C6-0077"/>
    <n v="0"/>
    <n v="396527"/>
    <n v="396527"/>
    <n v="0"/>
    <d v="2025-05-05T00:00:00"/>
    <m/>
    <d v="2025-05-05T00:00:00"/>
    <n v="0"/>
    <m/>
    <s v=""/>
    <s v="Đã thanh toán"/>
    <d v="2025-05-05T00:00:00"/>
    <d v="2025-09-15T00:00:00"/>
    <m/>
    <m/>
    <x v="80"/>
    <x v="79"/>
  </r>
  <r>
    <x v="82"/>
    <x v="78"/>
    <d v="2025-05-12T00:00:00"/>
    <s v="BH2323461"/>
    <m/>
    <m/>
    <s v="CÔNG TY TNHH ĐẦU TƯ VÀ PHÁT TRIỂN TTM FARM"/>
    <n v="535540"/>
    <n v="0"/>
    <n v="42843"/>
    <n v="578383"/>
    <s v="Bán hàng"/>
    <d v="2025-09-15T00:00:00"/>
    <s v="PT/C6-0077"/>
    <n v="0"/>
    <n v="578383"/>
    <n v="578383"/>
    <n v="0"/>
    <d v="2025-05-12T00:00:00"/>
    <m/>
    <d v="2025-05-12T00:00:00"/>
    <n v="0"/>
    <m/>
    <s v=""/>
    <s v="Đã thanh toán"/>
    <d v="2025-05-12T00:00:00"/>
    <d v="2025-09-15T00:00:00"/>
    <m/>
    <m/>
    <x v="80"/>
    <x v="79"/>
  </r>
  <r>
    <x v="82"/>
    <x v="78"/>
    <d v="2025-05-12T00:00:00"/>
    <s v="BH2323460"/>
    <m/>
    <m/>
    <s v="CÔNG TY TNHH ĐẦU TƯ VÀ PHÁT TRIỂN TTM FARM"/>
    <n v="508839"/>
    <n v="0"/>
    <n v="40707"/>
    <n v="549546"/>
    <s v="Bán hàng"/>
    <d v="2025-09-15T00:00:00"/>
    <s v="PT/C6-0077"/>
    <n v="0"/>
    <n v="549546"/>
    <n v="549546"/>
    <n v="0"/>
    <d v="2025-05-12T00:00:00"/>
    <m/>
    <d v="2025-05-12T00:00:00"/>
    <n v="0"/>
    <m/>
    <s v=""/>
    <s v="Đã thanh toán"/>
    <d v="2025-05-12T00:00:00"/>
    <d v="2025-09-15T00:00:00"/>
    <m/>
    <m/>
    <x v="80"/>
    <x v="79"/>
  </r>
  <r>
    <x v="82"/>
    <x v="78"/>
    <d v="2025-05-12T00:00:00"/>
    <s v="BH2323453"/>
    <m/>
    <m/>
    <s v="CÔNG TY TNHH ĐẦU TƯ VÀ PHÁT TRIỂN TTM FARM"/>
    <n v="1180509"/>
    <n v="0"/>
    <n v="94441"/>
    <n v="1274950"/>
    <s v="Bán hàng"/>
    <d v="2025-09-15T00:00:00"/>
    <s v="PT/C6-0077"/>
    <n v="0"/>
    <n v="1274950"/>
    <n v="1274950"/>
    <n v="0"/>
    <d v="2025-05-12T00:00:00"/>
    <m/>
    <d v="2025-05-12T00:00:00"/>
    <n v="0"/>
    <m/>
    <s v=""/>
    <s v="Đã thanh toán"/>
    <d v="2025-05-12T00:00:00"/>
    <d v="2025-09-15T00:00:00"/>
    <m/>
    <m/>
    <x v="80"/>
    <x v="79"/>
  </r>
  <r>
    <x v="82"/>
    <x v="78"/>
    <d v="2025-05-12T00:00:00"/>
    <s v="BH2323452"/>
    <m/>
    <m/>
    <s v="CÔNG TY TNHH ĐẦU TƯ VÀ PHÁT TRIỂN TTM FARM"/>
    <n v="818541"/>
    <n v="0"/>
    <n v="65483"/>
    <n v="884024"/>
    <s v="Bán hàng"/>
    <d v="2025-09-15T00:00:00"/>
    <s v="PT/C6-0077"/>
    <n v="0"/>
    <n v="884024"/>
    <n v="884024"/>
    <n v="0"/>
    <d v="2025-05-12T00:00:00"/>
    <m/>
    <d v="2025-05-12T00:00:00"/>
    <n v="0"/>
    <m/>
    <s v=""/>
    <s v="Đã thanh toán"/>
    <d v="2025-05-12T00:00:00"/>
    <d v="2025-09-15T00:00:00"/>
    <m/>
    <m/>
    <x v="80"/>
    <x v="79"/>
  </r>
  <r>
    <x v="82"/>
    <x v="78"/>
    <d v="2025-05-19T00:00:00"/>
    <s v="BH2323649"/>
    <m/>
    <m/>
    <s v="CÔNG TY TNHH ĐẦU TƯ VÀ PHÁT TRIỂN TTM FARM"/>
    <n v="589271"/>
    <n v="0"/>
    <n v="47142"/>
    <n v="636413"/>
    <s v="Bán hàng"/>
    <d v="2025-09-15T00:00:00"/>
    <s v="PT/C6-0077"/>
    <n v="0"/>
    <n v="636413"/>
    <n v="636413"/>
    <n v="0"/>
    <d v="2025-05-19T00:00:00"/>
    <m/>
    <d v="2025-05-19T00:00:00"/>
    <n v="0"/>
    <m/>
    <s v=""/>
    <s v="Đã thanh toán"/>
    <d v="2025-05-19T00:00:00"/>
    <d v="2025-09-15T00:00:00"/>
    <m/>
    <m/>
    <x v="80"/>
    <x v="79"/>
  </r>
  <r>
    <x v="82"/>
    <x v="78"/>
    <d v="2025-05-21T00:00:00"/>
    <s v="BH2323729"/>
    <m/>
    <m/>
    <s v="CÔNG TY TNHH ĐẦU TƯ VÀ PHÁT TRIỂN TTM FARM"/>
    <n v="930329"/>
    <n v="0"/>
    <n v="74426"/>
    <n v="1004755"/>
    <s v="Bán hàng"/>
    <d v="2025-09-15T00:00:00"/>
    <s v="PT/C6-0077"/>
    <n v="0"/>
    <n v="1004755"/>
    <n v="1004755"/>
    <n v="0"/>
    <d v="2025-05-21T00:00:00"/>
    <m/>
    <d v="2025-05-21T00:00:00"/>
    <n v="0"/>
    <m/>
    <s v=""/>
    <s v="Đã thanh toán"/>
    <d v="2025-05-21T00:00:00"/>
    <d v="2025-09-15T00:00:00"/>
    <m/>
    <m/>
    <x v="80"/>
    <x v="79"/>
  </r>
  <r>
    <x v="82"/>
    <x v="78"/>
    <d v="2025-05-31T00:00:00"/>
    <s v="HBTL25010551"/>
    <m/>
    <m/>
    <s v="CÔNG TY TNHH ĐẦU TƯ VÀ PHÁT TRIỂN TTM FARM"/>
    <m/>
    <n v="0"/>
    <n v="0"/>
    <n v="356927"/>
    <s v="Hàng trả"/>
    <d v="2025-09-15T00:00:00"/>
    <s v="PT/C6-0077"/>
    <n v="0"/>
    <n v="-356927"/>
    <n v="-356927"/>
    <n v="0"/>
    <d v="2025-05-31T00:00:00"/>
    <m/>
    <d v="2025-05-31T00:00:00"/>
    <n v="0"/>
    <m/>
    <s v=""/>
    <s v="Đã thanh toán"/>
    <d v="2025-05-31T00:00:00"/>
    <d v="2025-09-15T00:00:00"/>
    <m/>
    <m/>
    <x v="80"/>
    <x v="79"/>
  </r>
  <r>
    <x v="82"/>
    <x v="78"/>
    <m/>
    <m/>
    <m/>
    <m/>
    <s v="Trả thiếu tháng 5"/>
    <m/>
    <n v="0"/>
    <n v="0"/>
    <n v="2601"/>
    <s v="Bán hàng"/>
    <m/>
    <m/>
    <n v="0"/>
    <n v="2601"/>
    <n v="0"/>
    <n v="2601"/>
    <d v="1899-12-30T00:00:00"/>
    <m/>
    <d v="1899-12-30T00:00:00"/>
    <n v="0"/>
    <m/>
    <s v=""/>
    <s v=""/>
    <d v="1899-12-30T00:00:00"/>
    <d v="1899-12-30T00:00:00"/>
    <m/>
    <m/>
    <x v="80"/>
    <x v="79"/>
  </r>
  <r>
    <x v="82"/>
    <x v="78"/>
    <d v="2025-06-02T00:00:00"/>
    <s v="BH2324066"/>
    <m/>
    <m/>
    <s v="CÔNG TY TNHH ĐẦU TƯ VÀ PHÁT TRIỂN TTM FARM"/>
    <n v="442409"/>
    <n v="0"/>
    <n v="35393"/>
    <n v="477802"/>
    <s v="Bán hàng"/>
    <d v="2025-09-15T00:00:00"/>
    <s v="PT/C6-0077"/>
    <n v="0"/>
    <n v="477802"/>
    <n v="477802"/>
    <n v="0"/>
    <d v="2025-06-02T00:00:00"/>
    <m/>
    <d v="2025-06-02T00:00:00"/>
    <n v="0"/>
    <m/>
    <s v=""/>
    <s v="Đã thanh toán"/>
    <d v="2025-06-02T00:00:00"/>
    <d v="2025-09-15T00:00:00"/>
    <m/>
    <m/>
    <x v="80"/>
    <x v="79"/>
  </r>
  <r>
    <x v="82"/>
    <x v="78"/>
    <d v="2025-06-02T00:00:00"/>
    <s v="BH2324065"/>
    <m/>
    <m/>
    <s v="CÔNG TY TNHH ĐẦU TƯ VÀ PHÁT TRIỂN TTM FARM"/>
    <n v="444232"/>
    <n v="0"/>
    <n v="35539"/>
    <n v="479771"/>
    <s v="Bán hàng"/>
    <d v="2025-09-15T00:00:00"/>
    <s v="PT/C6-0077"/>
    <n v="0"/>
    <n v="479771"/>
    <n v="479771"/>
    <n v="0"/>
    <d v="2025-06-02T00:00:00"/>
    <m/>
    <d v="2025-06-02T00:00:00"/>
    <n v="0"/>
    <m/>
    <s v=""/>
    <s v="Đã thanh toán"/>
    <d v="2025-06-02T00:00:00"/>
    <d v="2025-09-15T00:00:00"/>
    <m/>
    <m/>
    <x v="80"/>
    <x v="79"/>
  </r>
  <r>
    <x v="82"/>
    <x v="78"/>
    <d v="2025-06-02T00:00:00"/>
    <s v="BH2324064"/>
    <m/>
    <m/>
    <s v="CÔNG TY TNHH ĐẦU TƯ VÀ PHÁT TRIỂN TTM FARM"/>
    <n v="788505"/>
    <n v="0"/>
    <n v="63080"/>
    <n v="851585"/>
    <s v="Bán hàng"/>
    <d v="2025-09-15T00:00:00"/>
    <s v="PT/C6-0077"/>
    <n v="0"/>
    <n v="851585"/>
    <n v="851585"/>
    <n v="0"/>
    <d v="2025-06-02T00:00:00"/>
    <m/>
    <d v="2025-06-02T00:00:00"/>
    <n v="0"/>
    <m/>
    <s v=""/>
    <s v="Đã thanh toán"/>
    <d v="2025-06-02T00:00:00"/>
    <d v="2025-09-15T00:00:00"/>
    <m/>
    <m/>
    <x v="80"/>
    <x v="79"/>
  </r>
  <r>
    <x v="82"/>
    <x v="78"/>
    <d v="2025-06-02T00:00:00"/>
    <s v="BH2324063"/>
    <m/>
    <m/>
    <s v="CÔNG TY TNHH ĐẦU TƯ VÀ PHÁT TRIỂN TTM FARM"/>
    <n v="894047"/>
    <n v="0"/>
    <n v="71524"/>
    <n v="965571"/>
    <s v="Bán hàng"/>
    <d v="2025-09-15T00:00:00"/>
    <s v="PT/C6-0077"/>
    <n v="0"/>
    <n v="965571"/>
    <n v="965571"/>
    <n v="0"/>
    <d v="2025-06-02T00:00:00"/>
    <m/>
    <d v="2025-06-02T00:00:00"/>
    <n v="0"/>
    <m/>
    <s v=""/>
    <s v="Đã thanh toán"/>
    <d v="2025-06-02T00:00:00"/>
    <d v="2025-09-15T00:00:00"/>
    <m/>
    <m/>
    <x v="80"/>
    <x v="79"/>
  </r>
  <r>
    <x v="82"/>
    <x v="78"/>
    <d v="2025-06-06T00:00:00"/>
    <s v="BH2324221"/>
    <m/>
    <m/>
    <s v="CÔNG TY TNHH ĐẦU TƯ VÀ PHÁT TRIỂN TTM FARM"/>
    <n v="1783740"/>
    <n v="0"/>
    <n v="142699"/>
    <n v="1926439"/>
    <s v="Bán hàng"/>
    <d v="2025-09-15T00:00:00"/>
    <s v="PT/C6-0077"/>
    <n v="0"/>
    <n v="1926439"/>
    <n v="1926439"/>
    <n v="0"/>
    <d v="2025-06-06T00:00:00"/>
    <m/>
    <d v="2025-06-06T00:00:00"/>
    <n v="0"/>
    <m/>
    <s v=""/>
    <s v="Đã thanh toán"/>
    <d v="2025-06-06T00:00:00"/>
    <d v="2025-09-15T00:00:00"/>
    <m/>
    <m/>
    <x v="80"/>
    <x v="79"/>
  </r>
  <r>
    <x v="82"/>
    <x v="78"/>
    <d v="2025-06-07T00:00:00"/>
    <s v="BH2324256"/>
    <m/>
    <m/>
    <s v="CÔNG TY TNHH ĐẦU TƯ VÀ PHÁT TRIỂN TTM FARM"/>
    <n v="1234048"/>
    <n v="0"/>
    <n v="98724"/>
    <n v="1332772"/>
    <s v="Bán hàng"/>
    <d v="2025-09-15T00:00:00"/>
    <s v="PT/C6-0077"/>
    <n v="0"/>
    <n v="1332772"/>
    <n v="1332772"/>
    <n v="0"/>
    <d v="2025-06-07T00:00:00"/>
    <m/>
    <d v="2025-06-07T00:00:00"/>
    <n v="0"/>
    <m/>
    <s v=""/>
    <s v="Đã thanh toán"/>
    <d v="2025-06-07T00:00:00"/>
    <d v="2025-09-15T00:00:00"/>
    <m/>
    <m/>
    <x v="80"/>
    <x v="79"/>
  </r>
  <r>
    <x v="82"/>
    <x v="78"/>
    <d v="2025-06-11T00:00:00"/>
    <s v="BH2324421"/>
    <m/>
    <m/>
    <s v="CÔNG TY TNHH ĐẦU TƯ VÀ PHÁT TRIỂN TTM FARM"/>
    <n v="412657"/>
    <n v="0"/>
    <n v="33013"/>
    <n v="445670"/>
    <s v="Bán hàng"/>
    <d v="2025-09-15T00:00:00"/>
    <s v="PT/C6-0077"/>
    <n v="0"/>
    <n v="445670"/>
    <n v="445670"/>
    <n v="0"/>
    <d v="2025-06-11T00:00:00"/>
    <m/>
    <d v="2025-06-11T00:00:00"/>
    <n v="0"/>
    <m/>
    <s v=""/>
    <s v="Đã thanh toán"/>
    <d v="2025-06-11T00:00:00"/>
    <d v="2025-09-15T00:00:00"/>
    <m/>
    <m/>
    <x v="80"/>
    <x v="79"/>
  </r>
  <r>
    <x v="82"/>
    <x v="78"/>
    <d v="2025-06-11T00:00:00"/>
    <s v="BH2324404"/>
    <m/>
    <m/>
    <s v="CÔNG TY TNHH ĐẦU TƯ VÀ PHÁT TRIỂN TTM FARM"/>
    <n v="1512858"/>
    <n v="151287"/>
    <n v="108926"/>
    <n v="1470497"/>
    <s v="Bán hàng"/>
    <d v="2025-09-15T00:00:00"/>
    <s v="PT/C6-0077"/>
    <n v="0"/>
    <n v="1470497"/>
    <n v="1470497"/>
    <n v="0"/>
    <d v="2025-06-11T00:00:00"/>
    <m/>
    <d v="2025-06-11T00:00:00"/>
    <n v="0"/>
    <m/>
    <s v=""/>
    <s v="Đã thanh toán"/>
    <d v="2025-06-11T00:00:00"/>
    <d v="2025-09-15T00:00:00"/>
    <m/>
    <m/>
    <x v="80"/>
    <x v="79"/>
  </r>
  <r>
    <x v="82"/>
    <x v="78"/>
    <d v="2025-06-11T00:00:00"/>
    <s v="BH2324403"/>
    <m/>
    <m/>
    <s v="CÔNG TY TNHH ĐẦU TƯ VÀ PHÁT TRIỂN TTM FARM"/>
    <n v="809670"/>
    <n v="0"/>
    <n v="64774"/>
    <n v="874444"/>
    <s v="Bán hàng"/>
    <d v="2025-09-15T00:00:00"/>
    <s v="PT/C6-0077"/>
    <n v="0"/>
    <n v="874444"/>
    <n v="874444"/>
    <n v="0"/>
    <d v="2025-06-11T00:00:00"/>
    <m/>
    <d v="2025-06-11T00:00:00"/>
    <n v="0"/>
    <m/>
    <s v=""/>
    <s v="Đã thanh toán"/>
    <d v="2025-06-11T00:00:00"/>
    <d v="2025-09-15T00:00:00"/>
    <m/>
    <m/>
    <x v="80"/>
    <x v="79"/>
  </r>
  <r>
    <x v="82"/>
    <x v="78"/>
    <d v="2025-06-18T00:00:00"/>
    <s v="BH2324615"/>
    <m/>
    <m/>
    <s v="CÔNG TY TNHH ĐẦU TƯ VÀ PHÁT TRIỂN TTM FARM"/>
    <n v="566389"/>
    <n v="0"/>
    <n v="45311"/>
    <n v="611700"/>
    <s v="Bán hàng"/>
    <d v="2025-09-15T00:00:00"/>
    <s v="PT/C6-0077"/>
    <n v="0"/>
    <n v="611700"/>
    <n v="611700"/>
    <n v="0"/>
    <d v="2025-06-18T00:00:00"/>
    <m/>
    <d v="2025-06-18T00:00:00"/>
    <n v="0"/>
    <m/>
    <s v=""/>
    <s v="Đã thanh toán"/>
    <d v="2025-06-18T00:00:00"/>
    <d v="2025-09-15T00:00:00"/>
    <m/>
    <m/>
    <x v="80"/>
    <x v="79"/>
  </r>
  <r>
    <x v="82"/>
    <x v="78"/>
    <d v="2025-06-18T00:00:00"/>
    <s v="BH2324614"/>
    <m/>
    <m/>
    <s v="CÔNG TY TNHH ĐẦU TƯ VÀ PHÁT TRIỂN TTM FARM"/>
    <n v="539447"/>
    <n v="0"/>
    <n v="43156"/>
    <n v="582603"/>
    <s v="Bán hàng"/>
    <d v="2025-09-15T00:00:00"/>
    <s v="PT/C6-0077"/>
    <n v="0"/>
    <n v="582603"/>
    <n v="582603"/>
    <n v="0"/>
    <d v="2025-06-18T00:00:00"/>
    <m/>
    <d v="2025-06-18T00:00:00"/>
    <n v="0"/>
    <m/>
    <s v=""/>
    <s v="Đã thanh toán"/>
    <d v="2025-06-18T00:00:00"/>
    <d v="2025-09-15T00:00:00"/>
    <m/>
    <m/>
    <x v="80"/>
    <x v="79"/>
  </r>
  <r>
    <x v="82"/>
    <x v="78"/>
    <d v="2025-06-18T00:00:00"/>
    <s v="BH2324611"/>
    <m/>
    <m/>
    <s v="CÔNG TY TNHH ĐẦU TƯ VÀ PHÁT TRIỂN TTM FARM"/>
    <n v="1393792"/>
    <n v="0"/>
    <n v="111503"/>
    <n v="1505295"/>
    <s v="Bán hàng"/>
    <d v="2025-09-15T00:00:00"/>
    <s v="PT/C6-0077"/>
    <n v="0"/>
    <n v="1505295"/>
    <n v="1505295"/>
    <n v="0"/>
    <d v="2025-06-18T00:00:00"/>
    <m/>
    <d v="2025-06-18T00:00:00"/>
    <n v="0"/>
    <m/>
    <s v=""/>
    <s v="Đã thanh toán"/>
    <d v="2025-06-18T00:00:00"/>
    <d v="2025-09-15T00:00:00"/>
    <m/>
    <m/>
    <x v="80"/>
    <x v="79"/>
  </r>
  <r>
    <x v="82"/>
    <x v="78"/>
    <d v="2025-06-25T00:00:00"/>
    <s v="BH2324829"/>
    <m/>
    <m/>
    <s v="CÔNG TY TNHH ĐẦU TƯ VÀ PHÁT TRIỂN TTM FARM"/>
    <n v="500731"/>
    <n v="0"/>
    <n v="40058"/>
    <n v="540789"/>
    <s v="Bán hàng"/>
    <d v="2025-09-15T00:00:00"/>
    <s v="PT/C6-0077"/>
    <n v="0"/>
    <n v="540789"/>
    <n v="540789"/>
    <n v="0"/>
    <d v="2025-06-25T00:00:00"/>
    <m/>
    <d v="2025-06-25T00:00:00"/>
    <n v="0"/>
    <m/>
    <s v=""/>
    <s v="Đã thanh toán"/>
    <d v="2025-06-25T00:00:00"/>
    <d v="2025-09-15T00:00:00"/>
    <m/>
    <m/>
    <x v="80"/>
    <x v="79"/>
  </r>
  <r>
    <x v="82"/>
    <x v="78"/>
    <d v="2025-06-26T00:00:00"/>
    <s v="BH2324882"/>
    <m/>
    <m/>
    <s v="CÔNG TY TNHH ĐẦU TƯ VÀ PHÁT TRIỂN TTM FARM"/>
    <n v="533940"/>
    <n v="0"/>
    <n v="42715"/>
    <n v="576655"/>
    <s v="Bán hàng"/>
    <d v="2025-09-15T00:00:00"/>
    <s v="PT/C6-0077"/>
    <n v="0"/>
    <n v="576655"/>
    <n v="576655"/>
    <n v="0"/>
    <d v="2025-06-26T00:00:00"/>
    <m/>
    <d v="2025-06-26T00:00:00"/>
    <n v="0"/>
    <m/>
    <s v=""/>
    <s v="Đã thanh toán"/>
    <d v="2025-06-26T00:00:00"/>
    <d v="2025-09-15T00:00:00"/>
    <m/>
    <m/>
    <x v="80"/>
    <x v="79"/>
  </r>
  <r>
    <x v="82"/>
    <x v="78"/>
    <m/>
    <m/>
    <m/>
    <m/>
    <s v="Công nợ còn thiếu tháng 6"/>
    <m/>
    <n v="0"/>
    <m/>
    <n v="387480"/>
    <s v="Bán hàng"/>
    <m/>
    <m/>
    <n v="0"/>
    <n v="387480"/>
    <n v="0"/>
    <n v="387480"/>
    <d v="1899-12-30T00:00:00"/>
    <m/>
    <d v="1899-12-30T00:00:00"/>
    <n v="0"/>
    <m/>
    <s v=""/>
    <s v=""/>
    <d v="1899-12-30T00:00:00"/>
    <d v="1899-12-30T00:00:00"/>
    <m/>
    <m/>
    <x v="80"/>
    <x v="79"/>
  </r>
  <r>
    <x v="82"/>
    <x v="78"/>
    <d v="2025-07-01T00:00:00"/>
    <s v="BH2325051"/>
    <m/>
    <m/>
    <s v="CÔNG TY TNHH ĐẦU TƯ VÀ PHÁT TRIỂN TTM FARM"/>
    <n v="320657"/>
    <n v="0"/>
    <n v="25653"/>
    <n v="346310"/>
    <s v="Bán hàng"/>
    <d v="2025-09-15T00:00:00"/>
    <s v="PT/C6-0077"/>
    <n v="0"/>
    <n v="346310"/>
    <n v="346310"/>
    <n v="0"/>
    <d v="2025-07-01T00:00:00"/>
    <m/>
    <d v="2025-07-01T00:00:00"/>
    <n v="0"/>
    <m/>
    <s v=""/>
    <s v="Đã thanh toán"/>
    <d v="2025-07-01T00:00:00"/>
    <d v="2025-09-15T00:00:00"/>
    <m/>
    <m/>
    <x v="80"/>
    <x v="79"/>
  </r>
  <r>
    <x v="82"/>
    <x v="78"/>
    <d v="2025-07-01T00:00:00"/>
    <s v="BH2325050"/>
    <m/>
    <m/>
    <s v="CÔNG TY TNHH ĐẦU TƯ VÀ PHÁT TRIỂN TTM FARM"/>
    <n v="672532"/>
    <n v="0"/>
    <n v="53803"/>
    <n v="726335"/>
    <s v="Bán hàng"/>
    <d v="2025-09-15T00:00:00"/>
    <s v="PT/C6-0077"/>
    <n v="0"/>
    <n v="726335"/>
    <n v="726335"/>
    <n v="0"/>
    <d v="2025-07-01T00:00:00"/>
    <m/>
    <d v="2025-07-01T00:00:00"/>
    <n v="0"/>
    <m/>
    <s v=""/>
    <s v="Đã thanh toán"/>
    <d v="2025-07-01T00:00:00"/>
    <d v="2025-09-15T00:00:00"/>
    <m/>
    <m/>
    <x v="80"/>
    <x v="79"/>
  </r>
  <r>
    <x v="82"/>
    <x v="78"/>
    <d v="2025-07-01T00:00:00"/>
    <s v="BH2325033"/>
    <m/>
    <m/>
    <s v="CÔNG TY TNHH ĐẦU TƯ VÀ PHÁT TRIỂN TTM FARM"/>
    <n v="747194"/>
    <n v="0"/>
    <n v="59776"/>
    <n v="806970"/>
    <s v="Bán hàng"/>
    <d v="2025-09-15T00:00:00"/>
    <s v="PT/C6-0077"/>
    <n v="0"/>
    <n v="806970"/>
    <n v="806970"/>
    <n v="0"/>
    <d v="2025-07-01T00:00:00"/>
    <m/>
    <d v="2025-07-01T00:00:00"/>
    <n v="0"/>
    <m/>
    <s v=""/>
    <s v="Đã thanh toán"/>
    <d v="2025-07-01T00:00:00"/>
    <d v="2025-09-15T00:00:00"/>
    <m/>
    <m/>
    <x v="80"/>
    <x v="79"/>
  </r>
  <r>
    <x v="82"/>
    <x v="78"/>
    <d v="2025-07-01T00:00:00"/>
    <s v="BH2325029"/>
    <m/>
    <m/>
    <s v="CÔNG TY TNHH ĐẦU TƯ VÀ PHÁT TRIỂN TTM FARM"/>
    <n v="526678"/>
    <n v="0"/>
    <n v="42134"/>
    <n v="568812"/>
    <s v="Bán hàng"/>
    <d v="2025-09-15T00:00:00"/>
    <s v="PT/C6-0077"/>
    <n v="0"/>
    <n v="568812"/>
    <n v="568812"/>
    <n v="0"/>
    <d v="2025-07-01T00:00:00"/>
    <m/>
    <d v="2025-07-01T00:00:00"/>
    <n v="0"/>
    <m/>
    <s v=""/>
    <s v="Đã thanh toán"/>
    <d v="2025-07-01T00:00:00"/>
    <d v="2025-09-15T00:00:00"/>
    <m/>
    <m/>
    <x v="80"/>
    <x v="79"/>
  </r>
  <r>
    <x v="82"/>
    <x v="78"/>
    <d v="2025-07-01T00:00:00"/>
    <s v="BH2324992"/>
    <m/>
    <m/>
    <s v="CÔNG TY TNHH ĐẦU TƯ VÀ PHÁT TRIỂN TTM FARM"/>
    <n v="482029"/>
    <n v="0"/>
    <n v="38562"/>
    <n v="520591"/>
    <s v="Bán hàng"/>
    <d v="2025-09-15T00:00:00"/>
    <s v="PT/C6-0077"/>
    <n v="0"/>
    <n v="520591"/>
    <n v="520591"/>
    <n v="0"/>
    <d v="2025-07-01T00:00:00"/>
    <m/>
    <d v="2025-07-01T00:00:00"/>
    <n v="0"/>
    <m/>
    <s v=""/>
    <s v="Đã thanh toán"/>
    <d v="2025-07-01T00:00:00"/>
    <d v="2025-09-15T00:00:00"/>
    <m/>
    <m/>
    <x v="80"/>
    <x v="79"/>
  </r>
  <r>
    <x v="82"/>
    <x v="78"/>
    <d v="2025-07-01T00:00:00"/>
    <s v="HBTL25012291"/>
    <m/>
    <m/>
    <s v="CÔNG TY TNHH ĐẦU TƯ VÀ PHÁT TRIỂN TTM FARM"/>
    <m/>
    <n v="0"/>
    <n v="0"/>
    <n v="294225"/>
    <s v="Hàng trả"/>
    <d v="2025-09-15T00:00:00"/>
    <s v="PT/C6-0077"/>
    <n v="0"/>
    <n v="-294225"/>
    <n v="-294225"/>
    <n v="0"/>
    <d v="2025-07-01T00:00:00"/>
    <m/>
    <d v="2025-07-01T00:00:00"/>
    <n v="0"/>
    <m/>
    <s v=""/>
    <s v="Đã thanh toán"/>
    <d v="2025-07-01T00:00:00"/>
    <d v="2025-09-15T00:00:00"/>
    <m/>
    <m/>
    <x v="80"/>
    <x v="79"/>
  </r>
  <r>
    <x v="82"/>
    <x v="78"/>
    <d v="2025-07-01T00:00:00"/>
    <s v="HBTL25012119"/>
    <m/>
    <m/>
    <s v="CÔNG TY TNHH ĐẦU TƯ VÀ PHÁT TRIỂN TTM FARM"/>
    <m/>
    <n v="0"/>
    <n v="0"/>
    <n v="128591"/>
    <s v="Hàng trả"/>
    <d v="2025-09-15T00:00:00"/>
    <s v="PT/C6-0077"/>
    <n v="0"/>
    <n v="-128591"/>
    <n v="-128591"/>
    <n v="0"/>
    <d v="2025-07-01T00:00:00"/>
    <m/>
    <d v="2025-07-01T00:00:00"/>
    <n v="0"/>
    <m/>
    <s v=""/>
    <s v="Đã thanh toán"/>
    <d v="2025-07-01T00:00:00"/>
    <d v="2025-09-15T00:00:00"/>
    <m/>
    <m/>
    <x v="80"/>
    <x v="79"/>
  </r>
  <r>
    <x v="82"/>
    <x v="78"/>
    <d v="2025-07-01T00:00:00"/>
    <s v="HBTL25012292"/>
    <m/>
    <m/>
    <s v="CÔNG TY TNHH ĐẦU TƯ VÀ PHÁT TRIỂN TTM FARM"/>
    <m/>
    <n v="0"/>
    <n v="0"/>
    <n v="128591"/>
    <s v="Hàng trả"/>
    <d v="2025-09-15T00:00:00"/>
    <s v="PT/C6-0077"/>
    <n v="0"/>
    <n v="-128591"/>
    <n v="-128591"/>
    <n v="0"/>
    <d v="2025-07-01T00:00:00"/>
    <m/>
    <d v="2025-07-01T00:00:00"/>
    <n v="0"/>
    <m/>
    <s v=""/>
    <s v="Đã thanh toán"/>
    <d v="2025-07-01T00:00:00"/>
    <d v="2025-09-15T00:00:00"/>
    <m/>
    <m/>
    <x v="80"/>
    <x v="79"/>
  </r>
  <r>
    <x v="82"/>
    <x v="78"/>
    <d v="2025-07-01T00:00:00"/>
    <s v="HBTL25012121"/>
    <m/>
    <m/>
    <s v="CÔNG TY TNHH ĐẦU TƯ VÀ PHÁT TRIỂN TTM FARM"/>
    <m/>
    <n v="0"/>
    <n v="0"/>
    <n v="557647"/>
    <s v="Hàng trả"/>
    <d v="2025-09-15T00:00:00"/>
    <s v="PT/C6-0077"/>
    <n v="0"/>
    <n v="-557647"/>
    <n v="-557647"/>
    <n v="0"/>
    <d v="2025-07-01T00:00:00"/>
    <m/>
    <d v="2025-07-01T00:00:00"/>
    <n v="0"/>
    <m/>
    <s v=""/>
    <s v="Đã thanh toán"/>
    <d v="2025-07-01T00:00:00"/>
    <d v="2025-09-15T00:00:00"/>
    <m/>
    <m/>
    <x v="80"/>
    <x v="79"/>
  </r>
  <r>
    <x v="82"/>
    <x v="78"/>
    <d v="2025-07-01T00:00:00"/>
    <s v="HBTL25012290"/>
    <m/>
    <m/>
    <s v="CÔNG TY TNHH ĐẦU TƯ VÀ PHÁT TRIỂN TTM FARM"/>
    <m/>
    <n v="0"/>
    <n v="0"/>
    <n v="223820"/>
    <s v="Hàng trả"/>
    <d v="2025-09-15T00:00:00"/>
    <s v="PT/C6-0077"/>
    <n v="0"/>
    <n v="-223820"/>
    <n v="-223820"/>
    <n v="0"/>
    <d v="2025-07-01T00:00:00"/>
    <m/>
    <d v="2025-07-01T00:00:00"/>
    <n v="0"/>
    <m/>
    <s v=""/>
    <s v="Đã thanh toán"/>
    <d v="2025-07-01T00:00:00"/>
    <d v="2025-09-15T00:00:00"/>
    <m/>
    <m/>
    <x v="80"/>
    <x v="79"/>
  </r>
  <r>
    <x v="82"/>
    <x v="78"/>
    <d v="2025-07-01T00:00:00"/>
    <s v="HBTL25012140"/>
    <m/>
    <m/>
    <s v="CÔNG TY TNHH ĐẦU TƯ VÀ PHÁT TRIỂN TTM FARM"/>
    <m/>
    <n v="0"/>
    <n v="0"/>
    <n v="119943"/>
    <s v="Hàng trả"/>
    <d v="2025-09-15T00:00:00"/>
    <s v="PT/C6-0077"/>
    <n v="0"/>
    <n v="-119943"/>
    <n v="-119943"/>
    <n v="0"/>
    <d v="2025-07-01T00:00:00"/>
    <m/>
    <d v="2025-07-01T00:00:00"/>
    <n v="0"/>
    <m/>
    <s v=""/>
    <s v="Đã thanh toán"/>
    <d v="2025-07-01T00:00:00"/>
    <d v="2025-09-15T00:00:00"/>
    <m/>
    <m/>
    <x v="80"/>
    <x v="79"/>
  </r>
  <r>
    <x v="82"/>
    <x v="78"/>
    <d v="2025-07-01T00:00:00"/>
    <s v="HBTL25012120"/>
    <m/>
    <m/>
    <s v="CÔNG TY TNHH ĐẦU TƯ VÀ PHÁT TRIỂN TTM FARM"/>
    <m/>
    <n v="0"/>
    <n v="0"/>
    <n v="119943"/>
    <s v="Hàng trả"/>
    <d v="2025-09-15T00:00:00"/>
    <s v="PT/C6-0077"/>
    <n v="0"/>
    <n v="-119943"/>
    <n v="-119943"/>
    <n v="0"/>
    <d v="2025-07-01T00:00:00"/>
    <m/>
    <d v="2025-07-01T00:00:00"/>
    <n v="0"/>
    <m/>
    <s v=""/>
    <s v="Đã thanh toán"/>
    <d v="2025-07-01T00:00:00"/>
    <d v="2025-09-15T00:00:00"/>
    <m/>
    <m/>
    <x v="80"/>
    <x v="79"/>
  </r>
  <r>
    <x v="82"/>
    <x v="78"/>
    <d v="2025-07-03T00:00:00"/>
    <s v="HBTL25012289"/>
    <m/>
    <m/>
    <s v="CÔNG TY TNHH ĐẦU TƯ VÀ PHÁT TRIỂN TTM FARM"/>
    <m/>
    <n v="0"/>
    <n v="0"/>
    <n v="239885"/>
    <s v="Hàng trả"/>
    <d v="2025-09-15T00:00:00"/>
    <s v="PT/C6-0077"/>
    <n v="0"/>
    <n v="-239885"/>
    <n v="-239885"/>
    <n v="0"/>
    <d v="2025-07-03T00:00:00"/>
    <m/>
    <d v="2025-07-03T00:00:00"/>
    <n v="0"/>
    <m/>
    <s v=""/>
    <s v="Đã thanh toán"/>
    <d v="2025-07-03T00:00:00"/>
    <d v="2025-09-15T00:00:00"/>
    <m/>
    <m/>
    <x v="80"/>
    <x v="79"/>
  </r>
  <r>
    <x v="82"/>
    <x v="78"/>
    <d v="2025-07-04T00:00:00"/>
    <s v="BH2325166"/>
    <m/>
    <m/>
    <s v="CÔNG TY TNHH ĐẦU TƯ VÀ PHÁT TRIỂN TTM FARM"/>
    <n v="1511504"/>
    <n v="151151"/>
    <n v="108828"/>
    <n v="1469181"/>
    <s v="Bán hàng"/>
    <d v="2025-09-15T00:00:00"/>
    <s v="PT/C6-0077"/>
    <n v="0"/>
    <n v="1469181"/>
    <n v="1469181"/>
    <n v="0"/>
    <d v="2025-07-04T00:00:00"/>
    <m/>
    <d v="2025-07-04T00:00:00"/>
    <n v="0"/>
    <m/>
    <s v=""/>
    <s v="Đã thanh toán"/>
    <d v="2025-07-04T00:00:00"/>
    <d v="2025-09-15T00:00:00"/>
    <m/>
    <m/>
    <x v="80"/>
    <x v="79"/>
  </r>
  <r>
    <x v="82"/>
    <x v="78"/>
    <d v="2025-07-08T00:00:00"/>
    <s v="BH2325310"/>
    <m/>
    <m/>
    <s v="CÔNG TY TNHH ĐẦU TƯ VÀ PHÁT TRIỂN TTM FARM"/>
    <n v="481674"/>
    <n v="0"/>
    <n v="38534"/>
    <n v="520208"/>
    <s v="Bán hàng"/>
    <d v="2025-09-15T00:00:00"/>
    <s v="PT/C6-0077"/>
    <n v="0"/>
    <n v="520208"/>
    <n v="520208"/>
    <n v="0"/>
    <d v="2025-07-08T00:00:00"/>
    <m/>
    <d v="2025-07-08T00:00:00"/>
    <n v="0"/>
    <m/>
    <s v=""/>
    <s v="Đã thanh toán"/>
    <d v="2025-07-08T00:00:00"/>
    <d v="2025-09-15T00:00:00"/>
    <m/>
    <m/>
    <x v="80"/>
    <x v="79"/>
  </r>
  <r>
    <x v="82"/>
    <x v="78"/>
    <d v="2025-07-08T00:00:00"/>
    <s v="BH2325309"/>
    <m/>
    <m/>
    <s v="CÔNG TY TNHH ĐẦU TƯ VÀ PHÁT TRIỂN TTM FARM"/>
    <n v="636127"/>
    <n v="0"/>
    <n v="50890"/>
    <n v="687017"/>
    <s v="Bán hàng"/>
    <d v="2025-09-15T00:00:00"/>
    <s v="PT/C6-0077"/>
    <n v="0"/>
    <n v="687017"/>
    <n v="687017"/>
    <n v="0"/>
    <d v="2025-07-08T00:00:00"/>
    <m/>
    <d v="2025-07-08T00:00:00"/>
    <n v="0"/>
    <m/>
    <s v=""/>
    <s v="Đã thanh toán"/>
    <d v="2025-07-08T00:00:00"/>
    <d v="2025-09-15T00:00:00"/>
    <m/>
    <m/>
    <x v="80"/>
    <x v="79"/>
  </r>
  <r>
    <x v="82"/>
    <x v="78"/>
    <d v="2025-07-08T00:00:00"/>
    <s v="BH2325308"/>
    <m/>
    <m/>
    <s v="CÔNG TY TNHH ĐẦU TƯ VÀ PHÁT TRIỂN TTM FARM"/>
    <n v="776217"/>
    <n v="0"/>
    <n v="62097"/>
    <n v="838314"/>
    <s v="Bán hàng"/>
    <d v="2025-09-15T00:00:00"/>
    <s v="PT/C6-0077"/>
    <n v="0"/>
    <n v="838314"/>
    <n v="838314"/>
    <n v="0"/>
    <d v="2025-07-08T00:00:00"/>
    <m/>
    <d v="2025-07-08T00:00:00"/>
    <n v="0"/>
    <m/>
    <s v=""/>
    <s v="Đã thanh toán"/>
    <d v="2025-07-08T00:00:00"/>
    <d v="2025-09-15T00:00:00"/>
    <m/>
    <m/>
    <x v="80"/>
    <x v="79"/>
  </r>
  <r>
    <x v="82"/>
    <x v="78"/>
    <d v="2025-07-16T00:00:00"/>
    <s v="BH2325598"/>
    <m/>
    <m/>
    <s v="CÔNG TY TNHH ĐẦU TƯ VÀ PHÁT TRIỂN TTM FARM"/>
    <n v="637988"/>
    <n v="0"/>
    <n v="51039"/>
    <n v="689027"/>
    <s v="Bán hàng"/>
    <d v="2025-09-15T00:00:00"/>
    <s v="PT/C6-0077"/>
    <n v="0"/>
    <n v="689027"/>
    <n v="689027"/>
    <n v="0"/>
    <d v="2025-07-16T00:00:00"/>
    <m/>
    <d v="2025-07-16T00:00:00"/>
    <n v="0"/>
    <m/>
    <s v=""/>
    <s v="Đã thanh toán"/>
    <d v="2025-07-16T00:00:00"/>
    <d v="2025-09-15T00:00:00"/>
    <m/>
    <m/>
    <x v="80"/>
    <x v="79"/>
  </r>
  <r>
    <x v="82"/>
    <x v="78"/>
    <d v="2025-07-16T00:00:00"/>
    <s v="BH2325597"/>
    <m/>
    <m/>
    <s v="CÔNG TY TNHH ĐẦU TƯ VÀ PHÁT TRIỂN TTM FARM"/>
    <n v="370839"/>
    <n v="0"/>
    <n v="29667"/>
    <n v="400506"/>
    <s v="Bán hàng"/>
    <d v="2025-09-15T00:00:00"/>
    <s v="PT/C6-0077"/>
    <n v="0"/>
    <n v="400506"/>
    <n v="400506"/>
    <n v="0"/>
    <d v="2025-07-16T00:00:00"/>
    <m/>
    <d v="2025-07-16T00:00:00"/>
    <n v="0"/>
    <m/>
    <s v=""/>
    <s v="Đã thanh toán"/>
    <d v="2025-07-16T00:00:00"/>
    <d v="2025-09-15T00:00:00"/>
    <m/>
    <m/>
    <x v="80"/>
    <x v="79"/>
  </r>
  <r>
    <x v="82"/>
    <x v="78"/>
    <d v="2025-07-16T00:00:00"/>
    <s v="BH2325586"/>
    <m/>
    <m/>
    <s v="CÔNG TY TNHH ĐẦU TƯ VÀ PHÁT TRIỂN TTM FARM"/>
    <n v="759740"/>
    <n v="0"/>
    <n v="60779"/>
    <n v="820519"/>
    <s v="Bán hàng"/>
    <d v="2025-09-15T00:00:00"/>
    <s v="PT/C6-0077"/>
    <n v="0"/>
    <n v="820519"/>
    <n v="820519"/>
    <n v="0"/>
    <d v="2025-07-16T00:00:00"/>
    <m/>
    <d v="2025-07-16T00:00:00"/>
    <n v="0"/>
    <m/>
    <s v=""/>
    <s v="Đã thanh toán"/>
    <d v="2025-07-16T00:00:00"/>
    <d v="2025-09-15T00:00:00"/>
    <m/>
    <m/>
    <x v="80"/>
    <x v="79"/>
  </r>
  <r>
    <x v="84"/>
    <x v="78"/>
    <d v="2025-07-16T00:00:00"/>
    <s v="HBTL2508000057"/>
    <m/>
    <m/>
    <s v="TTMFARM - Sảnh Park 5 Times City"/>
    <m/>
    <n v="0"/>
    <n v="0"/>
    <n v="561144"/>
    <s v="Hàng trả"/>
    <d v="2025-09-15T00:00:00"/>
    <s v="PT/C6-0077"/>
    <n v="0"/>
    <n v="-561144"/>
    <n v="-561144"/>
    <n v="0"/>
    <d v="2025-07-16T00:00:00"/>
    <m/>
    <d v="2025-07-16T00:00:00"/>
    <n v="0"/>
    <m/>
    <s v=""/>
    <s v="Đã thanh toán"/>
    <d v="2025-07-16T00:00:00"/>
    <d v="2025-09-15T00:00:00"/>
    <m/>
    <m/>
    <x v="80"/>
    <x v="79"/>
  </r>
  <r>
    <x v="82"/>
    <x v="78"/>
    <d v="2025-07-16T00:00:00"/>
    <s v="HBTL25012293"/>
    <m/>
    <m/>
    <s v="CÔNG TY TNHH ĐẦU TƯ VÀ PHÁT TRIỂN TTM FARM"/>
    <m/>
    <n v="0"/>
    <n v="0"/>
    <n v="377126"/>
    <s v="Hàng trả"/>
    <d v="2025-09-15T00:00:00"/>
    <s v="PT/C6-0077"/>
    <n v="0"/>
    <n v="-377126"/>
    <n v="-377126"/>
    <n v="0"/>
    <d v="2025-07-16T00:00:00"/>
    <m/>
    <d v="2025-07-16T00:00:00"/>
    <n v="0"/>
    <m/>
    <s v=""/>
    <s v="Đã thanh toán"/>
    <d v="2025-07-16T00:00:00"/>
    <d v="2025-09-15T00:00:00"/>
    <m/>
    <m/>
    <x v="80"/>
    <x v="79"/>
  </r>
  <r>
    <x v="82"/>
    <x v="78"/>
    <d v="2025-07-18T00:00:00"/>
    <s v="BH2325674"/>
    <m/>
    <m/>
    <s v="CÔNG TY TNHH ĐẦU TƯ VÀ PHÁT TRIỂN TTM FARM"/>
    <n v="1122988"/>
    <n v="0"/>
    <n v="89839"/>
    <n v="1212827"/>
    <s v="Bán hàng"/>
    <d v="2025-09-15T00:00:00"/>
    <s v="PT/C6-0077"/>
    <n v="0"/>
    <n v="1212827"/>
    <n v="1212827"/>
    <n v="0"/>
    <d v="2025-07-18T00:00:00"/>
    <m/>
    <d v="2025-07-18T00:00:00"/>
    <n v="0"/>
    <m/>
    <s v=""/>
    <s v="Đã thanh toán"/>
    <d v="2025-07-18T00:00:00"/>
    <d v="2025-09-15T00:00:00"/>
    <m/>
    <m/>
    <x v="80"/>
    <x v="79"/>
  </r>
  <r>
    <x v="85"/>
    <x v="78"/>
    <d v="2025-07-21T00:00:00"/>
    <s v="HBTL2508000058"/>
    <m/>
    <m/>
    <s v="TTMFARM - Sảnh C 423 Minh Khai"/>
    <m/>
    <n v="0"/>
    <n v="0"/>
    <n v="280323"/>
    <s v="Hàng trả"/>
    <d v="2025-09-15T00:00:00"/>
    <s v="PT/C6-0077"/>
    <n v="0"/>
    <n v="-280323"/>
    <n v="-280323"/>
    <n v="0"/>
    <d v="2025-07-21T00:00:00"/>
    <m/>
    <d v="2025-07-21T00:00:00"/>
    <n v="0"/>
    <m/>
    <s v=""/>
    <s v="Đã thanh toán"/>
    <d v="2025-07-21T00:00:00"/>
    <d v="2025-09-15T00:00:00"/>
    <m/>
    <m/>
    <x v="80"/>
    <x v="79"/>
  </r>
  <r>
    <x v="82"/>
    <x v="78"/>
    <d v="2025-07-23T00:00:00"/>
    <s v="BH2325918"/>
    <m/>
    <m/>
    <s v="CÔNG TY TNHH ĐẦU TƯ VÀ PHÁT TRIỂN TTM FARM"/>
    <n v="698925"/>
    <n v="0"/>
    <n v="55914"/>
    <n v="754839"/>
    <s v="Bán hàng"/>
    <d v="2025-09-15T00:00:00"/>
    <s v="PT/C6-0077"/>
    <n v="0"/>
    <n v="754839"/>
    <n v="754839"/>
    <n v="0"/>
    <d v="2025-07-23T00:00:00"/>
    <m/>
    <d v="2025-07-23T00:00:00"/>
    <n v="0"/>
    <m/>
    <s v=""/>
    <s v="Đã thanh toán"/>
    <d v="2025-07-23T00:00:00"/>
    <d v="2025-09-15T00:00:00"/>
    <m/>
    <m/>
    <x v="80"/>
    <x v="79"/>
  </r>
  <r>
    <x v="82"/>
    <x v="78"/>
    <d v="2025-07-23T00:00:00"/>
    <s v="BH2325891"/>
    <m/>
    <m/>
    <s v="CÔNG TY TNHH ĐẦU TƯ VÀ PHÁT TRIỂN TTM FARM"/>
    <n v="573674"/>
    <n v="0"/>
    <n v="45894"/>
    <n v="619568"/>
    <s v="Bán hàng"/>
    <d v="2025-09-15T00:00:00"/>
    <s v="PT/C6-0077"/>
    <n v="0"/>
    <n v="619568"/>
    <n v="619568"/>
    <n v="0"/>
    <d v="2025-07-23T00:00:00"/>
    <m/>
    <d v="2025-07-23T00:00:00"/>
    <n v="0"/>
    <m/>
    <s v=""/>
    <s v="Đã thanh toán"/>
    <d v="2025-07-23T00:00:00"/>
    <d v="2025-09-15T00:00:00"/>
    <m/>
    <m/>
    <x v="80"/>
    <x v="79"/>
  </r>
  <r>
    <x v="82"/>
    <x v="78"/>
    <d v="2025-07-23T00:00:00"/>
    <s v="HBTL25012135"/>
    <m/>
    <m/>
    <s v="CÔNG TY TNHH ĐẦU TƯ VÀ PHÁT TRIỂN TTM FARM"/>
    <m/>
    <n v="0"/>
    <n v="0"/>
    <n v="174140"/>
    <s v="Hàng trả"/>
    <d v="2025-09-15T00:00:00"/>
    <s v="PT/C6-0077"/>
    <n v="0"/>
    <n v="-174140"/>
    <n v="-174140"/>
    <n v="0"/>
    <d v="2025-07-23T00:00:00"/>
    <m/>
    <d v="2025-07-23T00:00:00"/>
    <n v="0"/>
    <m/>
    <s v=""/>
    <s v="Đã thanh toán"/>
    <d v="2025-07-23T00:00:00"/>
    <d v="2025-09-15T00:00:00"/>
    <m/>
    <m/>
    <x v="80"/>
    <x v="79"/>
  </r>
  <r>
    <x v="82"/>
    <x v="78"/>
    <d v="2025-07-23T00:00:00"/>
    <s v="HBTL25012137"/>
    <m/>
    <m/>
    <s v="CÔNG TY TNHH ĐẦU TƯ VÀ PHÁT TRIỂN TTM FARM"/>
    <m/>
    <n v="0"/>
    <n v="0"/>
    <n v="128591"/>
    <s v="Hàng trả"/>
    <d v="2025-09-15T00:00:00"/>
    <s v="PT/C6-0077"/>
    <n v="0"/>
    <n v="-128591"/>
    <n v="-128591"/>
    <n v="0"/>
    <d v="2025-07-23T00:00:00"/>
    <m/>
    <d v="2025-07-23T00:00:00"/>
    <n v="0"/>
    <m/>
    <s v=""/>
    <s v="Đã thanh toán"/>
    <d v="2025-07-23T00:00:00"/>
    <d v="2025-09-15T00:00:00"/>
    <m/>
    <m/>
    <x v="80"/>
    <x v="79"/>
  </r>
  <r>
    <x v="82"/>
    <x v="78"/>
    <d v="2025-07-23T00:00:00"/>
    <s v="HBTL25012136"/>
    <m/>
    <m/>
    <s v="CÔNG TY TNHH ĐẦU TƯ VÀ PHÁT TRIỂN TTM FARM"/>
    <m/>
    <n v="0"/>
    <n v="0"/>
    <n v="373387"/>
    <s v="Hàng trả"/>
    <d v="2025-09-15T00:00:00"/>
    <s v="PT/C6-0077"/>
    <n v="0"/>
    <n v="-373387"/>
    <n v="-373387"/>
    <n v="0"/>
    <d v="2025-07-23T00:00:00"/>
    <m/>
    <d v="2025-07-23T00:00:00"/>
    <n v="0"/>
    <m/>
    <s v=""/>
    <s v="Đã thanh toán"/>
    <d v="2025-07-23T00:00:00"/>
    <d v="2025-09-15T00:00:00"/>
    <m/>
    <m/>
    <x v="80"/>
    <x v="79"/>
  </r>
  <r>
    <x v="82"/>
    <x v="78"/>
    <d v="2025-07-23T00:00:00"/>
    <s v="HBTL25012139"/>
    <m/>
    <m/>
    <s v="CÔNG TY TNHH ĐẦU TƯ VÀ PHÁT TRIỂN TTM FARM"/>
    <m/>
    <n v="0"/>
    <n v="0"/>
    <n v="237916"/>
    <s v="Hàng trả"/>
    <d v="2025-09-15T00:00:00"/>
    <s v="PT/C6-0077"/>
    <n v="0"/>
    <n v="-237916"/>
    <n v="-237916"/>
    <n v="0"/>
    <d v="2025-07-23T00:00:00"/>
    <m/>
    <d v="2025-07-23T00:00:00"/>
    <n v="0"/>
    <m/>
    <s v=""/>
    <s v="Đã thanh toán"/>
    <d v="2025-07-23T00:00:00"/>
    <d v="2025-09-15T00:00:00"/>
    <m/>
    <m/>
    <x v="80"/>
    <x v="79"/>
  </r>
  <r>
    <x v="86"/>
    <x v="78"/>
    <d v="2025-07-23T00:00:00"/>
    <s v="HBTL2508000059"/>
    <m/>
    <m/>
    <s v="TTMFARM - Sảnh Park 2 Times City"/>
    <m/>
    <n v="0"/>
    <n v="0"/>
    <n v="689735"/>
    <s v="Hàng trả"/>
    <d v="2025-09-15T00:00:00"/>
    <s v="PT/C6-0077"/>
    <n v="0"/>
    <n v="-689735"/>
    <n v="-689735"/>
    <n v="0"/>
    <d v="2025-07-23T00:00:00"/>
    <m/>
    <d v="2025-07-23T00:00:00"/>
    <n v="0"/>
    <m/>
    <s v=""/>
    <s v="Đã thanh toán"/>
    <d v="2025-07-23T00:00:00"/>
    <d v="2025-09-15T00:00:00"/>
    <m/>
    <m/>
    <x v="80"/>
    <x v="79"/>
  </r>
  <r>
    <x v="82"/>
    <x v="78"/>
    <d v="2025-07-24T00:00:00"/>
    <s v="BH2325921"/>
    <m/>
    <m/>
    <s v="CÔNG TY TNHH ĐẦU TƯ VÀ PHÁT TRIỂN TTM FARM"/>
    <n v="755833"/>
    <n v="0"/>
    <n v="60467"/>
    <n v="816300"/>
    <s v="Bán hàng"/>
    <d v="2025-09-15T00:00:00"/>
    <s v="PT/C6-0077"/>
    <n v="0"/>
    <n v="816300"/>
    <n v="816300"/>
    <n v="0"/>
    <d v="2025-07-24T00:00:00"/>
    <m/>
    <d v="2025-07-24T00:00:00"/>
    <n v="0"/>
    <m/>
    <s v=""/>
    <s v="Đã thanh toán"/>
    <d v="2025-07-24T00:00:00"/>
    <d v="2025-09-15T00:00:00"/>
    <m/>
    <m/>
    <x v="80"/>
    <x v="79"/>
  </r>
  <r>
    <x v="82"/>
    <x v="78"/>
    <d v="2025-07-24T00:00:00"/>
    <s v="HBTL25012138"/>
    <m/>
    <m/>
    <s v="CÔNG TY TNHH ĐẦU TƯ VÀ PHÁT TRIỂN TTM FARM"/>
    <m/>
    <n v="0"/>
    <n v="0"/>
    <n v="60043"/>
    <s v="Hàng trả"/>
    <d v="2025-09-15T00:00:00"/>
    <s v="PT/C6-0077"/>
    <n v="0"/>
    <n v="-60043"/>
    <n v="-60043"/>
    <n v="0"/>
    <d v="2025-07-24T00:00:00"/>
    <m/>
    <d v="2025-07-24T00:00:00"/>
    <n v="0"/>
    <m/>
    <s v=""/>
    <s v="Đã thanh toán"/>
    <d v="2025-07-24T00:00:00"/>
    <d v="2025-09-15T00:00:00"/>
    <m/>
    <m/>
    <x v="80"/>
    <x v="79"/>
  </r>
  <r>
    <x v="82"/>
    <x v="78"/>
    <m/>
    <m/>
    <m/>
    <m/>
    <s v="Trả dư tháng 7"/>
    <m/>
    <n v="0"/>
    <n v="0"/>
    <n v="1782515"/>
    <m/>
    <m/>
    <m/>
    <n v="0"/>
    <n v="-1782515"/>
    <n v="0"/>
    <n v="-1782515"/>
    <d v="1899-12-30T00:00:00"/>
    <m/>
    <d v="1899-12-30T00:00:00"/>
    <n v="0"/>
    <m/>
    <s v=""/>
    <s v=""/>
    <d v="1899-12-30T00:00:00"/>
    <d v="1899-12-30T00:00:00"/>
    <m/>
    <m/>
    <x v="80"/>
    <x v="79"/>
  </r>
  <r>
    <x v="82"/>
    <x v="78"/>
    <d v="2025-08-04T00:00:00"/>
    <s v="BH2326197"/>
    <m/>
    <m/>
    <s v="CÔNG TY TNHH ĐẦU TƯ VÀ PHÁT TRIỂN TTM FARM"/>
    <n v="555463"/>
    <n v="0"/>
    <n v="44437"/>
    <n v="599900"/>
    <s v="Bán hàng"/>
    <d v="2025-09-15T00:00:00"/>
    <s v="PT/C6-0077"/>
    <n v="0"/>
    <n v="599900"/>
    <n v="599900"/>
    <n v="0"/>
    <d v="2025-08-04T00:00:00"/>
    <m/>
    <d v="2025-08-04T00:00:00"/>
    <n v="0"/>
    <m/>
    <s v=""/>
    <s v="Đã thanh toán"/>
    <d v="2025-08-04T00:00:00"/>
    <d v="2025-09-15T00:00:00"/>
    <m/>
    <m/>
    <x v="80"/>
    <x v="79"/>
  </r>
  <r>
    <x v="82"/>
    <x v="78"/>
    <d v="2025-08-06T00:00:00"/>
    <s v="BH2326333"/>
    <m/>
    <m/>
    <s v="CÔNG TY TNHH ĐẦU TƯ VÀ PHÁT TRIỂN TTM FARM"/>
    <n v="367155"/>
    <n v="0"/>
    <n v="29372"/>
    <n v="396527"/>
    <s v="Bán hàng"/>
    <d v="2025-09-15T00:00:00"/>
    <s v="PT/C6-0077"/>
    <n v="0"/>
    <n v="396527"/>
    <n v="396527"/>
    <n v="0"/>
    <d v="2025-08-06T00:00:00"/>
    <m/>
    <d v="2025-08-06T00:00:00"/>
    <n v="0"/>
    <m/>
    <s v=""/>
    <s v="Đã thanh toán"/>
    <d v="2025-08-06T00:00:00"/>
    <d v="2025-09-15T00:00:00"/>
    <m/>
    <m/>
    <x v="80"/>
    <x v="79"/>
  </r>
  <r>
    <x v="82"/>
    <x v="78"/>
    <d v="2025-08-08T00:00:00"/>
    <s v="BH2326474"/>
    <m/>
    <m/>
    <s v="CÔNG TY TNHH ĐẦU TƯ VÀ PHÁT TRIỂN TTM FARM"/>
    <n v="894690"/>
    <n v="0"/>
    <n v="71575"/>
    <n v="966265"/>
    <s v="Bán hàng"/>
    <d v="2025-09-15T00:00:00"/>
    <s v="PT/C6-0077"/>
    <n v="0"/>
    <n v="966265"/>
    <n v="966265"/>
    <n v="0"/>
    <d v="2025-08-08T00:00:00"/>
    <m/>
    <d v="2025-08-08T00:00:00"/>
    <n v="0"/>
    <m/>
    <s v=""/>
    <s v="Đã thanh toán"/>
    <d v="2025-08-08T00:00:00"/>
    <d v="2025-09-15T00:00:00"/>
    <m/>
    <m/>
    <x v="80"/>
    <x v="79"/>
  </r>
  <r>
    <x v="82"/>
    <x v="78"/>
    <d v="2025-08-08T00:00:00"/>
    <s v="BH2326443"/>
    <m/>
    <m/>
    <s v="CÔNG TY TNHH ĐẦU TƯ VÀ PHÁT TRIỂN TTM FARM"/>
    <n v="1564801"/>
    <n v="0"/>
    <n v="125184"/>
    <n v="1689985"/>
    <s v="Bán hàng"/>
    <d v="2025-09-15T00:00:00"/>
    <s v="PT/C6-0077"/>
    <n v="0"/>
    <n v="1689985"/>
    <n v="1689985"/>
    <n v="0"/>
    <d v="2025-08-08T00:00:00"/>
    <m/>
    <d v="2025-08-08T00:00:00"/>
    <n v="0"/>
    <m/>
    <s v=""/>
    <s v="Đã thanh toán"/>
    <d v="2025-08-08T00:00:00"/>
    <d v="2025-09-15T00:00:00"/>
    <m/>
    <m/>
    <x v="80"/>
    <x v="79"/>
  </r>
  <r>
    <x v="82"/>
    <x v="78"/>
    <d v="2025-08-09T00:00:00"/>
    <s v="BH2326499"/>
    <m/>
    <m/>
    <s v="CÔNG TY TNHH ĐẦU TƯ VÀ PHÁT TRIỂN TTM FARM"/>
    <n v="537624"/>
    <n v="0"/>
    <n v="43010"/>
    <n v="580634"/>
    <s v="Bán hàng"/>
    <d v="2025-09-15T00:00:00"/>
    <s v="PT/C6-0077"/>
    <n v="0"/>
    <n v="580634"/>
    <n v="580634"/>
    <n v="0"/>
    <d v="2025-08-09T00:00:00"/>
    <m/>
    <d v="2025-08-09T00:00:00"/>
    <n v="0"/>
    <m/>
    <s v=""/>
    <s v="Đã thanh toán"/>
    <d v="2025-08-09T00:00:00"/>
    <d v="2025-09-15T00:00:00"/>
    <m/>
    <m/>
    <x v="80"/>
    <x v="79"/>
  </r>
  <r>
    <x v="82"/>
    <x v="78"/>
    <d v="2025-08-12T00:00:00"/>
    <s v="BH2327117"/>
    <m/>
    <m/>
    <s v="CÔNG TY TNHH ĐẦU TƯ VÀ PHÁT TRIỂN TTM FARM"/>
    <n v="821032"/>
    <n v="0"/>
    <n v="65683"/>
    <n v="886715"/>
    <s v="Bán hàng"/>
    <d v="2025-09-15T00:00:00"/>
    <s v="PT/C6-0077"/>
    <n v="0"/>
    <n v="886715"/>
    <n v="886715"/>
    <n v="0"/>
    <d v="2025-08-12T00:00:00"/>
    <m/>
    <d v="2025-08-12T00:00:00"/>
    <n v="0"/>
    <m/>
    <s v=""/>
    <s v="Đã thanh toán"/>
    <d v="2025-08-12T00:00:00"/>
    <d v="2025-09-15T00:00:00"/>
    <m/>
    <m/>
    <x v="80"/>
    <x v="79"/>
  </r>
  <r>
    <x v="82"/>
    <x v="78"/>
    <d v="2025-08-12T00:00:00"/>
    <s v="BH2327116"/>
    <m/>
    <m/>
    <s v="CÔNG TY TNHH ĐẦU TƯ VÀ PHÁT TRIỂN TTM FARM"/>
    <n v="776217"/>
    <n v="0"/>
    <n v="62097"/>
    <n v="838314"/>
    <s v="Bán hàng"/>
    <d v="2025-09-15T00:00:00"/>
    <s v="PT/C6-0077"/>
    <n v="0"/>
    <n v="838314"/>
    <n v="838314"/>
    <n v="0"/>
    <d v="2025-08-12T00:00:00"/>
    <m/>
    <d v="2025-08-12T00:00:00"/>
    <n v="0"/>
    <m/>
    <s v=""/>
    <s v="Đã thanh toán"/>
    <d v="2025-08-12T00:00:00"/>
    <d v="2025-09-15T00:00:00"/>
    <m/>
    <m/>
    <x v="80"/>
    <x v="79"/>
  </r>
  <r>
    <x v="82"/>
    <x v="78"/>
    <d v="2025-08-14T00:00:00"/>
    <s v="BTLHN2304/110"/>
    <m/>
    <m/>
    <s v="CÔNG TY TNHH ĐẦU TƯ VÀ PHÁT TRIỂN TTM FARM"/>
    <m/>
    <n v="0"/>
    <n v="0"/>
    <n v="476736"/>
    <s v="Hàng trả"/>
    <d v="2025-09-15T00:00:00"/>
    <s v="PT/C6-0077"/>
    <n v="0"/>
    <n v="-476736"/>
    <n v="-476736"/>
    <n v="0"/>
    <d v="2025-08-14T00:00:00"/>
    <m/>
    <d v="2025-08-14T00:00:00"/>
    <n v="0"/>
    <m/>
    <s v=""/>
    <s v="Đã thanh toán"/>
    <d v="2025-08-14T00:00:00"/>
    <d v="2025-09-15T00:00:00"/>
    <m/>
    <m/>
    <x v="80"/>
    <x v="79"/>
  </r>
  <r>
    <x v="82"/>
    <x v="78"/>
    <d v="2025-08-15T00:00:00"/>
    <s v="BH2327548"/>
    <m/>
    <m/>
    <s v="CÔNG TY TNHH ĐẦU TƯ VÀ PHÁT TRIỂN TTM FARM"/>
    <n v="277975"/>
    <n v="0"/>
    <n v="22238"/>
    <n v="300213"/>
    <s v="Bán hàng"/>
    <d v="2025-09-15T00:00:00"/>
    <s v="PT/C6-0077"/>
    <n v="0"/>
    <n v="300213"/>
    <n v="300213"/>
    <n v="0"/>
    <d v="2025-08-15T00:00:00"/>
    <m/>
    <d v="2025-08-15T00:00:00"/>
    <n v="0"/>
    <m/>
    <s v=""/>
    <s v="Đã thanh toán"/>
    <d v="2025-08-15T00:00:00"/>
    <d v="2025-09-15T00:00:00"/>
    <m/>
    <m/>
    <x v="80"/>
    <x v="79"/>
  </r>
  <r>
    <x v="82"/>
    <x v="78"/>
    <d v="2025-08-19T00:00:00"/>
    <s v="BH2327810"/>
    <m/>
    <m/>
    <s v="CÔNG TY TNHH ĐẦU TƯ VÀ PHÁT TRIỂN TTM FARM"/>
    <n v="707474"/>
    <n v="0"/>
    <n v="56598"/>
    <n v="764072"/>
    <s v="Bán hàng"/>
    <d v="2025-09-15T00:00:00"/>
    <s v="PT/C6-0077"/>
    <n v="0"/>
    <n v="764072"/>
    <n v="764072"/>
    <n v="0"/>
    <d v="2025-08-19T00:00:00"/>
    <m/>
    <d v="2025-08-19T00:00:00"/>
    <n v="0"/>
    <m/>
    <s v=""/>
    <s v="Đã thanh toán"/>
    <d v="2025-08-19T00:00:00"/>
    <d v="2025-09-15T00:00:00"/>
    <m/>
    <m/>
    <x v="80"/>
    <x v="79"/>
  </r>
  <r>
    <x v="82"/>
    <x v="78"/>
    <d v="2025-08-25T00:00:00"/>
    <s v="BH2328806"/>
    <m/>
    <m/>
    <s v="CÔNG TY TNHH ĐẦU TƯ VÀ PHÁT TRIỂN TTM FARM"/>
    <n v="372662"/>
    <n v="0"/>
    <n v="29813"/>
    <n v="402475"/>
    <s v="Bán hàng"/>
    <d v="2025-09-15T00:00:00"/>
    <s v="PT/C6-0077"/>
    <n v="0"/>
    <n v="402475"/>
    <n v="402475"/>
    <n v="0"/>
    <d v="2025-08-25T00:00:00"/>
    <m/>
    <d v="2025-08-25T00:00:00"/>
    <n v="0"/>
    <m/>
    <s v=""/>
    <s v="Đã thanh toán"/>
    <d v="2025-08-25T00:00:00"/>
    <d v="2025-09-15T00:00:00"/>
    <m/>
    <m/>
    <x v="80"/>
    <x v="79"/>
  </r>
  <r>
    <x v="82"/>
    <x v="78"/>
    <d v="2025-08-26T00:00:00"/>
    <s v="BH2329559"/>
    <m/>
    <m/>
    <s v="CÔNG TY TNHH ĐẦU TƯ VÀ PHÁT TRIỂN TTM FARM"/>
    <n v="458425"/>
    <n v="0"/>
    <n v="36674"/>
    <n v="495099"/>
    <s v="Bán hàng"/>
    <d v="2025-09-15T00:00:00"/>
    <s v="PT/C6-0077"/>
    <n v="0"/>
    <n v="495099"/>
    <n v="495099"/>
    <n v="0"/>
    <d v="2025-08-26T00:00:00"/>
    <m/>
    <d v="2025-08-26T00:00:00"/>
    <n v="0"/>
    <m/>
    <s v=""/>
    <s v="Đã thanh toán"/>
    <d v="2025-08-26T00:00:00"/>
    <d v="2025-09-15T00:00:00"/>
    <m/>
    <m/>
    <x v="80"/>
    <x v="79"/>
  </r>
  <r>
    <x v="82"/>
    <x v="78"/>
    <d v="2025-08-30T00:00:00"/>
    <s v="BH2330161"/>
    <m/>
    <m/>
    <s v="CÔNG TY TNHH ĐẦU TƯ VÀ PHÁT TRIỂN TTM FARM"/>
    <n v="497141"/>
    <n v="0"/>
    <n v="39771"/>
    <n v="536912"/>
    <s v="Bán hàng"/>
    <d v="2025-09-15T00:00:00"/>
    <s v="PT/C6-0077"/>
    <n v="0"/>
    <n v="536912"/>
    <n v="536912"/>
    <n v="0"/>
    <d v="2025-08-30T00:00:00"/>
    <m/>
    <d v="2025-08-30T00:00:00"/>
    <n v="0"/>
    <m/>
    <s v=""/>
    <s v="Đã thanh toán"/>
    <d v="2025-08-30T00:00:00"/>
    <d v="2025-09-15T00:00:00"/>
    <m/>
    <m/>
    <x v="80"/>
    <x v="79"/>
  </r>
  <r>
    <x v="82"/>
    <x v="78"/>
    <d v="2025-08-30T00:00:00"/>
    <s v="BH2330160"/>
    <m/>
    <m/>
    <s v="CÔNG TY TNHH ĐẦU TƯ VÀ PHÁT TRIỂN TTM FARM"/>
    <n v="1580550"/>
    <n v="0"/>
    <n v="126444"/>
    <n v="1706994"/>
    <s v="Bán hàng"/>
    <d v="2025-09-15T00:00:00"/>
    <s v="PT/C6-0077"/>
    <n v="0"/>
    <n v="1706994"/>
    <n v="1706994"/>
    <n v="0"/>
    <d v="2025-08-30T00:00:00"/>
    <m/>
    <d v="2025-08-30T00:00:00"/>
    <n v="0"/>
    <m/>
    <s v=""/>
    <s v="Đã thanh toán"/>
    <d v="2025-08-30T00:00:00"/>
    <d v="2025-09-15T00:00:00"/>
    <m/>
    <m/>
    <x v="80"/>
    <x v="79"/>
  </r>
  <r>
    <x v="82"/>
    <x v="78"/>
    <m/>
    <m/>
    <m/>
    <m/>
    <s v="trả thiếu tháng 8"/>
    <m/>
    <n v="0"/>
    <m/>
    <n v="762826"/>
    <s v="Bán hàng"/>
    <m/>
    <m/>
    <n v="0"/>
    <n v="762826"/>
    <n v="0"/>
    <n v="762826"/>
    <d v="1899-12-30T00:00:00"/>
    <m/>
    <d v="1899-12-30T00:00:00"/>
    <n v="0"/>
    <m/>
    <s v=""/>
    <s v=""/>
    <d v="1899-12-30T00:00:00"/>
    <d v="1899-12-30T00:00:00"/>
    <m/>
    <m/>
    <x v="80"/>
    <x v="79"/>
  </r>
  <r>
    <x v="82"/>
    <x v="78"/>
    <d v="2025-09-03T00:00:00"/>
    <s v="BH2330200"/>
    <m/>
    <m/>
    <s v="CÔNG TY TNHH ĐẦU TƯ VÀ PHÁT TRIỂN TTM FARM"/>
    <n v="715491"/>
    <n v="0"/>
    <n v="57239"/>
    <n v="772730"/>
    <s v="Bán hàng"/>
    <m/>
    <m/>
    <n v="0"/>
    <n v="772730"/>
    <n v="0"/>
    <n v="772730"/>
    <d v="2025-09-03T00:00:00"/>
    <m/>
    <d v="2025-09-03T00:00:00"/>
    <n v="0"/>
    <m/>
    <s v=""/>
    <s v=""/>
    <d v="2025-09-03T00:00:00"/>
    <d v="1899-12-30T00:00:00"/>
    <m/>
    <m/>
    <x v="80"/>
    <x v="79"/>
  </r>
  <r>
    <x v="82"/>
    <x v="78"/>
    <d v="2025-09-03T00:00:00"/>
    <s v="BH2330199"/>
    <m/>
    <m/>
    <s v="CÔNG TY TNHH ĐẦU TƯ VÀ PHÁT TRIỂN TTM FARM"/>
    <n v="261736"/>
    <n v="0"/>
    <n v="20939"/>
    <n v="282675"/>
    <s v="Bán hàng"/>
    <m/>
    <m/>
    <n v="0"/>
    <n v="282675"/>
    <n v="0"/>
    <n v="282675"/>
    <d v="2025-09-03T00:00:00"/>
    <m/>
    <d v="2025-09-03T00:00:00"/>
    <n v="0"/>
    <m/>
    <s v=""/>
    <s v=""/>
    <d v="2025-09-03T00:00:00"/>
    <d v="1899-12-30T00:00:00"/>
    <m/>
    <m/>
    <x v="80"/>
    <x v="79"/>
  </r>
  <r>
    <x v="82"/>
    <x v="78"/>
    <d v="2025-09-03T00:00:00"/>
    <s v="BH2330198"/>
    <m/>
    <m/>
    <s v="CÔNG TY TNHH ĐẦU TƯ VÀ PHÁT TRIỂN TTM FARM"/>
    <n v="1108930"/>
    <n v="0"/>
    <n v="88714"/>
    <n v="1197644"/>
    <s v="Bán hàng"/>
    <m/>
    <m/>
    <n v="0"/>
    <n v="1197644"/>
    <n v="0"/>
    <n v="1197644"/>
    <d v="2025-09-03T00:00:00"/>
    <m/>
    <d v="2025-09-03T00:00:00"/>
    <n v="0"/>
    <m/>
    <s v=""/>
    <s v=""/>
    <d v="2025-09-03T00:00:00"/>
    <d v="1899-12-30T00:00:00"/>
    <m/>
    <m/>
    <x v="80"/>
    <x v="79"/>
  </r>
  <r>
    <x v="82"/>
    <x v="78"/>
    <d v="2025-09-05T00:00:00"/>
    <s v="BH2331127"/>
    <m/>
    <m/>
    <s v="CÔNG TY TNHH ĐẦU TƯ VÀ PHÁT TRIỂN TTM FARM"/>
    <n v="922445"/>
    <n v="0"/>
    <n v="73796"/>
    <n v="996241"/>
    <s v="Bán hàng"/>
    <m/>
    <m/>
    <n v="0"/>
    <n v="996241"/>
    <n v="0"/>
    <n v="996241"/>
    <d v="2025-09-05T00:00:00"/>
    <m/>
    <d v="2025-09-05T00:00:00"/>
    <n v="0"/>
    <m/>
    <s v=""/>
    <s v=""/>
    <d v="2025-09-05T00:00:00"/>
    <d v="1899-12-30T00:00:00"/>
    <m/>
    <m/>
    <x v="80"/>
    <x v="79"/>
  </r>
  <r>
    <x v="82"/>
    <x v="78"/>
    <d v="2025-09-11T00:00:00"/>
    <s v="BH2332003"/>
    <m/>
    <m/>
    <s v="CÔNG TY TNHH ĐẦU TƯ VÀ PHÁT TRIỂN TTM FARM"/>
    <n v="1367484"/>
    <n v="0"/>
    <n v="109399"/>
    <n v="1476883"/>
    <s v="Bán hàng"/>
    <m/>
    <m/>
    <n v="0"/>
    <n v="1476883"/>
    <n v="0"/>
    <n v="1476883"/>
    <d v="2025-09-11T00:00:00"/>
    <m/>
    <d v="2025-09-11T00:00:00"/>
    <n v="0"/>
    <m/>
    <s v=""/>
    <s v=""/>
    <d v="2025-09-11T00:00:00"/>
    <d v="1899-12-30T00:00:00"/>
    <m/>
    <m/>
    <x v="80"/>
    <x v="79"/>
  </r>
  <r>
    <x v="82"/>
    <x v="78"/>
    <d v="2025-09-11T00:00:00"/>
    <s v="BH2332002"/>
    <m/>
    <m/>
    <s v="CÔNG TY TNHH ĐẦU TƯ VÀ PHÁT TRIỂN TTM FARM"/>
    <n v="693924"/>
    <n v="0"/>
    <n v="55514"/>
    <n v="749438"/>
    <s v="Bán hàng"/>
    <m/>
    <m/>
    <n v="0"/>
    <n v="749438"/>
    <n v="0"/>
    <n v="749438"/>
    <d v="2025-09-11T00:00:00"/>
    <m/>
    <d v="2025-09-11T00:00:00"/>
    <n v="0"/>
    <m/>
    <s v=""/>
    <s v=""/>
    <d v="2025-09-11T00:00:00"/>
    <d v="1899-12-30T00:00:00"/>
    <m/>
    <m/>
    <x v="80"/>
    <x v="79"/>
  </r>
  <r>
    <x v="82"/>
    <x v="78"/>
    <d v="2025-09-12T00:00:00"/>
    <s v="BH2332036"/>
    <m/>
    <m/>
    <s v="CÔNG TY TNHH ĐẦU TƯ VÀ PHÁT TRIỂN TTM FARM"/>
    <n v="810532"/>
    <n v="0"/>
    <n v="64843"/>
    <n v="875375"/>
    <s v="Bán hàng"/>
    <m/>
    <m/>
    <n v="0"/>
    <n v="875375"/>
    <n v="0"/>
    <n v="875375"/>
    <d v="2025-09-12T00:00:00"/>
    <m/>
    <d v="2025-09-12T00:00:00"/>
    <n v="0"/>
    <m/>
    <s v=""/>
    <s v=""/>
    <d v="2025-09-12T00:00:00"/>
    <d v="1899-12-30T00:00:00"/>
    <m/>
    <m/>
    <x v="80"/>
    <x v="79"/>
  </r>
  <r>
    <x v="87"/>
    <x v="78"/>
    <d v="2025-09-20T00:00:00"/>
    <s v="BH20259821"/>
    <m/>
    <m/>
    <s v="TTMFARM - Số 2 TT1B Ngõ 622 Minh Khai"/>
    <n v="367155"/>
    <n v="0"/>
    <n v="29372"/>
    <n v="396527"/>
    <s v="Bán hàng"/>
    <m/>
    <m/>
    <n v="0"/>
    <n v="396527"/>
    <n v="0"/>
    <n v="396527"/>
    <d v="2025-09-20T00:00:00"/>
    <m/>
    <d v="2025-09-20T00:00:00"/>
    <n v="0"/>
    <m/>
    <s v=""/>
    <s v=""/>
    <d v="2025-09-20T00:00:00"/>
    <d v="1899-12-30T00:00:00"/>
    <m/>
    <m/>
    <x v="80"/>
    <x v="79"/>
  </r>
  <r>
    <x v="82"/>
    <x v="78"/>
    <d v="2025-09-22T00:00:00"/>
    <s v="BH20260171"/>
    <m/>
    <m/>
    <s v="CÔNG TY TNHH ĐẦU TƯ VÀ PHÁT TRIỂN TTM FARM"/>
    <n v="1858525"/>
    <n v="0"/>
    <n v="148682"/>
    <n v="2007207"/>
    <s v="Bán hàng"/>
    <m/>
    <m/>
    <n v="0"/>
    <n v="2007207"/>
    <n v="0"/>
    <n v="2007207"/>
    <d v="2025-09-22T00:00:00"/>
    <m/>
    <d v="2025-09-22T00:00:00"/>
    <n v="0"/>
    <m/>
    <s v=""/>
    <s v=""/>
    <d v="2025-09-22T00:00:00"/>
    <d v="1899-12-30T00:00:00"/>
    <m/>
    <m/>
    <x v="80"/>
    <x v="79"/>
  </r>
  <r>
    <x v="88"/>
    <x v="78"/>
    <d v="2025-09-23T00:00:00"/>
    <s v="HN/HT2025090153"/>
    <m/>
    <m/>
    <s v="TTMFARM - Tòa T3 Times City"/>
    <m/>
    <n v="0"/>
    <n v="0"/>
    <n v="234183"/>
    <s v="Hàng trả"/>
    <m/>
    <m/>
    <n v="0"/>
    <n v="-234183"/>
    <n v="0"/>
    <n v="-234183"/>
    <d v="2025-09-23T00:00:00"/>
    <m/>
    <d v="2025-09-23T00:00:00"/>
    <n v="0"/>
    <m/>
    <s v=""/>
    <s v=""/>
    <d v="2025-09-23T00:00:00"/>
    <d v="1899-12-30T00:00:00"/>
    <m/>
    <m/>
    <x v="80"/>
    <x v="79"/>
  </r>
  <r>
    <x v="88"/>
    <x v="78"/>
    <d v="2025-09-23T00:00:00"/>
    <s v="HN/HT2025090209"/>
    <m/>
    <m/>
    <s v="TTMFARM - Tòa T3 Times City"/>
    <m/>
    <n v="0"/>
    <n v="0"/>
    <n v="216835"/>
    <s v="Hàng trả"/>
    <m/>
    <m/>
    <n v="0"/>
    <n v="-216835"/>
    <n v="0"/>
    <n v="-216835"/>
    <d v="2025-09-23T00:00:00"/>
    <m/>
    <d v="2025-09-23T00:00:00"/>
    <n v="0"/>
    <m/>
    <s v=""/>
    <s v=""/>
    <d v="2025-09-23T00:00:00"/>
    <d v="1899-12-30T00:00:00"/>
    <m/>
    <m/>
    <x v="80"/>
    <x v="79"/>
  </r>
  <r>
    <x v="84"/>
    <x v="78"/>
    <d v="2025-09-23T00:00:00"/>
    <s v="HN/HT2025090154"/>
    <m/>
    <m/>
    <s v="TTMFARM - Sảnh Park 5 Times City"/>
    <m/>
    <n v="0"/>
    <n v="0"/>
    <n v="1112592"/>
    <s v="Hàng trả"/>
    <m/>
    <m/>
    <n v="0"/>
    <n v="-1112592"/>
    <n v="0"/>
    <n v="-1112592"/>
    <d v="2025-09-23T00:00:00"/>
    <m/>
    <d v="2025-09-23T00:00:00"/>
    <n v="0"/>
    <m/>
    <s v=""/>
    <s v=""/>
    <d v="2025-09-23T00:00:00"/>
    <d v="1899-12-30T00:00:00"/>
    <m/>
    <m/>
    <x v="80"/>
    <x v="79"/>
  </r>
  <r>
    <x v="83"/>
    <x v="78"/>
    <d v="2025-09-23T00:00:00"/>
    <s v="HN/HT2025090208"/>
    <m/>
    <m/>
    <s v="TTMFARM - Sảnh Park 9 Times City"/>
    <m/>
    <n v="0"/>
    <n v="0"/>
    <n v="657017"/>
    <s v="Hàng trả"/>
    <m/>
    <m/>
    <n v="0"/>
    <n v="-657017"/>
    <n v="0"/>
    <n v="-657017"/>
    <d v="2025-09-23T00:00:00"/>
    <m/>
    <d v="2025-09-23T00:00:00"/>
    <n v="0"/>
    <m/>
    <s v=""/>
    <s v=""/>
    <d v="2025-09-23T00:00:00"/>
    <d v="1899-12-30T00:00:00"/>
    <m/>
    <m/>
    <x v="80"/>
    <x v="79"/>
  </r>
  <r>
    <x v="84"/>
    <x v="78"/>
    <d v="2025-09-23T00:00:00"/>
    <s v="HN/HT2025090207"/>
    <m/>
    <m/>
    <s v="TTMFARM - Sảnh Park 5 Times City"/>
    <m/>
    <n v="0"/>
    <n v="0"/>
    <n v="1030177"/>
    <s v="Hàng trả"/>
    <m/>
    <m/>
    <n v="0"/>
    <n v="-1030177"/>
    <n v="0"/>
    <n v="-1030177"/>
    <d v="2025-09-23T00:00:00"/>
    <m/>
    <d v="2025-09-23T00:00:00"/>
    <n v="0"/>
    <m/>
    <s v=""/>
    <s v=""/>
    <d v="2025-09-23T00:00:00"/>
    <d v="1899-12-30T00:00:00"/>
    <m/>
    <m/>
    <x v="80"/>
    <x v="79"/>
  </r>
  <r>
    <x v="82"/>
    <x v="78"/>
    <d v="2025-09-24T00:00:00"/>
    <s v="BH202509884"/>
    <m/>
    <m/>
    <s v="CÔNG TY TNHH ĐẦU TƯ VÀ PHÁT TRIỂN TTM FARM"/>
    <n v="678081"/>
    <n v="0"/>
    <n v="54246"/>
    <n v="732327"/>
    <s v="Bán hàng"/>
    <m/>
    <m/>
    <n v="0"/>
    <n v="732327"/>
    <n v="0"/>
    <n v="732327"/>
    <d v="2025-09-24T00:00:00"/>
    <m/>
    <d v="2025-09-24T00:00:00"/>
    <n v="0"/>
    <m/>
    <s v=""/>
    <s v=""/>
    <d v="2025-09-24T00:00:00"/>
    <d v="1899-12-30T00:00:00"/>
    <m/>
    <m/>
    <x v="80"/>
    <x v="79"/>
  </r>
  <r>
    <x v="82"/>
    <x v="78"/>
    <d v="2025-09-26T00:00:00"/>
    <s v="BH2332349"/>
    <m/>
    <m/>
    <s v="CÔNG TY TNHH ĐẦU TƯ VÀ PHÁT TRIỂN TTM FARM"/>
    <n v="872621"/>
    <n v="0"/>
    <n v="69810"/>
    <n v="942431"/>
    <s v="Bán hàng"/>
    <m/>
    <m/>
    <n v="0"/>
    <n v="942431"/>
    <n v="0"/>
    <n v="942431"/>
    <d v="2025-09-26T00:00:00"/>
    <m/>
    <d v="2025-09-26T00:00:00"/>
    <n v="0"/>
    <m/>
    <s v=""/>
    <s v=""/>
    <d v="2025-09-26T00:00:00"/>
    <d v="1899-12-30T00:00:00"/>
    <m/>
    <m/>
    <x v="80"/>
    <x v="79"/>
  </r>
  <r>
    <x v="88"/>
    <x v="78"/>
    <d v="2025-10-01T00:00:00"/>
    <s v="BH2359768"/>
    <m/>
    <m/>
    <s v="TTMFARM - Tòa T3 Times City"/>
    <n v="1161575"/>
    <n v="0"/>
    <n v="92926"/>
    <n v="1254501"/>
    <s v="Bán hàng"/>
    <m/>
    <m/>
    <n v="0"/>
    <n v="1254501"/>
    <n v="0"/>
    <n v="1254501"/>
    <d v="2025-10-01T00:00:00"/>
    <m/>
    <d v="2025-10-01T00:00:00"/>
    <n v="0"/>
    <m/>
    <s v=""/>
    <s v=""/>
    <d v="2025-10-01T00:00:00"/>
    <d v="1899-12-30T00:00:00"/>
    <m/>
    <m/>
    <x v="80"/>
    <x v="79"/>
  </r>
  <r>
    <x v="89"/>
    <x v="78"/>
    <d v="2025-10-01T00:00:00"/>
    <s v="BH2359767"/>
    <m/>
    <m/>
    <s v="TTMFARM - Shophouse S1.0101.S19 Vinhome Ocean Park"/>
    <n v="718168"/>
    <n v="0"/>
    <n v="57453"/>
    <n v="775621"/>
    <s v="Bán hàng"/>
    <m/>
    <m/>
    <n v="0"/>
    <n v="775621"/>
    <n v="0"/>
    <n v="775621"/>
    <d v="2025-10-01T00:00:00"/>
    <m/>
    <d v="2025-10-01T00:00:00"/>
    <n v="0"/>
    <m/>
    <s v=""/>
    <s v=""/>
    <d v="2025-10-01T00:00:00"/>
    <d v="1899-12-30T00:00:00"/>
    <m/>
    <m/>
    <x v="80"/>
    <x v="79"/>
  </r>
  <r>
    <x v="86"/>
    <x v="78"/>
    <d v="2025-10-01T00:00:00"/>
    <s v="BH2359766"/>
    <m/>
    <m/>
    <s v="TTMFARM - Sảnh Park 2 Times City"/>
    <n v="728037"/>
    <n v="0"/>
    <n v="58243"/>
    <n v="786280"/>
    <s v="Bán hàng"/>
    <m/>
    <m/>
    <n v="0"/>
    <n v="786280"/>
    <n v="0"/>
    <n v="786280"/>
    <d v="2025-10-01T00:00:00"/>
    <m/>
    <d v="2025-10-01T00:00:00"/>
    <n v="0"/>
    <m/>
    <s v=""/>
    <s v=""/>
    <d v="2025-10-01T00:00:00"/>
    <d v="1899-12-30T00:00:00"/>
    <m/>
    <m/>
    <x v="80"/>
    <x v="79"/>
  </r>
  <r>
    <x v="90"/>
    <x v="78"/>
    <d v="2025-10-01T00:00:00"/>
    <s v="BH2359765"/>
    <m/>
    <m/>
    <s v="TTMFARM - Tòa T2 Times City"/>
    <n v="702325"/>
    <n v="0"/>
    <n v="56186"/>
    <n v="758511"/>
    <s v="Bán hàng"/>
    <m/>
    <m/>
    <n v="0"/>
    <n v="758511"/>
    <n v="0"/>
    <n v="758511"/>
    <d v="2025-10-01T00:00:00"/>
    <m/>
    <d v="2025-10-01T00:00:00"/>
    <n v="0"/>
    <m/>
    <s v=""/>
    <s v=""/>
    <d v="2025-10-01T00:00:00"/>
    <d v="1899-12-30T00:00:00"/>
    <m/>
    <m/>
    <x v="80"/>
    <x v="79"/>
  </r>
  <r>
    <x v="86"/>
    <x v="78"/>
    <d v="2025-10-06T00:00:00"/>
    <s v="BH2360466"/>
    <m/>
    <m/>
    <s v="TTMFARM - Sảnh Park 2 Times City"/>
    <n v="317331"/>
    <n v="0"/>
    <n v="25386"/>
    <n v="342717"/>
    <s v="Bán hàng"/>
    <m/>
    <m/>
    <n v="0"/>
    <n v="342717"/>
    <n v="0"/>
    <n v="342717"/>
    <d v="2025-10-06T00:00:00"/>
    <m/>
    <d v="2025-10-06T00:00:00"/>
    <n v="0"/>
    <m/>
    <s v=""/>
    <s v=""/>
    <d v="2025-10-06T00:00:00"/>
    <d v="1899-12-30T00:00:00"/>
    <m/>
    <m/>
    <x v="80"/>
    <x v="79"/>
  </r>
  <r>
    <x v="87"/>
    <x v="78"/>
    <d v="2025-10-06T00:00:00"/>
    <s v="BH2360465"/>
    <m/>
    <m/>
    <s v="TTMFARM - Số 2 TT1B Ngõ 622 Minh Khai ( SẢNH A 423 MINH KHAI)"/>
    <n v="1818485"/>
    <n v="0"/>
    <n v="145479"/>
    <n v="1963964"/>
    <s v="Bán hàng"/>
    <m/>
    <m/>
    <n v="0"/>
    <n v="1963964"/>
    <n v="0"/>
    <n v="1963964"/>
    <d v="2025-10-06T00:00:00"/>
    <m/>
    <d v="2025-10-06T00:00:00"/>
    <n v="0"/>
    <m/>
    <s v=""/>
    <s v=""/>
    <d v="2025-10-06T00:00:00"/>
    <d v="1899-12-30T00:00:00"/>
    <m/>
    <m/>
    <x v="80"/>
    <x v="79"/>
  </r>
  <r>
    <x v="84"/>
    <x v="78"/>
    <d v="2025-10-09T00:00:00"/>
    <s v="BH2361033"/>
    <m/>
    <m/>
    <s v="TTMFARM - Sảnh Park 5 Times City"/>
    <n v="609478"/>
    <n v="0"/>
    <n v="48758"/>
    <n v="658236"/>
    <s v="Bán hàng"/>
    <m/>
    <m/>
    <n v="0"/>
    <n v="658236"/>
    <n v="0"/>
    <n v="658236"/>
    <d v="2025-10-09T00:00:00"/>
    <m/>
    <d v="2025-10-09T00:00:00"/>
    <n v="0"/>
    <m/>
    <s v=""/>
    <s v=""/>
    <d v="2025-10-09T00:00:00"/>
    <d v="1899-12-30T00:00:00"/>
    <m/>
    <m/>
    <x v="80"/>
    <x v="79"/>
  </r>
  <r>
    <x v="91"/>
    <x v="78"/>
    <d v="2025-10-09T00:00:00"/>
    <s v="BH2361032"/>
    <m/>
    <m/>
    <s v="TTMFARM - G 378 Minh Khai"/>
    <n v="537624"/>
    <n v="0"/>
    <n v="43010"/>
    <n v="580634"/>
    <s v="Bán hàng"/>
    <m/>
    <m/>
    <n v="0"/>
    <n v="580634"/>
    <n v="0"/>
    <n v="580634"/>
    <d v="2025-10-09T00:00:00"/>
    <m/>
    <d v="2025-10-09T00:00:00"/>
    <n v="0"/>
    <m/>
    <s v=""/>
    <s v=""/>
    <d v="2025-10-09T00:00:00"/>
    <d v="1899-12-30T00:00:00"/>
    <m/>
    <m/>
    <x v="80"/>
    <x v="79"/>
  </r>
  <r>
    <x v="85"/>
    <x v="78"/>
    <d v="2025-10-09T00:00:00"/>
    <s v="BH2361031"/>
    <m/>
    <m/>
    <s v="TTMFARM - Sảnh C 423 Minh Khai"/>
    <n v="537624"/>
    <n v="0"/>
    <n v="43010"/>
    <n v="580634"/>
    <s v="Bán hàng"/>
    <m/>
    <m/>
    <n v="0"/>
    <n v="580634"/>
    <n v="0"/>
    <n v="580634"/>
    <d v="2025-10-09T00:00:00"/>
    <m/>
    <d v="2025-10-09T00:00:00"/>
    <n v="0"/>
    <m/>
    <s v=""/>
    <s v=""/>
    <d v="2025-10-09T00:00:00"/>
    <d v="1899-12-30T00:00:00"/>
    <m/>
    <m/>
    <x v="80"/>
    <x v="79"/>
  </r>
  <r>
    <x v="90"/>
    <x v="78"/>
    <d v="2025-10-29T00:00:00"/>
    <s v="BH2365040"/>
    <m/>
    <m/>
    <s v="TTMFARM - Tòa T2 Times City"/>
    <n v="653963"/>
    <n v="0"/>
    <n v="52317"/>
    <n v="706280"/>
    <s v="Bán hàng"/>
    <m/>
    <m/>
    <n v="0"/>
    <n v="706280"/>
    <n v="0"/>
    <n v="706280"/>
    <d v="2025-10-29T00:00:00"/>
    <m/>
    <d v="2025-10-29T00:00:00"/>
    <n v="0"/>
    <m/>
    <s v=""/>
    <s v=""/>
    <d v="2025-10-29T00:00:00"/>
    <d v="1899-12-30T00:00:00"/>
    <m/>
    <m/>
    <x v="80"/>
    <x v="79"/>
  </r>
  <r>
    <x v="86"/>
    <x v="78"/>
    <d v="2025-10-29T00:00:00"/>
    <s v="BH2365039"/>
    <m/>
    <m/>
    <s v="TTMFARM - Sảnh Park 2 Times City"/>
    <n v="927767"/>
    <n v="0"/>
    <n v="74221"/>
    <n v="1001988"/>
    <s v="Bán hàng"/>
    <m/>
    <m/>
    <n v="0"/>
    <n v="1001988"/>
    <n v="0"/>
    <n v="1001988"/>
    <d v="2025-10-29T00:00:00"/>
    <m/>
    <d v="2025-10-29T00:00:00"/>
    <n v="0"/>
    <m/>
    <s v=""/>
    <s v=""/>
    <d v="2025-10-29T00:00:00"/>
    <d v="1899-12-30T00:00:00"/>
    <m/>
    <m/>
    <x v="80"/>
    <x v="79"/>
  </r>
  <r>
    <x v="88"/>
    <x v="78"/>
    <d v="2025-10-29T00:00:00"/>
    <s v="BH2365036"/>
    <m/>
    <m/>
    <s v="TTMFARM - Tòa T3 Times City"/>
    <n v="1255792"/>
    <n v="0"/>
    <n v="100463"/>
    <n v="1356255"/>
    <s v="Bán hàng"/>
    <m/>
    <m/>
    <n v="0"/>
    <n v="1356255"/>
    <n v="0"/>
    <n v="1356255"/>
    <d v="2025-10-29T00:00:00"/>
    <m/>
    <d v="2025-10-29T00:00:00"/>
    <n v="0"/>
    <m/>
    <s v=""/>
    <s v=""/>
    <d v="2025-10-29T00:00:00"/>
    <d v="1899-12-30T00:00:00"/>
    <m/>
    <m/>
    <x v="80"/>
    <x v="79"/>
  </r>
  <r>
    <x v="82"/>
    <x v="78"/>
    <d v="2025-10-18T00:00:00"/>
    <m/>
    <m/>
    <m/>
    <s v="Hàng trả tháng 10 chưa cập nhật"/>
    <m/>
    <n v="0"/>
    <n v="0"/>
    <n v="1069669"/>
    <s v="Hàng trả"/>
    <m/>
    <m/>
    <n v="0"/>
    <n v="-1069669"/>
    <n v="0"/>
    <n v="-1069669"/>
    <d v="2025-10-18T00:00:00"/>
    <m/>
    <d v="2025-10-18T00:00:00"/>
    <n v="0"/>
    <m/>
    <s v=""/>
    <s v=""/>
    <d v="2025-10-18T00:00:00"/>
    <d v="1899-12-30T00:00:00"/>
    <m/>
    <m/>
    <x v="80"/>
    <x v="79"/>
  </r>
  <r>
    <x v="82"/>
    <x v="78"/>
    <d v="2025-10-30T00:00:00"/>
    <m/>
    <m/>
    <m/>
    <s v="Hàng trả tháng 10 chưa cập nhật"/>
    <m/>
    <n v="0"/>
    <n v="0"/>
    <n v="119939"/>
    <s v="Hàng trả"/>
    <m/>
    <m/>
    <n v="0"/>
    <n v="-119939"/>
    <n v="0"/>
    <n v="-119939"/>
    <d v="2025-10-30T00:00:00"/>
    <m/>
    <d v="2025-10-30T00:00:00"/>
    <n v="0"/>
    <m/>
    <s v=""/>
    <s v=""/>
    <d v="2025-10-30T00:00:00"/>
    <d v="1899-12-30T00:00:00"/>
    <m/>
    <m/>
    <x v="80"/>
    <x v="79"/>
  </r>
  <r>
    <x v="82"/>
    <x v="78"/>
    <d v="2025-10-30T00:00:00"/>
    <m/>
    <m/>
    <m/>
    <s v="Hàng trả tháng 10 chưa cập nhật"/>
    <m/>
    <n v="0"/>
    <n v="0"/>
    <n v="239885"/>
    <s v="Hàng trả"/>
    <m/>
    <m/>
    <n v="0"/>
    <n v="-239885"/>
    <n v="0"/>
    <n v="-239885"/>
    <d v="2025-10-30T00:00:00"/>
    <m/>
    <d v="2025-10-30T00:00:00"/>
    <n v="0"/>
    <m/>
    <s v=""/>
    <s v=""/>
    <d v="2025-10-30T00:00:00"/>
    <d v="1899-12-30T00:00:00"/>
    <m/>
    <m/>
    <x v="80"/>
    <x v="79"/>
  </r>
  <r>
    <x v="82"/>
    <x v="78"/>
    <d v="2025-10-01T00:00:00"/>
    <m/>
    <m/>
    <m/>
    <s v="Hàng trả tháng 10 chưa cập nhật"/>
    <m/>
    <n v="0"/>
    <n v="0"/>
    <n v="412309"/>
    <s v="Hàng trả"/>
    <m/>
    <m/>
    <n v="0"/>
    <n v="-412309"/>
    <n v="0"/>
    <n v="-412309"/>
    <d v="2025-10-01T00:00:00"/>
    <m/>
    <d v="2025-10-01T00:00:00"/>
    <n v="0"/>
    <m/>
    <s v=""/>
    <s v=""/>
    <d v="2025-10-01T00:00:00"/>
    <d v="1899-12-30T00:00:00"/>
    <m/>
    <m/>
    <x v="80"/>
    <x v="79"/>
  </r>
  <r>
    <x v="82"/>
    <x v="78"/>
    <d v="2025-10-02T00:00:00"/>
    <m/>
    <m/>
    <m/>
    <s v="Hàng trả tháng 10 chưa cập nhật"/>
    <m/>
    <n v="0"/>
    <n v="0"/>
    <n v="327839"/>
    <s v="Hàng trả"/>
    <m/>
    <m/>
    <n v="0"/>
    <n v="-327839"/>
    <n v="0"/>
    <n v="-327839"/>
    <d v="2025-10-02T00:00:00"/>
    <m/>
    <d v="2025-10-02T00:00:00"/>
    <n v="0"/>
    <m/>
    <s v=""/>
    <s v=""/>
    <d v="2025-10-02T00:00:00"/>
    <d v="1899-12-30T00:00:00"/>
    <m/>
    <m/>
    <x v="80"/>
    <x v="79"/>
  </r>
  <r>
    <x v="92"/>
    <x v="79"/>
    <m/>
    <m/>
    <m/>
    <m/>
    <s v="OPN"/>
    <m/>
    <m/>
    <m/>
    <n v="7396439"/>
    <s v="Tồn đầu kỳ"/>
    <d v="2025-05-10T00:00:00"/>
    <s v="PT2505/0029"/>
    <n v="7396439"/>
    <n v="0"/>
    <n v="6157134"/>
    <n v="1239305"/>
    <d v="1899-12-30T00:00:00"/>
    <m/>
    <d v="1899-12-30T00:00:00"/>
    <n v="0"/>
    <m/>
    <s v=""/>
    <s v=""/>
    <d v="1899-12-30T00:00:00"/>
    <d v="2025-05-10T00:00:00"/>
    <m/>
    <m/>
    <x v="81"/>
    <x v="80"/>
  </r>
  <r>
    <x v="92"/>
    <x v="79"/>
    <d v="2025-01-03T00:00:00"/>
    <s v="BH2319543"/>
    <m/>
    <m/>
    <s v="Ecomart chung cư GELEXIA, 885 Tam Trinh"/>
    <n v="1905376"/>
    <n v="133376"/>
    <n v="141760"/>
    <n v="1913760"/>
    <s v="Bán hàng"/>
    <d v="2025-05-10T00:00:00"/>
    <s v="PT2505/0029"/>
    <n v="0"/>
    <n v="1913760"/>
    <n v="1913760"/>
    <n v="0"/>
    <d v="2025-01-03T00:00:00"/>
    <m/>
    <d v="2025-01-03T00:00:00"/>
    <n v="0"/>
    <m/>
    <s v=""/>
    <s v="Đã thanh toán"/>
    <d v="2025-01-03T00:00:00"/>
    <d v="2025-05-10T00:00:00"/>
    <m/>
    <m/>
    <x v="81"/>
    <x v="80"/>
  </r>
  <r>
    <x v="92"/>
    <x v="79"/>
    <d v="2025-01-03T00:00:00"/>
    <s v="BH2319576"/>
    <m/>
    <m/>
    <s v="Ecomart Tầng 1 Sảnh G5 CC Five Star Kim Giang, Thanh Xuân"/>
    <n v="1350273"/>
    <n v="94519"/>
    <n v="100460"/>
    <n v="1356214"/>
    <s v="Bán hàng"/>
    <d v="2025-05-10T00:00:00"/>
    <s v="PT2505/0029"/>
    <n v="0"/>
    <n v="1356214"/>
    <n v="1356214"/>
    <n v="0"/>
    <d v="2025-01-03T00:00:00"/>
    <m/>
    <d v="2025-01-03T00:00:00"/>
    <n v="0"/>
    <m/>
    <s v=""/>
    <s v="Đã thanh toán"/>
    <d v="2025-01-03T00:00:00"/>
    <d v="2025-05-10T00:00:00"/>
    <m/>
    <m/>
    <x v="81"/>
    <x v="80"/>
  </r>
  <r>
    <x v="92"/>
    <x v="79"/>
    <d v="2025-01-04T00:00:00"/>
    <s v="HBTL2311/4273"/>
    <d v="2025-01-04T00:00:00"/>
    <m/>
    <s v="Hàng Trả - Ecomart Tầng 1 Sảnh G5 CC Five Star Kim Giang, Thanh Xuân - Unit0011"/>
    <n v="0"/>
    <n v="0"/>
    <n v="0"/>
    <n v="73754"/>
    <s v="Hàng trả"/>
    <d v="2025-05-10T00:00:00"/>
    <s v="PT2505/0029"/>
    <n v="0"/>
    <n v="-73754"/>
    <n v="-73754"/>
    <n v="0"/>
    <d v="2025-01-04T00:00:00"/>
    <m/>
    <d v="2025-01-04T00:00:00"/>
    <n v="0"/>
    <m/>
    <s v=""/>
    <s v="Đã thanh toán"/>
    <d v="2025-01-04T00:00:00"/>
    <d v="2025-05-10T00:00:00"/>
    <m/>
    <m/>
    <x v="81"/>
    <x v="80"/>
  </r>
  <r>
    <x v="92"/>
    <x v="79"/>
    <d v="2025-01-08T00:00:00"/>
    <s v="BH2319699"/>
    <m/>
    <m/>
    <s v="Ecomart Lê Đức Thọ"/>
    <n v="444232"/>
    <n v="31096"/>
    <n v="33051"/>
    <n v="446187"/>
    <s v="Bán hàng"/>
    <d v="2025-05-10T00:00:00"/>
    <s v="PT2505/0029"/>
    <n v="0"/>
    <n v="446187"/>
    <n v="446187"/>
    <n v="0"/>
    <d v="2025-01-08T00:00:00"/>
    <m/>
    <d v="2025-01-08T00:00:00"/>
    <n v="0"/>
    <m/>
    <s v=""/>
    <s v="Đã thanh toán"/>
    <d v="2025-01-08T00:00:00"/>
    <d v="2025-05-10T00:00:00"/>
    <m/>
    <m/>
    <x v="81"/>
    <x v="80"/>
  </r>
  <r>
    <x v="92"/>
    <x v="79"/>
    <d v="2025-01-10T00:00:00"/>
    <s v="BH2319802"/>
    <m/>
    <m/>
    <s v="Ecomart Lê Đức Thọ ( GIAO SỚM ĐỂ KHÁCH MUA VỀ QUÊ)"/>
    <n v="1110580"/>
    <n v="77741"/>
    <n v="82627"/>
    <n v="1115466"/>
    <s v="Bán hàng"/>
    <d v="2025-05-10T00:00:00"/>
    <s v="PT2505/0029"/>
    <n v="0"/>
    <n v="1115466"/>
    <n v="1115466"/>
    <n v="0"/>
    <d v="2025-01-10T00:00:00"/>
    <m/>
    <d v="2025-01-10T00:00:00"/>
    <n v="0"/>
    <m/>
    <s v=""/>
    <s v="Đã thanh toán"/>
    <d v="2025-01-10T00:00:00"/>
    <d v="2025-05-10T00:00:00"/>
    <m/>
    <m/>
    <x v="81"/>
    <x v="80"/>
  </r>
  <r>
    <x v="92"/>
    <x v="79"/>
    <d v="2025-01-23T00:00:00"/>
    <s v="BH2320396"/>
    <m/>
    <m/>
    <s v="Bán Hàng Eco Mart SA3 Vin Smart City ( UNIT) ,  CK CỐ ĐỊNH 7%"/>
    <n v="3559775"/>
    <n v="249184"/>
    <n v="264847"/>
    <n v="3575438"/>
    <s v="Bán hàng"/>
    <d v="2025-05-10T00:00:00"/>
    <s v="PT2505/0029"/>
    <n v="0"/>
    <n v="3575438"/>
    <n v="3575438"/>
    <n v="0"/>
    <d v="2025-01-23T00:00:00"/>
    <m/>
    <d v="2025-01-23T00:00:00"/>
    <n v="0"/>
    <m/>
    <s v=""/>
    <s v="Đã thanh toán"/>
    <d v="2025-01-23T00:00:00"/>
    <d v="2025-05-10T00:00:00"/>
    <m/>
    <m/>
    <x v="81"/>
    <x v="80"/>
  </r>
  <r>
    <x v="92"/>
    <x v="79"/>
    <d v="2025-02-06T00:00:00"/>
    <s v="BH2320718"/>
    <m/>
    <m/>
    <s v="Ecomart Tầng 1 Green Park"/>
    <n v="2407330"/>
    <n v="168513"/>
    <n v="179105"/>
    <n v="2417922"/>
    <s v="Bán hàng"/>
    <d v="2025-05-10T00:00:00"/>
    <s v="PT2505/0029"/>
    <n v="0"/>
    <n v="2417922"/>
    <n v="2417922"/>
    <n v="0"/>
    <d v="2025-02-06T00:00:00"/>
    <m/>
    <d v="2025-02-06T00:00:00"/>
    <n v="0"/>
    <m/>
    <s v=""/>
    <s v="Đã thanh toán"/>
    <d v="2025-02-06T00:00:00"/>
    <d v="2025-05-10T00:00:00"/>
    <m/>
    <m/>
    <x v="81"/>
    <x v="80"/>
  </r>
  <r>
    <x v="92"/>
    <x v="79"/>
    <d v="2025-02-06T00:00:00"/>
    <s v="HBTL25010179"/>
    <d v="2025-02-06T00:00:00"/>
    <m/>
    <s v="Hàng Trả - Ecomart Tầng 1 Green Park - Unit0003"/>
    <n v="0"/>
    <n v="0"/>
    <n v="0"/>
    <n v="231223"/>
    <s v="Hàng trả"/>
    <d v="2025-05-10T00:00:00"/>
    <s v="PT2505/0029"/>
    <n v="0"/>
    <n v="-231223"/>
    <n v="-231223"/>
    <n v="0"/>
    <d v="2025-02-06T00:00:00"/>
    <m/>
    <d v="2025-02-06T00:00:00"/>
    <n v="0"/>
    <m/>
    <s v=""/>
    <s v="Đã thanh toán"/>
    <d v="2025-02-06T00:00:00"/>
    <d v="2025-05-10T00:00:00"/>
    <m/>
    <m/>
    <x v="81"/>
    <x v="80"/>
  </r>
  <r>
    <x v="92"/>
    <x v="79"/>
    <d v="2025-02-08T00:00:00"/>
    <s v="BH2320785"/>
    <m/>
    <m/>
    <s v="Ecomart An Hưng, Hà Đông"/>
    <n v="1681330"/>
    <n v="117693"/>
    <n v="125091"/>
    <n v="1688728"/>
    <s v="Bán hàng"/>
    <d v="2025-05-10T00:00:00"/>
    <s v="PT2505/0029"/>
    <n v="0"/>
    <n v="1688728"/>
    <n v="1688728"/>
    <n v="0"/>
    <d v="2025-02-08T00:00:00"/>
    <m/>
    <d v="2025-02-08T00:00:00"/>
    <n v="0"/>
    <m/>
    <s v=""/>
    <s v="Đã thanh toán"/>
    <d v="2025-02-08T00:00:00"/>
    <d v="2025-05-10T00:00:00"/>
    <m/>
    <m/>
    <x v="81"/>
    <x v="80"/>
  </r>
  <r>
    <x v="92"/>
    <x v="79"/>
    <d v="2025-02-12T00:00:00"/>
    <s v="BH2320894"/>
    <m/>
    <m/>
    <s v="Ecomart Tầng 1 Green Park"/>
    <n v="922445"/>
    <n v="64571"/>
    <n v="68630"/>
    <n v="926504"/>
    <s v="Bán hàng"/>
    <d v="2025-05-10T00:00:00"/>
    <s v="PT2505/0029"/>
    <n v="0"/>
    <n v="926504"/>
    <n v="926504"/>
    <n v="0"/>
    <d v="2025-02-12T00:00:00"/>
    <m/>
    <d v="2025-02-12T00:00:00"/>
    <n v="0"/>
    <m/>
    <s v=""/>
    <s v="Đã thanh toán"/>
    <d v="2025-02-12T00:00:00"/>
    <d v="2025-05-10T00:00:00"/>
    <m/>
    <m/>
    <x v="81"/>
    <x v="80"/>
  </r>
  <r>
    <x v="92"/>
    <x v="79"/>
    <d v="2025-02-12T00:00:00"/>
    <s v="BH2320900"/>
    <m/>
    <m/>
    <s v="Ecomart chung cư GELEXIA, 885 Tam Trinh"/>
    <n v="1285841"/>
    <n v="90009"/>
    <n v="95667"/>
    <n v="1291499"/>
    <s v="Bán hàng"/>
    <d v="2025-05-10T00:00:00"/>
    <s v="PT2505/0029"/>
    <n v="0"/>
    <n v="1291499"/>
    <n v="1291499"/>
    <n v="0"/>
    <d v="2025-02-12T00:00:00"/>
    <m/>
    <d v="2025-02-12T00:00:00"/>
    <n v="0"/>
    <m/>
    <s v=""/>
    <s v="Đã thanh toán"/>
    <d v="2025-02-12T00:00:00"/>
    <d v="2025-05-10T00:00:00"/>
    <m/>
    <m/>
    <x v="81"/>
    <x v="80"/>
  </r>
  <r>
    <x v="92"/>
    <x v="79"/>
    <d v="2025-02-12T00:00:00"/>
    <s v="HBTL25010183"/>
    <d v="2025-02-12T00:00:00"/>
    <m/>
    <s v="Hàng Trả - Ecomart chung cư GELEXIA, 885 Tam Trinh - Unit0009"/>
    <n v="0"/>
    <n v="0"/>
    <n v="0"/>
    <n v="594852"/>
    <s v="Hàng trả"/>
    <d v="2025-05-10T00:00:00"/>
    <s v="PT2505/0029"/>
    <n v="0"/>
    <n v="-594852"/>
    <n v="-594852"/>
    <n v="0"/>
    <d v="2025-02-12T00:00:00"/>
    <m/>
    <d v="2025-02-12T00:00:00"/>
    <n v="0"/>
    <m/>
    <s v=""/>
    <s v="Đã thanh toán"/>
    <d v="2025-02-12T00:00:00"/>
    <d v="2025-05-10T00:00:00"/>
    <m/>
    <m/>
    <x v="81"/>
    <x v="80"/>
  </r>
  <r>
    <x v="92"/>
    <x v="79"/>
    <d v="2025-02-15T00:00:00"/>
    <s v="BH2320953"/>
    <m/>
    <m/>
    <s v="Ecomart Tầng 1 Sảnh G5 CC Five Star Kim Giang, Thanh Xuân"/>
    <n v="1243467"/>
    <n v="87043"/>
    <n v="92514"/>
    <n v="1248938"/>
    <s v="Bán hàng"/>
    <d v="2025-05-10T00:00:00"/>
    <s v="PT2505/0029"/>
    <n v="0"/>
    <n v="1248938"/>
    <n v="1248938"/>
    <n v="0"/>
    <d v="2025-02-15T00:00:00"/>
    <m/>
    <d v="2025-02-15T00:00:00"/>
    <n v="0"/>
    <m/>
    <s v=""/>
    <s v="Đã thanh toán"/>
    <d v="2025-02-15T00:00:00"/>
    <d v="2025-05-10T00:00:00"/>
    <m/>
    <m/>
    <x v="81"/>
    <x v="80"/>
  </r>
  <r>
    <x v="92"/>
    <x v="79"/>
    <d v="2025-02-15T00:00:00"/>
    <s v="BH2320954"/>
    <m/>
    <m/>
    <s v="Ecomart S2.12 Vinhome Ocean Park"/>
    <n v="1152445"/>
    <n v="80671"/>
    <n v="85742"/>
    <n v="1157516"/>
    <s v="Bán hàng"/>
    <d v="2025-05-10T00:00:00"/>
    <s v="PT2505/0029"/>
    <n v="0"/>
    <n v="1157516"/>
    <n v="1157516"/>
    <n v="0"/>
    <d v="2025-02-15T00:00:00"/>
    <m/>
    <d v="2025-02-15T00:00:00"/>
    <n v="0"/>
    <m/>
    <s v=""/>
    <s v="Đã thanh toán"/>
    <d v="2025-02-15T00:00:00"/>
    <d v="2025-05-10T00:00:00"/>
    <m/>
    <m/>
    <x v="81"/>
    <x v="80"/>
  </r>
  <r>
    <x v="92"/>
    <x v="79"/>
    <d v="2025-02-15T00:00:00"/>
    <s v="HBTL25010255"/>
    <d v="2025-02-15T00:00:00"/>
    <m/>
    <s v="Hàng Trả - Ecomart S2.12 Vinhome Ocean Park - Unit0004"/>
    <n v="0"/>
    <n v="0"/>
    <n v="0"/>
    <n v="424774"/>
    <s v="Hàng trả"/>
    <d v="2025-05-10T00:00:00"/>
    <s v="PT2505/0029"/>
    <n v="0"/>
    <n v="-424774"/>
    <n v="-424774"/>
    <n v="0"/>
    <d v="2025-02-15T00:00:00"/>
    <m/>
    <d v="2025-02-15T00:00:00"/>
    <n v="0"/>
    <m/>
    <s v=""/>
    <s v="Đã thanh toán"/>
    <d v="2025-02-15T00:00:00"/>
    <d v="2025-05-10T00:00:00"/>
    <m/>
    <m/>
    <x v="81"/>
    <x v="80"/>
  </r>
  <r>
    <x v="92"/>
    <x v="79"/>
    <d v="2025-02-15T00:00:00"/>
    <s v="HBTL25010939"/>
    <d v="2025-02-15T00:00:00"/>
    <m/>
    <s v="Hàng trả - Ecomart Lê Đức Thọ - unit0013"/>
    <n v="0"/>
    <n v="0"/>
    <n v="0"/>
    <n v="582057"/>
    <s v="Hàng trả"/>
    <d v="2025-05-10T00:00:00"/>
    <s v="PT2505/0029"/>
    <n v="0"/>
    <n v="-582057"/>
    <n v="-582057"/>
    <n v="0"/>
    <d v="2025-02-15T00:00:00"/>
    <m/>
    <d v="2025-02-15T00:00:00"/>
    <n v="0"/>
    <m/>
    <s v=""/>
    <s v="Đã thanh toán"/>
    <d v="2025-02-15T00:00:00"/>
    <d v="2025-05-10T00:00:00"/>
    <m/>
    <m/>
    <x v="81"/>
    <x v="80"/>
  </r>
  <r>
    <x v="92"/>
    <x v="79"/>
    <d v="2025-02-18T00:00:00"/>
    <s v="BH2321010"/>
    <m/>
    <m/>
    <s v="Ecomart Helios 75 Tam Trinh"/>
    <n v="1237053"/>
    <n v="86594"/>
    <n v="92037"/>
    <n v="1242496"/>
    <s v="Bán hàng"/>
    <d v="2025-05-10T00:00:00"/>
    <s v="PT2505/0029"/>
    <n v="0"/>
    <n v="1242496"/>
    <n v="1242496"/>
    <n v="0"/>
    <d v="2025-02-18T00:00:00"/>
    <m/>
    <d v="2025-02-18T00:00:00"/>
    <n v="0"/>
    <m/>
    <s v=""/>
    <s v="Đã thanh toán"/>
    <d v="2025-02-18T00:00:00"/>
    <d v="2025-05-10T00:00:00"/>
    <m/>
    <m/>
    <x v="81"/>
    <x v="80"/>
  </r>
  <r>
    <x v="92"/>
    <x v="79"/>
    <d v="2025-02-18T00:00:00"/>
    <s v="HBTL25010254"/>
    <d v="2025-02-18T00:00:00"/>
    <m/>
    <s v="Hàng Trả - Ecomart Tầng 1 Sảnh G5 CC Five Star Kim Giang, Thanh Xuân - Unit0011"/>
    <n v="0"/>
    <n v="0"/>
    <n v="0"/>
    <n v="74577"/>
    <s v="Hàng trả"/>
    <d v="2025-05-10T00:00:00"/>
    <s v="PT2505/0029"/>
    <n v="0"/>
    <n v="-74577"/>
    <n v="-74577"/>
    <n v="0"/>
    <d v="2025-02-18T00:00:00"/>
    <m/>
    <d v="2025-02-18T00:00:00"/>
    <n v="0"/>
    <m/>
    <s v=""/>
    <s v="Đã thanh toán"/>
    <d v="2025-02-18T00:00:00"/>
    <d v="2025-05-10T00:00:00"/>
    <m/>
    <m/>
    <x v="81"/>
    <x v="80"/>
  </r>
  <r>
    <x v="92"/>
    <x v="79"/>
    <d v="2025-02-20T00:00:00"/>
    <s v="BH2321094"/>
    <m/>
    <m/>
    <s v="Ecomart Lê Đức Thọ"/>
    <n v="618036"/>
    <n v="43263"/>
    <n v="45982"/>
    <n v="620755"/>
    <s v="Bán hàng"/>
    <d v="2025-05-10T00:00:00"/>
    <s v="PT2505/0029"/>
    <n v="0"/>
    <n v="620755"/>
    <n v="620755"/>
    <n v="0"/>
    <d v="2025-02-20T00:00:00"/>
    <m/>
    <d v="2025-02-20T00:00:00"/>
    <n v="0"/>
    <m/>
    <s v=""/>
    <s v="Đã thanh toán"/>
    <d v="2025-02-20T00:00:00"/>
    <d v="2025-05-10T00:00:00"/>
    <m/>
    <m/>
    <x v="81"/>
    <x v="80"/>
  </r>
  <r>
    <x v="92"/>
    <x v="79"/>
    <d v="2025-02-24T00:00:00"/>
    <s v="BH2321133"/>
    <m/>
    <m/>
    <s v="Ecomart chung cư GELEXIA, 885 Tam Trinh"/>
    <n v="797784"/>
    <n v="55845"/>
    <n v="59355"/>
    <n v="801294"/>
    <s v="Bán hàng"/>
    <d v="2025-05-10T00:00:00"/>
    <s v="PT2505/0029"/>
    <n v="0"/>
    <n v="801294"/>
    <n v="801294"/>
    <n v="0"/>
    <d v="2025-02-24T00:00:00"/>
    <m/>
    <d v="2025-02-24T00:00:00"/>
    <n v="0"/>
    <m/>
    <s v=""/>
    <s v="Đã thanh toán"/>
    <d v="2025-02-24T00:00:00"/>
    <d v="2025-05-10T00:00:00"/>
    <m/>
    <m/>
    <x v="81"/>
    <x v="80"/>
  </r>
  <r>
    <x v="92"/>
    <x v="79"/>
    <d v="2025-02-25T00:00:00"/>
    <s v="BH2321168"/>
    <m/>
    <m/>
    <s v="Ecomart Tầng 1 chung cư Ecolife Tây Hồ"/>
    <n v="709842"/>
    <n v="49689"/>
    <n v="52812"/>
    <n v="712965"/>
    <s v="Bán hàng"/>
    <d v="2025-05-10T00:00:00"/>
    <s v="PT2505/0029"/>
    <n v="0"/>
    <n v="712965"/>
    <n v="712965"/>
    <n v="0"/>
    <d v="2025-02-25T00:00:00"/>
    <m/>
    <d v="2025-02-25T00:00:00"/>
    <n v="0"/>
    <m/>
    <s v=""/>
    <s v="Đã thanh toán"/>
    <d v="2025-02-25T00:00:00"/>
    <d v="2025-05-10T00:00:00"/>
    <m/>
    <m/>
    <x v="81"/>
    <x v="80"/>
  </r>
  <r>
    <x v="92"/>
    <x v="79"/>
    <d v="2025-02-25T00:00:00"/>
    <s v="BH2321169"/>
    <m/>
    <m/>
    <s v="Ecomart Tầng 1 chưng cư Park Home"/>
    <n v="820909"/>
    <n v="57464"/>
    <n v="61076"/>
    <n v="824521"/>
    <s v="Bán hàng"/>
    <d v="2025-05-10T00:00:00"/>
    <s v="PT2505/0029"/>
    <n v="0"/>
    <n v="824521"/>
    <n v="824521"/>
    <n v="0"/>
    <d v="2025-02-25T00:00:00"/>
    <m/>
    <d v="2025-02-25T00:00:00"/>
    <n v="0"/>
    <m/>
    <s v=""/>
    <s v="Đã thanh toán"/>
    <d v="2025-02-25T00:00:00"/>
    <d v="2025-05-10T00:00:00"/>
    <m/>
    <m/>
    <x v="81"/>
    <x v="80"/>
  </r>
  <r>
    <x v="92"/>
    <x v="79"/>
    <d v="2025-02-26T00:00:00"/>
    <s v="HBTL25010518"/>
    <d v="2025-02-26T00:00:00"/>
    <m/>
    <s v="Hàng Trả - Ecomart Tầng 1 chung cư Ecolife Tây Hồ - Unit0010"/>
    <n v="0"/>
    <n v="0"/>
    <n v="0"/>
    <n v="606706"/>
    <s v="Hàng trả"/>
    <d v="2025-05-10T00:00:00"/>
    <s v="PT2505/0029"/>
    <n v="0"/>
    <n v="-606706"/>
    <n v="-606706"/>
    <n v="0"/>
    <d v="2025-02-26T00:00:00"/>
    <m/>
    <d v="2025-02-26T00:00:00"/>
    <n v="0"/>
    <m/>
    <s v=""/>
    <s v="Đã thanh toán"/>
    <d v="2025-02-26T00:00:00"/>
    <d v="2025-05-10T00:00:00"/>
    <m/>
    <m/>
    <x v="81"/>
    <x v="80"/>
  </r>
  <r>
    <x v="92"/>
    <x v="79"/>
    <d v="2025-02-26T00:00:00"/>
    <s v="HBTL25010521"/>
    <d v="2025-02-26T00:00:00"/>
    <m/>
    <s v="Hàng Trả - Ecomart Tầng 1 chưng cư Park Home - Unit0007"/>
    <n v="0"/>
    <n v="0"/>
    <n v="0"/>
    <n v="390614"/>
    <s v="Hàng trả"/>
    <d v="2025-05-10T00:00:00"/>
    <s v="PT2505/0029"/>
    <n v="0"/>
    <n v="-390614"/>
    <n v="-390614"/>
    <n v="0"/>
    <d v="2025-02-26T00:00:00"/>
    <m/>
    <d v="2025-02-26T00:00:00"/>
    <n v="0"/>
    <m/>
    <s v=""/>
    <s v="Đã thanh toán"/>
    <d v="2025-02-26T00:00:00"/>
    <d v="2025-05-10T00:00:00"/>
    <m/>
    <m/>
    <x v="81"/>
    <x v="80"/>
  </r>
  <r>
    <x v="92"/>
    <x v="79"/>
    <d v="2025-03-01T00:00:00"/>
    <s v="BH2321274"/>
    <m/>
    <m/>
    <s v="Ecomart Helios 75 Tam Trinh"/>
    <n v="1162710"/>
    <n v="81390"/>
    <n v="86506"/>
    <n v="1167826"/>
    <s v="Bán hàng"/>
    <d v="2025-07-07T00:00:00"/>
    <s v="PT/C6-0008"/>
    <n v="0"/>
    <n v="1167826"/>
    <n v="1167826"/>
    <n v="0"/>
    <d v="2025-03-01T00:00:00"/>
    <m/>
    <d v="2025-03-01T00:00:00"/>
    <n v="0"/>
    <m/>
    <s v=""/>
    <s v="Đã thanh toán"/>
    <d v="2025-03-01T00:00:00"/>
    <d v="2025-07-07T00:00:00"/>
    <m/>
    <m/>
    <x v="81"/>
    <x v="80"/>
  </r>
  <r>
    <x v="92"/>
    <x v="79"/>
    <d v="2025-03-03T00:00:00"/>
    <s v="BH2321323"/>
    <m/>
    <m/>
    <s v="Ecomart An Hưng, Hà Đông"/>
    <n v="1106753"/>
    <n v="77473"/>
    <n v="82342"/>
    <n v="1111622"/>
    <s v="Bán hàng"/>
    <d v="2025-07-07T00:00:00"/>
    <s v="PT/C6-0008"/>
    <n v="0"/>
    <n v="1111622"/>
    <n v="1111622"/>
    <n v="0"/>
    <d v="2025-03-03T00:00:00"/>
    <m/>
    <d v="2025-03-03T00:00:00"/>
    <n v="0"/>
    <m/>
    <s v=""/>
    <s v="Đã thanh toán"/>
    <d v="2025-03-03T00:00:00"/>
    <d v="2025-07-07T00:00:00"/>
    <m/>
    <m/>
    <x v="81"/>
    <x v="80"/>
  </r>
  <r>
    <x v="92"/>
    <x v="79"/>
    <d v="2025-03-03T00:00:00"/>
    <s v="HBTL25010556"/>
    <d v="2025-03-03T00:00:00"/>
    <m/>
    <s v="Hàng Trả - Ecomart An Hưng, Hà Đông - Unit0012"/>
    <n v="0"/>
    <n v="0"/>
    <n v="0"/>
    <n v="100805"/>
    <s v="Hàng trả"/>
    <d v="2025-07-07T00:00:00"/>
    <s v="PT/C6-0008"/>
    <n v="0"/>
    <n v="-100805"/>
    <n v="-100805"/>
    <n v="0"/>
    <d v="2025-03-03T00:00:00"/>
    <m/>
    <d v="2025-03-03T00:00:00"/>
    <n v="0"/>
    <m/>
    <s v=""/>
    <s v="Đã thanh toán"/>
    <d v="2025-03-03T00:00:00"/>
    <d v="2025-07-07T00:00:00"/>
    <m/>
    <m/>
    <x v="81"/>
    <x v="80"/>
  </r>
  <r>
    <x v="92"/>
    <x v="79"/>
    <d v="2025-03-03T00:00:00"/>
    <s v="HBTL25010561"/>
    <d v="2025-03-03T00:00:00"/>
    <m/>
    <s v="Hàng Trả - Ecomart An Hưng, Hà Đông - Unit0012"/>
    <n v="0"/>
    <n v="0"/>
    <n v="0"/>
    <n v="639130"/>
    <s v="Hàng trả"/>
    <d v="2025-07-07T00:00:00"/>
    <s v="PT/C6-0008"/>
    <n v="0"/>
    <n v="-639130"/>
    <n v="-639130"/>
    <n v="0"/>
    <d v="2025-03-03T00:00:00"/>
    <m/>
    <d v="2025-03-03T00:00:00"/>
    <n v="0"/>
    <m/>
    <s v=""/>
    <s v="Đã thanh toán"/>
    <d v="2025-03-03T00:00:00"/>
    <d v="2025-07-07T00:00:00"/>
    <m/>
    <m/>
    <x v="81"/>
    <x v="80"/>
  </r>
  <r>
    <x v="92"/>
    <x v="79"/>
    <d v="2025-03-05T00:00:00"/>
    <s v="BH2321422"/>
    <m/>
    <m/>
    <s v="Ecomart chung cư OSAKA"/>
    <n v="1444398"/>
    <n v="101108"/>
    <n v="107463"/>
    <n v="1450753"/>
    <s v="Bán hàng"/>
    <d v="2025-07-07T00:00:00"/>
    <s v="PT/C6-0008"/>
    <n v="0"/>
    <n v="1450753"/>
    <n v="1450753"/>
    <n v="0"/>
    <d v="2025-03-05T00:00:00"/>
    <m/>
    <d v="2025-03-05T00:00:00"/>
    <n v="0"/>
    <m/>
    <s v=""/>
    <s v="Đã thanh toán"/>
    <d v="2025-03-05T00:00:00"/>
    <d v="2025-07-07T00:00:00"/>
    <m/>
    <m/>
    <x v="81"/>
    <x v="80"/>
  </r>
  <r>
    <x v="92"/>
    <x v="79"/>
    <d v="2025-03-05T00:00:00"/>
    <s v="HBTL25010557"/>
    <d v="2025-03-05T00:00:00"/>
    <m/>
    <s v="Hàng Trả - Ecomart chung cư OSAKA - Unit0002"/>
    <n v="0"/>
    <n v="0"/>
    <n v="0"/>
    <n v="106243"/>
    <s v="Hàng trả"/>
    <d v="2025-07-07T00:00:00"/>
    <s v="PT/C6-0008"/>
    <n v="0"/>
    <n v="-106243"/>
    <n v="-106243"/>
    <n v="0"/>
    <d v="2025-03-05T00:00:00"/>
    <m/>
    <d v="2025-03-05T00:00:00"/>
    <n v="0"/>
    <m/>
    <s v=""/>
    <s v="Đã thanh toán"/>
    <d v="2025-03-05T00:00:00"/>
    <d v="2025-07-07T00:00:00"/>
    <m/>
    <m/>
    <x v="81"/>
    <x v="80"/>
  </r>
  <r>
    <x v="92"/>
    <x v="79"/>
    <d v="2025-03-07T00:00:00"/>
    <s v="BH2321450"/>
    <m/>
    <m/>
    <s v="Ecomart Tầng 1 chung cư Ecolife Tây Hồ"/>
    <n v="1266363"/>
    <n v="88645"/>
    <n v="94217"/>
    <n v="1271935"/>
    <s v="Bán hàng"/>
    <d v="2025-07-07T00:00:00"/>
    <s v="PT/C6-0008"/>
    <n v="0"/>
    <n v="1271935"/>
    <n v="1271935"/>
    <n v="0"/>
    <d v="2025-03-07T00:00:00"/>
    <m/>
    <d v="2025-03-07T00:00:00"/>
    <n v="0"/>
    <m/>
    <s v=""/>
    <s v="Đã thanh toán"/>
    <d v="2025-03-07T00:00:00"/>
    <d v="2025-07-07T00:00:00"/>
    <m/>
    <m/>
    <x v="81"/>
    <x v="80"/>
  </r>
  <r>
    <x v="92"/>
    <x v="79"/>
    <d v="2025-03-08T00:00:00"/>
    <s v="BH2321485"/>
    <m/>
    <m/>
    <s v="Ecomart S2.12 Vinhome Ocean Park"/>
    <n v="574400"/>
    <n v="40208"/>
    <n v="42735"/>
    <n v="576927"/>
    <s v="Bán hàng"/>
    <d v="2025-07-07T00:00:00"/>
    <s v="PT/C6-0008"/>
    <n v="0"/>
    <n v="576927"/>
    <n v="576927"/>
    <n v="0"/>
    <d v="2025-03-08T00:00:00"/>
    <m/>
    <d v="2025-03-08T00:00:00"/>
    <n v="0"/>
    <m/>
    <s v=""/>
    <s v="Đã thanh toán"/>
    <d v="2025-03-08T00:00:00"/>
    <d v="2025-07-07T00:00:00"/>
    <m/>
    <m/>
    <x v="81"/>
    <x v="80"/>
  </r>
  <r>
    <x v="92"/>
    <x v="79"/>
    <d v="2025-03-10T00:00:00"/>
    <s v="BH2321549"/>
    <m/>
    <m/>
    <s v="Eco Mart SA3 Vin Smart City, Nam Từ Liêm, thành phố Hà Nội"/>
    <n v="694193"/>
    <n v="48594"/>
    <n v="51648"/>
    <n v="697247"/>
    <s v="Bán hàng"/>
    <d v="2025-07-07T00:00:00"/>
    <s v="PT/C6-0008"/>
    <n v="0"/>
    <n v="697247"/>
    <n v="697247"/>
    <n v="0"/>
    <d v="2025-03-10T00:00:00"/>
    <m/>
    <d v="2025-03-10T00:00:00"/>
    <n v="0"/>
    <m/>
    <s v=""/>
    <s v="Đã thanh toán"/>
    <d v="2025-03-10T00:00:00"/>
    <d v="2025-07-07T00:00:00"/>
    <m/>
    <m/>
    <x v="81"/>
    <x v="80"/>
  </r>
  <r>
    <x v="92"/>
    <x v="79"/>
    <d v="2025-03-10T00:00:00"/>
    <s v="HBTL25010578"/>
    <d v="2025-03-10T00:00:00"/>
    <m/>
    <s v="Hàng Trả - Eco Mart SA3 Vin Smart City ( UNIT) - KL00170"/>
    <n v="0"/>
    <n v="0"/>
    <n v="0"/>
    <n v="259878"/>
    <s v="Hàng trả"/>
    <d v="2025-07-07T00:00:00"/>
    <s v="PT/C6-0008"/>
    <n v="0"/>
    <n v="-259878"/>
    <n v="-259878"/>
    <n v="0"/>
    <d v="2025-03-10T00:00:00"/>
    <m/>
    <d v="2025-03-10T00:00:00"/>
    <n v="0"/>
    <m/>
    <s v=""/>
    <s v="Đã thanh toán"/>
    <d v="2025-03-10T00:00:00"/>
    <d v="2025-07-07T00:00:00"/>
    <m/>
    <m/>
    <x v="81"/>
    <x v="80"/>
  </r>
  <r>
    <x v="92"/>
    <x v="79"/>
    <d v="2025-03-12T00:00:00"/>
    <s v="BH2321608"/>
    <m/>
    <m/>
    <s v="Ecomart Tầng 1, CT3, KĐT nam cường"/>
    <n v="1657215"/>
    <n v="116005"/>
    <n v="123297"/>
    <n v="1664507"/>
    <s v="Bán hàng"/>
    <d v="2025-07-07T00:00:00"/>
    <s v="PT/C6-0008"/>
    <n v="0"/>
    <n v="1664507"/>
    <n v="1664507"/>
    <n v="0"/>
    <d v="2025-03-12T00:00:00"/>
    <m/>
    <d v="2025-03-12T00:00:00"/>
    <n v="0"/>
    <m/>
    <s v=""/>
    <s v="Đã thanh toán"/>
    <d v="2025-03-12T00:00:00"/>
    <d v="2025-07-07T00:00:00"/>
    <m/>
    <m/>
    <x v="81"/>
    <x v="80"/>
  </r>
  <r>
    <x v="92"/>
    <x v="79"/>
    <d v="2025-03-12T00:00:00"/>
    <s v="BH2321626"/>
    <m/>
    <m/>
    <s v="Ecomart Tầng 1 Green Park"/>
    <n v="514017"/>
    <n v="35981"/>
    <n v="38243"/>
    <n v="516279"/>
    <s v="Bán hàng"/>
    <d v="2025-07-07T00:00:00"/>
    <s v="PT/C6-0008"/>
    <n v="0"/>
    <n v="516279"/>
    <n v="516279"/>
    <n v="0"/>
    <d v="2025-03-12T00:00:00"/>
    <m/>
    <d v="2025-03-12T00:00:00"/>
    <n v="0"/>
    <m/>
    <s v=""/>
    <s v="Đã thanh toán"/>
    <d v="2025-03-12T00:00:00"/>
    <d v="2025-07-07T00:00:00"/>
    <m/>
    <m/>
    <x v="81"/>
    <x v="80"/>
  </r>
  <r>
    <x v="92"/>
    <x v="79"/>
    <d v="2025-03-12T00:00:00"/>
    <s v="HBTL25010570"/>
    <d v="2025-03-12T00:00:00"/>
    <m/>
    <s v="Hàng Trả - Ecomart Tầng 1, CT3, KĐT nam cường - Unit0008"/>
    <n v="0"/>
    <n v="0"/>
    <n v="0"/>
    <n v="292367"/>
    <s v="Hàng trả"/>
    <d v="2025-07-07T00:00:00"/>
    <s v="PT/C6-0008"/>
    <n v="0"/>
    <n v="-292367"/>
    <n v="-292367"/>
    <n v="0"/>
    <d v="2025-03-12T00:00:00"/>
    <m/>
    <d v="2025-03-12T00:00:00"/>
    <n v="0"/>
    <m/>
    <s v=""/>
    <s v="Đã thanh toán"/>
    <d v="2025-03-12T00:00:00"/>
    <d v="2025-07-07T00:00:00"/>
    <m/>
    <m/>
    <x v="81"/>
    <x v="80"/>
  </r>
  <r>
    <x v="92"/>
    <x v="79"/>
    <d v="2025-03-12T00:00:00"/>
    <s v="HBTL25010922"/>
    <d v="2025-03-12T00:00:00"/>
    <m/>
    <s v="Hàng Trả - Ecomart Tầng 1 Green Park - Unit0003"/>
    <n v="0"/>
    <n v="0"/>
    <n v="0"/>
    <n v="437520"/>
    <s v="Hàng trả"/>
    <d v="2025-07-07T00:00:00"/>
    <s v="PT/C6-0008"/>
    <n v="0"/>
    <n v="-437520"/>
    <n v="-437520"/>
    <n v="0"/>
    <d v="2025-03-12T00:00:00"/>
    <m/>
    <d v="2025-03-12T00:00:00"/>
    <n v="0"/>
    <m/>
    <s v=""/>
    <s v="Đã thanh toán"/>
    <d v="2025-03-12T00:00:00"/>
    <d v="2025-07-07T00:00:00"/>
    <m/>
    <m/>
    <x v="81"/>
    <x v="80"/>
  </r>
  <r>
    <x v="92"/>
    <x v="79"/>
    <d v="2025-03-13T00:00:00"/>
    <s v="HBTL25010571"/>
    <d v="2025-03-13T00:00:00"/>
    <m/>
    <s v="Hàng Trả - Ecomart chung cư GELEXIA, 885 Tam Trinh - Unit0009"/>
    <n v="0"/>
    <n v="0"/>
    <n v="0"/>
    <n v="427683"/>
    <s v="Hàng trả"/>
    <d v="2025-07-07T00:00:00"/>
    <s v="PT/C6-0008"/>
    <n v="0"/>
    <n v="-427683"/>
    <n v="-427683"/>
    <n v="0"/>
    <d v="2025-03-13T00:00:00"/>
    <m/>
    <d v="2025-03-13T00:00:00"/>
    <n v="0"/>
    <m/>
    <s v=""/>
    <s v="Đã thanh toán"/>
    <d v="2025-03-13T00:00:00"/>
    <d v="2025-07-07T00:00:00"/>
    <m/>
    <m/>
    <x v="81"/>
    <x v="80"/>
  </r>
  <r>
    <x v="92"/>
    <x v="79"/>
    <d v="2025-03-14T00:00:00"/>
    <s v="BH2321726"/>
    <m/>
    <m/>
    <s v="Ecomart Helios 75 Tam Trinh"/>
    <n v="586146"/>
    <n v="41030"/>
    <n v="43609"/>
    <n v="588725"/>
    <s v="Bán hàng"/>
    <d v="2025-07-07T00:00:00"/>
    <s v="PT/C6-0008"/>
    <n v="0"/>
    <n v="588725"/>
    <n v="588725"/>
    <n v="0"/>
    <d v="2025-03-14T00:00:00"/>
    <m/>
    <d v="2025-03-14T00:00:00"/>
    <n v="0"/>
    <m/>
    <s v=""/>
    <s v="Đã thanh toán"/>
    <d v="2025-03-14T00:00:00"/>
    <d v="2025-07-07T00:00:00"/>
    <m/>
    <m/>
    <x v="81"/>
    <x v="80"/>
  </r>
  <r>
    <x v="92"/>
    <x v="79"/>
    <d v="2025-03-15T00:00:00"/>
    <s v="BH2321768"/>
    <m/>
    <m/>
    <s v="Ecomart S2.12 Vinhome Ocean Park"/>
    <n v="1694439"/>
    <n v="118611"/>
    <n v="126066"/>
    <n v="1701894"/>
    <s v="Bán hàng"/>
    <d v="2025-07-07T00:00:00"/>
    <s v="PT/C6-0008"/>
    <n v="0"/>
    <n v="1701894"/>
    <n v="1701894"/>
    <n v="0"/>
    <d v="2025-03-15T00:00:00"/>
    <m/>
    <d v="2025-03-15T00:00:00"/>
    <n v="0"/>
    <m/>
    <s v=""/>
    <s v="Đã thanh toán"/>
    <d v="2025-03-15T00:00:00"/>
    <d v="2025-07-07T00:00:00"/>
    <m/>
    <m/>
    <x v="81"/>
    <x v="80"/>
  </r>
  <r>
    <x v="92"/>
    <x v="79"/>
    <d v="2025-03-15T00:00:00"/>
    <s v="HBTL25012613"/>
    <d v="2025-03-15T00:00:00"/>
    <m/>
    <s v="Hàng Trả - Ecomart S2.12 Vinhomes Ocean Park"/>
    <n v="0"/>
    <n v="0"/>
    <n v="0"/>
    <n v="138607"/>
    <s v="Hàng trả"/>
    <d v="2025-07-07T00:00:00"/>
    <s v="PT/C6-0008"/>
    <n v="0"/>
    <n v="-138607"/>
    <n v="-138607"/>
    <n v="0"/>
    <d v="2025-03-15T00:00:00"/>
    <m/>
    <d v="2025-03-15T00:00:00"/>
    <n v="0"/>
    <m/>
    <s v=""/>
    <s v="Đã thanh toán"/>
    <d v="2025-03-15T00:00:00"/>
    <d v="2025-07-07T00:00:00"/>
    <m/>
    <m/>
    <x v="81"/>
    <x v="80"/>
  </r>
  <r>
    <x v="92"/>
    <x v="79"/>
    <d v="2025-03-17T00:00:00"/>
    <s v="BH2321816"/>
    <m/>
    <m/>
    <s v="Ecomart Tầng 1 Sảnh G5 CC Five Star Kim Giang, Thanh Xuân"/>
    <n v="2073692"/>
    <n v="145158"/>
    <n v="154283"/>
    <n v="2082817"/>
    <s v="Bán hàng"/>
    <d v="2025-07-07T00:00:00"/>
    <s v="PT/C6-0008"/>
    <n v="0"/>
    <n v="2082817"/>
    <n v="2082817"/>
    <n v="0"/>
    <d v="2025-03-17T00:00:00"/>
    <m/>
    <d v="2025-03-17T00:00:00"/>
    <n v="0"/>
    <m/>
    <s v=""/>
    <s v="Đã thanh toán"/>
    <d v="2025-03-17T00:00:00"/>
    <d v="2025-07-07T00:00:00"/>
    <m/>
    <m/>
    <x v="81"/>
    <x v="80"/>
  </r>
  <r>
    <x v="92"/>
    <x v="79"/>
    <d v="2025-03-17T00:00:00"/>
    <s v="HBTL25010712"/>
    <d v="2025-03-17T00:00:00"/>
    <m/>
    <s v="Hàng Trả - Ecomart Tầng 1 Sảnh G5 CC Five Star Kim Giang, Thanh Xuân - Unit0011"/>
    <n v="0"/>
    <n v="0"/>
    <n v="0"/>
    <n v="175382"/>
    <s v="Hàng trả"/>
    <d v="2025-07-07T00:00:00"/>
    <s v="PT/C6-0008"/>
    <n v="0"/>
    <n v="-175382"/>
    <n v="-175382"/>
    <n v="0"/>
    <d v="2025-03-17T00:00:00"/>
    <m/>
    <d v="2025-03-17T00:00:00"/>
    <n v="0"/>
    <m/>
    <s v=""/>
    <s v="Đã thanh toán"/>
    <d v="2025-03-17T00:00:00"/>
    <d v="2025-07-07T00:00:00"/>
    <m/>
    <m/>
    <x v="81"/>
    <x v="80"/>
  </r>
  <r>
    <x v="92"/>
    <x v="79"/>
    <d v="2025-03-18T00:00:00"/>
    <s v="BH2321853"/>
    <m/>
    <m/>
    <s v="Ecomart An Hưng, Hà Đông"/>
    <n v="788505"/>
    <n v="55195"/>
    <n v="58665"/>
    <n v="791975"/>
    <s v="Bán hàng"/>
    <d v="2025-07-07T00:00:00"/>
    <s v="PT/C6-0008"/>
    <n v="0"/>
    <n v="791975"/>
    <n v="791975"/>
    <n v="0"/>
    <d v="2025-03-18T00:00:00"/>
    <m/>
    <d v="2025-03-18T00:00:00"/>
    <n v="0"/>
    <m/>
    <s v=""/>
    <s v="Đã thanh toán"/>
    <d v="2025-03-18T00:00:00"/>
    <d v="2025-07-07T00:00:00"/>
    <m/>
    <m/>
    <x v="81"/>
    <x v="80"/>
  </r>
  <r>
    <x v="92"/>
    <x v="79"/>
    <d v="2025-03-22T00:00:00"/>
    <s v="BH2321963"/>
    <m/>
    <m/>
    <s v="Ecomart Tầng 1 Green Park"/>
    <n v="588416"/>
    <n v="41189"/>
    <n v="43778"/>
    <n v="591005"/>
    <s v="Bán hàng"/>
    <d v="2025-07-07T00:00:00"/>
    <s v="PT/C6-0008"/>
    <n v="0"/>
    <n v="591005"/>
    <n v="591005"/>
    <n v="0"/>
    <d v="2025-03-22T00:00:00"/>
    <m/>
    <d v="2025-03-22T00:00:00"/>
    <n v="0"/>
    <m/>
    <s v=""/>
    <s v="Đã thanh toán"/>
    <d v="2025-03-22T00:00:00"/>
    <d v="2025-07-07T00:00:00"/>
    <m/>
    <m/>
    <x v="81"/>
    <x v="80"/>
  </r>
  <r>
    <x v="92"/>
    <x v="79"/>
    <d v="2025-03-24T00:00:00"/>
    <s v="HBTL25010729"/>
    <d v="2025-03-24T00:00:00"/>
    <m/>
    <s v="Hàng Trả - Ecomart Tầng 1 Green Park - Unit0003"/>
    <n v="0"/>
    <n v="0"/>
    <n v="0"/>
    <n v="512714"/>
    <s v="Hàng trả"/>
    <d v="2025-07-07T00:00:00"/>
    <s v="PT/C6-0008"/>
    <n v="0"/>
    <n v="-512714"/>
    <n v="-512714"/>
    <n v="0"/>
    <d v="2025-03-24T00:00:00"/>
    <m/>
    <d v="2025-03-24T00:00:00"/>
    <n v="0"/>
    <m/>
    <s v=""/>
    <s v="Đã thanh toán"/>
    <d v="2025-03-24T00:00:00"/>
    <d v="2025-07-07T00:00:00"/>
    <m/>
    <m/>
    <x v="81"/>
    <x v="80"/>
  </r>
  <r>
    <x v="92"/>
    <x v="79"/>
    <d v="2025-03-25T00:00:00"/>
    <s v="BH2322004"/>
    <m/>
    <m/>
    <s v="Ecomart chung cư OSAKA"/>
    <n v="1153350"/>
    <n v="80735"/>
    <n v="85809"/>
    <n v="1158424"/>
    <s v="Bán hàng"/>
    <d v="2025-07-07T00:00:00"/>
    <s v="PT/C6-0008"/>
    <n v="0"/>
    <n v="1158424"/>
    <n v="1158424"/>
    <n v="0"/>
    <d v="2025-03-25T00:00:00"/>
    <m/>
    <d v="2025-03-25T00:00:00"/>
    <n v="0"/>
    <m/>
    <s v=""/>
    <s v="Đã thanh toán"/>
    <d v="2025-03-25T00:00:00"/>
    <d v="2025-07-07T00:00:00"/>
    <m/>
    <m/>
    <x v="81"/>
    <x v="80"/>
  </r>
  <r>
    <x v="92"/>
    <x v="79"/>
    <d v="2025-03-25T00:00:00"/>
    <s v="BH2322007"/>
    <m/>
    <m/>
    <s v="Ecomart chung cư GELEXIA, 885 Tam Trinh"/>
    <n v="1879538"/>
    <n v="131568"/>
    <n v="139838"/>
    <n v="1887808"/>
    <s v="Bán hàng"/>
    <d v="2025-07-07T00:00:00"/>
    <s v="PT/C6-0008"/>
    <n v="0"/>
    <n v="1887808"/>
    <n v="1887808"/>
    <n v="0"/>
    <d v="2025-03-25T00:00:00"/>
    <m/>
    <d v="2025-03-25T00:00:00"/>
    <n v="0"/>
    <m/>
    <s v=""/>
    <s v="Đã thanh toán"/>
    <d v="2025-03-25T00:00:00"/>
    <d v="2025-07-07T00:00:00"/>
    <m/>
    <m/>
    <x v="81"/>
    <x v="80"/>
  </r>
  <r>
    <x v="92"/>
    <x v="79"/>
    <d v="2025-03-27T00:00:00"/>
    <s v="HBTL25010728"/>
    <d v="2025-03-27T00:00:00"/>
    <m/>
    <s v="Hàng Trả - Ecomart Tầng 1 Sảnh G5 CC Five Star Kim Giang, Thanh Xuân - Unit0011"/>
    <n v="0"/>
    <n v="0"/>
    <n v="0"/>
    <n v="102043"/>
    <s v="Hàng trả"/>
    <d v="2025-07-07T00:00:00"/>
    <s v="PT/C6-0008"/>
    <n v="0"/>
    <n v="-102043"/>
    <n v="-102043"/>
    <n v="0"/>
    <d v="2025-03-27T00:00:00"/>
    <m/>
    <d v="2025-03-27T00:00:00"/>
    <n v="0"/>
    <m/>
    <s v=""/>
    <s v="Đã thanh toán"/>
    <d v="2025-03-27T00:00:00"/>
    <d v="2025-07-07T00:00:00"/>
    <m/>
    <m/>
    <x v="81"/>
    <x v="80"/>
  </r>
  <r>
    <x v="92"/>
    <x v="79"/>
    <d v="2025-03-28T00:00:00"/>
    <s v="BH2322098"/>
    <m/>
    <m/>
    <s v="Ecomart Tầng 1, CT3, KĐT nam cường"/>
    <n v="589271"/>
    <n v="41249"/>
    <n v="43842"/>
    <n v="591864"/>
    <s v="Bán hàng"/>
    <d v="2025-07-07T00:00:00"/>
    <s v="PT/C6-0008"/>
    <n v="0"/>
    <n v="591864"/>
    <n v="591864"/>
    <n v="0"/>
    <d v="2025-03-28T00:00:00"/>
    <m/>
    <d v="2025-03-28T00:00:00"/>
    <n v="0"/>
    <m/>
    <s v=""/>
    <s v="Đã thanh toán"/>
    <d v="2025-03-28T00:00:00"/>
    <d v="2025-07-07T00:00:00"/>
    <m/>
    <m/>
    <x v="81"/>
    <x v="80"/>
  </r>
  <r>
    <x v="92"/>
    <x v="79"/>
    <d v="2025-04-05T00:00:00"/>
    <s v="BH2322344"/>
    <m/>
    <m/>
    <s v="Eco Mart SA3 Vin Smart City ( UNIT)"/>
    <n v="1325603"/>
    <n v="92792"/>
    <n v="98625"/>
    <n v="1331436"/>
    <s v="Bán hàng"/>
    <d v="2025-07-07T00:00:00"/>
    <s v="PT/C6-0008"/>
    <n v="0"/>
    <n v="1331436"/>
    <n v="1331436"/>
    <n v="0"/>
    <d v="2025-04-05T00:00:00"/>
    <m/>
    <d v="2025-04-05T00:00:00"/>
    <n v="0"/>
    <m/>
    <s v=""/>
    <s v="Đã thanh toán"/>
    <d v="2025-04-05T00:00:00"/>
    <d v="2025-07-07T00:00:00"/>
    <m/>
    <m/>
    <x v="81"/>
    <x v="80"/>
  </r>
  <r>
    <x v="92"/>
    <x v="79"/>
    <d v="2025-04-05T00:00:00"/>
    <s v="HBTL25010932"/>
    <d v="2025-04-05T00:00:00"/>
    <m/>
    <s v="Hàng Trả - Eco Mart SA3 Vin Smart City - Unit0014"/>
    <n v="0"/>
    <n v="0"/>
    <n v="0"/>
    <n v="362943"/>
    <s v="Hàng trả"/>
    <d v="2025-07-07T00:00:00"/>
    <s v="PT/C6-0008"/>
    <n v="0"/>
    <n v="-362943"/>
    <n v="-362943"/>
    <n v="0"/>
    <d v="2025-04-05T00:00:00"/>
    <m/>
    <d v="2025-04-05T00:00:00"/>
    <n v="0"/>
    <m/>
    <s v=""/>
    <s v="Đã thanh toán"/>
    <d v="2025-04-05T00:00:00"/>
    <d v="2025-07-07T00:00:00"/>
    <m/>
    <m/>
    <x v="81"/>
    <x v="80"/>
  </r>
  <r>
    <x v="92"/>
    <x v="79"/>
    <d v="2025-04-08T00:00:00"/>
    <s v="BH2322373"/>
    <m/>
    <m/>
    <s v="Ecomart S2.12 Vinhome Ocean Park ( UNIT)"/>
    <n v="1343320"/>
    <n v="94032"/>
    <n v="99943"/>
    <n v="1349231"/>
    <s v="Bán hàng"/>
    <d v="2025-07-07T00:00:00"/>
    <s v="PT/C6-0008"/>
    <n v="0"/>
    <n v="1349231"/>
    <n v="1349231"/>
    <n v="0"/>
    <d v="2025-04-08T00:00:00"/>
    <m/>
    <d v="2025-04-08T00:00:00"/>
    <n v="0"/>
    <m/>
    <s v=""/>
    <s v="Đã thanh toán"/>
    <d v="2025-04-08T00:00:00"/>
    <d v="2025-07-07T00:00:00"/>
    <m/>
    <m/>
    <x v="81"/>
    <x v="80"/>
  </r>
  <r>
    <x v="92"/>
    <x v="79"/>
    <d v="2025-04-09T00:00:00"/>
    <s v="BH2322456"/>
    <m/>
    <m/>
    <s v="Ecomart chung cư OSAKA"/>
    <n v="1078105"/>
    <n v="75467"/>
    <n v="80211"/>
    <n v="1082849"/>
    <s v="Bán hàng"/>
    <d v="2025-07-07T00:00:00"/>
    <s v="PT/C6-0008"/>
    <n v="0"/>
    <n v="1082849"/>
    <n v="1082849"/>
    <n v="0"/>
    <d v="2025-04-09T00:00:00"/>
    <m/>
    <d v="2025-04-09T00:00:00"/>
    <n v="0"/>
    <m/>
    <s v=""/>
    <s v="Đã thanh toán"/>
    <d v="2025-04-09T00:00:00"/>
    <d v="2025-07-07T00:00:00"/>
    <m/>
    <m/>
    <x v="81"/>
    <x v="80"/>
  </r>
  <r>
    <x v="92"/>
    <x v="79"/>
    <d v="2025-04-09T00:00:00"/>
    <s v="BH2322466"/>
    <m/>
    <m/>
    <s v="Ecomart Tầng 1 Green Park"/>
    <n v="940105"/>
    <n v="65807"/>
    <n v="69944"/>
    <n v="944242"/>
    <s v="Bán hàng"/>
    <d v="2025-07-07T00:00:00"/>
    <s v="PT/C6-0008"/>
    <n v="0"/>
    <n v="944242"/>
    <n v="944242"/>
    <n v="0"/>
    <d v="2025-04-09T00:00:00"/>
    <m/>
    <d v="2025-04-09T00:00:00"/>
    <n v="0"/>
    <m/>
    <s v=""/>
    <s v="Đã thanh toán"/>
    <d v="2025-04-09T00:00:00"/>
    <d v="2025-07-07T00:00:00"/>
    <m/>
    <m/>
    <x v="81"/>
    <x v="80"/>
  </r>
  <r>
    <x v="92"/>
    <x v="79"/>
    <d v="2025-04-09T00:00:00"/>
    <s v="BH2322467"/>
    <m/>
    <m/>
    <s v="Ecomart Helios 75 Tam Trinh"/>
    <n v="982097"/>
    <n v="68747"/>
    <n v="73068"/>
    <n v="986418"/>
    <s v="Bán hàng"/>
    <d v="2025-07-07T00:00:00"/>
    <s v="PT/C6-0008"/>
    <n v="0"/>
    <n v="986418"/>
    <n v="986418"/>
    <n v="0"/>
    <d v="2025-04-09T00:00:00"/>
    <m/>
    <d v="2025-04-09T00:00:00"/>
    <n v="0"/>
    <m/>
    <s v=""/>
    <s v="Đã thanh toán"/>
    <d v="2025-04-09T00:00:00"/>
    <d v="2025-07-07T00:00:00"/>
    <m/>
    <m/>
    <x v="81"/>
    <x v="80"/>
  </r>
  <r>
    <x v="92"/>
    <x v="79"/>
    <d v="2025-04-11T00:00:00"/>
    <s v="BH2322535"/>
    <m/>
    <m/>
    <s v="Ecomart Tầng 1 chung cư Ecolife Tây Hồ"/>
    <n v="2596720"/>
    <n v="181770"/>
    <n v="193196"/>
    <n v="2608146"/>
    <s v="Bán hàng"/>
    <d v="2025-07-07T00:00:00"/>
    <s v="PT/C6-0008"/>
    <n v="0"/>
    <n v="2608146"/>
    <n v="2608146"/>
    <n v="0"/>
    <d v="2025-04-11T00:00:00"/>
    <m/>
    <d v="2025-04-11T00:00:00"/>
    <n v="0"/>
    <m/>
    <s v=""/>
    <s v="Đã thanh toán"/>
    <d v="2025-04-11T00:00:00"/>
    <d v="2025-07-07T00:00:00"/>
    <m/>
    <m/>
    <x v="81"/>
    <x v="80"/>
  </r>
  <r>
    <x v="92"/>
    <x v="79"/>
    <d v="2025-04-14T00:00:00"/>
    <s v="BH2322630"/>
    <m/>
    <m/>
    <s v="Eco Mart SA3 Vin Smart City"/>
    <n v="555290"/>
    <n v="38870"/>
    <n v="41314"/>
    <n v="557734"/>
    <s v="Bán hàng"/>
    <d v="2025-07-07T00:00:00"/>
    <s v="PT/C6-0008"/>
    <n v="0"/>
    <n v="557734"/>
    <n v="557734"/>
    <n v="0"/>
    <d v="2025-04-14T00:00:00"/>
    <m/>
    <d v="2025-04-14T00:00:00"/>
    <n v="0"/>
    <m/>
    <s v=""/>
    <s v="Đã thanh toán"/>
    <d v="2025-04-14T00:00:00"/>
    <d v="2025-07-07T00:00:00"/>
    <m/>
    <m/>
    <x v="81"/>
    <x v="80"/>
  </r>
  <r>
    <x v="92"/>
    <x v="79"/>
    <d v="2025-04-14T00:00:00"/>
    <s v="HBTL25012614"/>
    <d v="2025-04-14T00:00:00"/>
    <m/>
    <s v="Hàng Trả - Eco-Mart SA3 Vinhomes Smart City"/>
    <n v="0"/>
    <n v="0"/>
    <n v="0"/>
    <n v="374273"/>
    <s v="Hàng trả"/>
    <d v="2025-07-07T00:00:00"/>
    <s v="PT/C6-0008"/>
    <n v="0"/>
    <n v="-374273"/>
    <n v="-374273"/>
    <n v="0"/>
    <d v="2025-04-14T00:00:00"/>
    <m/>
    <d v="2025-04-14T00:00:00"/>
    <n v="0"/>
    <m/>
    <s v=""/>
    <s v="Đã thanh toán"/>
    <d v="2025-04-14T00:00:00"/>
    <d v="2025-07-07T00:00:00"/>
    <m/>
    <m/>
    <x v="81"/>
    <x v="80"/>
  </r>
  <r>
    <x v="92"/>
    <x v="79"/>
    <d v="2025-04-15T00:00:00"/>
    <s v="BH2322692"/>
    <m/>
    <m/>
    <s v="Ecomart Tầng 1 chưng cư Park Home"/>
    <n v="1267814"/>
    <n v="88747"/>
    <n v="94325"/>
    <n v="1273392"/>
    <s v="Bán hàng"/>
    <d v="2025-07-07T00:00:00"/>
    <s v="PT/C6-0008"/>
    <n v="0"/>
    <n v="1273392"/>
    <n v="1273392"/>
    <n v="0"/>
    <d v="2025-04-15T00:00:00"/>
    <m/>
    <d v="2025-04-15T00:00:00"/>
    <n v="0"/>
    <m/>
    <s v=""/>
    <s v="Đã thanh toán"/>
    <d v="2025-04-15T00:00:00"/>
    <d v="2025-07-07T00:00:00"/>
    <m/>
    <m/>
    <x v="81"/>
    <x v="80"/>
  </r>
  <r>
    <x v="92"/>
    <x v="79"/>
    <d v="2025-04-16T00:00:00"/>
    <s v="HBTL25011133"/>
    <d v="2025-04-16T00:00:00"/>
    <m/>
    <s v="Hàng Trả - Ecomart Tầng 1 chưng cư Park Home - Unit0007"/>
    <n v="0"/>
    <n v="0"/>
    <n v="0"/>
    <n v="111681"/>
    <s v="Hàng trả"/>
    <d v="2025-07-07T00:00:00"/>
    <s v="PT/C6-0008"/>
    <n v="0"/>
    <n v="-111681"/>
    <n v="-111681"/>
    <n v="0"/>
    <d v="2025-04-16T00:00:00"/>
    <m/>
    <d v="2025-04-16T00:00:00"/>
    <n v="0"/>
    <m/>
    <s v=""/>
    <s v="Đã thanh toán"/>
    <d v="2025-04-16T00:00:00"/>
    <d v="2025-07-07T00:00:00"/>
    <m/>
    <m/>
    <x v="81"/>
    <x v="80"/>
  </r>
  <r>
    <x v="92"/>
    <x v="79"/>
    <d v="2025-04-16T00:00:00"/>
    <s v="HBTL25012615"/>
    <d v="2025-04-16T00:00:00"/>
    <m/>
    <s v="Hàng Trả - Eco-Mart Hà Đông"/>
    <n v="0"/>
    <n v="0"/>
    <n v="0"/>
    <n v="120085"/>
    <s v="Hàng trả"/>
    <d v="2025-07-07T00:00:00"/>
    <s v="PT/C6-0008"/>
    <n v="0"/>
    <n v="-120085"/>
    <n v="-120085"/>
    <n v="0"/>
    <d v="2025-04-16T00:00:00"/>
    <m/>
    <d v="2025-04-16T00:00:00"/>
    <n v="0"/>
    <m/>
    <s v=""/>
    <s v="Đã thanh toán"/>
    <d v="2025-04-16T00:00:00"/>
    <d v="2025-07-07T00:00:00"/>
    <m/>
    <m/>
    <x v="81"/>
    <x v="80"/>
  </r>
  <r>
    <x v="92"/>
    <x v="79"/>
    <d v="2025-04-19T00:00:00"/>
    <s v="HBTL25011145"/>
    <d v="2025-04-19T00:00:00"/>
    <m/>
    <s v="Hàng Trả - Ecomart S2.12 Vinhome Ocean Park - Unit0004"/>
    <n v="0"/>
    <n v="0"/>
    <n v="0"/>
    <n v="119589"/>
    <s v="Hàng trả"/>
    <d v="2025-07-07T00:00:00"/>
    <s v="PT/C6-0008"/>
    <n v="0"/>
    <n v="-119589"/>
    <n v="-119589"/>
    <n v="0"/>
    <d v="2025-04-19T00:00:00"/>
    <m/>
    <d v="2025-04-19T00:00:00"/>
    <n v="0"/>
    <m/>
    <s v=""/>
    <s v="Đã thanh toán"/>
    <d v="2025-04-19T00:00:00"/>
    <d v="2025-07-07T00:00:00"/>
    <m/>
    <m/>
    <x v="81"/>
    <x v="80"/>
  </r>
  <r>
    <x v="92"/>
    <x v="79"/>
    <d v="2025-04-21T00:00:00"/>
    <s v="BH2322908"/>
    <m/>
    <m/>
    <s v="Ecomart Tầng 1 Sảnh G5 CC Five Star Kim Giang, Thanh Xuân"/>
    <n v="1038478"/>
    <n v="72693"/>
    <n v="77263"/>
    <n v="1043048"/>
    <s v="Bán hàng"/>
    <d v="2025-07-07T00:00:00"/>
    <s v="PT/C6-0008"/>
    <n v="0"/>
    <n v="1043048"/>
    <n v="1043048"/>
    <n v="0"/>
    <d v="2025-04-21T00:00:00"/>
    <m/>
    <d v="2025-04-21T00:00:00"/>
    <n v="0"/>
    <m/>
    <s v=""/>
    <s v="Đã thanh toán"/>
    <d v="2025-04-21T00:00:00"/>
    <d v="2025-07-07T00:00:00"/>
    <m/>
    <m/>
    <x v="81"/>
    <x v="80"/>
  </r>
  <r>
    <x v="92"/>
    <x v="79"/>
    <d v="2025-04-22T00:00:00"/>
    <s v="HBTL25011148"/>
    <d v="2025-04-22T00:00:00"/>
    <m/>
    <s v="Hàng Trả - Ecomart An Hưng, Hà Đông - phiếu : THN020591 - Unit0012"/>
    <n v="0"/>
    <n v="0"/>
    <n v="0"/>
    <n v="435579"/>
    <s v="Hàng trả"/>
    <d v="2025-07-07T00:00:00"/>
    <s v="PT/C6-0008"/>
    <n v="0"/>
    <n v="-435579"/>
    <n v="-435579"/>
    <n v="0"/>
    <d v="2025-04-22T00:00:00"/>
    <m/>
    <d v="2025-04-22T00:00:00"/>
    <n v="0"/>
    <m/>
    <s v=""/>
    <s v="Đã thanh toán"/>
    <d v="2025-04-22T00:00:00"/>
    <d v="2025-07-07T00:00:00"/>
    <m/>
    <m/>
    <x v="81"/>
    <x v="80"/>
  </r>
  <r>
    <x v="92"/>
    <x v="79"/>
    <d v="2025-04-29T00:00:00"/>
    <s v="HBTL25011144"/>
    <d v="2025-04-29T00:00:00"/>
    <m/>
    <s v="Hàng Trả - Ecomart Tầng 1 Sảnh G5 CC Five Star Kim Giang, Thanh Xuân - Unit0011"/>
    <n v="0"/>
    <n v="0"/>
    <n v="0"/>
    <n v="189010"/>
    <s v="Hàng trả"/>
    <d v="2025-07-07T00:00:00"/>
    <s v="PT/C6-0008"/>
    <n v="0"/>
    <n v="-189010"/>
    <n v="-189010"/>
    <n v="0"/>
    <d v="2025-04-29T00:00:00"/>
    <m/>
    <d v="2025-04-29T00:00:00"/>
    <n v="0"/>
    <m/>
    <s v=""/>
    <s v="Đã thanh toán"/>
    <d v="2025-04-29T00:00:00"/>
    <d v="2025-07-07T00:00:00"/>
    <m/>
    <m/>
    <x v="81"/>
    <x v="80"/>
  </r>
  <r>
    <x v="92"/>
    <x v="79"/>
    <d v="2025-05-09T00:00:00"/>
    <s v="BH2323440"/>
    <m/>
    <m/>
    <s v="Ecomart Tầng 1, CT3, KĐT nam cường"/>
    <n v="1951360"/>
    <n v="136595"/>
    <n v="145181"/>
    <n v="1959946"/>
    <s v="Bán hàng"/>
    <d v="2025-07-07T00:00:00"/>
    <s v="PT/C6-0008"/>
    <n v="0"/>
    <n v="1959946"/>
    <n v="1959946"/>
    <n v="0"/>
    <d v="2025-05-09T00:00:00"/>
    <m/>
    <d v="2025-05-09T00:00:00"/>
    <n v="0"/>
    <m/>
    <s v=""/>
    <s v="Đã thanh toán"/>
    <d v="2025-05-09T00:00:00"/>
    <d v="2025-07-07T00:00:00"/>
    <m/>
    <m/>
    <x v="81"/>
    <x v="80"/>
  </r>
  <r>
    <x v="92"/>
    <x v="79"/>
    <d v="2025-05-12T00:00:00"/>
    <s v="BH2323495"/>
    <m/>
    <m/>
    <s v="Ecomart chung cư GELEXIA, 885 Tam Trinh"/>
    <n v="932056"/>
    <n v="65244"/>
    <n v="69345"/>
    <n v="936157"/>
    <s v="Bán hàng"/>
    <d v="2025-07-07T00:00:00"/>
    <s v="PT/C6-0008"/>
    <n v="0"/>
    <n v="936157"/>
    <n v="936157"/>
    <n v="0"/>
    <d v="2025-05-12T00:00:00"/>
    <m/>
    <d v="2025-05-12T00:00:00"/>
    <n v="0"/>
    <m/>
    <s v=""/>
    <s v="Đã thanh toán"/>
    <d v="2025-05-12T00:00:00"/>
    <d v="2025-07-07T00:00:00"/>
    <m/>
    <m/>
    <x v="81"/>
    <x v="80"/>
  </r>
  <r>
    <x v="92"/>
    <x v="79"/>
    <d v="2025-05-12T00:00:00"/>
    <s v="HBTL25011338"/>
    <d v="2025-05-12T00:00:00"/>
    <m/>
    <s v="Hàng Trả - Ecomart chung cư GELEXIA, 885 Tam Trinh - Unit0009"/>
    <n v="0"/>
    <n v="0"/>
    <n v="0"/>
    <n v="492387"/>
    <s v="Hàng trả"/>
    <d v="2025-07-07T00:00:00"/>
    <s v="PT/C6-0008"/>
    <n v="0"/>
    <n v="-492387"/>
    <n v="-492387"/>
    <n v="0"/>
    <d v="2025-05-12T00:00:00"/>
    <m/>
    <d v="2025-05-12T00:00:00"/>
    <n v="0"/>
    <m/>
    <s v=""/>
    <s v="Đã thanh toán"/>
    <d v="2025-05-12T00:00:00"/>
    <d v="2025-07-07T00:00:00"/>
    <m/>
    <m/>
    <x v="81"/>
    <x v="80"/>
  </r>
  <r>
    <x v="92"/>
    <x v="79"/>
    <d v="2025-05-13T00:00:00"/>
    <s v="BH2323497"/>
    <m/>
    <m/>
    <s v="Ecomart Helios 75 Tam Trinh"/>
    <n v="1107937"/>
    <n v="77556"/>
    <n v="82430"/>
    <n v="1112811"/>
    <s v="Bán hàng"/>
    <d v="2025-07-07T00:00:00"/>
    <s v="PT/C6-0008"/>
    <n v="0"/>
    <n v="1112811"/>
    <n v="1112811"/>
    <n v="0"/>
    <d v="2025-05-13T00:00:00"/>
    <m/>
    <d v="2025-05-13T00:00:00"/>
    <n v="0"/>
    <m/>
    <s v=""/>
    <s v="Đã thanh toán"/>
    <d v="2025-05-13T00:00:00"/>
    <d v="2025-07-07T00:00:00"/>
    <m/>
    <m/>
    <x v="81"/>
    <x v="80"/>
  </r>
  <r>
    <x v="92"/>
    <x v="79"/>
    <d v="2025-05-14T00:00:00"/>
    <s v="BH2323545"/>
    <m/>
    <m/>
    <s v="Eco Mart SA3 Vin Smart City"/>
    <n v="1177047"/>
    <n v="82393"/>
    <n v="87572"/>
    <n v="1182226"/>
    <s v="Bán hàng"/>
    <d v="2025-07-07T00:00:00"/>
    <s v="PT/C6-0008"/>
    <n v="0"/>
    <n v="1182226"/>
    <n v="1182226"/>
    <n v="0"/>
    <d v="2025-05-14T00:00:00"/>
    <m/>
    <d v="2025-05-14T00:00:00"/>
    <n v="0"/>
    <m/>
    <s v=""/>
    <s v="Đã thanh toán"/>
    <d v="2025-05-14T00:00:00"/>
    <d v="2025-07-07T00:00:00"/>
    <m/>
    <m/>
    <x v="81"/>
    <x v="80"/>
  </r>
  <r>
    <x v="92"/>
    <x v="79"/>
    <d v="2025-05-15T00:00:00"/>
    <s v="BH2323596"/>
    <m/>
    <m/>
    <s v="Ecomart Tầng 1 Green Park"/>
    <n v="1835340"/>
    <n v="128474"/>
    <n v="136549"/>
    <n v="1843415"/>
    <s v="Bán hàng"/>
    <d v="2025-07-07T00:00:00"/>
    <s v="PT/C6-0008"/>
    <n v="0"/>
    <n v="1843415"/>
    <n v="1843415"/>
    <n v="0"/>
    <d v="2025-05-15T00:00:00"/>
    <m/>
    <d v="2025-05-15T00:00:00"/>
    <n v="0"/>
    <m/>
    <s v=""/>
    <s v="Đã thanh toán"/>
    <d v="2025-05-15T00:00:00"/>
    <d v="2025-07-07T00:00:00"/>
    <m/>
    <m/>
    <x v="81"/>
    <x v="80"/>
  </r>
  <r>
    <x v="92"/>
    <x v="79"/>
    <d v="2025-05-15T00:00:00"/>
    <s v="BH2323597"/>
    <m/>
    <m/>
    <s v="Ecomart chung cư OSAKA"/>
    <n v="1469680"/>
    <n v="102878"/>
    <n v="109344"/>
    <n v="1476146"/>
    <s v="Bán hàng"/>
    <d v="2025-07-07T00:00:00"/>
    <s v="PT/C6-0008"/>
    <n v="0"/>
    <n v="1476146"/>
    <n v="1476146"/>
    <n v="0"/>
    <d v="2025-05-15T00:00:00"/>
    <m/>
    <d v="2025-05-15T00:00:00"/>
    <n v="0"/>
    <m/>
    <s v=""/>
    <s v="Đã thanh toán"/>
    <d v="2025-05-15T00:00:00"/>
    <d v="2025-07-07T00:00:00"/>
    <m/>
    <m/>
    <x v="81"/>
    <x v="80"/>
  </r>
  <r>
    <x v="92"/>
    <x v="79"/>
    <d v="2025-05-15T00:00:00"/>
    <s v="HBTL25011337"/>
    <d v="2025-05-15T00:00:00"/>
    <m/>
    <s v="Hàng Trả - Ecomart chung cư OSAKA - Unit0002"/>
    <n v="0"/>
    <n v="0"/>
    <n v="0"/>
    <n v="112098"/>
    <s v="Hàng trả"/>
    <d v="2025-07-07T00:00:00"/>
    <s v="PT/C6-0008"/>
    <n v="0"/>
    <n v="-112098"/>
    <n v="-112098"/>
    <n v="0"/>
    <d v="2025-05-15T00:00:00"/>
    <m/>
    <d v="2025-05-15T00:00:00"/>
    <n v="0"/>
    <m/>
    <s v=""/>
    <s v="Đã thanh toán"/>
    <d v="2025-05-15T00:00:00"/>
    <d v="2025-07-07T00:00:00"/>
    <m/>
    <m/>
    <x v="81"/>
    <x v="80"/>
  </r>
  <r>
    <x v="92"/>
    <x v="79"/>
    <d v="2025-05-15T00:00:00"/>
    <s v="HBTL25011339"/>
    <d v="2025-05-15T00:00:00"/>
    <m/>
    <s v="Hàng Trả - Eco Mart SA3 Vin Smart City - Unit0014"/>
    <n v="0"/>
    <n v="0"/>
    <n v="0"/>
    <n v="268326"/>
    <s v="Hàng trả"/>
    <d v="2025-07-07T00:00:00"/>
    <s v="PT/C6-0008"/>
    <n v="0"/>
    <n v="-268326"/>
    <n v="-268326"/>
    <n v="0"/>
    <d v="2025-05-15T00:00:00"/>
    <m/>
    <d v="2025-05-15T00:00:00"/>
    <n v="0"/>
    <m/>
    <s v=""/>
    <s v="Đã thanh toán"/>
    <d v="2025-05-15T00:00:00"/>
    <d v="2025-07-07T00:00:00"/>
    <m/>
    <m/>
    <x v="81"/>
    <x v="80"/>
  </r>
  <r>
    <x v="92"/>
    <x v="79"/>
    <d v="2025-05-16T00:00:00"/>
    <s v="BH2323612"/>
    <m/>
    <m/>
    <s v="Ecomart S2.12 Vinhome Ocean Park"/>
    <n v="1013114"/>
    <n v="70918"/>
    <n v="75376"/>
    <n v="1017572"/>
    <s v="Bán hàng"/>
    <d v="2025-07-07T00:00:00"/>
    <s v="PT/C6-0008"/>
    <n v="0"/>
    <n v="1017572"/>
    <n v="1017572"/>
    <n v="0"/>
    <d v="2025-05-16T00:00:00"/>
    <m/>
    <d v="2025-05-16T00:00:00"/>
    <n v="0"/>
    <m/>
    <s v=""/>
    <s v="Đã thanh toán"/>
    <d v="2025-05-16T00:00:00"/>
    <d v="2025-07-07T00:00:00"/>
    <m/>
    <m/>
    <x v="81"/>
    <x v="80"/>
  </r>
  <r>
    <x v="92"/>
    <x v="79"/>
    <d v="2025-05-16T00:00:00"/>
    <s v="HBTL25011336"/>
    <d v="2025-05-16T00:00:00"/>
    <m/>
    <s v="Hàng Trả -Ecomart S2.12 Vinhome Ocean Park - Unit0004"/>
    <n v="0"/>
    <n v="0"/>
    <n v="0"/>
    <n v="374301"/>
    <s v="Hàng trả"/>
    <d v="2025-07-07T00:00:00"/>
    <s v="PT/C6-0008"/>
    <n v="0"/>
    <n v="-374301"/>
    <n v="-374301"/>
    <n v="0"/>
    <d v="2025-05-16T00:00:00"/>
    <m/>
    <d v="2025-05-16T00:00:00"/>
    <n v="0"/>
    <m/>
    <s v=""/>
    <s v="Đã thanh toán"/>
    <d v="2025-05-16T00:00:00"/>
    <d v="2025-07-07T00:00:00"/>
    <m/>
    <m/>
    <x v="81"/>
    <x v="80"/>
  </r>
  <r>
    <x v="92"/>
    <x v="79"/>
    <d v="2025-05-17T00:00:00"/>
    <s v="HBTL25012616"/>
    <d v="2025-05-17T00:00:00"/>
    <m/>
    <s v="Hàng Trả - Eco-Mart 75 Tam Trinh"/>
    <n v="0"/>
    <n v="0"/>
    <n v="0"/>
    <n v="1014678"/>
    <s v="Hàng trả"/>
    <d v="2025-07-07T00:00:00"/>
    <s v="PT/C6-0008"/>
    <n v="0"/>
    <n v="-1014678"/>
    <n v="-1014678"/>
    <n v="0"/>
    <d v="2025-05-17T00:00:00"/>
    <m/>
    <d v="2025-05-17T00:00:00"/>
    <n v="0"/>
    <m/>
    <s v=""/>
    <s v="Đã thanh toán"/>
    <d v="2025-05-17T00:00:00"/>
    <d v="2025-07-07T00:00:00"/>
    <m/>
    <m/>
    <x v="81"/>
    <x v="80"/>
  </r>
  <r>
    <x v="92"/>
    <x v="79"/>
    <d v="2025-05-19T00:00:00"/>
    <s v="BH2323646"/>
    <m/>
    <m/>
    <s v="Ecomart An Hưng, Hà Đông"/>
    <n v="2161696"/>
    <n v="151319"/>
    <n v="160830"/>
    <n v="2171207"/>
    <s v="Bán hàng"/>
    <d v="2025-07-07T00:00:00"/>
    <s v="PT/C6-0008"/>
    <n v="0"/>
    <n v="2171207"/>
    <n v="2171207"/>
    <n v="0"/>
    <d v="2025-05-19T00:00:00"/>
    <m/>
    <d v="2025-05-19T00:00:00"/>
    <n v="0"/>
    <m/>
    <s v=""/>
    <s v="Đã thanh toán"/>
    <d v="2025-05-19T00:00:00"/>
    <d v="2025-07-07T00:00:00"/>
    <m/>
    <m/>
    <x v="81"/>
    <x v="80"/>
  </r>
  <r>
    <x v="92"/>
    <x v="79"/>
    <d v="2025-05-20T00:00:00"/>
    <s v="BH2323721"/>
    <m/>
    <m/>
    <s v="Ecomart Tầng 1 Sảnh G5 CC Five Star Kim Giang, Thanh Xuân"/>
    <n v="505155"/>
    <n v="35361"/>
    <n v="37584"/>
    <n v="507378"/>
    <s v="Bán hàng"/>
    <d v="2025-07-07T00:00:00"/>
    <s v="PT/C6-0008"/>
    <n v="0"/>
    <n v="507378"/>
    <n v="507378"/>
    <n v="0"/>
    <d v="2025-05-20T00:00:00"/>
    <m/>
    <d v="2025-05-20T00:00:00"/>
    <n v="0"/>
    <m/>
    <s v=""/>
    <s v="Đã thanh toán"/>
    <d v="2025-05-20T00:00:00"/>
    <d v="2025-07-07T00:00:00"/>
    <m/>
    <m/>
    <x v="81"/>
    <x v="80"/>
  </r>
  <r>
    <x v="92"/>
    <x v="79"/>
    <d v="2025-05-21T00:00:00"/>
    <s v="HBTL25011616"/>
    <d v="2025-05-21T00:00:00"/>
    <m/>
    <s v="Hàng Trả - Ecomart Tầng 1 Sảnh G5 CC Five Star Kim Giang, Thanh Xuân - phiếu:THN021114 - Unit0011"/>
    <n v="0"/>
    <n v="0"/>
    <n v="0"/>
    <n v="71263"/>
    <s v="Hàng trả"/>
    <d v="2025-07-07T00:00:00"/>
    <s v="PT/C6-0008"/>
    <n v="0"/>
    <n v="-71263"/>
    <n v="-71263"/>
    <n v="0"/>
    <d v="2025-05-21T00:00:00"/>
    <m/>
    <d v="2025-05-21T00:00:00"/>
    <n v="0"/>
    <m/>
    <s v=""/>
    <s v="Đã thanh toán"/>
    <d v="2025-05-21T00:00:00"/>
    <d v="2025-07-07T00:00:00"/>
    <m/>
    <m/>
    <x v="81"/>
    <x v="80"/>
  </r>
  <r>
    <x v="92"/>
    <x v="79"/>
    <d v="2025-05-22T00:00:00"/>
    <s v="BH2323780"/>
    <m/>
    <m/>
    <s v="Ecomart Tầng 1 chưng cư Park Home"/>
    <n v="888285"/>
    <n v="62180"/>
    <n v="66088"/>
    <n v="892193"/>
    <s v="Bán hàng"/>
    <d v="2025-07-07T00:00:00"/>
    <s v="PT/C6-0008"/>
    <n v="0"/>
    <n v="892193"/>
    <n v="892193"/>
    <n v="0"/>
    <d v="2025-05-22T00:00:00"/>
    <m/>
    <d v="2025-05-22T00:00:00"/>
    <n v="0"/>
    <m/>
    <s v=""/>
    <s v="Đã thanh toán"/>
    <d v="2025-05-22T00:00:00"/>
    <d v="2025-07-07T00:00:00"/>
    <m/>
    <m/>
    <x v="81"/>
    <x v="80"/>
  </r>
  <r>
    <x v="92"/>
    <x v="79"/>
    <d v="2025-05-26T00:00:00"/>
    <s v="BH2323861"/>
    <m/>
    <m/>
    <s v="Eco Mart SA3 Vin Smart City"/>
    <n v="778213"/>
    <n v="54475"/>
    <n v="57899"/>
    <n v="781637"/>
    <s v="Bán hàng"/>
    <d v="2025-07-07T00:00:00"/>
    <s v="PT/C6-0008"/>
    <n v="0"/>
    <n v="781637"/>
    <n v="781637"/>
    <n v="0"/>
    <d v="2025-05-26T00:00:00"/>
    <m/>
    <d v="2025-05-26T00:00:00"/>
    <n v="0"/>
    <m/>
    <s v=""/>
    <s v="Đã thanh toán"/>
    <d v="2025-05-26T00:00:00"/>
    <d v="2025-07-07T00:00:00"/>
    <m/>
    <m/>
    <x v="81"/>
    <x v="80"/>
  </r>
  <r>
    <x v="92"/>
    <x v="79"/>
    <d v="2025-05-26T00:00:00"/>
    <s v="HBTL25011670"/>
    <d v="2025-05-26T00:00:00"/>
    <m/>
    <s v="Hàng Trả - Eco Mart SA3 Vin Smart City - Unit0014"/>
    <n v="0"/>
    <n v="0"/>
    <n v="0"/>
    <n v="186258"/>
    <s v="Hàng trả"/>
    <d v="2025-07-07T00:00:00"/>
    <s v="PT/C6-0008"/>
    <n v="0"/>
    <n v="-186258"/>
    <n v="-186258"/>
    <n v="0"/>
    <d v="2025-05-26T00:00:00"/>
    <m/>
    <d v="2025-05-26T00:00:00"/>
    <n v="0"/>
    <m/>
    <s v=""/>
    <s v="Đã thanh toán"/>
    <d v="2025-05-26T00:00:00"/>
    <d v="2025-07-07T00:00:00"/>
    <m/>
    <m/>
    <x v="81"/>
    <x v="80"/>
  </r>
  <r>
    <x v="92"/>
    <x v="79"/>
    <d v="2025-05-27T00:00:00"/>
    <s v="BH2323916"/>
    <m/>
    <m/>
    <s v="Ecomart chung cư OSAKA"/>
    <n v="1299211"/>
    <n v="90945"/>
    <n v="96661"/>
    <n v="1304927"/>
    <s v="Bán hàng"/>
    <d v="2025-07-07T00:00:00"/>
    <s v="PT/C6-0008"/>
    <n v="0"/>
    <n v="1304927"/>
    <n v="1304927"/>
    <n v="0"/>
    <d v="2025-05-27T00:00:00"/>
    <m/>
    <d v="2025-05-27T00:00:00"/>
    <n v="0"/>
    <m/>
    <s v=""/>
    <s v="Đã thanh toán"/>
    <d v="2025-05-27T00:00:00"/>
    <d v="2025-07-07T00:00:00"/>
    <m/>
    <m/>
    <x v="81"/>
    <x v="80"/>
  </r>
  <r>
    <x v="92"/>
    <x v="79"/>
    <d v="2025-05-28T00:00:00"/>
    <s v="BH2323960"/>
    <m/>
    <m/>
    <s v="Ecomart S2.12 Vinhome Ocean Park"/>
    <n v="1005114"/>
    <n v="70358"/>
    <n v="74780"/>
    <n v="1009536"/>
    <s v="Bán hàng"/>
    <d v="2025-07-07T00:00:00"/>
    <s v="PT/C6-0008"/>
    <n v="0"/>
    <n v="1009536"/>
    <n v="1009536"/>
    <n v="0"/>
    <d v="2025-05-28T00:00:00"/>
    <m/>
    <d v="2025-05-28T00:00:00"/>
    <n v="0"/>
    <m/>
    <s v=""/>
    <s v="Đã thanh toán"/>
    <d v="2025-05-28T00:00:00"/>
    <d v="2025-07-07T00:00:00"/>
    <m/>
    <m/>
    <x v="81"/>
    <x v="80"/>
  </r>
  <r>
    <x v="92"/>
    <x v="79"/>
    <d v="2025-05-28T00:00:00"/>
    <s v="HBTL25011671"/>
    <d v="2025-05-28T00:00:00"/>
    <m/>
    <s v="Hàng Trả - Ecomart S2.12 Vinhome Ocean Park - Unit0004"/>
    <n v="0"/>
    <n v="0"/>
    <n v="0"/>
    <n v="415430"/>
    <s v="Hàng trả"/>
    <d v="2025-07-07T00:00:00"/>
    <s v="PT/C6-0008"/>
    <n v="0"/>
    <n v="-415430"/>
    <n v="-415430"/>
    <n v="0"/>
    <d v="2025-05-28T00:00:00"/>
    <m/>
    <d v="2025-05-28T00:00:00"/>
    <n v="0"/>
    <m/>
    <s v=""/>
    <s v="Đã thanh toán"/>
    <d v="2025-05-28T00:00:00"/>
    <d v="2025-07-07T00:00:00"/>
    <m/>
    <m/>
    <x v="81"/>
    <x v="80"/>
  </r>
  <r>
    <x v="92"/>
    <x v="79"/>
    <d v="2025-05-28T00:00:00"/>
    <s v="HBTL25011672"/>
    <d v="2025-05-28T00:00:00"/>
    <m/>
    <s v="Hàng Trả - Ecomart Tầng 1 Sảnh G5 CC Five Star Kim Giang, Thanh Xuân - Unit0011 (ngày trả 2/6)"/>
    <n v="0"/>
    <n v="0"/>
    <n v="0"/>
    <n v="410319"/>
    <s v="Hàng trả"/>
    <d v="2025-07-07T00:00:00"/>
    <s v="PT/C6-0008"/>
    <n v="0"/>
    <n v="-410319"/>
    <n v="-410319"/>
    <n v="0"/>
    <d v="2025-05-28T00:00:00"/>
    <m/>
    <d v="2025-05-28T00:00:00"/>
    <n v="0"/>
    <m/>
    <s v=""/>
    <s v="Đã thanh toán"/>
    <d v="2025-05-28T00:00:00"/>
    <d v="2025-07-07T00:00:00"/>
    <m/>
    <m/>
    <x v="81"/>
    <x v="80"/>
  </r>
  <r>
    <x v="92"/>
    <x v="79"/>
    <d v="2025-05-28T00:00:00"/>
    <s v="HBTL25011674"/>
    <d v="2025-05-28T00:00:00"/>
    <m/>
    <s v="Hàng Trả - Ecomart S2.12 Vinhome Ocean Park - Unit0004"/>
    <n v="0"/>
    <n v="0"/>
    <n v="0"/>
    <n v="55840"/>
    <s v="Hàng trả"/>
    <d v="2025-07-07T00:00:00"/>
    <s v="PT/C6-0008"/>
    <n v="0"/>
    <n v="-55840"/>
    <n v="-55840"/>
    <n v="0"/>
    <d v="2025-05-28T00:00:00"/>
    <m/>
    <d v="2025-05-28T00:00:00"/>
    <n v="0"/>
    <m/>
    <s v=""/>
    <s v="Đã thanh toán"/>
    <d v="2025-05-28T00:00:00"/>
    <d v="2025-07-07T00:00:00"/>
    <m/>
    <m/>
    <x v="81"/>
    <x v="80"/>
  </r>
  <r>
    <x v="92"/>
    <x v="79"/>
    <d v="2025-05-30T00:00:00"/>
    <s v="BH2324016"/>
    <m/>
    <m/>
    <s v="Ecomart An Hưng, Hà Đông"/>
    <n v="593589"/>
    <n v="41551"/>
    <n v="44163"/>
    <n v="596201"/>
    <s v="Bán hàng"/>
    <d v="2025-07-07T00:00:00"/>
    <s v="PT/C6-0008"/>
    <n v="0"/>
    <n v="596201"/>
    <n v="596201"/>
    <n v="0"/>
    <d v="2025-05-30T00:00:00"/>
    <m/>
    <d v="2025-05-30T00:00:00"/>
    <n v="0"/>
    <m/>
    <s v=""/>
    <s v="Đã thanh toán"/>
    <d v="2025-05-30T00:00:00"/>
    <d v="2025-07-07T00:00:00"/>
    <m/>
    <m/>
    <x v="81"/>
    <x v="80"/>
  </r>
  <r>
    <x v="92"/>
    <x v="79"/>
    <d v="2025-05-30T00:00:00"/>
    <s v="HBTL25011677"/>
    <d v="2025-05-30T00:00:00"/>
    <m/>
    <s v="Hàng Trả - Ecomart An Hưng, Hà Đông - Unit0012"/>
    <n v="0"/>
    <n v="0"/>
    <n v="0"/>
    <n v="532870"/>
    <s v="Hàng trả"/>
    <d v="2025-07-07T00:00:00"/>
    <s v="PT/C6-0008"/>
    <n v="0"/>
    <n v="-532870"/>
    <n v="-532870"/>
    <n v="0"/>
    <d v="2025-05-30T00:00:00"/>
    <m/>
    <d v="2025-05-30T00:00:00"/>
    <n v="0"/>
    <m/>
    <s v=""/>
    <s v="Đã thanh toán"/>
    <d v="2025-05-30T00:00:00"/>
    <d v="2025-07-07T00:00:00"/>
    <m/>
    <m/>
    <x v="81"/>
    <x v="80"/>
  </r>
  <r>
    <x v="92"/>
    <x v="79"/>
    <d v="2025-06-02T00:00:00"/>
    <s v="BH2324078"/>
    <m/>
    <m/>
    <s v="Ecomart Tầng 1 Sảnh G5 CC Five Star Kim Giang, Thanh Xuân"/>
    <n v="537624"/>
    <n v="37634"/>
    <n v="39999"/>
    <n v="539989"/>
    <s v="Bán hàng"/>
    <d v="2025-09-15T00:00:00"/>
    <s v="PT/C6-0076"/>
    <n v="0"/>
    <n v="539989"/>
    <n v="539989"/>
    <n v="0"/>
    <d v="2025-06-02T00:00:00"/>
    <m/>
    <d v="2025-06-02T00:00:00"/>
    <n v="0"/>
    <m/>
    <s v=""/>
    <s v="Đã thanh toán"/>
    <d v="2025-06-02T00:00:00"/>
    <d v="2025-09-15T00:00:00"/>
    <m/>
    <m/>
    <x v="81"/>
    <x v="80"/>
  </r>
  <r>
    <x v="92"/>
    <x v="79"/>
    <d v="2025-06-02T00:00:00"/>
    <s v="HBTL25011673"/>
    <d v="2025-06-02T00:00:00"/>
    <m/>
    <s v="Hàng trả - Ecomart Tầng 1 Sảnh G5 CC Five Star Kim Giang, Thanh Xuân - Unit0011"/>
    <n v="0"/>
    <n v="0"/>
    <n v="0"/>
    <n v="111547"/>
    <s v="Hàng trả"/>
    <d v="2025-09-15T00:00:00"/>
    <s v="PT/C6-0076"/>
    <n v="0"/>
    <n v="-111547"/>
    <n v="-111547"/>
    <n v="0"/>
    <d v="2025-06-02T00:00:00"/>
    <m/>
    <d v="2025-06-02T00:00:00"/>
    <n v="0"/>
    <m/>
    <s v=""/>
    <s v="Đã thanh toán"/>
    <d v="2025-06-02T00:00:00"/>
    <d v="2025-09-15T00:00:00"/>
    <m/>
    <m/>
    <x v="81"/>
    <x v="80"/>
  </r>
  <r>
    <x v="92"/>
    <x v="79"/>
    <d v="2025-06-07T00:00:00"/>
    <s v="HBTL25012131"/>
    <d v="2025-06-07T00:00:00"/>
    <m/>
    <s v="Hàng Trả - Ecomart Helios 75 Tam Trinh - Unit0001"/>
    <n v="0"/>
    <n v="0"/>
    <n v="0"/>
    <n v="334640"/>
    <s v="Hàng trả"/>
    <d v="2025-09-15T00:00:00"/>
    <s v="PT/C6-0076"/>
    <n v="0"/>
    <n v="-334640"/>
    <n v="-334640"/>
    <n v="0"/>
    <d v="2025-06-07T00:00:00"/>
    <m/>
    <d v="2025-06-07T00:00:00"/>
    <n v="0"/>
    <m/>
    <s v=""/>
    <s v="Đã thanh toán"/>
    <d v="2025-06-07T00:00:00"/>
    <d v="2025-09-15T00:00:00"/>
    <m/>
    <m/>
    <x v="81"/>
    <x v="80"/>
  </r>
  <r>
    <x v="92"/>
    <x v="79"/>
    <d v="2025-06-09T00:00:00"/>
    <s v="BH2324337"/>
    <m/>
    <m/>
    <s v="Ecomart chung cư OSAKA"/>
    <n v="1300855"/>
    <n v="91060"/>
    <n v="96784"/>
    <n v="1306579"/>
    <s v="Bán hàng"/>
    <d v="2025-09-15T00:00:00"/>
    <s v="PT/C6-0076"/>
    <n v="0"/>
    <n v="1306579"/>
    <n v="1306579"/>
    <n v="0"/>
    <d v="2025-06-09T00:00:00"/>
    <m/>
    <d v="2025-06-09T00:00:00"/>
    <n v="0"/>
    <m/>
    <s v=""/>
    <s v="Đã thanh toán"/>
    <d v="2025-06-09T00:00:00"/>
    <d v="2025-09-15T00:00:00"/>
    <m/>
    <m/>
    <x v="81"/>
    <x v="80"/>
  </r>
  <r>
    <x v="92"/>
    <x v="79"/>
    <d v="2025-06-09T00:00:00"/>
    <s v="BH2324355"/>
    <m/>
    <m/>
    <s v="Ecomart chung cư GELEXIA, 885 Tam Trinh"/>
    <n v="1012265"/>
    <n v="70859"/>
    <n v="75312"/>
    <n v="1016718"/>
    <s v="Bán hàng"/>
    <d v="2025-09-15T00:00:00"/>
    <s v="PT/C6-0076"/>
    <n v="0"/>
    <n v="1016718"/>
    <n v="1016718"/>
    <n v="0"/>
    <d v="2025-06-09T00:00:00"/>
    <m/>
    <d v="2025-06-09T00:00:00"/>
    <n v="0"/>
    <m/>
    <s v=""/>
    <s v="Đã thanh toán"/>
    <d v="2025-06-09T00:00:00"/>
    <d v="2025-09-15T00:00:00"/>
    <m/>
    <m/>
    <x v="81"/>
    <x v="80"/>
  </r>
  <r>
    <x v="92"/>
    <x v="79"/>
    <d v="2025-06-09T00:00:00"/>
    <s v="HBTL25011719"/>
    <d v="2025-06-09T00:00:00"/>
    <m/>
    <s v="Hàng Trả - Ecomart chung cư OSAKA - Unit0002 (48 Ngọc Hồi)"/>
    <n v="0"/>
    <n v="0"/>
    <n v="0"/>
    <n v="568625"/>
    <s v="Hàng trả"/>
    <d v="2025-09-15T00:00:00"/>
    <s v="PT/C6-0076"/>
    <n v="0"/>
    <n v="-568625"/>
    <n v="-568625"/>
    <n v="0"/>
    <d v="2025-06-09T00:00:00"/>
    <m/>
    <d v="2025-06-09T00:00:00"/>
    <n v="0"/>
    <m/>
    <s v=""/>
    <s v="Đã thanh toán"/>
    <d v="2025-06-09T00:00:00"/>
    <d v="2025-09-15T00:00:00"/>
    <m/>
    <m/>
    <x v="81"/>
    <x v="80"/>
  </r>
  <r>
    <x v="92"/>
    <x v="79"/>
    <d v="2025-06-09T00:00:00"/>
    <s v="HBTL25011721"/>
    <d v="2025-06-09T00:00:00"/>
    <m/>
    <s v="Hàng Trả - Ecomart Tầng 1 Green Park - Unit0003"/>
    <n v="0"/>
    <n v="0"/>
    <n v="0"/>
    <n v="385043"/>
    <s v="Hàng trả"/>
    <d v="2025-09-15T00:00:00"/>
    <s v="PT/C6-0076"/>
    <n v="0"/>
    <n v="-385043"/>
    <n v="-385043"/>
    <n v="0"/>
    <d v="2025-06-09T00:00:00"/>
    <m/>
    <d v="2025-06-09T00:00:00"/>
    <n v="0"/>
    <m/>
    <s v=""/>
    <s v="Đã thanh toán"/>
    <d v="2025-06-09T00:00:00"/>
    <d v="2025-09-15T00:00:00"/>
    <m/>
    <m/>
    <x v="81"/>
    <x v="80"/>
  </r>
  <r>
    <x v="92"/>
    <x v="79"/>
    <d v="2025-06-11T00:00:00"/>
    <s v="HBTL25011723"/>
    <d v="2025-06-11T00:00:00"/>
    <m/>
    <s v="Hàng Trả - Ecomart chung cư GELEXIA, 885 Tam Trinh - Unit0009"/>
    <n v="0"/>
    <n v="0"/>
    <n v="0"/>
    <n v="224195"/>
    <s v="Hàng trả"/>
    <d v="2025-09-15T00:00:00"/>
    <s v="PT/C6-0076"/>
    <n v="0"/>
    <n v="-224195"/>
    <n v="-224195"/>
    <n v="0"/>
    <d v="2025-06-11T00:00:00"/>
    <m/>
    <d v="2025-06-11T00:00:00"/>
    <n v="0"/>
    <m/>
    <s v=""/>
    <s v="Đã thanh toán"/>
    <d v="2025-06-11T00:00:00"/>
    <d v="2025-09-15T00:00:00"/>
    <m/>
    <m/>
    <x v="81"/>
    <x v="80"/>
  </r>
  <r>
    <x v="92"/>
    <x v="79"/>
    <d v="2025-06-12T00:00:00"/>
    <s v="BH2324432"/>
    <m/>
    <m/>
    <s v="Ecomart S2.12 Vinhome Ocean Park"/>
    <n v="1634029"/>
    <n v="114382"/>
    <n v="121572"/>
    <n v="1641219"/>
    <s v="Bán hàng"/>
    <d v="2025-09-15T00:00:00"/>
    <s v="PT/C6-0076"/>
    <n v="0"/>
    <n v="1641219"/>
    <n v="1641219"/>
    <n v="0"/>
    <d v="2025-06-12T00:00:00"/>
    <m/>
    <d v="2025-06-12T00:00:00"/>
    <n v="0"/>
    <m/>
    <s v=""/>
    <s v="Đã thanh toán"/>
    <d v="2025-06-12T00:00:00"/>
    <d v="2025-09-15T00:00:00"/>
    <m/>
    <m/>
    <x v="81"/>
    <x v="80"/>
  </r>
  <r>
    <x v="92"/>
    <x v="79"/>
    <d v="2025-06-12T00:00:00"/>
    <s v="HBTL25011725"/>
    <d v="2025-06-12T00:00:00"/>
    <m/>
    <s v="Hàng Trả - Ecomart S2.12 Vinhome Ocean Park - Unit0004"/>
    <n v="0"/>
    <n v="0"/>
    <n v="0"/>
    <n v="112098"/>
    <s v="Hàng trả"/>
    <d v="2025-09-15T00:00:00"/>
    <s v="PT/C6-0076"/>
    <n v="0"/>
    <n v="-112098"/>
    <n v="-112098"/>
    <n v="0"/>
    <d v="2025-06-12T00:00:00"/>
    <m/>
    <d v="2025-06-12T00:00:00"/>
    <n v="0"/>
    <m/>
    <s v=""/>
    <s v="Đã thanh toán"/>
    <d v="2025-06-12T00:00:00"/>
    <d v="2025-09-15T00:00:00"/>
    <m/>
    <m/>
    <x v="81"/>
    <x v="80"/>
  </r>
  <r>
    <x v="92"/>
    <x v="79"/>
    <d v="2025-06-13T00:00:00"/>
    <s v="BH2324469"/>
    <m/>
    <m/>
    <s v="Ecomart Tầng 1 chung cư Ecolife Tây Hồ, CK 7%"/>
    <n v="833319"/>
    <n v="58332"/>
    <n v="61999"/>
    <n v="836986"/>
    <s v="Bán hàng"/>
    <d v="2025-09-15T00:00:00"/>
    <s v="PT/C6-0076"/>
    <n v="0"/>
    <n v="836986"/>
    <n v="836986"/>
    <n v="0"/>
    <d v="2025-06-13T00:00:00"/>
    <m/>
    <d v="2025-06-13T00:00:00"/>
    <n v="0"/>
    <m/>
    <s v=""/>
    <s v="Đã thanh toán"/>
    <d v="2025-06-13T00:00:00"/>
    <d v="2025-09-15T00:00:00"/>
    <m/>
    <m/>
    <x v="81"/>
    <x v="80"/>
  </r>
  <r>
    <x v="92"/>
    <x v="79"/>
    <d v="2025-06-14T00:00:00"/>
    <s v="HBTL25012130"/>
    <d v="2025-06-14T00:00:00"/>
    <m/>
    <s v="Hàng Trả - Ecomart Tầng 1 chung cư Ecolife Tây Hồ - Unit0010"/>
    <n v="0"/>
    <n v="0"/>
    <n v="0"/>
    <n v="50403"/>
    <s v="Hàng trả"/>
    <d v="2025-09-15T00:00:00"/>
    <s v="PT/C6-0076"/>
    <n v="0"/>
    <n v="-50403"/>
    <n v="-50403"/>
    <n v="0"/>
    <d v="2025-06-14T00:00:00"/>
    <m/>
    <d v="2025-06-14T00:00:00"/>
    <n v="0"/>
    <m/>
    <s v=""/>
    <s v="Đã thanh toán"/>
    <d v="2025-06-14T00:00:00"/>
    <d v="2025-09-15T00:00:00"/>
    <m/>
    <m/>
    <x v="81"/>
    <x v="80"/>
  </r>
  <r>
    <x v="92"/>
    <x v="79"/>
    <d v="2025-06-16T00:00:00"/>
    <s v="BH2324537"/>
    <m/>
    <m/>
    <s v="Ecomart An Hưng, Hà Đông"/>
    <n v="772072"/>
    <n v="54045"/>
    <n v="57442"/>
    <n v="775469"/>
    <s v="Bán hàng"/>
    <d v="2025-09-15T00:00:00"/>
    <s v="PT/C6-0076"/>
    <n v="0"/>
    <n v="775469"/>
    <n v="775469"/>
    <n v="0"/>
    <d v="2025-06-16T00:00:00"/>
    <m/>
    <d v="2025-06-16T00:00:00"/>
    <n v="0"/>
    <m/>
    <s v=""/>
    <s v="Đã thanh toán"/>
    <d v="2025-06-16T00:00:00"/>
    <d v="2025-09-15T00:00:00"/>
    <m/>
    <m/>
    <x v="81"/>
    <x v="80"/>
  </r>
  <r>
    <x v="92"/>
    <x v="79"/>
    <d v="2025-06-18T00:00:00"/>
    <s v="BH2324613"/>
    <m/>
    <m/>
    <s v="Ecomart Helios 75 Tam Trinh"/>
    <n v="1505946"/>
    <n v="105416"/>
    <n v="112042"/>
    <n v="1512572"/>
    <s v="Bán hàng"/>
    <d v="2025-09-15T00:00:00"/>
    <s v="PT/C6-0076"/>
    <n v="0"/>
    <n v="1512572"/>
    <n v="1512572"/>
    <n v="0"/>
    <d v="2025-06-18T00:00:00"/>
    <m/>
    <d v="2025-06-18T00:00:00"/>
    <n v="0"/>
    <m/>
    <s v=""/>
    <s v="Đã thanh toán"/>
    <d v="2025-06-18T00:00:00"/>
    <d v="2025-09-15T00:00:00"/>
    <m/>
    <m/>
    <x v="81"/>
    <x v="80"/>
  </r>
  <r>
    <x v="92"/>
    <x v="79"/>
    <d v="2025-06-18T00:00:00"/>
    <s v="HBTL25012129"/>
    <d v="2025-06-18T00:00:00"/>
    <m/>
    <s v="Hàng Trả - Ecomart Helios 75 Tam Trinh - Unit0001"/>
    <n v="0"/>
    <n v="0"/>
    <n v="0"/>
    <n v="653320"/>
    <s v="Hàng trả"/>
    <d v="2025-09-15T00:00:00"/>
    <s v="PT/C6-0076"/>
    <n v="0"/>
    <n v="-653320"/>
    <n v="-653320"/>
    <n v="0"/>
    <d v="2025-06-18T00:00:00"/>
    <m/>
    <d v="2025-06-18T00:00:00"/>
    <n v="0"/>
    <m/>
    <s v=""/>
    <s v="Đã thanh toán"/>
    <d v="2025-06-18T00:00:00"/>
    <d v="2025-09-15T00:00:00"/>
    <m/>
    <m/>
    <x v="81"/>
    <x v="80"/>
  </r>
  <r>
    <x v="92"/>
    <x v="79"/>
    <d v="2025-06-18T00:00:00"/>
    <s v="HBTL25012132"/>
    <d v="2025-06-18T00:00:00"/>
    <m/>
    <s v="Hàng Trả - Ecomart Helios 75 Tam Trinh - Unit0001"/>
    <n v="0"/>
    <n v="0"/>
    <n v="0"/>
    <n v="147007"/>
    <s v="Hàng trả"/>
    <d v="2025-09-15T00:00:00"/>
    <s v="PT/C6-0076"/>
    <n v="0"/>
    <n v="-147007"/>
    <n v="-147007"/>
    <n v="0"/>
    <d v="2025-06-18T00:00:00"/>
    <m/>
    <d v="2025-06-18T00:00:00"/>
    <n v="0"/>
    <m/>
    <s v=""/>
    <s v="Đã thanh toán"/>
    <d v="2025-06-18T00:00:00"/>
    <d v="2025-09-15T00:00:00"/>
    <m/>
    <m/>
    <x v="81"/>
    <x v="80"/>
  </r>
  <r>
    <x v="92"/>
    <x v="79"/>
    <d v="2025-06-19T00:00:00"/>
    <s v="BH2324673"/>
    <m/>
    <m/>
    <s v="Ecomart Tầng 1, CT3, KĐT nam cường"/>
    <n v="1494288"/>
    <n v="104600"/>
    <n v="111175"/>
    <n v="1500863"/>
    <s v="Bán hàng"/>
    <d v="2025-09-15T00:00:00"/>
    <s v="PT/C6-0076"/>
    <n v="0"/>
    <n v="1500863"/>
    <n v="1500863"/>
    <n v="0"/>
    <d v="2025-06-19T00:00:00"/>
    <m/>
    <d v="2025-06-19T00:00:00"/>
    <n v="0"/>
    <m/>
    <s v=""/>
    <s v="Đã thanh toán"/>
    <d v="2025-06-19T00:00:00"/>
    <d v="2025-09-15T00:00:00"/>
    <m/>
    <m/>
    <x v="81"/>
    <x v="80"/>
  </r>
  <r>
    <x v="92"/>
    <x v="79"/>
    <d v="2025-06-20T00:00:00"/>
    <s v="BH2324699"/>
    <m/>
    <m/>
    <s v="Eco Mart SA3 Vin Smart City"/>
    <n v="966037"/>
    <n v="67623"/>
    <n v="71873"/>
    <n v="970287"/>
    <s v="Bán hàng"/>
    <d v="2025-09-15T00:00:00"/>
    <s v="PT/C6-0076"/>
    <n v="0"/>
    <n v="970287"/>
    <n v="970287"/>
    <n v="0"/>
    <d v="2025-06-20T00:00:00"/>
    <m/>
    <d v="2025-06-20T00:00:00"/>
    <n v="0"/>
    <m/>
    <s v=""/>
    <s v="Đã thanh toán"/>
    <d v="2025-06-20T00:00:00"/>
    <d v="2025-09-15T00:00:00"/>
    <m/>
    <m/>
    <x v="81"/>
    <x v="80"/>
  </r>
  <r>
    <x v="92"/>
    <x v="79"/>
    <d v="2025-06-20T00:00:00"/>
    <s v="HBTL25012128"/>
    <d v="2025-06-20T00:00:00"/>
    <m/>
    <s v="Hàng Trả - Eco Mart SA3 Vin Smart City - Unit0014"/>
    <n v="0"/>
    <n v="0"/>
    <n v="0"/>
    <n v="213184"/>
    <s v="Hàng trả"/>
    <d v="2025-09-15T00:00:00"/>
    <s v="PT/C6-0076"/>
    <n v="0"/>
    <n v="-213184"/>
    <n v="-213184"/>
    <n v="0"/>
    <d v="2025-06-20T00:00:00"/>
    <m/>
    <d v="2025-06-20T00:00:00"/>
    <n v="0"/>
    <m/>
    <s v=""/>
    <s v="Đã thanh toán"/>
    <d v="2025-06-20T00:00:00"/>
    <d v="2025-09-15T00:00:00"/>
    <m/>
    <m/>
    <x v="81"/>
    <x v="80"/>
  </r>
  <r>
    <x v="92"/>
    <x v="79"/>
    <d v="2025-06-24T00:00:00"/>
    <s v="BH2324820"/>
    <m/>
    <m/>
    <s v="Ecomart Tầng 1 Sảnh G5 CC Five Star Kim Giang, Thanh Xuân"/>
    <n v="978822"/>
    <n v="68518"/>
    <n v="72824"/>
    <n v="983128"/>
    <s v="Bán hàng"/>
    <d v="2025-09-15T00:00:00"/>
    <s v="PT/C6-0076"/>
    <n v="0"/>
    <n v="983128"/>
    <n v="983128"/>
    <n v="0"/>
    <d v="2025-06-24T00:00:00"/>
    <m/>
    <d v="2025-06-24T00:00:00"/>
    <n v="0"/>
    <m/>
    <s v=""/>
    <s v="Đã thanh toán"/>
    <d v="2025-06-24T00:00:00"/>
    <d v="2025-09-15T00:00:00"/>
    <m/>
    <m/>
    <x v="81"/>
    <x v="80"/>
  </r>
  <r>
    <x v="92"/>
    <x v="79"/>
    <d v="2025-06-24T00:00:00"/>
    <s v="HBTL25012125"/>
    <d v="2025-06-24T00:00:00"/>
    <m/>
    <s v="Hàng Trả - Ecomart Tầng 1 Sảnh G5 CC Five Star Kim Giang, Thanh Xuân - Unit0011"/>
    <n v="0"/>
    <n v="0"/>
    <n v="0"/>
    <n v="406518"/>
    <s v="Hàng trả"/>
    <d v="2025-09-15T00:00:00"/>
    <s v="PT/C6-0076"/>
    <n v="0"/>
    <n v="-406518"/>
    <n v="-406518"/>
    <n v="0"/>
    <d v="2025-06-24T00:00:00"/>
    <m/>
    <d v="2025-06-24T00:00:00"/>
    <n v="0"/>
    <m/>
    <s v=""/>
    <s v="Đã thanh toán"/>
    <d v="2025-06-24T00:00:00"/>
    <d v="2025-09-15T00:00:00"/>
    <m/>
    <m/>
    <x v="81"/>
    <x v="80"/>
  </r>
  <r>
    <x v="92"/>
    <x v="79"/>
    <d v="2025-06-24T00:00:00"/>
    <s v="HBTL25012126"/>
    <d v="2025-06-24T00:00:00"/>
    <m/>
    <s v="Hàng Trả - Ecomart Tầng 1 Sảnh G5 CC Five Star Kim Giang, Thanh Xuân - Unit0011"/>
    <n v="0"/>
    <n v="0"/>
    <n v="0"/>
    <n v="351276"/>
    <s v="Hàng trả"/>
    <d v="2025-09-15T00:00:00"/>
    <s v="PT/C6-0076"/>
    <n v="0"/>
    <n v="-351276"/>
    <n v="-351276"/>
    <n v="0"/>
    <d v="2025-06-24T00:00:00"/>
    <m/>
    <d v="2025-06-24T00:00:00"/>
    <n v="0"/>
    <m/>
    <s v=""/>
    <s v="Đã thanh toán"/>
    <d v="2025-06-24T00:00:00"/>
    <d v="2025-09-15T00:00:00"/>
    <m/>
    <m/>
    <x v="81"/>
    <x v="80"/>
  </r>
  <r>
    <x v="92"/>
    <x v="79"/>
    <d v="2025-06-24T00:00:00"/>
    <s v="HBTL25012127"/>
    <d v="2025-06-24T00:00:00"/>
    <m/>
    <s v="Hàng Trả - Ecomart Tầng 1 Sảnh G5 CC Five Star Kim Giang, Thanh Xuân - Unit0011"/>
    <n v="0"/>
    <n v="0"/>
    <n v="0"/>
    <n v="212352"/>
    <s v="Hàng trả"/>
    <d v="2025-09-15T00:00:00"/>
    <s v="PT/C6-0076"/>
    <n v="0"/>
    <n v="-212352"/>
    <n v="-212352"/>
    <n v="0"/>
    <d v="2025-06-24T00:00:00"/>
    <m/>
    <d v="2025-06-24T00:00:00"/>
    <n v="0"/>
    <m/>
    <s v=""/>
    <s v="Đã thanh toán"/>
    <d v="2025-06-24T00:00:00"/>
    <d v="2025-09-15T00:00:00"/>
    <m/>
    <m/>
    <x v="81"/>
    <x v="80"/>
  </r>
  <r>
    <x v="92"/>
    <x v="79"/>
    <d v="2025-06-24T00:00:00"/>
    <s v="HBTL25012610"/>
    <d v="2025-06-24T00:00:00"/>
    <m/>
    <s v="Hàng Trả - Ecomart Helios 75 Tam Trinh (Khách ghi Kim Giang) - Unit0001"/>
    <n v="0"/>
    <n v="0"/>
    <n v="0"/>
    <n v="970143"/>
    <s v="Hàng trả"/>
    <d v="2025-09-15T00:00:00"/>
    <s v="PT/C6-0076"/>
    <n v="0"/>
    <n v="-970143"/>
    <n v="-970143"/>
    <n v="0"/>
    <d v="2025-06-24T00:00:00"/>
    <m/>
    <d v="2025-06-24T00:00:00"/>
    <n v="0"/>
    <m/>
    <s v=""/>
    <s v="Đã thanh toán"/>
    <d v="2025-06-24T00:00:00"/>
    <d v="2025-09-15T00:00:00"/>
    <m/>
    <m/>
    <x v="81"/>
    <x v="80"/>
  </r>
  <r>
    <x v="92"/>
    <x v="79"/>
    <d v="2025-06-27T00:00:00"/>
    <s v="HBTL25012124"/>
    <d v="2025-06-27T00:00:00"/>
    <m/>
    <s v="Hàng Trả - Ecomart S2.12 Vinhome Ocean Park - Unit0004"/>
    <n v="0"/>
    <n v="0"/>
    <n v="0"/>
    <n v="287110"/>
    <s v="Hàng trả"/>
    <d v="2025-09-15T00:00:00"/>
    <s v="PT/C6-0076"/>
    <n v="0"/>
    <n v="-287110"/>
    <n v="-287110"/>
    <n v="0"/>
    <d v="2025-06-27T00:00:00"/>
    <m/>
    <d v="2025-06-27T00:00:00"/>
    <n v="0"/>
    <m/>
    <s v=""/>
    <s v="Đã thanh toán"/>
    <d v="2025-06-27T00:00:00"/>
    <d v="2025-09-15T00:00:00"/>
    <m/>
    <m/>
    <x v="81"/>
    <x v="80"/>
  </r>
  <r>
    <x v="92"/>
    <x v="79"/>
    <d v="2025-06-28T00:00:00"/>
    <s v="BH2324946"/>
    <m/>
    <m/>
    <s v="Ecomart chung cư GELEXIA, 885 Tam Trinh"/>
    <n v="1352564"/>
    <n v="94679"/>
    <n v="100631"/>
    <n v="1358516"/>
    <s v="Bán hàng"/>
    <d v="2025-09-15T00:00:00"/>
    <s v="PT/C6-0076"/>
    <n v="0"/>
    <n v="1358516"/>
    <n v="1358516"/>
    <n v="0"/>
    <d v="2025-06-28T00:00:00"/>
    <m/>
    <d v="2025-06-28T00:00:00"/>
    <n v="0"/>
    <m/>
    <s v=""/>
    <s v="Đã thanh toán"/>
    <d v="2025-06-28T00:00:00"/>
    <d v="2025-09-15T00:00:00"/>
    <m/>
    <m/>
    <x v="81"/>
    <x v="80"/>
  </r>
  <r>
    <x v="92"/>
    <x v="79"/>
    <d v="2025-06-28T00:00:00"/>
    <s v="HBTL25012122"/>
    <d v="2025-06-28T00:00:00"/>
    <m/>
    <s v="Hàng Trả - Ecomart chung cư GELEXIA, 885 Tam Trinh - Unit0009 (CT2A)"/>
    <n v="0"/>
    <n v="0"/>
    <n v="0"/>
    <n v="119589"/>
    <s v="Hàng trả"/>
    <d v="2025-09-15T00:00:00"/>
    <s v="PT/C6-0076"/>
    <n v="0"/>
    <n v="-119589"/>
    <n v="-119589"/>
    <n v="0"/>
    <d v="2025-06-28T00:00:00"/>
    <m/>
    <d v="2025-06-28T00:00:00"/>
    <n v="0"/>
    <m/>
    <s v=""/>
    <s v="Đã thanh toán"/>
    <d v="2025-06-28T00:00:00"/>
    <d v="2025-09-15T00:00:00"/>
    <m/>
    <m/>
    <x v="81"/>
    <x v="80"/>
  </r>
  <r>
    <x v="92"/>
    <x v="79"/>
    <d v="2025-06-28T00:00:00"/>
    <s v="HBTL25012123"/>
    <d v="2025-06-28T00:00:00"/>
    <m/>
    <s v="Hàng Trả - Ecomart chung cư GELEXIA, 885 Tam Trinh - Unit0009 (CT2A)"/>
    <n v="0"/>
    <n v="0"/>
    <n v="0"/>
    <n v="539693"/>
    <s v="Hàng trả"/>
    <d v="2025-09-15T00:00:00"/>
    <s v="PT/C6-0076"/>
    <n v="0"/>
    <n v="-539693"/>
    <n v="-539693"/>
    <n v="0"/>
    <d v="2025-06-28T00:00:00"/>
    <m/>
    <d v="2025-06-28T00:00:00"/>
    <n v="0"/>
    <m/>
    <s v=""/>
    <s v="Đã thanh toán"/>
    <d v="2025-06-28T00:00:00"/>
    <d v="2025-09-15T00:00:00"/>
    <m/>
    <m/>
    <x v="81"/>
    <x v="80"/>
  </r>
  <r>
    <x v="92"/>
    <x v="79"/>
    <d v="2025-07-01T00:00:00"/>
    <s v="BH2324990"/>
    <m/>
    <m/>
    <s v="Ecomart Tầng 1 Green Park"/>
    <n v="1608446"/>
    <n v="112591"/>
    <n v="119668"/>
    <n v="1615523"/>
    <s v="Bán hàng"/>
    <d v="2025-09-15T00:00:00"/>
    <s v="PT/C6-0076"/>
    <n v="0"/>
    <n v="1615523"/>
    <n v="1615523"/>
    <n v="0"/>
    <d v="2025-07-01T00:00:00"/>
    <m/>
    <d v="2025-07-01T00:00:00"/>
    <n v="0"/>
    <m/>
    <s v=""/>
    <s v="Đã thanh toán"/>
    <d v="2025-07-01T00:00:00"/>
    <d v="2025-09-15T00:00:00"/>
    <m/>
    <m/>
    <x v="81"/>
    <x v="80"/>
  </r>
  <r>
    <x v="92"/>
    <x v="79"/>
    <d v="2025-07-03T00:00:00"/>
    <s v="HBTL25012070"/>
    <d v="2025-07-03T00:00:00"/>
    <m/>
    <s v="Hàng Trả -Ecomart Tầng 1 Green Park - Unit0003"/>
    <n v="0"/>
    <n v="0"/>
    <n v="0"/>
    <n v="224195"/>
    <s v="Hàng trả"/>
    <d v="2025-09-15T00:00:00"/>
    <s v="PT/C6-0076"/>
    <n v="0"/>
    <n v="-224195"/>
    <n v="-224195"/>
    <n v="0"/>
    <d v="2025-07-03T00:00:00"/>
    <m/>
    <d v="2025-07-03T00:00:00"/>
    <n v="0"/>
    <m/>
    <s v=""/>
    <s v="Đã thanh toán"/>
    <d v="2025-07-03T00:00:00"/>
    <d v="2025-09-15T00:00:00"/>
    <m/>
    <m/>
    <x v="81"/>
    <x v="80"/>
  </r>
  <r>
    <x v="92"/>
    <x v="79"/>
    <d v="2025-07-09T00:00:00"/>
    <s v="BH2325338"/>
    <m/>
    <m/>
    <s v="Ecomart chung cư OSAKA"/>
    <n v="1089007"/>
    <n v="76230"/>
    <n v="81022"/>
    <n v="1093799"/>
    <s v="Bán hàng"/>
    <d v="2025-09-15T00:00:00"/>
    <s v="PT/C6-0076"/>
    <n v="0"/>
    <n v="1093799"/>
    <n v="1093799"/>
    <n v="0"/>
    <d v="2025-07-09T00:00:00"/>
    <m/>
    <d v="2025-07-09T00:00:00"/>
    <n v="0"/>
    <m/>
    <s v=""/>
    <s v="Đã thanh toán"/>
    <d v="2025-07-09T00:00:00"/>
    <d v="2025-09-15T00:00:00"/>
    <m/>
    <m/>
    <x v="81"/>
    <x v="80"/>
  </r>
  <r>
    <x v="92"/>
    <x v="79"/>
    <d v="2025-07-09T00:00:00"/>
    <s v="BH2325340"/>
    <m/>
    <m/>
    <s v="Ecomart Helios 75 Tam Trinh"/>
    <n v="700329"/>
    <n v="49023"/>
    <n v="52104"/>
    <n v="703410"/>
    <s v="Bán hàng"/>
    <d v="2025-09-15T00:00:00"/>
    <s v="PT/C6-0076"/>
    <n v="0"/>
    <n v="703410"/>
    <n v="703410"/>
    <n v="0"/>
    <d v="2025-07-09T00:00:00"/>
    <m/>
    <d v="2025-07-09T00:00:00"/>
    <n v="0"/>
    <m/>
    <s v=""/>
    <s v="Đã thanh toán"/>
    <d v="2025-07-09T00:00:00"/>
    <d v="2025-09-15T00:00:00"/>
    <m/>
    <m/>
    <x v="81"/>
    <x v="80"/>
  </r>
  <r>
    <x v="92"/>
    <x v="79"/>
    <d v="2025-07-09T00:00:00"/>
    <s v="HBTL25012079"/>
    <d v="2025-07-09T00:00:00"/>
    <m/>
    <s v="Hàng Trả - Ecomart Tầng 1 Green Park - Unit0003"/>
    <n v="0"/>
    <n v="0"/>
    <n v="0"/>
    <n v="336293"/>
    <s v="Hàng trả"/>
    <d v="2025-09-15T00:00:00"/>
    <s v="PT/C6-0076"/>
    <n v="0"/>
    <n v="-336293"/>
    <n v="-336293"/>
    <n v="0"/>
    <d v="2025-07-09T00:00:00"/>
    <m/>
    <d v="2025-07-09T00:00:00"/>
    <n v="0"/>
    <m/>
    <s v=""/>
    <s v="Đã thanh toán"/>
    <d v="2025-07-09T00:00:00"/>
    <d v="2025-09-15T00:00:00"/>
    <m/>
    <m/>
    <x v="81"/>
    <x v="80"/>
  </r>
  <r>
    <x v="92"/>
    <x v="79"/>
    <d v="2025-07-09T00:00:00"/>
    <s v="HBTL25012080"/>
    <d v="2025-07-09T00:00:00"/>
    <m/>
    <s v="Hàng Trả - Ecomart chung cư OSAKA - Unit0002"/>
    <n v="0"/>
    <n v="0"/>
    <n v="0"/>
    <n v="100805"/>
    <s v="Hàng trả"/>
    <d v="2025-09-15T00:00:00"/>
    <s v="PT/C6-0076"/>
    <n v="0"/>
    <n v="-100805"/>
    <n v="-100805"/>
    <n v="0"/>
    <d v="2025-07-09T00:00:00"/>
    <m/>
    <d v="2025-07-09T00:00:00"/>
    <n v="0"/>
    <m/>
    <s v=""/>
    <s v="Đã thanh toán"/>
    <d v="2025-07-09T00:00:00"/>
    <d v="2025-09-15T00:00:00"/>
    <m/>
    <m/>
    <x v="81"/>
    <x v="80"/>
  </r>
  <r>
    <x v="92"/>
    <x v="79"/>
    <d v="2025-07-10T00:00:00"/>
    <s v="BH2325383"/>
    <m/>
    <m/>
    <s v="Ecomart Tầng 1 chưng cư Park Home"/>
    <n v="729032"/>
    <n v="51032"/>
    <n v="54240"/>
    <n v="732240"/>
    <s v="Bán hàng"/>
    <d v="2025-09-15T00:00:00"/>
    <s v="PT/C6-0076"/>
    <n v="0"/>
    <n v="732240"/>
    <n v="732240"/>
    <n v="0"/>
    <d v="2025-07-10T00:00:00"/>
    <m/>
    <d v="2025-07-10T00:00:00"/>
    <n v="0"/>
    <m/>
    <s v=""/>
    <s v="Đã thanh toán"/>
    <d v="2025-07-10T00:00:00"/>
    <d v="2025-09-15T00:00:00"/>
    <m/>
    <m/>
    <x v="81"/>
    <x v="80"/>
  </r>
  <r>
    <x v="92"/>
    <x v="79"/>
    <d v="2025-07-12T00:00:00"/>
    <s v="BH2325457"/>
    <m/>
    <m/>
    <s v="Eco Mart SA3 Vin Smart City"/>
    <n v="897382"/>
    <n v="62817"/>
    <n v="66765"/>
    <n v="901330"/>
    <s v="Bán hàng"/>
    <d v="2025-09-15T00:00:00"/>
    <s v="PT/C6-0076"/>
    <n v="0"/>
    <n v="901330"/>
    <n v="901330"/>
    <n v="0"/>
    <d v="2025-07-12T00:00:00"/>
    <m/>
    <d v="2025-07-12T00:00:00"/>
    <n v="0"/>
    <m/>
    <s v=""/>
    <s v="Đã thanh toán"/>
    <d v="2025-07-12T00:00:00"/>
    <d v="2025-09-15T00:00:00"/>
    <m/>
    <m/>
    <x v="81"/>
    <x v="80"/>
  </r>
  <r>
    <x v="92"/>
    <x v="79"/>
    <d v="2025-07-14T00:00:00"/>
    <s v="BTLHN2304/130"/>
    <d v="2025-07-14T00:00:00"/>
    <m/>
    <s v="Hàng Trả - Ecomart Tầng 1, CT3, KĐT nam cường - Unit0008"/>
    <n v="0"/>
    <n v="0"/>
    <n v="0"/>
    <n v="441985"/>
    <s v="Hàng trả"/>
    <d v="2025-09-15T00:00:00"/>
    <s v="PT/C6-0076"/>
    <n v="0"/>
    <n v="-441985"/>
    <n v="-441985"/>
    <n v="0"/>
    <d v="2025-07-14T00:00:00"/>
    <m/>
    <d v="2025-07-14T00:00:00"/>
    <n v="0"/>
    <m/>
    <s v=""/>
    <s v="Đã thanh toán"/>
    <d v="2025-07-14T00:00:00"/>
    <d v="2025-09-15T00:00:00"/>
    <m/>
    <m/>
    <x v="81"/>
    <x v="80"/>
  </r>
  <r>
    <x v="92"/>
    <x v="79"/>
    <d v="2025-07-14T00:00:00"/>
    <s v="BTLHN2304/131"/>
    <d v="2025-07-14T00:00:00"/>
    <m/>
    <s v="Hàng Trả - Ecomart Tầng 1, CT3, KĐT nam cường - Unit0008"/>
    <n v="0"/>
    <n v="0"/>
    <n v="0"/>
    <n v="300690"/>
    <s v="Hàng trả"/>
    <d v="2025-09-15T00:00:00"/>
    <s v="PT/C6-0076"/>
    <n v="0"/>
    <n v="-300690"/>
    <n v="-300690"/>
    <n v="0"/>
    <d v="2025-07-14T00:00:00"/>
    <m/>
    <d v="2025-07-14T00:00:00"/>
    <n v="0"/>
    <m/>
    <s v=""/>
    <s v="Đã thanh toán"/>
    <d v="2025-07-14T00:00:00"/>
    <d v="2025-09-15T00:00:00"/>
    <m/>
    <m/>
    <x v="81"/>
    <x v="80"/>
  </r>
  <r>
    <x v="92"/>
    <x v="79"/>
    <d v="2025-07-15T00:00:00"/>
    <s v="BH2325581"/>
    <m/>
    <m/>
    <s v="Ecomart S2.12 Vinhome Ocean Park"/>
    <n v="740451"/>
    <n v="51832"/>
    <n v="55090"/>
    <n v="743709"/>
    <s v="Bán hàng"/>
    <d v="2025-09-15T00:00:00"/>
    <s v="PT/C6-0076"/>
    <n v="0"/>
    <n v="743709"/>
    <n v="743709"/>
    <n v="0"/>
    <d v="2025-07-15T00:00:00"/>
    <m/>
    <d v="2025-07-15T00:00:00"/>
    <n v="0"/>
    <m/>
    <s v=""/>
    <s v="Đã thanh toán"/>
    <d v="2025-07-15T00:00:00"/>
    <d v="2025-09-15T00:00:00"/>
    <m/>
    <m/>
    <x v="81"/>
    <x v="80"/>
  </r>
  <r>
    <x v="92"/>
    <x v="79"/>
    <d v="2025-07-16T00:00:00"/>
    <s v="BTLHN2304/130"/>
    <d v="2025-07-16T00:00:00"/>
    <m/>
    <s v="Hàng trả -Eco Mart SA3 Vin Smart City"/>
    <n v="0"/>
    <n v="0"/>
    <n v="0"/>
    <n v="521861"/>
    <s v="Hàng trả"/>
    <d v="2025-09-15T00:00:00"/>
    <s v="PT/C6-0076"/>
    <n v="0"/>
    <n v="-521861"/>
    <n v="-521861"/>
    <n v="0"/>
    <d v="2025-07-16T00:00:00"/>
    <m/>
    <d v="2025-07-16T00:00:00"/>
    <n v="0"/>
    <m/>
    <s v=""/>
    <s v="Đã thanh toán"/>
    <d v="2025-07-16T00:00:00"/>
    <d v="2025-09-15T00:00:00"/>
    <m/>
    <m/>
    <x v="81"/>
    <x v="80"/>
  </r>
  <r>
    <x v="92"/>
    <x v="79"/>
    <d v="2025-07-18T00:00:00"/>
    <s v="BTLHN2304/132"/>
    <d v="2025-07-18T00:00:00"/>
    <m/>
    <s v="Hàng Trả  - Ecomart Lê Đức Thọ  - Unit0013"/>
    <n v="0"/>
    <n v="0"/>
    <n v="0"/>
    <n v="46202"/>
    <s v="Hàng trả"/>
    <d v="2025-09-15T00:00:00"/>
    <s v="PT/C6-0076"/>
    <n v="0"/>
    <n v="-46202"/>
    <n v="-46202"/>
    <n v="0"/>
    <d v="2025-07-18T00:00:00"/>
    <m/>
    <d v="2025-07-18T00:00:00"/>
    <n v="0"/>
    <m/>
    <s v=""/>
    <s v="Đã thanh toán"/>
    <d v="2025-07-18T00:00:00"/>
    <d v="2025-09-15T00:00:00"/>
    <m/>
    <m/>
    <x v="81"/>
    <x v="80"/>
  </r>
  <r>
    <x v="92"/>
    <x v="79"/>
    <d v="2025-07-19T00:00:00"/>
    <s v="BH2325762"/>
    <m/>
    <m/>
    <s v="Ecomart Helios 75 Tam Trinh"/>
    <n v="1255792"/>
    <n v="87905"/>
    <n v="93431"/>
    <n v="1261318"/>
    <s v="Bán hàng"/>
    <d v="2025-09-15T00:00:00"/>
    <s v="PT/C6-0076"/>
    <n v="0"/>
    <n v="1261318"/>
    <n v="1261318"/>
    <n v="0"/>
    <d v="2025-07-19T00:00:00"/>
    <m/>
    <d v="2025-07-19T00:00:00"/>
    <n v="0"/>
    <m/>
    <s v=""/>
    <s v="Đã thanh toán"/>
    <d v="2025-07-19T00:00:00"/>
    <d v="2025-09-15T00:00:00"/>
    <m/>
    <m/>
    <x v="81"/>
    <x v="80"/>
  </r>
  <r>
    <x v="92"/>
    <x v="79"/>
    <d v="2025-07-21T00:00:00"/>
    <s v="BTLHN2304/132"/>
    <d v="2025-07-21T00:00:00"/>
    <m/>
    <s v="Hàng trả -Ecomart S2.12 Vinhome Ocean Park -Unit0004"/>
    <n v="0"/>
    <n v="0"/>
    <n v="0"/>
    <n v="260700"/>
    <s v="Hàng trả"/>
    <d v="2025-09-15T00:00:00"/>
    <s v="PT/C6-0076"/>
    <n v="0"/>
    <n v="-260700"/>
    <n v="-260700"/>
    <n v="0"/>
    <d v="2025-07-21T00:00:00"/>
    <m/>
    <d v="2025-07-21T00:00:00"/>
    <n v="0"/>
    <m/>
    <s v=""/>
    <s v="Đã thanh toán"/>
    <d v="2025-07-21T00:00:00"/>
    <d v="2025-09-15T00:00:00"/>
    <m/>
    <m/>
    <x v="81"/>
    <x v="80"/>
  </r>
  <r>
    <x v="92"/>
    <x v="79"/>
    <d v="2025-07-23T00:00:00"/>
    <s v="BTLHN2304/131"/>
    <d v="2025-07-23T00:00:00"/>
    <m/>
    <s v="Hàng trả -Eco Mart SA3 Vin Smart City-Unit0014"/>
    <n v="0"/>
    <n v="0"/>
    <n v="0"/>
    <n v="641451"/>
    <s v="Hàng trả"/>
    <d v="2025-09-15T00:00:00"/>
    <s v="PT/C6-0076"/>
    <n v="0"/>
    <n v="-641451"/>
    <n v="-641451"/>
    <n v="0"/>
    <d v="2025-07-23T00:00:00"/>
    <m/>
    <d v="2025-07-23T00:00:00"/>
    <n v="0"/>
    <m/>
    <s v=""/>
    <s v="Đã thanh toán"/>
    <d v="2025-07-23T00:00:00"/>
    <d v="2025-09-15T00:00:00"/>
    <m/>
    <m/>
    <x v="81"/>
    <x v="80"/>
  </r>
  <r>
    <x v="92"/>
    <x v="79"/>
    <d v="2025-07-28T00:00:00"/>
    <s v="BTLHN2304/083"/>
    <d v="2025-07-28T00:00:00"/>
    <m/>
    <s v="Hàng Trả - Ecomart Tầng 1 Green Park - Unit0003"/>
    <n v="0"/>
    <n v="0"/>
    <n v="0"/>
    <n v="260835"/>
    <s v="Hàng trả"/>
    <d v="2025-09-15T00:00:00"/>
    <s v="PT/C6-0076"/>
    <n v="0"/>
    <n v="-260835"/>
    <n v="-260835"/>
    <n v="0"/>
    <d v="2025-07-28T00:00:00"/>
    <m/>
    <d v="2025-07-28T00:00:00"/>
    <n v="0"/>
    <m/>
    <s v=""/>
    <s v="Đã thanh toán"/>
    <d v="2025-07-28T00:00:00"/>
    <d v="2025-09-15T00:00:00"/>
    <m/>
    <m/>
    <x v="81"/>
    <x v="80"/>
  </r>
  <r>
    <x v="92"/>
    <x v="79"/>
    <d v="2025-07-28T00:00:00"/>
    <s v="BTLHN2304/084"/>
    <d v="2025-07-28T00:00:00"/>
    <m/>
    <s v="Hàng Trả - Ecomart chung cư GELEXIA, 885 Tam Trinh - Unit0009"/>
    <n v="0"/>
    <n v="0"/>
    <n v="0"/>
    <n v="336293"/>
    <s v="Hàng trả"/>
    <d v="2025-09-15T00:00:00"/>
    <s v="PT/C6-0076"/>
    <n v="0"/>
    <n v="-336293"/>
    <n v="-336293"/>
    <n v="0"/>
    <d v="2025-07-28T00:00:00"/>
    <m/>
    <d v="2025-07-28T00:00:00"/>
    <n v="0"/>
    <m/>
    <s v=""/>
    <s v="Đã thanh toán"/>
    <d v="2025-07-28T00:00:00"/>
    <d v="2025-09-15T00:00:00"/>
    <m/>
    <m/>
    <x v="81"/>
    <x v="80"/>
  </r>
  <r>
    <x v="92"/>
    <x v="79"/>
    <d v="2025-08-06T00:00:00"/>
    <s v="BH2326373"/>
    <m/>
    <m/>
    <s v="Ecomart Helios 75 Tam Trinh"/>
    <n v="922618"/>
    <n v="64583"/>
    <n v="68643"/>
    <n v="926678"/>
    <s v="Bán hàng"/>
    <d v="2025-10-07T00:00:00"/>
    <s v="BC2210-0011"/>
    <n v="0"/>
    <n v="926678"/>
    <n v="926678"/>
    <n v="0"/>
    <d v="2025-08-06T00:00:00"/>
    <m/>
    <d v="2025-08-06T00:00:00"/>
    <n v="0"/>
    <m/>
    <s v=""/>
    <s v="Đã thanh toán"/>
    <d v="2025-08-06T00:00:00"/>
    <d v="2025-10-07T00:00:00"/>
    <m/>
    <m/>
    <x v="81"/>
    <x v="80"/>
  </r>
  <r>
    <x v="92"/>
    <x v="79"/>
    <d v="2025-08-06T00:00:00"/>
    <s v="BTLHN2304/098"/>
    <d v="2025-08-06T00:00:00"/>
    <m/>
    <s v="Hàng Trả - Ecomart An Hưng, Hà Đông - Unit0012"/>
    <n v="0"/>
    <n v="0"/>
    <n v="0"/>
    <n v="617919"/>
    <s v="Hàng trả"/>
    <d v="2025-10-07T00:00:00"/>
    <s v="BC2210-0011"/>
    <n v="0"/>
    <n v="-617919"/>
    <n v="-617919"/>
    <n v="0"/>
    <d v="2025-08-06T00:00:00"/>
    <m/>
    <d v="2025-08-06T00:00:00"/>
    <n v="0"/>
    <m/>
    <s v=""/>
    <s v="Đã thanh toán"/>
    <d v="2025-08-06T00:00:00"/>
    <d v="2025-10-07T00:00:00"/>
    <m/>
    <m/>
    <x v="81"/>
    <x v="80"/>
  </r>
  <r>
    <x v="92"/>
    <x v="79"/>
    <d v="2025-08-07T00:00:00"/>
    <s v="BTLHN2304/094"/>
    <d v="2025-08-07T00:00:00"/>
    <m/>
    <s v="Hàng Trả - Ecomart Tầng 1 Sảnh G5 CC Five Star Kim Giang, Thanh Xuân - Unit0011"/>
    <n v="0"/>
    <n v="0"/>
    <n v="0"/>
    <n v="100805"/>
    <s v="Hàng trả"/>
    <d v="2025-10-07T00:00:00"/>
    <s v="BC2210-0011"/>
    <n v="0"/>
    <n v="-100805"/>
    <n v="-100805"/>
    <n v="0"/>
    <d v="2025-08-07T00:00:00"/>
    <m/>
    <d v="2025-08-07T00:00:00"/>
    <n v="0"/>
    <m/>
    <s v=""/>
    <s v="Đã thanh toán"/>
    <d v="2025-08-07T00:00:00"/>
    <d v="2025-10-07T00:00:00"/>
    <m/>
    <m/>
    <x v="81"/>
    <x v="80"/>
  </r>
  <r>
    <x v="92"/>
    <x v="79"/>
    <d v="2025-08-08T00:00:00"/>
    <s v="BH2326482"/>
    <m/>
    <m/>
    <s v="Ecomart S2.12 Vinhome Ocean Park"/>
    <n v="1011255"/>
    <n v="70788"/>
    <n v="75237"/>
    <n v="1015704"/>
    <s v="Bán hàng"/>
    <d v="2025-10-07T00:00:00"/>
    <s v="BC2210-0011"/>
    <n v="0"/>
    <n v="1015704"/>
    <n v="1015704"/>
    <n v="0"/>
    <d v="2025-08-08T00:00:00"/>
    <m/>
    <d v="2025-08-08T00:00:00"/>
    <n v="0"/>
    <m/>
    <s v=""/>
    <s v="Đã thanh toán"/>
    <d v="2025-08-08T00:00:00"/>
    <d v="2025-10-07T00:00:00"/>
    <m/>
    <m/>
    <x v="81"/>
    <x v="80"/>
  </r>
  <r>
    <x v="92"/>
    <x v="79"/>
    <d v="2025-08-12T00:00:00"/>
    <s v="BH2327115"/>
    <m/>
    <m/>
    <s v="Ecomart chung cư GELEXIA, 885 Tam Trinh"/>
    <n v="1701754"/>
    <n v="119123"/>
    <n v="126610"/>
    <n v="1709241"/>
    <s v="Bán hàng"/>
    <d v="2025-10-07T00:00:00"/>
    <s v="BC2210-0011"/>
    <n v="0"/>
    <n v="1709241"/>
    <n v="1709241"/>
    <n v="0"/>
    <d v="2025-08-12T00:00:00"/>
    <m/>
    <d v="2025-08-12T00:00:00"/>
    <n v="0"/>
    <m/>
    <s v=""/>
    <s v="Đã thanh toán"/>
    <d v="2025-08-12T00:00:00"/>
    <d v="2025-10-07T00:00:00"/>
    <m/>
    <m/>
    <x v="81"/>
    <x v="80"/>
  </r>
  <r>
    <x v="92"/>
    <x v="79"/>
    <d v="2025-08-14T00:00:00"/>
    <s v="BH2327507"/>
    <m/>
    <m/>
    <s v="Ecomart Tầng 1 Green Park"/>
    <n v="1255792"/>
    <n v="87905"/>
    <n v="93431"/>
    <n v="1261318"/>
    <s v="Bán hàng"/>
    <d v="2025-10-07T00:00:00"/>
    <s v="BC2210-0011"/>
    <n v="0"/>
    <n v="1261318"/>
    <n v="1261318"/>
    <n v="0"/>
    <d v="2025-08-14T00:00:00"/>
    <m/>
    <d v="2025-08-14T00:00:00"/>
    <n v="0"/>
    <m/>
    <s v=""/>
    <s v="Đã thanh toán"/>
    <d v="2025-08-14T00:00:00"/>
    <d v="2025-10-07T00:00:00"/>
    <m/>
    <m/>
    <x v="81"/>
    <x v="80"/>
  </r>
  <r>
    <x v="92"/>
    <x v="79"/>
    <d v="2025-08-14T00:00:00"/>
    <s v="BTLHN2304/109"/>
    <d v="2025-08-14T00:00:00"/>
    <m/>
    <s v="Hàng Trả - Ecomart Tầng 1 Green Park - Unit0003"/>
    <n v="0"/>
    <n v="0"/>
    <n v="0"/>
    <n v="224195"/>
    <s v="Hàng trả"/>
    <d v="2025-10-07T00:00:00"/>
    <s v="BC2210-0011"/>
    <n v="0"/>
    <n v="-224195"/>
    <n v="-224195"/>
    <n v="0"/>
    <d v="2025-08-14T00:00:00"/>
    <m/>
    <d v="2025-08-14T00:00:00"/>
    <n v="0"/>
    <m/>
    <s v=""/>
    <s v="Đã thanh toán"/>
    <d v="2025-08-14T00:00:00"/>
    <d v="2025-10-07T00:00:00"/>
    <m/>
    <m/>
    <x v="81"/>
    <x v="80"/>
  </r>
  <r>
    <x v="92"/>
    <x v="79"/>
    <d v="2025-08-14T00:00:00"/>
    <s v="BTLHN2304/117"/>
    <d v="2025-08-14T00:00:00"/>
    <m/>
    <s v="Hàng Trả -Ecomart S2.12 Vinhome Ocean Park - Unit0004"/>
    <n v="0"/>
    <n v="0"/>
    <n v="0"/>
    <n v="224195"/>
    <s v="Hàng trả"/>
    <d v="2025-10-07T00:00:00"/>
    <s v="BC2210-0011"/>
    <n v="0"/>
    <n v="-224195"/>
    <n v="-224195"/>
    <n v="0"/>
    <d v="2025-08-14T00:00:00"/>
    <m/>
    <d v="2025-08-14T00:00:00"/>
    <n v="0"/>
    <m/>
    <s v=""/>
    <s v="Đã thanh toán"/>
    <d v="2025-08-14T00:00:00"/>
    <d v="2025-10-07T00:00:00"/>
    <m/>
    <m/>
    <x v="81"/>
    <x v="80"/>
  </r>
  <r>
    <x v="92"/>
    <x v="79"/>
    <d v="2025-08-23T00:00:00"/>
    <s v="HBTL2508000050"/>
    <d v="2025-08-23T00:00:00"/>
    <m/>
    <s v="Hàng Trả - Ecomart Tầng 1, CT3, KĐT nam cường - Unit0008"/>
    <n v="0"/>
    <n v="0"/>
    <n v="0"/>
    <n v="276583"/>
    <s v="Hàng trả"/>
    <d v="2025-10-07T00:00:00"/>
    <s v="BC2210-0011"/>
    <n v="0"/>
    <n v="-276583"/>
    <n v="-276583"/>
    <n v="0"/>
    <d v="2025-08-23T00:00:00"/>
    <m/>
    <d v="2025-08-23T00:00:00"/>
    <n v="0"/>
    <m/>
    <s v=""/>
    <s v="Đã thanh toán"/>
    <d v="2025-08-23T00:00:00"/>
    <d v="2025-10-07T00:00:00"/>
    <m/>
    <m/>
    <x v="81"/>
    <x v="80"/>
  </r>
  <r>
    <x v="92"/>
    <x v="79"/>
    <d v="2025-08-25T00:00:00"/>
    <s v="BH2328807"/>
    <m/>
    <m/>
    <s v="Ecomart Tầng 1, CT3, KĐT nam cường"/>
    <n v="1600526"/>
    <n v="112037"/>
    <n v="119079"/>
    <n v="1607568"/>
    <s v="Bán hàng"/>
    <d v="2025-10-07T00:00:00"/>
    <s v="BC2210-0011"/>
    <n v="0"/>
    <n v="1607568"/>
    <n v="1607568"/>
    <n v="0"/>
    <d v="2025-08-25T00:00:00"/>
    <m/>
    <d v="2025-08-25T00:00:00"/>
    <n v="0"/>
    <m/>
    <s v=""/>
    <s v="Đã thanh toán"/>
    <d v="2025-08-25T00:00:00"/>
    <d v="2025-10-07T00:00:00"/>
    <m/>
    <m/>
    <x v="81"/>
    <x v="80"/>
  </r>
  <r>
    <x v="92"/>
    <x v="79"/>
    <d v="2025-09-03T00:00:00"/>
    <s v="BH2330366"/>
    <m/>
    <m/>
    <s v="Ecomart chung cư OSAKA, CHẠY KM GÀ MUỐI 500G X 10% VÀ CHÂN GIÒ MUỐI 300G X 10% TỪ NGÀY 1-9-2025 ĐẾN 30-9-2025"/>
    <n v="1521227"/>
    <n v="106486"/>
    <n v="113179"/>
    <n v="1527920"/>
    <s v="Bán hàng"/>
    <m/>
    <m/>
    <n v="0"/>
    <n v="1527920"/>
    <n v="0"/>
    <n v="1527920"/>
    <d v="2025-09-03T00:00:00"/>
    <m/>
    <d v="2025-09-03T00:00:00"/>
    <n v="0"/>
    <m/>
    <s v=""/>
    <s v=""/>
    <d v="2025-09-03T00:00:00"/>
    <d v="1899-12-30T00:00:00"/>
    <m/>
    <m/>
    <x v="81"/>
    <x v="80"/>
  </r>
  <r>
    <x v="92"/>
    <x v="79"/>
    <d v="2025-09-03T00:00:00"/>
    <s v="BH2330367"/>
    <m/>
    <m/>
    <s v="Ecomart Tầng 1 Green Park, CHẠY KM GÀ MUỐI 500G X 10% VÀ CHÂN GIÒ MUỐI 300G X 10% TỪ NGÀY 1-9-2025 ĐẾN 30-9-2025"/>
    <n v="1190950"/>
    <n v="83367"/>
    <n v="88607"/>
    <n v="1196190"/>
    <s v="Bán hàng"/>
    <m/>
    <m/>
    <n v="0"/>
    <n v="1196190"/>
    <n v="0"/>
    <n v="1196190"/>
    <d v="2025-09-03T00:00:00"/>
    <m/>
    <d v="2025-09-03T00:00:00"/>
    <n v="0"/>
    <m/>
    <s v=""/>
    <s v=""/>
    <d v="2025-09-03T00:00:00"/>
    <d v="1899-12-30T00:00:00"/>
    <m/>
    <m/>
    <x v="81"/>
    <x v="80"/>
  </r>
  <r>
    <x v="92"/>
    <x v="79"/>
    <d v="2025-09-03T00:00:00"/>
    <s v="HN/HT2025090017"/>
    <d v="2025-09-20T00:00:00"/>
    <m/>
    <s v="Hàng trả - ST NHỎ - KHÁCH LẺ - unit (Phiếu trả ngày: 03/09/2025) - Ecomart chung cư GELEXIA, 885 Tam Trinh"/>
    <n v="0"/>
    <n v="0"/>
    <n v="0"/>
    <n v="98373"/>
    <s v="Hàng trả"/>
    <m/>
    <m/>
    <n v="0"/>
    <n v="-98373"/>
    <n v="0"/>
    <n v="-98373"/>
    <d v="2025-09-20T00:00:00"/>
    <m/>
    <d v="2025-09-20T00:00:00"/>
    <n v="0"/>
    <m/>
    <s v=""/>
    <s v=""/>
    <d v="2025-09-20T00:00:00"/>
    <d v="1899-12-30T00:00:00"/>
    <m/>
    <m/>
    <x v="81"/>
    <x v="80"/>
  </r>
  <r>
    <x v="92"/>
    <x v="79"/>
    <d v="2025-09-03T00:00:00"/>
    <s v="HN/HT2025090019"/>
    <d v="2025-09-20T00:00:00"/>
    <m/>
    <s v="Hàng trả - ST NHỎ - KHÁCH LẺ - unit (Phiếu trả ngày: 03/09/2025) - Ecomart chung cư OSAKA"/>
    <n v="0"/>
    <n v="0"/>
    <n v="0"/>
    <n v="674039"/>
    <s v="Hàng trả"/>
    <m/>
    <m/>
    <n v="0"/>
    <n v="-674039"/>
    <n v="0"/>
    <n v="-674039"/>
    <d v="2025-09-20T00:00:00"/>
    <m/>
    <d v="2025-09-20T00:00:00"/>
    <n v="0"/>
    <m/>
    <s v=""/>
    <s v=""/>
    <d v="2025-09-20T00:00:00"/>
    <d v="1899-12-30T00:00:00"/>
    <m/>
    <m/>
    <x v="81"/>
    <x v="80"/>
  </r>
  <r>
    <x v="92"/>
    <x v="79"/>
    <d v="2025-09-04T00:00:00"/>
    <s v="BH2330501"/>
    <m/>
    <m/>
    <s v="Ecomart chung cư GELEXIA, 885 Tam Trinh, CHẠY KM GÀ MUỐI 500G X 10% VÀ CHÂN GIÒ MUỐI 300G X 10% TỪ NGÀY 1-9-2025 ĐẾN 30-9-2025"/>
    <n v="908271"/>
    <n v="63579"/>
    <n v="67575"/>
    <n v="912267"/>
    <s v="Bán hàng"/>
    <m/>
    <m/>
    <n v="0"/>
    <n v="912267"/>
    <n v="0"/>
    <n v="912267"/>
    <d v="2025-09-04T00:00:00"/>
    <m/>
    <d v="2025-09-04T00:00:00"/>
    <n v="0"/>
    <m/>
    <s v=""/>
    <s v=""/>
    <d v="2025-09-04T00:00:00"/>
    <d v="1899-12-30T00:00:00"/>
    <m/>
    <m/>
    <x v="81"/>
    <x v="80"/>
  </r>
  <r>
    <x v="92"/>
    <x v="79"/>
    <d v="2025-09-05T00:00:00"/>
    <s v="BH2331155"/>
    <m/>
    <m/>
    <s v="Ecomart S2.12 Vinhome Ocean Park, KM CHÂN GIÒ MUỐI 300G X 10% VÀ GÀ MUỐI 500G X 10% TỪ NGÀY 1-9 ĐẾN 30-9"/>
    <n v="1405587"/>
    <n v="98391"/>
    <n v="104576"/>
    <n v="1411772"/>
    <s v="Bán hàng"/>
    <m/>
    <m/>
    <n v="0"/>
    <n v="1411772"/>
    <n v="0"/>
    <n v="1411772"/>
    <d v="2025-09-05T00:00:00"/>
    <m/>
    <d v="2025-09-05T00:00:00"/>
    <n v="0"/>
    <m/>
    <s v=""/>
    <s v=""/>
    <d v="2025-09-05T00:00:00"/>
    <d v="1899-12-30T00:00:00"/>
    <m/>
    <m/>
    <x v="81"/>
    <x v="80"/>
  </r>
  <r>
    <x v="92"/>
    <x v="79"/>
    <d v="2025-09-05T00:00:00"/>
    <s v="HN/HT2025090037"/>
    <d v="2025-09-20T00:00:00"/>
    <m/>
    <s v="Hàng trả - ST NHỎ - KHÁCH LẺ - unit (Phiếu trả ngày: 11/09/2025) - Ecomart S2.12 Vinhome Ocean Park"/>
    <n v="0"/>
    <n v="0"/>
    <n v="0"/>
    <n v="51704"/>
    <s v="Hàng trả"/>
    <m/>
    <m/>
    <n v="0"/>
    <n v="-51704"/>
    <n v="0"/>
    <n v="-51704"/>
    <d v="2025-09-20T00:00:00"/>
    <m/>
    <d v="2025-09-20T00:00:00"/>
    <n v="0"/>
    <m/>
    <s v=""/>
    <s v=""/>
    <d v="2025-09-20T00:00:00"/>
    <d v="1899-12-30T00:00:00"/>
    <m/>
    <m/>
    <x v="81"/>
    <x v="80"/>
  </r>
  <r>
    <x v="92"/>
    <x v="79"/>
    <d v="2025-09-11T00:00:00"/>
    <s v="BH2332004"/>
    <m/>
    <m/>
    <s v="Ecomart Helios 75 Tam Trinh"/>
    <n v="1384423"/>
    <n v="96910"/>
    <n v="103001"/>
    <n v="1390514"/>
    <s v="Bán hàng"/>
    <m/>
    <m/>
    <n v="0"/>
    <n v="1390514"/>
    <n v="0"/>
    <n v="1390514"/>
    <d v="2025-09-11T00:00:00"/>
    <m/>
    <d v="2025-09-11T00:00:00"/>
    <n v="0"/>
    <m/>
    <s v=""/>
    <s v=""/>
    <d v="2025-09-11T00:00:00"/>
    <d v="1899-12-30T00:00:00"/>
    <m/>
    <m/>
    <x v="81"/>
    <x v="80"/>
  </r>
  <r>
    <x v="92"/>
    <x v="79"/>
    <d v="2025-09-11T00:00:00"/>
    <s v="HN/HT2025090041"/>
    <d v="2025-09-20T00:00:00"/>
    <m/>
    <s v="Hàng trả - ST NHỎ - KHÁCH LẺ - unit (Phiếu trả ngày: 11/09/2025) - Ecomart Helios 75 Tam Trinh"/>
    <n v="0"/>
    <n v="0"/>
    <n v="0"/>
    <n v="50182"/>
    <s v="Hàng trả"/>
    <m/>
    <m/>
    <n v="0"/>
    <n v="-50182"/>
    <n v="0"/>
    <n v="-50182"/>
    <d v="2025-09-20T00:00:00"/>
    <m/>
    <d v="2025-09-20T00:00:00"/>
    <n v="0"/>
    <m/>
    <s v=""/>
    <s v=""/>
    <d v="2025-09-20T00:00:00"/>
    <d v="1899-12-30T00:00:00"/>
    <m/>
    <m/>
    <x v="81"/>
    <x v="80"/>
  </r>
  <r>
    <x v="92"/>
    <x v="79"/>
    <d v="2025-09-16T00:00:00"/>
    <s v="BH2358256"/>
    <m/>
    <m/>
    <s v="Ecomart Tầng 1 chung cư Ecolife Tây Hồ"/>
    <n v="1876901"/>
    <n v="131383"/>
    <n v="139641"/>
    <n v="1885159"/>
    <s v="Bán hàng"/>
    <m/>
    <m/>
    <n v="0"/>
    <n v="1885159"/>
    <n v="0"/>
    <n v="1885159"/>
    <d v="2025-09-16T00:00:00"/>
    <m/>
    <d v="2025-09-16T00:00:00"/>
    <n v="0"/>
    <m/>
    <s v=""/>
    <s v=""/>
    <d v="2025-09-16T00:00:00"/>
    <d v="1899-12-30T00:00:00"/>
    <m/>
    <m/>
    <x v="81"/>
    <x v="80"/>
  </r>
  <r>
    <x v="92"/>
    <x v="79"/>
    <d v="2025-09-19T00:00:00"/>
    <s v="BH20259651"/>
    <m/>
    <m/>
    <s v="Ecomart Tầng 1 Sảnh G5 CC Five Star Kim Giang, Thanh Xuân"/>
    <n v="1144673"/>
    <n v="80127"/>
    <n v="85164"/>
    <n v="1149710"/>
    <s v="Bán hàng"/>
    <m/>
    <m/>
    <n v="0"/>
    <n v="1149710"/>
    <n v="0"/>
    <n v="1149710"/>
    <d v="2025-09-19T00:00:00"/>
    <m/>
    <d v="2025-09-19T00:00:00"/>
    <n v="0"/>
    <m/>
    <s v=""/>
    <s v=""/>
    <d v="2025-09-19T00:00:00"/>
    <d v="1899-12-30T00:00:00"/>
    <m/>
    <m/>
    <x v="81"/>
    <x v="80"/>
  </r>
  <r>
    <x v="92"/>
    <x v="79"/>
    <d v="2025-09-19T00:00:00"/>
    <s v="HN/HT2025090122"/>
    <d v="2025-09-20T00:00:00"/>
    <m/>
    <s v="ĐÃ KIỂM TRA - Hàng trả - Unit0011 - unit (Phiếu trả ngày: 19/09/2025) - Ecomart Tầng 1 Sảnh G5 CC Five Star Kim Giang, Thanh Xuân"/>
    <n v="0"/>
    <n v="0"/>
    <n v="0"/>
    <n v="429815"/>
    <s v="Hàng trả"/>
    <m/>
    <m/>
    <n v="0"/>
    <n v="-429815"/>
    <n v="0"/>
    <n v="-429815"/>
    <d v="2025-09-20T00:00:00"/>
    <m/>
    <d v="2025-09-20T00:00:00"/>
    <n v="0"/>
    <m/>
    <s v=""/>
    <s v=""/>
    <d v="2025-09-20T00:00:00"/>
    <d v="1899-12-30T00:00:00"/>
    <m/>
    <m/>
    <x v="81"/>
    <x v="80"/>
  </r>
  <r>
    <x v="92"/>
    <x v="79"/>
    <d v="2025-09-19T00:00:00"/>
    <s v="HN/HT2025090128"/>
    <d v="2025-09-20T00:00:00"/>
    <m/>
    <s v="Hàng trả - Ecomart Tầng 1 chung cư Ecolife Tây Hồ - unit0010 (Phiếu trả ngày: 19/09/2025)"/>
    <n v="0"/>
    <n v="0"/>
    <n v="0"/>
    <n v="161788"/>
    <s v="Hàng trả"/>
    <m/>
    <m/>
    <n v="0"/>
    <n v="-161788"/>
    <n v="0"/>
    <n v="-161788"/>
    <d v="2025-09-20T00:00:00"/>
    <m/>
    <d v="2025-09-20T00:00:00"/>
    <n v="0"/>
    <m/>
    <s v=""/>
    <s v=""/>
    <d v="2025-09-20T00:00:00"/>
    <d v="1899-12-30T00:00:00"/>
    <m/>
    <m/>
    <x v="81"/>
    <x v="80"/>
  </r>
  <r>
    <x v="92"/>
    <x v="79"/>
    <d v="2025-09-25T00:00:00"/>
    <s v="BH202510115"/>
    <m/>
    <m/>
    <s v="Ecomart Tầng 1 Green Park"/>
    <n v="537624"/>
    <n v="37634"/>
    <n v="39999"/>
    <n v="539989"/>
    <s v="Bán hàng"/>
    <m/>
    <m/>
    <n v="0"/>
    <n v="539989"/>
    <n v="0"/>
    <n v="539989"/>
    <d v="2025-09-25T00:00:00"/>
    <m/>
    <d v="2025-09-25T00:00:00"/>
    <n v="0"/>
    <m/>
    <s v=""/>
    <s v=""/>
    <d v="2025-09-25T00:00:00"/>
    <d v="1899-12-30T00:00:00"/>
    <m/>
    <m/>
    <x v="81"/>
    <x v="80"/>
  </r>
  <r>
    <x v="92"/>
    <x v="79"/>
    <d v="2025-09-26T00:00:00"/>
    <s v="BH2332350"/>
    <m/>
    <m/>
    <s v="Ecomart Tầng 1, CT3, KĐT nam cường"/>
    <n v="1600526"/>
    <n v="112037"/>
    <n v="119079"/>
    <n v="1607568"/>
    <s v="Bán hàng"/>
    <m/>
    <m/>
    <n v="0"/>
    <n v="1607568"/>
    <n v="0"/>
    <n v="1607568"/>
    <d v="2025-09-26T00:00:00"/>
    <m/>
    <d v="2025-09-26T00:00:00"/>
    <n v="0"/>
    <m/>
    <s v=""/>
    <s v=""/>
    <d v="2025-09-26T00:00:00"/>
    <d v="1899-12-30T00:00:00"/>
    <m/>
    <m/>
    <x v="81"/>
    <x v="80"/>
  </r>
  <r>
    <x v="93"/>
    <x v="79"/>
    <d v="2025-10-13T00:00:00"/>
    <s v="BH2361811"/>
    <m/>
    <m/>
    <s v="Xuất kho bán hàng Ecomart chung cư OSAKA"/>
    <n v="800825"/>
    <n v="56058"/>
    <n v="59581"/>
    <n v="804348"/>
    <s v="Bán hàng"/>
    <m/>
    <m/>
    <n v="0"/>
    <n v="804348"/>
    <n v="0"/>
    <n v="804348"/>
    <d v="2025-10-13T00:00:00"/>
    <m/>
    <d v="2025-10-13T00:00:00"/>
    <n v="0"/>
    <m/>
    <s v=""/>
    <s v=""/>
    <d v="2025-10-13T00:00:00"/>
    <d v="1899-12-30T00:00:00"/>
    <m/>
    <m/>
    <x v="81"/>
    <x v="80"/>
  </r>
  <r>
    <x v="94"/>
    <x v="79"/>
    <d v="2025-04-01T00:00:00"/>
    <s v="BH2322182"/>
    <m/>
    <m/>
    <s v="Bán hàng Eco Mart SA3 Vin Smart City ( UNIT)"/>
    <n v="990374"/>
    <n v="69326"/>
    <n v="73684"/>
    <n v="994732"/>
    <s v="Bán hàng"/>
    <m/>
    <m/>
    <n v="0"/>
    <n v="994732"/>
    <n v="0"/>
    <n v="994732"/>
    <d v="2025-04-01T00:00:00"/>
    <m/>
    <d v="2025-04-01T00:00:00"/>
    <n v="0"/>
    <m/>
    <s v=""/>
    <s v=""/>
    <d v="2025-04-01T00:00:00"/>
    <d v="1899-12-30T00:00:00"/>
    <m/>
    <m/>
    <x v="81"/>
    <x v="80"/>
  </r>
  <r>
    <x v="94"/>
    <x v="79"/>
    <d v="2025-07-23T00:00:00"/>
    <s v="HN/HT2025090288"/>
    <d v="2025-07-23T00:00:00"/>
    <m/>
    <s v="ĐÃ NHẬP - HÀNG TRẢ - Eco Mart SA3 Vin Smart City -Unit0014 - phiếu: THN000037 ( NGÀY 23-7-2025)"/>
    <n v="0"/>
    <n v="0"/>
    <n v="0"/>
    <n v="689736"/>
    <s v="Hàng trả"/>
    <m/>
    <m/>
    <n v="0"/>
    <n v="-689736"/>
    <n v="0"/>
    <n v="-689736"/>
    <d v="2025-07-23T00:00:00"/>
    <m/>
    <d v="2025-07-23T00:00:00"/>
    <n v="0"/>
    <m/>
    <s v=""/>
    <s v=""/>
    <d v="2025-07-23T00:00:00"/>
    <d v="1899-12-30T00:00:00"/>
    <m/>
    <m/>
    <x v="81"/>
    <x v="80"/>
  </r>
  <r>
    <x v="94"/>
    <x v="79"/>
    <d v="2025-10-11T00:00:00"/>
    <s v="BH2361628"/>
    <m/>
    <m/>
    <s v="Bán hàng Eco Mart SA3 Vin Smart City"/>
    <n v="1905376"/>
    <n v="133376"/>
    <n v="141760"/>
    <n v="1913760"/>
    <s v="Bán hàng"/>
    <m/>
    <m/>
    <n v="0"/>
    <n v="1913760"/>
    <n v="0"/>
    <n v="1913760"/>
    <d v="2025-10-11T00:00:00"/>
    <m/>
    <d v="2025-10-11T00:00:00"/>
    <n v="0"/>
    <m/>
    <s v=""/>
    <s v=""/>
    <d v="2025-10-11T00:00:00"/>
    <d v="1899-12-30T00:00:00"/>
    <m/>
    <m/>
    <x v="81"/>
    <x v="80"/>
  </r>
  <r>
    <x v="95"/>
    <x v="79"/>
    <d v="2025-10-13T00:00:00"/>
    <s v="BH2361838"/>
    <m/>
    <m/>
    <s v="Bán hàng Ecomart Tầng 1 Green Park"/>
    <n v="731589"/>
    <n v="51211"/>
    <n v="54430"/>
    <n v="734808"/>
    <s v="Bán hàng"/>
    <m/>
    <m/>
    <n v="0"/>
    <n v="734808"/>
    <n v="0"/>
    <n v="734808"/>
    <d v="2025-10-13T00:00:00"/>
    <m/>
    <d v="2025-10-13T00:00:00"/>
    <n v="0"/>
    <m/>
    <s v=""/>
    <s v=""/>
    <d v="2025-10-13T00:00:00"/>
    <d v="1899-12-30T00:00:00"/>
    <m/>
    <m/>
    <x v="81"/>
    <x v="80"/>
  </r>
  <r>
    <x v="96"/>
    <x v="79"/>
    <d v="2025-10-11T00:00:00"/>
    <s v="BH2361404"/>
    <m/>
    <m/>
    <s v="Bán hàng Ecomart Tầng 1 Sảnh G5 CC Five Star Kim Giang, Thanh Xuân"/>
    <n v="778176"/>
    <n v="54472"/>
    <n v="57896"/>
    <n v="781600"/>
    <s v="Bán hàng"/>
    <m/>
    <m/>
    <n v="0"/>
    <n v="781600"/>
    <n v="0"/>
    <n v="781600"/>
    <d v="2025-10-11T00:00:00"/>
    <m/>
    <d v="2025-10-11T00:00:00"/>
    <n v="0"/>
    <m/>
    <s v=""/>
    <s v=""/>
    <d v="2025-10-11T00:00:00"/>
    <d v="1899-12-30T00:00:00"/>
    <m/>
    <m/>
    <x v="81"/>
    <x v="80"/>
  </r>
  <r>
    <x v="97"/>
    <x v="79"/>
    <d v="2025-10-02T00:00:00"/>
    <s v="BH2360148"/>
    <m/>
    <m/>
    <s v="Bán hàng Ecomart An Hưng, Hà Đông"/>
    <n v="1905376"/>
    <n v="133376"/>
    <n v="141760"/>
    <n v="1913760"/>
    <s v="Bán hàng"/>
    <m/>
    <m/>
    <n v="0"/>
    <n v="1913760"/>
    <n v="0"/>
    <n v="1913760"/>
    <d v="2025-10-02T00:00:00"/>
    <m/>
    <d v="2025-10-02T00:00:00"/>
    <n v="0"/>
    <m/>
    <s v=""/>
    <s v=""/>
    <d v="2025-10-02T00:00:00"/>
    <d v="1899-12-30T00:00:00"/>
    <m/>
    <m/>
    <x v="81"/>
    <x v="80"/>
  </r>
  <r>
    <x v="98"/>
    <x v="79"/>
    <d v="2025-10-22T00:00:00"/>
    <s v="BH2363264"/>
    <m/>
    <m/>
    <s v="Bán hàng Ecomart Tầng 1 chung cư Ecolife Tây Hồ"/>
    <n v="1783034"/>
    <n v="124812"/>
    <n v="132658"/>
    <n v="1790880"/>
    <s v="Bán hàng"/>
    <m/>
    <m/>
    <n v="0"/>
    <n v="1790880"/>
    <n v="0"/>
    <n v="1790880"/>
    <d v="2025-10-22T00:00:00"/>
    <m/>
    <d v="2025-10-22T00:00:00"/>
    <n v="0"/>
    <m/>
    <s v=""/>
    <s v=""/>
    <d v="2025-10-22T00:00:00"/>
    <d v="1899-12-30T00:00:00"/>
    <m/>
    <m/>
    <x v="81"/>
    <x v="80"/>
  </r>
  <r>
    <x v="99"/>
    <x v="79"/>
    <d v="2025-10-18T00:00:00"/>
    <s v="BH2362709"/>
    <m/>
    <m/>
    <s v="Bán hàng Ecomart Tầng 1, CT3, KĐT nam cường"/>
    <n v="1953904"/>
    <n v="136773"/>
    <n v="145370"/>
    <n v="1962501"/>
    <s v="Bán hàng"/>
    <m/>
    <m/>
    <n v="0"/>
    <n v="1962501"/>
    <n v="0"/>
    <n v="1962501"/>
    <d v="2025-10-18T00:00:00"/>
    <m/>
    <d v="2025-10-18T00:00:00"/>
    <n v="0"/>
    <m/>
    <s v=""/>
    <s v=""/>
    <d v="2025-10-18T00:00:00"/>
    <d v="1899-12-30T00:00:00"/>
    <m/>
    <m/>
    <x v="81"/>
    <x v="80"/>
  </r>
  <r>
    <x v="100"/>
    <x v="79"/>
    <d v="2025-10-22T00:00:00"/>
    <s v="BH2363487"/>
    <m/>
    <m/>
    <s v="Bán hàng Ecomart Tầng 1 chung cư Park Home"/>
    <n v="1886621"/>
    <n v="132063"/>
    <n v="140365"/>
    <n v="1894923"/>
    <s v="Bán hàng"/>
    <m/>
    <m/>
    <n v="0"/>
    <n v="1894923"/>
    <n v="0"/>
    <n v="1894923"/>
    <d v="2025-10-22T00:00:00"/>
    <m/>
    <d v="2025-10-22T00:00:00"/>
    <n v="0"/>
    <m/>
    <s v=""/>
    <s v=""/>
    <d v="2025-10-22T00:00:00"/>
    <d v="1899-12-30T00:00:00"/>
    <m/>
    <m/>
    <x v="81"/>
    <x v="80"/>
  </r>
  <r>
    <x v="101"/>
    <x v="79"/>
    <d v="2025-10-18T00:00:00"/>
    <s v="BH2362828"/>
    <m/>
    <m/>
    <s v="Bán hàng Ecomart S2.12 Vinhome Ocean Park"/>
    <n v="1258160"/>
    <n v="88071"/>
    <n v="93607"/>
    <n v="1263696"/>
    <s v="Bán hàng"/>
    <m/>
    <m/>
    <n v="0"/>
    <n v="1263696"/>
    <n v="0"/>
    <n v="1263696"/>
    <d v="2025-10-18T00:00:00"/>
    <m/>
    <d v="2025-10-18T00:00:00"/>
    <n v="0"/>
    <m/>
    <s v=""/>
    <s v=""/>
    <d v="2025-10-18T00:00:00"/>
    <d v="1899-12-30T00:00:00"/>
    <m/>
    <m/>
    <x v="81"/>
    <x v="80"/>
  </r>
  <r>
    <x v="102"/>
    <x v="79"/>
    <d v="2025-10-29T00:00:00"/>
    <s v="BH2365037"/>
    <m/>
    <m/>
    <s v="Bán hàng Ecomart Helios 75 Tam Trinh"/>
    <n v="757471"/>
    <n v="53023"/>
    <n v="56356"/>
    <n v="760804"/>
    <s v="Bán hàng"/>
    <m/>
    <m/>
    <n v="0"/>
    <n v="760804"/>
    <n v="0"/>
    <n v="760804"/>
    <d v="2025-10-29T00:00:00"/>
    <m/>
    <d v="2025-10-29T00:00:00"/>
    <n v="0"/>
    <m/>
    <s v=""/>
    <s v=""/>
    <d v="2025-10-29T00:00:00"/>
    <d v="1899-12-30T00:00:00"/>
    <m/>
    <m/>
    <x v="81"/>
    <x v="80"/>
  </r>
  <r>
    <x v="102"/>
    <x v="79"/>
    <d v="2025-10-09T00:00:00"/>
    <s v="BH2361035"/>
    <m/>
    <m/>
    <s v="Bán hàng Ecomart Helios 75 Tam Trinh"/>
    <n v="555290"/>
    <n v="38870"/>
    <n v="41314"/>
    <n v="557734"/>
    <s v="Bán hàng"/>
    <m/>
    <m/>
    <n v="0"/>
    <n v="557734"/>
    <n v="0"/>
    <n v="557734"/>
    <d v="2025-10-09T00:00:00"/>
    <m/>
    <d v="2025-10-09T00:00:00"/>
    <n v="0"/>
    <m/>
    <s v=""/>
    <s v=""/>
    <d v="2025-10-09T00:00:00"/>
    <d v="1899-12-30T00:00:00"/>
    <m/>
    <m/>
    <x v="81"/>
    <x v="80"/>
  </r>
  <r>
    <x v="93"/>
    <x v="79"/>
    <d v="2025-10-29T00:00:00"/>
    <s v="BH2364964"/>
    <m/>
    <m/>
    <s v="Bán hàng Ecomart chung cư OSAKA"/>
    <n v="605287"/>
    <n v="42370"/>
    <n v="45033"/>
    <n v="607950"/>
    <s v="Bán hàng"/>
    <m/>
    <m/>
    <n v="0"/>
    <n v="607950"/>
    <n v="0"/>
    <n v="607950"/>
    <d v="2025-10-29T00:00:00"/>
    <m/>
    <d v="2025-10-29T00:00:00"/>
    <n v="0"/>
    <m/>
    <s v=""/>
    <s v=""/>
    <d v="2025-10-29T00:00:00"/>
    <d v="1899-12-30T00:00:00"/>
    <m/>
    <m/>
    <x v="81"/>
    <x v="80"/>
  </r>
  <r>
    <x v="95"/>
    <x v="79"/>
    <d v="2025-10-29T00:00:00"/>
    <s v="BH2364963"/>
    <m/>
    <m/>
    <s v="Bán hàng Ecomart Tầng 1 Green Park"/>
    <n v="922445"/>
    <n v="64571"/>
    <n v="68630"/>
    <n v="926504"/>
    <s v="Bán hàng"/>
    <m/>
    <m/>
    <n v="0"/>
    <n v="926504"/>
    <n v="0"/>
    <n v="926504"/>
    <d v="2025-10-29T00:00:00"/>
    <m/>
    <d v="2025-10-29T00:00:00"/>
    <n v="0"/>
    <m/>
    <s v=""/>
    <s v=""/>
    <d v="2025-10-29T00:00:00"/>
    <d v="1899-12-30T00:00:00"/>
    <m/>
    <m/>
    <x v="81"/>
    <x v="80"/>
  </r>
  <r>
    <x v="101"/>
    <x v="79"/>
    <d v="2025-10-30T00:00:00"/>
    <s v="BH2365198"/>
    <m/>
    <m/>
    <s v="Bán hàng Ecomart S2.12 Vinhome Ocean Park"/>
    <n v="752931"/>
    <n v="52705"/>
    <n v="56018"/>
    <n v="756244"/>
    <s v="Bán hàng"/>
    <m/>
    <m/>
    <n v="0"/>
    <n v="756244"/>
    <n v="0"/>
    <n v="756244"/>
    <d v="2025-10-30T00:00:00"/>
    <m/>
    <d v="2025-10-30T00:00:00"/>
    <n v="0"/>
    <m/>
    <s v=""/>
    <s v=""/>
    <d v="2025-10-30T00:00:00"/>
    <d v="1899-12-30T00:00:00"/>
    <m/>
    <m/>
    <x v="81"/>
    <x v="80"/>
  </r>
  <r>
    <x v="103"/>
    <x v="79"/>
    <d v="2025-10-29T00:00:00"/>
    <s v="BH2364965"/>
    <m/>
    <m/>
    <s v="Bán hàng Ecomart chung cư GELEXIA, 885 Tam Trinh"/>
    <n v="1133415"/>
    <n v="79339"/>
    <n v="84326"/>
    <n v="1138402"/>
    <s v="Bán hàng"/>
    <m/>
    <m/>
    <n v="0"/>
    <n v="1138402"/>
    <n v="0"/>
    <n v="1138402"/>
    <d v="2025-10-29T00:00:00"/>
    <m/>
    <d v="2025-10-29T00:00:00"/>
    <n v="0"/>
    <m/>
    <s v=""/>
    <s v=""/>
    <d v="2025-10-29T00:00:00"/>
    <d v="1899-12-30T00:00:00"/>
    <m/>
    <m/>
    <x v="81"/>
    <x v="80"/>
  </r>
  <r>
    <x v="98"/>
    <x v="79"/>
    <d v="2025-10-23T00:00:00"/>
    <s v="BH2363706"/>
    <m/>
    <m/>
    <s v="Bán hàng Ecomart An Hưng, Hà Đông"/>
    <n v="367155"/>
    <n v="25701"/>
    <n v="27316"/>
    <n v="368770"/>
    <s v="Bán hàng"/>
    <m/>
    <m/>
    <n v="0"/>
    <n v="368770"/>
    <n v="0"/>
    <n v="368770"/>
    <d v="2025-10-23T00:00:00"/>
    <m/>
    <d v="2025-10-23T00:00:00"/>
    <n v="0"/>
    <m/>
    <s v=""/>
    <s v=""/>
    <d v="2025-10-23T00:00:00"/>
    <d v="1899-12-30T00:00:00"/>
    <m/>
    <m/>
    <x v="81"/>
    <x v="80"/>
  </r>
  <r>
    <x v="104"/>
    <x v="80"/>
    <d v="2025-01-16T00:00:00"/>
    <s v="BH2340489"/>
    <d v="2025-01-16T00:00:00"/>
    <s v="00004516"/>
    <s v="CÔNG TY CP VIETNAM FRUITS AND MORE"/>
    <n v="4473715"/>
    <n v="0"/>
    <n v="357897"/>
    <n v="4831612"/>
    <s v="Bán hàng"/>
    <d v="2025-01-20T00:00:00"/>
    <s v="BC2501/0016"/>
    <n v="0"/>
    <n v="4831612"/>
    <n v="4831612"/>
    <n v="0"/>
    <d v="2025-01-16T00:00:00"/>
    <m/>
    <d v="2025-01-16T00:00:00"/>
    <n v="0"/>
    <m/>
    <s v=""/>
    <s v="Đã thanh toán"/>
    <d v="2025-01-16T00:00:00"/>
    <d v="2025-01-20T00:00:00"/>
    <m/>
    <m/>
    <x v="82"/>
    <x v="81"/>
  </r>
  <r>
    <x v="104"/>
    <x v="80"/>
    <d v="2025-02-03T00:00:00"/>
    <s v="BH2341583"/>
    <d v="2025-02-07T00:00:00"/>
    <s v="00008171"/>
    <s v="CÔNG TY CP VIETNAM FRUITS AND MORE"/>
    <n v="6942189"/>
    <n v="0"/>
    <n v="555375"/>
    <n v="7497564"/>
    <s v="Bán hàng"/>
    <d v="2025-02-06T00:00:00"/>
    <s v="BC2502/0018"/>
    <n v="0"/>
    <n v="7497564"/>
    <n v="7497564"/>
    <n v="0"/>
    <d v="2025-02-07T00:00:00"/>
    <m/>
    <d v="2025-02-07T00:00:00"/>
    <n v="0"/>
    <m/>
    <s v=""/>
    <s v="Đã thanh toán"/>
    <d v="2025-02-07T00:00:00"/>
    <d v="2025-02-06T00:00:00"/>
    <m/>
    <m/>
    <x v="82"/>
    <x v="81"/>
  </r>
  <r>
    <x v="104"/>
    <x v="80"/>
    <d v="2025-02-15T00:00:00"/>
    <s v="BH2342382"/>
    <d v="2025-02-19T00:00:00"/>
    <s v="00010790"/>
    <s v="CÔNG TY CP VIETNAM FRUITS AND MORE"/>
    <n v="5925593"/>
    <n v="0"/>
    <n v="474047"/>
    <n v="6399640"/>
    <s v="Bán hàng"/>
    <d v="2025-02-18T00:00:00"/>
    <s v="BC2502/0040"/>
    <n v="0"/>
    <n v="6399640"/>
    <n v="6399640"/>
    <n v="0"/>
    <d v="2025-02-19T00:00:00"/>
    <m/>
    <d v="2025-02-19T00:00:00"/>
    <n v="0"/>
    <m/>
    <s v=""/>
    <s v="Đã thanh toán"/>
    <d v="2025-02-19T00:00:00"/>
    <d v="2025-02-18T00:00:00"/>
    <m/>
    <m/>
    <x v="82"/>
    <x v="81"/>
  </r>
  <r>
    <x v="104"/>
    <x v="80"/>
    <d v="2025-03-19T00:00:00"/>
    <s v="BH2344899"/>
    <d v="2025-03-19T00:00:00"/>
    <s v="00017495"/>
    <s v="CÔNG TY CP VIETNAM FRUITS AND MORE"/>
    <n v="5182469"/>
    <n v="0"/>
    <n v="414598"/>
    <n v="5597067"/>
    <s v="Bán hàng"/>
    <d v="2025-04-16T00:00:00"/>
    <s v="BC2504/0009"/>
    <n v="0"/>
    <n v="5597067"/>
    <n v="5597067"/>
    <n v="0"/>
    <d v="2025-03-19T00:00:00"/>
    <m/>
    <d v="2025-03-19T00:00:00"/>
    <n v="0"/>
    <m/>
    <s v=""/>
    <s v="Đã thanh toán"/>
    <d v="2025-03-19T00:00:00"/>
    <d v="2025-04-16T00:00:00"/>
    <m/>
    <m/>
    <x v="82"/>
    <x v="81"/>
  </r>
  <r>
    <x v="104"/>
    <x v="80"/>
    <d v="2025-03-20T00:00:00"/>
    <s v="BH2344986"/>
    <d v="2025-03-20T00:00:00"/>
    <s v="00018464"/>
    <s v="CÔNG TY CP VIETNAM FRUITS AND MORE"/>
    <n v="279036"/>
    <n v="0"/>
    <n v="22323"/>
    <n v="301359"/>
    <s v="Bán hàng"/>
    <d v="2025-04-16T00:00:00"/>
    <s v="BC2504/0009"/>
    <n v="0"/>
    <n v="301359"/>
    <n v="301359"/>
    <n v="0"/>
    <d v="2025-03-20T00:00:00"/>
    <m/>
    <d v="2025-03-20T00:00:00"/>
    <n v="0"/>
    <m/>
    <s v=""/>
    <s v="Đã thanh toán"/>
    <d v="2025-03-20T00:00:00"/>
    <d v="2025-04-16T00:00:00"/>
    <m/>
    <m/>
    <x v="82"/>
    <x v="81"/>
  </r>
  <r>
    <x v="104"/>
    <x v="80"/>
    <d v="2025-04-21T00:00:00"/>
    <s v="BH2347080"/>
    <d v="2025-04-23T00:00:00"/>
    <s v="00025402"/>
    <s v="CÔNG TY CP VIETNAM FRUITS AND MORE"/>
    <n v="3437144"/>
    <n v="0"/>
    <n v="274972"/>
    <n v="3712116"/>
    <s v="Bán hàng"/>
    <d v="2025-05-19T00:00:00"/>
    <s v="BC2505/0031"/>
    <n v="0"/>
    <n v="3712116"/>
    <n v="3712116"/>
    <n v="0"/>
    <d v="2025-04-23T00:00:00"/>
    <m/>
    <d v="2025-04-23T00:00:00"/>
    <n v="0"/>
    <m/>
    <s v=""/>
    <s v="Đã thanh toán"/>
    <d v="2025-04-23T00:00:00"/>
    <d v="2025-05-19T00:00:00"/>
    <m/>
    <m/>
    <x v="82"/>
    <x v="81"/>
  </r>
  <r>
    <x v="104"/>
    <x v="80"/>
    <d v="2025-05-19T00:00:00"/>
    <s v="BH2349218"/>
    <d v="2025-05-19T00:00:00"/>
    <s v="00031107"/>
    <s v="CÔNG TY CP VIETNAM FRUITS AND MORE"/>
    <n v="2753351"/>
    <n v="0"/>
    <n v="220268"/>
    <n v="2973619"/>
    <s v="Bán hàng"/>
    <d v="2025-06-16T00:00:00"/>
    <s v="BC2506/0018"/>
    <n v="0"/>
    <n v="2973619"/>
    <n v="2973619"/>
    <n v="0"/>
    <d v="2025-05-19T00:00:00"/>
    <m/>
    <d v="2025-05-19T00:00:00"/>
    <n v="0"/>
    <m/>
    <s v=""/>
    <s v="Đã thanh toán"/>
    <d v="2025-05-19T00:00:00"/>
    <d v="2025-06-16T00:00:00"/>
    <m/>
    <m/>
    <x v="82"/>
    <x v="81"/>
  </r>
  <r>
    <x v="104"/>
    <x v="80"/>
    <d v="2025-06-14T00:00:00"/>
    <s v="BH2351245"/>
    <d v="2025-06-14T00:00:00"/>
    <s v="00036982"/>
    <s v="ĐƠN FRUIT&amp;MORE"/>
    <n v="1871880"/>
    <n v="0"/>
    <n v="149750"/>
    <n v="2021630"/>
    <s v="Bán hàng"/>
    <d v="2025-07-25T00:00:00"/>
    <s v="BC2507/0031"/>
    <n v="0"/>
    <n v="2021630"/>
    <n v="2021630"/>
    <n v="0"/>
    <d v="2025-06-14T00:00:00"/>
    <m/>
    <d v="2025-06-14T00:00:00"/>
    <n v="0"/>
    <m/>
    <s v=""/>
    <s v="Đã thanh toán"/>
    <d v="2025-06-14T00:00:00"/>
    <d v="2025-07-25T00:00:00"/>
    <m/>
    <m/>
    <x v="82"/>
    <x v="81"/>
  </r>
  <r>
    <x v="104"/>
    <x v="80"/>
    <d v="2025-07-05T00:00:00"/>
    <s v="BH2352692"/>
    <d v="2025-07-09T00:00:00"/>
    <s v="00042644"/>
    <s v="ĐƠN FRUIT&amp;MORE 1"/>
    <n v="1760890"/>
    <n v="0"/>
    <n v="140871"/>
    <n v="1901761"/>
    <s v="Bán hàng"/>
    <d v="2025-08-23T00:00:00"/>
    <s v="BC2508/0037"/>
    <n v="0"/>
    <n v="1901761"/>
    <n v="1901761"/>
    <n v="0"/>
    <d v="2025-07-09T00:00:00"/>
    <m/>
    <d v="2025-07-09T00:00:00"/>
    <n v="0"/>
    <m/>
    <s v=""/>
    <s v="Đã thanh toán"/>
    <d v="2025-07-09T00:00:00"/>
    <d v="2025-08-23T00:00:00"/>
    <m/>
    <m/>
    <x v="82"/>
    <x v="81"/>
  </r>
  <r>
    <x v="104"/>
    <x v="80"/>
    <d v="2025-07-22T00:00:00"/>
    <s v="TBH0160"/>
    <d v="2025-07-22T00:00:00"/>
    <s v="00045712"/>
    <s v="ĐƠN FRUITS&amp;MORE 21/7"/>
    <n v="3293858"/>
    <n v="0"/>
    <n v="263509"/>
    <n v="3557367"/>
    <s v="Bán hàng"/>
    <d v="2025-08-23T00:00:00"/>
    <s v="BC2508/0037"/>
    <n v="0"/>
    <n v="3557367"/>
    <n v="3557367"/>
    <n v="0"/>
    <d v="2025-07-22T00:00:00"/>
    <m/>
    <d v="2025-07-22T00:00:00"/>
    <n v="0"/>
    <m/>
    <e v="#REF!"/>
    <s v="Đã thanh toán"/>
    <d v="2025-07-22T00:00:00"/>
    <d v="2025-08-23T00:00:00"/>
    <m/>
    <m/>
    <x v="82"/>
    <x v="81"/>
  </r>
  <r>
    <x v="104"/>
    <x v="80"/>
    <d v="2025-09-15T00:00:00"/>
    <s v="BH2358477"/>
    <d v="2025-09-15T00:00:00"/>
    <s v="00059501"/>
    <s v="ĐƠN FRUITS 11/9"/>
    <n v="2831542"/>
    <n v="0"/>
    <n v="226523"/>
    <n v="3058065"/>
    <s v="Bán hàng"/>
    <m/>
    <m/>
    <n v="0"/>
    <n v="3058065"/>
    <n v="0"/>
    <n v="3058065"/>
    <d v="2025-09-15T00:00:00"/>
    <m/>
    <d v="2025-09-15T00:00:00"/>
    <n v="0"/>
    <m/>
    <e v="#REF!"/>
    <e v="#REF!"/>
    <d v="2025-09-15T00:00:00"/>
    <d v="1899-12-30T00:00:00"/>
    <m/>
    <m/>
    <x v="82"/>
    <x v="81"/>
  </r>
  <r>
    <x v="104"/>
    <x v="80"/>
    <d v="2025-10-25T00:00:00"/>
    <s v="BH2370854"/>
    <d v="2025-10-24T00:00:00"/>
    <s v="00070448"/>
    <s v="Bán hàng cho CÔNG TY CP VIETNAM FRUITS AND MORE theo hóa đơn 00070448"/>
    <n v="3154540"/>
    <n v="0"/>
    <n v="252363"/>
    <n v="3406903"/>
    <s v="Bán hàng"/>
    <m/>
    <m/>
    <n v="0"/>
    <n v="3406903"/>
    <n v="0"/>
    <n v="3406903"/>
    <d v="2025-10-24T00:00:00"/>
    <m/>
    <d v="2025-10-24T00:00:00"/>
    <n v="0"/>
    <m/>
    <e v="#REF!"/>
    <e v="#REF!"/>
    <d v="2025-10-24T00:00:00"/>
    <d v="1899-12-30T00:00:00"/>
    <m/>
    <m/>
    <x v="82"/>
    <x v="81"/>
  </r>
  <r>
    <x v="104"/>
    <x v="80"/>
    <d v="2025-11-12T00:00:00"/>
    <s v="BH2374312"/>
    <d v="2025-11-12T00:00:00"/>
    <s v="00075024"/>
    <s v="Bán hàng cho CÔNG TY CP VIETNAM FRUITS AND MORE theo hóa đơn 00075024"/>
    <n v="5136487"/>
    <n v="0"/>
    <n v="410919"/>
    <n v="5547406"/>
    <s v="Bán hàng"/>
    <m/>
    <m/>
    <n v="0"/>
    <n v="5547406"/>
    <n v="0"/>
    <n v="5547406"/>
    <d v="2025-11-12T00:00:00"/>
    <m/>
    <d v="2025-11-12T00:00:00"/>
    <n v="0"/>
    <m/>
    <e v="#REF!"/>
    <e v="#REF!"/>
    <d v="2025-11-12T00:00:00"/>
    <d v="1899-12-30T00:00:00"/>
    <m/>
    <m/>
    <x v="82"/>
    <x v="81"/>
  </r>
  <r>
    <x v="105"/>
    <x v="81"/>
    <m/>
    <m/>
    <m/>
    <m/>
    <s v="số dư đầu kỳ"/>
    <m/>
    <n v="0"/>
    <m/>
    <n v="51867664"/>
    <s v="Tồn đầu kỳ"/>
    <d v="2025-10-29T00:00:00"/>
    <s v="BC2510/0039"/>
    <n v="51867664"/>
    <n v="0"/>
    <n v="51867664"/>
    <n v="0"/>
    <d v="1899-12-30T00:00:00"/>
    <m/>
    <d v="1899-12-30T00:00:00"/>
    <n v="0"/>
    <m/>
    <s v=""/>
    <s v="Đã thanh toán"/>
    <d v="1899-12-30T00:00:00"/>
    <d v="2025-10-29T00:00:00"/>
    <m/>
    <m/>
    <x v="83"/>
    <x v="82"/>
  </r>
  <r>
    <x v="105"/>
    <x v="81"/>
    <d v="2025-01-07T00:00:00"/>
    <s v="BH2339679"/>
    <d v="2025-01-07T00:00:00"/>
    <s v="00001741"/>
    <s v="ACM - NEW"/>
    <n v="699664"/>
    <n v="0"/>
    <n v="55973"/>
    <n v="755637"/>
    <s v="Bán hàng"/>
    <d v="2025-10-29T00:00:00"/>
    <s v="BC2510/0039"/>
    <n v="0"/>
    <n v="755637"/>
    <n v="755637"/>
    <n v="0"/>
    <d v="2025-01-07T00:00:00"/>
    <m/>
    <d v="2025-01-07T00:00:00"/>
    <n v="0"/>
    <m/>
    <s v=""/>
    <s v="Đã thanh toán"/>
    <d v="2025-01-07T00:00:00"/>
    <d v="2025-10-29T00:00:00"/>
    <m/>
    <m/>
    <x v="83"/>
    <x v="82"/>
  </r>
  <r>
    <x v="105"/>
    <x v="81"/>
    <d v="2025-01-13T00:00:00"/>
    <s v="BH2340103"/>
    <d v="2025-01-13T00:00:00"/>
    <s v="00003125"/>
    <s v="ACM - ORC"/>
    <n v="660880"/>
    <n v="0"/>
    <n v="52870"/>
    <n v="713750"/>
    <s v="Bán hàng"/>
    <d v="2025-10-29T00:00:00"/>
    <s v="BC2510/0039"/>
    <n v="0"/>
    <n v="713750"/>
    <n v="713750"/>
    <n v="0"/>
    <d v="2025-01-13T00:00:00"/>
    <m/>
    <d v="2025-01-13T00:00:00"/>
    <n v="0"/>
    <m/>
    <s v=""/>
    <s v="Đã thanh toán"/>
    <d v="2025-01-13T00:00:00"/>
    <d v="2025-10-29T00:00:00"/>
    <m/>
    <m/>
    <x v="83"/>
    <x v="82"/>
  </r>
  <r>
    <x v="105"/>
    <x v="81"/>
    <d v="2025-01-13T00:00:00"/>
    <s v="BH2340157"/>
    <d v="2025-01-13T00:00:00"/>
    <s v="00003182"/>
    <s v="ACM - CON"/>
    <n v="432032"/>
    <n v="0"/>
    <n v="34563"/>
    <n v="466595"/>
    <s v="Bán hàng"/>
    <d v="2025-10-29T00:00:00"/>
    <s v="BC2510/0039"/>
    <n v="0"/>
    <n v="466595"/>
    <n v="466595"/>
    <n v="0"/>
    <d v="2025-01-13T00:00:00"/>
    <m/>
    <d v="2025-01-13T00:00:00"/>
    <n v="0"/>
    <m/>
    <s v=""/>
    <s v="Đã thanh toán"/>
    <d v="2025-01-13T00:00:00"/>
    <d v="2025-10-29T00:00:00"/>
    <m/>
    <m/>
    <x v="83"/>
    <x v="82"/>
  </r>
  <r>
    <x v="105"/>
    <x v="81"/>
    <d v="2025-01-13T00:00:00"/>
    <s v="BH2340168"/>
    <d v="2025-01-13T00:00:00"/>
    <s v="00003220"/>
    <s v="ACM - SOM"/>
    <n v="696384"/>
    <n v="0"/>
    <n v="55711"/>
    <n v="752095"/>
    <s v="Bán hàng"/>
    <d v="2025-10-29T00:00:00"/>
    <s v="BC2510/0039"/>
    <n v="0"/>
    <n v="752095"/>
    <n v="752095"/>
    <n v="0"/>
    <d v="2025-01-13T00:00:00"/>
    <m/>
    <d v="2025-01-13T00:00:00"/>
    <n v="0"/>
    <m/>
    <s v=""/>
    <s v="Đã thanh toán"/>
    <d v="2025-01-13T00:00:00"/>
    <d v="2025-10-29T00:00:00"/>
    <m/>
    <m/>
    <x v="83"/>
    <x v="82"/>
  </r>
  <r>
    <x v="105"/>
    <x v="81"/>
    <d v="2025-01-15T00:00:00"/>
    <s v="BH2340445"/>
    <d v="2025-01-15T00:00:00"/>
    <s v="00003586"/>
    <s v="ACM – GAR"/>
    <n v="1466950"/>
    <n v="0"/>
    <n v="117356"/>
    <n v="1584306"/>
    <s v="Bán hàng"/>
    <d v="2025-10-29T00:00:00"/>
    <s v="BC2510/0039"/>
    <n v="0"/>
    <n v="1584306"/>
    <n v="1584306"/>
    <n v="0"/>
    <d v="2025-01-15T00:00:00"/>
    <m/>
    <d v="2025-01-15T00:00:00"/>
    <n v="0"/>
    <m/>
    <s v=""/>
    <s v="Đã thanh toán"/>
    <d v="2025-01-15T00:00:00"/>
    <d v="2025-10-29T00:00:00"/>
    <m/>
    <m/>
    <x v="83"/>
    <x v="82"/>
  </r>
  <r>
    <x v="105"/>
    <x v="81"/>
    <d v="2025-01-15T00:00:00"/>
    <s v="BH2340446"/>
    <d v="2025-01-15T00:00:00"/>
    <s v="00003587"/>
    <s v="ACM - GRE"/>
    <n v="1466950"/>
    <n v="0"/>
    <n v="117356"/>
    <n v="1584306"/>
    <s v="Bán hàng"/>
    <d v="2025-10-29T00:00:00"/>
    <s v="BC2510/0039"/>
    <n v="0"/>
    <n v="1584306"/>
    <n v="1584306"/>
    <n v="0"/>
    <d v="2025-01-15T00:00:00"/>
    <m/>
    <d v="2025-01-15T00:00:00"/>
    <n v="0"/>
    <m/>
    <s v=""/>
    <s v="Đã thanh toán"/>
    <d v="2025-01-15T00:00:00"/>
    <d v="2025-10-29T00:00:00"/>
    <m/>
    <m/>
    <x v="83"/>
    <x v="82"/>
  </r>
  <r>
    <x v="105"/>
    <x v="81"/>
    <d v="2025-01-16T00:00:00"/>
    <s v="BH2340478"/>
    <d v="2025-01-16T00:00:00"/>
    <s v="00003622"/>
    <s v="ACM - ORC"/>
    <n v="1466950"/>
    <n v="0"/>
    <n v="117356"/>
    <n v="1584306"/>
    <s v="Bán hàng"/>
    <d v="2025-10-29T00:00:00"/>
    <s v="BC2510/0039"/>
    <n v="0"/>
    <n v="1584306"/>
    <n v="1584306"/>
    <n v="0"/>
    <d v="2025-01-16T00:00:00"/>
    <m/>
    <d v="2025-01-16T00:00:00"/>
    <n v="0"/>
    <m/>
    <s v=""/>
    <s v="Đã thanh toán"/>
    <d v="2025-01-16T00:00:00"/>
    <d v="2025-10-29T00:00:00"/>
    <m/>
    <m/>
    <x v="83"/>
    <x v="82"/>
  </r>
  <r>
    <x v="105"/>
    <x v="81"/>
    <d v="2025-01-16T00:00:00"/>
    <s v="BH2340521"/>
    <d v="2025-01-17T00:00:00"/>
    <s v="00004695"/>
    <s v="ACM - NEW"/>
    <n v="1466950"/>
    <n v="0"/>
    <n v="117356"/>
    <n v="1584306"/>
    <s v="Bán hàng"/>
    <d v="2025-10-29T00:00:00"/>
    <s v="BC2510/0039"/>
    <n v="0"/>
    <n v="1584306"/>
    <n v="1584306"/>
    <n v="0"/>
    <d v="2025-01-17T00:00:00"/>
    <m/>
    <d v="2025-01-17T00:00:00"/>
    <n v="0"/>
    <m/>
    <s v=""/>
    <s v="Đã thanh toán"/>
    <d v="2025-01-17T00:00:00"/>
    <d v="2025-10-29T00:00:00"/>
    <m/>
    <m/>
    <x v="83"/>
    <x v="82"/>
  </r>
  <r>
    <x v="105"/>
    <x v="81"/>
    <d v="2025-01-17T00:00:00"/>
    <s v="BH2340547"/>
    <d v="2025-01-17T00:00:00"/>
    <s v="00004730"/>
    <s v="ACM – HL7"/>
    <n v="1466950"/>
    <n v="0"/>
    <n v="117356"/>
    <n v="1584306"/>
    <s v="Bán hàng"/>
    <d v="2025-10-29T00:00:00"/>
    <s v="BC2510/0039"/>
    <n v="0"/>
    <n v="1584306"/>
    <n v="1584306"/>
    <n v="0"/>
    <d v="2025-01-17T00:00:00"/>
    <m/>
    <d v="2025-01-17T00:00:00"/>
    <n v="0"/>
    <m/>
    <s v=""/>
    <s v="Đã thanh toán"/>
    <d v="2025-01-17T00:00:00"/>
    <d v="2025-10-29T00:00:00"/>
    <m/>
    <m/>
    <x v="83"/>
    <x v="82"/>
  </r>
  <r>
    <x v="105"/>
    <x v="81"/>
    <d v="2025-01-17T00:00:00"/>
    <s v="BH2340549"/>
    <d v="2025-01-17T00:00:00"/>
    <s v="00004732"/>
    <s v="ACM - CAO"/>
    <n v="1466950"/>
    <n v="0"/>
    <n v="117356"/>
    <n v="1584306"/>
    <s v="Bán hàng"/>
    <d v="2025-10-29T00:00:00"/>
    <s v="BC2510/0039"/>
    <n v="0"/>
    <n v="1584306"/>
    <n v="1584306"/>
    <n v="0"/>
    <d v="2025-01-17T00:00:00"/>
    <m/>
    <d v="2025-01-17T00:00:00"/>
    <n v="0"/>
    <m/>
    <s v=""/>
    <s v="Đã thanh toán"/>
    <d v="2025-01-17T00:00:00"/>
    <d v="2025-10-29T00:00:00"/>
    <m/>
    <m/>
    <x v="83"/>
    <x v="82"/>
  </r>
  <r>
    <x v="105"/>
    <x v="81"/>
    <d v="2025-01-17T00:00:00"/>
    <s v="BH2340552"/>
    <d v="2025-01-17T00:00:00"/>
    <s v="00004735"/>
    <s v="ACM - TRO"/>
    <n v="1466950"/>
    <n v="0"/>
    <n v="117356"/>
    <n v="1584306"/>
    <s v="Bán hàng"/>
    <d v="2025-10-29T00:00:00"/>
    <s v="BC2510/0039"/>
    <n v="0"/>
    <n v="1584306"/>
    <n v="1584306"/>
    <n v="0"/>
    <d v="2025-01-17T00:00:00"/>
    <m/>
    <d v="2025-01-17T00:00:00"/>
    <n v="0"/>
    <m/>
    <s v=""/>
    <s v="Đã thanh toán"/>
    <d v="2025-01-17T00:00:00"/>
    <d v="2025-10-29T00:00:00"/>
    <m/>
    <m/>
    <x v="83"/>
    <x v="82"/>
  </r>
  <r>
    <x v="105"/>
    <x v="81"/>
    <d v="2025-01-22T00:00:00"/>
    <s v="BH2341102"/>
    <d v="2025-01-22T00:00:00"/>
    <s v="00005366"/>
    <s v="ACM – HL7"/>
    <n v="399810"/>
    <n v="0"/>
    <n v="31985"/>
    <n v="431795"/>
    <s v="Bán hàng"/>
    <d v="2025-10-29T00:00:00"/>
    <s v="BC2510/0039"/>
    <n v="0"/>
    <n v="431795"/>
    <n v="431795"/>
    <n v="0"/>
    <d v="2025-01-22T00:00:00"/>
    <m/>
    <d v="2025-01-22T00:00:00"/>
    <n v="0"/>
    <m/>
    <s v=""/>
    <s v="Đã thanh toán"/>
    <d v="2025-01-22T00:00:00"/>
    <d v="2025-10-29T00:00:00"/>
    <m/>
    <m/>
    <x v="83"/>
    <x v="82"/>
  </r>
  <r>
    <x v="105"/>
    <x v="81"/>
    <d v="2025-01-23T00:00:00"/>
    <s v="BH2341273"/>
    <d v="2025-01-23T00:00:00"/>
    <s v="00006317"/>
    <s v="ACM - TRO"/>
    <n v="1700420"/>
    <n v="0"/>
    <n v="136034"/>
    <n v="1836454"/>
    <s v="Bán hàng"/>
    <d v="2025-10-29T00:00:00"/>
    <s v="BC2510/0039"/>
    <n v="0"/>
    <n v="1836454"/>
    <n v="1836454"/>
    <n v="0"/>
    <d v="2025-01-23T00:00:00"/>
    <m/>
    <d v="2025-01-23T00:00:00"/>
    <n v="0"/>
    <m/>
    <s v=""/>
    <s v="Đã thanh toán"/>
    <d v="2025-01-23T00:00:00"/>
    <d v="2025-10-29T00:00:00"/>
    <m/>
    <m/>
    <x v="83"/>
    <x v="82"/>
  </r>
  <r>
    <x v="105"/>
    <x v="81"/>
    <d v="2025-01-24T00:00:00"/>
    <s v="BH2341406"/>
    <d v="2025-01-24T00:00:00"/>
    <s v="00006650"/>
    <s v="ACM - CAO"/>
    <n v="1946722"/>
    <n v="0"/>
    <n v="155738"/>
    <n v="2102460"/>
    <s v="Bán hàng"/>
    <d v="2025-10-29T00:00:00"/>
    <s v="BC2510/0039"/>
    <n v="0"/>
    <n v="2102460"/>
    <n v="2102460"/>
    <n v="0"/>
    <d v="2025-01-24T00:00:00"/>
    <m/>
    <d v="2025-01-24T00:00:00"/>
    <n v="0"/>
    <m/>
    <s v=""/>
    <s v="Đã thanh toán"/>
    <d v="2025-01-24T00:00:00"/>
    <d v="2025-10-29T00:00:00"/>
    <m/>
    <m/>
    <x v="83"/>
    <x v="82"/>
  </r>
  <r>
    <x v="105"/>
    <x v="81"/>
    <d v="2025-01-25T00:00:00"/>
    <s v="BH2341517"/>
    <d v="2025-01-25T00:00:00"/>
    <s v="00006811"/>
    <s v="ACM - NEW"/>
    <n v="1097015"/>
    <n v="0"/>
    <n v="87761"/>
    <n v="1184776"/>
    <s v="Bán hàng"/>
    <d v="2025-10-29T00:00:00"/>
    <s v="BC2510/0039"/>
    <n v="0"/>
    <n v="1184776"/>
    <n v="1184776"/>
    <n v="0"/>
    <d v="2025-01-25T00:00:00"/>
    <m/>
    <d v="2025-01-25T00:00:00"/>
    <n v="0"/>
    <m/>
    <s v=""/>
    <s v="Đã thanh toán"/>
    <d v="2025-01-25T00:00:00"/>
    <d v="2025-10-29T00:00:00"/>
    <m/>
    <m/>
    <x v="83"/>
    <x v="82"/>
  </r>
  <r>
    <x v="105"/>
    <x v="81"/>
    <d v="2025-01-25T00:00:00"/>
    <s v="BH2341526"/>
    <d v="2025-01-25T00:00:00"/>
    <s v="00006818"/>
    <s v="ACM – GAR"/>
    <n v="1189580"/>
    <n v="0"/>
    <n v="95166"/>
    <n v="1284746"/>
    <s v="Bán hàng"/>
    <d v="2025-10-29T00:00:00"/>
    <s v="BC2510/0039"/>
    <n v="0"/>
    <n v="1284746"/>
    <n v="1284746"/>
    <n v="0"/>
    <d v="2025-01-25T00:00:00"/>
    <m/>
    <d v="2025-01-25T00:00:00"/>
    <n v="0"/>
    <m/>
    <s v=""/>
    <s v="Đã thanh toán"/>
    <d v="2025-01-25T00:00:00"/>
    <d v="2025-10-29T00:00:00"/>
    <m/>
    <m/>
    <x v="83"/>
    <x v="82"/>
  </r>
  <r>
    <x v="105"/>
    <x v="81"/>
    <d v="2025-01-25T00:00:00"/>
    <s v="BH2341543"/>
    <d v="2025-01-25T00:00:00"/>
    <s v="00006838"/>
    <s v="ACM - ORC"/>
    <n v="722640"/>
    <n v="0"/>
    <n v="57811"/>
    <n v="780451"/>
    <s v="Bán hàng"/>
    <d v="2025-10-29T00:00:00"/>
    <s v="BC2510/0039"/>
    <n v="0"/>
    <n v="780451"/>
    <n v="780451"/>
    <n v="0"/>
    <d v="2025-01-25T00:00:00"/>
    <m/>
    <d v="2025-01-25T00:00:00"/>
    <n v="0"/>
    <m/>
    <s v=""/>
    <s v="Đã thanh toán"/>
    <d v="2025-01-25T00:00:00"/>
    <d v="2025-10-29T00:00:00"/>
    <m/>
    <m/>
    <x v="83"/>
    <x v="82"/>
  </r>
  <r>
    <x v="105"/>
    <x v="81"/>
    <d v="2025-02-05T00:00:00"/>
    <s v="BH2341698"/>
    <d v="2025-02-05T00:00:00"/>
    <s v="00007075"/>
    <s v="ACM - CAO"/>
    <n v="1133285"/>
    <n v="0"/>
    <n v="90663"/>
    <n v="1223948"/>
    <s v="Bán hàng"/>
    <d v="2025-03-31T00:00:00"/>
    <s v="BC2503/0050"/>
    <n v="0"/>
    <n v="1223948"/>
    <n v="1223948"/>
    <n v="0"/>
    <d v="2025-02-05T00:00:00"/>
    <m/>
    <d v="2025-02-05T00:00:00"/>
    <n v="0"/>
    <m/>
    <s v=""/>
    <s v="Đã thanh toán"/>
    <d v="2025-02-05T00:00:00"/>
    <d v="2025-03-31T00:00:00"/>
    <m/>
    <m/>
    <x v="83"/>
    <x v="82"/>
  </r>
  <r>
    <x v="105"/>
    <x v="81"/>
    <d v="2025-02-08T00:00:00"/>
    <s v="BH2342008"/>
    <d v="2025-02-08T00:00:00"/>
    <s v="00008668"/>
    <s v="ACM - SOM"/>
    <n v="996240"/>
    <n v="0"/>
    <n v="79699"/>
    <n v="1075939"/>
    <s v="Bán hàng"/>
    <d v="2025-03-31T00:00:00"/>
    <s v="BC2503/0050"/>
    <n v="0"/>
    <n v="1075939"/>
    <n v="1075939"/>
    <n v="0"/>
    <d v="2025-02-08T00:00:00"/>
    <m/>
    <d v="2025-02-08T00:00:00"/>
    <n v="0"/>
    <m/>
    <s v=""/>
    <s v="Đã thanh toán"/>
    <d v="2025-02-08T00:00:00"/>
    <d v="2025-03-31T00:00:00"/>
    <m/>
    <m/>
    <x v="83"/>
    <x v="82"/>
  </r>
  <r>
    <x v="105"/>
    <x v="81"/>
    <d v="2025-02-14T00:00:00"/>
    <s v="BH2342309"/>
    <d v="2025-02-14T00:00:00"/>
    <s v="00010245"/>
    <s v="ACM - CON"/>
    <n v="398168"/>
    <n v="0"/>
    <n v="31853"/>
    <n v="430021"/>
    <s v="Bán hàng"/>
    <d v="2025-03-31T00:00:00"/>
    <s v="BC2503/0050"/>
    <n v="0"/>
    <n v="430021"/>
    <n v="430021"/>
    <n v="0"/>
    <d v="2025-02-14T00:00:00"/>
    <m/>
    <d v="2025-02-14T00:00:00"/>
    <n v="0"/>
    <m/>
    <s v=""/>
    <s v="Đã thanh toán"/>
    <d v="2025-02-14T00:00:00"/>
    <d v="2025-03-31T00:00:00"/>
    <m/>
    <m/>
    <x v="83"/>
    <x v="82"/>
  </r>
  <r>
    <x v="105"/>
    <x v="81"/>
    <d v="2025-02-17T00:00:00"/>
    <s v="BH2342483"/>
    <d v="2025-02-17T00:00:00"/>
    <s v="00010541"/>
    <s v="ACM – HL7"/>
    <n v="830200"/>
    <n v="0"/>
    <n v="66416"/>
    <n v="896616"/>
    <s v="Bán hàng"/>
    <d v="2025-03-31T00:00:00"/>
    <s v="BC2503/0050"/>
    <n v="0"/>
    <n v="896616"/>
    <n v="896616"/>
    <n v="0"/>
    <d v="2025-02-17T00:00:00"/>
    <m/>
    <d v="2025-02-17T00:00:00"/>
    <n v="0"/>
    <m/>
    <s v=""/>
    <s v="Đã thanh toán"/>
    <d v="2025-02-17T00:00:00"/>
    <d v="2025-03-31T00:00:00"/>
    <m/>
    <m/>
    <x v="83"/>
    <x v="82"/>
  </r>
  <r>
    <x v="105"/>
    <x v="81"/>
    <d v="2025-02-22T00:00:00"/>
    <s v="BH2343053"/>
    <d v="2025-02-22T00:00:00"/>
    <s v="00012510"/>
    <s v="ACM - CAO"/>
    <n v="651554"/>
    <n v="0"/>
    <n v="52124"/>
    <n v="703678"/>
    <s v="Bán hàng"/>
    <d v="2025-03-31T00:00:00"/>
    <s v="BC2503/0050"/>
    <n v="0"/>
    <n v="703678"/>
    <n v="703678"/>
    <n v="0"/>
    <d v="2025-02-22T00:00:00"/>
    <m/>
    <d v="2025-02-22T00:00:00"/>
    <n v="0"/>
    <m/>
    <s v=""/>
    <s v="Đã thanh toán"/>
    <d v="2025-02-22T00:00:00"/>
    <d v="2025-03-31T00:00:00"/>
    <m/>
    <m/>
    <x v="83"/>
    <x v="82"/>
  </r>
  <r>
    <x v="105"/>
    <x v="81"/>
    <d v="2025-03-03T00:00:00"/>
    <s v="BH2343480"/>
    <d v="2025-03-03T00:00:00"/>
    <s v="00014260"/>
    <s v="ACM - CAO"/>
    <n v="556265"/>
    <n v="0"/>
    <n v="44501"/>
    <n v="600766"/>
    <s v="Bán hàng"/>
    <d v="2025-04-29T00:00:00"/>
    <s v="BC2504/0042"/>
    <n v="0"/>
    <n v="600766"/>
    <n v="600766"/>
    <n v="0"/>
    <d v="2025-03-03T00:00:00"/>
    <m/>
    <d v="2025-03-03T00:00:00"/>
    <n v="0"/>
    <m/>
    <s v=""/>
    <s v="Đã thanh toán"/>
    <d v="2025-03-03T00:00:00"/>
    <d v="2025-04-29T00:00:00"/>
    <m/>
    <m/>
    <x v="83"/>
    <x v="82"/>
  </r>
  <r>
    <x v="105"/>
    <x v="81"/>
    <d v="2025-03-04T00:00:00"/>
    <s v="BH2343579"/>
    <d v="2025-03-04T00:00:00"/>
    <s v="00014353"/>
    <s v="ACM – HL7"/>
    <n v="358001"/>
    <n v="0"/>
    <n v="28640"/>
    <n v="386641"/>
    <s v="Bán hàng"/>
    <d v="2025-04-29T00:00:00"/>
    <s v="BC2504/0042"/>
    <n v="0"/>
    <n v="386641"/>
    <n v="386641"/>
    <n v="0"/>
    <d v="2025-03-04T00:00:00"/>
    <m/>
    <d v="2025-03-04T00:00:00"/>
    <n v="0"/>
    <m/>
    <s v=""/>
    <s v="Đã thanh toán"/>
    <d v="2025-03-04T00:00:00"/>
    <d v="2025-04-29T00:00:00"/>
    <m/>
    <m/>
    <x v="83"/>
    <x v="82"/>
  </r>
  <r>
    <x v="105"/>
    <x v="81"/>
    <d v="2025-03-08T00:00:00"/>
    <s v="BH2343917"/>
    <d v="2025-03-08T00:00:00"/>
    <s v="00015589"/>
    <s v="ACM - NEW"/>
    <n v="1250552"/>
    <n v="0"/>
    <n v="100044"/>
    <n v="1350596"/>
    <s v="Bán hàng"/>
    <d v="2025-04-29T00:00:00"/>
    <s v="BC2504/0042"/>
    <n v="0"/>
    <n v="1350596"/>
    <n v="1350596"/>
    <n v="0"/>
    <d v="2025-03-08T00:00:00"/>
    <m/>
    <d v="2025-03-08T00:00:00"/>
    <n v="0"/>
    <m/>
    <s v=""/>
    <s v="Đã thanh toán"/>
    <d v="2025-03-08T00:00:00"/>
    <d v="2025-04-29T00:00:00"/>
    <m/>
    <m/>
    <x v="83"/>
    <x v="82"/>
  </r>
  <r>
    <x v="105"/>
    <x v="81"/>
    <d v="2025-03-12T00:00:00"/>
    <s v="BH2344278"/>
    <d v="2025-03-12T00:00:00"/>
    <s v="00015942"/>
    <s v="ACM - CAO"/>
    <n v="856121"/>
    <n v="0"/>
    <n v="68490"/>
    <n v="924611"/>
    <s v="Bán hàng"/>
    <d v="2025-04-29T00:00:00"/>
    <s v="BC2504/0042"/>
    <n v="0"/>
    <n v="924611"/>
    <n v="924611"/>
    <n v="0"/>
    <d v="2025-03-12T00:00:00"/>
    <m/>
    <d v="2025-03-12T00:00:00"/>
    <n v="0"/>
    <m/>
    <s v=""/>
    <s v="Đã thanh toán"/>
    <d v="2025-03-12T00:00:00"/>
    <d v="2025-04-29T00:00:00"/>
    <m/>
    <m/>
    <x v="83"/>
    <x v="82"/>
  </r>
  <r>
    <x v="105"/>
    <x v="81"/>
    <d v="2025-03-13T00:00:00"/>
    <s v="BH2344370"/>
    <d v="2025-03-13T00:00:00"/>
    <s v="00016591"/>
    <s v="ACM - ORC"/>
    <n v="1149475"/>
    <n v="0"/>
    <n v="91958"/>
    <n v="1241433"/>
    <s v="Bán hàng"/>
    <d v="2025-04-29T00:00:00"/>
    <s v="BC2504/0042"/>
    <n v="0"/>
    <n v="1241433"/>
    <n v="1241433"/>
    <n v="0"/>
    <d v="2025-03-13T00:00:00"/>
    <m/>
    <d v="2025-03-13T00:00:00"/>
    <n v="0"/>
    <m/>
    <s v=""/>
    <s v="Đã thanh toán"/>
    <d v="2025-03-13T00:00:00"/>
    <d v="2025-04-29T00:00:00"/>
    <m/>
    <m/>
    <x v="83"/>
    <x v="82"/>
  </r>
  <r>
    <x v="105"/>
    <x v="81"/>
    <d v="2025-03-18T00:00:00"/>
    <s v="BH2344708"/>
    <d v="2025-03-18T00:00:00"/>
    <s v="00017347"/>
    <s v="ACM – HL7"/>
    <n v="525324"/>
    <n v="0"/>
    <n v="42026"/>
    <n v="567350"/>
    <s v="Bán hàng"/>
    <d v="2025-04-29T00:00:00"/>
    <s v="BC2504/0042"/>
    <n v="0"/>
    <n v="567350"/>
    <n v="567350"/>
    <n v="0"/>
    <d v="2025-03-18T00:00:00"/>
    <m/>
    <d v="2025-03-18T00:00:00"/>
    <n v="0"/>
    <m/>
    <s v=""/>
    <s v="Đã thanh toán"/>
    <d v="2025-03-18T00:00:00"/>
    <d v="2025-04-29T00:00:00"/>
    <m/>
    <m/>
    <x v="83"/>
    <x v="82"/>
  </r>
  <r>
    <x v="105"/>
    <x v="81"/>
    <d v="2025-03-18T00:00:00"/>
    <s v="BH2344720"/>
    <d v="2025-03-18T00:00:00"/>
    <s v="00017355"/>
    <s v="ACM - NEW"/>
    <n v="1112530"/>
    <n v="0"/>
    <n v="89002"/>
    <n v="1201532"/>
    <s v="Bán hàng"/>
    <d v="2025-04-29T00:00:00"/>
    <s v="BC2504/0042"/>
    <n v="0"/>
    <n v="1201532"/>
    <n v="1201532"/>
    <n v="0"/>
    <d v="2025-03-18T00:00:00"/>
    <m/>
    <d v="2025-03-18T00:00:00"/>
    <n v="0"/>
    <m/>
    <s v=""/>
    <s v="Đã thanh toán"/>
    <d v="2025-03-18T00:00:00"/>
    <d v="2025-04-29T00:00:00"/>
    <m/>
    <m/>
    <x v="83"/>
    <x v="82"/>
  </r>
  <r>
    <x v="105"/>
    <x v="81"/>
    <d v="2025-03-19T00:00:00"/>
    <s v="BH2344934"/>
    <d v="2025-03-19T00:00:00"/>
    <s v="00017524"/>
    <s v="ACM - SOM"/>
    <n v="779658"/>
    <n v="0"/>
    <n v="62373"/>
    <n v="842031"/>
    <s v="Bán hàng"/>
    <d v="2025-04-29T00:00:00"/>
    <s v="BC2504/0042"/>
    <n v="0"/>
    <n v="842031"/>
    <n v="842031"/>
    <n v="0"/>
    <d v="2025-03-19T00:00:00"/>
    <m/>
    <d v="2025-03-19T00:00:00"/>
    <n v="0"/>
    <m/>
    <s v=""/>
    <s v="Đã thanh toán"/>
    <d v="2025-03-19T00:00:00"/>
    <d v="2025-04-29T00:00:00"/>
    <m/>
    <m/>
    <x v="83"/>
    <x v="82"/>
  </r>
  <r>
    <x v="105"/>
    <x v="81"/>
    <d v="2025-03-25T00:00:00"/>
    <s v="BH2345366"/>
    <d v="2025-03-25T00:00:00"/>
    <s v="00018927"/>
    <s v="ACM - CAO"/>
    <n v="743364"/>
    <n v="0"/>
    <n v="59469"/>
    <n v="802833"/>
    <s v="Bán hàng"/>
    <d v="2025-04-29T00:00:00"/>
    <s v="BC2504/0042"/>
    <n v="0"/>
    <n v="802833"/>
    <n v="802833"/>
    <n v="0"/>
    <d v="2025-03-25T00:00:00"/>
    <m/>
    <d v="2025-03-25T00:00:00"/>
    <n v="0"/>
    <m/>
    <s v=""/>
    <s v="Đã thanh toán"/>
    <d v="2025-03-25T00:00:00"/>
    <d v="2025-04-29T00:00:00"/>
    <m/>
    <m/>
    <x v="83"/>
    <x v="82"/>
  </r>
  <r>
    <x v="105"/>
    <x v="81"/>
    <d v="2025-03-25T00:00:00"/>
    <s v="BH2345384"/>
    <d v="2025-03-25T00:00:00"/>
    <s v="00018943"/>
    <s v="ACM - TRO"/>
    <n v="1160640"/>
    <n v="0"/>
    <n v="92851"/>
    <n v="1253491"/>
    <s v="Bán hàng"/>
    <d v="2025-04-29T00:00:00"/>
    <s v="BC2504/0042"/>
    <n v="0"/>
    <n v="1253491"/>
    <n v="1253491"/>
    <n v="0"/>
    <d v="2025-03-25T00:00:00"/>
    <m/>
    <d v="2025-03-25T00:00:00"/>
    <n v="0"/>
    <m/>
    <s v=""/>
    <s v="Đã thanh toán"/>
    <d v="2025-03-25T00:00:00"/>
    <d v="2025-04-29T00:00:00"/>
    <m/>
    <m/>
    <x v="83"/>
    <x v="82"/>
  </r>
  <r>
    <x v="105"/>
    <x v="81"/>
    <d v="2025-03-25T00:00:00"/>
    <s v="BH2345398"/>
    <d v="2025-03-25T00:00:00"/>
    <s v="00018957"/>
    <s v="ACM – HL7"/>
    <n v="465935"/>
    <n v="0"/>
    <n v="37275"/>
    <n v="503210"/>
    <s v="Bán hàng"/>
    <d v="2025-04-29T00:00:00"/>
    <s v="BC2504/0042"/>
    <n v="0"/>
    <n v="503210"/>
    <n v="503210"/>
    <n v="0"/>
    <d v="2025-03-25T00:00:00"/>
    <m/>
    <d v="2025-03-25T00:00:00"/>
    <n v="0"/>
    <m/>
    <s v=""/>
    <s v="Đã thanh toán"/>
    <d v="2025-03-25T00:00:00"/>
    <d v="2025-04-29T00:00:00"/>
    <m/>
    <m/>
    <x v="83"/>
    <x v="82"/>
  </r>
  <r>
    <x v="105"/>
    <x v="81"/>
    <d v="2025-03-27T00:00:00"/>
    <s v="BH2345526"/>
    <d v="2025-03-27T00:00:00"/>
    <s v="00019100"/>
    <s v="AEON Citimart - Sunrise"/>
    <n v="1075444"/>
    <n v="0"/>
    <n v="86036"/>
    <n v="1161480"/>
    <s v="Bán hàng"/>
    <d v="2025-04-29T00:00:00"/>
    <s v="BC2504/0042"/>
    <n v="0"/>
    <n v="1161480"/>
    <n v="1161480"/>
    <n v="0"/>
    <d v="2025-03-27T00:00:00"/>
    <m/>
    <d v="2025-03-27T00:00:00"/>
    <n v="0"/>
    <m/>
    <s v=""/>
    <s v="Đã thanh toán"/>
    <d v="2025-03-27T00:00:00"/>
    <d v="2025-04-29T00:00:00"/>
    <m/>
    <m/>
    <x v="83"/>
    <x v="82"/>
  </r>
  <r>
    <x v="105"/>
    <x v="81"/>
    <d v="2025-04-01T00:00:00"/>
    <s v="BH2345807"/>
    <d v="2025-04-01T00:00:00"/>
    <s v="00020584"/>
    <s v="ACM - NEW"/>
    <n v="1056623"/>
    <n v="0"/>
    <n v="84530"/>
    <n v="1141153"/>
    <s v="Bán hàng"/>
    <d v="2025-05-30T00:00:00"/>
    <s v="BC2505/0058"/>
    <n v="0"/>
    <n v="1141153"/>
    <n v="1141153"/>
    <n v="0"/>
    <d v="2025-04-01T00:00:00"/>
    <m/>
    <d v="2025-04-01T00:00:00"/>
    <n v="0"/>
    <m/>
    <s v=""/>
    <s v="Đã thanh toán"/>
    <d v="2025-04-01T00:00:00"/>
    <d v="2025-05-30T00:00:00"/>
    <m/>
    <m/>
    <x v="83"/>
    <x v="82"/>
  </r>
  <r>
    <x v="105"/>
    <x v="81"/>
    <d v="2025-04-02T00:00:00"/>
    <s v="BH2345863"/>
    <d v="2025-04-02T00:00:00"/>
    <s v="00020694"/>
    <s v="AEON Citimart - Sunrise"/>
    <n v="1112530"/>
    <n v="0"/>
    <n v="89002"/>
    <n v="1201532"/>
    <s v="Bán hàng"/>
    <d v="2025-05-30T00:00:00"/>
    <s v="BC2505/0058"/>
    <n v="0"/>
    <n v="1201532"/>
    <n v="1201532"/>
    <n v="0"/>
    <d v="2025-04-02T00:00:00"/>
    <m/>
    <d v="2025-04-02T00:00:00"/>
    <n v="0"/>
    <m/>
    <s v=""/>
    <s v="Đã thanh toán"/>
    <d v="2025-04-02T00:00:00"/>
    <d v="2025-05-30T00:00:00"/>
    <m/>
    <m/>
    <x v="83"/>
    <x v="82"/>
  </r>
  <r>
    <x v="105"/>
    <x v="81"/>
    <d v="2025-04-02T00:00:00"/>
    <s v="BH2345864"/>
    <d v="2025-04-02T00:00:00"/>
    <s v="00020695"/>
    <s v="ACM – HL7"/>
    <n v="424089"/>
    <n v="0"/>
    <n v="33927"/>
    <n v="458016"/>
    <s v="Bán hàng"/>
    <d v="2025-05-30T00:00:00"/>
    <s v="BC2505/0058"/>
    <n v="0"/>
    <n v="458016"/>
    <n v="458016"/>
    <n v="0"/>
    <d v="2025-04-02T00:00:00"/>
    <m/>
    <d v="2025-04-02T00:00:00"/>
    <n v="0"/>
    <m/>
    <s v=""/>
    <s v="Đã thanh toán"/>
    <d v="2025-04-02T00:00:00"/>
    <d v="2025-05-30T00:00:00"/>
    <m/>
    <m/>
    <x v="83"/>
    <x v="82"/>
  </r>
  <r>
    <x v="105"/>
    <x v="81"/>
    <d v="2025-04-02T00:00:00"/>
    <s v="BH2345866"/>
    <d v="2025-04-02T00:00:00"/>
    <s v="00020696"/>
    <s v="ACM - CAO"/>
    <n v="720812"/>
    <n v="0"/>
    <n v="57665"/>
    <n v="778477"/>
    <s v="Bán hàng"/>
    <d v="2025-05-30T00:00:00"/>
    <s v="BC2505/0058"/>
    <n v="0"/>
    <n v="778477"/>
    <n v="778477"/>
    <n v="0"/>
    <d v="2025-04-02T00:00:00"/>
    <m/>
    <d v="2025-04-02T00:00:00"/>
    <n v="0"/>
    <m/>
    <s v=""/>
    <s v="Đã thanh toán"/>
    <d v="2025-04-02T00:00:00"/>
    <d v="2025-05-30T00:00:00"/>
    <m/>
    <m/>
    <x v="83"/>
    <x v="82"/>
  </r>
  <r>
    <x v="105"/>
    <x v="81"/>
    <d v="2025-04-03T00:00:00"/>
    <s v="BH2345949"/>
    <d v="2025-04-03T00:00:00"/>
    <s v="00021583"/>
    <s v="ACM – GAR"/>
    <n v="556971"/>
    <n v="0"/>
    <n v="44558"/>
    <n v="601529"/>
    <s v="Bán hàng"/>
    <d v="2025-05-30T00:00:00"/>
    <s v="BC2505/0058"/>
    <n v="0"/>
    <n v="601529"/>
    <n v="601529"/>
    <n v="0"/>
    <d v="2025-04-03T00:00:00"/>
    <m/>
    <d v="2025-04-03T00:00:00"/>
    <n v="0"/>
    <m/>
    <s v=""/>
    <s v="Đã thanh toán"/>
    <d v="2025-04-03T00:00:00"/>
    <d v="2025-05-30T00:00:00"/>
    <m/>
    <m/>
    <x v="83"/>
    <x v="82"/>
  </r>
  <r>
    <x v="105"/>
    <x v="81"/>
    <d v="2025-04-03T00:00:00"/>
    <s v="BH2345966"/>
    <d v="2025-04-03T00:00:00"/>
    <s v="00021599"/>
    <s v="ACM - HL6"/>
    <n v="424795"/>
    <n v="0"/>
    <n v="33984"/>
    <n v="458779"/>
    <s v="Bán hàng"/>
    <d v="2025-05-30T00:00:00"/>
    <s v="BC2505/0058"/>
    <n v="0"/>
    <n v="458779"/>
    <n v="458779"/>
    <n v="0"/>
    <d v="2025-04-03T00:00:00"/>
    <m/>
    <d v="2025-04-03T00:00:00"/>
    <n v="0"/>
    <m/>
    <s v=""/>
    <s v="Đã thanh toán"/>
    <d v="2025-04-03T00:00:00"/>
    <d v="2025-05-30T00:00:00"/>
    <m/>
    <m/>
    <x v="83"/>
    <x v="82"/>
  </r>
  <r>
    <x v="105"/>
    <x v="81"/>
    <d v="2025-04-04T00:00:00"/>
    <s v="BH2346034"/>
    <d v="2025-04-04T00:00:00"/>
    <s v="00021935"/>
    <s v="ACM - HUN"/>
    <n v="453141"/>
    <n v="0"/>
    <n v="36251"/>
    <n v="489392"/>
    <s v="Bán hàng"/>
    <d v="2025-05-30T00:00:00"/>
    <s v="BC2505/0058"/>
    <n v="0"/>
    <n v="489392"/>
    <n v="489392"/>
    <n v="0"/>
    <d v="2025-04-04T00:00:00"/>
    <m/>
    <d v="2025-04-04T00:00:00"/>
    <n v="0"/>
    <m/>
    <s v=""/>
    <s v="Đã thanh toán"/>
    <d v="2025-04-04T00:00:00"/>
    <d v="2025-05-30T00:00:00"/>
    <m/>
    <m/>
    <x v="83"/>
    <x v="82"/>
  </r>
  <r>
    <x v="105"/>
    <x v="81"/>
    <d v="2025-04-08T00:00:00"/>
    <s v="BH2346086"/>
    <d v="2025-04-08T00:00:00"/>
    <s v="00022009"/>
    <s v="ACM - ORC"/>
    <n v="2149020"/>
    <n v="0"/>
    <n v="171922"/>
    <n v="2320942"/>
    <s v="Bán hàng"/>
    <d v="2025-05-30T00:00:00"/>
    <s v="BC2505/0058"/>
    <n v="0"/>
    <n v="2320942"/>
    <n v="2320942"/>
    <n v="0"/>
    <d v="2025-04-08T00:00:00"/>
    <m/>
    <d v="2025-04-08T00:00:00"/>
    <n v="0"/>
    <m/>
    <s v=""/>
    <s v="Đã thanh toán"/>
    <d v="2025-04-08T00:00:00"/>
    <d v="2025-05-30T00:00:00"/>
    <m/>
    <m/>
    <x v="83"/>
    <x v="82"/>
  </r>
  <r>
    <x v="105"/>
    <x v="81"/>
    <d v="2025-04-11T00:00:00"/>
    <s v="BH2346376"/>
    <d v="2025-04-11T00:00:00"/>
    <s v="00023097"/>
    <s v="ACM – HL7"/>
    <n v="527919"/>
    <n v="0"/>
    <n v="42234"/>
    <n v="570153"/>
    <s v="Bán hàng"/>
    <d v="2025-05-30T00:00:00"/>
    <s v="BC2505/0058"/>
    <n v="0"/>
    <n v="570153"/>
    <n v="570153"/>
    <n v="0"/>
    <d v="2025-04-11T00:00:00"/>
    <m/>
    <d v="2025-04-11T00:00:00"/>
    <n v="0"/>
    <m/>
    <s v=""/>
    <s v="Đã thanh toán"/>
    <d v="2025-04-11T00:00:00"/>
    <d v="2025-05-30T00:00:00"/>
    <m/>
    <m/>
    <x v="83"/>
    <x v="82"/>
  </r>
  <r>
    <x v="105"/>
    <x v="81"/>
    <d v="2025-04-11T00:00:00"/>
    <s v="BH2346377"/>
    <d v="2025-04-11T00:00:00"/>
    <s v="00023098"/>
    <s v="ACM - CAO"/>
    <n v="556265"/>
    <n v="0"/>
    <n v="44501"/>
    <n v="600766"/>
    <s v="Bán hàng"/>
    <d v="2025-05-30T00:00:00"/>
    <s v="BC2505/0058"/>
    <n v="0"/>
    <n v="600766"/>
    <n v="600766"/>
    <n v="0"/>
    <d v="2025-04-11T00:00:00"/>
    <m/>
    <d v="2025-04-11T00:00:00"/>
    <n v="0"/>
    <m/>
    <s v=""/>
    <s v="Đã thanh toán"/>
    <d v="2025-04-11T00:00:00"/>
    <d v="2025-05-30T00:00:00"/>
    <m/>
    <m/>
    <x v="83"/>
    <x v="82"/>
  </r>
  <r>
    <x v="105"/>
    <x v="81"/>
    <d v="2025-04-12T00:00:00"/>
    <s v="BH2346471"/>
    <d v="2025-04-12T00:00:00"/>
    <s v="00023451"/>
    <s v="ACM - CON"/>
    <n v="1045453"/>
    <n v="0"/>
    <n v="83636"/>
    <n v="1129089"/>
    <s v="Bán hàng"/>
    <d v="2025-05-30T00:00:00"/>
    <s v="BC2505/0058"/>
    <n v="0"/>
    <n v="1129089"/>
    <n v="1129089"/>
    <n v="0"/>
    <d v="2025-04-12T00:00:00"/>
    <m/>
    <d v="2025-04-12T00:00:00"/>
    <n v="0"/>
    <m/>
    <s v=""/>
    <s v="Đã thanh toán"/>
    <d v="2025-04-12T00:00:00"/>
    <d v="2025-05-30T00:00:00"/>
    <m/>
    <m/>
    <x v="83"/>
    <x v="82"/>
  </r>
  <r>
    <x v="105"/>
    <x v="81"/>
    <d v="2025-04-15T00:00:00"/>
    <s v="BH2346566"/>
    <d v="2025-04-15T00:00:00"/>
    <s v="00023645"/>
    <s v="ACM - SOM"/>
    <n v="660880"/>
    <n v="0"/>
    <n v="52870"/>
    <n v="713750"/>
    <s v="Bán hàng"/>
    <d v="2025-05-30T00:00:00"/>
    <s v="BC2505/0058"/>
    <n v="0"/>
    <n v="713750"/>
    <n v="713750"/>
    <n v="0"/>
    <d v="2025-04-15T00:00:00"/>
    <m/>
    <d v="2025-04-15T00:00:00"/>
    <n v="0"/>
    <m/>
    <s v=""/>
    <s v="Đã thanh toán"/>
    <d v="2025-04-15T00:00:00"/>
    <d v="2025-05-30T00:00:00"/>
    <m/>
    <m/>
    <x v="83"/>
    <x v="82"/>
  </r>
  <r>
    <x v="105"/>
    <x v="81"/>
    <d v="2025-04-16T00:00:00"/>
    <s v="BH2346662"/>
    <d v="2025-04-16T00:00:00"/>
    <s v="00023767"/>
    <s v="ACM - HL6"/>
    <n v="1260592"/>
    <n v="0"/>
    <n v="100847"/>
    <n v="1361439"/>
    <s v="Bán hàng"/>
    <d v="2025-05-30T00:00:00"/>
    <s v="BC2505/0058"/>
    <n v="0"/>
    <n v="1361439"/>
    <n v="1361439"/>
    <n v="0"/>
    <d v="2025-04-16T00:00:00"/>
    <m/>
    <d v="2025-04-16T00:00:00"/>
    <n v="0"/>
    <m/>
    <s v=""/>
    <s v="Đã thanh toán"/>
    <d v="2025-04-16T00:00:00"/>
    <d v="2025-05-30T00:00:00"/>
    <m/>
    <m/>
    <x v="83"/>
    <x v="82"/>
  </r>
  <r>
    <x v="105"/>
    <x v="81"/>
    <d v="2025-04-16T00:00:00"/>
    <s v="BH2346769"/>
    <d v="2025-04-16T00:00:00"/>
    <s v="00023845"/>
    <s v="ACM - NEW"/>
    <n v="991320"/>
    <n v="0"/>
    <n v="79306"/>
    <n v="1070626"/>
    <s v="Bán hàng"/>
    <d v="2025-05-30T00:00:00"/>
    <s v="BC2505/0058"/>
    <n v="0"/>
    <n v="1070626"/>
    <n v="1070626"/>
    <n v="0"/>
    <d v="2025-04-16T00:00:00"/>
    <m/>
    <d v="2025-04-16T00:00:00"/>
    <n v="0"/>
    <m/>
    <s v=""/>
    <s v="Đã thanh toán"/>
    <d v="2025-04-16T00:00:00"/>
    <d v="2025-05-30T00:00:00"/>
    <m/>
    <m/>
    <x v="83"/>
    <x v="82"/>
  </r>
  <r>
    <x v="105"/>
    <x v="81"/>
    <d v="2025-04-18T00:00:00"/>
    <s v="BH2346930"/>
    <d v="2025-04-18T00:00:00"/>
    <s v="00024648"/>
    <s v="ACM - HUN"/>
    <n v="900336"/>
    <n v="0"/>
    <n v="72027"/>
    <n v="972363"/>
    <s v="Bán hàng"/>
    <d v="2025-05-30T00:00:00"/>
    <s v="BC2505/0058"/>
    <n v="0"/>
    <n v="972363"/>
    <n v="972363"/>
    <n v="0"/>
    <d v="2025-04-18T00:00:00"/>
    <m/>
    <d v="2025-04-18T00:00:00"/>
    <n v="0"/>
    <m/>
    <s v=""/>
    <s v="Đã thanh toán"/>
    <d v="2025-04-18T00:00:00"/>
    <d v="2025-05-30T00:00:00"/>
    <m/>
    <m/>
    <x v="83"/>
    <x v="82"/>
  </r>
  <r>
    <x v="105"/>
    <x v="81"/>
    <d v="2025-04-18T00:00:00"/>
    <s v="BH2346935"/>
    <d v="2025-04-18T00:00:00"/>
    <s v="00024652"/>
    <s v="ACM - CAO"/>
    <n v="923849"/>
    <n v="0"/>
    <n v="73908"/>
    <n v="997757"/>
    <s v="Bán hàng"/>
    <d v="2025-05-30T00:00:00"/>
    <s v="BC2505/0058"/>
    <n v="0"/>
    <n v="997757"/>
    <n v="997757"/>
    <n v="0"/>
    <d v="2025-04-18T00:00:00"/>
    <m/>
    <d v="2025-04-18T00:00:00"/>
    <n v="0"/>
    <m/>
    <s v=""/>
    <s v="Đã thanh toán"/>
    <d v="2025-04-18T00:00:00"/>
    <d v="2025-05-30T00:00:00"/>
    <m/>
    <m/>
    <x v="83"/>
    <x v="82"/>
  </r>
  <r>
    <x v="105"/>
    <x v="81"/>
    <d v="2025-04-19T00:00:00"/>
    <s v="BH2346968"/>
    <d v="2025-04-19T00:00:00"/>
    <s v="00024950"/>
    <s v="ACM - TRO"/>
    <n v="1021765"/>
    <n v="0"/>
    <n v="81741"/>
    <n v="1103506"/>
    <s v="Bán hàng"/>
    <d v="2025-05-30T00:00:00"/>
    <s v="BC2505/0058"/>
    <n v="0"/>
    <n v="1103506"/>
    <n v="1103506"/>
    <n v="0"/>
    <d v="2025-04-19T00:00:00"/>
    <m/>
    <d v="2025-04-19T00:00:00"/>
    <n v="0"/>
    <m/>
    <s v=""/>
    <s v="Đã thanh toán"/>
    <d v="2025-04-19T00:00:00"/>
    <d v="2025-05-30T00:00:00"/>
    <m/>
    <m/>
    <x v="83"/>
    <x v="82"/>
  </r>
  <r>
    <x v="105"/>
    <x v="81"/>
    <d v="2025-04-22T00:00:00"/>
    <s v="BH2347327"/>
    <d v="2025-04-22T00:00:00"/>
    <s v="00025238"/>
    <s v="ACM - CON"/>
    <n v="522005"/>
    <n v="0"/>
    <n v="41760"/>
    <n v="563765"/>
    <s v="Bán hàng"/>
    <d v="2025-05-30T00:00:00"/>
    <s v="BC2505/0058"/>
    <n v="0"/>
    <n v="563765"/>
    <n v="563765"/>
    <n v="0"/>
    <d v="2025-04-22T00:00:00"/>
    <m/>
    <d v="2025-04-22T00:00:00"/>
    <n v="0"/>
    <m/>
    <s v=""/>
    <s v="Đã thanh toán"/>
    <d v="2025-04-22T00:00:00"/>
    <d v="2025-05-30T00:00:00"/>
    <m/>
    <m/>
    <x v="83"/>
    <x v="82"/>
  </r>
  <r>
    <x v="105"/>
    <x v="81"/>
    <d v="2025-04-22T00:00:00"/>
    <s v="HBTL25011251"/>
    <d v="2025-04-22T00:00:00"/>
    <s v="00000010"/>
    <s v="Hàng trả"/>
    <m/>
    <n v="0"/>
    <n v="0"/>
    <n v="1684061"/>
    <s v="Hàng trả"/>
    <d v="2025-05-30T00:00:00"/>
    <s v="BC2505/0058"/>
    <n v="0"/>
    <n v="-1684061"/>
    <n v="-1684061"/>
    <n v="0"/>
    <d v="2025-04-22T00:00:00"/>
    <m/>
    <d v="2025-04-22T00:00:00"/>
    <n v="0"/>
    <m/>
    <s v=""/>
    <s v="Đã thanh toán"/>
    <d v="2025-04-22T00:00:00"/>
    <d v="2025-05-30T00:00:00"/>
    <m/>
    <m/>
    <x v="83"/>
    <x v="82"/>
  </r>
  <r>
    <x v="105"/>
    <x v="81"/>
    <d v="2025-04-23T00:00:00"/>
    <s v="BH2347408"/>
    <d v="2025-04-23T00:00:00"/>
    <s v="00025373"/>
    <s v="ACM – HL7"/>
    <n v="533663"/>
    <n v="0"/>
    <n v="42693"/>
    <n v="576356"/>
    <s v="Bán hàng"/>
    <d v="2025-05-30T00:00:00"/>
    <s v="BC2505/0058"/>
    <n v="0"/>
    <n v="576356"/>
    <n v="576356"/>
    <n v="0"/>
    <d v="2025-04-23T00:00:00"/>
    <m/>
    <d v="2025-04-23T00:00:00"/>
    <n v="0"/>
    <m/>
    <s v=""/>
    <s v="Đã thanh toán"/>
    <d v="2025-04-23T00:00:00"/>
    <d v="2025-05-30T00:00:00"/>
    <m/>
    <m/>
    <x v="83"/>
    <x v="82"/>
  </r>
  <r>
    <x v="105"/>
    <x v="81"/>
    <d v="2025-04-24T00:00:00"/>
    <s v="BH2347480"/>
    <d v="2025-04-24T00:00:00"/>
    <s v="00026094"/>
    <s v="ACM - NEW"/>
    <n v="751506"/>
    <n v="0"/>
    <n v="60120"/>
    <n v="811626"/>
    <s v="Bán hàng"/>
    <d v="2025-05-30T00:00:00"/>
    <s v="BC2505/0058"/>
    <n v="0"/>
    <n v="811626"/>
    <n v="811626"/>
    <n v="0"/>
    <d v="2025-04-24T00:00:00"/>
    <m/>
    <d v="2025-04-24T00:00:00"/>
    <n v="0"/>
    <m/>
    <s v=""/>
    <s v="Đã thanh toán"/>
    <d v="2025-04-24T00:00:00"/>
    <d v="2025-05-30T00:00:00"/>
    <m/>
    <m/>
    <x v="83"/>
    <x v="82"/>
  </r>
  <r>
    <x v="105"/>
    <x v="81"/>
    <d v="2025-04-24T00:00:00"/>
    <s v="BH2347482"/>
    <d v="2025-04-24T00:00:00"/>
    <s v="00026096"/>
    <s v="ACM - CAO"/>
    <n v="915510"/>
    <n v="0"/>
    <n v="73241"/>
    <n v="988751"/>
    <s v="Bán hàng"/>
    <d v="2025-05-30T00:00:00"/>
    <s v="BC2505/0058"/>
    <n v="0"/>
    <n v="988751"/>
    <n v="988751"/>
    <n v="0"/>
    <d v="2025-04-24T00:00:00"/>
    <m/>
    <d v="2025-04-24T00:00:00"/>
    <n v="0"/>
    <m/>
    <s v=""/>
    <s v="Đã thanh toán"/>
    <d v="2025-04-24T00:00:00"/>
    <d v="2025-05-30T00:00:00"/>
    <m/>
    <m/>
    <x v="83"/>
    <x v="82"/>
  </r>
  <r>
    <x v="105"/>
    <x v="81"/>
    <d v="2025-04-25T00:00:00"/>
    <s v="BH2347594"/>
    <d v="2025-04-25T00:00:00"/>
    <s v="00026299"/>
    <s v="AEON Citimart - Sunrise"/>
    <n v="844956"/>
    <n v="0"/>
    <n v="67596"/>
    <n v="912552"/>
    <s v="Bán hàng"/>
    <d v="2025-05-30T00:00:00"/>
    <s v="BC2505/0058"/>
    <n v="0"/>
    <n v="912552"/>
    <n v="912552"/>
    <n v="0"/>
    <d v="2025-04-25T00:00:00"/>
    <m/>
    <d v="2025-04-25T00:00:00"/>
    <n v="0"/>
    <m/>
    <s v=""/>
    <s v="Đã thanh toán"/>
    <d v="2025-04-25T00:00:00"/>
    <d v="2025-05-30T00:00:00"/>
    <m/>
    <m/>
    <x v="83"/>
    <x v="82"/>
  </r>
  <r>
    <x v="105"/>
    <x v="81"/>
    <d v="2025-04-28T00:00:00"/>
    <s v="BH2347870"/>
    <d v="2025-04-28T00:00:00"/>
    <s v="00026758"/>
    <s v="ACM - SOM"/>
    <n v="1079514"/>
    <n v="0"/>
    <n v="86361"/>
    <n v="1165875"/>
    <s v="Bán hàng"/>
    <d v="2025-05-30T00:00:00"/>
    <s v="BC2505/0058"/>
    <n v="0"/>
    <n v="1165875"/>
    <n v="1165875"/>
    <n v="0"/>
    <d v="2025-04-28T00:00:00"/>
    <m/>
    <d v="2025-04-28T00:00:00"/>
    <n v="0"/>
    <m/>
    <s v=""/>
    <s v="Đã thanh toán"/>
    <d v="2025-04-28T00:00:00"/>
    <d v="2025-05-30T00:00:00"/>
    <m/>
    <m/>
    <x v="83"/>
    <x v="82"/>
  </r>
  <r>
    <x v="105"/>
    <x v="81"/>
    <d v="2025-04-29T00:00:00"/>
    <s v="BH2347881"/>
    <d v="2025-04-29T00:00:00"/>
    <s v="00026770"/>
    <s v="ACM - SUN"/>
    <n v="864375"/>
    <n v="0"/>
    <n v="69150"/>
    <n v="933525"/>
    <s v="Bán hàng"/>
    <d v="2025-05-30T00:00:00"/>
    <s v="BC2505/0058"/>
    <n v="0"/>
    <n v="933525"/>
    <n v="933525"/>
    <n v="0"/>
    <d v="2025-04-29T00:00:00"/>
    <m/>
    <d v="2025-04-29T00:00:00"/>
    <n v="0"/>
    <m/>
    <s v=""/>
    <s v="Đã thanh toán"/>
    <d v="2025-04-29T00:00:00"/>
    <d v="2025-05-30T00:00:00"/>
    <m/>
    <m/>
    <x v="83"/>
    <x v="82"/>
  </r>
  <r>
    <x v="105"/>
    <x v="81"/>
    <d v="2025-05-07T00:00:00"/>
    <s v="BH2348291"/>
    <d v="2025-05-07T00:00:00"/>
    <s v="00028252"/>
    <s v="ACM – HL7"/>
    <n v="424089"/>
    <n v="0"/>
    <n v="33927"/>
    <n v="458016"/>
    <s v="Bán hàng"/>
    <d v="2025-06-30T00:00:00"/>
    <s v="BC2506/0049"/>
    <n v="0"/>
    <n v="458016"/>
    <n v="458016"/>
    <n v="0"/>
    <d v="2025-05-07T00:00:00"/>
    <m/>
    <d v="2025-05-07T00:00:00"/>
    <n v="0"/>
    <m/>
    <s v=""/>
    <s v="Đã thanh toán"/>
    <d v="2025-05-07T00:00:00"/>
    <d v="2025-06-30T00:00:00"/>
    <m/>
    <m/>
    <x v="83"/>
    <x v="82"/>
  </r>
  <r>
    <x v="105"/>
    <x v="81"/>
    <d v="2025-05-07T00:00:00"/>
    <s v="BH2348312"/>
    <d v="2025-05-07T00:00:00"/>
    <s v="00028293"/>
    <s v="ACM - CAO"/>
    <n v="424089"/>
    <n v="0"/>
    <n v="33927"/>
    <n v="458016"/>
    <s v="Bán hàng"/>
    <d v="2025-06-30T00:00:00"/>
    <s v="BC2506/0049"/>
    <n v="0"/>
    <n v="458016"/>
    <n v="458016"/>
    <n v="0"/>
    <d v="2025-05-07T00:00:00"/>
    <m/>
    <d v="2025-05-07T00:00:00"/>
    <n v="0"/>
    <m/>
    <s v=""/>
    <s v="Đã thanh toán"/>
    <d v="2025-05-07T00:00:00"/>
    <d v="2025-06-30T00:00:00"/>
    <m/>
    <m/>
    <x v="83"/>
    <x v="82"/>
  </r>
  <r>
    <x v="105"/>
    <x v="81"/>
    <d v="2025-05-08T00:00:00"/>
    <s v="BH2348422"/>
    <d v="2025-05-08T00:00:00"/>
    <s v="00029065"/>
    <s v="ACM - CON"/>
    <n v="425729"/>
    <n v="0"/>
    <n v="34058"/>
    <n v="459787"/>
    <s v="Bán hàng"/>
    <d v="2025-06-30T00:00:00"/>
    <s v="BC2506/0049"/>
    <n v="0"/>
    <n v="459787"/>
    <n v="459787"/>
    <n v="0"/>
    <d v="2025-05-08T00:00:00"/>
    <m/>
    <d v="2025-05-08T00:00:00"/>
    <n v="0"/>
    <m/>
    <s v=""/>
    <s v="Đã thanh toán"/>
    <d v="2025-05-08T00:00:00"/>
    <d v="2025-06-30T00:00:00"/>
    <m/>
    <m/>
    <x v="83"/>
    <x v="82"/>
  </r>
  <r>
    <x v="105"/>
    <x v="81"/>
    <d v="2025-05-09T00:00:00"/>
    <s v="BH2348579"/>
    <d v="2025-05-09T00:00:00"/>
    <s v="00029275"/>
    <s v="ACM - ORC"/>
    <n v="1299430"/>
    <n v="0"/>
    <n v="103954"/>
    <n v="1403384"/>
    <s v="Bán hàng"/>
    <d v="2025-06-30T00:00:00"/>
    <s v="BC2506/0049"/>
    <n v="0"/>
    <n v="1403384"/>
    <n v="1403384"/>
    <n v="0"/>
    <d v="2025-05-09T00:00:00"/>
    <m/>
    <d v="2025-05-09T00:00:00"/>
    <n v="0"/>
    <m/>
    <s v=""/>
    <s v="Đã thanh toán"/>
    <d v="2025-05-09T00:00:00"/>
    <d v="2025-06-30T00:00:00"/>
    <m/>
    <m/>
    <x v="83"/>
    <x v="82"/>
  </r>
  <r>
    <x v="105"/>
    <x v="81"/>
    <d v="2025-05-09T00:00:00"/>
    <s v="BH2348595"/>
    <d v="2025-05-09T00:00:00"/>
    <s v="00029287"/>
    <s v="ACM - NEW"/>
    <n v="1306068"/>
    <n v="0"/>
    <n v="104485"/>
    <n v="1410553"/>
    <s v="Bán hàng"/>
    <d v="2025-06-30T00:00:00"/>
    <s v="BC2506/0049"/>
    <n v="0"/>
    <n v="1410553"/>
    <n v="1410553"/>
    <n v="0"/>
    <d v="2025-05-09T00:00:00"/>
    <m/>
    <d v="2025-05-09T00:00:00"/>
    <n v="0"/>
    <m/>
    <s v=""/>
    <s v="Đã thanh toán"/>
    <d v="2025-05-09T00:00:00"/>
    <d v="2025-06-30T00:00:00"/>
    <m/>
    <m/>
    <x v="83"/>
    <x v="82"/>
  </r>
  <r>
    <x v="105"/>
    <x v="81"/>
    <d v="2025-05-09T00:00:00"/>
    <s v="BH2348624"/>
    <d v="2025-05-09T00:00:00"/>
    <s v="00029298"/>
    <s v="ACM - TRO"/>
    <n v="960736"/>
    <n v="0"/>
    <n v="76859"/>
    <n v="1037595"/>
    <s v="Bán hàng"/>
    <d v="2025-06-30T00:00:00"/>
    <s v="BC2506/0049"/>
    <n v="0"/>
    <n v="1037595"/>
    <n v="1037595"/>
    <n v="0"/>
    <d v="2025-05-09T00:00:00"/>
    <m/>
    <d v="2025-05-09T00:00:00"/>
    <n v="0"/>
    <m/>
    <s v=""/>
    <s v="Đã thanh toán"/>
    <d v="2025-05-09T00:00:00"/>
    <d v="2025-06-30T00:00:00"/>
    <m/>
    <m/>
    <x v="83"/>
    <x v="82"/>
  </r>
  <r>
    <x v="105"/>
    <x v="81"/>
    <d v="2025-05-10T00:00:00"/>
    <s v="BH2348665"/>
    <d v="2025-05-10T00:00:00"/>
    <s v="00029707"/>
    <s v="AEON Citimart - Sunrise"/>
    <n v="660880"/>
    <n v="0"/>
    <n v="52870"/>
    <n v="713750"/>
    <s v="Bán hàng"/>
    <d v="2025-06-30T00:00:00"/>
    <s v="BC2506/0049"/>
    <n v="0"/>
    <n v="713750"/>
    <n v="713750"/>
    <n v="0"/>
    <d v="2025-05-10T00:00:00"/>
    <m/>
    <d v="2025-05-10T00:00:00"/>
    <n v="0"/>
    <m/>
    <s v=""/>
    <s v="Đã thanh toán"/>
    <d v="2025-05-10T00:00:00"/>
    <d v="2025-06-30T00:00:00"/>
    <m/>
    <m/>
    <x v="83"/>
    <x v="82"/>
  </r>
  <r>
    <x v="105"/>
    <x v="81"/>
    <d v="2025-05-12T00:00:00"/>
    <s v="BH2348810"/>
    <d v="2025-05-12T00:00:00"/>
    <s v="00029826"/>
    <s v="ACM - HUN"/>
    <n v="570846"/>
    <n v="0"/>
    <n v="45668"/>
    <n v="616514"/>
    <s v="Bán hàng"/>
    <d v="2025-06-30T00:00:00"/>
    <s v="BC2506/0049"/>
    <n v="0"/>
    <n v="616514"/>
    <n v="616514"/>
    <n v="0"/>
    <d v="2025-05-12T00:00:00"/>
    <m/>
    <d v="2025-05-12T00:00:00"/>
    <n v="0"/>
    <m/>
    <s v=""/>
    <s v="Đã thanh toán"/>
    <d v="2025-05-12T00:00:00"/>
    <d v="2025-06-30T00:00:00"/>
    <m/>
    <m/>
    <x v="83"/>
    <x v="82"/>
  </r>
  <r>
    <x v="105"/>
    <x v="81"/>
    <d v="2025-05-16T00:00:00"/>
    <s v="BH2349098"/>
    <d v="2025-05-16T00:00:00"/>
    <s v="00030823"/>
    <s v="ACM - CAO"/>
    <n v="877180"/>
    <n v="0"/>
    <n v="70174"/>
    <n v="947354"/>
    <s v="Bán hàng"/>
    <d v="2025-06-30T00:00:00"/>
    <s v="BC2506/0049"/>
    <n v="0"/>
    <n v="947354"/>
    <n v="947354"/>
    <n v="0"/>
    <d v="2025-05-16T00:00:00"/>
    <m/>
    <d v="2025-05-16T00:00:00"/>
    <n v="0"/>
    <m/>
    <s v=""/>
    <s v="Đã thanh toán"/>
    <d v="2025-05-16T00:00:00"/>
    <d v="2025-06-30T00:00:00"/>
    <m/>
    <m/>
    <x v="83"/>
    <x v="82"/>
  </r>
  <r>
    <x v="105"/>
    <x v="81"/>
    <d v="2025-05-20T00:00:00"/>
    <s v="BH2349272"/>
    <d v="2025-05-20T00:00:00"/>
    <s v="00031174"/>
    <s v="ACM - NEW"/>
    <n v="949571"/>
    <n v="0"/>
    <n v="75966"/>
    <n v="1025537"/>
    <s v="Bán hàng"/>
    <d v="2025-06-30T00:00:00"/>
    <s v="BC2506/0049"/>
    <n v="0"/>
    <n v="1025537"/>
    <n v="1025537"/>
    <n v="0"/>
    <d v="2025-05-20T00:00:00"/>
    <m/>
    <d v="2025-05-20T00:00:00"/>
    <n v="0"/>
    <m/>
    <s v=""/>
    <s v="Đã thanh toán"/>
    <d v="2025-05-20T00:00:00"/>
    <d v="2025-06-30T00:00:00"/>
    <m/>
    <m/>
    <x v="83"/>
    <x v="82"/>
  </r>
  <r>
    <x v="105"/>
    <x v="81"/>
    <d v="2025-05-21T00:00:00"/>
    <s v="BH2349373"/>
    <d v="2025-05-21T00:00:00"/>
    <s v="00031277"/>
    <s v="ACM - TRO"/>
    <n v="1087853"/>
    <n v="0"/>
    <n v="87028"/>
    <n v="1174881"/>
    <s v="Bán hàng"/>
    <d v="2025-06-30T00:00:00"/>
    <s v="BC2506/0049"/>
    <n v="0"/>
    <n v="1174881"/>
    <n v="1174881"/>
    <n v="0"/>
    <d v="2025-05-21T00:00:00"/>
    <m/>
    <d v="2025-05-21T00:00:00"/>
    <n v="0"/>
    <m/>
    <s v=""/>
    <s v="Đã thanh toán"/>
    <d v="2025-05-21T00:00:00"/>
    <d v="2025-06-30T00:00:00"/>
    <m/>
    <m/>
    <x v="83"/>
    <x v="82"/>
  </r>
  <r>
    <x v="105"/>
    <x v="81"/>
    <d v="2025-05-21T00:00:00"/>
    <s v="BH2349384"/>
    <d v="2025-05-21T00:00:00"/>
    <s v="00031287"/>
    <s v="ACM – HL7"/>
    <n v="458150"/>
    <n v="0"/>
    <n v="36652"/>
    <n v="494802"/>
    <s v="Bán hàng"/>
    <d v="2025-06-30T00:00:00"/>
    <s v="BC2506/0049"/>
    <n v="0"/>
    <n v="494802"/>
    <n v="494802"/>
    <n v="0"/>
    <d v="2025-05-21T00:00:00"/>
    <m/>
    <d v="2025-05-21T00:00:00"/>
    <n v="0"/>
    <m/>
    <s v=""/>
    <s v="Đã thanh toán"/>
    <d v="2025-05-21T00:00:00"/>
    <d v="2025-06-30T00:00:00"/>
    <m/>
    <m/>
    <x v="83"/>
    <x v="82"/>
  </r>
  <r>
    <x v="105"/>
    <x v="81"/>
    <d v="2025-05-23T00:00:00"/>
    <s v="BH2349580"/>
    <d v="2025-05-23T00:00:00"/>
    <s v="00032307"/>
    <s v="ACM - HL6"/>
    <n v="862424"/>
    <n v="0"/>
    <n v="68994"/>
    <n v="931418"/>
    <s v="Bán hàng"/>
    <d v="2025-06-30T00:00:00"/>
    <s v="BC2506/0049"/>
    <n v="0"/>
    <n v="931418"/>
    <n v="931418"/>
    <n v="0"/>
    <d v="2025-05-23T00:00:00"/>
    <m/>
    <d v="2025-05-23T00:00:00"/>
    <n v="0"/>
    <m/>
    <s v=""/>
    <s v="Đã thanh toán"/>
    <d v="2025-05-23T00:00:00"/>
    <d v="2025-06-30T00:00:00"/>
    <m/>
    <m/>
    <x v="83"/>
    <x v="82"/>
  </r>
  <r>
    <x v="105"/>
    <x v="81"/>
    <d v="2025-05-23T00:00:00"/>
    <s v="BH2349689"/>
    <d v="2025-05-23T00:00:00"/>
    <s v="00032338"/>
    <s v="ACM - SOM"/>
    <n v="660880"/>
    <n v="0"/>
    <n v="52870"/>
    <n v="713750"/>
    <s v="Bán hàng"/>
    <d v="2025-06-30T00:00:00"/>
    <s v="BC2506/0049"/>
    <n v="0"/>
    <n v="713750"/>
    <n v="713750"/>
    <n v="0"/>
    <d v="2025-05-23T00:00:00"/>
    <m/>
    <d v="2025-05-23T00:00:00"/>
    <n v="0"/>
    <m/>
    <s v=""/>
    <s v="Đã thanh toán"/>
    <d v="2025-05-23T00:00:00"/>
    <d v="2025-06-30T00:00:00"/>
    <m/>
    <m/>
    <x v="83"/>
    <x v="82"/>
  </r>
  <r>
    <x v="105"/>
    <x v="81"/>
    <d v="2025-05-26T00:00:00"/>
    <s v="BH2349794"/>
    <d v="2025-05-26T00:00:00"/>
    <s v="00032753"/>
    <s v="AEON Citimart - Sunrise"/>
    <n v="696384"/>
    <n v="0"/>
    <n v="55711"/>
    <n v="752095"/>
    <s v="Bán hàng"/>
    <d v="2025-06-30T00:00:00"/>
    <s v="BC2506/0049"/>
    <n v="0"/>
    <n v="752095"/>
    <n v="752095"/>
    <n v="0"/>
    <d v="2025-05-26T00:00:00"/>
    <m/>
    <d v="2025-05-26T00:00:00"/>
    <n v="0"/>
    <m/>
    <s v=""/>
    <s v="Đã thanh toán"/>
    <d v="2025-05-26T00:00:00"/>
    <d v="2025-06-30T00:00:00"/>
    <m/>
    <m/>
    <x v="83"/>
    <x v="82"/>
  </r>
  <r>
    <x v="105"/>
    <x v="81"/>
    <d v="2025-05-28T00:00:00"/>
    <s v="BH2349938"/>
    <d v="2025-05-28T00:00:00"/>
    <s v="00032939"/>
    <s v="ACM – HL7"/>
    <n v="425729"/>
    <n v="0"/>
    <n v="34058"/>
    <n v="459787"/>
    <s v="Bán hàng"/>
    <d v="2025-06-30T00:00:00"/>
    <s v="BC2506/0049"/>
    <n v="0"/>
    <n v="459787"/>
    <n v="459787"/>
    <n v="0"/>
    <d v="2025-05-28T00:00:00"/>
    <m/>
    <d v="2025-05-28T00:00:00"/>
    <n v="0"/>
    <m/>
    <s v=""/>
    <s v="Đã thanh toán"/>
    <d v="2025-05-28T00:00:00"/>
    <d v="2025-06-30T00:00:00"/>
    <m/>
    <m/>
    <x v="83"/>
    <x v="82"/>
  </r>
  <r>
    <x v="105"/>
    <x v="81"/>
    <d v="2025-05-28T00:00:00"/>
    <s v="BH2349946"/>
    <d v="2025-05-28T00:00:00"/>
    <s v="00032945"/>
    <s v="ACM - SOM"/>
    <n v="691325"/>
    <n v="0"/>
    <n v="55306"/>
    <n v="746631"/>
    <s v="Bán hàng"/>
    <d v="2025-06-30T00:00:00"/>
    <s v="BC2506/0049"/>
    <n v="0"/>
    <n v="746631"/>
    <n v="746631"/>
    <n v="0"/>
    <d v="2025-05-28T00:00:00"/>
    <m/>
    <d v="2025-05-28T00:00:00"/>
    <n v="0"/>
    <m/>
    <s v=""/>
    <s v="Đã thanh toán"/>
    <d v="2025-05-28T00:00:00"/>
    <d v="2025-06-30T00:00:00"/>
    <m/>
    <m/>
    <x v="83"/>
    <x v="82"/>
  </r>
  <r>
    <x v="105"/>
    <x v="81"/>
    <d v="2025-05-31T00:00:00"/>
    <s v="HBTL25011633"/>
    <d v="2025-05-31T00:00:00"/>
    <s v="00000026"/>
    <s v="Hàng trả"/>
    <m/>
    <n v="0"/>
    <n v="0"/>
    <n v="689634"/>
    <s v="Hàng trả"/>
    <d v="2025-06-30T00:00:00"/>
    <s v="BC2506/0049"/>
    <n v="0"/>
    <n v="-689634"/>
    <n v="-689634"/>
    <n v="0"/>
    <d v="2025-05-31T00:00:00"/>
    <m/>
    <d v="2025-05-31T00:00:00"/>
    <n v="0"/>
    <m/>
    <s v=""/>
    <s v="Đã thanh toán"/>
    <d v="2025-05-31T00:00:00"/>
    <d v="2025-06-30T00:00:00"/>
    <m/>
    <m/>
    <x v="83"/>
    <x v="82"/>
  </r>
  <r>
    <x v="105"/>
    <x v="81"/>
    <d v="2025-06-04T00:00:00"/>
    <s v="BH2350495"/>
    <d v="2025-06-04T00:00:00"/>
    <s v="00034516"/>
    <s v="ACM - CAO"/>
    <n v="973655"/>
    <n v="0"/>
    <n v="77892"/>
    <n v="1051547"/>
    <s v="Bán hàng"/>
    <d v="2025-07-30T00:00:00"/>
    <s v="BC2507/0035"/>
    <n v="0"/>
    <n v="1051547"/>
    <n v="1051547"/>
    <n v="0"/>
    <d v="2025-06-04T00:00:00"/>
    <m/>
    <d v="2025-06-04T00:00:00"/>
    <n v="0"/>
    <m/>
    <s v=""/>
    <s v="Đã thanh toán"/>
    <d v="2025-06-04T00:00:00"/>
    <d v="2025-07-30T00:00:00"/>
    <m/>
    <m/>
    <x v="83"/>
    <x v="82"/>
  </r>
  <r>
    <x v="105"/>
    <x v="81"/>
    <d v="2025-06-05T00:00:00"/>
    <s v="BH2350620"/>
    <d v="2025-06-05T00:00:00"/>
    <s v="00035328"/>
    <s v="ACM - HL6"/>
    <n v="962376"/>
    <n v="0"/>
    <n v="76990"/>
    <n v="1039366"/>
    <s v="Bán hàng"/>
    <d v="2025-07-30T00:00:00"/>
    <s v="BC2507/0035"/>
    <n v="0"/>
    <n v="1039366"/>
    <n v="1039366"/>
    <n v="0"/>
    <d v="2025-06-05T00:00:00"/>
    <m/>
    <d v="2025-06-05T00:00:00"/>
    <n v="0"/>
    <m/>
    <s v=""/>
    <s v="Đã thanh toán"/>
    <d v="2025-06-05T00:00:00"/>
    <d v="2025-07-30T00:00:00"/>
    <m/>
    <m/>
    <x v="83"/>
    <x v="82"/>
  </r>
  <r>
    <x v="105"/>
    <x v="81"/>
    <d v="2025-06-09T00:00:00"/>
    <s v="BH2350834"/>
    <d v="2025-06-09T00:00:00"/>
    <s v="00035868"/>
    <s v="ACM - TRO"/>
    <n v="991320"/>
    <n v="0"/>
    <n v="79306"/>
    <n v="1070626"/>
    <s v="Bán hàng"/>
    <d v="2025-07-30T00:00:00"/>
    <s v="BC2507/0035"/>
    <n v="0"/>
    <n v="1070626"/>
    <n v="1070626"/>
    <n v="0"/>
    <d v="2025-06-09T00:00:00"/>
    <m/>
    <d v="2025-06-09T00:00:00"/>
    <n v="0"/>
    <m/>
    <s v=""/>
    <s v="Đã thanh toán"/>
    <d v="2025-06-09T00:00:00"/>
    <d v="2025-07-30T00:00:00"/>
    <m/>
    <m/>
    <x v="83"/>
    <x v="82"/>
  </r>
  <r>
    <x v="105"/>
    <x v="81"/>
    <d v="2025-06-10T00:00:00"/>
    <s v="BH2350875"/>
    <d v="2025-06-10T00:00:00"/>
    <s v="00035971"/>
    <s v="ACM – HL7"/>
    <n v="589733"/>
    <n v="0"/>
    <n v="47179"/>
    <n v="636912"/>
    <s v="Bán hàng"/>
    <d v="2025-07-30T00:00:00"/>
    <s v="BC2507/0035"/>
    <n v="0"/>
    <n v="636912"/>
    <n v="636912"/>
    <n v="0"/>
    <d v="2025-06-10T00:00:00"/>
    <m/>
    <d v="2025-06-10T00:00:00"/>
    <n v="0"/>
    <m/>
    <s v=""/>
    <s v="Đã thanh toán"/>
    <d v="2025-06-10T00:00:00"/>
    <d v="2025-07-30T00:00:00"/>
    <m/>
    <m/>
    <x v="83"/>
    <x v="82"/>
  </r>
  <r>
    <x v="105"/>
    <x v="81"/>
    <d v="2025-06-10T00:00:00"/>
    <s v="BH2350876"/>
    <d v="2025-06-10T00:00:00"/>
    <s v="00035972"/>
    <s v="ACM - NAM"/>
    <n v="556265"/>
    <n v="0"/>
    <n v="44501"/>
    <n v="600766"/>
    <s v="Bán hàng"/>
    <d v="2025-07-30T00:00:00"/>
    <s v="BC2507/0035"/>
    <n v="0"/>
    <n v="600766"/>
    <n v="600766"/>
    <n v="0"/>
    <d v="2025-06-10T00:00:00"/>
    <m/>
    <d v="2025-06-10T00:00:00"/>
    <n v="0"/>
    <m/>
    <s v=""/>
    <s v="Đã thanh toán"/>
    <d v="2025-06-10T00:00:00"/>
    <d v="2025-07-30T00:00:00"/>
    <m/>
    <m/>
    <x v="83"/>
    <x v="82"/>
  </r>
  <r>
    <x v="105"/>
    <x v="81"/>
    <d v="2025-06-12T00:00:00"/>
    <s v="BH2351081"/>
    <d v="2025-06-12T00:00:00"/>
    <s v="00036161"/>
    <s v="ACM - CAO"/>
    <n v="785567"/>
    <n v="0"/>
    <n v="62845"/>
    <n v="848412"/>
    <s v="Bán hàng"/>
    <d v="2025-07-30T00:00:00"/>
    <s v="BC2507/0035"/>
    <n v="0"/>
    <n v="848412"/>
    <n v="848412"/>
    <n v="0"/>
    <d v="2025-06-12T00:00:00"/>
    <m/>
    <d v="2025-06-12T00:00:00"/>
    <n v="0"/>
    <m/>
    <s v=""/>
    <s v="Đã thanh toán"/>
    <d v="2025-06-12T00:00:00"/>
    <d v="2025-07-30T00:00:00"/>
    <m/>
    <m/>
    <x v="83"/>
    <x v="82"/>
  </r>
  <r>
    <x v="105"/>
    <x v="81"/>
    <d v="2025-06-12T00:00:00"/>
    <s v="BH2351130"/>
    <d v="2025-06-12T00:00:00"/>
    <s v="00036627"/>
    <s v="ACM - ORC"/>
    <n v="1112530"/>
    <n v="0"/>
    <n v="89002"/>
    <n v="1201532"/>
    <s v="Bán hàng"/>
    <d v="2025-07-30T00:00:00"/>
    <s v="BC2507/0035"/>
    <n v="0"/>
    <n v="1201532"/>
    <n v="1201532"/>
    <n v="0"/>
    <d v="2025-06-12T00:00:00"/>
    <m/>
    <d v="2025-06-12T00:00:00"/>
    <n v="0"/>
    <m/>
    <s v=""/>
    <s v="Đã thanh toán"/>
    <d v="2025-06-12T00:00:00"/>
    <d v="2025-07-30T00:00:00"/>
    <m/>
    <m/>
    <x v="83"/>
    <x v="82"/>
  </r>
  <r>
    <x v="105"/>
    <x v="81"/>
    <d v="2025-06-13T00:00:00"/>
    <s v="BH2351168"/>
    <d v="2025-06-13T00:00:00"/>
    <s v="00036665"/>
    <s v="ACM - SUN"/>
    <n v="875540"/>
    <n v="0"/>
    <n v="70043"/>
    <n v="945583"/>
    <s v="Bán hàng"/>
    <d v="2025-07-30T00:00:00"/>
    <s v="BC2507/0035"/>
    <n v="0"/>
    <n v="945583"/>
    <n v="945583"/>
    <n v="0"/>
    <d v="2025-06-13T00:00:00"/>
    <m/>
    <d v="2025-06-13T00:00:00"/>
    <n v="0"/>
    <m/>
    <s v=""/>
    <s v="Đã thanh toán"/>
    <d v="2025-06-13T00:00:00"/>
    <d v="2025-07-30T00:00:00"/>
    <m/>
    <m/>
    <x v="83"/>
    <x v="82"/>
  </r>
  <r>
    <x v="105"/>
    <x v="81"/>
    <d v="2025-06-13T00:00:00"/>
    <s v="BH2351172"/>
    <d v="2025-06-13T00:00:00"/>
    <s v="00036668"/>
    <s v="ACM - SOM"/>
    <n v="638550"/>
    <n v="0"/>
    <n v="51084"/>
    <n v="689634"/>
    <s v="Bán hàng"/>
    <d v="2025-07-30T00:00:00"/>
    <s v="BC2507/0035"/>
    <n v="0"/>
    <n v="689634"/>
    <n v="689634"/>
    <n v="0"/>
    <d v="2025-06-13T00:00:00"/>
    <m/>
    <d v="2025-06-13T00:00:00"/>
    <n v="0"/>
    <m/>
    <s v=""/>
    <s v="Đã thanh toán"/>
    <d v="2025-06-13T00:00:00"/>
    <d v="2025-07-30T00:00:00"/>
    <m/>
    <m/>
    <x v="83"/>
    <x v="82"/>
  </r>
  <r>
    <x v="105"/>
    <x v="81"/>
    <d v="2025-06-20T00:00:00"/>
    <s v="BH2351551"/>
    <d v="2025-06-20T00:00:00"/>
    <s v="00038307"/>
    <s v="PO-2226280-1 - ACM - NEW"/>
    <n v="1462214"/>
    <n v="0"/>
    <n v="116977"/>
    <n v="1579191"/>
    <s v="Bán hàng"/>
    <d v="2025-07-30T00:00:00"/>
    <s v="BC2507/0035"/>
    <n v="0"/>
    <n v="1579191"/>
    <n v="1579191"/>
    <n v="0"/>
    <d v="2025-06-20T00:00:00"/>
    <m/>
    <d v="2025-06-20T00:00:00"/>
    <n v="0"/>
    <m/>
    <s v=""/>
    <s v="Đã thanh toán"/>
    <d v="2025-06-20T00:00:00"/>
    <d v="2025-07-30T00:00:00"/>
    <m/>
    <m/>
    <x v="83"/>
    <x v="82"/>
  </r>
  <r>
    <x v="105"/>
    <x v="81"/>
    <d v="2025-06-20T00:00:00"/>
    <s v="BH2351569"/>
    <d v="2025-06-20T00:00:00"/>
    <s v="00038324"/>
    <s v="PO-2225672-1 - ACM - CON"/>
    <n v="791316"/>
    <n v="0"/>
    <n v="63305"/>
    <n v="854621"/>
    <s v="Bán hàng"/>
    <d v="2025-07-30T00:00:00"/>
    <s v="BC2507/0035"/>
    <n v="0"/>
    <n v="854621"/>
    <n v="854621"/>
    <n v="0"/>
    <d v="2025-06-20T00:00:00"/>
    <m/>
    <d v="2025-06-20T00:00:00"/>
    <n v="0"/>
    <m/>
    <s v=""/>
    <s v="Đã thanh toán"/>
    <d v="2025-06-20T00:00:00"/>
    <d v="2025-07-30T00:00:00"/>
    <m/>
    <m/>
    <x v="83"/>
    <x v="82"/>
  </r>
  <r>
    <x v="105"/>
    <x v="81"/>
    <d v="2025-06-24T00:00:00"/>
    <s v="BH2351815"/>
    <d v="2025-06-24T00:00:00"/>
    <s v="00038830"/>
    <s v="PO-2228224-1 - ACM - SUN"/>
    <n v="619131"/>
    <n v="0"/>
    <n v="49530"/>
    <n v="668661"/>
    <s v="Bán hàng"/>
    <d v="2025-07-30T00:00:00"/>
    <s v="BC2507/0035"/>
    <n v="0"/>
    <n v="668661"/>
    <n v="668661"/>
    <n v="0"/>
    <d v="2025-06-24T00:00:00"/>
    <m/>
    <d v="2025-06-24T00:00:00"/>
    <n v="0"/>
    <m/>
    <s v=""/>
    <s v="Đã thanh toán"/>
    <d v="2025-06-24T00:00:00"/>
    <d v="2025-07-30T00:00:00"/>
    <m/>
    <m/>
    <x v="83"/>
    <x v="82"/>
  </r>
  <r>
    <x v="105"/>
    <x v="81"/>
    <d v="2025-06-24T00:00:00"/>
    <s v="BH2351835"/>
    <d v="2025-06-24T00:00:00"/>
    <s v="00038850"/>
    <s v="PO-2228223-1 - ACM - TRO"/>
    <n v="788590"/>
    <n v="0"/>
    <n v="63087"/>
    <n v="851677"/>
    <s v="Bán hàng"/>
    <d v="2025-07-30T00:00:00"/>
    <s v="BC2507/0035"/>
    <n v="0"/>
    <n v="851677"/>
    <n v="851677"/>
    <n v="0"/>
    <d v="2025-06-24T00:00:00"/>
    <m/>
    <d v="2025-06-24T00:00:00"/>
    <n v="0"/>
    <m/>
    <s v=""/>
    <s v="Đã thanh toán"/>
    <d v="2025-06-24T00:00:00"/>
    <d v="2025-07-30T00:00:00"/>
    <m/>
    <m/>
    <x v="83"/>
    <x v="82"/>
  </r>
  <r>
    <x v="105"/>
    <x v="81"/>
    <d v="2025-06-24T00:00:00"/>
    <s v="BH2351846"/>
    <d v="2025-06-24T00:00:00"/>
    <s v="00038863"/>
    <s v="PO-2227661-1 - ACM - ORC"/>
    <n v="1149475"/>
    <n v="0"/>
    <n v="91958"/>
    <n v="1241433"/>
    <s v="Bán hàng"/>
    <d v="2025-07-30T00:00:00"/>
    <s v="BC2507/0035"/>
    <n v="0"/>
    <n v="1241433"/>
    <n v="1241433"/>
    <n v="0"/>
    <d v="2025-06-24T00:00:00"/>
    <m/>
    <d v="2025-06-24T00:00:00"/>
    <n v="0"/>
    <m/>
    <s v=""/>
    <s v="Đã thanh toán"/>
    <d v="2025-06-24T00:00:00"/>
    <d v="2025-07-30T00:00:00"/>
    <m/>
    <m/>
    <x v="83"/>
    <x v="82"/>
  </r>
  <r>
    <x v="105"/>
    <x v="81"/>
    <d v="2025-06-26T00:00:00"/>
    <s v="BH2351963"/>
    <d v="2025-06-26T00:00:00"/>
    <s v="00039215"/>
    <s v="PO-2228890-1 - ACM - CAO"/>
    <n v="843119"/>
    <n v="0"/>
    <n v="67450"/>
    <n v="910569"/>
    <s v="Bán hàng"/>
    <d v="2025-07-30T00:00:00"/>
    <s v="BC2507/0035"/>
    <n v="0"/>
    <n v="910569"/>
    <n v="910569"/>
    <n v="0"/>
    <d v="2025-06-26T00:00:00"/>
    <m/>
    <d v="2025-06-26T00:00:00"/>
    <n v="0"/>
    <m/>
    <s v=""/>
    <s v="Đã thanh toán"/>
    <d v="2025-06-26T00:00:00"/>
    <d v="2025-07-30T00:00:00"/>
    <m/>
    <m/>
    <x v="83"/>
    <x v="82"/>
  </r>
  <r>
    <x v="105"/>
    <x v="81"/>
    <d v="2025-06-28T00:00:00"/>
    <s v="BH2352247"/>
    <d v="2025-06-28T00:00:00"/>
    <s v="00040703"/>
    <s v="PO-2230583-1 - ACM - HUN"/>
    <n v="753540"/>
    <n v="0"/>
    <n v="60283"/>
    <n v="813823"/>
    <s v="Bán hàng"/>
    <d v="2025-07-30T00:00:00"/>
    <s v="BC2507/0035"/>
    <n v="0"/>
    <n v="813823"/>
    <n v="813823"/>
    <n v="0"/>
    <d v="2025-06-28T00:00:00"/>
    <m/>
    <d v="2025-06-28T00:00:00"/>
    <n v="0"/>
    <m/>
    <s v=""/>
    <s v="Đã thanh toán"/>
    <d v="2025-06-28T00:00:00"/>
    <d v="2025-07-30T00:00:00"/>
    <m/>
    <m/>
    <x v="83"/>
    <x v="82"/>
  </r>
  <r>
    <x v="105"/>
    <x v="81"/>
    <d v="2025-07-01T00:00:00"/>
    <s v="BH2352322"/>
    <d v="2025-07-01T00:00:00"/>
    <s v="00040776"/>
    <s v="PO-2231036-1 - ACM - NEW"/>
    <n v="991320"/>
    <n v="0"/>
    <n v="79306"/>
    <n v="1070626"/>
    <s v="Bán hàng"/>
    <d v="2025-10-29T00:00:00"/>
    <s v="BC2510/0039"/>
    <n v="0"/>
    <n v="1070626"/>
    <n v="1070626"/>
    <n v="0"/>
    <d v="2025-07-01T00:00:00"/>
    <m/>
    <d v="2025-07-01T00:00:00"/>
    <n v="0"/>
    <m/>
    <s v=""/>
    <s v="Đã thanh toán"/>
    <d v="2025-07-01T00:00:00"/>
    <d v="2025-10-29T00:00:00"/>
    <m/>
    <m/>
    <x v="83"/>
    <x v="82"/>
  </r>
  <r>
    <x v="105"/>
    <x v="81"/>
    <d v="2025-07-02T00:00:00"/>
    <s v="BH2352544"/>
    <d v="2025-07-02T00:00:00"/>
    <s v="00041005"/>
    <s v="PO-2231972-1 - ACM – HL7"/>
    <n v="596964"/>
    <n v="0"/>
    <n v="47757"/>
    <n v="644721"/>
    <s v="Bán hàng"/>
    <d v="2025-10-29T00:00:00"/>
    <s v="BC2510/0039"/>
    <n v="0"/>
    <n v="644721"/>
    <n v="644721"/>
    <n v="0"/>
    <d v="2025-07-02T00:00:00"/>
    <m/>
    <d v="2025-07-02T00:00:00"/>
    <n v="0"/>
    <m/>
    <s v=""/>
    <s v="Đã thanh toán"/>
    <d v="2025-07-02T00:00:00"/>
    <d v="2025-10-29T00:00:00"/>
    <m/>
    <m/>
    <x v="83"/>
    <x v="82"/>
  </r>
  <r>
    <x v="105"/>
    <x v="81"/>
    <d v="2025-07-03T00:00:00"/>
    <s v="BH2352577"/>
    <d v="2025-07-03T00:00:00"/>
    <s v="00041083"/>
    <s v="PO-2232743-1 - ACM - GRE"/>
    <n v="689685"/>
    <n v="0"/>
    <n v="55175"/>
    <n v="744860"/>
    <s v="Bán hàng"/>
    <d v="2025-10-29T00:00:00"/>
    <s v="BC2510/0039"/>
    <n v="0"/>
    <n v="744860"/>
    <n v="744860"/>
    <n v="0"/>
    <d v="2025-07-03T00:00:00"/>
    <m/>
    <d v="2025-07-03T00:00:00"/>
    <n v="0"/>
    <m/>
    <s v=""/>
    <s v="Đã thanh toán"/>
    <d v="2025-07-03T00:00:00"/>
    <d v="2025-10-29T00:00:00"/>
    <m/>
    <m/>
    <x v="83"/>
    <x v="82"/>
  </r>
  <r>
    <x v="105"/>
    <x v="81"/>
    <d v="2025-07-07T00:00:00"/>
    <s v="BH2352749"/>
    <d v="2025-07-07T00:00:00"/>
    <s v="00042417"/>
    <s v="PO-2234467-1 - ACM - CAO"/>
    <n v="358001"/>
    <n v="0"/>
    <n v="28640"/>
    <n v="386641"/>
    <s v="Bán hàng"/>
    <d v="2025-10-29T00:00:00"/>
    <s v="BC2510/0039"/>
    <n v="0"/>
    <n v="386641"/>
    <n v="386641"/>
    <n v="0"/>
    <d v="2025-07-07T00:00:00"/>
    <m/>
    <d v="2025-07-07T00:00:00"/>
    <n v="0"/>
    <m/>
    <s v=""/>
    <s v="Đã thanh toán"/>
    <d v="2025-07-07T00:00:00"/>
    <d v="2025-10-29T00:00:00"/>
    <m/>
    <m/>
    <x v="83"/>
    <x v="82"/>
  </r>
  <r>
    <x v="105"/>
    <x v="81"/>
    <d v="2025-07-10T00:00:00"/>
    <s v="BH2353049"/>
    <d v="2025-07-10T00:00:00"/>
    <s v="00042739"/>
    <s v="PO-2235422-1 - ACM - TRO"/>
    <n v="1252253"/>
    <n v="0"/>
    <n v="100180"/>
    <n v="1352433"/>
    <s v="Bán hàng"/>
    <d v="2025-10-29T00:00:00"/>
    <s v="BC2510/0039"/>
    <n v="0"/>
    <n v="1352433"/>
    <n v="1352433"/>
    <n v="0"/>
    <d v="2025-07-10T00:00:00"/>
    <m/>
    <d v="2025-07-10T00:00:00"/>
    <n v="0"/>
    <m/>
    <s v=""/>
    <s v="Đã thanh toán"/>
    <d v="2025-07-10T00:00:00"/>
    <d v="2025-10-29T00:00:00"/>
    <m/>
    <m/>
    <x v="83"/>
    <x v="82"/>
  </r>
  <r>
    <x v="105"/>
    <x v="81"/>
    <d v="2025-07-11T00:00:00"/>
    <s v="BH2353116"/>
    <d v="2025-07-11T00:00:00"/>
    <s v="00043547"/>
    <s v="PO-2237201-1 - ACM – GAR"/>
    <n v="689685"/>
    <n v="0"/>
    <n v="55175"/>
    <n v="744860"/>
    <s v="Bán hàng"/>
    <d v="2025-10-29T00:00:00"/>
    <s v="BC2510/0039"/>
    <n v="0"/>
    <n v="744860"/>
    <n v="744860"/>
    <n v="0"/>
    <d v="2025-07-11T00:00:00"/>
    <m/>
    <d v="2025-07-11T00:00:00"/>
    <n v="0"/>
    <m/>
    <s v=""/>
    <s v="Đã thanh toán"/>
    <d v="2025-07-11T00:00:00"/>
    <d v="2025-10-29T00:00:00"/>
    <m/>
    <m/>
    <x v="83"/>
    <x v="82"/>
  </r>
  <r>
    <x v="105"/>
    <x v="81"/>
    <d v="2025-07-17T00:00:00"/>
    <s v="BH2353559"/>
    <d v="2025-07-17T00:00:00"/>
    <s v="00044941"/>
    <s v="PO-2239470-1 - ACM - HUN"/>
    <n v="620674"/>
    <n v="0"/>
    <n v="49654"/>
    <n v="670328"/>
    <s v="Bán hàng"/>
    <d v="2025-10-29T00:00:00"/>
    <s v="BC2510/0039"/>
    <n v="0"/>
    <n v="670328"/>
    <n v="670328"/>
    <n v="0"/>
    <d v="2025-07-17T00:00:00"/>
    <m/>
    <d v="2025-07-17T00:00:00"/>
    <n v="0"/>
    <m/>
    <s v=""/>
    <s v="Đã thanh toán"/>
    <d v="2025-07-17T00:00:00"/>
    <d v="2025-10-29T00:00:00"/>
    <m/>
    <m/>
    <x v="83"/>
    <x v="82"/>
  </r>
  <r>
    <x v="105"/>
    <x v="81"/>
    <d v="2025-07-17T00:00:00"/>
    <s v="BH2353560"/>
    <d v="2025-07-17T00:00:00"/>
    <s v="00044962"/>
    <s v="PO-2239471-1 - ACM - NAM"/>
    <n v="330440"/>
    <n v="0"/>
    <n v="26435"/>
    <n v="356875"/>
    <s v="Bán hàng"/>
    <d v="2025-10-29T00:00:00"/>
    <s v="BC2510/0039"/>
    <n v="0"/>
    <n v="356875"/>
    <n v="356875"/>
    <n v="0"/>
    <d v="2025-07-17T00:00:00"/>
    <m/>
    <d v="2025-07-17T00:00:00"/>
    <n v="0"/>
    <m/>
    <s v=""/>
    <s v="Đã thanh toán"/>
    <d v="2025-07-17T00:00:00"/>
    <d v="2025-10-29T00:00:00"/>
    <m/>
    <m/>
    <x v="83"/>
    <x v="82"/>
  </r>
  <r>
    <x v="105"/>
    <x v="81"/>
    <d v="2025-07-17T00:00:00"/>
    <s v="BH2353561"/>
    <d v="2025-07-17T00:00:00"/>
    <s v="00044963"/>
    <s v="PO-2240119-1 - ACM – GAR"/>
    <n v="608955"/>
    <n v="0"/>
    <n v="48716"/>
    <n v="657671"/>
    <s v="Bán hàng"/>
    <d v="2025-10-29T00:00:00"/>
    <s v="BC2510/0039"/>
    <n v="0"/>
    <n v="657671"/>
    <n v="657671"/>
    <n v="0"/>
    <d v="2025-07-17T00:00:00"/>
    <m/>
    <d v="2025-07-17T00:00:00"/>
    <n v="0"/>
    <m/>
    <s v=""/>
    <s v="Đã thanh toán"/>
    <d v="2025-07-17T00:00:00"/>
    <d v="2025-10-29T00:00:00"/>
    <m/>
    <m/>
    <x v="83"/>
    <x v="82"/>
  </r>
  <r>
    <x v="105"/>
    <x v="81"/>
    <d v="2025-07-18T00:00:00"/>
    <s v="TBH0008"/>
    <d v="2025-07-18T00:00:00"/>
    <s v="00045102"/>
    <s v="PO-2239472-1 - ACM - ORC"/>
    <n v="856121"/>
    <n v="0"/>
    <n v="68490"/>
    <n v="924611"/>
    <s v="Bán hàng"/>
    <d v="2025-10-29T00:00:00"/>
    <s v="BC2510/0039"/>
    <n v="0"/>
    <n v="924611"/>
    <n v="924611"/>
    <n v="0"/>
    <d v="2025-07-18T00:00:00"/>
    <m/>
    <d v="2025-07-18T00:00:00"/>
    <n v="0"/>
    <m/>
    <s v=""/>
    <s v="Đã thanh toán"/>
    <d v="2025-07-18T00:00:00"/>
    <d v="2025-10-29T00:00:00"/>
    <m/>
    <m/>
    <x v="83"/>
    <x v="82"/>
  </r>
  <r>
    <x v="105"/>
    <x v="81"/>
    <d v="2025-07-19T00:00:00"/>
    <s v="TBH0050"/>
    <d v="2025-07-19T00:00:00"/>
    <s v="00045515"/>
    <s v="PO-2241229-1 - ACM – HL7"/>
    <n v="417390"/>
    <n v="0"/>
    <n v="33391"/>
    <n v="450781"/>
    <s v="Bán hàng"/>
    <d v="2025-10-29T00:00:00"/>
    <s v="BC2510/0039"/>
    <n v="0"/>
    <n v="450781"/>
    <n v="450781"/>
    <n v="0"/>
    <d v="2025-07-19T00:00:00"/>
    <m/>
    <d v="2025-07-19T00:00:00"/>
    <n v="0"/>
    <m/>
    <s v=""/>
    <s v="Đã thanh toán"/>
    <d v="2025-07-19T00:00:00"/>
    <d v="2025-10-29T00:00:00"/>
    <m/>
    <m/>
    <x v="83"/>
    <x v="82"/>
  </r>
  <r>
    <x v="105"/>
    <x v="81"/>
    <d v="2025-07-22T00:00:00"/>
    <s v="TBH0152"/>
    <d v="2025-07-22T00:00:00"/>
    <s v="00045704"/>
    <s v="PO-2242748-1 - ACM - CAO"/>
    <n v="1047686"/>
    <n v="0"/>
    <n v="83815"/>
    <n v="1131501"/>
    <s v="Bán hàng"/>
    <d v="2025-10-29T00:00:00"/>
    <s v="BC2510/0039"/>
    <n v="0"/>
    <n v="1131501"/>
    <n v="1131501"/>
    <n v="0"/>
    <d v="2025-07-22T00:00:00"/>
    <m/>
    <d v="2025-07-22T00:00:00"/>
    <n v="0"/>
    <m/>
    <s v=""/>
    <s v="Đã thanh toán"/>
    <d v="2025-07-22T00:00:00"/>
    <d v="2025-10-29T00:00:00"/>
    <m/>
    <m/>
    <x v="83"/>
    <x v="82"/>
  </r>
  <r>
    <x v="105"/>
    <x v="81"/>
    <d v="2025-07-22T00:00:00"/>
    <s v="TBH0153"/>
    <d v="2025-07-22T00:00:00"/>
    <s v="00045705"/>
    <s v="PO-2241970-1 - ACM - NEW"/>
    <n v="901286"/>
    <n v="0"/>
    <n v="72103"/>
    <n v="973389"/>
    <s v="Bán hàng"/>
    <d v="2025-10-29T00:00:00"/>
    <s v="BC2510/0039"/>
    <n v="0"/>
    <n v="973389"/>
    <n v="973389"/>
    <n v="0"/>
    <d v="2025-07-22T00:00:00"/>
    <m/>
    <d v="2025-07-22T00:00:00"/>
    <n v="0"/>
    <m/>
    <s v=""/>
    <s v="Đã thanh toán"/>
    <d v="2025-07-22T00:00:00"/>
    <d v="2025-10-29T00:00:00"/>
    <m/>
    <m/>
    <x v="83"/>
    <x v="82"/>
  </r>
  <r>
    <x v="105"/>
    <x v="81"/>
    <d v="2025-07-23T00:00:00"/>
    <s v="TBH0216"/>
    <d v="2025-07-23T00:00:00"/>
    <s v="00045813"/>
    <s v="PO-2242749-1 - ACM - CON"/>
    <n v="706538"/>
    <n v="0"/>
    <n v="56523"/>
    <n v="763061"/>
    <s v="Bán hàng"/>
    <d v="2025-10-29T00:00:00"/>
    <s v="BC2510/0039"/>
    <n v="0"/>
    <n v="763061"/>
    <n v="763061"/>
    <n v="0"/>
    <d v="2025-07-23T00:00:00"/>
    <m/>
    <d v="2025-07-23T00:00:00"/>
    <n v="0"/>
    <m/>
    <s v=""/>
    <s v="Đã thanh toán"/>
    <d v="2025-07-23T00:00:00"/>
    <d v="2025-10-29T00:00:00"/>
    <m/>
    <m/>
    <x v="83"/>
    <x v="82"/>
  </r>
  <r>
    <x v="105"/>
    <x v="81"/>
    <d v="2025-07-24T00:00:00"/>
    <s v="BH2353919"/>
    <d v="2025-07-24T00:00:00"/>
    <s v="00045905"/>
    <s v="PO-2244045-1 - ACM - TRO"/>
    <n v="1514175"/>
    <n v="0"/>
    <n v="121134"/>
    <n v="1635309"/>
    <s v="Bán hàng"/>
    <d v="2025-10-29T00:00:00"/>
    <s v="BC2510/0039"/>
    <n v="0"/>
    <n v="1635309"/>
    <n v="1635309"/>
    <n v="0"/>
    <d v="2025-07-24T00:00:00"/>
    <m/>
    <d v="2025-07-24T00:00:00"/>
    <n v="0"/>
    <m/>
    <s v=""/>
    <s v="Đã thanh toán"/>
    <d v="2025-07-24T00:00:00"/>
    <d v="2025-10-29T00:00:00"/>
    <m/>
    <m/>
    <x v="83"/>
    <x v="82"/>
  </r>
  <r>
    <x v="105"/>
    <x v="81"/>
    <d v="2025-07-25T00:00:00"/>
    <s v="BH2353965"/>
    <d v="2025-07-25T00:00:00"/>
    <s v="00047120"/>
    <s v="PO-2244044-1 - ACM - NAM"/>
    <n v="427012"/>
    <n v="0"/>
    <n v="34161"/>
    <n v="461173"/>
    <s v="Bán hàng"/>
    <d v="2025-10-29T00:00:00"/>
    <s v="BC2510/0039"/>
    <n v="0"/>
    <n v="461173"/>
    <n v="461173"/>
    <n v="0"/>
    <d v="2025-07-25T00:00:00"/>
    <m/>
    <d v="2025-07-25T00:00:00"/>
    <n v="0"/>
    <m/>
    <s v=""/>
    <s v="Đã thanh toán"/>
    <d v="2025-07-25T00:00:00"/>
    <d v="2025-10-29T00:00:00"/>
    <m/>
    <m/>
    <x v="83"/>
    <x v="82"/>
  </r>
  <r>
    <x v="105"/>
    <x v="81"/>
    <d v="2025-07-25T00:00:00"/>
    <s v="HBTL25012160"/>
    <d v="2025-07-25T00:00:00"/>
    <s v="00000019"/>
    <s v="Hàng trả - phiếu HT0009871 - acm0016"/>
    <m/>
    <n v="0"/>
    <n v="0"/>
    <n v="481358"/>
    <s v="Hàng trả"/>
    <d v="2025-10-29T00:00:00"/>
    <s v="BC2510/0039"/>
    <n v="0"/>
    <n v="-481358"/>
    <n v="-481358"/>
    <n v="0"/>
    <d v="2025-07-25T00:00:00"/>
    <m/>
    <d v="2025-07-25T00:00:00"/>
    <n v="0"/>
    <m/>
    <s v=""/>
    <s v="Đã thanh toán"/>
    <d v="2025-07-25T00:00:00"/>
    <d v="2025-10-29T00:00:00"/>
    <m/>
    <m/>
    <x v="83"/>
    <x v="82"/>
  </r>
  <r>
    <x v="105"/>
    <x v="81"/>
    <d v="2025-07-25T00:00:00"/>
    <s v="HBTL25012161"/>
    <d v="2025-07-25T00:00:00"/>
    <s v="00000022"/>
    <s v="Hàng trả - phiếu HT0009366 - acm0006"/>
    <m/>
    <n v="0"/>
    <n v="0"/>
    <n v="336431"/>
    <s v="Hàng trả"/>
    <d v="2025-10-29T00:00:00"/>
    <s v="BC2510/0039"/>
    <n v="0"/>
    <n v="-336431"/>
    <n v="-336431"/>
    <n v="0"/>
    <d v="2025-07-25T00:00:00"/>
    <m/>
    <d v="2025-07-25T00:00:00"/>
    <n v="0"/>
    <m/>
    <s v=""/>
    <s v="Đã thanh toán"/>
    <d v="2025-07-25T00:00:00"/>
    <d v="2025-10-29T00:00:00"/>
    <m/>
    <m/>
    <x v="83"/>
    <x v="82"/>
  </r>
  <r>
    <x v="105"/>
    <x v="81"/>
    <d v="2025-07-29T00:00:00"/>
    <s v="BH2354217"/>
    <d v="2025-07-29T00:00:00"/>
    <s v="00047558"/>
    <s v="PO-2246906-1 - ACM - GRE"/>
    <n v="636577"/>
    <n v="0"/>
    <n v="50926"/>
    <n v="687503"/>
    <s v="Bán hàng"/>
    <d v="2025-10-29T00:00:00"/>
    <s v="BC2510/0039"/>
    <n v="0"/>
    <n v="687503"/>
    <n v="687503"/>
    <n v="0"/>
    <d v="2025-07-29T00:00:00"/>
    <m/>
    <d v="2025-07-29T00:00:00"/>
    <n v="0"/>
    <m/>
    <s v=""/>
    <s v="Đã thanh toán"/>
    <d v="2025-07-29T00:00:00"/>
    <d v="2025-10-29T00:00:00"/>
    <m/>
    <m/>
    <x v="83"/>
    <x v="82"/>
  </r>
  <r>
    <x v="105"/>
    <x v="81"/>
    <d v="2025-07-30T00:00:00"/>
    <s v="HBTL25012163"/>
    <d v="2025-07-30T00:00:00"/>
    <s v="00000030"/>
    <s v="Hàng trả"/>
    <m/>
    <n v="0"/>
    <n v="0"/>
    <n v="575330"/>
    <s v="Hàng trả"/>
    <d v="2025-10-29T00:00:00"/>
    <s v="BC2510/0039"/>
    <n v="0"/>
    <n v="-575330"/>
    <n v="-575330"/>
    <n v="0"/>
    <d v="2025-07-30T00:00:00"/>
    <m/>
    <d v="2025-07-30T00:00:00"/>
    <n v="0"/>
    <m/>
    <s v=""/>
    <s v="Đã thanh toán"/>
    <d v="2025-07-30T00:00:00"/>
    <d v="2025-10-29T00:00:00"/>
    <m/>
    <m/>
    <x v="83"/>
    <x v="82"/>
  </r>
  <r>
    <x v="105"/>
    <x v="81"/>
    <d v="2025-08-01T00:00:00"/>
    <s v="BH2354612"/>
    <d v="2025-08-01T00:00:00"/>
    <s v="00048812"/>
    <s v="PO-2246908-1 - ACM - ORC"/>
    <n v="1056025"/>
    <n v="0"/>
    <n v="84482"/>
    <n v="1140507"/>
    <s v="Bán hàng"/>
    <d v="2025-10-29T00:00:00"/>
    <s v="BC2510/0039"/>
    <n v="0"/>
    <n v="1140507"/>
    <n v="1140507"/>
    <n v="0"/>
    <d v="2025-08-01T00:00:00"/>
    <m/>
    <d v="2025-08-01T00:00:00"/>
    <n v="0"/>
    <m/>
    <s v=""/>
    <s v="Đã thanh toán"/>
    <d v="2025-08-01T00:00:00"/>
    <d v="2025-10-29T00:00:00"/>
    <m/>
    <m/>
    <x v="83"/>
    <x v="82"/>
  </r>
  <r>
    <x v="105"/>
    <x v="81"/>
    <d v="2025-08-07T00:00:00"/>
    <s v="BH2354850"/>
    <d v="2025-08-07T00:00:00"/>
    <s v="00049425"/>
    <s v="PO-2251300-1 - ACM - NAM"/>
    <n v="743364"/>
    <n v="0"/>
    <n v="59469"/>
    <n v="802833"/>
    <s v="Bán hàng"/>
    <d v="2025-10-29T00:00:00"/>
    <s v="BC2510/0039"/>
    <n v="0"/>
    <n v="802833"/>
    <n v="802833"/>
    <n v="0"/>
    <d v="2025-08-07T00:00:00"/>
    <m/>
    <d v="2025-08-07T00:00:00"/>
    <n v="0"/>
    <m/>
    <s v=""/>
    <s v="Đã thanh toán"/>
    <d v="2025-08-07T00:00:00"/>
    <d v="2025-10-29T00:00:00"/>
    <m/>
    <m/>
    <x v="83"/>
    <x v="82"/>
  </r>
  <r>
    <x v="105"/>
    <x v="81"/>
    <d v="2025-08-09T00:00:00"/>
    <s v="BH2355082"/>
    <d v="2025-08-09T00:00:00"/>
    <s v="00050694"/>
    <s v="PO-2251774-1 - ACM - CAO"/>
    <n v="653391"/>
    <n v="0"/>
    <n v="52271"/>
    <n v="705662"/>
    <s v="Bán hàng"/>
    <d v="2025-10-29T00:00:00"/>
    <s v="BC2510/0039"/>
    <n v="0"/>
    <n v="705662"/>
    <n v="705662"/>
    <n v="0"/>
    <d v="2025-08-09T00:00:00"/>
    <m/>
    <d v="2025-08-09T00:00:00"/>
    <n v="0"/>
    <m/>
    <s v=""/>
    <s v="Đã thanh toán"/>
    <d v="2025-08-09T00:00:00"/>
    <d v="2025-10-29T00:00:00"/>
    <m/>
    <m/>
    <x v="83"/>
    <x v="82"/>
  </r>
  <r>
    <x v="105"/>
    <x v="81"/>
    <d v="2025-08-12T00:00:00"/>
    <s v="HBTL2306/529"/>
    <d v="2025-08-12T00:00:00"/>
    <s v="00000020"/>
    <s v="Hàng trả"/>
    <n v="0"/>
    <n v="0"/>
    <n v="0"/>
    <n v="142750"/>
    <s v="Hàng trả"/>
    <d v="2025-10-29T00:00:00"/>
    <s v="BC2510/0039"/>
    <n v="0"/>
    <n v="-142750"/>
    <n v="-142750"/>
    <n v="0"/>
    <d v="2025-08-12T00:00:00"/>
    <m/>
    <d v="2025-08-12T00:00:00"/>
    <n v="0"/>
    <m/>
    <s v=""/>
    <s v="Đã thanh toán"/>
    <d v="2025-08-12T00:00:00"/>
    <d v="2025-10-29T00:00:00"/>
    <m/>
    <m/>
    <x v="83"/>
    <x v="82"/>
  </r>
  <r>
    <x v="105"/>
    <x v="81"/>
    <d v="2025-08-13T00:00:00"/>
    <s v="HBTL2306/520"/>
    <d v="2025-08-13T00:00:00"/>
    <s v="00000037"/>
    <s v="Hàng trả"/>
    <n v="0"/>
    <n v="0"/>
    <n v="0"/>
    <n v="142750"/>
    <s v="Hàng trả"/>
    <d v="2025-10-29T00:00:00"/>
    <s v="BC2510/0039"/>
    <n v="0"/>
    <n v="-142750"/>
    <n v="-142750"/>
    <n v="0"/>
    <d v="2025-08-13T00:00:00"/>
    <m/>
    <d v="2025-08-13T00:00:00"/>
    <n v="0"/>
    <m/>
    <s v=""/>
    <s v="Đã thanh toán"/>
    <d v="2025-08-13T00:00:00"/>
    <d v="2025-10-29T00:00:00"/>
    <m/>
    <m/>
    <x v="83"/>
    <x v="82"/>
  </r>
  <r>
    <x v="105"/>
    <x v="81"/>
    <d v="2025-08-18T00:00:00"/>
    <s v="HBTL2306/526"/>
    <d v="2025-08-18T00:00:00"/>
    <s v="00000015"/>
    <s v="Hàng trả"/>
    <n v="0"/>
    <n v="0"/>
    <n v="0"/>
    <n v="356875"/>
    <s v="Hàng trả"/>
    <d v="2025-10-29T00:00:00"/>
    <s v="BC2510/0039"/>
    <n v="0"/>
    <n v="-356875"/>
    <n v="-356875"/>
    <n v="0"/>
    <d v="2025-08-18T00:00:00"/>
    <m/>
    <d v="2025-08-18T00:00:00"/>
    <n v="0"/>
    <m/>
    <s v=""/>
    <s v="Đã thanh toán"/>
    <d v="2025-08-18T00:00:00"/>
    <d v="2025-10-29T00:00:00"/>
    <m/>
    <m/>
    <x v="83"/>
    <x v="82"/>
  </r>
  <r>
    <x v="105"/>
    <x v="81"/>
    <d v="2025-08-21T00:00:00"/>
    <s v="HBTL2306/528"/>
    <d v="2025-08-21T00:00:00"/>
    <s v="00000026"/>
    <s v="Hàng trả"/>
    <n v="0"/>
    <n v="0"/>
    <n v="0"/>
    <n v="647689"/>
    <s v="Hàng trả"/>
    <d v="2025-10-29T00:00:00"/>
    <s v="BC2510/0039"/>
    <n v="0"/>
    <n v="-647689"/>
    <n v="-647689"/>
    <n v="0"/>
    <d v="2025-08-21T00:00:00"/>
    <m/>
    <d v="2025-08-21T00:00:00"/>
    <n v="0"/>
    <m/>
    <s v=""/>
    <s v="Đã thanh toán"/>
    <d v="2025-08-21T00:00:00"/>
    <d v="2025-10-29T00:00:00"/>
    <m/>
    <m/>
    <x v="83"/>
    <x v="82"/>
  </r>
  <r>
    <x v="105"/>
    <x v="81"/>
    <d v="2025-08-25T00:00:00"/>
    <s v="HBTL2306/523"/>
    <d v="2025-08-25T00:00:00"/>
    <s v="00000027"/>
    <s v="Hàng trả"/>
    <n v="0"/>
    <n v="0"/>
    <n v="0"/>
    <n v="354464"/>
    <s v="Hàng trả"/>
    <d v="2025-10-29T00:00:00"/>
    <s v="BC2510/0039"/>
    <n v="0"/>
    <n v="-354464"/>
    <n v="-354464"/>
    <n v="0"/>
    <d v="2025-08-25T00:00:00"/>
    <m/>
    <d v="2025-08-25T00:00:00"/>
    <n v="0"/>
    <m/>
    <s v=""/>
    <s v="Đã thanh toán"/>
    <d v="2025-08-25T00:00:00"/>
    <d v="2025-10-29T00:00:00"/>
    <m/>
    <m/>
    <x v="83"/>
    <x v="82"/>
  </r>
  <r>
    <x v="105"/>
    <x v="81"/>
    <d v="2025-08-26T00:00:00"/>
    <s v="HBTL2306/521"/>
    <d v="2025-08-26T00:00:00"/>
    <s v="00000030"/>
    <s v="Hàng trả"/>
    <n v="0"/>
    <n v="0"/>
    <n v="0"/>
    <n v="1593485"/>
    <s v="Hàng trả"/>
    <d v="2025-10-29T00:00:00"/>
    <s v="BC2510/0039"/>
    <n v="0"/>
    <n v="-1593485"/>
    <n v="-1593485"/>
    <n v="0"/>
    <d v="2025-08-26T00:00:00"/>
    <m/>
    <d v="2025-08-26T00:00:00"/>
    <n v="0"/>
    <m/>
    <s v=""/>
    <s v="Đã thanh toán"/>
    <d v="2025-08-26T00:00:00"/>
    <d v="2025-10-29T00:00:00"/>
    <m/>
    <m/>
    <x v="83"/>
    <x v="82"/>
  </r>
  <r>
    <x v="105"/>
    <x v="81"/>
    <d v="2025-08-26T00:00:00"/>
    <s v="HBTL2306/524"/>
    <d v="2025-08-26T00:00:00"/>
    <s v="00000018"/>
    <s v="Hàng trả"/>
    <n v="0"/>
    <n v="0"/>
    <n v="0"/>
    <n v="388625"/>
    <s v="Hàng trả"/>
    <d v="2025-10-29T00:00:00"/>
    <s v="BC2510/0039"/>
    <n v="0"/>
    <n v="-388625"/>
    <n v="-388625"/>
    <n v="0"/>
    <d v="2025-08-26T00:00:00"/>
    <m/>
    <d v="2025-08-26T00:00:00"/>
    <n v="0"/>
    <m/>
    <s v=""/>
    <s v="Đã thanh toán"/>
    <d v="2025-08-26T00:00:00"/>
    <d v="2025-10-29T00:00:00"/>
    <m/>
    <m/>
    <x v="83"/>
    <x v="82"/>
  </r>
  <r>
    <x v="105"/>
    <x v="81"/>
    <d v="2025-08-26T00:00:00"/>
    <s v="HBTL2306/525"/>
    <d v="2025-08-26T00:00:00"/>
    <s v="00000032"/>
    <s v="Hàng trả"/>
    <n v="0"/>
    <n v="0"/>
    <n v="0"/>
    <n v="368440"/>
    <s v="Hàng trả"/>
    <d v="2025-10-29T00:00:00"/>
    <s v="BC2510/0039"/>
    <n v="0"/>
    <n v="-368440"/>
    <n v="-368440"/>
    <n v="0"/>
    <d v="2025-08-26T00:00:00"/>
    <m/>
    <d v="2025-08-26T00:00:00"/>
    <n v="0"/>
    <m/>
    <s v=""/>
    <s v="Đã thanh toán"/>
    <d v="2025-08-26T00:00:00"/>
    <d v="2025-10-29T00:00:00"/>
    <m/>
    <m/>
    <x v="83"/>
    <x v="82"/>
  </r>
  <r>
    <x v="105"/>
    <x v="81"/>
    <d v="2025-08-27T00:00:00"/>
    <s v="HBTL2306/522"/>
    <d v="2025-08-27T00:00:00"/>
    <s v="00000016"/>
    <s v="Hàng trả"/>
    <n v="0"/>
    <n v="0"/>
    <n v="0"/>
    <n v="107948"/>
    <s v="Hàng trả"/>
    <d v="2025-10-29T00:00:00"/>
    <s v="BC2510/0039"/>
    <n v="0"/>
    <n v="-107948"/>
    <n v="-107948"/>
    <n v="0"/>
    <d v="2025-08-27T00:00:00"/>
    <m/>
    <d v="2025-08-27T00:00:00"/>
    <n v="0"/>
    <m/>
    <s v=""/>
    <s v="Đã thanh toán"/>
    <d v="2025-08-27T00:00:00"/>
    <d v="2025-10-29T00:00:00"/>
    <m/>
    <m/>
    <x v="83"/>
    <x v="82"/>
  </r>
  <r>
    <x v="105"/>
    <x v="81"/>
    <d v="2025-08-27T00:00:00"/>
    <s v="HBTL2306/527"/>
    <d v="2025-08-27T00:00:00"/>
    <s v="00000031"/>
    <s v="Hàng trả"/>
    <n v="0"/>
    <n v="0"/>
    <n v="0"/>
    <n v="356875"/>
    <s v="Hàng trả"/>
    <d v="2025-10-29T00:00:00"/>
    <s v="BC2510/0039"/>
    <n v="0"/>
    <n v="-356875"/>
    <n v="-356875"/>
    <n v="0"/>
    <d v="2025-08-27T00:00:00"/>
    <m/>
    <d v="2025-08-27T00:00:00"/>
    <n v="0"/>
    <m/>
    <s v=""/>
    <s v="Đã thanh toán"/>
    <d v="2025-08-27T00:00:00"/>
    <d v="2025-10-29T00:00:00"/>
    <m/>
    <m/>
    <x v="83"/>
    <x v="82"/>
  </r>
  <r>
    <x v="105"/>
    <x v="81"/>
    <d v="2025-09-10T00:00:00"/>
    <s v="MDV/PVH/00098"/>
    <d v="2025-09-10T00:00:00"/>
    <s v="613"/>
    <s v="Các khoản hỗ trợ năm 2025 theo hợp đồng-V002188"/>
    <n v="0"/>
    <n v="0"/>
    <n v="0"/>
    <n v="8368682"/>
    <s v="Giảm công nợ"/>
    <d v="2025-10-29T00:00:00"/>
    <s v="BC2510/0039"/>
    <n v="0"/>
    <n v="-8368682"/>
    <n v="-8368682"/>
    <n v="0"/>
    <d v="2025-09-10T00:00:00"/>
    <m/>
    <d v="2025-09-10T00:00:00"/>
    <n v="0"/>
    <m/>
    <s v=""/>
    <s v="Đã thanh toán"/>
    <d v="2025-09-10T00:00:00"/>
    <d v="2025-10-29T00:00:00"/>
    <m/>
    <m/>
    <x v="83"/>
    <x v="82"/>
  </r>
  <r>
    <x v="105"/>
    <x v="81"/>
    <d v="2025-01-18T00:00:00"/>
    <s v="MH002568"/>
    <d v="2025-01-18T00:00:00"/>
    <s v="00000066"/>
    <s v="Các khoản hỗ trợ năm 2024 theo hợp đồng"/>
    <n v="0"/>
    <n v="0"/>
    <n v="0"/>
    <n v="10822107"/>
    <s v="Giảm công nợ"/>
    <d v="2025-10-29T00:00:00"/>
    <s v="BC2510/0039"/>
    <n v="0"/>
    <n v="-10822107"/>
    <n v="-10822107"/>
    <n v="0"/>
    <d v="2025-01-18T00:00:00"/>
    <m/>
    <d v="2025-01-18T00:00:00"/>
    <n v="0"/>
    <m/>
    <s v=""/>
    <s v="Đã thanh toán"/>
    <d v="2025-01-18T00:00:00"/>
    <d v="2025-10-29T00:00:00"/>
    <m/>
    <m/>
    <x v="83"/>
    <x v="82"/>
  </r>
  <r>
    <x v="106"/>
    <x v="82"/>
    <d v="2024-12-27T00:00:00"/>
    <s v="BH2339041"/>
    <s v="00074576"/>
    <m/>
    <s v="Chi Nhánh Song Ngọc Food Bình Hưng"/>
    <n v="1706415"/>
    <n v="0"/>
    <n v="136513"/>
    <n v="1842928"/>
    <s v="Tồn đầu kỳ"/>
    <d v="2025-04-05T00:00:00"/>
    <s v="PT2504/0023"/>
    <n v="1842928"/>
    <n v="0"/>
    <n v="1842928"/>
    <n v="0"/>
    <s v="00074576"/>
    <m/>
    <d v="2104-03-06T00:00:00"/>
    <n v="28591.215910648149"/>
    <m/>
    <s v=""/>
    <s v="Đã thanh toán"/>
    <d v="2104-03-06T00:00:00"/>
    <d v="2025-04-05T00:00:00"/>
    <m/>
    <m/>
    <x v="84"/>
    <x v="83"/>
  </r>
  <r>
    <x v="106"/>
    <x v="82"/>
    <d v="2024-12-04T00:00:00"/>
    <s v="BH2337211"/>
    <s v="00068821"/>
    <m/>
    <s v="Chi Nhánh Song Ngọc Food Bình Hưng"/>
    <n v="1694911"/>
    <n v="0"/>
    <n v="135593"/>
    <n v="1830504"/>
    <s v="Tồn đầu kỳ"/>
    <d v="2025-04-05T00:00:00"/>
    <s v="PT2504/0023"/>
    <n v="1830504"/>
    <n v="0"/>
    <n v="1830504"/>
    <n v="0"/>
    <s v="00068821"/>
    <m/>
    <d v="2088-06-02T00:00:00"/>
    <n v="22836.215910648149"/>
    <m/>
    <s v=""/>
    <s v="Đã thanh toán"/>
    <d v="2088-06-02T00:00:00"/>
    <d v="2025-04-05T00:00:00"/>
    <m/>
    <m/>
    <x v="84"/>
    <x v="83"/>
  </r>
  <r>
    <x v="106"/>
    <x v="82"/>
    <d v="2024-11-08T00:00:00"/>
    <s v="BH2335419"/>
    <s v="00063535"/>
    <m/>
    <s v="Chi Nhánh Song Ngọc Food Bình Hưng"/>
    <n v="1632165"/>
    <n v="0"/>
    <n v="130573"/>
    <n v="1762738"/>
    <s v="Tồn đầu kỳ"/>
    <d v="2025-07-17T00:00:00"/>
    <s v="PT2507/0036"/>
    <n v="1762738"/>
    <n v="0"/>
    <n v="1762738"/>
    <n v="0"/>
    <s v="00063535"/>
    <m/>
    <d v="2073-12-12T00:00:00"/>
    <n v="17550.215910648149"/>
    <m/>
    <s v=""/>
    <s v="Đã thanh toán"/>
    <d v="2073-12-12T00:00:00"/>
    <d v="2025-07-17T00:00:00"/>
    <m/>
    <m/>
    <x v="84"/>
    <x v="83"/>
  </r>
  <r>
    <x v="106"/>
    <x v="82"/>
    <d v="2024-10-11T00:00:00"/>
    <s v="BH2333603"/>
    <s v="00056966"/>
    <m/>
    <s v="Chi Nhánh Song Ngọc Food Bình Hưng"/>
    <n v="958729"/>
    <n v="0"/>
    <n v="76698"/>
    <n v="1035427"/>
    <s v="Tồn đầu kỳ"/>
    <d v="2025-07-15T00:00:00"/>
    <s v="PT2507/0035"/>
    <n v="1035427"/>
    <n v="0"/>
    <n v="1035427"/>
    <n v="0"/>
    <s v="00056966"/>
    <m/>
    <d v="2055-12-18T00:00:00"/>
    <n v="10981.215910648149"/>
    <m/>
    <s v=""/>
    <s v="Đã thanh toán"/>
    <d v="2055-12-18T00:00:00"/>
    <d v="2025-07-15T00:00:00"/>
    <m/>
    <m/>
    <x v="84"/>
    <x v="83"/>
  </r>
  <r>
    <x v="106"/>
    <x v="82"/>
    <d v="2024-09-26T00:00:00"/>
    <s v="BH2332640"/>
    <s v="00052999"/>
    <m/>
    <s v="Chi Nhánh Song Ngọc Food Bình Hưng"/>
    <n v="1233384"/>
    <n v="0"/>
    <n v="98671"/>
    <n v="1332055"/>
    <s v="Tồn đầu kỳ"/>
    <d v="2025-07-15T00:00:00"/>
    <s v="PT2507/0035"/>
    <n v="1332055"/>
    <n v="0"/>
    <n v="1332055"/>
    <n v="0"/>
    <s v="00052999"/>
    <m/>
    <d v="2045-02-06T00:00:00"/>
    <n v="7014.2159106481486"/>
    <m/>
    <s v=""/>
    <s v="Đã thanh toán"/>
    <d v="2045-02-06T00:00:00"/>
    <d v="2025-07-15T00:00:00"/>
    <m/>
    <m/>
    <x v="84"/>
    <x v="83"/>
  </r>
  <r>
    <x v="106"/>
    <x v="82"/>
    <d v="2024-08-23T00:00:00"/>
    <s v="BH2330988"/>
    <s v="00044810"/>
    <m/>
    <s v="Chi Nhánh Song Ngọc Food Bình Hưng"/>
    <n v="1173597"/>
    <n v="0"/>
    <n v="93888"/>
    <n v="1267485"/>
    <s v="Tồn đầu kỳ"/>
    <d v="2025-04-05T00:00:00"/>
    <s v="PT2504/0023"/>
    <n v="1267485"/>
    <n v="0"/>
    <n v="1267485"/>
    <n v="0"/>
    <s v="00044810"/>
    <m/>
    <d v="2022-09-06T00:00:00"/>
    <n v="0"/>
    <m/>
    <s v=""/>
    <s v="Đã thanh toán"/>
    <d v="2022-09-06T00:00:00"/>
    <d v="2025-04-05T00:00:00"/>
    <m/>
    <m/>
    <x v="84"/>
    <x v="83"/>
  </r>
  <r>
    <x v="106"/>
    <x v="82"/>
    <d v="2024-06-10T00:00:00"/>
    <s v="BH2327272"/>
    <s v="00027944"/>
    <m/>
    <s v="Chi Nhánh Song Ngọc Food Bình Hưng"/>
    <n v="908626"/>
    <n v="0"/>
    <n v="72690"/>
    <n v="981316"/>
    <s v="Tồn đầu kỳ"/>
    <d v="2025-06-12T00:00:00"/>
    <s v="PT2407/0030"/>
    <n v="981316"/>
    <n v="0"/>
    <n v="981316"/>
    <n v="0"/>
    <s v="00027944"/>
    <m/>
    <d v="1976-07-03T00:00:00"/>
    <n v="0"/>
    <m/>
    <s v=""/>
    <s v="Đã thanh toán"/>
    <d v="1976-07-03T00:00:00"/>
    <d v="2025-06-12T00:00:00"/>
    <m/>
    <m/>
    <x v="84"/>
    <x v="83"/>
  </r>
  <r>
    <x v="106"/>
    <x v="82"/>
    <d v="2024-04-05T00:00:00"/>
    <s v="BH2324473"/>
    <s v="00015934"/>
    <m/>
    <s v="Chi Nhánh Song Ngọc Food Bình Hưng"/>
    <n v="856570"/>
    <n v="0"/>
    <n v="68526"/>
    <n v="925096"/>
    <s v="Tồn đầu kỳ"/>
    <d v="2024-04-08T00:00:00"/>
    <s v="PT2407/0022"/>
    <n v="925096"/>
    <n v="0"/>
    <n v="925096"/>
    <n v="0"/>
    <s v="00015934"/>
    <m/>
    <d v="1943-08-16T00:00:00"/>
    <n v="0"/>
    <m/>
    <s v=""/>
    <s v="Đã thanh toán"/>
    <d v="1943-08-16T00:00:00"/>
    <d v="2024-04-08T00:00:00"/>
    <m/>
    <m/>
    <x v="84"/>
    <x v="83"/>
  </r>
  <r>
    <x v="106"/>
    <x v="82"/>
    <d v="2024-03-09T00:00:00"/>
    <s v="BH2323378"/>
    <s v="00011508"/>
    <m/>
    <s v="Chi Nhánh Song Ngọc Food Bình Hưng"/>
    <n v="1774506"/>
    <n v="0"/>
    <n v="141960"/>
    <n v="1916466"/>
    <s v="Tồn đầu kỳ"/>
    <d v="2024-03-11T00:00:00"/>
    <s v="PT2405/0055"/>
    <n v="1916466"/>
    <n v="0"/>
    <n v="1916466"/>
    <n v="0"/>
    <s v="00011508"/>
    <m/>
    <d v="1931-07-04T00:00:00"/>
    <n v="0"/>
    <m/>
    <s v=""/>
    <s v="Đã thanh toán"/>
    <d v="1931-07-04T00:00:00"/>
    <d v="2024-03-11T00:00:00"/>
    <m/>
    <m/>
    <x v="84"/>
    <x v="83"/>
  </r>
  <r>
    <x v="106"/>
    <x v="82"/>
    <d v="2024-11-01T00:00:00"/>
    <s v="BH2321048"/>
    <d v="2024-11-01T00:00:00"/>
    <s v="00002264"/>
    <s v="CHI NHÁNH CÔNG TY TNHH MTV SONG NGỌC"/>
    <n v="1177898"/>
    <n v="0"/>
    <n v="94232"/>
    <n v="1272130"/>
    <s v="Tồn đầu kỳ"/>
    <m/>
    <m/>
    <n v="1272130"/>
    <n v="0"/>
    <n v="0"/>
    <n v="1272130"/>
    <d v="2024-11-01T00:00:00"/>
    <m/>
    <d v="2024-11-01T00:00:00"/>
    <n v="0"/>
    <m/>
    <s v=""/>
    <s v=""/>
    <d v="2024-11-01T00:00:00"/>
    <d v="1899-12-30T00:00:00"/>
    <m/>
    <m/>
    <x v="84"/>
    <x v="83"/>
  </r>
  <r>
    <x v="106"/>
    <x v="82"/>
    <d v="2024-05-03T00:00:00"/>
    <s v="BH2325437"/>
    <d v="2024-05-03T00:00:00"/>
    <s v="00020110"/>
    <s v="CHI NHÁNH CÔNG TY TNHH MTV SONG NGỌC"/>
    <n v="1921132"/>
    <n v="0"/>
    <n v="153691"/>
    <n v="2074823"/>
    <s v="Tồn đầu kỳ"/>
    <m/>
    <m/>
    <n v="2074823"/>
    <n v="0"/>
    <n v="0"/>
    <n v="2074823"/>
    <d v="2024-05-03T00:00:00"/>
    <m/>
    <d v="2024-05-03T00:00:00"/>
    <n v="0"/>
    <m/>
    <s v=""/>
    <s v=""/>
    <d v="2024-05-03T00:00:00"/>
    <d v="1899-12-30T00:00:00"/>
    <m/>
    <m/>
    <x v="84"/>
    <x v="83"/>
  </r>
  <r>
    <x v="106"/>
    <x v="82"/>
    <d v="2025-02-08T00:00:00"/>
    <s v="BH2341888"/>
    <d v="2025-02-08T00:00:00"/>
    <s v="00008615"/>
    <s v="Bán hàng cho CÔNG TY TNHH MTV SONG NGỌC theo hóa đơn 00008615"/>
    <n v="1756598"/>
    <n v="0"/>
    <n v="140528"/>
    <n v="1897126"/>
    <s v="Bán hàng"/>
    <d v="2025-04-05T00:00:00"/>
    <s v="PT2504/0023"/>
    <n v="0"/>
    <n v="1897126"/>
    <n v="1897126"/>
    <n v="0"/>
    <d v="2025-02-08T00:00:00"/>
    <m/>
    <d v="2025-02-08T00:00:00"/>
    <n v="0"/>
    <m/>
    <s v=""/>
    <s v="Đã thanh toán"/>
    <d v="2025-02-08T00:00:00"/>
    <d v="2025-04-05T00:00:00"/>
    <m/>
    <m/>
    <x v="84"/>
    <x v="83"/>
  </r>
  <r>
    <x v="107"/>
    <x v="83"/>
    <m/>
    <s v="opn"/>
    <m/>
    <m/>
    <s v="Số dư đầu kỳ"/>
    <m/>
    <n v="0"/>
    <m/>
    <n v="9165210"/>
    <s v="Tồn đầu kỳ"/>
    <d v="2025-02-13T00:00:00"/>
    <s v="BC2502/0024"/>
    <n v="9165210"/>
    <n v="0"/>
    <n v="9165210"/>
    <n v="0"/>
    <d v="1899-12-30T00:00:00"/>
    <m/>
    <d v="1899-12-30T00:00:00"/>
    <n v="0"/>
    <m/>
    <s v=""/>
    <s v="Đã thanh toán"/>
    <d v="1899-12-30T00:00:00"/>
    <d v="2025-02-13T00:00:00"/>
    <m/>
    <m/>
    <x v="85"/>
    <x v="84"/>
  </r>
  <r>
    <x v="107"/>
    <x v="83"/>
    <m/>
    <s v="opn"/>
    <m/>
    <m/>
    <s v="số dư đầu kỳ"/>
    <m/>
    <n v="0"/>
    <m/>
    <n v="5855345"/>
    <s v="Tồn đầu kỳ"/>
    <d v="2025-02-19T00:00:00"/>
    <s v="BC2502/0041"/>
    <n v="5855345"/>
    <n v="0"/>
    <n v="5855345"/>
    <n v="0"/>
    <d v="1899-12-30T00:00:00"/>
    <m/>
    <d v="1899-12-30T00:00:00"/>
    <n v="0"/>
    <m/>
    <s v=""/>
    <s v="Đã thanh toán"/>
    <d v="1899-12-30T00:00:00"/>
    <d v="2025-02-19T00:00:00"/>
    <m/>
    <m/>
    <x v="85"/>
    <x v="84"/>
  </r>
  <r>
    <x v="107"/>
    <x v="83"/>
    <d v="2025-01-08T00:00:00"/>
    <s v="BH2339841"/>
    <d v="2025-01-08T00:00:00"/>
    <s v="00001888"/>
    <s v="SÀNH ĐIỆU Annam Gourmet Hai Bà Trưng"/>
    <n v="903182"/>
    <n v="0"/>
    <n v="72255"/>
    <n v="975437"/>
    <s v="Bán hàng"/>
    <d v="2025-04-24T00:00:00"/>
    <s v="BC2504/0016"/>
    <n v="0"/>
    <n v="975437"/>
    <n v="975437"/>
    <n v="0"/>
    <d v="2025-01-08T00:00:00"/>
    <m/>
    <d v="2025-01-08T00:00:00"/>
    <n v="0"/>
    <m/>
    <s v=""/>
    <s v="Đã thanh toán"/>
    <d v="2025-01-08T00:00:00"/>
    <d v="2025-04-24T00:00:00"/>
    <m/>
    <m/>
    <x v="85"/>
    <x v="84"/>
  </r>
  <r>
    <x v="107"/>
    <x v="83"/>
    <d v="2025-01-09T00:00:00"/>
    <s v="BH2339899"/>
    <d v="2025-01-09T00:00:00"/>
    <s v="00002012"/>
    <s v="SÀNH ĐIỆU Annam Gourmet Estella"/>
    <n v="1463891"/>
    <n v="0"/>
    <n v="117111"/>
    <n v="1581002"/>
    <s v="Bán hàng"/>
    <d v="2025-04-24T00:00:00"/>
    <s v="BC2504/0016"/>
    <n v="0"/>
    <n v="1581002"/>
    <n v="1581002"/>
    <n v="0"/>
    <d v="2025-01-09T00:00:00"/>
    <m/>
    <d v="2025-01-09T00:00:00"/>
    <n v="0"/>
    <m/>
    <s v=""/>
    <s v="Đã thanh toán"/>
    <d v="2025-01-09T00:00:00"/>
    <d v="2025-04-24T00:00:00"/>
    <m/>
    <m/>
    <x v="85"/>
    <x v="84"/>
  </r>
  <r>
    <x v="107"/>
    <x v="83"/>
    <d v="2025-01-09T00:00:00"/>
    <s v="BH2339901"/>
    <d v="2025-01-09T00:00:00"/>
    <s v="00002035"/>
    <s v="SÀNH ĐIỆU Annam Gourmet An Phú"/>
    <n v="860109"/>
    <n v="0"/>
    <n v="68809"/>
    <n v="928918"/>
    <s v="Bán hàng"/>
    <d v="2025-04-24T00:00:00"/>
    <s v="BC2504/0016"/>
    <n v="0"/>
    <n v="928918"/>
    <n v="928918"/>
    <n v="0"/>
    <d v="2025-01-09T00:00:00"/>
    <m/>
    <d v="2025-01-09T00:00:00"/>
    <n v="0"/>
    <m/>
    <s v=""/>
    <s v="Đã thanh toán"/>
    <d v="2025-01-09T00:00:00"/>
    <d v="2025-04-24T00:00:00"/>
    <m/>
    <m/>
    <x v="85"/>
    <x v="84"/>
  </r>
  <r>
    <x v="107"/>
    <x v="83"/>
    <d v="2025-01-09T00:00:00"/>
    <s v="BH2339902"/>
    <d v="2025-01-09T00:00:00"/>
    <s v="00002036"/>
    <s v="SÀNH ĐIỆU Annam Gourmet Feliz En Vista"/>
    <n v="537627"/>
    <n v="0"/>
    <n v="43010"/>
    <n v="580637"/>
    <s v="Bán hàng"/>
    <d v="2025-04-24T00:00:00"/>
    <s v="BC2504/0016"/>
    <n v="0"/>
    <n v="580637"/>
    <n v="580637"/>
    <n v="0"/>
    <d v="2025-01-09T00:00:00"/>
    <m/>
    <d v="2025-01-09T00:00:00"/>
    <n v="0"/>
    <m/>
    <s v=""/>
    <s v="Đã thanh toán"/>
    <d v="2025-01-09T00:00:00"/>
    <d v="2025-04-24T00:00:00"/>
    <m/>
    <m/>
    <x v="85"/>
    <x v="84"/>
  </r>
  <r>
    <x v="107"/>
    <x v="83"/>
    <d v="2025-01-09T00:00:00"/>
    <s v="BH2339950"/>
    <d v="2025-01-09T00:00:00"/>
    <s v="00002604"/>
    <s v="SÀNH ĐIỆU Annam Gourmet Saigon Center"/>
    <n v="464196"/>
    <n v="0"/>
    <n v="37136"/>
    <n v="501332"/>
    <s v="Bán hàng"/>
    <d v="2025-04-24T00:00:00"/>
    <s v="BC2504/0016"/>
    <n v="0"/>
    <n v="501332"/>
    <n v="501332"/>
    <n v="0"/>
    <d v="2025-01-09T00:00:00"/>
    <m/>
    <d v="2025-01-09T00:00:00"/>
    <n v="0"/>
    <m/>
    <s v=""/>
    <s v="Đã thanh toán"/>
    <d v="2025-01-09T00:00:00"/>
    <d v="2025-04-24T00:00:00"/>
    <m/>
    <m/>
    <x v="85"/>
    <x v="84"/>
  </r>
  <r>
    <x v="107"/>
    <x v="83"/>
    <d v="2025-01-10T00:00:00"/>
    <s v="BH2339992"/>
    <d v="2025-01-10T00:00:00"/>
    <s v="00002811"/>
    <s v="SÀNH ĐIỆU Annam Gourmet Phú Mỹ Hưng"/>
    <n v="2257706"/>
    <n v="0"/>
    <n v="180616"/>
    <n v="2438322"/>
    <s v="Bán hàng"/>
    <d v="2025-04-24T00:00:00"/>
    <s v="BC2504/0016"/>
    <n v="0"/>
    <n v="2438322"/>
    <n v="2438322"/>
    <n v="0"/>
    <d v="2025-01-10T00:00:00"/>
    <m/>
    <d v="2025-01-10T00:00:00"/>
    <n v="0"/>
    <m/>
    <s v=""/>
    <s v="Đã thanh toán"/>
    <d v="2025-01-10T00:00:00"/>
    <d v="2025-04-24T00:00:00"/>
    <m/>
    <m/>
    <x v="85"/>
    <x v="84"/>
  </r>
  <r>
    <x v="107"/>
    <x v="83"/>
    <d v="2025-01-14T00:00:00"/>
    <s v="BH2340260"/>
    <d v="2025-01-14T00:00:00"/>
    <s v="00003380"/>
    <s v="SÀNH ĐIỆU Annam Gourmet Nguyễn Văn Trỗi"/>
    <n v="863698"/>
    <n v="0"/>
    <n v="69096"/>
    <n v="932794"/>
    <s v="Bán hàng"/>
    <d v="2025-04-24T00:00:00"/>
    <s v="BC2504/0016"/>
    <n v="0"/>
    <n v="932794"/>
    <n v="932794"/>
    <n v="0"/>
    <d v="2025-01-14T00:00:00"/>
    <m/>
    <d v="2025-01-14T00:00:00"/>
    <n v="0"/>
    <m/>
    <s v=""/>
    <s v="Đã thanh toán"/>
    <d v="2025-01-14T00:00:00"/>
    <d v="2025-04-24T00:00:00"/>
    <m/>
    <m/>
    <x v="85"/>
    <x v="84"/>
  </r>
  <r>
    <x v="107"/>
    <x v="83"/>
    <d v="2025-01-16T00:00:00"/>
    <s v="BH2340518"/>
    <d v="2025-01-17T00:00:00"/>
    <s v="00004729"/>
    <s v="SÀNH ĐIỆU Annam Gourmet Saigon Center"/>
    <n v="802650"/>
    <n v="0"/>
    <n v="64212"/>
    <n v="866862"/>
    <s v="Bán hàng"/>
    <d v="2025-04-24T00:00:00"/>
    <s v="BC2504/0016"/>
    <n v="0"/>
    <n v="866862"/>
    <n v="866862"/>
    <n v="0"/>
    <d v="2025-01-17T00:00:00"/>
    <m/>
    <d v="2025-01-17T00:00:00"/>
    <n v="0"/>
    <m/>
    <s v=""/>
    <s v="Đã thanh toán"/>
    <d v="2025-01-17T00:00:00"/>
    <d v="2025-04-24T00:00:00"/>
    <m/>
    <m/>
    <x v="85"/>
    <x v="84"/>
  </r>
  <r>
    <x v="107"/>
    <x v="83"/>
    <d v="2025-01-17T00:00:00"/>
    <s v="BH2340523"/>
    <d v="2025-01-17T00:00:00"/>
    <s v="00004702"/>
    <s v="SÀNH ĐIỆU Annam Gourmet Feliz En Vista"/>
    <n v="854829"/>
    <n v="0"/>
    <n v="68386"/>
    <n v="923215"/>
    <s v="Bán hàng"/>
    <d v="2025-04-24T00:00:00"/>
    <s v="BC2504/0016"/>
    <n v="0"/>
    <n v="923215"/>
    <n v="923215"/>
    <n v="0"/>
    <d v="2025-01-17T00:00:00"/>
    <m/>
    <d v="2025-01-17T00:00:00"/>
    <n v="0"/>
    <m/>
    <s v=""/>
    <s v="Đã thanh toán"/>
    <d v="2025-01-17T00:00:00"/>
    <d v="2025-04-24T00:00:00"/>
    <m/>
    <m/>
    <x v="85"/>
    <x v="84"/>
  </r>
  <r>
    <x v="107"/>
    <x v="83"/>
    <d v="2025-01-17T00:00:00"/>
    <s v="BH2340551"/>
    <d v="2025-01-17T00:00:00"/>
    <s v="00004734"/>
    <s v="SÀNH ĐIỆU Annam Gourmet Q2 Terrace"/>
    <n v="896045"/>
    <n v="0"/>
    <n v="71684"/>
    <n v="967729"/>
    <s v="Bán hàng"/>
    <d v="2025-04-24T00:00:00"/>
    <s v="BC2504/0016"/>
    <n v="0"/>
    <n v="967729"/>
    <n v="967729"/>
    <n v="0"/>
    <d v="2025-01-17T00:00:00"/>
    <m/>
    <d v="2025-01-17T00:00:00"/>
    <n v="0"/>
    <m/>
    <s v=""/>
    <s v="Đã thanh toán"/>
    <d v="2025-01-17T00:00:00"/>
    <d v="2025-04-24T00:00:00"/>
    <m/>
    <m/>
    <x v="85"/>
    <x v="84"/>
  </r>
  <r>
    <x v="107"/>
    <x v="83"/>
    <d v="2025-01-17T00:00:00"/>
    <s v="BH2501/00982"/>
    <d v="2025-01-17T00:00:00"/>
    <s v="00004722"/>
    <s v="Chiết khấu thương mại"/>
    <n v="0"/>
    <n v="5431549"/>
    <n v="-434524"/>
    <n v="-5431549"/>
    <s v="Tồn đầu kỳ"/>
    <d v="2025-01-17T00:00:00"/>
    <s v="BH2501/00982"/>
    <n v="-5431549"/>
    <n v="0"/>
    <n v="-5431549"/>
    <n v="0"/>
    <d v="2025-01-17T00:00:00"/>
    <m/>
    <d v="2025-01-17T00:00:00"/>
    <n v="0"/>
    <m/>
    <s v=""/>
    <s v="Đã thanh toán"/>
    <d v="2025-01-17T00:00:00"/>
    <d v="2025-01-17T00:00:00"/>
    <m/>
    <m/>
    <x v="85"/>
    <x v="84"/>
  </r>
  <r>
    <x v="107"/>
    <x v="83"/>
    <d v="2025-01-18T00:00:00"/>
    <s v="BH2340584"/>
    <d v="2025-01-18T00:00:00"/>
    <s v="00004973"/>
    <s v="SÀNH ĐIỆU Annam Gourmet Nguyễn Văn Trỗi"/>
    <n v="1468620"/>
    <n v="0"/>
    <n v="117490"/>
    <n v="1586110"/>
    <s v="Bán hàng"/>
    <d v="2025-04-24T00:00:00"/>
    <s v="BC2504/0016"/>
    <n v="0"/>
    <n v="1586110"/>
    <n v="1586110"/>
    <n v="0"/>
    <d v="2025-01-18T00:00:00"/>
    <m/>
    <d v="2025-01-18T00:00:00"/>
    <n v="0"/>
    <m/>
    <s v=""/>
    <s v="Đã thanh toán"/>
    <d v="2025-01-18T00:00:00"/>
    <d v="2025-04-24T00:00:00"/>
    <m/>
    <m/>
    <x v="85"/>
    <x v="84"/>
  </r>
  <r>
    <x v="107"/>
    <x v="83"/>
    <d v="2025-01-18T00:00:00"/>
    <s v="BH2340585"/>
    <d v="2025-01-18T00:00:00"/>
    <s v="00004974"/>
    <s v="SÀNH ĐIỆU Annam Gourmet Nguyễn Văn Trỗi"/>
    <n v="1404386"/>
    <n v="0"/>
    <n v="112351"/>
    <n v="1516737"/>
    <s v="Bán hàng"/>
    <d v="2025-04-24T00:00:00"/>
    <s v="BC2504/0016"/>
    <n v="0"/>
    <n v="1516737"/>
    <n v="1516737"/>
    <n v="0"/>
    <d v="2025-01-18T00:00:00"/>
    <m/>
    <d v="2025-01-18T00:00:00"/>
    <n v="0"/>
    <m/>
    <s v=""/>
    <s v="Đã thanh toán"/>
    <d v="2025-01-18T00:00:00"/>
    <d v="2025-04-24T00:00:00"/>
    <m/>
    <m/>
    <x v="85"/>
    <x v="84"/>
  </r>
  <r>
    <x v="107"/>
    <x v="83"/>
    <d v="2025-01-21T00:00:00"/>
    <s v="MH002113"/>
    <d v="2025-01-21T00:00:00"/>
    <s v="142"/>
    <s v="Phí trưng bày Quý 4/2024"/>
    <n v="0"/>
    <n v="700861"/>
    <n v="-56069"/>
    <n v="-700861"/>
    <s v="Tồn đầu kỳ"/>
    <d v="2025-01-21T00:00:00"/>
    <s v="MH002113"/>
    <n v="-700861"/>
    <n v="0"/>
    <n v="-700861"/>
    <n v="0"/>
    <d v="2025-01-21T00:00:00"/>
    <m/>
    <d v="2025-01-21T00:00:00"/>
    <n v="0"/>
    <m/>
    <s v=""/>
    <s v="Đã thanh toán"/>
    <d v="2025-01-21T00:00:00"/>
    <d v="2025-01-21T00:00:00"/>
    <m/>
    <m/>
    <x v="85"/>
    <x v="84"/>
  </r>
  <r>
    <x v="107"/>
    <x v="83"/>
    <d v="2025-01-22T00:00:00"/>
    <s v="BH2341097"/>
    <d v="2025-01-22T00:00:00"/>
    <s v="00005363"/>
    <s v="SÀNH ĐIỆU Annam Gourmet Hai Bà Trưng"/>
    <n v="611281"/>
    <n v="0"/>
    <n v="48902"/>
    <n v="660183"/>
    <s v="Bán hàng"/>
    <d v="2025-04-24T00:00:00"/>
    <s v="BC2504/0016"/>
    <n v="0"/>
    <n v="660183"/>
    <n v="660183"/>
    <n v="0"/>
    <d v="2025-01-22T00:00:00"/>
    <m/>
    <d v="2025-01-22T00:00:00"/>
    <n v="0"/>
    <m/>
    <s v=""/>
    <s v="Đã thanh toán"/>
    <d v="2025-01-22T00:00:00"/>
    <d v="2025-04-24T00:00:00"/>
    <m/>
    <m/>
    <x v="85"/>
    <x v="84"/>
  </r>
  <r>
    <x v="107"/>
    <x v="83"/>
    <d v="2025-01-23T00:00:00"/>
    <s v="BH2341272"/>
    <d v="2025-01-23T00:00:00"/>
    <s v="00006316"/>
    <s v="SÀNH ĐIỆU Annam Gourmet An Phú"/>
    <n v="646821"/>
    <n v="0"/>
    <n v="51746"/>
    <n v="698567"/>
    <s v="Bán hàng"/>
    <d v="2025-04-24T00:00:00"/>
    <s v="BC2504/0016"/>
    <n v="0"/>
    <n v="698567"/>
    <n v="698567"/>
    <n v="0"/>
    <d v="2025-01-23T00:00:00"/>
    <m/>
    <d v="2025-01-23T00:00:00"/>
    <n v="0"/>
    <m/>
    <s v=""/>
    <s v="Đã thanh toán"/>
    <d v="2025-01-23T00:00:00"/>
    <d v="2025-04-24T00:00:00"/>
    <m/>
    <m/>
    <x v="85"/>
    <x v="84"/>
  </r>
  <r>
    <x v="107"/>
    <x v="83"/>
    <d v="2025-01-23T00:00:00"/>
    <s v="BH2341278"/>
    <d v="2025-01-23T00:00:00"/>
    <s v="00006329"/>
    <s v="SÀNH ĐIỆU Annam Gourmet Feliz En Vista"/>
    <n v="648692"/>
    <n v="0"/>
    <n v="51895"/>
    <n v="700587"/>
    <s v="Bán hàng"/>
    <d v="2025-04-24T00:00:00"/>
    <s v="BC2504/0016"/>
    <n v="0"/>
    <n v="700587"/>
    <n v="700587"/>
    <n v="0"/>
    <d v="2025-01-23T00:00:00"/>
    <m/>
    <d v="2025-01-23T00:00:00"/>
    <n v="0"/>
    <m/>
    <s v=""/>
    <s v="Đã thanh toán"/>
    <d v="2025-01-23T00:00:00"/>
    <d v="2025-04-24T00:00:00"/>
    <m/>
    <m/>
    <x v="85"/>
    <x v="84"/>
  </r>
  <r>
    <x v="107"/>
    <x v="83"/>
    <d v="2025-01-23T00:00:00"/>
    <s v="HBTL25010101"/>
    <d v="2025-01-23T00:00:00"/>
    <s v="00022445"/>
    <m/>
    <n v="0"/>
    <n v="0"/>
    <n v="0"/>
    <n v="793544"/>
    <s v="Hàng trả"/>
    <d v="2025-04-24T00:00:00"/>
    <s v="BC2504/0016"/>
    <n v="0"/>
    <n v="-793544"/>
    <n v="-793544"/>
    <n v="0"/>
    <d v="2025-01-23T00:00:00"/>
    <m/>
    <d v="2025-01-23T00:00:00"/>
    <n v="0"/>
    <m/>
    <s v=""/>
    <s v="Đã thanh toán"/>
    <d v="2025-01-23T00:00:00"/>
    <d v="2025-04-24T00:00:00"/>
    <m/>
    <m/>
    <x v="85"/>
    <x v="84"/>
  </r>
  <r>
    <x v="107"/>
    <x v="83"/>
    <d v="2025-01-25T00:00:00"/>
    <s v="BH2341482"/>
    <d v="2025-01-25T00:00:00"/>
    <s v="00006766"/>
    <s v="SÀNH ĐIỆU Annam Gourmet Estella"/>
    <n v="1684678"/>
    <n v="0"/>
    <n v="134774"/>
    <n v="1819452"/>
    <s v="Bán hàng"/>
    <d v="2025-04-24T00:00:00"/>
    <s v="BC2504/0016"/>
    <n v="0"/>
    <n v="1819452"/>
    <n v="1819452"/>
    <n v="0"/>
    <d v="2025-01-25T00:00:00"/>
    <m/>
    <d v="2025-01-25T00:00:00"/>
    <n v="0"/>
    <m/>
    <s v=""/>
    <s v="Đã thanh toán"/>
    <d v="2025-01-25T00:00:00"/>
    <d v="2025-04-24T00:00:00"/>
    <m/>
    <m/>
    <x v="85"/>
    <x v="84"/>
  </r>
  <r>
    <x v="107"/>
    <x v="83"/>
    <d v="2025-01-25T00:00:00"/>
    <s v="BH2341508"/>
    <d v="2025-01-25T00:00:00"/>
    <s v="00006803"/>
    <s v="SÀNH ĐIỆU Annam Gourmet Ascentia"/>
    <n v="555290"/>
    <n v="0"/>
    <n v="44423"/>
    <n v="599713"/>
    <s v="Bán hàng"/>
    <d v="2025-04-24T00:00:00"/>
    <s v="BC2504/0016"/>
    <n v="0"/>
    <n v="599713"/>
    <n v="599713"/>
    <n v="0"/>
    <d v="2025-01-25T00:00:00"/>
    <m/>
    <d v="2025-01-25T00:00:00"/>
    <n v="0"/>
    <m/>
    <s v=""/>
    <s v="Đã thanh toán"/>
    <d v="2025-01-25T00:00:00"/>
    <d v="2025-04-24T00:00:00"/>
    <m/>
    <m/>
    <x v="85"/>
    <x v="84"/>
  </r>
  <r>
    <x v="107"/>
    <x v="83"/>
    <d v="2025-01-25T00:00:00"/>
    <s v="BH2341509"/>
    <d v="2025-01-25T00:00:00"/>
    <s v="00006804"/>
    <s v="SÀNH ĐIỆU Annam Gourmet Ascentia"/>
    <n v="2410160"/>
    <n v="0"/>
    <n v="192813"/>
    <n v="2602973"/>
    <s v="Bán hàng"/>
    <d v="2025-04-24T00:00:00"/>
    <s v="BC2504/0016"/>
    <n v="0"/>
    <n v="2602973"/>
    <n v="2602973"/>
    <n v="0"/>
    <d v="2025-01-25T00:00:00"/>
    <m/>
    <d v="2025-01-25T00:00:00"/>
    <n v="0"/>
    <m/>
    <s v=""/>
    <s v="Đã thanh toán"/>
    <d v="2025-01-25T00:00:00"/>
    <d v="2025-04-24T00:00:00"/>
    <m/>
    <m/>
    <x v="85"/>
    <x v="84"/>
  </r>
  <r>
    <x v="107"/>
    <x v="83"/>
    <d v="2025-01-25T00:00:00"/>
    <s v="BH2341510"/>
    <d v="2025-01-25T00:00:00"/>
    <s v="00006805"/>
    <s v="SÀNH ĐIỆU Annam Gourmet Phú Mỹ Hưng"/>
    <n v="2100020"/>
    <n v="0"/>
    <n v="168002"/>
    <n v="2268022"/>
    <s v="Bán hàng"/>
    <d v="2025-04-24T00:00:00"/>
    <s v="BC2504/0016"/>
    <n v="0"/>
    <n v="2268022"/>
    <n v="2268022"/>
    <n v="0"/>
    <d v="2025-01-25T00:00:00"/>
    <m/>
    <d v="2025-01-25T00:00:00"/>
    <n v="0"/>
    <m/>
    <s v=""/>
    <s v="Đã thanh toán"/>
    <d v="2025-01-25T00:00:00"/>
    <d v="2025-04-24T00:00:00"/>
    <m/>
    <m/>
    <x v="85"/>
    <x v="84"/>
  </r>
  <r>
    <x v="107"/>
    <x v="83"/>
    <d v="2025-02-04T00:00:00"/>
    <s v="BH2341657"/>
    <d v="2025-02-04T00:00:00"/>
    <s v="00006975"/>
    <s v="SÀNH ĐIỆU Annam Gourmet Hai Bà Trưng"/>
    <n v="645130"/>
    <n v="0"/>
    <n v="51610"/>
    <n v="696740"/>
    <s v="Bán hàng"/>
    <d v="2025-04-28T00:00:00"/>
    <s v="BC2504/0038"/>
    <n v="0"/>
    <n v="696740"/>
    <n v="696740"/>
    <n v="0"/>
    <d v="2025-02-04T00:00:00"/>
    <m/>
    <d v="2025-02-04T00:00:00"/>
    <n v="0"/>
    <m/>
    <s v=""/>
    <s v="Đã thanh toán"/>
    <d v="2025-02-04T00:00:00"/>
    <d v="2025-04-28T00:00:00"/>
    <m/>
    <m/>
    <x v="85"/>
    <x v="84"/>
  </r>
  <r>
    <x v="107"/>
    <x v="83"/>
    <d v="2025-02-05T00:00:00"/>
    <s v="BH2341699"/>
    <d v="2025-02-05T00:00:00"/>
    <s v="00007083"/>
    <s v="SÀNH ĐIỆU Annam Gourmet Nguyễn Văn Trỗi"/>
    <n v="1222116"/>
    <n v="0"/>
    <n v="97769"/>
    <n v="1319885"/>
    <s v="Bán hàng"/>
    <d v="2025-04-28T00:00:00"/>
    <s v="BC2504/0038"/>
    <n v="0"/>
    <n v="1319885"/>
    <n v="1319885"/>
    <n v="0"/>
    <d v="2025-02-05T00:00:00"/>
    <m/>
    <d v="2025-02-05T00:00:00"/>
    <n v="0"/>
    <m/>
    <s v=""/>
    <s v="Đã thanh toán"/>
    <d v="2025-02-05T00:00:00"/>
    <d v="2025-04-28T00:00:00"/>
    <m/>
    <m/>
    <x v="85"/>
    <x v="84"/>
  </r>
  <r>
    <x v="107"/>
    <x v="83"/>
    <d v="2025-02-08T00:00:00"/>
    <s v="BH2342003"/>
    <d v="2025-02-08T00:00:00"/>
    <s v="00008663"/>
    <s v="SÀNH ĐIỆU Annam Gourmet Phú Mỹ Hưng"/>
    <n v="1481463"/>
    <n v="0"/>
    <n v="118517"/>
    <n v="1599980"/>
    <s v="Bán hàng"/>
    <d v="2025-04-28T00:00:00"/>
    <s v="BC2504/0038"/>
    <n v="0"/>
    <n v="1599980"/>
    <n v="1599980"/>
    <n v="0"/>
    <d v="2025-02-08T00:00:00"/>
    <m/>
    <d v="2025-02-08T00:00:00"/>
    <n v="0"/>
    <m/>
    <s v=""/>
    <s v="Đã thanh toán"/>
    <d v="2025-02-08T00:00:00"/>
    <d v="2025-04-28T00:00:00"/>
    <m/>
    <m/>
    <x v="85"/>
    <x v="84"/>
  </r>
  <r>
    <x v="107"/>
    <x v="83"/>
    <d v="2025-02-08T00:00:00"/>
    <s v="BH2342007"/>
    <d v="2025-02-08T00:00:00"/>
    <s v="00008667"/>
    <s v="SÀNH ĐIỆU Annam Gourmet Saigon Center"/>
    <n v="537627"/>
    <n v="0"/>
    <n v="43010"/>
    <n v="580637"/>
    <s v="Bán hàng"/>
    <d v="2025-04-28T00:00:00"/>
    <s v="BC2504/0038"/>
    <n v="0"/>
    <n v="580637"/>
    <n v="580637"/>
    <n v="0"/>
    <d v="2025-02-08T00:00:00"/>
    <m/>
    <d v="2025-02-08T00:00:00"/>
    <n v="0"/>
    <m/>
    <s v=""/>
    <s v="Đã thanh toán"/>
    <d v="2025-02-08T00:00:00"/>
    <d v="2025-04-28T00:00:00"/>
    <m/>
    <m/>
    <x v="85"/>
    <x v="84"/>
  </r>
  <r>
    <x v="107"/>
    <x v="83"/>
    <d v="2025-02-15T00:00:00"/>
    <s v="BH2342362"/>
    <d v="2025-02-15T00:00:00"/>
    <s v="00010490"/>
    <s v="SÀNH ĐIỆU Annam Gourmet An Phú"/>
    <n v="528890"/>
    <n v="0"/>
    <n v="42311"/>
    <n v="571201"/>
    <s v="Bán hàng"/>
    <d v="2025-04-28T00:00:00"/>
    <s v="BC2504/0038"/>
    <n v="0"/>
    <n v="571201"/>
    <n v="571201"/>
    <n v="0"/>
    <d v="2025-02-15T00:00:00"/>
    <m/>
    <d v="2025-02-15T00:00:00"/>
    <n v="0"/>
    <m/>
    <s v=""/>
    <s v="Đã thanh toán"/>
    <d v="2025-02-15T00:00:00"/>
    <d v="2025-04-28T00:00:00"/>
    <m/>
    <m/>
    <x v="85"/>
    <x v="84"/>
  </r>
  <r>
    <x v="107"/>
    <x v="83"/>
    <d v="2025-02-22T00:00:00"/>
    <s v="BH2343024"/>
    <d v="2025-02-22T00:00:00"/>
    <s v="00012488"/>
    <s v="SÀNH ĐIỆU Annam Gourmet Estella"/>
    <n v="1508794"/>
    <n v="0"/>
    <n v="120704"/>
    <n v="1629498"/>
    <s v="Bán hàng"/>
    <d v="2025-04-28T00:00:00"/>
    <s v="BC2504/0038"/>
    <n v="0"/>
    <n v="1629498"/>
    <n v="1629498"/>
    <n v="0"/>
    <d v="2025-02-22T00:00:00"/>
    <m/>
    <d v="2025-02-22T00:00:00"/>
    <n v="0"/>
    <m/>
    <s v=""/>
    <s v="Đã thanh toán"/>
    <d v="2025-02-22T00:00:00"/>
    <d v="2025-04-28T00:00:00"/>
    <m/>
    <m/>
    <x v="85"/>
    <x v="84"/>
  </r>
  <r>
    <x v="107"/>
    <x v="83"/>
    <d v="2025-02-26T00:00:00"/>
    <s v="BH2343298"/>
    <d v="2025-02-26T00:00:00"/>
    <s v="00012695"/>
    <s v="SÀNH ĐIỆU Annam Gourmet Phú Mỹ Hưng"/>
    <n v="1655788"/>
    <n v="0"/>
    <n v="132463"/>
    <n v="1788251"/>
    <s v="Bán hàng"/>
    <d v="2025-04-28T00:00:00"/>
    <s v="BC2504/0038"/>
    <n v="0"/>
    <n v="1788251"/>
    <n v="1788251"/>
    <n v="0"/>
    <d v="2025-02-26T00:00:00"/>
    <m/>
    <d v="2025-02-26T00:00:00"/>
    <n v="0"/>
    <m/>
    <s v=""/>
    <s v="Đã thanh toán"/>
    <d v="2025-02-26T00:00:00"/>
    <d v="2025-04-28T00:00:00"/>
    <m/>
    <m/>
    <x v="85"/>
    <x v="84"/>
  </r>
  <r>
    <x v="107"/>
    <x v="83"/>
    <d v="2025-02-27T00:00:00"/>
    <s v="BH2343338"/>
    <d v="2025-02-27T00:00:00"/>
    <s v="00013058"/>
    <s v="SÀNH ĐIỆU Annam Gourmet Saigon Center"/>
    <n v="580402"/>
    <n v="0"/>
    <n v="46432"/>
    <n v="626834"/>
    <s v="Bán hàng"/>
    <d v="2025-04-28T00:00:00"/>
    <s v="BC2504/0038"/>
    <n v="0"/>
    <n v="626834"/>
    <n v="626834"/>
    <n v="0"/>
    <d v="2025-02-27T00:00:00"/>
    <m/>
    <d v="2025-02-27T00:00:00"/>
    <n v="0"/>
    <m/>
    <s v=""/>
    <s v="Đã thanh toán"/>
    <d v="2025-02-27T00:00:00"/>
    <d v="2025-04-28T00:00:00"/>
    <m/>
    <m/>
    <x v="85"/>
    <x v="84"/>
  </r>
  <r>
    <x v="107"/>
    <x v="83"/>
    <d v="2025-03-06T00:00:00"/>
    <s v="BH2343766"/>
    <d v="2025-03-06T00:00:00"/>
    <s v="00015155"/>
    <s v="SÀNH ĐIỆU Annam Gourmet Nguyễn Văn Trỗi"/>
    <n v="587448"/>
    <n v="0"/>
    <n v="46996"/>
    <n v="634444"/>
    <s v="Bán hàng"/>
    <d v="2025-05-30T00:00:00"/>
    <s v="BC2505/0055"/>
    <n v="0"/>
    <n v="634444"/>
    <n v="634444"/>
    <n v="0"/>
    <d v="2025-03-06T00:00:00"/>
    <m/>
    <d v="2025-03-06T00:00:00"/>
    <n v="0"/>
    <m/>
    <s v=""/>
    <s v="Đã thanh toán"/>
    <d v="2025-03-06T00:00:00"/>
    <d v="2025-05-30T00:00:00"/>
    <m/>
    <m/>
    <x v="85"/>
    <x v="84"/>
  </r>
  <r>
    <x v="107"/>
    <x v="83"/>
    <d v="2025-03-08T00:00:00"/>
    <s v="BH2343902"/>
    <d v="2025-03-08T00:00:00"/>
    <s v="00015573"/>
    <s v="SÀNH ĐIỆU Annam Gourmet Estella"/>
    <n v="627294"/>
    <n v="0"/>
    <n v="50184"/>
    <n v="677478"/>
    <s v="Bán hàng"/>
    <d v="2025-05-30T00:00:00"/>
    <s v="BC2505/0055"/>
    <n v="0"/>
    <n v="677478"/>
    <n v="677478"/>
    <n v="0"/>
    <d v="2025-03-08T00:00:00"/>
    <m/>
    <d v="2025-03-08T00:00:00"/>
    <n v="0"/>
    <m/>
    <s v=""/>
    <s v="Đã thanh toán"/>
    <d v="2025-03-08T00:00:00"/>
    <d v="2025-05-30T00:00:00"/>
    <m/>
    <m/>
    <x v="85"/>
    <x v="84"/>
  </r>
  <r>
    <x v="107"/>
    <x v="83"/>
    <d v="2025-03-08T00:00:00"/>
    <s v="BH2343908"/>
    <d v="2025-03-08T00:00:00"/>
    <s v="00015582"/>
    <s v="SÀNH ĐIỆU Annam Gourmet Phú Mỹ Hưng"/>
    <n v="1186444"/>
    <n v="0"/>
    <n v="94916"/>
    <n v="1281360"/>
    <s v="Bán hàng"/>
    <d v="2025-05-30T00:00:00"/>
    <s v="BC2505/0055"/>
    <n v="0"/>
    <n v="1281360"/>
    <n v="1281360"/>
    <n v="0"/>
    <d v="2025-03-08T00:00:00"/>
    <m/>
    <d v="2025-03-08T00:00:00"/>
    <n v="0"/>
    <m/>
    <s v=""/>
    <s v="Đã thanh toán"/>
    <d v="2025-03-08T00:00:00"/>
    <d v="2025-05-30T00:00:00"/>
    <m/>
    <m/>
    <x v="85"/>
    <x v="84"/>
  </r>
  <r>
    <x v="107"/>
    <x v="83"/>
    <d v="2025-03-11T00:00:00"/>
    <s v="BH2344202"/>
    <d v="2025-03-11T00:00:00"/>
    <s v="00015825"/>
    <s v="SÀNH ĐIỆU Annam Gourmet Nguyễn Văn Trỗi"/>
    <n v="494456"/>
    <n v="0"/>
    <n v="39556"/>
    <n v="534012"/>
    <s v="Bán hàng"/>
    <d v="2025-05-30T00:00:00"/>
    <s v="BC2505/0055"/>
    <n v="0"/>
    <n v="534012"/>
    <n v="534012"/>
    <n v="0"/>
    <d v="2025-03-11T00:00:00"/>
    <m/>
    <d v="2025-03-11T00:00:00"/>
    <n v="0"/>
    <m/>
    <s v=""/>
    <s v="Đã thanh toán"/>
    <d v="2025-03-11T00:00:00"/>
    <d v="2025-05-30T00:00:00"/>
    <m/>
    <m/>
    <x v="85"/>
    <x v="84"/>
  </r>
  <r>
    <x v="107"/>
    <x v="83"/>
    <d v="2025-03-12T00:00:00"/>
    <s v="BH2344276"/>
    <d v="2025-03-12T00:00:00"/>
    <s v="00015940"/>
    <s v="SÀNH ĐIỆU Annam Gourmet Ascentia"/>
    <n v="2410160"/>
    <n v="0"/>
    <n v="192813"/>
    <n v="2602973"/>
    <s v="Bán hàng"/>
    <d v="2025-05-30T00:00:00"/>
    <s v="BC2505/0055"/>
    <n v="0"/>
    <n v="2602973"/>
    <n v="2602973"/>
    <n v="0"/>
    <d v="2025-03-12T00:00:00"/>
    <m/>
    <d v="2025-03-12T00:00:00"/>
    <n v="0"/>
    <m/>
    <s v=""/>
    <s v="Đã thanh toán"/>
    <d v="2025-03-12T00:00:00"/>
    <d v="2025-05-30T00:00:00"/>
    <m/>
    <m/>
    <x v="85"/>
    <x v="84"/>
  </r>
  <r>
    <x v="107"/>
    <x v="83"/>
    <d v="2025-03-14T00:00:00"/>
    <s v="BH2344454"/>
    <d v="2025-03-14T00:00:00"/>
    <s v="00016971"/>
    <s v="SÀNH ĐIỆU Annam Gourmet An Phú"/>
    <n v="537627"/>
    <n v="0"/>
    <n v="43010"/>
    <n v="580637"/>
    <s v="Bán hàng"/>
    <d v="2025-05-30T00:00:00"/>
    <s v="BC2505/0055"/>
    <n v="0"/>
    <n v="580637"/>
    <n v="580637"/>
    <n v="0"/>
    <d v="2025-03-14T00:00:00"/>
    <m/>
    <d v="2025-03-14T00:00:00"/>
    <n v="0"/>
    <m/>
    <s v=""/>
    <s v="Đã thanh toán"/>
    <d v="2025-03-14T00:00:00"/>
    <d v="2025-05-30T00:00:00"/>
    <m/>
    <m/>
    <x v="85"/>
    <x v="84"/>
  </r>
  <r>
    <x v="107"/>
    <x v="83"/>
    <d v="2025-03-19T00:00:00"/>
    <s v="BH2344935"/>
    <d v="2025-03-19T00:00:00"/>
    <s v="00017525"/>
    <s v="SÀNH ĐIỆU Annam Gourmet Hai Bà Trưng"/>
    <n v="645130"/>
    <n v="0"/>
    <n v="51610"/>
    <n v="696740"/>
    <s v="Bán hàng"/>
    <d v="2025-05-30T00:00:00"/>
    <s v="BC2505/0055"/>
    <n v="0"/>
    <n v="696740"/>
    <n v="696740"/>
    <n v="0"/>
    <d v="2025-03-19T00:00:00"/>
    <m/>
    <d v="2025-03-19T00:00:00"/>
    <n v="0"/>
    <m/>
    <s v=""/>
    <s v="Đã thanh toán"/>
    <d v="2025-03-19T00:00:00"/>
    <d v="2025-05-30T00:00:00"/>
    <m/>
    <m/>
    <x v="85"/>
    <x v="84"/>
  </r>
  <r>
    <x v="107"/>
    <x v="83"/>
    <d v="2025-03-20T00:00:00"/>
    <s v="BH2344938"/>
    <d v="2025-03-20T00:00:00"/>
    <s v="00017531"/>
    <s v="SÀNH ĐIỆU Annam Gourmet Estella"/>
    <n v="1297238"/>
    <n v="0"/>
    <n v="103779"/>
    <n v="1401017"/>
    <s v="Bán hàng"/>
    <d v="2025-05-30T00:00:00"/>
    <s v="BC2505/0055"/>
    <n v="0"/>
    <n v="1401017"/>
    <n v="1401017"/>
    <n v="0"/>
    <d v="2025-03-20T00:00:00"/>
    <m/>
    <d v="2025-03-20T00:00:00"/>
    <n v="0"/>
    <m/>
    <s v=""/>
    <s v="Đã thanh toán"/>
    <d v="2025-03-20T00:00:00"/>
    <d v="2025-05-30T00:00:00"/>
    <m/>
    <m/>
    <x v="85"/>
    <x v="84"/>
  </r>
  <r>
    <x v="107"/>
    <x v="83"/>
    <d v="2025-03-20T00:00:00"/>
    <s v="BH2344941"/>
    <d v="2025-03-20T00:00:00"/>
    <s v="00017533"/>
    <s v="SÀNH ĐIỆU Annam Gourmet Q2 Terrace"/>
    <n v="896045"/>
    <n v="0"/>
    <n v="71684"/>
    <n v="967729"/>
    <s v="Bán hàng"/>
    <d v="2025-05-30T00:00:00"/>
    <s v="BC2505/0055"/>
    <n v="0"/>
    <n v="967729"/>
    <n v="967729"/>
    <n v="0"/>
    <d v="2025-03-20T00:00:00"/>
    <m/>
    <d v="2025-03-20T00:00:00"/>
    <n v="0"/>
    <m/>
    <s v=""/>
    <s v="Đã thanh toán"/>
    <d v="2025-03-20T00:00:00"/>
    <d v="2025-05-30T00:00:00"/>
    <m/>
    <m/>
    <x v="85"/>
    <x v="84"/>
  </r>
  <r>
    <x v="107"/>
    <x v="83"/>
    <d v="2025-03-31T00:00:00"/>
    <s v="BH2345719"/>
    <d v="2025-03-31T00:00:00"/>
    <s v="00020527"/>
    <s v="SÀNH ĐIỆU Annam Gourmet Phú Mỹ Hưng"/>
    <n v="1777538"/>
    <n v="0"/>
    <n v="142203"/>
    <n v="1919741"/>
    <s v="Bán hàng"/>
    <d v="2025-05-30T00:00:00"/>
    <s v="BC2505/0055"/>
    <n v="0"/>
    <n v="1919741"/>
    <n v="1919741"/>
    <n v="0"/>
    <d v="2025-03-31T00:00:00"/>
    <m/>
    <d v="2025-03-31T00:00:00"/>
    <n v="0"/>
    <m/>
    <s v=""/>
    <s v="Đã thanh toán"/>
    <d v="2025-03-31T00:00:00"/>
    <d v="2025-05-30T00:00:00"/>
    <m/>
    <m/>
    <x v="85"/>
    <x v="84"/>
  </r>
  <r>
    <x v="107"/>
    <x v="83"/>
    <d v="2025-04-01T00:00:00"/>
    <s v="BH2345823"/>
    <d v="2025-04-01T00:00:00"/>
    <s v="00020628"/>
    <s v="SÀNH ĐIỆU Annam Gourmet Nguyễn Văn Trỗi"/>
    <n v="634668"/>
    <n v="0"/>
    <n v="50773"/>
    <n v="685441"/>
    <s v="Bán hàng"/>
    <d v="2025-06-27T00:00:00"/>
    <s v="BC2506/0045"/>
    <n v="0"/>
    <n v="685441"/>
    <n v="685441"/>
    <n v="0"/>
    <d v="2025-04-01T00:00:00"/>
    <m/>
    <d v="2025-04-01T00:00:00"/>
    <n v="0"/>
    <m/>
    <s v=""/>
    <s v="Đã thanh toán"/>
    <d v="2025-04-01T00:00:00"/>
    <d v="2025-06-27T00:00:00"/>
    <m/>
    <m/>
    <x v="85"/>
    <x v="84"/>
  </r>
  <r>
    <x v="107"/>
    <x v="83"/>
    <d v="2025-04-04T00:00:00"/>
    <s v="BH2346037"/>
    <d v="2025-04-04T00:00:00"/>
    <s v="00021938"/>
    <s v="SÀNH ĐIỆU Annam Gourmet Hai Bà Trưng"/>
    <n v="498268"/>
    <n v="0"/>
    <n v="39861"/>
    <n v="538129"/>
    <s v="Bán hàng"/>
    <d v="2025-06-27T00:00:00"/>
    <s v="BC2506/0045"/>
    <n v="0"/>
    <n v="538129"/>
    <n v="538129"/>
    <n v="0"/>
    <d v="2025-04-04T00:00:00"/>
    <m/>
    <d v="2025-04-04T00:00:00"/>
    <n v="0"/>
    <m/>
    <s v=""/>
    <s v="Đã thanh toán"/>
    <d v="2025-04-04T00:00:00"/>
    <d v="2025-06-27T00:00:00"/>
    <m/>
    <m/>
    <x v="85"/>
    <x v="84"/>
  </r>
  <r>
    <x v="107"/>
    <x v="83"/>
    <d v="2025-04-08T00:00:00"/>
    <s v="BH2346185"/>
    <d v="2025-04-08T00:00:00"/>
    <s v="00022107"/>
    <s v="SÀNH ĐIỆU Annam Gourmet Saigon Center"/>
    <n v="331483"/>
    <n v="0"/>
    <n v="26519"/>
    <n v="358002"/>
    <s v="Bán hàng"/>
    <d v="2025-06-27T00:00:00"/>
    <s v="BC2506/0045"/>
    <n v="0"/>
    <n v="358002"/>
    <n v="358002"/>
    <n v="0"/>
    <d v="2025-04-08T00:00:00"/>
    <m/>
    <d v="2025-04-08T00:00:00"/>
    <n v="0"/>
    <m/>
    <s v=""/>
    <s v="Đã thanh toán"/>
    <d v="2025-04-08T00:00:00"/>
    <d v="2025-06-27T00:00:00"/>
    <m/>
    <m/>
    <x v="85"/>
    <x v="84"/>
  </r>
  <r>
    <x v="107"/>
    <x v="83"/>
    <d v="2025-04-15T00:00:00"/>
    <s v="BH2346565"/>
    <d v="2025-04-15T00:00:00"/>
    <s v="00023644"/>
    <s v="SÀNH ĐIỆU Annam Gourmet Hai Bà Trưng"/>
    <n v="680802"/>
    <n v="0"/>
    <n v="54464"/>
    <n v="735266"/>
    <s v="Bán hàng"/>
    <d v="2025-06-27T00:00:00"/>
    <s v="BC2506/0045"/>
    <n v="0"/>
    <n v="735266"/>
    <n v="735266"/>
    <n v="0"/>
    <d v="2025-04-15T00:00:00"/>
    <m/>
    <d v="2025-04-15T00:00:00"/>
    <n v="0"/>
    <m/>
    <s v=""/>
    <s v="Đã thanh toán"/>
    <d v="2025-04-15T00:00:00"/>
    <d v="2025-06-27T00:00:00"/>
    <m/>
    <m/>
    <x v="85"/>
    <x v="84"/>
  </r>
  <r>
    <x v="107"/>
    <x v="83"/>
    <d v="2025-04-18T00:00:00"/>
    <s v="BH2346932"/>
    <d v="2025-04-18T00:00:00"/>
    <s v="00024649"/>
    <s v="SÀNH ĐIỆU Annam Gourmet Phú Mỹ Hưng"/>
    <n v="1218256"/>
    <n v="0"/>
    <n v="97460"/>
    <n v="1315716"/>
    <s v="Bán hàng"/>
    <d v="2025-06-27T00:00:00"/>
    <s v="BC2506/0045"/>
    <n v="0"/>
    <n v="1315716"/>
    <n v="1315716"/>
    <n v="0"/>
    <d v="2025-04-18T00:00:00"/>
    <m/>
    <d v="2025-04-18T00:00:00"/>
    <n v="0"/>
    <m/>
    <s v=""/>
    <s v="Đã thanh toán"/>
    <d v="2025-04-18T00:00:00"/>
    <d v="2025-06-27T00:00:00"/>
    <m/>
    <m/>
    <x v="85"/>
    <x v="84"/>
  </r>
  <r>
    <x v="107"/>
    <x v="83"/>
    <d v="2025-04-19T00:00:00"/>
    <s v="BH2346916"/>
    <d v="2025-04-19T00:00:00"/>
    <s v="00024948"/>
    <s v="SÀNH ĐIỆU Annam Gourmet Estella"/>
    <n v="1766978"/>
    <n v="0"/>
    <n v="141358"/>
    <n v="1908336"/>
    <s v="Bán hàng"/>
    <d v="2025-06-27T00:00:00"/>
    <s v="BC2506/0045"/>
    <n v="0"/>
    <n v="1908336"/>
    <n v="1908336"/>
    <n v="0"/>
    <d v="2025-04-19T00:00:00"/>
    <m/>
    <d v="2025-04-19T00:00:00"/>
    <n v="0"/>
    <m/>
    <s v=""/>
    <s v="Đã thanh toán"/>
    <d v="2025-04-19T00:00:00"/>
    <d v="2025-06-27T00:00:00"/>
    <m/>
    <m/>
    <x v="85"/>
    <x v="84"/>
  </r>
  <r>
    <x v="107"/>
    <x v="83"/>
    <d v="2025-04-19T00:00:00"/>
    <s v="BH2346969"/>
    <d v="2025-04-19T00:00:00"/>
    <s v="00024951"/>
    <s v="SÀNH ĐIỆU Annam Gourmet An Phú"/>
    <n v="648685"/>
    <n v="0"/>
    <n v="51895"/>
    <n v="700580"/>
    <s v="Bán hàng"/>
    <d v="2025-06-27T00:00:00"/>
    <s v="BC2506/0045"/>
    <n v="0"/>
    <n v="700580"/>
    <n v="700580"/>
    <n v="0"/>
    <d v="2025-04-19T00:00:00"/>
    <m/>
    <d v="2025-04-19T00:00:00"/>
    <n v="0"/>
    <m/>
    <s v=""/>
    <s v="Đã thanh toán"/>
    <d v="2025-04-19T00:00:00"/>
    <d v="2025-06-27T00:00:00"/>
    <m/>
    <m/>
    <x v="85"/>
    <x v="84"/>
  </r>
  <r>
    <x v="107"/>
    <x v="83"/>
    <d v="2025-04-21T00:00:00"/>
    <s v="BH2347062"/>
    <d v="2025-04-21T00:00:00"/>
    <s v="00025072"/>
    <s v="SÀNH ĐIỆU Annam Gourmet Ascentia"/>
    <n v="734310"/>
    <n v="0"/>
    <n v="58745"/>
    <n v="793055"/>
    <s v="Bán hàng"/>
    <d v="2025-06-27T00:00:00"/>
    <s v="BC2506/0045"/>
    <n v="0"/>
    <n v="793055"/>
    <n v="793055"/>
    <n v="0"/>
    <d v="2025-04-21T00:00:00"/>
    <m/>
    <d v="2025-04-21T00:00:00"/>
    <n v="0"/>
    <m/>
    <s v=""/>
    <s v="Đã thanh toán"/>
    <d v="2025-04-21T00:00:00"/>
    <d v="2025-06-27T00:00:00"/>
    <m/>
    <m/>
    <x v="85"/>
    <x v="84"/>
  </r>
  <r>
    <x v="107"/>
    <x v="83"/>
    <d v="2025-04-28T00:00:00"/>
    <s v="BH2347756"/>
    <d v="2025-04-28T00:00:00"/>
    <s v="00026675"/>
    <s v="SÀNH ĐIỆU Annam Gourmet Hai Bà Trưng"/>
    <n v="389165"/>
    <n v="0"/>
    <n v="31133"/>
    <n v="420298"/>
    <s v="Bán hàng"/>
    <d v="2025-06-27T00:00:00"/>
    <s v="BC2506/0045"/>
    <n v="0"/>
    <n v="420298"/>
    <n v="420298"/>
    <n v="0"/>
    <d v="2025-04-28T00:00:00"/>
    <m/>
    <d v="2025-04-28T00:00:00"/>
    <n v="0"/>
    <m/>
    <s v=""/>
    <s v="Đã thanh toán"/>
    <d v="2025-04-28T00:00:00"/>
    <d v="2025-06-27T00:00:00"/>
    <m/>
    <m/>
    <x v="85"/>
    <x v="84"/>
  </r>
  <r>
    <x v="107"/>
    <x v="83"/>
    <d v="2025-04-28T00:00:00"/>
    <s v="BH2347808"/>
    <d v="2025-04-28T00:00:00"/>
    <s v="00026701"/>
    <s v="SÀNH ĐIỆU Annam Gourmet Nguyễn Văn Trỗi"/>
    <n v="881172"/>
    <n v="0"/>
    <n v="70494"/>
    <n v="951666"/>
    <s v="Bán hàng"/>
    <d v="2025-06-27T00:00:00"/>
    <s v="BC2506/0045"/>
    <n v="0"/>
    <n v="951666"/>
    <n v="951666"/>
    <n v="0"/>
    <d v="2025-04-28T00:00:00"/>
    <m/>
    <d v="2025-04-28T00:00:00"/>
    <n v="0"/>
    <m/>
    <s v=""/>
    <s v="Đã thanh toán"/>
    <d v="2025-04-28T00:00:00"/>
    <d v="2025-06-27T00:00:00"/>
    <m/>
    <m/>
    <x v="85"/>
    <x v="84"/>
  </r>
  <r>
    <x v="107"/>
    <x v="83"/>
    <d v="2025-04-28T00:00:00"/>
    <s v="BH2347809"/>
    <d v="2025-04-28T00:00:00"/>
    <s v="00026702"/>
    <s v="SÀNH ĐIỆU Annam Gourmet Nguyễn Văn Trỗi"/>
    <n v="908469"/>
    <n v="0"/>
    <n v="72678"/>
    <n v="981147"/>
    <s v="Bán hàng"/>
    <d v="2025-06-27T00:00:00"/>
    <s v="BC2506/0045"/>
    <n v="0"/>
    <n v="981147"/>
    <n v="981147"/>
    <n v="0"/>
    <d v="2025-04-28T00:00:00"/>
    <m/>
    <d v="2025-04-28T00:00:00"/>
    <n v="0"/>
    <m/>
    <s v=""/>
    <s v="Đã thanh toán"/>
    <d v="2025-04-28T00:00:00"/>
    <d v="2025-06-27T00:00:00"/>
    <m/>
    <m/>
    <x v="85"/>
    <x v="84"/>
  </r>
  <r>
    <x v="107"/>
    <x v="83"/>
    <d v="2025-05-02T00:00:00"/>
    <s v="BH2347982"/>
    <d v="2025-05-02T00:00:00"/>
    <s v="00026872"/>
    <s v="SÀNH ĐIỆU Annam Gourmet Estella"/>
    <n v="811749"/>
    <n v="0"/>
    <n v="64940"/>
    <n v="876689"/>
    <s v="Bán hàng"/>
    <d v="2025-07-31T00:00:00"/>
    <s v="BC2507/0059"/>
    <n v="0"/>
    <n v="876689"/>
    <n v="876689"/>
    <n v="0"/>
    <d v="2025-05-02T00:00:00"/>
    <m/>
    <d v="2025-05-02T00:00:00"/>
    <n v="0"/>
    <m/>
    <s v=""/>
    <s v="Đã thanh toán"/>
    <d v="2025-05-02T00:00:00"/>
    <d v="2025-07-31T00:00:00"/>
    <m/>
    <m/>
    <x v="85"/>
    <x v="84"/>
  </r>
  <r>
    <x v="107"/>
    <x v="83"/>
    <d v="2025-05-07T00:00:00"/>
    <s v="BH2348247"/>
    <d v="2025-05-07T00:00:00"/>
    <s v="00028230"/>
    <s v="SÀNH ĐIỆU Annam Gourmet Estella"/>
    <n v="1318795"/>
    <n v="0"/>
    <n v="105504"/>
    <n v="1424299"/>
    <s v="Bán hàng"/>
    <d v="2025-07-31T00:00:00"/>
    <s v="BC2507/0059"/>
    <n v="0"/>
    <n v="1424299"/>
    <n v="1424299"/>
    <n v="0"/>
    <d v="2025-05-07T00:00:00"/>
    <m/>
    <d v="2025-05-07T00:00:00"/>
    <n v="0"/>
    <m/>
    <s v=""/>
    <s v="Đã thanh toán"/>
    <d v="2025-05-07T00:00:00"/>
    <d v="2025-07-31T00:00:00"/>
    <m/>
    <m/>
    <x v="85"/>
    <x v="84"/>
  </r>
  <r>
    <x v="107"/>
    <x v="83"/>
    <d v="2025-05-07T00:00:00"/>
    <s v="BH2348251"/>
    <d v="2025-05-07T00:00:00"/>
    <s v="00028233"/>
    <s v="SÀNH ĐIỆU Annam Gourmet An Phú"/>
    <n v="1146960"/>
    <n v="0"/>
    <n v="91757"/>
    <n v="1238717"/>
    <s v="Bán hàng"/>
    <d v="2025-07-31T00:00:00"/>
    <s v="BC2507/0059"/>
    <n v="0"/>
    <n v="1238717"/>
    <n v="1238717"/>
    <n v="0"/>
    <d v="2025-05-07T00:00:00"/>
    <m/>
    <d v="2025-05-07T00:00:00"/>
    <n v="0"/>
    <m/>
    <s v=""/>
    <s v="Đã thanh toán"/>
    <d v="2025-05-07T00:00:00"/>
    <d v="2025-07-31T00:00:00"/>
    <m/>
    <m/>
    <x v="85"/>
    <x v="84"/>
  </r>
  <r>
    <x v="107"/>
    <x v="83"/>
    <d v="2025-05-07T00:00:00"/>
    <s v="HBTL25011576"/>
    <d v="2025-05-07T00:00:00"/>
    <s v="00053655"/>
    <s v="Hàng trả"/>
    <n v="0"/>
    <m/>
    <n v="0"/>
    <n v="594296"/>
    <s v="Hàng trả"/>
    <d v="2025-07-31T00:00:00"/>
    <s v="BC2507/0059"/>
    <n v="0"/>
    <n v="-594296"/>
    <n v="-594296"/>
    <n v="0"/>
    <d v="2025-05-07T00:00:00"/>
    <m/>
    <d v="2025-05-07T00:00:00"/>
    <n v="0"/>
    <m/>
    <s v=""/>
    <s v="Đã thanh toán"/>
    <d v="2025-05-07T00:00:00"/>
    <d v="2025-07-31T00:00:00"/>
    <m/>
    <m/>
    <x v="85"/>
    <x v="84"/>
  </r>
  <r>
    <x v="107"/>
    <x v="83"/>
    <d v="2025-05-08T00:00:00"/>
    <s v="BH2348439"/>
    <d v="2025-05-08T00:00:00"/>
    <s v="00029084"/>
    <s v="SÀNH ĐIỆU Annam Gourmet Ascentia"/>
    <n v="1406835"/>
    <n v="0"/>
    <n v="112547"/>
    <n v="1519382"/>
    <s v="Bán hàng"/>
    <d v="2025-07-31T00:00:00"/>
    <s v="BC2507/0059"/>
    <n v="0"/>
    <n v="1519382"/>
    <n v="1519382"/>
    <n v="0"/>
    <d v="2025-05-08T00:00:00"/>
    <m/>
    <d v="2025-05-08T00:00:00"/>
    <n v="0"/>
    <m/>
    <s v=""/>
    <s v="Đã thanh toán"/>
    <d v="2025-05-08T00:00:00"/>
    <d v="2025-07-31T00:00:00"/>
    <m/>
    <m/>
    <x v="85"/>
    <x v="84"/>
  </r>
  <r>
    <x v="107"/>
    <x v="83"/>
    <d v="2025-05-08T00:00:00"/>
    <s v="BH2348440"/>
    <d v="2025-05-08T00:00:00"/>
    <s v="00029082"/>
    <s v="SÀNH ĐIỆU Annam Gourmet Phú Mỹ Hưng"/>
    <n v="1530087"/>
    <n v="0"/>
    <n v="122407"/>
    <n v="1652494"/>
    <s v="Bán hàng"/>
    <d v="2025-07-31T00:00:00"/>
    <s v="BC2507/0059"/>
    <n v="0"/>
    <n v="1652494"/>
    <n v="1652494"/>
    <n v="0"/>
    <d v="2025-05-08T00:00:00"/>
    <m/>
    <d v="2025-05-08T00:00:00"/>
    <n v="0"/>
    <m/>
    <s v=""/>
    <s v="Đã thanh toán"/>
    <d v="2025-05-08T00:00:00"/>
    <d v="2025-07-31T00:00:00"/>
    <m/>
    <m/>
    <x v="85"/>
    <x v="84"/>
  </r>
  <r>
    <x v="107"/>
    <x v="83"/>
    <d v="2025-05-09T00:00:00"/>
    <s v="BH2348620"/>
    <d v="2025-05-09T00:00:00"/>
    <s v="00029296"/>
    <s v="SÀNH ĐIỆU Annam Gourmet Q2 Terrace"/>
    <n v="589535"/>
    <n v="0"/>
    <n v="47163"/>
    <n v="636698"/>
    <s v="Bán hàng"/>
    <d v="2025-07-31T00:00:00"/>
    <s v="BC2507/0059"/>
    <n v="0"/>
    <n v="636698"/>
    <n v="636698"/>
    <n v="0"/>
    <d v="2025-05-09T00:00:00"/>
    <m/>
    <d v="2025-05-09T00:00:00"/>
    <n v="0"/>
    <m/>
    <s v=""/>
    <s v="Đã thanh toán"/>
    <d v="2025-05-09T00:00:00"/>
    <d v="2025-07-31T00:00:00"/>
    <m/>
    <m/>
    <x v="85"/>
    <x v="84"/>
  </r>
  <r>
    <x v="107"/>
    <x v="83"/>
    <d v="2025-05-10T00:00:00"/>
    <s v="BH2348666"/>
    <d v="2025-05-10T00:00:00"/>
    <s v="00029708"/>
    <s v="SÀNH ĐIỆU Annam Gourmet Hai Bà Trưng"/>
    <n v="536027"/>
    <n v="0"/>
    <n v="42882"/>
    <n v="578909"/>
    <s v="Bán hàng"/>
    <d v="2025-07-31T00:00:00"/>
    <s v="BC2507/0059"/>
    <n v="0"/>
    <n v="578909"/>
    <n v="578909"/>
    <n v="0"/>
    <d v="2025-05-10T00:00:00"/>
    <m/>
    <d v="2025-05-10T00:00:00"/>
    <n v="0"/>
    <m/>
    <s v=""/>
    <s v="Đã thanh toán"/>
    <d v="2025-05-10T00:00:00"/>
    <d v="2025-07-31T00:00:00"/>
    <m/>
    <m/>
    <x v="85"/>
    <x v="84"/>
  </r>
  <r>
    <x v="107"/>
    <x v="83"/>
    <d v="2025-05-12T00:00:00"/>
    <s v="BH2348814"/>
    <d v="2025-05-12T00:00:00"/>
    <s v="00029828"/>
    <s v="SÀNH ĐIỆU Annam Gourmet Saigon Center"/>
    <n v="431849"/>
    <n v="0"/>
    <n v="34548"/>
    <n v="466397"/>
    <s v="Bán hàng"/>
    <d v="2025-07-31T00:00:00"/>
    <s v="BC2507/0059"/>
    <n v="0"/>
    <n v="466397"/>
    <n v="466397"/>
    <n v="0"/>
    <d v="2025-05-12T00:00:00"/>
    <m/>
    <d v="2025-05-12T00:00:00"/>
    <n v="0"/>
    <m/>
    <s v=""/>
    <s v="Đã thanh toán"/>
    <d v="2025-05-12T00:00:00"/>
    <d v="2025-07-31T00:00:00"/>
    <m/>
    <m/>
    <x v="85"/>
    <x v="84"/>
  </r>
  <r>
    <x v="107"/>
    <x v="83"/>
    <d v="2025-05-12T00:00:00"/>
    <s v="MH002642"/>
    <d v="2025-05-12T00:00:00"/>
    <s v="1293"/>
    <s v="Phí trưng bày Quý 1/2025"/>
    <n v="0"/>
    <n v="897859"/>
    <n v="-71829"/>
    <n v="897859"/>
    <s v="Giảm công nợ"/>
    <d v="2025-05-30T00:00:00"/>
    <s v="BC2505/0055"/>
    <n v="0"/>
    <n v="-897859"/>
    <n v="-897859"/>
    <n v="0"/>
    <d v="2025-05-12T00:00:00"/>
    <m/>
    <d v="2025-05-12T00:00:00"/>
    <n v="0"/>
    <m/>
    <s v=""/>
    <s v="Đã thanh toán"/>
    <d v="2025-05-12T00:00:00"/>
    <d v="2025-05-30T00:00:00"/>
    <m/>
    <m/>
    <x v="85"/>
    <x v="84"/>
  </r>
  <r>
    <x v="107"/>
    <x v="83"/>
    <d v="2025-05-21T00:00:00"/>
    <s v="BH2349374"/>
    <d v="2025-05-21T00:00:00"/>
    <s v="00031278"/>
    <s v="SÀNH ĐIỆU Annam Gourmet An Phú"/>
    <n v="1171537"/>
    <n v="0"/>
    <n v="93723"/>
    <n v="1265260"/>
    <s v="Bán hàng"/>
    <d v="2025-07-31T00:00:00"/>
    <s v="BC2507/0059"/>
    <n v="0"/>
    <n v="1265260"/>
    <n v="1265260"/>
    <n v="0"/>
    <d v="2025-05-21T00:00:00"/>
    <m/>
    <d v="2025-05-21T00:00:00"/>
    <n v="0"/>
    <m/>
    <s v=""/>
    <s v="Đã thanh toán"/>
    <d v="2025-05-21T00:00:00"/>
    <d v="2025-07-31T00:00:00"/>
    <m/>
    <m/>
    <x v="85"/>
    <x v="84"/>
  </r>
  <r>
    <x v="107"/>
    <x v="83"/>
    <d v="2025-05-22T00:00:00"/>
    <s v="BH2349547"/>
    <d v="2025-05-22T00:00:00"/>
    <s v="00032066"/>
    <s v="SÀNH ĐIỆU Annam Gourmet Hai Bà Trưng"/>
    <n v="555950"/>
    <n v="0"/>
    <n v="44476"/>
    <n v="600426"/>
    <s v="Bán hàng"/>
    <d v="2025-07-31T00:00:00"/>
    <s v="BC2507/0059"/>
    <n v="0"/>
    <n v="600426"/>
    <n v="600426"/>
    <n v="0"/>
    <d v="2025-05-22T00:00:00"/>
    <m/>
    <d v="2025-05-22T00:00:00"/>
    <n v="0"/>
    <m/>
    <s v=""/>
    <s v="Đã thanh toán"/>
    <d v="2025-05-22T00:00:00"/>
    <d v="2025-07-31T00:00:00"/>
    <m/>
    <m/>
    <x v="85"/>
    <x v="84"/>
  </r>
  <r>
    <x v="107"/>
    <x v="83"/>
    <d v="2025-05-27T00:00:00"/>
    <s v="BH2349905"/>
    <d v="2025-05-27T00:00:00"/>
    <s v="00032867"/>
    <s v="SÀNH ĐIỆU Annam Gourmet Nguyễn Văn Trỗi"/>
    <n v="896045"/>
    <n v="0"/>
    <n v="71684"/>
    <n v="967729"/>
    <s v="Bán hàng"/>
    <d v="2025-07-31T00:00:00"/>
    <s v="BC2507/0059"/>
    <n v="0"/>
    <n v="967729"/>
    <n v="967729"/>
    <n v="0"/>
    <d v="2025-05-27T00:00:00"/>
    <m/>
    <d v="2025-05-27T00:00:00"/>
    <n v="0"/>
    <m/>
    <s v=""/>
    <s v="Đã thanh toán"/>
    <d v="2025-05-27T00:00:00"/>
    <d v="2025-07-31T00:00:00"/>
    <m/>
    <m/>
    <x v="85"/>
    <x v="84"/>
  </r>
  <r>
    <x v="107"/>
    <x v="83"/>
    <d v="2025-05-30T00:00:00"/>
    <s v="BH2350228"/>
    <d v="2025-05-30T00:00:00"/>
    <s v="00033943"/>
    <s v="SÀNH ĐIỆU Annam Gourmet Saigon Center"/>
    <n v="222380"/>
    <n v="0"/>
    <n v="17790"/>
    <n v="240170"/>
    <s v="Bán hàng"/>
    <d v="2025-07-31T00:00:00"/>
    <s v="BC2507/0059"/>
    <n v="0"/>
    <n v="240170"/>
    <n v="240170"/>
    <n v="0"/>
    <d v="2025-05-30T00:00:00"/>
    <m/>
    <d v="2025-05-30T00:00:00"/>
    <n v="0"/>
    <m/>
    <s v=""/>
    <s v="Đã thanh toán"/>
    <d v="2025-05-30T00:00:00"/>
    <d v="2025-07-31T00:00:00"/>
    <m/>
    <m/>
    <x v="85"/>
    <x v="84"/>
  </r>
  <r>
    <x v="107"/>
    <x v="83"/>
    <d v="2025-06-05T00:00:00"/>
    <s v="BH2350617"/>
    <d v="2025-06-05T00:00:00"/>
    <s v="00035326"/>
    <s v="SÀNH ĐIỆU Annam Gourmet Estella"/>
    <n v="1297370"/>
    <n v="0"/>
    <n v="103790"/>
    <n v="1401160"/>
    <s v="Bán hàng"/>
    <d v="2025-08-24T00:00:00"/>
    <s v="BC2508/0038"/>
    <n v="0"/>
    <n v="1401160"/>
    <n v="1401160"/>
    <n v="0"/>
    <d v="2025-06-05T00:00:00"/>
    <m/>
    <d v="2025-06-05T00:00:00"/>
    <n v="0"/>
    <m/>
    <s v=""/>
    <s v="Đã thanh toán"/>
    <d v="2025-06-05T00:00:00"/>
    <d v="2025-08-24T00:00:00"/>
    <m/>
    <m/>
    <x v="85"/>
    <x v="84"/>
  </r>
  <r>
    <x v="107"/>
    <x v="83"/>
    <d v="2025-06-07T00:00:00"/>
    <s v="BH2350816"/>
    <d v="2025-06-07T00:00:00"/>
    <s v="00035808"/>
    <s v="SÀNH ĐIỆU Annam Gourmet Q2 Terrace"/>
    <n v="440586"/>
    <n v="0"/>
    <n v="35247"/>
    <n v="475833"/>
    <s v="Bán hàng"/>
    <d v="2025-08-24T00:00:00"/>
    <s v="BC2508/0038"/>
    <n v="0"/>
    <n v="475833"/>
    <n v="475833"/>
    <n v="0"/>
    <d v="2025-06-07T00:00:00"/>
    <m/>
    <d v="2025-06-07T00:00:00"/>
    <n v="0"/>
    <m/>
    <s v=""/>
    <s v="Đã thanh toán"/>
    <d v="2025-06-07T00:00:00"/>
    <d v="2025-08-24T00:00:00"/>
    <m/>
    <m/>
    <x v="85"/>
    <x v="84"/>
  </r>
  <r>
    <x v="107"/>
    <x v="83"/>
    <d v="2025-06-12T00:00:00"/>
    <s v="BH2351085"/>
    <d v="2025-06-12T00:00:00"/>
    <s v="00036176"/>
    <s v="SÀNH ĐIỆU Annam Gourmet Hai Bà Trưng"/>
    <n v="607371"/>
    <n v="0"/>
    <n v="48590"/>
    <n v="655961"/>
    <s v="Bán hàng"/>
    <d v="2025-08-24T00:00:00"/>
    <s v="BC2508/0038"/>
    <n v="0"/>
    <n v="655961"/>
    <n v="655961"/>
    <n v="0"/>
    <d v="2025-06-12T00:00:00"/>
    <m/>
    <d v="2025-06-12T00:00:00"/>
    <n v="0"/>
    <m/>
    <s v=""/>
    <s v="Đã thanh toán"/>
    <d v="2025-06-12T00:00:00"/>
    <d v="2025-08-24T00:00:00"/>
    <m/>
    <m/>
    <x v="85"/>
    <x v="84"/>
  </r>
  <r>
    <x v="107"/>
    <x v="83"/>
    <d v="2025-06-12T00:00:00"/>
    <s v="BH2351100"/>
    <d v="2025-06-12T00:00:00"/>
    <s v="00036533"/>
    <s v="SÀNH ĐIỆU Annam Gourmet An Phú"/>
    <n v="766887"/>
    <n v="0"/>
    <n v="61351"/>
    <n v="828238"/>
    <s v="Bán hàng"/>
    <d v="2025-08-24T00:00:00"/>
    <s v="BC2508/0038"/>
    <n v="0"/>
    <n v="828238"/>
    <n v="828238"/>
    <n v="0"/>
    <d v="2025-06-12T00:00:00"/>
    <m/>
    <d v="2025-06-12T00:00:00"/>
    <n v="0"/>
    <m/>
    <s v=""/>
    <s v="Đã thanh toán"/>
    <d v="2025-06-12T00:00:00"/>
    <d v="2025-08-24T00:00:00"/>
    <m/>
    <m/>
    <x v="85"/>
    <x v="84"/>
  </r>
  <r>
    <x v="107"/>
    <x v="83"/>
    <d v="2025-06-14T00:00:00"/>
    <s v="BH2351240"/>
    <d v="2025-06-14T00:00:00"/>
    <s v="00036953"/>
    <s v="AGMPO000529345 - SÀNH ĐIỆU Annam Gourmet Hai Bà Trưng"/>
    <n v="389165"/>
    <n v="0"/>
    <n v="31133"/>
    <n v="420298"/>
    <s v="Bán hàng"/>
    <d v="2025-08-24T00:00:00"/>
    <s v="BC2508/0038"/>
    <n v="0"/>
    <n v="420298"/>
    <n v="420298"/>
    <n v="0"/>
    <d v="2025-06-14T00:00:00"/>
    <m/>
    <d v="2025-06-14T00:00:00"/>
    <n v="0"/>
    <m/>
    <s v=""/>
    <s v="Đã thanh toán"/>
    <d v="2025-06-14T00:00:00"/>
    <d v="2025-08-24T00:00:00"/>
    <m/>
    <m/>
    <x v="85"/>
    <x v="84"/>
  </r>
  <r>
    <x v="107"/>
    <x v="83"/>
    <d v="2025-06-18T00:00:00"/>
    <s v="BH2351374"/>
    <d v="2025-06-18T00:00:00"/>
    <s v="00037165"/>
    <s v="AGMPO000529285 - SÀNH ĐIỆU Annam Gourmet Phú Mỹ Hưng"/>
    <n v="1918988"/>
    <n v="0"/>
    <n v="153519"/>
    <n v="2072507"/>
    <s v="Bán hàng"/>
    <d v="2025-08-24T00:00:00"/>
    <s v="BC2508/0038"/>
    <n v="0"/>
    <n v="2072507"/>
    <n v="2072507"/>
    <n v="0"/>
    <d v="2025-06-18T00:00:00"/>
    <m/>
    <d v="2025-06-18T00:00:00"/>
    <n v="0"/>
    <m/>
    <s v=""/>
    <s v="Đã thanh toán"/>
    <d v="2025-06-18T00:00:00"/>
    <d v="2025-08-24T00:00:00"/>
    <m/>
    <m/>
    <x v="85"/>
    <x v="84"/>
  </r>
  <r>
    <x v="107"/>
    <x v="83"/>
    <d v="2025-06-21T00:00:00"/>
    <s v="BH2351665"/>
    <d v="2025-06-21T00:00:00"/>
    <s v="00038690"/>
    <s v="AGMPO000534760 - SÀNH ĐIỆU Annam Gourmet Nguyễn Văn Trỗi"/>
    <n v="1044730"/>
    <n v="0"/>
    <n v="83578"/>
    <n v="1128308"/>
    <s v="Bán hàng"/>
    <d v="2025-08-24T00:00:00"/>
    <s v="BC2508/0038"/>
    <n v="0"/>
    <n v="1128308"/>
    <n v="1128308"/>
    <n v="0"/>
    <d v="2025-06-21T00:00:00"/>
    <m/>
    <d v="2025-06-21T00:00:00"/>
    <n v="0"/>
    <m/>
    <s v=""/>
    <s v="Đã thanh toán"/>
    <d v="2025-06-21T00:00:00"/>
    <d v="2025-08-24T00:00:00"/>
    <m/>
    <m/>
    <x v="85"/>
    <x v="84"/>
  </r>
  <r>
    <x v="107"/>
    <x v="83"/>
    <d v="2025-06-24T00:00:00"/>
    <s v="BH2351818"/>
    <d v="2025-06-24T00:00:00"/>
    <s v="00038833"/>
    <s v="AGMPO000536353 - SÀNH ĐIỆU Annam Gourmet Ascentia"/>
    <n v="1747055"/>
    <n v="0"/>
    <n v="139764"/>
    <n v="1886819"/>
    <s v="Bán hàng"/>
    <d v="2025-08-24T00:00:00"/>
    <s v="BC2508/0038"/>
    <n v="0"/>
    <n v="1886819"/>
    <n v="1886819"/>
    <n v="0"/>
    <d v="2025-06-24T00:00:00"/>
    <m/>
    <d v="2025-06-24T00:00:00"/>
    <n v="0"/>
    <m/>
    <s v=""/>
    <s v="Đã thanh toán"/>
    <d v="2025-06-24T00:00:00"/>
    <d v="2025-08-24T00:00:00"/>
    <m/>
    <m/>
    <x v="85"/>
    <x v="84"/>
  </r>
  <r>
    <x v="107"/>
    <x v="83"/>
    <d v="2025-06-24T00:00:00"/>
    <s v="BH2351834"/>
    <d v="2025-06-24T00:00:00"/>
    <s v="00038849"/>
    <s v="AGMPO000535331 - SÀNH ĐIỆU Annam Gourmet An Phú"/>
    <n v="480036"/>
    <n v="0"/>
    <n v="38403"/>
    <n v="518439"/>
    <s v="Bán hàng"/>
    <d v="2025-08-24T00:00:00"/>
    <s v="BC2508/0038"/>
    <n v="0"/>
    <n v="518439"/>
    <n v="518439"/>
    <n v="0"/>
    <d v="2025-06-24T00:00:00"/>
    <m/>
    <d v="2025-06-24T00:00:00"/>
    <n v="0"/>
    <m/>
    <s v=""/>
    <s v="Đã thanh toán"/>
    <d v="2025-06-24T00:00:00"/>
    <d v="2025-08-24T00:00:00"/>
    <m/>
    <m/>
    <x v="85"/>
    <x v="84"/>
  </r>
  <r>
    <x v="107"/>
    <x v="83"/>
    <d v="2025-06-27T00:00:00"/>
    <s v="BH2352110"/>
    <d v="2025-06-27T00:00:00"/>
    <s v="00040141"/>
    <s v="AGMPO000537448 - SÀNH ĐIỆU Annam Gourmet Estella"/>
    <n v="1150508"/>
    <n v="0"/>
    <n v="92041"/>
    <n v="1242549"/>
    <s v="Bán hàng"/>
    <d v="2025-08-24T00:00:00"/>
    <s v="BC2508/0038"/>
    <n v="0"/>
    <n v="1242549"/>
    <n v="1242549"/>
    <n v="0"/>
    <d v="2025-06-27T00:00:00"/>
    <m/>
    <d v="2025-06-27T00:00:00"/>
    <n v="0"/>
    <m/>
    <s v=""/>
    <s v="Đã thanh toán"/>
    <d v="2025-06-27T00:00:00"/>
    <d v="2025-08-24T00:00:00"/>
    <m/>
    <m/>
    <x v="85"/>
    <x v="84"/>
  </r>
  <r>
    <x v="107"/>
    <x v="83"/>
    <d v="2025-06-27T00:00:00"/>
    <s v="BH2352145"/>
    <d v="2025-06-27T00:00:00"/>
    <s v="00040153"/>
    <s v="AGMPO000538076 - SÀNH ĐIỆU Annam Gourmet Saigon Center"/>
    <n v="517704"/>
    <n v="0"/>
    <n v="41416"/>
    <n v="559120"/>
    <s v="Bán hàng"/>
    <d v="2025-08-24T00:00:00"/>
    <s v="BC2508/0038"/>
    <n v="0"/>
    <n v="559120"/>
    <n v="559120"/>
    <n v="0"/>
    <d v="2025-06-27T00:00:00"/>
    <m/>
    <d v="2025-06-27T00:00:00"/>
    <n v="0"/>
    <m/>
    <s v=""/>
    <s v="Đã thanh toán"/>
    <d v="2025-06-27T00:00:00"/>
    <d v="2025-08-24T00:00:00"/>
    <m/>
    <m/>
    <x v="85"/>
    <x v="84"/>
  </r>
  <r>
    <x v="107"/>
    <x v="83"/>
    <d v="2025-07-04T00:00:00"/>
    <s v="BH2352630"/>
    <d v="2025-07-04T00:00:00"/>
    <s v="00041867"/>
    <s v="AGMPO000540365 - SÀNH ĐIỆU Annam Gourmet Hai Bà Trưng"/>
    <n v="1107726"/>
    <n v="0"/>
    <n v="88618"/>
    <n v="1196344"/>
    <s v="Bán hàng"/>
    <d v="2025-09-11T00:00:00"/>
    <s v="BC2509/0022"/>
    <n v="0"/>
    <n v="1196344"/>
    <n v="1196344"/>
    <n v="0"/>
    <d v="2025-07-04T00:00:00"/>
    <m/>
    <d v="2025-07-04T00:00:00"/>
    <n v="0"/>
    <m/>
    <s v=""/>
    <s v="Đã thanh toán"/>
    <d v="2025-07-04T00:00:00"/>
    <d v="2025-09-11T00:00:00"/>
    <m/>
    <m/>
    <x v="85"/>
    <x v="84"/>
  </r>
  <r>
    <x v="107"/>
    <x v="83"/>
    <d v="2025-06-27T00:00:00"/>
    <s v="BH2506/02537"/>
    <d v="2025-06-27T00:00:00"/>
    <s v="00001183"/>
    <s v="Chiết khấu thương mại"/>
    <m/>
    <n v="0"/>
    <m/>
    <n v="1907951"/>
    <s v="Giảm công nợ"/>
    <d v="2025-05-30T00:00:00"/>
    <s v="BC2505/0055"/>
    <n v="0"/>
    <n v="-1907951"/>
    <n v="-1907951"/>
    <n v="0"/>
    <d v="2025-06-27T00:00:00"/>
    <m/>
    <d v="2025-06-27T00:00:00"/>
    <n v="0"/>
    <m/>
    <s v=""/>
    <s v="Đã thanh toán"/>
    <d v="2025-06-27T00:00:00"/>
    <d v="2025-05-30T00:00:00"/>
    <m/>
    <m/>
    <x v="85"/>
    <x v="84"/>
  </r>
  <r>
    <x v="107"/>
    <x v="83"/>
    <d v="2025-07-05T00:00:00"/>
    <s v="BH2352685"/>
    <d v="2025-07-05T00:00:00"/>
    <s v="00042359"/>
    <s v="AGMPO000544244 - SÀNH ĐIỆU Annam Gourmet An Phú"/>
    <n v="508967"/>
    <n v="0"/>
    <n v="40717"/>
    <n v="549684"/>
    <s v="Bán hàng"/>
    <d v="2025-09-11T00:00:00"/>
    <s v="BC2509/0022"/>
    <n v="0"/>
    <n v="549684"/>
    <n v="549684"/>
    <n v="0"/>
    <d v="2025-07-05T00:00:00"/>
    <m/>
    <d v="2025-07-05T00:00:00"/>
    <n v="0"/>
    <m/>
    <s v=""/>
    <s v="Đã thanh toán"/>
    <d v="2025-07-05T00:00:00"/>
    <d v="2025-09-11T00:00:00"/>
    <m/>
    <m/>
    <x v="85"/>
    <x v="84"/>
  </r>
  <r>
    <x v="107"/>
    <x v="83"/>
    <d v="2025-07-11T00:00:00"/>
    <s v="BH2353112"/>
    <d v="2025-07-11T00:00:00"/>
    <s v="00043541"/>
    <s v="AGMPO000550103 - SÀNH ĐIỆU Annam Gourmet Nguyễn Văn Trỗi"/>
    <n v="761607"/>
    <n v="0"/>
    <n v="60929"/>
    <n v="822536"/>
    <s v="Bán hàng"/>
    <d v="2025-09-11T00:00:00"/>
    <s v="BC2509/0022"/>
    <n v="0"/>
    <n v="822536"/>
    <n v="822536"/>
    <n v="0"/>
    <d v="2025-07-11T00:00:00"/>
    <m/>
    <d v="2025-07-11T00:00:00"/>
    <n v="0"/>
    <m/>
    <s v=""/>
    <s v="Đã thanh toán"/>
    <d v="2025-07-11T00:00:00"/>
    <d v="2025-09-11T00:00:00"/>
    <m/>
    <m/>
    <x v="85"/>
    <x v="84"/>
  </r>
  <r>
    <x v="107"/>
    <x v="83"/>
    <d v="2025-07-16T00:00:00"/>
    <s v="BH2353395"/>
    <d v="2025-07-16T00:00:00"/>
    <s v="00044184"/>
    <s v="AGMPO000554556 - SÀNH ĐIỆU Annam Gourmet An Phú"/>
    <n v="628762"/>
    <n v="0"/>
    <n v="50301"/>
    <n v="679063"/>
    <s v="Bán hàng"/>
    <d v="2025-09-11T00:00:00"/>
    <s v="BC2509/0022"/>
    <n v="0"/>
    <n v="679063"/>
    <n v="679063"/>
    <n v="0"/>
    <d v="2025-07-16T00:00:00"/>
    <m/>
    <d v="2025-07-16T00:00:00"/>
    <n v="0"/>
    <m/>
    <s v=""/>
    <s v="Đã thanh toán"/>
    <d v="2025-07-16T00:00:00"/>
    <d v="2025-09-11T00:00:00"/>
    <m/>
    <m/>
    <x v="85"/>
    <x v="84"/>
  </r>
  <r>
    <x v="107"/>
    <x v="83"/>
    <d v="2025-07-17T00:00:00"/>
    <s v="BH2354438"/>
    <d v="2025-07-17T00:00:00"/>
    <s v="00001220"/>
    <s v="Hàng Trả"/>
    <m/>
    <n v="0"/>
    <n v="0"/>
    <n v="462521"/>
    <s v="Hàng trả"/>
    <d v="2025-09-11T00:00:00"/>
    <s v="BC2509/0022"/>
    <n v="0"/>
    <n v="-462521"/>
    <n v="-462521"/>
    <n v="0"/>
    <d v="2025-07-17T00:00:00"/>
    <m/>
    <d v="2025-07-17T00:00:00"/>
    <n v="0"/>
    <m/>
    <s v=""/>
    <s v="Đã thanh toán"/>
    <d v="2025-07-17T00:00:00"/>
    <d v="2025-09-11T00:00:00"/>
    <m/>
    <m/>
    <x v="85"/>
    <x v="84"/>
  </r>
  <r>
    <x v="107"/>
    <x v="83"/>
    <d v="2025-07-17T00:00:00"/>
    <s v="BH2354439"/>
    <d v="2025-07-17T00:00:00"/>
    <s v="00001219"/>
    <s v="Hàng trả"/>
    <m/>
    <n v="0"/>
    <n v="0"/>
    <n v="359970"/>
    <s v="Hàng trả"/>
    <d v="2025-09-11T00:00:00"/>
    <s v="BC2509/0022"/>
    <n v="0"/>
    <n v="-359970"/>
    <n v="-359970"/>
    <n v="0"/>
    <d v="2025-07-17T00:00:00"/>
    <m/>
    <d v="2025-07-17T00:00:00"/>
    <n v="0"/>
    <m/>
    <s v=""/>
    <s v="Đã thanh toán"/>
    <d v="2025-07-17T00:00:00"/>
    <d v="2025-09-11T00:00:00"/>
    <m/>
    <m/>
    <x v="85"/>
    <x v="84"/>
  </r>
  <r>
    <x v="107"/>
    <x v="83"/>
    <d v="2025-07-18T00:00:00"/>
    <s v="TBH0013"/>
    <d v="2025-07-18T00:00:00"/>
    <s v="00045104"/>
    <s v="AGMPO000555188 - SÀNH ĐIỆU Annam Gourmet Saigon Center"/>
    <n v="480168"/>
    <n v="0"/>
    <n v="38413"/>
    <n v="518581"/>
    <s v="Bán hàng"/>
    <d v="2025-09-11T00:00:00"/>
    <s v="BC2509/0022"/>
    <n v="0"/>
    <n v="518581"/>
    <n v="518581"/>
    <n v="0"/>
    <d v="2025-07-18T00:00:00"/>
    <m/>
    <d v="2025-07-18T00:00:00"/>
    <n v="0"/>
    <m/>
    <s v=""/>
    <s v="Đã thanh toán"/>
    <d v="2025-07-18T00:00:00"/>
    <d v="2025-09-11T00:00:00"/>
    <m/>
    <m/>
    <x v="85"/>
    <x v="84"/>
  </r>
  <r>
    <x v="107"/>
    <x v="83"/>
    <d v="2025-07-22T00:00:00"/>
    <s v="TBH0157"/>
    <d v="2025-07-22T00:00:00"/>
    <s v="00045709"/>
    <s v="AGMPO000559268 - SÀNH ĐIỆU Annam Gourmet Q2 Terrace"/>
    <n v="423112"/>
    <n v="0"/>
    <n v="33849"/>
    <n v="456961"/>
    <s v="Bán hàng"/>
    <d v="2025-09-11T00:00:00"/>
    <s v="BC2509/0022"/>
    <n v="0"/>
    <n v="456961"/>
    <n v="456961"/>
    <n v="0"/>
    <d v="2025-07-22T00:00:00"/>
    <m/>
    <d v="2025-07-22T00:00:00"/>
    <n v="0"/>
    <m/>
    <s v=""/>
    <s v="Đã thanh toán"/>
    <d v="2025-07-22T00:00:00"/>
    <d v="2025-09-11T00:00:00"/>
    <m/>
    <m/>
    <x v="85"/>
    <x v="84"/>
  </r>
  <r>
    <x v="107"/>
    <x v="83"/>
    <d v="2025-07-22T00:00:00"/>
    <s v="TBH0158"/>
    <d v="2025-07-22T00:00:00"/>
    <s v="00045710"/>
    <s v="AGMPO000558410 - SÀNH ĐIỆU Annam Gourmet Estella"/>
    <n v="679077"/>
    <n v="0"/>
    <n v="54326"/>
    <n v="733403"/>
    <s v="Bán hàng"/>
    <d v="2025-09-11T00:00:00"/>
    <s v="BC2509/0022"/>
    <n v="0"/>
    <n v="733403"/>
    <n v="733403"/>
    <n v="0"/>
    <d v="2025-07-22T00:00:00"/>
    <m/>
    <d v="2025-07-22T00:00:00"/>
    <n v="0"/>
    <m/>
    <s v=""/>
    <s v="Đã thanh toán"/>
    <d v="2025-07-22T00:00:00"/>
    <d v="2025-09-11T00:00:00"/>
    <m/>
    <m/>
    <x v="85"/>
    <x v="84"/>
  </r>
  <r>
    <x v="107"/>
    <x v="83"/>
    <d v="2025-07-23T00:00:00"/>
    <s v="TBH0240"/>
    <d v="2025-07-23T00:00:00"/>
    <s v="00045839"/>
    <s v="AGMPO000560017 - SÀNH ĐIỆU Annam Gourmet Ascentia"/>
    <n v="734310"/>
    <n v="0"/>
    <n v="58745"/>
    <n v="793055"/>
    <s v="Bán hàng"/>
    <d v="2025-09-11T00:00:00"/>
    <s v="BC2509/0022"/>
    <n v="0"/>
    <n v="793055"/>
    <n v="793055"/>
    <n v="0"/>
    <d v="2025-07-23T00:00:00"/>
    <m/>
    <d v="2025-07-23T00:00:00"/>
    <n v="0"/>
    <m/>
    <s v=""/>
    <s v="Đã thanh toán"/>
    <d v="2025-07-23T00:00:00"/>
    <d v="2025-09-11T00:00:00"/>
    <m/>
    <m/>
    <x v="85"/>
    <x v="84"/>
  </r>
  <r>
    <x v="107"/>
    <x v="83"/>
    <d v="2025-07-30T00:00:00"/>
    <s v="BH2354437"/>
    <d v="2025-07-30T00:00:00"/>
    <s v="00001262"/>
    <s v="Hàng trả"/>
    <m/>
    <n v="0"/>
    <n v="0"/>
    <n v="296096"/>
    <s v="Hàng trả"/>
    <d v="2025-09-11T00:00:00"/>
    <s v="BC2509/0022"/>
    <n v="0"/>
    <n v="-296096"/>
    <n v="-296096"/>
    <n v="0"/>
    <d v="2025-07-30T00:00:00"/>
    <m/>
    <d v="2025-07-30T00:00:00"/>
    <n v="0"/>
    <m/>
    <s v=""/>
    <s v="Đã thanh toán"/>
    <d v="2025-07-30T00:00:00"/>
    <d v="2025-09-11T00:00:00"/>
    <m/>
    <m/>
    <x v="85"/>
    <x v="84"/>
  </r>
  <r>
    <x v="107"/>
    <x v="83"/>
    <d v="2025-07-31T00:00:00"/>
    <s v="BH2354444"/>
    <d v="2025-07-31T00:00:00"/>
    <s v="00047820"/>
    <s v="AGMPO000565943 - SÀNH ĐIỆU Annam Gourmet Ascentia"/>
    <n v="471208"/>
    <n v="0"/>
    <n v="37697"/>
    <n v="508905"/>
    <s v="Bán hàng"/>
    <d v="2025-09-11T00:00:00"/>
    <s v="BC2509/0022"/>
    <n v="0"/>
    <n v="508905"/>
    <n v="508905"/>
    <n v="0"/>
    <d v="2025-07-31T00:00:00"/>
    <m/>
    <d v="2025-07-31T00:00:00"/>
    <n v="0"/>
    <m/>
    <s v=""/>
    <s v="Đã thanh toán"/>
    <d v="2025-07-31T00:00:00"/>
    <d v="2025-09-11T00:00:00"/>
    <m/>
    <m/>
    <x v="85"/>
    <x v="84"/>
  </r>
  <r>
    <x v="107"/>
    <x v="83"/>
    <d v="2025-08-06T00:00:00"/>
    <s v="BH2354796"/>
    <d v="2025-08-06T00:00:00"/>
    <s v="00049332"/>
    <s v="AGMPO000570848 - SÀNH ĐIỆU Annam Gourmet Hai Bà Trưng"/>
    <n v="533940"/>
    <n v="0"/>
    <n v="42715"/>
    <n v="576655"/>
    <s v="Bán hàng"/>
    <d v="2025-10-15T00:00:00"/>
    <s v="BC2510/0014"/>
    <n v="0"/>
    <n v="576655"/>
    <n v="576655"/>
    <n v="0"/>
    <d v="2025-08-06T00:00:00"/>
    <m/>
    <d v="2025-08-06T00:00:00"/>
    <n v="0"/>
    <m/>
    <s v=""/>
    <s v="Đã thanh toán"/>
    <d v="2025-08-06T00:00:00"/>
    <d v="2025-10-15T00:00:00"/>
    <m/>
    <m/>
    <x v="85"/>
    <x v="84"/>
  </r>
  <r>
    <x v="107"/>
    <x v="83"/>
    <d v="2025-08-06T00:00:00"/>
    <s v="BH2354802"/>
    <d v="2025-08-06T00:00:00"/>
    <s v="00049342"/>
    <s v="AGMPO000569152 - SÀNH ĐIỆU Annam Gourmet Nguyễn Văn Trỗi"/>
    <n v="946228"/>
    <n v="0"/>
    <n v="75698"/>
    <n v="1021926"/>
    <s v="Bán hàng"/>
    <d v="2025-10-15T00:00:00"/>
    <s v="BC2510/0014"/>
    <n v="0"/>
    <n v="1021926"/>
    <n v="1021926"/>
    <n v="0"/>
    <d v="2025-08-06T00:00:00"/>
    <m/>
    <d v="2025-08-06T00:00:00"/>
    <n v="0"/>
    <m/>
    <s v=""/>
    <s v="Đã thanh toán"/>
    <d v="2025-08-06T00:00:00"/>
    <d v="2025-10-15T00:00:00"/>
    <m/>
    <m/>
    <x v="85"/>
    <x v="84"/>
  </r>
  <r>
    <x v="107"/>
    <x v="83"/>
    <d v="2025-08-07T00:00:00"/>
    <s v="BH2354847"/>
    <d v="2025-08-07T00:00:00"/>
    <s v="00049416"/>
    <s v="AGMPO000570731 - SÀNH ĐIỆU Annam Gourmet An Phú"/>
    <n v="895913"/>
    <n v="0"/>
    <n v="71673"/>
    <n v="967586"/>
    <s v="Bán hàng"/>
    <d v="2025-10-15T00:00:00"/>
    <s v="BC2510/0014"/>
    <n v="0"/>
    <n v="967586"/>
    <n v="967586"/>
    <n v="0"/>
    <d v="2025-08-07T00:00:00"/>
    <m/>
    <d v="2025-08-07T00:00:00"/>
    <n v="0"/>
    <m/>
    <s v=""/>
    <s v="Đã thanh toán"/>
    <d v="2025-08-07T00:00:00"/>
    <d v="2025-10-15T00:00:00"/>
    <m/>
    <m/>
    <x v="85"/>
    <x v="84"/>
  </r>
  <r>
    <x v="107"/>
    <x v="83"/>
    <d v="2025-08-12T00:00:00"/>
    <s v="BH2355210"/>
    <d v="2025-08-12T00:00:00"/>
    <s v="00050867"/>
    <s v="AGMPO000574687 - SÀNH ĐIỆU Annam Gourmet Ascentia"/>
    <n v="740084"/>
    <n v="0"/>
    <n v="59207"/>
    <n v="799291"/>
    <s v="Bán hàng"/>
    <d v="2025-10-15T00:00:00"/>
    <s v="BC2510/0014"/>
    <n v="0"/>
    <n v="799291"/>
    <n v="799291"/>
    <n v="0"/>
    <d v="2025-08-12T00:00:00"/>
    <m/>
    <d v="2025-08-12T00:00:00"/>
    <n v="0"/>
    <m/>
    <s v=""/>
    <s v="Đã thanh toán"/>
    <d v="2025-08-12T00:00:00"/>
    <d v="2025-10-15T00:00:00"/>
    <m/>
    <m/>
    <x v="85"/>
    <x v="84"/>
  </r>
  <r>
    <x v="107"/>
    <x v="83"/>
    <d v="2025-08-18T00:00:00"/>
    <s v="MDV/PVH/00040"/>
    <d v="2025-08-18T00:00:00"/>
    <s v="2307"/>
    <s v="Phí trưng bày Quý 2/2025"/>
    <n v="0"/>
    <n v="680004"/>
    <n v="-54400"/>
    <n v="680004"/>
    <s v="Giảm công nợ"/>
    <d v="2025-08-24T00:00:00"/>
    <s v="BC2508/0038"/>
    <n v="0"/>
    <n v="-680004"/>
    <n v="-680004"/>
    <n v="0"/>
    <d v="2025-08-18T00:00:00"/>
    <m/>
    <d v="2025-08-18T00:00:00"/>
    <n v="0"/>
    <m/>
    <s v=""/>
    <s v="Đã thanh toán"/>
    <d v="2025-08-18T00:00:00"/>
    <d v="2025-08-24T00:00:00"/>
    <m/>
    <m/>
    <x v="85"/>
    <x v="84"/>
  </r>
  <r>
    <x v="107"/>
    <x v="83"/>
    <d v="2025-08-20T00:00:00"/>
    <s v="BH2355897"/>
    <d v="2025-08-20T00:00:00"/>
    <s v="00052596"/>
    <s v="AGMPO000576904 - SÀNH ĐIỆU Annam Gourmet Phú Mỹ Hưng"/>
    <n v="387078"/>
    <n v="0"/>
    <n v="30966"/>
    <n v="418044"/>
    <s v="Bán hàng"/>
    <d v="2025-10-15T00:00:00"/>
    <s v="BC2510/0014"/>
    <n v="0"/>
    <n v="418044"/>
    <n v="418044"/>
    <n v="0"/>
    <d v="2025-08-20T00:00:00"/>
    <m/>
    <d v="2025-08-20T00:00:00"/>
    <n v="0"/>
    <m/>
    <s v=""/>
    <s v="Đã thanh toán"/>
    <d v="2025-08-20T00:00:00"/>
    <d v="2025-10-15T00:00:00"/>
    <m/>
    <m/>
    <x v="85"/>
    <x v="84"/>
  </r>
  <r>
    <x v="107"/>
    <x v="83"/>
    <d v="2025-08-20T00:00:00"/>
    <s v="NVK2407/0002"/>
    <m/>
    <m/>
    <s v="Điều chỉnh giảm tiền hàng, tiền thuế của doanh số kỳ quý 02/2025 do chiết khấu thương mại kèm bảng kê doanh số 02-2025/BKHD/NT-SD ngày 20/08/2025"/>
    <m/>
    <n v="1445008"/>
    <m/>
    <n v="1445008"/>
    <s v="Giảm công nợ"/>
    <d v="2025-08-24T00:00:00"/>
    <s v="BC2508/0038"/>
    <n v="0"/>
    <n v="-1445008"/>
    <n v="-1445008"/>
    <n v="0"/>
    <d v="2025-08-20T00:00:00"/>
    <m/>
    <d v="2025-08-20T00:00:00"/>
    <n v="0"/>
    <m/>
    <s v=""/>
    <s v="Đã thanh toán"/>
    <d v="2025-08-20T00:00:00"/>
    <d v="2025-08-24T00:00:00"/>
    <m/>
    <m/>
    <x v="85"/>
    <x v="84"/>
  </r>
  <r>
    <x v="107"/>
    <x v="83"/>
    <d v="2025-08-23T00:00:00"/>
    <s v="BH2356349"/>
    <d v="2025-08-23T00:00:00"/>
    <s v="00054192"/>
    <s v="AGMPO000581338 - SÀNH ĐIỆU Annam Gourmet Estella"/>
    <n v="1431676"/>
    <n v="0"/>
    <n v="114534"/>
    <n v="1546210"/>
    <s v="Bán hàng"/>
    <d v="2025-10-15T00:00:00"/>
    <s v="BC2510/0014"/>
    <n v="0"/>
    <n v="1546210"/>
    <n v="1546210"/>
    <n v="0"/>
    <d v="2025-08-23T00:00:00"/>
    <m/>
    <d v="2025-08-23T00:00:00"/>
    <n v="0"/>
    <m/>
    <s v=""/>
    <s v="Đã thanh toán"/>
    <d v="2025-08-23T00:00:00"/>
    <d v="2025-10-15T00:00:00"/>
    <m/>
    <m/>
    <x v="85"/>
    <x v="84"/>
  </r>
  <r>
    <x v="107"/>
    <x v="83"/>
    <d v="2025-08-28T00:00:00"/>
    <s v="BH2356734"/>
    <d v="2025-08-28T00:00:00"/>
    <s v="00055189"/>
    <s v="AGMPO000588876 - SÀNH ĐIỆU Annam Gourmet Phú Mỹ Hưng"/>
    <n v="3547800"/>
    <n v="0"/>
    <n v="283824"/>
    <n v="3831624"/>
    <s v="Bán hàng"/>
    <d v="2025-10-15T00:00:00"/>
    <s v="BC2510/0014"/>
    <n v="0"/>
    <n v="3831624"/>
    <n v="3831624"/>
    <n v="0"/>
    <d v="2025-08-28T00:00:00"/>
    <m/>
    <d v="2025-08-28T00:00:00"/>
    <n v="0"/>
    <m/>
    <s v=""/>
    <s v="Đã thanh toán"/>
    <d v="2025-08-28T00:00:00"/>
    <d v="2025-10-15T00:00:00"/>
    <m/>
    <m/>
    <x v="85"/>
    <x v="84"/>
  </r>
  <r>
    <x v="107"/>
    <x v="83"/>
    <d v="2025-08-29T00:00:00"/>
    <s v="BH2357065"/>
    <d v="2025-08-29T00:00:00"/>
    <s v="00055816"/>
    <s v="AGMPO000590758 - SÀNH ĐIỆU Annam Gourmet Hai Bà Trưng"/>
    <n v="736397"/>
    <n v="0"/>
    <n v="58912"/>
    <n v="795309"/>
    <s v="Bán hàng"/>
    <d v="2025-10-15T00:00:00"/>
    <s v="BC2510/0014"/>
    <n v="0"/>
    <n v="795309"/>
    <n v="795309"/>
    <n v="0"/>
    <d v="2025-08-29T00:00:00"/>
    <m/>
    <d v="2025-08-29T00:00:00"/>
    <n v="0"/>
    <m/>
    <s v=""/>
    <s v="Đã thanh toán"/>
    <d v="2025-08-29T00:00:00"/>
    <d v="2025-10-15T00:00:00"/>
    <m/>
    <m/>
    <x v="85"/>
    <x v="84"/>
  </r>
  <r>
    <x v="107"/>
    <x v="83"/>
    <d v="2025-08-30T00:00:00"/>
    <s v="BH2357092"/>
    <d v="2025-08-30T00:00:00"/>
    <s v="00056299"/>
    <s v="AGMPO000590212 - SÀNH ĐIỆU Annam Gourmet An Phú"/>
    <n v="933672"/>
    <n v="0"/>
    <n v="74694"/>
    <n v="1008366"/>
    <s v="Bán hàng"/>
    <d v="2025-10-15T00:00:00"/>
    <s v="BC2510/0014"/>
    <n v="0"/>
    <n v="1008366"/>
    <n v="1008366"/>
    <n v="0"/>
    <d v="2025-08-30T00:00:00"/>
    <m/>
    <d v="2025-08-30T00:00:00"/>
    <n v="0"/>
    <m/>
    <s v=""/>
    <s v="Đã thanh toán"/>
    <d v="2025-08-30T00:00:00"/>
    <d v="2025-10-15T00:00:00"/>
    <m/>
    <m/>
    <x v="85"/>
    <x v="84"/>
  </r>
  <r>
    <x v="107"/>
    <x v="83"/>
    <d v="2025-09-03T00:00:00"/>
    <s v="BH2357219"/>
    <d v="2025-09-03T00:00:00"/>
    <s v="00056435"/>
    <s v="AGMPO000592887 - SÀNH ĐIỆU Annam Gourmet Ascentia"/>
    <n v="985225"/>
    <n v="0"/>
    <n v="78818"/>
    <n v="1064043"/>
    <s v="Bán hàng"/>
    <d v="2025-10-15T00:00:00"/>
    <s v="BC2510/0014"/>
    <n v="0"/>
    <n v="1064043"/>
    <n v="1064043"/>
    <n v="0"/>
    <d v="2025-09-03T00:00:00"/>
    <m/>
    <d v="2025-09-03T00:00:00"/>
    <n v="0"/>
    <m/>
    <s v=""/>
    <s v="Đã thanh toán"/>
    <d v="2025-09-03T00:00:00"/>
    <d v="2025-10-15T00:00:00"/>
    <m/>
    <m/>
    <x v="85"/>
    <x v="84"/>
  </r>
  <r>
    <x v="107"/>
    <x v="83"/>
    <d v="2025-09-12T00:00:00"/>
    <s v="BH2358121"/>
    <d v="2025-09-12T00:00:00"/>
    <s v="00058969"/>
    <s v="AGMPO000597471 - SÀNH ĐIỆU Annam Gourmet Estella"/>
    <n v="1297370"/>
    <n v="0"/>
    <n v="103790"/>
    <n v="1401160"/>
    <s v="Bán hàng"/>
    <d v="2025-11-17T00:00:00"/>
    <m/>
    <n v="0"/>
    <n v="1401160"/>
    <n v="1401160"/>
    <n v="0"/>
    <d v="2025-09-12T00:00:00"/>
    <m/>
    <d v="2025-09-12T00:00:00"/>
    <n v="0"/>
    <m/>
    <s v=""/>
    <s v="Đã thanh toán"/>
    <d v="2025-09-12T00:00:00"/>
    <d v="2025-11-17T00:00:00"/>
    <m/>
    <m/>
    <x v="85"/>
    <x v="84"/>
  </r>
  <r>
    <x v="107"/>
    <x v="83"/>
    <d v="2025-09-15T00:00:00"/>
    <s v="BH2358467"/>
    <d v="2025-09-15T00:00:00"/>
    <s v="00059484"/>
    <s v="AGMPO000601275 - SÀNH ĐIỆU Annam Gourmet Hai Bà Trưng"/>
    <n v="533940"/>
    <n v="0"/>
    <n v="42715"/>
    <n v="576655"/>
    <s v="Bán hàng"/>
    <d v="2025-11-17T00:00:00"/>
    <m/>
    <n v="0"/>
    <n v="576655"/>
    <n v="576655"/>
    <n v="0"/>
    <d v="2025-09-15T00:00:00"/>
    <m/>
    <d v="2025-09-15T00:00:00"/>
    <n v="0"/>
    <m/>
    <s v=""/>
    <s v="Đã thanh toán"/>
    <d v="2025-09-15T00:00:00"/>
    <d v="2025-11-17T00:00:00"/>
    <m/>
    <m/>
    <x v="85"/>
    <x v="84"/>
  </r>
  <r>
    <x v="107"/>
    <x v="83"/>
    <d v="2025-09-20T00:00:00"/>
    <s v="BH2359131"/>
    <d v="2025-09-20T00:00:00"/>
    <s v="00061195"/>
    <s v="AGMPO000606760 - SÀNH ĐIỆU Annam Gourmet Ascentia"/>
    <n v="751006"/>
    <n v="0"/>
    <n v="60080"/>
    <n v="811086"/>
    <s v="Bán hàng"/>
    <d v="2025-11-17T00:00:00"/>
    <m/>
    <n v="0"/>
    <n v="811086"/>
    <n v="811086"/>
    <n v="0"/>
    <d v="2025-09-20T00:00:00"/>
    <m/>
    <d v="2025-09-20T00:00:00"/>
    <n v="0"/>
    <m/>
    <s v=""/>
    <s v="Đã thanh toán"/>
    <d v="2025-09-20T00:00:00"/>
    <d v="2025-11-17T00:00:00"/>
    <m/>
    <m/>
    <x v="85"/>
    <x v="84"/>
  </r>
  <r>
    <x v="107"/>
    <x v="83"/>
    <d v="2025-09-25T00:00:00"/>
    <s v="BH20251119"/>
    <d v="2025-09-25T00:00:00"/>
    <s v="00061463"/>
    <s v="AGMPO000610062 - SÀNH ĐIỆU Annam Gourmet Q2 Terrace"/>
    <n v="878209"/>
    <n v="0"/>
    <n v="70257"/>
    <n v="948466"/>
    <s v="Bán hàng"/>
    <d v="2025-11-17T00:00:00"/>
    <m/>
    <n v="0"/>
    <n v="948466"/>
    <n v="948466"/>
    <n v="0"/>
    <d v="2025-09-25T00:00:00"/>
    <m/>
    <d v="2025-09-25T00:00:00"/>
    <n v="0"/>
    <m/>
    <s v=""/>
    <s v="Đã thanh toán"/>
    <d v="2025-09-25T00:00:00"/>
    <d v="2025-11-17T00:00:00"/>
    <m/>
    <m/>
    <x v="85"/>
    <x v="84"/>
  </r>
  <r>
    <x v="107"/>
    <x v="83"/>
    <d v="2025-09-26T00:00:00"/>
    <s v="BH20250510"/>
    <d v="2025-09-26T00:00:00"/>
    <s v="00062766"/>
    <s v="AGMPO000610933 - SÀNH ĐIỆU Annam Gourmet Estella"/>
    <n v="1159245"/>
    <n v="0"/>
    <n v="92740"/>
    <n v="1251985"/>
    <s v="Bán hàng"/>
    <d v="2025-11-17T00:00:00"/>
    <m/>
    <n v="0"/>
    <n v="1251985"/>
    <n v="1251985"/>
    <n v="0"/>
    <d v="2025-09-26T00:00:00"/>
    <m/>
    <d v="2025-09-26T00:00:00"/>
    <n v="0"/>
    <m/>
    <s v=""/>
    <s v="Đã thanh toán"/>
    <d v="2025-09-26T00:00:00"/>
    <d v="2025-11-17T00:00:00"/>
    <m/>
    <m/>
    <x v="85"/>
    <x v="84"/>
  </r>
  <r>
    <x v="107"/>
    <x v="83"/>
    <d v="2025-10-03T00:00:00"/>
    <s v="BH/207/2025328"/>
    <d v="2025-10-03T00:00:00"/>
    <s v="00064749"/>
    <s v="AGMPO000611948 - SÀNH ĐIỆU Annam Gourmet Saigon Center"/>
    <n v="537627"/>
    <n v="0"/>
    <n v="43010"/>
    <n v="580637"/>
    <s v="Bán hàng"/>
    <m/>
    <m/>
    <n v="0"/>
    <n v="580637"/>
    <n v="0"/>
    <n v="580637"/>
    <d v="2025-10-03T00:00:00"/>
    <m/>
    <d v="2025-10-03T00:00:00"/>
    <n v="0"/>
    <m/>
    <s v=""/>
    <s v=""/>
    <d v="2025-10-03T00:00:00"/>
    <d v="1899-12-30T00:00:00"/>
    <m/>
    <m/>
    <x v="85"/>
    <x v="84"/>
  </r>
  <r>
    <x v="107"/>
    <x v="83"/>
    <d v="2025-10-06T00:00:00"/>
    <s v="BH/207/2025621"/>
    <d v="2025-10-06T00:00:00"/>
    <s v="00065498"/>
    <s v="AGMPO000618391 - SÀNH ĐIỆU Annam Gourmet Nguyễn Văn Trỗi"/>
    <n v="1544730"/>
    <n v="0"/>
    <n v="123578"/>
    <n v="1668308"/>
    <s v="Bán hàng"/>
    <m/>
    <m/>
    <n v="0"/>
    <n v="1668308"/>
    <n v="0"/>
    <n v="1668308"/>
    <d v="2025-10-06T00:00:00"/>
    <m/>
    <d v="2025-10-06T00:00:00"/>
    <n v="0"/>
    <m/>
    <s v=""/>
    <s v=""/>
    <d v="2025-10-06T00:00:00"/>
    <d v="1899-12-30T00:00:00"/>
    <m/>
    <m/>
    <x v="85"/>
    <x v="84"/>
  </r>
  <r>
    <x v="107"/>
    <x v="83"/>
    <d v="2025-10-08T00:00:00"/>
    <s v="BH/207/2025760"/>
    <d v="2025-10-08T00:00:00"/>
    <s v="00065653"/>
    <s v="AGMPO000620517 - SÀNH ĐIỆU Annam Gourmet An Phú"/>
    <n v="971167"/>
    <n v="0"/>
    <n v="77693"/>
    <n v="1048860"/>
    <s v="Bán hàng"/>
    <m/>
    <m/>
    <n v="0"/>
    <n v="1048860"/>
    <n v="0"/>
    <n v="1048860"/>
    <d v="2025-10-08T00:00:00"/>
    <m/>
    <d v="2025-10-08T00:00:00"/>
    <n v="0"/>
    <m/>
    <s v=""/>
    <s v=""/>
    <d v="2025-10-08T00:00:00"/>
    <d v="1899-12-30T00:00:00"/>
    <m/>
    <m/>
    <x v="85"/>
    <x v="84"/>
  </r>
  <r>
    <x v="107"/>
    <x v="83"/>
    <d v="2025-10-09T00:00:00"/>
    <s v="BH/207/2025824"/>
    <d v="2025-10-09T00:00:00"/>
    <s v="00065741"/>
    <s v="AGMPO000622015 - SÀNH ĐIỆU Annam Gourmet Hai Bà Trưng"/>
    <n v="625207"/>
    <n v="0"/>
    <n v="50017"/>
    <n v="675224"/>
    <s v="Bán hàng"/>
    <m/>
    <m/>
    <n v="0"/>
    <n v="675224"/>
    <n v="0"/>
    <n v="675224"/>
    <d v="2025-10-09T00:00:00"/>
    <m/>
    <d v="2025-10-09T00:00:00"/>
    <n v="0"/>
    <m/>
    <s v=""/>
    <s v=""/>
    <d v="2025-10-09T00:00:00"/>
    <d v="1899-12-30T00:00:00"/>
    <m/>
    <m/>
    <x v="85"/>
    <x v="84"/>
  </r>
  <r>
    <x v="107"/>
    <x v="83"/>
    <d v="2025-10-13T00:00:00"/>
    <s v="BH/207/20251422"/>
    <d v="2025-10-13T00:00:00"/>
    <s v="00067039"/>
    <s v="AGMPO000624045 - SÀNH ĐIỆU Annam Gourmet Estella"/>
    <n v="1014115"/>
    <n v="0"/>
    <n v="81129"/>
    <n v="1095244"/>
    <s v="Bán hàng"/>
    <m/>
    <m/>
    <n v="0"/>
    <n v="1095244"/>
    <n v="0"/>
    <n v="1095244"/>
    <d v="2025-10-13T00:00:00"/>
    <m/>
    <d v="2025-10-13T00:00:00"/>
    <n v="0"/>
    <m/>
    <s v=""/>
    <s v=""/>
    <d v="2025-10-13T00:00:00"/>
    <d v="1899-12-30T00:00:00"/>
    <m/>
    <m/>
    <x v="85"/>
    <x v="84"/>
  </r>
  <r>
    <x v="107"/>
    <x v="83"/>
    <d v="2025-10-17T00:00:00"/>
    <s v="BH2359308"/>
    <d v="2025-10-17T00:00:00"/>
    <s v="00068519"/>
    <s v="AGMPO000628955 - SÀNH ĐIỆU Annam Gourmet Nguyễn Văn Trỗi"/>
    <n v="957414"/>
    <n v="0"/>
    <n v="76593"/>
    <n v="1034007"/>
    <s v="Bán hàng"/>
    <m/>
    <m/>
    <n v="0"/>
    <n v="1034007"/>
    <n v="0"/>
    <n v="1034007"/>
    <d v="2025-10-17T00:00:00"/>
    <m/>
    <d v="2025-10-17T00:00:00"/>
    <n v="0"/>
    <m/>
    <s v=""/>
    <s v=""/>
    <d v="2025-10-17T00:00:00"/>
    <d v="1899-12-30T00:00:00"/>
    <m/>
    <m/>
    <x v="85"/>
    <x v="84"/>
  </r>
  <r>
    <x v="107"/>
    <x v="83"/>
    <d v="2025-10-22T00:00:00"/>
    <s v="BH2370596"/>
    <d v="2025-10-22T00:00:00"/>
    <s v="00069200"/>
    <s v="AGMPO000633481 - SÀNH ĐIỆU Annam Gourmet An Phú"/>
    <n v="800695"/>
    <n v="0"/>
    <n v="64056"/>
    <n v="864751"/>
    <s v="Bán hàng"/>
    <m/>
    <m/>
    <n v="0"/>
    <n v="864751"/>
    <n v="0"/>
    <n v="864751"/>
    <d v="2025-10-22T00:00:00"/>
    <m/>
    <d v="2025-10-22T00:00:00"/>
    <n v="0"/>
    <m/>
    <s v=""/>
    <s v=""/>
    <d v="2025-10-22T00:00:00"/>
    <d v="1899-12-30T00:00:00"/>
    <m/>
    <m/>
    <x v="85"/>
    <x v="84"/>
  </r>
  <r>
    <x v="107"/>
    <x v="83"/>
    <d v="2025-10-22T00:00:00"/>
    <s v="BH2370608"/>
    <d v="2025-10-22T00:00:00"/>
    <s v="00069228"/>
    <s v="AGMPO000632951 - SÀNH ĐIỆU Annam Gourmet Phú Mỹ Hưng"/>
    <n v="594822"/>
    <n v="0"/>
    <n v="47586"/>
    <n v="642408"/>
    <s v="Bán hàng"/>
    <m/>
    <m/>
    <n v="0"/>
    <n v="642408"/>
    <n v="0"/>
    <n v="642408"/>
    <d v="2025-10-22T00:00:00"/>
    <m/>
    <d v="2025-10-22T00:00:00"/>
    <n v="0"/>
    <m/>
    <s v=""/>
    <s v=""/>
    <d v="2025-10-22T00:00:00"/>
    <d v="1899-12-30T00:00:00"/>
    <m/>
    <m/>
    <x v="85"/>
    <x v="84"/>
  </r>
  <r>
    <x v="107"/>
    <x v="83"/>
    <d v="2025-10-24T00:00:00"/>
    <s v="BH2370836"/>
    <d v="2025-10-24T00:00:00"/>
    <s v="00070439"/>
    <s v="AGMPO000634618 - SÀNH ĐIỆU Annam Gourmet Ascentia"/>
    <n v="1318399"/>
    <n v="0"/>
    <n v="105472"/>
    <n v="1423871"/>
    <s v="Bán hàng"/>
    <m/>
    <m/>
    <n v="0"/>
    <n v="1423871"/>
    <n v="0"/>
    <n v="1423871"/>
    <d v="2025-10-24T00:00:00"/>
    <m/>
    <d v="2025-10-24T00:00:00"/>
    <n v="0"/>
    <m/>
    <s v=""/>
    <s v=""/>
    <d v="2025-10-24T00:00:00"/>
    <d v="1899-12-30T00:00:00"/>
    <m/>
    <m/>
    <x v="85"/>
    <x v="84"/>
  </r>
  <r>
    <x v="107"/>
    <x v="83"/>
    <d v="2025-10-31T00:00:00"/>
    <s v="BH2372539"/>
    <d v="2025-10-31T00:00:00"/>
    <s v="00072369"/>
    <s v="AGMPO000641318 - SÀNH ĐIỆU Annam Gourmet Saigon Center"/>
    <n v="537627"/>
    <n v="0"/>
    <n v="43010"/>
    <n v="580637"/>
    <s v="Bán hàng"/>
    <m/>
    <m/>
    <n v="0"/>
    <n v="580637"/>
    <n v="0"/>
    <n v="580637"/>
    <d v="2025-10-31T00:00:00"/>
    <m/>
    <d v="2025-10-31T00:00:00"/>
    <n v="0"/>
    <m/>
    <s v=""/>
    <s v=""/>
    <d v="2025-10-31T00:00:00"/>
    <d v="1899-12-30T00:00:00"/>
    <m/>
    <m/>
    <x v="85"/>
    <x v="84"/>
  </r>
  <r>
    <x v="107"/>
    <x v="83"/>
    <d v="2025-11-01T00:00:00"/>
    <s v="BH2373339"/>
    <d v="2025-11-01T00:00:00"/>
    <s v="00072919"/>
    <s v="AGMPO000641021 - SÀNH ĐIỆU Annam Gourmet Estella"/>
    <m/>
    <n v="0"/>
    <m/>
    <n v="1161274"/>
    <s v="Bán hàng"/>
    <m/>
    <m/>
    <n v="0"/>
    <n v="1161274"/>
    <n v="0"/>
    <n v="1161274"/>
    <d v="2025-11-01T00:00:00"/>
    <m/>
    <d v="2025-11-01T00:00:00"/>
    <n v="0"/>
    <m/>
    <s v=""/>
    <s v=""/>
    <d v="2025-11-01T00:00:00"/>
    <d v="1899-12-30T00:00:00"/>
    <m/>
    <m/>
    <x v="85"/>
    <x v="84"/>
  </r>
  <r>
    <x v="107"/>
    <x v="83"/>
    <d v="2025-11-10T00:00:00"/>
    <s v="MDV/PVH/00234"/>
    <m/>
    <n v="2893"/>
    <s v="Phí trưng bày Quý 3/2025"/>
    <m/>
    <n v="0"/>
    <m/>
    <n v="488018"/>
    <s v="Giảm công nợ"/>
    <d v="2025-11-17T00:00:00"/>
    <m/>
    <n v="0"/>
    <n v="-488018"/>
    <n v="-488018"/>
    <n v="0"/>
    <d v="2025-11-10T00:00:00"/>
    <m/>
    <d v="2025-11-10T00:00:00"/>
    <n v="0"/>
    <m/>
    <s v=""/>
    <s v="Đã thanh toán"/>
    <d v="2025-11-10T00:00:00"/>
    <d v="2025-11-17T00:00:00"/>
    <m/>
    <m/>
    <x v="85"/>
    <x v="84"/>
  </r>
  <r>
    <x v="107"/>
    <x v="83"/>
    <d v="2025-09-30T00:00:00"/>
    <m/>
    <m/>
    <s v="00072369"/>
    <s v="Hàng trả"/>
    <m/>
    <n v="0"/>
    <m/>
    <n v="1170629"/>
    <s v="Hàng trả"/>
    <d v="2025-11-17T00:00:00"/>
    <m/>
    <n v="0"/>
    <n v="-1170629"/>
    <n v="-1170629"/>
    <n v="0"/>
    <d v="2025-09-30T00:00:00"/>
    <m/>
    <d v="2025-09-30T00:00:00"/>
    <n v="0"/>
    <m/>
    <s v=""/>
    <s v="Đã thanh toán"/>
    <d v="2025-09-30T00:00:00"/>
    <d v="2025-11-17T00:00:00"/>
    <m/>
    <m/>
    <x v="85"/>
    <x v="84"/>
  </r>
  <r>
    <x v="107"/>
    <x v="83"/>
    <d v="2025-10-31T00:00:00"/>
    <m/>
    <m/>
    <m/>
    <s v="CKTM tạm tính quý 3"/>
    <m/>
    <n v="0"/>
    <m/>
    <n v="1037039"/>
    <s v="Giảm công nợ"/>
    <d v="2025-11-17T00:00:00"/>
    <m/>
    <n v="0"/>
    <n v="-1037039"/>
    <n v="-1037039"/>
    <n v="0"/>
    <d v="2025-10-31T00:00:00"/>
    <m/>
    <d v="2025-10-31T00:00:00"/>
    <n v="0"/>
    <m/>
    <s v=""/>
    <s v="Đã thanh toán"/>
    <d v="2025-10-31T00:00:00"/>
    <d v="2025-11-17T00:00:00"/>
    <m/>
    <m/>
    <x v="85"/>
    <x v="84"/>
  </r>
  <r>
    <x v="108"/>
    <x v="84"/>
    <m/>
    <s v="OPN"/>
    <m/>
    <m/>
    <s v="Số dư đầu kỳ"/>
    <m/>
    <n v="0"/>
    <m/>
    <n v="4106871"/>
    <s v="Tồn đầu kỳ"/>
    <d v="2025-01-23T00:00:00"/>
    <s v="BC2501/0037 + BC2501/0038"/>
    <n v="4106871"/>
    <n v="0"/>
    <n v="4106871"/>
    <n v="0"/>
    <d v="1899-12-30T00:00:00"/>
    <m/>
    <d v="1899-12-30T00:00:00"/>
    <n v="0"/>
    <m/>
    <s v=""/>
    <s v="Đã thanh toán"/>
    <d v="1899-12-30T00:00:00"/>
    <d v="2025-01-23T00:00:00"/>
    <m/>
    <m/>
    <x v="85"/>
    <x v="84"/>
  </r>
  <r>
    <x v="108"/>
    <x v="84"/>
    <d v="2025-01-11T00:00:00"/>
    <s v="BH2319851"/>
    <d v="2025-01-11T00:00:00"/>
    <s v="00003112"/>
    <s v="SÀNH ĐIỆU Long Biên"/>
    <n v="1530046"/>
    <n v="0"/>
    <n v="122404"/>
    <n v="1652450"/>
    <s v="Bán hàng"/>
    <d v="2025-06-24T00:00:00"/>
    <s v="BC2506/0039"/>
    <n v="0"/>
    <n v="1652450"/>
    <n v="1652450"/>
    <n v="0"/>
    <d v="2025-01-11T00:00:00"/>
    <m/>
    <d v="2025-01-11T00:00:00"/>
    <n v="0"/>
    <m/>
    <s v=""/>
    <s v="Đã thanh toán"/>
    <d v="2025-01-11T00:00:00"/>
    <d v="2025-06-24T00:00:00"/>
    <m/>
    <m/>
    <x v="85"/>
    <x v="84"/>
  </r>
  <r>
    <x v="108"/>
    <x v="84"/>
    <d v="2025-02-10T00:00:00"/>
    <s v="BH2320812"/>
    <d v="2025-02-10T00:00:00"/>
    <s v="00008766"/>
    <s v="SÀNH ĐIỆU 51 Xuân Diệu, Tây Hồ, HN"/>
    <n v="1284814"/>
    <n v="0"/>
    <n v="102785"/>
    <n v="1387599"/>
    <s v="Bán hàng"/>
    <d v="2025-06-24T00:00:00"/>
    <s v="BC2506/0039"/>
    <n v="0"/>
    <n v="1387599"/>
    <n v="1387599"/>
    <n v="0"/>
    <d v="2025-02-10T00:00:00"/>
    <m/>
    <d v="2025-02-10T00:00:00"/>
    <n v="0"/>
    <m/>
    <s v=""/>
    <s v="Đã thanh toán"/>
    <d v="2025-02-10T00:00:00"/>
    <d v="2025-06-24T00:00:00"/>
    <m/>
    <m/>
    <x v="85"/>
    <x v="84"/>
  </r>
  <r>
    <x v="108"/>
    <x v="84"/>
    <d v="2025-04-01T00:00:00"/>
    <s v="BH2322200"/>
    <d v="2025-04-01T00:00:00"/>
    <s v="00020644"/>
    <s v="SÀNH ĐIỆU 51 Xuân Diệu, Tây Hồ, HN"/>
    <n v="1082357"/>
    <n v="0"/>
    <n v="86589"/>
    <n v="1168946"/>
    <s v="Bán hàng"/>
    <d v="2025-06-24T00:00:00"/>
    <s v="BC2506/0039"/>
    <n v="0"/>
    <n v="1168946"/>
    <n v="1168946"/>
    <n v="0"/>
    <d v="2025-04-01T00:00:00"/>
    <m/>
    <d v="2025-04-01T00:00:00"/>
    <n v="0"/>
    <m/>
    <s v=""/>
    <s v="Đã thanh toán"/>
    <d v="2025-04-01T00:00:00"/>
    <d v="2025-06-24T00:00:00"/>
    <m/>
    <m/>
    <x v="85"/>
    <x v="84"/>
  </r>
  <r>
    <x v="108"/>
    <x v="84"/>
    <d v="2025-04-02T00:00:00"/>
    <s v="HBTL25011087"/>
    <d v="2025-04-02T00:00:00"/>
    <s v="00024537"/>
    <s v="Hàng trả - Annam Long Biên - sanhdieu9001"/>
    <n v="0"/>
    <n v="0"/>
    <n v="0"/>
    <n v="54198"/>
    <s v="Hàng trả"/>
    <d v="2025-08-15T00:00:00"/>
    <s v="BC2508/0020"/>
    <n v="0"/>
    <n v="-54198"/>
    <n v="-54198"/>
    <n v="0"/>
    <d v="2025-04-02T00:00:00"/>
    <m/>
    <d v="2025-04-02T00:00:00"/>
    <n v="0"/>
    <m/>
    <s v=""/>
    <s v="Đã thanh toán"/>
    <d v="2025-04-02T00:00:00"/>
    <d v="2025-08-15T00:00:00"/>
    <m/>
    <m/>
    <x v="85"/>
    <x v="84"/>
  </r>
  <r>
    <x v="108"/>
    <x v="84"/>
    <d v="2025-04-16T00:00:00"/>
    <m/>
    <d v="2025-04-16T00:00:00"/>
    <s v="00000797"/>
    <s v="Hóa đơn điều chỉnh"/>
    <m/>
    <m/>
    <m/>
    <n v="119943"/>
    <s v="Hàng trả"/>
    <d v="2025-09-29T00:00:00"/>
    <s v="BC2509/0065"/>
    <n v="0"/>
    <n v="-119943"/>
    <n v="-119943"/>
    <n v="0"/>
    <d v="2025-04-16T00:00:00"/>
    <m/>
    <d v="2025-04-16T00:00:00"/>
    <n v="0"/>
    <m/>
    <s v=""/>
    <s v="Đã thanh toán"/>
    <d v="2025-04-16T00:00:00"/>
    <d v="2025-09-29T00:00:00"/>
    <m/>
    <m/>
    <x v="85"/>
    <x v="84"/>
  </r>
  <r>
    <x v="108"/>
    <x v="84"/>
    <d v="2025-05-05T00:00:00"/>
    <s v="BH2323220"/>
    <d v="2025-05-05T00:00:00"/>
    <s v="00028066"/>
    <s v="SÀNH ĐIỆU 51 Xuân Diệu, Tây Hồ, HN"/>
    <n v="367155"/>
    <n v="0"/>
    <n v="29372"/>
    <n v="396527"/>
    <s v="Bán hàng"/>
    <d v="2025-08-15T00:00:00"/>
    <s v="BC2508/0020"/>
    <n v="0"/>
    <n v="396527"/>
    <n v="396527"/>
    <n v="0"/>
    <d v="2025-05-05T00:00:00"/>
    <m/>
    <d v="2025-05-05T00:00:00"/>
    <n v="0"/>
    <m/>
    <s v=""/>
    <s v="Đã thanh toán"/>
    <d v="2025-05-05T00:00:00"/>
    <d v="2025-08-15T00:00:00"/>
    <m/>
    <m/>
    <x v="85"/>
    <x v="84"/>
  </r>
  <r>
    <x v="108"/>
    <x v="84"/>
    <d v="2025-05-19T00:00:00"/>
    <s v="BH2323640"/>
    <d v="2025-05-19T00:00:00"/>
    <s v="00031102"/>
    <s v="SÀNH ĐIỆU 51 Xuân Diệu, Tây Hồ, HN"/>
    <n v="1073258"/>
    <n v="0"/>
    <n v="85861"/>
    <n v="1159119"/>
    <s v="Bán hàng"/>
    <d v="2025-08-15T00:00:00"/>
    <s v="BC2508/0020"/>
    <n v="0"/>
    <n v="1159119"/>
    <n v="1159119"/>
    <n v="0"/>
    <d v="2025-05-19T00:00:00"/>
    <m/>
    <d v="2025-05-19T00:00:00"/>
    <n v="0"/>
    <m/>
    <s v=""/>
    <s v="Đã thanh toán"/>
    <d v="2025-05-19T00:00:00"/>
    <d v="2025-08-15T00:00:00"/>
    <m/>
    <m/>
    <x v="85"/>
    <x v="84"/>
  </r>
  <r>
    <x v="108"/>
    <x v="84"/>
    <d v="2025-07-11T00:00:00"/>
    <s v="BH2325393"/>
    <d v="2025-07-11T00:00:00"/>
    <s v="00043581"/>
    <s v="SÀNH ĐIỆU 51 Xuân Diệu, Tây Hồ, HN"/>
    <n v="200732"/>
    <n v="0"/>
    <n v="16059"/>
    <n v="216791"/>
    <s v="Bán hàng"/>
    <d v="2025-09-29T00:00:00"/>
    <s v="BC2509/0065"/>
    <n v="0"/>
    <n v="216791"/>
    <n v="216791"/>
    <n v="0"/>
    <d v="2025-07-11T00:00:00"/>
    <m/>
    <d v="2025-07-11T00:00:00"/>
    <n v="0"/>
    <m/>
    <s v=""/>
    <s v="Đã thanh toán"/>
    <d v="2025-07-11T00:00:00"/>
    <d v="2025-09-29T00:00:00"/>
    <m/>
    <m/>
    <x v="85"/>
    <x v="84"/>
  </r>
  <r>
    <x v="108"/>
    <x v="84"/>
    <d v="2025-07-25T00:00:00"/>
    <s v="BH2325960"/>
    <d v="2025-07-25T00:00:00"/>
    <s v="00047145"/>
    <s v="SÀNH ĐIỆU 51 Xuân Diệu, Tây Hồ, HN"/>
    <n v="720252"/>
    <n v="0"/>
    <n v="57620"/>
    <n v="777872"/>
    <s v="Bán hàng"/>
    <d v="2025-09-29T00:00:00"/>
    <s v="BC2509/0065"/>
    <n v="0"/>
    <n v="777872"/>
    <n v="777872"/>
    <n v="0"/>
    <d v="2025-07-25T00:00:00"/>
    <m/>
    <d v="2025-07-25T00:00:00"/>
    <n v="0"/>
    <m/>
    <s v=""/>
    <s v="Đã thanh toán"/>
    <d v="2025-07-25T00:00:00"/>
    <d v="2025-09-29T00:00:00"/>
    <m/>
    <m/>
    <x v="85"/>
    <x v="84"/>
  </r>
  <r>
    <x v="108"/>
    <x v="84"/>
    <d v="2025-07-30T00:00:00"/>
    <s v="BH2326071"/>
    <d v="2025-07-24T00:00:00"/>
    <s v="00001249"/>
    <s v="Bán hàng CÔNG TY TNHH PHÂN PHỐI SÀNH ĐIỆU - CHI NHÁNH HÀ NỘI"/>
    <m/>
    <n v="0"/>
    <n v="0"/>
    <n v="348281"/>
    <s v="Giảm công nợ"/>
    <d v="2025-09-29T00:00:00"/>
    <s v="BC2509/0065"/>
    <n v="0"/>
    <n v="-348281"/>
    <n v="-348281"/>
    <n v="0"/>
    <d v="2025-07-24T00:00:00"/>
    <m/>
    <d v="2025-07-24T00:00:00"/>
    <n v="0"/>
    <m/>
    <s v=""/>
    <s v="Đã thanh toán"/>
    <d v="2025-07-24T00:00:00"/>
    <d v="2025-09-29T00:00:00"/>
    <m/>
    <m/>
    <x v="85"/>
    <x v="84"/>
  </r>
  <r>
    <x v="108"/>
    <x v="84"/>
    <d v="2025-07-31T00:00:00"/>
    <s v="NVK2502/201"/>
    <m/>
    <m/>
    <s v="Điều chỉnh giảm công nợ phải thu 131 cho khớp công nợ thực tế (do điều chỉnh 2 hóa đơn 2024 vào tháng  3/25 ở PM 2024)_Tháng 7/2025 _Sành Điệu HN"/>
    <n v="0"/>
    <n v="611305"/>
    <m/>
    <n v="611305"/>
    <s v="Giảm công nợ"/>
    <d v="2025-06-24T00:00:00"/>
    <s v="BC2506/0039"/>
    <n v="0"/>
    <n v="-611305"/>
    <n v="-611305"/>
    <n v="0"/>
    <d v="2025-07-31T00:00:00"/>
    <m/>
    <d v="2025-07-31T00:00:00"/>
    <n v="0"/>
    <m/>
    <s v=""/>
    <s v="Đã thanh toán"/>
    <d v="2025-07-31T00:00:00"/>
    <d v="2025-06-24T00:00:00"/>
    <m/>
    <m/>
    <x v="85"/>
    <x v="84"/>
  </r>
  <r>
    <x v="108"/>
    <x v="84"/>
    <d v="2025-08-05T00:00:00"/>
    <s v="BH2326289"/>
    <d v="2025-08-05T00:00:00"/>
    <s v="00049265"/>
    <s v="AGMPO000570256 - SÀNH ĐIỆU 51 Xuân Diệu, Tây Hồ, HN"/>
    <n v="370842"/>
    <n v="0"/>
    <n v="29667"/>
    <n v="400509"/>
    <s v="Bán hàng"/>
    <m/>
    <m/>
    <n v="0"/>
    <n v="400509"/>
    <n v="0"/>
    <n v="400509"/>
    <d v="2025-08-05T00:00:00"/>
    <m/>
    <d v="2025-08-05T00:00:00"/>
    <n v="0"/>
    <m/>
    <s v=""/>
    <s v=""/>
    <d v="2025-08-05T00:00:00"/>
    <d v="1899-12-30T00:00:00"/>
    <m/>
    <m/>
    <x v="85"/>
    <x v="84"/>
  </r>
  <r>
    <x v="108"/>
    <x v="84"/>
    <d v="2025-08-14T00:00:00"/>
    <s v="BH2327511"/>
    <d v="2025-08-14T00:00:00"/>
    <s v="00051925"/>
    <s v="AGMPO000577343 - SÀNH ĐIỆU 51 Xuân Diệu, Tây Hồ, HN"/>
    <n v="1239779"/>
    <n v="0"/>
    <n v="99182"/>
    <n v="1338961"/>
    <s v="Bán hàng"/>
    <m/>
    <m/>
    <n v="0"/>
    <n v="1338961"/>
    <n v="0"/>
    <n v="1338961"/>
    <d v="2025-08-14T00:00:00"/>
    <m/>
    <d v="2025-08-14T00:00:00"/>
    <n v="0"/>
    <m/>
    <s v=""/>
    <s v=""/>
    <d v="2025-08-14T00:00:00"/>
    <d v="1899-12-30T00:00:00"/>
    <m/>
    <m/>
    <x v="85"/>
    <x v="84"/>
  </r>
  <r>
    <x v="108"/>
    <x v="84"/>
    <d v="2025-09-06T00:00:00"/>
    <s v="BH2331434"/>
    <d v="2025-09-06T00:00:00"/>
    <s v="00057773"/>
    <s v="SÀNH ĐIỆU 51 Xuân Diệu, Tây Hồ, HN"/>
    <n v="951244"/>
    <n v="0"/>
    <n v="76100"/>
    <n v="1027344"/>
    <s v="Bán hàng"/>
    <d v="2025-09-29T00:00:00"/>
    <s v="BC2509/0065"/>
    <n v="0"/>
    <n v="1027344"/>
    <n v="1027344"/>
    <n v="0"/>
    <d v="2025-09-06T00:00:00"/>
    <m/>
    <d v="2025-09-06T00:00:00"/>
    <n v="0"/>
    <m/>
    <s v=""/>
    <s v="Đã thanh toán"/>
    <d v="2025-09-06T00:00:00"/>
    <d v="2025-09-29T00:00:00"/>
    <m/>
    <m/>
    <x v="85"/>
    <x v="84"/>
  </r>
  <r>
    <x v="108"/>
    <x v="84"/>
    <d v="2025-10-10T00:00:00"/>
    <s v="BH2361323"/>
    <m/>
    <s v="00066852"/>
    <s v="SÀNH ĐIỆU 51 Xuân Diệu, Tây Hồ, HN"/>
    <n v="166785"/>
    <m/>
    <n v="13343"/>
    <n v="180128"/>
    <s v="Bán hàng"/>
    <m/>
    <m/>
    <n v="0"/>
    <n v="180128"/>
    <n v="0"/>
    <n v="180128"/>
    <d v="2025-10-10T00:00:00"/>
    <m/>
    <d v="2025-10-10T00:00:00"/>
    <n v="0"/>
    <m/>
    <s v=""/>
    <s v=""/>
    <d v="2025-10-10T00:00:00"/>
    <d v="1899-12-30T00:00:00"/>
    <m/>
    <m/>
    <x v="85"/>
    <x v="84"/>
  </r>
  <r>
    <x v="108"/>
    <x v="84"/>
    <d v="2025-10-23T00:00:00"/>
    <s v="BH2363704"/>
    <m/>
    <s v="00070380"/>
    <s v="SÀNH ĐIỆU 51 Xuân Diệu, Tây Hồ, HN"/>
    <n v="1084180"/>
    <n v="0"/>
    <n v="86734"/>
    <n v="1170914"/>
    <s v="Bán hàng"/>
    <m/>
    <m/>
    <n v="0"/>
    <n v="1170914"/>
    <n v="0"/>
    <n v="1170914"/>
    <d v="2025-10-23T00:00:00"/>
    <m/>
    <d v="2025-10-23T00:00:00"/>
    <n v="0"/>
    <m/>
    <s v=""/>
    <s v=""/>
    <d v="2025-10-23T00:00:00"/>
    <d v="1899-12-30T00:00:00"/>
    <m/>
    <m/>
    <x v="85"/>
    <x v="84"/>
  </r>
  <r>
    <x v="109"/>
    <x v="85"/>
    <m/>
    <m/>
    <d v="2025-01-25T00:00:00"/>
    <s v="00006746"/>
    <s v="Tồn đầu kỳ"/>
    <m/>
    <n v="0"/>
    <m/>
    <n v="22790569"/>
    <s v="Tồn đầu kỳ"/>
    <d v="2025-02-07T00:00:00"/>
    <s v="PT2502/0003"/>
    <n v="22790569"/>
    <n v="0"/>
    <n v="22790569"/>
    <n v="0"/>
    <d v="2025-01-25T00:00:00"/>
    <m/>
    <d v="2025-01-25T00:00:00"/>
    <n v="0"/>
    <m/>
    <s v=""/>
    <s v="Đã thanh toán"/>
    <d v="2025-01-25T00:00:00"/>
    <d v="2025-02-07T00:00:00"/>
    <m/>
    <m/>
    <x v="86"/>
    <x v="85"/>
  </r>
  <r>
    <x v="109"/>
    <x v="85"/>
    <d v="2025-01-25T00:00:00"/>
    <s v="BH2341460"/>
    <d v="2025-01-25T00:00:00"/>
    <s v="00006746"/>
    <s v="REAL FMART KDC Đại Phúc"/>
    <n v="2440110"/>
    <n v="0"/>
    <n v="195209"/>
    <n v="2635319"/>
    <s v="Bán hàng"/>
    <d v="2025-02-07T00:00:00"/>
    <s v="PT2502/0003"/>
    <n v="0"/>
    <n v="2635319"/>
    <n v="2635319"/>
    <n v="0"/>
    <d v="2025-01-25T00:00:00"/>
    <m/>
    <d v="2025-01-25T00:00:00"/>
    <n v="0"/>
    <m/>
    <s v=""/>
    <s v="Đã thanh toán"/>
    <d v="2025-01-25T00:00:00"/>
    <d v="2025-02-07T00:00:00"/>
    <m/>
    <m/>
    <x v="86"/>
    <x v="85"/>
  </r>
  <r>
    <x v="110"/>
    <x v="86"/>
    <m/>
    <m/>
    <m/>
    <m/>
    <s v="Tồn đầu kỳ"/>
    <m/>
    <n v="0"/>
    <m/>
    <n v="9258476"/>
    <s v="Tồn đầu kỳ"/>
    <d v="2025-04-08T00:00:00"/>
    <s v="BC2503/0055"/>
    <n v="9258476"/>
    <n v="0"/>
    <n v="9258476"/>
    <n v="0"/>
    <d v="1899-12-30T00:00:00"/>
    <m/>
    <d v="1899-12-30T00:00:00"/>
    <n v="0"/>
    <m/>
    <s v=""/>
    <s v="Đã thanh toán"/>
    <d v="1899-12-30T00:00:00"/>
    <d v="2025-04-08T00:00:00"/>
    <m/>
    <m/>
    <x v="87"/>
    <x v="86"/>
  </r>
  <r>
    <x v="110"/>
    <x v="86"/>
    <d v="2025-01-02T00:00:00"/>
    <s v="BH2319463"/>
    <d v="2025-01-02T00:00:00"/>
    <s v="00000067"/>
    <s v="Bán hàng CÔNG TY TNHH VIỆT Ý HÀ NỘI CENTER theo hóa đơn 00000067"/>
    <n v="8770990"/>
    <n v="0"/>
    <n v="701679"/>
    <n v="9472669"/>
    <s v="Bán hàng"/>
    <d v="2025-05-22T00:00:00"/>
    <s v="BC2505/0038"/>
    <n v="0"/>
    <n v="9472669"/>
    <n v="9472669"/>
    <n v="0"/>
    <d v="2025-01-02T00:00:00"/>
    <m/>
    <d v="2025-01-02T00:00:00"/>
    <n v="0"/>
    <m/>
    <s v=""/>
    <s v="Đã thanh toán"/>
    <d v="2025-01-02T00:00:00"/>
    <d v="2025-05-22T00:00:00"/>
    <m/>
    <m/>
    <x v="87"/>
    <x v="86"/>
  </r>
  <r>
    <x v="110"/>
    <x v="86"/>
    <d v="2025-01-23T00:00:00"/>
    <s v="BH2320398"/>
    <d v="2025-01-23T00:00:00"/>
    <s v="00005964"/>
    <s v="Bán hàng CÔNG TY TNHH VIỆT Ý HÀ NỘI CENTER theo hóa đơn 00005964"/>
    <n v="3487950"/>
    <n v="0"/>
    <n v="279036"/>
    <n v="3766986"/>
    <s v="Bán hàng"/>
    <d v="2025-05-22T00:00:00"/>
    <s v="BC2505/0038"/>
    <n v="0"/>
    <n v="3766986"/>
    <n v="3766986"/>
    <n v="0"/>
    <d v="2025-01-23T00:00:00"/>
    <m/>
    <d v="2025-01-23T00:00:00"/>
    <n v="0"/>
    <m/>
    <s v=""/>
    <s v="Đã thanh toán"/>
    <d v="2025-01-23T00:00:00"/>
    <d v="2025-05-22T00:00:00"/>
    <m/>
    <m/>
    <x v="87"/>
    <x v="86"/>
  </r>
  <r>
    <x v="110"/>
    <x v="86"/>
    <d v="2025-03-13T00:00:00"/>
    <s v="BH2321632"/>
    <d v="2025-03-13T00:00:00"/>
    <s v="00016689"/>
    <s v="Việt Ý Tòa H2 Vinhomes Ocean Park 1, CK CỐ ĐỊNH 5% + 10% ĐƠN KHAI TRƯƠNG"/>
    <n v="1617125"/>
    <n v="161713"/>
    <n v="116433"/>
    <n v="1571845"/>
    <s v="Bán hàng"/>
    <d v="2025-09-08T00:00:00"/>
    <s v="BC2509/0013"/>
    <n v="0"/>
    <n v="1571845"/>
    <n v="1571845"/>
    <n v="0"/>
    <d v="2025-03-13T00:00:00"/>
    <m/>
    <d v="2025-03-13T00:00:00"/>
    <n v="0"/>
    <m/>
    <s v=""/>
    <s v="Đã thanh toán"/>
    <d v="2025-03-13T00:00:00"/>
    <d v="2025-09-08T00:00:00"/>
    <m/>
    <m/>
    <x v="87"/>
    <x v="86"/>
  </r>
  <r>
    <x v="110"/>
    <x v="86"/>
    <d v="2025-03-25T00:00:00"/>
    <s v="BH2322018"/>
    <d v="2025-03-25T00:00:00"/>
    <s v="00018963"/>
    <s v="Việt Ý The Manor Park, Đại lộ Chu Văn An"/>
    <n v="567222"/>
    <n v="0"/>
    <n v="45378"/>
    <n v="612600"/>
    <s v="Bán hàng"/>
    <d v="2025-09-08T00:00:00"/>
    <s v="BC2509/0013"/>
    <n v="0"/>
    <n v="612600"/>
    <n v="612600"/>
    <n v="0"/>
    <d v="2025-03-25T00:00:00"/>
    <m/>
    <d v="2025-03-25T00:00:00"/>
    <n v="0"/>
    <m/>
    <s v=""/>
    <s v="Đã thanh toán"/>
    <d v="2025-03-25T00:00:00"/>
    <d v="2025-09-08T00:00:00"/>
    <m/>
    <m/>
    <x v="87"/>
    <x v="86"/>
  </r>
  <r>
    <x v="110"/>
    <x v="86"/>
    <d v="2025-03-25T00:00:00"/>
    <s v="BH2322019"/>
    <d v="2025-03-25T00:00:00"/>
    <s v="00018964"/>
    <s v="Bán hàng CÔNG TY TNHH VIỆT Ý HÀ NỘI CENTER theo hóa đơn 00018964"/>
    <n v="2092770"/>
    <n v="0"/>
    <n v="167422"/>
    <n v="2260192"/>
    <s v="Bán hàng"/>
    <d v="2025-09-08T00:00:00"/>
    <s v="BC2509/0013"/>
    <n v="0"/>
    <n v="2260192"/>
    <n v="2260192"/>
    <n v="0"/>
    <d v="2025-03-25T00:00:00"/>
    <m/>
    <d v="2025-03-25T00:00:00"/>
    <n v="0"/>
    <m/>
    <s v=""/>
    <s v="Đã thanh toán"/>
    <d v="2025-03-25T00:00:00"/>
    <d v="2025-09-08T00:00:00"/>
    <m/>
    <m/>
    <x v="87"/>
    <x v="86"/>
  </r>
  <r>
    <x v="110"/>
    <x v="86"/>
    <d v="2025-03-11T00:00:00"/>
    <s v="HBTL25010573"/>
    <m/>
    <m/>
    <s v="Hàng Trả - CÔNG TY TNHH VIỆT Ý HÀ NỘI CENTER - VIETY"/>
    <m/>
    <m/>
    <m/>
    <n v="494850"/>
    <s v="Hàng trả"/>
    <d v="2025-09-08T00:00:00"/>
    <s v="BC2509/0013"/>
    <n v="0"/>
    <n v="-494850"/>
    <n v="-494850"/>
    <n v="0"/>
    <d v="2025-03-11T00:00:00"/>
    <m/>
    <d v="2025-03-11T00:00:00"/>
    <n v="0"/>
    <m/>
    <s v=""/>
    <s v="Đã thanh toán"/>
    <d v="2025-03-11T00:00:00"/>
    <d v="2025-09-08T00:00:00"/>
    <m/>
    <m/>
    <x v="87"/>
    <x v="86"/>
  </r>
  <r>
    <x v="110"/>
    <x v="86"/>
    <d v="2025-03-17T00:00:00"/>
    <s v="HBTL25010716"/>
    <m/>
    <m/>
    <s v="Hàng Trả - Việt Ý The Manor Park, Đại lộ Chu Văn An - viety0001"/>
    <m/>
    <m/>
    <m/>
    <n v="729143"/>
    <s v="Hàng trả"/>
    <d v="2025-09-08T00:00:00"/>
    <s v="BC2509/0013"/>
    <n v="0"/>
    <n v="-729143"/>
    <n v="-729143"/>
    <n v="0"/>
    <d v="2025-03-17T00:00:00"/>
    <m/>
    <d v="2025-03-17T00:00:00"/>
    <n v="0"/>
    <m/>
    <s v=""/>
    <s v="Đã thanh toán"/>
    <d v="2025-03-17T00:00:00"/>
    <d v="2025-09-08T00:00:00"/>
    <m/>
    <m/>
    <x v="87"/>
    <x v="86"/>
  </r>
  <r>
    <x v="110"/>
    <x v="86"/>
    <m/>
    <m/>
    <m/>
    <m/>
    <m/>
    <m/>
    <m/>
    <m/>
    <n v="54584"/>
    <s v="Hàng trả"/>
    <m/>
    <m/>
    <n v="0"/>
    <n v="-54584"/>
    <n v="0"/>
    <n v="-54584"/>
    <d v="1899-12-30T00:00:00"/>
    <m/>
    <d v="1899-12-30T00:00:00"/>
    <n v="0"/>
    <m/>
    <s v=""/>
    <s v=""/>
    <d v="1899-12-30T00:00:00"/>
    <d v="1899-12-30T00:00:00"/>
    <m/>
    <m/>
    <x v="87"/>
    <x v="86"/>
  </r>
  <r>
    <x v="110"/>
    <x v="86"/>
    <d v="2025-04-02T00:00:00"/>
    <s v="BH2322260"/>
    <d v="2025-04-02T00:00:00"/>
    <s v="00020754"/>
    <s v="Bán hàng CÔNG TY TNHH VIỆT Ý HÀ NỘI CENTER theo hóa đơn 00020754"/>
    <n v="1775990"/>
    <n v="0"/>
    <n v="142079"/>
    <n v="1918069"/>
    <s v="Bán hàng"/>
    <d v="2025-10-03T00:00:00"/>
    <s v="BC2510/0001"/>
    <n v="0"/>
    <n v="1918069"/>
    <n v="1918069"/>
    <n v="0"/>
    <d v="2025-04-02T00:00:00"/>
    <m/>
    <d v="2025-04-02T00:00:00"/>
    <n v="0"/>
    <m/>
    <s v=""/>
    <s v="Đã thanh toán"/>
    <d v="2025-04-02T00:00:00"/>
    <d v="2025-10-03T00:00:00"/>
    <m/>
    <m/>
    <x v="87"/>
    <x v="86"/>
  </r>
  <r>
    <x v="110"/>
    <x v="86"/>
    <d v="2025-04-09T00:00:00"/>
    <s v="BH2322424"/>
    <d v="2025-04-09T00:00:00"/>
    <s v="00022163"/>
    <s v="Việt Ý Tòa H2 Vinhomes Ocean Park 1"/>
    <n v="1617125"/>
    <n v="0"/>
    <n v="129370"/>
    <n v="1746495"/>
    <s v="Bán hàng"/>
    <d v="2025-10-03T00:00:00"/>
    <s v="BC2510/0001"/>
    <n v="0"/>
    <n v="1746495"/>
    <n v="1746495"/>
    <n v="0"/>
    <d v="2025-04-09T00:00:00"/>
    <m/>
    <d v="2025-04-09T00:00:00"/>
    <n v="0"/>
    <m/>
    <s v=""/>
    <s v="Đã thanh toán"/>
    <d v="2025-04-09T00:00:00"/>
    <d v="2025-10-03T00:00:00"/>
    <m/>
    <m/>
    <x v="87"/>
    <x v="86"/>
  </r>
  <r>
    <x v="110"/>
    <x v="86"/>
    <d v="2025-04-09T00:00:00"/>
    <s v="BH2322468"/>
    <d v="2025-04-09T00:00:00"/>
    <s v="00022202"/>
    <s v="Việt Ý The Manor Park, Đại lộ Chu Văn An"/>
    <n v="817554"/>
    <n v="0"/>
    <n v="65404"/>
    <n v="882958"/>
    <s v="Bán hàng"/>
    <d v="2025-10-03T00:00:00"/>
    <s v="BC2510/0001"/>
    <n v="0"/>
    <n v="882958"/>
    <n v="882958"/>
    <n v="0"/>
    <d v="2025-04-09T00:00:00"/>
    <m/>
    <d v="2025-04-09T00:00:00"/>
    <n v="0"/>
    <m/>
    <s v=""/>
    <s v="Đã thanh toán"/>
    <d v="2025-04-09T00:00:00"/>
    <d v="2025-10-03T00:00:00"/>
    <m/>
    <m/>
    <x v="87"/>
    <x v="86"/>
  </r>
  <r>
    <x v="110"/>
    <x v="86"/>
    <d v="2025-04-02T00:00:00"/>
    <s v="HBTL25010907"/>
    <m/>
    <m/>
    <s v="Hàng Trả - CÔNG TY TNHH VIỆT Ý HÀ NỘI CENTER - VIETY"/>
    <m/>
    <m/>
    <m/>
    <n v="911563"/>
    <s v="Hàng trả"/>
    <d v="2025-10-03T00:00:00"/>
    <s v="BC2510/0001"/>
    <n v="0"/>
    <n v="-911563"/>
    <n v="-911563"/>
    <n v="0"/>
    <d v="2025-04-02T00:00:00"/>
    <m/>
    <d v="2025-04-02T00:00:00"/>
    <n v="0"/>
    <m/>
    <s v=""/>
    <s v="Đã thanh toán"/>
    <d v="2025-04-02T00:00:00"/>
    <d v="2025-10-03T00:00:00"/>
    <m/>
    <m/>
    <x v="87"/>
    <x v="86"/>
  </r>
  <r>
    <x v="110"/>
    <x v="86"/>
    <d v="2025-04-09T00:00:00"/>
    <s v="HBTL25010935"/>
    <m/>
    <m/>
    <s v="Hàng Trả - CÔNG TY TNHH VIỆT Ý HÀ NỘI CENTER - VIETY"/>
    <m/>
    <m/>
    <m/>
    <n v="341836"/>
    <s v="Hàng trả"/>
    <d v="2025-10-03T00:00:00"/>
    <s v="BC2510/0001"/>
    <n v="0"/>
    <n v="-341836"/>
    <n v="-341836"/>
    <n v="0"/>
    <d v="2025-04-09T00:00:00"/>
    <m/>
    <d v="2025-04-09T00:00:00"/>
    <n v="0"/>
    <m/>
    <s v=""/>
    <s v="Đã thanh toán"/>
    <d v="2025-04-09T00:00:00"/>
    <d v="2025-10-03T00:00:00"/>
    <m/>
    <m/>
    <x v="87"/>
    <x v="86"/>
  </r>
  <r>
    <x v="110"/>
    <x v="86"/>
    <d v="2025-05-07T00:00:00"/>
    <s v="BH2323374"/>
    <d v="2025-05-07T00:00:00"/>
    <s v="00028312"/>
    <s v="Việt Ý Tòa H2 Vinhomes Ocean Park 1"/>
    <n v="692790"/>
    <n v="0"/>
    <n v="55423"/>
    <n v="748213"/>
    <s v="Bán hàng"/>
    <d v="2025-10-22T00:00:00"/>
    <s v="BC2510/0033"/>
    <n v="0"/>
    <n v="748213"/>
    <n v="748213"/>
    <n v="0"/>
    <d v="2025-05-07T00:00:00"/>
    <m/>
    <d v="2025-05-07T00:00:00"/>
    <n v="0"/>
    <m/>
    <s v=""/>
    <s v="Đã thanh toán"/>
    <d v="2025-05-07T00:00:00"/>
    <d v="2025-10-22T00:00:00"/>
    <m/>
    <m/>
    <x v="87"/>
    <x v="86"/>
  </r>
  <r>
    <x v="110"/>
    <x v="86"/>
    <d v="2025-05-07T00:00:00"/>
    <s v="BH2323375"/>
    <d v="2025-05-07T00:00:00"/>
    <s v="00028317"/>
    <s v="Việt Ý SP3B-33, Hải Âu 9, Vinhomes Ocean Park 1, ĐƠN KHAI TRƯƠNG CK 10% + 5% CK CỐ ĐỊNH"/>
    <n v="587160"/>
    <n v="58716"/>
    <n v="42276"/>
    <n v="570720"/>
    <s v="Bán hàng"/>
    <d v="2025-10-22T00:00:00"/>
    <s v="BC2510/0033"/>
    <n v="0"/>
    <n v="570720"/>
    <n v="570720"/>
    <n v="0"/>
    <d v="2025-05-07T00:00:00"/>
    <m/>
    <d v="2025-05-07T00:00:00"/>
    <n v="0"/>
    <m/>
    <s v=""/>
    <s v="Đã thanh toán"/>
    <d v="2025-05-07T00:00:00"/>
    <d v="2025-10-22T00:00:00"/>
    <m/>
    <m/>
    <x v="87"/>
    <x v="86"/>
  </r>
  <r>
    <x v="110"/>
    <x v="86"/>
    <d v="2025-05-22T00:00:00"/>
    <s v="BH2323788"/>
    <d v="2025-05-22T00:00:00"/>
    <s v="00032288"/>
    <s v="Bán hàng CÔNG TY TNHH VIỆT Ý HÀ NỘI CENTER theo hóa đơn 00032288"/>
    <n v="2554909"/>
    <n v="0"/>
    <n v="204393"/>
    <n v="2759302"/>
    <s v="Bán hàng"/>
    <d v="2025-10-22T00:00:00"/>
    <s v="BC2510/0033"/>
    <n v="0"/>
    <n v="2759302"/>
    <n v="2759302"/>
    <n v="0"/>
    <d v="2025-05-22T00:00:00"/>
    <m/>
    <d v="2025-05-22T00:00:00"/>
    <n v="0"/>
    <m/>
    <s v=""/>
    <s v="Đã thanh toán"/>
    <d v="2025-05-22T00:00:00"/>
    <d v="2025-10-22T00:00:00"/>
    <m/>
    <m/>
    <x v="87"/>
    <x v="86"/>
  </r>
  <r>
    <x v="110"/>
    <x v="86"/>
    <d v="2025-05-15T00:00:00"/>
    <s v="HBTL25011344"/>
    <m/>
    <m/>
    <s v="Hàng Trả - CÔNG TY TNHH VIỆT Ý HÀ NỘI CENTER - VIETY"/>
    <m/>
    <m/>
    <m/>
    <n v="75341"/>
    <s v="Hàng trả"/>
    <d v="2025-10-22T00:00:00"/>
    <s v="BC2510/0033"/>
    <n v="0"/>
    <n v="-75341"/>
    <n v="-75341"/>
    <n v="0"/>
    <d v="2025-05-15T00:00:00"/>
    <m/>
    <d v="2025-05-15T00:00:00"/>
    <n v="0"/>
    <m/>
    <s v=""/>
    <s v="Đã thanh toán"/>
    <d v="2025-05-15T00:00:00"/>
    <d v="2025-10-22T00:00:00"/>
    <m/>
    <m/>
    <x v="87"/>
    <x v="86"/>
  </r>
  <r>
    <x v="110"/>
    <x v="86"/>
    <d v="2025-06-06T00:00:00"/>
    <s v="HBTL25011757"/>
    <d v="2025-06-20T00:00:00"/>
    <m/>
    <s v="Hàng Trả - Việt Ý Kim Văn Kim Lũ - CÔNG TY TNHH VIỆT Ý HÀ NỘI CENTER - VIETY"/>
    <m/>
    <n v="0"/>
    <n v="0"/>
    <n v="322283"/>
    <s v="Hàng trả"/>
    <d v="2025-10-22T00:00:00"/>
    <s v="BC2510/0033"/>
    <n v="0"/>
    <n v="-322283"/>
    <n v="-322283"/>
    <n v="0"/>
    <d v="2025-06-20T00:00:00"/>
    <m/>
    <d v="2025-06-20T00:00:00"/>
    <n v="0"/>
    <m/>
    <s v=""/>
    <s v="Đã thanh toán"/>
    <d v="2025-06-20T00:00:00"/>
    <d v="2025-10-22T00:00:00"/>
    <m/>
    <m/>
    <x v="87"/>
    <x v="86"/>
  </r>
  <r>
    <x v="110"/>
    <x v="86"/>
    <d v="2025-06-20T00:00:00"/>
    <s v="BH2324696"/>
    <d v="2025-06-20T00:00:00"/>
    <s v="00038382"/>
    <s v="Bán hàng CÔNG TY TNHH VIỆT Ý HÀ NỘI CENTER theo hóa đơn 00038382"/>
    <n v="2907095"/>
    <n v="0"/>
    <n v="232568"/>
    <n v="3139663"/>
    <s v="Bán hàng"/>
    <d v="2025-10-22T00:00:00"/>
    <s v="BC2510/0033"/>
    <n v="0"/>
    <n v="3139663"/>
    <n v="3139663"/>
    <n v="0"/>
    <d v="2025-06-20T00:00:00"/>
    <m/>
    <d v="2025-06-20T00:00:00"/>
    <n v="0"/>
    <m/>
    <s v=""/>
    <s v="Đã thanh toán"/>
    <d v="2025-06-20T00:00:00"/>
    <d v="2025-10-22T00:00:00"/>
    <m/>
    <m/>
    <x v="87"/>
    <x v="86"/>
  </r>
  <r>
    <x v="110"/>
    <x v="86"/>
    <d v="2025-07-15T00:00:00"/>
    <s v="BH2325569"/>
    <d v="2025-07-15T00:00:00"/>
    <s v="00044138"/>
    <s v="Việt Ý The Manor Park, Đại lộ Chu Văn An"/>
    <n v="589158"/>
    <n v="0"/>
    <n v="47133"/>
    <n v="636291"/>
    <s v="Bán hàng"/>
    <m/>
    <m/>
    <n v="0"/>
    <n v="636291"/>
    <n v="0"/>
    <n v="636291"/>
    <d v="2025-07-15T00:00:00"/>
    <m/>
    <d v="2025-07-15T00:00:00"/>
    <n v="0"/>
    <m/>
    <s v=""/>
    <s v=""/>
    <d v="2025-07-15T00:00:00"/>
    <d v="1899-12-30T00:00:00"/>
    <m/>
    <m/>
    <x v="87"/>
    <x v="86"/>
  </r>
  <r>
    <x v="110"/>
    <x v="86"/>
    <d v="2025-07-23T00:00:00"/>
    <s v="BH2325878"/>
    <d v="2025-07-23T00:00:00"/>
    <s v="00045819"/>
    <s v="Việt Ý SP02 Hải Âu 11, Vinhomes Ocean Park 1, CK CỐ ĐỊNH 5% + 10% ĐƠN KHAI TRƯƠNG"/>
    <n v="1235958"/>
    <n v="123596"/>
    <n v="88989"/>
    <n v="1201351"/>
    <s v="Bán hàng"/>
    <m/>
    <m/>
    <n v="0"/>
    <n v="1201351"/>
    <n v="0"/>
    <n v="1201351"/>
    <d v="2025-07-23T00:00:00"/>
    <m/>
    <d v="2025-07-23T00:00:00"/>
    <n v="0"/>
    <m/>
    <s v=""/>
    <s v=""/>
    <d v="2025-07-23T00:00:00"/>
    <d v="1899-12-30T00:00:00"/>
    <m/>
    <m/>
    <x v="87"/>
    <x v="86"/>
  </r>
  <r>
    <x v="110"/>
    <x v="86"/>
    <d v="2025-07-02T00:00:00"/>
    <s v="HBTL25012069"/>
    <m/>
    <m/>
    <s v="Hàng Trả - Việt Ý The Manor Park, Đại lộ Chu Văn An - viety0001"/>
    <m/>
    <m/>
    <m/>
    <n v="333060"/>
    <s v="Hàng trả"/>
    <m/>
    <m/>
    <n v="0"/>
    <n v="-333060"/>
    <n v="0"/>
    <n v="-333060"/>
    <d v="2025-07-02T00:00:00"/>
    <m/>
    <d v="2025-07-02T00:00:00"/>
    <n v="0"/>
    <m/>
    <s v=""/>
    <s v=""/>
    <d v="2025-07-02T00:00:00"/>
    <d v="1899-12-30T00:00:00"/>
    <m/>
    <m/>
    <x v="87"/>
    <x v="86"/>
  </r>
  <r>
    <x v="110"/>
    <x v="86"/>
    <d v="2025-07-15T00:00:00"/>
    <s v="HBTL25012097"/>
    <m/>
    <m/>
    <s v="Hàng Trả - Việt Ý The Manor Park, Đại lộ Chu Văn An - viety0001"/>
    <m/>
    <m/>
    <m/>
    <n v="272501"/>
    <s v="Hàng trả"/>
    <m/>
    <m/>
    <n v="0"/>
    <n v="-272501"/>
    <n v="0"/>
    <n v="-272501"/>
    <d v="2025-07-15T00:00:00"/>
    <m/>
    <d v="2025-07-15T00:00:00"/>
    <n v="0"/>
    <m/>
    <s v=""/>
    <s v=""/>
    <d v="2025-07-15T00:00:00"/>
    <d v="1899-12-30T00:00:00"/>
    <m/>
    <m/>
    <x v="87"/>
    <x v="86"/>
  </r>
  <r>
    <x v="110"/>
    <x v="86"/>
    <d v="2025-07-15T00:00:00"/>
    <s v="HN/HT2025090287"/>
    <m/>
    <m/>
    <s v="ĐÃ NHẬP - Việt Ý SP02 Hải Âu 11, Vinhomes Ocean Park 1 - phiếu: THN000050 ( Ngày 15-7-2025)"/>
    <m/>
    <m/>
    <m/>
    <n v="286841"/>
    <s v="Hàng trả"/>
    <m/>
    <m/>
    <n v="0"/>
    <n v="-286841"/>
    <n v="0"/>
    <n v="-286841"/>
    <d v="2025-07-15T00:00:00"/>
    <m/>
    <d v="2025-07-15T00:00:00"/>
    <n v="0"/>
    <m/>
    <s v=""/>
    <s v=""/>
    <d v="2025-07-15T00:00:00"/>
    <d v="1899-12-30T00:00:00"/>
    <m/>
    <m/>
    <x v="87"/>
    <x v="86"/>
  </r>
  <r>
    <x v="110"/>
    <x v="86"/>
    <d v="2025-07-23T00:00:00"/>
    <s v="HN/HT2025090286"/>
    <m/>
    <m/>
    <s v="ĐÃ NHẬP - CÔNG TY TNHH VIỆT Ý HÀ NỘI CENTER - phiếu: THN000054 ( Ngày 23-7-2025)"/>
    <m/>
    <m/>
    <m/>
    <n v="226019"/>
    <s v="Hàng trả"/>
    <m/>
    <m/>
    <n v="0"/>
    <n v="-226019"/>
    <n v="0"/>
    <n v="-226019"/>
    <d v="2025-07-23T00:00:00"/>
    <m/>
    <d v="2025-07-23T00:00:00"/>
    <n v="0"/>
    <m/>
    <s v=""/>
    <s v=""/>
    <d v="2025-07-23T00:00:00"/>
    <d v="1899-12-30T00:00:00"/>
    <m/>
    <m/>
    <x v="87"/>
    <x v="86"/>
  </r>
  <r>
    <x v="110"/>
    <x v="86"/>
    <d v="2025-07-29T00:00:00"/>
    <s v="BTLHN2304/089"/>
    <m/>
    <m/>
    <s v="Hàng Trả - Siêu Thị Việt Ý Kim Văn Kim Lũ - CÔNG TY TNHH VIỆT Ý HÀ NỘI CENTER - VIETY"/>
    <m/>
    <m/>
    <m/>
    <n v="590071"/>
    <s v="Hàng trả"/>
    <m/>
    <m/>
    <n v="0"/>
    <n v="-590071"/>
    <n v="0"/>
    <n v="-590071"/>
    <d v="2025-07-29T00:00:00"/>
    <m/>
    <d v="2025-07-29T00:00:00"/>
    <n v="0"/>
    <m/>
    <s v=""/>
    <s v=""/>
    <d v="2025-07-29T00:00:00"/>
    <d v="1899-12-30T00:00:00"/>
    <m/>
    <m/>
    <x v="87"/>
    <x v="86"/>
  </r>
  <r>
    <x v="110"/>
    <x v="86"/>
    <d v="2025-08-01T00:00:00"/>
    <s v="BH2326117"/>
    <d v="2025-08-01T00:00:00"/>
    <s v="00048842"/>
    <s v="Bán hàng CÔNG TY TNHH VIỆT Ý HÀ NỘI CENTER theo hóa đơn 00048842"/>
    <n v="2200719"/>
    <n v="0"/>
    <n v="176058"/>
    <n v="2376777"/>
    <s v="Bán hàng"/>
    <m/>
    <m/>
    <n v="0"/>
    <n v="2376777"/>
    <n v="0"/>
    <n v="2376777"/>
    <d v="2025-08-01T00:00:00"/>
    <m/>
    <d v="2025-08-01T00:00:00"/>
    <n v="0"/>
    <m/>
    <s v=""/>
    <s v=""/>
    <d v="2025-08-01T00:00:00"/>
    <d v="1899-12-30T00:00:00"/>
    <m/>
    <m/>
    <x v="87"/>
    <x v="86"/>
  </r>
  <r>
    <x v="110"/>
    <x v="86"/>
    <d v="2025-08-07T00:00:00"/>
    <s v="BH2326405"/>
    <d v="2025-08-07T00:00:00"/>
    <s v="00050246"/>
    <s v="Việt Ý SP02 Hải Âu 11, Vinhomes Ocean Park 1"/>
    <n v="1295091"/>
    <n v="0"/>
    <n v="103607"/>
    <n v="1398698"/>
    <s v="Bán hàng"/>
    <m/>
    <m/>
    <n v="0"/>
    <n v="1398698"/>
    <n v="0"/>
    <n v="1398698"/>
    <d v="2025-08-07T00:00:00"/>
    <m/>
    <d v="2025-08-07T00:00:00"/>
    <n v="0"/>
    <m/>
    <s v=""/>
    <s v=""/>
    <d v="2025-08-07T00:00:00"/>
    <d v="1899-12-30T00:00:00"/>
    <m/>
    <m/>
    <x v="87"/>
    <x v="86"/>
  </r>
  <r>
    <x v="110"/>
    <x v="86"/>
    <d v="2025-08-16T00:00:00"/>
    <s v="BH2327591"/>
    <d v="2025-08-16T00:00:00"/>
    <s v="00052383"/>
    <s v="Bán hàng CÔNG TY TNHH VIỆT Ý HÀ NỘI CENTER theo hóa đơn 00052383"/>
    <n v="2663960"/>
    <n v="0"/>
    <n v="213117"/>
    <n v="2877077"/>
    <s v="Bán hàng"/>
    <m/>
    <m/>
    <n v="0"/>
    <n v="2877077"/>
    <n v="0"/>
    <n v="2877077"/>
    <d v="2025-08-16T00:00:00"/>
    <m/>
    <d v="2025-08-16T00:00:00"/>
    <n v="0"/>
    <m/>
    <s v=""/>
    <s v=""/>
    <d v="2025-08-16T00:00:00"/>
    <d v="1899-12-30T00:00:00"/>
    <m/>
    <m/>
    <x v="87"/>
    <x v="86"/>
  </r>
  <r>
    <x v="110"/>
    <x v="86"/>
    <d v="2025-08-18T00:00:00"/>
    <s v="BH2327607"/>
    <d v="2025-08-18T00:00:00"/>
    <s v="00052414"/>
    <s v="Việt Ý SP02 Hải Âu 11, Vinhomes Ocean Park 1"/>
    <n v="575358"/>
    <n v="0"/>
    <n v="46029"/>
    <n v="621387"/>
    <s v="Bán hàng"/>
    <m/>
    <m/>
    <n v="0"/>
    <n v="621387"/>
    <n v="0"/>
    <n v="621387"/>
    <d v="2025-08-18T00:00:00"/>
    <m/>
    <d v="2025-08-18T00:00:00"/>
    <n v="0"/>
    <m/>
    <s v=""/>
    <s v=""/>
    <d v="2025-08-18T00:00:00"/>
    <d v="1899-12-30T00:00:00"/>
    <m/>
    <m/>
    <x v="87"/>
    <x v="86"/>
  </r>
  <r>
    <x v="110"/>
    <x v="86"/>
    <d v="2025-08-26T00:00:00"/>
    <s v="BH2329251"/>
    <d v="2025-08-26T00:00:00"/>
    <s v="00054414"/>
    <s v="Bán hàng CÔNG TY TNHH VIỆT Ý HÀ NỘI CENTER theo hóa đơn 00054414"/>
    <n v="1559588"/>
    <n v="0"/>
    <n v="124767"/>
    <n v="1684355"/>
    <s v="Bán hàng"/>
    <m/>
    <m/>
    <n v="0"/>
    <n v="1684355"/>
    <n v="0"/>
    <n v="1684355"/>
    <d v="2025-08-26T00:00:00"/>
    <m/>
    <d v="2025-08-26T00:00:00"/>
    <n v="0"/>
    <m/>
    <s v=""/>
    <s v=""/>
    <d v="2025-08-26T00:00:00"/>
    <d v="1899-12-30T00:00:00"/>
    <m/>
    <m/>
    <x v="87"/>
    <x v="86"/>
  </r>
  <r>
    <x v="110"/>
    <x v="86"/>
    <d v="2025-08-23T00:00:00"/>
    <s v="HBTL2508000053"/>
    <m/>
    <m/>
    <s v="Hàng Trả - P3 Pavilion Premium Vinhome Ocean Park 1, Đa Tốn - viety0004"/>
    <m/>
    <m/>
    <m/>
    <n v="228025"/>
    <s v="Hàng trả"/>
    <m/>
    <m/>
    <n v="0"/>
    <n v="-228025"/>
    <n v="0"/>
    <n v="-228025"/>
    <d v="2025-08-23T00:00:00"/>
    <m/>
    <d v="2025-08-23T00:00:00"/>
    <n v="0"/>
    <m/>
    <s v=""/>
    <s v=""/>
    <d v="2025-08-23T00:00:00"/>
    <d v="1899-12-30T00:00:00"/>
    <m/>
    <m/>
    <x v="87"/>
    <x v="86"/>
  </r>
  <r>
    <x v="110"/>
    <x v="86"/>
    <d v="2025-08-19T00:00:00"/>
    <s v="HBTL25012976"/>
    <m/>
    <m/>
    <s v="Hàng Trả - Siêu Thị Việt Ý Kim Văn Kim Lũ - CÔNG TY TNHH VIỆT Ý HÀ NỘI CENTER - VIETY - Phiếu: THN000371"/>
    <m/>
    <m/>
    <m/>
    <n v="308921"/>
    <s v="Hàng trả"/>
    <m/>
    <m/>
    <n v="0"/>
    <n v="-308921"/>
    <n v="0"/>
    <n v="-308921"/>
    <d v="2025-08-19T00:00:00"/>
    <m/>
    <d v="2025-08-19T00:00:00"/>
    <n v="0"/>
    <m/>
    <s v=""/>
    <s v=""/>
    <d v="2025-08-19T00:00:00"/>
    <d v="1899-12-30T00:00:00"/>
    <m/>
    <m/>
    <x v="87"/>
    <x v="86"/>
  </r>
  <r>
    <x v="110"/>
    <x v="86"/>
    <d v="2025-09-04T00:00:00"/>
    <s v="BH2330529"/>
    <d v="2025-09-04T00:00:00"/>
    <s v="00056595"/>
    <s v="Việt Ý SP02 Hải Âu 11, Vinhomes Ocean Park 1"/>
    <n v="633030"/>
    <n v="0"/>
    <n v="50642"/>
    <n v="683672"/>
    <s v="Bán hàng"/>
    <m/>
    <m/>
    <n v="0"/>
    <n v="683672"/>
    <n v="0"/>
    <n v="683672"/>
    <d v="2025-09-04T00:00:00"/>
    <m/>
    <d v="2025-09-04T00:00:00"/>
    <n v="0"/>
    <m/>
    <s v=""/>
    <s v=""/>
    <d v="2025-09-04T00:00:00"/>
    <d v="1899-12-30T00:00:00"/>
    <m/>
    <m/>
    <x v="87"/>
    <x v="86"/>
  </r>
  <r>
    <x v="110"/>
    <x v="86"/>
    <d v="2025-09-05T00:00:00"/>
    <s v="BH2331214"/>
    <d v="2025-09-05T00:00:00"/>
    <s v="00056704"/>
    <s v="Việt Ý SP02 Hải Âu 11, Vinhomes Ocean Park 1"/>
    <n v="405111"/>
    <n v="0"/>
    <n v="32409"/>
    <n v="437520"/>
    <s v="Bán hàng"/>
    <m/>
    <m/>
    <n v="0"/>
    <n v="437520"/>
    <n v="0"/>
    <n v="437520"/>
    <d v="2025-09-05T00:00:00"/>
    <m/>
    <d v="2025-09-05T00:00:00"/>
    <n v="0"/>
    <m/>
    <s v=""/>
    <s v=""/>
    <d v="2025-09-05T00:00:00"/>
    <d v="1899-12-30T00:00:00"/>
    <m/>
    <m/>
    <x v="87"/>
    <x v="86"/>
  </r>
  <r>
    <x v="110"/>
    <x v="86"/>
    <d v="2025-09-08T00:00:00"/>
    <s v="BH2331455"/>
    <d v="2025-09-08T00:00:00"/>
    <s v="00057826"/>
    <s v="Bán hàng CÔNG TY TNHH VIỆT Ý HÀ NỘI CENTER theo hóa đơn 00057826"/>
    <n v="3172385"/>
    <n v="0"/>
    <n v="253791"/>
    <n v="3426176"/>
    <s v="Bán hàng"/>
    <m/>
    <m/>
    <n v="0"/>
    <n v="3426176"/>
    <n v="0"/>
    <n v="3426176"/>
    <d v="2025-09-08T00:00:00"/>
    <m/>
    <d v="2025-09-08T00:00:00"/>
    <n v="0"/>
    <m/>
    <s v=""/>
    <s v=""/>
    <d v="2025-09-08T00:00:00"/>
    <d v="1899-12-30T00:00:00"/>
    <m/>
    <m/>
    <x v="87"/>
    <x v="86"/>
  </r>
  <r>
    <x v="110"/>
    <x v="86"/>
    <d v="2025-09-19T00:00:00"/>
    <s v="BH20259650"/>
    <e v="#N/A"/>
    <s v="00061176"/>
    <s v="Việt Ý Siêu thị Go Việt Hưng, ĐƠN KHAI TRƯƠNG CK 10% + CK CỐ ĐỊNH 5%"/>
    <n v="1017221"/>
    <n v="101722"/>
    <n v="73240"/>
    <n v="988739"/>
    <s v="Bán hàng"/>
    <m/>
    <m/>
    <n v="0"/>
    <n v="988739"/>
    <n v="0"/>
    <n v="988739"/>
    <e v="#N/A"/>
    <m/>
    <e v="#N/A"/>
    <e v="#N/A"/>
    <m/>
    <s v=""/>
    <s v=""/>
    <e v="#N/A"/>
    <d v="1899-12-30T00:00:00"/>
    <m/>
    <m/>
    <x v="87"/>
    <x v="86"/>
  </r>
  <r>
    <x v="110"/>
    <x v="86"/>
    <d v="2025-09-03T00:00:00"/>
    <s v="HN/HT2025090005"/>
    <m/>
    <m/>
    <s v="Hàng trả - ST NHỎ - KHÁCH LẺ - viety (Phiếu trả ngày: 03/09/2025)"/>
    <m/>
    <m/>
    <m/>
    <n v="316765"/>
    <s v="Hàng trả"/>
    <m/>
    <m/>
    <n v="0"/>
    <n v="-316765"/>
    <n v="0"/>
    <n v="-316765"/>
    <d v="2025-09-03T00:00:00"/>
    <m/>
    <d v="2025-09-03T00:00:00"/>
    <n v="0"/>
    <m/>
    <s v=""/>
    <s v=""/>
    <d v="2025-09-03T00:00:00"/>
    <d v="1899-12-30T00:00:00"/>
    <m/>
    <m/>
    <x v="87"/>
    <x v="86"/>
  </r>
  <r>
    <x v="110"/>
    <x v="86"/>
    <d v="2025-10-01T00:00:00"/>
    <s v="BH2359972"/>
    <d v="2025-10-01T00:00:00"/>
    <s v="00063456"/>
    <s v="Việt Ý The Manor Park, Đại lộ Chu Văn An"/>
    <n v="684237"/>
    <n v="0"/>
    <n v="54739"/>
    <n v="738976"/>
    <s v="Bán hàng"/>
    <m/>
    <m/>
    <n v="0"/>
    <n v="738976"/>
    <n v="0"/>
    <n v="738976"/>
    <d v="2025-10-01T00:00:00"/>
    <m/>
    <d v="2025-10-01T00:00:00"/>
    <n v="0"/>
    <m/>
    <s v=""/>
    <s v=""/>
    <d v="2025-10-01T00:00:00"/>
    <d v="1899-12-30T00:00:00"/>
    <m/>
    <m/>
    <x v="87"/>
    <x v="86"/>
  </r>
  <r>
    <x v="110"/>
    <x v="86"/>
    <d v="2025-10-09T00:00:00"/>
    <s v="BH2360930"/>
    <d v="2025-10-09T00:00:00"/>
    <s v="00065979"/>
    <s v="Việt Ý The Manor Park, Đại lộ Chu Văn An"/>
    <n v="684237"/>
    <n v="0"/>
    <n v="54739"/>
    <n v="738976"/>
    <s v="Bán hàng"/>
    <m/>
    <m/>
    <n v="0"/>
    <n v="738976"/>
    <n v="0"/>
    <n v="738976"/>
    <d v="2025-10-09T00:00:00"/>
    <m/>
    <d v="2025-10-09T00:00:00"/>
    <n v="0"/>
    <m/>
    <s v=""/>
    <s v=""/>
    <d v="2025-10-09T00:00:00"/>
    <d v="1899-12-30T00:00:00"/>
    <m/>
    <m/>
    <x v="87"/>
    <x v="86"/>
  </r>
  <r>
    <x v="111"/>
    <x v="87"/>
    <d v="2024-11-12T00:00:00"/>
    <s v="BH2317973"/>
    <m/>
    <m/>
    <s v="Bán hàng CHỊ HÀ THỊ CÚC (READY MART)"/>
    <n v="1711225"/>
    <n v="119787"/>
    <n v="127315.04000000001"/>
    <n v="1718753.04"/>
    <s v="Tồn đầu kỳ"/>
    <d v="2025-01-07T00:00:00"/>
    <s v="PT2501/0030"/>
    <n v="1718753.04"/>
    <n v="0"/>
    <n v="1718753.04"/>
    <n v="0"/>
    <d v="2024-11-12T00:00:00"/>
    <m/>
    <d v="2024-11-12T00:00:00"/>
    <n v="0"/>
    <m/>
    <s v=""/>
    <s v="Đã thanh toán"/>
    <d v="2024-11-12T00:00:00"/>
    <d v="2025-01-07T00:00:00"/>
    <m/>
    <m/>
    <x v="88"/>
    <x v="87"/>
  </r>
  <r>
    <x v="112"/>
    <x v="87"/>
    <d v="2025-01-03T00:00:00"/>
    <s v="BH2319535"/>
    <m/>
    <m/>
    <s v="Bán hàng CHỊ HÀ THỊ CÚC (READY MART)"/>
    <n v="2575443"/>
    <n v="180281"/>
    <n v="191613"/>
    <n v="2586775"/>
    <s v="Bán hàng"/>
    <d v="2025-03-04T00:00:00"/>
    <s v="PT2503/0014"/>
    <n v="0"/>
    <n v="2586775"/>
    <n v="2586775"/>
    <n v="0"/>
    <d v="2025-01-03T00:00:00"/>
    <m/>
    <d v="2025-01-03T00:00:00"/>
    <n v="0"/>
    <m/>
    <s v=""/>
    <s v="Đã thanh toán"/>
    <d v="2025-01-03T00:00:00"/>
    <d v="2025-03-04T00:00:00"/>
    <m/>
    <m/>
    <x v="88"/>
    <x v="87"/>
  </r>
  <r>
    <x v="113"/>
    <x v="87"/>
    <d v="2024-11-18T00:00:00"/>
    <s v="BH2318157"/>
    <m/>
    <m/>
    <s v="Bán hàng Ready mart - bến xe Giáp Bát"/>
    <n v="924215"/>
    <n v="64695"/>
    <n v="68761.600000000006"/>
    <n v="928281.59999999998"/>
    <s v="Tồn đầu kỳ"/>
    <d v="2025-01-07T00:00:00"/>
    <s v="PT2501/0027"/>
    <n v="928281.59999999998"/>
    <n v="0"/>
    <n v="928281.59999999998"/>
    <n v="0"/>
    <d v="2024-11-18T00:00:00"/>
    <m/>
    <d v="2024-11-18T00:00:00"/>
    <n v="0"/>
    <m/>
    <s v=""/>
    <s v="Đã thanh toán"/>
    <d v="2024-11-18T00:00:00"/>
    <d v="2025-01-07T00:00:00"/>
    <m/>
    <m/>
    <x v="88"/>
    <x v="87"/>
  </r>
  <r>
    <x v="114"/>
    <x v="87"/>
    <d v="2024-11-23T00:00:00"/>
    <s v="BH2318372"/>
    <m/>
    <m/>
    <m/>
    <n v="1181362"/>
    <n v="82695"/>
    <n v="87893.36"/>
    <n v="1186560.3600000001"/>
    <s v="Tồn đầu kỳ"/>
    <d v="2025-01-07T00:00:00"/>
    <s v="PT2501/0026"/>
    <n v="1186560.3600000001"/>
    <n v="0"/>
    <n v="1186560.3600000001"/>
    <n v="0"/>
    <d v="2024-11-23T00:00:00"/>
    <m/>
    <d v="2024-11-23T00:00:00"/>
    <n v="0"/>
    <m/>
    <s v=""/>
    <s v="Đã thanh toán"/>
    <d v="2024-11-23T00:00:00"/>
    <d v="2025-01-07T00:00:00"/>
    <m/>
    <m/>
    <x v="88"/>
    <x v="87"/>
  </r>
  <r>
    <x v="114"/>
    <x v="87"/>
    <d v="2024-11-02T00:00:00"/>
    <s v="BH2317682"/>
    <m/>
    <m/>
    <m/>
    <n v="1013494"/>
    <n v="70977"/>
    <n v="75401.36"/>
    <n v="1017918.36"/>
    <s v="Tồn đầu kỳ"/>
    <d v="2025-01-07T00:00:00"/>
    <s v="PT2501/0028"/>
    <n v="1017918.36"/>
    <n v="0"/>
    <n v="1017918.36"/>
    <n v="0"/>
    <d v="2024-11-02T00:00:00"/>
    <m/>
    <d v="2024-11-02T00:00:00"/>
    <n v="0"/>
    <m/>
    <s v=""/>
    <s v="Đã thanh toán"/>
    <d v="2024-11-02T00:00:00"/>
    <d v="2025-01-07T00:00:00"/>
    <m/>
    <m/>
    <x v="88"/>
    <x v="87"/>
  </r>
  <r>
    <x v="115"/>
    <x v="87"/>
    <d v="2024-11-23T00:00:00"/>
    <s v="BH2318378"/>
    <m/>
    <m/>
    <s v="Bán hàng Ready Mart - CS2 - Định Công"/>
    <n v="1064345"/>
    <n v="74504"/>
    <n v="79187.28"/>
    <n v="1069028.28"/>
    <s v="Tồn đầu kỳ"/>
    <d v="2025-01-07T00:00:00"/>
    <s v="PT2501/0025"/>
    <n v="1069028.28"/>
    <n v="0"/>
    <n v="1069028.28"/>
    <n v="0"/>
    <d v="2024-11-23T00:00:00"/>
    <m/>
    <d v="2024-11-23T00:00:00"/>
    <n v="0"/>
    <m/>
    <s v=""/>
    <s v="Đã thanh toán"/>
    <d v="2024-11-23T00:00:00"/>
    <d v="2025-01-07T00:00:00"/>
    <m/>
    <m/>
    <x v="88"/>
    <x v="87"/>
  </r>
  <r>
    <x v="116"/>
    <x v="87"/>
    <d v="2024-11-12T00:00:00"/>
    <s v="BH2317974"/>
    <m/>
    <m/>
    <s v="Bán hàng Ready Mart - CS2 - Định Công"/>
    <n v="830920"/>
    <n v="58165"/>
    <n v="61820.4"/>
    <n v="834575.4"/>
    <s v="Tồn đầu kỳ"/>
    <d v="2025-01-07T00:00:00"/>
    <s v="PT2501/0029"/>
    <n v="834575.4"/>
    <n v="0"/>
    <n v="834575.4"/>
    <n v="0"/>
    <d v="2024-11-12T00:00:00"/>
    <m/>
    <d v="2024-11-12T00:00:00"/>
    <n v="0"/>
    <m/>
    <s v=""/>
    <s v="Đã thanh toán"/>
    <d v="2024-11-12T00:00:00"/>
    <d v="2025-01-07T00:00:00"/>
    <m/>
    <m/>
    <x v="88"/>
    <x v="87"/>
  </r>
  <r>
    <x v="113"/>
    <x v="87"/>
    <d v="2024-12-24T00:00:00"/>
    <s v="BH2319226 "/>
    <m/>
    <m/>
    <m/>
    <n v="1092643"/>
    <n v="76485"/>
    <n v="81292.639999999999"/>
    <n v="1097450.6399999999"/>
    <s v="Tồn đầu kỳ"/>
    <d v="2025-03-04T00:00:00"/>
    <s v="PT2503/0014"/>
    <n v="1097450.6399999999"/>
    <n v="0"/>
    <n v="1097450.6399999999"/>
    <n v="0"/>
    <d v="2024-12-24T00:00:00"/>
    <m/>
    <d v="2024-12-24T00:00:00"/>
    <n v="0"/>
    <m/>
    <s v=""/>
    <s v="Đã thanh toán"/>
    <d v="2024-12-24T00:00:00"/>
    <d v="2025-03-04T00:00:00"/>
    <m/>
    <m/>
    <x v="88"/>
    <x v="87"/>
  </r>
  <r>
    <x v="115"/>
    <x v="87"/>
    <d v="2024-12-24T00:00:00"/>
    <s v="BH2319225 "/>
    <m/>
    <m/>
    <m/>
    <n v="842229"/>
    <n v="58596"/>
    <n v="62690.64"/>
    <n v="846323.64"/>
    <s v="Tồn đầu kỳ"/>
    <d v="2025-03-04T00:00:00"/>
    <s v="PT2503/0014"/>
    <n v="846323.64"/>
    <n v="0"/>
    <n v="846323.64"/>
    <n v="0"/>
    <d v="2024-12-24T00:00:00"/>
    <m/>
    <d v="2024-12-24T00:00:00"/>
    <n v="0"/>
    <m/>
    <s v=""/>
    <s v="Đã thanh toán"/>
    <d v="2024-12-24T00:00:00"/>
    <d v="2025-03-04T00:00:00"/>
    <m/>
    <m/>
    <x v="88"/>
    <x v="87"/>
  </r>
  <r>
    <x v="111"/>
    <x v="87"/>
    <d v="2024-12-16T00:00:00"/>
    <s v="BH2318987"/>
    <m/>
    <m/>
    <m/>
    <n v="2975030"/>
    <n v="208253"/>
    <n v="221342.16"/>
    <n v="2988119.16"/>
    <s v="Tồn đầu kỳ"/>
    <d v="2025-03-04T00:00:00"/>
    <s v="PT2503/0014"/>
    <n v="2988119.16"/>
    <n v="0"/>
    <n v="2988119.16"/>
    <n v="0"/>
    <d v="2024-12-16T00:00:00"/>
    <m/>
    <d v="2024-12-16T00:00:00"/>
    <n v="0"/>
    <m/>
    <s v=""/>
    <s v="Đã thanh toán"/>
    <d v="2024-12-16T00:00:00"/>
    <d v="2025-03-04T00:00:00"/>
    <m/>
    <m/>
    <x v="88"/>
    <x v="87"/>
  </r>
  <r>
    <x v="112"/>
    <x v="87"/>
    <d v="2025-01-11T00:00:00"/>
    <s v="BH2319823"/>
    <m/>
    <m/>
    <s v="Bán hàng CHỊ HÀ THỊ CÚC (READY MART)"/>
    <n v="1468620"/>
    <n v="102803"/>
    <n v="109265"/>
    <n v="1475082"/>
    <s v="Bán hàng"/>
    <d v="2025-03-04T00:00:00"/>
    <s v="PT2503/0014"/>
    <n v="0"/>
    <n v="1475082"/>
    <n v="1475082"/>
    <n v="0"/>
    <d v="2025-01-11T00:00:00"/>
    <m/>
    <d v="2025-01-11T00:00:00"/>
    <n v="0"/>
    <m/>
    <s v=""/>
    <s v="Đã thanh toán"/>
    <d v="2025-01-11T00:00:00"/>
    <d v="2025-03-04T00:00:00"/>
    <m/>
    <m/>
    <x v="88"/>
    <x v="87"/>
  </r>
  <r>
    <x v="112"/>
    <x v="87"/>
    <d v="2025-01-24T00:00:00"/>
    <s v="BH2320425"/>
    <m/>
    <m/>
    <s v="Bán hàng CHỊ HÀ THỊ CÚC (READY MART)"/>
    <n v="2579200"/>
    <n v="180544"/>
    <n v="191892"/>
    <n v="2590548"/>
    <s v="Bán hàng"/>
    <d v="2025-01-26T00:00:00"/>
    <s v="PT2501/0083"/>
    <n v="0"/>
    <n v="2590548"/>
    <n v="2590548"/>
    <n v="0"/>
    <d v="2025-01-24T00:00:00"/>
    <m/>
    <d v="2025-01-24T00:00:00"/>
    <n v="0"/>
    <m/>
    <s v=""/>
    <s v="Đã thanh toán"/>
    <d v="2025-01-24T00:00:00"/>
    <d v="2025-01-26T00:00:00"/>
    <m/>
    <m/>
    <x v="88"/>
    <x v="87"/>
  </r>
  <r>
    <x v="112"/>
    <x v="87"/>
    <d v="2025-02-18T00:00:00"/>
    <s v="BH2320996"/>
    <m/>
    <m/>
    <s v="Bán hàng CHỊ HÀ THỊ CÚC (READY MART)"/>
    <n v="1953630"/>
    <n v="136754"/>
    <n v="145350"/>
    <n v="1962226"/>
    <s v="Bán hàng"/>
    <d v="2025-03-04T00:00:00"/>
    <s v="PT2503/0014"/>
    <n v="0"/>
    <n v="1962226"/>
    <n v="1962226"/>
    <n v="0"/>
    <d v="2025-02-18T00:00:00"/>
    <m/>
    <d v="2025-02-18T00:00:00"/>
    <n v="0"/>
    <m/>
    <s v=""/>
    <s v="Đã thanh toán"/>
    <d v="2025-02-18T00:00:00"/>
    <d v="2025-03-04T00:00:00"/>
    <m/>
    <m/>
    <x v="88"/>
    <x v="87"/>
  </r>
  <r>
    <x v="112"/>
    <x v="87"/>
    <d v="2025-02-19T00:00:00"/>
    <s v="HBTL25010250"/>
    <d v="2025-02-19T00:00:00"/>
    <m/>
    <s v="Hàng Trả - CHỊ HÀ THỊ CÚC (READY MART) - KL00090"/>
    <n v="0"/>
    <n v="0"/>
    <n v="0"/>
    <n v="124159"/>
    <s v="Hàng trả"/>
    <d v="2025-03-04T00:00:00"/>
    <s v="PT2503/0014"/>
    <n v="0"/>
    <n v="-124159"/>
    <n v="-124159"/>
    <n v="0"/>
    <d v="2025-02-19T00:00:00"/>
    <m/>
    <d v="2025-02-19T00:00:00"/>
    <n v="0"/>
    <m/>
    <s v=""/>
    <s v="Đã thanh toán"/>
    <d v="2025-02-19T00:00:00"/>
    <d v="2025-03-04T00:00:00"/>
    <m/>
    <m/>
    <x v="88"/>
    <x v="87"/>
  </r>
  <r>
    <x v="112"/>
    <x v="87"/>
    <d v="2025-03-18T00:00:00"/>
    <s v="BH2321823"/>
    <m/>
    <m/>
    <s v="Bán hàng CHỊ HÀ THỊ CÚC (READY MART)"/>
    <n v="2267903"/>
    <n v="158753"/>
    <n v="168732"/>
    <n v="2277882"/>
    <s v="Bán hàng"/>
    <d v="2025-04-26T00:00:00"/>
    <s v="PT2504/0078"/>
    <n v="0"/>
    <n v="2277882"/>
    <n v="2277882"/>
    <n v="0"/>
    <d v="2025-03-18T00:00:00"/>
    <m/>
    <d v="2025-03-18T00:00:00"/>
    <n v="0"/>
    <m/>
    <s v=""/>
    <s v="Đã thanh toán"/>
    <d v="2025-03-18T00:00:00"/>
    <d v="2025-04-26T00:00:00"/>
    <m/>
    <m/>
    <x v="88"/>
    <x v="87"/>
  </r>
  <r>
    <x v="112"/>
    <x v="87"/>
    <d v="2025-03-19T00:00:00"/>
    <s v="HBTL25010714"/>
    <d v="2025-03-19T00:00:00"/>
    <m/>
    <s v="Hàng Trả - CHỊ HÀ THỊ CÚC (READY MART) - KL00090"/>
    <n v="0"/>
    <n v="0"/>
    <n v="0"/>
    <n v="223225"/>
    <s v="Hàng trả"/>
    <d v="2025-04-26T00:00:00"/>
    <s v="PT2504/0078"/>
    <n v="0"/>
    <n v="-223225"/>
    <n v="-223225"/>
    <n v="0"/>
    <d v="2025-03-19T00:00:00"/>
    <m/>
    <d v="2025-03-19T00:00:00"/>
    <n v="0"/>
    <m/>
    <s v=""/>
    <s v="Đã thanh toán"/>
    <d v="2025-03-19T00:00:00"/>
    <d v="2025-04-26T00:00:00"/>
    <m/>
    <m/>
    <x v="88"/>
    <x v="87"/>
  </r>
  <r>
    <x v="112"/>
    <x v="87"/>
    <d v="2025-04-17T00:00:00"/>
    <s v="BH2322784"/>
    <m/>
    <m/>
    <s v="Bán hàng CHỊ HÀ THỊ CÚC (READY MART)"/>
    <n v="2184295"/>
    <n v="152901"/>
    <n v="162512"/>
    <n v="2193906"/>
    <s v="Bán hàng"/>
    <d v="2025-06-07T00:00:00"/>
    <s v="PT2506/0026"/>
    <n v="0"/>
    <n v="2193906"/>
    <n v="2193906"/>
    <n v="0"/>
    <d v="2025-04-17T00:00:00"/>
    <m/>
    <d v="2025-04-17T00:00:00"/>
    <n v="0"/>
    <m/>
    <s v=""/>
    <s v="Đã thanh toán"/>
    <d v="2025-04-17T00:00:00"/>
    <d v="2025-06-07T00:00:00"/>
    <m/>
    <m/>
    <x v="88"/>
    <x v="87"/>
  </r>
  <r>
    <x v="112"/>
    <x v="87"/>
    <d v="2025-05-09T00:00:00"/>
    <s v="BH2323425"/>
    <m/>
    <m/>
    <s v="Bán hàng CHỊ HÀ THỊ CÚC (READY MART)"/>
    <n v="3002198"/>
    <n v="210154"/>
    <n v="223364"/>
    <n v="3015408"/>
    <s v="Bán hàng"/>
    <d v="2025-09-24T00:00:00"/>
    <s v="BC2509/0060"/>
    <n v="0"/>
    <n v="3015408"/>
    <n v="3015408"/>
    <n v="0"/>
    <d v="2025-05-09T00:00:00"/>
    <m/>
    <d v="2025-05-09T00:00:00"/>
    <n v="0"/>
    <m/>
    <s v=""/>
    <s v="Đã thanh toán"/>
    <d v="2025-05-09T00:00:00"/>
    <d v="2025-09-24T00:00:00"/>
    <m/>
    <m/>
    <x v="88"/>
    <x v="87"/>
  </r>
  <r>
    <x v="112"/>
    <x v="87"/>
    <d v="2025-05-13T00:00:00"/>
    <s v="HN/HT2025090283"/>
    <d v="2025-05-13T00:00:00"/>
    <m/>
    <s v="ĐÃ NHẬP - HÀNG TRẢ - CHỊ HÀ THỊ CÚC (READY MART) - readymart001"/>
    <m/>
    <m/>
    <n v="0"/>
    <n v="119943"/>
    <s v="Hàng trả"/>
    <d v="2025-09-24T00:00:00"/>
    <s v="BC2509/0060"/>
    <n v="0"/>
    <n v="-119943"/>
    <n v="-119943"/>
    <n v="0"/>
    <d v="2025-05-13T00:00:00"/>
    <m/>
    <d v="2025-05-13T00:00:00"/>
    <n v="0"/>
    <m/>
    <s v=""/>
    <s v="Đã thanh toán"/>
    <d v="2025-05-13T00:00:00"/>
    <d v="2025-09-24T00:00:00"/>
    <m/>
    <m/>
    <x v="88"/>
    <x v="87"/>
  </r>
  <r>
    <x v="112"/>
    <x v="87"/>
    <d v="2025-07-05T00:00:00"/>
    <s v="HN/HT2025090281"/>
    <d v="2025-07-05T00:00:00"/>
    <m/>
    <s v="ĐÃ NHẬP - CHỊ HÀ THỊ CÚC (READY MART) - readymart001"/>
    <m/>
    <m/>
    <n v="0"/>
    <n v="49680"/>
    <s v="Hàng trả"/>
    <d v="2025-09-24T00:00:00"/>
    <s v="BC2509/0060"/>
    <n v="0"/>
    <n v="-49680"/>
    <n v="-49680"/>
    <n v="0"/>
    <d v="2025-07-05T00:00:00"/>
    <m/>
    <d v="2025-07-05T00:00:00"/>
    <n v="0"/>
    <m/>
    <s v=""/>
    <s v="Đã thanh toán"/>
    <d v="2025-07-05T00:00:00"/>
    <d v="2025-09-24T00:00:00"/>
    <m/>
    <m/>
    <x v="88"/>
    <x v="87"/>
  </r>
  <r>
    <x v="112"/>
    <x v="87"/>
    <d v="2025-07-16T00:00:00"/>
    <s v="HBTL25012095"/>
    <d v="2025-07-16T00:00:00"/>
    <m/>
    <s v="Hàng Trả - CHỊ HÀ THỊ CÚC (READY MART)  - readymart001"/>
    <m/>
    <m/>
    <n v="0"/>
    <n v="292948"/>
    <s v="Hàng trả"/>
    <d v="2025-09-24T00:00:00"/>
    <s v="BC2509/0060"/>
    <n v="0"/>
    <n v="-292948"/>
    <n v="-292948"/>
    <n v="0"/>
    <d v="2025-07-16T00:00:00"/>
    <m/>
    <d v="2025-07-16T00:00:00"/>
    <n v="0"/>
    <m/>
    <s v=""/>
    <s v="Đã thanh toán"/>
    <d v="2025-07-16T00:00:00"/>
    <d v="2025-09-24T00:00:00"/>
    <m/>
    <m/>
    <x v="88"/>
    <x v="87"/>
  </r>
  <r>
    <x v="112"/>
    <x v="87"/>
    <d v="2025-07-16T00:00:00"/>
    <s v="HBTL25012096"/>
    <d v="2025-07-16T00:00:00"/>
    <m/>
    <s v="Hàng Trả - CHỊ HÀ THỊ CÚC (READY MART) - readymart001"/>
    <m/>
    <m/>
    <n v="0"/>
    <n v="217868"/>
    <s v="Hàng trả"/>
    <d v="2025-09-24T00:00:00"/>
    <s v="BC2509/0060"/>
    <n v="0"/>
    <n v="-217868"/>
    <n v="-217868"/>
    <n v="0"/>
    <d v="2025-07-16T00:00:00"/>
    <m/>
    <d v="2025-07-16T00:00:00"/>
    <n v="0"/>
    <m/>
    <s v=""/>
    <s v="Đã thanh toán"/>
    <d v="2025-07-16T00:00:00"/>
    <d v="2025-09-24T00:00:00"/>
    <m/>
    <m/>
    <x v="88"/>
    <x v="87"/>
  </r>
  <r>
    <x v="112"/>
    <x v="87"/>
    <d v="2025-08-28T00:00:00"/>
    <s v="HN/HT2025090285"/>
    <d v="2025-08-28T00:00:00"/>
    <m/>
    <s v="ĐÃ NHẬP - CHỊ HÀ THỊ CÚC (READY MART) - readymart001"/>
    <m/>
    <m/>
    <n v="0"/>
    <n v="49680"/>
    <s v="Hàng trả"/>
    <d v="2025-09-24T00:00:00"/>
    <s v="BC2509/0060"/>
    <n v="0"/>
    <n v="-49680"/>
    <n v="-49680"/>
    <n v="0"/>
    <d v="2025-08-28T00:00:00"/>
    <m/>
    <d v="2025-08-28T00:00:00"/>
    <n v="0"/>
    <m/>
    <s v=""/>
    <s v="Đã thanh toán"/>
    <d v="2025-08-28T00:00:00"/>
    <d v="2025-09-24T00:00:00"/>
    <m/>
    <m/>
    <x v="88"/>
    <x v="87"/>
  </r>
  <r>
    <x v="117"/>
    <x v="87"/>
    <d v="2025-03-18T00:00:00"/>
    <s v="BH2321825"/>
    <m/>
    <m/>
    <s v="Bán hàng Hà Thị Cúc CS1 - Tòa C KVKL"/>
    <n v="1142738"/>
    <n v="79992"/>
    <n v="85020"/>
    <n v="1147766"/>
    <s v="Bán hàng"/>
    <d v="2025-04-26T00:00:00"/>
    <s v="PT2504/0078"/>
    <n v="0"/>
    <n v="1147766"/>
    <n v="1147766"/>
    <n v="0"/>
    <d v="2025-03-18T00:00:00"/>
    <m/>
    <d v="2025-03-18T00:00:00"/>
    <n v="0"/>
    <m/>
    <s v=""/>
    <s v="Đã thanh toán"/>
    <d v="2025-03-18T00:00:00"/>
    <d v="2025-04-26T00:00:00"/>
    <m/>
    <m/>
    <x v="88"/>
    <x v="87"/>
  </r>
  <r>
    <x v="117"/>
    <x v="87"/>
    <d v="2025-06-14T00:00:00"/>
    <s v="HBTL25012071"/>
    <d v="2025-06-14T00:00:00"/>
    <m/>
    <s v="Hàng Trả - Hà Thị Cúc CS1 - Tòa C KVKL - phiếu :THN000537 - readymart005"/>
    <m/>
    <m/>
    <n v="0"/>
    <n v="396776"/>
    <s v="Hàng trả"/>
    <d v="2025-09-24T00:00:00"/>
    <s v="BC2509/0060"/>
    <n v="0"/>
    <n v="-396776"/>
    <n v="-396776"/>
    <n v="0"/>
    <d v="2025-06-14T00:00:00"/>
    <m/>
    <d v="2025-06-14T00:00:00"/>
    <n v="0"/>
    <m/>
    <s v=""/>
    <s v="Đã thanh toán"/>
    <d v="2025-06-14T00:00:00"/>
    <d v="2025-09-24T00:00:00"/>
    <m/>
    <m/>
    <x v="88"/>
    <x v="87"/>
  </r>
  <r>
    <x v="118"/>
    <x v="87"/>
    <d v="2025-01-20T00:00:00"/>
    <s v="BH2320199"/>
    <m/>
    <m/>
    <s v="Bán hàng Hà Thị Cúc CS5 - Thông Tấn Xã"/>
    <n v="1642391"/>
    <n v="114967"/>
    <n v="122194"/>
    <n v="1649618"/>
    <s v="Bán hàng"/>
    <d v="2025-03-04T00:00:00"/>
    <s v="PT2503/0014"/>
    <n v="0"/>
    <n v="1649618"/>
    <n v="1649618"/>
    <n v="0"/>
    <d v="2025-01-20T00:00:00"/>
    <m/>
    <d v="2025-01-20T00:00:00"/>
    <n v="0"/>
    <m/>
    <s v=""/>
    <s v="Đã thanh toán"/>
    <d v="2025-01-20T00:00:00"/>
    <d v="2025-03-04T00:00:00"/>
    <m/>
    <m/>
    <x v="88"/>
    <x v="87"/>
  </r>
  <r>
    <x v="118"/>
    <x v="87"/>
    <d v="2025-03-18T00:00:00"/>
    <s v="BH2321824"/>
    <m/>
    <m/>
    <s v="Bán hàng Hà Thị Cúc CS5 - Thông Tấn Xã"/>
    <n v="1142738"/>
    <n v="79992"/>
    <n v="85020"/>
    <n v="1147766"/>
    <s v="Bán hàng"/>
    <d v="2025-04-26T00:00:00"/>
    <s v="PT2504/0078"/>
    <n v="0"/>
    <n v="1147766"/>
    <n v="1147766"/>
    <n v="0"/>
    <d v="2025-03-18T00:00:00"/>
    <m/>
    <d v="2025-03-18T00:00:00"/>
    <n v="0"/>
    <m/>
    <s v=""/>
    <s v="Đã thanh toán"/>
    <d v="2025-03-18T00:00:00"/>
    <d v="2025-04-26T00:00:00"/>
    <m/>
    <m/>
    <x v="88"/>
    <x v="87"/>
  </r>
  <r>
    <x v="118"/>
    <x v="87"/>
    <d v="2025-04-26T00:00:00"/>
    <s v="HBTL25011155"/>
    <d v="2025-04-26T00:00:00"/>
    <m/>
    <s v="HÀNG TRẢ"/>
    <m/>
    <m/>
    <n v="0"/>
    <n v="160467"/>
    <s v="Hàng trả"/>
    <d v="2025-04-26T00:00:00"/>
    <s v="PT2504/0078"/>
    <n v="0"/>
    <n v="-160467"/>
    <n v="-160467"/>
    <n v="0"/>
    <d v="2025-04-26T00:00:00"/>
    <m/>
    <d v="2025-04-26T00:00:00"/>
    <n v="0"/>
    <m/>
    <s v=""/>
    <s v="Đã thanh toán"/>
    <d v="2025-04-26T00:00:00"/>
    <d v="2025-04-26T00:00:00"/>
    <m/>
    <m/>
    <x v="88"/>
    <x v="87"/>
  </r>
  <r>
    <x v="118"/>
    <x v="87"/>
    <d v="2025-06-14T00:00:00"/>
    <s v="HBTL25012072"/>
    <d v="2025-06-14T00:00:00"/>
    <m/>
    <s v="Hàng Trả - Hà Thị Cúc CS5 - Thông Tấn Xã - readymart006 - phiếu : THN000536"/>
    <m/>
    <m/>
    <n v="0"/>
    <n v="364811"/>
    <s v="Hàng trả"/>
    <d v="2025-09-24T00:00:00"/>
    <s v="BC2509/0060"/>
    <n v="0"/>
    <n v="-364811"/>
    <n v="-364811"/>
    <n v="0"/>
    <d v="2025-06-14T00:00:00"/>
    <m/>
    <d v="2025-06-14T00:00:00"/>
    <n v="0"/>
    <m/>
    <s v=""/>
    <s v="Đã thanh toán"/>
    <d v="2025-06-14T00:00:00"/>
    <d v="2025-09-24T00:00:00"/>
    <m/>
    <m/>
    <x v="88"/>
    <x v="87"/>
  </r>
  <r>
    <x v="118"/>
    <x v="87"/>
    <d v="2025-07-16T00:00:00"/>
    <s v="HBTL25012094"/>
    <d v="2025-07-16T00:00:00"/>
    <m/>
    <s v="Hàng Trả - Hà Thị Cúc CS5 - Thông Tấn Xã -readymart006"/>
    <m/>
    <m/>
    <n v="0"/>
    <n v="75330"/>
    <s v="Hàng trả"/>
    <d v="2025-09-24T00:00:00"/>
    <s v="BC2509/0060"/>
    <n v="0"/>
    <n v="-75330"/>
    <n v="-75330"/>
    <n v="0"/>
    <d v="2025-07-16T00:00:00"/>
    <m/>
    <d v="2025-07-16T00:00:00"/>
    <n v="0"/>
    <m/>
    <s v=""/>
    <s v="Đã thanh toán"/>
    <d v="2025-07-16T00:00:00"/>
    <d v="2025-09-24T00:00:00"/>
    <m/>
    <m/>
    <x v="88"/>
    <x v="87"/>
  </r>
  <r>
    <x v="118"/>
    <x v="87"/>
    <d v="2025-10-14T00:00:00"/>
    <s v="BH2362003"/>
    <m/>
    <m/>
    <s v="Bán hàng Hà Thị Cúc CS5 - Thông Tấn Xã"/>
    <n v="1190656"/>
    <n v="83346"/>
    <n v="88585"/>
    <n v="1195895"/>
    <s v="Bán hàng"/>
    <m/>
    <m/>
    <n v="0"/>
    <n v="1195895"/>
    <n v="0"/>
    <n v="1195895"/>
    <d v="2025-10-14T00:00:00"/>
    <m/>
    <d v="2025-10-14T00:00:00"/>
    <n v="0"/>
    <m/>
    <s v=""/>
    <s v=""/>
    <d v="2025-10-14T00:00:00"/>
    <d v="1899-12-30T00:00:00"/>
    <m/>
    <m/>
    <x v="88"/>
    <x v="87"/>
  </r>
  <r>
    <x v="119"/>
    <x v="87"/>
    <d v="2025-05-19T00:00:00"/>
    <s v="BH2323639"/>
    <m/>
    <m/>
    <s v="Ready mart - bến xe Giáp Bát"/>
    <n v="1335464"/>
    <n v="93482"/>
    <n v="99359"/>
    <n v="1341341"/>
    <s v="Bán hàng"/>
    <d v="2025-09-24T00:00:00"/>
    <s v="BC2509/0060"/>
    <n v="0"/>
    <n v="1341341"/>
    <n v="1341341"/>
    <n v="0"/>
    <d v="2025-05-19T00:00:00"/>
    <m/>
    <d v="2025-05-19T00:00:00"/>
    <n v="0"/>
    <m/>
    <s v=""/>
    <s v="Đã thanh toán"/>
    <d v="2025-05-19T00:00:00"/>
    <d v="2025-09-24T00:00:00"/>
    <m/>
    <m/>
    <x v="88"/>
    <x v="87"/>
  </r>
  <r>
    <x v="119"/>
    <x v="87"/>
    <d v="2025-06-06T00:00:00"/>
    <s v="BH2324217"/>
    <m/>
    <m/>
    <s v="Ready mart - bến xe Giáp Bát"/>
    <n v="1348351"/>
    <n v="94385"/>
    <n v="100317"/>
    <n v="1354283"/>
    <s v="Bán hàng"/>
    <d v="2025-09-24T00:00:00"/>
    <s v="BC2509/0060"/>
    <n v="0"/>
    <n v="1354283"/>
    <n v="1354283"/>
    <n v="0"/>
    <d v="2025-06-06T00:00:00"/>
    <m/>
    <d v="2025-06-06T00:00:00"/>
    <n v="0"/>
    <m/>
    <s v=""/>
    <s v="Đã thanh toán"/>
    <d v="2025-06-06T00:00:00"/>
    <d v="2025-09-24T00:00:00"/>
    <m/>
    <m/>
    <x v="88"/>
    <x v="87"/>
  </r>
  <r>
    <x v="119"/>
    <x v="87"/>
    <d v="2025-06-06T00:00:00"/>
    <s v="BH2324218"/>
    <m/>
    <m/>
    <s v="Ready Mart - CS6 - K35 Tân Mai"/>
    <n v="1005523"/>
    <n v="70387"/>
    <n v="74811"/>
    <n v="1009947"/>
    <s v="Bán hàng"/>
    <d v="2025-09-24T00:00:00"/>
    <s v="BC2509/0060"/>
    <n v="0"/>
    <n v="1009947"/>
    <n v="1009947"/>
    <n v="0"/>
    <d v="2025-06-06T00:00:00"/>
    <m/>
    <d v="2025-06-06T00:00:00"/>
    <n v="0"/>
    <m/>
    <s v=""/>
    <s v="Đã thanh toán"/>
    <d v="2025-06-06T00:00:00"/>
    <d v="2025-09-24T00:00:00"/>
    <m/>
    <m/>
    <x v="88"/>
    <x v="87"/>
  </r>
  <r>
    <x v="119"/>
    <x v="87"/>
    <d v="2025-06-14T00:00:00"/>
    <s v="BH2324496"/>
    <m/>
    <m/>
    <s v="CHỊ HÀ THỊ CÚC (READY MART)"/>
    <n v="1625244"/>
    <n v="113767"/>
    <n v="120918"/>
    <n v="1632395"/>
    <s v="Bán hàng"/>
    <d v="2025-09-24T00:00:00"/>
    <s v="BC2509/0060"/>
    <n v="0"/>
    <n v="1632395"/>
    <n v="1632395"/>
    <n v="0"/>
    <d v="2025-06-14T00:00:00"/>
    <m/>
    <d v="2025-06-14T00:00:00"/>
    <n v="0"/>
    <m/>
    <s v=""/>
    <s v="Đã thanh toán"/>
    <d v="2025-06-14T00:00:00"/>
    <d v="2025-09-24T00:00:00"/>
    <m/>
    <m/>
    <x v="88"/>
    <x v="87"/>
  </r>
  <r>
    <x v="119"/>
    <x v="87"/>
    <d v="2025-06-14T00:00:00"/>
    <s v="BH2324524"/>
    <m/>
    <m/>
    <s v="CHỊ HÀ THỊ CÚC (READY MART)"/>
    <n v="220833"/>
    <n v="15458"/>
    <n v="16430"/>
    <n v="221805"/>
    <s v="Bán hàng"/>
    <d v="2025-09-24T00:00:00"/>
    <s v="BC2509/0060"/>
    <n v="0"/>
    <n v="221805"/>
    <n v="221805"/>
    <n v="0"/>
    <d v="2025-06-14T00:00:00"/>
    <m/>
    <d v="2025-06-14T00:00:00"/>
    <n v="0"/>
    <m/>
    <s v=""/>
    <s v="Đã thanh toán"/>
    <d v="2025-06-14T00:00:00"/>
    <d v="2025-09-24T00:00:00"/>
    <m/>
    <m/>
    <x v="88"/>
    <x v="87"/>
  </r>
  <r>
    <x v="119"/>
    <x v="87"/>
    <d v="2025-06-14T00:00:00"/>
    <s v="BH2324525"/>
    <m/>
    <m/>
    <s v="Hà Thị Cúc CS1 - Tòa C KVKL"/>
    <n v="757796"/>
    <n v="53046"/>
    <n v="56380"/>
    <n v="761130"/>
    <s v="Bán hàng"/>
    <d v="2025-09-24T00:00:00"/>
    <s v="BC2509/0060"/>
    <n v="0"/>
    <n v="761130"/>
    <n v="761130"/>
    <n v="0"/>
    <d v="2025-06-14T00:00:00"/>
    <m/>
    <d v="2025-06-14T00:00:00"/>
    <n v="0"/>
    <m/>
    <s v=""/>
    <s v="Đã thanh toán"/>
    <d v="2025-06-14T00:00:00"/>
    <d v="2025-09-24T00:00:00"/>
    <m/>
    <m/>
    <x v="88"/>
    <x v="87"/>
  </r>
  <r>
    <x v="119"/>
    <x v="87"/>
    <d v="2025-06-14T00:00:00"/>
    <s v="BH2324526"/>
    <m/>
    <m/>
    <s v="Hà Thị Cúc CS5 - Thông Tấn Xã"/>
    <n v="925354"/>
    <n v="64775"/>
    <n v="68846"/>
    <n v="929425"/>
    <s v="Bán hàng"/>
    <d v="2025-09-24T00:00:00"/>
    <s v="BC2509/0060"/>
    <n v="0"/>
    <n v="929425"/>
    <n v="929425"/>
    <n v="0"/>
    <d v="2025-06-14T00:00:00"/>
    <m/>
    <d v="2025-06-14T00:00:00"/>
    <n v="0"/>
    <m/>
    <s v=""/>
    <s v="Đã thanh toán"/>
    <d v="2025-06-14T00:00:00"/>
    <d v="2025-09-24T00:00:00"/>
    <m/>
    <m/>
    <x v="88"/>
    <x v="87"/>
  </r>
  <r>
    <x v="119"/>
    <x v="87"/>
    <d v="2025-06-19T00:00:00"/>
    <s v="BH2324653"/>
    <m/>
    <m/>
    <s v="Ready Mart - CS2 - Định Công"/>
    <n v="757334"/>
    <n v="53013"/>
    <n v="56346"/>
    <n v="760667"/>
    <s v="Bán hàng"/>
    <d v="2025-09-24T00:00:00"/>
    <s v="BC2509/0060"/>
    <n v="0"/>
    <n v="760667"/>
    <n v="760667"/>
    <n v="0"/>
    <d v="2025-06-19T00:00:00"/>
    <m/>
    <d v="2025-06-19T00:00:00"/>
    <n v="0"/>
    <m/>
    <s v=""/>
    <s v="Đã thanh toán"/>
    <d v="2025-06-19T00:00:00"/>
    <d v="2025-09-24T00:00:00"/>
    <m/>
    <m/>
    <x v="88"/>
    <x v="87"/>
  </r>
  <r>
    <x v="119"/>
    <x v="87"/>
    <d v="2025-06-23T00:00:00"/>
    <s v="BH2324719"/>
    <m/>
    <m/>
    <s v="Ready mart - bến xe Giáp Bát"/>
    <n v="1308348"/>
    <n v="91584"/>
    <n v="97341"/>
    <n v="1314105"/>
    <s v="Bán hàng"/>
    <d v="2025-09-24T00:00:00"/>
    <s v="BC2509/0060"/>
    <n v="0"/>
    <n v="1314105"/>
    <n v="1314105"/>
    <n v="0"/>
    <d v="2025-06-23T00:00:00"/>
    <m/>
    <d v="2025-06-23T00:00:00"/>
    <n v="0"/>
    <m/>
    <s v=""/>
    <s v="Đã thanh toán"/>
    <d v="2025-06-23T00:00:00"/>
    <d v="2025-09-24T00:00:00"/>
    <m/>
    <m/>
    <x v="88"/>
    <x v="87"/>
  </r>
  <r>
    <x v="119"/>
    <x v="87"/>
    <d v="2025-07-02T00:00:00"/>
    <s v="BH2325071"/>
    <m/>
    <m/>
    <s v="CHỊ HÀ THỊ CÚC (READY MART)"/>
    <n v="958740"/>
    <n v="67112"/>
    <n v="71330"/>
    <n v="962958"/>
    <s v="Bán hàng"/>
    <d v="2025-09-24T00:00:00"/>
    <s v="BC2509/0060"/>
    <n v="0"/>
    <n v="962958"/>
    <n v="962958"/>
    <n v="0"/>
    <d v="2025-07-02T00:00:00"/>
    <m/>
    <d v="2025-07-02T00:00:00"/>
    <n v="0"/>
    <m/>
    <s v=""/>
    <s v="Đã thanh toán"/>
    <d v="2025-07-02T00:00:00"/>
    <d v="2025-09-24T00:00:00"/>
    <m/>
    <m/>
    <x v="88"/>
    <x v="87"/>
  </r>
  <r>
    <x v="119"/>
    <x v="87"/>
    <d v="2025-07-02T00:00:00"/>
    <s v="BH2325072"/>
    <m/>
    <m/>
    <s v="Hà Thị Cúc CS1 - Tòa C KVKL"/>
    <n v="445328"/>
    <n v="31173"/>
    <n v="33132"/>
    <n v="447287"/>
    <s v="Bán hàng"/>
    <d v="2025-09-24T00:00:00"/>
    <s v="BC2509/0060"/>
    <n v="0"/>
    <n v="447287"/>
    <n v="447287"/>
    <n v="0"/>
    <d v="2025-07-02T00:00:00"/>
    <m/>
    <d v="2025-07-02T00:00:00"/>
    <n v="0"/>
    <m/>
    <s v=""/>
    <s v="Đã thanh toán"/>
    <d v="2025-07-02T00:00:00"/>
    <d v="2025-09-24T00:00:00"/>
    <m/>
    <m/>
    <x v="88"/>
    <x v="87"/>
  </r>
  <r>
    <x v="119"/>
    <x v="87"/>
    <d v="2025-07-07T00:00:00"/>
    <s v="BH2325275"/>
    <m/>
    <m/>
    <s v="Ready Mart - CS2 - Định Công"/>
    <n v="1252562"/>
    <n v="87679"/>
    <n v="93191"/>
    <n v="1258074"/>
    <s v="Bán hàng"/>
    <d v="2025-09-24T00:00:00"/>
    <s v="BC2509/0060"/>
    <n v="0"/>
    <n v="1258074"/>
    <n v="1258074"/>
    <n v="0"/>
    <d v="2025-07-07T00:00:00"/>
    <m/>
    <d v="2025-07-07T00:00:00"/>
    <n v="0"/>
    <m/>
    <s v=""/>
    <s v="Đã thanh toán"/>
    <d v="2025-07-07T00:00:00"/>
    <d v="2025-09-24T00:00:00"/>
    <m/>
    <m/>
    <x v="88"/>
    <x v="87"/>
  </r>
  <r>
    <x v="119"/>
    <x v="87"/>
    <d v="2025-07-21T00:00:00"/>
    <s v="BH2325771"/>
    <m/>
    <m/>
    <s v="Ready mart - bến xe Giáp Bát"/>
    <n v="1184634"/>
    <n v="82924"/>
    <n v="88137"/>
    <n v="1189847"/>
    <s v="Bán hàng"/>
    <d v="2025-09-24T00:00:00"/>
    <s v="BC2509/0060"/>
    <n v="0"/>
    <n v="1189847"/>
    <n v="1189847"/>
    <n v="0"/>
    <d v="2025-07-21T00:00:00"/>
    <m/>
    <d v="2025-07-21T00:00:00"/>
    <n v="0"/>
    <m/>
    <s v=""/>
    <s v="Đã thanh toán"/>
    <d v="2025-07-21T00:00:00"/>
    <d v="2025-09-24T00:00:00"/>
    <m/>
    <m/>
    <x v="88"/>
    <x v="87"/>
  </r>
  <r>
    <x v="119"/>
    <x v="87"/>
    <d v="2025-08-08T00:00:00"/>
    <s v="BH2326445"/>
    <m/>
    <m/>
    <s v="Ready mart - bến xe Giáp Bát"/>
    <n v="686812"/>
    <n v="48077"/>
    <n v="51099"/>
    <n v="689834"/>
    <s v="Bán hàng"/>
    <d v="2025-09-24T00:00:00"/>
    <s v="BC2509/0060"/>
    <n v="0"/>
    <n v="689834"/>
    <n v="689834"/>
    <n v="0"/>
    <d v="2025-08-08T00:00:00"/>
    <m/>
    <d v="2025-08-08T00:00:00"/>
    <n v="0"/>
    <m/>
    <s v=""/>
    <s v="Đã thanh toán"/>
    <d v="2025-08-08T00:00:00"/>
    <d v="2025-09-24T00:00:00"/>
    <m/>
    <m/>
    <x v="88"/>
    <x v="87"/>
  </r>
  <r>
    <x v="119"/>
    <x v="87"/>
    <d v="2025-08-11T00:00:00"/>
    <s v="BH2326504"/>
    <m/>
    <m/>
    <s v="Ready Mart - CS6 - K35 Tân Mai"/>
    <n v="611342"/>
    <n v="42794"/>
    <n v="45484"/>
    <n v="614032"/>
    <s v="Bán hàng"/>
    <d v="2025-09-24T00:00:00"/>
    <s v="BC2509/0060"/>
    <n v="0"/>
    <n v="614032"/>
    <n v="614032"/>
    <n v="0"/>
    <d v="2025-08-11T00:00:00"/>
    <m/>
    <d v="2025-08-11T00:00:00"/>
    <n v="0"/>
    <m/>
    <s v=""/>
    <s v="Đã thanh toán"/>
    <d v="2025-08-11T00:00:00"/>
    <d v="2025-09-24T00:00:00"/>
    <m/>
    <m/>
    <x v="88"/>
    <x v="87"/>
  </r>
  <r>
    <x v="119"/>
    <x v="87"/>
    <d v="2025-08-13T00:00:00"/>
    <s v="BH2327496"/>
    <m/>
    <m/>
    <s v="Hà Thị Cúc CS1 - Tòa C KVKL"/>
    <n v="958466"/>
    <n v="67093"/>
    <n v="71310"/>
    <n v="962683"/>
    <s v="Bán hàng"/>
    <d v="2025-09-24T00:00:00"/>
    <s v="BC2509/0060"/>
    <n v="0"/>
    <n v="962683"/>
    <n v="962683"/>
    <n v="0"/>
    <d v="2025-08-13T00:00:00"/>
    <m/>
    <d v="2025-08-13T00:00:00"/>
    <n v="0"/>
    <m/>
    <s v=""/>
    <s v="Đã thanh toán"/>
    <d v="2025-08-13T00:00:00"/>
    <d v="2025-09-24T00:00:00"/>
    <m/>
    <m/>
    <x v="88"/>
    <x v="87"/>
  </r>
  <r>
    <x v="119"/>
    <x v="87"/>
    <d v="2025-08-14T00:00:00"/>
    <s v="BH2327506"/>
    <m/>
    <m/>
    <s v="CHỊ HÀ THỊ CÚC (READY MART)"/>
    <n v="958466"/>
    <n v="67093"/>
    <n v="71310"/>
    <n v="962683"/>
    <s v="Bán hàng"/>
    <d v="2025-09-24T00:00:00"/>
    <s v="BC2509/0060"/>
    <n v="0"/>
    <n v="962683"/>
    <n v="962683"/>
    <n v="0"/>
    <d v="2025-08-14T00:00:00"/>
    <m/>
    <d v="2025-08-14T00:00:00"/>
    <n v="0"/>
    <m/>
    <s v=""/>
    <s v="Đã thanh toán"/>
    <d v="2025-08-14T00:00:00"/>
    <d v="2025-09-24T00:00:00"/>
    <m/>
    <m/>
    <x v="88"/>
    <x v="87"/>
  </r>
  <r>
    <x v="119"/>
    <x v="87"/>
    <d v="2025-08-27T00:00:00"/>
    <s v="BH2329566"/>
    <m/>
    <m/>
    <s v="CHỊ HÀ THỊ CÚC (READY MART)"/>
    <n v="1382095"/>
    <n v="96747"/>
    <n v="102828"/>
    <n v="1388176"/>
    <s v="Bán hàng"/>
    <d v="2025-09-24T00:00:00"/>
    <s v="BC2509/0060"/>
    <n v="0"/>
    <n v="1388176"/>
    <n v="1388176"/>
    <n v="0"/>
    <d v="2025-08-27T00:00:00"/>
    <m/>
    <d v="2025-08-27T00:00:00"/>
    <n v="0"/>
    <m/>
    <s v=""/>
    <s v="Đã thanh toán"/>
    <d v="2025-08-27T00:00:00"/>
    <d v="2025-09-24T00:00:00"/>
    <m/>
    <m/>
    <x v="88"/>
    <x v="87"/>
  </r>
  <r>
    <x v="119"/>
    <x v="87"/>
    <d v="2025-08-27T00:00:00"/>
    <s v="BH2329567"/>
    <m/>
    <m/>
    <s v="CHỊ HÀ THỊ CÚC (READY MART)"/>
    <n v="2204232"/>
    <n v="154296"/>
    <n v="163995"/>
    <n v="2213931"/>
    <s v="Bán hàng"/>
    <d v="2025-09-24T00:00:00"/>
    <s v="BC2509/0060"/>
    <n v="0"/>
    <n v="2213931"/>
    <n v="2213931"/>
    <n v="0"/>
    <d v="2025-08-27T00:00:00"/>
    <m/>
    <d v="2025-08-27T00:00:00"/>
    <n v="0"/>
    <m/>
    <s v=""/>
    <s v="Đã thanh toán"/>
    <d v="2025-08-27T00:00:00"/>
    <d v="2025-09-24T00:00:00"/>
    <m/>
    <m/>
    <x v="88"/>
    <x v="87"/>
  </r>
  <r>
    <x v="119"/>
    <x v="87"/>
    <d v="2025-09-03T00:00:00"/>
    <s v="BH2330205"/>
    <m/>
    <m/>
    <s v="Ready Mart - CS2 - Định Công"/>
    <n v="1063897"/>
    <n v="74473"/>
    <n v="79154"/>
    <n v="1068578"/>
    <s v="Bán hàng"/>
    <m/>
    <m/>
    <n v="0"/>
    <n v="1068578"/>
    <n v="0"/>
    <n v="1068578"/>
    <d v="2025-09-03T00:00:00"/>
    <m/>
    <d v="2025-09-03T00:00:00"/>
    <n v="0"/>
    <m/>
    <s v=""/>
    <s v=""/>
    <d v="2025-09-03T00:00:00"/>
    <d v="1899-12-30T00:00:00"/>
    <m/>
    <m/>
    <x v="88"/>
    <x v="87"/>
  </r>
  <r>
    <x v="119"/>
    <x v="87"/>
    <d v="2025-09-04T00:00:00"/>
    <s v="BH2330502"/>
    <m/>
    <m/>
    <s v="Hà Thị Cúc CS1 - Tòa C KVKL"/>
    <n v="874734"/>
    <n v="61231"/>
    <n v="65080"/>
    <n v="878583"/>
    <s v="Bán hàng"/>
    <m/>
    <m/>
    <n v="0"/>
    <n v="878583"/>
    <n v="0"/>
    <n v="878583"/>
    <d v="2025-09-04T00:00:00"/>
    <m/>
    <d v="2025-09-04T00:00:00"/>
    <n v="0"/>
    <m/>
    <s v=""/>
    <s v=""/>
    <d v="2025-09-04T00:00:00"/>
    <d v="1899-12-30T00:00:00"/>
    <m/>
    <m/>
    <x v="88"/>
    <x v="87"/>
  </r>
  <r>
    <x v="119"/>
    <x v="87"/>
    <d v="2025-09-04T00:00:00"/>
    <s v="BH2330503"/>
    <m/>
    <m/>
    <s v="CHỊ HÀ THỊ CÚC (READY MART)"/>
    <n v="1167935"/>
    <n v="81755"/>
    <n v="86894"/>
    <n v="1173074"/>
    <s v="Bán hàng"/>
    <m/>
    <m/>
    <n v="0"/>
    <n v="1173074"/>
    <n v="0"/>
    <n v="1173074"/>
    <d v="2025-09-04T00:00:00"/>
    <m/>
    <d v="2025-09-04T00:00:00"/>
    <n v="0"/>
    <m/>
    <s v=""/>
    <s v=""/>
    <d v="2025-09-04T00:00:00"/>
    <d v="1899-12-30T00:00:00"/>
    <m/>
    <m/>
    <x v="88"/>
    <x v="87"/>
  </r>
  <r>
    <x v="119"/>
    <x v="87"/>
    <d v="2025-09-13T00:00:00"/>
    <s v="BH2332049"/>
    <m/>
    <m/>
    <s v="Ready mart - bến xe Giáp Bát"/>
    <n v="874076"/>
    <n v="61185"/>
    <n v="65031"/>
    <n v="877922"/>
    <s v="Bán hàng"/>
    <m/>
    <m/>
    <n v="0"/>
    <n v="877922"/>
    <n v="0"/>
    <n v="877922"/>
    <d v="2025-09-13T00:00:00"/>
    <m/>
    <d v="2025-09-13T00:00:00"/>
    <n v="0"/>
    <m/>
    <s v=""/>
    <s v=""/>
    <d v="2025-09-13T00:00:00"/>
    <d v="1899-12-30T00:00:00"/>
    <m/>
    <m/>
    <x v="88"/>
    <x v="87"/>
  </r>
  <r>
    <x v="119"/>
    <x v="87"/>
    <d v="2025-09-26T00:00:00"/>
    <s v="BH2332351"/>
    <m/>
    <m/>
    <s v="CHỊ HÀ THỊ CÚC (READY MART)"/>
    <n v="2074890"/>
    <n v="145242"/>
    <n v="154372"/>
    <n v="2084020"/>
    <s v="Bán hàng"/>
    <m/>
    <m/>
    <n v="0"/>
    <n v="2084020"/>
    <n v="0"/>
    <n v="2084020"/>
    <d v="2025-09-26T00:00:00"/>
    <m/>
    <d v="2025-09-26T00:00:00"/>
    <n v="0"/>
    <m/>
    <s v=""/>
    <s v=""/>
    <d v="2025-09-26T00:00:00"/>
    <d v="1899-12-30T00:00:00"/>
    <m/>
    <m/>
    <x v="88"/>
    <x v="87"/>
  </r>
  <r>
    <x v="120"/>
    <x v="87"/>
    <d v="2025-01-17T00:00:00"/>
    <s v="BH2320140"/>
    <m/>
    <m/>
    <s v="Bán hàng Ready mart - bến xe Giáp Bát"/>
    <n v="1055608"/>
    <n v="73893"/>
    <n v="78537"/>
    <n v="1060252"/>
    <s v="Bán hàng"/>
    <d v="2025-03-04T00:00:00"/>
    <s v="PT2503/0014"/>
    <n v="0"/>
    <n v="1060252"/>
    <n v="1060252"/>
    <n v="0"/>
    <d v="2025-01-17T00:00:00"/>
    <m/>
    <d v="2025-01-17T00:00:00"/>
    <n v="0"/>
    <m/>
    <s v=""/>
    <s v="Đã thanh toán"/>
    <d v="2025-01-17T00:00:00"/>
    <d v="2025-03-04T00:00:00"/>
    <m/>
    <m/>
    <x v="88"/>
    <x v="87"/>
  </r>
  <r>
    <x v="120"/>
    <x v="87"/>
    <d v="2025-02-18T00:00:00"/>
    <s v="BH2320995"/>
    <m/>
    <m/>
    <s v="Bán hàng Ready mart - bến xe Giáp Bát"/>
    <n v="1290320"/>
    <n v="90322"/>
    <n v="96000"/>
    <n v="1295998"/>
    <s v="Bán hàng"/>
    <d v="2025-03-04T00:00:00"/>
    <s v="PT2503/0014"/>
    <n v="0"/>
    <n v="1295998"/>
    <n v="1295998"/>
    <n v="0"/>
    <d v="2025-02-18T00:00:00"/>
    <m/>
    <d v="2025-02-18T00:00:00"/>
    <n v="0"/>
    <m/>
    <s v=""/>
    <s v="Đã thanh toán"/>
    <d v="2025-02-18T00:00:00"/>
    <d v="2025-03-04T00:00:00"/>
    <m/>
    <m/>
    <x v="88"/>
    <x v="87"/>
  </r>
  <r>
    <x v="120"/>
    <x v="87"/>
    <d v="2025-02-19T00:00:00"/>
    <s v="HBTL25010464"/>
    <d v="2025-02-19T00:00:00"/>
    <m/>
    <s v="Hàng trả - Ready mart - bến xe Giáp Bát - KL00114"/>
    <n v="0"/>
    <n v="0"/>
    <n v="0"/>
    <n v="46202"/>
    <s v="Hàng trả"/>
    <d v="2025-03-04T00:00:00"/>
    <s v="PT2503/0014"/>
    <n v="0"/>
    <n v="-46202"/>
    <n v="-46202"/>
    <n v="0"/>
    <d v="2025-02-19T00:00:00"/>
    <m/>
    <d v="2025-02-19T00:00:00"/>
    <n v="0"/>
    <m/>
    <s v=""/>
    <s v="Đã thanh toán"/>
    <d v="2025-02-19T00:00:00"/>
    <d v="2025-03-04T00:00:00"/>
    <m/>
    <m/>
    <x v="88"/>
    <x v="87"/>
  </r>
  <r>
    <x v="120"/>
    <x v="87"/>
    <d v="2025-03-14T00:00:00"/>
    <s v="BH2321730"/>
    <m/>
    <m/>
    <s v="Bán hàng Ready mart - bến xe Giáp Bát"/>
    <n v="1006227"/>
    <n v="70436"/>
    <n v="74863"/>
    <n v="1010654"/>
    <s v="Bán hàng"/>
    <d v="2025-04-26T00:00:00"/>
    <s v="PT2504/0078"/>
    <n v="0"/>
    <n v="1010654"/>
    <n v="1010654"/>
    <n v="0"/>
    <d v="2025-03-14T00:00:00"/>
    <m/>
    <d v="2025-03-14T00:00:00"/>
    <n v="0"/>
    <m/>
    <s v=""/>
    <s v="Đã thanh toán"/>
    <d v="2025-03-14T00:00:00"/>
    <d v="2025-04-26T00:00:00"/>
    <m/>
    <m/>
    <x v="88"/>
    <x v="87"/>
  </r>
  <r>
    <x v="120"/>
    <x v="87"/>
    <d v="2025-04-01T00:00:00"/>
    <s v="BH2322149"/>
    <m/>
    <m/>
    <s v="Bán hàng Ready mart - bến xe Giáp Bát"/>
    <n v="931490"/>
    <n v="65204"/>
    <n v="69303"/>
    <n v="935589"/>
    <s v="Bán hàng"/>
    <d v="2025-06-07T00:00:00"/>
    <s v="PT2506/0026"/>
    <n v="0"/>
    <n v="935589"/>
    <n v="935589"/>
    <n v="0"/>
    <d v="2025-04-01T00:00:00"/>
    <m/>
    <d v="2025-04-01T00:00:00"/>
    <n v="0"/>
    <m/>
    <s v=""/>
    <s v="Đã thanh toán"/>
    <d v="2025-04-01T00:00:00"/>
    <d v="2025-06-07T00:00:00"/>
    <m/>
    <m/>
    <x v="88"/>
    <x v="87"/>
  </r>
  <r>
    <x v="120"/>
    <x v="87"/>
    <d v="2025-04-28T00:00:00"/>
    <s v="BH2323090"/>
    <m/>
    <m/>
    <s v="Bán hàng Ready mart - bến xe Giáp Bát"/>
    <n v="1074696"/>
    <n v="75229"/>
    <n v="79957"/>
    <n v="1079424"/>
    <s v="Bán hàng"/>
    <d v="2025-06-07T00:00:00"/>
    <s v="PT2506/0026"/>
    <n v="0"/>
    <n v="1079424"/>
    <n v="1079424"/>
    <n v="0"/>
    <d v="2025-04-28T00:00:00"/>
    <m/>
    <d v="2025-04-28T00:00:00"/>
    <n v="0"/>
    <m/>
    <s v=""/>
    <s v="Đã thanh toán"/>
    <d v="2025-04-28T00:00:00"/>
    <d v="2025-06-07T00:00:00"/>
    <m/>
    <m/>
    <x v="88"/>
    <x v="87"/>
  </r>
  <r>
    <x v="120"/>
    <x v="87"/>
    <d v="2025-06-14T00:00:00"/>
    <s v="HBTL25012073"/>
    <d v="2025-06-14T00:00:00"/>
    <m/>
    <s v="Hàng Trả - Ready mart - bến xe Giáp Bát - phiếu :THN000535 - readymart002"/>
    <m/>
    <m/>
    <n v="0"/>
    <n v="322471"/>
    <s v="Hàng trả"/>
    <d v="2025-09-24T00:00:00"/>
    <s v="BC2509/0060"/>
    <n v="0"/>
    <n v="-322471"/>
    <n v="-322471"/>
    <n v="0"/>
    <d v="2025-06-14T00:00:00"/>
    <m/>
    <d v="2025-06-14T00:00:00"/>
    <n v="0"/>
    <m/>
    <s v=""/>
    <s v="Đã thanh toán"/>
    <d v="2025-06-14T00:00:00"/>
    <d v="2025-09-24T00:00:00"/>
    <m/>
    <m/>
    <x v="88"/>
    <x v="87"/>
  </r>
  <r>
    <x v="120"/>
    <x v="87"/>
    <d v="2025-08-08T00:00:00"/>
    <s v="HN/HT2025090137"/>
    <d v="2025-08-08T00:00:00"/>
    <m/>
    <s v="Hàng Trả - Ready mart - bến xe Giáp Bát - readymart002"/>
    <m/>
    <m/>
    <n v="0"/>
    <n v="280745"/>
    <s v="Hàng trả"/>
    <d v="2025-09-24T00:00:00"/>
    <s v="BC2509/0060"/>
    <n v="0"/>
    <n v="-280745"/>
    <n v="-280745"/>
    <n v="0"/>
    <d v="2025-08-08T00:00:00"/>
    <m/>
    <d v="2025-08-08T00:00:00"/>
    <n v="0"/>
    <m/>
    <s v=""/>
    <s v="Đã thanh toán"/>
    <d v="2025-08-08T00:00:00"/>
    <d v="2025-09-24T00:00:00"/>
    <m/>
    <m/>
    <x v="88"/>
    <x v="87"/>
  </r>
  <r>
    <x v="120"/>
    <x v="87"/>
    <d v="2025-08-08T00:00:00"/>
    <s v="HN/HT2025090282"/>
    <d v="2025-08-08T00:00:00"/>
    <m/>
    <s v="ĐÃ NHẬP - HÀNG TRẢ - Ready mart - bến xe Giáp Bát"/>
    <m/>
    <m/>
    <n v="0"/>
    <n v="301877"/>
    <s v="Hàng trả"/>
    <d v="2025-09-24T00:00:00"/>
    <s v="BC2509/0060"/>
    <n v="0"/>
    <n v="-301877"/>
    <n v="-301877"/>
    <n v="0"/>
    <d v="2025-08-08T00:00:00"/>
    <m/>
    <d v="2025-08-08T00:00:00"/>
    <n v="0"/>
    <m/>
    <s v=""/>
    <s v="Đã thanh toán"/>
    <d v="2025-08-08T00:00:00"/>
    <d v="2025-09-24T00:00:00"/>
    <m/>
    <m/>
    <x v="88"/>
    <x v="87"/>
  </r>
  <r>
    <x v="120"/>
    <x v="87"/>
    <d v="2025-10-01T00:00:00"/>
    <s v="BH2359845"/>
    <m/>
    <m/>
    <s v="Bán hàng Ready mart - bến xe Giáp Bát"/>
    <n v="943226"/>
    <n v="66026"/>
    <n v="70176"/>
    <n v="947376"/>
    <s v="Bán hàng"/>
    <m/>
    <m/>
    <n v="0"/>
    <n v="947376"/>
    <n v="0"/>
    <n v="947376"/>
    <d v="2025-10-01T00:00:00"/>
    <m/>
    <d v="2025-10-01T00:00:00"/>
    <n v="0"/>
    <m/>
    <s v=""/>
    <s v=""/>
    <d v="2025-10-01T00:00:00"/>
    <d v="1899-12-30T00:00:00"/>
    <m/>
    <m/>
    <x v="88"/>
    <x v="87"/>
  </r>
  <r>
    <x v="120"/>
    <x v="87"/>
    <d v="2025-10-14T00:00:00"/>
    <s v="BH2362004"/>
    <m/>
    <m/>
    <s v="Bán hàng Ready mart - bến xe Giáp Bát"/>
    <n v="817240"/>
    <n v="57207"/>
    <n v="60803"/>
    <n v="820836"/>
    <s v="Bán hàng"/>
    <m/>
    <m/>
    <n v="0"/>
    <n v="820836"/>
    <n v="0"/>
    <n v="820836"/>
    <d v="2025-10-14T00:00:00"/>
    <m/>
    <d v="2025-10-14T00:00:00"/>
    <n v="0"/>
    <m/>
    <s v=""/>
    <s v=""/>
    <d v="2025-10-14T00:00:00"/>
    <d v="1899-12-30T00:00:00"/>
    <m/>
    <m/>
    <x v="88"/>
    <x v="87"/>
  </r>
  <r>
    <x v="121"/>
    <x v="87"/>
    <d v="2025-01-20T00:00:00"/>
    <s v="BH2320198"/>
    <m/>
    <m/>
    <s v="Bán hàng Ready Mart - CS2 - Định Công"/>
    <n v="2129760"/>
    <n v="149083"/>
    <n v="158454"/>
    <n v="2139131"/>
    <s v="Bán hàng"/>
    <d v="2025-03-04T00:00:00"/>
    <s v="PT2503/0014"/>
    <n v="0"/>
    <n v="2139131"/>
    <n v="2139131"/>
    <n v="0"/>
    <d v="2025-01-20T00:00:00"/>
    <m/>
    <d v="2025-01-20T00:00:00"/>
    <n v="0"/>
    <m/>
    <s v=""/>
    <s v="Đã thanh toán"/>
    <d v="2025-01-20T00:00:00"/>
    <d v="2025-03-04T00:00:00"/>
    <m/>
    <m/>
    <x v="88"/>
    <x v="87"/>
  </r>
  <r>
    <x v="121"/>
    <x v="87"/>
    <d v="2025-02-26T00:00:00"/>
    <s v="BH2321208"/>
    <m/>
    <m/>
    <s v="Bán hàng Ready Mart - CS2 - Định Công"/>
    <n v="859355"/>
    <n v="60155"/>
    <n v="63936"/>
    <n v="863136"/>
    <s v="Bán hàng"/>
    <m/>
    <m/>
    <n v="0"/>
    <n v="863136"/>
    <n v="0"/>
    <n v="863136"/>
    <d v="2025-02-26T00:00:00"/>
    <m/>
    <d v="2025-02-26T00:00:00"/>
    <n v="0"/>
    <m/>
    <s v=""/>
    <s v=""/>
    <d v="2025-02-26T00:00:00"/>
    <d v="1899-12-30T00:00:00"/>
    <m/>
    <m/>
    <x v="88"/>
    <x v="87"/>
  </r>
  <r>
    <x v="121"/>
    <x v="87"/>
    <d v="2025-02-26T00:00:00"/>
    <s v="HBTL25010516"/>
    <d v="2025-02-26T00:00:00"/>
    <m/>
    <s v="Hàng Trả - Ready Mart - CS2 - Định Công - KL00130"/>
    <n v="0"/>
    <n v="0"/>
    <n v="0"/>
    <n v="55839"/>
    <s v="Hàng trả"/>
    <d v="2025-03-04T00:00:00"/>
    <s v="PT2503/0014"/>
    <n v="0"/>
    <n v="-55839"/>
    <n v="-55839"/>
    <n v="0"/>
    <d v="2025-02-26T00:00:00"/>
    <m/>
    <d v="2025-02-26T00:00:00"/>
    <n v="0"/>
    <m/>
    <s v=""/>
    <s v="Đã thanh toán"/>
    <d v="2025-02-26T00:00:00"/>
    <d v="2025-03-04T00:00:00"/>
    <m/>
    <m/>
    <x v="88"/>
    <x v="87"/>
  </r>
  <r>
    <x v="121"/>
    <x v="87"/>
    <d v="2025-03-14T00:00:00"/>
    <s v="BH2321755"/>
    <m/>
    <m/>
    <s v="Bán hàng Ready Mart - CS2 - Định Công"/>
    <n v="1081002"/>
    <n v="75670"/>
    <n v="80427"/>
    <n v="1085759"/>
    <s v="Bán hàng"/>
    <d v="2025-04-26T00:00:00"/>
    <s v="PT2504/0078"/>
    <n v="0"/>
    <n v="1085759"/>
    <n v="1085759"/>
    <n v="0"/>
    <d v="2025-03-14T00:00:00"/>
    <m/>
    <d v="2025-03-14T00:00:00"/>
    <n v="0"/>
    <m/>
    <s v=""/>
    <s v="Đã thanh toán"/>
    <d v="2025-03-14T00:00:00"/>
    <d v="2025-04-26T00:00:00"/>
    <m/>
    <m/>
    <x v="88"/>
    <x v="87"/>
  </r>
  <r>
    <x v="121"/>
    <x v="87"/>
    <d v="2025-04-26T00:00:00"/>
    <s v="HBTL25011153"/>
    <d v="2025-04-26T00:00:00"/>
    <m/>
    <s v="HÀNG TRẢ"/>
    <n v="0"/>
    <n v="0"/>
    <n v="0"/>
    <n v="61318"/>
    <s v="Hàng trả"/>
    <d v="2025-04-26T00:00:00"/>
    <s v="PT2504/0078"/>
    <n v="0"/>
    <n v="-61318"/>
    <n v="-61318"/>
    <n v="0"/>
    <d v="2025-04-26T00:00:00"/>
    <m/>
    <d v="2025-04-26T00:00:00"/>
    <n v="0"/>
    <m/>
    <s v=""/>
    <s v="Đã thanh toán"/>
    <d v="2025-04-26T00:00:00"/>
    <d v="2025-04-26T00:00:00"/>
    <m/>
    <m/>
    <x v="88"/>
    <x v="87"/>
  </r>
  <r>
    <x v="121"/>
    <x v="87"/>
    <d v="2025-05-05T00:00:00"/>
    <s v="BH2323216"/>
    <m/>
    <m/>
    <s v="Bán hàng Ready Mart - CS2 - Định Công"/>
    <n v="1120777"/>
    <n v="78454"/>
    <n v="83386"/>
    <n v="1125709"/>
    <s v="Bán hàng"/>
    <d v="2025-09-24T00:00:00"/>
    <s v="BC2509/0060"/>
    <n v="0"/>
    <n v="1125709"/>
    <n v="1125709"/>
    <n v="0"/>
    <d v="2025-05-05T00:00:00"/>
    <m/>
    <d v="2025-05-05T00:00:00"/>
    <n v="0"/>
    <m/>
    <s v=""/>
    <s v="Đã thanh toán"/>
    <d v="2025-05-05T00:00:00"/>
    <d v="2025-09-24T00:00:00"/>
    <m/>
    <m/>
    <x v="88"/>
    <x v="87"/>
  </r>
  <r>
    <x v="121"/>
    <x v="87"/>
    <d v="2025-05-06T00:00:00"/>
    <s v="HBTL25011275"/>
    <d v="2025-05-06T00:00:00"/>
    <m/>
    <s v="Hàng Trả - Ready Mart - CS2 - Định Công - KL00130"/>
    <m/>
    <m/>
    <n v="0"/>
    <n v="120780"/>
    <s v="Hàng trả"/>
    <d v="2025-09-24T00:00:00"/>
    <s v="BC2509/0060"/>
    <n v="0"/>
    <n v="-120780"/>
    <n v="-120780"/>
    <n v="0"/>
    <d v="2025-05-06T00:00:00"/>
    <m/>
    <d v="2025-05-06T00:00:00"/>
    <n v="0"/>
    <m/>
    <s v=""/>
    <s v="Đã thanh toán"/>
    <d v="2025-05-06T00:00:00"/>
    <d v="2025-09-24T00:00:00"/>
    <m/>
    <m/>
    <x v="88"/>
    <x v="87"/>
  </r>
  <r>
    <x v="121"/>
    <x v="87"/>
    <d v="2025-06-14T00:00:00"/>
    <s v="9105491866"/>
    <d v="2025-06-14T00:00:00"/>
    <m/>
    <s v="Hàng Trả - Ready Mart - CS2 - Định Công - readymart004"/>
    <m/>
    <m/>
    <n v="0"/>
    <n v="560488"/>
    <s v="Hàng trả"/>
    <d v="2025-09-24T00:00:00"/>
    <s v="BC2509/0060"/>
    <n v="0"/>
    <n v="-560488"/>
    <n v="-560488"/>
    <n v="0"/>
    <d v="2025-06-14T00:00:00"/>
    <m/>
    <d v="2025-06-14T00:00:00"/>
    <n v="0"/>
    <m/>
    <s v=""/>
    <s v="Đã thanh toán"/>
    <d v="2025-06-14T00:00:00"/>
    <d v="2025-09-24T00:00:00"/>
    <m/>
    <m/>
    <x v="88"/>
    <x v="87"/>
  </r>
  <r>
    <x v="121"/>
    <x v="87"/>
    <d v="2025-06-19T00:00:00"/>
    <s v="9105491867"/>
    <d v="2025-06-19T00:00:00"/>
    <m/>
    <s v="hàng Trả - Ready Mart - CS2 - Định Công - readymart004"/>
    <m/>
    <m/>
    <n v="0"/>
    <n v="315630"/>
    <s v="Hàng trả"/>
    <d v="2025-09-24T00:00:00"/>
    <s v="BC2509/0060"/>
    <n v="0"/>
    <n v="-315630"/>
    <n v="-315630"/>
    <n v="0"/>
    <d v="2025-06-19T00:00:00"/>
    <m/>
    <d v="2025-06-19T00:00:00"/>
    <n v="0"/>
    <m/>
    <s v=""/>
    <s v="Đã thanh toán"/>
    <d v="2025-06-19T00:00:00"/>
    <d v="2025-09-24T00:00:00"/>
    <m/>
    <m/>
    <x v="88"/>
    <x v="87"/>
  </r>
  <r>
    <x v="121"/>
    <x v="87"/>
    <d v="2025-07-07T00:00:00"/>
    <s v="HBTL25012093"/>
    <d v="2025-07-07T00:00:00"/>
    <m/>
    <s v="Hàng Trả - Ready Mart - CS2 - Định Công - readymart004"/>
    <m/>
    <m/>
    <n v="0"/>
    <n v="118742"/>
    <s v="Hàng trả"/>
    <d v="2025-09-24T00:00:00"/>
    <s v="BC2509/0060"/>
    <n v="0"/>
    <n v="-118742"/>
    <n v="-118742"/>
    <n v="0"/>
    <d v="2025-07-07T00:00:00"/>
    <m/>
    <d v="2025-07-07T00:00:00"/>
    <n v="0"/>
    <m/>
    <s v=""/>
    <s v="Đã thanh toán"/>
    <d v="2025-07-07T00:00:00"/>
    <d v="2025-09-24T00:00:00"/>
    <m/>
    <m/>
    <x v="88"/>
    <x v="87"/>
  </r>
  <r>
    <x v="121"/>
    <x v="87"/>
    <d v="2025-08-06T00:00:00"/>
    <s v="BTLHN2304/108"/>
    <d v="2025-08-06T00:00:00"/>
    <m/>
    <s v="Hàng Trả - Ready Mart - CS2 - Định Công - readymart004"/>
    <m/>
    <m/>
    <n v="0"/>
    <n v="37665"/>
    <s v="Hàng trả"/>
    <d v="2025-09-24T00:00:00"/>
    <s v="BC2509/0060"/>
    <n v="0"/>
    <n v="-37665"/>
    <n v="-37665"/>
    <n v="0"/>
    <d v="2025-08-06T00:00:00"/>
    <m/>
    <d v="2025-08-06T00:00:00"/>
    <n v="0"/>
    <m/>
    <s v=""/>
    <s v="Đã thanh toán"/>
    <d v="2025-08-06T00:00:00"/>
    <d v="2025-09-24T00:00:00"/>
    <m/>
    <m/>
    <x v="88"/>
    <x v="87"/>
  </r>
  <r>
    <x v="121"/>
    <x v="87"/>
    <d v="2025-10-02T00:00:00"/>
    <s v="BH2360097"/>
    <m/>
    <m/>
    <s v="Bán hàng Ready Mart - CS2 - Định Công"/>
    <n v="919428"/>
    <n v="64360"/>
    <n v="68405"/>
    <n v="923473"/>
    <s v="Bán hàng"/>
    <m/>
    <m/>
    <n v="0"/>
    <n v="923473"/>
    <n v="0"/>
    <n v="923473"/>
    <d v="2025-10-02T00:00:00"/>
    <m/>
    <d v="2025-10-02T00:00:00"/>
    <n v="0"/>
    <m/>
    <s v=""/>
    <s v=""/>
    <d v="2025-10-02T00:00:00"/>
    <d v="1899-12-30T00:00:00"/>
    <m/>
    <m/>
    <x v="88"/>
    <x v="87"/>
  </r>
  <r>
    <x v="122"/>
    <x v="87"/>
    <d v="2025-01-17T00:00:00"/>
    <s v="BH2320144"/>
    <m/>
    <m/>
    <s v="Bán hàng Ready Mart - CS6 - K35 Tân Mai"/>
    <n v="1644137"/>
    <n v="115090"/>
    <n v="122324"/>
    <n v="1651371"/>
    <s v="Bán hàng"/>
    <d v="2025-03-04T00:00:00"/>
    <s v="PT2503/0014"/>
    <n v="0"/>
    <n v="1651371"/>
    <n v="1651371"/>
    <n v="0"/>
    <d v="2025-01-17T00:00:00"/>
    <m/>
    <d v="2025-01-17T00:00:00"/>
    <n v="0"/>
    <m/>
    <s v=""/>
    <s v="Đã thanh toán"/>
    <d v="2025-01-17T00:00:00"/>
    <d v="2025-03-04T00:00:00"/>
    <m/>
    <m/>
    <x v="88"/>
    <x v="87"/>
  </r>
  <r>
    <x v="122"/>
    <x v="87"/>
    <d v="2025-02-26T00:00:00"/>
    <s v="BH2321203"/>
    <m/>
    <m/>
    <s v="Bán hàng Ready Mart - CS6 - K35 Tân Mai"/>
    <n v="462842"/>
    <n v="32399"/>
    <n v="34435"/>
    <n v="464878"/>
    <s v="Bán hàng"/>
    <m/>
    <m/>
    <n v="0"/>
    <n v="464878"/>
    <n v="0"/>
    <n v="464878"/>
    <d v="2025-02-26T00:00:00"/>
    <m/>
    <d v="2025-02-26T00:00:00"/>
    <n v="0"/>
    <m/>
    <s v=""/>
    <s v=""/>
    <d v="2025-02-26T00:00:00"/>
    <d v="1899-12-30T00:00:00"/>
    <m/>
    <m/>
    <x v="88"/>
    <x v="87"/>
  </r>
  <r>
    <x v="122"/>
    <x v="87"/>
    <d v="2025-02-27T00:00:00"/>
    <s v="HBTL25010517"/>
    <d v="2025-02-27T00:00:00"/>
    <m/>
    <s v="Hàng Trả -Ready Mart - CS6 - K35 Tân Mai - KL00116"/>
    <m/>
    <m/>
    <n v="0"/>
    <n v="613705"/>
    <s v="Hàng trả"/>
    <d v="2025-03-04T00:00:00"/>
    <s v="PT2503/0014"/>
    <n v="0"/>
    <n v="-613705"/>
    <n v="-613705"/>
    <n v="0"/>
    <d v="2025-02-27T00:00:00"/>
    <m/>
    <d v="2025-02-27T00:00:00"/>
    <n v="0"/>
    <m/>
    <s v=""/>
    <s v="Đã thanh toán"/>
    <d v="2025-02-27T00:00:00"/>
    <d v="2025-03-04T00:00:00"/>
    <m/>
    <m/>
    <x v="88"/>
    <x v="87"/>
  </r>
  <r>
    <x v="122"/>
    <x v="87"/>
    <d v="2025-03-01T00:00:00"/>
    <s v="BH2321276"/>
    <m/>
    <m/>
    <s v="Bán hàng Ready Mart - CS6 - K35 Tân Mai"/>
    <n v="555290"/>
    <n v="38870"/>
    <n v="41314"/>
    <n v="557734"/>
    <s v="Bán hàng"/>
    <d v="2025-04-26T00:00:00"/>
    <s v="PT2504/0078"/>
    <n v="0"/>
    <n v="557734"/>
    <n v="557734"/>
    <n v="0"/>
    <d v="2025-03-01T00:00:00"/>
    <m/>
    <d v="2025-03-01T00:00:00"/>
    <n v="0"/>
    <m/>
    <s v=""/>
    <s v="Đã thanh toán"/>
    <d v="2025-03-01T00:00:00"/>
    <d v="2025-04-26T00:00:00"/>
    <m/>
    <m/>
    <x v="88"/>
    <x v="87"/>
  </r>
  <r>
    <x v="122"/>
    <x v="87"/>
    <d v="2025-03-19T00:00:00"/>
    <s v="BH2321874"/>
    <m/>
    <m/>
    <s v="Bán hàng Ready Mart - CS6 - K35 Tân Mai"/>
    <n v="756056"/>
    <n v="52924"/>
    <n v="56251"/>
    <n v="759383"/>
    <s v="Bán hàng"/>
    <d v="2025-04-26T00:00:00"/>
    <s v="PT2504/0078"/>
    <n v="0"/>
    <n v="759383"/>
    <n v="759383"/>
    <n v="0"/>
    <d v="2025-03-19T00:00:00"/>
    <m/>
    <d v="2025-03-19T00:00:00"/>
    <n v="0"/>
    <m/>
    <s v=""/>
    <s v="Đã thanh toán"/>
    <d v="2025-03-19T00:00:00"/>
    <d v="2025-04-26T00:00:00"/>
    <m/>
    <m/>
    <x v="88"/>
    <x v="87"/>
  </r>
  <r>
    <x v="122"/>
    <x v="87"/>
    <d v="2025-04-26T00:00:00"/>
    <s v="HBTL25011154"/>
    <d v="2025-04-26T00:00:00"/>
    <m/>
    <s v="HÀNG TRẢ"/>
    <m/>
    <m/>
    <n v="0"/>
    <n v="192040"/>
    <s v="Hàng trả"/>
    <d v="2025-04-26T00:00:00"/>
    <s v="PT2504/0078"/>
    <n v="0"/>
    <n v="-192040"/>
    <n v="-192040"/>
    <n v="0"/>
    <d v="2025-04-26T00:00:00"/>
    <m/>
    <d v="2025-04-26T00:00:00"/>
    <n v="0"/>
    <m/>
    <s v=""/>
    <s v="Đã thanh toán"/>
    <d v="2025-04-26T00:00:00"/>
    <d v="2025-04-26T00:00:00"/>
    <m/>
    <m/>
    <x v="88"/>
    <x v="87"/>
  </r>
  <r>
    <x v="122"/>
    <x v="87"/>
    <d v="2025-04-28T00:00:00"/>
    <s v="BH2323091"/>
    <m/>
    <m/>
    <s v="Bán hàng Ready Mart - CS6 - K35 Tân Mai"/>
    <n v="385498"/>
    <n v="26985"/>
    <n v="28681"/>
    <n v="387194"/>
    <s v="Bán hàng"/>
    <d v="2025-06-07T00:00:00"/>
    <s v="PT2506/0026"/>
    <n v="0"/>
    <n v="387194"/>
    <n v="387194"/>
    <n v="0"/>
    <d v="2025-04-28T00:00:00"/>
    <m/>
    <d v="2025-04-28T00:00:00"/>
    <n v="0"/>
    <m/>
    <s v=""/>
    <s v="Đã thanh toán"/>
    <d v="2025-04-28T00:00:00"/>
    <d v="2025-06-07T00:00:00"/>
    <m/>
    <m/>
    <x v="88"/>
    <x v="87"/>
  </r>
  <r>
    <x v="122"/>
    <x v="87"/>
    <d v="2025-06-10T00:00:00"/>
    <s v="HN/HT2025090284"/>
    <d v="2025-06-10T00:00:00"/>
    <m/>
    <s v="ĐÃ NHẬP - HÀNG TRẢ - Ready Mart - CS6 - K35 Tân Mai"/>
    <m/>
    <m/>
    <n v="0"/>
    <n v="289565"/>
    <s v="Hàng trả"/>
    <d v="2025-09-24T00:00:00"/>
    <s v="BC2509/0060"/>
    <n v="0"/>
    <n v="-289565"/>
    <n v="-289565"/>
    <n v="0"/>
    <d v="2025-06-10T00:00:00"/>
    <m/>
    <d v="2025-06-10T00:00:00"/>
    <n v="0"/>
    <m/>
    <s v=""/>
    <s v="Đã thanh toán"/>
    <d v="2025-06-10T00:00:00"/>
    <d v="2025-09-24T00:00:00"/>
    <m/>
    <m/>
    <x v="88"/>
    <x v="87"/>
  </r>
  <r>
    <x v="122"/>
    <x v="87"/>
    <d v="2025-08-13T00:00:00"/>
    <s v="HN/HT2025090138"/>
    <d v="2025-08-13T00:00:00"/>
    <m/>
    <s v="Hàng Trả - Ready Mart - CS6 - K35 Tân Mai - readymart003"/>
    <m/>
    <m/>
    <n v="0"/>
    <n v="269934"/>
    <s v="Hàng trả"/>
    <d v="2025-09-24T00:00:00"/>
    <s v="BC2509/0060"/>
    <n v="0"/>
    <n v="-269934"/>
    <n v="-269934"/>
    <n v="0"/>
    <d v="2025-08-13T00:00:00"/>
    <m/>
    <d v="2025-08-13T00:00:00"/>
    <n v="0"/>
    <m/>
    <s v=""/>
    <s v="Đã thanh toán"/>
    <d v="2025-08-13T00:00:00"/>
    <d v="2025-09-24T00:00:00"/>
    <m/>
    <m/>
    <x v="88"/>
    <x v="87"/>
  </r>
  <r>
    <x v="122"/>
    <x v="87"/>
    <d v="2025-10-02T00:00:00"/>
    <s v="BH2360098"/>
    <m/>
    <m/>
    <s v="Bán hàng Ready Mart - CS6 - K35 Tân Mai"/>
    <n v="1085535"/>
    <n v="75987"/>
    <n v="80764"/>
    <n v="1090312"/>
    <s v="Bán hàng"/>
    <m/>
    <m/>
    <n v="0"/>
    <n v="1090312"/>
    <n v="0"/>
    <n v="1090312"/>
    <d v="2025-10-02T00:00:00"/>
    <m/>
    <d v="2025-10-02T00:00:00"/>
    <n v="0"/>
    <m/>
    <s v=""/>
    <s v=""/>
    <d v="2025-10-02T00:00:00"/>
    <d v="1899-12-30T00:00:00"/>
    <m/>
    <m/>
    <x v="88"/>
    <x v="87"/>
  </r>
  <r>
    <x v="112"/>
    <x v="87"/>
    <d v="2025-10-30T00:00:00"/>
    <s v="BH2365201"/>
    <m/>
    <m/>
    <s v="Bán hàng CHỊ HÀ THỊ CÚC (READY MART)"/>
    <n v="1595579"/>
    <n v="111691"/>
    <n v="118711"/>
    <n v="1602599"/>
    <s v="Bán hàng"/>
    <m/>
    <m/>
    <n v="0"/>
    <n v="1602599"/>
    <n v="0"/>
    <n v="1602599"/>
    <d v="2025-10-30T00:00:00"/>
    <m/>
    <d v="2025-10-30T00:00:00"/>
    <n v="0"/>
    <m/>
    <s v=""/>
    <s v=""/>
    <d v="2025-10-30T00:00:00"/>
    <d v="1899-12-30T00:00:00"/>
    <m/>
    <m/>
    <x v="88"/>
    <x v="87"/>
  </r>
  <r>
    <x v="121"/>
    <x v="87"/>
    <d v="2025-10-30T00:00:00"/>
    <s v="BH2365200"/>
    <m/>
    <m/>
    <s v="Bán hàng Ready Mart - CS2 - Định Công"/>
    <n v="715703"/>
    <n v="50099"/>
    <n v="53248"/>
    <n v="718852"/>
    <s v="Bán hàng"/>
    <m/>
    <m/>
    <n v="0"/>
    <n v="718852"/>
    <n v="0"/>
    <n v="718852"/>
    <d v="2025-10-30T00:00:00"/>
    <m/>
    <d v="2025-10-30T00:00:00"/>
    <n v="0"/>
    <m/>
    <s v=""/>
    <s v=""/>
    <d v="2025-10-30T00:00:00"/>
    <d v="1899-12-30T00:00:00"/>
    <m/>
    <m/>
    <x v="88"/>
    <x v="87"/>
  </r>
  <r>
    <x v="123"/>
    <x v="88"/>
    <d v="2025-04-01T00:00:00"/>
    <s v="BH2322233"/>
    <m/>
    <m/>
    <s v="Bán hàng Dalat Farm Tòa M2 Ocean Park, HN"/>
    <n v="2148194"/>
    <n v="0"/>
    <n v="171856"/>
    <n v="2320050"/>
    <s v="Bán hàng"/>
    <d v="2025-06-06T00:00:00"/>
    <s v="PT2506/0017"/>
    <n v="0"/>
    <n v="2320050"/>
    <n v="2320050"/>
    <n v="0"/>
    <d v="2025-04-01T00:00:00"/>
    <m/>
    <d v="2025-04-01T00:00:00"/>
    <n v="0"/>
    <m/>
    <s v=""/>
    <s v="Đã thanh toán"/>
    <d v="2025-04-01T00:00:00"/>
    <d v="2025-06-06T00:00:00"/>
    <m/>
    <m/>
    <x v="89"/>
    <x v="88"/>
  </r>
  <r>
    <x v="124"/>
    <x v="88"/>
    <d v="2025-04-01T00:00:00"/>
    <s v="BH2322234"/>
    <m/>
    <m/>
    <s v="Bán hàng Dalat Farm Tòa P3 Ocean Park, HN"/>
    <n v="2148194"/>
    <n v="0"/>
    <n v="171856"/>
    <n v="2320050"/>
    <s v="Bán hàng"/>
    <d v="2025-06-06T00:00:00"/>
    <s v="PT2506/0017"/>
    <n v="0"/>
    <n v="2320050"/>
    <n v="2320050"/>
    <n v="0"/>
    <d v="2025-04-01T00:00:00"/>
    <m/>
    <d v="2025-04-01T00:00:00"/>
    <n v="0"/>
    <m/>
    <s v=""/>
    <s v="Đã thanh toán"/>
    <d v="2025-04-01T00:00:00"/>
    <d v="2025-06-06T00:00:00"/>
    <m/>
    <m/>
    <x v="89"/>
    <x v="88"/>
  </r>
  <r>
    <x v="124"/>
    <x v="88"/>
    <d v="2025-07-18T00:00:00"/>
    <s v="BTLHN2304/119"/>
    <d v="2025-07-18T00:00:00"/>
    <m/>
    <s v="Hàng Trả - Dalat Farm Tòa P3 Ocean Park, HN - DALATFARM012"/>
    <n v="0"/>
    <n v="0"/>
    <n v="0"/>
    <n v="427873"/>
    <s v="Hàng trả"/>
    <d v="2025-09-28T00:00:00"/>
    <s v="BC2509/0047"/>
    <n v="0"/>
    <n v="-427873"/>
    <n v="-427873"/>
    <n v="0"/>
    <d v="2025-07-18T00:00:00"/>
    <m/>
    <d v="2025-07-18T00:00:00"/>
    <n v="0"/>
    <m/>
    <s v=""/>
    <s v="Đã thanh toán"/>
    <d v="2025-07-18T00:00:00"/>
    <d v="2025-09-28T00:00:00"/>
    <m/>
    <m/>
    <x v="89"/>
    <x v="88"/>
  </r>
  <r>
    <x v="124"/>
    <x v="88"/>
    <d v="2025-10-03T00:00:00"/>
    <s v="BH2360306"/>
    <m/>
    <m/>
    <s v="Bán hàng Dalat Farm Tòa P3 Ocean Park, HN"/>
    <n v="1093253"/>
    <n v="0"/>
    <n v="87460"/>
    <n v="1180713"/>
    <s v="Bán hàng"/>
    <m/>
    <m/>
    <n v="0"/>
    <n v="1180713"/>
    <n v="0"/>
    <n v="1180713"/>
    <d v="2025-10-03T00:00:00"/>
    <m/>
    <d v="2025-10-03T00:00:00"/>
    <n v="0"/>
    <m/>
    <s v=""/>
    <s v=""/>
    <d v="2025-10-03T00:00:00"/>
    <d v="1899-12-30T00:00:00"/>
    <m/>
    <m/>
    <x v="89"/>
    <x v="88"/>
  </r>
  <r>
    <x v="125"/>
    <x v="88"/>
    <d v="2025-04-01T00:00:00"/>
    <s v="BH2322231"/>
    <d v="2025-04-19T00:00:00"/>
    <s v="00025016"/>
    <s v="Dalat Farm Vinhomes Ocean S1.08, HN"/>
    <n v="2148197"/>
    <n v="0"/>
    <n v="171856"/>
    <n v="2320053"/>
    <s v="Bán hàng"/>
    <d v="2025-06-06T00:00:00"/>
    <s v="PT2506/0017"/>
    <n v="0"/>
    <n v="2320053"/>
    <n v="2320053"/>
    <n v="0"/>
    <d v="2025-04-19T00:00:00"/>
    <m/>
    <d v="2025-04-19T00:00:00"/>
    <n v="0"/>
    <m/>
    <s v=""/>
    <s v="Đã thanh toán"/>
    <d v="2025-04-19T00:00:00"/>
    <d v="2025-06-06T00:00:00"/>
    <m/>
    <m/>
    <x v="89"/>
    <x v="88"/>
  </r>
  <r>
    <x v="125"/>
    <x v="88"/>
    <d v="2025-06-12T00:00:00"/>
    <s v="HBTL25011730"/>
    <d v="2025-06-12T00:00:00"/>
    <m/>
    <s v="Hàng Trả - Dalat Farm Vinhomes Ocean S1.08, HN - DALATFARM009"/>
    <n v="0"/>
    <n v="0"/>
    <n v="0"/>
    <n v="348879"/>
    <s v="Hàng trả"/>
    <d v="2025-09-28T00:00:00"/>
    <s v="BC2509/0047"/>
    <n v="0"/>
    <n v="-348879"/>
    <n v="-348879"/>
    <n v="0"/>
    <d v="2025-06-12T00:00:00"/>
    <m/>
    <d v="2025-06-12T00:00:00"/>
    <n v="0"/>
    <m/>
    <s v=""/>
    <s v="Đã thanh toán"/>
    <d v="2025-06-12T00:00:00"/>
    <d v="2025-09-28T00:00:00"/>
    <m/>
    <m/>
    <x v="89"/>
    <x v="88"/>
  </r>
  <r>
    <x v="126"/>
    <x v="88"/>
    <d v="2025-04-01T00:00:00"/>
    <s v="BH2322225"/>
    <d v="2025-04-19T00:00:00"/>
    <s v="00025013"/>
    <s v="Bán hàng Dalat Farm Vinhomes Ocean S1.10, HN theo hóa đơn 00025013"/>
    <n v="2148197"/>
    <n v="0"/>
    <n v="171856"/>
    <n v="2320053"/>
    <s v="Bán hàng"/>
    <d v="2025-06-06T00:00:00"/>
    <s v="PT2506/0017"/>
    <n v="0"/>
    <n v="2320053"/>
    <n v="2320053"/>
    <n v="0"/>
    <d v="2025-04-19T00:00:00"/>
    <m/>
    <d v="2025-04-19T00:00:00"/>
    <n v="0"/>
    <m/>
    <s v=""/>
    <s v="Đã thanh toán"/>
    <d v="2025-04-19T00:00:00"/>
    <d v="2025-06-06T00:00:00"/>
    <m/>
    <m/>
    <x v="89"/>
    <x v="88"/>
  </r>
  <r>
    <x v="126"/>
    <x v="88"/>
    <d v="2025-05-28T00:00:00"/>
    <s v="HBTL25011676"/>
    <d v="2025-05-28T00:00:00"/>
    <m/>
    <s v="Hàng Trả - Dalat Farm Vinhomes Ocean S1.10, HN - DALATFARM002"/>
    <n v="0"/>
    <n v="0"/>
    <n v="0"/>
    <n v="338273.28000000003"/>
    <s v="Hàng trả"/>
    <d v="2025-07-27T00:00:00"/>
    <s v="PT2507/0049"/>
    <n v="0"/>
    <n v="-338273.28000000003"/>
    <n v="-338273.28000000003"/>
    <n v="0"/>
    <d v="2025-05-28T00:00:00"/>
    <m/>
    <d v="2025-05-28T00:00:00"/>
    <n v="0"/>
    <m/>
    <s v=""/>
    <s v="Đã thanh toán"/>
    <d v="2025-05-28T00:00:00"/>
    <d v="2025-07-27T00:00:00"/>
    <m/>
    <m/>
    <x v="89"/>
    <x v="88"/>
  </r>
  <r>
    <x v="126"/>
    <x v="88"/>
    <d v="2025-06-12T00:00:00"/>
    <s v="HBTL25011728"/>
    <d v="2025-06-12T00:00:00"/>
    <m/>
    <s v="Hàng Trả - Dalat Farm Vinhomes Ocean S1.10, HN - DALATFARM002"/>
    <n v="0"/>
    <n v="0"/>
    <n v="0"/>
    <n v="295266.59999999998"/>
    <s v="Hàng trả"/>
    <d v="2025-09-28T00:00:00"/>
    <s v="BC2509/0047"/>
    <n v="0"/>
    <n v="-295266.59999999998"/>
    <n v="-295266.59999999998"/>
    <n v="0"/>
    <d v="2025-06-12T00:00:00"/>
    <m/>
    <d v="2025-06-12T00:00:00"/>
    <n v="0"/>
    <m/>
    <s v=""/>
    <s v="Đã thanh toán"/>
    <d v="2025-06-12T00:00:00"/>
    <d v="2025-09-28T00:00:00"/>
    <m/>
    <m/>
    <x v="89"/>
    <x v="88"/>
  </r>
  <r>
    <x v="126"/>
    <x v="88"/>
    <d v="2025-07-21T00:00:00"/>
    <s v="HBTL25012134"/>
    <d v="2025-07-21T00:00:00"/>
    <m/>
    <s v="Hàng Trả - Dalat Farm Vinhomes Ocean S1.10, HN - DALATFARM002"/>
    <n v="0"/>
    <n v="0"/>
    <n v="0"/>
    <n v="80190"/>
    <s v="Hàng trả"/>
    <d v="2025-09-28T00:00:00"/>
    <s v="BC2509/0047"/>
    <n v="0"/>
    <n v="-80190"/>
    <n v="-80190"/>
    <n v="0"/>
    <d v="2025-07-21T00:00:00"/>
    <m/>
    <d v="2025-07-21T00:00:00"/>
    <n v="0"/>
    <m/>
    <s v=""/>
    <s v="Đã thanh toán"/>
    <d v="2025-07-21T00:00:00"/>
    <d v="2025-09-28T00:00:00"/>
    <m/>
    <m/>
    <x v="89"/>
    <x v="88"/>
  </r>
  <r>
    <x v="126"/>
    <x v="88"/>
    <d v="2025-08-14T00:00:00"/>
    <s v="BTLHN2304/118"/>
    <d v="2025-08-14T00:00:00"/>
    <m/>
    <s v="Hàng Trả - Dalat Farm Vinhomes Ocean S1.10, HN - DALATFARM002"/>
    <n v="0"/>
    <n v="0"/>
    <n v="0"/>
    <n v="545671.07999999996"/>
    <s v="Hàng trả"/>
    <m/>
    <m/>
    <n v="0"/>
    <n v="-545671.07999999996"/>
    <n v="0"/>
    <n v="-545671.07999999996"/>
    <d v="2025-08-14T00:00:00"/>
    <m/>
    <d v="2025-08-14T00:00:00"/>
    <n v="0"/>
    <m/>
    <s v=""/>
    <s v=""/>
    <d v="2025-08-14T00:00:00"/>
    <d v="1899-12-30T00:00:00"/>
    <m/>
    <m/>
    <x v="89"/>
    <x v="88"/>
  </r>
  <r>
    <x v="126"/>
    <x v="88"/>
    <d v="2025-10-03T00:00:00"/>
    <s v="BH2360311"/>
    <m/>
    <m/>
    <s v="Bán hàng Dalat Farm Vinhomes Ocean S1.10, HN"/>
    <n v="694614"/>
    <n v="0"/>
    <n v="55569"/>
    <n v="750183"/>
    <s v="Bán hàng"/>
    <m/>
    <m/>
    <n v="0"/>
    <n v="750183"/>
    <n v="0"/>
    <n v="750183"/>
    <d v="2025-10-03T00:00:00"/>
    <m/>
    <d v="2025-10-03T00:00:00"/>
    <n v="0"/>
    <m/>
    <s v=""/>
    <s v=""/>
    <d v="2025-10-03T00:00:00"/>
    <d v="1899-12-30T00:00:00"/>
    <m/>
    <m/>
    <x v="89"/>
    <x v="88"/>
  </r>
  <r>
    <x v="127"/>
    <x v="88"/>
    <d v="2025-04-01T00:00:00"/>
    <s v="BH2322232"/>
    <d v="2025-04-19T00:00:00"/>
    <s v="00025017"/>
    <s v="Bán hàng Dalat Farm Vinhomes Ocean S2.09, HN theo hóa đơn 00025017"/>
    <n v="2148197"/>
    <n v="0"/>
    <n v="171856"/>
    <n v="2320053"/>
    <s v="Bán hàng"/>
    <d v="2025-06-06T00:00:00"/>
    <s v="PT2506/0017"/>
    <n v="0"/>
    <n v="2320053"/>
    <n v="2320053"/>
    <n v="0"/>
    <d v="2025-04-19T00:00:00"/>
    <m/>
    <d v="2025-04-19T00:00:00"/>
    <n v="0"/>
    <m/>
    <s v=""/>
    <s v="Đã thanh toán"/>
    <d v="2025-04-19T00:00:00"/>
    <d v="2025-06-06T00:00:00"/>
    <m/>
    <m/>
    <x v="89"/>
    <x v="88"/>
  </r>
  <r>
    <x v="128"/>
    <x v="88"/>
    <d v="2025-04-01T00:00:00"/>
    <s v="BH2322226"/>
    <d v="2025-04-19T00:00:00"/>
    <s v="00025014"/>
    <s v="Bán hàng Dalat Farm Vinhomes Ocean S2.10, HN theo hóa đơn 00025014"/>
    <n v="2148197"/>
    <n v="0"/>
    <n v="171856"/>
    <n v="2320053"/>
    <s v="Bán hàng"/>
    <d v="2025-06-06T00:00:00"/>
    <s v="PT2506/0017"/>
    <n v="0"/>
    <n v="2320053"/>
    <n v="2320053"/>
    <n v="0"/>
    <d v="2025-04-19T00:00:00"/>
    <m/>
    <d v="2025-04-19T00:00:00"/>
    <n v="0"/>
    <m/>
    <s v=""/>
    <s v="Đã thanh toán"/>
    <d v="2025-04-19T00:00:00"/>
    <d v="2025-06-06T00:00:00"/>
    <m/>
    <m/>
    <x v="89"/>
    <x v="88"/>
  </r>
  <r>
    <x v="128"/>
    <x v="88"/>
    <d v="2025-05-28T00:00:00"/>
    <s v="HBTL25011675"/>
    <d v="2025-05-28T00:00:00"/>
    <m/>
    <s v="Hàng Trả - Dalat Farm Vinhomes Ocean S2.10, HN - DALATFARM003"/>
    <n v="0"/>
    <n v="0"/>
    <n v="0"/>
    <n v="153252"/>
    <s v="Hàng trả"/>
    <d v="2025-07-27T00:00:00"/>
    <s v="PT2507/0049"/>
    <n v="0"/>
    <n v="-153252"/>
    <n v="-153252"/>
    <n v="0"/>
    <d v="2025-05-28T00:00:00"/>
    <m/>
    <d v="2025-05-28T00:00:00"/>
    <n v="0"/>
    <m/>
    <s v=""/>
    <s v="Đã thanh toán"/>
    <d v="2025-05-28T00:00:00"/>
    <d v="2025-07-27T00:00:00"/>
    <m/>
    <m/>
    <x v="89"/>
    <x v="88"/>
  </r>
  <r>
    <x v="128"/>
    <x v="88"/>
    <d v="2025-08-08T00:00:00"/>
    <s v="BTLHN2304/095"/>
    <d v="2025-08-08T00:00:00"/>
    <m/>
    <s v="Hàng Trả - Dalat Farm Vinhomes Ocean S2.10, HN - DALATFARM003"/>
    <n v="0"/>
    <n v="0"/>
    <n v="0"/>
    <n v="609782.04"/>
    <s v="Hàng trả"/>
    <m/>
    <m/>
    <n v="0"/>
    <n v="-609782.04"/>
    <n v="0"/>
    <n v="-609782.04"/>
    <d v="2025-08-08T00:00:00"/>
    <m/>
    <d v="2025-08-08T00:00:00"/>
    <n v="0"/>
    <m/>
    <s v=""/>
    <s v=""/>
    <d v="2025-08-08T00:00:00"/>
    <d v="1899-12-30T00:00:00"/>
    <m/>
    <m/>
    <x v="89"/>
    <x v="88"/>
  </r>
  <r>
    <x v="128"/>
    <x v="88"/>
    <d v="2025-08-08T00:00:00"/>
    <s v="BTLHN2304/096"/>
    <d v="2025-08-08T00:00:00"/>
    <m/>
    <s v="Hàng Trả - Dalat Farm Vinhomes Ocean S2.10, HN - DALATFARM003"/>
    <n v="0"/>
    <n v="0"/>
    <n v="0"/>
    <n v="560837.52"/>
    <s v="Hàng trả"/>
    <m/>
    <m/>
    <n v="0"/>
    <n v="-560837.52"/>
    <n v="0"/>
    <n v="-560837.52"/>
    <d v="2025-08-08T00:00:00"/>
    <m/>
    <d v="2025-08-08T00:00:00"/>
    <n v="0"/>
    <m/>
    <s v=""/>
    <s v=""/>
    <d v="2025-08-08T00:00:00"/>
    <d v="1899-12-30T00:00:00"/>
    <m/>
    <m/>
    <x v="89"/>
    <x v="88"/>
  </r>
  <r>
    <x v="128"/>
    <x v="88"/>
    <d v="2025-10-03T00:00:00"/>
    <s v="BH2360315"/>
    <m/>
    <m/>
    <s v="Bán hàng Dalat Farm Vinhomes Ocean S2.10, HN"/>
    <n v="553467"/>
    <n v="0"/>
    <n v="44277"/>
    <n v="597744"/>
    <s v="Bán hàng"/>
    <m/>
    <m/>
    <n v="0"/>
    <n v="597744"/>
    <n v="0"/>
    <n v="597744"/>
    <d v="2025-10-03T00:00:00"/>
    <m/>
    <d v="2025-10-03T00:00:00"/>
    <n v="0"/>
    <m/>
    <s v=""/>
    <s v=""/>
    <d v="2025-10-03T00:00:00"/>
    <d v="1899-12-30T00:00:00"/>
    <m/>
    <m/>
    <x v="89"/>
    <x v="88"/>
  </r>
  <r>
    <x v="129"/>
    <x v="88"/>
    <d v="2025-06-12T00:00:00"/>
    <s v="HBTL25011726"/>
    <d v="2025-06-12T00:00:00"/>
    <m/>
    <s v="Hàng Trả - Dalat Farm Vinhomes Ocean S2.17, HN - DALATFARM004"/>
    <n v="0"/>
    <n v="0"/>
    <n v="0"/>
    <n v="228930"/>
    <s v="Hàng trả"/>
    <d v="2025-09-28T00:00:00"/>
    <s v="BC2509/0047"/>
    <n v="0"/>
    <n v="-228930"/>
    <n v="-228930"/>
    <n v="0"/>
    <d v="2025-06-12T00:00:00"/>
    <m/>
    <d v="2025-06-12T00:00:00"/>
    <n v="0"/>
    <m/>
    <s v=""/>
    <s v="Đã thanh toán"/>
    <d v="2025-06-12T00:00:00"/>
    <d v="2025-09-28T00:00:00"/>
    <m/>
    <m/>
    <x v="89"/>
    <x v="88"/>
  </r>
  <r>
    <x v="130"/>
    <x v="88"/>
    <d v="2025-04-01T00:00:00"/>
    <s v="BH2322229"/>
    <d v="2025-04-19T00:00:00"/>
    <s v="00025015"/>
    <s v="Bán hàng DalatFarm  M1 Masterise Ocean park theo hóa đơn 00025015"/>
    <n v="2148197"/>
    <n v="0"/>
    <n v="171856"/>
    <n v="2320053"/>
    <s v="Bán hàng"/>
    <d v="2025-06-06T00:00:00"/>
    <s v="PT2506/0017"/>
    <n v="0"/>
    <n v="2320053"/>
    <n v="2320053"/>
    <n v="0"/>
    <d v="2025-04-19T00:00:00"/>
    <m/>
    <d v="2025-04-19T00:00:00"/>
    <n v="0"/>
    <m/>
    <s v=""/>
    <s v="Đã thanh toán"/>
    <d v="2025-04-19T00:00:00"/>
    <d v="2025-06-06T00:00:00"/>
    <m/>
    <m/>
    <x v="89"/>
    <x v="88"/>
  </r>
  <r>
    <x v="130"/>
    <x v="88"/>
    <d v="2025-06-12T00:00:00"/>
    <s v="HBTL25011731"/>
    <m/>
    <m/>
    <s v="Hàng Trả - DalatFarm  M1 Masterise Ocean park - DALATFARM007"/>
    <m/>
    <m/>
    <m/>
    <n v="128591"/>
    <s v="Hàng trả"/>
    <d v="2025-09-28T00:00:00"/>
    <s v="BC2509/0047"/>
    <n v="0"/>
    <n v="-128591"/>
    <n v="-128591"/>
    <n v="0"/>
    <d v="2025-06-12T00:00:00"/>
    <m/>
    <d v="2025-06-12T00:00:00"/>
    <n v="0"/>
    <m/>
    <s v=""/>
    <s v="Đã thanh toán"/>
    <d v="2025-06-12T00:00:00"/>
    <d v="2025-09-28T00:00:00"/>
    <m/>
    <m/>
    <x v="89"/>
    <x v="88"/>
  </r>
  <r>
    <x v="130"/>
    <x v="88"/>
    <d v="2025-06-27T00:00:00"/>
    <s v="HBTL25012078"/>
    <m/>
    <m/>
    <s v="Hàng Trả - DalatFarm  M1 Masterise Ocean park - DALATFARM007"/>
    <m/>
    <m/>
    <m/>
    <n v="480954"/>
    <s v="Hàng trả"/>
    <d v="2025-09-28T00:00:00"/>
    <s v="BC2509/0047"/>
    <n v="0"/>
    <n v="-480954"/>
    <n v="-480954"/>
    <n v="0"/>
    <d v="2025-06-27T00:00:00"/>
    <m/>
    <d v="2025-06-27T00:00:00"/>
    <n v="0"/>
    <m/>
    <s v=""/>
    <s v="Đã thanh toán"/>
    <d v="2025-06-27T00:00:00"/>
    <d v="2025-09-28T00:00:00"/>
    <m/>
    <m/>
    <x v="89"/>
    <x v="88"/>
  </r>
  <r>
    <x v="130"/>
    <x v="88"/>
    <d v="2025-06-27T00:00:00"/>
    <s v="HBTL25012104"/>
    <m/>
    <m/>
    <s v="Hàng Trả - DalatFarm  M1 Masterise Ocean park - DALATFARM007"/>
    <m/>
    <m/>
    <m/>
    <n v="475252"/>
    <s v="Hàng trả"/>
    <d v="2025-09-28T00:00:00"/>
    <s v="BC2509/0047"/>
    <n v="0"/>
    <n v="-475252"/>
    <n v="-475252"/>
    <n v="0"/>
    <d v="2025-06-27T00:00:00"/>
    <m/>
    <d v="2025-06-27T00:00:00"/>
    <n v="0"/>
    <m/>
    <s v=""/>
    <s v="Đã thanh toán"/>
    <d v="2025-06-27T00:00:00"/>
    <d v="2025-09-28T00:00:00"/>
    <m/>
    <m/>
    <x v="89"/>
    <x v="88"/>
  </r>
  <r>
    <x v="131"/>
    <x v="88"/>
    <d v="2025-04-19T00:00:00"/>
    <s v="BH2322844"/>
    <m/>
    <m/>
    <s v="Dalat Farm Vinhomes Ocean S1.10, HN"/>
    <n v="1238196"/>
    <n v="0"/>
    <n v="99056"/>
    <n v="1337252"/>
    <s v="Bán hàng"/>
    <d v="2025-06-06T00:00:00"/>
    <s v="PT2506/0017"/>
    <n v="0"/>
    <n v="1337252"/>
    <n v="1337252"/>
    <n v="0"/>
    <d v="2025-04-19T00:00:00"/>
    <m/>
    <d v="2025-04-19T00:00:00"/>
    <n v="0"/>
    <m/>
    <s v=""/>
    <s v="Đã thanh toán"/>
    <d v="2025-04-19T00:00:00"/>
    <d v="2025-06-06T00:00:00"/>
    <m/>
    <m/>
    <x v="89"/>
    <x v="88"/>
  </r>
  <r>
    <x v="131"/>
    <x v="88"/>
    <d v="2025-04-19T00:00:00"/>
    <s v="BH2322850"/>
    <m/>
    <m/>
    <s v="Dalat Farm Vinhomes Ocean S2.10, HN"/>
    <n v="605287"/>
    <n v="0"/>
    <n v="48423"/>
    <n v="653710"/>
    <s v="Bán hàng"/>
    <d v="2025-06-06T00:00:00"/>
    <s v="PT2506/0017"/>
    <n v="0"/>
    <n v="653710"/>
    <n v="653710"/>
    <n v="0"/>
    <d v="2025-04-19T00:00:00"/>
    <m/>
    <d v="2025-04-19T00:00:00"/>
    <n v="0"/>
    <m/>
    <s v=""/>
    <s v="Đã thanh toán"/>
    <d v="2025-04-19T00:00:00"/>
    <d v="2025-06-06T00:00:00"/>
    <m/>
    <m/>
    <x v="89"/>
    <x v="88"/>
  </r>
  <r>
    <x v="131"/>
    <x v="88"/>
    <d v="2025-05-02T00:00:00"/>
    <s v="BH2323149"/>
    <m/>
    <m/>
    <s v="Dalat Farm Tòa P3 Ocean Park, HN"/>
    <n v="1632388"/>
    <n v="0"/>
    <n v="130591"/>
    <n v="1762979"/>
    <s v="Bán hàng"/>
    <d v="2025-07-27T00:00:00"/>
    <s v="PT2507/0049"/>
    <n v="0"/>
    <n v="1762979"/>
    <n v="1762979"/>
    <n v="0"/>
    <d v="2025-05-02T00:00:00"/>
    <m/>
    <d v="2025-05-02T00:00:00"/>
    <n v="0"/>
    <m/>
    <s v=""/>
    <s v="Đã thanh toán"/>
    <d v="2025-05-02T00:00:00"/>
    <d v="2025-07-27T00:00:00"/>
    <m/>
    <m/>
    <x v="89"/>
    <x v="88"/>
  </r>
  <r>
    <x v="131"/>
    <x v="88"/>
    <d v="2025-05-05T00:00:00"/>
    <s v="BH2323278"/>
    <m/>
    <m/>
    <s v="Dalat Farm Vinhomes Ocean S1.10, HN"/>
    <n v="1360306"/>
    <n v="0"/>
    <n v="108824"/>
    <n v="1469130"/>
    <s v="Bán hàng"/>
    <d v="2025-07-27T00:00:00"/>
    <s v="PT2507/0049"/>
    <n v="0"/>
    <n v="1469130"/>
    <n v="1469130"/>
    <n v="0"/>
    <d v="2025-05-05T00:00:00"/>
    <m/>
    <d v="2025-05-05T00:00:00"/>
    <n v="0"/>
    <m/>
    <s v=""/>
    <s v="Đã thanh toán"/>
    <d v="2025-05-05T00:00:00"/>
    <d v="2025-07-27T00:00:00"/>
    <m/>
    <m/>
    <x v="89"/>
    <x v="88"/>
  </r>
  <r>
    <x v="131"/>
    <x v="88"/>
    <d v="2025-05-05T00:00:00"/>
    <s v="BH2323279"/>
    <m/>
    <m/>
    <s v="Dalat Farm Vinhomes Ocean S1.08, HN"/>
    <n v="1273279"/>
    <n v="0"/>
    <n v="101862"/>
    <n v="1375141"/>
    <s v="Bán hàng"/>
    <d v="2025-07-27T00:00:00"/>
    <s v="PT2507/0049"/>
    <n v="0"/>
    <n v="1375141"/>
    <n v="1375141"/>
    <n v="0"/>
    <d v="2025-05-05T00:00:00"/>
    <m/>
    <d v="2025-05-05T00:00:00"/>
    <n v="0"/>
    <m/>
    <s v=""/>
    <s v="Đã thanh toán"/>
    <d v="2025-05-05T00:00:00"/>
    <d v="2025-07-27T00:00:00"/>
    <m/>
    <m/>
    <x v="89"/>
    <x v="88"/>
  </r>
  <r>
    <x v="131"/>
    <x v="88"/>
    <d v="2025-05-05T00:00:00"/>
    <s v="BH2323280"/>
    <m/>
    <m/>
    <s v="Dalat Farm Vinhomes Ocean S2.10, HN"/>
    <n v="1123326"/>
    <n v="0"/>
    <n v="89866"/>
    <n v="1213192"/>
    <s v="Bán hàng"/>
    <d v="2025-07-27T00:00:00"/>
    <s v="PT2507/0049"/>
    <n v="0"/>
    <n v="1213192"/>
    <n v="1213192"/>
    <n v="0"/>
    <d v="2025-05-05T00:00:00"/>
    <m/>
    <d v="2025-05-05T00:00:00"/>
    <n v="0"/>
    <m/>
    <s v=""/>
    <s v="Đã thanh toán"/>
    <d v="2025-05-05T00:00:00"/>
    <d v="2025-07-27T00:00:00"/>
    <m/>
    <m/>
    <x v="89"/>
    <x v="88"/>
  </r>
  <r>
    <x v="131"/>
    <x v="88"/>
    <d v="2025-05-05T00:00:00"/>
    <s v="BH2323281"/>
    <m/>
    <m/>
    <s v="DalatFarm  M1 Masterise Ocean park"/>
    <n v="1728613"/>
    <n v="0"/>
    <n v="138289"/>
    <n v="1866902"/>
    <s v="Bán hàng"/>
    <d v="2025-07-27T00:00:00"/>
    <s v="PT2507/0049"/>
    <n v="0"/>
    <n v="1866902"/>
    <n v="1866902"/>
    <n v="0"/>
    <d v="2025-05-05T00:00:00"/>
    <m/>
    <d v="2025-05-05T00:00:00"/>
    <n v="0"/>
    <m/>
    <s v=""/>
    <s v="Đã thanh toán"/>
    <d v="2025-05-05T00:00:00"/>
    <d v="2025-07-27T00:00:00"/>
    <m/>
    <m/>
    <x v="89"/>
    <x v="88"/>
  </r>
  <r>
    <x v="131"/>
    <x v="88"/>
    <d v="2025-05-28T00:00:00"/>
    <s v="BH2323951"/>
    <m/>
    <m/>
    <s v="Dalat Farm Vinhomes Ocean S1.10, HN"/>
    <n v="458425"/>
    <n v="0"/>
    <n v="36674"/>
    <n v="495099"/>
    <s v="Bán hàng"/>
    <d v="2025-07-27T00:00:00"/>
    <s v="PT2507/0049"/>
    <n v="0"/>
    <n v="495099"/>
    <n v="495099"/>
    <n v="0"/>
    <d v="2025-05-28T00:00:00"/>
    <m/>
    <d v="2025-05-28T00:00:00"/>
    <n v="0"/>
    <m/>
    <s v=""/>
    <s v="Đã thanh toán"/>
    <d v="2025-05-28T00:00:00"/>
    <d v="2025-07-27T00:00:00"/>
    <m/>
    <m/>
    <x v="89"/>
    <x v="88"/>
  </r>
  <r>
    <x v="131"/>
    <x v="88"/>
    <d v="2025-05-28T00:00:00"/>
    <s v="BH2323954"/>
    <m/>
    <m/>
    <s v="Dalat Farm Vinhomes Ocean S1.08, HN"/>
    <n v="662829"/>
    <n v="0"/>
    <n v="53026"/>
    <n v="715855"/>
    <s v="Bán hàng"/>
    <d v="2025-07-27T00:00:00"/>
    <s v="PT2507/0049"/>
    <n v="0"/>
    <n v="715855"/>
    <n v="715855"/>
    <n v="0"/>
    <d v="2025-05-28T00:00:00"/>
    <m/>
    <d v="2025-05-28T00:00:00"/>
    <n v="0"/>
    <m/>
    <s v=""/>
    <s v="Đã thanh toán"/>
    <d v="2025-05-28T00:00:00"/>
    <d v="2025-07-27T00:00:00"/>
    <m/>
    <m/>
    <x v="89"/>
    <x v="88"/>
  </r>
  <r>
    <x v="131"/>
    <x v="88"/>
    <d v="2025-05-28T00:00:00"/>
    <s v="BH2323958"/>
    <m/>
    <m/>
    <s v="Dalat Farm Vinhomes Ocean S2.10, HN"/>
    <n v="482801"/>
    <n v="0"/>
    <n v="38624"/>
    <n v="521425"/>
    <s v="Bán hàng"/>
    <d v="2025-07-27T00:00:00"/>
    <s v="PT2507/0049"/>
    <n v="0"/>
    <n v="521425"/>
    <n v="521425"/>
    <n v="0"/>
    <d v="2025-05-28T00:00:00"/>
    <m/>
    <d v="2025-05-28T00:00:00"/>
    <n v="0"/>
    <m/>
    <s v=""/>
    <s v="Đã thanh toán"/>
    <d v="2025-05-28T00:00:00"/>
    <d v="2025-07-27T00:00:00"/>
    <m/>
    <m/>
    <x v="89"/>
    <x v="88"/>
  </r>
  <r>
    <x v="131"/>
    <x v="88"/>
    <d v="2025-05-28T00:00:00"/>
    <s v="BH2323959"/>
    <m/>
    <m/>
    <s v="DalatFarm  M1 Masterise Ocean park"/>
    <n v="1210156"/>
    <n v="0"/>
    <n v="96812"/>
    <n v="1306968"/>
    <s v="Bán hàng"/>
    <d v="2025-07-27T00:00:00"/>
    <s v="PT2507/0049"/>
    <n v="0"/>
    <n v="1306968"/>
    <n v="1306968"/>
    <n v="0"/>
    <d v="2025-05-28T00:00:00"/>
    <m/>
    <d v="2025-05-28T00:00:00"/>
    <n v="0"/>
    <m/>
    <s v=""/>
    <s v="Đã thanh toán"/>
    <d v="2025-05-28T00:00:00"/>
    <d v="2025-07-27T00:00:00"/>
    <m/>
    <m/>
    <x v="89"/>
    <x v="88"/>
  </r>
  <r>
    <x v="131"/>
    <x v="88"/>
    <d v="2025-05-28T00:00:00"/>
    <s v="BH2323971"/>
    <m/>
    <m/>
    <s v="Dalat Farm Tòa P3 Ocean Park, HN"/>
    <n v="746181"/>
    <n v="0"/>
    <n v="59694"/>
    <n v="805875"/>
    <s v="Bán hàng"/>
    <d v="2025-07-27T00:00:00"/>
    <s v="PT2507/0049"/>
    <n v="0"/>
    <n v="805875"/>
    <n v="805875"/>
    <n v="0"/>
    <d v="2025-05-28T00:00:00"/>
    <m/>
    <d v="2025-05-28T00:00:00"/>
    <n v="0"/>
    <m/>
    <s v=""/>
    <s v="Đã thanh toán"/>
    <d v="2025-05-28T00:00:00"/>
    <d v="2025-07-27T00:00:00"/>
    <m/>
    <m/>
    <x v="89"/>
    <x v="88"/>
  </r>
  <r>
    <x v="131"/>
    <x v="88"/>
    <d v="2025-06-12T00:00:00"/>
    <s v="BH2324426"/>
    <m/>
    <m/>
    <s v="Dalat Farm Vinhomes Ocean S1.10, HN"/>
    <n v="556386"/>
    <n v="0"/>
    <n v="44511"/>
    <n v="600897"/>
    <s v="Bán hàng"/>
    <d v="2025-09-28T00:00:00"/>
    <s v="BC2509/0047"/>
    <n v="0"/>
    <n v="600897"/>
    <n v="600897"/>
    <n v="0"/>
    <d v="2025-06-12T00:00:00"/>
    <m/>
    <d v="2025-06-12T00:00:00"/>
    <n v="0"/>
    <m/>
    <s v=""/>
    <s v="Đã thanh toán"/>
    <d v="2025-06-12T00:00:00"/>
    <d v="2025-09-28T00:00:00"/>
    <m/>
    <m/>
    <x v="89"/>
    <x v="88"/>
  </r>
  <r>
    <x v="131"/>
    <x v="88"/>
    <d v="2025-06-12T00:00:00"/>
    <s v="BH2324428"/>
    <m/>
    <m/>
    <s v="Dalat Farm Vinhomes Ocean S1.08, HN"/>
    <n v="925390"/>
    <n v="0"/>
    <n v="74031"/>
    <n v="999421"/>
    <s v="Bán hàng"/>
    <d v="2025-09-28T00:00:00"/>
    <s v="BC2509/0047"/>
    <n v="0"/>
    <n v="999421"/>
    <n v="999421"/>
    <n v="0"/>
    <d v="2025-06-12T00:00:00"/>
    <m/>
    <d v="2025-06-12T00:00:00"/>
    <n v="0"/>
    <m/>
    <s v=""/>
    <s v="Đã thanh toán"/>
    <d v="2025-06-12T00:00:00"/>
    <d v="2025-09-28T00:00:00"/>
    <m/>
    <m/>
    <x v="89"/>
    <x v="88"/>
  </r>
  <r>
    <x v="131"/>
    <x v="88"/>
    <d v="2025-06-12T00:00:00"/>
    <s v="BH2324436"/>
    <m/>
    <m/>
    <s v="Dalat Farm Vinhomes Ocean S2.16, HN, CK 10% ĐƠN ĐẦU TIÊN"/>
    <n v="1240655"/>
    <n v="124066"/>
    <n v="89327"/>
    <n v="1205916"/>
    <s v="Bán hàng"/>
    <d v="2025-09-28T00:00:00"/>
    <s v="BC2509/0047"/>
    <n v="0"/>
    <n v="1205916"/>
    <n v="1205916"/>
    <n v="0"/>
    <d v="2025-06-12T00:00:00"/>
    <m/>
    <d v="2025-06-12T00:00:00"/>
    <n v="0"/>
    <m/>
    <s v=""/>
    <s v="Đã thanh toán"/>
    <d v="2025-06-12T00:00:00"/>
    <d v="2025-09-28T00:00:00"/>
    <m/>
    <m/>
    <x v="89"/>
    <x v="88"/>
  </r>
  <r>
    <x v="131"/>
    <x v="88"/>
    <d v="2025-06-27T00:00:00"/>
    <s v="BH2324904"/>
    <m/>
    <m/>
    <s v="Dalat Farm Vinhomes Ocean S2.16, HN"/>
    <n v="944448"/>
    <n v="0"/>
    <n v="75556"/>
    <n v="1020004"/>
    <s v="Bán hàng"/>
    <d v="2025-09-28T00:00:00"/>
    <s v="BC2509/0047"/>
    <n v="0"/>
    <n v="1020004"/>
    <n v="1020004"/>
    <n v="0"/>
    <d v="2025-06-27T00:00:00"/>
    <m/>
    <d v="2025-06-27T00:00:00"/>
    <n v="0"/>
    <m/>
    <s v=""/>
    <s v="Đã thanh toán"/>
    <d v="2025-06-27T00:00:00"/>
    <d v="2025-09-28T00:00:00"/>
    <m/>
    <m/>
    <x v="89"/>
    <x v="88"/>
  </r>
  <r>
    <x v="131"/>
    <x v="88"/>
    <d v="2025-06-27T00:00:00"/>
    <s v="BH2324908"/>
    <m/>
    <m/>
    <s v="Dalat Farm Vinhomes Ocean S1.10, HN"/>
    <n v="914703"/>
    <n v="0"/>
    <n v="73176"/>
    <n v="987879"/>
    <s v="Bán hàng"/>
    <d v="2025-09-28T00:00:00"/>
    <s v="BC2509/0047"/>
    <n v="0"/>
    <n v="987879"/>
    <n v="987879"/>
    <n v="0"/>
    <d v="2025-06-27T00:00:00"/>
    <m/>
    <d v="2025-06-27T00:00:00"/>
    <n v="0"/>
    <m/>
    <s v=""/>
    <s v="Đã thanh toán"/>
    <d v="2025-06-27T00:00:00"/>
    <d v="2025-09-28T00:00:00"/>
    <m/>
    <m/>
    <x v="89"/>
    <x v="88"/>
  </r>
  <r>
    <x v="131"/>
    <x v="88"/>
    <d v="2025-06-27T00:00:00"/>
    <s v="BH2324912"/>
    <m/>
    <m/>
    <s v="Dalat Farm Vinhomes Ocean S1.08, HN"/>
    <n v="676212"/>
    <n v="0"/>
    <n v="54097"/>
    <n v="730309"/>
    <s v="Bán hàng"/>
    <d v="2025-09-28T00:00:00"/>
    <s v="BC2509/0047"/>
    <n v="0"/>
    <n v="730309"/>
    <n v="730309"/>
    <n v="0"/>
    <d v="2025-06-27T00:00:00"/>
    <m/>
    <d v="2025-06-27T00:00:00"/>
    <n v="0"/>
    <m/>
    <s v=""/>
    <s v="Đã thanh toán"/>
    <d v="2025-06-27T00:00:00"/>
    <d v="2025-09-28T00:00:00"/>
    <m/>
    <m/>
    <x v="89"/>
    <x v="88"/>
  </r>
  <r>
    <x v="131"/>
    <x v="88"/>
    <d v="2025-06-27T00:00:00"/>
    <s v="BH2324922"/>
    <m/>
    <m/>
    <s v="Dalat Farm Tòa P3 Ocean Park, HN"/>
    <n v="980770"/>
    <n v="0"/>
    <n v="78462"/>
    <n v="1059232"/>
    <s v="Bán hàng"/>
    <d v="2025-09-28T00:00:00"/>
    <s v="BC2509/0047"/>
    <n v="0"/>
    <n v="1059232"/>
    <n v="1059232"/>
    <n v="0"/>
    <d v="2025-06-27T00:00:00"/>
    <m/>
    <d v="2025-06-27T00:00:00"/>
    <n v="0"/>
    <m/>
    <s v=""/>
    <s v="Đã thanh toán"/>
    <d v="2025-06-27T00:00:00"/>
    <d v="2025-09-28T00:00:00"/>
    <m/>
    <m/>
    <x v="89"/>
    <x v="88"/>
  </r>
  <r>
    <x v="131"/>
    <x v="88"/>
    <d v="2025-07-05T00:00:00"/>
    <s v="BH2324451"/>
    <m/>
    <m/>
    <s v="DalatFarm M1 Masterise Ocean park"/>
    <n v="667992"/>
    <n v="0"/>
    <n v="53439"/>
    <n v="721431"/>
    <s v="Bán hàng"/>
    <d v="2025-09-28T00:00:00"/>
    <s v="BC2509/0047"/>
    <n v="0"/>
    <n v="721431"/>
    <n v="721431"/>
    <n v="0"/>
    <d v="2025-07-05T00:00:00"/>
    <m/>
    <d v="2025-07-05T00:00:00"/>
    <n v="0"/>
    <m/>
    <s v=""/>
    <s v="Đã thanh toán"/>
    <d v="2025-07-05T00:00:00"/>
    <d v="2025-09-28T00:00:00"/>
    <m/>
    <m/>
    <x v="89"/>
    <x v="88"/>
  </r>
  <r>
    <x v="131"/>
    <x v="88"/>
    <d v="2025-07-15T00:00:00"/>
    <s v="BH2325538"/>
    <m/>
    <m/>
    <s v="Dalat Farm Tòa P3 Ocean Park, HN"/>
    <n v="430293"/>
    <n v="0"/>
    <n v="34423"/>
    <n v="464716"/>
    <s v="Bán hàng"/>
    <d v="2025-09-28T00:00:00"/>
    <s v="BC2509/0047"/>
    <n v="0"/>
    <n v="464716"/>
    <n v="464716"/>
    <n v="0"/>
    <d v="2025-07-15T00:00:00"/>
    <m/>
    <d v="2025-07-15T00:00:00"/>
    <n v="0"/>
    <m/>
    <s v=""/>
    <s v="Đã thanh toán"/>
    <d v="2025-07-15T00:00:00"/>
    <d v="2025-09-28T00:00:00"/>
    <m/>
    <m/>
    <x v="89"/>
    <x v="88"/>
  </r>
  <r>
    <x v="131"/>
    <x v="88"/>
    <d v="2025-07-15T00:00:00"/>
    <s v="BH2325570"/>
    <m/>
    <m/>
    <s v="Dalat Farm Vinhomes Ocean S1.10, HN"/>
    <n v="516056"/>
    <n v="0"/>
    <n v="41284"/>
    <n v="557340"/>
    <s v="Bán hàng"/>
    <d v="2025-09-28T00:00:00"/>
    <s v="BC2509/0047"/>
    <n v="0"/>
    <n v="557340"/>
    <n v="557340"/>
    <n v="0"/>
    <d v="2025-07-15T00:00:00"/>
    <m/>
    <d v="2025-07-15T00:00:00"/>
    <n v="0"/>
    <m/>
    <s v=""/>
    <s v="Đã thanh toán"/>
    <d v="2025-07-15T00:00:00"/>
    <d v="2025-09-28T00:00:00"/>
    <m/>
    <m/>
    <x v="89"/>
    <x v="88"/>
  </r>
  <r>
    <x v="131"/>
    <x v="88"/>
    <d v="2025-08-08T00:00:00"/>
    <s v="BH2326442"/>
    <m/>
    <m/>
    <s v="Dalat Farm Tòa P3 Ocean Park, HN"/>
    <n v="723325"/>
    <n v="0"/>
    <n v="57866"/>
    <n v="781191"/>
    <s v="Bán hàng"/>
    <m/>
    <m/>
    <n v="0"/>
    <n v="781191"/>
    <n v="0"/>
    <n v="781191"/>
    <d v="2025-08-08T00:00:00"/>
    <m/>
    <d v="2025-08-08T00:00:00"/>
    <n v="0"/>
    <m/>
    <s v=""/>
    <s v=""/>
    <d v="2025-08-08T00:00:00"/>
    <d v="1899-12-30T00:00:00"/>
    <m/>
    <m/>
    <x v="89"/>
    <x v="88"/>
  </r>
  <r>
    <x v="131"/>
    <x v="88"/>
    <d v="2025-08-08T00:00:00"/>
    <s v="BH2326469"/>
    <m/>
    <m/>
    <s v="Dalat Farm Vinhomes Ocean S1.10, HN"/>
    <n v="891955"/>
    <n v="0"/>
    <n v="71356"/>
    <n v="963311"/>
    <s v="Bán hàng"/>
    <m/>
    <m/>
    <n v="0"/>
    <n v="963311"/>
    <n v="0"/>
    <n v="963311"/>
    <d v="2025-08-08T00:00:00"/>
    <m/>
    <d v="2025-08-08T00:00:00"/>
    <n v="0"/>
    <m/>
    <s v=""/>
    <s v=""/>
    <d v="2025-08-08T00:00:00"/>
    <d v="1899-12-30T00:00:00"/>
    <m/>
    <m/>
    <x v="89"/>
    <x v="88"/>
  </r>
  <r>
    <x v="131"/>
    <x v="88"/>
    <d v="2025-08-08T00:00:00"/>
    <s v="BH2326476"/>
    <m/>
    <m/>
    <s v="Dalat Farm Vinhomes Ocean S1.08, HN"/>
    <n v="606468"/>
    <n v="0"/>
    <n v="48517"/>
    <n v="654985"/>
    <s v="Bán hàng"/>
    <m/>
    <m/>
    <n v="0"/>
    <n v="654985"/>
    <n v="0"/>
    <n v="654985"/>
    <d v="2025-08-08T00:00:00"/>
    <m/>
    <d v="2025-08-08T00:00:00"/>
    <n v="0"/>
    <m/>
    <s v=""/>
    <s v=""/>
    <d v="2025-08-08T00:00:00"/>
    <d v="1899-12-30T00:00:00"/>
    <m/>
    <m/>
    <x v="89"/>
    <x v="88"/>
  </r>
  <r>
    <x v="131"/>
    <x v="88"/>
    <d v="2025-08-08T00:00:00"/>
    <s v="BH2326481"/>
    <m/>
    <m/>
    <s v="Dalat Farm Vinhomes Ocean S2.09, HN"/>
    <n v="625534"/>
    <n v="0"/>
    <n v="50043"/>
    <n v="675577"/>
    <s v="Bán hàng"/>
    <m/>
    <m/>
    <n v="0"/>
    <n v="675577"/>
    <n v="0"/>
    <n v="675577"/>
    <d v="2025-08-08T00:00:00"/>
    <m/>
    <d v="2025-08-08T00:00:00"/>
    <n v="0"/>
    <m/>
    <s v=""/>
    <s v=""/>
    <d v="2025-08-08T00:00:00"/>
    <d v="1899-12-30T00:00:00"/>
    <m/>
    <m/>
    <x v="89"/>
    <x v="88"/>
  </r>
  <r>
    <x v="131"/>
    <x v="88"/>
    <d v="2025-09-05T00:00:00"/>
    <s v="BH2331295"/>
    <m/>
    <m/>
    <s v="Dalat Farm Tòa P3 Ocean Park, HN"/>
    <n v="1167660"/>
    <n v="0"/>
    <n v="93413"/>
    <n v="1261073"/>
    <s v="Bán hàng"/>
    <m/>
    <m/>
    <n v="0"/>
    <n v="1261073"/>
    <n v="0"/>
    <n v="1261073"/>
    <d v="2025-09-05T00:00:00"/>
    <m/>
    <d v="2025-09-05T00:00:00"/>
    <n v="0"/>
    <m/>
    <s v=""/>
    <s v=""/>
    <d v="2025-09-05T00:00:00"/>
    <d v="1899-12-30T00:00:00"/>
    <m/>
    <m/>
    <x v="89"/>
    <x v="88"/>
  </r>
  <r>
    <x v="131"/>
    <x v="88"/>
    <d v="2025-09-17T00:00:00"/>
    <s v="BH2358752"/>
    <m/>
    <m/>
    <s v="DalatFarm  M1 Masterise Ocean park"/>
    <n v="580534"/>
    <n v="0"/>
    <n v="46443"/>
    <n v="626977"/>
    <s v="Bán hàng"/>
    <m/>
    <m/>
    <n v="0"/>
    <n v="626977"/>
    <n v="0"/>
    <n v="626977"/>
    <d v="2025-09-17T00:00:00"/>
    <m/>
    <d v="2025-09-17T00:00:00"/>
    <n v="0"/>
    <m/>
    <s v=""/>
    <s v=""/>
    <d v="2025-09-17T00:00:00"/>
    <d v="1899-12-30T00:00:00"/>
    <m/>
    <m/>
    <x v="89"/>
    <x v="88"/>
  </r>
  <r>
    <x v="131"/>
    <x v="88"/>
    <d v="2025-09-17T00:00:00"/>
    <s v="BH2358932"/>
    <m/>
    <m/>
    <s v="Dalat Farm Vinhomes Ocean S1.08, HN"/>
    <n v="588420"/>
    <n v="0"/>
    <n v="47074"/>
    <n v="635494"/>
    <s v="Bán hàng"/>
    <m/>
    <m/>
    <n v="0"/>
    <n v="635494"/>
    <n v="0"/>
    <n v="635494"/>
    <d v="2025-09-17T00:00:00"/>
    <m/>
    <d v="2025-09-17T00:00:00"/>
    <n v="0"/>
    <m/>
    <s v=""/>
    <s v=""/>
    <d v="2025-09-17T00:00:00"/>
    <d v="1899-12-30T00:00:00"/>
    <m/>
    <m/>
    <x v="89"/>
    <x v="88"/>
  </r>
  <r>
    <x v="131"/>
    <x v="88"/>
    <d v="2025-09-17T00:00:00"/>
    <s v="BH2358934"/>
    <m/>
    <m/>
    <s v="Dalat Farm Vinhomes Ocean S2.10, HN"/>
    <n v="697132"/>
    <n v="0"/>
    <n v="55771"/>
    <n v="752903"/>
    <s v="Bán hàng"/>
    <m/>
    <m/>
    <n v="0"/>
    <n v="752903"/>
    <n v="0"/>
    <n v="752903"/>
    <d v="2025-09-17T00:00:00"/>
    <m/>
    <d v="2025-09-17T00:00:00"/>
    <n v="0"/>
    <m/>
    <s v=""/>
    <s v=""/>
    <d v="2025-09-17T00:00:00"/>
    <d v="1899-12-30T00:00:00"/>
    <m/>
    <m/>
    <x v="89"/>
    <x v="88"/>
  </r>
  <r>
    <x v="126"/>
    <x v="88"/>
    <d v="2025-10-18T00:00:00"/>
    <s v="BH2362804"/>
    <m/>
    <m/>
    <s v="Bán hàng Dalat Farm Vinhomes Ocean S1.10, HN"/>
    <n v="553467"/>
    <n v="0"/>
    <n v="44277"/>
    <n v="597744"/>
    <s v="Bán hàng"/>
    <m/>
    <m/>
    <n v="0"/>
    <n v="597744"/>
    <n v="0"/>
    <n v="597744"/>
    <d v="2025-10-18T00:00:00"/>
    <m/>
    <d v="2025-10-18T00:00:00"/>
    <n v="0"/>
    <m/>
    <s v=""/>
    <s v=""/>
    <d v="2025-10-18T00:00:00"/>
    <d v="1899-12-30T00:00:00"/>
    <m/>
    <m/>
    <x v="89"/>
    <x v="88"/>
  </r>
  <r>
    <x v="126"/>
    <x v="88"/>
    <d v="2025-10-30T00:00:00"/>
    <s v="BH2365184"/>
    <m/>
    <m/>
    <s v="Bán hàng Dalat Farm Vinhomes Ocean S1.10, HN"/>
    <n v="353006"/>
    <n v="0"/>
    <n v="28240"/>
    <n v="381246"/>
    <s v="Bán hàng"/>
    <m/>
    <m/>
    <n v="0"/>
    <n v="381246"/>
    <n v="0"/>
    <n v="381246"/>
    <d v="2025-10-30T00:00:00"/>
    <m/>
    <d v="2025-10-30T00:00:00"/>
    <n v="0"/>
    <m/>
    <s v=""/>
    <s v=""/>
    <d v="2025-10-30T00:00:00"/>
    <d v="1899-12-30T00:00:00"/>
    <m/>
    <m/>
    <x v="89"/>
    <x v="88"/>
  </r>
  <r>
    <x v="130"/>
    <x v="88"/>
    <d v="2025-10-30T00:00:00"/>
    <s v="BH2365199"/>
    <m/>
    <m/>
    <s v="Bán hàng DalatFarm  M1 Masterise Ocean park"/>
    <n v="703279"/>
    <n v="35164"/>
    <n v="53449"/>
    <n v="721564"/>
    <s v="Bán hàng"/>
    <m/>
    <m/>
    <n v="0"/>
    <n v="721564"/>
    <n v="0"/>
    <n v="721564"/>
    <d v="2025-10-30T00:00:00"/>
    <m/>
    <d v="2025-10-30T00:00:00"/>
    <n v="0"/>
    <m/>
    <s v=""/>
    <s v=""/>
    <d v="2025-10-30T00:00:00"/>
    <d v="1899-12-30T00:00:00"/>
    <m/>
    <m/>
    <x v="89"/>
    <x v="88"/>
  </r>
  <r>
    <x v="130"/>
    <x v="88"/>
    <d v="2025-10-30T00:00:00"/>
    <s v="BH2365199"/>
    <m/>
    <m/>
    <s v="Bán hàng DalatFarm  M1 Masterise Ocean park"/>
    <n v="555924"/>
    <n v="0"/>
    <n v="44474"/>
    <n v="600398"/>
    <s v="Bán hàng"/>
    <m/>
    <m/>
    <n v="0"/>
    <n v="600398"/>
    <n v="0"/>
    <n v="600398"/>
    <d v="2025-10-30T00:00:00"/>
    <m/>
    <d v="2025-10-30T00:00:00"/>
    <n v="0"/>
    <m/>
    <s v=""/>
    <s v=""/>
    <d v="2025-10-30T00:00:00"/>
    <d v="1899-12-30T00:00:00"/>
    <m/>
    <m/>
    <x v="89"/>
    <x v="88"/>
  </r>
  <r>
    <x v="132"/>
    <x v="88"/>
    <d v="2025-10-30T00:00:00"/>
    <s v="BH2365183"/>
    <m/>
    <m/>
    <s v="Bán hàng Dalat Farm Vinhomes Ocean S2.16, HN"/>
    <n v="629632"/>
    <n v="0"/>
    <n v="50371"/>
    <n v="680003"/>
    <s v="Bán hàng"/>
    <m/>
    <m/>
    <n v="0"/>
    <n v="680003"/>
    <n v="0"/>
    <n v="680003"/>
    <d v="2025-10-30T00:00:00"/>
    <m/>
    <d v="2025-10-30T00:00:00"/>
    <n v="0"/>
    <m/>
    <s v=""/>
    <s v=""/>
    <d v="2025-10-30T00:00:00"/>
    <d v="1899-12-30T00:00:00"/>
    <m/>
    <m/>
    <x v="89"/>
    <x v="88"/>
  </r>
  <r>
    <x v="125"/>
    <x v="88"/>
    <d v="2025-10-18T00:00:00"/>
    <s v="BH2362803"/>
    <m/>
    <m/>
    <s v="Bán hàng Dalat Farm Vinhomes Ocean S1.08, HN"/>
    <n v="686312"/>
    <n v="0"/>
    <n v="54905"/>
    <n v="741217"/>
    <s v="Bán hàng"/>
    <m/>
    <m/>
    <n v="0"/>
    <n v="741217"/>
    <n v="0"/>
    <n v="741217"/>
    <d v="2025-10-18T00:00:00"/>
    <m/>
    <d v="2025-10-18T00:00:00"/>
    <n v="0"/>
    <m/>
    <s v=""/>
    <s v=""/>
    <d v="2025-10-18T00:00:00"/>
    <d v="1899-12-30T00:00:00"/>
    <m/>
    <m/>
    <x v="89"/>
    <x v="88"/>
  </r>
  <r>
    <x v="133"/>
    <x v="89"/>
    <m/>
    <m/>
    <m/>
    <m/>
    <s v="OPN"/>
    <m/>
    <n v="0"/>
    <m/>
    <n v="5342749"/>
    <s v="Tồn đầu kỳ"/>
    <d v="2025-06-03T00:00:00"/>
    <s v="PT2506/0010"/>
    <n v="5342749"/>
    <n v="0"/>
    <n v="5342749"/>
    <n v="0"/>
    <d v="1899-12-30T00:00:00"/>
    <m/>
    <d v="1899-12-30T00:00:00"/>
    <n v="0"/>
    <m/>
    <s v=""/>
    <s v="Đã thanh toán"/>
    <d v="1899-12-30T00:00:00"/>
    <d v="2025-06-03T00:00:00"/>
    <m/>
    <m/>
    <x v="90"/>
    <x v="89"/>
  </r>
  <r>
    <x v="133"/>
    <x v="89"/>
    <d v="2025-02-06T00:00:00"/>
    <s v="BH2341752"/>
    <m/>
    <m/>
    <s v="ĐƠN FINEMART"/>
    <n v="889368"/>
    <n v="0"/>
    <n v="71149"/>
    <n v="960517"/>
    <s v="Bán hàng"/>
    <d v="2025-06-03T00:00:00"/>
    <s v="PT2506/0010"/>
    <n v="0"/>
    <n v="960517"/>
    <n v="960517"/>
    <n v="0"/>
    <d v="2025-02-06T00:00:00"/>
    <m/>
    <d v="2025-02-06T00:00:00"/>
    <n v="0"/>
    <m/>
    <s v=""/>
    <s v="Đã thanh toán"/>
    <d v="2025-02-06T00:00:00"/>
    <d v="2025-06-03T00:00:00"/>
    <m/>
    <m/>
    <x v="90"/>
    <x v="89"/>
  </r>
  <r>
    <x v="133"/>
    <x v="89"/>
    <d v="2025-02-06T00:00:00"/>
    <s v="BH2341753"/>
    <m/>
    <m/>
    <s v="ĐƠN FINEMART"/>
    <n v="1162175"/>
    <n v="0"/>
    <n v="92974"/>
    <n v="1255149"/>
    <s v="Bán hàng"/>
    <d v="2025-06-03T00:00:00"/>
    <s v="PT2506/0010"/>
    <n v="0"/>
    <n v="1255149"/>
    <n v="1255149"/>
    <n v="0"/>
    <d v="2025-02-06T00:00:00"/>
    <m/>
    <d v="2025-02-06T00:00:00"/>
    <n v="0"/>
    <m/>
    <s v=""/>
    <s v="Đã thanh toán"/>
    <d v="2025-02-06T00:00:00"/>
    <d v="2025-06-03T00:00:00"/>
    <m/>
    <m/>
    <x v="90"/>
    <x v="89"/>
  </r>
  <r>
    <x v="133"/>
    <x v="89"/>
    <d v="2025-03-21T00:00:00"/>
    <s v="BH2345020"/>
    <m/>
    <m/>
    <s v="ĐƠN FINEMART"/>
    <n v="1332698"/>
    <n v="0"/>
    <n v="106616"/>
    <n v="1439314"/>
    <s v="Bán hàng"/>
    <m/>
    <m/>
    <n v="0"/>
    <n v="1439314"/>
    <n v="0"/>
    <n v="1439314"/>
    <d v="2025-03-21T00:00:00"/>
    <m/>
    <d v="2025-03-21T00:00:00"/>
    <n v="0"/>
    <m/>
    <s v=""/>
    <s v=""/>
    <d v="2025-03-21T00:00:00"/>
    <d v="1899-12-30T00:00:00"/>
    <m/>
    <m/>
    <x v="90"/>
    <x v="89"/>
  </r>
  <r>
    <x v="133"/>
    <x v="89"/>
    <d v="2025-06-06T00:00:00"/>
    <s v="BH2350744"/>
    <m/>
    <m/>
    <s v="FINEMART Căn 01S03, block S7.02 chung cư Vinhomes Grand Park"/>
    <n v="703278"/>
    <n v="0"/>
    <n v="56262"/>
    <n v="759540"/>
    <s v="Bán hàng"/>
    <d v="2025-10-10T00:00:00"/>
    <s v="PT2510/0002"/>
    <n v="0"/>
    <n v="759540"/>
    <n v="759540"/>
    <n v="0"/>
    <d v="2025-06-06T00:00:00"/>
    <m/>
    <d v="2025-06-06T00:00:00"/>
    <n v="0"/>
    <m/>
    <s v=""/>
    <s v="Đã thanh toán"/>
    <d v="2025-06-06T00:00:00"/>
    <d v="2025-10-10T00:00:00"/>
    <m/>
    <m/>
    <x v="90"/>
    <x v="89"/>
  </r>
  <r>
    <x v="133"/>
    <x v="89"/>
    <d v="2025-06-06T00:00:00"/>
    <s v="BH2350745"/>
    <m/>
    <m/>
    <s v="FINEMART Căn 01S04, Block S2.01, Chung Cư Vinhomes, Grand Park, Đường Nguyễn Xiển, P. Long Thạnh Mỹ, TP.Thủ Đức"/>
    <n v="1040636"/>
    <n v="0"/>
    <n v="83251"/>
    <n v="1123887"/>
    <s v="Bán hàng"/>
    <d v="2025-10-10T00:00:00"/>
    <s v="PT2510/0002"/>
    <n v="0"/>
    <n v="1123887"/>
    <n v="1123887"/>
    <n v="0"/>
    <d v="2025-06-06T00:00:00"/>
    <m/>
    <d v="2025-06-06T00:00:00"/>
    <n v="0"/>
    <m/>
    <s v=""/>
    <s v="Đã thanh toán"/>
    <d v="2025-06-06T00:00:00"/>
    <d v="2025-10-10T00:00:00"/>
    <m/>
    <m/>
    <x v="90"/>
    <x v="89"/>
  </r>
  <r>
    <x v="133"/>
    <x v="89"/>
    <d v="2025-06-06T00:00:00"/>
    <s v="BH2350746"/>
    <m/>
    <m/>
    <s v="FINEMART Căn 01S02, Block S5.01, Chung Cư Vinhomes, Grand Park"/>
    <n v="648062"/>
    <n v="0"/>
    <n v="51845"/>
    <n v="699907"/>
    <s v="Bán hàng"/>
    <d v="2025-10-10T00:00:00"/>
    <s v="PT2510/0002"/>
    <n v="0"/>
    <n v="699907"/>
    <n v="699907"/>
    <n v="0"/>
    <d v="2025-06-06T00:00:00"/>
    <m/>
    <d v="2025-06-06T00:00:00"/>
    <n v="0"/>
    <m/>
    <s v=""/>
    <s v="Đã thanh toán"/>
    <d v="2025-06-06T00:00:00"/>
    <d v="2025-10-10T00:00:00"/>
    <m/>
    <m/>
    <x v="90"/>
    <x v="89"/>
  </r>
  <r>
    <x v="133"/>
    <x v="89"/>
    <d v="2025-07-17T00:00:00"/>
    <s v="BH2353344"/>
    <m/>
    <m/>
    <s v="FINEMART KDC Palm Residence"/>
    <n v="1923136"/>
    <n v="0"/>
    <n v="153851"/>
    <n v="2076987"/>
    <s v="Bán hàng"/>
    <m/>
    <m/>
    <n v="0"/>
    <n v="2076987"/>
    <n v="0"/>
    <n v="2076987"/>
    <d v="2025-07-17T00:00:00"/>
    <m/>
    <d v="2025-07-17T00:00:00"/>
    <n v="0"/>
    <m/>
    <s v=""/>
    <s v=""/>
    <d v="2025-07-17T00:00:00"/>
    <d v="1899-12-30T00:00:00"/>
    <m/>
    <m/>
    <x v="90"/>
    <x v="89"/>
  </r>
  <r>
    <x v="133"/>
    <x v="89"/>
    <d v="2025-07-30T00:00:00"/>
    <s v="BH2354286"/>
    <m/>
    <m/>
    <s v="ĐƠN FINEMART S2.01--1"/>
    <n v="1703563"/>
    <n v="0"/>
    <n v="136285"/>
    <n v="1839848"/>
    <s v="Bán hàng"/>
    <d v="2025-10-10T00:00:00"/>
    <s v="PT2510/0002"/>
    <n v="0"/>
    <n v="1839848"/>
    <n v="1839848"/>
    <n v="0"/>
    <d v="2025-07-30T00:00:00"/>
    <m/>
    <d v="2025-07-30T00:00:00"/>
    <n v="0"/>
    <m/>
    <s v=""/>
    <s v="Đã thanh toán"/>
    <d v="2025-07-30T00:00:00"/>
    <d v="2025-10-10T00:00:00"/>
    <m/>
    <m/>
    <x v="90"/>
    <x v="89"/>
  </r>
  <r>
    <x v="133"/>
    <x v="89"/>
    <d v="2025-08-05T00:00:00"/>
    <s v="BH2354770"/>
    <m/>
    <m/>
    <s v="FINEMART S5.01 5/8 - FINEMART Căn 01S02, Block S5.01, Chung Cư Vinhomes, Grand Park"/>
    <n v="850378"/>
    <n v="0"/>
    <n v="68030"/>
    <n v="918408"/>
    <s v="Bán hàng"/>
    <d v="2025-10-10T00:00:00"/>
    <s v="PT2510/0002"/>
    <n v="0"/>
    <n v="918408"/>
    <n v="918408"/>
    <n v="0"/>
    <d v="2025-08-05T00:00:00"/>
    <m/>
    <d v="2025-08-05T00:00:00"/>
    <n v="0"/>
    <m/>
    <s v=""/>
    <s v="Đã thanh toán"/>
    <d v="2025-08-05T00:00:00"/>
    <d v="2025-10-10T00:00:00"/>
    <m/>
    <m/>
    <x v="90"/>
    <x v="89"/>
  </r>
  <r>
    <x v="133"/>
    <x v="89"/>
    <d v="2025-08-05T00:00:00"/>
    <s v="BH2354771"/>
    <m/>
    <m/>
    <s v="FINEMART S7.02 5/8 - FINEMART Căn 01S03, block S7.02 chung cư Vinhomes Grand Park"/>
    <n v="1593518"/>
    <n v="0"/>
    <n v="127481"/>
    <n v="1720999"/>
    <s v="Bán hàng"/>
    <m/>
    <m/>
    <n v="0"/>
    <n v="1720999"/>
    <n v="0"/>
    <n v="1720999"/>
    <d v="2025-08-05T00:00:00"/>
    <m/>
    <d v="2025-08-05T00:00:00"/>
    <n v="0"/>
    <m/>
    <s v=""/>
    <s v=""/>
    <d v="2025-08-05T00:00:00"/>
    <d v="1899-12-30T00:00:00"/>
    <m/>
    <m/>
    <x v="90"/>
    <x v="89"/>
  </r>
  <r>
    <x v="133"/>
    <x v="89"/>
    <d v="2025-09-19T00:00:00"/>
    <s v="BH2358935"/>
    <m/>
    <m/>
    <s v="FINEMART KDC Palm Residence"/>
    <n v="993790"/>
    <n v="0"/>
    <n v="79503"/>
    <n v="1073293"/>
    <s v="Bán hàng"/>
    <m/>
    <m/>
    <n v="0"/>
    <n v="1073293"/>
    <n v="0"/>
    <n v="1073293"/>
    <d v="2025-09-19T00:00:00"/>
    <m/>
    <d v="2025-09-19T00:00:00"/>
    <n v="0"/>
    <m/>
    <s v=""/>
    <s v=""/>
    <d v="2025-09-19T00:00:00"/>
    <d v="1899-12-30T00:00:00"/>
    <m/>
    <m/>
    <x v="90"/>
    <x v="89"/>
  </r>
  <r>
    <x v="133"/>
    <x v="89"/>
    <d v="2025-10-15T00:00:00"/>
    <s v="BH/207/20251561"/>
    <m/>
    <m/>
    <s v="FINEMART S2.01 14/10"/>
    <n v="2624753"/>
    <n v="0"/>
    <n v="209980"/>
    <n v="2834733"/>
    <s v="Bán hàng"/>
    <m/>
    <m/>
    <n v="0"/>
    <n v="2834733"/>
    <n v="0"/>
    <n v="2834733"/>
    <d v="2025-10-15T00:00:00"/>
    <m/>
    <d v="2025-10-15T00:00:00"/>
    <n v="0"/>
    <m/>
    <s v=""/>
    <s v=""/>
    <d v="2025-10-15T00:00:00"/>
    <d v="1899-12-30T00:00:00"/>
    <m/>
    <m/>
    <x v="90"/>
    <x v="89"/>
  </r>
  <r>
    <x v="134"/>
    <x v="89"/>
    <d v="2025-10-15T00:00:00"/>
    <s v="BH/207/20251562"/>
    <m/>
    <m/>
    <s v="FINEMART S7.02 14/10 - FINEMART 512 Nguyễn Xiển"/>
    <n v="1348686"/>
    <n v="0"/>
    <n v="107895"/>
    <n v="1456581"/>
    <s v="Bán hàng"/>
    <m/>
    <m/>
    <n v="0"/>
    <n v="1456581"/>
    <n v="0"/>
    <n v="1456581"/>
    <d v="2025-10-15T00:00:00"/>
    <m/>
    <d v="2025-10-15T00:00:00"/>
    <n v="0"/>
    <m/>
    <s v=""/>
    <s v=""/>
    <d v="2025-10-15T00:00:00"/>
    <d v="1899-12-30T00:00:00"/>
    <m/>
    <m/>
    <x v="90"/>
    <x v="89"/>
  </r>
  <r>
    <x v="135"/>
    <x v="89"/>
    <d v="2025-10-15T00:00:00"/>
    <s v="BH/207/20251563"/>
    <m/>
    <m/>
    <s v="FINEMART S5.01 14/10 - FINEMART Căn 01S02, Block S5.01, Chung Cư Vinhomes, Grand Park"/>
    <n v="1910690"/>
    <n v="0"/>
    <n v="152855"/>
    <n v="2063545"/>
    <s v="Bán hàng"/>
    <m/>
    <m/>
    <n v="0"/>
    <n v="2063545"/>
    <n v="0"/>
    <n v="2063545"/>
    <d v="2025-10-15T00:00:00"/>
    <m/>
    <d v="2025-10-15T00:00:00"/>
    <n v="0"/>
    <m/>
    <s v=""/>
    <s v=""/>
    <d v="2025-10-15T00:00:00"/>
    <d v="1899-12-30T00:00:00"/>
    <m/>
    <m/>
    <x v="90"/>
    <x v="89"/>
  </r>
  <r>
    <x v="136"/>
    <x v="89"/>
    <d v="2025-10-28T00:00:00"/>
    <s v="BH2372358"/>
    <m/>
    <m/>
    <s v="FINEMART04 28/10"/>
    <n v="1193873"/>
    <n v="0"/>
    <n v="95510"/>
    <n v="1289383"/>
    <s v="Bán hàng"/>
    <m/>
    <m/>
    <n v="0"/>
    <n v="1289383"/>
    <n v="0"/>
    <n v="1289383"/>
    <d v="2025-10-28T00:00:00"/>
    <m/>
    <d v="2025-10-28T00:00:00"/>
    <n v="0"/>
    <m/>
    <s v=""/>
    <s v=""/>
    <d v="2025-10-28T00:00:00"/>
    <d v="1899-12-30T00:00:00"/>
    <m/>
    <m/>
    <x v="90"/>
    <x v="89"/>
  </r>
  <r>
    <x v="137"/>
    <x v="90"/>
    <d v="2025-03-14T00:00:00"/>
    <s v="BH2321760"/>
    <m/>
    <m/>
    <s v="ĐƠN KHÁCH LẼ GREEN MART 183 Hoàng Mai , THANH TOÁN 15 HÀNG THÁNG , CK 10% ĐƠN ĐẦU , SĐT CỬA HÀNG : 0359090944"/>
    <n v="3095879"/>
    <n v="309588"/>
    <n v="222903"/>
    <n v="3009194"/>
    <s v="Bán hàng"/>
    <d v="2025-08-08T00:00:00"/>
    <s v="PT/C6-0014"/>
    <n v="0"/>
    <n v="3009194"/>
    <n v="3009194"/>
    <n v="0"/>
    <d v="2025-03-14T00:00:00"/>
    <m/>
    <d v="2025-03-14T00:00:00"/>
    <n v="0"/>
    <m/>
    <s v=""/>
    <s v="Đã thanh toán"/>
    <d v="2025-03-14T00:00:00"/>
    <d v="2025-08-08T00:00:00"/>
    <m/>
    <m/>
    <x v="91"/>
    <x v="90"/>
  </r>
  <r>
    <x v="137"/>
    <x v="90"/>
    <d v="2025-04-17T00:00:00"/>
    <s v="HBTL25011611"/>
    <m/>
    <m/>
    <s v="Hàng Trả - GREEN MART 183 Hoàng Mai - phiếu : : THN002366 - Green001"/>
    <m/>
    <n v="0"/>
    <n v="0"/>
    <n v="591194"/>
    <s v="Hàng trả"/>
    <d v="2025-08-08T00:00:00"/>
    <s v="PT/C6-0014"/>
    <n v="0"/>
    <n v="-591194"/>
    <n v="-591194"/>
    <n v="0"/>
    <d v="2025-04-17T00:00:00"/>
    <m/>
    <d v="2025-04-17T00:00:00"/>
    <n v="0"/>
    <m/>
    <s v=""/>
    <s v="Đã thanh toán"/>
    <d v="2025-04-17T00:00:00"/>
    <d v="2025-08-08T00:00:00"/>
    <m/>
    <m/>
    <x v="91"/>
    <x v="90"/>
  </r>
  <r>
    <x v="137"/>
    <x v="90"/>
    <d v="2025-04-24T00:00:00"/>
    <s v="BH2323004"/>
    <m/>
    <m/>
    <s v="Bán hàng GREEN MART 183 Hoàng Mai"/>
    <n v="349386"/>
    <n v="0"/>
    <n v="27951"/>
    <n v="377337"/>
    <s v="Bán hàng"/>
    <d v="2025-08-08T00:00:00"/>
    <s v="PT/C6-0014"/>
    <n v="0"/>
    <n v="377337"/>
    <n v="377337"/>
    <n v="0"/>
    <d v="2025-04-24T00:00:00"/>
    <m/>
    <d v="2025-04-24T00:00:00"/>
    <n v="0"/>
    <m/>
    <s v=""/>
    <s v="Đã thanh toán"/>
    <d v="2025-04-24T00:00:00"/>
    <d v="2025-08-08T00:00:00"/>
    <m/>
    <m/>
    <x v="91"/>
    <x v="90"/>
  </r>
  <r>
    <x v="137"/>
    <x v="90"/>
    <d v="2025-04-26T00:00:00"/>
    <s v="HBTL25011274"/>
    <m/>
    <m/>
    <s v="Hàng Trả - GREEN MART 183 Hoàng Mai - Green001"/>
    <m/>
    <n v="0"/>
    <n v="0"/>
    <n v="217705"/>
    <s v="Hàng trả"/>
    <d v="2025-08-08T00:00:00"/>
    <s v="PT/C6-0014"/>
    <n v="0"/>
    <n v="-217705"/>
    <n v="-217705"/>
    <n v="0"/>
    <d v="2025-04-26T00:00:00"/>
    <m/>
    <d v="2025-04-26T00:00:00"/>
    <n v="0"/>
    <m/>
    <s v=""/>
    <s v="Đã thanh toán"/>
    <d v="2025-04-26T00:00:00"/>
    <d v="2025-08-08T00:00:00"/>
    <m/>
    <m/>
    <x v="91"/>
    <x v="90"/>
  </r>
  <r>
    <x v="137"/>
    <x v="90"/>
    <d v="2025-05-08T00:00:00"/>
    <s v="BH2323402"/>
    <m/>
    <m/>
    <s v="Bán hàng GREEN MART 183 Hoàng Mai"/>
    <n v="559951"/>
    <n v="0"/>
    <n v="44796"/>
    <n v="604747"/>
    <s v="Bán hàng"/>
    <d v="2025-09-03T00:00:00"/>
    <s v="BC2509/0001"/>
    <n v="0"/>
    <n v="604747"/>
    <n v="604747"/>
    <n v="0"/>
    <d v="2025-05-08T00:00:00"/>
    <m/>
    <d v="2025-05-08T00:00:00"/>
    <n v="0"/>
    <m/>
    <s v=""/>
    <s v="Đã thanh toán"/>
    <d v="2025-05-08T00:00:00"/>
    <d v="2025-09-03T00:00:00"/>
    <m/>
    <m/>
    <x v="91"/>
    <x v="90"/>
  </r>
  <r>
    <x v="137"/>
    <x v="90"/>
    <d v="2025-05-09T00:00:00"/>
    <s v="HBTL25011273"/>
    <m/>
    <m/>
    <s v="Hàng Trả - GREEN MART 183 Hoàng Mai. - Green001"/>
    <m/>
    <n v="0"/>
    <n v="0"/>
    <n v="476643"/>
    <s v="Hàng trả"/>
    <d v="2025-09-03T00:00:00"/>
    <s v="BC2509/0001"/>
    <n v="0"/>
    <n v="-476643"/>
    <n v="-476643"/>
    <n v="0"/>
    <d v="2025-05-09T00:00:00"/>
    <m/>
    <d v="2025-05-09T00:00:00"/>
    <n v="0"/>
    <m/>
    <s v=""/>
    <s v="Đã thanh toán"/>
    <d v="2025-05-09T00:00:00"/>
    <d v="2025-09-03T00:00:00"/>
    <m/>
    <m/>
    <x v="91"/>
    <x v="90"/>
  </r>
  <r>
    <x v="137"/>
    <x v="90"/>
    <d v="2025-06-05T00:00:00"/>
    <s v="BH2324182"/>
    <m/>
    <m/>
    <s v="Bán hàng GREEN MART 183 Hoàng Mai"/>
    <n v="238196"/>
    <n v="0"/>
    <n v="19056"/>
    <n v="257252"/>
    <s v="Bán hàng"/>
    <d v="2025-09-03T00:00:00"/>
    <s v="BC2509/0001"/>
    <n v="0"/>
    <n v="257252"/>
    <n v="257252"/>
    <n v="0"/>
    <d v="2025-06-05T00:00:00"/>
    <m/>
    <d v="2025-06-05T00:00:00"/>
    <n v="0"/>
    <m/>
    <s v=""/>
    <s v="Đã thanh toán"/>
    <d v="2025-06-05T00:00:00"/>
    <d v="2025-09-03T00:00:00"/>
    <m/>
    <m/>
    <x v="91"/>
    <x v="90"/>
  </r>
  <r>
    <x v="137"/>
    <x v="90"/>
    <d v="2025-06-07T00:00:00"/>
    <s v="HBTL2508001774"/>
    <m/>
    <m/>
    <s v="Hàng Trả - GREEN MART 183 Hoàng Mai - Green001"/>
    <m/>
    <n v="0"/>
    <n v="0"/>
    <n v="476485"/>
    <s v="Hàng trả"/>
    <d v="2025-09-03T00:00:00"/>
    <s v="BC2509/0001"/>
    <n v="0"/>
    <n v="-476485"/>
    <n v="-476485"/>
    <n v="0"/>
    <d v="2025-06-07T00:00:00"/>
    <m/>
    <d v="2025-06-07T00:00:00"/>
    <n v="0"/>
    <m/>
    <s v=""/>
    <s v="Đã thanh toán"/>
    <d v="2025-06-07T00:00:00"/>
    <d v="2025-09-03T00:00:00"/>
    <m/>
    <m/>
    <x v="91"/>
    <x v="90"/>
  </r>
  <r>
    <x v="137"/>
    <x v="90"/>
    <d v="2025-06-18T00:00:00"/>
    <s v="BH2324636"/>
    <m/>
    <m/>
    <s v="Bán hàng GREEN MART 183 Hoàng Mai"/>
    <n v="247658"/>
    <n v="0"/>
    <n v="19813"/>
    <n v="267471"/>
    <s v="Bán hàng"/>
    <d v="2025-09-03T00:00:00"/>
    <s v="BC2509/0001"/>
    <n v="0"/>
    <n v="267471"/>
    <n v="267471"/>
    <n v="0"/>
    <d v="2025-06-18T00:00:00"/>
    <m/>
    <d v="2025-06-18T00:00:00"/>
    <n v="0"/>
    <m/>
    <s v=""/>
    <s v="Đã thanh toán"/>
    <d v="2025-06-18T00:00:00"/>
    <d v="2025-09-03T00:00:00"/>
    <m/>
    <m/>
    <x v="91"/>
    <x v="90"/>
  </r>
  <r>
    <x v="137"/>
    <x v="90"/>
    <d v="2025-07-11T00:00:00"/>
    <s v="BH2325394"/>
    <m/>
    <m/>
    <s v="GREEN MART 183 Hoàng Mai"/>
    <n v="371578"/>
    <n v="0"/>
    <n v="29726"/>
    <n v="401304"/>
    <s v="Bán hàng"/>
    <d v="2025-09-03T00:00:00"/>
    <s v="BC2509/0001"/>
    <n v="0"/>
    <n v="401304"/>
    <n v="401304"/>
    <n v="0"/>
    <d v="2025-07-11T00:00:00"/>
    <m/>
    <d v="2025-07-11T00:00:00"/>
    <n v="0"/>
    <m/>
    <s v=""/>
    <s v="Đã thanh toán"/>
    <d v="2025-07-11T00:00:00"/>
    <d v="2025-09-03T00:00:00"/>
    <m/>
    <m/>
    <x v="91"/>
    <x v="90"/>
  </r>
  <r>
    <x v="137"/>
    <x v="90"/>
    <d v="2025-07-15T00:00:00"/>
    <s v="BH2325546"/>
    <m/>
    <m/>
    <s v="GREEN MART 183 Hoàng Mai"/>
    <n v="312927"/>
    <n v="0"/>
    <n v="25034"/>
    <n v="337961"/>
    <s v="Bán hàng"/>
    <d v="2025-09-03T00:00:00"/>
    <s v="BC2509/0001"/>
    <n v="0"/>
    <n v="337961"/>
    <n v="337961"/>
    <n v="0"/>
    <d v="2025-07-15T00:00:00"/>
    <m/>
    <d v="2025-07-15T00:00:00"/>
    <n v="0"/>
    <m/>
    <s v=""/>
    <s v="Đã thanh toán"/>
    <d v="2025-07-15T00:00:00"/>
    <d v="2025-09-03T00:00:00"/>
    <m/>
    <m/>
    <x v="91"/>
    <x v="90"/>
  </r>
  <r>
    <x v="137"/>
    <x v="90"/>
    <d v="2025-07-16T00:00:00"/>
    <s v="HBTL2508000054"/>
    <m/>
    <m/>
    <s v="hàng Trả - GREEN MART 183 Hoàng Mai - Green001"/>
    <m/>
    <n v="0"/>
    <n v="0"/>
    <n v="49680"/>
    <s v="Hàng trả"/>
    <d v="2025-09-03T00:00:00"/>
    <s v="BC2509/0001"/>
    <n v="0"/>
    <n v="-49680"/>
    <n v="-49680"/>
    <n v="0"/>
    <d v="2025-07-16T00:00:00"/>
    <m/>
    <d v="2025-07-16T00:00:00"/>
    <n v="0"/>
    <m/>
    <s v=""/>
    <s v="Đã thanh toán"/>
    <d v="2025-07-16T00:00:00"/>
    <d v="2025-09-03T00:00:00"/>
    <m/>
    <m/>
    <x v="91"/>
    <x v="90"/>
  </r>
  <r>
    <x v="137"/>
    <x v="90"/>
    <d v="2025-08-16T00:00:00"/>
    <s v="BH2327590"/>
    <m/>
    <m/>
    <s v="GREEN MART 183 Hoàng Mai"/>
    <n v="383490"/>
    <n v="0"/>
    <n v="30679"/>
    <n v="414169"/>
    <s v="Bán hàng"/>
    <d v="2025-09-18T00:00:00"/>
    <s v="BC2509/0035"/>
    <n v="0"/>
    <n v="414169"/>
    <n v="414169"/>
    <n v="0"/>
    <d v="2025-08-16T00:00:00"/>
    <m/>
    <d v="2025-08-16T00:00:00"/>
    <n v="0"/>
    <m/>
    <s v=""/>
    <s v="Đã thanh toán"/>
    <d v="2025-08-16T00:00:00"/>
    <d v="2025-09-18T00:00:00"/>
    <m/>
    <m/>
    <x v="91"/>
    <x v="90"/>
  </r>
  <r>
    <x v="137"/>
    <x v="90"/>
    <d v="2025-09-13T00:00:00"/>
    <s v="BH2332046"/>
    <m/>
    <m/>
    <s v="Bán hàng GREEN MART 183 Hoàng Mai"/>
    <n v="402364"/>
    <n v="0"/>
    <n v="32189"/>
    <n v="434553"/>
    <s v="Bán hàng"/>
    <d v="2025-11-18T00:00:00"/>
    <m/>
    <n v="0"/>
    <n v="434553"/>
    <n v="434553"/>
    <n v="0"/>
    <d v="2025-09-13T00:00:00"/>
    <m/>
    <d v="2025-09-13T00:00:00"/>
    <n v="0"/>
    <m/>
    <s v=""/>
    <s v="Đã thanh toán"/>
    <d v="2025-09-13T00:00:00"/>
    <d v="2025-11-18T00:00:00"/>
    <m/>
    <m/>
    <x v="91"/>
    <x v="90"/>
  </r>
  <r>
    <x v="137"/>
    <x v="90"/>
    <d v="2025-09-27T00:00:00"/>
    <s v="BH2359086"/>
    <m/>
    <m/>
    <s v="GREEN MART 183 Hoàng Mai"/>
    <n v="396036"/>
    <n v="0"/>
    <n v="31683"/>
    <n v="427719"/>
    <s v="Bán hàng"/>
    <d v="2025-11-18T00:00:00"/>
    <m/>
    <n v="0"/>
    <n v="427719"/>
    <n v="427719"/>
    <n v="0"/>
    <d v="2025-09-27T00:00:00"/>
    <m/>
    <d v="2025-09-27T00:00:00"/>
    <n v="0"/>
    <m/>
    <s v=""/>
    <s v="Đã thanh toán"/>
    <d v="2025-09-27T00:00:00"/>
    <d v="2025-11-18T00:00:00"/>
    <m/>
    <m/>
    <x v="91"/>
    <x v="90"/>
  </r>
  <r>
    <x v="137"/>
    <x v="90"/>
    <d v="2025-10-14T00:00:00"/>
    <s v="BH2359086"/>
    <m/>
    <m/>
    <s v="Bán hàng GREEN MART 183 Hoàng Mai"/>
    <n v="556508"/>
    <n v="0"/>
    <n v="44521"/>
    <n v="601029"/>
    <s v="Bán hàng"/>
    <d v="2025-11-18T00:00:00"/>
    <m/>
    <n v="0"/>
    <n v="601029"/>
    <n v="601029"/>
    <n v="0"/>
    <d v="2025-10-14T00:00:00"/>
    <m/>
    <d v="2025-10-14T00:00:00"/>
    <n v="0"/>
    <m/>
    <s v=""/>
    <s v="Đã thanh toán"/>
    <d v="2025-10-14T00:00:00"/>
    <d v="2025-11-18T00:00:00"/>
    <m/>
    <m/>
    <x v="91"/>
    <x v="90"/>
  </r>
  <r>
    <x v="138"/>
    <x v="91"/>
    <d v="2025-03-14T00:00:00"/>
    <s v="BH2321761"/>
    <m/>
    <m/>
    <s v="ĐƠN KHÁCH LẼ GREEN MART 48 Trần Kim Xuyến , THANH TOÁN 15 HÀNG THÁNG , CK 10% ĐƠN ĐẦU , SĐT CỬA HÀNG : 0868090944"/>
    <n v="3095881"/>
    <n v="309588"/>
    <n v="222903"/>
    <n v="3009196"/>
    <s v="Bán hàng"/>
    <d v="2025-08-08T00:00:00"/>
    <s v="PT/C6-0014"/>
    <n v="0"/>
    <n v="3009196"/>
    <n v="3009196"/>
    <n v="0"/>
    <d v="2025-03-14T00:00:00"/>
    <m/>
    <d v="2025-03-14T00:00:00"/>
    <n v="0"/>
    <m/>
    <s v=""/>
    <s v="Đã thanh toán"/>
    <d v="2025-03-14T00:00:00"/>
    <d v="2025-08-08T00:00:00"/>
    <m/>
    <m/>
    <x v="91"/>
    <x v="90"/>
  </r>
  <r>
    <x v="138"/>
    <x v="91"/>
    <d v="2025-04-22T00:00:00"/>
    <s v="BH2322913"/>
    <m/>
    <m/>
    <s v="Bán hàng GREEN MART 48 Trần Kim Xuyến"/>
    <n v="1100798"/>
    <n v="0"/>
    <n v="88064"/>
    <n v="1188862"/>
    <s v="Bán hàng"/>
    <d v="2025-08-08T00:00:00"/>
    <s v="PT/C6-0014"/>
    <n v="0"/>
    <n v="1188862"/>
    <n v="1188862"/>
    <n v="0"/>
    <d v="2025-04-22T00:00:00"/>
    <m/>
    <d v="2025-04-22T00:00:00"/>
    <n v="0"/>
    <m/>
    <s v=""/>
    <s v="Đã thanh toán"/>
    <d v="2025-04-22T00:00:00"/>
    <d v="2025-08-08T00:00:00"/>
    <m/>
    <m/>
    <x v="91"/>
    <x v="90"/>
  </r>
  <r>
    <x v="138"/>
    <x v="91"/>
    <d v="2025-05-17T00:00:00"/>
    <s v="HBTL25011613"/>
    <m/>
    <m/>
    <s v="Hàng Trả - GREEN MART 48 Trần Kim Xuyến - phiếu : THN001725 -Green002"/>
    <m/>
    <n v="0"/>
    <n v="0"/>
    <n v="619526"/>
    <s v="Hàng trả"/>
    <d v="2025-09-03T00:00:00"/>
    <s v="BC2509/0001"/>
    <n v="0"/>
    <n v="-619526"/>
    <n v="-619526"/>
    <n v="0"/>
    <d v="2025-05-17T00:00:00"/>
    <m/>
    <d v="2025-05-17T00:00:00"/>
    <n v="0"/>
    <m/>
    <s v=""/>
    <s v="Đã thanh toán"/>
    <d v="2025-05-17T00:00:00"/>
    <d v="2025-09-03T00:00:00"/>
    <m/>
    <m/>
    <x v="91"/>
    <x v="90"/>
  </r>
  <r>
    <x v="138"/>
    <x v="91"/>
    <d v="2025-06-12T00:00:00"/>
    <s v="HBTL25011612"/>
    <m/>
    <m/>
    <s v="Hàng Trả - GREEN MART 48 Trần Kim Xuyến - phiếu : THN001735- Green002"/>
    <m/>
    <n v="0"/>
    <n v="0"/>
    <n v="128591"/>
    <s v="Hàng trả"/>
    <d v="2025-09-03T00:00:00"/>
    <s v="BC2509/0001"/>
    <n v="0"/>
    <n v="-128591"/>
    <n v="-128591"/>
    <n v="0"/>
    <d v="2025-06-12T00:00:00"/>
    <m/>
    <d v="2025-06-12T00:00:00"/>
    <n v="0"/>
    <m/>
    <s v=""/>
    <s v="Đã thanh toán"/>
    <d v="2025-06-12T00:00:00"/>
    <d v="2025-09-03T00:00:00"/>
    <m/>
    <m/>
    <x v="91"/>
    <x v="90"/>
  </r>
  <r>
    <x v="138"/>
    <x v="91"/>
    <d v="2025-07-16T00:00:00"/>
    <s v="HBTL2508000055"/>
    <m/>
    <m/>
    <s v="Hàng Trả - GREEN MART 48 Trần Kim Xuyến - Green002"/>
    <m/>
    <n v="0"/>
    <n v="0"/>
    <n v="174282"/>
    <s v="Hàng trả"/>
    <d v="2025-09-03T00:00:00"/>
    <s v="BC2509/0001"/>
    <n v="0"/>
    <n v="-174282"/>
    <n v="-174282"/>
    <n v="0"/>
    <d v="2025-07-16T00:00:00"/>
    <m/>
    <d v="2025-07-16T00:00:00"/>
    <n v="0"/>
    <m/>
    <s v=""/>
    <s v="Đã thanh toán"/>
    <d v="2025-07-16T00:00:00"/>
    <d v="2025-09-03T00:00:00"/>
    <m/>
    <m/>
    <x v="91"/>
    <x v="90"/>
  </r>
  <r>
    <x v="138"/>
    <x v="91"/>
    <d v="2025-07-17T00:00:00"/>
    <s v="BH2325633"/>
    <m/>
    <m/>
    <s v="GREEN MART 48 Trần Kim Xuyến"/>
    <n v="352745"/>
    <n v="0"/>
    <n v="28220"/>
    <n v="380965"/>
    <s v="Bán hàng"/>
    <d v="2025-09-03T00:00:00"/>
    <s v="BC2509/0001"/>
    <n v="0"/>
    <n v="380965"/>
    <n v="380965"/>
    <n v="0"/>
    <d v="2025-07-17T00:00:00"/>
    <m/>
    <d v="2025-07-17T00:00:00"/>
    <n v="0"/>
    <m/>
    <s v=""/>
    <s v="Đã thanh toán"/>
    <d v="2025-07-17T00:00:00"/>
    <d v="2025-09-03T00:00:00"/>
    <m/>
    <m/>
    <x v="91"/>
    <x v="90"/>
  </r>
  <r>
    <x v="138"/>
    <x v="91"/>
    <d v="2025-09-24T00:00:00"/>
    <s v="BH202509889"/>
    <m/>
    <m/>
    <s v="Bán hàng GREEN MART 48 Trần Kim Xuyến"/>
    <n v="552480"/>
    <n v="0"/>
    <n v="44198"/>
    <n v="596678"/>
    <s v="Bán hàng"/>
    <d v="2025-11-18T00:00:00"/>
    <m/>
    <n v="0"/>
    <n v="596678"/>
    <n v="596678"/>
    <n v="0"/>
    <d v="2025-09-24T00:00:00"/>
    <m/>
    <d v="2025-09-24T00:00:00"/>
    <n v="0"/>
    <m/>
    <s v=""/>
    <s v="Đã thanh toán"/>
    <d v="2025-09-24T00:00:00"/>
    <d v="2025-11-18T00:00:00"/>
    <m/>
    <m/>
    <x v="91"/>
    <x v="90"/>
  </r>
  <r>
    <x v="138"/>
    <x v="91"/>
    <d v="2025-10-07T00:00:00"/>
    <s v="BH2360640"/>
    <m/>
    <m/>
    <s v="Bán hàng GREEN MART 48 Trần Kim Xuyến"/>
    <n v="675328"/>
    <n v="0"/>
    <n v="54026"/>
    <n v="729354"/>
    <s v="Bán hàng"/>
    <d v="2025-11-18T00:00:00"/>
    <m/>
    <n v="0"/>
    <n v="729354"/>
    <n v="729354"/>
    <n v="0"/>
    <d v="2025-10-07T00:00:00"/>
    <m/>
    <d v="2025-10-07T00:00:00"/>
    <n v="0"/>
    <m/>
    <s v=""/>
    <s v="Đã thanh toán"/>
    <d v="2025-10-07T00:00:00"/>
    <d v="2025-11-18T00:00:00"/>
    <m/>
    <m/>
    <x v="91"/>
    <x v="90"/>
  </r>
  <r>
    <x v="138"/>
    <x v="91"/>
    <d v="2025-10-18T00:00:00"/>
    <s v="BH2362697"/>
    <m/>
    <m/>
    <s v="Bán hàng GREEN MART 48 Trần Kim Xuyến"/>
    <n v="230000"/>
    <n v="0"/>
    <n v="18400"/>
    <n v="248400"/>
    <s v="Bán hàng"/>
    <d v="2025-11-18T00:00:00"/>
    <m/>
    <n v="0"/>
    <n v="248400"/>
    <n v="248400"/>
    <n v="0"/>
    <d v="2025-10-18T00:00:00"/>
    <m/>
    <d v="2025-10-18T00:00:00"/>
    <n v="0"/>
    <m/>
    <s v=""/>
    <s v="Đã thanh toán"/>
    <d v="2025-10-18T00:00:00"/>
    <d v="2025-11-18T00:00:00"/>
    <m/>
    <m/>
    <x v="91"/>
    <x v="90"/>
  </r>
  <r>
    <x v="139"/>
    <x v="92"/>
    <d v="2025-03-14T00:00:00"/>
    <s v="BH2321763"/>
    <m/>
    <m/>
    <s v="ĐƠN KHÁCH LẼ GREEN MART Vinhomes Ocean Park - Khu Pavilion tòa P4 , THANH TOÁN 15 HÀNG THÁNG , CK 10% ĐƠN ĐẦU , SĐT CỬA HÀNG : 076 6090944"/>
    <n v="3095881"/>
    <n v="309588"/>
    <n v="222903"/>
    <n v="3009196"/>
    <s v="Bán hàng"/>
    <d v="2025-08-08T00:00:00"/>
    <s v="PT/C6-0014"/>
    <n v="0"/>
    <n v="3009196"/>
    <n v="3009196"/>
    <n v="0"/>
    <d v="2025-03-14T00:00:00"/>
    <m/>
    <d v="2025-03-14T00:00:00"/>
    <n v="0"/>
    <m/>
    <s v=""/>
    <s v="Đã thanh toán"/>
    <d v="2025-03-14T00:00:00"/>
    <d v="2025-08-08T00:00:00"/>
    <m/>
    <m/>
    <x v="91"/>
    <x v="90"/>
  </r>
  <r>
    <x v="139"/>
    <x v="92"/>
    <d v="2025-04-08T00:00:00"/>
    <s v="BH2322345"/>
    <m/>
    <m/>
    <s v="GREEN MART Vinhomes Ocean Park - Khu Pavilion tòa P4"/>
    <n v="503291"/>
    <n v="0"/>
    <n v="40263"/>
    <n v="543554"/>
    <s v="Bán hàng"/>
    <d v="2025-08-08T00:00:00"/>
    <s v="PT/C6-0014"/>
    <n v="0"/>
    <n v="543554"/>
    <n v="543554"/>
    <n v="0"/>
    <d v="2025-04-08T00:00:00"/>
    <m/>
    <d v="2025-04-08T00:00:00"/>
    <n v="0"/>
    <m/>
    <s v=""/>
    <s v="Đã thanh toán"/>
    <d v="2025-04-08T00:00:00"/>
    <d v="2025-08-08T00:00:00"/>
    <m/>
    <m/>
    <x v="91"/>
    <x v="90"/>
  </r>
  <r>
    <x v="139"/>
    <x v="92"/>
    <d v="2025-04-23T00:00:00"/>
    <s v="BH2322997"/>
    <m/>
    <m/>
    <s v="Bán hàng GREEN MART Vinhomes Ocean Park - Khu Pavilion tòa P4"/>
    <n v="1192485"/>
    <n v="0"/>
    <n v="95399"/>
    <n v="1287884"/>
    <s v="Bán hàng"/>
    <d v="2025-08-08T00:00:00"/>
    <s v="PT/C6-0014"/>
    <n v="0"/>
    <n v="1287884"/>
    <n v="1287884"/>
    <n v="0"/>
    <d v="2025-04-23T00:00:00"/>
    <m/>
    <d v="2025-04-23T00:00:00"/>
    <n v="0"/>
    <m/>
    <s v=""/>
    <s v="Đã thanh toán"/>
    <d v="2025-04-23T00:00:00"/>
    <d v="2025-08-08T00:00:00"/>
    <m/>
    <m/>
    <x v="91"/>
    <x v="90"/>
  </r>
  <r>
    <x v="139"/>
    <x v="92"/>
    <d v="2025-05-02T00:00:00"/>
    <s v="BH2323150"/>
    <m/>
    <m/>
    <s v="Bán hàng GREEN MART Vinhomes Ocean Park - Khu Pavilion tòa P4"/>
    <n v="563174"/>
    <n v="0"/>
    <n v="45054"/>
    <n v="608228"/>
    <s v="Bán hàng"/>
    <d v="2025-09-03T00:00:00"/>
    <s v="BC2509/0001"/>
    <n v="0"/>
    <n v="608228"/>
    <n v="608228"/>
    <n v="0"/>
    <d v="2025-05-02T00:00:00"/>
    <m/>
    <d v="2025-05-02T00:00:00"/>
    <n v="0"/>
    <m/>
    <s v=""/>
    <s v="Đã thanh toán"/>
    <d v="2025-05-02T00:00:00"/>
    <d v="2025-09-03T00:00:00"/>
    <m/>
    <m/>
    <x v="91"/>
    <x v="90"/>
  </r>
  <r>
    <x v="139"/>
    <x v="92"/>
    <d v="2025-05-05T00:00:00"/>
    <s v="BH2323276"/>
    <m/>
    <m/>
    <s v="GREEN MART Vinhomes Ocean Park - Khu Pavilion tòa P4"/>
    <n v="609203"/>
    <n v="0"/>
    <n v="48736"/>
    <n v="657939"/>
    <s v="Bán hàng"/>
    <d v="2025-09-03T00:00:00"/>
    <s v="BC2509/0001"/>
    <n v="0"/>
    <n v="657939"/>
    <n v="657939"/>
    <n v="0"/>
    <d v="2025-05-05T00:00:00"/>
    <m/>
    <d v="2025-05-05T00:00:00"/>
    <n v="0"/>
    <m/>
    <s v=""/>
    <s v="Đã thanh toán"/>
    <d v="2025-05-05T00:00:00"/>
    <d v="2025-09-03T00:00:00"/>
    <m/>
    <m/>
    <x v="91"/>
    <x v="90"/>
  </r>
  <r>
    <x v="139"/>
    <x v="92"/>
    <d v="2025-05-16T00:00:00"/>
    <s v="HBTL25011614"/>
    <m/>
    <m/>
    <s v="Hàng Trả -GREEN MART Vinhomes Ocean Park - Khu Pavilion tòa P4 - phiếu : THN002522 -Green004"/>
    <m/>
    <n v="0"/>
    <n v="0"/>
    <n v="509525"/>
    <s v="Hàng trả"/>
    <d v="2025-09-03T00:00:00"/>
    <s v="BC2509/0001"/>
    <n v="0"/>
    <n v="-509525"/>
    <n v="-509525"/>
    <n v="0"/>
    <d v="2025-05-16T00:00:00"/>
    <m/>
    <d v="2025-05-16T00:00:00"/>
    <n v="0"/>
    <m/>
    <s v=""/>
    <s v="Đã thanh toán"/>
    <d v="2025-05-16T00:00:00"/>
    <d v="2025-09-03T00:00:00"/>
    <m/>
    <m/>
    <x v="91"/>
    <x v="90"/>
  </r>
  <r>
    <x v="139"/>
    <x v="92"/>
    <d v="2025-05-23T00:00:00"/>
    <s v="HBTL2508001775"/>
    <m/>
    <m/>
    <s v="Hàng Trả -GREEN MART Vinhomes Ocean Park - Khu Pavilion tòa P4 - Green004"/>
    <m/>
    <n v="0"/>
    <n v="0"/>
    <n v="204191"/>
    <s v="Hàng trả"/>
    <d v="2025-09-03T00:00:00"/>
    <s v="BC2509/0001"/>
    <n v="0"/>
    <n v="-204191"/>
    <n v="-204191"/>
    <n v="0"/>
    <d v="2025-05-23T00:00:00"/>
    <m/>
    <d v="2025-05-23T00:00:00"/>
    <n v="0"/>
    <m/>
    <s v=""/>
    <s v="Đã thanh toán"/>
    <d v="2025-05-23T00:00:00"/>
    <d v="2025-09-03T00:00:00"/>
    <m/>
    <m/>
    <x v="91"/>
    <x v="90"/>
  </r>
  <r>
    <x v="139"/>
    <x v="92"/>
    <d v="2025-06-12T00:00:00"/>
    <s v="HBTL25011736"/>
    <m/>
    <m/>
    <s v="Hàng Trả - GREEN MART Vinhomes Ocean Park - Khu Pavilion tòa P4 - Green004"/>
    <m/>
    <n v="0"/>
    <n v="0"/>
    <n v="120085"/>
    <s v="Hàng trả"/>
    <d v="2025-09-03T00:00:00"/>
    <s v="BC2509/0001"/>
    <n v="0"/>
    <n v="-120085"/>
    <n v="-120085"/>
    <n v="0"/>
    <d v="2025-06-12T00:00:00"/>
    <m/>
    <d v="2025-06-12T00:00:00"/>
    <n v="0"/>
    <m/>
    <s v=""/>
    <s v="Đã thanh toán"/>
    <d v="2025-06-12T00:00:00"/>
    <d v="2025-09-03T00:00:00"/>
    <m/>
    <m/>
    <x v="91"/>
    <x v="90"/>
  </r>
  <r>
    <x v="139"/>
    <x v="92"/>
    <d v="2025-06-13T00:00:00"/>
    <s v="BH2324472"/>
    <m/>
    <m/>
    <s v="Bán hàng GREEN MART Vinhomes Ocean Park - Khu Pavilion tòa P4"/>
    <n v="549291"/>
    <n v="0"/>
    <n v="43943"/>
    <n v="593234"/>
    <s v="Bán hàng"/>
    <d v="2025-09-03T00:00:00"/>
    <s v="BC2509/0001"/>
    <n v="0"/>
    <n v="593234"/>
    <n v="593234"/>
    <n v="0"/>
    <d v="2025-06-13T00:00:00"/>
    <m/>
    <d v="2025-06-13T00:00:00"/>
    <n v="0"/>
    <m/>
    <s v=""/>
    <s v="Đã thanh toán"/>
    <d v="2025-06-13T00:00:00"/>
    <d v="2025-09-03T00:00:00"/>
    <m/>
    <m/>
    <x v="91"/>
    <x v="90"/>
  </r>
  <r>
    <x v="139"/>
    <x v="92"/>
    <d v="2025-07-15T00:00:00"/>
    <s v="BH2325539"/>
    <m/>
    <m/>
    <s v="Bán hàng GREEN MART Vinhomes Ocean Park - Khu Pavilion tòa P4"/>
    <n v="1056599"/>
    <n v="0"/>
    <n v="84528"/>
    <n v="1141127"/>
    <s v="Bán hàng"/>
    <d v="2025-09-03T00:00:00"/>
    <s v="BC2509/0001"/>
    <n v="0"/>
    <n v="1141127"/>
    <n v="1141127"/>
    <n v="0"/>
    <d v="2025-07-15T00:00:00"/>
    <m/>
    <d v="2025-07-15T00:00:00"/>
    <n v="0"/>
    <m/>
    <s v=""/>
    <s v="Đã thanh toán"/>
    <d v="2025-07-15T00:00:00"/>
    <d v="2025-09-03T00:00:00"/>
    <m/>
    <m/>
    <x v="91"/>
    <x v="90"/>
  </r>
  <r>
    <x v="139"/>
    <x v="92"/>
    <d v="2025-07-15T00:00:00"/>
    <s v="HBTL25012612"/>
    <m/>
    <m/>
    <s v="Hàng Trả - GREEN MART Vinhomes Ocean Park - Khu Pavilion tòa P4-THN002862"/>
    <m/>
    <n v="0"/>
    <n v="0"/>
    <n v="79305"/>
    <s v="Hàng trả"/>
    <d v="2025-09-03T00:00:00"/>
    <s v="BC2509/0001"/>
    <n v="0"/>
    <n v="-79305"/>
    <n v="-79305"/>
    <n v="0"/>
    <d v="2025-07-15T00:00:00"/>
    <m/>
    <d v="2025-07-15T00:00:00"/>
    <n v="0"/>
    <m/>
    <s v=""/>
    <s v="Đã thanh toán"/>
    <d v="2025-07-15T00:00:00"/>
    <d v="2025-09-03T00:00:00"/>
    <m/>
    <m/>
    <x v="91"/>
    <x v="90"/>
  </r>
  <r>
    <x v="139"/>
    <x v="92"/>
    <d v="2025-07-30T00:00:00"/>
    <s v="BH2326069"/>
    <m/>
    <m/>
    <s v="GREEN MART Vinhomes Ocean Park - Khu Pavilion tòa P4"/>
    <n v="600839"/>
    <n v="0"/>
    <n v="48067"/>
    <n v="648906"/>
    <s v="Bán hàng"/>
    <d v="2025-09-03T00:00:00"/>
    <s v="BC2509/0001"/>
    <n v="0"/>
    <n v="648906"/>
    <n v="648906"/>
    <n v="0"/>
    <d v="2025-07-30T00:00:00"/>
    <m/>
    <d v="2025-07-30T00:00:00"/>
    <n v="0"/>
    <m/>
    <s v=""/>
    <s v="Đã thanh toán"/>
    <d v="2025-07-30T00:00:00"/>
    <d v="2025-09-03T00:00:00"/>
    <m/>
    <m/>
    <x v="91"/>
    <x v="90"/>
  </r>
  <r>
    <x v="139"/>
    <x v="92"/>
    <d v="2025-08-09T00:00:00"/>
    <s v="BH2326492"/>
    <m/>
    <m/>
    <s v="Bán hàng GREEN MART Vinhomes Ocean Park - Khu Pavilion tòa P4"/>
    <n v="643291"/>
    <n v="0"/>
    <n v="51463"/>
    <n v="694754"/>
    <s v="Bán hàng"/>
    <d v="2025-09-18T00:00:00"/>
    <s v="BC2509/0035"/>
    <n v="0"/>
    <n v="694754"/>
    <n v="694754"/>
    <n v="0"/>
    <d v="2025-08-09T00:00:00"/>
    <m/>
    <d v="2025-08-09T00:00:00"/>
    <n v="0"/>
    <m/>
    <s v=""/>
    <s v="Đã thanh toán"/>
    <d v="2025-08-09T00:00:00"/>
    <d v="2025-09-18T00:00:00"/>
    <m/>
    <m/>
    <x v="91"/>
    <x v="90"/>
  </r>
  <r>
    <x v="139"/>
    <x v="92"/>
    <d v="2025-08-26T00:00:00"/>
    <s v="BH2328864"/>
    <m/>
    <m/>
    <s v="GREEN MART Vinhomes Ocean Park - Khu Pavilion tòa P4"/>
    <n v="929900"/>
    <n v="0"/>
    <n v="74392"/>
    <n v="1004292"/>
    <s v="Bán hàng"/>
    <d v="2025-09-18T00:00:00"/>
    <s v="BC2509/0035"/>
    <n v="0"/>
    <n v="1004292"/>
    <n v="1004292"/>
    <n v="0"/>
    <d v="2025-08-26T00:00:00"/>
    <m/>
    <d v="2025-08-26T00:00:00"/>
    <n v="0"/>
    <m/>
    <s v=""/>
    <s v="Đã thanh toán"/>
    <d v="2025-08-26T00:00:00"/>
    <d v="2025-09-18T00:00:00"/>
    <m/>
    <m/>
    <x v="91"/>
    <x v="90"/>
  </r>
  <r>
    <x v="139"/>
    <x v="92"/>
    <d v="2025-09-08T00:00:00"/>
    <s v="BH2331454"/>
    <m/>
    <m/>
    <s v="GREEN MART Vinhomes Ocean Park - Khu Pavilion tòa P4"/>
    <n v="753983"/>
    <n v="0"/>
    <n v="60319"/>
    <n v="814302"/>
    <s v="Bán hàng"/>
    <d v="2025-11-18T00:00:00"/>
    <m/>
    <n v="0"/>
    <n v="814302"/>
    <n v="814302"/>
    <n v="0"/>
    <d v="2025-09-08T00:00:00"/>
    <m/>
    <d v="2025-09-08T00:00:00"/>
    <n v="0"/>
    <m/>
    <s v=""/>
    <s v="Đã thanh toán"/>
    <d v="2025-09-08T00:00:00"/>
    <d v="2025-11-18T00:00:00"/>
    <m/>
    <m/>
    <x v="91"/>
    <x v="90"/>
  </r>
  <r>
    <x v="139"/>
    <x v="92"/>
    <d v="2025-09-16T00:00:00"/>
    <s v="BH2358189"/>
    <m/>
    <m/>
    <s v="GREEN MART Vinhomes Ocean Park - Khu Pavilion tòa P4"/>
    <n v="960956"/>
    <n v="0"/>
    <n v="76876"/>
    <n v="1037832"/>
    <s v="Bán hàng"/>
    <d v="2025-11-18T00:00:00"/>
    <m/>
    <n v="0"/>
    <n v="1037832"/>
    <n v="1037832"/>
    <n v="0"/>
    <d v="2025-09-16T00:00:00"/>
    <m/>
    <d v="2025-09-16T00:00:00"/>
    <n v="0"/>
    <m/>
    <s v=""/>
    <s v="Đã thanh toán"/>
    <d v="2025-09-16T00:00:00"/>
    <d v="2025-11-18T00:00:00"/>
    <m/>
    <m/>
    <x v="91"/>
    <x v="90"/>
  </r>
  <r>
    <x v="139"/>
    <x v="92"/>
    <d v="2025-09-27T00:00:00"/>
    <s v="BH2359075"/>
    <m/>
    <m/>
    <s v="GREEN MART Vinhomes Ocean Park - Khu Pavilion tòa P4"/>
    <n v="988782"/>
    <n v="0"/>
    <n v="79103"/>
    <n v="1067885"/>
    <s v="Bán hàng"/>
    <d v="2025-11-18T00:00:00"/>
    <m/>
    <n v="0"/>
    <n v="1067885"/>
    <n v="1067885"/>
    <n v="0"/>
    <d v="2025-09-27T00:00:00"/>
    <m/>
    <d v="2025-09-27T00:00:00"/>
    <n v="0"/>
    <m/>
    <s v=""/>
    <s v="Đã thanh toán"/>
    <d v="2025-09-27T00:00:00"/>
    <d v="2025-11-18T00:00:00"/>
    <m/>
    <m/>
    <x v="91"/>
    <x v="90"/>
  </r>
  <r>
    <x v="139"/>
    <x v="92"/>
    <d v="2025-10-06T00:00:00"/>
    <s v="BH2360585"/>
    <m/>
    <m/>
    <s v="Bán hàng GREEN MART Vinhomes Ocean Park - Khu Pavilion tòa P4"/>
    <n v="1313365"/>
    <n v="0"/>
    <n v="105069"/>
    <n v="1418434"/>
    <s v="Bán hàng"/>
    <d v="2025-11-18T00:00:00"/>
    <m/>
    <n v="0"/>
    <n v="1418434"/>
    <n v="1418434"/>
    <n v="0"/>
    <d v="2025-10-06T00:00:00"/>
    <m/>
    <d v="2025-10-06T00:00:00"/>
    <n v="0"/>
    <m/>
    <s v=""/>
    <s v="Đã thanh toán"/>
    <d v="2025-10-06T00:00:00"/>
    <d v="2025-11-18T00:00:00"/>
    <m/>
    <m/>
    <x v="91"/>
    <x v="90"/>
  </r>
  <r>
    <x v="139"/>
    <x v="92"/>
    <d v="2025-10-13T00:00:00"/>
    <s v="BH2361676"/>
    <m/>
    <m/>
    <s v="Bán hàng GREEN MART Vinhomes Ocean Park - Khu Pavilion tòa P4"/>
    <n v="1451365"/>
    <n v="0"/>
    <n v="116109"/>
    <n v="1567474"/>
    <s v="Bán hàng"/>
    <d v="2025-11-18T00:00:00"/>
    <m/>
    <n v="0"/>
    <n v="1567474"/>
    <n v="1567474"/>
    <n v="0"/>
    <d v="2025-10-13T00:00:00"/>
    <m/>
    <d v="2025-10-13T00:00:00"/>
    <n v="0"/>
    <m/>
    <s v=""/>
    <s v="Đã thanh toán"/>
    <d v="2025-10-13T00:00:00"/>
    <d v="2025-11-18T00:00:00"/>
    <m/>
    <m/>
    <x v="91"/>
    <x v="90"/>
  </r>
  <r>
    <x v="139"/>
    <x v="92"/>
    <d v="2025-10-27T00:00:00"/>
    <s v="BH2364161"/>
    <m/>
    <m/>
    <s v="Bán hàng GREEN MART Vinhomes Ocean Park - Khu Pavilion tòa P4"/>
    <n v="547331"/>
    <n v="0"/>
    <n v="43786"/>
    <n v="591117"/>
    <s v="Bán hàng"/>
    <d v="2025-11-18T00:00:00"/>
    <m/>
    <n v="0"/>
    <n v="591117"/>
    <n v="591117"/>
    <n v="0"/>
    <d v="2025-10-27T00:00:00"/>
    <m/>
    <d v="2025-10-27T00:00:00"/>
    <n v="0"/>
    <m/>
    <s v=""/>
    <s v="Đã thanh toán"/>
    <d v="2025-10-27T00:00:00"/>
    <d v="2025-11-18T00:00:00"/>
    <m/>
    <m/>
    <x v="91"/>
    <x v="90"/>
  </r>
  <r>
    <x v="140"/>
    <x v="93"/>
    <d v="2025-03-14T00:00:00"/>
    <s v="BH2321762"/>
    <m/>
    <m/>
    <s v="ĐƠN KHÁCH LẼGREEN MART Vinhomes Ocean Park - Khu vip Ruby tòa R102 , THANH TOÁN 15 HÀNG THÁNG , CK 10% ĐƠN ĐẦU , SĐT CỬA HÀNG : 0799090944"/>
    <n v="3095881"/>
    <n v="309588"/>
    <n v="222903"/>
    <n v="3009196"/>
    <s v="Bán hàng"/>
    <d v="2025-08-08T00:00:00"/>
    <s v="PT/C6-0014"/>
    <n v="0"/>
    <n v="3009196"/>
    <n v="3009196"/>
    <n v="0"/>
    <d v="2025-03-14T00:00:00"/>
    <m/>
    <d v="2025-03-14T00:00:00"/>
    <n v="0"/>
    <m/>
    <s v=""/>
    <s v="Đã thanh toán"/>
    <d v="2025-03-14T00:00:00"/>
    <d v="2025-08-08T00:00:00"/>
    <m/>
    <m/>
    <x v="91"/>
    <x v="90"/>
  </r>
  <r>
    <x v="140"/>
    <x v="93"/>
    <d v="2025-04-01T00:00:00"/>
    <s v="BH2322144"/>
    <m/>
    <m/>
    <s v="Bán hàng GREEN MART Vinhomes Ocean Park - Khu vip Ruby tòa R102"/>
    <n v="396785"/>
    <n v="0"/>
    <n v="31743"/>
    <n v="428528"/>
    <s v="Bán hàng"/>
    <d v="2025-08-08T00:00:00"/>
    <s v="PT/C6-0014"/>
    <n v="0"/>
    <n v="428528"/>
    <n v="428528"/>
    <n v="0"/>
    <d v="2025-04-01T00:00:00"/>
    <m/>
    <d v="2025-04-01T00:00:00"/>
    <n v="0"/>
    <m/>
    <s v=""/>
    <s v="Đã thanh toán"/>
    <d v="2025-04-01T00:00:00"/>
    <d v="2025-08-08T00:00:00"/>
    <m/>
    <m/>
    <x v="91"/>
    <x v="90"/>
  </r>
  <r>
    <x v="140"/>
    <x v="93"/>
    <d v="2025-04-08T00:00:00"/>
    <s v="BH2322364"/>
    <m/>
    <m/>
    <s v="Bán hàng GREEN MART Vinhomes Ocean Park - Khu vip Ruby tòa R102"/>
    <n v="245490"/>
    <n v="0"/>
    <n v="19639"/>
    <n v="265129"/>
    <s v="Bán hàng"/>
    <d v="2025-08-08T00:00:00"/>
    <s v="PT/C6-0014"/>
    <n v="0"/>
    <n v="265129"/>
    <n v="265129"/>
    <n v="0"/>
    <d v="2025-04-08T00:00:00"/>
    <m/>
    <d v="2025-04-08T00:00:00"/>
    <n v="0"/>
    <m/>
    <s v=""/>
    <s v="Đã thanh toán"/>
    <d v="2025-04-08T00:00:00"/>
    <d v="2025-08-08T00:00:00"/>
    <m/>
    <m/>
    <x v="91"/>
    <x v="90"/>
  </r>
  <r>
    <x v="140"/>
    <x v="93"/>
    <d v="2025-04-23T00:00:00"/>
    <s v="BH2322969"/>
    <m/>
    <m/>
    <s v="GREEN MART Vinhomes Ocean Park - Khu vip Ruby tòa R102"/>
    <n v="842013"/>
    <n v="0"/>
    <n v="67361"/>
    <n v="909374"/>
    <s v="Bán hàng"/>
    <d v="2025-08-08T00:00:00"/>
    <s v="PT/C6-0014"/>
    <n v="0"/>
    <n v="909374"/>
    <n v="909374"/>
    <n v="0"/>
    <d v="2025-04-23T00:00:00"/>
    <m/>
    <d v="2025-04-23T00:00:00"/>
    <n v="0"/>
    <m/>
    <s v=""/>
    <s v="Đã thanh toán"/>
    <d v="2025-04-23T00:00:00"/>
    <d v="2025-08-08T00:00:00"/>
    <m/>
    <m/>
    <x v="91"/>
    <x v="90"/>
  </r>
  <r>
    <x v="140"/>
    <x v="93"/>
    <d v="2025-05-16T00:00:00"/>
    <s v="HBTL25011615"/>
    <m/>
    <m/>
    <s v="Hàng Trả - GREEN MART Vinhomes Ocean Park - Khu vip Ruby tòa R102 - phiếu : THN002520 -Green003"/>
    <m/>
    <n v="0"/>
    <n v="0"/>
    <n v="401043"/>
    <s v="Hàng trả"/>
    <d v="2025-09-03T00:00:00"/>
    <s v="BC2509/0001"/>
    <n v="0"/>
    <n v="-401043"/>
    <n v="-401043"/>
    <n v="0"/>
    <d v="2025-05-16T00:00:00"/>
    <m/>
    <d v="2025-05-16T00:00:00"/>
    <n v="0"/>
    <m/>
    <s v=""/>
    <s v="Đã thanh toán"/>
    <d v="2025-05-16T00:00:00"/>
    <d v="2025-09-03T00:00:00"/>
    <m/>
    <m/>
    <x v="91"/>
    <x v="90"/>
  </r>
  <r>
    <x v="140"/>
    <x v="93"/>
    <d v="2025-05-23T00:00:00"/>
    <s v="BH2323832"/>
    <m/>
    <m/>
    <s v="Bán hàng GREEN MART Vinhomes Ocean Park - Khu vip Ruby tòa R102"/>
    <n v="475490"/>
    <n v="0"/>
    <n v="38039"/>
    <n v="513529"/>
    <s v="Bán hàng"/>
    <d v="2025-09-03T00:00:00"/>
    <s v="BC2509/0001"/>
    <n v="0"/>
    <n v="513529"/>
    <n v="513529"/>
    <n v="0"/>
    <d v="2025-05-23T00:00:00"/>
    <m/>
    <d v="2025-05-23T00:00:00"/>
    <n v="0"/>
    <m/>
    <s v=""/>
    <s v="Đã thanh toán"/>
    <d v="2025-05-23T00:00:00"/>
    <d v="2025-09-03T00:00:00"/>
    <m/>
    <m/>
    <x v="91"/>
    <x v="90"/>
  </r>
  <r>
    <x v="140"/>
    <x v="93"/>
    <d v="2025-05-26T00:00:00"/>
    <s v="HBTL25012611"/>
    <m/>
    <m/>
    <s v="Hàng trả -Ocean Park - Khu vip Ruby tòa R102 -THN002581"/>
    <m/>
    <n v="0"/>
    <n v="0"/>
    <n v="1326268"/>
    <s v="Hàng trả"/>
    <d v="2025-09-03T00:00:00"/>
    <s v="BC2509/0001"/>
    <n v="0"/>
    <n v="-1326268"/>
    <n v="-1326268"/>
    <n v="0"/>
    <d v="2025-05-26T00:00:00"/>
    <m/>
    <d v="2025-05-26T00:00:00"/>
    <n v="0"/>
    <m/>
    <s v=""/>
    <s v="Đã thanh toán"/>
    <d v="2025-05-26T00:00:00"/>
    <d v="2025-09-03T00:00:00"/>
    <m/>
    <m/>
    <x v="91"/>
    <x v="90"/>
  </r>
  <r>
    <x v="140"/>
    <x v="93"/>
    <d v="2025-06-26T00:00:00"/>
    <s v="BH2324881"/>
    <m/>
    <m/>
    <s v="Bán hàng GREEN MART Vinhomes Ocean Park - Khu vip Ruby tòa R102"/>
    <n v="475490"/>
    <n v="0"/>
    <n v="38039"/>
    <n v="513529"/>
    <s v="Bán hàng"/>
    <d v="2025-09-03T00:00:00"/>
    <s v="BC2509/0001"/>
    <n v="0"/>
    <n v="513529"/>
    <n v="513529"/>
    <n v="0"/>
    <d v="2025-06-26T00:00:00"/>
    <m/>
    <d v="2025-06-26T00:00:00"/>
    <n v="0"/>
    <m/>
    <s v=""/>
    <s v="Đã thanh toán"/>
    <d v="2025-06-26T00:00:00"/>
    <d v="2025-09-03T00:00:00"/>
    <m/>
    <m/>
    <x v="91"/>
    <x v="90"/>
  </r>
  <r>
    <x v="140"/>
    <x v="93"/>
    <d v="2025-07-12T00:00:00"/>
    <s v="BH2325424"/>
    <m/>
    <m/>
    <s v="GREEN MART Vinhomes Ocean Park - Khu vip Ruby tòa R102"/>
    <n v="713720"/>
    <n v="0"/>
    <n v="57098"/>
    <n v="770818"/>
    <s v="Bán hàng"/>
    <d v="2025-09-03T00:00:00"/>
    <s v="BC2509/0001"/>
    <n v="0"/>
    <n v="770818"/>
    <n v="770818"/>
    <n v="0"/>
    <d v="2025-07-12T00:00:00"/>
    <m/>
    <d v="2025-07-12T00:00:00"/>
    <n v="0"/>
    <m/>
    <s v=""/>
    <s v="Đã thanh toán"/>
    <d v="2025-07-12T00:00:00"/>
    <d v="2025-09-03T00:00:00"/>
    <m/>
    <m/>
    <x v="91"/>
    <x v="90"/>
  </r>
  <r>
    <x v="140"/>
    <x v="93"/>
    <d v="2025-07-15T00:00:00"/>
    <s v="HBTL25012092"/>
    <m/>
    <m/>
    <s v="Hàng Trả - GREEN MART Vinhomes Ocean Park - Khu vip Ruby tòa R102 - Green003"/>
    <m/>
    <n v="0"/>
    <n v="0"/>
    <n v="75600"/>
    <s v="Hàng trả"/>
    <d v="2025-09-03T00:00:00"/>
    <s v="BC2509/0001"/>
    <n v="0"/>
    <n v="-75600"/>
    <n v="-75600"/>
    <n v="0"/>
    <d v="2025-07-15T00:00:00"/>
    <m/>
    <d v="2025-07-15T00:00:00"/>
    <n v="0"/>
    <m/>
    <s v=""/>
    <s v="Đã thanh toán"/>
    <d v="2025-07-15T00:00:00"/>
    <d v="2025-09-03T00:00:00"/>
    <m/>
    <m/>
    <x v="91"/>
    <x v="90"/>
  </r>
  <r>
    <x v="140"/>
    <x v="93"/>
    <d v="2025-07-31T00:00:00"/>
    <s v="HBTL25012618"/>
    <m/>
    <m/>
    <s v="Hàng Trả - GREEN MART Vinhomes Ocean Park - Khu vip Ruby tòa R102- (TH -5/5/2025) -Green003"/>
    <m/>
    <n v="0"/>
    <n v="0"/>
    <n v="316669"/>
    <s v="Hàng trả"/>
    <d v="2025-09-03T00:00:00"/>
    <s v="BC2509/0001"/>
    <n v="0"/>
    <n v="-316669"/>
    <n v="-316669"/>
    <n v="0"/>
    <d v="2025-07-31T00:00:00"/>
    <m/>
    <d v="2025-07-31T00:00:00"/>
    <n v="0"/>
    <m/>
    <s v=""/>
    <s v="Đã thanh toán"/>
    <d v="2025-07-31T00:00:00"/>
    <d v="2025-09-03T00:00:00"/>
    <m/>
    <m/>
    <x v="91"/>
    <x v="90"/>
  </r>
  <r>
    <x v="140"/>
    <x v="93"/>
    <d v="2025-08-08T00:00:00"/>
    <s v="BH2326441"/>
    <m/>
    <m/>
    <s v="Bán hàng GREEN MART Vinhomes Ocean Park - Khu vip Ruby tòa R102"/>
    <n v="475490"/>
    <n v="0"/>
    <n v="38039"/>
    <n v="513529"/>
    <s v="Bán hàng"/>
    <d v="2025-09-18T00:00:00"/>
    <s v="BC2509/0035"/>
    <n v="0"/>
    <n v="513529"/>
    <n v="513529"/>
    <n v="0"/>
    <d v="2025-08-08T00:00:00"/>
    <m/>
    <d v="2025-08-08T00:00:00"/>
    <n v="0"/>
    <m/>
    <s v=""/>
    <s v="Đã thanh toán"/>
    <d v="2025-08-08T00:00:00"/>
    <d v="2025-09-18T00:00:00"/>
    <m/>
    <m/>
    <x v="91"/>
    <x v="90"/>
  </r>
  <r>
    <x v="140"/>
    <x v="93"/>
    <d v="2025-08-11T00:00:00"/>
    <s v="BH2326560"/>
    <m/>
    <m/>
    <s v="GREEN MART Vinhomes Ocean Park - Khu vip Ruby tòa R102"/>
    <n v="230000"/>
    <n v="0"/>
    <n v="18400"/>
    <n v="248400"/>
    <s v="Bán hàng"/>
    <d v="2025-09-18T00:00:00"/>
    <s v="BC2509/0035"/>
    <n v="0"/>
    <n v="248400"/>
    <n v="248400"/>
    <n v="0"/>
    <d v="2025-08-11T00:00:00"/>
    <m/>
    <d v="2025-08-11T00:00:00"/>
    <n v="0"/>
    <m/>
    <s v=""/>
    <s v="Đã thanh toán"/>
    <d v="2025-08-11T00:00:00"/>
    <d v="2025-09-18T00:00:00"/>
    <m/>
    <m/>
    <x v="91"/>
    <x v="90"/>
  </r>
  <r>
    <x v="140"/>
    <x v="93"/>
    <d v="2025-09-11T00:00:00"/>
    <s v="BH2332005"/>
    <m/>
    <m/>
    <s v="GREEN MART Vinhomes Ocean Park - Khu vip Ruby tòa R102"/>
    <n v="959210"/>
    <n v="0"/>
    <n v="76737"/>
    <n v="1035947"/>
    <s v="Bán hàng"/>
    <d v="2025-11-18T00:00:00"/>
    <m/>
    <n v="0"/>
    <n v="1035947"/>
    <n v="1035947"/>
    <n v="0"/>
    <d v="2025-09-11T00:00:00"/>
    <m/>
    <d v="2025-09-11T00:00:00"/>
    <n v="0"/>
    <m/>
    <s v=""/>
    <s v="Đã thanh toán"/>
    <d v="2025-09-11T00:00:00"/>
    <d v="2025-11-18T00:00:00"/>
    <m/>
    <m/>
    <x v="91"/>
    <x v="90"/>
  </r>
  <r>
    <x v="140"/>
    <x v="93"/>
    <d v="2025-10-07T00:00:00"/>
    <s v="BH2360639"/>
    <m/>
    <m/>
    <s v="Bán hàng GREEN MART Vinhomes Ocean Park - Khu vip Ruby tòa R102"/>
    <n v="1340401"/>
    <n v="0"/>
    <n v="107232"/>
    <n v="1447633"/>
    <s v="Bán hàng"/>
    <d v="2025-11-18T00:00:00"/>
    <m/>
    <n v="0"/>
    <n v="1447633"/>
    <n v="1447633"/>
    <n v="0"/>
    <d v="2025-10-07T00:00:00"/>
    <m/>
    <d v="2025-10-07T00:00:00"/>
    <n v="0"/>
    <m/>
    <s v=""/>
    <s v="Đã thanh toán"/>
    <d v="2025-10-07T00:00:00"/>
    <d v="2025-11-18T00:00:00"/>
    <m/>
    <m/>
    <x v="91"/>
    <x v="90"/>
  </r>
  <r>
    <x v="141"/>
    <x v="94"/>
    <d v="2025-03-14T00:00:00"/>
    <s v="BH2321764"/>
    <m/>
    <m/>
    <s v="ĐƠN KHÁCH LẼ GREEN MART Vinhomes Smart City Tòa SA3 , THANH TOÁN 15 HÀNG THÁNG , CK 10% ĐƠN ĐẦU , SĐT CỬA HÀNG : 0853090944"/>
    <n v="3095881"/>
    <n v="309588"/>
    <n v="222903"/>
    <n v="3009196"/>
    <s v="Bán hàng"/>
    <d v="2025-08-08T00:00:00"/>
    <s v="PT/C6-0014"/>
    <n v="0"/>
    <n v="3009196"/>
    <n v="3009196"/>
    <n v="0"/>
    <d v="2025-03-14T00:00:00"/>
    <m/>
    <d v="2025-03-14T00:00:00"/>
    <n v="0"/>
    <m/>
    <s v=""/>
    <s v="Đã thanh toán"/>
    <d v="2025-03-14T00:00:00"/>
    <d v="2025-08-08T00:00:00"/>
    <m/>
    <m/>
    <x v="91"/>
    <x v="90"/>
  </r>
  <r>
    <x v="141"/>
    <x v="94"/>
    <d v="2025-04-05T00:00:00"/>
    <s v="BH2322343"/>
    <m/>
    <m/>
    <s v="GREEN MART Vinhomes Smart City"/>
    <n v="1073419"/>
    <n v="0"/>
    <n v="85874"/>
    <n v="1159293"/>
    <s v="Bán hàng"/>
    <d v="2025-08-08T00:00:00"/>
    <s v="PT/C6-0014"/>
    <n v="0"/>
    <n v="1159293"/>
    <n v="1159293"/>
    <n v="0"/>
    <d v="2025-04-05T00:00:00"/>
    <m/>
    <d v="2025-04-05T00:00:00"/>
    <n v="0"/>
    <m/>
    <s v=""/>
    <s v="Đã thanh toán"/>
    <d v="2025-04-05T00:00:00"/>
    <d v="2025-08-08T00:00:00"/>
    <m/>
    <m/>
    <x v="91"/>
    <x v="90"/>
  </r>
  <r>
    <x v="141"/>
    <x v="94"/>
    <d v="2025-04-23T00:00:00"/>
    <s v="BH2322998"/>
    <m/>
    <m/>
    <s v="Bán hàng GREEN MART Vinhomes Smart City"/>
    <n v="1013606"/>
    <n v="0"/>
    <n v="81088"/>
    <n v="1094694"/>
    <s v="Bán hàng"/>
    <d v="2025-08-08T00:00:00"/>
    <s v="PT/C6-0014"/>
    <n v="0"/>
    <n v="1094694"/>
    <n v="1094694"/>
    <n v="0"/>
    <d v="2025-04-23T00:00:00"/>
    <m/>
    <d v="2025-04-23T00:00:00"/>
    <n v="0"/>
    <m/>
    <s v=""/>
    <s v="Đã thanh toán"/>
    <d v="2025-04-23T00:00:00"/>
    <d v="2025-08-08T00:00:00"/>
    <m/>
    <m/>
    <x v="91"/>
    <x v="90"/>
  </r>
  <r>
    <x v="141"/>
    <x v="94"/>
    <d v="2025-05-09T00:00:00"/>
    <s v="BH2323441"/>
    <m/>
    <m/>
    <s v="GREEN MART Vinhomes Smart City"/>
    <n v="1089367"/>
    <n v="0"/>
    <n v="87149"/>
    <n v="1176516"/>
    <s v="Bán hàng"/>
    <d v="2025-09-03T00:00:00"/>
    <s v="BC2509/0001"/>
    <n v="0"/>
    <n v="1176516"/>
    <n v="1176516"/>
    <n v="0"/>
    <d v="2025-05-09T00:00:00"/>
    <m/>
    <d v="2025-05-09T00:00:00"/>
    <n v="0"/>
    <m/>
    <s v=""/>
    <s v="Đã thanh toán"/>
    <d v="2025-05-09T00:00:00"/>
    <d v="2025-09-03T00:00:00"/>
    <m/>
    <m/>
    <x v="91"/>
    <x v="90"/>
  </r>
  <r>
    <x v="141"/>
    <x v="94"/>
    <d v="2025-06-09T00:00:00"/>
    <s v="BH2324264"/>
    <m/>
    <m/>
    <s v="Bán hàng GREEN MART Vinhomes Smart City"/>
    <n v="396785"/>
    <n v="0"/>
    <n v="31743"/>
    <n v="428528"/>
    <s v="Bán hàng"/>
    <d v="2025-09-03T00:00:00"/>
    <s v="BC2509/0001"/>
    <n v="0"/>
    <n v="428528"/>
    <n v="428528"/>
    <n v="0"/>
    <d v="2025-06-09T00:00:00"/>
    <m/>
    <d v="2025-06-09T00:00:00"/>
    <n v="0"/>
    <m/>
    <s v=""/>
    <s v="Đã thanh toán"/>
    <d v="2025-06-09T00:00:00"/>
    <d v="2025-09-03T00:00:00"/>
    <m/>
    <m/>
    <x v="91"/>
    <x v="90"/>
  </r>
  <r>
    <x v="141"/>
    <x v="94"/>
    <d v="2025-07-14T00:00:00"/>
    <s v="BH2325472"/>
    <m/>
    <m/>
    <s v="GREEN MART Vinhomes Smart City"/>
    <n v="396785"/>
    <n v="0"/>
    <n v="31743"/>
    <n v="428528"/>
    <s v="Bán hàng"/>
    <d v="2025-09-03T00:00:00"/>
    <s v="BC2509/0001"/>
    <n v="0"/>
    <n v="428528"/>
    <n v="428528"/>
    <n v="0"/>
    <d v="2025-07-14T00:00:00"/>
    <m/>
    <d v="2025-07-14T00:00:00"/>
    <n v="0"/>
    <m/>
    <s v=""/>
    <s v="Đã thanh toán"/>
    <d v="2025-07-14T00:00:00"/>
    <d v="2025-09-03T00:00:00"/>
    <m/>
    <m/>
    <x v="91"/>
    <x v="90"/>
  </r>
  <r>
    <x v="141"/>
    <x v="94"/>
    <d v="2025-07-28T00:00:00"/>
    <s v="BH2326038"/>
    <m/>
    <m/>
    <s v="GREEN MART Vinhomes Smart City"/>
    <n v="470432"/>
    <n v="0"/>
    <n v="37635"/>
    <n v="508067"/>
    <s v="Bán hàng"/>
    <d v="2025-09-03T00:00:00"/>
    <s v="BC2509/0001"/>
    <n v="0"/>
    <n v="508067"/>
    <n v="508067"/>
    <n v="0"/>
    <d v="2025-07-28T00:00:00"/>
    <m/>
    <d v="2025-07-28T00:00:00"/>
    <n v="0"/>
    <m/>
    <s v=""/>
    <s v="Đã thanh toán"/>
    <d v="2025-07-28T00:00:00"/>
    <d v="2025-09-03T00:00:00"/>
    <m/>
    <m/>
    <x v="91"/>
    <x v="90"/>
  </r>
  <r>
    <x v="141"/>
    <x v="94"/>
    <d v="2025-08-07T00:00:00"/>
    <s v="BH2326422"/>
    <m/>
    <m/>
    <s v="Bán hàng GREEN MART Vinhomes Smart City"/>
    <n v="460837"/>
    <n v="0"/>
    <n v="36867"/>
    <n v="497704"/>
    <s v="Bán hàng"/>
    <d v="2025-09-18T00:00:00"/>
    <s v="BC2509/0035"/>
    <n v="0"/>
    <n v="497704"/>
    <n v="497704"/>
    <n v="0"/>
    <d v="2025-08-07T00:00:00"/>
    <m/>
    <d v="2025-08-07T00:00:00"/>
    <n v="0"/>
    <m/>
    <s v=""/>
    <s v="Đã thanh toán"/>
    <d v="2025-08-07T00:00:00"/>
    <d v="2025-09-18T00:00:00"/>
    <m/>
    <m/>
    <x v="91"/>
    <x v="90"/>
  </r>
  <r>
    <x v="141"/>
    <x v="94"/>
    <d v="2025-08-21T00:00:00"/>
    <s v="BH2328708"/>
    <m/>
    <m/>
    <s v="GREEN MART Vinhomes Smart City"/>
    <n v="626785"/>
    <n v="0"/>
    <n v="50143"/>
    <n v="676928"/>
    <s v="Bán hàng"/>
    <d v="2025-09-18T00:00:00"/>
    <s v="BC2509/0035"/>
    <n v="0"/>
    <n v="676928"/>
    <n v="676928"/>
    <n v="0"/>
    <d v="2025-08-21T00:00:00"/>
    <m/>
    <d v="2025-08-21T00:00:00"/>
    <n v="0"/>
    <m/>
    <s v=""/>
    <s v="Đã thanh toán"/>
    <d v="2025-08-21T00:00:00"/>
    <d v="2025-09-18T00:00:00"/>
    <m/>
    <m/>
    <x v="91"/>
    <x v="90"/>
  </r>
  <r>
    <x v="141"/>
    <x v="94"/>
    <d v="2025-09-08T00:00:00"/>
    <s v="BH2331453"/>
    <m/>
    <m/>
    <s v="Bán hàng GREEN MART Vinhomes Smart City"/>
    <n v="795017"/>
    <n v="0"/>
    <n v="63601"/>
    <n v="858618"/>
    <s v="Bán hàng"/>
    <d v="2025-11-18T00:00:00"/>
    <m/>
    <n v="0"/>
    <n v="858618"/>
    <n v="858618"/>
    <n v="0"/>
    <d v="2025-09-08T00:00:00"/>
    <m/>
    <d v="2025-09-08T00:00:00"/>
    <n v="0"/>
    <m/>
    <s v=""/>
    <s v="Đã thanh toán"/>
    <d v="2025-09-08T00:00:00"/>
    <d v="2025-11-18T00:00:00"/>
    <m/>
    <m/>
    <x v="91"/>
    <x v="90"/>
  </r>
  <r>
    <x v="141"/>
    <x v="94"/>
    <d v="2025-09-24T00:00:00"/>
    <s v="BH202509888"/>
    <m/>
    <m/>
    <s v="Bán hàng GREEN MART Vinhomes Smart City"/>
    <n v="398745"/>
    <n v="0"/>
    <n v="31900"/>
    <n v="430645"/>
    <s v="Bán hàng"/>
    <d v="2025-11-18T00:00:00"/>
    <m/>
    <n v="0"/>
    <n v="430645"/>
    <n v="430645"/>
    <n v="0"/>
    <d v="2025-09-24T00:00:00"/>
    <m/>
    <d v="2025-09-24T00:00:00"/>
    <n v="0"/>
    <m/>
    <s v=""/>
    <s v="Đã thanh toán"/>
    <d v="2025-09-24T00:00:00"/>
    <d v="2025-11-18T00:00:00"/>
    <m/>
    <m/>
    <x v="91"/>
    <x v="90"/>
  </r>
  <r>
    <x v="141"/>
    <x v="94"/>
    <d v="2025-10-01T00:00:00"/>
    <s v="BH2359764"/>
    <m/>
    <m/>
    <s v="Bán hàng GREEN MART Vinhomes Smart City"/>
    <n v="516432"/>
    <n v="0"/>
    <n v="41315"/>
    <n v="557747"/>
    <s v="Bán hàng"/>
    <d v="2025-11-18T00:00:00"/>
    <m/>
    <n v="0"/>
    <n v="557747"/>
    <n v="557747"/>
    <n v="0"/>
    <d v="2025-10-01T00:00:00"/>
    <m/>
    <d v="2025-10-01T00:00:00"/>
    <n v="0"/>
    <m/>
    <s v=""/>
    <s v="Đã thanh toán"/>
    <d v="2025-10-01T00:00:00"/>
    <d v="2025-11-18T00:00:00"/>
    <m/>
    <m/>
    <x v="91"/>
    <x v="90"/>
  </r>
  <r>
    <x v="137"/>
    <x v="90"/>
    <d v="2025-10-14T00:00:00"/>
    <m/>
    <m/>
    <m/>
    <s v="Hàng trả"/>
    <m/>
    <n v="0"/>
    <m/>
    <n v="46000"/>
    <s v="Hàng trả"/>
    <d v="2025-11-18T00:00:00"/>
    <m/>
    <n v="0"/>
    <n v="-46000"/>
    <n v="-46000"/>
    <n v="0"/>
    <d v="2025-10-14T00:00:00"/>
    <m/>
    <d v="2025-10-14T00:00:00"/>
    <n v="0"/>
    <m/>
    <s v=""/>
    <s v="Đã thanh toán"/>
    <d v="2025-10-14T00:00:00"/>
    <d v="2025-11-18T00:00:00"/>
    <m/>
    <m/>
    <x v="91"/>
    <x v="90"/>
  </r>
  <r>
    <x v="142"/>
    <x v="95"/>
    <m/>
    <s v="BH2317541"/>
    <d v="2025-01-04T00:00:00"/>
    <m/>
    <s v="OPN"/>
    <n v="0"/>
    <n v="0"/>
    <n v="0"/>
    <n v="1428202"/>
    <s v="Tồn đầu kỳ"/>
    <d v="2025-01-06T00:00:00"/>
    <s v="PT2501/0018"/>
    <n v="1428202"/>
    <n v="0"/>
    <n v="1428202"/>
    <n v="0"/>
    <d v="2025-01-04T00:00:00"/>
    <m/>
    <d v="2025-01-04T00:00:00"/>
    <n v="0"/>
    <m/>
    <s v=""/>
    <s v="Đã thanh toán"/>
    <d v="2025-01-04T00:00:00"/>
    <d v="2025-01-06T00:00:00"/>
    <m/>
    <m/>
    <x v="92"/>
    <x v="91"/>
  </r>
  <r>
    <x v="142"/>
    <x v="95"/>
    <d v="2025-01-04T00:00:00"/>
    <s v="HBTL2311/4267"/>
    <d v="2025-01-04T00:00:00"/>
    <m/>
    <s v="hàng trả"/>
    <n v="0"/>
    <n v="0"/>
    <n v="0"/>
    <n v="-585660"/>
    <s v="Tồn đầu kỳ"/>
    <d v="2025-01-06T00:00:00"/>
    <s v="PT2501/0018"/>
    <n v="-585660"/>
    <n v="0"/>
    <n v="0"/>
    <n v="-585660"/>
    <d v="2025-01-04T00:00:00"/>
    <m/>
    <d v="2025-01-04T00:00:00"/>
    <n v="0"/>
    <m/>
    <s v=""/>
    <s v=""/>
    <d v="2025-01-04T00:00:00"/>
    <d v="2025-01-06T00:00:00"/>
    <m/>
    <m/>
    <x v="92"/>
    <x v="91"/>
  </r>
  <r>
    <x v="142"/>
    <x v="95"/>
    <d v="2025-01-06T00:00:00"/>
    <s v="BH2319601"/>
    <m/>
    <m/>
    <s v="ĐƠN KHÁCH LẼ C6, THANH TOÁN LUN, CK 7%, SĐT: 0353870217 CHỊ GIANG"/>
    <n v="1511025"/>
    <n v="105772"/>
    <n v="112420"/>
    <n v="1517673"/>
    <s v="Bán hàng"/>
    <d v="2025-04-14T00:00:00"/>
    <s v="PT2504/0052"/>
    <n v="0"/>
    <n v="1517673"/>
    <n v="1513000"/>
    <n v="4673"/>
    <d v="2025-01-06T00:00:00"/>
    <m/>
    <d v="2025-01-06T00:00:00"/>
    <n v="0"/>
    <m/>
    <s v=""/>
    <s v=""/>
    <d v="2025-01-06T00:00:00"/>
    <d v="2025-04-14T00:00:00"/>
    <m/>
    <m/>
    <x v="92"/>
    <x v="91"/>
  </r>
  <r>
    <x v="142"/>
    <x v="95"/>
    <d v="2025-01-20T00:00:00"/>
    <s v="BH2320222"/>
    <m/>
    <m/>
    <s v="ĐƠN KHÁCH LẼ C6, THANH TOÁN LUN, CK 7%, SĐT: 0353870217 CHỊ GIANG"/>
    <n v="734310"/>
    <n v="51402"/>
    <n v="54633"/>
    <n v="737541"/>
    <s v="Bán hàng"/>
    <d v="2025-01-25T00:00:00"/>
    <s v="PT2501/0078"/>
    <n v="0"/>
    <n v="737541"/>
    <n v="737541"/>
    <n v="0"/>
    <d v="2025-01-20T00:00:00"/>
    <m/>
    <d v="2025-01-20T00:00:00"/>
    <n v="0"/>
    <m/>
    <s v=""/>
    <s v="Đã thanh toán"/>
    <d v="2025-01-20T00:00:00"/>
    <d v="2025-01-25T00:00:00"/>
    <m/>
    <m/>
    <x v="92"/>
    <x v="91"/>
  </r>
  <r>
    <x v="142"/>
    <x v="95"/>
    <d v="2025-03-05T00:00:00"/>
    <s v="BH2321401"/>
    <m/>
    <m/>
    <s v="ĐƠN KHÁCH LẼ C6, THANH TOÁN LUN, CK 7%, SĐT: 0353870217 CHỊ GIANG"/>
    <n v="1045190"/>
    <n v="73163"/>
    <n v="77762"/>
    <n v="1049789"/>
    <s v="Bán hàng"/>
    <d v="2025-04-14T00:00:00"/>
    <s v="PT2504/0051"/>
    <n v="0"/>
    <n v="1049789"/>
    <n v="1049789"/>
    <n v="0"/>
    <d v="2025-03-05T00:00:00"/>
    <m/>
    <d v="2025-03-05T00:00:00"/>
    <n v="0"/>
    <m/>
    <s v=""/>
    <s v="Đã thanh toán"/>
    <d v="2025-03-05T00:00:00"/>
    <d v="2025-04-14T00:00:00"/>
    <m/>
    <m/>
    <x v="92"/>
    <x v="91"/>
  </r>
  <r>
    <x v="142"/>
    <x v="95"/>
    <d v="2025-04-08T00:00:00"/>
    <s v="BH2322400"/>
    <m/>
    <m/>
    <s v="Bán hàng Green mart- hope resident"/>
    <n v="1067979"/>
    <n v="0"/>
    <n v="85438"/>
    <n v="1153417"/>
    <s v="Bán hàng"/>
    <d v="2025-05-29T00:00:00"/>
    <s v="PT2505/0067"/>
    <n v="0"/>
    <n v="1153417"/>
    <n v="1153417"/>
    <n v="0"/>
    <d v="2025-04-08T00:00:00"/>
    <m/>
    <d v="2025-04-08T00:00:00"/>
    <n v="0"/>
    <m/>
    <s v=""/>
    <s v="Đã thanh toán"/>
    <d v="2025-04-08T00:00:00"/>
    <d v="2025-05-29T00:00:00"/>
    <m/>
    <m/>
    <x v="92"/>
    <x v="91"/>
  </r>
  <r>
    <x v="142"/>
    <x v="95"/>
    <d v="2025-04-14T00:00:00"/>
    <s v="HBTL25011143"/>
    <d v="2025-04-14T00:00:00"/>
    <m/>
    <s v="hàng trả"/>
    <n v="0"/>
    <n v="0"/>
    <n v="0"/>
    <n v="167386"/>
    <s v="Hàng trả"/>
    <d v="2025-04-14T00:00:00"/>
    <s v="PT2504/0051"/>
    <n v="0"/>
    <n v="-167386"/>
    <n v="-167386"/>
    <n v="0"/>
    <d v="2025-04-14T00:00:00"/>
    <m/>
    <d v="2025-04-14T00:00:00"/>
    <n v="0"/>
    <m/>
    <s v=""/>
    <s v="Đã thanh toán"/>
    <d v="2025-04-14T00:00:00"/>
    <d v="2025-04-14T00:00:00"/>
    <m/>
    <m/>
    <x v="92"/>
    <x v="91"/>
  </r>
  <r>
    <x v="142"/>
    <x v="95"/>
    <d v="2025-05-29T00:00:00"/>
    <s v="HBTL25011681"/>
    <d v="2025-05-29T00:00:00"/>
    <m/>
    <s v="HÀNG TRẢ"/>
    <n v="0"/>
    <n v="0"/>
    <n v="0"/>
    <n v="239885"/>
    <s v="Hàng trả"/>
    <d v="2025-05-29T00:00:00"/>
    <s v="PT2505/0067"/>
    <n v="0"/>
    <n v="-239885"/>
    <n v="-239885"/>
    <n v="0"/>
    <d v="2025-05-29T00:00:00"/>
    <m/>
    <d v="2025-05-29T00:00:00"/>
    <n v="0"/>
    <m/>
    <s v=""/>
    <s v="Đã thanh toán"/>
    <d v="2025-05-29T00:00:00"/>
    <d v="2025-05-29T00:00:00"/>
    <m/>
    <m/>
    <x v="92"/>
    <x v="91"/>
  </r>
  <r>
    <x v="142"/>
    <x v="95"/>
    <d v="2025-06-02T00:00:00"/>
    <s v="BH2324046"/>
    <m/>
    <m/>
    <s v="Bán hàng Green mart- hope resident"/>
    <n v="814212"/>
    <n v="0"/>
    <n v="65137"/>
    <n v="879349"/>
    <s v="Bán hàng"/>
    <d v="2025-08-11T00:00:00"/>
    <s v="PT/C6-0018"/>
    <n v="0"/>
    <n v="879349"/>
    <n v="639000"/>
    <n v="240349"/>
    <d v="2025-06-02T00:00:00"/>
    <m/>
    <d v="2025-06-02T00:00:00"/>
    <n v="0"/>
    <m/>
    <s v=""/>
    <s v=""/>
    <d v="2025-06-02T00:00:00"/>
    <d v="2025-08-11T00:00:00"/>
    <m/>
    <m/>
    <x v="92"/>
    <x v="91"/>
  </r>
  <r>
    <x v="142"/>
    <x v="95"/>
    <d v="2025-06-13T00:00:00"/>
    <s v="BH2324467"/>
    <m/>
    <m/>
    <s v="ĐƠN KHÁCH LẼ Green mart- hope resident, THANH TOÁN LUN,  SĐT: 0353870217 CHỊ GIANG"/>
    <n v="800827"/>
    <n v="0"/>
    <n v="64066"/>
    <n v="864893"/>
    <s v="Bán hàng"/>
    <d v="2025-08-11T00:00:00"/>
    <s v="PT/C6-0019"/>
    <n v="0"/>
    <n v="864893"/>
    <n v="570000"/>
    <n v="294893"/>
    <d v="2025-06-13T00:00:00"/>
    <m/>
    <d v="2025-06-13T00:00:00"/>
    <n v="0"/>
    <m/>
    <s v=""/>
    <s v=""/>
    <d v="2025-06-13T00:00:00"/>
    <d v="2025-08-11T00:00:00"/>
    <m/>
    <m/>
    <x v="92"/>
    <x v="91"/>
  </r>
  <r>
    <x v="142"/>
    <x v="95"/>
    <d v="2025-07-03T00:00:00"/>
    <s v="BH2325130"/>
    <m/>
    <m/>
    <s v="ĐƠN KHÁCH LẼ Green mart- hope resident, THANH TOÁN LUN,  SĐT: 0353870217 CHỊ GIANG"/>
    <n v="1071800"/>
    <n v="0"/>
    <n v="85744"/>
    <n v="1157544"/>
    <s v="Bán hàng"/>
    <d v="2025-08-11T00:00:00"/>
    <s v="PT/C6-0020"/>
    <n v="0"/>
    <n v="1157544"/>
    <n v="960000"/>
    <n v="197544"/>
    <d v="2025-07-03T00:00:00"/>
    <m/>
    <d v="2025-07-03T00:00:00"/>
    <n v="0"/>
    <m/>
    <s v=""/>
    <s v=""/>
    <d v="2025-07-03T00:00:00"/>
    <d v="2025-08-11T00:00:00"/>
    <m/>
    <m/>
    <x v="92"/>
    <x v="91"/>
  </r>
  <r>
    <x v="142"/>
    <x v="95"/>
    <d v="2025-08-11T00:00:00"/>
    <s v="BTLHN2304/121"/>
    <d v="2025-08-11T00:00:00"/>
    <m/>
    <s v="HÀNG TRẢ"/>
    <n v="0"/>
    <n v="0"/>
    <n v="0"/>
    <n v="239885"/>
    <s v="Hàng trả"/>
    <d v="2025-08-11T00:00:00"/>
    <s v="PT/C6-0018"/>
    <n v="0"/>
    <n v="-239885"/>
    <n v="-239885"/>
    <n v="0"/>
    <d v="2025-08-11T00:00:00"/>
    <m/>
    <d v="2025-08-11T00:00:00"/>
    <n v="0"/>
    <m/>
    <s v=""/>
    <s v="Đã thanh toán"/>
    <d v="2025-08-11T00:00:00"/>
    <d v="2025-08-11T00:00:00"/>
    <m/>
    <m/>
    <x v="92"/>
    <x v="91"/>
  </r>
  <r>
    <x v="142"/>
    <x v="95"/>
    <d v="2025-08-11T00:00:00"/>
    <s v="BTLHN2304/122"/>
    <d v="2025-08-11T00:00:00"/>
    <m/>
    <s v="HÀNG TRẢ"/>
    <n v="0"/>
    <n v="0"/>
    <n v="0"/>
    <n v="294083"/>
    <s v="Hàng trả"/>
    <d v="2025-08-11T00:00:00"/>
    <s v="PT/C6-0019"/>
    <n v="0"/>
    <n v="-294083"/>
    <n v="-294083"/>
    <n v="0"/>
    <d v="2025-08-11T00:00:00"/>
    <m/>
    <d v="2025-08-11T00:00:00"/>
    <n v="0"/>
    <m/>
    <s v=""/>
    <s v="Đã thanh toán"/>
    <d v="2025-08-11T00:00:00"/>
    <d v="2025-08-11T00:00:00"/>
    <m/>
    <m/>
    <x v="92"/>
    <x v="91"/>
  </r>
  <r>
    <x v="142"/>
    <x v="95"/>
    <d v="2025-08-11T00:00:00"/>
    <s v="BTLHN2304/123"/>
    <d v="2025-08-11T00:00:00"/>
    <m/>
    <s v="HÀNG TRẢ"/>
    <n v="0"/>
    <n v="0"/>
    <n v="0"/>
    <n v="198720"/>
    <s v="Hàng trả"/>
    <d v="2025-08-11T00:00:00"/>
    <s v="PT/C6-0020"/>
    <n v="0"/>
    <n v="-198720"/>
    <n v="-198720"/>
    <n v="0"/>
    <d v="2025-08-11T00:00:00"/>
    <m/>
    <d v="2025-08-11T00:00:00"/>
    <n v="0"/>
    <m/>
    <s v=""/>
    <s v="Đã thanh toán"/>
    <d v="2025-08-11T00:00:00"/>
    <d v="2025-08-11T00:00:00"/>
    <m/>
    <m/>
    <x v="92"/>
    <x v="91"/>
  </r>
  <r>
    <x v="142"/>
    <x v="95"/>
    <d v="2025-09-06T00:00:00"/>
    <s v="BH2331436"/>
    <m/>
    <m/>
    <s v="Bán hàng Green mart- hope resident"/>
    <n v="1335440"/>
    <n v="0"/>
    <n v="106835"/>
    <n v="1442275"/>
    <s v="Bán hàng"/>
    <d v="2025-10-04T00:00:00"/>
    <s v="BC2210-0004"/>
    <n v="0"/>
    <n v="1442275"/>
    <n v="1222972"/>
    <n v="219303"/>
    <d v="2025-09-06T00:00:00"/>
    <m/>
    <d v="2025-09-06T00:00:00"/>
    <n v="0"/>
    <m/>
    <s v=""/>
    <s v=""/>
    <d v="2025-09-06T00:00:00"/>
    <d v="2025-10-04T00:00:00"/>
    <m/>
    <m/>
    <x v="92"/>
    <x v="91"/>
  </r>
  <r>
    <x v="143"/>
    <x v="96"/>
    <d v="2025-08-09T00:00:00"/>
    <s v="BH2326498"/>
    <m/>
    <m/>
    <s v="Bán hàng Green Mart Tòa CT2A chung cư Homeland, Phường Bồ Đề (Thượng Thanh cũ) (hệ thống green mart) , ĐƠN ĐẦU KHAI TRƯƠNG CK 10% GIAO NGÀY 12-8-2025"/>
    <n v="1767684"/>
    <n v="176768"/>
    <n v="127273"/>
    <n v="1718189"/>
    <s v="Bán hàng"/>
    <d v="2025-08-13T00:00:00"/>
    <s v="PT/C6-0022"/>
    <n v="0"/>
    <n v="1718189"/>
    <n v="1718189"/>
    <n v="0"/>
    <d v="2025-08-09T00:00:00"/>
    <m/>
    <d v="2025-08-09T00:00:00"/>
    <n v="0"/>
    <m/>
    <s v=""/>
    <s v="Đã thanh toán"/>
    <d v="2025-08-09T00:00:00"/>
    <d v="2025-08-13T00:00:00"/>
    <m/>
    <m/>
    <x v="93"/>
    <x v="90"/>
  </r>
  <r>
    <x v="144"/>
    <x v="97"/>
    <m/>
    <s v="OPN"/>
    <m/>
    <m/>
    <s v="TỒN ĐẦU KỲ NĂM 2022"/>
    <m/>
    <n v="0"/>
    <n v="0"/>
    <n v="21871486"/>
    <s v="Tồn đầu kỳ"/>
    <d v="2025-04-05T00:00:00"/>
    <s v="PT2504/0019"/>
    <n v="21871486"/>
    <n v="0"/>
    <n v="5000000"/>
    <n v="16871486"/>
    <d v="1899-12-30T00:00:00"/>
    <m/>
    <d v="1899-12-30T00:00:00"/>
    <n v="0"/>
    <m/>
    <s v=""/>
    <s v=""/>
    <d v="1899-12-30T00:00:00"/>
    <d v="2025-04-05T00:00:00"/>
    <m/>
    <m/>
    <x v="94"/>
    <x v="92"/>
  </r>
  <r>
    <x v="145"/>
    <x v="97"/>
    <d v="2022-07-18T00:00:00"/>
    <s v="BH2207-2071"/>
    <m/>
    <m/>
    <s v="Happymart anland 2"/>
    <n v="2168400"/>
    <n v="108420"/>
    <n v="164798"/>
    <n v="2059979"/>
    <s v="Bán hàng"/>
    <m/>
    <m/>
    <n v="0"/>
    <n v="2059979"/>
    <n v="0"/>
    <n v="2059979"/>
    <d v="2022-07-18T00:00:00"/>
    <m/>
    <d v="2022-07-18T00:00:00"/>
    <n v="0"/>
    <m/>
    <s v=""/>
    <s v=""/>
    <d v="2022-07-18T00:00:00"/>
    <d v="1899-12-30T00:00:00"/>
    <m/>
    <m/>
    <x v="94"/>
    <x v="92"/>
  </r>
  <r>
    <x v="146"/>
    <x v="97"/>
    <d v="2022-07-18T00:00:00"/>
    <s v="BH2207-2069"/>
    <m/>
    <m/>
    <s v="Happymart ct8a kđt Dương Nội"/>
    <n v="2168400"/>
    <n v="0"/>
    <n v="173472"/>
    <n v="2059979"/>
    <s v="Bán hàng"/>
    <m/>
    <m/>
    <n v="0"/>
    <n v="2059979"/>
    <n v="0"/>
    <n v="2059979"/>
    <d v="2022-07-18T00:00:00"/>
    <m/>
    <d v="2022-07-18T00:00:00"/>
    <n v="0"/>
    <m/>
    <s v=""/>
    <s v=""/>
    <d v="2022-07-18T00:00:00"/>
    <d v="1899-12-30T00:00:00"/>
    <m/>
    <m/>
    <x v="94"/>
    <x v="92"/>
  </r>
  <r>
    <x v="147"/>
    <x v="97"/>
    <d v="2022-07-18T00:00:00"/>
    <s v="BH2207-2070"/>
    <m/>
    <m/>
    <s v="Happymart anland 1"/>
    <n v="2168400"/>
    <n v="0"/>
    <n v="173472"/>
    <n v="2059979"/>
    <s v="Bán hàng"/>
    <m/>
    <m/>
    <n v="0"/>
    <n v="2059979"/>
    <n v="0"/>
    <n v="2059979"/>
    <d v="2022-07-18T00:00:00"/>
    <m/>
    <d v="2022-07-18T00:00:00"/>
    <n v="0"/>
    <m/>
    <s v=""/>
    <s v=""/>
    <d v="2022-07-18T00:00:00"/>
    <d v="1899-12-30T00:00:00"/>
    <m/>
    <m/>
    <x v="94"/>
    <x v="92"/>
  </r>
  <r>
    <x v="146"/>
    <x v="97"/>
    <d v="2022-08-08T00:00:00"/>
    <s v="BH2208-0887"/>
    <m/>
    <m/>
    <s v="Happymart ct8a kđt Dương Nội"/>
    <n v="900304"/>
    <n v="0"/>
    <n v="72024"/>
    <n v="855288"/>
    <s v="Bán hàng"/>
    <m/>
    <m/>
    <n v="0"/>
    <n v="855288"/>
    <n v="0"/>
    <n v="855288"/>
    <d v="2022-08-08T00:00:00"/>
    <m/>
    <d v="2022-08-08T00:00:00"/>
    <n v="0"/>
    <m/>
    <s v=""/>
    <s v=""/>
    <d v="2022-08-08T00:00:00"/>
    <d v="1899-12-30T00:00:00"/>
    <m/>
    <m/>
    <x v="94"/>
    <x v="92"/>
  </r>
  <r>
    <x v="145"/>
    <x v="97"/>
    <d v="2022-08-10T00:00:00"/>
    <s v="BH2208-1170"/>
    <m/>
    <m/>
    <s v="Happymart anland 2"/>
    <n v="1354855"/>
    <n v="0"/>
    <n v="108388"/>
    <n v="1287111"/>
    <s v="Bán hàng"/>
    <m/>
    <m/>
    <n v="0"/>
    <n v="1287111"/>
    <n v="0"/>
    <n v="1287111"/>
    <d v="2022-08-10T00:00:00"/>
    <m/>
    <d v="2022-08-10T00:00:00"/>
    <n v="0"/>
    <m/>
    <s v=""/>
    <s v=""/>
    <d v="2022-08-10T00:00:00"/>
    <d v="1899-12-30T00:00:00"/>
    <m/>
    <m/>
    <x v="94"/>
    <x v="92"/>
  </r>
  <r>
    <x v="148"/>
    <x v="97"/>
    <d v="2022-08-11T00:00:00"/>
    <s v="BH2208-1314"/>
    <m/>
    <m/>
    <s v="Happy Mart CT2 Dương Nội, HN"/>
    <n v="2323314"/>
    <n v="0"/>
    <n v="185865"/>
    <n v="2096791"/>
    <s v="Bán hàng"/>
    <m/>
    <m/>
    <n v="0"/>
    <n v="2096791"/>
    <n v="0"/>
    <n v="2096791"/>
    <d v="2022-08-11T00:00:00"/>
    <m/>
    <d v="2022-08-11T00:00:00"/>
    <n v="0"/>
    <m/>
    <s v=""/>
    <s v=""/>
    <d v="2022-08-11T00:00:00"/>
    <d v="1899-12-30T00:00:00"/>
    <m/>
    <m/>
    <x v="94"/>
    <x v="92"/>
  </r>
  <r>
    <x v="148"/>
    <x v="97"/>
    <d v="2022-09-10T00:00:00"/>
    <s v="BH2209/1963"/>
    <m/>
    <m/>
    <s v="Happy Mart CT2 Dương Nội, HN"/>
    <n v="1201573"/>
    <n v="60079"/>
    <n v="91320"/>
    <n v="1232814"/>
    <s v="Bán hàng"/>
    <m/>
    <m/>
    <n v="0"/>
    <n v="1232814"/>
    <n v="0"/>
    <n v="1232814"/>
    <d v="2022-09-10T00:00:00"/>
    <m/>
    <d v="2022-09-10T00:00:00"/>
    <n v="0"/>
    <m/>
    <s v=""/>
    <s v=""/>
    <d v="2022-09-10T00:00:00"/>
    <d v="1899-12-30T00:00:00"/>
    <m/>
    <m/>
    <x v="94"/>
    <x v="92"/>
  </r>
  <r>
    <x v="146"/>
    <x v="97"/>
    <d v="2022-09-10T00:00:00"/>
    <s v="BH2209/1961"/>
    <m/>
    <m/>
    <s v="Happymart ct8a kđt Dương Nội"/>
    <n v="880505"/>
    <n v="44025"/>
    <n v="66918"/>
    <n v="903398"/>
    <s v="Bán hàng"/>
    <m/>
    <m/>
    <n v="0"/>
    <n v="903398"/>
    <n v="0"/>
    <n v="903398"/>
    <d v="2022-09-10T00:00:00"/>
    <m/>
    <d v="2022-09-10T00:00:00"/>
    <n v="0"/>
    <m/>
    <s v=""/>
    <s v=""/>
    <d v="2022-09-10T00:00:00"/>
    <d v="1899-12-30T00:00:00"/>
    <m/>
    <m/>
    <x v="94"/>
    <x v="92"/>
  </r>
  <r>
    <x v="147"/>
    <x v="97"/>
    <d v="2022-09-10T00:00:00"/>
    <s v="BH2209/1962"/>
    <m/>
    <m/>
    <s v="Happymart anland 1"/>
    <n v="601250"/>
    <n v="0"/>
    <n v="48100"/>
    <n v="571187"/>
    <s v="Bán hàng"/>
    <m/>
    <m/>
    <n v="0"/>
    <n v="571187"/>
    <n v="0"/>
    <n v="571187"/>
    <d v="2022-09-10T00:00:00"/>
    <m/>
    <d v="2022-09-10T00:00:00"/>
    <n v="0"/>
    <m/>
    <s v=""/>
    <s v=""/>
    <d v="2022-09-10T00:00:00"/>
    <d v="1899-12-30T00:00:00"/>
    <m/>
    <m/>
    <x v="94"/>
    <x v="92"/>
  </r>
  <r>
    <x v="147"/>
    <x v="97"/>
    <d v="2022-09-21T00:00:00"/>
    <s v="BH2209/4816"/>
    <m/>
    <m/>
    <s v="Happymart anland 1"/>
    <n v="601250"/>
    <n v="0"/>
    <n v="48100"/>
    <n v="571187"/>
    <s v="Bán hàng"/>
    <m/>
    <m/>
    <n v="0"/>
    <n v="571187"/>
    <n v="0"/>
    <n v="571187"/>
    <d v="2022-09-21T00:00:00"/>
    <m/>
    <d v="2022-09-21T00:00:00"/>
    <n v="0"/>
    <m/>
    <s v=""/>
    <s v=""/>
    <d v="2022-09-21T00:00:00"/>
    <d v="1899-12-30T00:00:00"/>
    <m/>
    <m/>
    <x v="94"/>
    <x v="92"/>
  </r>
  <r>
    <x v="148"/>
    <x v="97"/>
    <d v="2022-10-20T00:00:00"/>
    <s v="BH2210/2274"/>
    <m/>
    <m/>
    <s v="Happy Mart CT2 Dương Nội, HN"/>
    <n v="807066"/>
    <n v="0"/>
    <n v="64565"/>
    <n v="766712"/>
    <s v="Bán hàng"/>
    <m/>
    <m/>
    <n v="0"/>
    <n v="766712"/>
    <n v="0"/>
    <n v="766712"/>
    <d v="2022-10-20T00:00:00"/>
    <m/>
    <d v="2022-10-20T00:00:00"/>
    <n v="0"/>
    <m/>
    <s v=""/>
    <s v=""/>
    <d v="2022-10-20T00:00:00"/>
    <d v="1899-12-30T00:00:00"/>
    <m/>
    <m/>
    <x v="94"/>
    <x v="92"/>
  </r>
  <r>
    <x v="146"/>
    <x v="97"/>
    <d v="2022-10-20T00:00:00"/>
    <s v="BH2210/2273"/>
    <m/>
    <m/>
    <s v="Happymart ct8a kđt Dương Nội"/>
    <n v="1239776"/>
    <n v="0"/>
    <n v="99182"/>
    <n v="1177787"/>
    <s v="Bán hàng"/>
    <m/>
    <m/>
    <n v="0"/>
    <n v="1177787"/>
    <n v="0"/>
    <n v="1177787"/>
    <d v="2022-10-20T00:00:00"/>
    <m/>
    <d v="2022-10-20T00:00:00"/>
    <n v="0"/>
    <m/>
    <s v=""/>
    <s v=""/>
    <d v="2022-10-20T00:00:00"/>
    <d v="1899-12-30T00:00:00"/>
    <m/>
    <m/>
    <x v="94"/>
    <x v="92"/>
  </r>
  <r>
    <x v="145"/>
    <x v="97"/>
    <d v="2022-10-27T00:00:00"/>
    <s v="BH2210/3025"/>
    <m/>
    <m/>
    <s v="Happymart anland 2"/>
    <n v="1279371"/>
    <n v="63969"/>
    <n v="97232"/>
    <n v="1312634"/>
    <s v="Bán hàng"/>
    <m/>
    <m/>
    <n v="0"/>
    <n v="1312634"/>
    <n v="0"/>
    <n v="1312634"/>
    <d v="2022-10-27T00:00:00"/>
    <m/>
    <d v="2022-10-27T00:00:00"/>
    <n v="0"/>
    <m/>
    <s v=""/>
    <s v=""/>
    <d v="2022-10-27T00:00:00"/>
    <d v="1899-12-30T00:00:00"/>
    <m/>
    <m/>
    <x v="94"/>
    <x v="92"/>
  </r>
  <r>
    <x v="147"/>
    <x v="97"/>
    <d v="2022-12-16T00:00:00"/>
    <s v="BH2209-3806"/>
    <m/>
    <m/>
    <s v="Happymart anland 1"/>
    <n v="1148555"/>
    <n v="57428"/>
    <n v="87290"/>
    <n v="1178416"/>
    <s v="Bán hàng"/>
    <m/>
    <m/>
    <n v="0"/>
    <n v="1178416"/>
    <n v="0"/>
    <n v="1178416"/>
    <d v="2022-12-16T00:00:00"/>
    <m/>
    <d v="2022-12-16T00:00:00"/>
    <n v="0"/>
    <m/>
    <s v=""/>
    <s v=""/>
    <d v="2022-12-16T00:00:00"/>
    <d v="1899-12-30T00:00:00"/>
    <m/>
    <m/>
    <x v="94"/>
    <x v="92"/>
  </r>
  <r>
    <x v="146"/>
    <x v="97"/>
    <d v="2022-12-30T00:00:00"/>
    <s v="BH2209-5611"/>
    <m/>
    <m/>
    <s v="Happymart ct8a kđt Dương Nội"/>
    <n v="1361380"/>
    <n v="68069"/>
    <n v="103465"/>
    <n v="1396775"/>
    <s v="Bán hàng"/>
    <m/>
    <m/>
    <n v="0"/>
    <n v="1396775"/>
    <n v="0"/>
    <n v="1396775"/>
    <d v="2022-12-30T00:00:00"/>
    <m/>
    <d v="2022-12-30T00:00:00"/>
    <n v="0"/>
    <m/>
    <s v=""/>
    <s v=""/>
    <d v="2022-12-30T00:00:00"/>
    <d v="1899-12-30T00:00:00"/>
    <m/>
    <m/>
    <x v="94"/>
    <x v="92"/>
  </r>
  <r>
    <x v="145"/>
    <x v="97"/>
    <d v="2022-11-11T00:00:00"/>
    <s v="HT23020188"/>
    <m/>
    <m/>
    <s v="Happymart anland 2"/>
    <m/>
    <m/>
    <n v="0"/>
    <n v="150679.44"/>
    <s v="Hàng trả"/>
    <m/>
    <m/>
    <n v="0"/>
    <n v="-150679.44"/>
    <n v="0"/>
    <n v="-150679.44"/>
    <d v="2022-11-11T00:00:00"/>
    <m/>
    <d v="2022-11-11T00:00:00"/>
    <n v="0"/>
    <m/>
    <s v=""/>
    <s v=""/>
    <d v="2022-11-11T00:00:00"/>
    <d v="1899-12-30T00:00:00"/>
    <m/>
    <m/>
    <x v="94"/>
    <x v="92"/>
  </r>
  <r>
    <x v="146"/>
    <x v="97"/>
    <d v="2022-11-11T00:00:00"/>
    <s v="HT23020187"/>
    <m/>
    <m/>
    <s v="Happymart CT8a Dương Nội, HN"/>
    <m/>
    <m/>
    <n v="0"/>
    <n v="478822.32"/>
    <s v="Hàng trả"/>
    <m/>
    <m/>
    <n v="0"/>
    <n v="-478822.32"/>
    <n v="0"/>
    <n v="-478822.32"/>
    <d v="2022-11-11T00:00:00"/>
    <m/>
    <d v="2022-11-11T00:00:00"/>
    <n v="0"/>
    <m/>
    <s v=""/>
    <s v=""/>
    <d v="2022-11-11T00:00:00"/>
    <d v="1899-12-30T00:00:00"/>
    <m/>
    <m/>
    <x v="94"/>
    <x v="92"/>
  </r>
  <r>
    <x v="148"/>
    <x v="97"/>
    <d v="2022-11-11T00:00:00"/>
    <s v="HT23020189"/>
    <m/>
    <m/>
    <s v="Happy Mart CT2 Dương Nội, HN"/>
    <m/>
    <m/>
    <n v="0"/>
    <n v="463808.16"/>
    <s v="Hàng trả"/>
    <m/>
    <m/>
    <n v="0"/>
    <n v="-463808.16"/>
    <n v="0"/>
    <n v="-463808.16"/>
    <d v="2022-11-11T00:00:00"/>
    <m/>
    <d v="2022-11-11T00:00:00"/>
    <n v="0"/>
    <m/>
    <s v=""/>
    <s v=""/>
    <d v="2022-11-11T00:00:00"/>
    <d v="1899-12-30T00:00:00"/>
    <m/>
    <m/>
    <x v="94"/>
    <x v="92"/>
  </r>
  <r>
    <x v="146"/>
    <x v="97"/>
    <d v="2022-12-30T00:00:00"/>
    <s v="HT23020190"/>
    <m/>
    <m/>
    <s v="Happymart CT8a Dương Nội, HN"/>
    <m/>
    <m/>
    <n v="0"/>
    <n v="57040.2"/>
    <s v="Hàng trả"/>
    <m/>
    <m/>
    <n v="0"/>
    <n v="-57040.2"/>
    <n v="0"/>
    <n v="-57040.2"/>
    <d v="2022-12-30T00:00:00"/>
    <m/>
    <d v="2022-12-30T00:00:00"/>
    <n v="0"/>
    <m/>
    <s v=""/>
    <s v=""/>
    <d v="2022-12-30T00:00:00"/>
    <d v="1899-12-30T00:00:00"/>
    <m/>
    <m/>
    <x v="94"/>
    <x v="92"/>
  </r>
  <r>
    <x v="148"/>
    <x v="97"/>
    <d v="2022-10-06T00:00:00"/>
    <s v="HBTL2210/163"/>
    <m/>
    <m/>
    <s v="Happymart CT8a Dương Nội, HN"/>
    <m/>
    <m/>
    <n v="0"/>
    <n v="326992"/>
    <s v="Hàng trả"/>
    <m/>
    <m/>
    <n v="0"/>
    <n v="-326992"/>
    <n v="0"/>
    <n v="-326992"/>
    <d v="2022-10-06T00:00:00"/>
    <m/>
    <d v="2022-10-06T00:00:00"/>
    <n v="0"/>
    <m/>
    <s v=""/>
    <s v=""/>
    <d v="2022-10-06T00:00:00"/>
    <d v="1899-12-30T00:00:00"/>
    <m/>
    <m/>
    <x v="94"/>
    <x v="92"/>
  </r>
  <r>
    <x v="145"/>
    <x v="97"/>
    <d v="2023-01-05T00:00:00"/>
    <s v="BH2212-6216"/>
    <m/>
    <m/>
    <s v="Happymart anland 2"/>
    <n v="1110580"/>
    <n v="55529"/>
    <n v="84404"/>
    <n v="1139455"/>
    <s v="Bán hàng"/>
    <m/>
    <m/>
    <n v="0"/>
    <n v="1139455"/>
    <n v="0"/>
    <n v="1139455"/>
    <d v="2023-01-05T00:00:00"/>
    <m/>
    <d v="2023-01-05T00:00:00"/>
    <n v="0"/>
    <m/>
    <s v=""/>
    <s v=""/>
    <d v="2023-01-05T00:00:00"/>
    <d v="1899-12-30T00:00:00"/>
    <m/>
    <m/>
    <x v="94"/>
    <x v="92"/>
  </r>
  <r>
    <x v="146"/>
    <x v="97"/>
    <d v="2023-01-09T00:00:00"/>
    <s v="BH2212-6293"/>
    <m/>
    <m/>
    <s v="Happymart CT8a Dương Nội, HN"/>
    <n v="2221160"/>
    <n v="111058"/>
    <n v="168808"/>
    <n v="2278910"/>
    <s v="Bán hàng"/>
    <m/>
    <m/>
    <n v="0"/>
    <n v="2278910"/>
    <n v="0"/>
    <n v="2278910"/>
    <d v="2023-01-09T00:00:00"/>
    <m/>
    <d v="2023-01-09T00:00:00"/>
    <n v="0"/>
    <m/>
    <s v=""/>
    <s v=""/>
    <d v="2023-01-09T00:00:00"/>
    <d v="1899-12-30T00:00:00"/>
    <m/>
    <m/>
    <x v="94"/>
    <x v="92"/>
  </r>
  <r>
    <x v="144"/>
    <x v="97"/>
    <d v="2023-03-17T00:00:00"/>
    <s v="BH2303113"/>
    <m/>
    <m/>
    <s v="Happymart CT8a Dương Nội, HN"/>
    <n v="533940"/>
    <n v="26697"/>
    <n v="40579"/>
    <n v="547822"/>
    <s v="Bán hàng"/>
    <m/>
    <m/>
    <n v="0"/>
    <n v="547822"/>
    <n v="0"/>
    <n v="547822"/>
    <d v="2023-03-17T00:00:00"/>
    <m/>
    <d v="2023-03-17T00:00:00"/>
    <n v="0"/>
    <m/>
    <s v=""/>
    <s v=""/>
    <d v="2023-03-17T00:00:00"/>
    <d v="1899-12-30T00:00:00"/>
    <m/>
    <m/>
    <x v="94"/>
    <x v="92"/>
  </r>
  <r>
    <x v="144"/>
    <x v="97"/>
    <d v="2023-03-27T00:00:00"/>
    <s v="BH2303262"/>
    <m/>
    <m/>
    <s v="Happymart CT8a Dương Nội, HN"/>
    <n v="775583"/>
    <n v="38779"/>
    <n v="58944"/>
    <n v="795748"/>
    <s v="Bán hàng"/>
    <m/>
    <m/>
    <n v="0"/>
    <n v="795748"/>
    <n v="0"/>
    <n v="795748"/>
    <d v="2023-03-27T00:00:00"/>
    <m/>
    <d v="2023-03-27T00:00:00"/>
    <n v="0"/>
    <m/>
    <s v=""/>
    <s v=""/>
    <d v="2023-03-27T00:00:00"/>
    <d v="1899-12-30T00:00:00"/>
    <m/>
    <m/>
    <x v="94"/>
    <x v="92"/>
  </r>
  <r>
    <x v="146"/>
    <x v="97"/>
    <d v="2023-05-03T00:00:00"/>
    <s v="BH2304479"/>
    <m/>
    <m/>
    <s v="Happymart CT8a Dương Nội, HN"/>
    <n v="1161010"/>
    <n v="58051"/>
    <n v="88237"/>
    <n v="1191196"/>
    <s v="Bán hàng"/>
    <m/>
    <m/>
    <n v="0"/>
    <n v="1191196"/>
    <n v="0"/>
    <n v="1191196"/>
    <d v="2023-05-03T00:00:00"/>
    <m/>
    <d v="2023-05-03T00:00:00"/>
    <n v="0"/>
    <m/>
    <s v=""/>
    <s v=""/>
    <d v="2023-05-03T00:00:00"/>
    <d v="1899-12-30T00:00:00"/>
    <m/>
    <m/>
    <x v="94"/>
    <x v="92"/>
  </r>
  <r>
    <x v="146"/>
    <x v="97"/>
    <d v="2023-02-23T00:00:00"/>
    <s v="HBTL2301/115"/>
    <m/>
    <m/>
    <s v="Happymart CT8a Dương Nội, HN"/>
    <m/>
    <m/>
    <n v="0"/>
    <n v="57040.2"/>
    <s v="Hàng trả"/>
    <m/>
    <m/>
    <n v="0"/>
    <n v="-57040.2"/>
    <n v="0"/>
    <n v="-57040.2"/>
    <d v="2023-02-23T00:00:00"/>
    <m/>
    <d v="2023-02-23T00:00:00"/>
    <n v="0"/>
    <m/>
    <s v=""/>
    <s v=""/>
    <d v="2023-02-23T00:00:00"/>
    <d v="1899-12-30T00:00:00"/>
    <m/>
    <m/>
    <x v="94"/>
    <x v="92"/>
  </r>
  <r>
    <x v="147"/>
    <x v="97"/>
    <d v="2023-03-17T00:00:00"/>
    <s v="HBTL2304/231"/>
    <m/>
    <m/>
    <s v="Happymart Anland 1"/>
    <m/>
    <m/>
    <n v="0"/>
    <n v="571195.80000000005"/>
    <s v="Hàng trả"/>
    <m/>
    <m/>
    <n v="0"/>
    <n v="-571195.80000000005"/>
    <n v="0"/>
    <n v="-571195.80000000005"/>
    <d v="2023-03-17T00:00:00"/>
    <m/>
    <d v="2023-03-17T00:00:00"/>
    <n v="0"/>
    <m/>
    <s v=""/>
    <s v=""/>
    <d v="2023-03-17T00:00:00"/>
    <d v="1899-12-30T00:00:00"/>
    <m/>
    <m/>
    <x v="94"/>
    <x v="92"/>
  </r>
  <r>
    <x v="146"/>
    <x v="97"/>
    <d v="2023-03-18T00:00:00"/>
    <s v="HBTL2304/250"/>
    <m/>
    <m/>
    <s v="Happymart CT8a Dương Nội, HN"/>
    <m/>
    <m/>
    <n v="0"/>
    <n v="255479.4"/>
    <s v="Hàng trả"/>
    <m/>
    <m/>
    <n v="0"/>
    <n v="-255479.4"/>
    <n v="0"/>
    <n v="-255479.4"/>
    <d v="2023-03-18T00:00:00"/>
    <m/>
    <d v="2023-03-18T00:00:00"/>
    <n v="0"/>
    <m/>
    <s v=""/>
    <s v=""/>
    <d v="2023-03-18T00:00:00"/>
    <d v="1899-12-30T00:00:00"/>
    <m/>
    <m/>
    <x v="94"/>
    <x v="92"/>
  </r>
  <r>
    <x v="146"/>
    <x v="97"/>
    <d v="2023-05-15T00:00:00"/>
    <s v="HBTL2304/267"/>
    <m/>
    <m/>
    <s v="Happymart CT8a Dương Nội, HN"/>
    <m/>
    <m/>
    <n v="0"/>
    <n v="90069.84"/>
    <s v="Hàng trả"/>
    <m/>
    <m/>
    <n v="0"/>
    <n v="-90069.84"/>
    <n v="0"/>
    <n v="-90069.84"/>
    <d v="2023-05-15T00:00:00"/>
    <m/>
    <d v="2023-05-15T00:00:00"/>
    <n v="0"/>
    <m/>
    <s v=""/>
    <s v=""/>
    <d v="2023-05-15T00:00:00"/>
    <d v="1899-12-30T00:00:00"/>
    <m/>
    <m/>
    <x v="94"/>
    <x v="92"/>
  </r>
  <r>
    <x v="145"/>
    <x v="97"/>
    <d v="2023-02-07T00:00:00"/>
    <s v="HBTL2303/010"/>
    <m/>
    <m/>
    <m/>
    <m/>
    <m/>
    <n v="0"/>
    <n v="1160555"/>
    <s v="Hàng trả"/>
    <m/>
    <m/>
    <n v="0"/>
    <n v="-1160555"/>
    <n v="0"/>
    <n v="-1160555"/>
    <d v="2023-02-07T00:00:00"/>
    <m/>
    <d v="2023-02-07T00:00:00"/>
    <n v="0"/>
    <m/>
    <s v=""/>
    <s v=""/>
    <d v="2023-02-07T00:00:00"/>
    <d v="1899-12-30T00:00:00"/>
    <m/>
    <m/>
    <x v="94"/>
    <x v="92"/>
  </r>
  <r>
    <x v="146"/>
    <x v="97"/>
    <d v="2024-12-03T00:00:00"/>
    <s v="BH2318682"/>
    <m/>
    <m/>
    <s v="ĐƠN KHÁCH LẼ Happymart CT8a Dương Nội, HN, THANH TOÁN LUN , CHỊ VUI SĐT : 0865239929 , CK 5% CỐ ĐỊNH"/>
    <n v="555290"/>
    <n v="27765"/>
    <n v="42202"/>
    <n v="569727"/>
    <s v="Bán hàng"/>
    <d v="2024-12-05T00:00:00"/>
    <s v="PT2412/0015"/>
    <n v="0"/>
    <n v="569727"/>
    <n v="569727"/>
    <n v="0"/>
    <d v="2024-12-03T00:00:00"/>
    <m/>
    <d v="2024-12-03T00:00:00"/>
    <n v="0"/>
    <m/>
    <s v=""/>
    <s v="Đã thanh toán"/>
    <d v="2024-12-03T00:00:00"/>
    <d v="2024-12-05T00:00:00"/>
    <m/>
    <m/>
    <x v="94"/>
    <x v="92"/>
  </r>
  <r>
    <x v="149"/>
    <x v="98"/>
    <d v="2022-01-03T00:00:00"/>
    <m/>
    <d v="2022-01-03T00:00:00"/>
    <s v="0006260"/>
    <s v="Bán hàng CÔNG TY CỔ PHẦN SHINSEN GROUP theo hóa đơn 0006260"/>
    <n v="1739744"/>
    <n v="0"/>
    <n v="173974"/>
    <n v="1913718"/>
    <s v="Bán hàng"/>
    <m/>
    <m/>
    <n v="0"/>
    <n v="1913718"/>
    <n v="0"/>
    <n v="1913718"/>
    <d v="2022-01-03T00:00:00"/>
    <m/>
    <d v="2022-01-03T00:00:00"/>
    <n v="0"/>
    <m/>
    <s v=""/>
    <s v=""/>
    <d v="2022-01-03T00:00:00"/>
    <d v="1899-12-30T00:00:00"/>
    <m/>
    <m/>
    <x v="95"/>
    <x v="93"/>
  </r>
  <r>
    <x v="149"/>
    <x v="98"/>
    <d v="2022-01-12T00:00:00"/>
    <m/>
    <d v="2022-01-12T00:00:00"/>
    <s v="0007441"/>
    <s v="Bán hàng CÔNG TY CỔ PHẦN SHINSEN GROUP theo hóa đơn 0007441"/>
    <n v="752730"/>
    <n v="0"/>
    <n v="75273"/>
    <n v="828003"/>
    <s v="Bán hàng"/>
    <m/>
    <m/>
    <n v="0"/>
    <n v="828003"/>
    <n v="0"/>
    <n v="828003"/>
    <d v="2022-01-12T00:00:00"/>
    <m/>
    <d v="2022-01-12T00:00:00"/>
    <n v="0"/>
    <m/>
    <s v=""/>
    <s v=""/>
    <d v="2022-01-12T00:00:00"/>
    <d v="1899-12-30T00:00:00"/>
    <m/>
    <m/>
    <x v="95"/>
    <x v="93"/>
  </r>
  <r>
    <x v="149"/>
    <x v="98"/>
    <d v="2022-01-13T00:00:00"/>
    <m/>
    <d v="2022-01-13T00:00:00"/>
    <s v="0007626"/>
    <s v="Bán hàng CÔNG TY CỔ PHẦN SHINSEN GROUP theo hóa đơn 0007626"/>
    <n v="555290"/>
    <n v="0"/>
    <n v="55529"/>
    <n v="610819"/>
    <s v="Bán hàng"/>
    <m/>
    <m/>
    <n v="0"/>
    <n v="610819"/>
    <n v="0"/>
    <n v="610819"/>
    <d v="2022-01-13T00:00:00"/>
    <m/>
    <d v="2022-01-13T00:00:00"/>
    <n v="0"/>
    <m/>
    <s v=""/>
    <s v=""/>
    <d v="2022-01-13T00:00:00"/>
    <d v="1899-12-30T00:00:00"/>
    <m/>
    <m/>
    <x v="95"/>
    <x v="93"/>
  </r>
  <r>
    <x v="149"/>
    <x v="98"/>
    <d v="2022-01-14T00:00:00"/>
    <m/>
    <d v="2022-01-14T00:00:00"/>
    <s v="0007683"/>
    <s v="Bán hàng CÔNG TY CỔ PHẦN SHINSEN GROUP theo hóa đơn 0007683"/>
    <n v="1126866"/>
    <n v="0"/>
    <n v="112687"/>
    <n v="1239553"/>
    <s v="Bán hàng"/>
    <m/>
    <m/>
    <n v="0"/>
    <n v="1239553"/>
    <n v="0"/>
    <n v="1239553"/>
    <d v="2022-01-14T00:00:00"/>
    <m/>
    <d v="2022-01-14T00:00:00"/>
    <n v="0"/>
    <m/>
    <s v=""/>
    <s v=""/>
    <d v="2022-01-14T00:00:00"/>
    <d v="1899-12-30T00:00:00"/>
    <m/>
    <m/>
    <x v="95"/>
    <x v="93"/>
  </r>
  <r>
    <x v="149"/>
    <x v="98"/>
    <d v="2022-01-29T00:00:00"/>
    <m/>
    <d v="2022-01-29T00:00:00"/>
    <s v="0010425"/>
    <s v="Bán hàng CÔNG TY CỔ PHẦN SHINSEN GROUP theo hóa đơn 0010425"/>
    <n v="752730"/>
    <n v="0"/>
    <n v="75273"/>
    <n v="828003"/>
    <s v="Bán hàng"/>
    <m/>
    <m/>
    <n v="0"/>
    <n v="828003"/>
    <n v="0"/>
    <n v="828003"/>
    <d v="2022-01-29T00:00:00"/>
    <m/>
    <d v="2022-01-29T00:00:00"/>
    <n v="0"/>
    <m/>
    <s v=""/>
    <s v=""/>
    <d v="2022-01-29T00:00:00"/>
    <d v="1899-12-30T00:00:00"/>
    <m/>
    <m/>
    <x v="95"/>
    <x v="93"/>
  </r>
  <r>
    <x v="149"/>
    <x v="98"/>
    <d v="2022-01-29T00:00:00"/>
    <m/>
    <d v="2022-01-29T00:00:00"/>
    <s v="0010439"/>
    <s v="Bán hàng CÔNG TY CỔ PHẦN SHINSEN GROUP theo hóa đơn 0010439"/>
    <n v="2074051"/>
    <n v="0"/>
    <n v="207405"/>
    <n v="2281456"/>
    <s v="Bán hàng"/>
    <m/>
    <m/>
    <n v="0"/>
    <n v="2281456"/>
    <n v="0"/>
    <n v="2281456"/>
    <d v="2022-01-29T00:00:00"/>
    <m/>
    <d v="2022-01-29T00:00:00"/>
    <n v="0"/>
    <m/>
    <s v=""/>
    <s v=""/>
    <d v="2022-01-29T00:00:00"/>
    <d v="1899-12-30T00:00:00"/>
    <m/>
    <m/>
    <x v="95"/>
    <x v="93"/>
  </r>
  <r>
    <x v="149"/>
    <x v="98"/>
    <d v="2022-02-09T00:00:00"/>
    <m/>
    <d v="2022-02-09T00:00:00"/>
    <s v="0010742"/>
    <s v="Bán hàng CÔNG TY CỔ PHẦN SHINSEN GROUP theo hóa đơn 0010742"/>
    <n v="1598270"/>
    <n v="0"/>
    <n v="127862"/>
    <n v="1726132"/>
    <s v="Bán hàng"/>
    <m/>
    <m/>
    <n v="0"/>
    <n v="1726132"/>
    <n v="0"/>
    <n v="1726132"/>
    <d v="2022-02-09T00:00:00"/>
    <m/>
    <d v="2022-02-09T00:00:00"/>
    <n v="0"/>
    <m/>
    <s v=""/>
    <s v=""/>
    <d v="2022-02-09T00:00:00"/>
    <d v="1899-12-30T00:00:00"/>
    <m/>
    <m/>
    <x v="95"/>
    <x v="93"/>
  </r>
  <r>
    <x v="149"/>
    <x v="98"/>
    <d v="2022-02-10T00:00:00"/>
    <m/>
    <d v="2022-02-10T00:00:00"/>
    <s v="0011240"/>
    <s v="Bán hàng CÔNG TY CỔ PHẦN SHINSEN GROUP theo hóa đơn 0011240"/>
    <n v="884818"/>
    <n v="0"/>
    <n v="70785"/>
    <n v="955603"/>
    <s v="Bán hàng"/>
    <m/>
    <m/>
    <n v="0"/>
    <n v="955603"/>
    <n v="0"/>
    <n v="955603"/>
    <d v="2022-02-10T00:00:00"/>
    <m/>
    <d v="2022-02-10T00:00:00"/>
    <n v="0"/>
    <m/>
    <s v=""/>
    <s v=""/>
    <d v="2022-02-10T00:00:00"/>
    <d v="1899-12-30T00:00:00"/>
    <m/>
    <m/>
    <x v="95"/>
    <x v="93"/>
  </r>
  <r>
    <x v="149"/>
    <x v="98"/>
    <d v="2022-02-10T00:00:00"/>
    <m/>
    <d v="2022-02-10T00:00:00"/>
    <s v="0011257"/>
    <s v="Bán hàng CÔNG TY CỔ PHẦN SHINSEN GROUP theo hóa đơn 0011257"/>
    <n v="1552578"/>
    <n v="0"/>
    <n v="124206"/>
    <n v="1676784"/>
    <s v="Bán hàng"/>
    <m/>
    <m/>
    <n v="0"/>
    <n v="1676784"/>
    <n v="0"/>
    <n v="1676784"/>
    <d v="2022-02-10T00:00:00"/>
    <m/>
    <d v="2022-02-10T00:00:00"/>
    <n v="0"/>
    <m/>
    <s v=""/>
    <s v=""/>
    <d v="2022-02-10T00:00:00"/>
    <d v="1899-12-30T00:00:00"/>
    <m/>
    <m/>
    <x v="95"/>
    <x v="93"/>
  </r>
  <r>
    <x v="149"/>
    <x v="98"/>
    <d v="2022-02-16T00:00:00"/>
    <m/>
    <d v="2022-02-16T00:00:00"/>
    <s v="0012792"/>
    <s v="Bán hàng CÔNG TY CỔ PHẦN SHINSEN GROUP theo hóa đơn 0012792"/>
    <n v="953062"/>
    <n v="0"/>
    <n v="76245"/>
    <n v="1029307"/>
    <s v="Bán hàng"/>
    <m/>
    <m/>
    <n v="0"/>
    <n v="1029307"/>
    <n v="0"/>
    <n v="1029307"/>
    <d v="2022-02-16T00:00:00"/>
    <m/>
    <d v="2022-02-16T00:00:00"/>
    <n v="0"/>
    <m/>
    <s v=""/>
    <s v=""/>
    <d v="2022-02-16T00:00:00"/>
    <d v="1899-12-30T00:00:00"/>
    <m/>
    <m/>
    <x v="95"/>
    <x v="93"/>
  </r>
  <r>
    <x v="149"/>
    <x v="98"/>
    <d v="2022-03-05T00:00:00"/>
    <m/>
    <d v="2022-03-05T00:00:00"/>
    <s v="00000235"/>
    <s v="Bán hàng CÔNG TY CỔ PHẦN SHINSEN GROUP theo hóa đơn 00000235"/>
    <n v="1351348"/>
    <n v="0"/>
    <n v="108108"/>
    <n v="1459456"/>
    <s v="Bán hàng"/>
    <m/>
    <m/>
    <n v="0"/>
    <n v="1459456"/>
    <n v="0"/>
    <n v="1459456"/>
    <d v="2022-03-05T00:00:00"/>
    <m/>
    <d v="2022-03-05T00:00:00"/>
    <n v="0"/>
    <m/>
    <s v=""/>
    <s v=""/>
    <d v="2022-03-05T00:00:00"/>
    <d v="1899-12-30T00:00:00"/>
    <m/>
    <m/>
    <x v="95"/>
    <x v="93"/>
  </r>
  <r>
    <x v="149"/>
    <x v="98"/>
    <d v="2022-03-05T00:00:00"/>
    <m/>
    <d v="2022-03-05T00:00:00"/>
    <s v="00000250"/>
    <s v="Bán hàng CÔNG TY CỔ PHẦN SHINSEN GROUP theo hóa đơn 00000250"/>
    <n v="1552578"/>
    <n v="0"/>
    <n v="124206"/>
    <n v="1676784"/>
    <s v="Bán hàng"/>
    <m/>
    <m/>
    <n v="0"/>
    <n v="1676784"/>
    <n v="0"/>
    <n v="1676784"/>
    <d v="2022-03-05T00:00:00"/>
    <m/>
    <d v="2022-03-05T00:00:00"/>
    <n v="0"/>
    <m/>
    <s v=""/>
    <s v=""/>
    <d v="2022-03-05T00:00:00"/>
    <d v="1899-12-30T00:00:00"/>
    <m/>
    <m/>
    <x v="95"/>
    <x v="93"/>
  </r>
  <r>
    <x v="149"/>
    <x v="98"/>
    <d v="2022-03-09T00:00:00"/>
    <m/>
    <d v="2022-03-09T00:00:00"/>
    <s v="00000921"/>
    <s v="Bán hàng CÔNG TY CỔ PHẦN SHINSEN GROUP theo hóa đơn 00000921"/>
    <n v="806200"/>
    <n v="0"/>
    <n v="64496"/>
    <n v="870696"/>
    <s v="Bán hàng"/>
    <m/>
    <m/>
    <n v="0"/>
    <n v="870696"/>
    <n v="0"/>
    <n v="870696"/>
    <d v="2022-03-09T00:00:00"/>
    <m/>
    <d v="2022-03-09T00:00:00"/>
    <n v="0"/>
    <m/>
    <s v=""/>
    <s v=""/>
    <d v="2022-03-09T00:00:00"/>
    <d v="1899-12-30T00:00:00"/>
    <m/>
    <m/>
    <x v="95"/>
    <x v="93"/>
  </r>
  <r>
    <x v="149"/>
    <x v="98"/>
    <d v="2022-03-23T00:00:00"/>
    <m/>
    <d v="2022-03-23T00:00:00"/>
    <s v="00003436"/>
    <s v="Bán hàng CÔNG TY CỔ PHẦN SHINSEN GROUP theo hóa đơn 00003436"/>
    <n v="988866"/>
    <n v="0"/>
    <n v="79109"/>
    <n v="1067975"/>
    <s v="Bán hàng"/>
    <m/>
    <m/>
    <n v="0"/>
    <n v="1067975"/>
    <n v="0"/>
    <n v="1067975"/>
    <d v="2022-03-23T00:00:00"/>
    <m/>
    <d v="2022-03-23T00:00:00"/>
    <n v="0"/>
    <m/>
    <s v=""/>
    <s v=""/>
    <d v="2022-03-23T00:00:00"/>
    <d v="1899-12-30T00:00:00"/>
    <m/>
    <m/>
    <x v="95"/>
    <x v="93"/>
  </r>
  <r>
    <x v="149"/>
    <x v="98"/>
    <d v="2022-03-29T00:00:00"/>
    <m/>
    <d v="2022-03-29T00:00:00"/>
    <s v="00004658"/>
    <s v="Bán hàng CÔNG TY CỔ PHẦN SHINSEN GROUP theo hóa đơn 00004658"/>
    <n v="2071296"/>
    <n v="0"/>
    <n v="165704"/>
    <n v="2237000"/>
    <s v="Bán hàng"/>
    <m/>
    <m/>
    <n v="0"/>
    <n v="2237000"/>
    <n v="0"/>
    <n v="2237000"/>
    <d v="2022-03-29T00:00:00"/>
    <m/>
    <d v="2022-03-29T00:00:00"/>
    <n v="0"/>
    <m/>
    <s v=""/>
    <s v=""/>
    <d v="2022-03-29T00:00:00"/>
    <d v="1899-12-30T00:00:00"/>
    <m/>
    <m/>
    <x v="95"/>
    <x v="93"/>
  </r>
  <r>
    <x v="149"/>
    <x v="98"/>
    <d v="2022-03-29T00:00:00"/>
    <m/>
    <d v="2022-03-29T00:00:00"/>
    <s v="00004659"/>
    <s v="Bán hàng CÔNG TY CỔ PHẦN SHINSEN GROUP theo hóa đơn 00004659"/>
    <n v="2071296"/>
    <n v="0"/>
    <n v="165704"/>
    <n v="2237000"/>
    <s v="Bán hàng"/>
    <m/>
    <m/>
    <n v="0"/>
    <n v="2237000"/>
    <n v="0"/>
    <n v="2237000"/>
    <d v="2022-03-29T00:00:00"/>
    <m/>
    <d v="2022-03-29T00:00:00"/>
    <n v="0"/>
    <m/>
    <s v=""/>
    <s v=""/>
    <d v="2022-03-29T00:00:00"/>
    <d v="1899-12-30T00:00:00"/>
    <m/>
    <m/>
    <x v="95"/>
    <x v="93"/>
  </r>
  <r>
    <x v="149"/>
    <x v="98"/>
    <d v="2022-04-05T00:00:00"/>
    <m/>
    <d v="2022-04-05T00:00:00"/>
    <s v="00005411"/>
    <s v="Bán hàng CÔNG TY CỔ PHẦN SHINSEN GROUP theo hóa đơn 00005411"/>
    <n v="618065"/>
    <n v="0"/>
    <n v="49445"/>
    <n v="667510"/>
    <s v="Bán hàng"/>
    <m/>
    <m/>
    <n v="0"/>
    <n v="667510"/>
    <n v="0"/>
    <n v="667510"/>
    <d v="2022-04-05T00:00:00"/>
    <m/>
    <d v="2022-04-05T00:00:00"/>
    <n v="0"/>
    <m/>
    <s v=""/>
    <s v=""/>
    <d v="2022-04-05T00:00:00"/>
    <d v="1899-12-30T00:00:00"/>
    <m/>
    <m/>
    <x v="95"/>
    <x v="93"/>
  </r>
  <r>
    <x v="149"/>
    <x v="98"/>
    <d v="2022-04-06T00:00:00"/>
    <m/>
    <d v="2022-04-06T00:00:00"/>
    <s v="00005583"/>
    <s v="Bán hàng CÔNG TY CỔ PHẦN SHINSEN GROUP theo hóa đơn 00005583"/>
    <n v="1265018"/>
    <n v="0"/>
    <n v="101201"/>
    <n v="1366219"/>
    <s v="Bán hàng"/>
    <m/>
    <m/>
    <n v="0"/>
    <n v="1366219"/>
    <n v="0"/>
    <n v="1366219"/>
    <d v="2022-04-06T00:00:00"/>
    <m/>
    <d v="2022-04-06T00:00:00"/>
    <n v="0"/>
    <m/>
    <s v=""/>
    <s v=""/>
    <d v="2022-04-06T00:00:00"/>
    <d v="1899-12-30T00:00:00"/>
    <m/>
    <m/>
    <x v="95"/>
    <x v="93"/>
  </r>
  <r>
    <x v="149"/>
    <x v="98"/>
    <d v="2022-04-09T00:00:00"/>
    <m/>
    <d v="2022-04-09T00:00:00"/>
    <s v="00006265"/>
    <s v="Bán hàng CÔNG TY CỔ PHẦN SHINSEN GROUP theo hóa đơn 00006265"/>
    <n v="752730"/>
    <n v="0"/>
    <n v="60218"/>
    <n v="812948"/>
    <s v="Bán hàng"/>
    <m/>
    <m/>
    <n v="0"/>
    <n v="812948"/>
    <n v="0"/>
    <n v="812948"/>
    <d v="2022-04-09T00:00:00"/>
    <m/>
    <d v="2022-04-09T00:00:00"/>
    <n v="0"/>
    <m/>
    <s v=""/>
    <s v=""/>
    <d v="2022-04-09T00:00:00"/>
    <d v="1899-12-30T00:00:00"/>
    <m/>
    <m/>
    <x v="95"/>
    <x v="93"/>
  </r>
  <r>
    <x v="149"/>
    <x v="98"/>
    <d v="2022-04-12T00:00:00"/>
    <m/>
    <d v="2022-04-12T00:00:00"/>
    <s v="00006749"/>
    <s v="Bán hàng CÔNG TY CỔ PHẦN SHINSEN GROUP theo hóa đơn 00006749"/>
    <n v="1768685"/>
    <n v="0"/>
    <n v="141495"/>
    <n v="1910180"/>
    <s v="Bán hàng"/>
    <m/>
    <m/>
    <n v="0"/>
    <n v="1910180"/>
    <n v="0"/>
    <n v="1910180"/>
    <d v="2022-04-12T00:00:00"/>
    <m/>
    <d v="2022-04-12T00:00:00"/>
    <n v="0"/>
    <m/>
    <s v=""/>
    <s v=""/>
    <d v="2022-04-12T00:00:00"/>
    <d v="1899-12-30T00:00:00"/>
    <m/>
    <m/>
    <x v="95"/>
    <x v="93"/>
  </r>
  <r>
    <x v="149"/>
    <x v="98"/>
    <d v="2022-04-26T00:00:00"/>
    <m/>
    <d v="2022-04-26T00:00:00"/>
    <s v="00009775"/>
    <s v="Bán hàng CÔNG TY CỔ PHẦN SHINSEN GROUP theo hóa đơn 00009775"/>
    <n v="1119885"/>
    <n v="0"/>
    <n v="89591"/>
    <n v="1209476"/>
    <s v="Bán hàng"/>
    <m/>
    <m/>
    <n v="0"/>
    <n v="1209476"/>
    <n v="0"/>
    <n v="1209476"/>
    <d v="2022-04-26T00:00:00"/>
    <m/>
    <d v="2022-04-26T00:00:00"/>
    <n v="0"/>
    <m/>
    <s v=""/>
    <s v=""/>
    <d v="2022-04-26T00:00:00"/>
    <d v="1899-12-30T00:00:00"/>
    <m/>
    <m/>
    <x v="95"/>
    <x v="93"/>
  </r>
  <r>
    <x v="149"/>
    <x v="98"/>
    <d v="2022-04-29T00:00:00"/>
    <m/>
    <d v="2022-04-29T00:00:00"/>
    <s v="00010542"/>
    <s v="Bán hàng CÔNG TY CỔ PHẦN SHINSEN GROUP theo hóa đơn 00010542"/>
    <n v="1028316"/>
    <n v="0"/>
    <n v="82265"/>
    <n v="1110581"/>
    <s v="Bán hàng"/>
    <m/>
    <m/>
    <n v="0"/>
    <n v="1110581"/>
    <n v="0"/>
    <n v="1110581"/>
    <d v="2022-04-29T00:00:00"/>
    <m/>
    <d v="2022-04-29T00:00:00"/>
    <n v="0"/>
    <m/>
    <s v=""/>
    <s v=""/>
    <d v="2022-04-29T00:00:00"/>
    <d v="1899-12-30T00:00:00"/>
    <m/>
    <m/>
    <x v="95"/>
    <x v="93"/>
  </r>
  <r>
    <x v="149"/>
    <x v="98"/>
    <d v="2022-05-20T00:00:00"/>
    <m/>
    <d v="2022-05-20T00:00:00"/>
    <s v="00013488"/>
    <s v="Bán hàng CÔNG TY CỔ PHẦN SHINSEN GROUP theo hóa đơn 00013488"/>
    <n v="1412346"/>
    <n v="0"/>
    <n v="112988"/>
    <n v="1525334"/>
    <s v="Bán hàng"/>
    <m/>
    <m/>
    <n v="0"/>
    <n v="1525334"/>
    <n v="0"/>
    <n v="1525334"/>
    <d v="2022-05-20T00:00:00"/>
    <m/>
    <d v="2022-05-20T00:00:00"/>
    <n v="0"/>
    <m/>
    <s v=""/>
    <s v=""/>
    <d v="2022-05-20T00:00:00"/>
    <d v="1899-12-30T00:00:00"/>
    <m/>
    <m/>
    <x v="95"/>
    <x v="93"/>
  </r>
  <r>
    <x v="149"/>
    <x v="98"/>
    <d v="2022-06-02T00:00:00"/>
    <m/>
    <d v="2022-06-02T00:00:00"/>
    <s v="00015812"/>
    <s v="Bán hàng CÔNG TY CỔ PHẦN SHINSEN GROUP theo hóa đơn 00015812"/>
    <n v="1791194"/>
    <n v="0"/>
    <n v="143296"/>
    <n v="1934490"/>
    <s v="Bán hàng"/>
    <m/>
    <m/>
    <n v="0"/>
    <n v="1934490"/>
    <n v="0"/>
    <n v="1934490"/>
    <d v="2022-06-02T00:00:00"/>
    <m/>
    <d v="2022-06-02T00:00:00"/>
    <n v="0"/>
    <m/>
    <s v=""/>
    <s v=""/>
    <d v="2022-06-02T00:00:00"/>
    <d v="1899-12-30T00:00:00"/>
    <m/>
    <m/>
    <x v="95"/>
    <x v="93"/>
  </r>
  <r>
    <x v="149"/>
    <x v="98"/>
    <d v="2022-06-09T00:00:00"/>
    <m/>
    <d v="2022-06-09T00:00:00"/>
    <s v="00017102"/>
    <s v="Bán hàng CÔNG TY CỔ PHẦN SHINSEN GROUP theo hóa đơn 00017102"/>
    <n v="1289600"/>
    <n v="0"/>
    <n v="103168"/>
    <n v="1392768"/>
    <s v="Bán hàng"/>
    <m/>
    <m/>
    <n v="0"/>
    <n v="1392768"/>
    <n v="0"/>
    <n v="1392768"/>
    <d v="2022-06-09T00:00:00"/>
    <m/>
    <d v="2022-06-09T00:00:00"/>
    <n v="0"/>
    <m/>
    <s v=""/>
    <s v=""/>
    <d v="2022-06-09T00:00:00"/>
    <d v="1899-12-30T00:00:00"/>
    <m/>
    <m/>
    <x v="95"/>
    <x v="93"/>
  </r>
  <r>
    <x v="149"/>
    <x v="98"/>
    <d v="2022-06-11T00:00:00"/>
    <m/>
    <d v="2022-06-11T00:00:00"/>
    <s v="00017677"/>
    <s v="Bán hàng CÔNG TY CỔ PHẦN SHINSEN GROUP theo hóa đơn 00017677"/>
    <n v="1768685"/>
    <n v="0"/>
    <n v="141495"/>
    <n v="1910180"/>
    <s v="Bán hàng"/>
    <m/>
    <m/>
    <n v="0"/>
    <n v="1910180"/>
    <n v="0"/>
    <n v="1910180"/>
    <d v="2022-06-11T00:00:00"/>
    <m/>
    <d v="2022-06-11T00:00:00"/>
    <n v="0"/>
    <m/>
    <s v=""/>
    <s v=""/>
    <d v="2022-06-11T00:00:00"/>
    <d v="1899-12-30T00:00:00"/>
    <m/>
    <m/>
    <x v="95"/>
    <x v="93"/>
  </r>
  <r>
    <x v="149"/>
    <x v="98"/>
    <d v="2022-06-17T00:00:00"/>
    <m/>
    <d v="2022-06-17T00:00:00"/>
    <s v="00018358"/>
    <s v="Bán hàng CÔNG TY CỔ PHẦN SHINSEN GROUP theo hóa đơn 00018358"/>
    <n v="1820386"/>
    <n v="0"/>
    <n v="145631"/>
    <n v="1966017"/>
    <s v="Bán hàng"/>
    <m/>
    <m/>
    <n v="0"/>
    <n v="1966017"/>
    <n v="0"/>
    <n v="1966017"/>
    <d v="2022-06-17T00:00:00"/>
    <m/>
    <d v="2022-06-17T00:00:00"/>
    <n v="0"/>
    <m/>
    <s v=""/>
    <s v=""/>
    <d v="2022-06-17T00:00:00"/>
    <d v="1899-12-30T00:00:00"/>
    <m/>
    <m/>
    <x v="95"/>
    <x v="93"/>
  </r>
  <r>
    <x v="149"/>
    <x v="98"/>
    <d v="2022-06-21T00:00:00"/>
    <m/>
    <d v="2022-06-21T00:00:00"/>
    <s v="00019520"/>
    <s v="Bán hàng CÔNG TY CỔ PHẦN SHINSEN GROUP theo hóa đơn 00019520"/>
    <n v="555290"/>
    <n v="0"/>
    <n v="44423"/>
    <n v="599713"/>
    <s v="Bán hàng"/>
    <m/>
    <m/>
    <n v="0"/>
    <n v="599713"/>
    <n v="0"/>
    <n v="599713"/>
    <d v="2022-06-21T00:00:00"/>
    <m/>
    <d v="2022-06-21T00:00:00"/>
    <n v="0"/>
    <m/>
    <s v=""/>
    <s v=""/>
    <d v="2022-06-21T00:00:00"/>
    <d v="1899-12-30T00:00:00"/>
    <m/>
    <m/>
    <x v="95"/>
    <x v="93"/>
  </r>
  <r>
    <x v="149"/>
    <x v="98"/>
    <d v="2022-07-01T00:00:00"/>
    <m/>
    <d v="2022-07-01T00:00:00"/>
    <s v="00021898"/>
    <s v="Bán hàng CÔNG TY CỔ PHẦN SHINSEN GROUP theo hóa đơn 00021898"/>
    <n v="2283144"/>
    <n v="0"/>
    <n v="182652"/>
    <n v="2465796"/>
    <s v="Bán hàng"/>
    <m/>
    <m/>
    <n v="0"/>
    <n v="2465796"/>
    <n v="0"/>
    <n v="2465796"/>
    <d v="2022-07-01T00:00:00"/>
    <m/>
    <d v="2022-07-01T00:00:00"/>
    <n v="0"/>
    <m/>
    <s v=""/>
    <s v=""/>
    <d v="2022-07-01T00:00:00"/>
    <d v="1899-12-30T00:00:00"/>
    <m/>
    <m/>
    <x v="95"/>
    <x v="93"/>
  </r>
  <r>
    <x v="149"/>
    <x v="98"/>
    <d v="2022-07-08T00:00:00"/>
    <m/>
    <d v="2022-07-08T00:00:00"/>
    <s v="00023969"/>
    <s v="Bán hàng Shinsen Cửa Hàng Nguyễn Văn Đậu theo hóa đơn 00023969"/>
    <n v="951239"/>
    <n v="0"/>
    <n v="76099"/>
    <n v="1027338"/>
    <s v="Bán hàng"/>
    <m/>
    <m/>
    <n v="0"/>
    <n v="1027338"/>
    <n v="0"/>
    <n v="1027338"/>
    <d v="2022-07-08T00:00:00"/>
    <m/>
    <d v="2022-07-08T00:00:00"/>
    <n v="0"/>
    <m/>
    <s v=""/>
    <s v=""/>
    <d v="2022-07-08T00:00:00"/>
    <d v="1899-12-30T00:00:00"/>
    <m/>
    <m/>
    <x v="95"/>
    <x v="93"/>
  </r>
  <r>
    <x v="149"/>
    <x v="98"/>
    <d v="2022-07-13T00:00:00"/>
    <m/>
    <d v="2022-07-13T00:00:00"/>
    <s v="00024369"/>
    <s v="Bán hàng Shinsen Cửa Hàng Nguyễn Văn Công theo hóa đơn 00024369"/>
    <n v="1843821"/>
    <n v="0"/>
    <n v="147506"/>
    <n v="1991327"/>
    <s v="Bán hàng"/>
    <m/>
    <m/>
    <n v="0"/>
    <n v="1991327"/>
    <n v="0"/>
    <n v="1991327"/>
    <d v="2022-07-13T00:00:00"/>
    <m/>
    <d v="2022-07-13T00:00:00"/>
    <n v="0"/>
    <m/>
    <s v=""/>
    <s v=""/>
    <d v="2022-07-13T00:00:00"/>
    <d v="1899-12-30T00:00:00"/>
    <m/>
    <m/>
    <x v="95"/>
    <x v="93"/>
  </r>
  <r>
    <x v="149"/>
    <x v="98"/>
    <d v="2022-07-23T00:00:00"/>
    <m/>
    <d v="2022-07-23T00:00:00"/>
    <s v="00027076"/>
    <s v="Bán hàng CÔNG TY CỔ PHẦN SHINSEN GROUP theo hóa đơn 00027076"/>
    <n v="666348"/>
    <n v="0"/>
    <n v="53308"/>
    <n v="719656"/>
    <s v="Bán hàng"/>
    <m/>
    <m/>
    <n v="0"/>
    <n v="719656"/>
    <n v="0"/>
    <n v="719656"/>
    <d v="2022-07-23T00:00:00"/>
    <m/>
    <d v="2022-07-23T00:00:00"/>
    <n v="0"/>
    <m/>
    <s v=""/>
    <s v=""/>
    <d v="2022-07-23T00:00:00"/>
    <d v="1899-12-30T00:00:00"/>
    <m/>
    <m/>
    <x v="95"/>
    <x v="93"/>
  </r>
  <r>
    <x v="149"/>
    <x v="98"/>
    <d v="2022-08-01T00:00:00"/>
    <m/>
    <d v="2022-08-01T00:00:00"/>
    <s v="00028964"/>
    <s v="Bán hàng Shinsen Cửa Hàng Nguyễn Văn Công theo hóa đơn 00028964"/>
    <n v="1800682"/>
    <n v="0"/>
    <n v="144055"/>
    <n v="1944737"/>
    <s v="Bán hàng"/>
    <m/>
    <m/>
    <n v="0"/>
    <n v="1944737"/>
    <n v="0"/>
    <n v="1944737"/>
    <d v="2022-08-01T00:00:00"/>
    <m/>
    <d v="2022-08-01T00:00:00"/>
    <n v="0"/>
    <m/>
    <s v=""/>
    <s v=""/>
    <d v="2022-08-01T00:00:00"/>
    <d v="1899-12-30T00:00:00"/>
    <m/>
    <m/>
    <x v="95"/>
    <x v="93"/>
  </r>
  <r>
    <x v="149"/>
    <x v="98"/>
    <d v="2022-08-01T00:00:00"/>
    <m/>
    <d v="2022-08-01T00:00:00"/>
    <s v="00028984"/>
    <s v="Bán hàng Shinsen Cửa Hàng Nguyễn Văn Đậu theo hóa đơn 00028984"/>
    <n v="818450"/>
    <n v="0"/>
    <n v="65476"/>
    <n v="883926"/>
    <s v="Bán hàng"/>
    <m/>
    <m/>
    <n v="0"/>
    <n v="883926"/>
    <n v="0"/>
    <n v="883926"/>
    <d v="2022-08-01T00:00:00"/>
    <m/>
    <d v="2022-08-01T00:00:00"/>
    <n v="0"/>
    <m/>
    <s v=""/>
    <s v=""/>
    <d v="2022-08-01T00:00:00"/>
    <d v="1899-12-30T00:00:00"/>
    <m/>
    <m/>
    <x v="95"/>
    <x v="93"/>
  </r>
  <r>
    <x v="149"/>
    <x v="98"/>
    <d v="2022-08-10T00:00:00"/>
    <m/>
    <d v="2022-08-10T00:00:00"/>
    <s v="00029644"/>
    <s v="Bán hàng Shinsen Cửa Hàng Nguyễn Văn Công theo hóa đơn 00029644"/>
    <n v="1928357"/>
    <n v="0"/>
    <n v="154269"/>
    <n v="2082626"/>
    <s v="Bán hàng"/>
    <m/>
    <m/>
    <n v="0"/>
    <n v="2082626"/>
    <n v="0"/>
    <n v="2082626"/>
    <d v="2022-08-10T00:00:00"/>
    <m/>
    <d v="2022-08-10T00:00:00"/>
    <n v="0"/>
    <m/>
    <s v=""/>
    <s v=""/>
    <d v="2022-08-10T00:00:00"/>
    <d v="1899-12-30T00:00:00"/>
    <m/>
    <m/>
    <x v="95"/>
    <x v="93"/>
  </r>
  <r>
    <x v="149"/>
    <x v="98"/>
    <d v="2022-08-19T00:00:00"/>
    <m/>
    <d v="2022-08-19T00:00:00"/>
    <s v="00033910"/>
    <s v="Bán hàng CÔNG TY CỔ PHẦN SHINSEN GROUP theo hóa đơn 00033910"/>
    <n v="1505639"/>
    <n v="0"/>
    <n v="120451"/>
    <n v="1626090"/>
    <s v="Bán hàng"/>
    <m/>
    <m/>
    <n v="0"/>
    <n v="1626090"/>
    <n v="0"/>
    <n v="1626090"/>
    <d v="2022-08-19T00:00:00"/>
    <m/>
    <d v="2022-08-19T00:00:00"/>
    <n v="0"/>
    <m/>
    <s v=""/>
    <s v=""/>
    <d v="2022-08-19T00:00:00"/>
    <d v="1899-12-30T00:00:00"/>
    <m/>
    <m/>
    <x v="95"/>
    <x v="93"/>
  </r>
  <r>
    <x v="149"/>
    <x v="98"/>
    <d v="2022-08-19T00:00:00"/>
    <m/>
    <d v="2022-08-19T00:00:00"/>
    <s v="00033911"/>
    <s v="Bán hàng CÔNG TY CỔ PHẦN SHINSEN GROUP theo hóa đơn 00033911"/>
    <n v="277975"/>
    <n v="0"/>
    <n v="22238"/>
    <n v="300213"/>
    <s v="Bán hàng"/>
    <m/>
    <m/>
    <n v="0"/>
    <n v="300213"/>
    <n v="0"/>
    <n v="300213"/>
    <d v="2022-08-19T00:00:00"/>
    <m/>
    <d v="2022-08-19T00:00:00"/>
    <n v="0"/>
    <m/>
    <s v=""/>
    <s v=""/>
    <d v="2022-08-19T00:00:00"/>
    <d v="1899-12-30T00:00:00"/>
    <m/>
    <m/>
    <x v="95"/>
    <x v="93"/>
  </r>
  <r>
    <x v="149"/>
    <x v="98"/>
    <d v="2022-08-23T00:00:00"/>
    <m/>
    <d v="2022-08-23T00:00:00"/>
    <s v="00034309"/>
    <s v="Bán hàng CÔNG TY CỔ PHẦN SHINSEN GROUP theo hóa đơn 00034309"/>
    <n v="1163398"/>
    <n v="0"/>
    <n v="93072"/>
    <n v="1256470"/>
    <s v="Bán hàng"/>
    <m/>
    <m/>
    <n v="0"/>
    <n v="1256470"/>
    <n v="0"/>
    <n v="1256470"/>
    <d v="2022-08-23T00:00:00"/>
    <m/>
    <d v="2022-08-23T00:00:00"/>
    <n v="0"/>
    <m/>
    <s v=""/>
    <s v=""/>
    <d v="2022-08-23T00:00:00"/>
    <d v="1899-12-30T00:00:00"/>
    <m/>
    <m/>
    <x v="95"/>
    <x v="93"/>
  </r>
  <r>
    <x v="149"/>
    <x v="98"/>
    <d v="2022-08-23T00:00:00"/>
    <m/>
    <d v="2022-08-23T00:00:00"/>
    <s v="00034328"/>
    <s v="Bán hàng Shinsen Cửa Hàng Nguyễn Văn Công theo hóa đơn 00034328"/>
    <n v="2613327"/>
    <n v="0"/>
    <n v="209066"/>
    <n v="2822393"/>
    <s v="Bán hàng"/>
    <m/>
    <m/>
    <n v="0"/>
    <n v="2822393"/>
    <n v="0"/>
    <n v="2822393"/>
    <d v="2022-08-23T00:00:00"/>
    <m/>
    <d v="2022-08-23T00:00:00"/>
    <n v="0"/>
    <m/>
    <s v=""/>
    <s v=""/>
    <d v="2022-08-23T00:00:00"/>
    <d v="1899-12-30T00:00:00"/>
    <m/>
    <m/>
    <x v="95"/>
    <x v="93"/>
  </r>
  <r>
    <x v="149"/>
    <x v="98"/>
    <d v="2022-08-31T00:00:00"/>
    <m/>
    <d v="2022-08-31T00:00:00"/>
    <s v="00036453"/>
    <s v="Bán hàng Shinsen Cửa Hàng Nguyễn Văn Đậu theo hóa đơn 00036453"/>
    <n v="1129751"/>
    <n v="0"/>
    <n v="90380"/>
    <n v="1220131"/>
    <s v="Bán hàng"/>
    <m/>
    <m/>
    <n v="0"/>
    <n v="1220131"/>
    <n v="0"/>
    <n v="1220131"/>
    <d v="2022-08-31T00:00:00"/>
    <m/>
    <d v="2022-08-31T00:00:00"/>
    <n v="0"/>
    <m/>
    <s v=""/>
    <s v=""/>
    <d v="2022-08-31T00:00:00"/>
    <d v="1899-12-30T00:00:00"/>
    <m/>
    <m/>
    <x v="95"/>
    <x v="93"/>
  </r>
  <r>
    <x v="149"/>
    <x v="98"/>
    <d v="2022-09-07T00:00:00"/>
    <m/>
    <d v="2022-09-07T00:00:00"/>
    <s v="00037770"/>
    <s v="Bán hàng Shinsen Cửa Hàng Nguyễn Văn Công theo hóa đơn 00037770"/>
    <n v="2251892"/>
    <n v="0"/>
    <n v="180151"/>
    <n v="2432043"/>
    <s v="Bán hàng"/>
    <m/>
    <m/>
    <n v="0"/>
    <n v="2432043"/>
    <n v="0"/>
    <n v="2432043"/>
    <d v="2022-09-07T00:00:00"/>
    <m/>
    <d v="2022-09-07T00:00:00"/>
    <n v="0"/>
    <m/>
    <s v=""/>
    <s v=""/>
    <d v="2022-09-07T00:00:00"/>
    <d v="1899-12-30T00:00:00"/>
    <m/>
    <m/>
    <x v="95"/>
    <x v="93"/>
  </r>
  <r>
    <x v="149"/>
    <x v="98"/>
    <d v="2022-09-16T00:00:00"/>
    <m/>
    <d v="2022-09-16T00:00:00"/>
    <s v="00041713"/>
    <s v="Bán hàng Shinsen Cửa Hàng Nguyễn Văn Công theo hóa đơn 00041713"/>
    <n v="1732740"/>
    <n v="0"/>
    <n v="138619"/>
    <n v="1871359"/>
    <s v="Bán hàng"/>
    <m/>
    <m/>
    <n v="0"/>
    <n v="1871359"/>
    <n v="0"/>
    <n v="1871359"/>
    <d v="2022-09-16T00:00:00"/>
    <m/>
    <d v="2022-09-16T00:00:00"/>
    <n v="0"/>
    <m/>
    <s v=""/>
    <s v=""/>
    <d v="2022-09-16T00:00:00"/>
    <d v="1899-12-30T00:00:00"/>
    <m/>
    <m/>
    <x v="95"/>
    <x v="93"/>
  </r>
  <r>
    <x v="149"/>
    <x v="98"/>
    <d v="2022-09-29T00:00:00"/>
    <m/>
    <d v="2022-09-29T00:00:00"/>
    <s v="00044679"/>
    <s v="Bán hàng Shinsen Cửa Hàng Phạm Viết Chánh theo hóa đơn 00044679"/>
    <n v="367155"/>
    <n v="0"/>
    <n v="29372"/>
    <n v="396527"/>
    <s v="Bán hàng"/>
    <m/>
    <m/>
    <n v="0"/>
    <n v="396527"/>
    <n v="0"/>
    <n v="396527"/>
    <d v="2022-09-29T00:00:00"/>
    <m/>
    <d v="2022-09-29T00:00:00"/>
    <n v="0"/>
    <m/>
    <s v=""/>
    <s v=""/>
    <d v="2022-09-29T00:00:00"/>
    <d v="1899-12-30T00:00:00"/>
    <m/>
    <m/>
    <x v="95"/>
    <x v="93"/>
  </r>
  <r>
    <x v="149"/>
    <x v="98"/>
    <d v="2022-10-04T00:00:00"/>
    <m/>
    <d v="2022-10-04T00:00:00"/>
    <s v="00045804"/>
    <s v="Bán hàng Shinsen Cửa Hàng Nguyễn Văn Công theo hóa đơn 00045804"/>
    <n v="2532587"/>
    <n v="0"/>
    <n v="202607"/>
    <n v="2735194"/>
    <s v="Bán hàng"/>
    <m/>
    <m/>
    <n v="0"/>
    <n v="2735194"/>
    <n v="0"/>
    <n v="2735194"/>
    <d v="2022-10-04T00:00:00"/>
    <m/>
    <d v="2022-10-04T00:00:00"/>
    <n v="0"/>
    <m/>
    <s v=""/>
    <s v=""/>
    <d v="2022-10-04T00:00:00"/>
    <d v="1899-12-30T00:00:00"/>
    <m/>
    <m/>
    <x v="95"/>
    <x v="93"/>
  </r>
  <r>
    <x v="149"/>
    <x v="98"/>
    <d v="2022-10-10T00:00:00"/>
    <m/>
    <d v="2022-10-10T00:00:00"/>
    <s v="00046930"/>
    <s v="Bán hàng Shinsen Cửa Hàng Ngô Quyền theo hóa đơn 00046930"/>
    <n v="664525"/>
    <n v="0"/>
    <n v="53162"/>
    <n v="717687"/>
    <s v="Bán hàng"/>
    <m/>
    <m/>
    <n v="0"/>
    <n v="717687"/>
    <n v="0"/>
    <n v="717687"/>
    <d v="2022-10-10T00:00:00"/>
    <m/>
    <d v="2022-10-10T00:00:00"/>
    <n v="0"/>
    <m/>
    <s v=""/>
    <s v=""/>
    <d v="2022-10-10T00:00:00"/>
    <d v="1899-12-30T00:00:00"/>
    <m/>
    <m/>
    <x v="95"/>
    <x v="93"/>
  </r>
  <r>
    <x v="149"/>
    <x v="98"/>
    <d v="2022-10-14T00:00:00"/>
    <m/>
    <d v="2022-10-14T00:00:00"/>
    <s v="00047673"/>
    <s v="Bán hàng Shinsen Cửa Hàng Phạm Viết Chánh theo hóa đơn 00047673"/>
    <n v="922445"/>
    <n v="0"/>
    <n v="73796"/>
    <n v="996241"/>
    <s v="Bán hàng"/>
    <m/>
    <m/>
    <n v="0"/>
    <n v="996241"/>
    <n v="0"/>
    <n v="996241"/>
    <d v="2022-10-14T00:00:00"/>
    <m/>
    <d v="2022-10-14T00:00:00"/>
    <n v="0"/>
    <m/>
    <s v=""/>
    <s v=""/>
    <d v="2022-10-14T00:00:00"/>
    <d v="1899-12-30T00:00:00"/>
    <m/>
    <m/>
    <x v="95"/>
    <x v="93"/>
  </r>
  <r>
    <x v="149"/>
    <x v="98"/>
    <d v="2022-11-01T00:00:00"/>
    <m/>
    <d v="2022-11-01T00:00:00"/>
    <s v="00049627"/>
    <s v="Bán hàng Shinsen Cửa Hàng Nguyễn Văn Công theo hóa đơn 00049627"/>
    <n v="1963007"/>
    <n v="0"/>
    <n v="157041"/>
    <n v="2120048"/>
    <s v="Bán hàng"/>
    <m/>
    <m/>
    <n v="0"/>
    <n v="2120048"/>
    <n v="0"/>
    <n v="2120048"/>
    <d v="2022-11-01T00:00:00"/>
    <m/>
    <d v="2022-11-01T00:00:00"/>
    <n v="0"/>
    <m/>
    <s v=""/>
    <s v=""/>
    <d v="2022-11-01T00:00:00"/>
    <d v="1899-12-30T00:00:00"/>
    <m/>
    <m/>
    <x v="95"/>
    <x v="93"/>
  </r>
  <r>
    <x v="149"/>
    <x v="98"/>
    <d v="2022-11-03T00:00:00"/>
    <m/>
    <d v="2022-11-03T00:00:00"/>
    <s v="00049722"/>
    <s v="Bán hàng Shinsen Cửa Hàng Phạm Viết Chánh theo hóa đơn 00049722"/>
    <n v="850875"/>
    <n v="0"/>
    <n v="68070"/>
    <n v="918945"/>
    <s v="Bán hàng"/>
    <m/>
    <m/>
    <n v="0"/>
    <n v="918945"/>
    <n v="0"/>
    <n v="918945"/>
    <d v="2022-11-03T00:00:00"/>
    <m/>
    <d v="2022-11-03T00:00:00"/>
    <n v="0"/>
    <m/>
    <s v=""/>
    <s v=""/>
    <d v="2022-11-03T00:00:00"/>
    <d v="1899-12-30T00:00:00"/>
    <m/>
    <m/>
    <x v="95"/>
    <x v="93"/>
  </r>
  <r>
    <x v="149"/>
    <x v="98"/>
    <d v="2022-11-23T00:00:00"/>
    <m/>
    <d v="2022-11-23T00:00:00"/>
    <s v="00052097"/>
    <s v="Bán hàng Shinsen Cửa Hàng Nguyễn Văn Công theo hóa đơn 00052097"/>
    <n v="2309837"/>
    <n v="0"/>
    <n v="184787"/>
    <n v="2494624"/>
    <s v="Bán hàng"/>
    <m/>
    <m/>
    <n v="0"/>
    <n v="2494624"/>
    <n v="0"/>
    <n v="2494624"/>
    <d v="2022-11-23T00:00:00"/>
    <m/>
    <d v="2022-11-23T00:00:00"/>
    <n v="0"/>
    <m/>
    <s v=""/>
    <s v=""/>
    <d v="2022-11-23T00:00:00"/>
    <d v="1899-12-30T00:00:00"/>
    <m/>
    <m/>
    <x v="95"/>
    <x v="93"/>
  </r>
  <r>
    <x v="149"/>
    <x v="98"/>
    <d v="2022-12-07T00:00:00"/>
    <m/>
    <d v="2022-12-07T00:00:00"/>
    <s v="00054474"/>
    <s v="Bán hàng Shinsen Cửa Hàng Nguyễn Văn Công theo hóa đơn 00054474"/>
    <n v="1808017"/>
    <n v="0"/>
    <n v="144641"/>
    <n v="1952658"/>
    <s v="Bán hàng"/>
    <m/>
    <m/>
    <n v="0"/>
    <n v="1952658"/>
    <n v="0"/>
    <n v="1952658"/>
    <d v="2022-12-07T00:00:00"/>
    <m/>
    <d v="2022-12-07T00:00:00"/>
    <n v="0"/>
    <m/>
    <s v=""/>
    <s v=""/>
    <d v="2022-12-07T00:00:00"/>
    <d v="1899-12-30T00:00:00"/>
    <m/>
    <m/>
    <x v="95"/>
    <x v="93"/>
  </r>
  <r>
    <x v="149"/>
    <x v="98"/>
    <d v="2022-12-09T00:00:00"/>
    <m/>
    <d v="2022-12-09T00:00:00"/>
    <s v="00055226"/>
    <s v="Bán hàng Shinsen Cửa Hàng Phạm Viết Chánh theo hóa đơn 00055226"/>
    <n v="953062"/>
    <n v="0"/>
    <n v="76245"/>
    <n v="1029307"/>
    <s v="Bán hàng"/>
    <m/>
    <m/>
    <n v="0"/>
    <n v="1029307"/>
    <n v="0"/>
    <n v="1029307"/>
    <d v="2022-12-09T00:00:00"/>
    <m/>
    <d v="2022-12-09T00:00:00"/>
    <n v="0"/>
    <m/>
    <s v=""/>
    <s v=""/>
    <d v="2022-12-09T00:00:00"/>
    <d v="1899-12-30T00:00:00"/>
    <m/>
    <m/>
    <x v="95"/>
    <x v="93"/>
  </r>
  <r>
    <x v="149"/>
    <x v="98"/>
    <d v="2023-06-14T00:00:00"/>
    <m/>
    <m/>
    <m/>
    <m/>
    <m/>
    <n v="0"/>
    <n v="0"/>
    <n v="2000000"/>
    <s v="Giảm công nợ"/>
    <m/>
    <m/>
    <n v="0"/>
    <n v="-2000000"/>
    <n v="0"/>
    <n v="-2000000"/>
    <d v="2023-06-14T00:00:00"/>
    <m/>
    <d v="2023-06-14T00:00:00"/>
    <n v="0"/>
    <m/>
    <s v=""/>
    <s v=""/>
    <d v="2023-06-14T00:00:00"/>
    <d v="1899-12-30T00:00:00"/>
    <m/>
    <m/>
    <x v="95"/>
    <x v="93"/>
  </r>
  <r>
    <x v="149"/>
    <x v="98"/>
    <d v="2023-07-21T00:00:00"/>
    <m/>
    <m/>
    <m/>
    <m/>
    <m/>
    <n v="0"/>
    <n v="0"/>
    <n v="1000000"/>
    <s v="Giảm công nợ"/>
    <m/>
    <m/>
    <n v="0"/>
    <n v="-1000000"/>
    <n v="0"/>
    <n v="-1000000"/>
    <d v="2023-07-21T00:00:00"/>
    <m/>
    <d v="2023-07-21T00:00:00"/>
    <n v="0"/>
    <m/>
    <s v=""/>
    <s v=""/>
    <d v="2023-07-21T00:00:00"/>
    <d v="1899-12-30T00:00:00"/>
    <m/>
    <m/>
    <x v="95"/>
    <x v="93"/>
  </r>
  <r>
    <x v="149"/>
    <x v="98"/>
    <d v="2023-08-25T00:00:00"/>
    <m/>
    <m/>
    <m/>
    <m/>
    <m/>
    <n v="0"/>
    <n v="0"/>
    <n v="500000"/>
    <s v="Giảm công nợ"/>
    <m/>
    <m/>
    <n v="0"/>
    <n v="-500000"/>
    <n v="0"/>
    <n v="-500000"/>
    <d v="2023-08-25T00:00:00"/>
    <m/>
    <d v="2023-08-25T00:00:00"/>
    <n v="0"/>
    <m/>
    <s v=""/>
    <s v=""/>
    <d v="2023-08-25T00:00:00"/>
    <d v="1899-12-30T00:00:00"/>
    <m/>
    <m/>
    <x v="95"/>
    <x v="93"/>
  </r>
  <r>
    <x v="149"/>
    <x v="98"/>
    <d v="2023-09-28T00:00:00"/>
    <m/>
    <m/>
    <m/>
    <m/>
    <m/>
    <n v="0"/>
    <n v="0"/>
    <n v="1000000"/>
    <s v="Giảm công nợ"/>
    <m/>
    <m/>
    <n v="0"/>
    <n v="-1000000"/>
    <n v="0"/>
    <n v="-1000000"/>
    <d v="2023-09-28T00:00:00"/>
    <m/>
    <d v="2023-09-28T00:00:00"/>
    <n v="0"/>
    <m/>
    <s v=""/>
    <s v=""/>
    <d v="2023-09-28T00:00:00"/>
    <d v="1899-12-30T00:00:00"/>
    <m/>
    <m/>
    <x v="95"/>
    <x v="93"/>
  </r>
  <r>
    <x v="149"/>
    <x v="98"/>
    <d v="2023-10-25T00:00:00"/>
    <m/>
    <m/>
    <m/>
    <m/>
    <m/>
    <n v="0"/>
    <n v="0"/>
    <n v="500000"/>
    <s v="Giảm công nợ"/>
    <m/>
    <m/>
    <n v="0"/>
    <n v="-500000"/>
    <n v="0"/>
    <n v="-500000"/>
    <d v="2023-10-25T00:00:00"/>
    <m/>
    <d v="2023-10-25T00:00:00"/>
    <n v="0"/>
    <m/>
    <s v=""/>
    <s v=""/>
    <d v="2023-10-25T00:00:00"/>
    <d v="1899-12-30T00:00:00"/>
    <m/>
    <m/>
    <x v="95"/>
    <x v="93"/>
  </r>
  <r>
    <x v="149"/>
    <x v="98"/>
    <d v="2023-11-25T00:00:00"/>
    <m/>
    <m/>
    <m/>
    <m/>
    <m/>
    <n v="0"/>
    <n v="0"/>
    <n v="500000"/>
    <s v="Giảm công nợ"/>
    <m/>
    <m/>
    <n v="0"/>
    <n v="-500000"/>
    <n v="0"/>
    <n v="-500000"/>
    <d v="2023-11-25T00:00:00"/>
    <m/>
    <d v="2023-11-25T00:00:00"/>
    <n v="0"/>
    <m/>
    <s v=""/>
    <s v=""/>
    <d v="2023-11-25T00:00:00"/>
    <d v="1899-12-30T00:00:00"/>
    <m/>
    <m/>
    <x v="95"/>
    <x v="93"/>
  </r>
  <r>
    <x v="149"/>
    <x v="98"/>
    <d v="2024-04-22T00:00:00"/>
    <m/>
    <m/>
    <m/>
    <m/>
    <m/>
    <n v="0"/>
    <n v="0"/>
    <n v="500000"/>
    <s v="Giảm công nợ"/>
    <m/>
    <m/>
    <n v="0"/>
    <n v="-500000"/>
    <n v="0"/>
    <n v="-500000"/>
    <d v="2024-04-22T00:00:00"/>
    <m/>
    <d v="2024-04-22T00:00:00"/>
    <n v="0"/>
    <m/>
    <s v=""/>
    <s v=""/>
    <d v="2024-04-22T00:00:00"/>
    <d v="1899-12-30T00:00:00"/>
    <m/>
    <m/>
    <x v="95"/>
    <x v="93"/>
  </r>
  <r>
    <x v="149"/>
    <x v="98"/>
    <d v="2024-05-24T00:00:00"/>
    <m/>
    <m/>
    <m/>
    <m/>
    <m/>
    <n v="0"/>
    <n v="0"/>
    <n v="500000"/>
    <s v="Giảm công nợ"/>
    <m/>
    <m/>
    <n v="0"/>
    <n v="-500000"/>
    <n v="0"/>
    <n v="-500000"/>
    <d v="2024-05-24T00:00:00"/>
    <m/>
    <d v="2024-05-24T00:00:00"/>
    <n v="0"/>
    <m/>
    <s v=""/>
    <s v=""/>
    <d v="2024-05-24T00:00:00"/>
    <d v="1899-12-30T00:00:00"/>
    <m/>
    <m/>
    <x v="95"/>
    <x v="93"/>
  </r>
  <r>
    <x v="149"/>
    <x v="98"/>
    <d v="2024-06-27T00:00:00"/>
    <m/>
    <m/>
    <m/>
    <m/>
    <m/>
    <n v="0"/>
    <n v="0"/>
    <n v="500000"/>
    <s v="Giảm công nợ"/>
    <m/>
    <m/>
    <n v="0"/>
    <n v="-500000"/>
    <n v="0"/>
    <n v="-500000"/>
    <d v="2024-06-27T00:00:00"/>
    <m/>
    <d v="2024-06-27T00:00:00"/>
    <n v="0"/>
    <m/>
    <s v=""/>
    <s v=""/>
    <d v="2024-06-27T00:00:00"/>
    <d v="1899-12-30T00:00:00"/>
    <m/>
    <m/>
    <x v="95"/>
    <x v="93"/>
  </r>
  <r>
    <x v="149"/>
    <x v="98"/>
    <d v="2024-07-24T00:00:00"/>
    <m/>
    <m/>
    <m/>
    <m/>
    <m/>
    <n v="0"/>
    <n v="0"/>
    <n v="500000"/>
    <s v="Giảm công nợ"/>
    <m/>
    <m/>
    <n v="0"/>
    <n v="-500000"/>
    <n v="0"/>
    <n v="-500000"/>
    <d v="2024-07-24T00:00:00"/>
    <m/>
    <d v="2024-07-24T00:00:00"/>
    <n v="0"/>
    <m/>
    <s v=""/>
    <s v=""/>
    <d v="2024-07-24T00:00:00"/>
    <d v="1899-12-30T00:00:00"/>
    <m/>
    <m/>
    <x v="95"/>
    <x v="93"/>
  </r>
  <r>
    <x v="149"/>
    <x v="98"/>
    <d v="2024-08-27T00:00:00"/>
    <m/>
    <m/>
    <m/>
    <m/>
    <m/>
    <n v="0"/>
    <n v="0"/>
    <n v="500000"/>
    <s v="Giảm công nợ"/>
    <m/>
    <m/>
    <n v="0"/>
    <n v="-500000"/>
    <n v="0"/>
    <n v="-500000"/>
    <d v="2024-08-27T00:00:00"/>
    <m/>
    <d v="2024-08-27T00:00:00"/>
    <n v="0"/>
    <m/>
    <s v=""/>
    <s v=""/>
    <d v="2024-08-27T00:00:00"/>
    <d v="1899-12-30T00:00:00"/>
    <m/>
    <m/>
    <x v="95"/>
    <x v="93"/>
  </r>
  <r>
    <x v="149"/>
    <x v="98"/>
    <d v="2024-10-04T00:00:00"/>
    <m/>
    <m/>
    <m/>
    <m/>
    <m/>
    <n v="0"/>
    <n v="0"/>
    <n v="500000"/>
    <s v="Giảm công nợ"/>
    <m/>
    <m/>
    <n v="0"/>
    <n v="-500000"/>
    <n v="0"/>
    <n v="-500000"/>
    <d v="2024-10-04T00:00:00"/>
    <m/>
    <d v="2024-10-04T00:00:00"/>
    <n v="0"/>
    <m/>
    <s v=""/>
    <s v=""/>
    <d v="2024-10-04T00:00:00"/>
    <d v="1899-12-30T00:00:00"/>
    <m/>
    <m/>
    <x v="95"/>
    <x v="93"/>
  </r>
  <r>
    <x v="149"/>
    <x v="98"/>
    <d v="2024-10-25T00:00:00"/>
    <m/>
    <m/>
    <m/>
    <m/>
    <m/>
    <n v="0"/>
    <n v="0"/>
    <n v="500000"/>
    <s v="Giảm công nợ"/>
    <m/>
    <m/>
    <n v="0"/>
    <n v="-500000"/>
    <n v="0"/>
    <n v="-500000"/>
    <d v="2024-10-25T00:00:00"/>
    <m/>
    <d v="2024-10-25T00:00:00"/>
    <n v="0"/>
    <m/>
    <s v=""/>
    <s v=""/>
    <d v="2024-10-25T00:00:00"/>
    <d v="1899-12-30T00:00:00"/>
    <m/>
    <m/>
    <x v="95"/>
    <x v="93"/>
  </r>
  <r>
    <x v="149"/>
    <x v="98"/>
    <d v="2024-11-29T00:00:00"/>
    <m/>
    <m/>
    <m/>
    <m/>
    <m/>
    <n v="0"/>
    <n v="0"/>
    <n v="500000"/>
    <s v="Giảm công nợ"/>
    <m/>
    <m/>
    <n v="0"/>
    <n v="-500000"/>
    <n v="0"/>
    <n v="-500000"/>
    <d v="2024-11-29T00:00:00"/>
    <m/>
    <d v="2024-11-29T00:00:00"/>
    <n v="0"/>
    <m/>
    <s v=""/>
    <s v=""/>
    <d v="2024-11-29T00:00:00"/>
    <d v="1899-12-30T00:00:00"/>
    <m/>
    <m/>
    <x v="95"/>
    <x v="93"/>
  </r>
  <r>
    <x v="149"/>
    <x v="98"/>
    <d v="2024-12-28T00:00:00"/>
    <m/>
    <m/>
    <m/>
    <m/>
    <m/>
    <n v="0"/>
    <n v="0"/>
    <n v="500000"/>
    <s v="Giảm công nợ"/>
    <m/>
    <m/>
    <n v="0"/>
    <n v="-500000"/>
    <n v="0"/>
    <n v="-500000"/>
    <d v="2024-12-28T00:00:00"/>
    <m/>
    <d v="2024-12-28T00:00:00"/>
    <n v="0"/>
    <m/>
    <s v=""/>
    <s v=""/>
    <d v="2024-12-28T00:00:00"/>
    <d v="1899-12-30T00:00:00"/>
    <m/>
    <m/>
    <x v="95"/>
    <x v="93"/>
  </r>
  <r>
    <x v="149"/>
    <x v="98"/>
    <d v="2025-03-07T00:00:00"/>
    <m/>
    <m/>
    <m/>
    <m/>
    <m/>
    <n v="0"/>
    <n v="0"/>
    <n v="500000"/>
    <s v="Giảm công nợ"/>
    <m/>
    <m/>
    <n v="0"/>
    <n v="-500000"/>
    <n v="0"/>
    <n v="-500000"/>
    <d v="2025-03-07T00:00:00"/>
    <m/>
    <d v="2025-03-07T00:00:00"/>
    <n v="0"/>
    <m/>
    <s v=""/>
    <s v=""/>
    <d v="2025-03-07T00:00:00"/>
    <d v="1899-12-30T00:00:00"/>
    <m/>
    <m/>
    <x v="95"/>
    <x v="93"/>
  </r>
  <r>
    <x v="149"/>
    <x v="98"/>
    <d v="2025-04-19T00:00:00"/>
    <m/>
    <m/>
    <m/>
    <m/>
    <m/>
    <n v="0"/>
    <n v="0"/>
    <n v="500000"/>
    <s v="Giảm công nợ"/>
    <m/>
    <m/>
    <n v="0"/>
    <n v="-500000"/>
    <n v="0"/>
    <n v="-500000"/>
    <d v="2025-04-19T00:00:00"/>
    <m/>
    <d v="2025-04-19T00:00:00"/>
    <n v="0"/>
    <m/>
    <s v=""/>
    <s v=""/>
    <d v="2025-04-19T00:00:00"/>
    <d v="1899-12-30T00:00:00"/>
    <m/>
    <m/>
    <x v="95"/>
    <x v="93"/>
  </r>
  <r>
    <x v="149"/>
    <x v="98"/>
    <d v="2025-06-05T00:00:00"/>
    <m/>
    <m/>
    <m/>
    <m/>
    <m/>
    <n v="0"/>
    <n v="0"/>
    <n v="500000"/>
    <s v="Giảm công nợ"/>
    <m/>
    <m/>
    <n v="0"/>
    <n v="-500000"/>
    <n v="0"/>
    <n v="-500000"/>
    <d v="2025-06-05T00:00:00"/>
    <m/>
    <d v="2025-06-05T00:00:00"/>
    <n v="0"/>
    <m/>
    <e v="#REF!"/>
    <e v="#REF!"/>
    <d v="2025-06-05T00:00:00"/>
    <d v="1899-12-30T00:00:00"/>
    <m/>
    <m/>
    <x v="95"/>
    <x v="93"/>
  </r>
  <r>
    <x v="149"/>
    <x v="98"/>
    <d v="2025-09-15T00:00:00"/>
    <m/>
    <m/>
    <m/>
    <m/>
    <m/>
    <n v="0"/>
    <n v="0"/>
    <n v="500000"/>
    <s v="Giảm công nợ"/>
    <m/>
    <m/>
    <n v="0"/>
    <n v="-500000"/>
    <n v="0"/>
    <n v="-500000"/>
    <d v="2025-09-15T00:00:00"/>
    <m/>
    <d v="2025-09-15T00:00:00"/>
    <n v="0"/>
    <m/>
    <e v="#REF!"/>
    <e v="#REF!"/>
    <d v="2025-09-15T00:00:00"/>
    <d v="1899-12-30T00:00:00"/>
    <m/>
    <m/>
    <x v="95"/>
    <x v="93"/>
  </r>
  <r>
    <x v="149"/>
    <x v="98"/>
    <d v="2025-09-15T00:00:00"/>
    <m/>
    <m/>
    <m/>
    <m/>
    <m/>
    <n v="0"/>
    <n v="0"/>
    <n v="500000"/>
    <s v="Giảm công nợ"/>
    <m/>
    <m/>
    <n v="0"/>
    <n v="-500000"/>
    <n v="0"/>
    <n v="-500000"/>
    <d v="2025-09-15T00:00:00"/>
    <m/>
    <d v="2025-09-15T00:00:00"/>
    <n v="0"/>
    <m/>
    <e v="#REF!"/>
    <e v="#REF!"/>
    <d v="2025-09-15T00:00:00"/>
    <d v="1899-12-30T00:00:00"/>
    <m/>
    <m/>
    <x v="95"/>
    <x v="93"/>
  </r>
  <r>
    <x v="150"/>
    <x v="99"/>
    <s v="02/01/2025"/>
    <s v="BH2339342"/>
    <s v="02/01/2025"/>
    <s v="00000024"/>
    <m/>
    <m/>
    <n v="0"/>
    <n v="0"/>
    <n v="11891232"/>
    <s v="Bán hàng"/>
    <d v="2025-02-28T00:00:00"/>
    <s v="BC2502/0057"/>
    <n v="0"/>
    <n v="11891232"/>
    <n v="11891232"/>
    <n v="0"/>
    <s v="02/01/2025"/>
    <m/>
    <d v="2025-01-02T00:00:00"/>
    <n v="0"/>
    <m/>
    <s v=""/>
    <s v="Đã thanh toán"/>
    <d v="2025-01-02T00:00:00"/>
    <d v="2025-02-28T00:00:00"/>
    <m/>
    <m/>
    <x v="96"/>
    <x v="94"/>
  </r>
  <r>
    <x v="151"/>
    <x v="99"/>
    <s v="03/01/2025"/>
    <s v="BH2339415"/>
    <s v="03/01/2025"/>
    <s v="00001077"/>
    <m/>
    <m/>
    <n v="0"/>
    <n v="0"/>
    <n v="19344204"/>
    <s v="Bán hàng"/>
    <d v="2025-02-28T00:00:00"/>
    <s v="BC2502/0057"/>
    <n v="0"/>
    <n v="19344204"/>
    <n v="19344204"/>
    <n v="0"/>
    <s v="03/01/2025"/>
    <m/>
    <d v="2025-01-03T00:00:00"/>
    <n v="0"/>
    <m/>
    <s v=""/>
    <s v="Đã thanh toán"/>
    <d v="2025-01-03T00:00:00"/>
    <d v="2025-02-28T00:00:00"/>
    <m/>
    <m/>
    <x v="96"/>
    <x v="94"/>
  </r>
  <r>
    <x v="151"/>
    <x v="99"/>
    <s v="07/01/2025"/>
    <s v="BH2339632"/>
    <s v="07/01/2025"/>
    <s v="00001674"/>
    <m/>
    <m/>
    <n v="0"/>
    <n v="0"/>
    <n v="9446652"/>
    <s v="Bán hàng"/>
    <d v="2025-02-28T00:00:00"/>
    <s v="BC2502/0057"/>
    <n v="0"/>
    <n v="9446652"/>
    <n v="9446652"/>
    <n v="0"/>
    <s v="07/01/2025"/>
    <m/>
    <d v="2025-01-07T00:00:00"/>
    <n v="0"/>
    <m/>
    <s v=""/>
    <s v="Đã thanh toán"/>
    <d v="2025-01-07T00:00:00"/>
    <d v="2025-02-28T00:00:00"/>
    <m/>
    <m/>
    <x v="96"/>
    <x v="94"/>
  </r>
  <r>
    <x v="150"/>
    <x v="99"/>
    <s v="08/01/2025"/>
    <s v="BH2339811"/>
    <s v="08/01/2025"/>
    <s v="00001835"/>
    <m/>
    <m/>
    <n v="0"/>
    <n v="0"/>
    <n v="13690382"/>
    <s v="Bán hàng"/>
    <d v="2025-02-28T00:00:00"/>
    <s v="BC2502/0057"/>
    <n v="0"/>
    <n v="13690382"/>
    <n v="13690382"/>
    <n v="0"/>
    <s v="08/01/2025"/>
    <m/>
    <d v="2025-01-08T00:00:00"/>
    <n v="0"/>
    <m/>
    <s v=""/>
    <s v="Đã thanh toán"/>
    <d v="2025-01-08T00:00:00"/>
    <d v="2025-02-28T00:00:00"/>
    <m/>
    <m/>
    <x v="96"/>
    <x v="94"/>
  </r>
  <r>
    <x v="151"/>
    <x v="99"/>
    <s v="10/01/2025"/>
    <s v="BH2339962"/>
    <s v="10/01/2025"/>
    <s v="00002789"/>
    <m/>
    <m/>
    <n v="0"/>
    <n v="0"/>
    <n v="19506312"/>
    <s v="Bán hàng"/>
    <d v="2025-02-28T00:00:00"/>
    <s v="BC2502/0057"/>
    <n v="0"/>
    <n v="19506312"/>
    <n v="19506312"/>
    <n v="0"/>
    <s v="10/01/2025"/>
    <m/>
    <d v="2025-01-10T00:00:00"/>
    <n v="0"/>
    <m/>
    <s v=""/>
    <s v="Đã thanh toán"/>
    <d v="2025-01-10T00:00:00"/>
    <d v="2025-02-28T00:00:00"/>
    <m/>
    <m/>
    <x v="96"/>
    <x v="94"/>
  </r>
  <r>
    <x v="152"/>
    <x v="99"/>
    <s v="11/01/2025"/>
    <s v="BH2340077"/>
    <s v="11/01/2025"/>
    <s v="00003070"/>
    <m/>
    <m/>
    <n v="0"/>
    <n v="0"/>
    <n v="1127300"/>
    <s v="Bán hàng"/>
    <d v="2025-02-28T00:00:00"/>
    <s v="BC2502/0057"/>
    <n v="0"/>
    <n v="1127300"/>
    <n v="1127300"/>
    <n v="0"/>
    <s v="11/01/2025"/>
    <m/>
    <d v="2025-01-11T00:00:00"/>
    <n v="0"/>
    <m/>
    <s v=""/>
    <s v="Đã thanh toán"/>
    <d v="2025-01-11T00:00:00"/>
    <d v="2025-02-28T00:00:00"/>
    <m/>
    <m/>
    <x v="96"/>
    <x v="94"/>
  </r>
  <r>
    <x v="151"/>
    <x v="99"/>
    <s v="15/01/2025"/>
    <s v="BH2340288"/>
    <s v="15/01/2025"/>
    <s v="00003441"/>
    <m/>
    <m/>
    <n v="0"/>
    <n v="0"/>
    <n v="29728080"/>
    <s v="Bán hàng"/>
    <d v="2025-02-28T00:00:00"/>
    <s v="BC2502/0057"/>
    <n v="0"/>
    <n v="29728080"/>
    <n v="29728080"/>
    <n v="0"/>
    <s v="15/01/2025"/>
    <m/>
    <d v="2025-01-15T00:00:00"/>
    <n v="0"/>
    <m/>
    <s v=""/>
    <s v="Đã thanh toán"/>
    <d v="2025-01-15T00:00:00"/>
    <d v="2025-02-28T00:00:00"/>
    <m/>
    <m/>
    <x v="96"/>
    <x v="94"/>
  </r>
  <r>
    <x v="150"/>
    <x v="99"/>
    <s v="15/01/2025"/>
    <s v="BH2340290"/>
    <s v="15/01/2025"/>
    <s v="00003443"/>
    <m/>
    <m/>
    <n v="0"/>
    <n v="0"/>
    <n v="33857222"/>
    <s v="Bán hàng"/>
    <d v="2025-02-28T00:00:00"/>
    <s v="BC2502/0057"/>
    <n v="0"/>
    <n v="33857222"/>
    <n v="33857222"/>
    <n v="0"/>
    <s v="15/01/2025"/>
    <m/>
    <d v="2025-01-15T00:00:00"/>
    <n v="0"/>
    <m/>
    <s v=""/>
    <s v="Đã thanh toán"/>
    <d v="2025-01-15T00:00:00"/>
    <d v="2025-02-28T00:00:00"/>
    <m/>
    <m/>
    <x v="96"/>
    <x v="94"/>
  </r>
  <r>
    <x v="150"/>
    <x v="99"/>
    <s v="23/01/2025"/>
    <s v="BH2341268"/>
    <s v="23/01/2025"/>
    <s v="00006069"/>
    <m/>
    <m/>
    <n v="0"/>
    <n v="0"/>
    <n v="8995752"/>
    <s v="Bán hàng"/>
    <d v="2025-02-28T00:00:00"/>
    <s v="BC2502/0057"/>
    <n v="0"/>
    <n v="8995752"/>
    <n v="8995752"/>
    <n v="0"/>
    <s v="23/01/2025"/>
    <m/>
    <d v="2025-01-23T00:00:00"/>
    <n v="0"/>
    <m/>
    <s v=""/>
    <s v="Đã thanh toán"/>
    <d v="2025-01-23T00:00:00"/>
    <d v="2025-02-28T00:00:00"/>
    <m/>
    <m/>
    <x v="96"/>
    <x v="94"/>
  </r>
  <r>
    <x v="152"/>
    <x v="99"/>
    <s v="25/01/2025"/>
    <s v="BH2341369"/>
    <s v="25/01/2025"/>
    <s v="00006646"/>
    <m/>
    <m/>
    <n v="0"/>
    <n v="0"/>
    <n v="1300730"/>
    <s v="Bán hàng"/>
    <d v="2025-02-28T00:00:00"/>
    <s v="BC2502/0057"/>
    <n v="0"/>
    <n v="1300730"/>
    <n v="1300730"/>
    <n v="0"/>
    <s v="25/01/2025"/>
    <m/>
    <d v="2025-01-25T00:00:00"/>
    <n v="0"/>
    <m/>
    <s v=""/>
    <s v="Đã thanh toán"/>
    <d v="2025-01-25T00:00:00"/>
    <d v="2025-02-28T00:00:00"/>
    <m/>
    <m/>
    <x v="96"/>
    <x v="94"/>
  </r>
  <r>
    <x v="151"/>
    <x v="99"/>
    <s v="24/01/2025"/>
    <s v="BH2341346"/>
    <s v="24/01/2025"/>
    <s v="00006533"/>
    <m/>
    <m/>
    <n v="0"/>
    <n v="0"/>
    <n v="8671536"/>
    <s v="Bán hàng"/>
    <d v="2025-02-28T00:00:00"/>
    <s v="BC2502/0057"/>
    <n v="0"/>
    <n v="8671536"/>
    <n v="8671536"/>
    <n v="0"/>
    <s v="24/01/2025"/>
    <m/>
    <d v="2025-01-24T00:00:00"/>
    <n v="0"/>
    <m/>
    <s v=""/>
    <s v="Đã thanh toán"/>
    <d v="2025-01-24T00:00:00"/>
    <d v="2025-02-28T00:00:00"/>
    <m/>
    <m/>
    <x v="96"/>
    <x v="94"/>
  </r>
  <r>
    <x v="151"/>
    <x v="99"/>
    <s v="25/01/2025"/>
    <s v="BH2341504"/>
    <s v="25/01/2025"/>
    <s v="00006798"/>
    <m/>
    <m/>
    <n v="0"/>
    <n v="0"/>
    <n v="2167884"/>
    <s v="Bán hàng"/>
    <d v="2025-02-28T00:00:00"/>
    <s v="BC2502/0057"/>
    <n v="0"/>
    <n v="2167884"/>
    <n v="2167884"/>
    <n v="0"/>
    <s v="25/01/2025"/>
    <m/>
    <d v="2025-01-25T00:00:00"/>
    <n v="0"/>
    <m/>
    <s v=""/>
    <s v="Đã thanh toán"/>
    <d v="2025-01-25T00:00:00"/>
    <d v="2025-02-28T00:00:00"/>
    <m/>
    <m/>
    <x v="96"/>
    <x v="94"/>
  </r>
  <r>
    <x v="152"/>
    <x v="99"/>
    <s v="31/01/2025"/>
    <s v="MH002129"/>
    <s v="31/01/2025"/>
    <n v="556"/>
    <m/>
    <m/>
    <n v="0"/>
    <n v="0"/>
    <n v="5331882"/>
    <s v="Giảm công nợ"/>
    <d v="2025-02-28T00:00:00"/>
    <s v="BC2502/0057"/>
    <n v="0"/>
    <n v="-5331882"/>
    <n v="-5331882"/>
    <n v="0"/>
    <s v="31/01/2025"/>
    <m/>
    <d v="2025-01-31T00:00:00"/>
    <n v="0"/>
    <m/>
    <s v=""/>
    <s v="Đã thanh toán"/>
    <d v="2025-01-31T00:00:00"/>
    <d v="2025-02-28T00:00:00"/>
    <m/>
    <m/>
    <x v="96"/>
    <x v="94"/>
  </r>
  <r>
    <x v="152"/>
    <x v="99"/>
    <s v="31/01/2025"/>
    <s v="MH002131"/>
    <s v="31/01/2025"/>
    <n v="1046"/>
    <m/>
    <m/>
    <n v="0"/>
    <n v="0"/>
    <n v="983793"/>
    <s v="Giảm công nợ"/>
    <d v="2025-02-28T00:00:00"/>
    <s v="BC2502/0057"/>
    <n v="0"/>
    <n v="-983793"/>
    <n v="-983793"/>
    <n v="0"/>
    <s v="31/01/2025"/>
    <m/>
    <d v="2025-01-31T00:00:00"/>
    <n v="0"/>
    <m/>
    <s v=""/>
    <s v="Đã thanh toán"/>
    <d v="2025-01-31T00:00:00"/>
    <d v="2025-02-28T00:00:00"/>
    <m/>
    <m/>
    <x v="96"/>
    <x v="94"/>
  </r>
  <r>
    <x v="152"/>
    <x v="99"/>
    <s v="31/01/2025"/>
    <s v="MH002132"/>
    <s v="31/01/2025"/>
    <n v="1464"/>
    <m/>
    <m/>
    <n v="0"/>
    <n v="0"/>
    <n v="145684"/>
    <s v="Giảm công nợ"/>
    <d v="2025-02-28T00:00:00"/>
    <s v="BC2502/0057"/>
    <n v="0"/>
    <n v="-145684"/>
    <n v="-145684"/>
    <n v="0"/>
    <s v="31/01/2025"/>
    <m/>
    <d v="2025-01-31T00:00:00"/>
    <n v="0"/>
    <m/>
    <s v=""/>
    <s v="Đã thanh toán"/>
    <d v="2025-01-31T00:00:00"/>
    <d v="2025-02-28T00:00:00"/>
    <m/>
    <m/>
    <x v="96"/>
    <x v="94"/>
  </r>
  <r>
    <x v="152"/>
    <x v="99"/>
    <s v="31/01/2025"/>
    <s v="MH002130"/>
    <s v="31/01/2025"/>
    <n v="658"/>
    <m/>
    <m/>
    <n v="0"/>
    <n v="0"/>
    <n v="4106074"/>
    <s v="Giảm công nợ"/>
    <d v="2025-02-28T00:00:00"/>
    <s v="BC2502/0057"/>
    <n v="0"/>
    <n v="-4106074"/>
    <n v="-4106074"/>
    <n v="0"/>
    <s v="31/01/2025"/>
    <m/>
    <d v="2025-01-31T00:00:00"/>
    <n v="0"/>
    <m/>
    <s v=""/>
    <s v="Đã thanh toán"/>
    <d v="2025-01-31T00:00:00"/>
    <d v="2025-02-28T00:00:00"/>
    <m/>
    <m/>
    <x v="96"/>
    <x v="94"/>
  </r>
  <r>
    <x v="152"/>
    <x v="99"/>
    <s v="31/01/2025"/>
    <s v="MH002133"/>
    <s v="31/01/2025"/>
    <n v="741"/>
    <m/>
    <m/>
    <n v="0"/>
    <n v="0"/>
    <n v="455460"/>
    <s v="Giảm công nợ"/>
    <d v="2025-02-28T00:00:00"/>
    <s v="BC2502/0057"/>
    <n v="0"/>
    <n v="-455460"/>
    <n v="-455460"/>
    <n v="0"/>
    <s v="31/01/2025"/>
    <m/>
    <d v="2025-01-31T00:00:00"/>
    <n v="0"/>
    <m/>
    <s v=""/>
    <s v="Đã thanh toán"/>
    <d v="2025-01-31T00:00:00"/>
    <d v="2025-02-28T00:00:00"/>
    <m/>
    <m/>
    <x v="96"/>
    <x v="94"/>
  </r>
  <r>
    <x v="152"/>
    <x v="99"/>
    <s v="31/01/2025"/>
    <s v="MH002127"/>
    <s v="31/01/2025"/>
    <n v="723"/>
    <m/>
    <m/>
    <n v="0"/>
    <n v="0"/>
    <n v="1900961"/>
    <s v="Giảm công nợ"/>
    <d v="2025-02-28T00:00:00"/>
    <s v="BC2502/0057"/>
    <n v="0"/>
    <n v="-1900961"/>
    <n v="-1900961"/>
    <n v="0"/>
    <s v="31/01/2025"/>
    <m/>
    <d v="2025-01-31T00:00:00"/>
    <n v="0"/>
    <m/>
    <s v=""/>
    <s v="Đã thanh toán"/>
    <d v="2025-01-31T00:00:00"/>
    <d v="2025-02-28T00:00:00"/>
    <m/>
    <m/>
    <x v="96"/>
    <x v="94"/>
  </r>
  <r>
    <x v="152"/>
    <x v="99"/>
    <s v="31/01/2025"/>
    <s v="MH002128"/>
    <s v="31/01/2025"/>
    <n v="735"/>
    <m/>
    <m/>
    <n v="0"/>
    <n v="0"/>
    <n v="2468463"/>
    <s v="Giảm công nợ"/>
    <d v="2025-02-28T00:00:00"/>
    <s v="BC2502/0057"/>
    <n v="0"/>
    <n v="-2468463"/>
    <n v="-2468463"/>
    <n v="0"/>
    <s v="31/01/2025"/>
    <m/>
    <d v="2025-01-31T00:00:00"/>
    <n v="0"/>
    <m/>
    <s v=""/>
    <s v="Đã thanh toán"/>
    <d v="2025-01-31T00:00:00"/>
    <d v="2025-02-28T00:00:00"/>
    <m/>
    <m/>
    <x v="96"/>
    <x v="94"/>
  </r>
  <r>
    <x v="152"/>
    <x v="99"/>
    <s v="31/01/2025"/>
    <s v="MH002134"/>
    <s v="31/01/2025"/>
    <n v="546"/>
    <m/>
    <m/>
    <n v="0"/>
    <n v="0"/>
    <n v="67445"/>
    <s v="Giảm công nợ"/>
    <d v="2025-02-28T00:00:00"/>
    <s v="BC2502/0057"/>
    <n v="0"/>
    <n v="-67445"/>
    <n v="-67445"/>
    <n v="0"/>
    <s v="31/01/2025"/>
    <m/>
    <d v="2025-01-31T00:00:00"/>
    <n v="0"/>
    <m/>
    <s v=""/>
    <s v="Đã thanh toán"/>
    <d v="2025-01-31T00:00:00"/>
    <d v="2025-02-28T00:00:00"/>
    <m/>
    <m/>
    <x v="96"/>
    <x v="94"/>
  </r>
  <r>
    <x v="152"/>
    <x v="99"/>
    <s v="05/03/2025"/>
    <s v="BH2343671"/>
    <s v="05/03/2025"/>
    <s v="00014493"/>
    <m/>
    <m/>
    <n v="0"/>
    <n v="0"/>
    <n v="3707089"/>
    <s v="Bán hàng"/>
    <d v="2025-05-05T00:00:00"/>
    <s v="BC2505/0018"/>
    <n v="0"/>
    <n v="3707089"/>
    <n v="3707089"/>
    <n v="0"/>
    <s v="05/03/2025"/>
    <m/>
    <d v="2025-03-05T00:00:00"/>
    <n v="0"/>
    <m/>
    <s v=""/>
    <s v="Đã thanh toán"/>
    <d v="2025-03-05T00:00:00"/>
    <d v="2025-05-05T00:00:00"/>
    <m/>
    <m/>
    <x v="96"/>
    <x v="94"/>
  </r>
  <r>
    <x v="151"/>
    <x v="99"/>
    <s v="06/03/2025"/>
    <s v="BH2343759"/>
    <s v="06/03/2025"/>
    <s v="00014885"/>
    <m/>
    <m/>
    <n v="0"/>
    <n v="0"/>
    <n v="2298780"/>
    <s v="Bán hàng"/>
    <d v="2025-05-05T00:00:00"/>
    <s v="BC2505/0018"/>
    <n v="0"/>
    <n v="2298780"/>
    <n v="2298780"/>
    <n v="0"/>
    <s v="06/03/2025"/>
    <m/>
    <d v="2025-03-06T00:00:00"/>
    <n v="0"/>
    <m/>
    <s v=""/>
    <s v="Đã thanh toán"/>
    <d v="2025-03-06T00:00:00"/>
    <d v="2025-05-05T00:00:00"/>
    <m/>
    <m/>
    <x v="96"/>
    <x v="94"/>
  </r>
  <r>
    <x v="151"/>
    <x v="99"/>
    <s v="06/03/2025"/>
    <s v="BH2343758"/>
    <s v="06/03/2025"/>
    <s v="00014884"/>
    <m/>
    <m/>
    <n v="0"/>
    <n v="0"/>
    <n v="2449926"/>
    <s v="Bán hàng"/>
    <d v="2025-05-05T00:00:00"/>
    <s v="BC2505/0018"/>
    <n v="0"/>
    <n v="2449926"/>
    <n v="2449926"/>
    <n v="0"/>
    <s v="06/03/2025"/>
    <m/>
    <d v="2025-03-06T00:00:00"/>
    <n v="0"/>
    <m/>
    <s v=""/>
    <s v="Đã thanh toán"/>
    <d v="2025-03-06T00:00:00"/>
    <d v="2025-05-05T00:00:00"/>
    <m/>
    <m/>
    <x v="96"/>
    <x v="94"/>
  </r>
  <r>
    <x v="152"/>
    <x v="99"/>
    <s v="07/03/2025"/>
    <s v="BH2343863"/>
    <s v="07/03/2025"/>
    <s v="00015311"/>
    <m/>
    <m/>
    <n v="0"/>
    <n v="0"/>
    <n v="1083953"/>
    <s v="Bán hàng"/>
    <d v="2025-05-05T00:00:00"/>
    <s v="BC2505/0018"/>
    <n v="0"/>
    <n v="1083953"/>
    <n v="1083953"/>
    <n v="0"/>
    <s v="07/03/2025"/>
    <m/>
    <d v="2025-03-07T00:00:00"/>
    <n v="0"/>
    <m/>
    <s v=""/>
    <s v="Đã thanh toán"/>
    <d v="2025-03-07T00:00:00"/>
    <d v="2025-05-05T00:00:00"/>
    <m/>
    <m/>
    <x v="96"/>
    <x v="94"/>
  </r>
  <r>
    <x v="151"/>
    <x v="99"/>
    <s v="18/03/2025"/>
    <s v="BH2344688"/>
    <s v="18/03/2025"/>
    <s v="00017312"/>
    <m/>
    <m/>
    <n v="0"/>
    <n v="0"/>
    <n v="2883092"/>
    <s v="Bán hàng"/>
    <d v="2025-05-05T00:00:00"/>
    <s v="BC2505/0018"/>
    <n v="0"/>
    <n v="2883092"/>
    <n v="2883092"/>
    <n v="0"/>
    <s v="18/03/2025"/>
    <m/>
    <d v="2025-03-18T00:00:00"/>
    <n v="0"/>
    <m/>
    <s v=""/>
    <s v="Đã thanh toán"/>
    <d v="2025-03-18T00:00:00"/>
    <d v="2025-05-05T00:00:00"/>
    <m/>
    <m/>
    <x v="96"/>
    <x v="94"/>
  </r>
  <r>
    <x v="152"/>
    <x v="99"/>
    <s v="18/03/2025"/>
    <s v="BH2344693"/>
    <s v="18/03/2025"/>
    <s v="00017317"/>
    <m/>
    <m/>
    <n v="0"/>
    <n v="0"/>
    <n v="2940829"/>
    <s v="Bán hàng"/>
    <d v="2025-05-05T00:00:00"/>
    <s v="BC2505/0018"/>
    <n v="0"/>
    <n v="2940829"/>
    <n v="2940829"/>
    <n v="0"/>
    <s v="18/03/2025"/>
    <m/>
    <d v="2025-03-18T00:00:00"/>
    <n v="0"/>
    <m/>
    <s v=""/>
    <s v="Đã thanh toán"/>
    <d v="2025-03-18T00:00:00"/>
    <d v="2025-05-05T00:00:00"/>
    <m/>
    <m/>
    <x v="96"/>
    <x v="94"/>
  </r>
  <r>
    <x v="150"/>
    <x v="99"/>
    <s v="18/03/2025"/>
    <s v="BH2344695"/>
    <s v="18/03/2025"/>
    <s v="00017321"/>
    <m/>
    <m/>
    <n v="0"/>
    <n v="0"/>
    <n v="3978077"/>
    <s v="Bán hàng"/>
    <d v="2025-05-05T00:00:00"/>
    <s v="BC2505/0018"/>
    <n v="0"/>
    <n v="3978077"/>
    <n v="3978077"/>
    <n v="0"/>
    <s v="18/03/2025"/>
    <m/>
    <d v="2025-03-18T00:00:00"/>
    <n v="0"/>
    <m/>
    <s v=""/>
    <s v="Đã thanh toán"/>
    <d v="2025-03-18T00:00:00"/>
    <d v="2025-05-05T00:00:00"/>
    <m/>
    <m/>
    <x v="96"/>
    <x v="94"/>
  </r>
  <r>
    <x v="152"/>
    <x v="99"/>
    <s v="22/03/2025"/>
    <s v="BH2345197"/>
    <s v="22/03/2025"/>
    <s v="00018824"/>
    <m/>
    <m/>
    <n v="0"/>
    <n v="0"/>
    <n v="7522988"/>
    <s v="Bán hàng"/>
    <d v="2025-05-05T00:00:00"/>
    <s v="BC2505/0018"/>
    <n v="0"/>
    <n v="7522988"/>
    <n v="7522988"/>
    <n v="0"/>
    <s v="22/03/2025"/>
    <m/>
    <d v="2025-03-22T00:00:00"/>
    <n v="0"/>
    <m/>
    <s v=""/>
    <s v="Đã thanh toán"/>
    <d v="2025-03-22T00:00:00"/>
    <d v="2025-05-05T00:00:00"/>
    <m/>
    <m/>
    <x v="96"/>
    <x v="94"/>
  </r>
  <r>
    <x v="151"/>
    <x v="99"/>
    <s v="27/03/2025"/>
    <s v="BH2345531"/>
    <s v="27/03/2025"/>
    <s v="00019265"/>
    <m/>
    <m/>
    <n v="0"/>
    <n v="0"/>
    <n v="4249066"/>
    <s v="Bán hàng"/>
    <d v="2025-05-05T00:00:00"/>
    <s v="BC2505/0018"/>
    <n v="0"/>
    <n v="4249066"/>
    <n v="4249066"/>
    <n v="0"/>
    <s v="27/03/2025"/>
    <m/>
    <d v="2025-03-27T00:00:00"/>
    <n v="0"/>
    <m/>
    <s v=""/>
    <s v="Đã thanh toán"/>
    <d v="2025-03-27T00:00:00"/>
    <d v="2025-05-05T00:00:00"/>
    <m/>
    <m/>
    <x v="96"/>
    <x v="94"/>
  </r>
  <r>
    <x v="150"/>
    <x v="99"/>
    <s v="27/03/2025"/>
    <s v="BH2345537"/>
    <s v="27/03/2025"/>
    <s v="00019133"/>
    <m/>
    <m/>
    <n v="0"/>
    <n v="0"/>
    <n v="2398853"/>
    <s v="Bán hàng"/>
    <d v="2025-05-05T00:00:00"/>
    <s v="BC2505/0018"/>
    <n v="0"/>
    <n v="2398853"/>
    <n v="2398853"/>
    <n v="0"/>
    <s v="27/03/2025"/>
    <m/>
    <d v="2025-03-27T00:00:00"/>
    <n v="0"/>
    <m/>
    <s v=""/>
    <s v="Đã thanh toán"/>
    <d v="2025-03-27T00:00:00"/>
    <d v="2025-05-05T00:00:00"/>
    <m/>
    <m/>
    <x v="96"/>
    <x v="94"/>
  </r>
  <r>
    <x v="152"/>
    <x v="99"/>
    <s v="28/03/2025"/>
    <s v="BH2345591"/>
    <s v="28/03/2025"/>
    <s v="00020082"/>
    <m/>
    <m/>
    <n v="0"/>
    <n v="0"/>
    <n v="1083953"/>
    <s v="Bán hàng"/>
    <d v="2025-05-05T00:00:00"/>
    <s v="BC2505/0018"/>
    <n v="0"/>
    <n v="1083953"/>
    <n v="1083953"/>
    <n v="0"/>
    <s v="28/03/2025"/>
    <m/>
    <d v="2025-03-28T00:00:00"/>
    <n v="0"/>
    <m/>
    <s v=""/>
    <s v="Đã thanh toán"/>
    <d v="2025-03-28T00:00:00"/>
    <d v="2025-05-05T00:00:00"/>
    <m/>
    <m/>
    <x v="96"/>
    <x v="94"/>
  </r>
  <r>
    <x v="151"/>
    <x v="99"/>
    <s v="31/03/2025"/>
    <s v="MH002282"/>
    <s v="31/03/2025"/>
    <n v="2343"/>
    <m/>
    <m/>
    <n v="0"/>
    <n v="0"/>
    <n v="1067204"/>
    <s v="Giảm công nợ"/>
    <d v="2025-05-05T00:00:00"/>
    <s v="BC2505/0018"/>
    <n v="0"/>
    <n v="-1067204"/>
    <n v="-1067204"/>
    <n v="0"/>
    <s v="31/03/2025"/>
    <m/>
    <d v="2025-03-31T00:00:00"/>
    <n v="0"/>
    <m/>
    <s v=""/>
    <s v="Đã thanh toán"/>
    <d v="2025-03-31T00:00:00"/>
    <d v="2025-05-05T00:00:00"/>
    <m/>
    <m/>
    <x v="96"/>
    <x v="94"/>
  </r>
  <r>
    <x v="152"/>
    <x v="99"/>
    <s v="31/03/2025"/>
    <s v="MH002286"/>
    <s v="31/03/2025"/>
    <n v="7882"/>
    <m/>
    <m/>
    <n v="0"/>
    <n v="0"/>
    <n v="978961"/>
    <s v="Giảm công nợ"/>
    <d v="2025-05-05T00:00:00"/>
    <s v="BC2505/0018"/>
    <n v="0"/>
    <n v="-978961"/>
    <n v="-978961"/>
    <n v="0"/>
    <s v="31/03/2025"/>
    <m/>
    <d v="2025-03-31T00:00:00"/>
    <n v="0"/>
    <m/>
    <s v=""/>
    <s v="Đã thanh toán"/>
    <d v="2025-03-31T00:00:00"/>
    <d v="2025-05-05T00:00:00"/>
    <m/>
    <m/>
    <x v="96"/>
    <x v="94"/>
  </r>
  <r>
    <x v="152"/>
    <x v="99"/>
    <s v="31/03/2025"/>
    <s v="MH002287"/>
    <s v="31/03/2025"/>
    <n v="8359"/>
    <m/>
    <m/>
    <n v="0"/>
    <n v="0"/>
    <n v="147077"/>
    <s v="Giảm công nợ"/>
    <d v="2025-05-05T00:00:00"/>
    <s v="BC2505/0018"/>
    <n v="0"/>
    <n v="-147077"/>
    <n v="-147077"/>
    <n v="0"/>
    <s v="31/03/2025"/>
    <m/>
    <d v="2025-03-31T00:00:00"/>
    <n v="0"/>
    <m/>
    <s v=""/>
    <s v="Đã thanh toán"/>
    <d v="2025-03-31T00:00:00"/>
    <d v="2025-05-05T00:00:00"/>
    <m/>
    <m/>
    <x v="96"/>
    <x v="94"/>
  </r>
  <r>
    <x v="150"/>
    <x v="99"/>
    <s v="31/03/2025"/>
    <s v="MH002283"/>
    <s v="31/03/2025"/>
    <n v="3295"/>
    <m/>
    <m/>
    <n v="0"/>
    <n v="0"/>
    <n v="627751"/>
    <s v="Giảm công nợ"/>
    <d v="2025-05-05T00:00:00"/>
    <s v="BC2505/0018"/>
    <n v="0"/>
    <n v="-627751"/>
    <n v="-627751"/>
    <n v="0"/>
    <s v="31/03/2025"/>
    <m/>
    <d v="2025-03-31T00:00:00"/>
    <n v="0"/>
    <m/>
    <s v=""/>
    <s v="Đã thanh toán"/>
    <d v="2025-03-31T00:00:00"/>
    <d v="2025-05-05T00:00:00"/>
    <m/>
    <m/>
    <x v="96"/>
    <x v="94"/>
  </r>
  <r>
    <x v="152"/>
    <x v="99"/>
    <s v="31/03/2025"/>
    <s v="MH002285"/>
    <s v="31/03/2025"/>
    <n v="1488"/>
    <m/>
    <m/>
    <n v="0"/>
    <n v="0"/>
    <n v="2393636"/>
    <s v="Giảm công nợ"/>
    <d v="2025-05-05T00:00:00"/>
    <s v="BC2505/0018"/>
    <n v="0"/>
    <n v="-2393636"/>
    <n v="-2393636"/>
    <n v="0"/>
    <s v="31/03/2025"/>
    <m/>
    <d v="2025-03-31T00:00:00"/>
    <n v="0"/>
    <m/>
    <s v=""/>
    <s v="Đã thanh toán"/>
    <d v="2025-03-31T00:00:00"/>
    <d v="2025-05-05T00:00:00"/>
    <m/>
    <m/>
    <x v="96"/>
    <x v="94"/>
  </r>
  <r>
    <x v="152"/>
    <x v="99"/>
    <s v="31/03/2025"/>
    <s v="MH002281"/>
    <s v="31/03/2025"/>
    <n v="1437"/>
    <m/>
    <m/>
    <n v="0"/>
    <n v="0"/>
    <n v="177137"/>
    <s v="Giảm công nợ"/>
    <d v="2025-05-05T00:00:00"/>
    <s v="BC2505/0018"/>
    <n v="0"/>
    <n v="-177137"/>
    <n v="-177137"/>
    <n v="0"/>
    <s v="31/03/2025"/>
    <m/>
    <d v="2025-03-31T00:00:00"/>
    <n v="0"/>
    <m/>
    <s v=""/>
    <s v="Đã thanh toán"/>
    <d v="2025-03-31T00:00:00"/>
    <d v="2025-05-05T00:00:00"/>
    <m/>
    <m/>
    <x v="96"/>
    <x v="94"/>
  </r>
  <r>
    <x v="152"/>
    <x v="99"/>
    <s v="31/03/2025"/>
    <s v="MH002280"/>
    <s v="31/03/2025"/>
    <n v="1445"/>
    <m/>
    <m/>
    <n v="0"/>
    <n v="0"/>
    <n v="330024"/>
    <s v="Giảm công nợ"/>
    <d v="2025-05-05T00:00:00"/>
    <s v="BC2505/0018"/>
    <n v="0"/>
    <n v="-330024"/>
    <n v="-330024"/>
    <n v="0"/>
    <s v="31/03/2025"/>
    <m/>
    <d v="2025-03-31T00:00:00"/>
    <n v="0"/>
    <m/>
    <s v=""/>
    <s v="Đã thanh toán"/>
    <d v="2025-03-31T00:00:00"/>
    <d v="2025-05-05T00:00:00"/>
    <m/>
    <m/>
    <x v="96"/>
    <x v="94"/>
  </r>
  <r>
    <x v="152"/>
    <x v="99"/>
    <s v="31/03/2025"/>
    <s v="MH002284"/>
    <s v="31/03/2025"/>
    <n v="1147"/>
    <m/>
    <m/>
    <n v="0"/>
    <n v="0"/>
    <n v="60220"/>
    <s v="Giảm công nợ"/>
    <d v="2025-05-05T00:00:00"/>
    <s v="BC2505/0018"/>
    <n v="0"/>
    <n v="-60220"/>
    <n v="-60220"/>
    <n v="0"/>
    <s v="31/03/2025"/>
    <m/>
    <d v="2025-03-31T00:00:00"/>
    <n v="0"/>
    <m/>
    <s v=""/>
    <s v="Đã thanh toán"/>
    <d v="2025-03-31T00:00:00"/>
    <d v="2025-05-05T00:00:00"/>
    <m/>
    <m/>
    <x v="96"/>
    <x v="94"/>
  </r>
  <r>
    <x v="152"/>
    <x v="99"/>
    <s v="12/12/2024"/>
    <m/>
    <s v="12/12/2024"/>
    <s v="00070660"/>
    <m/>
    <m/>
    <n v="0"/>
    <n v="0"/>
    <n v="6677483"/>
    <s v="Tồn đầu kỳ"/>
    <d v="2025-02-03T00:00:00"/>
    <s v="BC2502/0012"/>
    <n v="6677483"/>
    <n v="0"/>
    <n v="6677483"/>
    <n v="0"/>
    <s v="12/12/2024"/>
    <m/>
    <d v="2024-12-12T00:00:00"/>
    <n v="0"/>
    <m/>
    <s v=""/>
    <s v="Đã thanh toán"/>
    <d v="2024-12-12T00:00:00"/>
    <d v="2025-02-03T00:00:00"/>
    <m/>
    <m/>
    <x v="96"/>
    <x v="94"/>
  </r>
  <r>
    <x v="152"/>
    <x v="99"/>
    <s v="12/12/2024"/>
    <m/>
    <s v="12/12/2024"/>
    <s v="00070749"/>
    <m/>
    <m/>
    <n v="0"/>
    <n v="0"/>
    <n v="3815705"/>
    <s v="Tồn đầu kỳ"/>
    <d v="2025-02-03T00:00:00"/>
    <s v="BC2502/0012"/>
    <n v="3815705"/>
    <n v="0"/>
    <n v="3815705"/>
    <n v="0"/>
    <s v="12/12/2024"/>
    <m/>
    <d v="2024-12-12T00:00:00"/>
    <n v="0"/>
    <m/>
    <s v=""/>
    <s v="Đã thanh toán"/>
    <d v="2024-12-12T00:00:00"/>
    <d v="2025-02-03T00:00:00"/>
    <m/>
    <m/>
    <x v="96"/>
    <x v="94"/>
  </r>
  <r>
    <x v="152"/>
    <x v="99"/>
    <s v="12/12/2024"/>
    <m/>
    <s v="12/12/2024"/>
    <s v="00071244"/>
    <m/>
    <m/>
    <n v="0"/>
    <n v="0"/>
    <n v="6677483"/>
    <s v="Tồn đầu kỳ"/>
    <d v="2025-02-03T00:00:00"/>
    <s v="BC2502/0012"/>
    <n v="6677483"/>
    <n v="0"/>
    <n v="6677483"/>
    <n v="0"/>
    <s v="12/12/2024"/>
    <m/>
    <d v="2024-12-12T00:00:00"/>
    <n v="0"/>
    <m/>
    <s v=""/>
    <s v="Đã thanh toán"/>
    <d v="2024-12-12T00:00:00"/>
    <d v="2025-02-03T00:00:00"/>
    <m/>
    <m/>
    <x v="96"/>
    <x v="94"/>
  </r>
  <r>
    <x v="152"/>
    <x v="99"/>
    <s v="13/12/2024"/>
    <m/>
    <s v="13/12/2024"/>
    <s v="00071307"/>
    <m/>
    <m/>
    <n v="0"/>
    <n v="0"/>
    <n v="9495403"/>
    <s v="Tồn đầu kỳ"/>
    <d v="2025-02-03T00:00:00"/>
    <s v="BC2502/0012"/>
    <n v="9495403"/>
    <n v="0"/>
    <n v="9495403"/>
    <n v="0"/>
    <s v="13/12/2024"/>
    <m/>
    <d v="2024-12-13T00:00:00"/>
    <n v="0"/>
    <m/>
    <s v=""/>
    <s v="Đã thanh toán"/>
    <d v="2024-12-13T00:00:00"/>
    <d v="2025-02-03T00:00:00"/>
    <m/>
    <m/>
    <x v="96"/>
    <x v="94"/>
  </r>
  <r>
    <x v="152"/>
    <x v="99"/>
    <s v="16/12/2024"/>
    <m/>
    <s v="16/12/2024"/>
    <s v="00071698"/>
    <m/>
    <m/>
    <n v="0"/>
    <n v="0"/>
    <n v="7164180"/>
    <s v="Tồn đầu kỳ"/>
    <d v="2025-02-03T00:00:00"/>
    <s v="BC2502/0012"/>
    <n v="7164180"/>
    <n v="0"/>
    <n v="7164180"/>
    <n v="0"/>
    <s v="16/12/2024"/>
    <m/>
    <d v="2024-12-16T00:00:00"/>
    <n v="0"/>
    <m/>
    <s v=""/>
    <s v="Đã thanh toán"/>
    <d v="2024-12-16T00:00:00"/>
    <d v="2025-02-03T00:00:00"/>
    <m/>
    <m/>
    <x v="96"/>
    <x v="94"/>
  </r>
  <r>
    <x v="152"/>
    <x v="99"/>
    <s v="17/12/2024"/>
    <m/>
    <s v="17/12/2024"/>
    <s v="00071797"/>
    <m/>
    <m/>
    <n v="0"/>
    <n v="0"/>
    <n v="13331520"/>
    <s v="Tồn đầu kỳ"/>
    <d v="2025-02-03T00:00:00"/>
    <s v="BC2502/0012"/>
    <n v="13331520"/>
    <n v="0"/>
    <n v="13331520"/>
    <n v="0"/>
    <s v="17/12/2024"/>
    <m/>
    <d v="2024-12-17T00:00:00"/>
    <n v="0"/>
    <m/>
    <s v=""/>
    <s v="Đã thanh toán"/>
    <d v="2024-12-17T00:00:00"/>
    <d v="2025-02-03T00:00:00"/>
    <m/>
    <m/>
    <x v="96"/>
    <x v="94"/>
  </r>
  <r>
    <x v="152"/>
    <x v="99"/>
    <s v="17/12/2024"/>
    <m/>
    <s v="17/12/2024"/>
    <s v="00071801"/>
    <m/>
    <m/>
    <n v="0"/>
    <n v="0"/>
    <n v="7956284"/>
    <s v="Tồn đầu kỳ"/>
    <d v="2025-02-03T00:00:00"/>
    <s v="BC2502/0012"/>
    <n v="7956284"/>
    <n v="0"/>
    <n v="7956284"/>
    <n v="0"/>
    <s v="17/12/2024"/>
    <m/>
    <d v="2024-12-17T00:00:00"/>
    <n v="0"/>
    <m/>
    <s v=""/>
    <s v="Đã thanh toán"/>
    <d v="2024-12-17T00:00:00"/>
    <d v="2025-02-03T00:00:00"/>
    <m/>
    <m/>
    <x v="96"/>
    <x v="94"/>
  </r>
  <r>
    <x v="152"/>
    <x v="99"/>
    <s v="22/12/2024"/>
    <m/>
    <s v="22/12/2024"/>
    <s v="00073216"/>
    <m/>
    <m/>
    <n v="0"/>
    <n v="0"/>
    <n v="18372906"/>
    <s v="Tồn đầu kỳ"/>
    <d v="2025-02-03T00:00:00"/>
    <s v="BC2502/0012"/>
    <n v="18372906"/>
    <n v="0"/>
    <n v="18372906"/>
    <n v="0"/>
    <s v="22/12/2024"/>
    <m/>
    <d v="2024-12-22T00:00:00"/>
    <n v="0"/>
    <m/>
    <s v=""/>
    <s v="Đã thanh toán"/>
    <d v="2024-12-22T00:00:00"/>
    <d v="2025-02-03T00:00:00"/>
    <m/>
    <m/>
    <x v="96"/>
    <x v="94"/>
  </r>
  <r>
    <x v="152"/>
    <x v="99"/>
    <s v="24/12/2024"/>
    <m/>
    <s v="24/12/2024"/>
    <s v="00073338"/>
    <m/>
    <m/>
    <n v="0"/>
    <n v="0"/>
    <n v="9798062"/>
    <s v="Tồn đầu kỳ"/>
    <d v="2025-02-03T00:00:00"/>
    <s v="BC2502/0012"/>
    <n v="9798062"/>
    <n v="0"/>
    <n v="9798062"/>
    <n v="0"/>
    <s v="24/12/2024"/>
    <m/>
    <d v="2024-12-24T00:00:00"/>
    <n v="0"/>
    <m/>
    <s v=""/>
    <s v="Đã thanh toán"/>
    <d v="2024-12-24T00:00:00"/>
    <d v="2025-02-03T00:00:00"/>
    <m/>
    <m/>
    <x v="96"/>
    <x v="94"/>
  </r>
  <r>
    <x v="152"/>
    <x v="99"/>
    <s v="24/12/2024"/>
    <m/>
    <s v="24/12/2024"/>
    <s v="00073355"/>
    <m/>
    <m/>
    <n v="0"/>
    <n v="0"/>
    <n v="1149401"/>
    <s v="Tồn đầu kỳ"/>
    <d v="2025-02-03T00:00:00"/>
    <s v="BC2502/0012"/>
    <n v="1149401"/>
    <n v="0"/>
    <n v="1149401"/>
    <n v="0"/>
    <s v="24/12/2024"/>
    <m/>
    <d v="2024-12-24T00:00:00"/>
    <n v="0"/>
    <m/>
    <s v=""/>
    <s v="Đã thanh toán"/>
    <d v="2024-12-24T00:00:00"/>
    <d v="2025-02-03T00:00:00"/>
    <m/>
    <m/>
    <x v="96"/>
    <x v="94"/>
  </r>
  <r>
    <x v="152"/>
    <x v="99"/>
    <s v="24/12/2024"/>
    <m/>
    <s v="24/12/2024"/>
    <s v="00073358"/>
    <m/>
    <m/>
    <n v="0"/>
    <n v="0"/>
    <n v="7815161"/>
    <s v="Tồn đầu kỳ"/>
    <d v="2025-02-03T00:00:00"/>
    <s v="BC2502/0012"/>
    <n v="7815161"/>
    <n v="0"/>
    <n v="7815161"/>
    <n v="0"/>
    <s v="24/12/2024"/>
    <m/>
    <d v="2024-12-24T00:00:00"/>
    <n v="0"/>
    <m/>
    <s v=""/>
    <s v="Đã thanh toán"/>
    <d v="2024-12-24T00:00:00"/>
    <d v="2025-02-03T00:00:00"/>
    <m/>
    <m/>
    <x v="96"/>
    <x v="94"/>
  </r>
  <r>
    <x v="152"/>
    <x v="99"/>
    <s v="31/12/2024"/>
    <m/>
    <s v="31/12/2024"/>
    <s v="00074990"/>
    <m/>
    <m/>
    <n v="0"/>
    <n v="0"/>
    <n v="7458199"/>
    <s v="Tồn đầu kỳ"/>
    <d v="2025-02-03T00:00:00"/>
    <s v="BC2502/0012"/>
    <n v="7458199"/>
    <n v="0"/>
    <n v="7458199"/>
    <n v="0"/>
    <s v="31/12/2024"/>
    <m/>
    <d v="2024-12-31T00:00:00"/>
    <n v="0"/>
    <m/>
    <s v=""/>
    <s v="Đã thanh toán"/>
    <d v="2024-12-31T00:00:00"/>
    <d v="2025-02-03T00:00:00"/>
    <m/>
    <m/>
    <x v="96"/>
    <x v="94"/>
  </r>
  <r>
    <x v="152"/>
    <x v="99"/>
    <s v="27/11/2024"/>
    <m/>
    <s v="27/11/2024"/>
    <n v="12332"/>
    <m/>
    <m/>
    <n v="0"/>
    <n v="0"/>
    <n v="-3124804"/>
    <s v="Tồn đầu kỳ"/>
    <d v="2025-02-03T00:00:00"/>
    <s v="BC2502/0012"/>
    <n v="-3124804"/>
    <n v="0"/>
    <n v="-3124804"/>
    <n v="0"/>
    <s v="27/11/2024"/>
    <m/>
    <d v="2024-11-27T00:00:00"/>
    <n v="0"/>
    <m/>
    <s v=""/>
    <s v="Đã thanh toán"/>
    <d v="2024-11-27T00:00:00"/>
    <d v="2025-02-03T00:00:00"/>
    <m/>
    <m/>
    <x v="96"/>
    <x v="94"/>
  </r>
  <r>
    <x v="152"/>
    <x v="99"/>
    <s v="27/11/2024"/>
    <m/>
    <s v="27/11/2024"/>
    <n v="35049"/>
    <m/>
    <m/>
    <n v="0"/>
    <n v="0"/>
    <n v="-1855697"/>
    <s v="Tồn đầu kỳ"/>
    <d v="2025-02-03T00:00:00"/>
    <s v="BC2502/0012"/>
    <n v="-1855697"/>
    <n v="0"/>
    <n v="-1855697"/>
    <n v="0"/>
    <s v="27/11/2024"/>
    <m/>
    <d v="2024-11-27T00:00:00"/>
    <n v="0"/>
    <m/>
    <s v=""/>
    <s v="Đã thanh toán"/>
    <d v="2024-11-27T00:00:00"/>
    <d v="2025-02-03T00:00:00"/>
    <m/>
    <m/>
    <x v="96"/>
    <x v="94"/>
  </r>
  <r>
    <x v="152"/>
    <x v="99"/>
    <s v="27/11/2024"/>
    <m/>
    <s v="27/11/2024"/>
    <n v="17702"/>
    <m/>
    <m/>
    <n v="0"/>
    <n v="0"/>
    <n v="-1374807"/>
    <s v="Tồn đầu kỳ"/>
    <d v="2025-02-03T00:00:00"/>
    <s v="BC2502/0012"/>
    <n v="-1374807"/>
    <n v="0"/>
    <n v="-1374807"/>
    <n v="0"/>
    <s v="27/11/2024"/>
    <m/>
    <d v="2024-11-27T00:00:00"/>
    <n v="0"/>
    <m/>
    <s v=""/>
    <s v="Đã thanh toán"/>
    <d v="2024-11-27T00:00:00"/>
    <d v="2025-02-03T00:00:00"/>
    <m/>
    <m/>
    <x v="96"/>
    <x v="94"/>
  </r>
  <r>
    <x v="152"/>
    <x v="99"/>
    <s v="27/11/2024"/>
    <m/>
    <s v="27/11/2024"/>
    <n v="10645"/>
    <m/>
    <m/>
    <n v="0"/>
    <n v="0"/>
    <n v="-3240000"/>
    <s v="Tồn đầu kỳ"/>
    <d v="2025-02-03T00:00:00"/>
    <s v="BC2502/0012"/>
    <n v="-3240000"/>
    <n v="0"/>
    <n v="-3240000"/>
    <n v="0"/>
    <s v="27/11/2024"/>
    <m/>
    <d v="2024-11-27T00:00:00"/>
    <n v="0"/>
    <m/>
    <s v=""/>
    <s v="Đã thanh toán"/>
    <d v="2024-11-27T00:00:00"/>
    <d v="2025-02-03T00:00:00"/>
    <m/>
    <m/>
    <x v="96"/>
    <x v="94"/>
  </r>
  <r>
    <x v="152"/>
    <x v="99"/>
    <s v="27/11/2024"/>
    <m/>
    <s v="27/11/2024"/>
    <n v="29977"/>
    <m/>
    <m/>
    <n v="0"/>
    <n v="0"/>
    <n v="-3240000"/>
    <s v="Tồn đầu kỳ"/>
    <d v="2025-02-03T00:00:00"/>
    <s v="BC2502/0012"/>
    <n v="-3240000"/>
    <n v="0"/>
    <n v="-3240000"/>
    <n v="0"/>
    <s v="27/11/2024"/>
    <m/>
    <d v="2024-11-27T00:00:00"/>
    <n v="0"/>
    <m/>
    <s v=""/>
    <s v="Đã thanh toán"/>
    <d v="2024-11-27T00:00:00"/>
    <d v="2025-02-03T00:00:00"/>
    <m/>
    <m/>
    <x v="96"/>
    <x v="94"/>
  </r>
  <r>
    <x v="152"/>
    <x v="99"/>
    <s v="27/11/2024"/>
    <m/>
    <s v="27/11/2024"/>
    <n v="30012"/>
    <m/>
    <m/>
    <n v="0"/>
    <n v="0"/>
    <n v="-1620000"/>
    <s v="Tồn đầu kỳ"/>
    <d v="2025-02-03T00:00:00"/>
    <s v="BC2502/0012"/>
    <n v="-1620000"/>
    <n v="0"/>
    <n v="-1620000"/>
    <n v="0"/>
    <s v="27/11/2024"/>
    <m/>
    <d v="2024-11-27T00:00:00"/>
    <n v="0"/>
    <m/>
    <s v=""/>
    <s v="Đã thanh toán"/>
    <d v="2024-11-27T00:00:00"/>
    <d v="2025-02-03T00:00:00"/>
    <m/>
    <m/>
    <x v="96"/>
    <x v="94"/>
  </r>
  <r>
    <x v="152"/>
    <x v="99"/>
    <s v="27/11/2024"/>
    <m/>
    <s v="27/11/2024"/>
    <n v="30039"/>
    <m/>
    <m/>
    <n v="0"/>
    <n v="0"/>
    <n v="-3240000"/>
    <s v="Tồn đầu kỳ"/>
    <d v="2025-02-03T00:00:00"/>
    <s v="BC2502/0012"/>
    <n v="-3240000"/>
    <n v="0"/>
    <n v="-3240000"/>
    <n v="0"/>
    <s v="27/11/2024"/>
    <m/>
    <d v="2024-11-27T00:00:00"/>
    <n v="0"/>
    <m/>
    <s v=""/>
    <s v="Đã thanh toán"/>
    <d v="2024-11-27T00:00:00"/>
    <d v="2025-02-03T00:00:00"/>
    <m/>
    <m/>
    <x v="96"/>
    <x v="94"/>
  </r>
  <r>
    <x v="152"/>
    <x v="99"/>
    <s v="27/11/2024"/>
    <m/>
    <s v="27/11/2024"/>
    <n v="15304"/>
    <m/>
    <m/>
    <n v="0"/>
    <n v="0"/>
    <n v="-3240000"/>
    <s v="Tồn đầu kỳ"/>
    <d v="2025-02-03T00:00:00"/>
    <s v="BC2502/0012"/>
    <n v="-3240000"/>
    <n v="0"/>
    <n v="-3240000"/>
    <n v="0"/>
    <s v="27/11/2024"/>
    <m/>
    <d v="2024-11-27T00:00:00"/>
    <n v="0"/>
    <m/>
    <s v=""/>
    <s v="Đã thanh toán"/>
    <d v="2024-11-27T00:00:00"/>
    <d v="2025-02-03T00:00:00"/>
    <m/>
    <m/>
    <x v="96"/>
    <x v="94"/>
  </r>
  <r>
    <x v="152"/>
    <x v="99"/>
    <s v="27/11/2024"/>
    <m/>
    <s v="27/11/2024"/>
    <n v="15339"/>
    <m/>
    <m/>
    <n v="0"/>
    <n v="0"/>
    <n v="-1620000"/>
    <s v="Tồn đầu kỳ"/>
    <d v="2025-02-03T00:00:00"/>
    <s v="BC2502/0012"/>
    <n v="-1620000"/>
    <n v="0"/>
    <n v="-1620000"/>
    <n v="0"/>
    <s v="27/11/2024"/>
    <m/>
    <d v="2024-11-27T00:00:00"/>
    <n v="0"/>
    <m/>
    <s v=""/>
    <s v="Đã thanh toán"/>
    <d v="2024-11-27T00:00:00"/>
    <d v="2025-02-03T00:00:00"/>
    <m/>
    <m/>
    <x v="96"/>
    <x v="94"/>
  </r>
  <r>
    <x v="152"/>
    <x v="99"/>
    <s v="27/11/2024"/>
    <m/>
    <s v="27/11/2024"/>
    <n v="237"/>
    <m/>
    <m/>
    <n v="0"/>
    <n v="0"/>
    <n v="-1078335"/>
    <s v="Tồn đầu kỳ"/>
    <d v="2025-02-03T00:00:00"/>
    <s v="BC2502/0012"/>
    <n v="-1078335"/>
    <n v="0"/>
    <n v="-1078335"/>
    <n v="0"/>
    <s v="27/11/2024"/>
    <m/>
    <d v="2024-11-27T00:00:00"/>
    <n v="0"/>
    <m/>
    <s v=""/>
    <s v="Đã thanh toán"/>
    <d v="2024-11-27T00:00:00"/>
    <d v="2025-02-03T00:00:00"/>
    <m/>
    <m/>
    <x v="96"/>
    <x v="94"/>
  </r>
  <r>
    <x v="152"/>
    <x v="99"/>
    <s v="27/11/2024"/>
    <m/>
    <s v="27/11/2024"/>
    <n v="231"/>
    <m/>
    <m/>
    <n v="0"/>
    <n v="0"/>
    <n v="-2798891"/>
    <s v="Tồn đầu kỳ"/>
    <d v="2025-02-03T00:00:00"/>
    <s v="BC2502/0012"/>
    <n v="-2798891"/>
    <n v="0"/>
    <n v="-2798891"/>
    <n v="0"/>
    <s v="27/11/2024"/>
    <m/>
    <d v="2024-11-27T00:00:00"/>
    <n v="0"/>
    <m/>
    <s v=""/>
    <s v="Đã thanh toán"/>
    <d v="2024-11-27T00:00:00"/>
    <d v="2025-02-03T00:00:00"/>
    <m/>
    <m/>
    <x v="96"/>
    <x v="94"/>
  </r>
  <r>
    <x v="152"/>
    <x v="99"/>
    <s v="27/11/2024"/>
    <m/>
    <s v="27/11/2024"/>
    <n v="243"/>
    <m/>
    <m/>
    <n v="0"/>
    <n v="0"/>
    <n v="-1815804"/>
    <s v="Tồn đầu kỳ"/>
    <d v="2025-02-03T00:00:00"/>
    <s v="BC2502/0012"/>
    <n v="-1815804"/>
    <n v="0"/>
    <n v="-1815804"/>
    <n v="0"/>
    <s v="27/11/2024"/>
    <m/>
    <d v="2024-11-27T00:00:00"/>
    <n v="0"/>
    <m/>
    <s v=""/>
    <s v="Đã thanh toán"/>
    <d v="2024-11-27T00:00:00"/>
    <d v="2025-02-03T00:00:00"/>
    <m/>
    <m/>
    <x v="96"/>
    <x v="94"/>
  </r>
  <r>
    <x v="151"/>
    <x v="99"/>
    <s v="05/02/2025"/>
    <s v="BH2341718"/>
    <s v="05/02/2025"/>
    <s v="00007095"/>
    <m/>
    <m/>
    <n v="0"/>
    <n v="0"/>
    <n v="5102071"/>
    <s v="Bán hàng"/>
    <d v="2025-03-31T00:00:00"/>
    <s v="BC2503/0049"/>
    <n v="0"/>
    <n v="5102071"/>
    <n v="5102071"/>
    <n v="0"/>
    <s v="05/02/2025"/>
    <m/>
    <d v="2025-02-05T00:00:00"/>
    <n v="0"/>
    <m/>
    <s v=""/>
    <s v="Đã thanh toán"/>
    <d v="2025-02-05T00:00:00"/>
    <d v="2025-03-31T00:00:00"/>
    <m/>
    <m/>
    <x v="96"/>
    <x v="94"/>
  </r>
  <r>
    <x v="152"/>
    <x v="99"/>
    <s v="08/02/2025"/>
    <s v="BH2341994"/>
    <s v="08/02/2025"/>
    <s v="00008661"/>
    <m/>
    <m/>
    <n v="0"/>
    <n v="0"/>
    <n v="6214752"/>
    <s v="Bán hàng"/>
    <d v="2025-03-31T00:00:00"/>
    <s v="BC2503/0049"/>
    <n v="0"/>
    <n v="6214752"/>
    <n v="6214752"/>
    <n v="0"/>
    <s v="08/02/2025"/>
    <m/>
    <d v="2025-02-08T00:00:00"/>
    <n v="0"/>
    <m/>
    <s v=""/>
    <s v="Đã thanh toán"/>
    <d v="2025-02-08T00:00:00"/>
    <d v="2025-03-31T00:00:00"/>
    <m/>
    <m/>
    <x v="96"/>
    <x v="94"/>
  </r>
  <r>
    <x v="151"/>
    <x v="99"/>
    <s v="13/02/2025"/>
    <s v="BH2342288"/>
    <s v="13/02/2025"/>
    <s v="00009691"/>
    <m/>
    <m/>
    <n v="0"/>
    <n v="0"/>
    <n v="10361671"/>
    <s v="Bán hàng"/>
    <d v="2025-03-31T00:00:00"/>
    <s v="BC2503/0049"/>
    <n v="0"/>
    <n v="10361671"/>
    <n v="10361671"/>
    <n v="0"/>
    <s v="13/02/2025"/>
    <m/>
    <d v="2025-02-13T00:00:00"/>
    <n v="0"/>
    <m/>
    <s v=""/>
    <s v="Đã thanh toán"/>
    <d v="2025-02-13T00:00:00"/>
    <d v="2025-03-31T00:00:00"/>
    <m/>
    <m/>
    <x v="96"/>
    <x v="94"/>
  </r>
  <r>
    <x v="150"/>
    <x v="99"/>
    <s v="14/02/2025"/>
    <s v="BH2342300"/>
    <s v="14/02/2025"/>
    <s v="00010236"/>
    <m/>
    <m/>
    <n v="0"/>
    <n v="0"/>
    <n v="3211817"/>
    <s v="Bán hàng"/>
    <d v="2025-03-31T00:00:00"/>
    <s v="BC2503/0049"/>
    <n v="0"/>
    <n v="3211817"/>
    <n v="3211817"/>
    <n v="0"/>
    <s v="14/02/2025"/>
    <m/>
    <d v="2025-02-14T00:00:00"/>
    <n v="0"/>
    <m/>
    <s v=""/>
    <s v="Đã thanh toán"/>
    <d v="2025-02-14T00:00:00"/>
    <d v="2025-03-31T00:00:00"/>
    <m/>
    <m/>
    <x v="96"/>
    <x v="94"/>
  </r>
  <r>
    <x v="152"/>
    <x v="99"/>
    <s v="15/02/2025"/>
    <s v="BH2342375"/>
    <s v="15/02/2025"/>
    <s v="00010507"/>
    <m/>
    <m/>
    <n v="0"/>
    <n v="0"/>
    <n v="1083953"/>
    <s v="Bán hàng"/>
    <d v="2025-03-31T00:00:00"/>
    <s v="BC2503/0049"/>
    <n v="0"/>
    <n v="1083953"/>
    <n v="1083953"/>
    <n v="0"/>
    <s v="15/02/2025"/>
    <m/>
    <d v="2025-02-15T00:00:00"/>
    <n v="0"/>
    <m/>
    <s v=""/>
    <s v="Đã thanh toán"/>
    <d v="2025-02-15T00:00:00"/>
    <d v="2025-03-31T00:00:00"/>
    <m/>
    <m/>
    <x v="96"/>
    <x v="94"/>
  </r>
  <r>
    <x v="152"/>
    <x v="99"/>
    <s v="20/02/2025"/>
    <s v="BH2342871"/>
    <s v="20/02/2025"/>
    <s v="00011165"/>
    <m/>
    <m/>
    <n v="0"/>
    <n v="0"/>
    <n v="6214752"/>
    <s v="Bán hàng"/>
    <d v="2025-03-31T00:00:00"/>
    <s v="BC2503/0049"/>
    <n v="0"/>
    <n v="6214752"/>
    <n v="6214752"/>
    <n v="0"/>
    <s v="20/02/2025"/>
    <m/>
    <d v="2025-02-20T00:00:00"/>
    <n v="0"/>
    <m/>
    <s v=""/>
    <s v="Đã thanh toán"/>
    <d v="2025-02-20T00:00:00"/>
    <d v="2025-03-31T00:00:00"/>
    <m/>
    <m/>
    <x v="96"/>
    <x v="94"/>
  </r>
  <r>
    <x v="151"/>
    <x v="99"/>
    <s v="21/02/2025"/>
    <s v="BH2342983"/>
    <s v="21/02/2025"/>
    <s v="00012312"/>
    <m/>
    <m/>
    <n v="0"/>
    <n v="0"/>
    <n v="2167906"/>
    <s v="Bán hàng"/>
    <d v="2025-03-31T00:00:00"/>
    <s v="BC2503/0049"/>
    <n v="0"/>
    <n v="2167906"/>
    <n v="2167906"/>
    <n v="0"/>
    <s v="21/02/2025"/>
    <m/>
    <d v="2025-02-21T00:00:00"/>
    <n v="0"/>
    <m/>
    <s v=""/>
    <s v="Đã thanh toán"/>
    <d v="2025-02-21T00:00:00"/>
    <d v="2025-03-31T00:00:00"/>
    <m/>
    <m/>
    <x v="96"/>
    <x v="94"/>
  </r>
  <r>
    <x v="150"/>
    <x v="99"/>
    <s v="27/02/2025"/>
    <s v="BH2343328"/>
    <s v="27/02/2025"/>
    <s v="00012790"/>
    <m/>
    <m/>
    <n v="0"/>
    <n v="0"/>
    <n v="6423635"/>
    <s v="Bán hàng"/>
    <d v="2025-03-31T00:00:00"/>
    <s v="BC2503/0049"/>
    <n v="0"/>
    <n v="6423635"/>
    <n v="6423635"/>
    <n v="0"/>
    <s v="27/02/2025"/>
    <m/>
    <d v="2025-02-27T00:00:00"/>
    <n v="0"/>
    <m/>
    <s v=""/>
    <s v="Đã thanh toán"/>
    <d v="2025-02-27T00:00:00"/>
    <d v="2025-03-31T00:00:00"/>
    <m/>
    <m/>
    <x v="96"/>
    <x v="94"/>
  </r>
  <r>
    <x v="152"/>
    <x v="99"/>
    <s v="24/02/2025"/>
    <s v="HBTL25010514"/>
    <s v="24/02/2025"/>
    <n v="630"/>
    <m/>
    <m/>
    <n v="0"/>
    <n v="0"/>
    <n v="2554697"/>
    <s v="Giảm công nợ"/>
    <d v="2025-03-31T00:00:00"/>
    <s v="BC2503/0049"/>
    <n v="0"/>
    <n v="-2554697"/>
    <n v="-2554697"/>
    <n v="0"/>
    <s v="24/02/2025"/>
    <m/>
    <d v="2025-02-24T00:00:00"/>
    <n v="0"/>
    <m/>
    <s v=""/>
    <s v="Đã thanh toán"/>
    <d v="2025-02-24T00:00:00"/>
    <d v="2025-03-31T00:00:00"/>
    <m/>
    <m/>
    <x v="96"/>
    <x v="94"/>
  </r>
  <r>
    <x v="152"/>
    <x v="99"/>
    <s v="28/02/2025"/>
    <s v="MH002208"/>
    <s v="28/02/2025"/>
    <n v="1403"/>
    <m/>
    <m/>
    <n v="0"/>
    <n v="0"/>
    <n v="1057899"/>
    <s v="Giảm công nợ"/>
    <d v="2025-03-31T00:00:00"/>
    <s v="BC2503/0049"/>
    <n v="0"/>
    <n v="-1057899"/>
    <n v="-1057899"/>
    <n v="0"/>
    <s v="28/02/2025"/>
    <m/>
    <d v="2025-02-28T00:00:00"/>
    <n v="0"/>
    <m/>
    <s v=""/>
    <s v="Đã thanh toán"/>
    <d v="2025-02-28T00:00:00"/>
    <d v="2025-03-31T00:00:00"/>
    <m/>
    <m/>
    <x v="96"/>
    <x v="94"/>
  </r>
  <r>
    <x v="152"/>
    <x v="99"/>
    <s v="28/02/2025"/>
    <s v="MH002210"/>
    <s v="28/02/2025"/>
    <n v="4391"/>
    <m/>
    <m/>
    <n v="0"/>
    <n v="0"/>
    <n v="745771"/>
    <s v="Giảm công nợ"/>
    <d v="2025-03-31T00:00:00"/>
    <s v="BC2503/0049"/>
    <n v="0"/>
    <n v="-745771"/>
    <n v="-745771"/>
    <n v="0"/>
    <s v="28/02/2025"/>
    <m/>
    <d v="2025-02-28T00:00:00"/>
    <n v="0"/>
    <m/>
    <s v=""/>
    <s v="Đã thanh toán"/>
    <d v="2025-02-28T00:00:00"/>
    <d v="2025-03-31T00:00:00"/>
    <m/>
    <m/>
    <x v="96"/>
    <x v="94"/>
  </r>
  <r>
    <x v="152"/>
    <x v="99"/>
    <s v="28/02/2025"/>
    <s v="MH002209"/>
    <s v="28/02/2025"/>
    <n v="4780"/>
    <m/>
    <m/>
    <n v="0"/>
    <n v="0"/>
    <n v="65037"/>
    <s v="Giảm công nợ"/>
    <d v="2025-03-31T00:00:00"/>
    <s v="BC2503/0049"/>
    <n v="0"/>
    <n v="-65037"/>
    <n v="-65037"/>
    <n v="0"/>
    <s v="28/02/2025"/>
    <m/>
    <d v="2025-02-28T00:00:00"/>
    <n v="0"/>
    <m/>
    <s v=""/>
    <s v="Đã thanh toán"/>
    <d v="2025-02-28T00:00:00"/>
    <d v="2025-03-31T00:00:00"/>
    <m/>
    <m/>
    <x v="96"/>
    <x v="94"/>
  </r>
  <r>
    <x v="152"/>
    <x v="99"/>
    <s v="28/02/2025"/>
    <s v="MH002207"/>
    <s v="28/02/2025"/>
    <n v="1924"/>
    <m/>
    <m/>
    <n v="0"/>
    <n v="0"/>
    <n v="424847"/>
    <s v="Giảm công nợ"/>
    <d v="2025-03-31T00:00:00"/>
    <s v="BC2503/0049"/>
    <n v="0"/>
    <n v="-424847"/>
    <n v="-424847"/>
    <n v="0"/>
    <s v="28/02/2025"/>
    <m/>
    <d v="2025-02-28T00:00:00"/>
    <n v="0"/>
    <m/>
    <s v=""/>
    <s v="Đã thanh toán"/>
    <d v="2025-02-28T00:00:00"/>
    <d v="2025-03-31T00:00:00"/>
    <m/>
    <m/>
    <x v="96"/>
    <x v="94"/>
  </r>
  <r>
    <x v="152"/>
    <x v="99"/>
    <s v="28/02/2025"/>
    <s v="MH002212"/>
    <s v="28/02/2025"/>
    <n v="1101"/>
    <m/>
    <m/>
    <n v="0"/>
    <n v="0"/>
    <n v="345264"/>
    <s v="Giảm công nợ"/>
    <d v="2025-03-31T00:00:00"/>
    <s v="BC2503/0049"/>
    <n v="0"/>
    <n v="-345264"/>
    <n v="-345264"/>
    <n v="0"/>
    <s v="28/02/2025"/>
    <m/>
    <d v="2025-02-28T00:00:00"/>
    <n v="0"/>
    <m/>
    <s v=""/>
    <s v="Đã thanh toán"/>
    <d v="2025-02-28T00:00:00"/>
    <d v="2025-03-31T00:00:00"/>
    <m/>
    <m/>
    <x v="96"/>
    <x v="94"/>
  </r>
  <r>
    <x v="152"/>
    <x v="99"/>
    <s v="28/02/2025"/>
    <s v="MH002213"/>
    <s v="28/02/2025"/>
    <n v="1075"/>
    <m/>
    <m/>
    <n v="0"/>
    <n v="0"/>
    <n v="196688"/>
    <s v="Giảm công nợ"/>
    <d v="2025-03-31T00:00:00"/>
    <s v="BC2503/0049"/>
    <n v="0"/>
    <n v="-196688"/>
    <n v="-196688"/>
    <n v="0"/>
    <s v="28/02/2025"/>
    <m/>
    <d v="2025-02-28T00:00:00"/>
    <n v="0"/>
    <m/>
    <s v=""/>
    <s v="Đã thanh toán"/>
    <d v="2025-02-28T00:00:00"/>
    <d v="2025-03-31T00:00:00"/>
    <m/>
    <m/>
    <x v="96"/>
    <x v="94"/>
  </r>
  <r>
    <x v="152"/>
    <x v="99"/>
    <s v="28/02/2025"/>
    <s v="MH002214"/>
    <s v="28/02/2025"/>
    <n v="1092"/>
    <m/>
    <m/>
    <n v="0"/>
    <n v="0"/>
    <n v="489768"/>
    <s v="Giảm công nợ"/>
    <d v="2025-03-31T00:00:00"/>
    <s v="BC2503/0049"/>
    <n v="0"/>
    <n v="-489768"/>
    <n v="-489768"/>
    <n v="0"/>
    <s v="28/02/2025"/>
    <m/>
    <d v="2025-02-28T00:00:00"/>
    <n v="0"/>
    <m/>
    <s v=""/>
    <s v="Đã thanh toán"/>
    <d v="2025-02-28T00:00:00"/>
    <d v="2025-03-31T00:00:00"/>
    <m/>
    <m/>
    <x v="96"/>
    <x v="94"/>
  </r>
  <r>
    <x v="152"/>
    <x v="99"/>
    <s v="28/02/2025"/>
    <s v="MH002211"/>
    <s v="28/02/2025"/>
    <n v="844"/>
    <m/>
    <m/>
    <n v="0"/>
    <n v="0"/>
    <n v="30110"/>
    <s v="Giảm công nợ"/>
    <d v="2025-03-31T00:00:00"/>
    <s v="BC2503/0049"/>
    <n v="0"/>
    <n v="-30110"/>
    <n v="-30110"/>
    <n v="0"/>
    <s v="28/02/2025"/>
    <m/>
    <d v="2025-02-28T00:00:00"/>
    <n v="0"/>
    <m/>
    <s v=""/>
    <s v="Đã thanh toán"/>
    <d v="2025-02-28T00:00:00"/>
    <d v="2025-03-31T00:00:00"/>
    <m/>
    <m/>
    <x v="96"/>
    <x v="94"/>
  </r>
  <r>
    <x v="151"/>
    <x v="99"/>
    <s v="01/04/2025"/>
    <s v="BH2345818"/>
    <s v="01/04/2025"/>
    <s v="00020623"/>
    <m/>
    <m/>
    <n v="0"/>
    <n v="0"/>
    <n v="2709882"/>
    <s v="Bán hàng"/>
    <d v="2025-06-02T00:00:00"/>
    <s v="BC2506/0001"/>
    <n v="0"/>
    <n v="2709882"/>
    <n v="2709882"/>
    <n v="0"/>
    <s v="01/04/2025"/>
    <m/>
    <d v="2025-04-01T00:00:00"/>
    <n v="0"/>
    <m/>
    <s v=""/>
    <s v="Đã thanh toán"/>
    <d v="2025-04-01T00:00:00"/>
    <d v="2025-06-02T00:00:00"/>
    <m/>
    <m/>
    <x v="96"/>
    <x v="94"/>
  </r>
  <r>
    <x v="152"/>
    <x v="99"/>
    <s v="05/04/2025"/>
    <s v="BH2346053"/>
    <s v="05/04/2025"/>
    <s v="00021963"/>
    <m/>
    <m/>
    <n v="0"/>
    <n v="0"/>
    <n v="4249066"/>
    <s v="Bán hàng"/>
    <d v="2025-06-02T00:00:00"/>
    <s v="BC2506/0001"/>
    <n v="0"/>
    <n v="4249066"/>
    <n v="4249066"/>
    <n v="0"/>
    <s v="05/04/2025"/>
    <m/>
    <d v="2025-04-05T00:00:00"/>
    <n v="0"/>
    <m/>
    <s v=""/>
    <s v="Đã thanh toán"/>
    <d v="2025-04-05T00:00:00"/>
    <d v="2025-06-02T00:00:00"/>
    <m/>
    <m/>
    <x v="96"/>
    <x v="94"/>
  </r>
  <r>
    <x v="150"/>
    <x v="99"/>
    <s v="08/04/2025"/>
    <s v="BH2346110"/>
    <s v="08/04/2025"/>
    <s v="00022020"/>
    <m/>
    <m/>
    <n v="0"/>
    <n v="0"/>
    <n v="2612104"/>
    <s v="Bán hàng"/>
    <d v="2025-06-02T00:00:00"/>
    <s v="BC2506/0001"/>
    <n v="0"/>
    <n v="2612104"/>
    <n v="2612104"/>
    <n v="0"/>
    <s v="08/04/2025"/>
    <m/>
    <d v="2025-04-08T00:00:00"/>
    <n v="0"/>
    <m/>
    <s v=""/>
    <s v="Đã thanh toán"/>
    <d v="2025-04-08T00:00:00"/>
    <d v="2025-06-02T00:00:00"/>
    <m/>
    <m/>
    <x v="96"/>
    <x v="94"/>
  </r>
  <r>
    <x v="151"/>
    <x v="99"/>
    <s v="16/04/2025"/>
    <s v="BH2346663"/>
    <s v="16/04/2025"/>
    <s v="00023768"/>
    <m/>
    <m/>
    <n v="0"/>
    <n v="0"/>
    <n v="1625929"/>
    <s v="Bán hàng"/>
    <d v="2025-06-02T00:00:00"/>
    <s v="BC2506/0001"/>
    <n v="0"/>
    <n v="1625929"/>
    <n v="1625929"/>
    <n v="0"/>
    <s v="16/04/2025"/>
    <m/>
    <d v="2025-04-16T00:00:00"/>
    <n v="0"/>
    <m/>
    <s v=""/>
    <s v="Đã thanh toán"/>
    <d v="2025-04-16T00:00:00"/>
    <d v="2025-06-02T00:00:00"/>
    <m/>
    <m/>
    <x v="96"/>
    <x v="94"/>
  </r>
  <r>
    <x v="150"/>
    <x v="99"/>
    <s v="17/04/2025"/>
    <s v="BH2346783"/>
    <s v="17/04/2025"/>
    <s v="00024104"/>
    <m/>
    <m/>
    <n v="0"/>
    <n v="0"/>
    <n v="1253831"/>
    <s v="Bán hàng"/>
    <d v="2025-06-02T00:00:00"/>
    <s v="BC2506/0001"/>
    <n v="0"/>
    <n v="1253831"/>
    <n v="1253831"/>
    <n v="0"/>
    <s v="17/04/2025"/>
    <m/>
    <d v="2025-04-17T00:00:00"/>
    <n v="0"/>
    <m/>
    <s v=""/>
    <s v="Đã thanh toán"/>
    <d v="2025-04-17T00:00:00"/>
    <d v="2025-06-02T00:00:00"/>
    <m/>
    <m/>
    <x v="96"/>
    <x v="94"/>
  </r>
  <r>
    <x v="151"/>
    <x v="99"/>
    <s v="19/04/2025"/>
    <s v="BH2347000"/>
    <s v="19/04/2025"/>
    <s v="00024990"/>
    <m/>
    <m/>
    <n v="0"/>
    <n v="0"/>
    <n v="2075717"/>
    <s v="Bán hàng"/>
    <d v="2025-06-02T00:00:00"/>
    <s v="BC2506/0001"/>
    <n v="0"/>
    <n v="2075717"/>
    <n v="2075717"/>
    <n v="0"/>
    <s v="19/04/2025"/>
    <m/>
    <d v="2025-04-19T00:00:00"/>
    <n v="0"/>
    <m/>
    <s v=""/>
    <s v="Đã thanh toán"/>
    <d v="2025-04-19T00:00:00"/>
    <d v="2025-06-02T00:00:00"/>
    <m/>
    <m/>
    <x v="96"/>
    <x v="94"/>
  </r>
  <r>
    <x v="152"/>
    <x v="99"/>
    <s v="22/04/2025"/>
    <s v="BH2347297"/>
    <s v="22/04/2025"/>
    <s v="00025205"/>
    <m/>
    <m/>
    <n v="0"/>
    <n v="0"/>
    <n v="1083953"/>
    <s v="Bán hàng"/>
    <d v="2025-06-02T00:00:00"/>
    <s v="BC2506/0001"/>
    <n v="0"/>
    <n v="1083953"/>
    <n v="1083953"/>
    <n v="0"/>
    <s v="22/04/2025"/>
    <m/>
    <d v="2025-04-22T00:00:00"/>
    <n v="0"/>
    <m/>
    <s v=""/>
    <s v="Đã thanh toán"/>
    <d v="2025-04-22T00:00:00"/>
    <d v="2025-06-02T00:00:00"/>
    <m/>
    <m/>
    <x v="96"/>
    <x v="94"/>
  </r>
  <r>
    <x v="151"/>
    <x v="99"/>
    <s v="23/04/2025"/>
    <s v="BH2347362"/>
    <s v="23/04/2025"/>
    <s v="00025311"/>
    <m/>
    <m/>
    <n v="0"/>
    <n v="0"/>
    <n v="10462835"/>
    <s v="Bán hàng"/>
    <d v="2025-06-02T00:00:00"/>
    <s v="BC2506/0001"/>
    <n v="0"/>
    <n v="10462835"/>
    <n v="10462835"/>
    <n v="0"/>
    <s v="23/04/2025"/>
    <m/>
    <d v="2025-04-23T00:00:00"/>
    <n v="0"/>
    <m/>
    <s v=""/>
    <s v="Đã thanh toán"/>
    <d v="2025-04-23T00:00:00"/>
    <d v="2025-06-02T00:00:00"/>
    <m/>
    <m/>
    <x v="96"/>
    <x v="94"/>
  </r>
  <r>
    <x v="152"/>
    <x v="99"/>
    <s v="22/04/2025"/>
    <s v="BH2347298"/>
    <s v="22/04/2025"/>
    <s v="00025206"/>
    <m/>
    <m/>
    <n v="0"/>
    <n v="0"/>
    <n v="1983528"/>
    <s v="Bán hàng"/>
    <d v="2025-06-02T00:00:00"/>
    <s v="BC2506/0001"/>
    <n v="0"/>
    <n v="1983528"/>
    <n v="1983528"/>
    <n v="0"/>
    <s v="22/04/2025"/>
    <m/>
    <d v="2025-04-22T00:00:00"/>
    <n v="0"/>
    <m/>
    <s v=""/>
    <s v="Đã thanh toán"/>
    <d v="2025-04-22T00:00:00"/>
    <d v="2025-06-02T00:00:00"/>
    <m/>
    <m/>
    <x v="96"/>
    <x v="94"/>
  </r>
  <r>
    <x v="152"/>
    <x v="99"/>
    <s v="23/04/2025"/>
    <s v="BH2347394"/>
    <s v="23/04/2025"/>
    <s v="00025356"/>
    <m/>
    <m/>
    <n v="0"/>
    <n v="0"/>
    <n v="6868892"/>
    <s v="Bán hàng"/>
    <d v="2025-06-02T00:00:00"/>
    <s v="BC2506/0001"/>
    <n v="0"/>
    <n v="6868892"/>
    <n v="6868892"/>
    <n v="0"/>
    <s v="23/04/2025"/>
    <m/>
    <d v="2025-04-23T00:00:00"/>
    <n v="0"/>
    <m/>
    <s v=""/>
    <s v="Đã thanh toán"/>
    <d v="2025-04-23T00:00:00"/>
    <d v="2025-06-02T00:00:00"/>
    <m/>
    <m/>
    <x v="96"/>
    <x v="94"/>
  </r>
  <r>
    <x v="152"/>
    <x v="99"/>
    <s v="23/04/2025"/>
    <s v="BH2347395"/>
    <s v="23/04/2025"/>
    <s v="00025357"/>
    <m/>
    <m/>
    <n v="0"/>
    <n v="0"/>
    <n v="3378375"/>
    <s v="Bán hàng"/>
    <d v="2025-06-02T00:00:00"/>
    <s v="BC2506/0001"/>
    <n v="0"/>
    <n v="3378375"/>
    <n v="3378375"/>
    <n v="0"/>
    <s v="23/04/2025"/>
    <m/>
    <d v="2025-04-23T00:00:00"/>
    <n v="0"/>
    <m/>
    <s v=""/>
    <s v="Đã thanh toán"/>
    <d v="2025-04-23T00:00:00"/>
    <d v="2025-06-02T00:00:00"/>
    <m/>
    <m/>
    <x v="96"/>
    <x v="94"/>
  </r>
  <r>
    <x v="150"/>
    <x v="99"/>
    <s v="24/04/2025"/>
    <s v="BH2347459"/>
    <s v="24/04/2025"/>
    <s v="00025462"/>
    <m/>
    <m/>
    <n v="0"/>
    <n v="0"/>
    <n v="3630681"/>
    <s v="Bán hàng"/>
    <d v="2025-06-02T00:00:00"/>
    <s v="BC2506/0001"/>
    <n v="0"/>
    <n v="3630681"/>
    <n v="3630681"/>
    <n v="0"/>
    <s v="24/04/2025"/>
    <m/>
    <d v="2025-04-24T00:00:00"/>
    <n v="0"/>
    <m/>
    <s v=""/>
    <s v="Đã thanh toán"/>
    <d v="2025-04-24T00:00:00"/>
    <d v="2025-06-02T00:00:00"/>
    <m/>
    <m/>
    <x v="96"/>
    <x v="94"/>
  </r>
  <r>
    <x v="150"/>
    <x v="99"/>
    <s v="28/04/2025"/>
    <s v="BH2347798"/>
    <s v="28/04/2025"/>
    <s v="00026691"/>
    <m/>
    <m/>
    <n v="0"/>
    <n v="0"/>
    <n v="6214774"/>
    <s v="Bán hàng"/>
    <d v="2025-06-02T00:00:00"/>
    <s v="BC2506/0001"/>
    <n v="0"/>
    <n v="6214774"/>
    <n v="6214774"/>
    <n v="0"/>
    <s v="28/04/2025"/>
    <m/>
    <d v="2025-04-28T00:00:00"/>
    <n v="0"/>
    <m/>
    <s v=""/>
    <s v="Đã thanh toán"/>
    <d v="2025-04-28T00:00:00"/>
    <d v="2025-06-02T00:00:00"/>
    <m/>
    <m/>
    <x v="96"/>
    <x v="94"/>
  </r>
  <r>
    <x v="152"/>
    <x v="99"/>
    <s v="28/04/2025"/>
    <s v="BH2347811"/>
    <s v="28/04/2025"/>
    <s v="00026704"/>
    <m/>
    <m/>
    <n v="0"/>
    <n v="0"/>
    <n v="7196602"/>
    <s v="Bán hàng"/>
    <d v="2025-06-02T00:00:00"/>
    <s v="BC2506/0001"/>
    <n v="0"/>
    <n v="7196602"/>
    <n v="7196602"/>
    <n v="0"/>
    <s v="28/04/2025"/>
    <m/>
    <d v="2025-04-28T00:00:00"/>
    <n v="0"/>
    <m/>
    <s v=""/>
    <s v="Đã thanh toán"/>
    <d v="2025-04-28T00:00:00"/>
    <d v="2025-06-02T00:00:00"/>
    <m/>
    <m/>
    <x v="96"/>
    <x v="94"/>
  </r>
  <r>
    <x v="150"/>
    <x v="99"/>
    <s v="28/04/2025"/>
    <s v="BH2347799"/>
    <s v="28/04/2025"/>
    <s v="00026692"/>
    <m/>
    <m/>
    <n v="0"/>
    <n v="0"/>
    <n v="4865411"/>
    <s v="Bán hàng"/>
    <d v="2025-06-02T00:00:00"/>
    <s v="BC2506/0001"/>
    <n v="0"/>
    <n v="4865411"/>
    <n v="4865411"/>
    <n v="0"/>
    <s v="28/04/2025"/>
    <m/>
    <d v="2025-04-28T00:00:00"/>
    <n v="0"/>
    <m/>
    <s v=""/>
    <s v="Đã thanh toán"/>
    <d v="2025-04-28T00:00:00"/>
    <d v="2025-06-02T00:00:00"/>
    <m/>
    <m/>
    <x v="96"/>
    <x v="94"/>
  </r>
  <r>
    <x v="150"/>
    <x v="99"/>
    <s v="28/04/2025"/>
    <s v="BH2347800"/>
    <s v="28/04/2025"/>
    <s v="00026693"/>
    <m/>
    <m/>
    <n v="0"/>
    <n v="0"/>
    <n v="2698726"/>
    <s v="Bán hàng"/>
    <d v="2025-06-02T00:00:00"/>
    <s v="BC2506/0001"/>
    <n v="0"/>
    <n v="2698726"/>
    <n v="2698726"/>
    <n v="0"/>
    <s v="28/04/2025"/>
    <m/>
    <d v="2025-04-28T00:00:00"/>
    <n v="0"/>
    <m/>
    <s v=""/>
    <s v="Đã thanh toán"/>
    <d v="2025-04-28T00:00:00"/>
    <d v="2025-06-02T00:00:00"/>
    <m/>
    <m/>
    <x v="96"/>
    <x v="94"/>
  </r>
  <r>
    <x v="151"/>
    <x v="99"/>
    <s v="29/04/2025"/>
    <s v="BH2347757"/>
    <s v="29/04/2025"/>
    <s v="00026834"/>
    <m/>
    <m/>
    <n v="0"/>
    <n v="0"/>
    <n v="8833687"/>
    <s v="Bán hàng"/>
    <d v="2025-06-02T00:00:00"/>
    <s v="BC2506/0001"/>
    <n v="0"/>
    <n v="8833687"/>
    <n v="8833687"/>
    <n v="0"/>
    <s v="29/04/2025"/>
    <m/>
    <d v="2025-04-29T00:00:00"/>
    <n v="0"/>
    <m/>
    <s v=""/>
    <s v="Đã thanh toán"/>
    <d v="2025-04-29T00:00:00"/>
    <d v="2025-06-02T00:00:00"/>
    <m/>
    <m/>
    <x v="96"/>
    <x v="94"/>
  </r>
  <r>
    <x v="152"/>
    <x v="99"/>
    <s v="30/04/2025"/>
    <s v="MH002358"/>
    <s v="30/04/2025"/>
    <n v="3395"/>
    <m/>
    <m/>
    <n v="0"/>
    <n v="0"/>
    <n v="1542482"/>
    <s v="Giảm công nợ"/>
    <d v="2025-06-02T00:00:00"/>
    <s v="BC2506/0001"/>
    <n v="0"/>
    <n v="-1542482"/>
    <n v="-1542482"/>
    <n v="0"/>
    <s v="30/04/2025"/>
    <m/>
    <d v="2025-04-30T00:00:00"/>
    <n v="0"/>
    <m/>
    <s v=""/>
    <s v="Đã thanh toán"/>
    <d v="2025-04-30T00:00:00"/>
    <d v="2025-06-02T00:00:00"/>
    <m/>
    <m/>
    <x v="96"/>
    <x v="94"/>
  </r>
  <r>
    <x v="152"/>
    <x v="99"/>
    <s v="30/04/2025"/>
    <s v="MH002361"/>
    <s v="30/04/2025"/>
    <n v="12291"/>
    <m/>
    <m/>
    <n v="0"/>
    <n v="0"/>
    <n v="1301577"/>
    <s v="Giảm công nợ"/>
    <d v="2025-06-02T00:00:00"/>
    <s v="BC2506/0001"/>
    <n v="0"/>
    <n v="-1301577"/>
    <n v="-1301577"/>
    <n v="0"/>
    <s v="30/04/2025"/>
    <m/>
    <d v="2025-04-30T00:00:00"/>
    <n v="0"/>
    <m/>
    <s v=""/>
    <s v="Đã thanh toán"/>
    <d v="2025-04-30T00:00:00"/>
    <d v="2025-06-02T00:00:00"/>
    <m/>
    <m/>
    <x v="96"/>
    <x v="94"/>
  </r>
  <r>
    <x v="152"/>
    <x v="99"/>
    <s v="30/04/2025"/>
    <s v="MH002362"/>
    <s v="30/04/2025"/>
    <n v="12694"/>
    <m/>
    <m/>
    <n v="0"/>
    <n v="0"/>
    <n v="184048"/>
    <s v="Giảm công nợ"/>
    <d v="2025-06-02T00:00:00"/>
    <s v="BC2506/0001"/>
    <n v="0"/>
    <n v="-184048"/>
    <n v="-184048"/>
    <n v="0"/>
    <s v="30/04/2025"/>
    <m/>
    <d v="2025-04-30T00:00:00"/>
    <n v="0"/>
    <m/>
    <s v=""/>
    <s v="Đã thanh toán"/>
    <d v="2025-04-30T00:00:00"/>
    <d v="2025-06-02T00:00:00"/>
    <m/>
    <m/>
    <x v="96"/>
    <x v="94"/>
  </r>
  <r>
    <x v="152"/>
    <x v="99"/>
    <s v="30/04/2025"/>
    <s v="MH002355"/>
    <s v="30/04/2025"/>
    <n v="4934"/>
    <m/>
    <m/>
    <n v="0"/>
    <n v="0"/>
    <n v="1114608"/>
    <s v="Giảm công nợ"/>
    <d v="2025-06-02T00:00:00"/>
    <s v="BC2506/0001"/>
    <n v="0"/>
    <n v="-1114608"/>
    <n v="-1114608"/>
    <n v="0"/>
    <s v="30/04/2025"/>
    <m/>
    <d v="2025-04-30T00:00:00"/>
    <n v="0"/>
    <m/>
    <s v=""/>
    <s v="Đã thanh toán"/>
    <d v="2025-04-30T00:00:00"/>
    <d v="2025-06-02T00:00:00"/>
    <m/>
    <m/>
    <x v="96"/>
    <x v="94"/>
  </r>
  <r>
    <x v="152"/>
    <x v="99"/>
    <s v="30/04/2025"/>
    <s v="MH002356"/>
    <s v="30/04/2025"/>
    <n v="5330"/>
    <m/>
    <m/>
    <n v="0"/>
    <n v="0"/>
    <n v="161923"/>
    <s v="Giảm công nợ"/>
    <d v="2025-06-02T00:00:00"/>
    <s v="BC2506/0001"/>
    <n v="0"/>
    <n v="-161923"/>
    <n v="-161923"/>
    <n v="0"/>
    <s v="30/04/2025"/>
    <m/>
    <d v="2025-04-30T00:00:00"/>
    <n v="0"/>
    <m/>
    <s v=""/>
    <s v="Đã thanh toán"/>
    <d v="2025-04-30T00:00:00"/>
    <d v="2025-06-02T00:00:00"/>
    <m/>
    <m/>
    <x v="96"/>
    <x v="94"/>
  </r>
  <r>
    <x v="152"/>
    <x v="99"/>
    <s v="30/04/2025"/>
    <s v="MH002359"/>
    <s v="30/04/2025"/>
    <n v="1909"/>
    <m/>
    <m/>
    <n v="0"/>
    <n v="0"/>
    <n v="602582"/>
    <s v="Giảm công nợ"/>
    <d v="2025-06-02T00:00:00"/>
    <s v="BC2506/0001"/>
    <n v="0"/>
    <n v="-602582"/>
    <n v="-602582"/>
    <n v="0"/>
    <s v="30/04/2025"/>
    <m/>
    <d v="2025-04-30T00:00:00"/>
    <n v="0"/>
    <m/>
    <s v=""/>
    <s v="Đã thanh toán"/>
    <d v="2025-04-30T00:00:00"/>
    <d v="2025-06-02T00:00:00"/>
    <m/>
    <m/>
    <x v="96"/>
    <x v="94"/>
  </r>
  <r>
    <x v="152"/>
    <x v="99"/>
    <s v="30/04/2025"/>
    <s v="MH002353"/>
    <s v="30/04/2025"/>
    <n v="1802"/>
    <m/>
    <m/>
    <n v="0"/>
    <n v="0"/>
    <n v="516022"/>
    <s v="Giảm công nợ"/>
    <d v="2025-06-02T00:00:00"/>
    <s v="BC2506/0001"/>
    <n v="0"/>
    <n v="-516022"/>
    <n v="-516022"/>
    <n v="0"/>
    <s v="30/04/2025"/>
    <m/>
    <d v="2025-04-30T00:00:00"/>
    <n v="0"/>
    <m/>
    <s v=""/>
    <s v="Đã thanh toán"/>
    <d v="2025-04-30T00:00:00"/>
    <d v="2025-06-02T00:00:00"/>
    <m/>
    <m/>
    <x v="96"/>
    <x v="94"/>
  </r>
  <r>
    <x v="152"/>
    <x v="99"/>
    <s v="30/04/2025"/>
    <m/>
    <s v="30/04/2025"/>
    <n v="1797"/>
    <m/>
    <m/>
    <n v="0"/>
    <n v="0"/>
    <n v="714113"/>
    <s v="Giảm công nợ"/>
    <d v="2025-06-02T00:00:00"/>
    <s v="BC2506/0001"/>
    <n v="0"/>
    <n v="-714113"/>
    <n v="-714113"/>
    <n v="0"/>
    <s v="30/04/2025"/>
    <m/>
    <d v="2025-04-30T00:00:00"/>
    <n v="0"/>
    <m/>
    <s v=""/>
    <s v="Đã thanh toán"/>
    <d v="2025-04-30T00:00:00"/>
    <d v="2025-06-02T00:00:00"/>
    <m/>
    <m/>
    <x v="96"/>
    <x v="94"/>
  </r>
  <r>
    <x v="152"/>
    <x v="99"/>
    <s v="30/04/2025"/>
    <s v="MH002354"/>
    <s v="30/04/2025"/>
    <n v="1431"/>
    <m/>
    <m/>
    <n v="0"/>
    <n v="0"/>
    <n v="74965"/>
    <s v="Giảm công nợ"/>
    <d v="2025-06-02T00:00:00"/>
    <s v="BC2506/0001"/>
    <n v="0"/>
    <n v="-74965"/>
    <n v="-74965"/>
    <n v="0"/>
    <s v="30/04/2025"/>
    <m/>
    <d v="2025-04-30T00:00:00"/>
    <n v="0"/>
    <m/>
    <s v=""/>
    <s v="Đã thanh toán"/>
    <d v="2025-04-30T00:00:00"/>
    <d v="2025-06-02T00:00:00"/>
    <m/>
    <m/>
    <x v="96"/>
    <x v="94"/>
  </r>
  <r>
    <x v="152"/>
    <x v="99"/>
    <s v="30/04/2025"/>
    <s v="MH002360"/>
    <s v="30/04/2025"/>
    <n v="1451"/>
    <m/>
    <m/>
    <n v="0"/>
    <n v="0"/>
    <n v="85208"/>
    <s v="Giảm công nợ"/>
    <d v="2025-06-02T00:00:00"/>
    <s v="BC2506/0001"/>
    <n v="0"/>
    <n v="-85208"/>
    <n v="-85208"/>
    <n v="0"/>
    <s v="30/04/2025"/>
    <m/>
    <d v="2025-04-30T00:00:00"/>
    <n v="0"/>
    <m/>
    <s v=""/>
    <s v="Đã thanh toán"/>
    <d v="2025-04-30T00:00:00"/>
    <d v="2025-06-02T00:00:00"/>
    <m/>
    <m/>
    <x v="96"/>
    <x v="94"/>
  </r>
  <r>
    <x v="151"/>
    <x v="99"/>
    <s v="03/05/2025"/>
    <s v="BH2348108"/>
    <s v="03/05/2025"/>
    <s v="00027822"/>
    <m/>
    <m/>
    <n v="0"/>
    <n v="0"/>
    <n v="3924709"/>
    <s v="Bán hàng"/>
    <d v="2025-06-30T00:00:00"/>
    <s v="BC2506/0048"/>
    <n v="0"/>
    <n v="3924709"/>
    <n v="3924709"/>
    <n v="0"/>
    <s v="03/05/2025"/>
    <m/>
    <d v="2025-05-03T00:00:00"/>
    <n v="0"/>
    <m/>
    <s v=""/>
    <s v="Đã thanh toán"/>
    <d v="2025-05-03T00:00:00"/>
    <d v="2025-06-30T00:00:00"/>
    <m/>
    <m/>
    <x v="96"/>
    <x v="94"/>
  </r>
  <r>
    <x v="150"/>
    <x v="99"/>
    <s v="08/05/2025"/>
    <s v="BH2348399"/>
    <s v="08/05/2025"/>
    <s v="00028523"/>
    <m/>
    <m/>
    <n v="0"/>
    <n v="0"/>
    <n v="2398853"/>
    <s v="Bán hàng"/>
    <d v="2025-06-30T00:00:00"/>
    <s v="BC2506/0048"/>
    <n v="0"/>
    <n v="2398853"/>
    <n v="2398853"/>
    <n v="0"/>
    <s v="08/05/2025"/>
    <m/>
    <d v="2025-05-08T00:00:00"/>
    <n v="0"/>
    <m/>
    <s v=""/>
    <s v="Đã thanh toán"/>
    <d v="2025-05-08T00:00:00"/>
    <d v="2025-06-30T00:00:00"/>
    <m/>
    <m/>
    <x v="96"/>
    <x v="94"/>
  </r>
  <r>
    <x v="150"/>
    <x v="99"/>
    <s v="17/05/2025"/>
    <s v="BH2349170"/>
    <s v="17/05/2025"/>
    <s v="00031078"/>
    <m/>
    <m/>
    <n v="0"/>
    <n v="0"/>
    <n v="3811531"/>
    <s v="Bán hàng"/>
    <d v="2025-06-30T00:00:00"/>
    <s v="BC2506/0048"/>
    <n v="0"/>
    <n v="3811531"/>
    <n v="3811531"/>
    <n v="0"/>
    <s v="17/05/2025"/>
    <m/>
    <d v="2025-05-17T00:00:00"/>
    <n v="0"/>
    <m/>
    <s v=""/>
    <s v="Đã thanh toán"/>
    <d v="2025-05-17T00:00:00"/>
    <d v="2025-06-30T00:00:00"/>
    <m/>
    <m/>
    <x v="96"/>
    <x v="94"/>
  </r>
  <r>
    <x v="151"/>
    <x v="99"/>
    <s v="20/05/2025"/>
    <s v="BH2349291"/>
    <s v="20/05/2025"/>
    <s v="00031195"/>
    <m/>
    <m/>
    <n v="0"/>
    <n v="0"/>
    <n v="1799140"/>
    <s v="Bán hàng"/>
    <d v="2025-06-30T00:00:00"/>
    <s v="BC2506/0048"/>
    <n v="0"/>
    <n v="1799140"/>
    <n v="1799140"/>
    <n v="0"/>
    <s v="20/05/2025"/>
    <m/>
    <d v="2025-05-20T00:00:00"/>
    <n v="0"/>
    <m/>
    <s v=""/>
    <s v="Đã thanh toán"/>
    <d v="2025-05-20T00:00:00"/>
    <d v="2025-06-30T00:00:00"/>
    <m/>
    <m/>
    <x v="96"/>
    <x v="94"/>
  </r>
  <r>
    <x v="150"/>
    <x v="99"/>
    <s v="22/05/2025"/>
    <s v="BH2349520"/>
    <s v="22/05/2025"/>
    <s v="00031362"/>
    <m/>
    <m/>
    <n v="0"/>
    <n v="0"/>
    <n v="3211817"/>
    <s v="Bán hàng"/>
    <d v="2025-06-30T00:00:00"/>
    <s v="BC2506/0048"/>
    <n v="0"/>
    <n v="3211817"/>
    <n v="3211817"/>
    <n v="0"/>
    <s v="22/05/2025"/>
    <m/>
    <d v="2025-05-22T00:00:00"/>
    <n v="0"/>
    <m/>
    <s v=""/>
    <s v="Đã thanh toán"/>
    <d v="2025-05-22T00:00:00"/>
    <d v="2025-06-30T00:00:00"/>
    <m/>
    <m/>
    <x v="96"/>
    <x v="94"/>
  </r>
  <r>
    <x v="150"/>
    <x v="99"/>
    <s v="22/05/2025"/>
    <s v="BH2349523"/>
    <s v="22/05/2025"/>
    <s v="00031365"/>
    <m/>
    <m/>
    <n v="0"/>
    <n v="0"/>
    <n v="1799140"/>
    <s v="Bán hàng"/>
    <d v="2025-06-30T00:00:00"/>
    <s v="BC2506/0048"/>
    <n v="0"/>
    <n v="1799140"/>
    <n v="1799140"/>
    <n v="0"/>
    <s v="22/05/2025"/>
    <m/>
    <d v="2025-05-22T00:00:00"/>
    <n v="0"/>
    <m/>
    <s v=""/>
    <s v="Đã thanh toán"/>
    <d v="2025-05-22T00:00:00"/>
    <d v="2025-06-30T00:00:00"/>
    <m/>
    <m/>
    <x v="96"/>
    <x v="94"/>
  </r>
  <r>
    <x v="152"/>
    <x v="99"/>
    <s v="23/05/2025"/>
    <s v="BH2349698"/>
    <s v="23/05/2025"/>
    <s v="00032361"/>
    <m/>
    <m/>
    <n v="0"/>
    <n v="0"/>
    <n v="3482806"/>
    <s v="Bán hàng"/>
    <d v="2025-06-30T00:00:00"/>
    <s v="BC2506/0048"/>
    <n v="0"/>
    <n v="3482806"/>
    <n v="3482806"/>
    <n v="0"/>
    <s v="23/05/2025"/>
    <m/>
    <d v="2025-05-23T00:00:00"/>
    <n v="0"/>
    <m/>
    <s v=""/>
    <s v="Đã thanh toán"/>
    <d v="2025-05-23T00:00:00"/>
    <d v="2025-06-30T00:00:00"/>
    <m/>
    <m/>
    <x v="96"/>
    <x v="94"/>
  </r>
  <r>
    <x v="151"/>
    <x v="99"/>
    <s v="30/05/2025"/>
    <s v="BH2350243"/>
    <s v="30/05/2025"/>
    <s v="00033958"/>
    <m/>
    <m/>
    <n v="0"/>
    <n v="0"/>
    <n v="5701741"/>
    <s v="Bán hàng"/>
    <d v="2025-06-30T00:00:00"/>
    <s v="BC2506/0048"/>
    <n v="0"/>
    <n v="5701741"/>
    <n v="5701741"/>
    <n v="0"/>
    <s v="30/05/2025"/>
    <m/>
    <d v="2025-05-30T00:00:00"/>
    <n v="0"/>
    <m/>
    <s v=""/>
    <s v="Đã thanh toán"/>
    <d v="2025-05-30T00:00:00"/>
    <d v="2025-06-30T00:00:00"/>
    <m/>
    <m/>
    <x v="96"/>
    <x v="94"/>
  </r>
  <r>
    <x v="152"/>
    <x v="99"/>
    <s v="31/05/2025"/>
    <s v="MH002602"/>
    <s v="31/05/2025"/>
    <n v="4435"/>
    <m/>
    <m/>
    <n v="0"/>
    <n v="0"/>
    <n v="685536"/>
    <s v="Giảm công nợ"/>
    <d v="2025-06-30T00:00:00"/>
    <s v="BC2506/0048"/>
    <n v="0"/>
    <n v="-685536"/>
    <n v="-685536"/>
    <n v="0"/>
    <s v="31/05/2025"/>
    <m/>
    <d v="2025-05-31T00:00:00"/>
    <n v="0"/>
    <m/>
    <s v=""/>
    <s v="Đã thanh toán"/>
    <d v="2025-05-31T00:00:00"/>
    <d v="2025-06-30T00:00:00"/>
    <m/>
    <m/>
    <x v="96"/>
    <x v="94"/>
  </r>
  <r>
    <x v="152"/>
    <x v="99"/>
    <s v="31/05/2025"/>
    <s v="MH002478"/>
    <s v="31/05/2025"/>
    <n v="15905"/>
    <m/>
    <m/>
    <n v="0"/>
    <n v="0"/>
    <n v="208968"/>
    <s v="Giảm công nợ"/>
    <d v="2025-06-30T00:00:00"/>
    <s v="BC2506/0048"/>
    <n v="0"/>
    <n v="-208968"/>
    <n v="-208968"/>
    <n v="0"/>
    <s v="31/05/2025"/>
    <m/>
    <d v="2025-05-31T00:00:00"/>
    <n v="0"/>
    <m/>
    <s v=""/>
    <s v="Đã thanh toán"/>
    <d v="2025-05-31T00:00:00"/>
    <d v="2025-06-30T00:00:00"/>
    <m/>
    <m/>
    <x v="96"/>
    <x v="94"/>
  </r>
  <r>
    <x v="152"/>
    <x v="99"/>
    <s v="31/05/2025"/>
    <s v="MH002601"/>
    <s v="31/05/2025"/>
    <n v="6582"/>
    <m/>
    <m/>
    <n v="0"/>
    <n v="0"/>
    <n v="421402"/>
    <s v="Giảm công nợ"/>
    <d v="2025-06-30T00:00:00"/>
    <s v="BC2506/0048"/>
    <n v="0"/>
    <n v="-421402"/>
    <n v="-421402"/>
    <n v="0"/>
    <s v="31/05/2025"/>
    <m/>
    <d v="2025-05-31T00:00:00"/>
    <n v="0"/>
    <m/>
    <s v=""/>
    <s v="Đã thanh toán"/>
    <d v="2025-05-31T00:00:00"/>
    <d v="2025-06-30T00:00:00"/>
    <m/>
    <m/>
    <x v="96"/>
    <x v="94"/>
  </r>
  <r>
    <x v="152"/>
    <x v="99"/>
    <s v="31/05/2025"/>
    <s v="MH002600"/>
    <s v="31/05/2025"/>
    <n v="7019"/>
    <m/>
    <m/>
    <n v="0"/>
    <n v="0"/>
    <n v="251878"/>
    <s v="Giảm công nợ"/>
    <d v="2025-06-30T00:00:00"/>
    <s v="BC2506/0048"/>
    <n v="0"/>
    <n v="-251878"/>
    <n v="-251878"/>
    <n v="0"/>
    <s v="31/05/2025"/>
    <m/>
    <d v="2025-05-31T00:00:00"/>
    <n v="0"/>
    <m/>
    <s v=""/>
    <s v="Đã thanh toán"/>
    <d v="2025-05-31T00:00:00"/>
    <d v="2025-06-30T00:00:00"/>
    <m/>
    <m/>
    <x v="96"/>
    <x v="94"/>
  </r>
  <r>
    <x v="152"/>
    <x v="99"/>
    <s v="31/05/2025"/>
    <s v="MH002477"/>
    <s v="31/05/2025"/>
    <n v="2271"/>
    <m/>
    <m/>
    <n v="0"/>
    <n v="0"/>
    <n v="96745"/>
    <s v="Giảm công nợ"/>
    <d v="2025-06-30T00:00:00"/>
    <s v="BC2506/0048"/>
    <n v="0"/>
    <n v="-96745"/>
    <n v="-96745"/>
    <n v="0"/>
    <s v="31/05/2025"/>
    <m/>
    <d v="2025-05-31T00:00:00"/>
    <n v="0"/>
    <m/>
    <s v=""/>
    <s v="Đã thanh toán"/>
    <d v="2025-05-31T00:00:00"/>
    <d v="2025-06-30T00:00:00"/>
    <m/>
    <m/>
    <x v="96"/>
    <x v="94"/>
  </r>
  <r>
    <x v="152"/>
    <x v="99"/>
    <s v="31/05/2025"/>
    <s v="MH002604"/>
    <s v="31/05/2025"/>
    <n v="2161"/>
    <m/>
    <m/>
    <n v="0"/>
    <n v="0"/>
    <n v="195093"/>
    <s v="Giảm công nợ"/>
    <d v="2025-06-30T00:00:00"/>
    <s v="BC2506/0048"/>
    <n v="0"/>
    <n v="-195093"/>
    <n v="-195093"/>
    <n v="0"/>
    <s v="31/05/2025"/>
    <m/>
    <d v="2025-05-31T00:00:00"/>
    <n v="0"/>
    <m/>
    <s v=""/>
    <s v="Đã thanh toán"/>
    <d v="2025-05-31T00:00:00"/>
    <d v="2025-06-30T00:00:00"/>
    <m/>
    <m/>
    <x v="96"/>
    <x v="94"/>
  </r>
  <r>
    <x v="152"/>
    <x v="99"/>
    <s v="31/05/2025"/>
    <s v="MH002603"/>
    <s v="31/05/2025"/>
    <n v="2151"/>
    <m/>
    <m/>
    <n v="0"/>
    <n v="0"/>
    <n v="317378"/>
    <s v="Giảm công nợ"/>
    <d v="2025-06-30T00:00:00"/>
    <s v="BC2506/0048"/>
    <n v="0"/>
    <n v="-317378"/>
    <n v="-317378"/>
    <n v="0"/>
    <s v="31/05/2025"/>
    <m/>
    <d v="2025-05-31T00:00:00"/>
    <n v="0"/>
    <m/>
    <s v=""/>
    <s v="Đã thanh toán"/>
    <d v="2025-05-31T00:00:00"/>
    <d v="2025-06-30T00:00:00"/>
    <m/>
    <m/>
    <x v="96"/>
    <x v="94"/>
  </r>
  <r>
    <x v="152"/>
    <x v="99"/>
    <s v="31/05/2025"/>
    <s v="MH002605"/>
    <s v="31/05/2025"/>
    <n v="1721"/>
    <m/>
    <m/>
    <n v="0"/>
    <n v="0"/>
    <n v="116611"/>
    <s v="Giảm công nợ"/>
    <d v="2025-06-30T00:00:00"/>
    <s v="BC2506/0048"/>
    <n v="0"/>
    <n v="-116611"/>
    <n v="-116611"/>
    <n v="0"/>
    <s v="31/05/2025"/>
    <m/>
    <d v="2025-05-31T00:00:00"/>
    <n v="0"/>
    <m/>
    <s v=""/>
    <s v="Đã thanh toán"/>
    <d v="2025-05-31T00:00:00"/>
    <d v="2025-06-30T00:00:00"/>
    <m/>
    <m/>
    <x v="96"/>
    <x v="94"/>
  </r>
  <r>
    <x v="150"/>
    <x v="99"/>
    <s v="03/06/2025"/>
    <s v="BH2350400"/>
    <s v="03/06/2025"/>
    <s v="00034390"/>
    <m/>
    <m/>
    <n v="0"/>
    <n v="0"/>
    <n v="1799140"/>
    <s v="Bán hàng"/>
    <d v="2025-07-31T00:00:00"/>
    <s v="BC2507/0058"/>
    <n v="0"/>
    <n v="1799140"/>
    <n v="1799140"/>
    <n v="0"/>
    <s v="03/06/2025"/>
    <m/>
    <d v="2025-06-03T00:00:00"/>
    <n v="0"/>
    <m/>
    <s v=""/>
    <s v="Đã thanh toán"/>
    <d v="2025-06-03T00:00:00"/>
    <d v="2025-07-31T00:00:00"/>
    <m/>
    <m/>
    <x v="96"/>
    <x v="94"/>
  </r>
  <r>
    <x v="150"/>
    <x v="99"/>
    <s v="03/06/2025"/>
    <s v="BH2350402"/>
    <s v="03/06/2025"/>
    <s v="00034392"/>
    <m/>
    <m/>
    <n v="0"/>
    <n v="0"/>
    <n v="1849792"/>
    <s v="Bán hàng"/>
    <d v="2025-07-31T00:00:00"/>
    <s v="BC2507/0058"/>
    <n v="0"/>
    <n v="1849792"/>
    <n v="1849792"/>
    <n v="0"/>
    <s v="03/06/2025"/>
    <m/>
    <d v="2025-06-03T00:00:00"/>
    <n v="0"/>
    <m/>
    <s v=""/>
    <s v="Đã thanh toán"/>
    <d v="2025-06-03T00:00:00"/>
    <d v="2025-07-31T00:00:00"/>
    <m/>
    <m/>
    <x v="96"/>
    <x v="94"/>
  </r>
  <r>
    <x v="152"/>
    <x v="99"/>
    <s v="06/06/2025"/>
    <s v="BH2350642"/>
    <s v="06/06/2025"/>
    <s v="00035448"/>
    <m/>
    <m/>
    <n v="0"/>
    <n v="0"/>
    <n v="1826695"/>
    <s v="Bán hàng"/>
    <d v="2025-07-31T00:00:00"/>
    <s v="BC2507/0058"/>
    <n v="0"/>
    <n v="1826695"/>
    <n v="1826695"/>
    <n v="0"/>
    <s v="06/06/2025"/>
    <m/>
    <d v="2025-06-06T00:00:00"/>
    <n v="0"/>
    <m/>
    <s v=""/>
    <s v="Đã thanh toán"/>
    <d v="2025-06-06T00:00:00"/>
    <d v="2025-07-31T00:00:00"/>
    <m/>
    <m/>
    <x v="96"/>
    <x v="94"/>
  </r>
  <r>
    <x v="150"/>
    <x v="99"/>
    <s v="10/06/2025"/>
    <s v="BH2350887"/>
    <s v="10/06/2025"/>
    <s v="00035978"/>
    <m/>
    <m/>
    <n v="0"/>
    <n v="0"/>
    <n v="2066580"/>
    <s v="Bán hàng"/>
    <d v="2025-07-31T00:00:00"/>
    <s v="BC2507/0058"/>
    <n v="0"/>
    <n v="2066580"/>
    <n v="2066580"/>
    <n v="0"/>
    <s v="10/06/2025"/>
    <m/>
    <d v="2025-06-10T00:00:00"/>
    <n v="0"/>
    <m/>
    <s v=""/>
    <s v="Đã thanh toán"/>
    <d v="2025-06-10T00:00:00"/>
    <d v="2025-07-31T00:00:00"/>
    <m/>
    <m/>
    <x v="96"/>
    <x v="94"/>
  </r>
  <r>
    <x v="151"/>
    <x v="99"/>
    <s v="10/06/2025"/>
    <s v="BH2350906"/>
    <s v="10/06/2025"/>
    <s v="00035992"/>
    <m/>
    <m/>
    <n v="0"/>
    <n v="0"/>
    <n v="613008"/>
    <s v="Bán hàng"/>
    <d v="2025-07-31T00:00:00"/>
    <s v="BC2507/0058"/>
    <n v="0"/>
    <n v="613008"/>
    <n v="613008"/>
    <n v="0"/>
    <s v="10/06/2025"/>
    <m/>
    <d v="2025-06-10T00:00:00"/>
    <n v="0"/>
    <m/>
    <s v=""/>
    <s v="Đã thanh toán"/>
    <d v="2025-06-10T00:00:00"/>
    <d v="2025-07-31T00:00:00"/>
    <m/>
    <m/>
    <x v="96"/>
    <x v="94"/>
  </r>
  <r>
    <x v="152"/>
    <x v="99"/>
    <s v="11/06/2025"/>
    <s v="BH2351027"/>
    <s v="11/06/2025"/>
    <s v="00036096"/>
    <m/>
    <m/>
    <n v="0"/>
    <n v="0"/>
    <n v="2246011"/>
    <s v="Bán hàng"/>
    <d v="2025-07-31T00:00:00"/>
    <s v="BC2507/0058"/>
    <n v="0"/>
    <n v="2246011"/>
    <n v="2246011"/>
    <n v="0"/>
    <s v="11/06/2025"/>
    <m/>
    <d v="2025-06-11T00:00:00"/>
    <n v="0"/>
    <m/>
    <s v=""/>
    <s v="Đã thanh toán"/>
    <d v="2025-06-11T00:00:00"/>
    <d v="2025-07-31T00:00:00"/>
    <m/>
    <m/>
    <x v="96"/>
    <x v="94"/>
  </r>
  <r>
    <x v="150"/>
    <x v="99"/>
    <s v="12/06/2025"/>
    <s v="BH2351093"/>
    <s v="12/06/2025"/>
    <s v="00036463"/>
    <m/>
    <m/>
    <n v="0"/>
    <n v="0"/>
    <n v="867154"/>
    <s v="Bán hàng"/>
    <d v="2025-07-31T00:00:00"/>
    <s v="BC2507/0058"/>
    <n v="0"/>
    <n v="867154"/>
    <n v="867154"/>
    <n v="0"/>
    <s v="12/06/2025"/>
    <m/>
    <d v="2025-06-12T00:00:00"/>
    <n v="0"/>
    <m/>
    <s v=""/>
    <s v="Đã thanh toán"/>
    <d v="2025-06-12T00:00:00"/>
    <d v="2025-07-31T00:00:00"/>
    <m/>
    <m/>
    <x v="96"/>
    <x v="94"/>
  </r>
  <r>
    <x v="152"/>
    <x v="99"/>
    <s v="17/06/2025"/>
    <s v="BH2351324"/>
    <s v="17/06/2025"/>
    <s v="00037091"/>
    <m/>
    <m/>
    <n v="0"/>
    <n v="0"/>
    <n v="3419669"/>
    <s v="Bán hàng"/>
    <d v="2025-07-31T00:00:00"/>
    <s v="BC2507/0058"/>
    <n v="0"/>
    <n v="3419669"/>
    <n v="3419669"/>
    <n v="0"/>
    <s v="17/06/2025"/>
    <m/>
    <d v="2025-06-17T00:00:00"/>
    <n v="0"/>
    <m/>
    <s v=""/>
    <s v="Đã thanh toán"/>
    <d v="2025-06-17T00:00:00"/>
    <d v="2025-07-31T00:00:00"/>
    <m/>
    <m/>
    <x v="96"/>
    <x v="94"/>
  </r>
  <r>
    <x v="151"/>
    <x v="99"/>
    <s v="17/06/2025"/>
    <s v="BH2351321"/>
    <s v="17/06/2025"/>
    <s v="00037088"/>
    <m/>
    <m/>
    <n v="0"/>
    <n v="0"/>
    <n v="2500157"/>
    <s v="Bán hàng"/>
    <d v="2025-07-31T00:00:00"/>
    <s v="BC2507/0058"/>
    <n v="0"/>
    <n v="2500157"/>
    <n v="2500157"/>
    <n v="0"/>
    <s v="17/06/2025"/>
    <m/>
    <d v="2025-06-17T00:00:00"/>
    <n v="0"/>
    <m/>
    <s v=""/>
    <s v="Đã thanh toán"/>
    <d v="2025-06-17T00:00:00"/>
    <d v="2025-07-31T00:00:00"/>
    <m/>
    <m/>
    <x v="96"/>
    <x v="94"/>
  </r>
  <r>
    <x v="151"/>
    <x v="99"/>
    <s v="19/06/2025"/>
    <s v="BH2351515"/>
    <s v="19/06/2025"/>
    <s v="00038222"/>
    <m/>
    <m/>
    <n v="0"/>
    <n v="0"/>
    <n v="5890396"/>
    <s v="Bán hàng"/>
    <d v="2025-07-31T00:00:00"/>
    <s v="BC2507/0058"/>
    <n v="0"/>
    <n v="5890396"/>
    <n v="5890396"/>
    <n v="0"/>
    <s v="19/06/2025"/>
    <m/>
    <d v="2025-06-19T00:00:00"/>
    <n v="0"/>
    <m/>
    <s v=""/>
    <s v="Đã thanh toán"/>
    <d v="2025-06-19T00:00:00"/>
    <d v="2025-07-31T00:00:00"/>
    <m/>
    <m/>
    <x v="96"/>
    <x v="94"/>
  </r>
  <r>
    <x v="150"/>
    <x v="99"/>
    <s v="19/06/2025"/>
    <s v="BH2351512"/>
    <s v="19/06/2025"/>
    <s v="00037357"/>
    <m/>
    <m/>
    <n v="0"/>
    <n v="0"/>
    <n v="1199426"/>
    <s v="Bán hàng"/>
    <d v="2025-07-31T00:00:00"/>
    <s v="BC2507/0058"/>
    <n v="0"/>
    <n v="1199426"/>
    <n v="1199426"/>
    <n v="0"/>
    <s v="19/06/2025"/>
    <m/>
    <d v="2025-06-19T00:00:00"/>
    <n v="0"/>
    <m/>
    <s v=""/>
    <s v="Đã thanh toán"/>
    <d v="2025-06-19T00:00:00"/>
    <d v="2025-07-31T00:00:00"/>
    <m/>
    <m/>
    <x v="96"/>
    <x v="94"/>
  </r>
  <r>
    <x v="150"/>
    <x v="99"/>
    <s v="19/06/2025"/>
    <s v="BH2351513"/>
    <s v="19/06/2025"/>
    <s v="00037358"/>
    <m/>
    <m/>
    <n v="0"/>
    <n v="0"/>
    <n v="1226016"/>
    <s v="Bán hàng"/>
    <d v="2025-07-31T00:00:00"/>
    <s v="BC2507/0058"/>
    <n v="0"/>
    <n v="1226016"/>
    <n v="1226016"/>
    <n v="0"/>
    <s v="19/06/2025"/>
    <m/>
    <d v="2025-06-19T00:00:00"/>
    <n v="0"/>
    <m/>
    <s v=""/>
    <s v="Đã thanh toán"/>
    <d v="2025-06-19T00:00:00"/>
    <d v="2025-07-31T00:00:00"/>
    <m/>
    <m/>
    <x v="96"/>
    <x v="94"/>
  </r>
  <r>
    <x v="150"/>
    <x v="99"/>
    <s v="19/06/2025"/>
    <s v="BH2351511"/>
    <s v="19/06/2025"/>
    <s v="00037356"/>
    <m/>
    <m/>
    <n v="0"/>
    <n v="0"/>
    <n v="599713"/>
    <s v="Bán hàng"/>
    <d v="2025-07-31T00:00:00"/>
    <s v="BC2507/0058"/>
    <n v="0"/>
    <n v="599713"/>
    <n v="599713"/>
    <n v="0"/>
    <s v="19/06/2025"/>
    <m/>
    <d v="2025-06-19T00:00:00"/>
    <n v="0"/>
    <m/>
    <s v=""/>
    <s v="Đã thanh toán"/>
    <d v="2025-06-19T00:00:00"/>
    <d v="2025-07-31T00:00:00"/>
    <m/>
    <m/>
    <x v="96"/>
    <x v="94"/>
  </r>
  <r>
    <x v="150"/>
    <x v="99"/>
    <s v="19/06/2025"/>
    <s v="BH2351510"/>
    <s v="19/06/2025"/>
    <s v="00037334"/>
    <m/>
    <m/>
    <n v="0"/>
    <n v="0"/>
    <n v="1633003"/>
    <s v="Bán hàng"/>
    <d v="2025-07-31T00:00:00"/>
    <s v="BC2507/0058"/>
    <n v="0"/>
    <n v="1633003"/>
    <n v="1633003"/>
    <n v="0"/>
    <s v="19/06/2025"/>
    <m/>
    <d v="2025-06-19T00:00:00"/>
    <n v="0"/>
    <m/>
    <s v=""/>
    <s v="Đã thanh toán"/>
    <d v="2025-06-19T00:00:00"/>
    <d v="2025-07-31T00:00:00"/>
    <m/>
    <m/>
    <x v="96"/>
    <x v="94"/>
  </r>
  <r>
    <x v="152"/>
    <x v="99"/>
    <s v="25/06/2025"/>
    <s v="BH2351909"/>
    <s v="25/06/2025"/>
    <s v="00038956"/>
    <m/>
    <m/>
    <n v="0"/>
    <n v="0"/>
    <n v="1199426"/>
    <s v="Bán hàng"/>
    <d v="2025-07-31T00:00:00"/>
    <s v="BC2507/0058"/>
    <n v="0"/>
    <n v="1199426"/>
    <n v="1199426"/>
    <n v="0"/>
    <s v="25/06/2025"/>
    <m/>
    <d v="2025-06-25T00:00:00"/>
    <n v="0"/>
    <m/>
    <s v=""/>
    <s v="Đã thanh toán"/>
    <d v="2025-06-25T00:00:00"/>
    <d v="2025-07-31T00:00:00"/>
    <m/>
    <m/>
    <x v="96"/>
    <x v="94"/>
  </r>
  <r>
    <x v="150"/>
    <x v="99"/>
    <s v="26/06/2025"/>
    <s v="BH2351954"/>
    <s v="26/06/2025"/>
    <s v="00039059"/>
    <m/>
    <m/>
    <n v="0"/>
    <n v="0"/>
    <n v="541976"/>
    <s v="Bán hàng"/>
    <d v="2025-07-31T00:00:00"/>
    <s v="BC2507/0058"/>
    <n v="0"/>
    <n v="541976"/>
    <n v="541976"/>
    <n v="0"/>
    <s v="26/06/2025"/>
    <m/>
    <d v="2025-06-26T00:00:00"/>
    <n v="0"/>
    <m/>
    <s v=""/>
    <s v="Đã thanh toán"/>
    <d v="2025-06-26T00:00:00"/>
    <d v="2025-07-31T00:00:00"/>
    <m/>
    <m/>
    <x v="96"/>
    <x v="94"/>
  </r>
  <r>
    <x v="150"/>
    <x v="99"/>
    <s v="26/06/2025"/>
    <s v="BH2351956"/>
    <s v="26/06/2025"/>
    <s v="00039060"/>
    <m/>
    <m/>
    <n v="0"/>
    <n v="0"/>
    <n v="1812434"/>
    <s v="Bán hàng"/>
    <d v="2025-07-31T00:00:00"/>
    <s v="BC2507/0058"/>
    <n v="0"/>
    <n v="1812434"/>
    <n v="1812434"/>
    <n v="0"/>
    <s v="26/06/2025"/>
    <m/>
    <d v="2025-06-26T00:00:00"/>
    <n v="0"/>
    <m/>
    <s v=""/>
    <s v="Đã thanh toán"/>
    <d v="2025-06-26T00:00:00"/>
    <d v="2025-07-31T00:00:00"/>
    <m/>
    <m/>
    <x v="96"/>
    <x v="94"/>
  </r>
  <r>
    <x v="152"/>
    <x v="99"/>
    <s v="30/06/2025"/>
    <s v="MH002595"/>
    <s v="30/06/2025"/>
    <n v="5604"/>
    <m/>
    <m/>
    <n v="0"/>
    <n v="0"/>
    <n v="740430"/>
    <s v="Giảm công nợ"/>
    <d v="2025-07-31T00:00:00"/>
    <s v="BC2507/0058"/>
    <n v="0"/>
    <n v="-740430"/>
    <n v="-740430"/>
    <n v="0"/>
    <s v="30/06/2025"/>
    <m/>
    <d v="2025-06-30T00:00:00"/>
    <n v="0"/>
    <m/>
    <s v=""/>
    <s v="Đã thanh toán"/>
    <d v="2025-06-30T00:00:00"/>
    <d v="2025-07-31T00:00:00"/>
    <m/>
    <m/>
    <x v="96"/>
    <x v="94"/>
  </r>
  <r>
    <x v="152"/>
    <x v="99"/>
    <s v="30/06/2025"/>
    <s v="MH002599"/>
    <s v="30/06/2025"/>
    <n v="19886"/>
    <m/>
    <m/>
    <n v="0"/>
    <n v="0"/>
    <n v="473780"/>
    <s v="Giảm công nợ"/>
    <d v="2025-07-31T00:00:00"/>
    <s v="BC2507/0058"/>
    <n v="0"/>
    <n v="-473780"/>
    <n v="-473780"/>
    <n v="0"/>
    <s v="30/06/2025"/>
    <m/>
    <d v="2025-06-30T00:00:00"/>
    <n v="0"/>
    <m/>
    <s v=""/>
    <s v="Đã thanh toán"/>
    <d v="2025-06-30T00:00:00"/>
    <d v="2025-07-31T00:00:00"/>
    <m/>
    <m/>
    <x v="96"/>
    <x v="94"/>
  </r>
  <r>
    <x v="152"/>
    <x v="99"/>
    <s v="30/06/2025"/>
    <s v="MH002598"/>
    <s v="30/06/2025"/>
    <n v="21888"/>
    <m/>
    <m/>
    <n v="0"/>
    <n v="0"/>
    <n v="208010"/>
    <s v="Giảm công nợ"/>
    <d v="2025-07-31T00:00:00"/>
    <s v="BC2507/0058"/>
    <n v="0"/>
    <n v="-208010"/>
    <n v="-208010"/>
    <n v="0"/>
    <s v="30/06/2025"/>
    <m/>
    <d v="2025-06-30T00:00:00"/>
    <n v="0"/>
    <m/>
    <s v=""/>
    <s v="Đã thanh toán"/>
    <d v="2025-06-30T00:00:00"/>
    <d v="2025-07-31T00:00:00"/>
    <m/>
    <m/>
    <x v="96"/>
    <x v="94"/>
  </r>
  <r>
    <x v="152"/>
    <x v="99"/>
    <s v="30/06/2025"/>
    <s v="MH002596"/>
    <s v="30/06/2025"/>
    <n v="8264"/>
    <m/>
    <m/>
    <n v="0"/>
    <n v="0"/>
    <n v="418349"/>
    <s v="Giảm công nợ"/>
    <d v="2025-07-31T00:00:00"/>
    <s v="BC2507/0058"/>
    <n v="0"/>
    <n v="-418349"/>
    <n v="-418349"/>
    <n v="0"/>
    <s v="30/06/2025"/>
    <m/>
    <d v="2025-06-30T00:00:00"/>
    <n v="0"/>
    <m/>
    <s v=""/>
    <s v="Đã thanh toán"/>
    <d v="2025-06-30T00:00:00"/>
    <d v="2025-07-31T00:00:00"/>
    <m/>
    <m/>
    <x v="96"/>
    <x v="94"/>
  </r>
  <r>
    <x v="152"/>
    <x v="99"/>
    <s v="30/06/2025"/>
    <s v="MH002597"/>
    <s v="30/06/2025"/>
    <n v="8711"/>
    <m/>
    <m/>
    <n v="0"/>
    <n v="0"/>
    <n v="597387"/>
    <s v="Giảm công nợ"/>
    <d v="2025-07-31T00:00:00"/>
    <s v="BC2507/0058"/>
    <n v="0"/>
    <n v="-597387"/>
    <n v="-597387"/>
    <n v="0"/>
    <s v="30/06/2025"/>
    <m/>
    <d v="2025-06-30T00:00:00"/>
    <n v="0"/>
    <m/>
    <s v=""/>
    <s v="Đã thanh toán"/>
    <d v="2025-06-30T00:00:00"/>
    <d v="2025-07-31T00:00:00"/>
    <m/>
    <m/>
    <x v="96"/>
    <x v="94"/>
  </r>
  <r>
    <x v="152"/>
    <x v="99"/>
    <s v="30/06/2025"/>
    <s v="MH002564"/>
    <s v="30/06/2025"/>
    <n v="2630"/>
    <m/>
    <m/>
    <n v="0"/>
    <n v="0"/>
    <n v="157380"/>
    <s v="Giảm công nợ"/>
    <d v="2025-07-31T00:00:00"/>
    <s v="BC2507/0058"/>
    <n v="0"/>
    <n v="-157380"/>
    <n v="-157380"/>
    <n v="0"/>
    <s v="30/06/2025"/>
    <m/>
    <d v="2025-06-30T00:00:00"/>
    <n v="0"/>
    <m/>
    <s v=""/>
    <s v="Đã thanh toán"/>
    <d v="2025-06-30T00:00:00"/>
    <d v="2025-07-31T00:00:00"/>
    <m/>
    <m/>
    <x v="96"/>
    <x v="94"/>
  </r>
  <r>
    <x v="152"/>
    <x v="99"/>
    <s v="30/06/2025"/>
    <s v="MH002563"/>
    <s v="30/06/2025"/>
    <n v="2518"/>
    <m/>
    <m/>
    <n v="0"/>
    <n v="0"/>
    <n v="209951"/>
    <s v="Giảm công nợ"/>
    <d v="2025-07-31T00:00:00"/>
    <s v="BC2507/0058"/>
    <n v="0"/>
    <n v="-209951"/>
    <n v="-209951"/>
    <n v="0"/>
    <s v="30/06/2025"/>
    <m/>
    <d v="2025-06-30T00:00:00"/>
    <n v="0"/>
    <m/>
    <s v=""/>
    <s v="Đã thanh toán"/>
    <d v="2025-06-30T00:00:00"/>
    <d v="2025-07-31T00:00:00"/>
    <m/>
    <m/>
    <x v="96"/>
    <x v="94"/>
  </r>
  <r>
    <x v="152"/>
    <x v="99"/>
    <s v="30/06/2025"/>
    <s v="MH002565"/>
    <s v="30/06/2025"/>
    <n v="2503"/>
    <m/>
    <m/>
    <n v="0"/>
    <n v="0"/>
    <n v="250099"/>
    <s v="Giảm công nợ"/>
    <d v="2025-07-31T00:00:00"/>
    <s v="BC2507/0058"/>
    <n v="0"/>
    <n v="-250099"/>
    <n v="-250099"/>
    <n v="0"/>
    <s v="30/06/2025"/>
    <m/>
    <d v="2025-06-30T00:00:00"/>
    <n v="0"/>
    <m/>
    <s v=""/>
    <s v="Đã thanh toán"/>
    <d v="2025-06-30T00:00:00"/>
    <d v="2025-07-31T00:00:00"/>
    <m/>
    <m/>
    <x v="96"/>
    <x v="94"/>
  </r>
  <r>
    <x v="152"/>
    <x v="99"/>
    <s v="30/06/2025"/>
    <s v="MH002563"/>
    <s v="30/06/2025"/>
    <n v="2016"/>
    <m/>
    <m/>
    <n v="0"/>
    <n v="0"/>
    <n v="167695"/>
    <s v="Giảm công nợ"/>
    <d v="2025-07-31T00:00:00"/>
    <s v="BC2507/0058"/>
    <n v="0"/>
    <n v="-167695"/>
    <n v="-167695"/>
    <n v="0"/>
    <s v="30/06/2025"/>
    <m/>
    <d v="2025-06-30T00:00:00"/>
    <n v="0"/>
    <m/>
    <s v=""/>
    <s v="Đã thanh toán"/>
    <d v="2025-06-30T00:00:00"/>
    <d v="2025-07-31T00:00:00"/>
    <m/>
    <m/>
    <x v="96"/>
    <x v="94"/>
  </r>
  <r>
    <x v="152"/>
    <x v="99"/>
    <s v="30/06/2025"/>
    <s v="MH002564"/>
    <s v="30/06/2025"/>
    <n v="2065"/>
    <m/>
    <m/>
    <n v="0"/>
    <n v="0"/>
    <n v="1084059"/>
    <s v="Giảm công nợ"/>
    <d v="2025-07-31T00:00:00"/>
    <s v="BC2507/0058"/>
    <n v="0"/>
    <n v="-1084059"/>
    <n v="-1084059"/>
    <n v="0"/>
    <s v="30/06/2025"/>
    <m/>
    <d v="2025-06-30T00:00:00"/>
    <n v="0"/>
    <m/>
    <s v=""/>
    <s v="Đã thanh toán"/>
    <d v="2025-06-30T00:00:00"/>
    <d v="2025-07-31T00:00:00"/>
    <m/>
    <m/>
    <x v="96"/>
    <x v="94"/>
  </r>
  <r>
    <x v="150"/>
    <x v="99"/>
    <s v="01/07/2025"/>
    <s v="BH2352326"/>
    <s v="01/07/2025"/>
    <s v="00040846"/>
    <m/>
    <m/>
    <n v="0"/>
    <n v="0"/>
    <n v="1412678"/>
    <s v="Bán hàng"/>
    <d v="2025-09-03T00:00:00"/>
    <s v="BC2509/0008"/>
    <n v="0"/>
    <n v="1412678"/>
    <n v="1412678"/>
    <n v="0"/>
    <s v="01/07/2025"/>
    <m/>
    <d v="2025-07-01T00:00:00"/>
    <n v="0"/>
    <m/>
    <s v=""/>
    <s v="Đã thanh toán"/>
    <d v="2025-07-01T00:00:00"/>
    <d v="2025-09-03T00:00:00"/>
    <m/>
    <m/>
    <x v="96"/>
    <x v="94"/>
  </r>
  <r>
    <x v="151"/>
    <x v="99"/>
    <s v="01/07/2025"/>
    <s v="BH2352337"/>
    <s v="01/07/2025"/>
    <s v="00040861"/>
    <m/>
    <m/>
    <n v="0"/>
    <n v="0"/>
    <n v="2283379"/>
    <s v="Bán hàng"/>
    <d v="2025-09-03T00:00:00"/>
    <s v="BC2509/0008"/>
    <n v="0"/>
    <n v="2283379"/>
    <n v="2283379"/>
    <n v="0"/>
    <s v="01/07/2025"/>
    <m/>
    <d v="2025-07-01T00:00:00"/>
    <n v="0"/>
    <m/>
    <s v=""/>
    <s v="Đã thanh toán"/>
    <d v="2025-07-01T00:00:00"/>
    <d v="2025-09-03T00:00:00"/>
    <m/>
    <m/>
    <x v="96"/>
    <x v="94"/>
  </r>
  <r>
    <x v="152"/>
    <x v="99"/>
    <s v="02/07/2025"/>
    <s v="BH2352547"/>
    <s v="02/07/2025"/>
    <s v="00041009"/>
    <m/>
    <m/>
    <n v="0"/>
    <n v="0"/>
    <n v="3553837"/>
    <s v="Bán hàng"/>
    <d v="2025-09-03T00:00:00"/>
    <s v="BC2509/0008"/>
    <n v="0"/>
    <n v="3553837"/>
    <n v="3553837"/>
    <n v="0"/>
    <s v="02/07/2025"/>
    <m/>
    <d v="2025-07-02T00:00:00"/>
    <n v="0"/>
    <m/>
    <s v=""/>
    <s v="Đã thanh toán"/>
    <d v="2025-07-02T00:00:00"/>
    <d v="2025-09-03T00:00:00"/>
    <m/>
    <m/>
    <x v="96"/>
    <x v="94"/>
  </r>
  <r>
    <x v="152"/>
    <x v="99"/>
    <s v="03/07/2025"/>
    <s v="BH2352572"/>
    <s v="03/07/2025"/>
    <s v="00041082"/>
    <m/>
    <m/>
    <n v="0"/>
    <n v="0"/>
    <n v="541976"/>
    <s v="Bán hàng"/>
    <d v="2025-09-03T00:00:00"/>
    <s v="BC2509/0008"/>
    <n v="0"/>
    <n v="541976"/>
    <n v="541976"/>
    <n v="0"/>
    <s v="03/07/2025"/>
    <m/>
    <d v="2025-07-03T00:00:00"/>
    <n v="0"/>
    <m/>
    <s v=""/>
    <s v="Đã thanh toán"/>
    <d v="2025-07-03T00:00:00"/>
    <d v="2025-09-03T00:00:00"/>
    <m/>
    <m/>
    <x v="96"/>
    <x v="94"/>
  </r>
  <r>
    <x v="151"/>
    <x v="99"/>
    <s v="04/07/2025"/>
    <s v="BH2352620"/>
    <s v="04/07/2025"/>
    <s v="00041858"/>
    <m/>
    <m/>
    <n v="0"/>
    <n v="0"/>
    <n v="2825356"/>
    <s v="Bán hàng"/>
    <d v="2025-09-03T00:00:00"/>
    <s v="BC2509/0008"/>
    <n v="0"/>
    <n v="2825356"/>
    <n v="2825356"/>
    <n v="0"/>
    <s v="04/07/2025"/>
    <m/>
    <d v="2025-07-04T00:00:00"/>
    <n v="0"/>
    <m/>
    <s v=""/>
    <s v="Đã thanh toán"/>
    <d v="2025-07-04T00:00:00"/>
    <d v="2025-09-03T00:00:00"/>
    <m/>
    <m/>
    <x v="96"/>
    <x v="94"/>
  </r>
  <r>
    <x v="150"/>
    <x v="99"/>
    <s v="08/07/2025"/>
    <s v="BH2352893"/>
    <s v="08/07/2025"/>
    <s v="00042525"/>
    <m/>
    <m/>
    <n v="0"/>
    <n v="0"/>
    <n v="3553837"/>
    <s v="Bán hàng"/>
    <d v="2025-09-03T00:00:00"/>
    <s v="BC2509/0008"/>
    <n v="0"/>
    <n v="3553837"/>
    <n v="3553837"/>
    <n v="0"/>
    <s v="08/07/2025"/>
    <m/>
    <d v="2025-07-08T00:00:00"/>
    <n v="0"/>
    <m/>
    <s v=""/>
    <s v="Đã thanh toán"/>
    <d v="2025-07-08T00:00:00"/>
    <d v="2025-09-03T00:00:00"/>
    <m/>
    <m/>
    <x v="96"/>
    <x v="94"/>
  </r>
  <r>
    <x v="150"/>
    <x v="99"/>
    <s v="12/07/2025"/>
    <s v="BH2353184"/>
    <s v="12/07/2025"/>
    <s v="00043869"/>
    <m/>
    <m/>
    <n v="0"/>
    <n v="0"/>
    <n v="2398853"/>
    <s v="Bán hàng"/>
    <d v="2025-09-03T00:00:00"/>
    <s v="BC2509/0008"/>
    <n v="0"/>
    <n v="2398853"/>
    <n v="2398853"/>
    <n v="0"/>
    <s v="12/07/2025"/>
    <m/>
    <d v="2025-07-12T00:00:00"/>
    <n v="0"/>
    <m/>
    <s v=""/>
    <s v="Đã thanh toán"/>
    <d v="2025-07-12T00:00:00"/>
    <d v="2025-09-03T00:00:00"/>
    <m/>
    <m/>
    <x v="96"/>
    <x v="94"/>
  </r>
  <r>
    <x v="151"/>
    <x v="99"/>
    <s v="14/07/2025"/>
    <s v="BH2353211"/>
    <s v="14/07/2025"/>
    <s v="00043941"/>
    <m/>
    <m/>
    <n v="0"/>
    <n v="0"/>
    <n v="2825356"/>
    <s v="Bán hàng"/>
    <d v="2025-09-03T00:00:00"/>
    <s v="BC2509/0008"/>
    <n v="0"/>
    <n v="2825356"/>
    <n v="2825356"/>
    <n v="0"/>
    <s v="14/07/2025"/>
    <m/>
    <d v="2025-07-14T00:00:00"/>
    <n v="0"/>
    <m/>
    <s v=""/>
    <s v="Đã thanh toán"/>
    <d v="2025-07-14T00:00:00"/>
    <d v="2025-09-03T00:00:00"/>
    <m/>
    <m/>
    <x v="96"/>
    <x v="94"/>
  </r>
  <r>
    <x v="152"/>
    <x v="99"/>
    <s v="18/07/2025"/>
    <s v="TBH0007"/>
    <s v="18/07/2025"/>
    <s v="00045101"/>
    <m/>
    <m/>
    <n v="0"/>
    <n v="0"/>
    <n v="5015326"/>
    <s v="Bán hàng"/>
    <d v="2025-09-03T00:00:00"/>
    <s v="BC2509/0008"/>
    <n v="0"/>
    <n v="5015326"/>
    <n v="5015326"/>
    <n v="0"/>
    <s v="18/07/2025"/>
    <m/>
    <d v="2025-07-18T00:00:00"/>
    <n v="0"/>
    <m/>
    <s v=""/>
    <s v="Đã thanh toán"/>
    <d v="2025-07-18T00:00:00"/>
    <d v="2025-09-03T00:00:00"/>
    <m/>
    <m/>
    <x v="96"/>
    <x v="94"/>
  </r>
  <r>
    <x v="150"/>
    <x v="99"/>
    <s v="22/07/2025"/>
    <s v="TBH0161"/>
    <s v="22/07/2025"/>
    <s v="00045714"/>
    <m/>
    <m/>
    <n v="0"/>
    <n v="0"/>
    <n v="5286314"/>
    <s v="Bán hàng"/>
    <d v="2025-09-03T00:00:00"/>
    <s v="BC2509/0008"/>
    <n v="0"/>
    <n v="5286314"/>
    <n v="5286314"/>
    <n v="0"/>
    <s v="22/07/2025"/>
    <m/>
    <d v="2025-07-22T00:00:00"/>
    <n v="0"/>
    <m/>
    <s v=""/>
    <s v="Đã thanh toán"/>
    <d v="2025-07-22T00:00:00"/>
    <d v="2025-09-03T00:00:00"/>
    <m/>
    <m/>
    <x v="96"/>
    <x v="94"/>
  </r>
  <r>
    <x v="152"/>
    <x v="99"/>
    <s v="30/07/2025"/>
    <s v="BH2354272"/>
    <s v="30/07/2025"/>
    <s v="00047634"/>
    <m/>
    <m/>
    <n v="0"/>
    <n v="0"/>
    <n v="1302653"/>
    <s v="Bán hàng"/>
    <d v="2025-09-03T00:00:00"/>
    <s v="BC2509/0008"/>
    <n v="0"/>
    <n v="1302653"/>
    <n v="1302653"/>
    <n v="0"/>
    <s v="30/07/2025"/>
    <m/>
    <d v="2025-07-30T00:00:00"/>
    <n v="0"/>
    <m/>
    <s v=""/>
    <s v="Đã thanh toán"/>
    <d v="2025-07-30T00:00:00"/>
    <d v="2025-09-03T00:00:00"/>
    <m/>
    <m/>
    <x v="96"/>
    <x v="94"/>
  </r>
  <r>
    <x v="152"/>
    <x v="99"/>
    <s v="30/07/2025"/>
    <s v="BH2354271"/>
    <s v="30/07/2025"/>
    <s v="00047633"/>
    <m/>
    <m/>
    <n v="0"/>
    <n v="0"/>
    <n v="1741403"/>
    <s v="Bán hàng"/>
    <d v="2025-09-03T00:00:00"/>
    <s v="BC2509/0008"/>
    <n v="0"/>
    <n v="1741403"/>
    <n v="1741403"/>
    <n v="0"/>
    <s v="30/07/2025"/>
    <m/>
    <d v="2025-07-30T00:00:00"/>
    <n v="0"/>
    <m/>
    <s v=""/>
    <s v="Đã thanh toán"/>
    <d v="2025-07-30T00:00:00"/>
    <d v="2025-09-03T00:00:00"/>
    <m/>
    <m/>
    <x v="96"/>
    <x v="94"/>
  </r>
  <r>
    <x v="150"/>
    <x v="99"/>
    <s v="31/07/2025"/>
    <s v="BH2354445"/>
    <s v="31/07/2025"/>
    <s v="00048376"/>
    <m/>
    <m/>
    <n v="0"/>
    <n v="0"/>
    <n v="2502079"/>
    <s v="Bán hàng"/>
    <d v="2025-09-03T00:00:00"/>
    <s v="BC2509/0008"/>
    <n v="0"/>
    <n v="2502079"/>
    <n v="2502079"/>
    <n v="0"/>
    <s v="31/07/2025"/>
    <m/>
    <d v="2025-07-31T00:00:00"/>
    <n v="0"/>
    <m/>
    <s v=""/>
    <s v="Đã thanh toán"/>
    <d v="2025-07-31T00:00:00"/>
    <d v="2025-09-03T00:00:00"/>
    <m/>
    <m/>
    <x v="96"/>
    <x v="94"/>
  </r>
  <r>
    <x v="151"/>
    <x v="99"/>
    <s v="30/07/2025"/>
    <s v="HBTL25012162"/>
    <s v="30/07/2025"/>
    <n v="1536"/>
    <m/>
    <m/>
    <n v="0"/>
    <n v="0"/>
    <n v="429106"/>
    <s v="Giảm công nợ"/>
    <d v="2025-09-03T00:00:00"/>
    <s v="BC2509/0008"/>
    <n v="0"/>
    <n v="-429106"/>
    <n v="-429106"/>
    <n v="0"/>
    <s v="30/07/2025"/>
    <m/>
    <d v="2025-07-30T00:00:00"/>
    <n v="0"/>
    <m/>
    <s v=""/>
    <s v="Đã thanh toán"/>
    <d v="2025-07-30T00:00:00"/>
    <d v="2025-09-03T00:00:00"/>
    <m/>
    <m/>
    <x v="96"/>
    <x v="94"/>
  </r>
  <r>
    <x v="152"/>
    <x v="99"/>
    <s v="31/07/2025"/>
    <s v="MDV/PVH/00016"/>
    <s v="31/07/2025"/>
    <n v="6653"/>
    <m/>
    <m/>
    <n v="0"/>
    <n v="0"/>
    <n v="675449"/>
    <s v="Giảm công nợ"/>
    <d v="2025-09-03T00:00:00"/>
    <s v="BC2509/0008"/>
    <n v="0"/>
    <n v="-675449"/>
    <n v="-675449"/>
    <n v="0"/>
    <s v="31/07/2025"/>
    <m/>
    <d v="2025-07-31T00:00:00"/>
    <n v="0"/>
    <m/>
    <s v=""/>
    <s v="Đã thanh toán"/>
    <d v="2025-07-31T00:00:00"/>
    <d v="2025-09-03T00:00:00"/>
    <m/>
    <m/>
    <x v="96"/>
    <x v="94"/>
  </r>
  <r>
    <x v="152"/>
    <x v="99"/>
    <s v="31/07/2025"/>
    <s v="MDV/PVH/00017"/>
    <s v="31/07/2025"/>
    <n v="25435"/>
    <m/>
    <m/>
    <n v="0"/>
    <n v="0"/>
    <n v="771224"/>
    <s v="Giảm công nợ"/>
    <d v="2025-09-03T00:00:00"/>
    <s v="BC2509/0008"/>
    <n v="0"/>
    <n v="-771224"/>
    <n v="-771224"/>
    <n v="0"/>
    <s v="31/07/2025"/>
    <m/>
    <d v="2025-07-31T00:00:00"/>
    <n v="0"/>
    <m/>
    <s v=""/>
    <s v="Đã thanh toán"/>
    <d v="2025-07-31T00:00:00"/>
    <d v="2025-09-03T00:00:00"/>
    <m/>
    <m/>
    <x v="96"/>
    <x v="94"/>
  </r>
  <r>
    <x v="152"/>
    <x v="99"/>
    <s v="31/07/2025"/>
    <s v="MDV/PVH/00018"/>
    <s v="31/07/2025"/>
    <n v="26414"/>
    <m/>
    <m/>
    <n v="0"/>
    <n v="0"/>
    <n v="322742"/>
    <s v="Giảm công nợ"/>
    <d v="2025-09-03T00:00:00"/>
    <s v="BC2509/0008"/>
    <n v="0"/>
    <n v="-322742"/>
    <n v="-322742"/>
    <n v="0"/>
    <s v="31/07/2025"/>
    <m/>
    <d v="2025-07-31T00:00:00"/>
    <n v="0"/>
    <m/>
    <s v=""/>
    <s v="Đã thanh toán"/>
    <d v="2025-07-31T00:00:00"/>
    <d v="2025-09-03T00:00:00"/>
    <m/>
    <m/>
    <x v="96"/>
    <x v="94"/>
  </r>
  <r>
    <x v="152"/>
    <x v="99"/>
    <s v="31/07/2025"/>
    <s v="MDV/PVH/00015"/>
    <s v="31/07/2025"/>
    <n v="9841"/>
    <m/>
    <m/>
    <n v="0"/>
    <n v="0"/>
    <n v="922754"/>
    <s v="Giảm công nợ"/>
    <d v="2025-09-03T00:00:00"/>
    <s v="BC2509/0008"/>
    <n v="0"/>
    <n v="-922754"/>
    <n v="-922754"/>
    <n v="0"/>
    <s v="31/07/2025"/>
    <m/>
    <d v="2025-07-31T00:00:00"/>
    <n v="0"/>
    <m/>
    <s v=""/>
    <s v="Đã thanh toán"/>
    <d v="2025-07-31T00:00:00"/>
    <d v="2025-09-03T00:00:00"/>
    <m/>
    <m/>
    <x v="96"/>
    <x v="94"/>
  </r>
  <r>
    <x v="152"/>
    <x v="99"/>
    <s v="31/07/2025"/>
    <s v="MDV/PVH/00014"/>
    <s v="31/07/2025"/>
    <n v="10269"/>
    <m/>
    <m/>
    <n v="0"/>
    <n v="0"/>
    <n v="441086"/>
    <s v="Giảm công nợ"/>
    <d v="2025-09-03T00:00:00"/>
    <s v="BC2509/0008"/>
    <n v="0"/>
    <n v="-441086"/>
    <n v="-441086"/>
    <n v="0"/>
    <s v="31/07/2025"/>
    <m/>
    <d v="2025-07-31T00:00:00"/>
    <n v="0"/>
    <m/>
    <s v=""/>
    <s v="Đã thanh toán"/>
    <d v="2025-07-31T00:00:00"/>
    <d v="2025-09-03T00:00:00"/>
    <m/>
    <m/>
    <x v="96"/>
    <x v="94"/>
  </r>
  <r>
    <x v="151"/>
    <x v="99"/>
    <s v="01/08/2025"/>
    <s v="BH2354591"/>
    <s v="01/08/2025"/>
    <s v="00048770"/>
    <m/>
    <m/>
    <n v="0"/>
    <n v="0"/>
    <n v="1683666"/>
    <s v="Bán hàng"/>
    <d v="2025-09-30T00:00:00"/>
    <s v="BC2509/0067"/>
    <n v="0"/>
    <n v="1683666"/>
    <n v="1683666"/>
    <n v="0"/>
    <s v="01/08/2025"/>
    <m/>
    <d v="2025-08-01T00:00:00"/>
    <n v="0"/>
    <m/>
    <s v=""/>
    <s v="Đã thanh toán"/>
    <d v="2025-08-01T00:00:00"/>
    <d v="2025-09-30T00:00:00"/>
    <m/>
    <m/>
    <x v="96"/>
    <x v="94"/>
  </r>
  <r>
    <x v="150"/>
    <x v="99"/>
    <s v="07/08/2025"/>
    <s v="BH2354861"/>
    <s v="07/08/2025"/>
    <s v="00049953"/>
    <m/>
    <m/>
    <n v="0"/>
    <n v="0"/>
    <n v="3208756"/>
    <s v="Bán hàng"/>
    <d v="2025-09-30T00:00:00"/>
    <s v="BC2509/0067"/>
    <n v="0"/>
    <n v="3208756"/>
    <n v="3208756"/>
    <n v="0"/>
    <s v="07/08/2025"/>
    <m/>
    <d v="2025-08-07T00:00:00"/>
    <n v="0"/>
    <m/>
    <s v=""/>
    <s v="Đã thanh toán"/>
    <d v="2025-08-07T00:00:00"/>
    <d v="2025-09-30T00:00:00"/>
    <m/>
    <m/>
    <x v="96"/>
    <x v="94"/>
  </r>
  <r>
    <x v="151"/>
    <x v="99"/>
    <s v="08/08/2025"/>
    <s v="BH2354965"/>
    <s v="08/08/2025"/>
    <s v="00050277"/>
    <m/>
    <m/>
    <n v="0"/>
    <n v="0"/>
    <n v="3367332"/>
    <s v="Bán hàng"/>
    <d v="2025-09-30T00:00:00"/>
    <s v="BC2509/0067"/>
    <n v="0"/>
    <n v="3367332"/>
    <n v="3367332"/>
    <n v="0"/>
    <s v="08/08/2025"/>
    <m/>
    <d v="2025-08-08T00:00:00"/>
    <n v="0"/>
    <m/>
    <s v=""/>
    <s v="Đã thanh toán"/>
    <d v="2025-08-08T00:00:00"/>
    <d v="2025-09-30T00:00:00"/>
    <m/>
    <m/>
    <x v="96"/>
    <x v="94"/>
  </r>
  <r>
    <x v="151"/>
    <x v="99"/>
    <s v="08/08/2025"/>
    <s v="BH2354964"/>
    <s v="08/08/2025"/>
    <s v="00050276"/>
    <m/>
    <m/>
    <n v="0"/>
    <n v="0"/>
    <n v="976990"/>
    <s v="Bán hàng"/>
    <d v="2025-09-30T00:00:00"/>
    <s v="BC2509/0067"/>
    <n v="0"/>
    <n v="976990"/>
    <n v="976990"/>
    <n v="0"/>
    <s v="08/08/2025"/>
    <m/>
    <d v="2025-08-08T00:00:00"/>
    <n v="0"/>
    <m/>
    <s v=""/>
    <s v="Đã thanh toán"/>
    <d v="2025-08-08T00:00:00"/>
    <d v="2025-09-30T00:00:00"/>
    <m/>
    <m/>
    <x v="96"/>
    <x v="94"/>
  </r>
  <r>
    <x v="151"/>
    <x v="99"/>
    <s v="08/08/2025"/>
    <s v="BH2354963"/>
    <s v="08/08/2025"/>
    <s v="00050275"/>
    <m/>
    <m/>
    <n v="0"/>
    <n v="0"/>
    <n v="6733314"/>
    <s v="Bán hàng"/>
    <d v="2025-09-30T00:00:00"/>
    <s v="BC2509/0067"/>
    <n v="0"/>
    <n v="6733314"/>
    <n v="6733314"/>
    <n v="0"/>
    <s v="08/08/2025"/>
    <m/>
    <d v="2025-08-08T00:00:00"/>
    <n v="0"/>
    <m/>
    <s v=""/>
    <s v="Đã thanh toán"/>
    <d v="2025-08-08T00:00:00"/>
    <d v="2025-09-30T00:00:00"/>
    <m/>
    <m/>
    <x v="96"/>
    <x v="94"/>
  </r>
  <r>
    <x v="152"/>
    <x v="99"/>
    <s v="09/08/2025"/>
    <s v="BH2355080"/>
    <s v="09/08/2025"/>
    <s v="00050690"/>
    <m/>
    <m/>
    <n v="0"/>
    <n v="0"/>
    <n v="5442908"/>
    <s v="Bán hàng"/>
    <d v="2025-09-30T00:00:00"/>
    <s v="BC2509/0067"/>
    <n v="0"/>
    <n v="5442908"/>
    <n v="5442908"/>
    <n v="0"/>
    <s v="09/08/2025"/>
    <m/>
    <d v="2025-08-09T00:00:00"/>
    <n v="0"/>
    <m/>
    <s v=""/>
    <s v="Đã thanh toán"/>
    <d v="2025-08-09T00:00:00"/>
    <d v="2025-09-30T00:00:00"/>
    <m/>
    <m/>
    <x v="96"/>
    <x v="94"/>
  </r>
  <r>
    <x v="152"/>
    <x v="99"/>
    <s v="09/08/2025"/>
    <s v="BH2355076"/>
    <s v="09/08/2025"/>
    <s v="00050686"/>
    <m/>
    <m/>
    <n v="0"/>
    <n v="0"/>
    <n v="2283379"/>
    <s v="Bán hàng"/>
    <d v="2025-09-30T00:00:00"/>
    <s v="BC2509/0067"/>
    <n v="0"/>
    <n v="2283379"/>
    <n v="2283379"/>
    <n v="0"/>
    <s v="09/08/2025"/>
    <m/>
    <d v="2025-08-09T00:00:00"/>
    <n v="0"/>
    <m/>
    <s v=""/>
    <s v="Đã thanh toán"/>
    <d v="2025-08-09T00:00:00"/>
    <d v="2025-09-30T00:00:00"/>
    <m/>
    <m/>
    <x v="96"/>
    <x v="94"/>
  </r>
  <r>
    <x v="152"/>
    <x v="99"/>
    <s v="09/08/2025"/>
    <s v="BH2355077"/>
    <s v="09/08/2025"/>
    <s v="00050687"/>
    <m/>
    <m/>
    <n v="0"/>
    <n v="0"/>
    <n v="1302653"/>
    <s v="Bán hàng"/>
    <d v="2025-09-30T00:00:00"/>
    <s v="BC2509/0067"/>
    <n v="0"/>
    <n v="1302653"/>
    <n v="1302653"/>
    <n v="0"/>
    <s v="09/08/2025"/>
    <m/>
    <d v="2025-08-09T00:00:00"/>
    <n v="0"/>
    <m/>
    <s v=""/>
    <s v="Đã thanh toán"/>
    <d v="2025-08-09T00:00:00"/>
    <d v="2025-09-30T00:00:00"/>
    <m/>
    <m/>
    <x v="96"/>
    <x v="94"/>
  </r>
  <r>
    <x v="152"/>
    <x v="99"/>
    <s v="09/08/2025"/>
    <s v="BH2355111"/>
    <s v="09/08/2025"/>
    <s v="00050733"/>
    <m/>
    <m/>
    <n v="0"/>
    <n v="0"/>
    <n v="3579908"/>
    <s v="Bán hàng"/>
    <d v="2025-09-30T00:00:00"/>
    <s v="BC2509/0067"/>
    <n v="0"/>
    <n v="3579908"/>
    <n v="3579908"/>
    <n v="0"/>
    <s v="09/08/2025"/>
    <m/>
    <d v="2025-08-09T00:00:00"/>
    <n v="0"/>
    <m/>
    <s v=""/>
    <s v="Đã thanh toán"/>
    <d v="2025-08-09T00:00:00"/>
    <d v="2025-09-30T00:00:00"/>
    <m/>
    <m/>
    <x v="96"/>
    <x v="94"/>
  </r>
  <r>
    <x v="150"/>
    <x v="99"/>
    <s v="12/08/2025"/>
    <s v="BH2355204"/>
    <s v="12/08/2025"/>
    <s v="00050858"/>
    <m/>
    <m/>
    <n v="0"/>
    <n v="0"/>
    <n v="1199426"/>
    <s v="Bán hàng"/>
    <d v="2025-09-30T00:00:00"/>
    <s v="BC2509/0067"/>
    <n v="0"/>
    <n v="1199426"/>
    <n v="1199426"/>
    <n v="0"/>
    <s v="12/08/2025"/>
    <m/>
    <d v="2025-08-12T00:00:00"/>
    <n v="0"/>
    <m/>
    <s v=""/>
    <s v="Đã thanh toán"/>
    <d v="2025-08-12T00:00:00"/>
    <d v="2025-09-30T00:00:00"/>
    <m/>
    <m/>
    <x v="96"/>
    <x v="94"/>
  </r>
  <r>
    <x v="152"/>
    <x v="99"/>
    <s v="14/08/2025"/>
    <s v="BH2355369"/>
    <s v="14/08/2025"/>
    <s v="00051036"/>
    <m/>
    <m/>
    <n v="0"/>
    <n v="0"/>
    <n v="651326"/>
    <s v="Bán hàng"/>
    <d v="2025-09-30T00:00:00"/>
    <s v="BC2509/0067"/>
    <n v="0"/>
    <n v="651326"/>
    <n v="651326"/>
    <n v="0"/>
    <s v="14/08/2025"/>
    <m/>
    <d v="2025-08-14T00:00:00"/>
    <n v="0"/>
    <m/>
    <s v=""/>
    <s v="Đã thanh toán"/>
    <d v="2025-08-14T00:00:00"/>
    <d v="2025-09-30T00:00:00"/>
    <m/>
    <m/>
    <x v="96"/>
    <x v="94"/>
  </r>
  <r>
    <x v="150"/>
    <x v="99"/>
    <s v="15/08/2025"/>
    <s v="BH2355618"/>
    <s v="15/08/2025"/>
    <s v="00051976"/>
    <m/>
    <m/>
    <n v="0"/>
    <n v="0"/>
    <n v="2543910"/>
    <s v="Bán hàng"/>
    <d v="2025-09-30T00:00:00"/>
    <s v="BC2509/0067"/>
    <n v="0"/>
    <n v="2543910"/>
    <n v="2543910"/>
    <n v="0"/>
    <s v="15/08/2025"/>
    <m/>
    <d v="2025-08-15T00:00:00"/>
    <n v="0"/>
    <m/>
    <s v=""/>
    <s v="Đã thanh toán"/>
    <d v="2025-08-15T00:00:00"/>
    <d v="2025-09-30T00:00:00"/>
    <m/>
    <m/>
    <x v="96"/>
    <x v="94"/>
  </r>
  <r>
    <x v="150"/>
    <x v="99"/>
    <s v="15/08/2025"/>
    <s v="BH2355617"/>
    <s v="15/08/2025"/>
    <s v="00051975"/>
    <m/>
    <m/>
    <n v="0"/>
    <n v="0"/>
    <n v="1459957"/>
    <s v="Bán hàng"/>
    <d v="2025-09-30T00:00:00"/>
    <s v="BC2509/0067"/>
    <n v="0"/>
    <n v="1459957"/>
    <n v="1459957"/>
    <n v="0"/>
    <s v="15/08/2025"/>
    <m/>
    <d v="2025-08-15T00:00:00"/>
    <n v="0"/>
    <m/>
    <s v=""/>
    <s v="Đã thanh toán"/>
    <d v="2025-08-15T00:00:00"/>
    <d v="2025-09-30T00:00:00"/>
    <m/>
    <m/>
    <x v="96"/>
    <x v="94"/>
  </r>
  <r>
    <x v="152"/>
    <x v="99"/>
    <s v="16/08/2025"/>
    <s v="BH2355701"/>
    <s v="16/08/2025"/>
    <s v="00052364"/>
    <m/>
    <m/>
    <n v="0"/>
    <n v="0"/>
    <n v="5197468"/>
    <s v="Bán hàng"/>
    <d v="2025-09-30T00:00:00"/>
    <s v="BC2509/0067"/>
    <n v="0"/>
    <n v="5197468"/>
    <n v="5197468"/>
    <n v="0"/>
    <s v="16/08/2025"/>
    <m/>
    <d v="2025-08-16T00:00:00"/>
    <n v="0"/>
    <m/>
    <s v=""/>
    <s v="Đã thanh toán"/>
    <d v="2025-08-16T00:00:00"/>
    <d v="2025-09-30T00:00:00"/>
    <m/>
    <m/>
    <x v="96"/>
    <x v="94"/>
  </r>
  <r>
    <x v="150"/>
    <x v="99"/>
    <s v="20/08/2025"/>
    <s v="BH2355916"/>
    <s v="20/08/2025"/>
    <s v="00052608"/>
    <m/>
    <m/>
    <n v="0"/>
    <n v="0"/>
    <n v="2039018"/>
    <s v="Bán hàng"/>
    <d v="2025-09-30T00:00:00"/>
    <s v="BC2509/0067"/>
    <n v="0"/>
    <n v="2039018"/>
    <n v="2039018"/>
    <n v="0"/>
    <s v="20/08/2025"/>
    <m/>
    <d v="2025-08-20T00:00:00"/>
    <n v="0"/>
    <m/>
    <s v=""/>
    <s v="Đã thanh toán"/>
    <d v="2025-08-20T00:00:00"/>
    <d v="2025-09-30T00:00:00"/>
    <m/>
    <m/>
    <x v="96"/>
    <x v="94"/>
  </r>
  <r>
    <x v="152"/>
    <x v="99"/>
    <s v="14/08/2025"/>
    <s v="BH2355219"/>
    <s v="14/08/2025"/>
    <s v="00052653"/>
    <m/>
    <m/>
    <n v="0"/>
    <n v="0"/>
    <n v="3771457"/>
    <s v="Bán hàng"/>
    <d v="2025-09-30T00:00:00"/>
    <s v="BC2509/0067"/>
    <n v="0"/>
    <n v="3771457"/>
    <n v="3771457"/>
    <n v="0"/>
    <s v="14/08/2025"/>
    <m/>
    <d v="2025-08-14T00:00:00"/>
    <n v="0"/>
    <m/>
    <s v=""/>
    <s v="Đã thanh toán"/>
    <d v="2025-08-14T00:00:00"/>
    <d v="2025-09-30T00:00:00"/>
    <m/>
    <m/>
    <x v="96"/>
    <x v="94"/>
  </r>
  <r>
    <x v="152"/>
    <x v="99"/>
    <s v="20/08/2025"/>
    <s v="BH2355866"/>
    <s v="20/08/2025"/>
    <s v="00053702"/>
    <m/>
    <m/>
    <n v="0"/>
    <n v="0"/>
    <n v="1308236"/>
    <s v="Bán hàng"/>
    <d v="2025-09-30T00:00:00"/>
    <s v="BC2509/0067"/>
    <n v="0"/>
    <n v="1308236"/>
    <n v="1308236"/>
    <n v="0"/>
    <s v="20/08/2025"/>
    <m/>
    <d v="2025-08-20T00:00:00"/>
    <n v="0"/>
    <m/>
    <s v=""/>
    <s v="Đã thanh toán"/>
    <d v="2025-08-20T00:00:00"/>
    <d v="2025-09-30T00:00:00"/>
    <m/>
    <m/>
    <x v="96"/>
    <x v="94"/>
  </r>
  <r>
    <x v="152"/>
    <x v="99"/>
    <s v="20/08/2025"/>
    <m/>
    <s v="20/08/2025"/>
    <s v="00053701"/>
    <m/>
    <m/>
    <n v="0"/>
    <n v="0"/>
    <n v="1777126"/>
    <s v="Bán hàng"/>
    <d v="2025-09-30T00:00:00"/>
    <s v="BC2509/0067"/>
    <n v="0"/>
    <n v="1777126"/>
    <n v="1777126"/>
    <n v="0"/>
    <s v="20/08/2025"/>
    <m/>
    <d v="2025-08-20T00:00:00"/>
    <n v="0"/>
    <m/>
    <s v=""/>
    <s v="Đã thanh toán"/>
    <d v="2025-08-20T00:00:00"/>
    <d v="2025-09-30T00:00:00"/>
    <m/>
    <m/>
    <x v="96"/>
    <x v="94"/>
  </r>
  <r>
    <x v="151"/>
    <x v="99"/>
    <s v="21/08/2025"/>
    <s v="BH2356042"/>
    <s v="21/08/2025"/>
    <s v="00053687"/>
    <m/>
    <m/>
    <n v="0"/>
    <n v="0"/>
    <n v="1529264"/>
    <s v="Bán hàng"/>
    <d v="2025-09-30T00:00:00"/>
    <s v="BC2509/0067"/>
    <n v="0"/>
    <n v="1529264"/>
    <n v="1529264"/>
    <n v="0"/>
    <s v="21/08/2025"/>
    <m/>
    <d v="2025-08-21T00:00:00"/>
    <n v="0"/>
    <m/>
    <s v=""/>
    <s v="Đã thanh toán"/>
    <d v="2025-08-21T00:00:00"/>
    <d v="2025-09-30T00:00:00"/>
    <m/>
    <m/>
    <x v="96"/>
    <x v="94"/>
  </r>
  <r>
    <x v="152"/>
    <x v="99"/>
    <s v="23/08/2025"/>
    <s v="BH2356312"/>
    <s v="23/08/2025"/>
    <s v="00054153"/>
    <m/>
    <m/>
    <n v="0"/>
    <n v="0"/>
    <n v="6723475"/>
    <s v="Bán hàng"/>
    <d v="2025-09-30T00:00:00"/>
    <s v="BC2509/0067"/>
    <n v="0"/>
    <n v="6723475"/>
    <n v="6723475"/>
    <n v="0"/>
    <s v="23/08/2025"/>
    <m/>
    <d v="2025-08-23T00:00:00"/>
    <n v="0"/>
    <m/>
    <s v=""/>
    <s v="Đã thanh toán"/>
    <d v="2025-08-23T00:00:00"/>
    <d v="2025-09-30T00:00:00"/>
    <m/>
    <m/>
    <x v="96"/>
    <x v="94"/>
  </r>
  <r>
    <x v="151"/>
    <x v="99"/>
    <s v="23/08/2025"/>
    <s v="BH2356319"/>
    <s v="23/08/2025"/>
    <s v="00054171"/>
    <m/>
    <m/>
    <n v="0"/>
    <n v="0"/>
    <n v="3155193"/>
    <s v="Bán hàng"/>
    <d v="2025-09-30T00:00:00"/>
    <s v="BC2509/0067"/>
    <n v="0"/>
    <n v="3155193"/>
    <n v="3155193"/>
    <n v="0"/>
    <s v="23/08/2025"/>
    <m/>
    <d v="2025-08-23T00:00:00"/>
    <n v="0"/>
    <m/>
    <s v=""/>
    <s v="Đã thanh toán"/>
    <d v="2025-08-23T00:00:00"/>
    <d v="2025-09-30T00:00:00"/>
    <m/>
    <m/>
    <x v="96"/>
    <x v="94"/>
  </r>
  <r>
    <x v="152"/>
    <x v="99"/>
    <s v="23/08/2025"/>
    <s v="BH2356284"/>
    <s v="23/08/2025"/>
    <s v="00054201"/>
    <m/>
    <m/>
    <n v="0"/>
    <n v="0"/>
    <n v="1524820"/>
    <s v="Bán hàng"/>
    <d v="2025-09-30T00:00:00"/>
    <s v="BC2509/0067"/>
    <n v="0"/>
    <n v="1524820"/>
    <n v="1524820"/>
    <n v="0"/>
    <s v="23/08/2025"/>
    <m/>
    <d v="2025-08-23T00:00:00"/>
    <n v="0"/>
    <m/>
    <s v=""/>
    <s v="Đã thanh toán"/>
    <d v="2025-08-23T00:00:00"/>
    <d v="2025-09-30T00:00:00"/>
    <m/>
    <m/>
    <x v="96"/>
    <x v="94"/>
  </r>
  <r>
    <x v="152"/>
    <x v="99"/>
    <s v="22/08/2025"/>
    <s v="BH2356019"/>
    <s v="22/08/2025"/>
    <s v="00054200"/>
    <m/>
    <m/>
    <n v="0"/>
    <n v="0"/>
    <n v="541976"/>
    <s v="Bán hàng"/>
    <d v="2025-09-30T00:00:00"/>
    <s v="BC2509/0067"/>
    <n v="0"/>
    <n v="541976"/>
    <n v="541976"/>
    <n v="0"/>
    <s v="22/08/2025"/>
    <m/>
    <d v="2025-08-22T00:00:00"/>
    <n v="0"/>
    <m/>
    <s v=""/>
    <s v="Đã thanh toán"/>
    <d v="2025-08-22T00:00:00"/>
    <d v="2025-09-30T00:00:00"/>
    <m/>
    <m/>
    <x v="96"/>
    <x v="94"/>
  </r>
  <r>
    <x v="152"/>
    <x v="99"/>
    <s v="27/08/2025"/>
    <s v="BH2356621"/>
    <s v="27/08/2025"/>
    <s v="00054487"/>
    <m/>
    <m/>
    <n v="0"/>
    <n v="0"/>
    <n v="2103462"/>
    <s v="Bán hàng"/>
    <d v="2025-09-30T00:00:00"/>
    <s v="BC2509/0067"/>
    <n v="0"/>
    <n v="2103462"/>
    <n v="2103462"/>
    <n v="0"/>
    <s v="27/08/2025"/>
    <m/>
    <d v="2025-08-27T00:00:00"/>
    <n v="0"/>
    <m/>
    <s v=""/>
    <s v="Đã thanh toán"/>
    <d v="2025-08-27T00:00:00"/>
    <d v="2025-09-30T00:00:00"/>
    <m/>
    <m/>
    <x v="96"/>
    <x v="94"/>
  </r>
  <r>
    <x v="150"/>
    <x v="99"/>
    <s v="29/08/2025"/>
    <s v="BH2356893"/>
    <s v="29/08/2025"/>
    <s v="00055775"/>
    <m/>
    <m/>
    <n v="0"/>
    <n v="0"/>
    <n v="2805278"/>
    <s v="Bán hàng"/>
    <d v="2025-09-30T00:00:00"/>
    <s v="BC2509/0067"/>
    <n v="0"/>
    <n v="2805278"/>
    <n v="2805278"/>
    <n v="0"/>
    <s v="29/08/2025"/>
    <m/>
    <d v="2025-08-29T00:00:00"/>
    <n v="0"/>
    <m/>
    <s v=""/>
    <s v="Đã thanh toán"/>
    <d v="2025-08-29T00:00:00"/>
    <d v="2025-09-30T00:00:00"/>
    <m/>
    <m/>
    <x v="96"/>
    <x v="94"/>
  </r>
  <r>
    <x v="150"/>
    <x v="99"/>
    <s v="29/08/2025"/>
    <s v="BH2356895"/>
    <s v="29/08/2025"/>
    <s v="00055777"/>
    <m/>
    <m/>
    <n v="0"/>
    <n v="0"/>
    <n v="9051221"/>
    <s v="Bán hàng"/>
    <d v="2025-09-30T00:00:00"/>
    <s v="BC2509/0067"/>
    <n v="0"/>
    <n v="9051221"/>
    <n v="9051221"/>
    <n v="0"/>
    <s v="29/08/2025"/>
    <m/>
    <d v="2025-08-29T00:00:00"/>
    <n v="0"/>
    <m/>
    <s v=""/>
    <s v="Đã thanh toán"/>
    <d v="2025-08-29T00:00:00"/>
    <d v="2025-09-30T00:00:00"/>
    <m/>
    <m/>
    <x v="96"/>
    <x v="94"/>
  </r>
  <r>
    <x v="152"/>
    <x v="99"/>
    <s v="30/08/2025"/>
    <s v="BH2357071"/>
    <s v="30/08/2025"/>
    <s v="00056394"/>
    <m/>
    <m/>
    <n v="0"/>
    <n v="0"/>
    <n v="784068"/>
    <s v="Bán hàng"/>
    <d v="2025-09-30T00:00:00"/>
    <s v="BC2509/0067"/>
    <n v="0"/>
    <n v="784068"/>
    <n v="784068"/>
    <n v="0"/>
    <s v="30/08/2025"/>
    <m/>
    <d v="2025-08-30T00:00:00"/>
    <n v="0"/>
    <m/>
    <s v=""/>
    <s v="Đã thanh toán"/>
    <d v="2025-08-30T00:00:00"/>
    <d v="2025-09-30T00:00:00"/>
    <m/>
    <m/>
    <x v="96"/>
    <x v="94"/>
  </r>
  <r>
    <x v="151"/>
    <x v="99"/>
    <s v="30/08/2025"/>
    <s v="BH2357118"/>
    <s v="30/08/2025"/>
    <s v="00056342"/>
    <m/>
    <m/>
    <n v="0"/>
    <n v="0"/>
    <n v="2135684"/>
    <s v="Bán hàng"/>
    <d v="2025-09-30T00:00:00"/>
    <s v="BC2509/0067"/>
    <n v="0"/>
    <n v="2135684"/>
    <n v="2135684"/>
    <n v="0"/>
    <s v="30/08/2025"/>
    <m/>
    <d v="2025-08-30T00:00:00"/>
    <n v="0"/>
    <m/>
    <s v=""/>
    <s v="Đã thanh toán"/>
    <d v="2025-08-30T00:00:00"/>
    <d v="2025-09-30T00:00:00"/>
    <m/>
    <m/>
    <x v="96"/>
    <x v="94"/>
  </r>
  <r>
    <x v="152"/>
    <x v="99"/>
    <s v="31/08/2025"/>
    <s v="MDV/PVH/00104"/>
    <s v="31/08/2025"/>
    <n v="7552"/>
    <m/>
    <m/>
    <n v="0"/>
    <n v="0"/>
    <n v="1762329"/>
    <s v="Giảm công nợ"/>
    <d v="2025-09-30T00:00:00"/>
    <s v="BC2509/0067"/>
    <n v="0"/>
    <n v="-1762329"/>
    <n v="-1762329"/>
    <n v="0"/>
    <s v="31/08/2025"/>
    <m/>
    <d v="2025-08-31T00:00:00"/>
    <n v="0"/>
    <m/>
    <s v=""/>
    <s v="Đã thanh toán"/>
    <d v="2025-08-31T00:00:00"/>
    <d v="2025-09-30T00:00:00"/>
    <m/>
    <m/>
    <x v="96"/>
    <x v="94"/>
  </r>
  <r>
    <x v="152"/>
    <x v="99"/>
    <s v="31/08/2025"/>
    <m/>
    <s v="31/08/2025"/>
    <n v="29156"/>
    <m/>
    <m/>
    <n v="0"/>
    <n v="0"/>
    <n v="873692"/>
    <s v="Giảm công nợ"/>
    <d v="2025-09-30T00:00:00"/>
    <s v="BC2509/0067"/>
    <n v="0"/>
    <n v="-873692"/>
    <n v="-873692"/>
    <n v="0"/>
    <s v="31/08/2025"/>
    <m/>
    <d v="2025-08-31T00:00:00"/>
    <n v="0"/>
    <m/>
    <s v=""/>
    <s v="Đã thanh toán"/>
    <d v="2025-08-31T00:00:00"/>
    <d v="2025-09-30T00:00:00"/>
    <m/>
    <m/>
    <x v="96"/>
    <x v="94"/>
  </r>
  <r>
    <x v="152"/>
    <x v="99"/>
    <s v="31/08/2025"/>
    <s v="MDV/PVH/00102"/>
    <s v="31/08/2025"/>
    <n v="29710"/>
    <m/>
    <m/>
    <n v="0"/>
    <n v="0"/>
    <n v="570674"/>
    <s v="Giảm công nợ"/>
    <d v="2025-09-30T00:00:00"/>
    <s v="BC2509/0067"/>
    <n v="0"/>
    <n v="-570674"/>
    <n v="-570674"/>
    <n v="0"/>
    <s v="31/08/2025"/>
    <m/>
    <d v="2025-08-31T00:00:00"/>
    <n v="0"/>
    <m/>
    <s v=""/>
    <s v="Đã thanh toán"/>
    <d v="2025-08-31T00:00:00"/>
    <d v="2025-09-30T00:00:00"/>
    <m/>
    <m/>
    <x v="96"/>
    <x v="94"/>
  </r>
  <r>
    <x v="152"/>
    <x v="99"/>
    <s v="31/08/2025"/>
    <m/>
    <s v="31/08/2025"/>
    <n v="30059"/>
    <m/>
    <m/>
    <n v="0"/>
    <n v="0"/>
    <n v="1884940"/>
    <s v="Giảm công nợ"/>
    <d v="2025-09-30T00:00:00"/>
    <s v="BC2509/0067"/>
    <n v="0"/>
    <n v="-1884940"/>
    <n v="-1884940"/>
    <n v="0"/>
    <s v="31/08/2025"/>
    <m/>
    <d v="2025-08-31T00:00:00"/>
    <n v="0"/>
    <m/>
    <s v=""/>
    <s v="Đã thanh toán"/>
    <d v="2025-08-31T00:00:00"/>
    <d v="2025-09-30T00:00:00"/>
    <m/>
    <m/>
    <x v="96"/>
    <x v="94"/>
  </r>
  <r>
    <x v="152"/>
    <x v="99"/>
    <s v="31/08/2025"/>
    <s v="MDV/PVH/00101"/>
    <s v="31/08/2025"/>
    <n v="11290"/>
    <m/>
    <m/>
    <n v="0"/>
    <n v="0"/>
    <n v="1463746"/>
    <s v="Giảm công nợ"/>
    <d v="2025-09-30T00:00:00"/>
    <s v="BC2509/0067"/>
    <n v="0"/>
    <n v="-1463746"/>
    <n v="-1463746"/>
    <n v="0"/>
    <s v="31/08/2025"/>
    <m/>
    <d v="2025-08-31T00:00:00"/>
    <n v="0"/>
    <m/>
    <s v=""/>
    <s v="Đã thanh toán"/>
    <d v="2025-08-31T00:00:00"/>
    <d v="2025-09-30T00:00:00"/>
    <m/>
    <m/>
    <x v="96"/>
    <x v="94"/>
  </r>
  <r>
    <x v="152"/>
    <x v="99"/>
    <s v="31/08/2025"/>
    <s v="MDV/PVH/00100"/>
    <s v="31/08/2025"/>
    <n v="11670"/>
    <m/>
    <m/>
    <n v="0"/>
    <n v="0"/>
    <n v="543935"/>
    <s v="Giảm công nợ"/>
    <d v="2025-09-30T00:00:00"/>
    <s v="BC2509/0067"/>
    <n v="0"/>
    <n v="-543935"/>
    <n v="-543935"/>
    <n v="0"/>
    <s v="31/08/2025"/>
    <m/>
    <d v="2025-08-31T00:00:00"/>
    <n v="0"/>
    <m/>
    <s v=""/>
    <s v="Đã thanh toán"/>
    <d v="2025-08-31T00:00:00"/>
    <d v="2025-09-30T00:00:00"/>
    <m/>
    <m/>
    <x v="96"/>
    <x v="94"/>
  </r>
  <r>
    <x v="152"/>
    <x v="99"/>
    <s v="14/01/2025"/>
    <s v="BH2340202"/>
    <s v="14/01/2025"/>
    <s v="00003373"/>
    <m/>
    <m/>
    <n v="0"/>
    <n v="0"/>
    <n v="16396560"/>
    <s v="Bán hàng"/>
    <d v="2025-10-15T00:00:00"/>
    <s v="BC2510/0011"/>
    <n v="0"/>
    <n v="16396560"/>
    <n v="16396560"/>
    <n v="0"/>
    <s v="14/01/2025"/>
    <m/>
    <d v="2025-01-14T00:00:00"/>
    <n v="0"/>
    <m/>
    <s v=""/>
    <s v="Đã thanh toán"/>
    <d v="2025-01-14T00:00:00"/>
    <d v="2025-10-15T00:00:00"/>
    <m/>
    <m/>
    <x v="96"/>
    <x v="94"/>
  </r>
  <r>
    <x v="152"/>
    <x v="99"/>
    <s v="30/09/2025"/>
    <m/>
    <s v="30/09/2025"/>
    <n v="8613"/>
    <m/>
    <m/>
    <n v="0"/>
    <n v="0"/>
    <n v="3391408"/>
    <s v="Giảm công nợ"/>
    <d v="2025-10-15T00:00:00"/>
    <s v="BC2510/0011"/>
    <n v="0"/>
    <n v="-3391408"/>
    <n v="-3391408"/>
    <n v="0"/>
    <s v="30/09/2025"/>
    <m/>
    <d v="2025-09-30T00:00:00"/>
    <n v="0"/>
    <m/>
    <s v=""/>
    <s v="Đã thanh toán"/>
    <d v="2025-09-30T00:00:00"/>
    <d v="2025-10-15T00:00:00"/>
    <m/>
    <m/>
    <x v="96"/>
    <x v="94"/>
  </r>
  <r>
    <x v="152"/>
    <x v="99"/>
    <s v="30/09/2025"/>
    <m/>
    <s v="30/09/2025"/>
    <n v="31793"/>
    <m/>
    <m/>
    <n v="0"/>
    <n v="0"/>
    <n v="1375105"/>
    <s v="Giảm công nợ"/>
    <d v="2025-10-15T00:00:00"/>
    <s v="BC2510/0011"/>
    <n v="0"/>
    <n v="-1375105"/>
    <n v="-1375105"/>
    <n v="0"/>
    <s v="30/09/2025"/>
    <m/>
    <d v="2025-09-30T00:00:00"/>
    <n v="0"/>
    <m/>
    <s v=""/>
    <s v="Đã thanh toán"/>
    <d v="2025-09-30T00:00:00"/>
    <d v="2025-10-15T00:00:00"/>
    <m/>
    <m/>
    <x v="96"/>
    <x v="94"/>
  </r>
  <r>
    <x v="152"/>
    <x v="99"/>
    <s v="30/09/2025"/>
    <m/>
    <s v="30/09/2025"/>
    <n v="32416"/>
    <m/>
    <m/>
    <n v="0"/>
    <n v="0"/>
    <n v="274561"/>
    <s v="Giảm công nợ"/>
    <d v="2025-10-15T00:00:00"/>
    <s v="BC2510/0011"/>
    <n v="0"/>
    <n v="-274561"/>
    <n v="-274561"/>
    <n v="0"/>
    <s v="30/09/2025"/>
    <m/>
    <d v="2025-09-30T00:00:00"/>
    <n v="0"/>
    <m/>
    <s v=""/>
    <s v="Đã thanh toán"/>
    <d v="2025-09-30T00:00:00"/>
    <d v="2025-10-15T00:00:00"/>
    <m/>
    <m/>
    <x v="96"/>
    <x v="94"/>
  </r>
  <r>
    <x v="152"/>
    <x v="99"/>
    <s v="30/09/2025"/>
    <m/>
    <s v="30/09/2025"/>
    <n v="34291"/>
    <m/>
    <m/>
    <n v="0"/>
    <n v="0"/>
    <n v="1752239"/>
    <s v="Giảm công nợ"/>
    <d v="2025-10-15T00:00:00"/>
    <s v="BC2510/0011"/>
    <n v="0"/>
    <n v="-1752239"/>
    <n v="-1752239"/>
    <n v="0"/>
    <s v="30/09/2025"/>
    <m/>
    <d v="2025-09-30T00:00:00"/>
    <n v="0"/>
    <m/>
    <s v=""/>
    <s v="Đã thanh toán"/>
    <d v="2025-09-30T00:00:00"/>
    <d v="2025-10-15T00:00:00"/>
    <m/>
    <m/>
    <x v="96"/>
    <x v="94"/>
  </r>
  <r>
    <x v="152"/>
    <x v="99"/>
    <s v="30/09/2025"/>
    <s v="MDV/PVH/00145"/>
    <s v="30/09/2025"/>
    <n v="12825"/>
    <m/>
    <m/>
    <n v="0"/>
    <n v="0"/>
    <n v="247102"/>
    <s v="Giảm công nợ"/>
    <d v="2025-10-15T00:00:00"/>
    <s v="BC2510/0011"/>
    <n v="0"/>
    <n v="-247102"/>
    <n v="-247102"/>
    <n v="0"/>
    <s v="30/09/2025"/>
    <m/>
    <d v="2025-09-30T00:00:00"/>
    <n v="0"/>
    <m/>
    <s v=""/>
    <s v="Đã thanh toán"/>
    <d v="2025-09-30T00:00:00"/>
    <d v="2025-10-15T00:00:00"/>
    <m/>
    <m/>
    <x v="96"/>
    <x v="94"/>
  </r>
  <r>
    <x v="152"/>
    <x v="99"/>
    <s v="30/09/2025"/>
    <s v="MDV/PVH/00146"/>
    <s v="30/09/2025"/>
    <n v="13272"/>
    <m/>
    <m/>
    <n v="0"/>
    <n v="0"/>
    <n v="1470409"/>
    <s v="Giảm công nợ"/>
    <d v="2025-10-15T00:00:00"/>
    <s v="BC2510/0011"/>
    <n v="0"/>
    <n v="-1470409"/>
    <n v="-1470409"/>
    <n v="0"/>
    <s v="30/09/2025"/>
    <m/>
    <d v="2025-09-30T00:00:00"/>
    <n v="0"/>
    <m/>
    <s v=""/>
    <s v="Đã thanh toán"/>
    <d v="2025-09-30T00:00:00"/>
    <d v="2025-10-15T00:00:00"/>
    <m/>
    <m/>
    <x v="96"/>
    <x v="94"/>
  </r>
  <r>
    <x v="152"/>
    <x v="99"/>
    <s v="03/09/2025"/>
    <m/>
    <s v="03/09/2025"/>
    <n v="13273"/>
    <m/>
    <m/>
    <n v="0"/>
    <n v="0"/>
    <n v="1754031"/>
    <s v="Bán hàng"/>
    <d v="2025-10-31T00:00:00"/>
    <s v="BC2510/0043"/>
    <n v="0"/>
    <n v="1754031"/>
    <n v="1754031"/>
    <n v="0"/>
    <s v="03/09/2025"/>
    <m/>
    <d v="2025-09-03T00:00:00"/>
    <n v="0"/>
    <m/>
    <s v=""/>
    <s v="Đã thanh toán"/>
    <d v="2025-09-03T00:00:00"/>
    <d v="2025-10-31T00:00:00"/>
    <m/>
    <m/>
    <x v="96"/>
    <x v="94"/>
  </r>
  <r>
    <x v="152"/>
    <x v="99"/>
    <s v="03/09/2025"/>
    <s v="BH2357097"/>
    <s v="03/09/2025"/>
    <n v="13274"/>
    <m/>
    <m/>
    <n v="0"/>
    <n v="0"/>
    <n v="642363"/>
    <s v="Bán hàng"/>
    <d v="2025-10-31T00:00:00"/>
    <s v="BC2510/0043"/>
    <n v="0"/>
    <n v="642363"/>
    <n v="642363"/>
    <n v="0"/>
    <s v="03/09/2025"/>
    <m/>
    <d v="2025-09-03T00:00:00"/>
    <n v="0"/>
    <m/>
    <s v=""/>
    <s v="Đã thanh toán"/>
    <d v="2025-09-03T00:00:00"/>
    <d v="2025-10-31T00:00:00"/>
    <m/>
    <m/>
    <x v="96"/>
    <x v="94"/>
  </r>
  <r>
    <x v="152"/>
    <x v="99"/>
    <s v="09/09/2025"/>
    <s v="BH2357707"/>
    <s v="09/09/2025"/>
    <n v="13275"/>
    <m/>
    <m/>
    <n v="0"/>
    <n v="0"/>
    <n v="3502850"/>
    <s v="Bán hàng"/>
    <d v="2025-10-31T00:00:00"/>
    <s v="BC2510/0043"/>
    <n v="0"/>
    <n v="3502850"/>
    <n v="3502850"/>
    <n v="0"/>
    <s v="09/09/2025"/>
    <m/>
    <d v="2025-09-09T00:00:00"/>
    <n v="0"/>
    <m/>
    <s v=""/>
    <s v="Đã thanh toán"/>
    <d v="2025-09-09T00:00:00"/>
    <d v="2025-10-31T00:00:00"/>
    <m/>
    <m/>
    <x v="96"/>
    <x v="94"/>
  </r>
  <r>
    <x v="152"/>
    <x v="99"/>
    <s v="08/09/2025"/>
    <m/>
    <s v="08/09/2025"/>
    <n v="13276"/>
    <m/>
    <m/>
    <n v="0"/>
    <n v="0"/>
    <n v="1774046"/>
    <s v="Bán hàng"/>
    <d v="2025-10-31T00:00:00"/>
    <s v="BC2510/0043"/>
    <n v="0"/>
    <n v="1774046"/>
    <n v="1774046"/>
    <n v="0"/>
    <s v="08/09/2025"/>
    <m/>
    <d v="2025-09-08T00:00:00"/>
    <n v="0"/>
    <m/>
    <s v=""/>
    <s v="Đã thanh toán"/>
    <d v="2025-09-08T00:00:00"/>
    <d v="2025-10-31T00:00:00"/>
    <m/>
    <m/>
    <x v="96"/>
    <x v="94"/>
  </r>
  <r>
    <x v="152"/>
    <x v="99"/>
    <s v="04/09/2025"/>
    <s v="BH2357217"/>
    <s v="04/09/2025"/>
    <n v="13277"/>
    <m/>
    <m/>
    <n v="0"/>
    <n v="0"/>
    <n v="599713"/>
    <s v="Bán hàng"/>
    <d v="2025-10-31T00:00:00"/>
    <s v="BC2510/0043"/>
    <n v="0"/>
    <n v="599713"/>
    <n v="599713"/>
    <n v="0"/>
    <s v="04/09/2025"/>
    <m/>
    <d v="2025-09-04T00:00:00"/>
    <n v="0"/>
    <m/>
    <s v=""/>
    <s v="Đã thanh toán"/>
    <d v="2025-09-04T00:00:00"/>
    <d v="2025-10-31T00:00:00"/>
    <m/>
    <m/>
    <x v="96"/>
    <x v="94"/>
  </r>
  <r>
    <x v="152"/>
    <x v="99"/>
    <s v="10/09/2025"/>
    <s v="BH2357654"/>
    <s v="10/09/2025"/>
    <n v="13278"/>
    <m/>
    <m/>
    <n v="0"/>
    <n v="0"/>
    <n v="663459"/>
    <s v="Bán hàng"/>
    <d v="2025-10-31T00:00:00"/>
    <s v="BC2510/0043"/>
    <n v="0"/>
    <n v="663459"/>
    <n v="663459"/>
    <n v="0"/>
    <s v="10/09/2025"/>
    <m/>
    <d v="2025-09-10T00:00:00"/>
    <n v="0"/>
    <m/>
    <s v=""/>
    <s v="Đã thanh toán"/>
    <d v="2025-09-10T00:00:00"/>
    <d v="2025-10-31T00:00:00"/>
    <m/>
    <m/>
    <x v="96"/>
    <x v="94"/>
  </r>
  <r>
    <x v="152"/>
    <x v="99"/>
    <s v="11/09/2025"/>
    <m/>
    <s v="11/09/2025"/>
    <n v="13279"/>
    <m/>
    <m/>
    <n v="0"/>
    <n v="0"/>
    <n v="698101"/>
    <s v="Bán hàng"/>
    <d v="2025-10-31T00:00:00"/>
    <s v="BC2510/0043"/>
    <n v="0"/>
    <n v="698101"/>
    <n v="698101"/>
    <n v="0"/>
    <s v="11/09/2025"/>
    <m/>
    <d v="2025-09-11T00:00:00"/>
    <n v="0"/>
    <m/>
    <s v=""/>
    <s v="Đã thanh toán"/>
    <d v="2025-09-11T00:00:00"/>
    <d v="2025-10-31T00:00:00"/>
    <m/>
    <m/>
    <x v="96"/>
    <x v="94"/>
  </r>
  <r>
    <x v="152"/>
    <x v="99"/>
    <s v="11/09/2025"/>
    <s v="BH2358091"/>
    <s v="11/09/2025"/>
    <n v="13280"/>
    <m/>
    <m/>
    <n v="0"/>
    <n v="0"/>
    <n v="1687630"/>
    <s v="Bán hàng"/>
    <d v="2025-10-31T00:00:00"/>
    <s v="BC2510/0043"/>
    <n v="0"/>
    <n v="1687630"/>
    <n v="1687630"/>
    <n v="0"/>
    <s v="11/09/2025"/>
    <m/>
    <d v="2025-09-11T00:00:00"/>
    <n v="0"/>
    <m/>
    <s v=""/>
    <s v="Đã thanh toán"/>
    <d v="2025-09-11T00:00:00"/>
    <d v="2025-10-31T00:00:00"/>
    <m/>
    <m/>
    <x v="96"/>
    <x v="94"/>
  </r>
  <r>
    <x v="152"/>
    <x v="99"/>
    <s v="13/09/2025"/>
    <s v="BH2358445"/>
    <s v="13/09/2025"/>
    <n v="13281"/>
    <m/>
    <m/>
    <n v="0"/>
    <n v="0"/>
    <n v="11678083"/>
    <s v="Bán hàng"/>
    <d v="2025-10-31T00:00:00"/>
    <s v="BC2510/0043"/>
    <n v="0"/>
    <n v="11678083"/>
    <n v="11678083"/>
    <n v="0"/>
    <s v="13/09/2025"/>
    <m/>
    <d v="2025-09-13T00:00:00"/>
    <n v="0"/>
    <m/>
    <s v=""/>
    <s v="Đã thanh toán"/>
    <d v="2025-09-13T00:00:00"/>
    <d v="2025-10-31T00:00:00"/>
    <m/>
    <m/>
    <x v="96"/>
    <x v="94"/>
  </r>
  <r>
    <x v="152"/>
    <x v="99"/>
    <s v="16/09/2025"/>
    <s v="BH2358548"/>
    <s v="16/09/2025"/>
    <n v="13282"/>
    <m/>
    <m/>
    <n v="0"/>
    <n v="0"/>
    <n v="2581481"/>
    <s v="Bán hàng"/>
    <d v="2025-10-31T00:00:00"/>
    <s v="BC2510/0043"/>
    <n v="0"/>
    <n v="2581481"/>
    <n v="2581481"/>
    <n v="0"/>
    <s v="16/09/2025"/>
    <m/>
    <d v="2025-09-16T00:00:00"/>
    <n v="0"/>
    <m/>
    <s v=""/>
    <s v="Đã thanh toán"/>
    <d v="2025-09-16T00:00:00"/>
    <d v="2025-10-31T00:00:00"/>
    <m/>
    <m/>
    <x v="96"/>
    <x v="94"/>
  </r>
  <r>
    <x v="152"/>
    <x v="99"/>
    <s v="17/09/2025"/>
    <s v="BH2358627"/>
    <s v="17/09/2025"/>
    <n v="13283"/>
    <m/>
    <m/>
    <n v="0"/>
    <n v="0"/>
    <n v="3270186"/>
    <s v="Bán hàng"/>
    <d v="2025-10-31T00:00:00"/>
    <s v="BC2510/0043"/>
    <n v="0"/>
    <n v="3270186"/>
    <n v="3270186"/>
    <n v="0"/>
    <s v="17/09/2025"/>
    <m/>
    <d v="2025-09-17T00:00:00"/>
    <n v="0"/>
    <m/>
    <s v=""/>
    <s v="Đã thanh toán"/>
    <d v="2025-09-17T00:00:00"/>
    <d v="2025-10-31T00:00:00"/>
    <m/>
    <m/>
    <x v="96"/>
    <x v="94"/>
  </r>
  <r>
    <x v="152"/>
    <x v="99"/>
    <s v="18/09/2025"/>
    <s v="BH2358685"/>
    <s v="18/09/2025"/>
    <n v="13284"/>
    <m/>
    <m/>
    <n v="0"/>
    <n v="0"/>
    <n v="2259824"/>
    <s v="Bán hàng"/>
    <d v="2025-10-31T00:00:00"/>
    <s v="BC2510/0043"/>
    <n v="0"/>
    <n v="2259824"/>
    <n v="2259824"/>
    <n v="0"/>
    <s v="18/09/2025"/>
    <m/>
    <d v="2025-09-18T00:00:00"/>
    <n v="0"/>
    <m/>
    <s v=""/>
    <s v="Đã thanh toán"/>
    <d v="2025-09-18T00:00:00"/>
    <d v="2025-10-31T00:00:00"/>
    <m/>
    <m/>
    <x v="96"/>
    <x v="94"/>
  </r>
  <r>
    <x v="152"/>
    <x v="99"/>
    <s v="17/09/2025"/>
    <s v="BH2352572"/>
    <s v="17/09/2025"/>
    <n v="13285"/>
    <m/>
    <m/>
    <n v="0"/>
    <n v="0"/>
    <n v="541976"/>
    <s v="Bán hàng"/>
    <d v="2025-10-31T00:00:00"/>
    <s v="BC2510/0043"/>
    <n v="0"/>
    <n v="541976"/>
    <n v="541976"/>
    <n v="0"/>
    <s v="17/09/2025"/>
    <m/>
    <d v="2025-09-17T00:00:00"/>
    <n v="0"/>
    <m/>
    <s v=""/>
    <s v="Đã thanh toán"/>
    <d v="2025-09-17T00:00:00"/>
    <d v="2025-10-31T00:00:00"/>
    <m/>
    <m/>
    <x v="96"/>
    <x v="94"/>
  </r>
  <r>
    <x v="152"/>
    <x v="99"/>
    <s v="19/09/2025"/>
    <s v="BH2358657"/>
    <s v="19/09/2025"/>
    <n v="13286"/>
    <m/>
    <m/>
    <n v="0"/>
    <n v="0"/>
    <n v="576618"/>
    <s v="Bán hàng"/>
    <d v="2025-10-31T00:00:00"/>
    <s v="BC2510/0043"/>
    <n v="0"/>
    <n v="576618"/>
    <n v="576618"/>
    <n v="0"/>
    <s v="19/09/2025"/>
    <m/>
    <d v="2025-09-19T00:00:00"/>
    <n v="0"/>
    <m/>
    <s v=""/>
    <s v="Đã thanh toán"/>
    <d v="2025-09-19T00:00:00"/>
    <d v="2025-10-31T00:00:00"/>
    <m/>
    <m/>
    <x v="96"/>
    <x v="94"/>
  </r>
  <r>
    <x v="152"/>
    <x v="99"/>
    <s v="20/09/2025"/>
    <s v="BH2359123"/>
    <s v="20/09/2025"/>
    <n v="13287"/>
    <m/>
    <m/>
    <n v="0"/>
    <n v="0"/>
    <n v="5435273"/>
    <s v="Bán hàng"/>
    <d v="2025-10-31T00:00:00"/>
    <s v="BC2510/0043"/>
    <n v="0"/>
    <n v="5435273"/>
    <n v="5435273"/>
    <n v="0"/>
    <s v="20/09/2025"/>
    <m/>
    <d v="2025-09-20T00:00:00"/>
    <n v="0"/>
    <m/>
    <s v=""/>
    <s v="Đã thanh toán"/>
    <d v="2025-09-20T00:00:00"/>
    <d v="2025-10-31T00:00:00"/>
    <m/>
    <m/>
    <x v="96"/>
    <x v="94"/>
  </r>
  <r>
    <x v="152"/>
    <x v="99"/>
    <s v="20/09/2025"/>
    <m/>
    <s v="20/09/2025"/>
    <n v="13288"/>
    <m/>
    <m/>
    <n v="0"/>
    <n v="0"/>
    <n v="3061853"/>
    <s v="Bán hàng"/>
    <d v="2025-10-31T00:00:00"/>
    <s v="BC2510/0043"/>
    <n v="0"/>
    <n v="3061853"/>
    <n v="3061853"/>
    <n v="0"/>
    <s v="20/09/2025"/>
    <m/>
    <d v="2025-09-20T00:00:00"/>
    <n v="0"/>
    <m/>
    <s v=""/>
    <s v="Đã thanh toán"/>
    <d v="2025-09-20T00:00:00"/>
    <d v="2025-10-31T00:00:00"/>
    <m/>
    <m/>
    <x v="96"/>
    <x v="94"/>
  </r>
  <r>
    <x v="152"/>
    <x v="99"/>
    <s v="24/09/2025"/>
    <s v="BH20251066"/>
    <s v="24/09/2025"/>
    <n v="13289"/>
    <m/>
    <m/>
    <n v="0"/>
    <n v="0"/>
    <n v="6020287"/>
    <s v="Bán hàng"/>
    <d v="2025-10-31T00:00:00"/>
    <s v="BC2510/0043"/>
    <n v="0"/>
    <n v="6020287"/>
    <n v="6020287"/>
    <n v="0"/>
    <s v="24/09/2025"/>
    <m/>
    <d v="2025-09-24T00:00:00"/>
    <n v="0"/>
    <m/>
    <s v=""/>
    <s v="Đã thanh toán"/>
    <d v="2025-09-24T00:00:00"/>
    <d v="2025-10-31T00:00:00"/>
    <m/>
    <m/>
    <x v="96"/>
    <x v="94"/>
  </r>
  <r>
    <x v="152"/>
    <x v="99"/>
    <s v="22/09/2025"/>
    <s v="BH2359136"/>
    <s v="22/09/2025"/>
    <n v="13290"/>
    <m/>
    <m/>
    <n v="0"/>
    <n v="0"/>
    <n v="839598"/>
    <s v="Bán hàng"/>
    <d v="2025-10-31T00:00:00"/>
    <s v="BC2510/0043"/>
    <n v="0"/>
    <n v="839598"/>
    <n v="839598"/>
    <n v="0"/>
    <s v="22/09/2025"/>
    <m/>
    <d v="2025-09-22T00:00:00"/>
    <n v="0"/>
    <m/>
    <s v=""/>
    <s v="Đã thanh toán"/>
    <d v="2025-09-22T00:00:00"/>
    <d v="2025-10-31T00:00:00"/>
    <m/>
    <m/>
    <x v="96"/>
    <x v="94"/>
  </r>
  <r>
    <x v="152"/>
    <x v="99"/>
    <s v="25/09/2025"/>
    <s v="BH20250398"/>
    <s v="25/09/2025"/>
    <n v="13291"/>
    <m/>
    <m/>
    <n v="0"/>
    <n v="0"/>
    <n v="1525511"/>
    <s v="Bán hàng"/>
    <d v="2025-10-31T00:00:00"/>
    <s v="BC2510/0043"/>
    <n v="0"/>
    <n v="1525511"/>
    <n v="1525511"/>
    <n v="0"/>
    <s v="25/09/2025"/>
    <m/>
    <d v="2025-09-25T00:00:00"/>
    <n v="0"/>
    <m/>
    <s v=""/>
    <s v="Đã thanh toán"/>
    <d v="2025-09-25T00:00:00"/>
    <d v="2025-10-31T00:00:00"/>
    <m/>
    <m/>
    <x v="96"/>
    <x v="94"/>
  </r>
  <r>
    <x v="152"/>
    <x v="99"/>
    <s v="26/09/2025"/>
    <m/>
    <s v="26/09/2025"/>
    <n v="13292"/>
    <m/>
    <m/>
    <n v="0"/>
    <n v="0"/>
    <n v="1688953"/>
    <s v="Bán hàng"/>
    <d v="2025-10-31T00:00:00"/>
    <s v="BC2510/0043"/>
    <n v="0"/>
    <n v="1688953"/>
    <n v="1688953"/>
    <n v="0"/>
    <s v="26/09/2025"/>
    <m/>
    <d v="2025-09-26T00:00:00"/>
    <n v="0"/>
    <m/>
    <s v=""/>
    <s v="Đã thanh toán"/>
    <d v="2025-09-26T00:00:00"/>
    <d v="2025-10-31T00:00:00"/>
    <m/>
    <m/>
    <x v="96"/>
    <x v="94"/>
  </r>
  <r>
    <x v="152"/>
    <x v="99"/>
    <s v="27/09/2025"/>
    <m/>
    <s v="27/09/2025"/>
    <n v="13293"/>
    <m/>
    <m/>
    <n v="0"/>
    <n v="0"/>
    <n v="1534827"/>
    <s v="Bán hàng"/>
    <d v="2025-10-31T00:00:00"/>
    <s v="BC2510/0043"/>
    <n v="0"/>
    <n v="1534827"/>
    <n v="1534827"/>
    <n v="0"/>
    <s v="27/09/2025"/>
    <m/>
    <d v="2025-09-27T00:00:00"/>
    <n v="0"/>
    <m/>
    <s v=""/>
    <s v="Đã thanh toán"/>
    <d v="2025-09-27T00:00:00"/>
    <d v="2025-10-31T00:00:00"/>
    <m/>
    <m/>
    <x v="96"/>
    <x v="94"/>
  </r>
  <r>
    <x v="153"/>
    <x v="100"/>
    <d v="2025-10-31T00:00:00"/>
    <s v="BH2365430"/>
    <d v="2025-10-31T00:00:00"/>
    <s v="00072879"/>
    <s v="Bán hàng CÔNG TY CỔ PHẦN SÓI BIỂN TRUNG THỰC theo hóa đơn 00072879 (dự kiến T2 (24/11) thanh toán)"/>
    <n v="36409499"/>
    <n v="3640950"/>
    <n v="2621483.92"/>
    <n v="35390032.920000002"/>
    <s v="Bán hàng"/>
    <m/>
    <m/>
    <n v="0"/>
    <n v="35390032.920000002"/>
    <n v="0"/>
    <n v="35390032.920000002"/>
    <d v="2025-10-31T00:00:00"/>
    <m/>
    <d v="2025-10-31T00:00:00"/>
    <n v="0"/>
    <m/>
    <s v=""/>
    <s v=""/>
    <d v="2025-10-31T00:00:00"/>
    <d v="1899-12-30T00:00:00"/>
    <m/>
    <m/>
    <x v="97"/>
    <x v="95"/>
  </r>
  <r>
    <x v="153"/>
    <x v="100"/>
    <d v="2025-11-21T00:00:00"/>
    <s v="NKMB-2012xtviety"/>
    <d v="2025-11-21T00:00:00"/>
    <n v="1243057"/>
    <s v="Chi phí hỗ trợ T10"/>
    <m/>
    <n v="0"/>
    <n v="0"/>
    <n v="1653892"/>
    <s v="Giảm công nợ"/>
    <m/>
    <m/>
    <n v="0"/>
    <n v="-1653892"/>
    <n v="0"/>
    <n v="-1653892"/>
    <d v="2025-11-21T00:00:00"/>
    <m/>
    <d v="2025-11-21T00:00:00"/>
    <n v="0"/>
    <m/>
    <s v=""/>
    <s v=""/>
    <d v="2025-11-21T00:00:00"/>
    <d v="1899-12-30T00:00:00"/>
    <m/>
    <m/>
    <x v="97"/>
    <x v="95"/>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ABF59806-682B-46F7-9633-B1311FC2EBE6}" name="PivotTable2" cacheId="79" applyNumberFormats="0" applyBorderFormats="0" applyFontFormats="0" applyPatternFormats="0" applyAlignmentFormats="0" applyWidthHeightFormats="1" dataCaption="Values" updatedVersion="8" minRefreshableVersion="3" showDrill="0" useAutoFormatting="1" rowGrandTotals="0" colGrandTotals="0" itemPrintTitles="1" createdVersion="8" indent="0" compact="0" compactData="0" multipleFieldFilters="0">
  <location ref="A4:B102" firstHeaderRow="1" firstDataRow="1" firstDataCol="2"/>
  <pivotFields count="31">
    <pivotField compact="0" outline="0" showAll="0" defaultSubtotal="0">
      <items count="163">
        <item m="1" x="158"/>
        <item m="1" x="155"/>
        <item m="1" x="156"/>
        <item m="1" x="161"/>
        <item m="1" x="159"/>
        <item m="1" x="160"/>
        <item m="1" x="157"/>
        <item m="1" x="162"/>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52"/>
        <item x="150"/>
        <item x="151"/>
        <item x="105"/>
        <item x="106"/>
        <item x="107"/>
        <item x="108"/>
        <item x="109"/>
        <item x="110"/>
        <item x="112"/>
        <item x="117"/>
        <item x="118"/>
        <item x="119"/>
        <item x="120"/>
        <item x="121"/>
        <item x="122"/>
        <item x="123"/>
        <item x="124"/>
        <item x="125"/>
        <item x="126"/>
        <item x="127"/>
        <item x="128"/>
        <item x="129"/>
        <item x="130"/>
        <item x="131"/>
        <item x="132"/>
        <item x="133"/>
        <item x="134"/>
        <item x="135"/>
        <item x="136"/>
        <item x="137"/>
        <item x="138"/>
        <item x="139"/>
        <item x="140"/>
        <item x="141"/>
        <item x="142"/>
        <item x="143"/>
        <item x="145"/>
        <item x="146"/>
        <item x="147"/>
        <item x="148"/>
        <item x="144"/>
        <item x="149"/>
        <item m="1" x="154"/>
        <item x="153"/>
        <item x="111"/>
        <item x="113"/>
        <item x="114"/>
        <item x="115"/>
        <item x="116"/>
      </items>
    </pivotField>
    <pivotField compact="0" outline="0" showAll="0" defaultSubtotal="0">
      <items count="108">
        <item m="1" x="102"/>
        <item m="1" x="106"/>
        <item m="1" x="104"/>
        <item m="1" x="107"/>
        <item m="1" x="105"/>
        <item m="1" x="103"/>
        <item x="7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5"/>
        <item x="76"/>
        <item m="1" x="101"/>
        <item x="74"/>
        <item x="77"/>
        <item x="78"/>
        <item x="79"/>
        <item x="80"/>
        <item x="81"/>
        <item x="82"/>
        <item x="83"/>
        <item x="84"/>
        <item x="85"/>
        <item x="86"/>
        <item x="87"/>
        <item x="88"/>
        <item x="89"/>
        <item x="90"/>
        <item x="91"/>
        <item x="92"/>
        <item x="93"/>
        <item x="94"/>
        <item x="95"/>
        <item x="96"/>
        <item x="97"/>
        <item x="98"/>
        <item x="99"/>
        <item x="100"/>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38" outline="0" showAll="0" defaultSubtotal="0"/>
    <pivotField compact="0" outline="0" showAll="0" defaultSubtotal="0"/>
    <pivotField compact="0" outline="0" showAll="0" defaultSubtotal="0"/>
    <pivotField compact="0" outline="0" showAll="0" defaultSubtotal="0"/>
    <pivotField compact="0" numFmtId="164" outline="0" showAll="0" defaultSubtotal="0"/>
    <pivotField compact="0" numFmtId="38" outline="0" showAll="0" defaultSubtotal="0"/>
    <pivotField compact="0" numFmtId="164" outline="0" showAll="0" defaultSubtotal="0"/>
    <pivotField compact="0" numFmtId="38" outline="0" showAll="0" defaultSubtotal="0"/>
    <pivotField compact="0" outline="0" showAll="0" defaultSubtotal="0"/>
    <pivotField compact="0" outline="0" showAll="0" defaultSubtotal="0"/>
    <pivotField compact="0" numFmtId="14" outline="0" showAll="0" defaultSubtotal="0"/>
    <pivotField compact="0" numFmtId="164" outline="0" showAll="0" defaultSubtotal="0"/>
    <pivotField compact="0" outline="0" showAll="0" defaultSubtotal="0"/>
    <pivotField compact="0" numFmtId="164" outline="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axis="axisRow" compact="0" outline="0" subtotalTop="0" showAll="0" defaultSubtotal="0">
      <items count="99">
        <item x="83"/>
        <item x="96"/>
        <item x="2"/>
        <item x="89"/>
        <item x="77"/>
        <item x="40"/>
        <item x="90"/>
        <item x="82"/>
        <item x="91"/>
        <item x="78"/>
        <item x="94"/>
        <item x="32"/>
        <item x="53"/>
        <item x="75"/>
        <item x="55"/>
        <item x="5"/>
        <item x="44"/>
        <item x="14"/>
        <item x="76"/>
        <item x="42"/>
        <item x="41"/>
        <item x="56"/>
        <item x="1"/>
        <item x="52"/>
        <item x="12"/>
        <item x="57"/>
        <item x="58"/>
        <item x="36"/>
        <item x="25"/>
        <item x="8"/>
        <item x="26"/>
        <item x="35"/>
        <item x="20"/>
        <item x="54"/>
        <item x="21"/>
        <item x="43"/>
        <item x="92"/>
        <item x="30"/>
        <item x="6"/>
        <item x="29"/>
        <item x="61"/>
        <item x="23"/>
        <item x="59"/>
        <item x="0"/>
        <item x="60"/>
        <item x="62"/>
        <item x="63"/>
        <item x="64"/>
        <item x="49"/>
        <item x="51"/>
        <item x="38"/>
        <item x="50"/>
        <item x="27"/>
        <item x="72"/>
        <item x="71"/>
        <item x="9"/>
        <item x="65"/>
        <item x="67"/>
        <item x="68"/>
        <item x="13"/>
        <item x="31"/>
        <item x="69"/>
        <item x="28"/>
        <item x="70"/>
        <item x="39"/>
        <item x="3"/>
        <item x="18"/>
        <item x="22"/>
        <item x="37"/>
        <item x="7"/>
        <item x="47"/>
        <item x="19"/>
        <item x="10"/>
        <item x="4"/>
        <item x="15"/>
        <item x="33"/>
        <item x="16"/>
        <item x="17"/>
        <item x="34"/>
        <item x="11"/>
        <item x="46"/>
        <item x="24"/>
        <item x="93"/>
        <item x="73"/>
        <item x="74"/>
        <item x="48"/>
        <item x="45"/>
        <item x="66"/>
        <item x="88"/>
        <item x="86"/>
        <item x="85"/>
        <item x="95"/>
        <item x="97"/>
        <item x="84"/>
        <item x="79"/>
        <item x="80"/>
        <item x="81"/>
        <item x="87"/>
        <item m="1" x="98"/>
      </items>
    </pivotField>
    <pivotField axis="axisRow" compact="0" outline="0" subtotalTop="0" showAll="0" defaultSubtotal="0">
      <items count="97">
        <item x="0"/>
        <item x="1"/>
        <item x="62"/>
        <item x="7"/>
        <item x="8"/>
        <item x="9"/>
        <item x="10"/>
        <item x="11"/>
        <item x="12"/>
        <item x="13"/>
        <item x="65"/>
        <item x="14"/>
        <item x="39"/>
        <item x="60"/>
        <item x="93"/>
        <item x="95"/>
        <item x="2"/>
        <item x="38"/>
        <item x="76"/>
        <item x="78"/>
        <item x="81"/>
        <item x="94"/>
        <item x="52"/>
        <item x="85"/>
        <item x="79"/>
        <item x="77"/>
        <item x="80"/>
        <item x="92"/>
        <item x="82"/>
        <item x="83"/>
        <item x="84"/>
        <item x="61"/>
        <item x="86"/>
        <item x="3"/>
        <item x="4"/>
        <item x="5"/>
        <item x="6"/>
        <item x="15"/>
        <item x="16"/>
        <item x="17"/>
        <item x="18"/>
        <item x="88"/>
        <item x="19"/>
        <item x="20"/>
        <item x="40"/>
        <item x="21"/>
        <item x="22"/>
        <item x="23"/>
        <item x="24"/>
        <item x="89"/>
        <item x="25"/>
        <item x="26"/>
        <item x="27"/>
        <item x="90"/>
        <item x="91"/>
        <item x="28"/>
        <item x="29"/>
        <item x="30"/>
        <item x="74"/>
        <item x="31"/>
        <item x="32"/>
        <item x="41"/>
        <item x="66"/>
        <item x="57"/>
        <item x="53"/>
        <item x="63"/>
        <item x="72"/>
        <item x="43"/>
        <item x="42"/>
        <item x="55"/>
        <item x="68"/>
        <item x="56"/>
        <item x="87"/>
        <item x="75"/>
        <item x="64"/>
        <item x="59"/>
        <item x="44"/>
        <item x="45"/>
        <item x="73"/>
        <item x="70"/>
        <item x="69"/>
        <item x="71"/>
        <item x="46"/>
        <item x="47"/>
        <item x="50"/>
        <item x="51"/>
        <item x="54"/>
        <item x="58"/>
        <item x="67"/>
        <item x="48"/>
        <item x="49"/>
        <item x="33"/>
        <item x="34"/>
        <item x="35"/>
        <item x="36"/>
        <item x="37"/>
        <item m="1" x="96"/>
      </items>
    </pivotField>
  </pivotFields>
  <rowFields count="2">
    <field x="29"/>
    <field x="30"/>
  </rowFields>
  <rowItems count="98">
    <i>
      <x/>
      <x v="28"/>
    </i>
    <i>
      <x v="1"/>
      <x v="21"/>
    </i>
    <i>
      <x v="2"/>
      <x v="16"/>
    </i>
    <i>
      <x v="3"/>
      <x v="41"/>
    </i>
    <i>
      <x v="4"/>
      <x v="18"/>
    </i>
    <i>
      <x v="5"/>
      <x v="44"/>
    </i>
    <i>
      <x v="6"/>
      <x v="49"/>
    </i>
    <i>
      <x v="7"/>
      <x v="20"/>
    </i>
    <i>
      <x v="8"/>
      <x v="53"/>
    </i>
    <i>
      <x v="9"/>
      <x v="25"/>
    </i>
    <i>
      <x v="10"/>
      <x v="27"/>
    </i>
    <i>
      <x v="11"/>
      <x v="60"/>
    </i>
    <i>
      <x v="12"/>
      <x v="22"/>
    </i>
    <i>
      <x v="13"/>
      <x v="58"/>
    </i>
    <i>
      <x v="14"/>
      <x v="86"/>
    </i>
    <i>
      <x v="15"/>
      <x v="35"/>
    </i>
    <i>
      <x v="16"/>
      <x v="67"/>
    </i>
    <i>
      <x v="17"/>
      <x v="11"/>
    </i>
    <i>
      <x v="18"/>
      <x v="73"/>
    </i>
    <i>
      <x v="19"/>
      <x v="61"/>
    </i>
    <i>
      <x v="20"/>
      <x v="61"/>
    </i>
    <i>
      <x v="21"/>
      <x v="69"/>
    </i>
    <i>
      <x v="22"/>
      <x v="1"/>
    </i>
    <i>
      <x v="23"/>
      <x v="85"/>
    </i>
    <i>
      <x v="24"/>
      <x v="8"/>
    </i>
    <i>
      <x v="25"/>
      <x v="71"/>
    </i>
    <i>
      <x v="26"/>
      <x v="63"/>
    </i>
    <i>
      <x v="27"/>
      <x v="94"/>
    </i>
    <i>
      <x v="28"/>
      <x v="50"/>
    </i>
    <i>
      <x v="29"/>
      <x v="4"/>
    </i>
    <i>
      <x v="30"/>
      <x v="51"/>
    </i>
    <i>
      <x v="31"/>
      <x v="93"/>
    </i>
    <i>
      <x v="32"/>
      <x v="43"/>
    </i>
    <i>
      <x v="33"/>
      <x v="64"/>
    </i>
    <i>
      <x v="34"/>
      <x v="45"/>
    </i>
    <i>
      <x v="35"/>
      <x v="68"/>
    </i>
    <i>
      <x v="36"/>
      <x v="54"/>
    </i>
    <i>
      <x v="37"/>
      <x v="57"/>
    </i>
    <i>
      <x v="38"/>
      <x v="36"/>
    </i>
    <i>
      <x v="39"/>
      <x v="56"/>
    </i>
    <i>
      <x v="40"/>
      <x v="13"/>
    </i>
    <i>
      <x v="41"/>
      <x v="47"/>
    </i>
    <i>
      <x v="42"/>
      <x v="87"/>
    </i>
    <i>
      <x v="43"/>
      <x/>
    </i>
    <i>
      <x v="44"/>
      <x v="75"/>
    </i>
    <i>
      <x v="45"/>
      <x v="31"/>
    </i>
    <i>
      <x v="46"/>
      <x v="2"/>
    </i>
    <i>
      <x v="47"/>
      <x v="65"/>
    </i>
    <i>
      <x v="48"/>
      <x v="89"/>
    </i>
    <i>
      <x v="49"/>
      <x v="84"/>
    </i>
    <i>
      <x v="50"/>
      <x v="17"/>
    </i>
    <i>
      <x v="51"/>
      <x v="90"/>
    </i>
    <i>
      <x v="52"/>
      <x v="52"/>
    </i>
    <i>
      <x v="53"/>
      <x v="81"/>
    </i>
    <i>
      <x v="54"/>
      <x v="79"/>
    </i>
    <i>
      <x v="55"/>
      <x v="5"/>
    </i>
    <i>
      <x v="56"/>
      <x v="74"/>
    </i>
    <i>
      <x v="57"/>
      <x v="62"/>
    </i>
    <i>
      <x v="58"/>
      <x v="88"/>
    </i>
    <i>
      <x v="59"/>
      <x v="9"/>
    </i>
    <i>
      <x v="60"/>
      <x v="59"/>
    </i>
    <i>
      <x v="61"/>
      <x v="70"/>
    </i>
    <i>
      <x v="62"/>
      <x v="55"/>
    </i>
    <i>
      <x v="63"/>
      <x v="80"/>
    </i>
    <i>
      <x v="64"/>
      <x v="12"/>
    </i>
    <i>
      <x v="65"/>
      <x v="33"/>
    </i>
    <i>
      <x v="66"/>
      <x v="40"/>
    </i>
    <i>
      <x v="67"/>
      <x v="46"/>
    </i>
    <i>
      <x v="68"/>
      <x v="95"/>
    </i>
    <i>
      <x v="69"/>
      <x v="3"/>
    </i>
    <i>
      <x v="70"/>
      <x v="82"/>
    </i>
    <i>
      <x v="71"/>
      <x v="42"/>
    </i>
    <i>
      <x v="72"/>
      <x v="6"/>
    </i>
    <i>
      <x v="73"/>
      <x v="34"/>
    </i>
    <i>
      <x v="74"/>
      <x v="37"/>
    </i>
    <i>
      <x v="75"/>
      <x v="91"/>
    </i>
    <i>
      <x v="76"/>
      <x v="38"/>
    </i>
    <i>
      <x v="77"/>
      <x v="39"/>
    </i>
    <i>
      <x v="78"/>
      <x v="92"/>
    </i>
    <i>
      <x v="79"/>
      <x v="7"/>
    </i>
    <i>
      <x v="80"/>
      <x v="77"/>
    </i>
    <i>
      <x v="81"/>
      <x v="48"/>
    </i>
    <i>
      <x v="82"/>
      <x v="53"/>
    </i>
    <i>
      <x v="83"/>
      <x v="66"/>
    </i>
    <i>
      <x v="84"/>
      <x v="78"/>
    </i>
    <i>
      <x v="85"/>
      <x v="83"/>
    </i>
    <i>
      <x v="86"/>
      <x v="76"/>
    </i>
    <i>
      <x v="87"/>
      <x v="10"/>
    </i>
    <i>
      <x v="88"/>
      <x v="72"/>
    </i>
    <i>
      <x v="89"/>
      <x v="23"/>
    </i>
    <i>
      <x v="90"/>
      <x v="30"/>
    </i>
    <i>
      <x v="91"/>
      <x v="14"/>
    </i>
    <i>
      <x v="92"/>
      <x v="15"/>
    </i>
    <i>
      <x v="93"/>
      <x v="29"/>
    </i>
    <i>
      <x v="94"/>
      <x v="19"/>
    </i>
    <i>
      <x v="95"/>
      <x v="24"/>
    </i>
    <i>
      <x v="96"/>
      <x v="26"/>
    </i>
    <i>
      <x v="97"/>
      <x v="32"/>
    </i>
  </rowItems>
  <colItems count="1">
    <i/>
  </colItems>
  <formats count="3">
    <format dxfId="51">
      <pivotArea type="all" dataOnly="0" outline="0" fieldPosition="0"/>
    </format>
    <format dxfId="50">
      <pivotArea field="0" type="button" dataOnly="0" labelOnly="1" outline="0"/>
    </format>
    <format dxfId="49">
      <pivotArea field="1" type="button" dataOnly="0" labelOnly="1" outline="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59CC61EF-625E-4CBB-9546-293B912900AF}" name="Table1" displayName="Table1" ref="A3:AE2281" totalsRowShown="0" headerRowDxfId="48" dataDxfId="47" tableBorderDxfId="46">
  <autoFilter ref="A3:AE2281" xr:uid="{59CC61EF-625E-4CBB-9546-293B912900AF}"/>
  <tableColumns count="31">
    <tableColumn id="1" xr3:uid="{4F10F7B6-A495-4137-BBCE-EA2FBC5FCA85}" name="Mã khách hàng" dataDxfId="45"/>
    <tableColumn id="2" xr3:uid="{DE12C852-BB0B-45D9-89F6-5621AE45A0F4}" name="Tên Khách hàng" dataDxfId="44"/>
    <tableColumn id="3" xr3:uid="{131C571C-C8A2-4C1F-A443-56776C98B8D6}" name="Ngày hạch toán" dataDxfId="43"/>
    <tableColumn id="4" xr3:uid="{57345391-023E-49F9-82DA-9EDDE7EF022C}" name="Số chứng từ" dataDxfId="42"/>
    <tableColumn id="5" xr3:uid="{B723AC7D-96D3-4361-B340-D0E8805260AE}" name="Ngày hóa đơn" dataDxfId="41"/>
    <tableColumn id="6" xr3:uid="{1D525C71-464F-48DA-A385-0A4E14C0AA89}" name="Số hóa đơn" dataDxfId="40"/>
    <tableColumn id="7" xr3:uid="{0CF393C6-432D-4960-8B99-5659957BBDD8}" name="Diễn giải" dataDxfId="39"/>
    <tableColumn id="8" xr3:uid="{6E6A4805-8B19-456F-A4C3-00B82288AB9D}" name="Tiền hàng" dataDxfId="38"/>
    <tableColumn id="9" xr3:uid="{7AC2BB3F-A7D3-436A-A8A5-AC61F813C9BD}" name="Tiền chiết khấu" dataDxfId="37">
      <calculatedColumnFormula>IFERROR(ROUND((VLOOKUP(Table1[[#This Row],[Mã khách hàng]],Ty_Le!$A:$E,5,0)*5%),0),0)</calculatedColumnFormula>
    </tableColumn>
    <tableColumn id="10" xr3:uid="{3D40C9B4-7241-44AD-84B6-44C4FFC38B89}" name="Tiền VAT" dataDxfId="36">
      <calculatedColumnFormula>(Table1[[#This Row],[Tiền hàng]]-Table1[[#This Row],[Tiền chiết khấu]])*8%</calculatedColumnFormula>
    </tableColumn>
    <tableColumn id="11" xr3:uid="{71DFF838-EAC1-40EA-BECF-CABF85F2A1A7}" name="Tổng giá trị" dataDxfId="35">
      <calculatedColumnFormula>Table1[[#This Row],[Tiền hàng]]-Table1[[#This Row],[Tiền chiết khấu]]+Table1[[#This Row],[Tiền VAT]]</calculatedColumnFormula>
    </tableColumn>
    <tableColumn id="12" xr3:uid="{4EAB3864-171F-40AC-B2C6-F25AD78983DD}" name="Phân loại" dataDxfId="34"/>
    <tableColumn id="14" xr3:uid="{93AFF463-D38B-4786-98FF-08925A520D03}" name="Ngày Thanh toán" dataDxfId="33"/>
    <tableColumn id="15" xr3:uid="{7FC27862-D676-4949-8749-9A75A24FBBA2}" name="Chứng từ Thanh toán" dataDxfId="32"/>
    <tableColumn id="16" xr3:uid="{8707F853-5993-40D7-99E4-B59D0D6031DE}" name="Số còn phải thu ĐK" dataDxfId="31">
      <calculatedColumnFormula>IF(Table1[[#This Row],[Phân loại]]="Tồn đầu kỳ",Table1[[#This Row],[Tổng giá trị]],0)</calculatedColumnFormula>
    </tableColumn>
    <tableColumn id="31" xr3:uid="{FE412D09-A657-486F-BAA7-2C192419AC86}" name="Giá Trị HD sau CK" dataDxfId="30">
      <calculatedColumnFormula>IF(Table1[[#This Row],[Số còn phải thu ĐK]]&lt;&gt;0,0,IF(Table1[[#This Row],[Phân loại]]="Bán hàng",Table1[[#This Row],[Tổng giá trị]],-Table1[[#This Row],[Tổng giá trị]]))</calculatedColumnFormula>
    </tableColumn>
    <tableColumn id="32" xr3:uid="{2D3BE433-021F-4376-8AF3-6B32C43B861F}" name="Số tiền đã thu" dataDxfId="29">
      <calculatedColumnFormula>IF(M4&lt;&gt;"",IF(O4&gt;0,O4,P4),0)</calculatedColumnFormula>
    </tableColumn>
    <tableColumn id="17" xr3:uid="{2DB64B32-E365-435A-8111-D7E8DA6A6012}" name="Số còn phải thu" dataDxfId="28">
      <calculatedColumnFormula>Table1[[#This Row],[Số còn phải thu ĐK]]+Table1[[#This Row],[Giá Trị HD sau CK]]-Table1[[#This Row],[Số tiền đã thu]]</calculatedColumnFormula>
    </tableColumn>
    <tableColumn id="33" xr3:uid="{1B931594-4091-4B6D-82B1-83D3D395FA9C}" name="Ngày tính CN" dataDxfId="27">
      <calculatedColumnFormula>IF(Table1[[#This Row],[Ngày hóa đơn]]&lt;&gt;"",Table1[[#This Row],[Ngày hóa đơn]],Table1[[#This Row],[Ngày hạch toán]])</calculatedColumnFormula>
    </tableColumn>
    <tableColumn id="20" xr3:uid="{94444E75-8584-453A-BA27-858DB37929E0}" name="Số ngày được nợ" dataDxfId="26"/>
    <tableColumn id="21" xr3:uid="{39E54009-572C-413C-9330-C92B104624D3}" name="Hạn thanh toán" dataDxfId="25">
      <calculatedColumnFormula>IF(Table1[[#This Row],[Ngày tính CN]]="","",S4+T4)</calculatedColumnFormula>
    </tableColumn>
    <tableColumn id="22" xr3:uid="{7E664A74-F1FB-495F-A333-86AAF0F89783}" name="Số ngày nợ còn lại" dataDxfId="24">
      <calculatedColumnFormula>IF(Table1[[#This Row],[Hạn thanh toán]]="","",IF((U4-NOW())&lt;0,0,(U4-NOW())))</calculatedColumnFormula>
    </tableColumn>
    <tableColumn id="23" xr3:uid="{3528F056-6D1E-4E13-A670-2B2FE36C6733}" name="Nhóm nợ trước hạn" dataDxfId="23"/>
    <tableColumn id="24" xr3:uid="{EACC4B53-78C0-406F-81A4-F15B114F10D6}" name="Số ngày quá hạn" dataDxfId="22">
      <calculatedColumnFormula>IF(OR(AR7="",AO7=0),"",IF((AR7-NOW())&lt;0,-(AR7-NOW()),0))</calculatedColumnFormula>
    </tableColumn>
    <tableColumn id="25" xr3:uid="{E9167E62-3616-4230-AE39-6D9D5BB20B4C}" name="Nhóm nợ quá hạn" dataDxfId="21">
      <calculatedColumnFormula>IF(R4=0,"Đã thanh toán",IF(X4="","",IF(X4&lt;=0,"Chưa đến hạn thanh toán",IF(X4&lt;=30,"Nợ quá hạn 30 ngày",IF(X4&lt;=60,"Nợ quá hạn từ 30 ngày đến 60 ngày",IF(X4&lt;=90,"Nợ quá hạn từ 60 ngày đến 90 ngày",IF(X4&lt;=120,"Nợ quá hạn từ 90 ngày đến 120 ngày","Nợ quá hạn hơn 120 ngày có khả năng mất thanh toán")))))))</calculatedColumnFormula>
    </tableColumn>
    <tableColumn id="26" xr3:uid="{A737244A-B3DC-460C-80AB-B7FCA963BF15}" name="Tháng HĐ" dataDxfId="20">
      <calculatedColumnFormula>Table1[[#This Row],[Hạn thanh toán]]</calculatedColumnFormula>
    </tableColumn>
    <tableColumn id="27" xr3:uid="{7A25BAB5-4334-4158-9D16-E336399F7263}" name="Tháng Thanh toán" dataDxfId="19">
      <calculatedColumnFormula>Table1[[#This Row],[Ngày Thanh toán]]</calculatedColumnFormula>
    </tableColumn>
    <tableColumn id="19" xr3:uid="{B391E5C8-7A52-4F02-9408-C02BFFBD2C20}" name="Ghi chú" dataDxfId="18"/>
    <tableColumn id="13" xr3:uid="{FC6E0122-0188-4745-B328-2919FA5C890A}" name="Trạng Thái ghi sổ" dataDxfId="17"/>
    <tableColumn id="28" xr3:uid="{E10873F1-CC75-4562-9513-216F8F3A78B3}" name="NHÓM KHÁCH HÀNG" dataDxfId="16">
      <calculatedColumnFormula>VLOOKUP($A4,Ma_KH!$A:$Q,Ma_KH!O$1,0)</calculatedColumnFormula>
    </tableColumn>
    <tableColumn id="29" xr3:uid="{EDBB918D-6618-4D19-99FC-8006A50666F3}" name="TÊN NHÓM KHÁCH HÀNG" dataDxfId="15">
      <calculatedColumnFormula>VLOOKUP($A4,Ma_KH!$A:$Q,Ma_KH!P$1,0)</calculatedColumnFormula>
    </tableColumn>
  </tableColumns>
  <tableStyleInfo name="TableStyleLight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84569D-5CF7-43A6-9EEE-F4002056360F}">
  <dimension ref="A1:N160"/>
  <sheetViews>
    <sheetView tabSelected="1" workbookViewId="0">
      <pane xSplit="2" ySplit="4" topLeftCell="C5" activePane="bottomRight" state="frozen"/>
      <selection pane="topRight" activeCell="C1" sqref="C1"/>
      <selection pane="bottomLeft" activeCell="A5" sqref="A5"/>
      <selection pane="bottomRight" activeCell="C5" sqref="C5"/>
    </sheetView>
  </sheetViews>
  <sheetFormatPr defaultRowHeight="15" x14ac:dyDescent="0.25"/>
  <cols>
    <col min="1" max="1" width="26.7109375" style="23" bestFit="1" customWidth="1"/>
    <col min="2" max="2" width="100.5703125" style="23" bestFit="1" customWidth="1"/>
    <col min="3" max="11" width="14.42578125" style="23" customWidth="1"/>
    <col min="12" max="14" width="14.42578125" style="23" bestFit="1" customWidth="1"/>
    <col min="15" max="16384" width="9.140625" style="23"/>
  </cols>
  <sheetData>
    <row r="1" spans="1:14" ht="20.25" x14ac:dyDescent="0.3">
      <c r="A1" s="25" t="s">
        <v>31</v>
      </c>
      <c r="B1" s="26"/>
      <c r="C1" s="26"/>
      <c r="D1" s="26"/>
      <c r="E1" s="26"/>
      <c r="F1" s="26"/>
      <c r="G1" s="26"/>
      <c r="H1" s="26"/>
      <c r="I1" s="26"/>
      <c r="J1" s="26"/>
      <c r="K1" s="26"/>
      <c r="L1" s="26"/>
      <c r="M1" s="26"/>
      <c r="N1" s="26"/>
    </row>
    <row r="2" spans="1:14" x14ac:dyDescent="0.25">
      <c r="B2" s="27" t="s">
        <v>32</v>
      </c>
      <c r="C2" s="28">
        <f>SUM(C$5:C$201)</f>
        <v>699514476.24000001</v>
      </c>
      <c r="D2" s="28">
        <f t="shared" ref="D2:N2" si="0">SUM(D$5:D$201)</f>
        <v>523244849.99999994</v>
      </c>
      <c r="E2" s="28">
        <f t="shared" si="0"/>
        <v>552088696.55999994</v>
      </c>
      <c r="F2" s="28">
        <f t="shared" si="0"/>
        <v>597732557.55999994</v>
      </c>
      <c r="G2" s="28">
        <f t="shared" si="0"/>
        <v>572239733.27999997</v>
      </c>
      <c r="H2" s="28">
        <f t="shared" si="0"/>
        <v>512645424.68000001</v>
      </c>
      <c r="I2" s="28">
        <f t="shared" si="0"/>
        <v>507386266.96000004</v>
      </c>
      <c r="J2" s="28">
        <f t="shared" si="0"/>
        <v>573924163.31999993</v>
      </c>
      <c r="K2" s="28">
        <f t="shared" si="0"/>
        <v>481042596.92000002</v>
      </c>
      <c r="L2" s="28">
        <f t="shared" si="0"/>
        <v>451487173.84000003</v>
      </c>
      <c r="M2" s="28">
        <f t="shared" si="0"/>
        <v>438357227.88000005</v>
      </c>
      <c r="N2" s="28">
        <f t="shared" si="0"/>
        <v>438357227.88000005</v>
      </c>
    </row>
    <row r="3" spans="1:14" x14ac:dyDescent="0.25">
      <c r="B3" s="295"/>
      <c r="C3" s="296"/>
      <c r="D3" s="294"/>
      <c r="E3" s="294"/>
      <c r="F3" s="294"/>
      <c r="G3" s="294"/>
      <c r="H3" s="294"/>
      <c r="I3" s="294"/>
      <c r="J3" s="294"/>
      <c r="K3" s="294"/>
      <c r="L3" s="294"/>
      <c r="M3" s="294"/>
      <c r="N3" s="294"/>
    </row>
    <row r="4" spans="1:14" x14ac:dyDescent="0.25">
      <c r="A4" s="24" t="s">
        <v>18837</v>
      </c>
      <c r="B4" s="24" t="s">
        <v>18848</v>
      </c>
      <c r="C4" s="297">
        <v>45688</v>
      </c>
      <c r="D4" s="297">
        <f>EOMONTH(C4,1)</f>
        <v>45716</v>
      </c>
      <c r="E4" s="297">
        <f t="shared" ref="E4:N4" si="1">EOMONTH(D4,1)</f>
        <v>45747</v>
      </c>
      <c r="F4" s="297">
        <f t="shared" si="1"/>
        <v>45777</v>
      </c>
      <c r="G4" s="297">
        <f t="shared" si="1"/>
        <v>45808</v>
      </c>
      <c r="H4" s="297">
        <f t="shared" si="1"/>
        <v>45838</v>
      </c>
      <c r="I4" s="297">
        <f t="shared" si="1"/>
        <v>45869</v>
      </c>
      <c r="J4" s="297">
        <f t="shared" si="1"/>
        <v>45900</v>
      </c>
      <c r="K4" s="297">
        <f t="shared" si="1"/>
        <v>45930</v>
      </c>
      <c r="L4" s="297">
        <f t="shared" si="1"/>
        <v>45961</v>
      </c>
      <c r="M4" s="297">
        <f t="shared" si="1"/>
        <v>45991</v>
      </c>
      <c r="N4" s="297">
        <f t="shared" si="1"/>
        <v>46022</v>
      </c>
    </row>
    <row r="5" spans="1:14" x14ac:dyDescent="0.25">
      <c r="A5" s="23" t="s">
        <v>18808</v>
      </c>
      <c r="B5" s="23" t="s">
        <v>4515</v>
      </c>
      <c r="C5" s="298">
        <f>SUMIFS('Báo cáo'!$O:$O,'Báo cáo'!$AD:$AD,$A5,'Báo cáo'!$Z:$Z,"&lt;="&amp;C$4)+SUMIFS('Báo cáo'!$P:$P,'Báo cáo'!$AD:$AD,$A5,'Báo cáo'!$Z:$Z,"&lt;="&amp;C$4)-SUMIFS('Báo cáo'!$Q:$Q,'Báo cáo'!$AD:$AD,$A5,'Báo cáo'!$AA:$AA,"&lt;="&amp;C$4)</f>
        <v>62444458</v>
      </c>
      <c r="D5" s="298">
        <f>SUMIFS('Báo cáo'!$O:$O,'Báo cáo'!$AD:$AD,$A5,'Báo cáo'!$Z:$Z,"&lt;="&amp;D$4)+SUMIFS('Báo cáo'!$P:$P,'Báo cáo'!$AD:$AD,$A5,'Báo cáo'!$Z:$Z,"&lt;="&amp;D$4)-SUMIFS('Báo cáo'!$Q:$Q,'Báo cáo'!$AD:$AD,$A5,'Báo cáo'!$AA:$AA,"&lt;="&amp;D$4)</f>
        <v>66774660</v>
      </c>
      <c r="E5" s="298">
        <f>SUMIFS('Báo cáo'!$O:$O,'Báo cáo'!$AD:$AD,$A5,'Báo cáo'!$Z:$Z,"&lt;="&amp;E$4)+SUMIFS('Báo cáo'!$P:$P,'Báo cáo'!$AD:$AD,$A5,'Báo cáo'!$Z:$Z,"&lt;="&amp;E$4)-SUMIFS('Báo cáo'!$Q:$Q,'Báo cáo'!$AD:$AD,$A5,'Báo cáo'!$AA:$AA,"&lt;="&amp;E$4)</f>
        <v>73280432</v>
      </c>
      <c r="F5" s="298">
        <f>SUMIFS('Báo cáo'!$O:$O,'Báo cáo'!$AD:$AD,$A5,'Báo cáo'!$Z:$Z,"&lt;="&amp;F$4)+SUMIFS('Báo cáo'!$P:$P,'Báo cáo'!$AD:$AD,$A5,'Báo cáo'!$Z:$Z,"&lt;="&amp;F$4)-SUMIFS('Báo cáo'!$Q:$Q,'Báo cáo'!$AD:$AD,$A5,'Báo cáo'!$AA:$AA,"&lt;="&amp;F$4)</f>
        <v>82682116</v>
      </c>
      <c r="G5" s="298">
        <f>SUMIFS('Báo cáo'!$O:$O,'Báo cáo'!$AD:$AD,$A5,'Báo cáo'!$Z:$Z,"&lt;="&amp;G$4)+SUMIFS('Báo cáo'!$P:$P,'Báo cáo'!$AD:$AD,$A5,'Báo cáo'!$Z:$Z,"&lt;="&amp;G$4)-SUMIFS('Báo cáo'!$Q:$Q,'Báo cáo'!$AD:$AD,$A5,'Báo cáo'!$AA:$AA,"&lt;="&amp;G$4)</f>
        <v>75558694</v>
      </c>
      <c r="H5" s="298">
        <f>SUMIFS('Báo cáo'!$O:$O,'Báo cáo'!$AD:$AD,$A5,'Báo cáo'!$Z:$Z,"&lt;="&amp;H$4)+SUMIFS('Báo cáo'!$P:$P,'Báo cáo'!$AD:$AD,$A5,'Báo cáo'!$Z:$Z,"&lt;="&amp;H$4)-SUMIFS('Báo cáo'!$Q:$Q,'Báo cáo'!$AD:$AD,$A5,'Báo cáo'!$AA:$AA,"&lt;="&amp;H$4)</f>
        <v>77448811</v>
      </c>
      <c r="I5" s="298">
        <f>SUMIFS('Báo cáo'!$O:$O,'Báo cáo'!$AD:$AD,$A5,'Báo cáo'!$Z:$Z,"&lt;="&amp;I$4)+SUMIFS('Báo cáo'!$P:$P,'Báo cáo'!$AD:$AD,$A5,'Báo cáo'!$Z:$Z,"&lt;="&amp;I$4)-SUMIFS('Báo cáo'!$Q:$Q,'Báo cáo'!$AD:$AD,$A5,'Báo cáo'!$AA:$AA,"&lt;="&amp;I$4)</f>
        <v>74707682</v>
      </c>
      <c r="J5" s="298">
        <f>SUMIFS('Báo cáo'!$O:$O,'Báo cáo'!$AD:$AD,$A5,'Báo cáo'!$Z:$Z,"&lt;="&amp;J$4)+SUMIFS('Báo cáo'!$P:$P,'Báo cáo'!$AD:$AD,$A5,'Báo cáo'!$Z:$Z,"&lt;="&amp;J$4)-SUMIFS('Báo cáo'!$Q:$Q,'Báo cáo'!$AD:$AD,$A5,'Báo cáo'!$AA:$AA,"&lt;="&amp;J$4)</f>
        <v>72896783</v>
      </c>
      <c r="K5" s="298">
        <f>SUMIFS('Báo cáo'!$O:$O,'Báo cáo'!$AD:$AD,$A5,'Báo cáo'!$Z:$Z,"&lt;="&amp;K$4)+SUMIFS('Báo cáo'!$P:$P,'Báo cáo'!$AD:$AD,$A5,'Báo cáo'!$Z:$Z,"&lt;="&amp;K$4)-SUMIFS('Báo cáo'!$Q:$Q,'Báo cáo'!$AD:$AD,$A5,'Báo cáo'!$AA:$AA,"&lt;="&amp;K$4)</f>
        <v>64528101</v>
      </c>
      <c r="L5" s="298">
        <f>SUMIFS('Báo cáo'!$O:$O,'Báo cáo'!$AD:$AD,$A5,'Báo cáo'!$Z:$Z,"&lt;="&amp;L$4)+SUMIFS('Báo cáo'!$P:$P,'Báo cáo'!$AD:$AD,$A5,'Báo cáo'!$Z:$Z,"&lt;="&amp;L$4)-SUMIFS('Báo cáo'!$Q:$Q,'Báo cáo'!$AD:$AD,$A5,'Báo cáo'!$AA:$AA,"&lt;="&amp;L$4)</f>
        <v>0</v>
      </c>
      <c r="M5" s="298">
        <f>SUMIFS('Báo cáo'!$O:$O,'Báo cáo'!$AD:$AD,$A5,'Báo cáo'!$Z:$Z,"&lt;="&amp;M$4)+SUMIFS('Báo cáo'!$P:$P,'Báo cáo'!$AD:$AD,$A5,'Báo cáo'!$Z:$Z,"&lt;="&amp;M$4)-SUMIFS('Báo cáo'!$Q:$Q,'Báo cáo'!$AD:$AD,$A5,'Báo cáo'!$AA:$AA,"&lt;="&amp;M$4)</f>
        <v>0</v>
      </c>
      <c r="N5" s="298">
        <f>SUMIFS('Báo cáo'!$O:$O,'Báo cáo'!$AD:$AD,$A5,'Báo cáo'!$Z:$Z,"&lt;="&amp;N$4)+SUMIFS('Báo cáo'!$P:$P,'Báo cáo'!$AD:$AD,$A5,'Báo cáo'!$Z:$Z,"&lt;="&amp;N$4)-SUMIFS('Báo cáo'!$Q:$Q,'Báo cáo'!$AD:$AD,$A5,'Báo cáo'!$AA:$AA,"&lt;="&amp;N$4)</f>
        <v>0</v>
      </c>
    </row>
    <row r="6" spans="1:14" x14ac:dyDescent="0.25">
      <c r="A6" s="23" t="s">
        <v>18809</v>
      </c>
      <c r="B6" s="23" t="s">
        <v>4526</v>
      </c>
      <c r="C6" s="298">
        <f>SUMIFS('Báo cáo'!$O:$O,'Báo cáo'!$AD:$AD,$A6,'Báo cáo'!$Z:$Z,"&lt;="&amp;C$4)+SUMIFS('Báo cáo'!$P:$P,'Báo cáo'!$AD:$AD,$A6,'Báo cáo'!$Z:$Z,"&lt;="&amp;C$4)-SUMIFS('Báo cáo'!$Q:$Q,'Báo cáo'!$AD:$AD,$A6,'Báo cáo'!$AA:$AA,"&lt;="&amp;C$4)</f>
        <v>232127533</v>
      </c>
      <c r="D6" s="298">
        <f>SUMIFS('Báo cáo'!$O:$O,'Báo cáo'!$AD:$AD,$A6,'Báo cáo'!$Z:$Z,"&lt;="&amp;D$4)+SUMIFS('Báo cáo'!$P:$P,'Báo cáo'!$AD:$AD,$A6,'Báo cáo'!$Z:$Z,"&lt;="&amp;D$4)-SUMIFS('Báo cáo'!$Q:$Q,'Báo cáo'!$AD:$AD,$A6,'Báo cáo'!$AA:$AA,"&lt;="&amp;D$4)</f>
        <v>51267036</v>
      </c>
      <c r="E6" s="298">
        <f>SUMIFS('Báo cáo'!$O:$O,'Báo cáo'!$AD:$AD,$A6,'Báo cáo'!$Z:$Z,"&lt;="&amp;E$4)+SUMIFS('Báo cáo'!$P:$P,'Báo cáo'!$AD:$AD,$A6,'Báo cáo'!$Z:$Z,"&lt;="&amp;E$4)-SUMIFS('Báo cáo'!$Q:$Q,'Báo cáo'!$AD:$AD,$A6,'Báo cáo'!$AA:$AA,"&lt;="&amp;E$4)</f>
        <v>45211156</v>
      </c>
      <c r="F6" s="298">
        <f>SUMIFS('Báo cáo'!$O:$O,'Báo cáo'!$AD:$AD,$A6,'Báo cáo'!$Z:$Z,"&lt;="&amp;F$4)+SUMIFS('Báo cáo'!$P:$P,'Báo cáo'!$AD:$AD,$A6,'Báo cáo'!$Z:$Z,"&lt;="&amp;F$4)-SUMIFS('Báo cáo'!$Q:$Q,'Báo cáo'!$AD:$AD,$A6,'Báo cáo'!$AA:$AA,"&lt;="&amp;F$4)</f>
        <v>110657621</v>
      </c>
      <c r="G6" s="298">
        <f>SUMIFS('Báo cáo'!$O:$O,'Báo cáo'!$AD:$AD,$A6,'Báo cáo'!$Z:$Z,"&lt;="&amp;G$4)+SUMIFS('Báo cáo'!$P:$P,'Báo cáo'!$AD:$AD,$A6,'Báo cáo'!$Z:$Z,"&lt;="&amp;G$4)-SUMIFS('Báo cáo'!$Q:$Q,'Báo cáo'!$AD:$AD,$A6,'Báo cáo'!$AA:$AA,"&lt;="&amp;G$4)</f>
        <v>105679151</v>
      </c>
      <c r="H6" s="298">
        <f>SUMIFS('Báo cáo'!$O:$O,'Báo cáo'!$AD:$AD,$A6,'Báo cáo'!$Z:$Z,"&lt;="&amp;H$4)+SUMIFS('Báo cáo'!$P:$P,'Báo cáo'!$AD:$AD,$A6,'Báo cáo'!$Z:$Z,"&lt;="&amp;H$4)-SUMIFS('Báo cáo'!$Q:$Q,'Báo cáo'!$AD:$AD,$A6,'Báo cáo'!$AA:$AA,"&lt;="&amp;H$4)</f>
        <v>43380016</v>
      </c>
      <c r="I6" s="298">
        <f>SUMIFS('Báo cáo'!$O:$O,'Báo cáo'!$AD:$AD,$A6,'Báo cáo'!$Z:$Z,"&lt;="&amp;I$4)+SUMIFS('Báo cáo'!$P:$P,'Báo cáo'!$AD:$AD,$A6,'Báo cáo'!$Z:$Z,"&lt;="&amp;I$4)-SUMIFS('Báo cáo'!$Q:$Q,'Báo cáo'!$AD:$AD,$A6,'Báo cáo'!$AA:$AA,"&lt;="&amp;I$4)</f>
        <v>48077246</v>
      </c>
      <c r="J6" s="298">
        <f>SUMIFS('Báo cáo'!$O:$O,'Báo cáo'!$AD:$AD,$A6,'Báo cáo'!$Z:$Z,"&lt;="&amp;J$4)+SUMIFS('Báo cáo'!$P:$P,'Báo cáo'!$AD:$AD,$A6,'Báo cáo'!$Z:$Z,"&lt;="&amp;J$4)-SUMIFS('Báo cáo'!$Q:$Q,'Báo cáo'!$AD:$AD,$A6,'Báo cáo'!$AA:$AA,"&lt;="&amp;J$4)</f>
        <v>119859201</v>
      </c>
      <c r="K6" s="298">
        <f>SUMIFS('Báo cáo'!$O:$O,'Báo cáo'!$AD:$AD,$A6,'Báo cáo'!$Z:$Z,"&lt;="&amp;K$4)+SUMIFS('Báo cáo'!$P:$P,'Báo cáo'!$AD:$AD,$A6,'Báo cáo'!$Z:$Z,"&lt;="&amp;K$4)-SUMIFS('Báo cáo'!$Q:$Q,'Báo cáo'!$AD:$AD,$A6,'Báo cáo'!$AA:$AA,"&lt;="&amp;K$4)</f>
        <v>60222399</v>
      </c>
      <c r="L6" s="298">
        <f>SUMIFS('Báo cáo'!$O:$O,'Báo cáo'!$AD:$AD,$A6,'Báo cáo'!$Z:$Z,"&lt;="&amp;L$4)+SUMIFS('Báo cáo'!$P:$P,'Báo cáo'!$AD:$AD,$A6,'Báo cáo'!$Z:$Z,"&lt;="&amp;L$4)-SUMIFS('Báo cáo'!$Q:$Q,'Báo cáo'!$AD:$AD,$A6,'Báo cáo'!$AA:$AA,"&lt;="&amp;L$4)</f>
        <v>0</v>
      </c>
      <c r="M6" s="298">
        <f>SUMIFS('Báo cáo'!$O:$O,'Báo cáo'!$AD:$AD,$A6,'Báo cáo'!$Z:$Z,"&lt;="&amp;M$4)+SUMIFS('Báo cáo'!$P:$P,'Báo cáo'!$AD:$AD,$A6,'Báo cáo'!$Z:$Z,"&lt;="&amp;M$4)-SUMIFS('Báo cáo'!$Q:$Q,'Báo cáo'!$AD:$AD,$A6,'Báo cáo'!$AA:$AA,"&lt;="&amp;M$4)</f>
        <v>0</v>
      </c>
      <c r="N6" s="298">
        <f>SUMIFS('Báo cáo'!$O:$O,'Báo cáo'!$AD:$AD,$A6,'Báo cáo'!$Z:$Z,"&lt;="&amp;N$4)+SUMIFS('Báo cáo'!$P:$P,'Báo cáo'!$AD:$AD,$A6,'Báo cáo'!$Z:$Z,"&lt;="&amp;N$4)-SUMIFS('Báo cáo'!$Q:$Q,'Báo cáo'!$AD:$AD,$A6,'Báo cáo'!$AA:$AA,"&lt;="&amp;N$4)</f>
        <v>0</v>
      </c>
    </row>
    <row r="7" spans="1:14" x14ac:dyDescent="0.25">
      <c r="A7" s="23" t="s">
        <v>37</v>
      </c>
      <c r="B7" s="23" t="s">
        <v>7185</v>
      </c>
      <c r="C7" s="298">
        <f>SUMIFS('Báo cáo'!$O:$O,'Báo cáo'!$AD:$AD,$A7,'Báo cáo'!$Z:$Z,"&lt;="&amp;C$4)+SUMIFS('Báo cáo'!$P:$P,'Báo cáo'!$AD:$AD,$A7,'Báo cáo'!$Z:$Z,"&lt;="&amp;C$4)-SUMIFS('Báo cáo'!$Q:$Q,'Báo cáo'!$AD:$AD,$A7,'Báo cáo'!$AA:$AA,"&lt;="&amp;C$4)</f>
        <v>4821784</v>
      </c>
      <c r="D7" s="298">
        <f>SUMIFS('Báo cáo'!$O:$O,'Báo cáo'!$AD:$AD,$A7,'Báo cáo'!$Z:$Z,"&lt;="&amp;D$4)+SUMIFS('Báo cáo'!$P:$P,'Báo cáo'!$AD:$AD,$A7,'Báo cáo'!$Z:$Z,"&lt;="&amp;D$4)-SUMIFS('Báo cáo'!$Q:$Q,'Báo cáo'!$AD:$AD,$A7,'Báo cáo'!$AA:$AA,"&lt;="&amp;D$4)</f>
        <v>6950419</v>
      </c>
      <c r="E7" s="298">
        <f>SUMIFS('Báo cáo'!$O:$O,'Báo cáo'!$AD:$AD,$A7,'Báo cáo'!$Z:$Z,"&lt;="&amp;E$4)+SUMIFS('Báo cáo'!$P:$P,'Báo cáo'!$AD:$AD,$A7,'Báo cáo'!$Z:$Z,"&lt;="&amp;E$4)-SUMIFS('Báo cáo'!$Q:$Q,'Báo cáo'!$AD:$AD,$A7,'Báo cáo'!$AA:$AA,"&lt;="&amp;E$4)</f>
        <v>10595704</v>
      </c>
      <c r="F7" s="298">
        <f>SUMIFS('Báo cáo'!$O:$O,'Báo cáo'!$AD:$AD,$A7,'Báo cáo'!$Z:$Z,"&lt;="&amp;F$4)+SUMIFS('Báo cáo'!$P:$P,'Báo cáo'!$AD:$AD,$A7,'Báo cáo'!$Z:$Z,"&lt;="&amp;F$4)-SUMIFS('Báo cáo'!$Q:$Q,'Báo cáo'!$AD:$AD,$A7,'Báo cáo'!$AA:$AA,"&lt;="&amp;F$4)</f>
        <v>6286686</v>
      </c>
      <c r="G7" s="298">
        <f>SUMIFS('Báo cáo'!$O:$O,'Báo cáo'!$AD:$AD,$A7,'Báo cáo'!$Z:$Z,"&lt;="&amp;G$4)+SUMIFS('Báo cáo'!$P:$P,'Báo cáo'!$AD:$AD,$A7,'Báo cáo'!$Z:$Z,"&lt;="&amp;G$4)-SUMIFS('Báo cáo'!$Q:$Q,'Báo cáo'!$AD:$AD,$A7,'Báo cáo'!$AA:$AA,"&lt;="&amp;G$4)</f>
        <v>5762612</v>
      </c>
      <c r="H7" s="298">
        <f>SUMIFS('Báo cáo'!$O:$O,'Báo cáo'!$AD:$AD,$A7,'Báo cáo'!$Z:$Z,"&lt;="&amp;H$4)+SUMIFS('Báo cáo'!$P:$P,'Báo cáo'!$AD:$AD,$A7,'Báo cáo'!$Z:$Z,"&lt;="&amp;H$4)-SUMIFS('Báo cáo'!$Q:$Q,'Báo cáo'!$AD:$AD,$A7,'Báo cáo'!$AA:$AA,"&lt;="&amp;H$4)</f>
        <v>3787860</v>
      </c>
      <c r="I7" s="298">
        <f>SUMIFS('Báo cáo'!$O:$O,'Báo cáo'!$AD:$AD,$A7,'Báo cáo'!$Z:$Z,"&lt;="&amp;I$4)+SUMIFS('Báo cáo'!$P:$P,'Báo cáo'!$AD:$AD,$A7,'Báo cáo'!$Z:$Z,"&lt;="&amp;I$4)-SUMIFS('Báo cáo'!$Q:$Q,'Báo cáo'!$AD:$AD,$A7,'Báo cáo'!$AA:$AA,"&lt;="&amp;I$4)</f>
        <v>2215818</v>
      </c>
      <c r="J7" s="298">
        <f>SUMIFS('Báo cáo'!$O:$O,'Báo cáo'!$AD:$AD,$A7,'Báo cáo'!$Z:$Z,"&lt;="&amp;J$4)+SUMIFS('Báo cáo'!$P:$P,'Báo cáo'!$AD:$AD,$A7,'Báo cáo'!$Z:$Z,"&lt;="&amp;J$4)-SUMIFS('Báo cáo'!$Q:$Q,'Báo cáo'!$AD:$AD,$A7,'Báo cáo'!$AA:$AA,"&lt;="&amp;J$4)</f>
        <v>2069415</v>
      </c>
      <c r="K7" s="298">
        <f>SUMIFS('Báo cáo'!$O:$O,'Báo cáo'!$AD:$AD,$A7,'Báo cáo'!$Z:$Z,"&lt;="&amp;K$4)+SUMIFS('Báo cáo'!$P:$P,'Báo cáo'!$AD:$AD,$A7,'Báo cáo'!$Z:$Z,"&lt;="&amp;K$4)-SUMIFS('Báo cáo'!$Q:$Q,'Báo cáo'!$AD:$AD,$A7,'Báo cáo'!$AA:$AA,"&lt;="&amp;K$4)</f>
        <v>464651</v>
      </c>
      <c r="L7" s="298">
        <f>SUMIFS('Báo cáo'!$O:$O,'Báo cáo'!$AD:$AD,$A7,'Báo cáo'!$Z:$Z,"&lt;="&amp;L$4)+SUMIFS('Báo cáo'!$P:$P,'Báo cáo'!$AD:$AD,$A7,'Báo cáo'!$Z:$Z,"&lt;="&amp;L$4)-SUMIFS('Báo cáo'!$Q:$Q,'Báo cáo'!$AD:$AD,$A7,'Báo cáo'!$AA:$AA,"&lt;="&amp;L$4)</f>
        <v>1114674</v>
      </c>
      <c r="M7" s="298">
        <f>SUMIFS('Báo cáo'!$O:$O,'Báo cáo'!$AD:$AD,$A7,'Báo cáo'!$Z:$Z,"&lt;="&amp;M$4)+SUMIFS('Báo cáo'!$P:$P,'Báo cáo'!$AD:$AD,$A7,'Báo cáo'!$Z:$Z,"&lt;="&amp;M$4)-SUMIFS('Báo cáo'!$Q:$Q,'Báo cáo'!$AD:$AD,$A7,'Báo cáo'!$AA:$AA,"&lt;="&amp;M$4)</f>
        <v>1114674</v>
      </c>
      <c r="N7" s="298">
        <f>SUMIFS('Báo cáo'!$O:$O,'Báo cáo'!$AD:$AD,$A7,'Báo cáo'!$Z:$Z,"&lt;="&amp;N$4)+SUMIFS('Báo cáo'!$P:$P,'Báo cáo'!$AD:$AD,$A7,'Báo cáo'!$Z:$Z,"&lt;="&amp;N$4)-SUMIFS('Báo cáo'!$Q:$Q,'Báo cáo'!$AD:$AD,$A7,'Báo cáo'!$AA:$AA,"&lt;="&amp;N$4)</f>
        <v>1114674</v>
      </c>
    </row>
    <row r="8" spans="1:14" x14ac:dyDescent="0.25">
      <c r="A8" s="23" t="s">
        <v>164</v>
      </c>
      <c r="B8" s="23" t="s">
        <v>4521</v>
      </c>
      <c r="C8" s="298">
        <f>SUMIFS('Báo cáo'!$O:$O,'Báo cáo'!$AD:$AD,$A8,'Báo cáo'!$Z:$Z,"&lt;="&amp;C$4)+SUMIFS('Báo cáo'!$P:$P,'Báo cáo'!$AD:$AD,$A8,'Báo cáo'!$Z:$Z,"&lt;="&amp;C$4)-SUMIFS('Báo cáo'!$Q:$Q,'Báo cáo'!$AD:$AD,$A8,'Báo cáo'!$AA:$AA,"&lt;="&amp;C$4)</f>
        <v>0</v>
      </c>
      <c r="D8" s="298">
        <f>SUMIFS('Báo cáo'!$O:$O,'Báo cáo'!$AD:$AD,$A8,'Báo cáo'!$Z:$Z,"&lt;="&amp;D$4)+SUMIFS('Báo cáo'!$P:$P,'Báo cáo'!$AD:$AD,$A8,'Báo cáo'!$Z:$Z,"&lt;="&amp;D$4)-SUMIFS('Báo cáo'!$Q:$Q,'Báo cáo'!$AD:$AD,$A8,'Báo cáo'!$AA:$AA,"&lt;="&amp;D$4)</f>
        <v>0</v>
      </c>
      <c r="E8" s="298">
        <f>SUMIFS('Báo cáo'!$O:$O,'Báo cáo'!$AD:$AD,$A8,'Báo cáo'!$Z:$Z,"&lt;="&amp;E$4)+SUMIFS('Báo cáo'!$P:$P,'Báo cáo'!$AD:$AD,$A8,'Báo cáo'!$Z:$Z,"&lt;="&amp;E$4)-SUMIFS('Báo cáo'!$Q:$Q,'Báo cáo'!$AD:$AD,$A8,'Báo cáo'!$AA:$AA,"&lt;="&amp;E$4)</f>
        <v>0</v>
      </c>
      <c r="F8" s="298">
        <f>SUMIFS('Báo cáo'!$O:$O,'Báo cáo'!$AD:$AD,$A8,'Báo cáo'!$Z:$Z,"&lt;="&amp;F$4)+SUMIFS('Báo cáo'!$P:$P,'Báo cáo'!$AD:$AD,$A8,'Báo cáo'!$Z:$Z,"&lt;="&amp;F$4)-SUMIFS('Báo cáo'!$Q:$Q,'Báo cáo'!$AD:$AD,$A8,'Báo cáo'!$AA:$AA,"&lt;="&amp;F$4)</f>
        <v>18231327</v>
      </c>
      <c r="G8" s="298">
        <f>SUMIFS('Báo cáo'!$O:$O,'Báo cáo'!$AD:$AD,$A8,'Báo cáo'!$Z:$Z,"&lt;="&amp;G$4)+SUMIFS('Báo cáo'!$P:$P,'Báo cáo'!$AD:$AD,$A8,'Báo cáo'!$Z:$Z,"&lt;="&amp;G$4)-SUMIFS('Báo cáo'!$Q:$Q,'Báo cáo'!$AD:$AD,$A8,'Báo cáo'!$AA:$AA,"&lt;="&amp;G$4)</f>
        <v>29272367.719999999</v>
      </c>
      <c r="H8" s="298">
        <f>SUMIFS('Báo cáo'!$O:$O,'Báo cáo'!$AD:$AD,$A8,'Báo cáo'!$Z:$Z,"&lt;="&amp;H$4)+SUMIFS('Báo cáo'!$P:$P,'Báo cáo'!$AD:$AD,$A8,'Báo cáo'!$Z:$Z,"&lt;="&amp;H$4)-SUMIFS('Báo cáo'!$Q:$Q,'Báo cáo'!$AD:$AD,$A8,'Báo cáo'!$AA:$AA,"&lt;="&amp;H$4)</f>
        <v>15686826.120000005</v>
      </c>
      <c r="I8" s="298">
        <f>SUMIFS('Báo cáo'!$O:$O,'Báo cáo'!$AD:$AD,$A8,'Báo cáo'!$Z:$Z,"&lt;="&amp;I$4)+SUMIFS('Báo cáo'!$P:$P,'Báo cáo'!$AD:$AD,$A8,'Báo cáo'!$Z:$Z,"&lt;="&amp;I$4)-SUMIFS('Báo cáo'!$Q:$Q,'Báo cáo'!$AD:$AD,$A8,'Báo cáo'!$AA:$AA,"&lt;="&amp;I$4)</f>
        <v>5881209.400000006</v>
      </c>
      <c r="J8" s="298">
        <f>SUMIFS('Báo cáo'!$O:$O,'Báo cáo'!$AD:$AD,$A8,'Báo cáo'!$Z:$Z,"&lt;="&amp;J$4)+SUMIFS('Báo cáo'!$P:$P,'Báo cáo'!$AD:$AD,$A8,'Báo cáo'!$Z:$Z,"&lt;="&amp;J$4)-SUMIFS('Báo cáo'!$Q:$Q,'Báo cáo'!$AD:$AD,$A8,'Báo cáo'!$AA:$AA,"&lt;="&amp;J$4)</f>
        <v>7239982.7600000054</v>
      </c>
      <c r="K8" s="298">
        <f>SUMIFS('Báo cáo'!$O:$O,'Báo cáo'!$AD:$AD,$A8,'Báo cáo'!$Z:$Z,"&lt;="&amp;K$4)+SUMIFS('Báo cáo'!$P:$P,'Báo cáo'!$AD:$AD,$A8,'Báo cáo'!$Z:$Z,"&lt;="&amp;K$4)-SUMIFS('Báo cáo'!$Q:$Q,'Báo cáo'!$AD:$AD,$A8,'Báo cáo'!$AA:$AA,"&lt;="&amp;K$4)</f>
        <v>4635220.3599999994</v>
      </c>
      <c r="L8" s="298">
        <f>SUMIFS('Báo cáo'!$O:$O,'Báo cáo'!$AD:$AD,$A8,'Báo cáo'!$Z:$Z,"&lt;="&amp;L$4)+SUMIFS('Báo cáo'!$P:$P,'Báo cáo'!$AD:$AD,$A8,'Báo cáo'!$Z:$Z,"&lt;="&amp;L$4)-SUMIFS('Báo cáo'!$Q:$Q,'Báo cáo'!$AD:$AD,$A8,'Báo cáo'!$AA:$AA,"&lt;="&amp;L$4)</f>
        <v>10886032.359999999</v>
      </c>
      <c r="M8" s="298">
        <f>SUMIFS('Báo cáo'!$O:$O,'Báo cáo'!$AD:$AD,$A8,'Báo cáo'!$Z:$Z,"&lt;="&amp;M$4)+SUMIFS('Báo cáo'!$P:$P,'Báo cáo'!$AD:$AD,$A8,'Báo cáo'!$Z:$Z,"&lt;="&amp;M$4)-SUMIFS('Báo cáo'!$Q:$Q,'Báo cáo'!$AD:$AD,$A8,'Báo cáo'!$AA:$AA,"&lt;="&amp;M$4)</f>
        <v>10886032.359999999</v>
      </c>
      <c r="N8" s="298">
        <f>SUMIFS('Báo cáo'!$O:$O,'Báo cáo'!$AD:$AD,$A8,'Báo cáo'!$Z:$Z,"&lt;="&amp;N$4)+SUMIFS('Báo cáo'!$P:$P,'Báo cáo'!$AD:$AD,$A8,'Báo cáo'!$Z:$Z,"&lt;="&amp;N$4)-SUMIFS('Báo cáo'!$Q:$Q,'Báo cáo'!$AD:$AD,$A8,'Báo cáo'!$AA:$AA,"&lt;="&amp;N$4)</f>
        <v>10886032.359999999</v>
      </c>
    </row>
    <row r="9" spans="1:14" x14ac:dyDescent="0.25">
      <c r="A9" s="23" t="s">
        <v>18842</v>
      </c>
      <c r="B9" s="23" t="s">
        <v>9334</v>
      </c>
      <c r="C9" s="298">
        <f>SUMIFS('Báo cáo'!$O:$O,'Báo cáo'!$AD:$AD,$A9,'Báo cáo'!$Z:$Z,"&lt;="&amp;C$4)+SUMIFS('Báo cáo'!$P:$P,'Báo cáo'!$AD:$AD,$A9,'Báo cáo'!$Z:$Z,"&lt;="&amp;C$4)-SUMIFS('Báo cáo'!$Q:$Q,'Báo cáo'!$AD:$AD,$A9,'Báo cáo'!$AA:$AA,"&lt;="&amp;C$4)</f>
        <v>11843089</v>
      </c>
      <c r="D9" s="298">
        <f>SUMIFS('Báo cáo'!$O:$O,'Báo cáo'!$AD:$AD,$A9,'Báo cáo'!$Z:$Z,"&lt;="&amp;D$4)+SUMIFS('Báo cáo'!$P:$P,'Báo cáo'!$AD:$AD,$A9,'Báo cáo'!$Z:$Z,"&lt;="&amp;D$4)-SUMIFS('Báo cáo'!$Q:$Q,'Báo cáo'!$AD:$AD,$A9,'Báo cáo'!$AA:$AA,"&lt;="&amp;D$4)</f>
        <v>16896851</v>
      </c>
      <c r="E9" s="298">
        <f>SUMIFS('Báo cáo'!$O:$O,'Báo cáo'!$AD:$AD,$A9,'Báo cáo'!$Z:$Z,"&lt;="&amp;E$4)+SUMIFS('Báo cáo'!$P:$P,'Báo cáo'!$AD:$AD,$A9,'Báo cáo'!$Z:$Z,"&lt;="&amp;E$4)-SUMIFS('Báo cáo'!$Q:$Q,'Báo cáo'!$AD:$AD,$A9,'Báo cáo'!$AA:$AA,"&lt;="&amp;E$4)</f>
        <v>10148908</v>
      </c>
      <c r="F9" s="298">
        <f>SUMIFS('Báo cáo'!$O:$O,'Báo cáo'!$AD:$AD,$A9,'Báo cáo'!$Z:$Z,"&lt;="&amp;F$4)+SUMIFS('Báo cáo'!$P:$P,'Báo cáo'!$AD:$AD,$A9,'Báo cáo'!$Z:$Z,"&lt;="&amp;F$4)-SUMIFS('Báo cáo'!$Q:$Q,'Báo cáo'!$AD:$AD,$A9,'Báo cáo'!$AA:$AA,"&lt;="&amp;F$4)</f>
        <v>10067708</v>
      </c>
      <c r="G9" s="298">
        <f>SUMIFS('Báo cáo'!$O:$O,'Báo cáo'!$AD:$AD,$A9,'Báo cáo'!$Z:$Z,"&lt;="&amp;G$4)+SUMIFS('Báo cáo'!$P:$P,'Báo cáo'!$AD:$AD,$A9,'Báo cáo'!$Z:$Z,"&lt;="&amp;G$4)-SUMIFS('Báo cáo'!$Q:$Q,'Báo cáo'!$AD:$AD,$A9,'Báo cáo'!$AA:$AA,"&lt;="&amp;G$4)</f>
        <v>11455487</v>
      </c>
      <c r="H9" s="298">
        <f>SUMIFS('Báo cáo'!$O:$O,'Báo cáo'!$AD:$AD,$A9,'Báo cáo'!$Z:$Z,"&lt;="&amp;H$4)+SUMIFS('Báo cáo'!$P:$P,'Báo cáo'!$AD:$AD,$A9,'Báo cáo'!$Z:$Z,"&lt;="&amp;H$4)-SUMIFS('Báo cáo'!$Q:$Q,'Báo cáo'!$AD:$AD,$A9,'Báo cáo'!$AA:$AA,"&lt;="&amp;H$4)</f>
        <v>9200322</v>
      </c>
      <c r="I9" s="298">
        <f>SUMIFS('Báo cáo'!$O:$O,'Báo cáo'!$AD:$AD,$A9,'Báo cáo'!$Z:$Z,"&lt;="&amp;I$4)+SUMIFS('Báo cáo'!$P:$P,'Báo cáo'!$AD:$AD,$A9,'Báo cáo'!$Z:$Z,"&lt;="&amp;I$4)-SUMIFS('Báo cáo'!$Q:$Q,'Báo cáo'!$AD:$AD,$A9,'Báo cáo'!$AA:$AA,"&lt;="&amp;I$4)</f>
        <v>14707982</v>
      </c>
      <c r="J9" s="298">
        <f>SUMIFS('Báo cáo'!$O:$O,'Báo cáo'!$AD:$AD,$A9,'Báo cáo'!$Z:$Z,"&lt;="&amp;J$4)+SUMIFS('Báo cáo'!$P:$P,'Báo cáo'!$AD:$AD,$A9,'Báo cáo'!$Z:$Z,"&lt;="&amp;J$4)-SUMIFS('Báo cáo'!$Q:$Q,'Báo cáo'!$AD:$AD,$A9,'Báo cáo'!$AA:$AA,"&lt;="&amp;J$4)</f>
        <v>10535654</v>
      </c>
      <c r="K9" s="298">
        <f>SUMIFS('Báo cáo'!$O:$O,'Báo cáo'!$AD:$AD,$A9,'Báo cáo'!$Z:$Z,"&lt;="&amp;K$4)+SUMIFS('Báo cáo'!$P:$P,'Báo cáo'!$AD:$AD,$A9,'Báo cáo'!$Z:$Z,"&lt;="&amp;K$4)-SUMIFS('Báo cáo'!$Q:$Q,'Báo cáo'!$AD:$AD,$A9,'Báo cáo'!$AA:$AA,"&lt;="&amp;K$4)</f>
        <v>11878462</v>
      </c>
      <c r="L9" s="298">
        <f>SUMIFS('Báo cáo'!$O:$O,'Báo cáo'!$AD:$AD,$A9,'Báo cáo'!$Z:$Z,"&lt;="&amp;L$4)+SUMIFS('Báo cáo'!$P:$P,'Báo cáo'!$AD:$AD,$A9,'Báo cáo'!$Z:$Z,"&lt;="&amp;L$4)-SUMIFS('Báo cáo'!$Q:$Q,'Báo cáo'!$AD:$AD,$A9,'Báo cáo'!$AA:$AA,"&lt;="&amp;L$4)</f>
        <v>31752438</v>
      </c>
      <c r="M9" s="298">
        <f>SUMIFS('Báo cáo'!$O:$O,'Báo cáo'!$AD:$AD,$A9,'Báo cáo'!$Z:$Z,"&lt;="&amp;M$4)+SUMIFS('Báo cáo'!$P:$P,'Báo cáo'!$AD:$AD,$A9,'Báo cáo'!$Z:$Z,"&lt;="&amp;M$4)-SUMIFS('Báo cáo'!$Q:$Q,'Báo cáo'!$AD:$AD,$A9,'Báo cáo'!$AA:$AA,"&lt;="&amp;M$4)</f>
        <v>36676768</v>
      </c>
      <c r="N9" s="298">
        <f>SUMIFS('Báo cáo'!$O:$O,'Báo cáo'!$AD:$AD,$A9,'Báo cáo'!$Z:$Z,"&lt;="&amp;N$4)+SUMIFS('Báo cáo'!$P:$P,'Báo cáo'!$AD:$AD,$A9,'Báo cáo'!$Z:$Z,"&lt;="&amp;N$4)-SUMIFS('Báo cáo'!$Q:$Q,'Báo cáo'!$AD:$AD,$A9,'Báo cáo'!$AA:$AA,"&lt;="&amp;N$4)</f>
        <v>36676768</v>
      </c>
    </row>
    <row r="10" spans="1:14" x14ac:dyDescent="0.25">
      <c r="A10" s="23" t="s">
        <v>76</v>
      </c>
      <c r="B10" s="23" t="s">
        <v>18840</v>
      </c>
      <c r="C10" s="298">
        <f>SUMIFS('Báo cáo'!$O:$O,'Báo cáo'!$AD:$AD,$A10,'Báo cáo'!$Z:$Z,"&lt;="&amp;C$4)+SUMIFS('Báo cáo'!$P:$P,'Báo cáo'!$AD:$AD,$A10,'Báo cáo'!$Z:$Z,"&lt;="&amp;C$4)-SUMIFS('Báo cáo'!$Q:$Q,'Báo cáo'!$AD:$AD,$A10,'Báo cáo'!$AA:$AA,"&lt;="&amp;C$4)</f>
        <v>0</v>
      </c>
      <c r="D10" s="298">
        <f>SUMIFS('Báo cáo'!$O:$O,'Báo cáo'!$AD:$AD,$A10,'Báo cáo'!$Z:$Z,"&lt;="&amp;D$4)+SUMIFS('Báo cáo'!$P:$P,'Báo cáo'!$AD:$AD,$A10,'Báo cáo'!$Z:$Z,"&lt;="&amp;D$4)-SUMIFS('Báo cáo'!$Q:$Q,'Báo cáo'!$AD:$AD,$A10,'Báo cáo'!$AA:$AA,"&lt;="&amp;D$4)</f>
        <v>0</v>
      </c>
      <c r="E10" s="298">
        <f>SUMIFS('Báo cáo'!$O:$O,'Báo cáo'!$AD:$AD,$A10,'Báo cáo'!$Z:$Z,"&lt;="&amp;E$4)+SUMIFS('Báo cáo'!$P:$P,'Báo cáo'!$AD:$AD,$A10,'Báo cáo'!$Z:$Z,"&lt;="&amp;E$4)-SUMIFS('Báo cáo'!$Q:$Q,'Báo cáo'!$AD:$AD,$A10,'Báo cáo'!$AA:$AA,"&lt;="&amp;E$4)</f>
        <v>962281</v>
      </c>
      <c r="F10" s="298">
        <f>SUMIFS('Báo cáo'!$O:$O,'Báo cáo'!$AD:$AD,$A10,'Báo cáo'!$Z:$Z,"&lt;="&amp;F$4)+SUMIFS('Báo cáo'!$P:$P,'Báo cáo'!$AD:$AD,$A10,'Báo cáo'!$Z:$Z,"&lt;="&amp;F$4)-SUMIFS('Báo cáo'!$Q:$Q,'Báo cáo'!$AD:$AD,$A10,'Báo cáo'!$AA:$AA,"&lt;="&amp;F$4)</f>
        <v>962281</v>
      </c>
      <c r="G10" s="298">
        <f>SUMIFS('Báo cáo'!$O:$O,'Báo cáo'!$AD:$AD,$A10,'Báo cáo'!$Z:$Z,"&lt;="&amp;G$4)+SUMIFS('Báo cáo'!$P:$P,'Báo cáo'!$AD:$AD,$A10,'Báo cáo'!$Z:$Z,"&lt;="&amp;G$4)-SUMIFS('Báo cáo'!$Q:$Q,'Báo cáo'!$AD:$AD,$A10,'Báo cáo'!$AA:$AA,"&lt;="&amp;G$4)</f>
        <v>962281</v>
      </c>
      <c r="H10" s="298">
        <f>SUMIFS('Báo cáo'!$O:$O,'Báo cáo'!$AD:$AD,$A10,'Báo cáo'!$Z:$Z,"&lt;="&amp;H$4)+SUMIFS('Báo cáo'!$P:$P,'Báo cáo'!$AD:$AD,$A10,'Báo cáo'!$Z:$Z,"&lt;="&amp;H$4)-SUMIFS('Báo cáo'!$Q:$Q,'Báo cáo'!$AD:$AD,$A10,'Báo cáo'!$AA:$AA,"&lt;="&amp;H$4)</f>
        <v>962281</v>
      </c>
      <c r="I10" s="298">
        <f>SUMIFS('Báo cáo'!$O:$O,'Báo cáo'!$AD:$AD,$A10,'Báo cáo'!$Z:$Z,"&lt;="&amp;I$4)+SUMIFS('Báo cáo'!$P:$P,'Báo cáo'!$AD:$AD,$A10,'Báo cáo'!$Z:$Z,"&lt;="&amp;I$4)-SUMIFS('Báo cáo'!$Q:$Q,'Báo cáo'!$AD:$AD,$A10,'Báo cáo'!$AA:$AA,"&lt;="&amp;I$4)</f>
        <v>962281</v>
      </c>
      <c r="J10" s="298">
        <f>SUMIFS('Báo cáo'!$O:$O,'Báo cáo'!$AD:$AD,$A10,'Báo cáo'!$Z:$Z,"&lt;="&amp;J$4)+SUMIFS('Báo cáo'!$P:$P,'Báo cáo'!$AD:$AD,$A10,'Báo cáo'!$Z:$Z,"&lt;="&amp;J$4)-SUMIFS('Báo cáo'!$Q:$Q,'Báo cáo'!$AD:$AD,$A10,'Báo cáo'!$AA:$AA,"&lt;="&amp;J$4)</f>
        <v>2042393</v>
      </c>
      <c r="K10" s="298">
        <f>SUMIFS('Báo cáo'!$O:$O,'Báo cáo'!$AD:$AD,$A10,'Báo cáo'!$Z:$Z,"&lt;="&amp;K$4)+SUMIFS('Báo cáo'!$P:$P,'Báo cáo'!$AD:$AD,$A10,'Báo cáo'!$Z:$Z,"&lt;="&amp;K$4)-SUMIFS('Báo cáo'!$Q:$Q,'Báo cáo'!$AD:$AD,$A10,'Báo cáo'!$AA:$AA,"&lt;="&amp;K$4)</f>
        <v>2042393</v>
      </c>
      <c r="L10" s="298">
        <f>SUMIFS('Báo cáo'!$O:$O,'Báo cáo'!$AD:$AD,$A10,'Báo cáo'!$Z:$Z,"&lt;="&amp;L$4)+SUMIFS('Báo cáo'!$P:$P,'Báo cáo'!$AD:$AD,$A10,'Báo cáo'!$Z:$Z,"&lt;="&amp;L$4)-SUMIFS('Báo cáo'!$Q:$Q,'Báo cáo'!$AD:$AD,$A10,'Báo cáo'!$AA:$AA,"&lt;="&amp;L$4)</f>
        <v>2042393</v>
      </c>
      <c r="M10" s="298">
        <f>SUMIFS('Báo cáo'!$O:$O,'Báo cáo'!$AD:$AD,$A10,'Báo cáo'!$Z:$Z,"&lt;="&amp;M$4)+SUMIFS('Báo cáo'!$P:$P,'Báo cáo'!$AD:$AD,$A10,'Báo cáo'!$Z:$Z,"&lt;="&amp;M$4)-SUMIFS('Báo cáo'!$Q:$Q,'Báo cáo'!$AD:$AD,$A10,'Báo cáo'!$AA:$AA,"&lt;="&amp;M$4)</f>
        <v>2042393</v>
      </c>
      <c r="N10" s="298">
        <f>SUMIFS('Báo cáo'!$O:$O,'Báo cáo'!$AD:$AD,$A10,'Báo cáo'!$Z:$Z,"&lt;="&amp;N$4)+SUMIFS('Báo cáo'!$P:$P,'Báo cáo'!$AD:$AD,$A10,'Báo cáo'!$Z:$Z,"&lt;="&amp;N$4)-SUMIFS('Báo cáo'!$Q:$Q,'Báo cáo'!$AD:$AD,$A10,'Báo cáo'!$AA:$AA,"&lt;="&amp;N$4)</f>
        <v>2042393</v>
      </c>
    </row>
    <row r="11" spans="1:14" x14ac:dyDescent="0.25">
      <c r="A11" s="23" t="s">
        <v>166</v>
      </c>
      <c r="B11" s="23" t="s">
        <v>166</v>
      </c>
      <c r="C11" s="298">
        <f>SUMIFS('Báo cáo'!$O:$O,'Báo cáo'!$AD:$AD,$A11,'Báo cáo'!$Z:$Z,"&lt;="&amp;C$4)+SUMIFS('Báo cáo'!$P:$P,'Báo cáo'!$AD:$AD,$A11,'Báo cáo'!$Z:$Z,"&lt;="&amp;C$4)-SUMIFS('Báo cáo'!$Q:$Q,'Báo cáo'!$AD:$AD,$A11,'Báo cáo'!$AA:$AA,"&lt;="&amp;C$4)</f>
        <v>5342749</v>
      </c>
      <c r="D11" s="298">
        <f>SUMIFS('Báo cáo'!$O:$O,'Báo cáo'!$AD:$AD,$A11,'Báo cáo'!$Z:$Z,"&lt;="&amp;D$4)+SUMIFS('Báo cáo'!$P:$P,'Báo cáo'!$AD:$AD,$A11,'Báo cáo'!$Z:$Z,"&lt;="&amp;D$4)-SUMIFS('Báo cáo'!$Q:$Q,'Báo cáo'!$AD:$AD,$A11,'Báo cáo'!$AA:$AA,"&lt;="&amp;D$4)</f>
        <v>7558415</v>
      </c>
      <c r="E11" s="298">
        <f>SUMIFS('Báo cáo'!$O:$O,'Báo cáo'!$AD:$AD,$A11,'Báo cáo'!$Z:$Z,"&lt;="&amp;E$4)+SUMIFS('Báo cáo'!$P:$P,'Báo cáo'!$AD:$AD,$A11,'Báo cáo'!$Z:$Z,"&lt;="&amp;E$4)-SUMIFS('Báo cáo'!$Q:$Q,'Báo cáo'!$AD:$AD,$A11,'Báo cáo'!$AA:$AA,"&lt;="&amp;E$4)</f>
        <v>8997729</v>
      </c>
      <c r="F11" s="298">
        <f>SUMIFS('Báo cáo'!$O:$O,'Báo cáo'!$AD:$AD,$A11,'Báo cáo'!$Z:$Z,"&lt;="&amp;F$4)+SUMIFS('Báo cáo'!$P:$P,'Báo cáo'!$AD:$AD,$A11,'Báo cáo'!$Z:$Z,"&lt;="&amp;F$4)-SUMIFS('Báo cáo'!$Q:$Q,'Báo cáo'!$AD:$AD,$A11,'Báo cáo'!$AA:$AA,"&lt;="&amp;F$4)</f>
        <v>8997729</v>
      </c>
      <c r="G11" s="298">
        <f>SUMIFS('Báo cáo'!$O:$O,'Báo cáo'!$AD:$AD,$A11,'Báo cáo'!$Z:$Z,"&lt;="&amp;G$4)+SUMIFS('Báo cáo'!$P:$P,'Báo cáo'!$AD:$AD,$A11,'Báo cáo'!$Z:$Z,"&lt;="&amp;G$4)-SUMIFS('Báo cáo'!$Q:$Q,'Báo cáo'!$AD:$AD,$A11,'Báo cáo'!$AA:$AA,"&lt;="&amp;G$4)</f>
        <v>8997729</v>
      </c>
      <c r="H11" s="298">
        <f>SUMIFS('Báo cáo'!$O:$O,'Báo cáo'!$AD:$AD,$A11,'Báo cáo'!$Z:$Z,"&lt;="&amp;H$4)+SUMIFS('Báo cáo'!$P:$P,'Báo cáo'!$AD:$AD,$A11,'Báo cáo'!$Z:$Z,"&lt;="&amp;H$4)-SUMIFS('Báo cáo'!$Q:$Q,'Báo cáo'!$AD:$AD,$A11,'Báo cáo'!$AA:$AA,"&lt;="&amp;H$4)</f>
        <v>4022648</v>
      </c>
      <c r="I11" s="298">
        <f>SUMIFS('Báo cáo'!$O:$O,'Báo cáo'!$AD:$AD,$A11,'Báo cáo'!$Z:$Z,"&lt;="&amp;I$4)+SUMIFS('Báo cáo'!$P:$P,'Báo cáo'!$AD:$AD,$A11,'Báo cáo'!$Z:$Z,"&lt;="&amp;I$4)-SUMIFS('Báo cáo'!$Q:$Q,'Báo cáo'!$AD:$AD,$A11,'Báo cáo'!$AA:$AA,"&lt;="&amp;I$4)</f>
        <v>7939483</v>
      </c>
      <c r="J11" s="298">
        <f>SUMIFS('Báo cáo'!$O:$O,'Báo cáo'!$AD:$AD,$A11,'Báo cáo'!$Z:$Z,"&lt;="&amp;J$4)+SUMIFS('Báo cáo'!$P:$P,'Báo cáo'!$AD:$AD,$A11,'Báo cáo'!$Z:$Z,"&lt;="&amp;J$4)-SUMIFS('Báo cáo'!$Q:$Q,'Báo cáo'!$AD:$AD,$A11,'Báo cáo'!$AA:$AA,"&lt;="&amp;J$4)</f>
        <v>10578890</v>
      </c>
      <c r="K11" s="298">
        <f>SUMIFS('Báo cáo'!$O:$O,'Báo cáo'!$AD:$AD,$A11,'Báo cáo'!$Z:$Z,"&lt;="&amp;K$4)+SUMIFS('Báo cáo'!$P:$P,'Báo cáo'!$AD:$AD,$A11,'Báo cáo'!$Z:$Z,"&lt;="&amp;K$4)-SUMIFS('Báo cáo'!$Q:$Q,'Báo cáo'!$AD:$AD,$A11,'Báo cáo'!$AA:$AA,"&lt;="&amp;K$4)</f>
        <v>11652183</v>
      </c>
      <c r="L11" s="298">
        <f>SUMIFS('Báo cáo'!$O:$O,'Báo cáo'!$AD:$AD,$A11,'Báo cáo'!$Z:$Z,"&lt;="&amp;L$4)+SUMIFS('Báo cáo'!$P:$P,'Báo cáo'!$AD:$AD,$A11,'Báo cáo'!$Z:$Z,"&lt;="&amp;L$4)-SUMIFS('Báo cáo'!$Q:$Q,'Báo cáo'!$AD:$AD,$A11,'Báo cáo'!$AA:$AA,"&lt;="&amp;L$4)</f>
        <v>13954835</v>
      </c>
      <c r="M11" s="298">
        <f>SUMIFS('Báo cáo'!$O:$O,'Báo cáo'!$AD:$AD,$A11,'Báo cáo'!$Z:$Z,"&lt;="&amp;M$4)+SUMIFS('Báo cáo'!$P:$P,'Báo cáo'!$AD:$AD,$A11,'Báo cáo'!$Z:$Z,"&lt;="&amp;M$4)-SUMIFS('Báo cáo'!$Q:$Q,'Báo cáo'!$AD:$AD,$A11,'Báo cáo'!$AA:$AA,"&lt;="&amp;M$4)</f>
        <v>13954835</v>
      </c>
      <c r="N11" s="298">
        <f>SUMIFS('Báo cáo'!$O:$O,'Báo cáo'!$AD:$AD,$A11,'Báo cáo'!$Z:$Z,"&lt;="&amp;N$4)+SUMIFS('Báo cáo'!$P:$P,'Báo cáo'!$AD:$AD,$A11,'Báo cáo'!$Z:$Z,"&lt;="&amp;N$4)-SUMIFS('Báo cáo'!$Q:$Q,'Báo cáo'!$AD:$AD,$A11,'Báo cáo'!$AA:$AA,"&lt;="&amp;N$4)</f>
        <v>13954835</v>
      </c>
    </row>
    <row r="12" spans="1:14" x14ac:dyDescent="0.25">
      <c r="A12" s="23" t="s">
        <v>139</v>
      </c>
      <c r="B12" s="23" t="s">
        <v>2280</v>
      </c>
      <c r="C12" s="298">
        <f>SUMIFS('Báo cáo'!$O:$O,'Báo cáo'!$AD:$AD,$A12,'Báo cáo'!$Z:$Z,"&lt;="&amp;C$4)+SUMIFS('Báo cáo'!$P:$P,'Báo cáo'!$AD:$AD,$A12,'Báo cáo'!$Z:$Z,"&lt;="&amp;C$4)-SUMIFS('Báo cáo'!$Q:$Q,'Báo cáo'!$AD:$AD,$A12,'Báo cáo'!$AA:$AA,"&lt;="&amp;C$4)</f>
        <v>0</v>
      </c>
      <c r="D12" s="298">
        <f>SUMIFS('Báo cáo'!$O:$O,'Báo cáo'!$AD:$AD,$A12,'Báo cáo'!$Z:$Z,"&lt;="&amp;D$4)+SUMIFS('Báo cáo'!$P:$P,'Báo cáo'!$AD:$AD,$A12,'Báo cáo'!$Z:$Z,"&lt;="&amp;D$4)-SUMIFS('Báo cáo'!$Q:$Q,'Báo cáo'!$AD:$AD,$A12,'Báo cáo'!$AA:$AA,"&lt;="&amp;D$4)</f>
        <v>0</v>
      </c>
      <c r="E12" s="298">
        <f>SUMIFS('Báo cáo'!$O:$O,'Báo cáo'!$AD:$AD,$A12,'Báo cáo'!$Z:$Z,"&lt;="&amp;E$4)+SUMIFS('Báo cáo'!$P:$P,'Báo cáo'!$AD:$AD,$A12,'Báo cáo'!$Z:$Z,"&lt;="&amp;E$4)-SUMIFS('Báo cáo'!$Q:$Q,'Báo cáo'!$AD:$AD,$A12,'Báo cáo'!$AA:$AA,"&lt;="&amp;E$4)</f>
        <v>5898426</v>
      </c>
      <c r="F12" s="298">
        <f>SUMIFS('Báo cáo'!$O:$O,'Báo cáo'!$AD:$AD,$A12,'Báo cáo'!$Z:$Z,"&lt;="&amp;F$4)+SUMIFS('Báo cáo'!$P:$P,'Báo cáo'!$AD:$AD,$A12,'Báo cáo'!$Z:$Z,"&lt;="&amp;F$4)-SUMIFS('Báo cáo'!$Q:$Q,'Báo cáo'!$AD:$AD,$A12,'Báo cáo'!$AA:$AA,"&lt;="&amp;F$4)</f>
        <v>3712116</v>
      </c>
      <c r="G12" s="298">
        <f>SUMIFS('Báo cáo'!$O:$O,'Báo cáo'!$AD:$AD,$A12,'Báo cáo'!$Z:$Z,"&lt;="&amp;G$4)+SUMIFS('Báo cáo'!$P:$P,'Báo cáo'!$AD:$AD,$A12,'Báo cáo'!$Z:$Z,"&lt;="&amp;G$4)-SUMIFS('Báo cáo'!$Q:$Q,'Báo cáo'!$AD:$AD,$A12,'Báo cáo'!$AA:$AA,"&lt;="&amp;G$4)</f>
        <v>2973619</v>
      </c>
      <c r="H12" s="298">
        <f>SUMIFS('Báo cáo'!$O:$O,'Báo cáo'!$AD:$AD,$A12,'Báo cáo'!$Z:$Z,"&lt;="&amp;H$4)+SUMIFS('Báo cáo'!$P:$P,'Báo cáo'!$AD:$AD,$A12,'Báo cáo'!$Z:$Z,"&lt;="&amp;H$4)-SUMIFS('Báo cáo'!$Q:$Q,'Báo cáo'!$AD:$AD,$A12,'Báo cáo'!$AA:$AA,"&lt;="&amp;H$4)</f>
        <v>2021630</v>
      </c>
      <c r="I12" s="298">
        <f>SUMIFS('Báo cáo'!$O:$O,'Báo cáo'!$AD:$AD,$A12,'Báo cáo'!$Z:$Z,"&lt;="&amp;I$4)+SUMIFS('Báo cáo'!$P:$P,'Báo cáo'!$AD:$AD,$A12,'Báo cáo'!$Z:$Z,"&lt;="&amp;I$4)-SUMIFS('Báo cáo'!$Q:$Q,'Báo cáo'!$AD:$AD,$A12,'Báo cáo'!$AA:$AA,"&lt;="&amp;I$4)</f>
        <v>5459128</v>
      </c>
      <c r="J12" s="298">
        <f>SUMIFS('Báo cáo'!$O:$O,'Báo cáo'!$AD:$AD,$A12,'Báo cáo'!$Z:$Z,"&lt;="&amp;J$4)+SUMIFS('Báo cáo'!$P:$P,'Báo cáo'!$AD:$AD,$A12,'Báo cáo'!$Z:$Z,"&lt;="&amp;J$4)-SUMIFS('Báo cáo'!$Q:$Q,'Báo cáo'!$AD:$AD,$A12,'Báo cáo'!$AA:$AA,"&lt;="&amp;J$4)</f>
        <v>0</v>
      </c>
      <c r="K12" s="298">
        <f>SUMIFS('Báo cáo'!$O:$O,'Báo cáo'!$AD:$AD,$A12,'Báo cáo'!$Z:$Z,"&lt;="&amp;K$4)+SUMIFS('Báo cáo'!$P:$P,'Báo cáo'!$AD:$AD,$A12,'Báo cáo'!$Z:$Z,"&lt;="&amp;K$4)-SUMIFS('Báo cáo'!$Q:$Q,'Báo cáo'!$AD:$AD,$A12,'Báo cáo'!$AA:$AA,"&lt;="&amp;K$4)</f>
        <v>3058065</v>
      </c>
      <c r="L12" s="298">
        <f>SUMIFS('Báo cáo'!$O:$O,'Báo cáo'!$AD:$AD,$A12,'Báo cáo'!$Z:$Z,"&lt;="&amp;L$4)+SUMIFS('Báo cáo'!$P:$P,'Báo cáo'!$AD:$AD,$A12,'Báo cáo'!$Z:$Z,"&lt;="&amp;L$4)-SUMIFS('Báo cáo'!$Q:$Q,'Báo cáo'!$AD:$AD,$A12,'Báo cáo'!$AA:$AA,"&lt;="&amp;L$4)</f>
        <v>6464968</v>
      </c>
      <c r="M12" s="298">
        <f>SUMIFS('Báo cáo'!$O:$O,'Báo cáo'!$AD:$AD,$A12,'Báo cáo'!$Z:$Z,"&lt;="&amp;M$4)+SUMIFS('Báo cáo'!$P:$P,'Báo cáo'!$AD:$AD,$A12,'Báo cáo'!$Z:$Z,"&lt;="&amp;M$4)-SUMIFS('Báo cáo'!$Q:$Q,'Báo cáo'!$AD:$AD,$A12,'Báo cáo'!$AA:$AA,"&lt;="&amp;M$4)</f>
        <v>12012374</v>
      </c>
      <c r="N12" s="298">
        <f>SUMIFS('Báo cáo'!$O:$O,'Báo cáo'!$AD:$AD,$A12,'Báo cáo'!$Z:$Z,"&lt;="&amp;N$4)+SUMIFS('Báo cáo'!$P:$P,'Báo cáo'!$AD:$AD,$A12,'Báo cáo'!$Z:$Z,"&lt;="&amp;N$4)-SUMIFS('Báo cáo'!$Q:$Q,'Báo cáo'!$AD:$AD,$A12,'Báo cáo'!$AA:$AA,"&lt;="&amp;N$4)</f>
        <v>12012374</v>
      </c>
    </row>
    <row r="13" spans="1:14" x14ac:dyDescent="0.25">
      <c r="A13" s="23" t="s">
        <v>9743</v>
      </c>
      <c r="B13" s="23" t="s">
        <v>9744</v>
      </c>
      <c r="C13" s="298">
        <f>SUMIFS('Báo cáo'!$O:$O,'Báo cáo'!$AD:$AD,$A13,'Báo cáo'!$Z:$Z,"&lt;="&amp;C$4)+SUMIFS('Báo cáo'!$P:$P,'Báo cáo'!$AD:$AD,$A13,'Báo cáo'!$Z:$Z,"&lt;="&amp;C$4)-SUMIFS('Báo cáo'!$Q:$Q,'Báo cáo'!$AD:$AD,$A13,'Báo cáo'!$AA:$AA,"&lt;="&amp;C$4)</f>
        <v>0</v>
      </c>
      <c r="D13" s="298">
        <f>SUMIFS('Báo cáo'!$O:$O,'Báo cáo'!$AD:$AD,$A13,'Báo cáo'!$Z:$Z,"&lt;="&amp;D$4)+SUMIFS('Báo cáo'!$P:$P,'Báo cáo'!$AD:$AD,$A13,'Báo cáo'!$Z:$Z,"&lt;="&amp;D$4)-SUMIFS('Báo cáo'!$Q:$Q,'Báo cáo'!$AD:$AD,$A13,'Báo cáo'!$AA:$AA,"&lt;="&amp;D$4)</f>
        <v>0</v>
      </c>
      <c r="E13" s="298">
        <f>SUMIFS('Báo cáo'!$O:$O,'Báo cáo'!$AD:$AD,$A13,'Báo cáo'!$Z:$Z,"&lt;="&amp;E$4)+SUMIFS('Báo cáo'!$P:$P,'Báo cáo'!$AD:$AD,$A13,'Báo cáo'!$Z:$Z,"&lt;="&amp;E$4)-SUMIFS('Báo cáo'!$Q:$Q,'Báo cáo'!$AD:$AD,$A13,'Báo cáo'!$AA:$AA,"&lt;="&amp;E$4)</f>
        <v>15045978</v>
      </c>
      <c r="F13" s="298">
        <f>SUMIFS('Báo cáo'!$O:$O,'Báo cáo'!$AD:$AD,$A13,'Báo cáo'!$Z:$Z,"&lt;="&amp;F$4)+SUMIFS('Báo cáo'!$P:$P,'Báo cáo'!$AD:$AD,$A13,'Báo cáo'!$Z:$Z,"&lt;="&amp;F$4)-SUMIFS('Báo cáo'!$Q:$Q,'Báo cáo'!$AD:$AD,$A13,'Báo cáo'!$AA:$AA,"&lt;="&amp;F$4)</f>
        <v>21491734</v>
      </c>
      <c r="G13" s="298">
        <f>SUMIFS('Báo cáo'!$O:$O,'Báo cáo'!$AD:$AD,$A13,'Báo cáo'!$Z:$Z,"&lt;="&amp;G$4)+SUMIFS('Báo cáo'!$P:$P,'Báo cáo'!$AD:$AD,$A13,'Báo cáo'!$Z:$Z,"&lt;="&amp;G$4)-SUMIFS('Báo cáo'!$Q:$Q,'Báo cáo'!$AD:$AD,$A13,'Báo cáo'!$AA:$AA,"&lt;="&amp;G$4)</f>
        <v>21515497</v>
      </c>
      <c r="H13" s="298">
        <f>SUMIFS('Báo cáo'!$O:$O,'Báo cáo'!$AD:$AD,$A13,'Báo cáo'!$Z:$Z,"&lt;="&amp;H$4)+SUMIFS('Báo cáo'!$P:$P,'Báo cáo'!$AD:$AD,$A13,'Báo cáo'!$Z:$Z,"&lt;="&amp;H$4)-SUMIFS('Báo cáo'!$Q:$Q,'Báo cáo'!$AD:$AD,$A13,'Báo cáo'!$AA:$AA,"&lt;="&amp;H$4)</f>
        <v>22850350</v>
      </c>
      <c r="I13" s="298">
        <f>SUMIFS('Báo cáo'!$O:$O,'Báo cáo'!$AD:$AD,$A13,'Báo cáo'!$Z:$Z,"&lt;="&amp;I$4)+SUMIFS('Báo cáo'!$P:$P,'Báo cáo'!$AD:$AD,$A13,'Báo cáo'!$Z:$Z,"&lt;="&amp;I$4)-SUMIFS('Báo cáo'!$Q:$Q,'Báo cáo'!$AD:$AD,$A13,'Báo cáo'!$AA:$AA,"&lt;="&amp;I$4)</f>
        <v>26772490</v>
      </c>
      <c r="J13" s="298">
        <f>SUMIFS('Báo cáo'!$O:$O,'Báo cáo'!$AD:$AD,$A13,'Báo cáo'!$Z:$Z,"&lt;="&amp;J$4)+SUMIFS('Báo cáo'!$P:$P,'Báo cáo'!$AD:$AD,$A13,'Báo cáo'!$Z:$Z,"&lt;="&amp;J$4)-SUMIFS('Báo cáo'!$Q:$Q,'Báo cáo'!$AD:$AD,$A13,'Báo cáo'!$AA:$AA,"&lt;="&amp;J$4)</f>
        <v>9330532</v>
      </c>
      <c r="K13" s="298">
        <f>SUMIFS('Báo cáo'!$O:$O,'Báo cáo'!$AD:$AD,$A13,'Báo cáo'!$Z:$Z,"&lt;="&amp;K$4)+SUMIFS('Báo cáo'!$P:$P,'Báo cáo'!$AD:$AD,$A13,'Báo cáo'!$Z:$Z,"&lt;="&amp;K$4)-SUMIFS('Báo cáo'!$Q:$Q,'Báo cáo'!$AD:$AD,$A13,'Báo cáo'!$AA:$AA,"&lt;="&amp;K$4)</f>
        <v>6704179</v>
      </c>
      <c r="L13" s="298">
        <f>SUMIFS('Báo cáo'!$O:$O,'Báo cáo'!$AD:$AD,$A13,'Báo cáo'!$Z:$Z,"&lt;="&amp;L$4)+SUMIFS('Báo cáo'!$P:$P,'Báo cáo'!$AD:$AD,$A13,'Báo cáo'!$Z:$Z,"&lt;="&amp;L$4)-SUMIFS('Báo cáo'!$Q:$Q,'Báo cáo'!$AD:$AD,$A13,'Báo cáo'!$AA:$AA,"&lt;="&amp;L$4)</f>
        <v>13819367</v>
      </c>
      <c r="M13" s="298">
        <f>SUMIFS('Báo cáo'!$O:$O,'Báo cáo'!$AD:$AD,$A13,'Báo cáo'!$Z:$Z,"&lt;="&amp;M$4)+SUMIFS('Báo cáo'!$P:$P,'Báo cáo'!$AD:$AD,$A13,'Báo cáo'!$Z:$Z,"&lt;="&amp;M$4)-SUMIFS('Báo cáo'!$Q:$Q,'Báo cáo'!$AD:$AD,$A13,'Báo cáo'!$AA:$AA,"&lt;="&amp;M$4)</f>
        <v>0</v>
      </c>
      <c r="N13" s="298">
        <f>SUMIFS('Báo cáo'!$O:$O,'Báo cáo'!$AD:$AD,$A13,'Báo cáo'!$Z:$Z,"&lt;="&amp;N$4)+SUMIFS('Báo cáo'!$P:$P,'Báo cáo'!$AD:$AD,$A13,'Báo cáo'!$Z:$Z,"&lt;="&amp;N$4)-SUMIFS('Báo cáo'!$Q:$Q,'Báo cáo'!$AD:$AD,$A13,'Báo cáo'!$AA:$AA,"&lt;="&amp;N$4)</f>
        <v>0</v>
      </c>
    </row>
    <row r="14" spans="1:14" x14ac:dyDescent="0.25">
      <c r="A14" s="23" t="s">
        <v>18841</v>
      </c>
      <c r="B14" s="23" t="s">
        <v>10408</v>
      </c>
      <c r="C14" s="298">
        <f>SUMIFS('Báo cáo'!$O:$O,'Báo cáo'!$AD:$AD,$A14,'Báo cáo'!$Z:$Z,"&lt;="&amp;C$4)+SUMIFS('Báo cáo'!$P:$P,'Báo cáo'!$AD:$AD,$A14,'Báo cáo'!$Z:$Z,"&lt;="&amp;C$4)-SUMIFS('Báo cáo'!$Q:$Q,'Báo cáo'!$AD:$AD,$A14,'Báo cáo'!$AA:$AA,"&lt;="&amp;C$4)</f>
        <v>6240813</v>
      </c>
      <c r="D14" s="298">
        <f>SUMIFS('Báo cáo'!$O:$O,'Báo cáo'!$AD:$AD,$A14,'Báo cáo'!$Z:$Z,"&lt;="&amp;D$4)+SUMIFS('Báo cáo'!$P:$P,'Báo cáo'!$AD:$AD,$A14,'Báo cáo'!$Z:$Z,"&lt;="&amp;D$4)-SUMIFS('Báo cáo'!$Q:$Q,'Báo cáo'!$AD:$AD,$A14,'Báo cáo'!$AA:$AA,"&lt;="&amp;D$4)</f>
        <v>9780705</v>
      </c>
      <c r="E14" s="298">
        <f>SUMIFS('Báo cáo'!$O:$O,'Báo cáo'!$AD:$AD,$A14,'Báo cáo'!$Z:$Z,"&lt;="&amp;E$4)+SUMIFS('Báo cáo'!$P:$P,'Báo cáo'!$AD:$AD,$A14,'Báo cáo'!$Z:$Z,"&lt;="&amp;E$4)-SUMIFS('Báo cáo'!$Q:$Q,'Báo cáo'!$AD:$AD,$A14,'Báo cáo'!$AA:$AA,"&lt;="&amp;E$4)</f>
        <v>939747</v>
      </c>
      <c r="F14" s="298">
        <f>SUMIFS('Báo cáo'!$O:$O,'Báo cáo'!$AD:$AD,$A14,'Báo cáo'!$Z:$Z,"&lt;="&amp;F$4)+SUMIFS('Báo cáo'!$P:$P,'Báo cáo'!$AD:$AD,$A14,'Báo cáo'!$Z:$Z,"&lt;="&amp;F$4)-SUMIFS('Báo cáo'!$Q:$Q,'Báo cáo'!$AD:$AD,$A14,'Báo cáo'!$AA:$AA,"&lt;="&amp;F$4)</f>
        <v>2951439</v>
      </c>
      <c r="G14" s="298">
        <f>SUMIFS('Báo cáo'!$O:$O,'Báo cáo'!$AD:$AD,$A14,'Báo cáo'!$Z:$Z,"&lt;="&amp;G$4)+SUMIFS('Báo cáo'!$P:$P,'Báo cáo'!$AD:$AD,$A14,'Báo cáo'!$Z:$Z,"&lt;="&amp;G$4)-SUMIFS('Báo cáo'!$Q:$Q,'Báo cáo'!$AD:$AD,$A14,'Báo cáo'!$AA:$AA,"&lt;="&amp;G$4)</f>
        <v>4447898</v>
      </c>
      <c r="H14" s="298">
        <f>SUMIFS('Báo cáo'!$O:$O,'Báo cáo'!$AD:$AD,$A14,'Báo cáo'!$Z:$Z,"&lt;="&amp;H$4)+SUMIFS('Báo cáo'!$P:$P,'Báo cáo'!$AD:$AD,$A14,'Báo cáo'!$Z:$Z,"&lt;="&amp;H$4)-SUMIFS('Báo cáo'!$Q:$Q,'Báo cáo'!$AD:$AD,$A14,'Báo cáo'!$AA:$AA,"&lt;="&amp;H$4)</f>
        <v>4486785</v>
      </c>
      <c r="I14" s="298">
        <f>SUMIFS('Báo cáo'!$O:$O,'Báo cáo'!$AD:$AD,$A14,'Báo cáo'!$Z:$Z,"&lt;="&amp;I$4)+SUMIFS('Báo cáo'!$P:$P,'Báo cáo'!$AD:$AD,$A14,'Báo cáo'!$Z:$Z,"&lt;="&amp;I$4)-SUMIFS('Báo cáo'!$Q:$Q,'Báo cáo'!$AD:$AD,$A14,'Báo cáo'!$AA:$AA,"&lt;="&amp;I$4)</f>
        <v>7095255</v>
      </c>
      <c r="J14" s="298">
        <f>SUMIFS('Báo cáo'!$O:$O,'Báo cáo'!$AD:$AD,$A14,'Báo cáo'!$Z:$Z,"&lt;="&amp;J$4)+SUMIFS('Báo cáo'!$P:$P,'Báo cáo'!$AD:$AD,$A14,'Báo cáo'!$Z:$Z,"&lt;="&amp;J$4)-SUMIFS('Báo cáo'!$Q:$Q,'Báo cáo'!$AD:$AD,$A14,'Báo cáo'!$AA:$AA,"&lt;="&amp;J$4)</f>
        <v>4061153</v>
      </c>
      <c r="K14" s="298">
        <f>SUMIFS('Báo cáo'!$O:$O,'Báo cáo'!$AD:$AD,$A14,'Báo cáo'!$Z:$Z,"&lt;="&amp;K$4)+SUMIFS('Báo cáo'!$P:$P,'Báo cáo'!$AD:$AD,$A14,'Báo cáo'!$Z:$Z,"&lt;="&amp;K$4)-SUMIFS('Báo cáo'!$Q:$Q,'Báo cáo'!$AD:$AD,$A14,'Báo cáo'!$AA:$AA,"&lt;="&amp;K$4)</f>
        <v>3664957</v>
      </c>
      <c r="L14" s="298">
        <f>SUMIFS('Báo cáo'!$O:$O,'Báo cáo'!$AD:$AD,$A14,'Báo cáo'!$Z:$Z,"&lt;="&amp;L$4)+SUMIFS('Báo cáo'!$P:$P,'Báo cáo'!$AD:$AD,$A14,'Báo cáo'!$Z:$Z,"&lt;="&amp;L$4)-SUMIFS('Báo cáo'!$Q:$Q,'Báo cáo'!$AD:$AD,$A14,'Báo cáo'!$AA:$AA,"&lt;="&amp;L$4)</f>
        <v>8569129</v>
      </c>
      <c r="M14" s="298">
        <f>SUMIFS('Báo cáo'!$O:$O,'Báo cáo'!$AD:$AD,$A14,'Báo cáo'!$Z:$Z,"&lt;="&amp;M$4)+SUMIFS('Báo cáo'!$P:$P,'Báo cáo'!$AD:$AD,$A14,'Báo cáo'!$Z:$Z,"&lt;="&amp;M$4)-SUMIFS('Báo cáo'!$Q:$Q,'Báo cáo'!$AD:$AD,$A14,'Báo cáo'!$AA:$AA,"&lt;="&amp;M$4)</f>
        <v>10761251</v>
      </c>
      <c r="N14" s="298">
        <f>SUMIFS('Báo cáo'!$O:$O,'Báo cáo'!$AD:$AD,$A14,'Báo cáo'!$Z:$Z,"&lt;="&amp;N$4)+SUMIFS('Báo cáo'!$P:$P,'Báo cáo'!$AD:$AD,$A14,'Báo cáo'!$Z:$Z,"&lt;="&amp;N$4)-SUMIFS('Báo cáo'!$Q:$Q,'Báo cáo'!$AD:$AD,$A14,'Báo cáo'!$AA:$AA,"&lt;="&amp;N$4)</f>
        <v>10761251</v>
      </c>
    </row>
    <row r="15" spans="1:14" x14ac:dyDescent="0.25">
      <c r="A15" s="23" t="s">
        <v>181</v>
      </c>
      <c r="B15" s="23" t="s">
        <v>4524</v>
      </c>
      <c r="C15" s="298">
        <f>SUMIFS('Báo cáo'!$O:$O,'Báo cáo'!$AD:$AD,$A15,'Báo cáo'!$Z:$Z,"&lt;="&amp;C$4)+SUMIFS('Báo cáo'!$P:$P,'Báo cáo'!$AD:$AD,$A15,'Báo cáo'!$Z:$Z,"&lt;="&amp;C$4)-SUMIFS('Báo cáo'!$Q:$Q,'Báo cáo'!$AD:$AD,$A15,'Báo cáo'!$AA:$AA,"&lt;="&amp;C$4)</f>
        <v>43742971.640000001</v>
      </c>
      <c r="D15" s="298">
        <f>SUMIFS('Báo cáo'!$O:$O,'Báo cáo'!$AD:$AD,$A15,'Báo cáo'!$Z:$Z,"&lt;="&amp;D$4)+SUMIFS('Báo cáo'!$P:$P,'Báo cáo'!$AD:$AD,$A15,'Báo cáo'!$Z:$Z,"&lt;="&amp;D$4)-SUMIFS('Báo cáo'!$Q:$Q,'Báo cáo'!$AD:$AD,$A15,'Báo cáo'!$AA:$AA,"&lt;="&amp;D$4)</f>
        <v>43742971.640000001</v>
      </c>
      <c r="E15" s="298">
        <f>SUMIFS('Báo cáo'!$O:$O,'Báo cáo'!$AD:$AD,$A15,'Báo cáo'!$Z:$Z,"&lt;="&amp;E$4)+SUMIFS('Báo cáo'!$P:$P,'Báo cáo'!$AD:$AD,$A15,'Báo cáo'!$Z:$Z,"&lt;="&amp;E$4)-SUMIFS('Báo cáo'!$Q:$Q,'Báo cáo'!$AD:$AD,$A15,'Báo cáo'!$AA:$AA,"&lt;="&amp;E$4)</f>
        <v>43742971.640000001</v>
      </c>
      <c r="F15" s="298">
        <f>SUMIFS('Báo cáo'!$O:$O,'Báo cáo'!$AD:$AD,$A15,'Báo cáo'!$Z:$Z,"&lt;="&amp;F$4)+SUMIFS('Báo cáo'!$P:$P,'Báo cáo'!$AD:$AD,$A15,'Báo cáo'!$Z:$Z,"&lt;="&amp;F$4)-SUMIFS('Báo cáo'!$Q:$Q,'Báo cáo'!$AD:$AD,$A15,'Báo cáo'!$AA:$AA,"&lt;="&amp;F$4)</f>
        <v>38742971.640000001</v>
      </c>
      <c r="G15" s="298">
        <f>SUMIFS('Báo cáo'!$O:$O,'Báo cáo'!$AD:$AD,$A15,'Báo cáo'!$Z:$Z,"&lt;="&amp;G$4)+SUMIFS('Báo cáo'!$P:$P,'Báo cáo'!$AD:$AD,$A15,'Báo cáo'!$Z:$Z,"&lt;="&amp;G$4)-SUMIFS('Báo cáo'!$Q:$Q,'Báo cáo'!$AD:$AD,$A15,'Báo cáo'!$AA:$AA,"&lt;="&amp;G$4)</f>
        <v>38742971.640000001</v>
      </c>
      <c r="H15" s="298">
        <f>SUMIFS('Báo cáo'!$O:$O,'Báo cáo'!$AD:$AD,$A15,'Báo cáo'!$Z:$Z,"&lt;="&amp;H$4)+SUMIFS('Báo cáo'!$P:$P,'Báo cáo'!$AD:$AD,$A15,'Báo cáo'!$Z:$Z,"&lt;="&amp;H$4)-SUMIFS('Báo cáo'!$Q:$Q,'Báo cáo'!$AD:$AD,$A15,'Báo cáo'!$AA:$AA,"&lt;="&amp;H$4)</f>
        <v>38742971.640000001</v>
      </c>
      <c r="I15" s="298">
        <f>SUMIFS('Báo cáo'!$O:$O,'Báo cáo'!$AD:$AD,$A15,'Báo cáo'!$Z:$Z,"&lt;="&amp;I$4)+SUMIFS('Báo cáo'!$P:$P,'Báo cáo'!$AD:$AD,$A15,'Báo cáo'!$Z:$Z,"&lt;="&amp;I$4)-SUMIFS('Báo cáo'!$Q:$Q,'Báo cáo'!$AD:$AD,$A15,'Báo cáo'!$AA:$AA,"&lt;="&amp;I$4)</f>
        <v>38742971.640000001</v>
      </c>
      <c r="J15" s="298">
        <f>SUMIFS('Báo cáo'!$O:$O,'Báo cáo'!$AD:$AD,$A15,'Báo cáo'!$Z:$Z,"&lt;="&amp;J$4)+SUMIFS('Báo cáo'!$P:$P,'Báo cáo'!$AD:$AD,$A15,'Báo cáo'!$Z:$Z,"&lt;="&amp;J$4)-SUMIFS('Báo cáo'!$Q:$Q,'Báo cáo'!$AD:$AD,$A15,'Báo cáo'!$AA:$AA,"&lt;="&amp;J$4)</f>
        <v>38742971.640000001</v>
      </c>
      <c r="K15" s="298">
        <f>SUMIFS('Báo cáo'!$O:$O,'Báo cáo'!$AD:$AD,$A15,'Báo cáo'!$Z:$Z,"&lt;="&amp;K$4)+SUMIFS('Báo cáo'!$P:$P,'Báo cáo'!$AD:$AD,$A15,'Báo cáo'!$Z:$Z,"&lt;="&amp;K$4)-SUMIFS('Báo cáo'!$Q:$Q,'Báo cáo'!$AD:$AD,$A15,'Báo cáo'!$AA:$AA,"&lt;="&amp;K$4)</f>
        <v>38742971.640000001</v>
      </c>
      <c r="L15" s="298">
        <f>SUMIFS('Báo cáo'!$O:$O,'Báo cáo'!$AD:$AD,$A15,'Báo cáo'!$Z:$Z,"&lt;="&amp;L$4)+SUMIFS('Báo cáo'!$P:$P,'Báo cáo'!$AD:$AD,$A15,'Báo cáo'!$Z:$Z,"&lt;="&amp;L$4)-SUMIFS('Báo cáo'!$Q:$Q,'Báo cáo'!$AD:$AD,$A15,'Báo cáo'!$AA:$AA,"&lt;="&amp;L$4)</f>
        <v>38742971.640000001</v>
      </c>
      <c r="M15" s="298">
        <f>SUMIFS('Báo cáo'!$O:$O,'Báo cáo'!$AD:$AD,$A15,'Báo cáo'!$Z:$Z,"&lt;="&amp;M$4)+SUMIFS('Báo cáo'!$P:$P,'Báo cáo'!$AD:$AD,$A15,'Báo cáo'!$Z:$Z,"&lt;="&amp;M$4)-SUMIFS('Báo cáo'!$Q:$Q,'Báo cáo'!$AD:$AD,$A15,'Báo cáo'!$AA:$AA,"&lt;="&amp;M$4)</f>
        <v>38742971.640000001</v>
      </c>
      <c r="N15" s="298">
        <f>SUMIFS('Báo cáo'!$O:$O,'Báo cáo'!$AD:$AD,$A15,'Báo cáo'!$Z:$Z,"&lt;="&amp;N$4)+SUMIFS('Báo cáo'!$P:$P,'Báo cáo'!$AD:$AD,$A15,'Báo cáo'!$Z:$Z,"&lt;="&amp;N$4)-SUMIFS('Báo cáo'!$Q:$Q,'Báo cáo'!$AD:$AD,$A15,'Báo cáo'!$AA:$AA,"&lt;="&amp;N$4)</f>
        <v>38742971.640000001</v>
      </c>
    </row>
    <row r="16" spans="1:14" x14ac:dyDescent="0.25">
      <c r="A16" s="23" t="s">
        <v>68</v>
      </c>
      <c r="B16" s="23" t="s">
        <v>10535</v>
      </c>
      <c r="C16" s="298">
        <f>SUMIFS('Báo cáo'!$O:$O,'Báo cáo'!$AD:$AD,$A16,'Báo cáo'!$Z:$Z,"&lt;="&amp;C$4)+SUMIFS('Báo cáo'!$P:$P,'Báo cáo'!$AD:$AD,$A16,'Báo cáo'!$Z:$Z,"&lt;="&amp;C$4)-SUMIFS('Báo cáo'!$Q:$Q,'Báo cáo'!$AD:$AD,$A16,'Báo cáo'!$AA:$AA,"&lt;="&amp;C$4)</f>
        <v>0</v>
      </c>
      <c r="D16" s="298">
        <f>SUMIFS('Báo cáo'!$O:$O,'Báo cáo'!$AD:$AD,$A16,'Báo cáo'!$Z:$Z,"&lt;="&amp;D$4)+SUMIFS('Báo cáo'!$P:$P,'Báo cáo'!$AD:$AD,$A16,'Báo cáo'!$Z:$Z,"&lt;="&amp;D$4)-SUMIFS('Báo cáo'!$Q:$Q,'Báo cáo'!$AD:$AD,$A16,'Báo cáo'!$AA:$AA,"&lt;="&amp;D$4)</f>
        <v>0</v>
      </c>
      <c r="E16" s="298">
        <f>SUMIFS('Báo cáo'!$O:$O,'Báo cáo'!$AD:$AD,$A16,'Báo cáo'!$Z:$Z,"&lt;="&amp;E$4)+SUMIFS('Báo cáo'!$P:$P,'Báo cáo'!$AD:$AD,$A16,'Báo cáo'!$Z:$Z,"&lt;="&amp;E$4)-SUMIFS('Báo cáo'!$Q:$Q,'Báo cáo'!$AD:$AD,$A16,'Báo cáo'!$AA:$AA,"&lt;="&amp;E$4)</f>
        <v>0</v>
      </c>
      <c r="F16" s="298">
        <f>SUMIFS('Báo cáo'!$O:$O,'Báo cáo'!$AD:$AD,$A16,'Báo cáo'!$Z:$Z,"&lt;="&amp;F$4)+SUMIFS('Báo cáo'!$P:$P,'Báo cáo'!$AD:$AD,$A16,'Báo cáo'!$Z:$Z,"&lt;="&amp;F$4)-SUMIFS('Báo cáo'!$Q:$Q,'Báo cáo'!$AD:$AD,$A16,'Báo cáo'!$AA:$AA,"&lt;="&amp;F$4)</f>
        <v>0</v>
      </c>
      <c r="G16" s="298">
        <f>SUMIFS('Báo cáo'!$O:$O,'Báo cáo'!$AD:$AD,$A16,'Báo cáo'!$Z:$Z,"&lt;="&amp;G$4)+SUMIFS('Báo cáo'!$P:$P,'Báo cáo'!$AD:$AD,$A16,'Báo cáo'!$Z:$Z,"&lt;="&amp;G$4)-SUMIFS('Báo cáo'!$Q:$Q,'Báo cáo'!$AD:$AD,$A16,'Báo cáo'!$AA:$AA,"&lt;="&amp;G$4)</f>
        <v>0</v>
      </c>
      <c r="H16" s="298">
        <f>SUMIFS('Báo cáo'!$O:$O,'Báo cáo'!$AD:$AD,$A16,'Báo cáo'!$Z:$Z,"&lt;="&amp;H$4)+SUMIFS('Báo cáo'!$P:$P,'Báo cáo'!$AD:$AD,$A16,'Báo cáo'!$Z:$Z,"&lt;="&amp;H$4)-SUMIFS('Báo cáo'!$Q:$Q,'Báo cáo'!$AD:$AD,$A16,'Báo cáo'!$AA:$AA,"&lt;="&amp;H$4)</f>
        <v>0</v>
      </c>
      <c r="I16" s="298">
        <f>SUMIFS('Báo cáo'!$O:$O,'Báo cáo'!$AD:$AD,$A16,'Báo cáo'!$Z:$Z,"&lt;="&amp;I$4)+SUMIFS('Báo cáo'!$P:$P,'Báo cáo'!$AD:$AD,$A16,'Báo cáo'!$Z:$Z,"&lt;="&amp;I$4)-SUMIFS('Báo cáo'!$Q:$Q,'Báo cáo'!$AD:$AD,$A16,'Báo cáo'!$AA:$AA,"&lt;="&amp;I$4)</f>
        <v>0</v>
      </c>
      <c r="J16" s="298">
        <f>SUMIFS('Báo cáo'!$O:$O,'Báo cáo'!$AD:$AD,$A16,'Báo cáo'!$Z:$Z,"&lt;="&amp;J$4)+SUMIFS('Báo cáo'!$P:$P,'Báo cáo'!$AD:$AD,$A16,'Báo cáo'!$Z:$Z,"&lt;="&amp;J$4)-SUMIFS('Báo cáo'!$Q:$Q,'Báo cáo'!$AD:$AD,$A16,'Báo cáo'!$AA:$AA,"&lt;="&amp;J$4)</f>
        <v>0</v>
      </c>
      <c r="K16" s="298">
        <f>SUMIFS('Báo cáo'!$O:$O,'Báo cáo'!$AD:$AD,$A16,'Báo cáo'!$Z:$Z,"&lt;="&amp;K$4)+SUMIFS('Báo cáo'!$P:$P,'Báo cáo'!$AD:$AD,$A16,'Báo cáo'!$Z:$Z,"&lt;="&amp;K$4)-SUMIFS('Báo cáo'!$Q:$Q,'Báo cáo'!$AD:$AD,$A16,'Báo cáo'!$AA:$AA,"&lt;="&amp;K$4)</f>
        <v>0</v>
      </c>
      <c r="L16" s="298">
        <f>SUMIFS('Báo cáo'!$O:$O,'Báo cáo'!$AD:$AD,$A16,'Báo cáo'!$Z:$Z,"&lt;="&amp;L$4)+SUMIFS('Báo cáo'!$P:$P,'Báo cáo'!$AD:$AD,$A16,'Báo cáo'!$Z:$Z,"&lt;="&amp;L$4)-SUMIFS('Báo cáo'!$Q:$Q,'Báo cáo'!$AD:$AD,$A16,'Báo cáo'!$AA:$AA,"&lt;="&amp;L$4)</f>
        <v>0</v>
      </c>
      <c r="M16" s="298">
        <f>SUMIFS('Báo cáo'!$O:$O,'Báo cáo'!$AD:$AD,$A16,'Báo cáo'!$Z:$Z,"&lt;="&amp;M$4)+SUMIFS('Báo cáo'!$P:$P,'Báo cáo'!$AD:$AD,$A16,'Báo cáo'!$Z:$Z,"&lt;="&amp;M$4)-SUMIFS('Báo cáo'!$Q:$Q,'Báo cáo'!$AD:$AD,$A16,'Báo cáo'!$AA:$AA,"&lt;="&amp;M$4)</f>
        <v>0</v>
      </c>
      <c r="N16" s="298">
        <f>SUMIFS('Báo cáo'!$O:$O,'Báo cáo'!$AD:$AD,$A16,'Báo cáo'!$Z:$Z,"&lt;="&amp;N$4)+SUMIFS('Báo cáo'!$P:$P,'Báo cáo'!$AD:$AD,$A16,'Báo cáo'!$Z:$Z,"&lt;="&amp;N$4)-SUMIFS('Báo cáo'!$Q:$Q,'Báo cáo'!$AD:$AD,$A16,'Báo cáo'!$AA:$AA,"&lt;="&amp;N$4)</f>
        <v>0</v>
      </c>
    </row>
    <row r="17" spans="1:14" x14ac:dyDescent="0.25">
      <c r="A17" s="23" t="s">
        <v>89</v>
      </c>
      <c r="B17" s="23" t="s">
        <v>10708</v>
      </c>
      <c r="C17" s="298">
        <f>SUMIFS('Báo cáo'!$O:$O,'Báo cáo'!$AD:$AD,$A17,'Báo cáo'!$Z:$Z,"&lt;="&amp;C$4)+SUMIFS('Báo cáo'!$P:$P,'Báo cáo'!$AD:$AD,$A17,'Báo cáo'!$Z:$Z,"&lt;="&amp;C$4)-SUMIFS('Báo cáo'!$Q:$Q,'Báo cáo'!$AD:$AD,$A17,'Báo cáo'!$AA:$AA,"&lt;="&amp;C$4)</f>
        <v>0</v>
      </c>
      <c r="D17" s="298">
        <f>SUMIFS('Báo cáo'!$O:$O,'Báo cáo'!$AD:$AD,$A17,'Báo cáo'!$Z:$Z,"&lt;="&amp;D$4)+SUMIFS('Báo cáo'!$P:$P,'Báo cáo'!$AD:$AD,$A17,'Báo cáo'!$Z:$Z,"&lt;="&amp;D$4)-SUMIFS('Báo cáo'!$Q:$Q,'Báo cáo'!$AD:$AD,$A17,'Báo cáo'!$AA:$AA,"&lt;="&amp;D$4)</f>
        <v>567858</v>
      </c>
      <c r="E17" s="298">
        <f>SUMIFS('Báo cáo'!$O:$O,'Báo cáo'!$AD:$AD,$A17,'Báo cáo'!$Z:$Z,"&lt;="&amp;E$4)+SUMIFS('Báo cáo'!$P:$P,'Báo cáo'!$AD:$AD,$A17,'Báo cáo'!$Z:$Z,"&lt;="&amp;E$4)-SUMIFS('Báo cáo'!$Q:$Q,'Báo cáo'!$AD:$AD,$A17,'Báo cáo'!$AA:$AA,"&lt;="&amp;E$4)</f>
        <v>567858</v>
      </c>
      <c r="F17" s="298">
        <f>SUMIFS('Báo cáo'!$O:$O,'Báo cáo'!$AD:$AD,$A17,'Báo cáo'!$Z:$Z,"&lt;="&amp;F$4)+SUMIFS('Báo cáo'!$P:$P,'Báo cáo'!$AD:$AD,$A17,'Báo cáo'!$Z:$Z,"&lt;="&amp;F$4)-SUMIFS('Báo cáo'!$Q:$Q,'Báo cáo'!$AD:$AD,$A17,'Báo cáo'!$AA:$AA,"&lt;="&amp;F$4)</f>
        <v>567858</v>
      </c>
      <c r="G17" s="298">
        <f>SUMIFS('Báo cáo'!$O:$O,'Báo cáo'!$AD:$AD,$A17,'Báo cáo'!$Z:$Z,"&lt;="&amp;G$4)+SUMIFS('Báo cáo'!$P:$P,'Báo cáo'!$AD:$AD,$A17,'Báo cáo'!$Z:$Z,"&lt;="&amp;G$4)-SUMIFS('Báo cáo'!$Q:$Q,'Báo cáo'!$AD:$AD,$A17,'Báo cáo'!$AA:$AA,"&lt;="&amp;G$4)</f>
        <v>567858</v>
      </c>
      <c r="H17" s="298">
        <f>SUMIFS('Báo cáo'!$O:$O,'Báo cáo'!$AD:$AD,$A17,'Báo cáo'!$Z:$Z,"&lt;="&amp;H$4)+SUMIFS('Báo cáo'!$P:$P,'Báo cáo'!$AD:$AD,$A17,'Báo cáo'!$Z:$Z,"&lt;="&amp;H$4)-SUMIFS('Báo cáo'!$Q:$Q,'Báo cáo'!$AD:$AD,$A17,'Báo cáo'!$AA:$AA,"&lt;="&amp;H$4)</f>
        <v>567858</v>
      </c>
      <c r="I17" s="298">
        <f>SUMIFS('Báo cáo'!$O:$O,'Báo cáo'!$AD:$AD,$A17,'Báo cáo'!$Z:$Z,"&lt;="&amp;I$4)+SUMIFS('Báo cáo'!$P:$P,'Báo cáo'!$AD:$AD,$A17,'Báo cáo'!$Z:$Z,"&lt;="&amp;I$4)-SUMIFS('Báo cáo'!$Q:$Q,'Báo cáo'!$AD:$AD,$A17,'Báo cáo'!$AA:$AA,"&lt;="&amp;I$4)</f>
        <v>567858</v>
      </c>
      <c r="J17" s="298">
        <f>SUMIFS('Báo cáo'!$O:$O,'Báo cáo'!$AD:$AD,$A17,'Báo cáo'!$Z:$Z,"&lt;="&amp;J$4)+SUMIFS('Báo cáo'!$P:$P,'Báo cáo'!$AD:$AD,$A17,'Báo cáo'!$Z:$Z,"&lt;="&amp;J$4)-SUMIFS('Báo cáo'!$Q:$Q,'Báo cáo'!$AD:$AD,$A17,'Báo cáo'!$AA:$AA,"&lt;="&amp;J$4)</f>
        <v>567858</v>
      </c>
      <c r="K17" s="298">
        <f>SUMIFS('Báo cáo'!$O:$O,'Báo cáo'!$AD:$AD,$A17,'Báo cáo'!$Z:$Z,"&lt;="&amp;K$4)+SUMIFS('Báo cáo'!$P:$P,'Báo cáo'!$AD:$AD,$A17,'Báo cáo'!$Z:$Z,"&lt;="&amp;K$4)-SUMIFS('Báo cáo'!$Q:$Q,'Báo cáo'!$AD:$AD,$A17,'Báo cáo'!$AA:$AA,"&lt;="&amp;K$4)</f>
        <v>567858</v>
      </c>
      <c r="L17" s="298">
        <f>SUMIFS('Báo cáo'!$O:$O,'Báo cáo'!$AD:$AD,$A17,'Báo cáo'!$Z:$Z,"&lt;="&amp;L$4)+SUMIFS('Báo cáo'!$P:$P,'Báo cáo'!$AD:$AD,$A17,'Báo cáo'!$Z:$Z,"&lt;="&amp;L$4)-SUMIFS('Báo cáo'!$Q:$Q,'Báo cáo'!$AD:$AD,$A17,'Báo cáo'!$AA:$AA,"&lt;="&amp;L$4)</f>
        <v>567858</v>
      </c>
      <c r="M17" s="298">
        <f>SUMIFS('Báo cáo'!$O:$O,'Báo cáo'!$AD:$AD,$A17,'Báo cáo'!$Z:$Z,"&lt;="&amp;M$4)+SUMIFS('Báo cáo'!$P:$P,'Báo cáo'!$AD:$AD,$A17,'Báo cáo'!$Z:$Z,"&lt;="&amp;M$4)-SUMIFS('Báo cáo'!$Q:$Q,'Báo cáo'!$AD:$AD,$A17,'Báo cáo'!$AA:$AA,"&lt;="&amp;M$4)</f>
        <v>567858</v>
      </c>
      <c r="N17" s="298">
        <f>SUMIFS('Báo cáo'!$O:$O,'Báo cáo'!$AD:$AD,$A17,'Báo cáo'!$Z:$Z,"&lt;="&amp;N$4)+SUMIFS('Báo cáo'!$P:$P,'Báo cáo'!$AD:$AD,$A17,'Báo cáo'!$Z:$Z,"&lt;="&amp;N$4)-SUMIFS('Báo cáo'!$Q:$Q,'Báo cáo'!$AD:$AD,$A17,'Báo cáo'!$AA:$AA,"&lt;="&amp;N$4)</f>
        <v>567858</v>
      </c>
    </row>
    <row r="18" spans="1:14" x14ac:dyDescent="0.25">
      <c r="A18" s="23" t="s">
        <v>10712</v>
      </c>
      <c r="B18" s="23" t="s">
        <v>10716</v>
      </c>
      <c r="C18" s="298">
        <f>SUMIFS('Báo cáo'!$O:$O,'Báo cáo'!$AD:$AD,$A18,'Báo cáo'!$Z:$Z,"&lt;="&amp;C$4)+SUMIFS('Báo cáo'!$P:$P,'Báo cáo'!$AD:$AD,$A18,'Báo cáo'!$Z:$Z,"&lt;="&amp;C$4)-SUMIFS('Báo cáo'!$Q:$Q,'Báo cáo'!$AD:$AD,$A18,'Báo cáo'!$AA:$AA,"&lt;="&amp;C$4)</f>
        <v>13317768</v>
      </c>
      <c r="D18" s="298">
        <f>SUMIFS('Báo cáo'!$O:$O,'Báo cáo'!$AD:$AD,$A18,'Báo cáo'!$Z:$Z,"&lt;="&amp;D$4)+SUMIFS('Báo cáo'!$P:$P,'Báo cáo'!$AD:$AD,$A18,'Báo cáo'!$Z:$Z,"&lt;="&amp;D$4)-SUMIFS('Báo cáo'!$Q:$Q,'Báo cáo'!$AD:$AD,$A18,'Báo cáo'!$AA:$AA,"&lt;="&amp;D$4)</f>
        <v>1295274</v>
      </c>
      <c r="E18" s="298">
        <f>SUMIFS('Báo cáo'!$O:$O,'Báo cáo'!$AD:$AD,$A18,'Báo cáo'!$Z:$Z,"&lt;="&amp;E$4)+SUMIFS('Báo cáo'!$P:$P,'Báo cáo'!$AD:$AD,$A18,'Báo cáo'!$Z:$Z,"&lt;="&amp;E$4)-SUMIFS('Báo cáo'!$Q:$Q,'Báo cáo'!$AD:$AD,$A18,'Báo cáo'!$AA:$AA,"&lt;="&amp;E$4)</f>
        <v>130000</v>
      </c>
      <c r="F18" s="298">
        <f>SUMIFS('Báo cáo'!$O:$O,'Báo cáo'!$AD:$AD,$A18,'Báo cáo'!$Z:$Z,"&lt;="&amp;F$4)+SUMIFS('Báo cáo'!$P:$P,'Báo cáo'!$AD:$AD,$A18,'Báo cáo'!$Z:$Z,"&lt;="&amp;F$4)-SUMIFS('Báo cáo'!$Q:$Q,'Báo cáo'!$AD:$AD,$A18,'Báo cáo'!$AA:$AA,"&lt;="&amp;F$4)</f>
        <v>130000</v>
      </c>
      <c r="G18" s="298">
        <f>SUMIFS('Báo cáo'!$O:$O,'Báo cáo'!$AD:$AD,$A18,'Báo cáo'!$Z:$Z,"&lt;="&amp;G$4)+SUMIFS('Báo cáo'!$P:$P,'Báo cáo'!$AD:$AD,$A18,'Báo cáo'!$Z:$Z,"&lt;="&amp;G$4)-SUMIFS('Báo cáo'!$Q:$Q,'Báo cáo'!$AD:$AD,$A18,'Báo cáo'!$AA:$AA,"&lt;="&amp;G$4)</f>
        <v>130000</v>
      </c>
      <c r="H18" s="298">
        <f>SUMIFS('Báo cáo'!$O:$O,'Báo cáo'!$AD:$AD,$A18,'Báo cáo'!$Z:$Z,"&lt;="&amp;H$4)+SUMIFS('Báo cáo'!$P:$P,'Báo cáo'!$AD:$AD,$A18,'Báo cáo'!$Z:$Z,"&lt;="&amp;H$4)-SUMIFS('Báo cáo'!$Q:$Q,'Báo cáo'!$AD:$AD,$A18,'Báo cáo'!$AA:$AA,"&lt;="&amp;H$4)</f>
        <v>130000</v>
      </c>
      <c r="I18" s="298">
        <f>SUMIFS('Báo cáo'!$O:$O,'Báo cáo'!$AD:$AD,$A18,'Báo cáo'!$Z:$Z,"&lt;="&amp;I$4)+SUMIFS('Báo cáo'!$P:$P,'Báo cáo'!$AD:$AD,$A18,'Báo cáo'!$Z:$Z,"&lt;="&amp;I$4)-SUMIFS('Báo cáo'!$Q:$Q,'Báo cáo'!$AD:$AD,$A18,'Báo cáo'!$AA:$AA,"&lt;="&amp;I$4)</f>
        <v>130000</v>
      </c>
      <c r="J18" s="298">
        <f>SUMIFS('Báo cáo'!$O:$O,'Báo cáo'!$AD:$AD,$A18,'Báo cáo'!$Z:$Z,"&lt;="&amp;J$4)+SUMIFS('Báo cáo'!$P:$P,'Báo cáo'!$AD:$AD,$A18,'Báo cáo'!$Z:$Z,"&lt;="&amp;J$4)-SUMIFS('Báo cáo'!$Q:$Q,'Báo cáo'!$AD:$AD,$A18,'Báo cáo'!$AA:$AA,"&lt;="&amp;J$4)</f>
        <v>130000</v>
      </c>
      <c r="K18" s="298">
        <f>SUMIFS('Báo cáo'!$O:$O,'Báo cáo'!$AD:$AD,$A18,'Báo cáo'!$Z:$Z,"&lt;="&amp;K$4)+SUMIFS('Báo cáo'!$P:$P,'Báo cáo'!$AD:$AD,$A18,'Báo cáo'!$Z:$Z,"&lt;="&amp;K$4)-SUMIFS('Báo cáo'!$Q:$Q,'Báo cáo'!$AD:$AD,$A18,'Báo cáo'!$AA:$AA,"&lt;="&amp;K$4)</f>
        <v>4407810</v>
      </c>
      <c r="L18" s="298">
        <f>SUMIFS('Báo cáo'!$O:$O,'Báo cáo'!$AD:$AD,$A18,'Báo cáo'!$Z:$Z,"&lt;="&amp;L$4)+SUMIFS('Báo cáo'!$P:$P,'Báo cáo'!$AD:$AD,$A18,'Báo cáo'!$Z:$Z,"&lt;="&amp;L$4)-SUMIFS('Báo cáo'!$Q:$Q,'Báo cáo'!$AD:$AD,$A18,'Báo cáo'!$AA:$AA,"&lt;="&amp;L$4)</f>
        <v>-1383491</v>
      </c>
      <c r="M18" s="298">
        <f>SUMIFS('Báo cáo'!$O:$O,'Báo cáo'!$AD:$AD,$A18,'Báo cáo'!$Z:$Z,"&lt;="&amp;M$4)+SUMIFS('Báo cáo'!$P:$P,'Báo cáo'!$AD:$AD,$A18,'Báo cáo'!$Z:$Z,"&lt;="&amp;M$4)-SUMIFS('Báo cáo'!$Q:$Q,'Báo cáo'!$AD:$AD,$A18,'Báo cáo'!$AA:$AA,"&lt;="&amp;M$4)</f>
        <v>130000</v>
      </c>
      <c r="N18" s="298">
        <f>SUMIFS('Báo cáo'!$O:$O,'Báo cáo'!$AD:$AD,$A18,'Báo cáo'!$Z:$Z,"&lt;="&amp;N$4)+SUMIFS('Báo cáo'!$P:$P,'Báo cáo'!$AD:$AD,$A18,'Báo cáo'!$Z:$Z,"&lt;="&amp;N$4)-SUMIFS('Báo cáo'!$Q:$Q,'Báo cáo'!$AD:$AD,$A18,'Báo cáo'!$AA:$AA,"&lt;="&amp;N$4)</f>
        <v>130000</v>
      </c>
    </row>
    <row r="19" spans="1:14" x14ac:dyDescent="0.25">
      <c r="A19" s="23" t="s">
        <v>91</v>
      </c>
      <c r="B19" s="23" t="s">
        <v>10718</v>
      </c>
      <c r="C19" s="298">
        <f>SUMIFS('Báo cáo'!$O:$O,'Báo cáo'!$AD:$AD,$A19,'Báo cáo'!$Z:$Z,"&lt;="&amp;C$4)+SUMIFS('Báo cáo'!$P:$P,'Báo cáo'!$AD:$AD,$A19,'Báo cáo'!$Z:$Z,"&lt;="&amp;C$4)-SUMIFS('Báo cáo'!$Q:$Q,'Báo cáo'!$AD:$AD,$A19,'Báo cáo'!$AA:$AA,"&lt;="&amp;C$4)</f>
        <v>1130103</v>
      </c>
      <c r="D19" s="298">
        <f>SUMIFS('Báo cáo'!$O:$O,'Báo cáo'!$AD:$AD,$A19,'Báo cáo'!$Z:$Z,"&lt;="&amp;D$4)+SUMIFS('Báo cáo'!$P:$P,'Báo cáo'!$AD:$AD,$A19,'Báo cáo'!$Z:$Z,"&lt;="&amp;D$4)-SUMIFS('Báo cáo'!$Q:$Q,'Báo cáo'!$AD:$AD,$A19,'Báo cáo'!$AA:$AA,"&lt;="&amp;D$4)</f>
        <v>1130103</v>
      </c>
      <c r="E19" s="298">
        <f>SUMIFS('Báo cáo'!$O:$O,'Báo cáo'!$AD:$AD,$A19,'Báo cáo'!$Z:$Z,"&lt;="&amp;E$4)+SUMIFS('Báo cáo'!$P:$P,'Báo cáo'!$AD:$AD,$A19,'Báo cáo'!$Z:$Z,"&lt;="&amp;E$4)-SUMIFS('Báo cáo'!$Q:$Q,'Báo cáo'!$AD:$AD,$A19,'Báo cáo'!$AA:$AA,"&lt;="&amp;E$4)</f>
        <v>1206206</v>
      </c>
      <c r="F19" s="298">
        <f>SUMIFS('Báo cáo'!$O:$O,'Báo cáo'!$AD:$AD,$A19,'Báo cáo'!$Z:$Z,"&lt;="&amp;F$4)+SUMIFS('Báo cáo'!$P:$P,'Báo cáo'!$AD:$AD,$A19,'Báo cáo'!$Z:$Z,"&lt;="&amp;F$4)-SUMIFS('Báo cáo'!$Q:$Q,'Báo cáo'!$AD:$AD,$A19,'Báo cáo'!$AA:$AA,"&lt;="&amp;F$4)</f>
        <v>1206206</v>
      </c>
      <c r="G19" s="298">
        <f>SUMIFS('Báo cáo'!$O:$O,'Báo cáo'!$AD:$AD,$A19,'Báo cáo'!$Z:$Z,"&lt;="&amp;G$4)+SUMIFS('Báo cáo'!$P:$P,'Báo cáo'!$AD:$AD,$A19,'Báo cáo'!$Z:$Z,"&lt;="&amp;G$4)-SUMIFS('Báo cáo'!$Q:$Q,'Báo cáo'!$AD:$AD,$A19,'Báo cáo'!$AA:$AA,"&lt;="&amp;G$4)</f>
        <v>1206206</v>
      </c>
      <c r="H19" s="298">
        <f>SUMIFS('Báo cáo'!$O:$O,'Báo cáo'!$AD:$AD,$A19,'Báo cáo'!$Z:$Z,"&lt;="&amp;H$4)+SUMIFS('Báo cáo'!$P:$P,'Báo cáo'!$AD:$AD,$A19,'Báo cáo'!$Z:$Z,"&lt;="&amp;H$4)-SUMIFS('Báo cáo'!$Q:$Q,'Báo cáo'!$AD:$AD,$A19,'Báo cáo'!$AA:$AA,"&lt;="&amp;H$4)</f>
        <v>1395833</v>
      </c>
      <c r="I19" s="298">
        <f>SUMIFS('Báo cáo'!$O:$O,'Báo cáo'!$AD:$AD,$A19,'Báo cáo'!$Z:$Z,"&lt;="&amp;I$4)+SUMIFS('Báo cáo'!$P:$P,'Báo cáo'!$AD:$AD,$A19,'Báo cáo'!$Z:$Z,"&lt;="&amp;I$4)-SUMIFS('Báo cáo'!$Q:$Q,'Báo cáo'!$AD:$AD,$A19,'Báo cáo'!$AA:$AA,"&lt;="&amp;I$4)</f>
        <v>2525936</v>
      </c>
      <c r="J19" s="298">
        <f>SUMIFS('Báo cáo'!$O:$O,'Báo cáo'!$AD:$AD,$A19,'Báo cáo'!$Z:$Z,"&lt;="&amp;J$4)+SUMIFS('Báo cáo'!$P:$P,'Báo cáo'!$AD:$AD,$A19,'Báo cáo'!$Z:$Z,"&lt;="&amp;J$4)-SUMIFS('Báo cáo'!$Q:$Q,'Báo cáo'!$AD:$AD,$A19,'Báo cáo'!$AA:$AA,"&lt;="&amp;J$4)</f>
        <v>2490556</v>
      </c>
      <c r="K19" s="298">
        <f>SUMIFS('Báo cáo'!$O:$O,'Báo cáo'!$AD:$AD,$A19,'Báo cáo'!$Z:$Z,"&lt;="&amp;K$4)+SUMIFS('Báo cáo'!$P:$P,'Báo cáo'!$AD:$AD,$A19,'Báo cáo'!$Z:$Z,"&lt;="&amp;K$4)-SUMIFS('Báo cáo'!$Q:$Q,'Báo cáo'!$AD:$AD,$A19,'Báo cáo'!$AA:$AA,"&lt;="&amp;K$4)</f>
        <v>1888236</v>
      </c>
      <c r="L19" s="298">
        <f>SUMIFS('Báo cáo'!$O:$O,'Báo cáo'!$AD:$AD,$A19,'Báo cáo'!$Z:$Z,"&lt;="&amp;L$4)+SUMIFS('Báo cáo'!$P:$P,'Báo cáo'!$AD:$AD,$A19,'Báo cáo'!$Z:$Z,"&lt;="&amp;L$4)-SUMIFS('Báo cáo'!$Q:$Q,'Báo cáo'!$AD:$AD,$A19,'Báo cáo'!$AA:$AA,"&lt;="&amp;L$4)</f>
        <v>1888638</v>
      </c>
      <c r="M19" s="298">
        <f>SUMIFS('Báo cáo'!$O:$O,'Báo cáo'!$AD:$AD,$A19,'Báo cáo'!$Z:$Z,"&lt;="&amp;M$4)+SUMIFS('Báo cáo'!$P:$P,'Báo cáo'!$AD:$AD,$A19,'Báo cáo'!$Z:$Z,"&lt;="&amp;M$4)-SUMIFS('Báo cáo'!$Q:$Q,'Báo cáo'!$AD:$AD,$A19,'Báo cáo'!$AA:$AA,"&lt;="&amp;M$4)</f>
        <v>1888638</v>
      </c>
      <c r="N19" s="298">
        <f>SUMIFS('Báo cáo'!$O:$O,'Báo cáo'!$AD:$AD,$A19,'Báo cáo'!$Z:$Z,"&lt;="&amp;N$4)+SUMIFS('Báo cáo'!$P:$P,'Báo cáo'!$AD:$AD,$A19,'Báo cáo'!$Z:$Z,"&lt;="&amp;N$4)-SUMIFS('Báo cáo'!$Q:$Q,'Báo cáo'!$AD:$AD,$A19,'Báo cáo'!$AA:$AA,"&lt;="&amp;N$4)</f>
        <v>1888638</v>
      </c>
    </row>
    <row r="20" spans="1:14" x14ac:dyDescent="0.25">
      <c r="A20" s="23" t="s">
        <v>41</v>
      </c>
      <c r="B20" s="23" t="s">
        <v>10722</v>
      </c>
      <c r="C20" s="298">
        <f>SUMIFS('Báo cáo'!$O:$O,'Báo cáo'!$AD:$AD,$A20,'Báo cáo'!$Z:$Z,"&lt;="&amp;C$4)+SUMIFS('Báo cáo'!$P:$P,'Báo cáo'!$AD:$AD,$A20,'Báo cáo'!$Z:$Z,"&lt;="&amp;C$4)-SUMIFS('Báo cáo'!$Q:$Q,'Báo cáo'!$AD:$AD,$A20,'Báo cáo'!$AA:$AA,"&lt;="&amp;C$4)</f>
        <v>-490647</v>
      </c>
      <c r="D20" s="298">
        <f>SUMIFS('Báo cáo'!$O:$O,'Báo cáo'!$AD:$AD,$A20,'Báo cáo'!$Z:$Z,"&lt;="&amp;D$4)+SUMIFS('Báo cáo'!$P:$P,'Báo cáo'!$AD:$AD,$A20,'Báo cáo'!$Z:$Z,"&lt;="&amp;D$4)-SUMIFS('Báo cáo'!$Q:$Q,'Báo cáo'!$AD:$AD,$A20,'Báo cáo'!$AA:$AA,"&lt;="&amp;D$4)</f>
        <v>-490647</v>
      </c>
      <c r="E20" s="298">
        <f>SUMIFS('Báo cáo'!$O:$O,'Báo cáo'!$AD:$AD,$A20,'Báo cáo'!$Z:$Z,"&lt;="&amp;E$4)+SUMIFS('Báo cáo'!$P:$P,'Báo cáo'!$AD:$AD,$A20,'Báo cáo'!$Z:$Z,"&lt;="&amp;E$4)-SUMIFS('Báo cáo'!$Q:$Q,'Báo cáo'!$AD:$AD,$A20,'Báo cáo'!$AA:$AA,"&lt;="&amp;E$4)</f>
        <v>-490647</v>
      </c>
      <c r="F20" s="298">
        <f>SUMIFS('Báo cáo'!$O:$O,'Báo cáo'!$AD:$AD,$A20,'Báo cáo'!$Z:$Z,"&lt;="&amp;F$4)+SUMIFS('Báo cáo'!$P:$P,'Báo cáo'!$AD:$AD,$A20,'Báo cáo'!$Z:$Z,"&lt;="&amp;F$4)-SUMIFS('Báo cáo'!$Q:$Q,'Báo cáo'!$AD:$AD,$A20,'Báo cáo'!$AA:$AA,"&lt;="&amp;F$4)</f>
        <v>-490647</v>
      </c>
      <c r="G20" s="298">
        <f>SUMIFS('Báo cáo'!$O:$O,'Báo cáo'!$AD:$AD,$A20,'Báo cáo'!$Z:$Z,"&lt;="&amp;G$4)+SUMIFS('Báo cáo'!$P:$P,'Báo cáo'!$AD:$AD,$A20,'Báo cáo'!$Z:$Z,"&lt;="&amp;G$4)-SUMIFS('Báo cáo'!$Q:$Q,'Báo cáo'!$AD:$AD,$A20,'Báo cáo'!$AA:$AA,"&lt;="&amp;G$4)</f>
        <v>-490647</v>
      </c>
      <c r="H20" s="298">
        <f>SUMIFS('Báo cáo'!$O:$O,'Báo cáo'!$AD:$AD,$A20,'Báo cáo'!$Z:$Z,"&lt;="&amp;H$4)+SUMIFS('Báo cáo'!$P:$P,'Báo cáo'!$AD:$AD,$A20,'Báo cáo'!$Z:$Z,"&lt;="&amp;H$4)-SUMIFS('Báo cáo'!$Q:$Q,'Báo cáo'!$AD:$AD,$A20,'Báo cáo'!$AA:$AA,"&lt;="&amp;H$4)</f>
        <v>-490647</v>
      </c>
      <c r="I20" s="298">
        <f>SUMIFS('Báo cáo'!$O:$O,'Báo cáo'!$AD:$AD,$A20,'Báo cáo'!$Z:$Z,"&lt;="&amp;I$4)+SUMIFS('Báo cáo'!$P:$P,'Báo cáo'!$AD:$AD,$A20,'Báo cáo'!$Z:$Z,"&lt;="&amp;I$4)-SUMIFS('Báo cáo'!$Q:$Q,'Báo cáo'!$AD:$AD,$A20,'Báo cáo'!$AA:$AA,"&lt;="&amp;I$4)</f>
        <v>-38605</v>
      </c>
      <c r="J20" s="298">
        <f>SUMIFS('Báo cáo'!$O:$O,'Báo cáo'!$AD:$AD,$A20,'Báo cáo'!$Z:$Z,"&lt;="&amp;J$4)+SUMIFS('Báo cáo'!$P:$P,'Báo cáo'!$AD:$AD,$A20,'Báo cáo'!$Z:$Z,"&lt;="&amp;J$4)-SUMIFS('Báo cáo'!$Q:$Q,'Báo cáo'!$AD:$AD,$A20,'Báo cáo'!$AA:$AA,"&lt;="&amp;J$4)</f>
        <v>-490647</v>
      </c>
      <c r="K20" s="298">
        <f>SUMIFS('Báo cáo'!$O:$O,'Báo cáo'!$AD:$AD,$A20,'Báo cáo'!$Z:$Z,"&lt;="&amp;K$4)+SUMIFS('Báo cáo'!$P:$P,'Báo cáo'!$AD:$AD,$A20,'Báo cáo'!$Z:$Z,"&lt;="&amp;K$4)-SUMIFS('Báo cáo'!$Q:$Q,'Báo cáo'!$AD:$AD,$A20,'Báo cáo'!$AA:$AA,"&lt;="&amp;K$4)</f>
        <v>-490647</v>
      </c>
      <c r="L20" s="298">
        <f>SUMIFS('Báo cáo'!$O:$O,'Báo cáo'!$AD:$AD,$A20,'Báo cáo'!$Z:$Z,"&lt;="&amp;L$4)+SUMIFS('Báo cáo'!$P:$P,'Báo cáo'!$AD:$AD,$A20,'Báo cáo'!$Z:$Z,"&lt;="&amp;L$4)-SUMIFS('Báo cáo'!$Q:$Q,'Báo cáo'!$AD:$AD,$A20,'Báo cáo'!$AA:$AA,"&lt;="&amp;L$4)</f>
        <v>113945</v>
      </c>
      <c r="M20" s="298">
        <f>SUMIFS('Báo cáo'!$O:$O,'Báo cáo'!$AD:$AD,$A20,'Báo cáo'!$Z:$Z,"&lt;="&amp;M$4)+SUMIFS('Báo cáo'!$P:$P,'Báo cáo'!$AD:$AD,$A20,'Báo cáo'!$Z:$Z,"&lt;="&amp;M$4)-SUMIFS('Báo cáo'!$Q:$Q,'Báo cáo'!$AD:$AD,$A20,'Báo cáo'!$AA:$AA,"&lt;="&amp;M$4)</f>
        <v>113945</v>
      </c>
      <c r="N20" s="298">
        <f>SUMIFS('Báo cáo'!$O:$O,'Báo cáo'!$AD:$AD,$A20,'Báo cáo'!$Z:$Z,"&lt;="&amp;N$4)+SUMIFS('Báo cáo'!$P:$P,'Báo cáo'!$AD:$AD,$A20,'Báo cáo'!$Z:$Z,"&lt;="&amp;N$4)-SUMIFS('Báo cáo'!$Q:$Q,'Báo cáo'!$AD:$AD,$A20,'Báo cáo'!$AA:$AA,"&lt;="&amp;N$4)</f>
        <v>113945</v>
      </c>
    </row>
    <row r="21" spans="1:14" x14ac:dyDescent="0.25">
      <c r="A21" s="23" t="s">
        <v>80</v>
      </c>
      <c r="B21" s="23" t="s">
        <v>10735</v>
      </c>
      <c r="C21" s="298">
        <f>SUMIFS('Báo cáo'!$O:$O,'Báo cáo'!$AD:$AD,$A21,'Báo cáo'!$Z:$Z,"&lt;="&amp;C$4)+SUMIFS('Báo cáo'!$P:$P,'Báo cáo'!$AD:$AD,$A21,'Báo cáo'!$Z:$Z,"&lt;="&amp;C$4)-SUMIFS('Báo cáo'!$Q:$Q,'Báo cáo'!$AD:$AD,$A21,'Báo cáo'!$AA:$AA,"&lt;="&amp;C$4)</f>
        <v>1745507.0000000005</v>
      </c>
      <c r="D21" s="298">
        <f>SUMIFS('Báo cáo'!$O:$O,'Báo cáo'!$AD:$AD,$A21,'Báo cáo'!$Z:$Z,"&lt;="&amp;D$4)+SUMIFS('Báo cáo'!$P:$P,'Báo cáo'!$AD:$AD,$A21,'Báo cáo'!$Z:$Z,"&lt;="&amp;D$4)-SUMIFS('Báo cáo'!$Q:$Q,'Báo cáo'!$AD:$AD,$A21,'Báo cáo'!$AA:$AA,"&lt;="&amp;D$4)</f>
        <v>2607225.0000000005</v>
      </c>
      <c r="E21" s="298">
        <f>SUMIFS('Báo cáo'!$O:$O,'Báo cáo'!$AD:$AD,$A21,'Báo cáo'!$Z:$Z,"&lt;="&amp;E$4)+SUMIFS('Báo cáo'!$P:$P,'Báo cáo'!$AD:$AD,$A21,'Báo cáo'!$Z:$Z,"&lt;="&amp;E$4)-SUMIFS('Báo cáo'!$Q:$Q,'Báo cáo'!$AD:$AD,$A21,'Báo cáo'!$AA:$AA,"&lt;="&amp;E$4)</f>
        <v>3475485.0000000005</v>
      </c>
      <c r="F21" s="298">
        <f>SUMIFS('Báo cáo'!$O:$O,'Báo cáo'!$AD:$AD,$A21,'Báo cáo'!$Z:$Z,"&lt;="&amp;F$4)+SUMIFS('Báo cáo'!$P:$P,'Báo cáo'!$AD:$AD,$A21,'Báo cáo'!$Z:$Z,"&lt;="&amp;F$4)-SUMIFS('Báo cáo'!$Q:$Q,'Báo cáo'!$AD:$AD,$A21,'Báo cáo'!$AA:$AA,"&lt;="&amp;F$4)</f>
        <v>2266219</v>
      </c>
      <c r="G21" s="298">
        <f>SUMIFS('Báo cáo'!$O:$O,'Báo cáo'!$AD:$AD,$A21,'Báo cáo'!$Z:$Z,"&lt;="&amp;G$4)+SUMIFS('Báo cáo'!$P:$P,'Báo cáo'!$AD:$AD,$A21,'Báo cáo'!$Z:$Z,"&lt;="&amp;G$4)-SUMIFS('Báo cáo'!$Q:$Q,'Báo cáo'!$AD:$AD,$A21,'Báo cáo'!$AA:$AA,"&lt;="&amp;G$4)</f>
        <v>1232194</v>
      </c>
      <c r="H21" s="298">
        <f>SUMIFS('Báo cáo'!$O:$O,'Báo cáo'!$AD:$AD,$A21,'Báo cáo'!$Z:$Z,"&lt;="&amp;H$4)+SUMIFS('Báo cáo'!$P:$P,'Báo cáo'!$AD:$AD,$A21,'Báo cáo'!$Z:$Z,"&lt;="&amp;H$4)-SUMIFS('Báo cáo'!$Q:$Q,'Báo cáo'!$AD:$AD,$A21,'Báo cáo'!$AA:$AA,"&lt;="&amp;H$4)</f>
        <v>2272988</v>
      </c>
      <c r="I21" s="298">
        <f>SUMIFS('Báo cáo'!$O:$O,'Báo cáo'!$AD:$AD,$A21,'Báo cáo'!$Z:$Z,"&lt;="&amp;I$4)+SUMIFS('Báo cáo'!$P:$P,'Báo cáo'!$AD:$AD,$A21,'Báo cáo'!$Z:$Z,"&lt;="&amp;I$4)-SUMIFS('Báo cáo'!$Q:$Q,'Báo cáo'!$AD:$AD,$A21,'Báo cáo'!$AA:$AA,"&lt;="&amp;I$4)</f>
        <v>2138008</v>
      </c>
      <c r="J21" s="298">
        <f>SUMIFS('Báo cáo'!$O:$O,'Báo cáo'!$AD:$AD,$A21,'Báo cáo'!$Z:$Z,"&lt;="&amp;J$4)+SUMIFS('Báo cáo'!$P:$P,'Báo cáo'!$AD:$AD,$A21,'Báo cáo'!$Z:$Z,"&lt;="&amp;J$4)-SUMIFS('Báo cáo'!$Q:$Q,'Báo cáo'!$AD:$AD,$A21,'Báo cáo'!$AA:$AA,"&lt;="&amp;J$4)</f>
        <v>1881956</v>
      </c>
      <c r="K21" s="298">
        <f>SUMIFS('Báo cáo'!$O:$O,'Báo cáo'!$AD:$AD,$A21,'Báo cáo'!$Z:$Z,"&lt;="&amp;K$4)+SUMIFS('Báo cáo'!$P:$P,'Báo cáo'!$AD:$AD,$A21,'Báo cáo'!$Z:$Z,"&lt;="&amp;K$4)-SUMIFS('Báo cáo'!$Q:$Q,'Báo cáo'!$AD:$AD,$A21,'Báo cáo'!$AA:$AA,"&lt;="&amp;K$4)</f>
        <v>3301767</v>
      </c>
      <c r="L21" s="298">
        <f>SUMIFS('Báo cáo'!$O:$O,'Báo cáo'!$AD:$AD,$A21,'Báo cáo'!$Z:$Z,"&lt;="&amp;L$4)+SUMIFS('Báo cáo'!$P:$P,'Báo cáo'!$AD:$AD,$A21,'Báo cáo'!$Z:$Z,"&lt;="&amp;L$4)-SUMIFS('Báo cáo'!$Q:$Q,'Báo cáo'!$AD:$AD,$A21,'Báo cáo'!$AA:$AA,"&lt;="&amp;L$4)</f>
        <v>1813742</v>
      </c>
      <c r="M21" s="298">
        <f>SUMIFS('Báo cáo'!$O:$O,'Báo cáo'!$AD:$AD,$A21,'Báo cáo'!$Z:$Z,"&lt;="&amp;M$4)+SUMIFS('Báo cáo'!$P:$P,'Báo cáo'!$AD:$AD,$A21,'Báo cáo'!$Z:$Z,"&lt;="&amp;M$4)-SUMIFS('Báo cáo'!$Q:$Q,'Báo cáo'!$AD:$AD,$A21,'Báo cáo'!$AA:$AA,"&lt;="&amp;M$4)</f>
        <v>1813742</v>
      </c>
      <c r="N21" s="298">
        <f>SUMIFS('Báo cáo'!$O:$O,'Báo cáo'!$AD:$AD,$A21,'Báo cáo'!$Z:$Z,"&lt;="&amp;N$4)+SUMIFS('Báo cáo'!$P:$P,'Báo cáo'!$AD:$AD,$A21,'Báo cáo'!$Z:$Z,"&lt;="&amp;N$4)-SUMIFS('Báo cáo'!$Q:$Q,'Báo cáo'!$AD:$AD,$A21,'Báo cáo'!$AA:$AA,"&lt;="&amp;N$4)</f>
        <v>1813742</v>
      </c>
    </row>
    <row r="22" spans="1:14" x14ac:dyDescent="0.25">
      <c r="A22" s="23" t="s">
        <v>50</v>
      </c>
      <c r="B22" s="23" t="s">
        <v>10736</v>
      </c>
      <c r="C22" s="298">
        <f>SUMIFS('Báo cáo'!$O:$O,'Báo cáo'!$AD:$AD,$A22,'Báo cáo'!$Z:$Z,"&lt;="&amp;C$4)+SUMIFS('Báo cáo'!$P:$P,'Báo cáo'!$AD:$AD,$A22,'Báo cáo'!$Z:$Z,"&lt;="&amp;C$4)-SUMIFS('Báo cáo'!$Q:$Q,'Báo cáo'!$AD:$AD,$A22,'Báo cáo'!$AA:$AA,"&lt;="&amp;C$4)</f>
        <v>0</v>
      </c>
      <c r="D22" s="298">
        <f>SUMIFS('Báo cáo'!$O:$O,'Báo cáo'!$AD:$AD,$A22,'Báo cáo'!$Z:$Z,"&lt;="&amp;D$4)+SUMIFS('Báo cáo'!$P:$P,'Báo cáo'!$AD:$AD,$A22,'Báo cáo'!$Z:$Z,"&lt;="&amp;D$4)-SUMIFS('Báo cáo'!$Q:$Q,'Báo cáo'!$AD:$AD,$A22,'Báo cáo'!$AA:$AA,"&lt;="&amp;D$4)</f>
        <v>0</v>
      </c>
      <c r="E22" s="298">
        <f>SUMIFS('Báo cáo'!$O:$O,'Báo cáo'!$AD:$AD,$A22,'Báo cáo'!$Z:$Z,"&lt;="&amp;E$4)+SUMIFS('Báo cáo'!$P:$P,'Báo cáo'!$AD:$AD,$A22,'Báo cáo'!$Z:$Z,"&lt;="&amp;E$4)-SUMIFS('Báo cáo'!$Q:$Q,'Báo cáo'!$AD:$AD,$A22,'Báo cáo'!$AA:$AA,"&lt;="&amp;E$4)</f>
        <v>0</v>
      </c>
      <c r="F22" s="298">
        <f>SUMIFS('Báo cáo'!$O:$O,'Báo cáo'!$AD:$AD,$A22,'Báo cáo'!$Z:$Z,"&lt;="&amp;F$4)+SUMIFS('Báo cáo'!$P:$P,'Báo cáo'!$AD:$AD,$A22,'Báo cáo'!$Z:$Z,"&lt;="&amp;F$4)-SUMIFS('Báo cáo'!$Q:$Q,'Báo cáo'!$AD:$AD,$A22,'Báo cáo'!$AA:$AA,"&lt;="&amp;F$4)</f>
        <v>0</v>
      </c>
      <c r="G22" s="298">
        <f>SUMIFS('Báo cáo'!$O:$O,'Báo cáo'!$AD:$AD,$A22,'Báo cáo'!$Z:$Z,"&lt;="&amp;G$4)+SUMIFS('Báo cáo'!$P:$P,'Báo cáo'!$AD:$AD,$A22,'Báo cáo'!$Z:$Z,"&lt;="&amp;G$4)-SUMIFS('Báo cáo'!$Q:$Q,'Báo cáo'!$AD:$AD,$A22,'Báo cáo'!$AA:$AA,"&lt;="&amp;G$4)</f>
        <v>0</v>
      </c>
      <c r="H22" s="298">
        <f>SUMIFS('Báo cáo'!$O:$O,'Báo cáo'!$AD:$AD,$A22,'Báo cáo'!$Z:$Z,"&lt;="&amp;H$4)+SUMIFS('Báo cáo'!$P:$P,'Báo cáo'!$AD:$AD,$A22,'Báo cáo'!$Z:$Z,"&lt;="&amp;H$4)-SUMIFS('Báo cáo'!$Q:$Q,'Báo cáo'!$AD:$AD,$A22,'Báo cáo'!$AA:$AA,"&lt;="&amp;H$4)</f>
        <v>0</v>
      </c>
      <c r="I22" s="298">
        <f>SUMIFS('Báo cáo'!$O:$O,'Báo cáo'!$AD:$AD,$A22,'Báo cáo'!$Z:$Z,"&lt;="&amp;I$4)+SUMIFS('Báo cáo'!$P:$P,'Báo cáo'!$AD:$AD,$A22,'Báo cáo'!$Z:$Z,"&lt;="&amp;I$4)-SUMIFS('Báo cáo'!$Q:$Q,'Báo cáo'!$AD:$AD,$A22,'Báo cáo'!$AA:$AA,"&lt;="&amp;I$4)</f>
        <v>0</v>
      </c>
      <c r="J22" s="298">
        <f>SUMIFS('Báo cáo'!$O:$O,'Báo cáo'!$AD:$AD,$A22,'Báo cáo'!$Z:$Z,"&lt;="&amp;J$4)+SUMIFS('Báo cáo'!$P:$P,'Báo cáo'!$AD:$AD,$A22,'Báo cáo'!$Z:$Z,"&lt;="&amp;J$4)-SUMIFS('Báo cáo'!$Q:$Q,'Báo cáo'!$AD:$AD,$A22,'Báo cáo'!$AA:$AA,"&lt;="&amp;J$4)</f>
        <v>0</v>
      </c>
      <c r="K22" s="298">
        <f>SUMIFS('Báo cáo'!$O:$O,'Báo cáo'!$AD:$AD,$A22,'Báo cáo'!$Z:$Z,"&lt;="&amp;K$4)+SUMIFS('Báo cáo'!$P:$P,'Báo cáo'!$AD:$AD,$A22,'Báo cáo'!$Z:$Z,"&lt;="&amp;K$4)-SUMIFS('Báo cáo'!$Q:$Q,'Báo cáo'!$AD:$AD,$A22,'Báo cáo'!$AA:$AA,"&lt;="&amp;K$4)</f>
        <v>0</v>
      </c>
      <c r="L22" s="298">
        <f>SUMIFS('Báo cáo'!$O:$O,'Báo cáo'!$AD:$AD,$A22,'Báo cáo'!$Z:$Z,"&lt;="&amp;L$4)+SUMIFS('Báo cáo'!$P:$P,'Báo cáo'!$AD:$AD,$A22,'Báo cáo'!$Z:$Z,"&lt;="&amp;L$4)-SUMIFS('Báo cáo'!$Q:$Q,'Báo cáo'!$AD:$AD,$A22,'Báo cáo'!$AA:$AA,"&lt;="&amp;L$4)</f>
        <v>0</v>
      </c>
      <c r="M22" s="298">
        <f>SUMIFS('Báo cáo'!$O:$O,'Báo cáo'!$AD:$AD,$A22,'Báo cáo'!$Z:$Z,"&lt;="&amp;M$4)+SUMIFS('Báo cáo'!$P:$P,'Báo cáo'!$AD:$AD,$A22,'Báo cáo'!$Z:$Z,"&lt;="&amp;M$4)-SUMIFS('Báo cáo'!$Q:$Q,'Báo cáo'!$AD:$AD,$A22,'Báo cáo'!$AA:$AA,"&lt;="&amp;M$4)</f>
        <v>0</v>
      </c>
      <c r="N22" s="298">
        <f>SUMIFS('Báo cáo'!$O:$O,'Báo cáo'!$AD:$AD,$A22,'Báo cáo'!$Z:$Z,"&lt;="&amp;N$4)+SUMIFS('Báo cáo'!$P:$P,'Báo cáo'!$AD:$AD,$A22,'Báo cáo'!$Z:$Z,"&lt;="&amp;N$4)-SUMIFS('Báo cáo'!$Q:$Q,'Báo cáo'!$AD:$AD,$A22,'Báo cáo'!$AA:$AA,"&lt;="&amp;N$4)</f>
        <v>0</v>
      </c>
    </row>
    <row r="23" spans="1:14" x14ac:dyDescent="0.25">
      <c r="A23" s="23" t="s">
        <v>112</v>
      </c>
      <c r="B23" s="23" t="s">
        <v>1230</v>
      </c>
      <c r="C23" s="298">
        <f>SUMIFS('Báo cáo'!$O:$O,'Báo cáo'!$AD:$AD,$A23,'Báo cáo'!$Z:$Z,"&lt;="&amp;C$4)+SUMIFS('Báo cáo'!$P:$P,'Báo cáo'!$AD:$AD,$A23,'Báo cáo'!$Z:$Z,"&lt;="&amp;C$4)-SUMIFS('Báo cáo'!$Q:$Q,'Báo cáo'!$AD:$AD,$A23,'Báo cáo'!$AA:$AA,"&lt;="&amp;C$4)</f>
        <v>43192313</v>
      </c>
      <c r="D23" s="298">
        <f>SUMIFS('Báo cáo'!$O:$O,'Báo cáo'!$AD:$AD,$A23,'Báo cáo'!$Z:$Z,"&lt;="&amp;D$4)+SUMIFS('Báo cáo'!$P:$P,'Báo cáo'!$AD:$AD,$A23,'Báo cáo'!$Z:$Z,"&lt;="&amp;D$4)-SUMIFS('Báo cáo'!$Q:$Q,'Báo cáo'!$AD:$AD,$A23,'Báo cáo'!$AA:$AA,"&lt;="&amp;D$4)</f>
        <v>33735532</v>
      </c>
      <c r="E23" s="298">
        <f>SUMIFS('Báo cáo'!$O:$O,'Báo cáo'!$AD:$AD,$A23,'Báo cáo'!$Z:$Z,"&lt;="&amp;E$4)+SUMIFS('Báo cáo'!$P:$P,'Báo cáo'!$AD:$AD,$A23,'Báo cáo'!$Z:$Z,"&lt;="&amp;E$4)-SUMIFS('Báo cáo'!$Q:$Q,'Báo cáo'!$AD:$AD,$A23,'Báo cáo'!$AA:$AA,"&lt;="&amp;E$4)</f>
        <v>26467317</v>
      </c>
      <c r="F23" s="298">
        <f>SUMIFS('Báo cáo'!$O:$O,'Báo cáo'!$AD:$AD,$A23,'Báo cáo'!$Z:$Z,"&lt;="&amp;F$4)+SUMIFS('Báo cáo'!$P:$P,'Báo cáo'!$AD:$AD,$A23,'Báo cáo'!$Z:$Z,"&lt;="&amp;F$4)-SUMIFS('Báo cáo'!$Q:$Q,'Báo cáo'!$AD:$AD,$A23,'Báo cáo'!$AA:$AA,"&lt;="&amp;F$4)</f>
        <v>27689913</v>
      </c>
      <c r="G23" s="298">
        <f>SUMIFS('Báo cáo'!$O:$O,'Báo cáo'!$AD:$AD,$A23,'Báo cáo'!$Z:$Z,"&lt;="&amp;G$4)+SUMIFS('Báo cáo'!$P:$P,'Báo cáo'!$AD:$AD,$A23,'Báo cáo'!$Z:$Z,"&lt;="&amp;G$4)-SUMIFS('Báo cáo'!$Q:$Q,'Báo cáo'!$AD:$AD,$A23,'Báo cáo'!$AA:$AA,"&lt;="&amp;G$4)</f>
        <v>36339963</v>
      </c>
      <c r="H23" s="298">
        <f>SUMIFS('Báo cáo'!$O:$O,'Báo cáo'!$AD:$AD,$A23,'Báo cáo'!$Z:$Z,"&lt;="&amp;H$4)+SUMIFS('Báo cáo'!$P:$P,'Báo cáo'!$AD:$AD,$A23,'Báo cáo'!$Z:$Z,"&lt;="&amp;H$4)-SUMIFS('Báo cáo'!$Q:$Q,'Báo cáo'!$AD:$AD,$A23,'Báo cáo'!$AA:$AA,"&lt;="&amp;H$4)</f>
        <v>44638868</v>
      </c>
      <c r="I23" s="298">
        <f>SUMIFS('Báo cáo'!$O:$O,'Báo cáo'!$AD:$AD,$A23,'Báo cáo'!$Z:$Z,"&lt;="&amp;I$4)+SUMIFS('Báo cáo'!$P:$P,'Báo cáo'!$AD:$AD,$A23,'Báo cáo'!$Z:$Z,"&lt;="&amp;I$4)-SUMIFS('Báo cáo'!$Q:$Q,'Báo cáo'!$AD:$AD,$A23,'Báo cáo'!$AA:$AA,"&lt;="&amp;I$4)</f>
        <v>44839789</v>
      </c>
      <c r="J23" s="298">
        <f>SUMIFS('Báo cáo'!$O:$O,'Báo cáo'!$AD:$AD,$A23,'Báo cáo'!$Z:$Z,"&lt;="&amp;J$4)+SUMIFS('Báo cáo'!$P:$P,'Báo cáo'!$AD:$AD,$A23,'Báo cáo'!$Z:$Z,"&lt;="&amp;J$4)-SUMIFS('Báo cáo'!$Q:$Q,'Báo cáo'!$AD:$AD,$A23,'Báo cáo'!$AA:$AA,"&lt;="&amp;J$4)</f>
        <v>49354170</v>
      </c>
      <c r="K23" s="298">
        <f>SUMIFS('Báo cáo'!$O:$O,'Báo cáo'!$AD:$AD,$A23,'Báo cáo'!$Z:$Z,"&lt;="&amp;K$4)+SUMIFS('Báo cáo'!$P:$P,'Báo cáo'!$AD:$AD,$A23,'Báo cáo'!$Z:$Z,"&lt;="&amp;K$4)-SUMIFS('Báo cáo'!$Q:$Q,'Báo cáo'!$AD:$AD,$A23,'Báo cáo'!$AA:$AA,"&lt;="&amp;K$4)</f>
        <v>54448928</v>
      </c>
      <c r="L23" s="298">
        <f>SUMIFS('Báo cáo'!$O:$O,'Báo cáo'!$AD:$AD,$A23,'Báo cáo'!$Z:$Z,"&lt;="&amp;L$4)+SUMIFS('Báo cáo'!$P:$P,'Báo cáo'!$AD:$AD,$A23,'Báo cáo'!$Z:$Z,"&lt;="&amp;L$4)-SUMIFS('Báo cáo'!$Q:$Q,'Báo cáo'!$AD:$AD,$A23,'Báo cáo'!$AA:$AA,"&lt;="&amp;L$4)</f>
        <v>59202875</v>
      </c>
      <c r="M23" s="298">
        <f>SUMIFS('Báo cáo'!$O:$O,'Báo cáo'!$AD:$AD,$A23,'Báo cáo'!$Z:$Z,"&lt;="&amp;M$4)+SUMIFS('Báo cáo'!$P:$P,'Báo cáo'!$AD:$AD,$A23,'Báo cáo'!$Z:$Z,"&lt;="&amp;M$4)-SUMIFS('Báo cáo'!$Q:$Q,'Báo cáo'!$AD:$AD,$A23,'Báo cáo'!$AA:$AA,"&lt;="&amp;M$4)</f>
        <v>62343907.040000021</v>
      </c>
      <c r="N23" s="298">
        <f>SUMIFS('Báo cáo'!$O:$O,'Báo cáo'!$AD:$AD,$A23,'Báo cáo'!$Z:$Z,"&lt;="&amp;N$4)+SUMIFS('Báo cáo'!$P:$P,'Báo cáo'!$AD:$AD,$A23,'Báo cáo'!$Z:$Z,"&lt;="&amp;N$4)-SUMIFS('Báo cáo'!$Q:$Q,'Báo cáo'!$AD:$AD,$A23,'Báo cáo'!$AA:$AA,"&lt;="&amp;N$4)</f>
        <v>62343907.040000021</v>
      </c>
    </row>
    <row r="24" spans="1:14" x14ac:dyDescent="0.25">
      <c r="A24" s="23" t="s">
        <v>78</v>
      </c>
      <c r="B24" s="23" t="s">
        <v>5392</v>
      </c>
      <c r="C24" s="298">
        <f>SUMIFS('Báo cáo'!$O:$O,'Báo cáo'!$AD:$AD,$A24,'Báo cáo'!$Z:$Z,"&lt;="&amp;C$4)+SUMIFS('Báo cáo'!$P:$P,'Báo cáo'!$AD:$AD,$A24,'Báo cáo'!$Z:$Z,"&lt;="&amp;C$4)-SUMIFS('Báo cáo'!$Q:$Q,'Báo cáo'!$AD:$AD,$A24,'Báo cáo'!$AA:$AA,"&lt;="&amp;C$4)</f>
        <v>4808164</v>
      </c>
      <c r="D24" s="298">
        <f>SUMIFS('Báo cáo'!$O:$O,'Báo cáo'!$AD:$AD,$A24,'Báo cáo'!$Z:$Z,"&lt;="&amp;D$4)+SUMIFS('Báo cáo'!$P:$P,'Báo cáo'!$AD:$AD,$A24,'Báo cáo'!$Z:$Z,"&lt;="&amp;D$4)-SUMIFS('Báo cáo'!$Q:$Q,'Báo cáo'!$AD:$AD,$A24,'Báo cáo'!$AA:$AA,"&lt;="&amp;D$4)</f>
        <v>2456818</v>
      </c>
      <c r="E24" s="298">
        <f>SUMIFS('Báo cáo'!$O:$O,'Báo cáo'!$AD:$AD,$A24,'Báo cáo'!$Z:$Z,"&lt;="&amp;E$4)+SUMIFS('Báo cáo'!$P:$P,'Báo cáo'!$AD:$AD,$A24,'Báo cáo'!$Z:$Z,"&lt;="&amp;E$4)-SUMIFS('Báo cáo'!$Q:$Q,'Báo cáo'!$AD:$AD,$A24,'Báo cáo'!$AA:$AA,"&lt;="&amp;E$4)</f>
        <v>2329407</v>
      </c>
      <c r="F24" s="298">
        <f>SUMIFS('Báo cáo'!$O:$O,'Báo cáo'!$AD:$AD,$A24,'Báo cáo'!$Z:$Z,"&lt;="&amp;F$4)+SUMIFS('Báo cáo'!$P:$P,'Báo cáo'!$AD:$AD,$A24,'Báo cáo'!$Z:$Z,"&lt;="&amp;F$4)-SUMIFS('Báo cáo'!$Q:$Q,'Báo cáo'!$AD:$AD,$A24,'Báo cáo'!$AA:$AA,"&lt;="&amp;F$4)</f>
        <v>1414652</v>
      </c>
      <c r="G24" s="298">
        <f>SUMIFS('Báo cáo'!$O:$O,'Báo cáo'!$AD:$AD,$A24,'Báo cáo'!$Z:$Z,"&lt;="&amp;G$4)+SUMIFS('Báo cáo'!$P:$P,'Báo cáo'!$AD:$AD,$A24,'Báo cáo'!$Z:$Z,"&lt;="&amp;G$4)-SUMIFS('Báo cáo'!$Q:$Q,'Báo cáo'!$AD:$AD,$A24,'Báo cáo'!$AA:$AA,"&lt;="&amp;G$4)</f>
        <v>2639616</v>
      </c>
      <c r="H24" s="298">
        <f>SUMIFS('Báo cáo'!$O:$O,'Báo cáo'!$AD:$AD,$A24,'Báo cáo'!$Z:$Z,"&lt;="&amp;H$4)+SUMIFS('Báo cáo'!$P:$P,'Báo cáo'!$AD:$AD,$A24,'Báo cáo'!$Z:$Z,"&lt;="&amp;H$4)-SUMIFS('Báo cáo'!$Q:$Q,'Báo cáo'!$AD:$AD,$A24,'Báo cáo'!$AA:$AA,"&lt;="&amp;H$4)</f>
        <v>2639616</v>
      </c>
      <c r="I24" s="298">
        <f>SUMIFS('Báo cáo'!$O:$O,'Báo cáo'!$AD:$AD,$A24,'Báo cáo'!$Z:$Z,"&lt;="&amp;I$4)+SUMIFS('Báo cáo'!$P:$P,'Báo cáo'!$AD:$AD,$A24,'Báo cáo'!$Z:$Z,"&lt;="&amp;I$4)-SUMIFS('Báo cáo'!$Q:$Q,'Báo cáo'!$AD:$AD,$A24,'Báo cáo'!$AA:$AA,"&lt;="&amp;I$4)</f>
        <v>2313286</v>
      </c>
      <c r="J24" s="298">
        <f>SUMIFS('Báo cáo'!$O:$O,'Báo cáo'!$AD:$AD,$A24,'Báo cáo'!$Z:$Z,"&lt;="&amp;J$4)+SUMIFS('Báo cáo'!$P:$P,'Báo cáo'!$AD:$AD,$A24,'Báo cáo'!$Z:$Z,"&lt;="&amp;J$4)-SUMIFS('Báo cáo'!$Q:$Q,'Báo cáo'!$AD:$AD,$A24,'Báo cáo'!$AA:$AA,"&lt;="&amp;J$4)</f>
        <v>6823647</v>
      </c>
      <c r="K24" s="298">
        <f>SUMIFS('Báo cáo'!$O:$O,'Báo cáo'!$AD:$AD,$A24,'Báo cáo'!$Z:$Z,"&lt;="&amp;K$4)+SUMIFS('Báo cáo'!$P:$P,'Báo cáo'!$AD:$AD,$A24,'Báo cáo'!$Z:$Z,"&lt;="&amp;K$4)-SUMIFS('Báo cáo'!$Q:$Q,'Báo cáo'!$AD:$AD,$A24,'Báo cáo'!$AA:$AA,"&lt;="&amp;K$4)</f>
        <v>4859683</v>
      </c>
      <c r="L24" s="298">
        <f>SUMIFS('Báo cáo'!$O:$O,'Báo cáo'!$AD:$AD,$A24,'Báo cáo'!$Z:$Z,"&lt;="&amp;L$4)+SUMIFS('Báo cáo'!$P:$P,'Báo cáo'!$AD:$AD,$A24,'Báo cáo'!$Z:$Z,"&lt;="&amp;L$4)-SUMIFS('Báo cáo'!$Q:$Q,'Báo cáo'!$AD:$AD,$A24,'Báo cáo'!$AA:$AA,"&lt;="&amp;L$4)</f>
        <v>3060544</v>
      </c>
      <c r="M24" s="298">
        <f>SUMIFS('Báo cáo'!$O:$O,'Báo cáo'!$AD:$AD,$A24,'Báo cáo'!$Z:$Z,"&lt;="&amp;M$4)+SUMIFS('Báo cáo'!$P:$P,'Báo cáo'!$AD:$AD,$A24,'Báo cáo'!$Z:$Z,"&lt;="&amp;M$4)-SUMIFS('Báo cáo'!$Q:$Q,'Báo cáo'!$AD:$AD,$A24,'Báo cáo'!$AA:$AA,"&lt;="&amp;M$4)</f>
        <v>3060544</v>
      </c>
      <c r="N24" s="298">
        <f>SUMIFS('Báo cáo'!$O:$O,'Báo cáo'!$AD:$AD,$A24,'Báo cáo'!$Z:$Z,"&lt;="&amp;N$4)+SUMIFS('Báo cáo'!$P:$P,'Báo cáo'!$AD:$AD,$A24,'Báo cáo'!$Z:$Z,"&lt;="&amp;N$4)-SUMIFS('Báo cáo'!$Q:$Q,'Báo cáo'!$AD:$AD,$A24,'Báo cáo'!$AA:$AA,"&lt;="&amp;N$4)</f>
        <v>3060544</v>
      </c>
    </row>
    <row r="25" spans="1:14" x14ac:dyDescent="0.25">
      <c r="A25" s="23" t="s">
        <v>77</v>
      </c>
      <c r="B25" s="23" t="s">
        <v>5392</v>
      </c>
      <c r="C25" s="298">
        <f>SUMIFS('Báo cáo'!$O:$O,'Báo cáo'!$AD:$AD,$A25,'Báo cáo'!$Z:$Z,"&lt;="&amp;C$4)+SUMIFS('Báo cáo'!$P:$P,'Báo cáo'!$AD:$AD,$A25,'Báo cáo'!$Z:$Z,"&lt;="&amp;C$4)-SUMIFS('Báo cáo'!$Q:$Q,'Báo cáo'!$AD:$AD,$A25,'Báo cáo'!$AA:$AA,"&lt;="&amp;C$4)</f>
        <v>4159631</v>
      </c>
      <c r="D25" s="298">
        <f>SUMIFS('Báo cáo'!$O:$O,'Báo cáo'!$AD:$AD,$A25,'Báo cáo'!$Z:$Z,"&lt;="&amp;D$4)+SUMIFS('Báo cáo'!$P:$P,'Báo cáo'!$AD:$AD,$A25,'Báo cáo'!$Z:$Z,"&lt;="&amp;D$4)-SUMIFS('Báo cáo'!$Q:$Q,'Báo cáo'!$AD:$AD,$A25,'Báo cáo'!$AA:$AA,"&lt;="&amp;D$4)</f>
        <v>4353095</v>
      </c>
      <c r="E25" s="298">
        <f>SUMIFS('Báo cáo'!$O:$O,'Báo cáo'!$AD:$AD,$A25,'Báo cáo'!$Z:$Z,"&lt;="&amp;E$4)+SUMIFS('Báo cáo'!$P:$P,'Báo cáo'!$AD:$AD,$A25,'Báo cáo'!$Z:$Z,"&lt;="&amp;E$4)-SUMIFS('Báo cáo'!$Q:$Q,'Báo cáo'!$AD:$AD,$A25,'Báo cáo'!$AA:$AA,"&lt;="&amp;E$4)</f>
        <v>4353095</v>
      </c>
      <c r="F25" s="298">
        <f>SUMIFS('Báo cáo'!$O:$O,'Báo cáo'!$AD:$AD,$A25,'Báo cáo'!$Z:$Z,"&lt;="&amp;F$4)+SUMIFS('Báo cáo'!$P:$P,'Báo cáo'!$AD:$AD,$A25,'Báo cáo'!$Z:$Z,"&lt;="&amp;F$4)-SUMIFS('Báo cáo'!$Q:$Q,'Báo cáo'!$AD:$AD,$A25,'Báo cáo'!$AA:$AA,"&lt;="&amp;F$4)</f>
        <v>4353095</v>
      </c>
      <c r="G25" s="298">
        <f>SUMIFS('Báo cáo'!$O:$O,'Báo cáo'!$AD:$AD,$A25,'Báo cáo'!$Z:$Z,"&lt;="&amp;G$4)+SUMIFS('Báo cáo'!$P:$P,'Báo cáo'!$AD:$AD,$A25,'Báo cáo'!$Z:$Z,"&lt;="&amp;G$4)-SUMIFS('Báo cáo'!$Q:$Q,'Báo cáo'!$AD:$AD,$A25,'Báo cáo'!$AA:$AA,"&lt;="&amp;G$4)</f>
        <v>4353116</v>
      </c>
      <c r="H25" s="298">
        <f>SUMIFS('Báo cáo'!$O:$O,'Báo cáo'!$AD:$AD,$A25,'Báo cáo'!$Z:$Z,"&lt;="&amp;H$4)+SUMIFS('Báo cáo'!$P:$P,'Báo cáo'!$AD:$AD,$A25,'Báo cáo'!$Z:$Z,"&lt;="&amp;H$4)-SUMIFS('Báo cáo'!$Q:$Q,'Báo cáo'!$AD:$AD,$A25,'Báo cáo'!$AA:$AA,"&lt;="&amp;H$4)</f>
        <v>4353116</v>
      </c>
      <c r="I25" s="298">
        <f>SUMIFS('Báo cáo'!$O:$O,'Báo cáo'!$AD:$AD,$A25,'Báo cáo'!$Z:$Z,"&lt;="&amp;I$4)+SUMIFS('Báo cáo'!$P:$P,'Báo cáo'!$AD:$AD,$A25,'Báo cáo'!$Z:$Z,"&lt;="&amp;I$4)-SUMIFS('Báo cáo'!$Q:$Q,'Báo cáo'!$AD:$AD,$A25,'Báo cáo'!$AA:$AA,"&lt;="&amp;I$4)</f>
        <v>1552350</v>
      </c>
      <c r="J25" s="298">
        <f>SUMIFS('Báo cáo'!$O:$O,'Báo cáo'!$AD:$AD,$A25,'Báo cáo'!$Z:$Z,"&lt;="&amp;J$4)+SUMIFS('Báo cáo'!$P:$P,'Báo cáo'!$AD:$AD,$A25,'Báo cáo'!$Z:$Z,"&lt;="&amp;J$4)-SUMIFS('Báo cáo'!$Q:$Q,'Báo cáo'!$AD:$AD,$A25,'Báo cáo'!$AA:$AA,"&lt;="&amp;J$4)</f>
        <v>3197027</v>
      </c>
      <c r="K25" s="298">
        <f>SUMIFS('Báo cáo'!$O:$O,'Báo cáo'!$AD:$AD,$A25,'Báo cáo'!$Z:$Z,"&lt;="&amp;K$4)+SUMIFS('Báo cáo'!$P:$P,'Báo cáo'!$AD:$AD,$A25,'Báo cáo'!$Z:$Z,"&lt;="&amp;K$4)-SUMIFS('Báo cáo'!$Q:$Q,'Báo cáo'!$AD:$AD,$A25,'Báo cáo'!$AA:$AA,"&lt;="&amp;K$4)</f>
        <v>2689332</v>
      </c>
      <c r="L25" s="298">
        <f>SUMIFS('Báo cáo'!$O:$O,'Báo cáo'!$AD:$AD,$A25,'Báo cáo'!$Z:$Z,"&lt;="&amp;L$4)+SUMIFS('Báo cáo'!$P:$P,'Báo cáo'!$AD:$AD,$A25,'Báo cáo'!$Z:$Z,"&lt;="&amp;L$4)-SUMIFS('Báo cáo'!$Q:$Q,'Báo cáo'!$AD:$AD,$A25,'Báo cáo'!$AA:$AA,"&lt;="&amp;L$4)</f>
        <v>1518423</v>
      </c>
      <c r="M25" s="298">
        <f>SUMIFS('Báo cáo'!$O:$O,'Báo cáo'!$AD:$AD,$A25,'Báo cáo'!$Z:$Z,"&lt;="&amp;M$4)+SUMIFS('Báo cáo'!$P:$P,'Báo cáo'!$AD:$AD,$A25,'Báo cáo'!$Z:$Z,"&lt;="&amp;M$4)-SUMIFS('Báo cáo'!$Q:$Q,'Báo cáo'!$AD:$AD,$A25,'Báo cáo'!$AA:$AA,"&lt;="&amp;M$4)</f>
        <v>1518423</v>
      </c>
      <c r="N25" s="298">
        <f>SUMIFS('Báo cáo'!$O:$O,'Báo cáo'!$AD:$AD,$A25,'Báo cáo'!$Z:$Z,"&lt;="&amp;N$4)+SUMIFS('Báo cáo'!$P:$P,'Báo cáo'!$AD:$AD,$A25,'Báo cáo'!$Z:$Z,"&lt;="&amp;N$4)-SUMIFS('Báo cáo'!$Q:$Q,'Báo cáo'!$AD:$AD,$A25,'Báo cáo'!$AA:$AA,"&lt;="&amp;N$4)</f>
        <v>1518423</v>
      </c>
    </row>
    <row r="26" spans="1:14" x14ac:dyDescent="0.25">
      <c r="A26" s="23" t="s">
        <v>92</v>
      </c>
      <c r="B26" s="23" t="s">
        <v>10783</v>
      </c>
      <c r="C26" s="298">
        <f>SUMIFS('Báo cáo'!$O:$O,'Báo cáo'!$AD:$AD,$A26,'Báo cáo'!$Z:$Z,"&lt;="&amp;C$4)+SUMIFS('Báo cáo'!$P:$P,'Báo cáo'!$AD:$AD,$A26,'Báo cáo'!$Z:$Z,"&lt;="&amp;C$4)-SUMIFS('Báo cáo'!$Q:$Q,'Báo cáo'!$AD:$AD,$A26,'Báo cáo'!$AA:$AA,"&lt;="&amp;C$4)</f>
        <v>0</v>
      </c>
      <c r="D26" s="298">
        <f>SUMIFS('Báo cáo'!$O:$O,'Báo cáo'!$AD:$AD,$A26,'Báo cáo'!$Z:$Z,"&lt;="&amp;D$4)+SUMIFS('Báo cáo'!$P:$P,'Báo cáo'!$AD:$AD,$A26,'Báo cáo'!$Z:$Z,"&lt;="&amp;D$4)-SUMIFS('Báo cáo'!$Q:$Q,'Báo cáo'!$AD:$AD,$A26,'Báo cáo'!$AA:$AA,"&lt;="&amp;D$4)</f>
        <v>0</v>
      </c>
      <c r="E26" s="298">
        <f>SUMIFS('Báo cáo'!$O:$O,'Báo cáo'!$AD:$AD,$A26,'Báo cáo'!$Z:$Z,"&lt;="&amp;E$4)+SUMIFS('Báo cáo'!$P:$P,'Báo cáo'!$AD:$AD,$A26,'Báo cáo'!$Z:$Z,"&lt;="&amp;E$4)-SUMIFS('Báo cáo'!$Q:$Q,'Báo cáo'!$AD:$AD,$A26,'Báo cáo'!$AA:$AA,"&lt;="&amp;E$4)</f>
        <v>1146510</v>
      </c>
      <c r="F26" s="298">
        <f>SUMIFS('Báo cáo'!$O:$O,'Báo cáo'!$AD:$AD,$A26,'Báo cáo'!$Z:$Z,"&lt;="&amp;F$4)+SUMIFS('Báo cáo'!$P:$P,'Báo cáo'!$AD:$AD,$A26,'Báo cáo'!$Z:$Z,"&lt;="&amp;F$4)-SUMIFS('Báo cáo'!$Q:$Q,'Báo cáo'!$AD:$AD,$A26,'Báo cáo'!$AA:$AA,"&lt;="&amp;F$4)</f>
        <v>146510</v>
      </c>
      <c r="G26" s="298">
        <f>SUMIFS('Báo cáo'!$O:$O,'Báo cáo'!$AD:$AD,$A26,'Báo cáo'!$Z:$Z,"&lt;="&amp;G$4)+SUMIFS('Báo cáo'!$P:$P,'Báo cáo'!$AD:$AD,$A26,'Báo cáo'!$Z:$Z,"&lt;="&amp;G$4)-SUMIFS('Báo cáo'!$Q:$Q,'Báo cáo'!$AD:$AD,$A26,'Báo cáo'!$AA:$AA,"&lt;="&amp;G$4)</f>
        <v>146510</v>
      </c>
      <c r="H26" s="298">
        <f>SUMIFS('Báo cáo'!$O:$O,'Báo cáo'!$AD:$AD,$A26,'Báo cáo'!$Z:$Z,"&lt;="&amp;H$4)+SUMIFS('Báo cáo'!$P:$P,'Báo cáo'!$AD:$AD,$A26,'Báo cáo'!$Z:$Z,"&lt;="&amp;H$4)-SUMIFS('Báo cáo'!$Q:$Q,'Báo cáo'!$AD:$AD,$A26,'Báo cáo'!$AA:$AA,"&lt;="&amp;H$4)</f>
        <v>146510</v>
      </c>
      <c r="I26" s="298">
        <f>SUMIFS('Báo cáo'!$O:$O,'Báo cáo'!$AD:$AD,$A26,'Báo cáo'!$Z:$Z,"&lt;="&amp;I$4)+SUMIFS('Báo cáo'!$P:$P,'Báo cáo'!$AD:$AD,$A26,'Báo cáo'!$Z:$Z,"&lt;="&amp;I$4)-SUMIFS('Báo cáo'!$Q:$Q,'Báo cáo'!$AD:$AD,$A26,'Báo cáo'!$AA:$AA,"&lt;="&amp;I$4)</f>
        <v>146510</v>
      </c>
      <c r="J26" s="298">
        <f>SUMIFS('Báo cáo'!$O:$O,'Báo cáo'!$AD:$AD,$A26,'Báo cáo'!$Z:$Z,"&lt;="&amp;J$4)+SUMIFS('Báo cáo'!$P:$P,'Báo cáo'!$AD:$AD,$A26,'Báo cáo'!$Z:$Z,"&lt;="&amp;J$4)-SUMIFS('Báo cáo'!$Q:$Q,'Báo cáo'!$AD:$AD,$A26,'Báo cáo'!$AA:$AA,"&lt;="&amp;J$4)</f>
        <v>258014</v>
      </c>
      <c r="K26" s="298">
        <f>SUMIFS('Báo cáo'!$O:$O,'Báo cáo'!$AD:$AD,$A26,'Báo cáo'!$Z:$Z,"&lt;="&amp;K$4)+SUMIFS('Báo cáo'!$P:$P,'Báo cáo'!$AD:$AD,$A26,'Báo cáo'!$Z:$Z,"&lt;="&amp;K$4)-SUMIFS('Báo cáo'!$Q:$Q,'Báo cáo'!$AD:$AD,$A26,'Báo cáo'!$AA:$AA,"&lt;="&amp;K$4)</f>
        <v>258014</v>
      </c>
      <c r="L26" s="298">
        <f>SUMIFS('Báo cáo'!$O:$O,'Báo cáo'!$AD:$AD,$A26,'Báo cáo'!$Z:$Z,"&lt;="&amp;L$4)+SUMIFS('Báo cáo'!$P:$P,'Báo cáo'!$AD:$AD,$A26,'Báo cáo'!$Z:$Z,"&lt;="&amp;L$4)-SUMIFS('Báo cáo'!$Q:$Q,'Báo cáo'!$AD:$AD,$A26,'Báo cáo'!$AA:$AA,"&lt;="&amp;L$4)</f>
        <v>258014</v>
      </c>
      <c r="M26" s="298">
        <f>SUMIFS('Báo cáo'!$O:$O,'Báo cáo'!$AD:$AD,$A26,'Báo cáo'!$Z:$Z,"&lt;="&amp;M$4)+SUMIFS('Báo cáo'!$P:$P,'Báo cáo'!$AD:$AD,$A26,'Báo cáo'!$Z:$Z,"&lt;="&amp;M$4)-SUMIFS('Báo cáo'!$Q:$Q,'Báo cáo'!$AD:$AD,$A26,'Báo cáo'!$AA:$AA,"&lt;="&amp;M$4)</f>
        <v>258014</v>
      </c>
      <c r="N26" s="298">
        <f>SUMIFS('Báo cáo'!$O:$O,'Báo cáo'!$AD:$AD,$A26,'Báo cáo'!$Z:$Z,"&lt;="&amp;N$4)+SUMIFS('Báo cáo'!$P:$P,'Báo cáo'!$AD:$AD,$A26,'Báo cáo'!$Z:$Z,"&lt;="&amp;N$4)-SUMIFS('Báo cáo'!$Q:$Q,'Báo cáo'!$AD:$AD,$A26,'Báo cáo'!$AA:$AA,"&lt;="&amp;N$4)</f>
        <v>258014</v>
      </c>
    </row>
    <row r="27" spans="1:14" x14ac:dyDescent="0.25">
      <c r="A27" s="23" t="s">
        <v>36</v>
      </c>
      <c r="B27" s="23" t="s">
        <v>10799</v>
      </c>
      <c r="C27" s="298">
        <f>SUMIFS('Báo cáo'!$O:$O,'Báo cáo'!$AD:$AD,$A27,'Báo cáo'!$Z:$Z,"&lt;="&amp;C$4)+SUMIFS('Báo cáo'!$P:$P,'Báo cáo'!$AD:$AD,$A27,'Báo cáo'!$Z:$Z,"&lt;="&amp;C$4)-SUMIFS('Báo cáo'!$Q:$Q,'Báo cáo'!$AD:$AD,$A27,'Báo cáo'!$AA:$AA,"&lt;="&amp;C$4)</f>
        <v>0</v>
      </c>
      <c r="D27" s="298">
        <f>SUMIFS('Báo cáo'!$O:$O,'Báo cáo'!$AD:$AD,$A27,'Báo cáo'!$Z:$Z,"&lt;="&amp;D$4)+SUMIFS('Báo cáo'!$P:$P,'Báo cáo'!$AD:$AD,$A27,'Báo cáo'!$Z:$Z,"&lt;="&amp;D$4)-SUMIFS('Báo cáo'!$Q:$Q,'Báo cáo'!$AD:$AD,$A27,'Báo cáo'!$AA:$AA,"&lt;="&amp;D$4)</f>
        <v>0</v>
      </c>
      <c r="E27" s="298">
        <f>SUMIFS('Báo cáo'!$O:$O,'Báo cáo'!$AD:$AD,$A27,'Báo cáo'!$Z:$Z,"&lt;="&amp;E$4)+SUMIFS('Báo cáo'!$P:$P,'Báo cáo'!$AD:$AD,$A27,'Báo cáo'!$Z:$Z,"&lt;="&amp;E$4)-SUMIFS('Báo cáo'!$Q:$Q,'Báo cáo'!$AD:$AD,$A27,'Báo cáo'!$AA:$AA,"&lt;="&amp;E$4)</f>
        <v>0</v>
      </c>
      <c r="F27" s="298">
        <f>SUMIFS('Báo cáo'!$O:$O,'Báo cáo'!$AD:$AD,$A27,'Báo cáo'!$Z:$Z,"&lt;="&amp;F$4)+SUMIFS('Báo cáo'!$P:$P,'Báo cáo'!$AD:$AD,$A27,'Báo cáo'!$Z:$Z,"&lt;="&amp;F$4)-SUMIFS('Báo cáo'!$Q:$Q,'Báo cáo'!$AD:$AD,$A27,'Báo cáo'!$AA:$AA,"&lt;="&amp;F$4)</f>
        <v>0</v>
      </c>
      <c r="G27" s="298">
        <f>SUMIFS('Báo cáo'!$O:$O,'Báo cáo'!$AD:$AD,$A27,'Báo cáo'!$Z:$Z,"&lt;="&amp;G$4)+SUMIFS('Báo cáo'!$P:$P,'Báo cáo'!$AD:$AD,$A27,'Báo cáo'!$Z:$Z,"&lt;="&amp;G$4)-SUMIFS('Báo cáo'!$Q:$Q,'Báo cáo'!$AD:$AD,$A27,'Báo cáo'!$AA:$AA,"&lt;="&amp;G$4)</f>
        <v>0</v>
      </c>
      <c r="H27" s="298">
        <f>SUMIFS('Báo cáo'!$O:$O,'Báo cáo'!$AD:$AD,$A27,'Báo cáo'!$Z:$Z,"&lt;="&amp;H$4)+SUMIFS('Báo cáo'!$P:$P,'Báo cáo'!$AD:$AD,$A27,'Báo cáo'!$Z:$Z,"&lt;="&amp;H$4)-SUMIFS('Báo cáo'!$Q:$Q,'Báo cáo'!$AD:$AD,$A27,'Báo cáo'!$AA:$AA,"&lt;="&amp;H$4)</f>
        <v>452042</v>
      </c>
      <c r="I27" s="298">
        <f>SUMIFS('Báo cáo'!$O:$O,'Báo cáo'!$AD:$AD,$A27,'Báo cáo'!$Z:$Z,"&lt;="&amp;I$4)+SUMIFS('Báo cáo'!$P:$P,'Báo cáo'!$AD:$AD,$A27,'Báo cáo'!$Z:$Z,"&lt;="&amp;I$4)-SUMIFS('Báo cáo'!$Q:$Q,'Báo cáo'!$AD:$AD,$A27,'Báo cáo'!$AA:$AA,"&lt;="&amp;I$4)</f>
        <v>0</v>
      </c>
      <c r="J27" s="298">
        <f>SUMIFS('Báo cáo'!$O:$O,'Báo cáo'!$AD:$AD,$A27,'Báo cáo'!$Z:$Z,"&lt;="&amp;J$4)+SUMIFS('Báo cáo'!$P:$P,'Báo cáo'!$AD:$AD,$A27,'Báo cáo'!$Z:$Z,"&lt;="&amp;J$4)-SUMIFS('Báo cáo'!$Q:$Q,'Báo cáo'!$AD:$AD,$A27,'Báo cáo'!$AA:$AA,"&lt;="&amp;J$4)</f>
        <v>0</v>
      </c>
      <c r="K27" s="298">
        <f>SUMIFS('Báo cáo'!$O:$O,'Báo cáo'!$AD:$AD,$A27,'Báo cáo'!$Z:$Z,"&lt;="&amp;K$4)+SUMIFS('Báo cáo'!$P:$P,'Báo cáo'!$AD:$AD,$A27,'Báo cáo'!$Z:$Z,"&lt;="&amp;K$4)-SUMIFS('Báo cáo'!$Q:$Q,'Báo cáo'!$AD:$AD,$A27,'Báo cáo'!$AA:$AA,"&lt;="&amp;K$4)</f>
        <v>0</v>
      </c>
      <c r="L27" s="298">
        <f>SUMIFS('Báo cáo'!$O:$O,'Báo cáo'!$AD:$AD,$A27,'Báo cáo'!$Z:$Z,"&lt;="&amp;L$4)+SUMIFS('Báo cáo'!$P:$P,'Báo cáo'!$AD:$AD,$A27,'Báo cáo'!$Z:$Z,"&lt;="&amp;L$4)-SUMIFS('Báo cáo'!$Q:$Q,'Báo cáo'!$AD:$AD,$A27,'Báo cáo'!$AA:$AA,"&lt;="&amp;L$4)</f>
        <v>0</v>
      </c>
      <c r="M27" s="298">
        <f>SUMIFS('Báo cáo'!$O:$O,'Báo cáo'!$AD:$AD,$A27,'Báo cáo'!$Z:$Z,"&lt;="&amp;M$4)+SUMIFS('Báo cáo'!$P:$P,'Báo cáo'!$AD:$AD,$A27,'Báo cáo'!$Z:$Z,"&lt;="&amp;M$4)-SUMIFS('Báo cáo'!$Q:$Q,'Báo cáo'!$AD:$AD,$A27,'Báo cáo'!$AA:$AA,"&lt;="&amp;M$4)</f>
        <v>0</v>
      </c>
      <c r="N27" s="298">
        <f>SUMIFS('Báo cáo'!$O:$O,'Báo cáo'!$AD:$AD,$A27,'Báo cáo'!$Z:$Z,"&lt;="&amp;N$4)+SUMIFS('Báo cáo'!$P:$P,'Báo cáo'!$AD:$AD,$A27,'Báo cáo'!$Z:$Z,"&lt;="&amp;N$4)-SUMIFS('Báo cáo'!$Q:$Q,'Báo cáo'!$AD:$AD,$A27,'Báo cáo'!$AA:$AA,"&lt;="&amp;N$4)</f>
        <v>0</v>
      </c>
    </row>
    <row r="28" spans="1:14" x14ac:dyDescent="0.25">
      <c r="A28" s="23" t="s">
        <v>88</v>
      </c>
      <c r="B28" s="23" t="s">
        <v>10827</v>
      </c>
      <c r="C28" s="298">
        <f>SUMIFS('Báo cáo'!$O:$O,'Báo cáo'!$AD:$AD,$A28,'Báo cáo'!$Z:$Z,"&lt;="&amp;C$4)+SUMIFS('Báo cáo'!$P:$P,'Báo cáo'!$AD:$AD,$A28,'Báo cáo'!$Z:$Z,"&lt;="&amp;C$4)-SUMIFS('Báo cáo'!$Q:$Q,'Báo cáo'!$AD:$AD,$A28,'Báo cáo'!$AA:$AA,"&lt;="&amp;C$4)</f>
        <v>6498309.2400000002</v>
      </c>
      <c r="D28" s="298">
        <f>SUMIFS('Báo cáo'!$O:$O,'Báo cáo'!$AD:$AD,$A28,'Báo cáo'!$Z:$Z,"&lt;="&amp;D$4)+SUMIFS('Báo cáo'!$P:$P,'Báo cáo'!$AD:$AD,$A28,'Báo cáo'!$Z:$Z,"&lt;="&amp;D$4)-SUMIFS('Báo cáo'!$Q:$Q,'Báo cáo'!$AD:$AD,$A28,'Báo cáo'!$AA:$AA,"&lt;="&amp;D$4)</f>
        <v>3688333</v>
      </c>
      <c r="E28" s="298">
        <f>SUMIFS('Báo cáo'!$O:$O,'Báo cáo'!$AD:$AD,$A28,'Báo cáo'!$Z:$Z,"&lt;="&amp;E$4)+SUMIFS('Báo cáo'!$P:$P,'Báo cáo'!$AD:$AD,$A28,'Báo cáo'!$Z:$Z,"&lt;="&amp;E$4)-SUMIFS('Báo cáo'!$Q:$Q,'Báo cáo'!$AD:$AD,$A28,'Báo cáo'!$AA:$AA,"&lt;="&amp;E$4)</f>
        <v>5662047</v>
      </c>
      <c r="F28" s="298">
        <f>SUMIFS('Báo cáo'!$O:$O,'Báo cáo'!$AD:$AD,$A28,'Báo cáo'!$Z:$Z,"&lt;="&amp;F$4)+SUMIFS('Báo cáo'!$P:$P,'Báo cáo'!$AD:$AD,$A28,'Báo cáo'!$Z:$Z,"&lt;="&amp;F$4)-SUMIFS('Báo cáo'!$Q:$Q,'Báo cáo'!$AD:$AD,$A28,'Báo cáo'!$AA:$AA,"&lt;="&amp;F$4)</f>
        <v>1890383</v>
      </c>
      <c r="G28" s="298">
        <f>SUMIFS('Báo cáo'!$O:$O,'Báo cáo'!$AD:$AD,$A28,'Báo cáo'!$Z:$Z,"&lt;="&amp;G$4)+SUMIFS('Báo cáo'!$P:$P,'Báo cáo'!$AD:$AD,$A28,'Báo cáo'!$Z:$Z,"&lt;="&amp;G$4)-SUMIFS('Báo cáo'!$Q:$Q,'Báo cáo'!$AD:$AD,$A28,'Báo cáo'!$AA:$AA,"&lt;="&amp;G$4)</f>
        <v>2461235</v>
      </c>
      <c r="H28" s="298">
        <f>SUMIFS('Báo cáo'!$O:$O,'Báo cáo'!$AD:$AD,$A28,'Báo cáo'!$Z:$Z,"&lt;="&amp;H$4)+SUMIFS('Báo cáo'!$P:$P,'Báo cáo'!$AD:$AD,$A28,'Báo cáo'!$Z:$Z,"&lt;="&amp;H$4)-SUMIFS('Báo cáo'!$Q:$Q,'Báo cáo'!$AD:$AD,$A28,'Báo cáo'!$AA:$AA,"&lt;="&amp;H$4)</f>
        <v>3433146</v>
      </c>
      <c r="I28" s="298">
        <f>SUMIFS('Báo cáo'!$O:$O,'Báo cáo'!$AD:$AD,$A28,'Báo cáo'!$Z:$Z,"&lt;="&amp;I$4)+SUMIFS('Báo cáo'!$P:$P,'Báo cáo'!$AD:$AD,$A28,'Báo cáo'!$Z:$Z,"&lt;="&amp;I$4)-SUMIFS('Báo cáo'!$Q:$Q,'Báo cáo'!$AD:$AD,$A28,'Báo cáo'!$AA:$AA,"&lt;="&amp;I$4)</f>
        <v>2847213</v>
      </c>
      <c r="J28" s="298">
        <f>SUMIFS('Báo cáo'!$O:$O,'Báo cáo'!$AD:$AD,$A28,'Báo cáo'!$Z:$Z,"&lt;="&amp;J$4)+SUMIFS('Báo cáo'!$P:$P,'Báo cáo'!$AD:$AD,$A28,'Báo cáo'!$Z:$Z,"&lt;="&amp;J$4)-SUMIFS('Báo cáo'!$Q:$Q,'Báo cáo'!$AD:$AD,$A28,'Báo cáo'!$AA:$AA,"&lt;="&amp;J$4)</f>
        <v>3977316.0000000019</v>
      </c>
      <c r="K28" s="298">
        <f>SUMIFS('Báo cáo'!$O:$O,'Báo cáo'!$AD:$AD,$A28,'Báo cáo'!$Z:$Z,"&lt;="&amp;K$4)+SUMIFS('Báo cáo'!$P:$P,'Báo cáo'!$AD:$AD,$A28,'Báo cáo'!$Z:$Z,"&lt;="&amp;K$4)-SUMIFS('Báo cáo'!$Q:$Q,'Báo cáo'!$AD:$AD,$A28,'Báo cáo'!$AA:$AA,"&lt;="&amp;K$4)</f>
        <v>3977316.0000000019</v>
      </c>
      <c r="L28" s="298">
        <f>SUMIFS('Báo cáo'!$O:$O,'Báo cáo'!$AD:$AD,$A28,'Báo cáo'!$Z:$Z,"&lt;="&amp;L$4)+SUMIFS('Báo cáo'!$P:$P,'Báo cáo'!$AD:$AD,$A28,'Báo cáo'!$Z:$Z,"&lt;="&amp;L$4)-SUMIFS('Báo cáo'!$Q:$Q,'Báo cáo'!$AD:$AD,$A28,'Báo cáo'!$AA:$AA,"&lt;="&amp;L$4)</f>
        <v>4604480.0000000019</v>
      </c>
      <c r="M28" s="298">
        <f>SUMIFS('Báo cáo'!$O:$O,'Báo cáo'!$AD:$AD,$A28,'Báo cáo'!$Z:$Z,"&lt;="&amp;M$4)+SUMIFS('Báo cáo'!$P:$P,'Báo cáo'!$AD:$AD,$A28,'Báo cáo'!$Z:$Z,"&lt;="&amp;M$4)-SUMIFS('Báo cáo'!$Q:$Q,'Báo cáo'!$AD:$AD,$A28,'Báo cáo'!$AA:$AA,"&lt;="&amp;M$4)</f>
        <v>6521575.0000000019</v>
      </c>
      <c r="N28" s="298">
        <f>SUMIFS('Báo cáo'!$O:$O,'Báo cáo'!$AD:$AD,$A28,'Báo cáo'!$Z:$Z,"&lt;="&amp;N$4)+SUMIFS('Báo cáo'!$P:$P,'Báo cáo'!$AD:$AD,$A28,'Báo cáo'!$Z:$Z,"&lt;="&amp;N$4)-SUMIFS('Báo cáo'!$Q:$Q,'Báo cáo'!$AD:$AD,$A28,'Báo cáo'!$AA:$AA,"&lt;="&amp;N$4)</f>
        <v>6521575.0000000019</v>
      </c>
    </row>
    <row r="29" spans="1:14" x14ac:dyDescent="0.25">
      <c r="A29" s="23" t="s">
        <v>48</v>
      </c>
      <c r="B29" s="23" t="s">
        <v>10884</v>
      </c>
      <c r="C29" s="298">
        <f>SUMIFS('Báo cáo'!$O:$O,'Báo cáo'!$AD:$AD,$A29,'Báo cáo'!$Z:$Z,"&lt;="&amp;C$4)+SUMIFS('Báo cáo'!$P:$P,'Báo cáo'!$AD:$AD,$A29,'Báo cáo'!$Z:$Z,"&lt;="&amp;C$4)-SUMIFS('Báo cáo'!$Q:$Q,'Báo cáo'!$AD:$AD,$A29,'Báo cáo'!$AA:$AA,"&lt;="&amp;C$4)</f>
        <v>0</v>
      </c>
      <c r="D29" s="298">
        <f>SUMIFS('Báo cáo'!$O:$O,'Báo cáo'!$AD:$AD,$A29,'Báo cáo'!$Z:$Z,"&lt;="&amp;D$4)+SUMIFS('Báo cáo'!$P:$P,'Báo cáo'!$AD:$AD,$A29,'Báo cáo'!$Z:$Z,"&lt;="&amp;D$4)-SUMIFS('Báo cáo'!$Q:$Q,'Báo cáo'!$AD:$AD,$A29,'Báo cáo'!$AA:$AA,"&lt;="&amp;D$4)</f>
        <v>0</v>
      </c>
      <c r="E29" s="298">
        <f>SUMIFS('Báo cáo'!$O:$O,'Báo cáo'!$AD:$AD,$A29,'Báo cáo'!$Z:$Z,"&lt;="&amp;E$4)+SUMIFS('Báo cáo'!$P:$P,'Báo cáo'!$AD:$AD,$A29,'Báo cáo'!$Z:$Z,"&lt;="&amp;E$4)-SUMIFS('Báo cáo'!$Q:$Q,'Báo cáo'!$AD:$AD,$A29,'Báo cáo'!$AA:$AA,"&lt;="&amp;E$4)</f>
        <v>0</v>
      </c>
      <c r="F29" s="298">
        <f>SUMIFS('Báo cáo'!$O:$O,'Báo cáo'!$AD:$AD,$A29,'Báo cáo'!$Z:$Z,"&lt;="&amp;F$4)+SUMIFS('Báo cáo'!$P:$P,'Báo cáo'!$AD:$AD,$A29,'Báo cáo'!$Z:$Z,"&lt;="&amp;F$4)-SUMIFS('Báo cáo'!$Q:$Q,'Báo cáo'!$AD:$AD,$A29,'Báo cáo'!$AA:$AA,"&lt;="&amp;F$4)</f>
        <v>0</v>
      </c>
      <c r="G29" s="298">
        <f>SUMIFS('Báo cáo'!$O:$O,'Báo cáo'!$AD:$AD,$A29,'Báo cáo'!$Z:$Z,"&lt;="&amp;G$4)+SUMIFS('Báo cáo'!$P:$P,'Báo cáo'!$AD:$AD,$A29,'Báo cáo'!$Z:$Z,"&lt;="&amp;G$4)-SUMIFS('Báo cáo'!$Q:$Q,'Báo cáo'!$AD:$AD,$A29,'Báo cáo'!$AA:$AA,"&lt;="&amp;G$4)</f>
        <v>0</v>
      </c>
      <c r="H29" s="298">
        <f>SUMIFS('Báo cáo'!$O:$O,'Báo cáo'!$AD:$AD,$A29,'Báo cáo'!$Z:$Z,"&lt;="&amp;H$4)+SUMIFS('Báo cáo'!$P:$P,'Báo cáo'!$AD:$AD,$A29,'Báo cáo'!$Z:$Z,"&lt;="&amp;H$4)-SUMIFS('Báo cáo'!$Q:$Q,'Báo cáo'!$AD:$AD,$A29,'Báo cáo'!$AA:$AA,"&lt;="&amp;H$4)</f>
        <v>0</v>
      </c>
      <c r="I29" s="298">
        <f>SUMIFS('Báo cáo'!$O:$O,'Báo cáo'!$AD:$AD,$A29,'Báo cáo'!$Z:$Z,"&lt;="&amp;I$4)+SUMIFS('Báo cáo'!$P:$P,'Báo cáo'!$AD:$AD,$A29,'Báo cáo'!$Z:$Z,"&lt;="&amp;I$4)-SUMIFS('Báo cáo'!$Q:$Q,'Báo cáo'!$AD:$AD,$A29,'Báo cáo'!$AA:$AA,"&lt;="&amp;I$4)</f>
        <v>0</v>
      </c>
      <c r="J29" s="298">
        <f>SUMIFS('Báo cáo'!$O:$O,'Báo cáo'!$AD:$AD,$A29,'Báo cáo'!$Z:$Z,"&lt;="&amp;J$4)+SUMIFS('Báo cáo'!$P:$P,'Báo cáo'!$AD:$AD,$A29,'Báo cáo'!$Z:$Z,"&lt;="&amp;J$4)-SUMIFS('Báo cáo'!$Q:$Q,'Báo cáo'!$AD:$AD,$A29,'Báo cáo'!$AA:$AA,"&lt;="&amp;J$4)</f>
        <v>220695</v>
      </c>
      <c r="K29" s="298">
        <f>SUMIFS('Báo cáo'!$O:$O,'Báo cáo'!$AD:$AD,$A29,'Báo cáo'!$Z:$Z,"&lt;="&amp;K$4)+SUMIFS('Báo cáo'!$P:$P,'Báo cáo'!$AD:$AD,$A29,'Báo cáo'!$Z:$Z,"&lt;="&amp;K$4)-SUMIFS('Báo cáo'!$Q:$Q,'Báo cáo'!$AD:$AD,$A29,'Báo cáo'!$AA:$AA,"&lt;="&amp;K$4)</f>
        <v>220695</v>
      </c>
      <c r="L29" s="298">
        <f>SUMIFS('Báo cáo'!$O:$O,'Báo cáo'!$AD:$AD,$A29,'Báo cáo'!$Z:$Z,"&lt;="&amp;L$4)+SUMIFS('Báo cáo'!$P:$P,'Báo cáo'!$AD:$AD,$A29,'Báo cáo'!$Z:$Z,"&lt;="&amp;L$4)-SUMIFS('Báo cáo'!$Q:$Q,'Báo cáo'!$AD:$AD,$A29,'Báo cáo'!$AA:$AA,"&lt;="&amp;L$4)</f>
        <v>220695</v>
      </c>
      <c r="M29" s="298">
        <f>SUMIFS('Báo cáo'!$O:$O,'Báo cáo'!$AD:$AD,$A29,'Báo cáo'!$Z:$Z,"&lt;="&amp;M$4)+SUMIFS('Báo cáo'!$P:$P,'Báo cáo'!$AD:$AD,$A29,'Báo cáo'!$Z:$Z,"&lt;="&amp;M$4)-SUMIFS('Báo cáo'!$Q:$Q,'Báo cáo'!$AD:$AD,$A29,'Báo cáo'!$AA:$AA,"&lt;="&amp;M$4)</f>
        <v>220695</v>
      </c>
      <c r="N29" s="298">
        <f>SUMIFS('Báo cáo'!$O:$O,'Báo cáo'!$AD:$AD,$A29,'Báo cáo'!$Z:$Z,"&lt;="&amp;N$4)+SUMIFS('Báo cáo'!$P:$P,'Báo cáo'!$AD:$AD,$A29,'Báo cáo'!$Z:$Z,"&lt;="&amp;N$4)-SUMIFS('Báo cáo'!$Q:$Q,'Báo cáo'!$AD:$AD,$A29,'Báo cáo'!$AA:$AA,"&lt;="&amp;N$4)</f>
        <v>220695</v>
      </c>
    </row>
    <row r="30" spans="1:14" x14ac:dyDescent="0.25">
      <c r="A30" s="23" t="s">
        <v>93</v>
      </c>
      <c r="B30" s="23" t="s">
        <v>1032</v>
      </c>
      <c r="C30" s="298">
        <f>SUMIFS('Báo cáo'!$O:$O,'Báo cáo'!$AD:$AD,$A30,'Báo cáo'!$Z:$Z,"&lt;="&amp;C$4)+SUMIFS('Báo cáo'!$P:$P,'Báo cáo'!$AD:$AD,$A30,'Báo cáo'!$Z:$Z,"&lt;="&amp;C$4)-SUMIFS('Báo cáo'!$Q:$Q,'Báo cáo'!$AD:$AD,$A30,'Báo cáo'!$AA:$AA,"&lt;="&amp;C$4)</f>
        <v>1198278</v>
      </c>
      <c r="D30" s="298">
        <f>SUMIFS('Báo cáo'!$O:$O,'Báo cáo'!$AD:$AD,$A30,'Báo cáo'!$Z:$Z,"&lt;="&amp;D$4)+SUMIFS('Báo cáo'!$P:$P,'Báo cáo'!$AD:$AD,$A30,'Báo cáo'!$Z:$Z,"&lt;="&amp;D$4)-SUMIFS('Báo cáo'!$Q:$Q,'Báo cáo'!$AD:$AD,$A30,'Báo cáo'!$AA:$AA,"&lt;="&amp;D$4)</f>
        <v>1198704</v>
      </c>
      <c r="E30" s="298">
        <f>SUMIFS('Báo cáo'!$O:$O,'Báo cáo'!$AD:$AD,$A30,'Báo cáo'!$Z:$Z,"&lt;="&amp;E$4)+SUMIFS('Báo cáo'!$P:$P,'Báo cáo'!$AD:$AD,$A30,'Báo cáo'!$Z:$Z,"&lt;="&amp;E$4)-SUMIFS('Báo cáo'!$Q:$Q,'Báo cáo'!$AD:$AD,$A30,'Báo cáo'!$AA:$AA,"&lt;="&amp;E$4)</f>
        <v>1197556</v>
      </c>
      <c r="F30" s="298">
        <f>SUMIFS('Báo cáo'!$O:$O,'Báo cáo'!$AD:$AD,$A30,'Báo cáo'!$Z:$Z,"&lt;="&amp;F$4)+SUMIFS('Báo cáo'!$P:$P,'Báo cáo'!$AD:$AD,$A30,'Báo cáo'!$Z:$Z,"&lt;="&amp;F$4)-SUMIFS('Báo cáo'!$Q:$Q,'Báo cáo'!$AD:$AD,$A30,'Báo cáo'!$AA:$AA,"&lt;="&amp;F$4)</f>
        <v>2396408</v>
      </c>
      <c r="G30" s="298">
        <f>SUMIFS('Báo cáo'!$O:$O,'Báo cáo'!$AD:$AD,$A30,'Báo cáo'!$Z:$Z,"&lt;="&amp;G$4)+SUMIFS('Báo cáo'!$P:$P,'Báo cáo'!$AD:$AD,$A30,'Báo cáo'!$Z:$Z,"&lt;="&amp;G$4)-SUMIFS('Báo cáo'!$Q:$Q,'Báo cáo'!$AD:$AD,$A30,'Báo cáo'!$AA:$AA,"&lt;="&amp;G$4)</f>
        <v>2394974</v>
      </c>
      <c r="H30" s="298">
        <f>SUMIFS('Báo cáo'!$O:$O,'Báo cáo'!$AD:$AD,$A30,'Báo cáo'!$Z:$Z,"&lt;="&amp;H$4)+SUMIFS('Báo cáo'!$P:$P,'Báo cáo'!$AD:$AD,$A30,'Báo cáo'!$Z:$Z,"&lt;="&amp;H$4)-SUMIFS('Báo cáo'!$Q:$Q,'Báo cáo'!$AD:$AD,$A30,'Báo cáo'!$AA:$AA,"&lt;="&amp;H$4)</f>
        <v>2394400</v>
      </c>
      <c r="I30" s="298">
        <f>SUMIFS('Báo cáo'!$O:$O,'Báo cáo'!$AD:$AD,$A30,'Báo cáo'!$Z:$Z,"&lt;="&amp;I$4)+SUMIFS('Báo cáo'!$P:$P,'Báo cáo'!$AD:$AD,$A30,'Báo cáo'!$Z:$Z,"&lt;="&amp;I$4)-SUMIFS('Báo cáo'!$Q:$Q,'Báo cáo'!$AD:$AD,$A30,'Báo cáo'!$AA:$AA,"&lt;="&amp;I$4)</f>
        <v>2393826</v>
      </c>
      <c r="J30" s="298">
        <f>SUMIFS('Báo cáo'!$O:$O,'Báo cáo'!$AD:$AD,$A30,'Báo cáo'!$Z:$Z,"&lt;="&amp;J$4)+SUMIFS('Báo cáo'!$P:$P,'Báo cáo'!$AD:$AD,$A30,'Báo cáo'!$Z:$Z,"&lt;="&amp;J$4)-SUMIFS('Báo cáo'!$Q:$Q,'Báo cáo'!$AD:$AD,$A30,'Báo cáo'!$AA:$AA,"&lt;="&amp;J$4)</f>
        <v>3592104</v>
      </c>
      <c r="K30" s="298">
        <f>SUMIFS('Báo cáo'!$O:$O,'Báo cáo'!$AD:$AD,$A30,'Báo cáo'!$Z:$Z,"&lt;="&amp;K$4)+SUMIFS('Báo cáo'!$P:$P,'Báo cáo'!$AD:$AD,$A30,'Báo cáo'!$Z:$Z,"&lt;="&amp;K$4)-SUMIFS('Báo cáo'!$Q:$Q,'Báo cáo'!$AD:$AD,$A30,'Báo cáo'!$AA:$AA,"&lt;="&amp;K$4)</f>
        <v>2392104</v>
      </c>
      <c r="L30" s="298">
        <f>SUMIFS('Báo cáo'!$O:$O,'Báo cáo'!$AD:$AD,$A30,'Báo cáo'!$Z:$Z,"&lt;="&amp;L$4)+SUMIFS('Báo cáo'!$P:$P,'Báo cáo'!$AD:$AD,$A30,'Báo cáo'!$Z:$Z,"&lt;="&amp;L$4)-SUMIFS('Báo cáo'!$Q:$Q,'Báo cáo'!$AD:$AD,$A30,'Báo cáo'!$AA:$AA,"&lt;="&amp;L$4)</f>
        <v>2392104</v>
      </c>
      <c r="M30" s="298">
        <f>SUMIFS('Báo cáo'!$O:$O,'Báo cáo'!$AD:$AD,$A30,'Báo cáo'!$Z:$Z,"&lt;="&amp;M$4)+SUMIFS('Báo cáo'!$P:$P,'Báo cáo'!$AD:$AD,$A30,'Báo cáo'!$Z:$Z,"&lt;="&amp;M$4)-SUMIFS('Báo cáo'!$Q:$Q,'Báo cáo'!$AD:$AD,$A30,'Báo cáo'!$AA:$AA,"&lt;="&amp;M$4)</f>
        <v>2392104</v>
      </c>
      <c r="N30" s="298">
        <f>SUMIFS('Báo cáo'!$O:$O,'Báo cáo'!$AD:$AD,$A30,'Báo cáo'!$Z:$Z,"&lt;="&amp;N$4)+SUMIFS('Báo cáo'!$P:$P,'Báo cáo'!$AD:$AD,$A30,'Báo cáo'!$Z:$Z,"&lt;="&amp;N$4)-SUMIFS('Báo cáo'!$Q:$Q,'Báo cáo'!$AD:$AD,$A30,'Báo cáo'!$AA:$AA,"&lt;="&amp;N$4)</f>
        <v>2392104</v>
      </c>
    </row>
    <row r="31" spans="1:14" x14ac:dyDescent="0.25">
      <c r="A31" s="23" t="s">
        <v>94</v>
      </c>
      <c r="B31" s="23" t="s">
        <v>10905</v>
      </c>
      <c r="C31" s="298">
        <f>SUMIFS('Báo cáo'!$O:$O,'Báo cáo'!$AD:$AD,$A31,'Báo cáo'!$Z:$Z,"&lt;="&amp;C$4)+SUMIFS('Báo cáo'!$P:$P,'Báo cáo'!$AD:$AD,$A31,'Báo cáo'!$Z:$Z,"&lt;="&amp;C$4)-SUMIFS('Báo cáo'!$Q:$Q,'Báo cáo'!$AD:$AD,$A31,'Báo cáo'!$AA:$AA,"&lt;="&amp;C$4)</f>
        <v>996241</v>
      </c>
      <c r="D31" s="298">
        <f>SUMIFS('Báo cáo'!$O:$O,'Báo cáo'!$AD:$AD,$A31,'Báo cáo'!$Z:$Z,"&lt;="&amp;D$4)+SUMIFS('Báo cáo'!$P:$P,'Báo cáo'!$AD:$AD,$A31,'Báo cáo'!$Z:$Z,"&lt;="&amp;D$4)-SUMIFS('Báo cáo'!$Q:$Q,'Báo cáo'!$AD:$AD,$A31,'Báo cáo'!$AA:$AA,"&lt;="&amp;D$4)</f>
        <v>996241</v>
      </c>
      <c r="E31" s="298">
        <f>SUMIFS('Báo cáo'!$O:$O,'Báo cáo'!$AD:$AD,$A31,'Báo cáo'!$Z:$Z,"&lt;="&amp;E$4)+SUMIFS('Báo cáo'!$P:$P,'Báo cáo'!$AD:$AD,$A31,'Báo cáo'!$Z:$Z,"&lt;="&amp;E$4)-SUMIFS('Báo cáo'!$Q:$Q,'Báo cáo'!$AD:$AD,$A31,'Báo cáo'!$AA:$AA,"&lt;="&amp;E$4)</f>
        <v>1339202</v>
      </c>
      <c r="F31" s="298">
        <f>SUMIFS('Báo cáo'!$O:$O,'Báo cáo'!$AD:$AD,$A31,'Báo cáo'!$Z:$Z,"&lt;="&amp;F$4)+SUMIFS('Báo cáo'!$P:$P,'Báo cáo'!$AD:$AD,$A31,'Báo cáo'!$Z:$Z,"&lt;="&amp;F$4)-SUMIFS('Báo cáo'!$Q:$Q,'Báo cáo'!$AD:$AD,$A31,'Báo cáo'!$AA:$AA,"&lt;="&amp;F$4)</f>
        <v>1561155</v>
      </c>
      <c r="G31" s="298">
        <f>SUMIFS('Báo cáo'!$O:$O,'Báo cáo'!$AD:$AD,$A31,'Báo cáo'!$Z:$Z,"&lt;="&amp;G$4)+SUMIFS('Báo cáo'!$P:$P,'Báo cáo'!$AD:$AD,$A31,'Báo cáo'!$Z:$Z,"&lt;="&amp;G$4)-SUMIFS('Báo cáo'!$Q:$Q,'Báo cáo'!$AD:$AD,$A31,'Báo cáo'!$AA:$AA,"&lt;="&amp;G$4)</f>
        <v>2501620</v>
      </c>
      <c r="H31" s="298">
        <f>SUMIFS('Báo cáo'!$O:$O,'Báo cáo'!$AD:$AD,$A31,'Báo cáo'!$Z:$Z,"&lt;="&amp;H$4)+SUMIFS('Báo cáo'!$P:$P,'Báo cáo'!$AD:$AD,$A31,'Báo cáo'!$Z:$Z,"&lt;="&amp;H$4)-SUMIFS('Báo cáo'!$Q:$Q,'Báo cáo'!$AD:$AD,$A31,'Báo cáo'!$AA:$AA,"&lt;="&amp;H$4)</f>
        <v>292620</v>
      </c>
      <c r="I31" s="298">
        <f>SUMIFS('Báo cáo'!$O:$O,'Báo cáo'!$AD:$AD,$A31,'Báo cáo'!$Z:$Z,"&lt;="&amp;I$4)+SUMIFS('Báo cáo'!$P:$P,'Báo cáo'!$AD:$AD,$A31,'Báo cáo'!$Z:$Z,"&lt;="&amp;I$4)-SUMIFS('Báo cáo'!$Q:$Q,'Báo cáo'!$AD:$AD,$A31,'Báo cáo'!$AA:$AA,"&lt;="&amp;I$4)</f>
        <v>292620</v>
      </c>
      <c r="J31" s="298">
        <f>SUMIFS('Báo cáo'!$O:$O,'Báo cáo'!$AD:$AD,$A31,'Báo cáo'!$Z:$Z,"&lt;="&amp;J$4)+SUMIFS('Báo cáo'!$P:$P,'Báo cáo'!$AD:$AD,$A31,'Báo cáo'!$Z:$Z,"&lt;="&amp;J$4)-SUMIFS('Báo cáo'!$Q:$Q,'Báo cáo'!$AD:$AD,$A31,'Báo cáo'!$AA:$AA,"&lt;="&amp;J$4)</f>
        <v>292620</v>
      </c>
      <c r="K31" s="298">
        <f>SUMIFS('Báo cáo'!$O:$O,'Báo cáo'!$AD:$AD,$A31,'Báo cáo'!$Z:$Z,"&lt;="&amp;K$4)+SUMIFS('Báo cáo'!$P:$P,'Báo cáo'!$AD:$AD,$A31,'Báo cáo'!$Z:$Z,"&lt;="&amp;K$4)-SUMIFS('Báo cáo'!$Q:$Q,'Báo cáo'!$AD:$AD,$A31,'Báo cáo'!$AA:$AA,"&lt;="&amp;K$4)</f>
        <v>292620</v>
      </c>
      <c r="L31" s="298">
        <f>SUMIFS('Báo cáo'!$O:$O,'Báo cáo'!$AD:$AD,$A31,'Báo cáo'!$Z:$Z,"&lt;="&amp;L$4)+SUMIFS('Báo cáo'!$P:$P,'Báo cáo'!$AD:$AD,$A31,'Báo cáo'!$Z:$Z,"&lt;="&amp;L$4)-SUMIFS('Báo cáo'!$Q:$Q,'Báo cáo'!$AD:$AD,$A31,'Báo cáo'!$AA:$AA,"&lt;="&amp;L$4)</f>
        <v>292620</v>
      </c>
      <c r="M31" s="298">
        <f>SUMIFS('Báo cáo'!$O:$O,'Báo cáo'!$AD:$AD,$A31,'Báo cáo'!$Z:$Z,"&lt;="&amp;M$4)+SUMIFS('Báo cáo'!$P:$P,'Báo cáo'!$AD:$AD,$A31,'Báo cáo'!$Z:$Z,"&lt;="&amp;M$4)-SUMIFS('Báo cáo'!$Q:$Q,'Báo cáo'!$AD:$AD,$A31,'Báo cáo'!$AA:$AA,"&lt;="&amp;M$4)</f>
        <v>292620</v>
      </c>
      <c r="N31" s="298">
        <f>SUMIFS('Báo cáo'!$O:$O,'Báo cáo'!$AD:$AD,$A31,'Báo cáo'!$Z:$Z,"&lt;="&amp;N$4)+SUMIFS('Báo cáo'!$P:$P,'Báo cáo'!$AD:$AD,$A31,'Báo cáo'!$Z:$Z,"&lt;="&amp;N$4)-SUMIFS('Báo cáo'!$Q:$Q,'Báo cáo'!$AD:$AD,$A31,'Báo cáo'!$AA:$AA,"&lt;="&amp;N$4)</f>
        <v>292620</v>
      </c>
    </row>
    <row r="32" spans="1:14" x14ac:dyDescent="0.25">
      <c r="A32" s="23" t="s">
        <v>72</v>
      </c>
      <c r="B32" s="23" t="s">
        <v>10906</v>
      </c>
      <c r="C32" s="298">
        <f>SUMIFS('Báo cáo'!$O:$O,'Báo cáo'!$AD:$AD,$A32,'Báo cáo'!$Z:$Z,"&lt;="&amp;C$4)+SUMIFS('Báo cáo'!$P:$P,'Báo cáo'!$AD:$AD,$A32,'Báo cáo'!$Z:$Z,"&lt;="&amp;C$4)-SUMIFS('Báo cáo'!$Q:$Q,'Báo cáo'!$AD:$AD,$A32,'Báo cáo'!$AA:$AA,"&lt;="&amp;C$4)</f>
        <v>0</v>
      </c>
      <c r="D32" s="298">
        <f>SUMIFS('Báo cáo'!$O:$O,'Báo cáo'!$AD:$AD,$A32,'Báo cáo'!$Z:$Z,"&lt;="&amp;D$4)+SUMIFS('Báo cáo'!$P:$P,'Báo cáo'!$AD:$AD,$A32,'Báo cáo'!$Z:$Z,"&lt;="&amp;D$4)-SUMIFS('Báo cáo'!$Q:$Q,'Báo cáo'!$AD:$AD,$A32,'Báo cáo'!$AA:$AA,"&lt;="&amp;D$4)</f>
        <v>0</v>
      </c>
      <c r="E32" s="298">
        <f>SUMIFS('Báo cáo'!$O:$O,'Báo cáo'!$AD:$AD,$A32,'Báo cáo'!$Z:$Z,"&lt;="&amp;E$4)+SUMIFS('Báo cáo'!$P:$P,'Báo cáo'!$AD:$AD,$A32,'Báo cáo'!$Z:$Z,"&lt;="&amp;E$4)-SUMIFS('Báo cáo'!$Q:$Q,'Báo cáo'!$AD:$AD,$A32,'Báo cáo'!$AA:$AA,"&lt;="&amp;E$4)</f>
        <v>0</v>
      </c>
      <c r="F32" s="298">
        <f>SUMIFS('Báo cáo'!$O:$O,'Báo cáo'!$AD:$AD,$A32,'Báo cáo'!$Z:$Z,"&lt;="&amp;F$4)+SUMIFS('Báo cáo'!$P:$P,'Báo cáo'!$AD:$AD,$A32,'Báo cáo'!$Z:$Z,"&lt;="&amp;F$4)-SUMIFS('Báo cáo'!$Q:$Q,'Báo cáo'!$AD:$AD,$A32,'Báo cáo'!$AA:$AA,"&lt;="&amp;F$4)</f>
        <v>0</v>
      </c>
      <c r="G32" s="298">
        <f>SUMIFS('Báo cáo'!$O:$O,'Báo cáo'!$AD:$AD,$A32,'Báo cáo'!$Z:$Z,"&lt;="&amp;G$4)+SUMIFS('Báo cáo'!$P:$P,'Báo cáo'!$AD:$AD,$A32,'Báo cáo'!$Z:$Z,"&lt;="&amp;G$4)-SUMIFS('Báo cáo'!$Q:$Q,'Báo cáo'!$AD:$AD,$A32,'Báo cáo'!$AA:$AA,"&lt;="&amp;G$4)</f>
        <v>0</v>
      </c>
      <c r="H32" s="298">
        <f>SUMIFS('Báo cáo'!$O:$O,'Báo cáo'!$AD:$AD,$A32,'Báo cáo'!$Z:$Z,"&lt;="&amp;H$4)+SUMIFS('Báo cáo'!$P:$P,'Báo cáo'!$AD:$AD,$A32,'Báo cáo'!$Z:$Z,"&lt;="&amp;H$4)-SUMIFS('Báo cáo'!$Q:$Q,'Báo cáo'!$AD:$AD,$A32,'Báo cáo'!$AA:$AA,"&lt;="&amp;H$4)</f>
        <v>0</v>
      </c>
      <c r="I32" s="298">
        <f>SUMIFS('Báo cáo'!$O:$O,'Báo cáo'!$AD:$AD,$A32,'Báo cáo'!$Z:$Z,"&lt;="&amp;I$4)+SUMIFS('Báo cáo'!$P:$P,'Báo cáo'!$AD:$AD,$A32,'Báo cáo'!$Z:$Z,"&lt;="&amp;I$4)-SUMIFS('Báo cáo'!$Q:$Q,'Báo cáo'!$AD:$AD,$A32,'Báo cáo'!$AA:$AA,"&lt;="&amp;I$4)</f>
        <v>0</v>
      </c>
      <c r="J32" s="298">
        <f>SUMIFS('Báo cáo'!$O:$O,'Báo cáo'!$AD:$AD,$A32,'Báo cáo'!$Z:$Z,"&lt;="&amp;J$4)+SUMIFS('Báo cáo'!$P:$P,'Báo cáo'!$AD:$AD,$A32,'Báo cáo'!$Z:$Z,"&lt;="&amp;J$4)-SUMIFS('Báo cáo'!$Q:$Q,'Báo cáo'!$AD:$AD,$A32,'Báo cáo'!$AA:$AA,"&lt;="&amp;J$4)</f>
        <v>0</v>
      </c>
      <c r="K32" s="298">
        <f>SUMIFS('Báo cáo'!$O:$O,'Báo cáo'!$AD:$AD,$A32,'Báo cáo'!$Z:$Z,"&lt;="&amp;K$4)+SUMIFS('Báo cáo'!$P:$P,'Báo cáo'!$AD:$AD,$A32,'Báo cáo'!$Z:$Z,"&lt;="&amp;K$4)-SUMIFS('Báo cáo'!$Q:$Q,'Báo cáo'!$AD:$AD,$A32,'Báo cáo'!$AA:$AA,"&lt;="&amp;K$4)</f>
        <v>113947</v>
      </c>
      <c r="L32" s="298">
        <f>SUMIFS('Báo cáo'!$O:$O,'Báo cáo'!$AD:$AD,$A32,'Báo cáo'!$Z:$Z,"&lt;="&amp;L$4)+SUMIFS('Báo cáo'!$P:$P,'Báo cáo'!$AD:$AD,$A32,'Báo cáo'!$Z:$Z,"&lt;="&amp;L$4)-SUMIFS('Báo cáo'!$Q:$Q,'Báo cáo'!$AD:$AD,$A32,'Báo cáo'!$AA:$AA,"&lt;="&amp;L$4)</f>
        <v>113947</v>
      </c>
      <c r="M32" s="298">
        <f>SUMIFS('Báo cáo'!$O:$O,'Báo cáo'!$AD:$AD,$A32,'Báo cáo'!$Z:$Z,"&lt;="&amp;M$4)+SUMIFS('Báo cáo'!$P:$P,'Báo cáo'!$AD:$AD,$A32,'Báo cáo'!$Z:$Z,"&lt;="&amp;M$4)-SUMIFS('Báo cáo'!$Q:$Q,'Báo cáo'!$AD:$AD,$A32,'Báo cáo'!$AA:$AA,"&lt;="&amp;M$4)</f>
        <v>113947</v>
      </c>
      <c r="N32" s="298">
        <f>SUMIFS('Báo cáo'!$O:$O,'Báo cáo'!$AD:$AD,$A32,'Báo cáo'!$Z:$Z,"&lt;="&amp;N$4)+SUMIFS('Báo cáo'!$P:$P,'Báo cáo'!$AD:$AD,$A32,'Báo cáo'!$Z:$Z,"&lt;="&amp;N$4)-SUMIFS('Báo cáo'!$Q:$Q,'Báo cáo'!$AD:$AD,$A32,'Báo cáo'!$AA:$AA,"&lt;="&amp;N$4)</f>
        <v>113947</v>
      </c>
    </row>
    <row r="33" spans="1:14" x14ac:dyDescent="0.25">
      <c r="A33" s="23" t="s">
        <v>61</v>
      </c>
      <c r="B33" s="23" t="s">
        <v>10914</v>
      </c>
      <c r="C33" s="298">
        <f>SUMIFS('Báo cáo'!$O:$O,'Báo cáo'!$AD:$AD,$A33,'Báo cáo'!$Z:$Z,"&lt;="&amp;C$4)+SUMIFS('Báo cáo'!$P:$P,'Báo cáo'!$AD:$AD,$A33,'Báo cáo'!$Z:$Z,"&lt;="&amp;C$4)-SUMIFS('Báo cáo'!$Q:$Q,'Báo cáo'!$AD:$AD,$A33,'Báo cáo'!$AA:$AA,"&lt;="&amp;C$4)</f>
        <v>0</v>
      </c>
      <c r="D33" s="298">
        <f>SUMIFS('Báo cáo'!$O:$O,'Báo cáo'!$AD:$AD,$A33,'Báo cáo'!$Z:$Z,"&lt;="&amp;D$4)+SUMIFS('Báo cáo'!$P:$P,'Báo cáo'!$AD:$AD,$A33,'Báo cáo'!$Z:$Z,"&lt;="&amp;D$4)-SUMIFS('Báo cáo'!$Q:$Q,'Báo cáo'!$AD:$AD,$A33,'Báo cáo'!$AA:$AA,"&lt;="&amp;D$4)</f>
        <v>0</v>
      </c>
      <c r="E33" s="298">
        <f>SUMIFS('Báo cáo'!$O:$O,'Báo cáo'!$AD:$AD,$A33,'Báo cáo'!$Z:$Z,"&lt;="&amp;E$4)+SUMIFS('Báo cáo'!$P:$P,'Báo cáo'!$AD:$AD,$A33,'Báo cáo'!$Z:$Z,"&lt;="&amp;E$4)-SUMIFS('Báo cáo'!$Q:$Q,'Báo cáo'!$AD:$AD,$A33,'Báo cáo'!$AA:$AA,"&lt;="&amp;E$4)</f>
        <v>1331166</v>
      </c>
      <c r="F33" s="298">
        <f>SUMIFS('Báo cáo'!$O:$O,'Báo cáo'!$AD:$AD,$A33,'Báo cáo'!$Z:$Z,"&lt;="&amp;F$4)+SUMIFS('Báo cáo'!$P:$P,'Báo cáo'!$AD:$AD,$A33,'Báo cáo'!$Z:$Z,"&lt;="&amp;F$4)-SUMIFS('Báo cáo'!$Q:$Q,'Báo cáo'!$AD:$AD,$A33,'Báo cáo'!$AA:$AA,"&lt;="&amp;F$4)</f>
        <v>1331166</v>
      </c>
      <c r="G33" s="298">
        <f>SUMIFS('Báo cáo'!$O:$O,'Báo cáo'!$AD:$AD,$A33,'Báo cáo'!$Z:$Z,"&lt;="&amp;G$4)+SUMIFS('Báo cáo'!$P:$P,'Báo cáo'!$AD:$AD,$A33,'Báo cáo'!$Z:$Z,"&lt;="&amp;G$4)-SUMIFS('Báo cáo'!$Q:$Q,'Báo cáo'!$AD:$AD,$A33,'Báo cáo'!$AA:$AA,"&lt;="&amp;G$4)</f>
        <v>2420671</v>
      </c>
      <c r="H33" s="298">
        <f>SUMIFS('Báo cáo'!$O:$O,'Báo cáo'!$AD:$AD,$A33,'Báo cáo'!$Z:$Z,"&lt;="&amp;H$4)+SUMIFS('Báo cáo'!$P:$P,'Báo cáo'!$AD:$AD,$A33,'Báo cáo'!$Z:$Z,"&lt;="&amp;H$4)-SUMIFS('Báo cáo'!$Q:$Q,'Báo cáo'!$AD:$AD,$A33,'Báo cáo'!$AA:$AA,"&lt;="&amp;H$4)</f>
        <v>1689818</v>
      </c>
      <c r="I33" s="298">
        <f>SUMIFS('Báo cáo'!$O:$O,'Báo cáo'!$AD:$AD,$A33,'Báo cáo'!$Z:$Z,"&lt;="&amp;I$4)+SUMIFS('Báo cáo'!$P:$P,'Báo cáo'!$AD:$AD,$A33,'Báo cáo'!$Z:$Z,"&lt;="&amp;I$4)-SUMIFS('Báo cáo'!$Q:$Q,'Báo cáo'!$AD:$AD,$A33,'Báo cáo'!$AA:$AA,"&lt;="&amp;I$4)</f>
        <v>2088447</v>
      </c>
      <c r="J33" s="298">
        <f>SUMIFS('Báo cáo'!$O:$O,'Báo cáo'!$AD:$AD,$A33,'Báo cáo'!$Z:$Z,"&lt;="&amp;J$4)+SUMIFS('Báo cáo'!$P:$P,'Báo cáo'!$AD:$AD,$A33,'Báo cáo'!$Z:$Z,"&lt;="&amp;J$4)-SUMIFS('Báo cáo'!$Q:$Q,'Báo cáo'!$AD:$AD,$A33,'Báo cáo'!$AA:$AA,"&lt;="&amp;J$4)</f>
        <v>3190177</v>
      </c>
      <c r="K33" s="298">
        <f>SUMIFS('Báo cáo'!$O:$O,'Báo cáo'!$AD:$AD,$A33,'Báo cáo'!$Z:$Z,"&lt;="&amp;K$4)+SUMIFS('Báo cáo'!$P:$P,'Báo cáo'!$AD:$AD,$A33,'Báo cáo'!$Z:$Z,"&lt;="&amp;K$4)-SUMIFS('Báo cáo'!$Q:$Q,'Báo cáo'!$AD:$AD,$A33,'Báo cáo'!$AA:$AA,"&lt;="&amp;K$4)</f>
        <v>3521165</v>
      </c>
      <c r="L33" s="298">
        <f>SUMIFS('Báo cáo'!$O:$O,'Báo cáo'!$AD:$AD,$A33,'Báo cáo'!$Z:$Z,"&lt;="&amp;L$4)+SUMIFS('Báo cáo'!$P:$P,'Báo cáo'!$AD:$AD,$A33,'Báo cáo'!$Z:$Z,"&lt;="&amp;L$4)-SUMIFS('Báo cáo'!$Q:$Q,'Báo cáo'!$AD:$AD,$A33,'Báo cáo'!$AA:$AA,"&lt;="&amp;L$4)</f>
        <v>2269712</v>
      </c>
      <c r="M33" s="298">
        <f>SUMIFS('Báo cáo'!$O:$O,'Báo cáo'!$AD:$AD,$A33,'Báo cáo'!$Z:$Z,"&lt;="&amp;M$4)+SUMIFS('Báo cáo'!$P:$P,'Báo cáo'!$AD:$AD,$A33,'Báo cáo'!$Z:$Z,"&lt;="&amp;M$4)-SUMIFS('Báo cáo'!$Q:$Q,'Báo cáo'!$AD:$AD,$A33,'Báo cáo'!$AA:$AA,"&lt;="&amp;M$4)</f>
        <v>2269712</v>
      </c>
      <c r="N33" s="298">
        <f>SUMIFS('Báo cáo'!$O:$O,'Báo cáo'!$AD:$AD,$A33,'Báo cáo'!$Z:$Z,"&lt;="&amp;N$4)+SUMIFS('Báo cáo'!$P:$P,'Báo cáo'!$AD:$AD,$A33,'Báo cáo'!$Z:$Z,"&lt;="&amp;N$4)-SUMIFS('Báo cáo'!$Q:$Q,'Báo cáo'!$AD:$AD,$A33,'Báo cáo'!$AA:$AA,"&lt;="&amp;N$4)</f>
        <v>2269712</v>
      </c>
    </row>
    <row r="34" spans="1:14" x14ac:dyDescent="0.25">
      <c r="A34" s="23" t="s">
        <v>44</v>
      </c>
      <c r="B34" s="23" t="s">
        <v>10915</v>
      </c>
      <c r="C34" s="298">
        <f>SUMIFS('Báo cáo'!$O:$O,'Báo cáo'!$AD:$AD,$A34,'Báo cáo'!$Z:$Z,"&lt;="&amp;C$4)+SUMIFS('Báo cáo'!$P:$P,'Báo cáo'!$AD:$AD,$A34,'Báo cáo'!$Z:$Z,"&lt;="&amp;C$4)-SUMIFS('Báo cáo'!$Q:$Q,'Báo cáo'!$AD:$AD,$A34,'Báo cáo'!$AA:$AA,"&lt;="&amp;C$4)</f>
        <v>0</v>
      </c>
      <c r="D34" s="298">
        <f>SUMIFS('Báo cáo'!$O:$O,'Báo cáo'!$AD:$AD,$A34,'Báo cáo'!$Z:$Z,"&lt;="&amp;D$4)+SUMIFS('Báo cáo'!$P:$P,'Báo cáo'!$AD:$AD,$A34,'Báo cáo'!$Z:$Z,"&lt;="&amp;D$4)-SUMIFS('Báo cáo'!$Q:$Q,'Báo cáo'!$AD:$AD,$A34,'Báo cáo'!$AA:$AA,"&lt;="&amp;D$4)</f>
        <v>0</v>
      </c>
      <c r="E34" s="298">
        <f>SUMIFS('Báo cáo'!$O:$O,'Báo cáo'!$AD:$AD,$A34,'Báo cáo'!$Z:$Z,"&lt;="&amp;E$4)+SUMIFS('Báo cáo'!$P:$P,'Báo cáo'!$AD:$AD,$A34,'Báo cáo'!$Z:$Z,"&lt;="&amp;E$4)-SUMIFS('Báo cáo'!$Q:$Q,'Báo cáo'!$AD:$AD,$A34,'Báo cáo'!$AA:$AA,"&lt;="&amp;E$4)</f>
        <v>4596711</v>
      </c>
      <c r="F34" s="298">
        <f>SUMIFS('Báo cáo'!$O:$O,'Báo cáo'!$AD:$AD,$A34,'Báo cáo'!$Z:$Z,"&lt;="&amp;F$4)+SUMIFS('Báo cáo'!$P:$P,'Báo cáo'!$AD:$AD,$A34,'Báo cáo'!$Z:$Z,"&lt;="&amp;F$4)-SUMIFS('Báo cáo'!$Q:$Q,'Báo cáo'!$AD:$AD,$A34,'Báo cáo'!$AA:$AA,"&lt;="&amp;F$4)</f>
        <v>2687440</v>
      </c>
      <c r="G34" s="298">
        <f>SUMIFS('Báo cáo'!$O:$O,'Báo cáo'!$AD:$AD,$A34,'Báo cáo'!$Z:$Z,"&lt;="&amp;G$4)+SUMIFS('Báo cáo'!$P:$P,'Báo cáo'!$AD:$AD,$A34,'Báo cáo'!$Z:$Z,"&lt;="&amp;G$4)-SUMIFS('Báo cáo'!$Q:$Q,'Báo cáo'!$AD:$AD,$A34,'Báo cáo'!$AA:$AA,"&lt;="&amp;G$4)</f>
        <v>0</v>
      </c>
      <c r="H34" s="298">
        <f>SUMIFS('Báo cáo'!$O:$O,'Báo cáo'!$AD:$AD,$A34,'Báo cáo'!$Z:$Z,"&lt;="&amp;H$4)+SUMIFS('Báo cáo'!$P:$P,'Báo cáo'!$AD:$AD,$A34,'Báo cáo'!$Z:$Z,"&lt;="&amp;H$4)-SUMIFS('Báo cáo'!$Q:$Q,'Báo cáo'!$AD:$AD,$A34,'Báo cáo'!$AA:$AA,"&lt;="&amp;H$4)</f>
        <v>0</v>
      </c>
      <c r="I34" s="298">
        <f>SUMIFS('Báo cáo'!$O:$O,'Báo cáo'!$AD:$AD,$A34,'Báo cáo'!$Z:$Z,"&lt;="&amp;I$4)+SUMIFS('Báo cáo'!$P:$P,'Báo cáo'!$AD:$AD,$A34,'Báo cáo'!$Z:$Z,"&lt;="&amp;I$4)-SUMIFS('Báo cáo'!$Q:$Q,'Báo cáo'!$AD:$AD,$A34,'Báo cáo'!$AA:$AA,"&lt;="&amp;I$4)</f>
        <v>0</v>
      </c>
      <c r="J34" s="298">
        <f>SUMIFS('Báo cáo'!$O:$O,'Báo cáo'!$AD:$AD,$A34,'Báo cáo'!$Z:$Z,"&lt;="&amp;J$4)+SUMIFS('Báo cáo'!$P:$P,'Báo cáo'!$AD:$AD,$A34,'Báo cáo'!$Z:$Z,"&lt;="&amp;J$4)-SUMIFS('Báo cáo'!$Q:$Q,'Báo cáo'!$AD:$AD,$A34,'Báo cáo'!$AA:$AA,"&lt;="&amp;J$4)</f>
        <v>0</v>
      </c>
      <c r="K34" s="298">
        <f>SUMIFS('Báo cáo'!$O:$O,'Báo cáo'!$AD:$AD,$A34,'Báo cáo'!$Z:$Z,"&lt;="&amp;K$4)+SUMIFS('Báo cáo'!$P:$P,'Báo cáo'!$AD:$AD,$A34,'Báo cáo'!$Z:$Z,"&lt;="&amp;K$4)-SUMIFS('Báo cáo'!$Q:$Q,'Báo cáo'!$AD:$AD,$A34,'Báo cáo'!$AA:$AA,"&lt;="&amp;K$4)</f>
        <v>0</v>
      </c>
      <c r="L34" s="298">
        <f>SUMIFS('Báo cáo'!$O:$O,'Báo cáo'!$AD:$AD,$A34,'Báo cáo'!$Z:$Z,"&lt;="&amp;L$4)+SUMIFS('Báo cáo'!$P:$P,'Báo cáo'!$AD:$AD,$A34,'Báo cáo'!$Z:$Z,"&lt;="&amp;L$4)-SUMIFS('Báo cáo'!$Q:$Q,'Báo cáo'!$AD:$AD,$A34,'Báo cáo'!$AA:$AA,"&lt;="&amp;L$4)</f>
        <v>4591967</v>
      </c>
      <c r="M34" s="298">
        <f>SUMIFS('Báo cáo'!$O:$O,'Báo cáo'!$AD:$AD,$A34,'Báo cáo'!$Z:$Z,"&lt;="&amp;M$4)+SUMIFS('Báo cáo'!$P:$P,'Báo cáo'!$AD:$AD,$A34,'Báo cáo'!$Z:$Z,"&lt;="&amp;M$4)-SUMIFS('Báo cáo'!$Q:$Q,'Báo cáo'!$AD:$AD,$A34,'Báo cáo'!$AA:$AA,"&lt;="&amp;M$4)</f>
        <v>4591967</v>
      </c>
      <c r="N34" s="298">
        <f>SUMIFS('Báo cáo'!$O:$O,'Báo cáo'!$AD:$AD,$A34,'Báo cáo'!$Z:$Z,"&lt;="&amp;N$4)+SUMIFS('Báo cáo'!$P:$P,'Báo cáo'!$AD:$AD,$A34,'Báo cáo'!$Z:$Z,"&lt;="&amp;N$4)-SUMIFS('Báo cáo'!$Q:$Q,'Báo cáo'!$AD:$AD,$A34,'Báo cáo'!$AA:$AA,"&lt;="&amp;N$4)</f>
        <v>4591967</v>
      </c>
    </row>
    <row r="35" spans="1:14" x14ac:dyDescent="0.25">
      <c r="A35" s="23" t="s">
        <v>62</v>
      </c>
      <c r="B35" s="23" t="s">
        <v>10938</v>
      </c>
      <c r="C35" s="298">
        <f>SUMIFS('Báo cáo'!$O:$O,'Báo cáo'!$AD:$AD,$A35,'Báo cáo'!$Z:$Z,"&lt;="&amp;C$4)+SUMIFS('Báo cáo'!$P:$P,'Báo cáo'!$AD:$AD,$A35,'Báo cáo'!$Z:$Z,"&lt;="&amp;C$4)-SUMIFS('Báo cáo'!$Q:$Q,'Báo cáo'!$AD:$AD,$A35,'Báo cáo'!$AA:$AA,"&lt;="&amp;C$4)</f>
        <v>2785497</v>
      </c>
      <c r="D35" s="298">
        <f>SUMIFS('Báo cáo'!$O:$O,'Báo cáo'!$AD:$AD,$A35,'Báo cáo'!$Z:$Z,"&lt;="&amp;D$4)+SUMIFS('Báo cáo'!$P:$P,'Báo cáo'!$AD:$AD,$A35,'Báo cáo'!$Z:$Z,"&lt;="&amp;D$4)-SUMIFS('Báo cáo'!$Q:$Q,'Báo cáo'!$AD:$AD,$A35,'Báo cáo'!$AA:$AA,"&lt;="&amp;D$4)</f>
        <v>425000</v>
      </c>
      <c r="E35" s="298">
        <f>SUMIFS('Báo cáo'!$O:$O,'Báo cáo'!$AD:$AD,$A35,'Báo cáo'!$Z:$Z,"&lt;="&amp;E$4)+SUMIFS('Báo cáo'!$P:$P,'Báo cáo'!$AD:$AD,$A35,'Báo cáo'!$Z:$Z,"&lt;="&amp;E$4)-SUMIFS('Báo cáo'!$Q:$Q,'Báo cáo'!$AD:$AD,$A35,'Báo cáo'!$AA:$AA,"&lt;="&amp;E$4)</f>
        <v>479771</v>
      </c>
      <c r="F35" s="298">
        <f>SUMIFS('Báo cáo'!$O:$O,'Báo cáo'!$AD:$AD,$A35,'Báo cáo'!$Z:$Z,"&lt;="&amp;F$4)+SUMIFS('Báo cáo'!$P:$P,'Báo cáo'!$AD:$AD,$A35,'Báo cáo'!$Z:$Z,"&lt;="&amp;F$4)-SUMIFS('Báo cáo'!$Q:$Q,'Báo cáo'!$AD:$AD,$A35,'Báo cáo'!$AA:$AA,"&lt;="&amp;F$4)</f>
        <v>876298</v>
      </c>
      <c r="G35" s="298">
        <f>SUMIFS('Báo cáo'!$O:$O,'Báo cáo'!$AD:$AD,$A35,'Báo cáo'!$Z:$Z,"&lt;="&amp;G$4)+SUMIFS('Báo cáo'!$P:$P,'Báo cáo'!$AD:$AD,$A35,'Báo cáo'!$Z:$Z,"&lt;="&amp;G$4)-SUMIFS('Báo cáo'!$Q:$Q,'Báo cáo'!$AD:$AD,$A35,'Báo cáo'!$AA:$AA,"&lt;="&amp;G$4)</f>
        <v>1617515</v>
      </c>
      <c r="H35" s="298">
        <f>SUMIFS('Báo cáo'!$O:$O,'Báo cáo'!$AD:$AD,$A35,'Báo cáo'!$Z:$Z,"&lt;="&amp;H$4)+SUMIFS('Báo cáo'!$P:$P,'Báo cáo'!$AD:$AD,$A35,'Báo cáo'!$Z:$Z,"&lt;="&amp;H$4)-SUMIFS('Báo cáo'!$Q:$Q,'Báo cáo'!$AD:$AD,$A35,'Báo cáo'!$AA:$AA,"&lt;="&amp;H$4)</f>
        <v>988002</v>
      </c>
      <c r="I35" s="298">
        <f>SUMIFS('Báo cáo'!$O:$O,'Báo cáo'!$AD:$AD,$A35,'Báo cáo'!$Z:$Z,"&lt;="&amp;I$4)+SUMIFS('Báo cáo'!$P:$P,'Báo cáo'!$AD:$AD,$A35,'Báo cáo'!$Z:$Z,"&lt;="&amp;I$4)-SUMIFS('Báo cáo'!$Q:$Q,'Báo cáo'!$AD:$AD,$A35,'Báo cáo'!$AA:$AA,"&lt;="&amp;I$4)</f>
        <v>988002</v>
      </c>
      <c r="J35" s="298">
        <f>SUMIFS('Báo cáo'!$O:$O,'Báo cáo'!$AD:$AD,$A35,'Báo cáo'!$Z:$Z,"&lt;="&amp;J$4)+SUMIFS('Báo cáo'!$P:$P,'Báo cáo'!$AD:$AD,$A35,'Báo cáo'!$Z:$Z,"&lt;="&amp;J$4)-SUMIFS('Báo cáo'!$Q:$Q,'Báo cáo'!$AD:$AD,$A35,'Báo cáo'!$AA:$AA,"&lt;="&amp;J$4)</f>
        <v>988002</v>
      </c>
      <c r="K35" s="298">
        <f>SUMIFS('Báo cáo'!$O:$O,'Báo cáo'!$AD:$AD,$A35,'Báo cáo'!$Z:$Z,"&lt;="&amp;K$4)+SUMIFS('Báo cáo'!$P:$P,'Báo cáo'!$AD:$AD,$A35,'Báo cáo'!$Z:$Z,"&lt;="&amp;K$4)-SUMIFS('Báo cáo'!$Q:$Q,'Báo cáo'!$AD:$AD,$A35,'Báo cáo'!$AA:$AA,"&lt;="&amp;K$4)</f>
        <v>1506441</v>
      </c>
      <c r="L35" s="298">
        <f>SUMIFS('Báo cáo'!$O:$O,'Báo cáo'!$AD:$AD,$A35,'Báo cáo'!$Z:$Z,"&lt;="&amp;L$4)+SUMIFS('Báo cáo'!$P:$P,'Báo cáo'!$AD:$AD,$A35,'Báo cáo'!$Z:$Z,"&lt;="&amp;L$4)-SUMIFS('Báo cáo'!$Q:$Q,'Báo cáo'!$AD:$AD,$A35,'Báo cáo'!$AA:$AA,"&lt;="&amp;L$4)</f>
        <v>1506441</v>
      </c>
      <c r="M35" s="298">
        <f>SUMIFS('Báo cáo'!$O:$O,'Báo cáo'!$AD:$AD,$A35,'Báo cáo'!$Z:$Z,"&lt;="&amp;M$4)+SUMIFS('Báo cáo'!$P:$P,'Báo cáo'!$AD:$AD,$A35,'Báo cáo'!$Z:$Z,"&lt;="&amp;M$4)-SUMIFS('Báo cáo'!$Q:$Q,'Báo cáo'!$AD:$AD,$A35,'Báo cáo'!$AA:$AA,"&lt;="&amp;M$4)</f>
        <v>1176441</v>
      </c>
      <c r="N35" s="298">
        <f>SUMIFS('Báo cáo'!$O:$O,'Báo cáo'!$AD:$AD,$A35,'Báo cáo'!$Z:$Z,"&lt;="&amp;N$4)+SUMIFS('Báo cáo'!$P:$P,'Báo cáo'!$AD:$AD,$A35,'Báo cáo'!$Z:$Z,"&lt;="&amp;N$4)-SUMIFS('Báo cáo'!$Q:$Q,'Báo cáo'!$AD:$AD,$A35,'Báo cáo'!$AA:$AA,"&lt;="&amp;N$4)</f>
        <v>1176441</v>
      </c>
    </row>
    <row r="36" spans="1:14" x14ac:dyDescent="0.25">
      <c r="A36" s="23" t="s">
        <v>71</v>
      </c>
      <c r="B36" s="23" t="s">
        <v>10939</v>
      </c>
      <c r="C36" s="298">
        <f>SUMIFS('Báo cáo'!$O:$O,'Báo cáo'!$AD:$AD,$A36,'Báo cáo'!$Z:$Z,"&lt;="&amp;C$4)+SUMIFS('Báo cáo'!$P:$P,'Báo cáo'!$AD:$AD,$A36,'Báo cáo'!$Z:$Z,"&lt;="&amp;C$4)-SUMIFS('Báo cáo'!$Q:$Q,'Báo cáo'!$AD:$AD,$A36,'Báo cáo'!$AA:$AA,"&lt;="&amp;C$4)</f>
        <v>2278910</v>
      </c>
      <c r="D36" s="298">
        <f>SUMIFS('Báo cáo'!$O:$O,'Báo cáo'!$AD:$AD,$A36,'Báo cáo'!$Z:$Z,"&lt;="&amp;D$4)+SUMIFS('Báo cáo'!$P:$P,'Báo cáo'!$AD:$AD,$A36,'Báo cáo'!$Z:$Z,"&lt;="&amp;D$4)-SUMIFS('Báo cáo'!$Q:$Q,'Báo cáo'!$AD:$AD,$A36,'Báo cáo'!$AA:$AA,"&lt;="&amp;D$4)</f>
        <v>1</v>
      </c>
      <c r="E36" s="298">
        <f>SUMIFS('Báo cáo'!$O:$O,'Báo cáo'!$AD:$AD,$A36,'Báo cáo'!$Z:$Z,"&lt;="&amp;E$4)+SUMIFS('Báo cáo'!$P:$P,'Báo cáo'!$AD:$AD,$A36,'Báo cáo'!$Z:$Z,"&lt;="&amp;E$4)-SUMIFS('Báo cáo'!$Q:$Q,'Báo cáo'!$AD:$AD,$A36,'Báo cáo'!$AA:$AA,"&lt;="&amp;E$4)</f>
        <v>439456</v>
      </c>
      <c r="F36" s="298">
        <f>SUMIFS('Báo cáo'!$O:$O,'Báo cáo'!$AD:$AD,$A36,'Báo cáo'!$Z:$Z,"&lt;="&amp;F$4)+SUMIFS('Báo cáo'!$P:$P,'Báo cáo'!$AD:$AD,$A36,'Báo cáo'!$Z:$Z,"&lt;="&amp;F$4)-SUMIFS('Báo cáo'!$Q:$Q,'Báo cáo'!$AD:$AD,$A36,'Báo cáo'!$AA:$AA,"&lt;="&amp;F$4)</f>
        <v>741038</v>
      </c>
      <c r="G36" s="298">
        <f>SUMIFS('Báo cáo'!$O:$O,'Báo cáo'!$AD:$AD,$A36,'Báo cáo'!$Z:$Z,"&lt;="&amp;G$4)+SUMIFS('Báo cáo'!$P:$P,'Báo cáo'!$AD:$AD,$A36,'Báo cáo'!$Z:$Z,"&lt;="&amp;G$4)-SUMIFS('Báo cáo'!$Q:$Q,'Báo cáo'!$AD:$AD,$A36,'Báo cáo'!$AA:$AA,"&lt;="&amp;G$4)</f>
        <v>628741</v>
      </c>
      <c r="H36" s="298">
        <f>SUMIFS('Báo cáo'!$O:$O,'Báo cáo'!$AD:$AD,$A36,'Báo cáo'!$Z:$Z,"&lt;="&amp;H$4)+SUMIFS('Báo cáo'!$P:$P,'Báo cáo'!$AD:$AD,$A36,'Báo cáo'!$Z:$Z,"&lt;="&amp;H$4)-SUMIFS('Báo cáo'!$Q:$Q,'Báo cáo'!$AD:$AD,$A36,'Báo cáo'!$AA:$AA,"&lt;="&amp;H$4)</f>
        <v>628741</v>
      </c>
      <c r="I36" s="298">
        <f>SUMIFS('Báo cáo'!$O:$O,'Báo cáo'!$AD:$AD,$A36,'Báo cáo'!$Z:$Z,"&lt;="&amp;I$4)+SUMIFS('Báo cáo'!$P:$P,'Báo cáo'!$AD:$AD,$A36,'Báo cáo'!$Z:$Z,"&lt;="&amp;I$4)-SUMIFS('Báo cáo'!$Q:$Q,'Báo cáo'!$AD:$AD,$A36,'Báo cáo'!$AA:$AA,"&lt;="&amp;I$4)</f>
        <v>2337923</v>
      </c>
      <c r="J36" s="298">
        <f>SUMIFS('Báo cáo'!$O:$O,'Báo cáo'!$AD:$AD,$A36,'Báo cáo'!$Z:$Z,"&lt;="&amp;J$4)+SUMIFS('Báo cáo'!$P:$P,'Báo cáo'!$AD:$AD,$A36,'Báo cáo'!$Z:$Z,"&lt;="&amp;J$4)-SUMIFS('Báo cáo'!$Q:$Q,'Báo cáo'!$AD:$AD,$A36,'Báo cáo'!$AA:$AA,"&lt;="&amp;J$4)</f>
        <v>2337923</v>
      </c>
      <c r="K36" s="298">
        <f>SUMIFS('Báo cáo'!$O:$O,'Báo cáo'!$AD:$AD,$A36,'Báo cáo'!$Z:$Z,"&lt;="&amp;K$4)+SUMIFS('Báo cáo'!$P:$P,'Báo cáo'!$AD:$AD,$A36,'Báo cáo'!$Z:$Z,"&lt;="&amp;K$4)-SUMIFS('Báo cáo'!$Q:$Q,'Báo cáo'!$AD:$AD,$A36,'Báo cáo'!$AA:$AA,"&lt;="&amp;K$4)</f>
        <v>856632</v>
      </c>
      <c r="L36" s="298">
        <f>SUMIFS('Báo cáo'!$O:$O,'Báo cáo'!$AD:$AD,$A36,'Báo cáo'!$Z:$Z,"&lt;="&amp;L$4)+SUMIFS('Báo cáo'!$P:$P,'Báo cáo'!$AD:$AD,$A36,'Báo cáo'!$Z:$Z,"&lt;="&amp;L$4)-SUMIFS('Báo cáo'!$Q:$Q,'Báo cáo'!$AD:$AD,$A36,'Báo cáo'!$AA:$AA,"&lt;="&amp;L$4)</f>
        <v>1084522</v>
      </c>
      <c r="M36" s="298">
        <f>SUMIFS('Báo cáo'!$O:$O,'Báo cáo'!$AD:$AD,$A36,'Báo cáo'!$Z:$Z,"&lt;="&amp;M$4)+SUMIFS('Báo cáo'!$P:$P,'Báo cáo'!$AD:$AD,$A36,'Báo cáo'!$Z:$Z,"&lt;="&amp;M$4)-SUMIFS('Báo cáo'!$Q:$Q,'Báo cáo'!$AD:$AD,$A36,'Báo cáo'!$AA:$AA,"&lt;="&amp;M$4)</f>
        <v>1084522</v>
      </c>
      <c r="N36" s="298">
        <f>SUMIFS('Báo cáo'!$O:$O,'Báo cáo'!$AD:$AD,$A36,'Báo cáo'!$Z:$Z,"&lt;="&amp;N$4)+SUMIFS('Báo cáo'!$P:$P,'Báo cáo'!$AD:$AD,$A36,'Báo cáo'!$Z:$Z,"&lt;="&amp;N$4)-SUMIFS('Báo cáo'!$Q:$Q,'Báo cáo'!$AD:$AD,$A36,'Báo cáo'!$AA:$AA,"&lt;="&amp;N$4)</f>
        <v>1084522</v>
      </c>
    </row>
    <row r="37" spans="1:14" x14ac:dyDescent="0.25">
      <c r="A37" s="23" t="s">
        <v>56</v>
      </c>
      <c r="B37" s="23" t="s">
        <v>10943</v>
      </c>
      <c r="C37" s="298">
        <f>SUMIFS('Báo cáo'!$O:$O,'Báo cáo'!$AD:$AD,$A37,'Báo cáo'!$Z:$Z,"&lt;="&amp;C$4)+SUMIFS('Báo cáo'!$P:$P,'Báo cáo'!$AD:$AD,$A37,'Báo cáo'!$Z:$Z,"&lt;="&amp;C$4)-SUMIFS('Báo cáo'!$Q:$Q,'Báo cáo'!$AD:$AD,$A37,'Báo cáo'!$AA:$AA,"&lt;="&amp;C$4)</f>
        <v>687000</v>
      </c>
      <c r="D37" s="298">
        <f>SUMIFS('Báo cáo'!$O:$O,'Báo cáo'!$AD:$AD,$A37,'Báo cáo'!$Z:$Z,"&lt;="&amp;D$4)+SUMIFS('Báo cáo'!$P:$P,'Báo cáo'!$AD:$AD,$A37,'Báo cáo'!$Z:$Z,"&lt;="&amp;D$4)-SUMIFS('Báo cáo'!$Q:$Q,'Báo cáo'!$AD:$AD,$A37,'Báo cáo'!$AA:$AA,"&lt;="&amp;D$4)</f>
        <v>613747</v>
      </c>
      <c r="E37" s="298">
        <f>SUMIFS('Báo cáo'!$O:$O,'Báo cáo'!$AD:$AD,$A37,'Báo cáo'!$Z:$Z,"&lt;="&amp;E$4)+SUMIFS('Báo cáo'!$P:$P,'Báo cáo'!$AD:$AD,$A37,'Báo cáo'!$Z:$Z,"&lt;="&amp;E$4)-SUMIFS('Báo cáo'!$Q:$Q,'Báo cáo'!$AD:$AD,$A37,'Báo cáo'!$AA:$AA,"&lt;="&amp;E$4)</f>
        <v>1513735</v>
      </c>
      <c r="F37" s="298">
        <f>SUMIFS('Báo cáo'!$O:$O,'Báo cáo'!$AD:$AD,$A37,'Báo cáo'!$Z:$Z,"&lt;="&amp;F$4)+SUMIFS('Báo cáo'!$P:$P,'Báo cáo'!$AD:$AD,$A37,'Báo cáo'!$Z:$Z,"&lt;="&amp;F$4)-SUMIFS('Báo cáo'!$Q:$Q,'Báo cáo'!$AD:$AD,$A37,'Báo cáo'!$AA:$AA,"&lt;="&amp;F$4)</f>
        <v>1157079</v>
      </c>
      <c r="G37" s="298">
        <f>SUMIFS('Báo cáo'!$O:$O,'Báo cáo'!$AD:$AD,$A37,'Báo cáo'!$Z:$Z,"&lt;="&amp;G$4)+SUMIFS('Báo cáo'!$P:$P,'Báo cáo'!$AD:$AD,$A37,'Báo cáo'!$Z:$Z,"&lt;="&amp;G$4)-SUMIFS('Báo cáo'!$Q:$Q,'Báo cáo'!$AD:$AD,$A37,'Báo cáo'!$AA:$AA,"&lt;="&amp;G$4)</f>
        <v>1257978</v>
      </c>
      <c r="H37" s="298">
        <f>SUMIFS('Báo cáo'!$O:$O,'Báo cáo'!$AD:$AD,$A37,'Báo cáo'!$Z:$Z,"&lt;="&amp;H$4)+SUMIFS('Báo cáo'!$P:$P,'Báo cáo'!$AD:$AD,$A37,'Báo cáo'!$Z:$Z,"&lt;="&amp;H$4)-SUMIFS('Báo cáo'!$Q:$Q,'Báo cáo'!$AD:$AD,$A37,'Báo cáo'!$AA:$AA,"&lt;="&amp;H$4)</f>
        <v>1576709</v>
      </c>
      <c r="I37" s="298">
        <f>SUMIFS('Báo cáo'!$O:$O,'Báo cáo'!$AD:$AD,$A37,'Báo cáo'!$Z:$Z,"&lt;="&amp;I$4)+SUMIFS('Báo cáo'!$P:$P,'Báo cáo'!$AD:$AD,$A37,'Báo cáo'!$Z:$Z,"&lt;="&amp;I$4)-SUMIFS('Báo cáo'!$Q:$Q,'Báo cáo'!$AD:$AD,$A37,'Báo cáo'!$AA:$AA,"&lt;="&amp;I$4)</f>
        <v>1576709</v>
      </c>
      <c r="J37" s="298">
        <f>SUMIFS('Báo cáo'!$O:$O,'Báo cáo'!$AD:$AD,$A37,'Báo cáo'!$Z:$Z,"&lt;="&amp;J$4)+SUMIFS('Báo cáo'!$P:$P,'Báo cáo'!$AD:$AD,$A37,'Báo cáo'!$Z:$Z,"&lt;="&amp;J$4)-SUMIFS('Báo cáo'!$Q:$Q,'Báo cáo'!$AD:$AD,$A37,'Báo cáo'!$AA:$AA,"&lt;="&amp;J$4)</f>
        <v>1576709</v>
      </c>
      <c r="K37" s="298">
        <f>SUMIFS('Báo cáo'!$O:$O,'Báo cáo'!$AD:$AD,$A37,'Báo cáo'!$Z:$Z,"&lt;="&amp;K$4)+SUMIFS('Báo cáo'!$P:$P,'Báo cáo'!$AD:$AD,$A37,'Báo cáo'!$Z:$Z,"&lt;="&amp;K$4)-SUMIFS('Báo cáo'!$Q:$Q,'Báo cáo'!$AD:$AD,$A37,'Báo cáo'!$AA:$AA,"&lt;="&amp;K$4)</f>
        <v>1766913</v>
      </c>
      <c r="L37" s="298">
        <f>SUMIFS('Báo cáo'!$O:$O,'Báo cáo'!$AD:$AD,$A37,'Báo cáo'!$Z:$Z,"&lt;="&amp;L$4)+SUMIFS('Báo cáo'!$P:$P,'Báo cáo'!$AD:$AD,$A37,'Báo cáo'!$Z:$Z,"&lt;="&amp;L$4)-SUMIFS('Báo cáo'!$Q:$Q,'Báo cáo'!$AD:$AD,$A37,'Báo cáo'!$AA:$AA,"&lt;="&amp;L$4)</f>
        <v>793296</v>
      </c>
      <c r="M37" s="298">
        <f>SUMIFS('Báo cáo'!$O:$O,'Báo cáo'!$AD:$AD,$A37,'Báo cáo'!$Z:$Z,"&lt;="&amp;M$4)+SUMIFS('Báo cáo'!$P:$P,'Báo cáo'!$AD:$AD,$A37,'Báo cáo'!$Z:$Z,"&lt;="&amp;M$4)-SUMIFS('Báo cáo'!$Q:$Q,'Báo cáo'!$AD:$AD,$A37,'Báo cáo'!$AA:$AA,"&lt;="&amp;M$4)</f>
        <v>793296</v>
      </c>
      <c r="N37" s="298">
        <f>SUMIFS('Báo cáo'!$O:$O,'Báo cáo'!$AD:$AD,$A37,'Báo cáo'!$Z:$Z,"&lt;="&amp;N$4)+SUMIFS('Báo cáo'!$P:$P,'Báo cáo'!$AD:$AD,$A37,'Báo cáo'!$Z:$Z,"&lt;="&amp;N$4)-SUMIFS('Báo cáo'!$Q:$Q,'Báo cáo'!$AD:$AD,$A37,'Báo cáo'!$AA:$AA,"&lt;="&amp;N$4)</f>
        <v>793296</v>
      </c>
    </row>
    <row r="38" spans="1:14" x14ac:dyDescent="0.25">
      <c r="A38" s="23" t="s">
        <v>90</v>
      </c>
      <c r="B38" s="23" t="s">
        <v>10956</v>
      </c>
      <c r="C38" s="298">
        <f>SUMIFS('Báo cáo'!$O:$O,'Báo cáo'!$AD:$AD,$A38,'Báo cáo'!$Z:$Z,"&lt;="&amp;C$4)+SUMIFS('Báo cáo'!$P:$P,'Báo cáo'!$AD:$AD,$A38,'Báo cáo'!$Z:$Z,"&lt;="&amp;C$4)-SUMIFS('Báo cáo'!$Q:$Q,'Báo cáo'!$AD:$AD,$A38,'Báo cáo'!$AA:$AA,"&lt;="&amp;C$4)</f>
        <v>4267042.92</v>
      </c>
      <c r="D38" s="298">
        <f>SUMIFS('Báo cáo'!$O:$O,'Báo cáo'!$AD:$AD,$A38,'Báo cáo'!$Z:$Z,"&lt;="&amp;D$4)+SUMIFS('Báo cáo'!$P:$P,'Báo cáo'!$AD:$AD,$A38,'Báo cáo'!$Z:$Z,"&lt;="&amp;D$4)-SUMIFS('Báo cáo'!$Q:$Q,'Báo cáo'!$AD:$AD,$A38,'Báo cáo'!$AA:$AA,"&lt;="&amp;D$4)</f>
        <v>5292552.92</v>
      </c>
      <c r="E38" s="298">
        <f>SUMIFS('Báo cáo'!$O:$O,'Báo cáo'!$AD:$AD,$A38,'Báo cáo'!$Z:$Z,"&lt;="&amp;E$4)+SUMIFS('Báo cáo'!$P:$P,'Báo cáo'!$AD:$AD,$A38,'Báo cáo'!$Z:$Z,"&lt;="&amp;E$4)-SUMIFS('Báo cáo'!$Q:$Q,'Báo cáo'!$AD:$AD,$A38,'Báo cáo'!$AA:$AA,"&lt;="&amp;E$4)</f>
        <v>490060.91999999993</v>
      </c>
      <c r="F38" s="298">
        <f>SUMIFS('Báo cáo'!$O:$O,'Báo cáo'!$AD:$AD,$A38,'Báo cáo'!$Z:$Z,"&lt;="&amp;F$4)+SUMIFS('Báo cáo'!$P:$P,'Báo cáo'!$AD:$AD,$A38,'Báo cáo'!$Z:$Z,"&lt;="&amp;F$4)-SUMIFS('Báo cáo'!$Q:$Q,'Báo cáo'!$AD:$AD,$A38,'Báo cáo'!$AA:$AA,"&lt;="&amp;F$4)</f>
        <v>679189.91999999993</v>
      </c>
      <c r="G38" s="298">
        <f>SUMIFS('Báo cáo'!$O:$O,'Báo cáo'!$AD:$AD,$A38,'Báo cáo'!$Z:$Z,"&lt;="&amp;G$4)+SUMIFS('Báo cáo'!$P:$P,'Báo cáo'!$AD:$AD,$A38,'Báo cáo'!$Z:$Z,"&lt;="&amp;G$4)-SUMIFS('Báo cáo'!$Q:$Q,'Báo cáo'!$AD:$AD,$A38,'Báo cáo'!$AA:$AA,"&lt;="&amp;G$4)</f>
        <v>679189.91999999993</v>
      </c>
      <c r="H38" s="298">
        <f>SUMIFS('Báo cáo'!$O:$O,'Báo cáo'!$AD:$AD,$A38,'Báo cáo'!$Z:$Z,"&lt;="&amp;H$4)+SUMIFS('Báo cáo'!$P:$P,'Báo cáo'!$AD:$AD,$A38,'Báo cáo'!$Z:$Z,"&lt;="&amp;H$4)-SUMIFS('Báo cáo'!$Q:$Q,'Báo cáo'!$AD:$AD,$A38,'Báo cáo'!$AA:$AA,"&lt;="&amp;H$4)</f>
        <v>680046.91999999993</v>
      </c>
      <c r="I38" s="298">
        <f>SUMIFS('Báo cáo'!$O:$O,'Báo cáo'!$AD:$AD,$A38,'Báo cáo'!$Z:$Z,"&lt;="&amp;I$4)+SUMIFS('Báo cáo'!$P:$P,'Báo cáo'!$AD:$AD,$A38,'Báo cáo'!$Z:$Z,"&lt;="&amp;I$4)-SUMIFS('Báo cáo'!$Q:$Q,'Báo cáo'!$AD:$AD,$A38,'Báo cáo'!$AA:$AA,"&lt;="&amp;I$4)</f>
        <v>909284.91999999993</v>
      </c>
      <c r="J38" s="298">
        <f>SUMIFS('Báo cáo'!$O:$O,'Báo cáo'!$AD:$AD,$A38,'Báo cáo'!$Z:$Z,"&lt;="&amp;J$4)+SUMIFS('Báo cáo'!$P:$P,'Báo cáo'!$AD:$AD,$A38,'Báo cáo'!$Z:$Z,"&lt;="&amp;J$4)-SUMIFS('Báo cáo'!$Q:$Q,'Báo cáo'!$AD:$AD,$A38,'Báo cáo'!$AA:$AA,"&lt;="&amp;J$4)</f>
        <v>1220311.92</v>
      </c>
      <c r="K38" s="298">
        <f>SUMIFS('Báo cáo'!$O:$O,'Báo cáo'!$AD:$AD,$A38,'Báo cáo'!$Z:$Z,"&lt;="&amp;K$4)+SUMIFS('Báo cáo'!$P:$P,'Báo cáo'!$AD:$AD,$A38,'Báo cáo'!$Z:$Z,"&lt;="&amp;K$4)-SUMIFS('Báo cáo'!$Q:$Q,'Báo cáo'!$AD:$AD,$A38,'Báo cáo'!$AA:$AA,"&lt;="&amp;K$4)</f>
        <v>2246330.92</v>
      </c>
      <c r="L38" s="298">
        <f>SUMIFS('Báo cáo'!$O:$O,'Báo cáo'!$AD:$AD,$A38,'Báo cáo'!$Z:$Z,"&lt;="&amp;L$4)+SUMIFS('Báo cáo'!$P:$P,'Báo cáo'!$AD:$AD,$A38,'Báo cáo'!$Z:$Z,"&lt;="&amp;L$4)-SUMIFS('Báo cáo'!$Q:$Q,'Báo cáo'!$AD:$AD,$A38,'Báo cáo'!$AA:$AA,"&lt;="&amp;L$4)</f>
        <v>1334766.9200000018</v>
      </c>
      <c r="M38" s="298">
        <f>SUMIFS('Báo cáo'!$O:$O,'Báo cáo'!$AD:$AD,$A38,'Báo cáo'!$Z:$Z,"&lt;="&amp;M$4)+SUMIFS('Báo cáo'!$P:$P,'Báo cáo'!$AD:$AD,$A38,'Báo cáo'!$Z:$Z,"&lt;="&amp;M$4)-SUMIFS('Báo cáo'!$Q:$Q,'Báo cáo'!$AD:$AD,$A38,'Báo cáo'!$AA:$AA,"&lt;="&amp;M$4)</f>
        <v>1334766.9200000018</v>
      </c>
      <c r="N38" s="298">
        <f>SUMIFS('Báo cáo'!$O:$O,'Báo cáo'!$AD:$AD,$A38,'Báo cáo'!$Z:$Z,"&lt;="&amp;N$4)+SUMIFS('Báo cáo'!$P:$P,'Báo cáo'!$AD:$AD,$A38,'Báo cáo'!$Z:$Z,"&lt;="&amp;N$4)-SUMIFS('Báo cáo'!$Q:$Q,'Báo cáo'!$AD:$AD,$A38,'Báo cáo'!$AA:$AA,"&lt;="&amp;N$4)</f>
        <v>1334766.9200000018</v>
      </c>
    </row>
    <row r="39" spans="1:14" x14ac:dyDescent="0.25">
      <c r="A39" s="23" t="s">
        <v>57</v>
      </c>
      <c r="B39" s="23" t="s">
        <v>10973</v>
      </c>
      <c r="C39" s="298">
        <f>SUMIFS('Báo cáo'!$O:$O,'Báo cáo'!$AD:$AD,$A39,'Báo cáo'!$Z:$Z,"&lt;="&amp;C$4)+SUMIFS('Báo cáo'!$P:$P,'Báo cáo'!$AD:$AD,$A39,'Báo cáo'!$Z:$Z,"&lt;="&amp;C$4)-SUMIFS('Báo cáo'!$Q:$Q,'Báo cáo'!$AD:$AD,$A39,'Báo cáo'!$AA:$AA,"&lt;="&amp;C$4)</f>
        <v>0</v>
      </c>
      <c r="D39" s="298">
        <f>SUMIFS('Báo cáo'!$O:$O,'Báo cáo'!$AD:$AD,$A39,'Báo cáo'!$Z:$Z,"&lt;="&amp;D$4)+SUMIFS('Báo cáo'!$P:$P,'Báo cáo'!$AD:$AD,$A39,'Báo cáo'!$Z:$Z,"&lt;="&amp;D$4)-SUMIFS('Báo cáo'!$Q:$Q,'Báo cáo'!$AD:$AD,$A39,'Báo cáo'!$AA:$AA,"&lt;="&amp;D$4)</f>
        <v>5181097</v>
      </c>
      <c r="E39" s="298">
        <f>SUMIFS('Báo cáo'!$O:$O,'Báo cáo'!$AD:$AD,$A39,'Báo cáo'!$Z:$Z,"&lt;="&amp;E$4)+SUMIFS('Báo cáo'!$P:$P,'Báo cáo'!$AD:$AD,$A39,'Báo cáo'!$Z:$Z,"&lt;="&amp;E$4)-SUMIFS('Báo cáo'!$Q:$Q,'Báo cáo'!$AD:$AD,$A39,'Báo cáo'!$AA:$AA,"&lt;="&amp;E$4)</f>
        <v>1714097</v>
      </c>
      <c r="F39" s="298">
        <f>SUMIFS('Báo cáo'!$O:$O,'Báo cáo'!$AD:$AD,$A39,'Báo cáo'!$Z:$Z,"&lt;="&amp;F$4)+SUMIFS('Báo cáo'!$P:$P,'Báo cáo'!$AD:$AD,$A39,'Báo cáo'!$Z:$Z,"&lt;="&amp;F$4)-SUMIFS('Báo cáo'!$Q:$Q,'Báo cáo'!$AD:$AD,$A39,'Báo cáo'!$AA:$AA,"&lt;="&amp;F$4)</f>
        <v>1872179</v>
      </c>
      <c r="G39" s="298">
        <f>SUMIFS('Báo cáo'!$O:$O,'Báo cáo'!$AD:$AD,$A39,'Báo cáo'!$Z:$Z,"&lt;="&amp;G$4)+SUMIFS('Báo cáo'!$P:$P,'Báo cáo'!$AD:$AD,$A39,'Báo cáo'!$Z:$Z,"&lt;="&amp;G$4)-SUMIFS('Báo cáo'!$Q:$Q,'Báo cáo'!$AD:$AD,$A39,'Báo cáo'!$AA:$AA,"&lt;="&amp;G$4)</f>
        <v>397097</v>
      </c>
      <c r="H39" s="298">
        <f>SUMIFS('Báo cáo'!$O:$O,'Báo cáo'!$AD:$AD,$A39,'Báo cáo'!$Z:$Z,"&lt;="&amp;H$4)+SUMIFS('Báo cáo'!$P:$P,'Báo cáo'!$AD:$AD,$A39,'Báo cáo'!$Z:$Z,"&lt;="&amp;H$4)-SUMIFS('Báo cáo'!$Q:$Q,'Báo cáo'!$AD:$AD,$A39,'Báo cáo'!$AA:$AA,"&lt;="&amp;H$4)</f>
        <v>397097</v>
      </c>
      <c r="I39" s="298">
        <f>SUMIFS('Báo cáo'!$O:$O,'Báo cáo'!$AD:$AD,$A39,'Báo cáo'!$Z:$Z,"&lt;="&amp;I$4)+SUMIFS('Báo cáo'!$P:$P,'Báo cáo'!$AD:$AD,$A39,'Báo cáo'!$Z:$Z,"&lt;="&amp;I$4)-SUMIFS('Báo cáo'!$Q:$Q,'Báo cáo'!$AD:$AD,$A39,'Báo cáo'!$AA:$AA,"&lt;="&amp;I$4)</f>
        <v>397097</v>
      </c>
      <c r="J39" s="298">
        <f>SUMIFS('Báo cáo'!$O:$O,'Báo cáo'!$AD:$AD,$A39,'Báo cáo'!$Z:$Z,"&lt;="&amp;J$4)+SUMIFS('Báo cáo'!$P:$P,'Báo cáo'!$AD:$AD,$A39,'Báo cáo'!$Z:$Z,"&lt;="&amp;J$4)-SUMIFS('Báo cáo'!$Q:$Q,'Báo cáo'!$AD:$AD,$A39,'Báo cáo'!$AA:$AA,"&lt;="&amp;J$4)</f>
        <v>397097</v>
      </c>
      <c r="K39" s="298">
        <f>SUMIFS('Báo cáo'!$O:$O,'Báo cáo'!$AD:$AD,$A39,'Báo cáo'!$Z:$Z,"&lt;="&amp;K$4)+SUMIFS('Báo cáo'!$P:$P,'Báo cáo'!$AD:$AD,$A39,'Báo cáo'!$Z:$Z,"&lt;="&amp;K$4)-SUMIFS('Báo cáo'!$Q:$Q,'Báo cáo'!$AD:$AD,$A39,'Báo cáo'!$AA:$AA,"&lt;="&amp;K$4)</f>
        <v>397097</v>
      </c>
      <c r="L39" s="298">
        <f>SUMIFS('Báo cáo'!$O:$O,'Báo cáo'!$AD:$AD,$A39,'Báo cáo'!$Z:$Z,"&lt;="&amp;L$4)+SUMIFS('Báo cáo'!$P:$P,'Báo cáo'!$AD:$AD,$A39,'Báo cáo'!$Z:$Z,"&lt;="&amp;L$4)-SUMIFS('Báo cáo'!$Q:$Q,'Báo cáo'!$AD:$AD,$A39,'Báo cáo'!$AA:$AA,"&lt;="&amp;L$4)</f>
        <v>397097</v>
      </c>
      <c r="M39" s="298">
        <f>SUMIFS('Báo cáo'!$O:$O,'Báo cáo'!$AD:$AD,$A39,'Báo cáo'!$Z:$Z,"&lt;="&amp;M$4)+SUMIFS('Báo cáo'!$P:$P,'Báo cáo'!$AD:$AD,$A39,'Báo cáo'!$Z:$Z,"&lt;="&amp;M$4)-SUMIFS('Báo cáo'!$Q:$Q,'Báo cáo'!$AD:$AD,$A39,'Báo cáo'!$AA:$AA,"&lt;="&amp;M$4)</f>
        <v>397097</v>
      </c>
      <c r="N39" s="298">
        <f>SUMIFS('Báo cáo'!$O:$O,'Báo cáo'!$AD:$AD,$A39,'Báo cáo'!$Z:$Z,"&lt;="&amp;N$4)+SUMIFS('Báo cáo'!$P:$P,'Báo cáo'!$AD:$AD,$A39,'Báo cáo'!$Z:$Z,"&lt;="&amp;N$4)-SUMIFS('Báo cáo'!$Q:$Q,'Báo cáo'!$AD:$AD,$A39,'Báo cáo'!$AA:$AA,"&lt;="&amp;N$4)</f>
        <v>397097</v>
      </c>
    </row>
    <row r="40" spans="1:14" x14ac:dyDescent="0.25">
      <c r="A40" s="23" t="s">
        <v>79</v>
      </c>
      <c r="B40" s="23" t="s">
        <v>10981</v>
      </c>
      <c r="C40" s="298">
        <f>SUMIFS('Báo cáo'!$O:$O,'Báo cáo'!$AD:$AD,$A40,'Báo cáo'!$Z:$Z,"&lt;="&amp;C$4)+SUMIFS('Báo cáo'!$P:$P,'Báo cáo'!$AD:$AD,$A40,'Báo cáo'!$Z:$Z,"&lt;="&amp;C$4)-SUMIFS('Báo cáo'!$Q:$Q,'Báo cáo'!$AD:$AD,$A40,'Báo cáo'!$AA:$AA,"&lt;="&amp;C$4)</f>
        <v>0</v>
      </c>
      <c r="D40" s="298">
        <f>SUMIFS('Báo cáo'!$O:$O,'Báo cáo'!$AD:$AD,$A40,'Báo cáo'!$Z:$Z,"&lt;="&amp;D$4)+SUMIFS('Báo cáo'!$P:$P,'Báo cáo'!$AD:$AD,$A40,'Báo cáo'!$Z:$Z,"&lt;="&amp;D$4)-SUMIFS('Báo cáo'!$Q:$Q,'Báo cáo'!$AD:$AD,$A40,'Báo cáo'!$AA:$AA,"&lt;="&amp;D$4)</f>
        <v>3033153</v>
      </c>
      <c r="E40" s="298">
        <f>SUMIFS('Báo cáo'!$O:$O,'Báo cáo'!$AD:$AD,$A40,'Báo cáo'!$Z:$Z,"&lt;="&amp;E$4)+SUMIFS('Báo cáo'!$P:$P,'Báo cáo'!$AD:$AD,$A40,'Báo cáo'!$Z:$Z,"&lt;="&amp;E$4)-SUMIFS('Báo cáo'!$Q:$Q,'Báo cáo'!$AD:$AD,$A40,'Báo cáo'!$AA:$AA,"&lt;="&amp;E$4)</f>
        <v>1476998</v>
      </c>
      <c r="F40" s="298">
        <f>SUMIFS('Báo cáo'!$O:$O,'Báo cáo'!$AD:$AD,$A40,'Báo cáo'!$Z:$Z,"&lt;="&amp;F$4)+SUMIFS('Báo cáo'!$P:$P,'Báo cáo'!$AD:$AD,$A40,'Báo cáo'!$Z:$Z,"&lt;="&amp;F$4)-SUMIFS('Báo cáo'!$Q:$Q,'Báo cáo'!$AD:$AD,$A40,'Báo cáo'!$AA:$AA,"&lt;="&amp;F$4)</f>
        <v>907405</v>
      </c>
      <c r="G40" s="298">
        <f>SUMIFS('Báo cáo'!$O:$O,'Báo cáo'!$AD:$AD,$A40,'Báo cáo'!$Z:$Z,"&lt;="&amp;G$4)+SUMIFS('Báo cáo'!$P:$P,'Báo cáo'!$AD:$AD,$A40,'Báo cáo'!$Z:$Z,"&lt;="&amp;G$4)-SUMIFS('Báo cáo'!$Q:$Q,'Báo cáo'!$AD:$AD,$A40,'Báo cáo'!$AA:$AA,"&lt;="&amp;G$4)</f>
        <v>907405</v>
      </c>
      <c r="H40" s="298">
        <f>SUMIFS('Báo cáo'!$O:$O,'Báo cáo'!$AD:$AD,$A40,'Báo cáo'!$Z:$Z,"&lt;="&amp;H$4)+SUMIFS('Báo cáo'!$P:$P,'Báo cáo'!$AD:$AD,$A40,'Báo cáo'!$Z:$Z,"&lt;="&amp;H$4)-SUMIFS('Báo cáo'!$Q:$Q,'Báo cáo'!$AD:$AD,$A40,'Báo cáo'!$AA:$AA,"&lt;="&amp;H$4)</f>
        <v>1958272</v>
      </c>
      <c r="I40" s="298">
        <f>SUMIFS('Báo cáo'!$O:$O,'Báo cáo'!$AD:$AD,$A40,'Báo cáo'!$Z:$Z,"&lt;="&amp;I$4)+SUMIFS('Báo cáo'!$P:$P,'Báo cáo'!$AD:$AD,$A40,'Báo cáo'!$Z:$Z,"&lt;="&amp;I$4)-SUMIFS('Báo cáo'!$Q:$Q,'Báo cáo'!$AD:$AD,$A40,'Báo cáo'!$AA:$AA,"&lt;="&amp;I$4)</f>
        <v>2064150</v>
      </c>
      <c r="J40" s="298">
        <f>SUMIFS('Báo cáo'!$O:$O,'Báo cáo'!$AD:$AD,$A40,'Báo cáo'!$Z:$Z,"&lt;="&amp;J$4)+SUMIFS('Báo cáo'!$P:$P,'Báo cáo'!$AD:$AD,$A40,'Báo cáo'!$Z:$Z,"&lt;="&amp;J$4)-SUMIFS('Báo cáo'!$Q:$Q,'Báo cáo'!$AD:$AD,$A40,'Báo cáo'!$AA:$AA,"&lt;="&amp;J$4)</f>
        <v>1518989</v>
      </c>
      <c r="K40" s="298">
        <f>SUMIFS('Báo cáo'!$O:$O,'Báo cáo'!$AD:$AD,$A40,'Báo cáo'!$Z:$Z,"&lt;="&amp;K$4)+SUMIFS('Báo cáo'!$P:$P,'Báo cáo'!$AD:$AD,$A40,'Báo cáo'!$Z:$Z,"&lt;="&amp;K$4)-SUMIFS('Báo cáo'!$Q:$Q,'Báo cáo'!$AD:$AD,$A40,'Báo cáo'!$AA:$AA,"&lt;="&amp;K$4)</f>
        <v>1518989</v>
      </c>
      <c r="L40" s="298">
        <f>SUMIFS('Báo cáo'!$O:$O,'Báo cáo'!$AD:$AD,$A40,'Báo cáo'!$Z:$Z,"&lt;="&amp;L$4)+SUMIFS('Báo cáo'!$P:$P,'Báo cáo'!$AD:$AD,$A40,'Báo cáo'!$Z:$Z,"&lt;="&amp;L$4)-SUMIFS('Báo cáo'!$Q:$Q,'Báo cáo'!$AD:$AD,$A40,'Báo cáo'!$AA:$AA,"&lt;="&amp;L$4)</f>
        <v>784060</v>
      </c>
      <c r="M40" s="298">
        <f>SUMIFS('Báo cáo'!$O:$O,'Báo cáo'!$AD:$AD,$A40,'Báo cáo'!$Z:$Z,"&lt;="&amp;M$4)+SUMIFS('Báo cáo'!$P:$P,'Báo cáo'!$AD:$AD,$A40,'Báo cáo'!$Z:$Z,"&lt;="&amp;M$4)-SUMIFS('Báo cáo'!$Q:$Q,'Báo cáo'!$AD:$AD,$A40,'Báo cáo'!$AA:$AA,"&lt;="&amp;M$4)</f>
        <v>784060</v>
      </c>
      <c r="N40" s="298">
        <f>SUMIFS('Báo cáo'!$O:$O,'Báo cáo'!$AD:$AD,$A40,'Báo cáo'!$Z:$Z,"&lt;="&amp;N$4)+SUMIFS('Báo cáo'!$P:$P,'Báo cáo'!$AD:$AD,$A40,'Báo cáo'!$Z:$Z,"&lt;="&amp;N$4)-SUMIFS('Báo cáo'!$Q:$Q,'Báo cáo'!$AD:$AD,$A40,'Báo cáo'!$AA:$AA,"&lt;="&amp;N$4)</f>
        <v>784060</v>
      </c>
    </row>
    <row r="41" spans="1:14" x14ac:dyDescent="0.25">
      <c r="A41" s="23" t="s">
        <v>175</v>
      </c>
      <c r="B41" s="23" t="s">
        <v>4522</v>
      </c>
      <c r="C41" s="298">
        <f>SUMIFS('Báo cáo'!$O:$O,'Báo cáo'!$AD:$AD,$A41,'Báo cáo'!$Z:$Z,"&lt;="&amp;C$4)+SUMIFS('Báo cáo'!$P:$P,'Báo cáo'!$AD:$AD,$A41,'Báo cáo'!$Z:$Z,"&lt;="&amp;C$4)-SUMIFS('Báo cáo'!$Q:$Q,'Báo cáo'!$AD:$AD,$A41,'Báo cáo'!$AA:$AA,"&lt;="&amp;C$4)</f>
        <v>932013</v>
      </c>
      <c r="D41" s="298">
        <f>SUMIFS('Báo cáo'!$O:$O,'Báo cáo'!$AD:$AD,$A41,'Báo cáo'!$Z:$Z,"&lt;="&amp;D$4)+SUMIFS('Báo cáo'!$P:$P,'Báo cáo'!$AD:$AD,$A41,'Báo cáo'!$Z:$Z,"&lt;="&amp;D$4)-SUMIFS('Báo cáo'!$Q:$Q,'Báo cáo'!$AD:$AD,$A41,'Báo cáo'!$AA:$AA,"&lt;="&amp;D$4)</f>
        <v>932013</v>
      </c>
      <c r="E41" s="298">
        <f>SUMIFS('Báo cáo'!$O:$O,'Báo cáo'!$AD:$AD,$A41,'Báo cáo'!$Z:$Z,"&lt;="&amp;E$4)+SUMIFS('Báo cáo'!$P:$P,'Báo cáo'!$AD:$AD,$A41,'Báo cáo'!$Z:$Z,"&lt;="&amp;E$4)-SUMIFS('Báo cáo'!$Q:$Q,'Báo cáo'!$AD:$AD,$A41,'Báo cáo'!$AA:$AA,"&lt;="&amp;E$4)</f>
        <v>1981802</v>
      </c>
      <c r="F41" s="298">
        <f>SUMIFS('Báo cáo'!$O:$O,'Báo cáo'!$AD:$AD,$A41,'Báo cáo'!$Z:$Z,"&lt;="&amp;F$4)+SUMIFS('Báo cáo'!$P:$P,'Báo cáo'!$AD:$AD,$A41,'Báo cáo'!$Z:$Z,"&lt;="&amp;F$4)-SUMIFS('Báo cáo'!$Q:$Q,'Báo cáo'!$AD:$AD,$A41,'Báo cáo'!$AA:$AA,"&lt;="&amp;F$4)</f>
        <v>572430</v>
      </c>
      <c r="G41" s="298">
        <f>SUMIFS('Báo cáo'!$O:$O,'Báo cáo'!$AD:$AD,$A41,'Báo cáo'!$Z:$Z,"&lt;="&amp;G$4)+SUMIFS('Báo cáo'!$P:$P,'Báo cáo'!$AD:$AD,$A41,'Báo cáo'!$Z:$Z,"&lt;="&amp;G$4)-SUMIFS('Báo cáo'!$Q:$Q,'Báo cáo'!$AD:$AD,$A41,'Báo cáo'!$AA:$AA,"&lt;="&amp;G$4)</f>
        <v>-580987</v>
      </c>
      <c r="H41" s="298">
        <f>SUMIFS('Báo cáo'!$O:$O,'Báo cáo'!$AD:$AD,$A41,'Báo cáo'!$Z:$Z,"&lt;="&amp;H$4)+SUMIFS('Báo cáo'!$P:$P,'Báo cáo'!$AD:$AD,$A41,'Báo cáo'!$Z:$Z,"&lt;="&amp;H$4)-SUMIFS('Báo cáo'!$Q:$Q,'Báo cáo'!$AD:$AD,$A41,'Báo cáo'!$AA:$AA,"&lt;="&amp;H$4)</f>
        <v>1163255</v>
      </c>
      <c r="I41" s="298">
        <f>SUMIFS('Báo cáo'!$O:$O,'Báo cáo'!$AD:$AD,$A41,'Báo cáo'!$Z:$Z,"&lt;="&amp;I$4)+SUMIFS('Báo cáo'!$P:$P,'Báo cáo'!$AD:$AD,$A41,'Báo cáo'!$Z:$Z,"&lt;="&amp;I$4)-SUMIFS('Báo cáo'!$Q:$Q,'Báo cáo'!$AD:$AD,$A41,'Báo cáo'!$AA:$AA,"&lt;="&amp;I$4)</f>
        <v>2320799</v>
      </c>
      <c r="J41" s="298">
        <f>SUMIFS('Báo cáo'!$O:$O,'Báo cáo'!$AD:$AD,$A41,'Báo cáo'!$Z:$Z,"&lt;="&amp;J$4)+SUMIFS('Báo cáo'!$P:$P,'Báo cáo'!$AD:$AD,$A41,'Báo cáo'!$Z:$Z,"&lt;="&amp;J$4)-SUMIFS('Báo cáo'!$Q:$Q,'Báo cáo'!$AD:$AD,$A41,'Báo cáo'!$AA:$AA,"&lt;="&amp;J$4)</f>
        <v>151799</v>
      </c>
      <c r="K41" s="298">
        <f>SUMIFS('Báo cáo'!$O:$O,'Báo cáo'!$AD:$AD,$A41,'Báo cáo'!$Z:$Z,"&lt;="&amp;K$4)+SUMIFS('Báo cáo'!$P:$P,'Báo cáo'!$AD:$AD,$A41,'Báo cáo'!$Z:$Z,"&lt;="&amp;K$4)-SUMIFS('Báo cáo'!$Q:$Q,'Báo cáo'!$AD:$AD,$A41,'Báo cáo'!$AA:$AA,"&lt;="&amp;K$4)</f>
        <v>1594074</v>
      </c>
      <c r="L41" s="298">
        <f>SUMIFS('Báo cáo'!$O:$O,'Báo cáo'!$AD:$AD,$A41,'Báo cáo'!$Z:$Z,"&lt;="&amp;L$4)+SUMIFS('Báo cáo'!$P:$P,'Báo cáo'!$AD:$AD,$A41,'Báo cáo'!$Z:$Z,"&lt;="&amp;L$4)-SUMIFS('Báo cáo'!$Q:$Q,'Báo cáo'!$AD:$AD,$A41,'Báo cáo'!$AA:$AA,"&lt;="&amp;L$4)</f>
        <v>371102</v>
      </c>
      <c r="M41" s="298">
        <f>SUMIFS('Báo cáo'!$O:$O,'Báo cáo'!$AD:$AD,$A41,'Báo cáo'!$Z:$Z,"&lt;="&amp;M$4)+SUMIFS('Báo cáo'!$P:$P,'Báo cáo'!$AD:$AD,$A41,'Báo cáo'!$Z:$Z,"&lt;="&amp;M$4)-SUMIFS('Báo cáo'!$Q:$Q,'Báo cáo'!$AD:$AD,$A41,'Báo cáo'!$AA:$AA,"&lt;="&amp;M$4)</f>
        <v>371102</v>
      </c>
      <c r="N41" s="298">
        <f>SUMIFS('Báo cáo'!$O:$O,'Báo cáo'!$AD:$AD,$A41,'Báo cáo'!$Z:$Z,"&lt;="&amp;N$4)+SUMIFS('Báo cáo'!$P:$P,'Báo cáo'!$AD:$AD,$A41,'Báo cáo'!$Z:$Z,"&lt;="&amp;N$4)-SUMIFS('Báo cáo'!$Q:$Q,'Báo cáo'!$AD:$AD,$A41,'Báo cáo'!$AA:$AA,"&lt;="&amp;N$4)</f>
        <v>371102</v>
      </c>
    </row>
    <row r="42" spans="1:14" x14ac:dyDescent="0.25">
      <c r="A42" s="23" t="s">
        <v>66</v>
      </c>
      <c r="B42" s="23" t="s">
        <v>652</v>
      </c>
      <c r="C42" s="298">
        <f>SUMIFS('Báo cáo'!$O:$O,'Báo cáo'!$AD:$AD,$A42,'Báo cáo'!$Z:$Z,"&lt;="&amp;C$4)+SUMIFS('Báo cáo'!$P:$P,'Báo cáo'!$AD:$AD,$A42,'Báo cáo'!$Z:$Z,"&lt;="&amp;C$4)-SUMIFS('Báo cáo'!$Q:$Q,'Báo cáo'!$AD:$AD,$A42,'Báo cáo'!$AA:$AA,"&lt;="&amp;C$4)</f>
        <v>753402</v>
      </c>
      <c r="D42" s="298">
        <f>SUMIFS('Báo cáo'!$O:$O,'Báo cáo'!$AD:$AD,$A42,'Báo cáo'!$Z:$Z,"&lt;="&amp;D$4)+SUMIFS('Báo cáo'!$P:$P,'Báo cáo'!$AD:$AD,$A42,'Báo cáo'!$Z:$Z,"&lt;="&amp;D$4)-SUMIFS('Báo cáo'!$Q:$Q,'Báo cáo'!$AD:$AD,$A42,'Báo cáo'!$AA:$AA,"&lt;="&amp;D$4)</f>
        <v>1130103</v>
      </c>
      <c r="E42" s="298">
        <f>SUMIFS('Báo cáo'!$O:$O,'Báo cáo'!$AD:$AD,$A42,'Báo cáo'!$Z:$Z,"&lt;="&amp;E$4)+SUMIFS('Báo cáo'!$P:$P,'Báo cáo'!$AD:$AD,$A42,'Báo cáo'!$Z:$Z,"&lt;="&amp;E$4)-SUMIFS('Báo cáo'!$Q:$Q,'Báo cáo'!$AD:$AD,$A42,'Báo cáo'!$AA:$AA,"&lt;="&amp;E$4)</f>
        <v>452041</v>
      </c>
      <c r="F42" s="298">
        <f>SUMIFS('Báo cáo'!$O:$O,'Báo cáo'!$AD:$AD,$A42,'Báo cáo'!$Z:$Z,"&lt;="&amp;F$4)+SUMIFS('Báo cáo'!$P:$P,'Báo cáo'!$AD:$AD,$A42,'Báo cáo'!$Z:$Z,"&lt;="&amp;F$4)-SUMIFS('Báo cáo'!$Q:$Q,'Báo cáo'!$AD:$AD,$A42,'Báo cáo'!$AA:$AA,"&lt;="&amp;F$4)</f>
        <v>452041</v>
      </c>
      <c r="G42" s="298">
        <f>SUMIFS('Báo cáo'!$O:$O,'Báo cáo'!$AD:$AD,$A42,'Báo cáo'!$Z:$Z,"&lt;="&amp;G$4)+SUMIFS('Báo cáo'!$P:$P,'Báo cáo'!$AD:$AD,$A42,'Báo cáo'!$Z:$Z,"&lt;="&amp;G$4)-SUMIFS('Báo cáo'!$Q:$Q,'Báo cáo'!$AD:$AD,$A42,'Báo cáo'!$AA:$AA,"&lt;="&amp;G$4)</f>
        <v>828742</v>
      </c>
      <c r="H42" s="298">
        <f>SUMIFS('Báo cáo'!$O:$O,'Báo cáo'!$AD:$AD,$A42,'Báo cáo'!$Z:$Z,"&lt;="&amp;H$4)+SUMIFS('Báo cáo'!$P:$P,'Báo cáo'!$AD:$AD,$A42,'Báo cáo'!$Z:$Z,"&lt;="&amp;H$4)-SUMIFS('Báo cáo'!$Q:$Q,'Báo cáo'!$AD:$AD,$A42,'Báo cáo'!$AA:$AA,"&lt;="&amp;H$4)</f>
        <v>828742</v>
      </c>
      <c r="I42" s="298">
        <f>SUMIFS('Báo cáo'!$O:$O,'Báo cáo'!$AD:$AD,$A42,'Báo cáo'!$Z:$Z,"&lt;="&amp;I$4)+SUMIFS('Báo cáo'!$P:$P,'Báo cáo'!$AD:$AD,$A42,'Báo cáo'!$Z:$Z,"&lt;="&amp;I$4)-SUMIFS('Báo cáo'!$Q:$Q,'Báo cáo'!$AD:$AD,$A42,'Báo cáo'!$AA:$AA,"&lt;="&amp;I$4)</f>
        <v>1582144</v>
      </c>
      <c r="J42" s="298">
        <f>SUMIFS('Báo cáo'!$O:$O,'Báo cáo'!$AD:$AD,$A42,'Báo cáo'!$Z:$Z,"&lt;="&amp;J$4)+SUMIFS('Báo cáo'!$P:$P,'Báo cáo'!$AD:$AD,$A42,'Báo cáo'!$Z:$Z,"&lt;="&amp;J$4)-SUMIFS('Báo cáo'!$Q:$Q,'Báo cáo'!$AD:$AD,$A42,'Báo cáo'!$AA:$AA,"&lt;="&amp;J$4)</f>
        <v>1205443</v>
      </c>
      <c r="K42" s="298">
        <f>SUMIFS('Báo cáo'!$O:$O,'Báo cáo'!$AD:$AD,$A42,'Báo cáo'!$Z:$Z,"&lt;="&amp;K$4)+SUMIFS('Báo cáo'!$P:$P,'Báo cáo'!$AD:$AD,$A42,'Báo cáo'!$Z:$Z,"&lt;="&amp;K$4)-SUMIFS('Báo cáo'!$Q:$Q,'Báo cáo'!$AD:$AD,$A42,'Báo cáo'!$AA:$AA,"&lt;="&amp;K$4)</f>
        <v>226041</v>
      </c>
      <c r="L42" s="298">
        <f>SUMIFS('Báo cáo'!$O:$O,'Báo cáo'!$AD:$AD,$A42,'Báo cáo'!$Z:$Z,"&lt;="&amp;L$4)+SUMIFS('Báo cáo'!$P:$P,'Báo cáo'!$AD:$AD,$A42,'Báo cáo'!$Z:$Z,"&lt;="&amp;L$4)-SUMIFS('Báo cáo'!$Q:$Q,'Báo cáo'!$AD:$AD,$A42,'Báo cáo'!$AA:$AA,"&lt;="&amp;L$4)</f>
        <v>226041</v>
      </c>
      <c r="M42" s="298">
        <f>SUMIFS('Báo cáo'!$O:$O,'Báo cáo'!$AD:$AD,$A42,'Báo cáo'!$Z:$Z,"&lt;="&amp;M$4)+SUMIFS('Báo cáo'!$P:$P,'Báo cáo'!$AD:$AD,$A42,'Báo cáo'!$Z:$Z,"&lt;="&amp;M$4)-SUMIFS('Báo cáo'!$Q:$Q,'Báo cáo'!$AD:$AD,$A42,'Báo cáo'!$AA:$AA,"&lt;="&amp;M$4)</f>
        <v>226041</v>
      </c>
      <c r="N42" s="298">
        <f>SUMIFS('Báo cáo'!$O:$O,'Báo cáo'!$AD:$AD,$A42,'Báo cáo'!$Z:$Z,"&lt;="&amp;N$4)+SUMIFS('Báo cáo'!$P:$P,'Báo cáo'!$AD:$AD,$A42,'Báo cáo'!$Z:$Z,"&lt;="&amp;N$4)-SUMIFS('Báo cáo'!$Q:$Q,'Báo cáo'!$AD:$AD,$A42,'Báo cáo'!$AA:$AA,"&lt;="&amp;N$4)</f>
        <v>226041</v>
      </c>
    </row>
    <row r="43" spans="1:14" x14ac:dyDescent="0.25">
      <c r="A43" s="23" t="s">
        <v>42</v>
      </c>
      <c r="B43" s="23" t="s">
        <v>11018</v>
      </c>
      <c r="C43" s="298">
        <f>SUMIFS('Báo cáo'!$O:$O,'Báo cáo'!$AD:$AD,$A43,'Báo cáo'!$Z:$Z,"&lt;="&amp;C$4)+SUMIFS('Báo cáo'!$P:$P,'Báo cáo'!$AD:$AD,$A43,'Báo cáo'!$Z:$Z,"&lt;="&amp;C$4)-SUMIFS('Báo cáo'!$Q:$Q,'Báo cáo'!$AD:$AD,$A43,'Báo cáo'!$AA:$AA,"&lt;="&amp;C$4)</f>
        <v>2440504</v>
      </c>
      <c r="D43" s="298">
        <f>SUMIFS('Báo cáo'!$O:$O,'Báo cáo'!$AD:$AD,$A43,'Báo cáo'!$Z:$Z,"&lt;="&amp;D$4)+SUMIFS('Báo cáo'!$P:$P,'Báo cáo'!$AD:$AD,$A43,'Báo cáo'!$Z:$Z,"&lt;="&amp;D$4)-SUMIFS('Báo cáo'!$Q:$Q,'Báo cáo'!$AD:$AD,$A43,'Báo cáo'!$AA:$AA,"&lt;="&amp;D$4)</f>
        <v>2440504</v>
      </c>
      <c r="E43" s="298">
        <f>SUMIFS('Báo cáo'!$O:$O,'Báo cáo'!$AD:$AD,$A43,'Báo cáo'!$Z:$Z,"&lt;="&amp;E$4)+SUMIFS('Báo cáo'!$P:$P,'Báo cáo'!$AD:$AD,$A43,'Báo cáo'!$Z:$Z,"&lt;="&amp;E$4)-SUMIFS('Báo cáo'!$Q:$Q,'Báo cáo'!$AD:$AD,$A43,'Báo cáo'!$AA:$AA,"&lt;="&amp;E$4)</f>
        <v>1519633</v>
      </c>
      <c r="F43" s="298">
        <f>SUMIFS('Báo cáo'!$O:$O,'Báo cáo'!$AD:$AD,$A43,'Báo cáo'!$Z:$Z,"&lt;="&amp;F$4)+SUMIFS('Báo cáo'!$P:$P,'Báo cáo'!$AD:$AD,$A43,'Báo cáo'!$Z:$Z,"&lt;="&amp;F$4)-SUMIFS('Báo cáo'!$Q:$Q,'Báo cáo'!$AD:$AD,$A43,'Báo cáo'!$AA:$AA,"&lt;="&amp;F$4)</f>
        <v>1519633</v>
      </c>
      <c r="G43" s="298">
        <f>SUMIFS('Báo cáo'!$O:$O,'Báo cáo'!$AD:$AD,$A43,'Báo cáo'!$Z:$Z,"&lt;="&amp;G$4)+SUMIFS('Báo cáo'!$P:$P,'Báo cáo'!$AD:$AD,$A43,'Báo cáo'!$Z:$Z,"&lt;="&amp;G$4)-SUMIFS('Báo cáo'!$Q:$Q,'Báo cáo'!$AD:$AD,$A43,'Báo cáo'!$AA:$AA,"&lt;="&amp;G$4)</f>
        <v>683930</v>
      </c>
      <c r="H43" s="298">
        <f>SUMIFS('Báo cáo'!$O:$O,'Báo cáo'!$AD:$AD,$A43,'Báo cáo'!$Z:$Z,"&lt;="&amp;H$4)+SUMIFS('Báo cáo'!$P:$P,'Báo cáo'!$AD:$AD,$A43,'Báo cáo'!$Z:$Z,"&lt;="&amp;H$4)-SUMIFS('Báo cáo'!$Q:$Q,'Báo cáo'!$AD:$AD,$A43,'Báo cáo'!$AA:$AA,"&lt;="&amp;H$4)</f>
        <v>1437332</v>
      </c>
      <c r="I43" s="298">
        <f>SUMIFS('Báo cáo'!$O:$O,'Báo cáo'!$AD:$AD,$A43,'Báo cáo'!$Z:$Z,"&lt;="&amp;I$4)+SUMIFS('Báo cáo'!$P:$P,'Báo cáo'!$AD:$AD,$A43,'Báo cáo'!$Z:$Z,"&lt;="&amp;I$4)-SUMIFS('Báo cáo'!$Q:$Q,'Báo cáo'!$AD:$AD,$A43,'Báo cáo'!$AA:$AA,"&lt;="&amp;I$4)</f>
        <v>1437332</v>
      </c>
      <c r="J43" s="298">
        <f>SUMIFS('Báo cáo'!$O:$O,'Báo cáo'!$AD:$AD,$A43,'Báo cáo'!$Z:$Z,"&lt;="&amp;J$4)+SUMIFS('Báo cáo'!$P:$P,'Báo cáo'!$AD:$AD,$A43,'Báo cáo'!$Z:$Z,"&lt;="&amp;J$4)-SUMIFS('Báo cáo'!$Q:$Q,'Báo cáo'!$AD:$AD,$A43,'Báo cáo'!$AA:$AA,"&lt;="&amp;J$4)</f>
        <v>1437332</v>
      </c>
      <c r="K43" s="298">
        <f>SUMIFS('Báo cáo'!$O:$O,'Báo cáo'!$AD:$AD,$A43,'Báo cáo'!$Z:$Z,"&lt;="&amp;K$4)+SUMIFS('Báo cáo'!$P:$P,'Báo cáo'!$AD:$AD,$A43,'Báo cáo'!$Z:$Z,"&lt;="&amp;K$4)-SUMIFS('Báo cáo'!$Q:$Q,'Báo cáo'!$AD:$AD,$A43,'Báo cáo'!$AA:$AA,"&lt;="&amp;K$4)</f>
        <v>1437332</v>
      </c>
      <c r="L43" s="298">
        <f>SUMIFS('Báo cáo'!$O:$O,'Báo cáo'!$AD:$AD,$A43,'Báo cáo'!$Z:$Z,"&lt;="&amp;L$4)+SUMIFS('Báo cáo'!$P:$P,'Báo cáo'!$AD:$AD,$A43,'Báo cáo'!$Z:$Z,"&lt;="&amp;L$4)-SUMIFS('Báo cáo'!$Q:$Q,'Báo cáo'!$AD:$AD,$A43,'Báo cáo'!$AA:$AA,"&lt;="&amp;L$4)</f>
        <v>1437332</v>
      </c>
      <c r="M43" s="298">
        <f>SUMIFS('Báo cáo'!$O:$O,'Báo cáo'!$AD:$AD,$A43,'Báo cáo'!$Z:$Z,"&lt;="&amp;M$4)+SUMIFS('Báo cáo'!$P:$P,'Báo cáo'!$AD:$AD,$A43,'Báo cáo'!$Z:$Z,"&lt;="&amp;M$4)-SUMIFS('Báo cáo'!$Q:$Q,'Báo cáo'!$AD:$AD,$A43,'Báo cáo'!$AA:$AA,"&lt;="&amp;M$4)</f>
        <v>1437332</v>
      </c>
      <c r="N43" s="298">
        <f>SUMIFS('Báo cáo'!$O:$O,'Báo cáo'!$AD:$AD,$A43,'Báo cáo'!$Z:$Z,"&lt;="&amp;N$4)+SUMIFS('Báo cáo'!$P:$P,'Báo cáo'!$AD:$AD,$A43,'Báo cáo'!$Z:$Z,"&lt;="&amp;N$4)-SUMIFS('Báo cáo'!$Q:$Q,'Báo cáo'!$AD:$AD,$A43,'Báo cáo'!$AA:$AA,"&lt;="&amp;N$4)</f>
        <v>1437332</v>
      </c>
    </row>
    <row r="44" spans="1:14" x14ac:dyDescent="0.25">
      <c r="A44" s="23" t="s">
        <v>65</v>
      </c>
      <c r="B44" s="23" t="s">
        <v>11020</v>
      </c>
      <c r="C44" s="298">
        <f>SUMIFS('Báo cáo'!$O:$O,'Báo cáo'!$AD:$AD,$A44,'Báo cáo'!$Z:$Z,"&lt;="&amp;C$4)+SUMIFS('Báo cáo'!$P:$P,'Báo cáo'!$AD:$AD,$A44,'Báo cáo'!$Z:$Z,"&lt;="&amp;C$4)-SUMIFS('Báo cáo'!$Q:$Q,'Báo cáo'!$AD:$AD,$A44,'Báo cáo'!$AA:$AA,"&lt;="&amp;C$4)</f>
        <v>387905</v>
      </c>
      <c r="D44" s="298">
        <f>SUMIFS('Báo cáo'!$O:$O,'Báo cáo'!$AD:$AD,$A44,'Báo cáo'!$Z:$Z,"&lt;="&amp;D$4)+SUMIFS('Báo cáo'!$P:$P,'Báo cáo'!$AD:$AD,$A44,'Báo cáo'!$Z:$Z,"&lt;="&amp;D$4)-SUMIFS('Báo cáo'!$Q:$Q,'Báo cáo'!$AD:$AD,$A44,'Báo cáo'!$AA:$AA,"&lt;="&amp;D$4)</f>
        <v>2444832</v>
      </c>
      <c r="E44" s="298">
        <f>SUMIFS('Báo cáo'!$O:$O,'Báo cáo'!$AD:$AD,$A44,'Báo cáo'!$Z:$Z,"&lt;="&amp;E$4)+SUMIFS('Báo cáo'!$P:$P,'Báo cáo'!$AD:$AD,$A44,'Báo cáo'!$Z:$Z,"&lt;="&amp;E$4)-SUMIFS('Báo cáo'!$Q:$Q,'Báo cáo'!$AD:$AD,$A44,'Báo cáo'!$AA:$AA,"&lt;="&amp;E$4)</f>
        <v>2709457</v>
      </c>
      <c r="F44" s="298">
        <f>SUMIFS('Báo cáo'!$O:$O,'Báo cáo'!$AD:$AD,$A44,'Báo cáo'!$Z:$Z,"&lt;="&amp;F$4)+SUMIFS('Báo cáo'!$P:$P,'Báo cáo'!$AD:$AD,$A44,'Báo cáo'!$Z:$Z,"&lt;="&amp;F$4)-SUMIFS('Báo cáo'!$Q:$Q,'Báo cáo'!$AD:$AD,$A44,'Báo cáo'!$AA:$AA,"&lt;="&amp;F$4)</f>
        <v>955761</v>
      </c>
      <c r="G44" s="298">
        <f>SUMIFS('Báo cáo'!$O:$O,'Báo cáo'!$AD:$AD,$A44,'Báo cáo'!$Z:$Z,"&lt;="&amp;G$4)+SUMIFS('Báo cáo'!$P:$P,'Báo cáo'!$AD:$AD,$A44,'Báo cáo'!$Z:$Z,"&lt;="&amp;G$4)-SUMIFS('Báo cáo'!$Q:$Q,'Báo cáo'!$AD:$AD,$A44,'Báo cáo'!$AA:$AA,"&lt;="&amp;G$4)</f>
        <v>2775191</v>
      </c>
      <c r="H44" s="298">
        <f>SUMIFS('Báo cáo'!$O:$O,'Báo cáo'!$AD:$AD,$A44,'Báo cáo'!$Z:$Z,"&lt;="&amp;H$4)+SUMIFS('Báo cáo'!$P:$P,'Báo cáo'!$AD:$AD,$A44,'Báo cáo'!$Z:$Z,"&lt;="&amp;H$4)-SUMIFS('Báo cáo'!$Q:$Q,'Báo cáo'!$AD:$AD,$A44,'Báo cáo'!$AA:$AA,"&lt;="&amp;H$4)</f>
        <v>3117027</v>
      </c>
      <c r="I44" s="298">
        <f>SUMIFS('Báo cáo'!$O:$O,'Báo cáo'!$AD:$AD,$A44,'Báo cáo'!$Z:$Z,"&lt;="&amp;I$4)+SUMIFS('Báo cáo'!$P:$P,'Báo cáo'!$AD:$AD,$A44,'Báo cáo'!$Z:$Z,"&lt;="&amp;I$4)-SUMIFS('Báo cáo'!$Q:$Q,'Báo cáo'!$AD:$AD,$A44,'Báo cáo'!$AA:$AA,"&lt;="&amp;I$4)</f>
        <v>3117027</v>
      </c>
      <c r="J44" s="298">
        <f>SUMIFS('Báo cáo'!$O:$O,'Báo cáo'!$AD:$AD,$A44,'Báo cáo'!$Z:$Z,"&lt;="&amp;J$4)+SUMIFS('Báo cáo'!$P:$P,'Báo cáo'!$AD:$AD,$A44,'Báo cáo'!$Z:$Z,"&lt;="&amp;J$4)-SUMIFS('Báo cáo'!$Q:$Q,'Báo cáo'!$AD:$AD,$A44,'Báo cáo'!$AA:$AA,"&lt;="&amp;J$4)</f>
        <v>1213194</v>
      </c>
      <c r="K44" s="298">
        <f>SUMIFS('Báo cáo'!$O:$O,'Báo cáo'!$AD:$AD,$A44,'Báo cáo'!$Z:$Z,"&lt;="&amp;K$4)+SUMIFS('Báo cáo'!$P:$P,'Báo cáo'!$AD:$AD,$A44,'Báo cáo'!$Z:$Z,"&lt;="&amp;K$4)-SUMIFS('Báo cáo'!$Q:$Q,'Báo cáo'!$AD:$AD,$A44,'Báo cáo'!$AA:$AA,"&lt;="&amp;K$4)</f>
        <v>1213194</v>
      </c>
      <c r="L44" s="298">
        <f>SUMIFS('Báo cáo'!$O:$O,'Báo cáo'!$AD:$AD,$A44,'Báo cáo'!$Z:$Z,"&lt;="&amp;L$4)+SUMIFS('Báo cáo'!$P:$P,'Báo cáo'!$AD:$AD,$A44,'Báo cáo'!$Z:$Z,"&lt;="&amp;L$4)-SUMIFS('Báo cáo'!$Q:$Q,'Báo cáo'!$AD:$AD,$A44,'Báo cáo'!$AA:$AA,"&lt;="&amp;L$4)</f>
        <v>1213194</v>
      </c>
      <c r="M44" s="298">
        <f>SUMIFS('Báo cáo'!$O:$O,'Báo cáo'!$AD:$AD,$A44,'Báo cáo'!$Z:$Z,"&lt;="&amp;M$4)+SUMIFS('Báo cáo'!$P:$P,'Báo cáo'!$AD:$AD,$A44,'Báo cáo'!$Z:$Z,"&lt;="&amp;M$4)-SUMIFS('Báo cáo'!$Q:$Q,'Báo cáo'!$AD:$AD,$A44,'Báo cáo'!$AA:$AA,"&lt;="&amp;M$4)</f>
        <v>1213194</v>
      </c>
      <c r="N44" s="298">
        <f>SUMIFS('Báo cáo'!$O:$O,'Báo cáo'!$AD:$AD,$A44,'Báo cáo'!$Z:$Z,"&lt;="&amp;N$4)+SUMIFS('Báo cáo'!$P:$P,'Báo cáo'!$AD:$AD,$A44,'Báo cáo'!$Z:$Z,"&lt;="&amp;N$4)-SUMIFS('Báo cáo'!$Q:$Q,'Báo cáo'!$AD:$AD,$A44,'Báo cáo'!$AA:$AA,"&lt;="&amp;N$4)</f>
        <v>1213194</v>
      </c>
    </row>
    <row r="45" spans="1:14" x14ac:dyDescent="0.25">
      <c r="A45" s="23" t="s">
        <v>97</v>
      </c>
      <c r="B45" s="23" t="s">
        <v>11025</v>
      </c>
      <c r="C45" s="298">
        <f>SUMIFS('Báo cáo'!$O:$O,'Báo cáo'!$AD:$AD,$A45,'Báo cáo'!$Z:$Z,"&lt;="&amp;C$4)+SUMIFS('Báo cáo'!$P:$P,'Báo cáo'!$AD:$AD,$A45,'Báo cáo'!$Z:$Z,"&lt;="&amp;C$4)-SUMIFS('Báo cáo'!$Q:$Q,'Báo cáo'!$AD:$AD,$A45,'Báo cáo'!$AA:$AA,"&lt;="&amp;C$4)</f>
        <v>0</v>
      </c>
      <c r="D45" s="298">
        <f>SUMIFS('Báo cáo'!$O:$O,'Báo cáo'!$AD:$AD,$A45,'Báo cáo'!$Z:$Z,"&lt;="&amp;D$4)+SUMIFS('Báo cáo'!$P:$P,'Báo cáo'!$AD:$AD,$A45,'Báo cáo'!$Z:$Z,"&lt;="&amp;D$4)-SUMIFS('Báo cáo'!$Q:$Q,'Báo cáo'!$AD:$AD,$A45,'Báo cáo'!$AA:$AA,"&lt;="&amp;D$4)</f>
        <v>0</v>
      </c>
      <c r="E45" s="298">
        <f>SUMIFS('Báo cáo'!$O:$O,'Báo cáo'!$AD:$AD,$A45,'Báo cáo'!$Z:$Z,"&lt;="&amp;E$4)+SUMIFS('Báo cáo'!$P:$P,'Báo cáo'!$AD:$AD,$A45,'Báo cáo'!$Z:$Z,"&lt;="&amp;E$4)-SUMIFS('Báo cáo'!$Q:$Q,'Báo cáo'!$AD:$AD,$A45,'Báo cáo'!$AA:$AA,"&lt;="&amp;E$4)</f>
        <v>0</v>
      </c>
      <c r="F45" s="298">
        <f>SUMIFS('Báo cáo'!$O:$O,'Báo cáo'!$AD:$AD,$A45,'Báo cáo'!$Z:$Z,"&lt;="&amp;F$4)+SUMIFS('Báo cáo'!$P:$P,'Báo cáo'!$AD:$AD,$A45,'Báo cáo'!$Z:$Z,"&lt;="&amp;F$4)-SUMIFS('Báo cáo'!$Q:$Q,'Báo cáo'!$AD:$AD,$A45,'Báo cáo'!$AA:$AA,"&lt;="&amp;F$4)</f>
        <v>0</v>
      </c>
      <c r="G45" s="298">
        <f>SUMIFS('Báo cáo'!$O:$O,'Báo cáo'!$AD:$AD,$A45,'Báo cáo'!$Z:$Z,"&lt;="&amp;G$4)+SUMIFS('Báo cáo'!$P:$P,'Báo cáo'!$AD:$AD,$A45,'Báo cáo'!$Z:$Z,"&lt;="&amp;G$4)-SUMIFS('Báo cáo'!$Q:$Q,'Báo cáo'!$AD:$AD,$A45,'Báo cáo'!$AA:$AA,"&lt;="&amp;G$4)</f>
        <v>0</v>
      </c>
      <c r="H45" s="298">
        <f>SUMIFS('Báo cáo'!$O:$O,'Báo cáo'!$AD:$AD,$A45,'Báo cáo'!$Z:$Z,"&lt;="&amp;H$4)+SUMIFS('Báo cáo'!$P:$P,'Báo cáo'!$AD:$AD,$A45,'Báo cáo'!$Z:$Z,"&lt;="&amp;H$4)-SUMIFS('Báo cáo'!$Q:$Q,'Báo cáo'!$AD:$AD,$A45,'Báo cáo'!$AA:$AA,"&lt;="&amp;H$4)</f>
        <v>0</v>
      </c>
      <c r="I45" s="298">
        <f>SUMIFS('Báo cáo'!$O:$O,'Báo cáo'!$AD:$AD,$A45,'Báo cáo'!$Z:$Z,"&lt;="&amp;I$4)+SUMIFS('Báo cáo'!$P:$P,'Báo cáo'!$AD:$AD,$A45,'Báo cáo'!$Z:$Z,"&lt;="&amp;I$4)-SUMIFS('Báo cáo'!$Q:$Q,'Báo cáo'!$AD:$AD,$A45,'Báo cáo'!$AA:$AA,"&lt;="&amp;I$4)</f>
        <v>0</v>
      </c>
      <c r="J45" s="298">
        <f>SUMIFS('Báo cáo'!$O:$O,'Báo cáo'!$AD:$AD,$A45,'Báo cáo'!$Z:$Z,"&lt;="&amp;J$4)+SUMIFS('Báo cáo'!$P:$P,'Báo cáo'!$AD:$AD,$A45,'Báo cáo'!$Z:$Z,"&lt;="&amp;J$4)-SUMIFS('Báo cáo'!$Q:$Q,'Báo cáo'!$AD:$AD,$A45,'Báo cáo'!$AA:$AA,"&lt;="&amp;J$4)</f>
        <v>0</v>
      </c>
      <c r="K45" s="298">
        <f>SUMIFS('Báo cáo'!$O:$O,'Báo cáo'!$AD:$AD,$A45,'Báo cáo'!$Z:$Z,"&lt;="&amp;K$4)+SUMIFS('Báo cáo'!$P:$P,'Báo cáo'!$AD:$AD,$A45,'Báo cáo'!$Z:$Z,"&lt;="&amp;K$4)-SUMIFS('Báo cáo'!$Q:$Q,'Báo cáo'!$AD:$AD,$A45,'Báo cáo'!$AA:$AA,"&lt;="&amp;K$4)</f>
        <v>0</v>
      </c>
      <c r="L45" s="298">
        <f>SUMIFS('Báo cáo'!$O:$O,'Báo cáo'!$AD:$AD,$A45,'Báo cáo'!$Z:$Z,"&lt;="&amp;L$4)+SUMIFS('Báo cáo'!$P:$P,'Báo cáo'!$AD:$AD,$A45,'Báo cáo'!$Z:$Z,"&lt;="&amp;L$4)-SUMIFS('Báo cáo'!$Q:$Q,'Báo cáo'!$AD:$AD,$A45,'Báo cáo'!$AA:$AA,"&lt;="&amp;L$4)</f>
        <v>0</v>
      </c>
      <c r="M45" s="298">
        <f>SUMIFS('Báo cáo'!$O:$O,'Báo cáo'!$AD:$AD,$A45,'Báo cáo'!$Z:$Z,"&lt;="&amp;M$4)+SUMIFS('Báo cáo'!$P:$P,'Báo cáo'!$AD:$AD,$A45,'Báo cáo'!$Z:$Z,"&lt;="&amp;M$4)-SUMIFS('Báo cáo'!$Q:$Q,'Báo cáo'!$AD:$AD,$A45,'Báo cáo'!$AA:$AA,"&lt;="&amp;M$4)</f>
        <v>0</v>
      </c>
      <c r="N45" s="298">
        <f>SUMIFS('Báo cáo'!$O:$O,'Báo cáo'!$AD:$AD,$A45,'Báo cáo'!$Z:$Z,"&lt;="&amp;N$4)+SUMIFS('Báo cáo'!$P:$P,'Báo cáo'!$AD:$AD,$A45,'Báo cáo'!$Z:$Z,"&lt;="&amp;N$4)-SUMIFS('Báo cáo'!$Q:$Q,'Báo cáo'!$AD:$AD,$A45,'Báo cáo'!$AA:$AA,"&lt;="&amp;N$4)</f>
        <v>0</v>
      </c>
    </row>
    <row r="46" spans="1:14" x14ac:dyDescent="0.25">
      <c r="A46" s="23" t="s">
        <v>59</v>
      </c>
      <c r="B46" s="23" t="s">
        <v>11026</v>
      </c>
      <c r="C46" s="298">
        <f>SUMIFS('Báo cáo'!$O:$O,'Báo cáo'!$AD:$AD,$A46,'Báo cáo'!$Z:$Z,"&lt;="&amp;C$4)+SUMIFS('Báo cáo'!$P:$P,'Báo cáo'!$AD:$AD,$A46,'Báo cáo'!$Z:$Z,"&lt;="&amp;C$4)-SUMIFS('Báo cáo'!$Q:$Q,'Báo cáo'!$AD:$AD,$A46,'Báo cáo'!$AA:$AA,"&lt;="&amp;C$4)</f>
        <v>2416394</v>
      </c>
      <c r="D46" s="298">
        <f>SUMIFS('Báo cáo'!$O:$O,'Báo cáo'!$AD:$AD,$A46,'Báo cáo'!$Z:$Z,"&lt;="&amp;D$4)+SUMIFS('Báo cáo'!$P:$P,'Báo cáo'!$AD:$AD,$A46,'Báo cáo'!$Z:$Z,"&lt;="&amp;D$4)-SUMIFS('Báo cáo'!$Q:$Q,'Báo cáo'!$AD:$AD,$A46,'Báo cáo'!$AA:$AA,"&lt;="&amp;D$4)</f>
        <v>2416394</v>
      </c>
      <c r="E46" s="298">
        <f>SUMIFS('Báo cáo'!$O:$O,'Báo cáo'!$AD:$AD,$A46,'Báo cáo'!$Z:$Z,"&lt;="&amp;E$4)+SUMIFS('Báo cáo'!$P:$P,'Báo cáo'!$AD:$AD,$A46,'Báo cáo'!$Z:$Z,"&lt;="&amp;E$4)-SUMIFS('Báo cáo'!$Q:$Q,'Báo cáo'!$AD:$AD,$A46,'Báo cáo'!$AA:$AA,"&lt;="&amp;E$4)</f>
        <v>2416394</v>
      </c>
      <c r="F46" s="298">
        <f>SUMIFS('Báo cáo'!$O:$O,'Báo cáo'!$AD:$AD,$A46,'Báo cáo'!$Z:$Z,"&lt;="&amp;F$4)+SUMIFS('Báo cáo'!$P:$P,'Báo cáo'!$AD:$AD,$A46,'Báo cáo'!$Z:$Z,"&lt;="&amp;F$4)-SUMIFS('Báo cáo'!$Q:$Q,'Báo cáo'!$AD:$AD,$A46,'Báo cáo'!$AA:$AA,"&lt;="&amp;F$4)</f>
        <v>0</v>
      </c>
      <c r="G46" s="298">
        <f>SUMIFS('Báo cáo'!$O:$O,'Báo cáo'!$AD:$AD,$A46,'Báo cáo'!$Z:$Z,"&lt;="&amp;G$4)+SUMIFS('Báo cáo'!$P:$P,'Báo cáo'!$AD:$AD,$A46,'Báo cáo'!$Z:$Z,"&lt;="&amp;G$4)-SUMIFS('Báo cáo'!$Q:$Q,'Báo cáo'!$AD:$AD,$A46,'Báo cáo'!$AA:$AA,"&lt;="&amp;G$4)</f>
        <v>0</v>
      </c>
      <c r="H46" s="298">
        <f>SUMIFS('Báo cáo'!$O:$O,'Báo cáo'!$AD:$AD,$A46,'Báo cáo'!$Z:$Z,"&lt;="&amp;H$4)+SUMIFS('Báo cáo'!$P:$P,'Báo cáo'!$AD:$AD,$A46,'Báo cáo'!$Z:$Z,"&lt;="&amp;H$4)-SUMIFS('Báo cáo'!$Q:$Q,'Báo cáo'!$AD:$AD,$A46,'Báo cáo'!$AA:$AA,"&lt;="&amp;H$4)</f>
        <v>0</v>
      </c>
      <c r="I46" s="298">
        <f>SUMIFS('Báo cáo'!$O:$O,'Báo cáo'!$AD:$AD,$A46,'Báo cáo'!$Z:$Z,"&lt;="&amp;I$4)+SUMIFS('Báo cáo'!$P:$P,'Báo cáo'!$AD:$AD,$A46,'Báo cáo'!$Z:$Z,"&lt;="&amp;I$4)-SUMIFS('Báo cáo'!$Q:$Q,'Báo cáo'!$AD:$AD,$A46,'Báo cáo'!$AA:$AA,"&lt;="&amp;I$4)</f>
        <v>0</v>
      </c>
      <c r="J46" s="298">
        <f>SUMIFS('Báo cáo'!$O:$O,'Báo cáo'!$AD:$AD,$A46,'Báo cáo'!$Z:$Z,"&lt;="&amp;J$4)+SUMIFS('Báo cáo'!$P:$P,'Báo cáo'!$AD:$AD,$A46,'Báo cáo'!$Z:$Z,"&lt;="&amp;J$4)-SUMIFS('Báo cáo'!$Q:$Q,'Báo cáo'!$AD:$AD,$A46,'Báo cáo'!$AA:$AA,"&lt;="&amp;J$4)</f>
        <v>0</v>
      </c>
      <c r="K46" s="298">
        <f>SUMIFS('Báo cáo'!$O:$O,'Báo cáo'!$AD:$AD,$A46,'Báo cáo'!$Z:$Z,"&lt;="&amp;K$4)+SUMIFS('Báo cáo'!$P:$P,'Báo cáo'!$AD:$AD,$A46,'Báo cáo'!$Z:$Z,"&lt;="&amp;K$4)-SUMIFS('Báo cáo'!$Q:$Q,'Báo cáo'!$AD:$AD,$A46,'Báo cáo'!$AA:$AA,"&lt;="&amp;K$4)</f>
        <v>0</v>
      </c>
      <c r="L46" s="298">
        <f>SUMIFS('Báo cáo'!$O:$O,'Báo cáo'!$AD:$AD,$A46,'Báo cáo'!$Z:$Z,"&lt;="&amp;L$4)+SUMIFS('Báo cáo'!$P:$P,'Báo cáo'!$AD:$AD,$A46,'Báo cáo'!$Z:$Z,"&lt;="&amp;L$4)-SUMIFS('Báo cáo'!$Q:$Q,'Báo cáo'!$AD:$AD,$A46,'Báo cáo'!$AA:$AA,"&lt;="&amp;L$4)</f>
        <v>0</v>
      </c>
      <c r="M46" s="298">
        <f>SUMIFS('Báo cáo'!$O:$O,'Báo cáo'!$AD:$AD,$A46,'Báo cáo'!$Z:$Z,"&lt;="&amp;M$4)+SUMIFS('Báo cáo'!$P:$P,'Báo cáo'!$AD:$AD,$A46,'Báo cáo'!$Z:$Z,"&lt;="&amp;M$4)-SUMIFS('Báo cáo'!$Q:$Q,'Báo cáo'!$AD:$AD,$A46,'Báo cáo'!$AA:$AA,"&lt;="&amp;M$4)</f>
        <v>0</v>
      </c>
      <c r="N46" s="298">
        <f>SUMIFS('Báo cáo'!$O:$O,'Báo cáo'!$AD:$AD,$A46,'Báo cáo'!$Z:$Z,"&lt;="&amp;N$4)+SUMIFS('Báo cáo'!$P:$P,'Báo cáo'!$AD:$AD,$A46,'Báo cáo'!$Z:$Z,"&lt;="&amp;N$4)-SUMIFS('Báo cáo'!$Q:$Q,'Báo cáo'!$AD:$AD,$A46,'Báo cáo'!$AA:$AA,"&lt;="&amp;N$4)</f>
        <v>0</v>
      </c>
    </row>
    <row r="47" spans="1:14" x14ac:dyDescent="0.25">
      <c r="A47" s="23" t="s">
        <v>95</v>
      </c>
      <c r="B47" s="23" t="s">
        <v>11031</v>
      </c>
      <c r="C47" s="298">
        <f>SUMIFS('Báo cáo'!$O:$O,'Báo cáo'!$AD:$AD,$A47,'Báo cáo'!$Z:$Z,"&lt;="&amp;C$4)+SUMIFS('Báo cáo'!$P:$P,'Báo cáo'!$AD:$AD,$A47,'Báo cáo'!$Z:$Z,"&lt;="&amp;C$4)-SUMIFS('Báo cáo'!$Q:$Q,'Báo cáo'!$AD:$AD,$A47,'Báo cáo'!$AA:$AA,"&lt;="&amp;C$4)</f>
        <v>0</v>
      </c>
      <c r="D47" s="298">
        <f>SUMIFS('Báo cáo'!$O:$O,'Báo cáo'!$AD:$AD,$A47,'Báo cáo'!$Z:$Z,"&lt;="&amp;D$4)+SUMIFS('Báo cáo'!$P:$P,'Báo cáo'!$AD:$AD,$A47,'Báo cáo'!$Z:$Z,"&lt;="&amp;D$4)-SUMIFS('Báo cáo'!$Q:$Q,'Báo cáo'!$AD:$AD,$A47,'Báo cáo'!$AA:$AA,"&lt;="&amp;D$4)</f>
        <v>698984</v>
      </c>
      <c r="E47" s="298">
        <f>SUMIFS('Báo cáo'!$O:$O,'Báo cáo'!$AD:$AD,$A47,'Báo cáo'!$Z:$Z,"&lt;="&amp;E$4)+SUMIFS('Báo cáo'!$P:$P,'Báo cáo'!$AD:$AD,$A47,'Báo cáo'!$Z:$Z,"&lt;="&amp;E$4)-SUMIFS('Báo cáo'!$Q:$Q,'Báo cáo'!$AD:$AD,$A47,'Báo cáo'!$AA:$AA,"&lt;="&amp;E$4)</f>
        <v>698984</v>
      </c>
      <c r="F47" s="298">
        <f>SUMIFS('Báo cáo'!$O:$O,'Báo cáo'!$AD:$AD,$A47,'Báo cáo'!$Z:$Z,"&lt;="&amp;F$4)+SUMIFS('Báo cáo'!$P:$P,'Báo cáo'!$AD:$AD,$A47,'Báo cáo'!$Z:$Z,"&lt;="&amp;F$4)-SUMIFS('Báo cáo'!$Q:$Q,'Báo cáo'!$AD:$AD,$A47,'Báo cáo'!$AA:$AA,"&lt;="&amp;F$4)</f>
        <v>0</v>
      </c>
      <c r="G47" s="298">
        <f>SUMIFS('Báo cáo'!$O:$O,'Báo cáo'!$AD:$AD,$A47,'Báo cáo'!$Z:$Z,"&lt;="&amp;G$4)+SUMIFS('Báo cáo'!$P:$P,'Báo cáo'!$AD:$AD,$A47,'Báo cáo'!$Z:$Z,"&lt;="&amp;G$4)-SUMIFS('Báo cáo'!$Q:$Q,'Báo cáo'!$AD:$AD,$A47,'Báo cáo'!$AA:$AA,"&lt;="&amp;G$4)</f>
        <v>0</v>
      </c>
      <c r="H47" s="298">
        <f>SUMIFS('Báo cáo'!$O:$O,'Báo cáo'!$AD:$AD,$A47,'Báo cáo'!$Z:$Z,"&lt;="&amp;H$4)+SUMIFS('Báo cáo'!$P:$P,'Báo cáo'!$AD:$AD,$A47,'Báo cáo'!$Z:$Z,"&lt;="&amp;H$4)-SUMIFS('Báo cáo'!$Q:$Q,'Báo cáo'!$AD:$AD,$A47,'Báo cáo'!$AA:$AA,"&lt;="&amp;H$4)</f>
        <v>0</v>
      </c>
      <c r="I47" s="298">
        <f>SUMIFS('Báo cáo'!$O:$O,'Báo cáo'!$AD:$AD,$A47,'Báo cáo'!$Z:$Z,"&lt;="&amp;I$4)+SUMIFS('Báo cáo'!$P:$P,'Báo cáo'!$AD:$AD,$A47,'Báo cáo'!$Z:$Z,"&lt;="&amp;I$4)-SUMIFS('Báo cáo'!$Q:$Q,'Báo cáo'!$AD:$AD,$A47,'Báo cáo'!$AA:$AA,"&lt;="&amp;I$4)</f>
        <v>795056</v>
      </c>
      <c r="J47" s="298">
        <f>SUMIFS('Báo cáo'!$O:$O,'Báo cáo'!$AD:$AD,$A47,'Báo cáo'!$Z:$Z,"&lt;="&amp;J$4)+SUMIFS('Báo cáo'!$P:$P,'Báo cáo'!$AD:$AD,$A47,'Báo cáo'!$Z:$Z,"&lt;="&amp;J$4)-SUMIFS('Báo cáo'!$Q:$Q,'Báo cáo'!$AD:$AD,$A47,'Báo cáo'!$AA:$AA,"&lt;="&amp;J$4)</f>
        <v>795056</v>
      </c>
      <c r="K47" s="298">
        <f>SUMIFS('Báo cáo'!$O:$O,'Báo cáo'!$AD:$AD,$A47,'Báo cáo'!$Z:$Z,"&lt;="&amp;K$4)+SUMIFS('Báo cáo'!$P:$P,'Báo cáo'!$AD:$AD,$A47,'Báo cáo'!$Z:$Z,"&lt;="&amp;K$4)-SUMIFS('Báo cáo'!$Q:$Q,'Báo cáo'!$AD:$AD,$A47,'Báo cáo'!$AA:$AA,"&lt;="&amp;K$4)</f>
        <v>202272</v>
      </c>
      <c r="L47" s="298">
        <f>SUMIFS('Báo cáo'!$O:$O,'Báo cáo'!$AD:$AD,$A47,'Báo cáo'!$Z:$Z,"&lt;="&amp;L$4)+SUMIFS('Báo cáo'!$P:$P,'Báo cáo'!$AD:$AD,$A47,'Báo cáo'!$Z:$Z,"&lt;="&amp;L$4)-SUMIFS('Báo cáo'!$Q:$Q,'Báo cáo'!$AD:$AD,$A47,'Báo cáo'!$AA:$AA,"&lt;="&amp;L$4)</f>
        <v>895171</v>
      </c>
      <c r="M47" s="298">
        <f>SUMIFS('Báo cáo'!$O:$O,'Báo cáo'!$AD:$AD,$A47,'Báo cáo'!$Z:$Z,"&lt;="&amp;M$4)+SUMIFS('Báo cáo'!$P:$P,'Báo cáo'!$AD:$AD,$A47,'Báo cáo'!$Z:$Z,"&lt;="&amp;M$4)-SUMIFS('Báo cáo'!$Q:$Q,'Báo cáo'!$AD:$AD,$A47,'Báo cáo'!$AA:$AA,"&lt;="&amp;M$4)</f>
        <v>202272</v>
      </c>
      <c r="N47" s="298">
        <f>SUMIFS('Báo cáo'!$O:$O,'Báo cáo'!$AD:$AD,$A47,'Báo cáo'!$Z:$Z,"&lt;="&amp;N$4)+SUMIFS('Báo cáo'!$P:$P,'Báo cáo'!$AD:$AD,$A47,'Báo cáo'!$Z:$Z,"&lt;="&amp;N$4)-SUMIFS('Báo cáo'!$Q:$Q,'Báo cáo'!$AD:$AD,$A47,'Báo cáo'!$AA:$AA,"&lt;="&amp;N$4)</f>
        <v>202272</v>
      </c>
    </row>
    <row r="48" spans="1:14" x14ac:dyDescent="0.25">
      <c r="A48" s="23" t="s">
        <v>35</v>
      </c>
      <c r="B48" s="23" t="s">
        <v>11046</v>
      </c>
      <c r="C48" s="298">
        <f>SUMIFS('Báo cáo'!$O:$O,'Báo cáo'!$AD:$AD,$A48,'Báo cáo'!$Z:$Z,"&lt;="&amp;C$4)+SUMIFS('Báo cáo'!$P:$P,'Báo cáo'!$AD:$AD,$A48,'Báo cáo'!$Z:$Z,"&lt;="&amp;C$4)-SUMIFS('Báo cáo'!$Q:$Q,'Báo cáo'!$AD:$AD,$A48,'Báo cáo'!$AA:$AA,"&lt;="&amp;C$4)</f>
        <v>0</v>
      </c>
      <c r="D48" s="298">
        <f>SUMIFS('Báo cáo'!$O:$O,'Báo cáo'!$AD:$AD,$A48,'Báo cáo'!$Z:$Z,"&lt;="&amp;D$4)+SUMIFS('Báo cáo'!$P:$P,'Báo cáo'!$AD:$AD,$A48,'Báo cáo'!$Z:$Z,"&lt;="&amp;D$4)-SUMIFS('Báo cáo'!$Q:$Q,'Báo cáo'!$AD:$AD,$A48,'Báo cáo'!$AA:$AA,"&lt;="&amp;D$4)</f>
        <v>4778518</v>
      </c>
      <c r="E48" s="298">
        <f>SUMIFS('Báo cáo'!$O:$O,'Báo cáo'!$AD:$AD,$A48,'Báo cáo'!$Z:$Z,"&lt;="&amp;E$4)+SUMIFS('Báo cáo'!$P:$P,'Báo cáo'!$AD:$AD,$A48,'Báo cáo'!$Z:$Z,"&lt;="&amp;E$4)-SUMIFS('Báo cáo'!$Q:$Q,'Báo cáo'!$AD:$AD,$A48,'Báo cáo'!$AA:$AA,"&lt;="&amp;E$4)</f>
        <v>0</v>
      </c>
      <c r="F48" s="298">
        <f>SUMIFS('Báo cáo'!$O:$O,'Báo cáo'!$AD:$AD,$A48,'Báo cáo'!$Z:$Z,"&lt;="&amp;F$4)+SUMIFS('Báo cáo'!$P:$P,'Báo cáo'!$AD:$AD,$A48,'Báo cáo'!$Z:$Z,"&lt;="&amp;F$4)-SUMIFS('Báo cáo'!$Q:$Q,'Báo cáo'!$AD:$AD,$A48,'Báo cáo'!$AA:$AA,"&lt;="&amp;F$4)</f>
        <v>-2894105</v>
      </c>
      <c r="G48" s="298">
        <f>SUMIFS('Báo cáo'!$O:$O,'Báo cáo'!$AD:$AD,$A48,'Báo cáo'!$Z:$Z,"&lt;="&amp;G$4)+SUMIFS('Báo cáo'!$P:$P,'Báo cáo'!$AD:$AD,$A48,'Báo cáo'!$Z:$Z,"&lt;="&amp;G$4)-SUMIFS('Báo cáo'!$Q:$Q,'Báo cáo'!$AD:$AD,$A48,'Báo cáo'!$AA:$AA,"&lt;="&amp;G$4)</f>
        <v>-4069494</v>
      </c>
      <c r="H48" s="298">
        <f>SUMIFS('Báo cáo'!$O:$O,'Báo cáo'!$AD:$AD,$A48,'Báo cáo'!$Z:$Z,"&lt;="&amp;H$4)+SUMIFS('Báo cáo'!$P:$P,'Báo cáo'!$AD:$AD,$A48,'Báo cáo'!$Z:$Z,"&lt;="&amp;H$4)-SUMIFS('Báo cáo'!$Q:$Q,'Báo cáo'!$AD:$AD,$A48,'Báo cáo'!$AA:$AA,"&lt;="&amp;H$4)</f>
        <v>-3290433</v>
      </c>
      <c r="I48" s="298">
        <f>SUMIFS('Báo cáo'!$O:$O,'Báo cáo'!$AD:$AD,$A48,'Báo cáo'!$Z:$Z,"&lt;="&amp;I$4)+SUMIFS('Báo cáo'!$P:$P,'Báo cáo'!$AD:$AD,$A48,'Báo cáo'!$Z:$Z,"&lt;="&amp;I$4)-SUMIFS('Báo cáo'!$Q:$Q,'Báo cáo'!$AD:$AD,$A48,'Báo cáo'!$AA:$AA,"&lt;="&amp;I$4)</f>
        <v>0</v>
      </c>
      <c r="J48" s="298">
        <f>SUMIFS('Báo cáo'!$O:$O,'Báo cáo'!$AD:$AD,$A48,'Báo cáo'!$Z:$Z,"&lt;="&amp;J$4)+SUMIFS('Báo cáo'!$P:$P,'Báo cáo'!$AD:$AD,$A48,'Báo cáo'!$Z:$Z,"&lt;="&amp;J$4)-SUMIFS('Báo cáo'!$Q:$Q,'Báo cáo'!$AD:$AD,$A48,'Báo cáo'!$AA:$AA,"&lt;="&amp;J$4)</f>
        <v>-7380623</v>
      </c>
      <c r="K48" s="298">
        <f>SUMIFS('Báo cáo'!$O:$O,'Báo cáo'!$AD:$AD,$A48,'Báo cáo'!$Z:$Z,"&lt;="&amp;K$4)+SUMIFS('Báo cáo'!$P:$P,'Báo cáo'!$AD:$AD,$A48,'Báo cáo'!$Z:$Z,"&lt;="&amp;K$4)-SUMIFS('Báo cáo'!$Q:$Q,'Báo cáo'!$AD:$AD,$A48,'Báo cáo'!$AA:$AA,"&lt;="&amp;K$4)</f>
        <v>0</v>
      </c>
      <c r="L48" s="298">
        <f>SUMIFS('Báo cáo'!$O:$O,'Báo cáo'!$AD:$AD,$A48,'Báo cáo'!$Z:$Z,"&lt;="&amp;L$4)+SUMIFS('Báo cáo'!$P:$P,'Báo cáo'!$AD:$AD,$A48,'Báo cáo'!$Z:$Z,"&lt;="&amp;L$4)-SUMIFS('Báo cáo'!$Q:$Q,'Báo cáo'!$AD:$AD,$A48,'Báo cáo'!$AA:$AA,"&lt;="&amp;L$4)</f>
        <v>-3325878</v>
      </c>
      <c r="M48" s="298">
        <f>SUMIFS('Báo cáo'!$O:$O,'Báo cáo'!$AD:$AD,$A48,'Báo cáo'!$Z:$Z,"&lt;="&amp;M$4)+SUMIFS('Báo cáo'!$P:$P,'Báo cáo'!$AD:$AD,$A48,'Báo cáo'!$Z:$Z,"&lt;="&amp;M$4)-SUMIFS('Báo cáo'!$Q:$Q,'Báo cáo'!$AD:$AD,$A48,'Báo cáo'!$AA:$AA,"&lt;="&amp;M$4)</f>
        <v>4135681</v>
      </c>
      <c r="N48" s="298">
        <f>SUMIFS('Báo cáo'!$O:$O,'Báo cáo'!$AD:$AD,$A48,'Báo cáo'!$Z:$Z,"&lt;="&amp;N$4)+SUMIFS('Báo cáo'!$P:$P,'Báo cáo'!$AD:$AD,$A48,'Báo cáo'!$Z:$Z,"&lt;="&amp;N$4)-SUMIFS('Báo cáo'!$Q:$Q,'Báo cáo'!$AD:$AD,$A48,'Báo cáo'!$AA:$AA,"&lt;="&amp;N$4)</f>
        <v>4135681</v>
      </c>
    </row>
    <row r="49" spans="1:14" x14ac:dyDescent="0.25">
      <c r="A49" s="23" t="s">
        <v>96</v>
      </c>
      <c r="B49" s="23" t="s">
        <v>11053</v>
      </c>
      <c r="C49" s="298">
        <f>SUMIFS('Báo cáo'!$O:$O,'Báo cáo'!$AD:$AD,$A49,'Báo cáo'!$Z:$Z,"&lt;="&amp;C$4)+SUMIFS('Báo cáo'!$P:$P,'Báo cáo'!$AD:$AD,$A49,'Báo cáo'!$Z:$Z,"&lt;="&amp;C$4)-SUMIFS('Báo cáo'!$Q:$Q,'Báo cáo'!$AD:$AD,$A49,'Báo cáo'!$AA:$AA,"&lt;="&amp;C$4)</f>
        <v>0</v>
      </c>
      <c r="D49" s="298">
        <f>SUMIFS('Báo cáo'!$O:$O,'Báo cáo'!$AD:$AD,$A49,'Báo cáo'!$Z:$Z,"&lt;="&amp;D$4)+SUMIFS('Báo cáo'!$P:$P,'Báo cáo'!$AD:$AD,$A49,'Báo cáo'!$Z:$Z,"&lt;="&amp;D$4)-SUMIFS('Báo cáo'!$Q:$Q,'Báo cáo'!$AD:$AD,$A49,'Báo cáo'!$AA:$AA,"&lt;="&amp;D$4)</f>
        <v>0</v>
      </c>
      <c r="E49" s="298">
        <f>SUMIFS('Báo cáo'!$O:$O,'Báo cáo'!$AD:$AD,$A49,'Báo cáo'!$Z:$Z,"&lt;="&amp;E$4)+SUMIFS('Báo cáo'!$P:$P,'Báo cáo'!$AD:$AD,$A49,'Báo cáo'!$Z:$Z,"&lt;="&amp;E$4)-SUMIFS('Báo cáo'!$Q:$Q,'Báo cáo'!$AD:$AD,$A49,'Báo cáo'!$AA:$AA,"&lt;="&amp;E$4)</f>
        <v>0</v>
      </c>
      <c r="F49" s="298">
        <f>SUMIFS('Báo cáo'!$O:$O,'Báo cáo'!$AD:$AD,$A49,'Báo cáo'!$Z:$Z,"&lt;="&amp;F$4)+SUMIFS('Báo cáo'!$P:$P,'Báo cáo'!$AD:$AD,$A49,'Báo cáo'!$Z:$Z,"&lt;="&amp;F$4)-SUMIFS('Báo cáo'!$Q:$Q,'Báo cáo'!$AD:$AD,$A49,'Báo cáo'!$AA:$AA,"&lt;="&amp;F$4)</f>
        <v>-2150296</v>
      </c>
      <c r="G49" s="298">
        <f>SUMIFS('Báo cáo'!$O:$O,'Báo cáo'!$AD:$AD,$A49,'Báo cáo'!$Z:$Z,"&lt;="&amp;G$4)+SUMIFS('Báo cáo'!$P:$P,'Báo cáo'!$AD:$AD,$A49,'Báo cáo'!$Z:$Z,"&lt;="&amp;G$4)-SUMIFS('Báo cáo'!$Q:$Q,'Báo cáo'!$AD:$AD,$A49,'Báo cáo'!$AA:$AA,"&lt;="&amp;G$4)</f>
        <v>-2150296</v>
      </c>
      <c r="H49" s="298">
        <f>SUMIFS('Báo cáo'!$O:$O,'Báo cáo'!$AD:$AD,$A49,'Báo cáo'!$Z:$Z,"&lt;="&amp;H$4)+SUMIFS('Báo cáo'!$P:$P,'Báo cáo'!$AD:$AD,$A49,'Báo cáo'!$Z:$Z,"&lt;="&amp;H$4)-SUMIFS('Báo cáo'!$Q:$Q,'Báo cáo'!$AD:$AD,$A49,'Báo cáo'!$AA:$AA,"&lt;="&amp;H$4)</f>
        <v>-2150296</v>
      </c>
      <c r="I49" s="298">
        <f>SUMIFS('Báo cáo'!$O:$O,'Báo cáo'!$AD:$AD,$A49,'Báo cáo'!$Z:$Z,"&lt;="&amp;I$4)+SUMIFS('Báo cáo'!$P:$P,'Báo cáo'!$AD:$AD,$A49,'Báo cáo'!$Z:$Z,"&lt;="&amp;I$4)-SUMIFS('Báo cáo'!$Q:$Q,'Báo cáo'!$AD:$AD,$A49,'Báo cáo'!$AA:$AA,"&lt;="&amp;I$4)</f>
        <v>-2150296</v>
      </c>
      <c r="J49" s="298">
        <f>SUMIFS('Báo cáo'!$O:$O,'Báo cáo'!$AD:$AD,$A49,'Báo cáo'!$Z:$Z,"&lt;="&amp;J$4)+SUMIFS('Báo cáo'!$P:$P,'Báo cáo'!$AD:$AD,$A49,'Báo cáo'!$Z:$Z,"&lt;="&amp;J$4)-SUMIFS('Báo cáo'!$Q:$Q,'Báo cáo'!$AD:$AD,$A49,'Báo cáo'!$AA:$AA,"&lt;="&amp;J$4)</f>
        <v>-2150296</v>
      </c>
      <c r="K49" s="298">
        <f>SUMIFS('Báo cáo'!$O:$O,'Báo cáo'!$AD:$AD,$A49,'Báo cáo'!$Z:$Z,"&lt;="&amp;K$4)+SUMIFS('Báo cáo'!$P:$P,'Báo cáo'!$AD:$AD,$A49,'Báo cáo'!$Z:$Z,"&lt;="&amp;K$4)-SUMIFS('Báo cáo'!$Q:$Q,'Báo cáo'!$AD:$AD,$A49,'Báo cáo'!$AA:$AA,"&lt;="&amp;K$4)</f>
        <v>-2150296</v>
      </c>
      <c r="L49" s="298">
        <f>SUMIFS('Báo cáo'!$O:$O,'Báo cáo'!$AD:$AD,$A49,'Báo cáo'!$Z:$Z,"&lt;="&amp;L$4)+SUMIFS('Báo cáo'!$P:$P,'Báo cáo'!$AD:$AD,$A49,'Báo cáo'!$Z:$Z,"&lt;="&amp;L$4)-SUMIFS('Báo cáo'!$Q:$Q,'Báo cáo'!$AD:$AD,$A49,'Báo cáo'!$AA:$AA,"&lt;="&amp;L$4)</f>
        <v>-2150296</v>
      </c>
      <c r="M49" s="298">
        <f>SUMIFS('Báo cáo'!$O:$O,'Báo cáo'!$AD:$AD,$A49,'Báo cáo'!$Z:$Z,"&lt;="&amp;M$4)+SUMIFS('Báo cáo'!$P:$P,'Báo cáo'!$AD:$AD,$A49,'Báo cáo'!$Z:$Z,"&lt;="&amp;M$4)-SUMIFS('Báo cáo'!$Q:$Q,'Báo cáo'!$AD:$AD,$A49,'Báo cáo'!$AA:$AA,"&lt;="&amp;M$4)</f>
        <v>-2150296</v>
      </c>
      <c r="N49" s="298">
        <f>SUMIFS('Báo cáo'!$O:$O,'Báo cáo'!$AD:$AD,$A49,'Báo cáo'!$Z:$Z,"&lt;="&amp;N$4)+SUMIFS('Báo cáo'!$P:$P,'Báo cáo'!$AD:$AD,$A49,'Báo cáo'!$Z:$Z,"&lt;="&amp;N$4)-SUMIFS('Báo cáo'!$Q:$Q,'Báo cáo'!$AD:$AD,$A49,'Báo cáo'!$AA:$AA,"&lt;="&amp;N$4)</f>
        <v>-2150296</v>
      </c>
    </row>
    <row r="50" spans="1:14" x14ac:dyDescent="0.25">
      <c r="A50" s="23" t="s">
        <v>98</v>
      </c>
      <c r="B50" s="23" t="s">
        <v>11071</v>
      </c>
      <c r="C50" s="298">
        <f>SUMIFS('Báo cáo'!$O:$O,'Báo cáo'!$AD:$AD,$A50,'Báo cáo'!$Z:$Z,"&lt;="&amp;C$4)+SUMIFS('Báo cáo'!$P:$P,'Báo cáo'!$AD:$AD,$A50,'Báo cáo'!$Z:$Z,"&lt;="&amp;C$4)-SUMIFS('Báo cáo'!$Q:$Q,'Báo cáo'!$AD:$AD,$A50,'Báo cáo'!$AA:$AA,"&lt;="&amp;C$4)</f>
        <v>0</v>
      </c>
      <c r="D50" s="298">
        <f>SUMIFS('Báo cáo'!$O:$O,'Báo cáo'!$AD:$AD,$A50,'Báo cáo'!$Z:$Z,"&lt;="&amp;D$4)+SUMIFS('Báo cáo'!$P:$P,'Báo cáo'!$AD:$AD,$A50,'Báo cáo'!$Z:$Z,"&lt;="&amp;D$4)-SUMIFS('Báo cáo'!$Q:$Q,'Báo cáo'!$AD:$AD,$A50,'Báo cáo'!$AA:$AA,"&lt;="&amp;D$4)</f>
        <v>0</v>
      </c>
      <c r="E50" s="298">
        <f>SUMIFS('Báo cáo'!$O:$O,'Báo cáo'!$AD:$AD,$A50,'Báo cáo'!$Z:$Z,"&lt;="&amp;E$4)+SUMIFS('Báo cáo'!$P:$P,'Báo cáo'!$AD:$AD,$A50,'Báo cáo'!$Z:$Z,"&lt;="&amp;E$4)-SUMIFS('Báo cáo'!$Q:$Q,'Báo cáo'!$AD:$AD,$A50,'Báo cáo'!$AA:$AA,"&lt;="&amp;E$4)</f>
        <v>0</v>
      </c>
      <c r="F50" s="298">
        <f>SUMIFS('Báo cáo'!$O:$O,'Báo cáo'!$AD:$AD,$A50,'Báo cáo'!$Z:$Z,"&lt;="&amp;F$4)+SUMIFS('Báo cáo'!$P:$P,'Báo cáo'!$AD:$AD,$A50,'Báo cáo'!$Z:$Z,"&lt;="&amp;F$4)-SUMIFS('Báo cáo'!$Q:$Q,'Báo cáo'!$AD:$AD,$A50,'Báo cáo'!$AA:$AA,"&lt;="&amp;F$4)</f>
        <v>0</v>
      </c>
      <c r="G50" s="298">
        <f>SUMIFS('Báo cáo'!$O:$O,'Báo cáo'!$AD:$AD,$A50,'Báo cáo'!$Z:$Z,"&lt;="&amp;G$4)+SUMIFS('Báo cáo'!$P:$P,'Báo cáo'!$AD:$AD,$A50,'Báo cáo'!$Z:$Z,"&lt;="&amp;G$4)-SUMIFS('Báo cáo'!$Q:$Q,'Báo cáo'!$AD:$AD,$A50,'Báo cáo'!$AA:$AA,"&lt;="&amp;G$4)</f>
        <v>0</v>
      </c>
      <c r="H50" s="298">
        <f>SUMIFS('Báo cáo'!$O:$O,'Báo cáo'!$AD:$AD,$A50,'Báo cáo'!$Z:$Z,"&lt;="&amp;H$4)+SUMIFS('Báo cáo'!$P:$P,'Báo cáo'!$AD:$AD,$A50,'Báo cáo'!$Z:$Z,"&lt;="&amp;H$4)-SUMIFS('Báo cáo'!$Q:$Q,'Báo cáo'!$AD:$AD,$A50,'Báo cáo'!$AA:$AA,"&lt;="&amp;H$4)</f>
        <v>0</v>
      </c>
      <c r="I50" s="298">
        <f>SUMIFS('Báo cáo'!$O:$O,'Báo cáo'!$AD:$AD,$A50,'Báo cáo'!$Z:$Z,"&lt;="&amp;I$4)+SUMIFS('Báo cáo'!$P:$P,'Báo cáo'!$AD:$AD,$A50,'Báo cáo'!$Z:$Z,"&lt;="&amp;I$4)-SUMIFS('Báo cáo'!$Q:$Q,'Báo cáo'!$AD:$AD,$A50,'Báo cáo'!$AA:$AA,"&lt;="&amp;I$4)</f>
        <v>0</v>
      </c>
      <c r="J50" s="298">
        <f>SUMIFS('Báo cáo'!$O:$O,'Báo cáo'!$AD:$AD,$A50,'Báo cáo'!$Z:$Z,"&lt;="&amp;J$4)+SUMIFS('Báo cáo'!$P:$P,'Báo cáo'!$AD:$AD,$A50,'Báo cáo'!$Z:$Z,"&lt;="&amp;J$4)-SUMIFS('Báo cáo'!$Q:$Q,'Báo cáo'!$AD:$AD,$A50,'Báo cáo'!$AA:$AA,"&lt;="&amp;J$4)</f>
        <v>0</v>
      </c>
      <c r="K50" s="298">
        <f>SUMIFS('Báo cáo'!$O:$O,'Báo cáo'!$AD:$AD,$A50,'Báo cáo'!$Z:$Z,"&lt;="&amp;K$4)+SUMIFS('Báo cáo'!$P:$P,'Báo cáo'!$AD:$AD,$A50,'Báo cáo'!$Z:$Z,"&lt;="&amp;K$4)-SUMIFS('Báo cáo'!$Q:$Q,'Báo cáo'!$AD:$AD,$A50,'Báo cáo'!$AA:$AA,"&lt;="&amp;K$4)</f>
        <v>0</v>
      </c>
      <c r="L50" s="298">
        <f>SUMIFS('Báo cáo'!$O:$O,'Báo cáo'!$AD:$AD,$A50,'Báo cáo'!$Z:$Z,"&lt;="&amp;L$4)+SUMIFS('Báo cáo'!$P:$P,'Báo cáo'!$AD:$AD,$A50,'Báo cáo'!$Z:$Z,"&lt;="&amp;L$4)-SUMIFS('Báo cáo'!$Q:$Q,'Báo cáo'!$AD:$AD,$A50,'Báo cáo'!$AA:$AA,"&lt;="&amp;L$4)</f>
        <v>0</v>
      </c>
      <c r="M50" s="298">
        <f>SUMIFS('Báo cáo'!$O:$O,'Báo cáo'!$AD:$AD,$A50,'Báo cáo'!$Z:$Z,"&lt;="&amp;M$4)+SUMIFS('Báo cáo'!$P:$P,'Báo cáo'!$AD:$AD,$A50,'Báo cáo'!$Z:$Z,"&lt;="&amp;M$4)-SUMIFS('Báo cáo'!$Q:$Q,'Báo cáo'!$AD:$AD,$A50,'Báo cáo'!$AA:$AA,"&lt;="&amp;M$4)</f>
        <v>0</v>
      </c>
      <c r="N50" s="298">
        <f>SUMIFS('Báo cáo'!$O:$O,'Báo cáo'!$AD:$AD,$A50,'Báo cáo'!$Z:$Z,"&lt;="&amp;N$4)+SUMIFS('Báo cáo'!$P:$P,'Báo cáo'!$AD:$AD,$A50,'Báo cáo'!$Z:$Z,"&lt;="&amp;N$4)-SUMIFS('Báo cáo'!$Q:$Q,'Báo cáo'!$AD:$AD,$A50,'Báo cáo'!$AA:$AA,"&lt;="&amp;N$4)</f>
        <v>0</v>
      </c>
    </row>
    <row r="51" spans="1:14" x14ac:dyDescent="0.25">
      <c r="A51" s="23" t="s">
        <v>99</v>
      </c>
      <c r="B51" s="23" t="s">
        <v>11097</v>
      </c>
      <c r="C51" s="298">
        <f>SUMIFS('Báo cáo'!$O:$O,'Báo cáo'!$AD:$AD,$A51,'Báo cáo'!$Z:$Z,"&lt;="&amp;C$4)+SUMIFS('Báo cáo'!$P:$P,'Báo cáo'!$AD:$AD,$A51,'Báo cáo'!$Z:$Z,"&lt;="&amp;C$4)-SUMIFS('Báo cáo'!$Q:$Q,'Báo cáo'!$AD:$AD,$A51,'Báo cáo'!$AA:$AA,"&lt;="&amp;C$4)</f>
        <v>0</v>
      </c>
      <c r="D51" s="298">
        <f>SUMIFS('Báo cáo'!$O:$O,'Báo cáo'!$AD:$AD,$A51,'Báo cáo'!$Z:$Z,"&lt;="&amp;D$4)+SUMIFS('Báo cáo'!$P:$P,'Báo cáo'!$AD:$AD,$A51,'Báo cáo'!$Z:$Z,"&lt;="&amp;D$4)-SUMIFS('Báo cáo'!$Q:$Q,'Báo cáo'!$AD:$AD,$A51,'Báo cáo'!$AA:$AA,"&lt;="&amp;D$4)</f>
        <v>0</v>
      </c>
      <c r="E51" s="298">
        <f>SUMIFS('Báo cáo'!$O:$O,'Báo cáo'!$AD:$AD,$A51,'Báo cáo'!$Z:$Z,"&lt;="&amp;E$4)+SUMIFS('Báo cáo'!$P:$P,'Báo cáo'!$AD:$AD,$A51,'Báo cáo'!$Z:$Z,"&lt;="&amp;E$4)-SUMIFS('Báo cáo'!$Q:$Q,'Báo cáo'!$AD:$AD,$A51,'Báo cáo'!$AA:$AA,"&lt;="&amp;E$4)</f>
        <v>0</v>
      </c>
      <c r="F51" s="298">
        <f>SUMIFS('Báo cáo'!$O:$O,'Báo cáo'!$AD:$AD,$A51,'Báo cáo'!$Z:$Z,"&lt;="&amp;F$4)+SUMIFS('Báo cáo'!$P:$P,'Báo cáo'!$AD:$AD,$A51,'Báo cáo'!$Z:$Z,"&lt;="&amp;F$4)-SUMIFS('Báo cáo'!$Q:$Q,'Báo cáo'!$AD:$AD,$A51,'Báo cáo'!$AA:$AA,"&lt;="&amp;F$4)</f>
        <v>0</v>
      </c>
      <c r="G51" s="298">
        <f>SUMIFS('Báo cáo'!$O:$O,'Báo cáo'!$AD:$AD,$A51,'Báo cáo'!$Z:$Z,"&lt;="&amp;G$4)+SUMIFS('Báo cáo'!$P:$P,'Báo cáo'!$AD:$AD,$A51,'Báo cáo'!$Z:$Z,"&lt;="&amp;G$4)-SUMIFS('Báo cáo'!$Q:$Q,'Báo cáo'!$AD:$AD,$A51,'Báo cáo'!$AA:$AA,"&lt;="&amp;G$4)</f>
        <v>0</v>
      </c>
      <c r="H51" s="298">
        <f>SUMIFS('Báo cáo'!$O:$O,'Báo cáo'!$AD:$AD,$A51,'Báo cáo'!$Z:$Z,"&lt;="&amp;H$4)+SUMIFS('Báo cáo'!$P:$P,'Báo cáo'!$AD:$AD,$A51,'Báo cáo'!$Z:$Z,"&lt;="&amp;H$4)-SUMIFS('Báo cáo'!$Q:$Q,'Báo cáo'!$AD:$AD,$A51,'Báo cáo'!$AA:$AA,"&lt;="&amp;H$4)</f>
        <v>0</v>
      </c>
      <c r="I51" s="298">
        <f>SUMIFS('Báo cáo'!$O:$O,'Báo cáo'!$AD:$AD,$A51,'Báo cáo'!$Z:$Z,"&lt;="&amp;I$4)+SUMIFS('Báo cáo'!$P:$P,'Báo cáo'!$AD:$AD,$A51,'Báo cáo'!$Z:$Z,"&lt;="&amp;I$4)-SUMIFS('Báo cáo'!$Q:$Q,'Báo cáo'!$AD:$AD,$A51,'Báo cáo'!$AA:$AA,"&lt;="&amp;I$4)</f>
        <v>0</v>
      </c>
      <c r="J51" s="298">
        <f>SUMIFS('Báo cáo'!$O:$O,'Báo cáo'!$AD:$AD,$A51,'Báo cáo'!$Z:$Z,"&lt;="&amp;J$4)+SUMIFS('Báo cáo'!$P:$P,'Báo cáo'!$AD:$AD,$A51,'Báo cáo'!$Z:$Z,"&lt;="&amp;J$4)-SUMIFS('Báo cáo'!$Q:$Q,'Báo cáo'!$AD:$AD,$A51,'Báo cáo'!$AA:$AA,"&lt;="&amp;J$4)</f>
        <v>0</v>
      </c>
      <c r="K51" s="298">
        <f>SUMIFS('Báo cáo'!$O:$O,'Báo cáo'!$AD:$AD,$A51,'Báo cáo'!$Z:$Z,"&lt;="&amp;K$4)+SUMIFS('Báo cáo'!$P:$P,'Báo cáo'!$AD:$AD,$A51,'Báo cáo'!$Z:$Z,"&lt;="&amp;K$4)-SUMIFS('Báo cáo'!$Q:$Q,'Báo cáo'!$AD:$AD,$A51,'Báo cáo'!$AA:$AA,"&lt;="&amp;K$4)</f>
        <v>0</v>
      </c>
      <c r="L51" s="298">
        <f>SUMIFS('Báo cáo'!$O:$O,'Báo cáo'!$AD:$AD,$A51,'Báo cáo'!$Z:$Z,"&lt;="&amp;L$4)+SUMIFS('Báo cáo'!$P:$P,'Báo cáo'!$AD:$AD,$A51,'Báo cáo'!$Z:$Z,"&lt;="&amp;L$4)-SUMIFS('Báo cáo'!$Q:$Q,'Báo cáo'!$AD:$AD,$A51,'Báo cáo'!$AA:$AA,"&lt;="&amp;L$4)</f>
        <v>0</v>
      </c>
      <c r="M51" s="298">
        <f>SUMIFS('Báo cáo'!$O:$O,'Báo cáo'!$AD:$AD,$A51,'Báo cáo'!$Z:$Z,"&lt;="&amp;M$4)+SUMIFS('Báo cáo'!$P:$P,'Báo cáo'!$AD:$AD,$A51,'Báo cáo'!$Z:$Z,"&lt;="&amp;M$4)-SUMIFS('Báo cáo'!$Q:$Q,'Báo cáo'!$AD:$AD,$A51,'Báo cáo'!$AA:$AA,"&lt;="&amp;M$4)</f>
        <v>0</v>
      </c>
      <c r="N51" s="298">
        <f>SUMIFS('Báo cáo'!$O:$O,'Báo cáo'!$AD:$AD,$A51,'Báo cáo'!$Z:$Z,"&lt;="&amp;N$4)+SUMIFS('Báo cáo'!$P:$P,'Báo cáo'!$AD:$AD,$A51,'Báo cáo'!$Z:$Z,"&lt;="&amp;N$4)-SUMIFS('Báo cáo'!$Q:$Q,'Báo cáo'!$AD:$AD,$A51,'Báo cáo'!$AA:$AA,"&lt;="&amp;N$4)</f>
        <v>0</v>
      </c>
    </row>
    <row r="52" spans="1:14" x14ac:dyDescent="0.25">
      <c r="A52" s="23" t="s">
        <v>100</v>
      </c>
      <c r="B52" s="23" t="s">
        <v>11108</v>
      </c>
      <c r="C52" s="298">
        <f>SUMIFS('Báo cáo'!$O:$O,'Báo cáo'!$AD:$AD,$A52,'Báo cáo'!$Z:$Z,"&lt;="&amp;C$4)+SUMIFS('Báo cáo'!$P:$P,'Báo cáo'!$AD:$AD,$A52,'Báo cáo'!$Z:$Z,"&lt;="&amp;C$4)-SUMIFS('Báo cáo'!$Q:$Q,'Báo cáo'!$AD:$AD,$A52,'Báo cáo'!$AA:$AA,"&lt;="&amp;C$4)</f>
        <v>4212368</v>
      </c>
      <c r="D52" s="298">
        <f>SUMIFS('Báo cáo'!$O:$O,'Báo cáo'!$AD:$AD,$A52,'Báo cáo'!$Z:$Z,"&lt;="&amp;D$4)+SUMIFS('Báo cáo'!$P:$P,'Báo cáo'!$AD:$AD,$A52,'Báo cáo'!$Z:$Z,"&lt;="&amp;D$4)-SUMIFS('Báo cáo'!$Q:$Q,'Báo cáo'!$AD:$AD,$A52,'Báo cáo'!$AA:$AA,"&lt;="&amp;D$4)</f>
        <v>4212368</v>
      </c>
      <c r="E52" s="298">
        <f>SUMIFS('Báo cáo'!$O:$O,'Báo cáo'!$AD:$AD,$A52,'Báo cáo'!$Z:$Z,"&lt;="&amp;E$4)+SUMIFS('Báo cáo'!$P:$P,'Báo cáo'!$AD:$AD,$A52,'Báo cáo'!$Z:$Z,"&lt;="&amp;E$4)-SUMIFS('Báo cáo'!$Q:$Q,'Báo cáo'!$AD:$AD,$A52,'Báo cáo'!$AA:$AA,"&lt;="&amp;E$4)</f>
        <v>3899659</v>
      </c>
      <c r="F52" s="298">
        <f>SUMIFS('Báo cáo'!$O:$O,'Báo cáo'!$AD:$AD,$A52,'Báo cáo'!$Z:$Z,"&lt;="&amp;F$4)+SUMIFS('Báo cáo'!$P:$P,'Báo cáo'!$AD:$AD,$A52,'Báo cáo'!$Z:$Z,"&lt;="&amp;F$4)-SUMIFS('Báo cáo'!$Q:$Q,'Báo cáo'!$AD:$AD,$A52,'Báo cáo'!$AA:$AA,"&lt;="&amp;F$4)</f>
        <v>492517</v>
      </c>
      <c r="G52" s="298">
        <f>SUMIFS('Báo cáo'!$O:$O,'Báo cáo'!$AD:$AD,$A52,'Báo cáo'!$Z:$Z,"&lt;="&amp;G$4)+SUMIFS('Báo cáo'!$P:$P,'Báo cáo'!$AD:$AD,$A52,'Báo cáo'!$Z:$Z,"&lt;="&amp;G$4)-SUMIFS('Báo cáo'!$Q:$Q,'Báo cáo'!$AD:$AD,$A52,'Báo cáo'!$AA:$AA,"&lt;="&amp;G$4)</f>
        <v>492517</v>
      </c>
      <c r="H52" s="298">
        <f>SUMIFS('Báo cáo'!$O:$O,'Báo cáo'!$AD:$AD,$A52,'Báo cáo'!$Z:$Z,"&lt;="&amp;H$4)+SUMIFS('Báo cáo'!$P:$P,'Báo cáo'!$AD:$AD,$A52,'Báo cáo'!$Z:$Z,"&lt;="&amp;H$4)-SUMIFS('Báo cáo'!$Q:$Q,'Báo cáo'!$AD:$AD,$A52,'Báo cáo'!$AA:$AA,"&lt;="&amp;H$4)</f>
        <v>492517</v>
      </c>
      <c r="I52" s="298">
        <f>SUMIFS('Báo cáo'!$O:$O,'Báo cáo'!$AD:$AD,$A52,'Báo cáo'!$Z:$Z,"&lt;="&amp;I$4)+SUMIFS('Báo cáo'!$P:$P,'Báo cáo'!$AD:$AD,$A52,'Báo cáo'!$Z:$Z,"&lt;="&amp;I$4)-SUMIFS('Báo cáo'!$Q:$Q,'Báo cáo'!$AD:$AD,$A52,'Báo cáo'!$AA:$AA,"&lt;="&amp;I$4)</f>
        <v>492517</v>
      </c>
      <c r="J52" s="298">
        <f>SUMIFS('Báo cáo'!$O:$O,'Báo cáo'!$AD:$AD,$A52,'Báo cáo'!$Z:$Z,"&lt;="&amp;J$4)+SUMIFS('Báo cáo'!$P:$P,'Báo cáo'!$AD:$AD,$A52,'Báo cáo'!$Z:$Z,"&lt;="&amp;J$4)-SUMIFS('Báo cáo'!$Q:$Q,'Báo cáo'!$AD:$AD,$A52,'Báo cáo'!$AA:$AA,"&lt;="&amp;J$4)</f>
        <v>492517</v>
      </c>
      <c r="K52" s="298">
        <f>SUMIFS('Báo cáo'!$O:$O,'Báo cáo'!$AD:$AD,$A52,'Báo cáo'!$Z:$Z,"&lt;="&amp;K$4)+SUMIFS('Báo cáo'!$P:$P,'Báo cáo'!$AD:$AD,$A52,'Báo cáo'!$Z:$Z,"&lt;="&amp;K$4)-SUMIFS('Báo cáo'!$Q:$Q,'Báo cáo'!$AD:$AD,$A52,'Báo cáo'!$AA:$AA,"&lt;="&amp;K$4)</f>
        <v>492625</v>
      </c>
      <c r="L52" s="298">
        <f>SUMIFS('Báo cáo'!$O:$O,'Báo cáo'!$AD:$AD,$A52,'Báo cáo'!$Z:$Z,"&lt;="&amp;L$4)+SUMIFS('Báo cáo'!$P:$P,'Báo cáo'!$AD:$AD,$A52,'Báo cáo'!$Z:$Z,"&lt;="&amp;L$4)-SUMIFS('Báo cáo'!$Q:$Q,'Báo cáo'!$AD:$AD,$A52,'Báo cáo'!$AA:$AA,"&lt;="&amp;L$4)</f>
        <v>492625</v>
      </c>
      <c r="M52" s="298">
        <f>SUMIFS('Báo cáo'!$O:$O,'Báo cáo'!$AD:$AD,$A52,'Báo cáo'!$Z:$Z,"&lt;="&amp;M$4)+SUMIFS('Báo cáo'!$P:$P,'Báo cáo'!$AD:$AD,$A52,'Báo cáo'!$Z:$Z,"&lt;="&amp;M$4)-SUMIFS('Báo cáo'!$Q:$Q,'Báo cáo'!$AD:$AD,$A52,'Báo cáo'!$AA:$AA,"&lt;="&amp;M$4)</f>
        <v>492625</v>
      </c>
      <c r="N52" s="298">
        <f>SUMIFS('Báo cáo'!$O:$O,'Báo cáo'!$AD:$AD,$A52,'Báo cáo'!$Z:$Z,"&lt;="&amp;N$4)+SUMIFS('Báo cáo'!$P:$P,'Báo cáo'!$AD:$AD,$A52,'Báo cáo'!$Z:$Z,"&lt;="&amp;N$4)-SUMIFS('Báo cáo'!$Q:$Q,'Báo cáo'!$AD:$AD,$A52,'Báo cáo'!$AA:$AA,"&lt;="&amp;N$4)</f>
        <v>492625</v>
      </c>
    </row>
    <row r="53" spans="1:14" x14ac:dyDescent="0.25">
      <c r="A53" s="23" t="s">
        <v>85</v>
      </c>
      <c r="B53" s="23" t="s">
        <v>11109</v>
      </c>
      <c r="C53" s="298">
        <f>SUMIFS('Báo cáo'!$O:$O,'Báo cáo'!$AD:$AD,$A53,'Báo cáo'!$Z:$Z,"&lt;="&amp;C$4)+SUMIFS('Báo cáo'!$P:$P,'Báo cáo'!$AD:$AD,$A53,'Báo cáo'!$Z:$Z,"&lt;="&amp;C$4)-SUMIFS('Báo cáo'!$Q:$Q,'Báo cáo'!$AD:$AD,$A53,'Báo cáo'!$AA:$AA,"&lt;="&amp;C$4)</f>
        <v>1130103</v>
      </c>
      <c r="D53" s="298">
        <f>SUMIFS('Báo cáo'!$O:$O,'Báo cáo'!$AD:$AD,$A53,'Báo cáo'!$Z:$Z,"&lt;="&amp;D$4)+SUMIFS('Báo cáo'!$P:$P,'Báo cáo'!$AD:$AD,$A53,'Báo cáo'!$Z:$Z,"&lt;="&amp;D$4)-SUMIFS('Báo cáo'!$Q:$Q,'Báo cáo'!$AD:$AD,$A53,'Báo cáo'!$AA:$AA,"&lt;="&amp;D$4)</f>
        <v>2636907</v>
      </c>
      <c r="E53" s="298">
        <f>SUMIFS('Báo cáo'!$O:$O,'Báo cáo'!$AD:$AD,$A53,'Báo cáo'!$Z:$Z,"&lt;="&amp;E$4)+SUMIFS('Báo cáo'!$P:$P,'Báo cáo'!$AD:$AD,$A53,'Báo cáo'!$Z:$Z,"&lt;="&amp;E$4)-SUMIFS('Báo cáo'!$Q:$Q,'Báo cáo'!$AD:$AD,$A53,'Báo cáo'!$AA:$AA,"&lt;="&amp;E$4)</f>
        <v>2636907</v>
      </c>
      <c r="F53" s="298">
        <f>SUMIFS('Báo cáo'!$O:$O,'Báo cáo'!$AD:$AD,$A53,'Báo cáo'!$Z:$Z,"&lt;="&amp;F$4)+SUMIFS('Báo cáo'!$P:$P,'Báo cáo'!$AD:$AD,$A53,'Báo cáo'!$Z:$Z,"&lt;="&amp;F$4)-SUMIFS('Báo cáo'!$Q:$Q,'Báo cáo'!$AD:$AD,$A53,'Báo cáo'!$AA:$AA,"&lt;="&amp;F$4)</f>
        <v>2636907</v>
      </c>
      <c r="G53" s="298">
        <f>SUMIFS('Báo cáo'!$O:$O,'Báo cáo'!$AD:$AD,$A53,'Báo cáo'!$Z:$Z,"&lt;="&amp;G$4)+SUMIFS('Báo cáo'!$P:$P,'Báo cáo'!$AD:$AD,$A53,'Báo cáo'!$Z:$Z,"&lt;="&amp;G$4)-SUMIFS('Báo cáo'!$Q:$Q,'Báo cáo'!$AD:$AD,$A53,'Báo cáo'!$AA:$AA,"&lt;="&amp;G$4)</f>
        <v>2636907</v>
      </c>
      <c r="H53" s="298">
        <f>SUMIFS('Báo cáo'!$O:$O,'Báo cáo'!$AD:$AD,$A53,'Báo cáo'!$Z:$Z,"&lt;="&amp;H$4)+SUMIFS('Báo cáo'!$P:$P,'Báo cáo'!$AD:$AD,$A53,'Báo cáo'!$Z:$Z,"&lt;="&amp;H$4)-SUMIFS('Báo cáo'!$Q:$Q,'Báo cáo'!$AD:$AD,$A53,'Báo cáo'!$AA:$AA,"&lt;="&amp;H$4)</f>
        <v>3390309</v>
      </c>
      <c r="I53" s="298">
        <f>SUMIFS('Báo cáo'!$O:$O,'Báo cáo'!$AD:$AD,$A53,'Báo cáo'!$Z:$Z,"&lt;="&amp;I$4)+SUMIFS('Báo cáo'!$P:$P,'Báo cáo'!$AD:$AD,$A53,'Báo cáo'!$Z:$Z,"&lt;="&amp;I$4)-SUMIFS('Báo cáo'!$Q:$Q,'Báo cáo'!$AD:$AD,$A53,'Báo cáo'!$AA:$AA,"&lt;="&amp;I$4)</f>
        <v>3390309</v>
      </c>
      <c r="J53" s="298">
        <f>SUMIFS('Báo cáo'!$O:$O,'Báo cáo'!$AD:$AD,$A53,'Báo cáo'!$Z:$Z,"&lt;="&amp;J$4)+SUMIFS('Báo cáo'!$P:$P,'Báo cáo'!$AD:$AD,$A53,'Báo cáo'!$Z:$Z,"&lt;="&amp;J$4)-SUMIFS('Báo cáo'!$Q:$Q,'Báo cáo'!$AD:$AD,$A53,'Báo cáo'!$AA:$AA,"&lt;="&amp;J$4)</f>
        <v>3390309</v>
      </c>
      <c r="K53" s="298">
        <f>SUMIFS('Báo cáo'!$O:$O,'Báo cáo'!$AD:$AD,$A53,'Báo cáo'!$Z:$Z,"&lt;="&amp;K$4)+SUMIFS('Báo cáo'!$P:$P,'Báo cáo'!$AD:$AD,$A53,'Báo cáo'!$Z:$Z,"&lt;="&amp;K$4)-SUMIFS('Báo cáo'!$Q:$Q,'Báo cáo'!$AD:$AD,$A53,'Báo cáo'!$AA:$AA,"&lt;="&amp;K$4)</f>
        <v>3390309</v>
      </c>
      <c r="L53" s="298">
        <f>SUMIFS('Báo cáo'!$O:$O,'Báo cáo'!$AD:$AD,$A53,'Báo cáo'!$Z:$Z,"&lt;="&amp;L$4)+SUMIFS('Báo cáo'!$P:$P,'Báo cáo'!$AD:$AD,$A53,'Báo cáo'!$Z:$Z,"&lt;="&amp;L$4)-SUMIFS('Báo cáo'!$Q:$Q,'Báo cáo'!$AD:$AD,$A53,'Báo cáo'!$AA:$AA,"&lt;="&amp;L$4)</f>
        <v>3390309</v>
      </c>
      <c r="M53" s="298">
        <f>SUMIFS('Báo cáo'!$O:$O,'Báo cáo'!$AD:$AD,$A53,'Báo cáo'!$Z:$Z,"&lt;="&amp;M$4)+SUMIFS('Báo cáo'!$P:$P,'Báo cáo'!$AD:$AD,$A53,'Báo cáo'!$Z:$Z,"&lt;="&amp;M$4)-SUMIFS('Báo cáo'!$Q:$Q,'Báo cáo'!$AD:$AD,$A53,'Báo cáo'!$AA:$AA,"&lt;="&amp;M$4)</f>
        <v>3390309</v>
      </c>
      <c r="N53" s="298">
        <f>SUMIFS('Báo cáo'!$O:$O,'Báo cáo'!$AD:$AD,$A53,'Báo cáo'!$Z:$Z,"&lt;="&amp;N$4)+SUMIFS('Báo cáo'!$P:$P,'Báo cáo'!$AD:$AD,$A53,'Báo cáo'!$Z:$Z,"&lt;="&amp;N$4)-SUMIFS('Báo cáo'!$Q:$Q,'Báo cáo'!$AD:$AD,$A53,'Báo cáo'!$AA:$AA,"&lt;="&amp;N$4)</f>
        <v>3390309</v>
      </c>
    </row>
    <row r="54" spans="1:14" x14ac:dyDescent="0.25">
      <c r="A54" s="23" t="s">
        <v>87</v>
      </c>
      <c r="B54" s="23" t="s">
        <v>11110</v>
      </c>
      <c r="C54" s="298">
        <f>SUMIFS('Báo cáo'!$O:$O,'Báo cáo'!$AD:$AD,$A54,'Báo cáo'!$Z:$Z,"&lt;="&amp;C$4)+SUMIFS('Báo cáo'!$P:$P,'Báo cáo'!$AD:$AD,$A54,'Báo cáo'!$Z:$Z,"&lt;="&amp;C$4)-SUMIFS('Báo cáo'!$Q:$Q,'Báo cáo'!$AD:$AD,$A54,'Báo cáo'!$AA:$AA,"&lt;="&amp;C$4)</f>
        <v>762575</v>
      </c>
      <c r="D54" s="298">
        <f>SUMIFS('Báo cáo'!$O:$O,'Báo cáo'!$AD:$AD,$A54,'Báo cáo'!$Z:$Z,"&lt;="&amp;D$4)+SUMIFS('Báo cáo'!$P:$P,'Báo cáo'!$AD:$AD,$A54,'Báo cáo'!$Z:$Z,"&lt;="&amp;D$4)-SUMIFS('Báo cáo'!$Q:$Q,'Báo cáo'!$AD:$AD,$A54,'Báo cáo'!$AA:$AA,"&lt;="&amp;D$4)</f>
        <v>1744843</v>
      </c>
      <c r="E54" s="298">
        <f>SUMIFS('Báo cáo'!$O:$O,'Báo cáo'!$AD:$AD,$A54,'Báo cáo'!$Z:$Z,"&lt;="&amp;E$4)+SUMIFS('Báo cáo'!$P:$P,'Báo cáo'!$AD:$AD,$A54,'Báo cáo'!$Z:$Z,"&lt;="&amp;E$4)-SUMIFS('Báo cáo'!$Q:$Q,'Báo cáo'!$AD:$AD,$A54,'Báo cáo'!$AA:$AA,"&lt;="&amp;E$4)</f>
        <v>-112694</v>
      </c>
      <c r="F54" s="298">
        <f>SUMIFS('Báo cáo'!$O:$O,'Báo cáo'!$AD:$AD,$A54,'Báo cáo'!$Z:$Z,"&lt;="&amp;F$4)+SUMIFS('Báo cáo'!$P:$P,'Báo cáo'!$AD:$AD,$A54,'Báo cáo'!$Z:$Z,"&lt;="&amp;F$4)-SUMIFS('Báo cáo'!$Q:$Q,'Báo cáo'!$AD:$AD,$A54,'Báo cáo'!$AA:$AA,"&lt;="&amp;F$4)</f>
        <v>1344322</v>
      </c>
      <c r="G54" s="298">
        <f>SUMIFS('Báo cáo'!$O:$O,'Báo cáo'!$AD:$AD,$A54,'Báo cáo'!$Z:$Z,"&lt;="&amp;G$4)+SUMIFS('Báo cáo'!$P:$P,'Báo cáo'!$AD:$AD,$A54,'Báo cáo'!$Z:$Z,"&lt;="&amp;G$4)-SUMIFS('Báo cáo'!$Q:$Q,'Báo cáo'!$AD:$AD,$A54,'Báo cáo'!$AA:$AA,"&lt;="&amp;G$4)</f>
        <v>1344322</v>
      </c>
      <c r="H54" s="298">
        <f>SUMIFS('Báo cáo'!$O:$O,'Báo cáo'!$AD:$AD,$A54,'Báo cáo'!$Z:$Z,"&lt;="&amp;H$4)+SUMIFS('Báo cáo'!$P:$P,'Báo cáo'!$AD:$AD,$A54,'Báo cáo'!$Z:$Z,"&lt;="&amp;H$4)-SUMIFS('Báo cáo'!$Q:$Q,'Báo cáo'!$AD:$AD,$A54,'Báo cáo'!$AA:$AA,"&lt;="&amp;H$4)</f>
        <v>1902806</v>
      </c>
      <c r="I54" s="298">
        <f>SUMIFS('Báo cáo'!$O:$O,'Báo cáo'!$AD:$AD,$A54,'Báo cáo'!$Z:$Z,"&lt;="&amp;I$4)+SUMIFS('Báo cáo'!$P:$P,'Báo cáo'!$AD:$AD,$A54,'Báo cáo'!$Z:$Z,"&lt;="&amp;I$4)-SUMIFS('Báo cáo'!$Q:$Q,'Báo cáo'!$AD:$AD,$A54,'Báo cáo'!$AA:$AA,"&lt;="&amp;I$4)</f>
        <v>2661592</v>
      </c>
      <c r="J54" s="298">
        <f>SUMIFS('Báo cáo'!$O:$O,'Báo cáo'!$AD:$AD,$A54,'Báo cáo'!$Z:$Z,"&lt;="&amp;J$4)+SUMIFS('Báo cáo'!$P:$P,'Báo cáo'!$AD:$AD,$A54,'Báo cáo'!$Z:$Z,"&lt;="&amp;J$4)-SUMIFS('Báo cáo'!$Q:$Q,'Báo cáo'!$AD:$AD,$A54,'Báo cáo'!$AA:$AA,"&lt;="&amp;J$4)</f>
        <v>2661592</v>
      </c>
      <c r="K54" s="298">
        <f>SUMIFS('Báo cáo'!$O:$O,'Báo cáo'!$AD:$AD,$A54,'Báo cáo'!$Z:$Z,"&lt;="&amp;K$4)+SUMIFS('Báo cáo'!$P:$P,'Báo cáo'!$AD:$AD,$A54,'Báo cáo'!$Z:$Z,"&lt;="&amp;K$4)-SUMIFS('Báo cáo'!$Q:$Q,'Báo cáo'!$AD:$AD,$A54,'Báo cáo'!$AA:$AA,"&lt;="&amp;K$4)</f>
        <v>1862079</v>
      </c>
      <c r="L54" s="298">
        <f>SUMIFS('Báo cáo'!$O:$O,'Báo cáo'!$AD:$AD,$A54,'Báo cáo'!$Z:$Z,"&lt;="&amp;L$4)+SUMIFS('Báo cáo'!$P:$P,'Báo cáo'!$AD:$AD,$A54,'Báo cáo'!$Z:$Z,"&lt;="&amp;L$4)-SUMIFS('Báo cáo'!$Q:$Q,'Báo cáo'!$AD:$AD,$A54,'Báo cáo'!$AA:$AA,"&lt;="&amp;L$4)</f>
        <v>1862079</v>
      </c>
      <c r="M54" s="298">
        <f>SUMIFS('Báo cáo'!$O:$O,'Báo cáo'!$AD:$AD,$A54,'Báo cáo'!$Z:$Z,"&lt;="&amp;M$4)+SUMIFS('Báo cáo'!$P:$P,'Báo cáo'!$AD:$AD,$A54,'Báo cáo'!$Z:$Z,"&lt;="&amp;M$4)-SUMIFS('Báo cáo'!$Q:$Q,'Báo cáo'!$AD:$AD,$A54,'Báo cáo'!$AA:$AA,"&lt;="&amp;M$4)</f>
        <v>1262936</v>
      </c>
      <c r="N54" s="298">
        <f>SUMIFS('Báo cáo'!$O:$O,'Báo cáo'!$AD:$AD,$A54,'Báo cáo'!$Z:$Z,"&lt;="&amp;N$4)+SUMIFS('Báo cáo'!$P:$P,'Báo cáo'!$AD:$AD,$A54,'Báo cáo'!$Z:$Z,"&lt;="&amp;N$4)-SUMIFS('Báo cáo'!$Q:$Q,'Báo cáo'!$AD:$AD,$A54,'Báo cáo'!$AA:$AA,"&lt;="&amp;N$4)</f>
        <v>1262936</v>
      </c>
    </row>
    <row r="55" spans="1:14" x14ac:dyDescent="0.25">
      <c r="A55" s="23" t="s">
        <v>74</v>
      </c>
      <c r="B55" s="23" t="s">
        <v>11116</v>
      </c>
      <c r="C55" s="298">
        <f>SUMIFS('Báo cáo'!$O:$O,'Báo cáo'!$AD:$AD,$A55,'Báo cáo'!$Z:$Z,"&lt;="&amp;C$4)+SUMIFS('Báo cáo'!$P:$P,'Báo cáo'!$AD:$AD,$A55,'Báo cáo'!$Z:$Z,"&lt;="&amp;C$4)-SUMIFS('Báo cáo'!$Q:$Q,'Báo cáo'!$AD:$AD,$A55,'Báo cáo'!$AA:$AA,"&lt;="&amp;C$4)</f>
        <v>-1499768</v>
      </c>
      <c r="D55" s="298">
        <f>SUMIFS('Báo cáo'!$O:$O,'Báo cáo'!$AD:$AD,$A55,'Báo cáo'!$Z:$Z,"&lt;="&amp;D$4)+SUMIFS('Báo cáo'!$P:$P,'Báo cáo'!$AD:$AD,$A55,'Báo cáo'!$Z:$Z,"&lt;="&amp;D$4)-SUMIFS('Báo cáo'!$Q:$Q,'Báo cáo'!$AD:$AD,$A55,'Báo cáo'!$AA:$AA,"&lt;="&amp;D$4)</f>
        <v>-1499768</v>
      </c>
      <c r="E55" s="298">
        <f>SUMIFS('Báo cáo'!$O:$O,'Báo cáo'!$AD:$AD,$A55,'Báo cáo'!$Z:$Z,"&lt;="&amp;E$4)+SUMIFS('Báo cáo'!$P:$P,'Báo cáo'!$AD:$AD,$A55,'Báo cáo'!$Z:$Z,"&lt;="&amp;E$4)-SUMIFS('Báo cáo'!$Q:$Q,'Báo cáo'!$AD:$AD,$A55,'Báo cáo'!$AA:$AA,"&lt;="&amp;E$4)</f>
        <v>-1499768</v>
      </c>
      <c r="F55" s="298">
        <f>SUMIFS('Báo cáo'!$O:$O,'Báo cáo'!$AD:$AD,$A55,'Báo cáo'!$Z:$Z,"&lt;="&amp;F$4)+SUMIFS('Báo cáo'!$P:$P,'Báo cáo'!$AD:$AD,$A55,'Báo cáo'!$Z:$Z,"&lt;="&amp;F$4)-SUMIFS('Báo cáo'!$Q:$Q,'Báo cáo'!$AD:$AD,$A55,'Báo cáo'!$AA:$AA,"&lt;="&amp;F$4)</f>
        <v>-1499768</v>
      </c>
      <c r="G55" s="298">
        <f>SUMIFS('Báo cáo'!$O:$O,'Báo cáo'!$AD:$AD,$A55,'Báo cáo'!$Z:$Z,"&lt;="&amp;G$4)+SUMIFS('Báo cáo'!$P:$P,'Báo cáo'!$AD:$AD,$A55,'Báo cáo'!$Z:$Z,"&lt;="&amp;G$4)-SUMIFS('Báo cáo'!$Q:$Q,'Báo cáo'!$AD:$AD,$A55,'Báo cáo'!$AA:$AA,"&lt;="&amp;G$4)</f>
        <v>-1499768</v>
      </c>
      <c r="H55" s="298">
        <f>SUMIFS('Báo cáo'!$O:$O,'Báo cáo'!$AD:$AD,$A55,'Báo cáo'!$Z:$Z,"&lt;="&amp;H$4)+SUMIFS('Báo cáo'!$P:$P,'Báo cáo'!$AD:$AD,$A55,'Báo cáo'!$Z:$Z,"&lt;="&amp;H$4)-SUMIFS('Báo cáo'!$Q:$Q,'Báo cáo'!$AD:$AD,$A55,'Báo cáo'!$AA:$AA,"&lt;="&amp;H$4)</f>
        <v>-1499768</v>
      </c>
      <c r="I55" s="298">
        <f>SUMIFS('Báo cáo'!$O:$O,'Báo cáo'!$AD:$AD,$A55,'Báo cáo'!$Z:$Z,"&lt;="&amp;I$4)+SUMIFS('Báo cáo'!$P:$P,'Báo cáo'!$AD:$AD,$A55,'Báo cáo'!$Z:$Z,"&lt;="&amp;I$4)-SUMIFS('Báo cáo'!$Q:$Q,'Báo cáo'!$AD:$AD,$A55,'Báo cáo'!$AA:$AA,"&lt;="&amp;I$4)</f>
        <v>218614</v>
      </c>
      <c r="J55" s="298">
        <f>SUMIFS('Báo cáo'!$O:$O,'Báo cáo'!$AD:$AD,$A55,'Báo cáo'!$Z:$Z,"&lt;="&amp;J$4)+SUMIFS('Báo cáo'!$P:$P,'Báo cáo'!$AD:$AD,$A55,'Báo cáo'!$Z:$Z,"&lt;="&amp;J$4)-SUMIFS('Báo cáo'!$Q:$Q,'Báo cáo'!$AD:$AD,$A55,'Báo cáo'!$AA:$AA,"&lt;="&amp;J$4)</f>
        <v>218614</v>
      </c>
      <c r="K55" s="298">
        <f>SUMIFS('Báo cáo'!$O:$O,'Báo cáo'!$AD:$AD,$A55,'Báo cáo'!$Z:$Z,"&lt;="&amp;K$4)+SUMIFS('Báo cáo'!$P:$P,'Báo cáo'!$AD:$AD,$A55,'Báo cáo'!$Z:$Z,"&lt;="&amp;K$4)-SUMIFS('Báo cáo'!$Q:$Q,'Báo cáo'!$AD:$AD,$A55,'Báo cáo'!$AA:$AA,"&lt;="&amp;K$4)</f>
        <v>218614</v>
      </c>
      <c r="L55" s="298">
        <f>SUMIFS('Báo cáo'!$O:$O,'Báo cáo'!$AD:$AD,$A55,'Báo cáo'!$Z:$Z,"&lt;="&amp;L$4)+SUMIFS('Báo cáo'!$P:$P,'Báo cáo'!$AD:$AD,$A55,'Báo cáo'!$Z:$Z,"&lt;="&amp;L$4)-SUMIFS('Báo cáo'!$Q:$Q,'Báo cáo'!$AD:$AD,$A55,'Báo cáo'!$AA:$AA,"&lt;="&amp;L$4)</f>
        <v>1162813</v>
      </c>
      <c r="M55" s="298">
        <f>SUMIFS('Báo cáo'!$O:$O,'Báo cáo'!$AD:$AD,$A55,'Báo cáo'!$Z:$Z,"&lt;="&amp;M$4)+SUMIFS('Báo cáo'!$P:$P,'Báo cáo'!$AD:$AD,$A55,'Báo cáo'!$Z:$Z,"&lt;="&amp;M$4)-SUMIFS('Báo cáo'!$Q:$Q,'Báo cáo'!$AD:$AD,$A55,'Báo cáo'!$AA:$AA,"&lt;="&amp;M$4)</f>
        <v>1162813</v>
      </c>
      <c r="N55" s="298">
        <f>SUMIFS('Báo cáo'!$O:$O,'Báo cáo'!$AD:$AD,$A55,'Báo cáo'!$Z:$Z,"&lt;="&amp;N$4)+SUMIFS('Báo cáo'!$P:$P,'Báo cáo'!$AD:$AD,$A55,'Báo cáo'!$Z:$Z,"&lt;="&amp;N$4)-SUMIFS('Báo cáo'!$Q:$Q,'Báo cáo'!$AD:$AD,$A55,'Báo cáo'!$AA:$AA,"&lt;="&amp;N$4)</f>
        <v>1162813</v>
      </c>
    </row>
    <row r="56" spans="1:14" x14ac:dyDescent="0.25">
      <c r="A56" s="23" t="s">
        <v>86</v>
      </c>
      <c r="B56" s="23" t="s">
        <v>11127</v>
      </c>
      <c r="C56" s="298">
        <f>SUMIFS('Báo cáo'!$O:$O,'Báo cáo'!$AD:$AD,$A56,'Báo cáo'!$Z:$Z,"&lt;="&amp;C$4)+SUMIFS('Báo cáo'!$P:$P,'Báo cáo'!$AD:$AD,$A56,'Báo cáo'!$Z:$Z,"&lt;="&amp;C$4)-SUMIFS('Báo cáo'!$Q:$Q,'Báo cáo'!$AD:$AD,$A56,'Báo cáo'!$AA:$AA,"&lt;="&amp;C$4)</f>
        <v>1482406</v>
      </c>
      <c r="D56" s="298">
        <f>SUMIFS('Báo cáo'!$O:$O,'Báo cáo'!$AD:$AD,$A56,'Báo cáo'!$Z:$Z,"&lt;="&amp;D$4)+SUMIFS('Báo cáo'!$P:$P,'Báo cáo'!$AD:$AD,$A56,'Báo cáo'!$Z:$Z,"&lt;="&amp;D$4)-SUMIFS('Báo cáo'!$Q:$Q,'Báo cáo'!$AD:$AD,$A56,'Báo cáo'!$AA:$AA,"&lt;="&amp;D$4)</f>
        <v>1482406</v>
      </c>
      <c r="E56" s="298">
        <f>SUMIFS('Báo cáo'!$O:$O,'Báo cáo'!$AD:$AD,$A56,'Báo cáo'!$Z:$Z,"&lt;="&amp;E$4)+SUMIFS('Báo cáo'!$P:$P,'Báo cáo'!$AD:$AD,$A56,'Báo cáo'!$Z:$Z,"&lt;="&amp;E$4)-SUMIFS('Báo cáo'!$Q:$Q,'Báo cáo'!$AD:$AD,$A56,'Báo cáo'!$AA:$AA,"&lt;="&amp;E$4)</f>
        <v>1482406</v>
      </c>
      <c r="F56" s="298">
        <f>SUMIFS('Báo cáo'!$O:$O,'Báo cáo'!$AD:$AD,$A56,'Báo cáo'!$Z:$Z,"&lt;="&amp;F$4)+SUMIFS('Báo cáo'!$P:$P,'Báo cáo'!$AD:$AD,$A56,'Báo cáo'!$Z:$Z,"&lt;="&amp;F$4)-SUMIFS('Báo cáo'!$Q:$Q,'Báo cáo'!$AD:$AD,$A56,'Báo cáo'!$AA:$AA,"&lt;="&amp;F$4)</f>
        <v>2038308</v>
      </c>
      <c r="G56" s="298">
        <f>SUMIFS('Báo cáo'!$O:$O,'Báo cáo'!$AD:$AD,$A56,'Báo cáo'!$Z:$Z,"&lt;="&amp;G$4)+SUMIFS('Báo cáo'!$P:$P,'Báo cáo'!$AD:$AD,$A56,'Báo cáo'!$Z:$Z,"&lt;="&amp;G$4)-SUMIFS('Báo cáo'!$Q:$Q,'Báo cáo'!$AD:$AD,$A56,'Báo cáo'!$AA:$AA,"&lt;="&amp;G$4)</f>
        <v>1294887</v>
      </c>
      <c r="H56" s="298">
        <f>SUMIFS('Báo cáo'!$O:$O,'Báo cáo'!$AD:$AD,$A56,'Báo cáo'!$Z:$Z,"&lt;="&amp;H$4)+SUMIFS('Báo cáo'!$P:$P,'Báo cáo'!$AD:$AD,$A56,'Báo cáo'!$Z:$Z,"&lt;="&amp;H$4)-SUMIFS('Báo cáo'!$Q:$Q,'Báo cáo'!$AD:$AD,$A56,'Báo cáo'!$AA:$AA,"&lt;="&amp;H$4)</f>
        <v>1295242</v>
      </c>
      <c r="I56" s="298">
        <f>SUMIFS('Báo cáo'!$O:$O,'Báo cáo'!$AD:$AD,$A56,'Báo cáo'!$Z:$Z,"&lt;="&amp;I$4)+SUMIFS('Báo cáo'!$P:$P,'Báo cáo'!$AD:$AD,$A56,'Báo cáo'!$Z:$Z,"&lt;="&amp;I$4)-SUMIFS('Báo cáo'!$Q:$Q,'Báo cáo'!$AD:$AD,$A56,'Báo cáo'!$AA:$AA,"&lt;="&amp;I$4)</f>
        <v>1287603</v>
      </c>
      <c r="J56" s="298">
        <f>SUMIFS('Báo cáo'!$O:$O,'Báo cáo'!$AD:$AD,$A56,'Báo cáo'!$Z:$Z,"&lt;="&amp;J$4)+SUMIFS('Báo cáo'!$P:$P,'Báo cáo'!$AD:$AD,$A56,'Báo cáo'!$Z:$Z,"&lt;="&amp;J$4)-SUMIFS('Báo cáo'!$Q:$Q,'Báo cáo'!$AD:$AD,$A56,'Báo cáo'!$AA:$AA,"&lt;="&amp;J$4)</f>
        <v>1727582</v>
      </c>
      <c r="K56" s="298">
        <f>SUMIFS('Báo cáo'!$O:$O,'Báo cáo'!$AD:$AD,$A56,'Báo cáo'!$Z:$Z,"&lt;="&amp;K$4)+SUMIFS('Báo cáo'!$P:$P,'Báo cáo'!$AD:$AD,$A56,'Báo cáo'!$Z:$Z,"&lt;="&amp;K$4)-SUMIFS('Báo cáo'!$Q:$Q,'Báo cáo'!$AD:$AD,$A56,'Báo cáo'!$AA:$AA,"&lt;="&amp;K$4)</f>
        <v>1329086</v>
      </c>
      <c r="L56" s="298">
        <f>SUMIFS('Báo cáo'!$O:$O,'Báo cáo'!$AD:$AD,$A56,'Báo cáo'!$Z:$Z,"&lt;="&amp;L$4)+SUMIFS('Báo cáo'!$P:$P,'Báo cáo'!$AD:$AD,$A56,'Báo cáo'!$Z:$Z,"&lt;="&amp;L$4)-SUMIFS('Báo cáo'!$Q:$Q,'Báo cáo'!$AD:$AD,$A56,'Báo cáo'!$AA:$AA,"&lt;="&amp;L$4)</f>
        <v>2102999</v>
      </c>
      <c r="M56" s="298">
        <f>SUMIFS('Báo cáo'!$O:$O,'Báo cáo'!$AD:$AD,$A56,'Báo cáo'!$Z:$Z,"&lt;="&amp;M$4)+SUMIFS('Báo cáo'!$P:$P,'Báo cáo'!$AD:$AD,$A56,'Báo cáo'!$Z:$Z,"&lt;="&amp;M$4)-SUMIFS('Báo cáo'!$Q:$Q,'Báo cáo'!$AD:$AD,$A56,'Báo cáo'!$AA:$AA,"&lt;="&amp;M$4)</f>
        <v>2102999</v>
      </c>
      <c r="N56" s="298">
        <f>SUMIFS('Báo cáo'!$O:$O,'Báo cáo'!$AD:$AD,$A56,'Báo cáo'!$Z:$Z,"&lt;="&amp;N$4)+SUMIFS('Báo cáo'!$P:$P,'Báo cáo'!$AD:$AD,$A56,'Báo cáo'!$Z:$Z,"&lt;="&amp;N$4)-SUMIFS('Báo cáo'!$Q:$Q,'Báo cáo'!$AD:$AD,$A56,'Báo cáo'!$AA:$AA,"&lt;="&amp;N$4)</f>
        <v>2102999</v>
      </c>
    </row>
    <row r="57" spans="1:14" x14ac:dyDescent="0.25">
      <c r="A57" s="23" t="s">
        <v>63</v>
      </c>
      <c r="B57" s="23" t="s">
        <v>11129</v>
      </c>
      <c r="C57" s="298">
        <f>SUMIFS('Báo cáo'!$O:$O,'Báo cáo'!$AD:$AD,$A57,'Báo cáo'!$Z:$Z,"&lt;="&amp;C$4)+SUMIFS('Báo cáo'!$P:$P,'Báo cáo'!$AD:$AD,$A57,'Báo cáo'!$Z:$Z,"&lt;="&amp;C$4)-SUMIFS('Báo cáo'!$Q:$Q,'Báo cáo'!$AD:$AD,$A57,'Báo cáo'!$AA:$AA,"&lt;="&amp;C$4)</f>
        <v>1272735</v>
      </c>
      <c r="D57" s="298">
        <f>SUMIFS('Báo cáo'!$O:$O,'Báo cáo'!$AD:$AD,$A57,'Báo cáo'!$Z:$Z,"&lt;="&amp;D$4)+SUMIFS('Báo cáo'!$P:$P,'Báo cáo'!$AD:$AD,$A57,'Báo cáo'!$Z:$Z,"&lt;="&amp;D$4)-SUMIFS('Báo cáo'!$Q:$Q,'Báo cáo'!$AD:$AD,$A57,'Báo cáo'!$AA:$AA,"&lt;="&amp;D$4)</f>
        <v>1272735</v>
      </c>
      <c r="E57" s="298">
        <f>SUMIFS('Báo cáo'!$O:$O,'Báo cáo'!$AD:$AD,$A57,'Báo cáo'!$Z:$Z,"&lt;="&amp;E$4)+SUMIFS('Báo cáo'!$P:$P,'Báo cáo'!$AD:$AD,$A57,'Báo cáo'!$Z:$Z,"&lt;="&amp;E$4)-SUMIFS('Báo cáo'!$Q:$Q,'Báo cáo'!$AD:$AD,$A57,'Báo cáo'!$AA:$AA,"&lt;="&amp;E$4)</f>
        <v>0</v>
      </c>
      <c r="F57" s="298">
        <f>SUMIFS('Báo cáo'!$O:$O,'Báo cáo'!$AD:$AD,$A57,'Báo cáo'!$Z:$Z,"&lt;="&amp;F$4)+SUMIFS('Báo cáo'!$P:$P,'Báo cáo'!$AD:$AD,$A57,'Báo cáo'!$Z:$Z,"&lt;="&amp;F$4)-SUMIFS('Báo cáo'!$Q:$Q,'Báo cáo'!$AD:$AD,$A57,'Báo cáo'!$AA:$AA,"&lt;="&amp;F$4)</f>
        <v>0</v>
      </c>
      <c r="G57" s="298">
        <f>SUMIFS('Báo cáo'!$O:$O,'Báo cáo'!$AD:$AD,$A57,'Báo cáo'!$Z:$Z,"&lt;="&amp;G$4)+SUMIFS('Báo cáo'!$P:$P,'Báo cáo'!$AD:$AD,$A57,'Báo cáo'!$Z:$Z,"&lt;="&amp;G$4)-SUMIFS('Báo cáo'!$Q:$Q,'Báo cáo'!$AD:$AD,$A57,'Báo cáo'!$AA:$AA,"&lt;="&amp;G$4)</f>
        <v>0</v>
      </c>
      <c r="H57" s="298">
        <f>SUMIFS('Báo cáo'!$O:$O,'Báo cáo'!$AD:$AD,$A57,'Báo cáo'!$Z:$Z,"&lt;="&amp;H$4)+SUMIFS('Báo cáo'!$P:$P,'Báo cáo'!$AD:$AD,$A57,'Báo cáo'!$Z:$Z,"&lt;="&amp;H$4)-SUMIFS('Báo cáo'!$Q:$Q,'Báo cáo'!$AD:$AD,$A57,'Báo cáo'!$AA:$AA,"&lt;="&amp;H$4)</f>
        <v>0</v>
      </c>
      <c r="I57" s="298">
        <f>SUMIFS('Báo cáo'!$O:$O,'Báo cáo'!$AD:$AD,$A57,'Báo cáo'!$Z:$Z,"&lt;="&amp;I$4)+SUMIFS('Báo cáo'!$P:$P,'Báo cáo'!$AD:$AD,$A57,'Báo cáo'!$Z:$Z,"&lt;="&amp;I$4)-SUMIFS('Báo cáo'!$Q:$Q,'Báo cáo'!$AD:$AD,$A57,'Báo cáo'!$AA:$AA,"&lt;="&amp;I$4)</f>
        <v>0</v>
      </c>
      <c r="J57" s="298">
        <f>SUMIFS('Báo cáo'!$O:$O,'Báo cáo'!$AD:$AD,$A57,'Báo cáo'!$Z:$Z,"&lt;="&amp;J$4)+SUMIFS('Báo cáo'!$P:$P,'Báo cáo'!$AD:$AD,$A57,'Báo cáo'!$Z:$Z,"&lt;="&amp;J$4)-SUMIFS('Báo cáo'!$Q:$Q,'Báo cáo'!$AD:$AD,$A57,'Báo cáo'!$AA:$AA,"&lt;="&amp;J$4)</f>
        <v>0</v>
      </c>
      <c r="K57" s="298">
        <f>SUMIFS('Báo cáo'!$O:$O,'Báo cáo'!$AD:$AD,$A57,'Báo cáo'!$Z:$Z,"&lt;="&amp;K$4)+SUMIFS('Báo cáo'!$P:$P,'Báo cáo'!$AD:$AD,$A57,'Báo cáo'!$Z:$Z,"&lt;="&amp;K$4)-SUMIFS('Báo cáo'!$Q:$Q,'Báo cáo'!$AD:$AD,$A57,'Báo cáo'!$AA:$AA,"&lt;="&amp;K$4)</f>
        <v>0</v>
      </c>
      <c r="L57" s="298">
        <f>SUMIFS('Báo cáo'!$O:$O,'Báo cáo'!$AD:$AD,$A57,'Báo cáo'!$Z:$Z,"&lt;="&amp;L$4)+SUMIFS('Báo cáo'!$P:$P,'Báo cáo'!$AD:$AD,$A57,'Báo cáo'!$Z:$Z,"&lt;="&amp;L$4)-SUMIFS('Báo cáo'!$Q:$Q,'Báo cáo'!$AD:$AD,$A57,'Báo cáo'!$AA:$AA,"&lt;="&amp;L$4)</f>
        <v>0</v>
      </c>
      <c r="M57" s="298">
        <f>SUMIFS('Báo cáo'!$O:$O,'Báo cáo'!$AD:$AD,$A57,'Báo cáo'!$Z:$Z,"&lt;="&amp;M$4)+SUMIFS('Báo cáo'!$P:$P,'Báo cáo'!$AD:$AD,$A57,'Báo cáo'!$Z:$Z,"&lt;="&amp;M$4)-SUMIFS('Báo cáo'!$Q:$Q,'Báo cáo'!$AD:$AD,$A57,'Báo cáo'!$AA:$AA,"&lt;="&amp;M$4)</f>
        <v>0</v>
      </c>
      <c r="N57" s="298">
        <f>SUMIFS('Báo cáo'!$O:$O,'Báo cáo'!$AD:$AD,$A57,'Báo cáo'!$Z:$Z,"&lt;="&amp;N$4)+SUMIFS('Báo cáo'!$P:$P,'Báo cáo'!$AD:$AD,$A57,'Báo cáo'!$Z:$Z,"&lt;="&amp;N$4)-SUMIFS('Báo cáo'!$Q:$Q,'Báo cáo'!$AD:$AD,$A57,'Báo cáo'!$AA:$AA,"&lt;="&amp;N$4)</f>
        <v>0</v>
      </c>
    </row>
    <row r="58" spans="1:14" x14ac:dyDescent="0.25">
      <c r="A58" s="23" t="s">
        <v>108</v>
      </c>
      <c r="B58" s="23" t="s">
        <v>11139</v>
      </c>
      <c r="C58" s="298">
        <f>SUMIFS('Báo cáo'!$O:$O,'Báo cáo'!$AD:$AD,$A58,'Báo cáo'!$Z:$Z,"&lt;="&amp;C$4)+SUMIFS('Báo cáo'!$P:$P,'Báo cáo'!$AD:$AD,$A58,'Báo cáo'!$Z:$Z,"&lt;="&amp;C$4)-SUMIFS('Báo cáo'!$Q:$Q,'Báo cáo'!$AD:$AD,$A58,'Báo cáo'!$AA:$AA,"&lt;="&amp;C$4)</f>
        <v>947993</v>
      </c>
      <c r="D58" s="298">
        <f>SUMIFS('Báo cáo'!$O:$O,'Báo cáo'!$AD:$AD,$A58,'Báo cáo'!$Z:$Z,"&lt;="&amp;D$4)+SUMIFS('Báo cáo'!$P:$P,'Báo cáo'!$AD:$AD,$A58,'Báo cáo'!$Z:$Z,"&lt;="&amp;D$4)-SUMIFS('Báo cáo'!$Q:$Q,'Báo cáo'!$AD:$AD,$A58,'Báo cáo'!$AA:$AA,"&lt;="&amp;D$4)</f>
        <v>947993</v>
      </c>
      <c r="E58" s="298">
        <f>SUMIFS('Báo cáo'!$O:$O,'Báo cáo'!$AD:$AD,$A58,'Báo cáo'!$Z:$Z,"&lt;="&amp;E$4)+SUMIFS('Báo cáo'!$P:$P,'Báo cáo'!$AD:$AD,$A58,'Báo cáo'!$Z:$Z,"&lt;="&amp;E$4)-SUMIFS('Báo cáo'!$Q:$Q,'Báo cáo'!$AD:$AD,$A58,'Báo cáo'!$AA:$AA,"&lt;="&amp;E$4)</f>
        <v>947993</v>
      </c>
      <c r="F58" s="298">
        <f>SUMIFS('Báo cáo'!$O:$O,'Báo cáo'!$AD:$AD,$A58,'Báo cáo'!$Z:$Z,"&lt;="&amp;F$4)+SUMIFS('Báo cáo'!$P:$P,'Báo cáo'!$AD:$AD,$A58,'Báo cáo'!$Z:$Z,"&lt;="&amp;F$4)-SUMIFS('Báo cáo'!$Q:$Q,'Báo cáo'!$AD:$AD,$A58,'Báo cáo'!$AA:$AA,"&lt;="&amp;F$4)</f>
        <v>947993</v>
      </c>
      <c r="G58" s="298">
        <f>SUMIFS('Báo cáo'!$O:$O,'Báo cáo'!$AD:$AD,$A58,'Báo cáo'!$Z:$Z,"&lt;="&amp;G$4)+SUMIFS('Báo cáo'!$P:$P,'Báo cáo'!$AD:$AD,$A58,'Báo cáo'!$Z:$Z,"&lt;="&amp;G$4)-SUMIFS('Báo cáo'!$Q:$Q,'Báo cáo'!$AD:$AD,$A58,'Báo cáo'!$AA:$AA,"&lt;="&amp;G$4)</f>
        <v>947993</v>
      </c>
      <c r="H58" s="298">
        <f>SUMIFS('Báo cáo'!$O:$O,'Báo cáo'!$AD:$AD,$A58,'Báo cáo'!$Z:$Z,"&lt;="&amp;H$4)+SUMIFS('Báo cáo'!$P:$P,'Báo cáo'!$AD:$AD,$A58,'Báo cáo'!$Z:$Z,"&lt;="&amp;H$4)-SUMIFS('Báo cáo'!$Q:$Q,'Báo cáo'!$AD:$AD,$A58,'Báo cáo'!$AA:$AA,"&lt;="&amp;H$4)</f>
        <v>947993</v>
      </c>
      <c r="I58" s="298">
        <f>SUMIFS('Báo cáo'!$O:$O,'Báo cáo'!$AD:$AD,$A58,'Báo cáo'!$Z:$Z,"&lt;="&amp;I$4)+SUMIFS('Báo cáo'!$P:$P,'Báo cáo'!$AD:$AD,$A58,'Báo cáo'!$Z:$Z,"&lt;="&amp;I$4)-SUMIFS('Báo cáo'!$Q:$Q,'Báo cáo'!$AD:$AD,$A58,'Báo cáo'!$AA:$AA,"&lt;="&amp;I$4)</f>
        <v>947993</v>
      </c>
      <c r="J58" s="298">
        <f>SUMIFS('Báo cáo'!$O:$O,'Báo cáo'!$AD:$AD,$A58,'Báo cáo'!$Z:$Z,"&lt;="&amp;J$4)+SUMIFS('Báo cáo'!$P:$P,'Báo cáo'!$AD:$AD,$A58,'Báo cáo'!$Z:$Z,"&lt;="&amp;J$4)-SUMIFS('Báo cáo'!$Q:$Q,'Báo cáo'!$AD:$AD,$A58,'Báo cáo'!$AA:$AA,"&lt;="&amp;J$4)</f>
        <v>947993</v>
      </c>
      <c r="K58" s="298">
        <f>SUMIFS('Báo cáo'!$O:$O,'Báo cáo'!$AD:$AD,$A58,'Báo cáo'!$Z:$Z,"&lt;="&amp;K$4)+SUMIFS('Báo cáo'!$P:$P,'Báo cáo'!$AD:$AD,$A58,'Báo cáo'!$Z:$Z,"&lt;="&amp;K$4)-SUMIFS('Báo cáo'!$Q:$Q,'Báo cáo'!$AD:$AD,$A58,'Báo cáo'!$AA:$AA,"&lt;="&amp;K$4)</f>
        <v>947993</v>
      </c>
      <c r="L58" s="298">
        <f>SUMIFS('Báo cáo'!$O:$O,'Báo cáo'!$AD:$AD,$A58,'Báo cáo'!$Z:$Z,"&lt;="&amp;L$4)+SUMIFS('Báo cáo'!$P:$P,'Báo cáo'!$AD:$AD,$A58,'Báo cáo'!$Z:$Z,"&lt;="&amp;L$4)-SUMIFS('Báo cáo'!$Q:$Q,'Báo cáo'!$AD:$AD,$A58,'Báo cáo'!$AA:$AA,"&lt;="&amp;L$4)</f>
        <v>947993</v>
      </c>
      <c r="M58" s="298">
        <f>SUMIFS('Báo cáo'!$O:$O,'Báo cáo'!$AD:$AD,$A58,'Báo cáo'!$Z:$Z,"&lt;="&amp;M$4)+SUMIFS('Báo cáo'!$P:$P,'Báo cáo'!$AD:$AD,$A58,'Báo cáo'!$Z:$Z,"&lt;="&amp;M$4)-SUMIFS('Báo cáo'!$Q:$Q,'Báo cáo'!$AD:$AD,$A58,'Báo cáo'!$AA:$AA,"&lt;="&amp;M$4)</f>
        <v>947993</v>
      </c>
      <c r="N58" s="298">
        <f>SUMIFS('Báo cáo'!$O:$O,'Báo cáo'!$AD:$AD,$A58,'Báo cáo'!$Z:$Z,"&lt;="&amp;N$4)+SUMIFS('Báo cáo'!$P:$P,'Báo cáo'!$AD:$AD,$A58,'Báo cáo'!$Z:$Z,"&lt;="&amp;N$4)-SUMIFS('Báo cáo'!$Q:$Q,'Báo cáo'!$AD:$AD,$A58,'Báo cáo'!$AA:$AA,"&lt;="&amp;N$4)</f>
        <v>947993</v>
      </c>
    </row>
    <row r="59" spans="1:14" x14ac:dyDescent="0.25">
      <c r="A59" s="23" t="s">
        <v>107</v>
      </c>
      <c r="B59" s="23" t="s">
        <v>11142</v>
      </c>
      <c r="C59" s="298">
        <f>SUMIFS('Báo cáo'!$O:$O,'Báo cáo'!$AD:$AD,$A59,'Báo cáo'!$Z:$Z,"&lt;="&amp;C$4)+SUMIFS('Báo cáo'!$P:$P,'Báo cáo'!$AD:$AD,$A59,'Báo cáo'!$Z:$Z,"&lt;="&amp;C$4)-SUMIFS('Báo cáo'!$Q:$Q,'Báo cáo'!$AD:$AD,$A59,'Báo cáo'!$AA:$AA,"&lt;="&amp;C$4)</f>
        <v>1895986</v>
      </c>
      <c r="D59" s="298">
        <f>SUMIFS('Báo cáo'!$O:$O,'Báo cáo'!$AD:$AD,$A59,'Báo cáo'!$Z:$Z,"&lt;="&amp;D$4)+SUMIFS('Báo cáo'!$P:$P,'Báo cáo'!$AD:$AD,$A59,'Báo cáo'!$Z:$Z,"&lt;="&amp;D$4)-SUMIFS('Báo cáo'!$Q:$Q,'Báo cáo'!$AD:$AD,$A59,'Báo cáo'!$AA:$AA,"&lt;="&amp;D$4)</f>
        <v>2527775</v>
      </c>
      <c r="E59" s="298">
        <f>SUMIFS('Báo cáo'!$O:$O,'Báo cáo'!$AD:$AD,$A59,'Báo cáo'!$Z:$Z,"&lt;="&amp;E$4)+SUMIFS('Báo cáo'!$P:$P,'Báo cáo'!$AD:$AD,$A59,'Báo cáo'!$Z:$Z,"&lt;="&amp;E$4)-SUMIFS('Báo cáo'!$Q:$Q,'Báo cáo'!$AD:$AD,$A59,'Báo cáo'!$AA:$AA,"&lt;="&amp;E$4)</f>
        <v>3714282</v>
      </c>
      <c r="F59" s="298">
        <f>SUMIFS('Báo cáo'!$O:$O,'Báo cáo'!$AD:$AD,$A59,'Báo cáo'!$Z:$Z,"&lt;="&amp;F$4)+SUMIFS('Báo cáo'!$P:$P,'Báo cáo'!$AD:$AD,$A59,'Báo cáo'!$Z:$Z,"&lt;="&amp;F$4)-SUMIFS('Báo cáo'!$Q:$Q,'Báo cáo'!$AD:$AD,$A59,'Báo cáo'!$AA:$AA,"&lt;="&amp;F$4)</f>
        <v>3714282</v>
      </c>
      <c r="G59" s="298">
        <f>SUMIFS('Báo cáo'!$O:$O,'Báo cáo'!$AD:$AD,$A59,'Báo cáo'!$Z:$Z,"&lt;="&amp;G$4)+SUMIFS('Báo cáo'!$P:$P,'Báo cáo'!$AD:$AD,$A59,'Báo cáo'!$Z:$Z,"&lt;="&amp;G$4)-SUMIFS('Báo cáo'!$Q:$Q,'Báo cáo'!$AD:$AD,$A59,'Báo cáo'!$AA:$AA,"&lt;="&amp;G$4)</f>
        <v>1229312</v>
      </c>
      <c r="H59" s="298">
        <f>SUMIFS('Báo cáo'!$O:$O,'Báo cáo'!$AD:$AD,$A59,'Báo cáo'!$Z:$Z,"&lt;="&amp;H$4)+SUMIFS('Báo cáo'!$P:$P,'Báo cáo'!$AD:$AD,$A59,'Báo cáo'!$Z:$Z,"&lt;="&amp;H$4)-SUMIFS('Báo cáo'!$Q:$Q,'Báo cáo'!$AD:$AD,$A59,'Báo cáo'!$AA:$AA,"&lt;="&amp;H$4)</f>
        <v>2049834</v>
      </c>
      <c r="I59" s="298">
        <f>SUMIFS('Báo cáo'!$O:$O,'Báo cáo'!$AD:$AD,$A59,'Báo cáo'!$Z:$Z,"&lt;="&amp;I$4)+SUMIFS('Báo cáo'!$P:$P,'Báo cáo'!$AD:$AD,$A59,'Báo cáo'!$Z:$Z,"&lt;="&amp;I$4)-SUMIFS('Báo cáo'!$Q:$Q,'Báo cáo'!$AD:$AD,$A59,'Báo cáo'!$AA:$AA,"&lt;="&amp;I$4)</f>
        <v>3019396</v>
      </c>
      <c r="J59" s="298">
        <f>SUMIFS('Báo cáo'!$O:$O,'Báo cáo'!$AD:$AD,$A59,'Báo cáo'!$Z:$Z,"&lt;="&amp;J$4)+SUMIFS('Báo cáo'!$P:$P,'Báo cáo'!$AD:$AD,$A59,'Báo cáo'!$Z:$Z,"&lt;="&amp;J$4)-SUMIFS('Báo cáo'!$Q:$Q,'Báo cáo'!$AD:$AD,$A59,'Báo cáo'!$AA:$AA,"&lt;="&amp;J$4)</f>
        <v>3019396</v>
      </c>
      <c r="K59" s="298">
        <f>SUMIFS('Báo cáo'!$O:$O,'Báo cáo'!$AD:$AD,$A59,'Báo cáo'!$Z:$Z,"&lt;="&amp;K$4)+SUMIFS('Báo cáo'!$P:$P,'Báo cáo'!$AD:$AD,$A59,'Báo cáo'!$Z:$Z,"&lt;="&amp;K$4)-SUMIFS('Báo cáo'!$Q:$Q,'Báo cáo'!$AD:$AD,$A59,'Báo cáo'!$AA:$AA,"&lt;="&amp;K$4)</f>
        <v>2899453</v>
      </c>
      <c r="L59" s="298">
        <f>SUMIFS('Báo cáo'!$O:$O,'Báo cáo'!$AD:$AD,$A59,'Báo cáo'!$Z:$Z,"&lt;="&amp;L$4)+SUMIFS('Báo cáo'!$P:$P,'Báo cáo'!$AD:$AD,$A59,'Báo cáo'!$Z:$Z,"&lt;="&amp;L$4)-SUMIFS('Báo cáo'!$Q:$Q,'Báo cáo'!$AD:$AD,$A59,'Báo cáo'!$AA:$AA,"&lt;="&amp;L$4)</f>
        <v>2899453</v>
      </c>
      <c r="M59" s="298">
        <f>SUMIFS('Báo cáo'!$O:$O,'Báo cáo'!$AD:$AD,$A59,'Báo cáo'!$Z:$Z,"&lt;="&amp;M$4)+SUMIFS('Báo cáo'!$P:$P,'Báo cáo'!$AD:$AD,$A59,'Báo cáo'!$Z:$Z,"&lt;="&amp;M$4)-SUMIFS('Báo cáo'!$Q:$Q,'Báo cáo'!$AD:$AD,$A59,'Báo cáo'!$AA:$AA,"&lt;="&amp;M$4)</f>
        <v>2899453</v>
      </c>
      <c r="N59" s="298">
        <f>SUMIFS('Báo cáo'!$O:$O,'Báo cáo'!$AD:$AD,$A59,'Báo cáo'!$Z:$Z,"&lt;="&amp;N$4)+SUMIFS('Báo cáo'!$P:$P,'Báo cáo'!$AD:$AD,$A59,'Báo cáo'!$Z:$Z,"&lt;="&amp;N$4)-SUMIFS('Báo cáo'!$Q:$Q,'Báo cáo'!$AD:$AD,$A59,'Báo cáo'!$AA:$AA,"&lt;="&amp;N$4)</f>
        <v>2899453</v>
      </c>
    </row>
    <row r="60" spans="1:14" x14ac:dyDescent="0.25">
      <c r="A60" s="23" t="s">
        <v>45</v>
      </c>
      <c r="B60" s="23" t="s">
        <v>11147</v>
      </c>
      <c r="C60" s="298">
        <f>SUMIFS('Báo cáo'!$O:$O,'Báo cáo'!$AD:$AD,$A60,'Báo cáo'!$Z:$Z,"&lt;="&amp;C$4)+SUMIFS('Báo cáo'!$P:$P,'Báo cáo'!$AD:$AD,$A60,'Báo cáo'!$Z:$Z,"&lt;="&amp;C$4)-SUMIFS('Báo cáo'!$Q:$Q,'Báo cáo'!$AD:$AD,$A60,'Báo cáo'!$AA:$AA,"&lt;="&amp;C$4)</f>
        <v>0</v>
      </c>
      <c r="D60" s="298">
        <f>SUMIFS('Báo cáo'!$O:$O,'Báo cáo'!$AD:$AD,$A60,'Báo cáo'!$Z:$Z,"&lt;="&amp;D$4)+SUMIFS('Báo cáo'!$P:$P,'Báo cáo'!$AD:$AD,$A60,'Báo cáo'!$Z:$Z,"&lt;="&amp;D$4)-SUMIFS('Báo cáo'!$Q:$Q,'Báo cáo'!$AD:$AD,$A60,'Báo cáo'!$AA:$AA,"&lt;="&amp;D$4)</f>
        <v>0</v>
      </c>
      <c r="E60" s="298">
        <f>SUMIFS('Báo cáo'!$O:$O,'Báo cáo'!$AD:$AD,$A60,'Báo cáo'!$Z:$Z,"&lt;="&amp;E$4)+SUMIFS('Báo cáo'!$P:$P,'Báo cáo'!$AD:$AD,$A60,'Báo cáo'!$Z:$Z,"&lt;="&amp;E$4)-SUMIFS('Báo cáo'!$Q:$Q,'Báo cáo'!$AD:$AD,$A60,'Báo cáo'!$AA:$AA,"&lt;="&amp;E$4)</f>
        <v>0</v>
      </c>
      <c r="F60" s="298">
        <f>SUMIFS('Báo cáo'!$O:$O,'Báo cáo'!$AD:$AD,$A60,'Báo cáo'!$Z:$Z,"&lt;="&amp;F$4)+SUMIFS('Báo cáo'!$P:$P,'Báo cáo'!$AD:$AD,$A60,'Báo cáo'!$Z:$Z,"&lt;="&amp;F$4)-SUMIFS('Báo cáo'!$Q:$Q,'Báo cáo'!$AD:$AD,$A60,'Báo cáo'!$AA:$AA,"&lt;="&amp;F$4)</f>
        <v>0</v>
      </c>
      <c r="G60" s="298">
        <f>SUMIFS('Báo cáo'!$O:$O,'Báo cáo'!$AD:$AD,$A60,'Báo cáo'!$Z:$Z,"&lt;="&amp;G$4)+SUMIFS('Báo cáo'!$P:$P,'Báo cáo'!$AD:$AD,$A60,'Báo cáo'!$Z:$Z,"&lt;="&amp;G$4)-SUMIFS('Báo cáo'!$Q:$Q,'Báo cáo'!$AD:$AD,$A60,'Báo cáo'!$AA:$AA,"&lt;="&amp;G$4)</f>
        <v>0</v>
      </c>
      <c r="H60" s="298">
        <f>SUMIFS('Báo cáo'!$O:$O,'Báo cáo'!$AD:$AD,$A60,'Báo cáo'!$Z:$Z,"&lt;="&amp;H$4)+SUMIFS('Báo cáo'!$P:$P,'Báo cáo'!$AD:$AD,$A60,'Báo cáo'!$Z:$Z,"&lt;="&amp;H$4)-SUMIFS('Báo cáo'!$Q:$Q,'Báo cáo'!$AD:$AD,$A60,'Báo cáo'!$AA:$AA,"&lt;="&amp;H$4)</f>
        <v>0</v>
      </c>
      <c r="I60" s="298">
        <f>SUMIFS('Báo cáo'!$O:$O,'Báo cáo'!$AD:$AD,$A60,'Báo cáo'!$Z:$Z,"&lt;="&amp;I$4)+SUMIFS('Báo cáo'!$P:$P,'Báo cáo'!$AD:$AD,$A60,'Báo cáo'!$Z:$Z,"&lt;="&amp;I$4)-SUMIFS('Báo cáo'!$Q:$Q,'Báo cáo'!$AD:$AD,$A60,'Báo cáo'!$AA:$AA,"&lt;="&amp;I$4)</f>
        <v>0</v>
      </c>
      <c r="J60" s="298">
        <f>SUMIFS('Báo cáo'!$O:$O,'Báo cáo'!$AD:$AD,$A60,'Báo cáo'!$Z:$Z,"&lt;="&amp;J$4)+SUMIFS('Báo cáo'!$P:$P,'Báo cáo'!$AD:$AD,$A60,'Báo cáo'!$Z:$Z,"&lt;="&amp;J$4)-SUMIFS('Báo cáo'!$Q:$Q,'Báo cáo'!$AD:$AD,$A60,'Báo cáo'!$AA:$AA,"&lt;="&amp;J$4)</f>
        <v>0</v>
      </c>
      <c r="K60" s="298">
        <f>SUMIFS('Báo cáo'!$O:$O,'Báo cáo'!$AD:$AD,$A60,'Báo cáo'!$Z:$Z,"&lt;="&amp;K$4)+SUMIFS('Báo cáo'!$P:$P,'Báo cáo'!$AD:$AD,$A60,'Báo cáo'!$Z:$Z,"&lt;="&amp;K$4)-SUMIFS('Báo cáo'!$Q:$Q,'Báo cáo'!$AD:$AD,$A60,'Báo cáo'!$AA:$AA,"&lt;="&amp;K$4)</f>
        <v>0</v>
      </c>
      <c r="L60" s="298">
        <f>SUMIFS('Báo cáo'!$O:$O,'Báo cáo'!$AD:$AD,$A60,'Báo cáo'!$Z:$Z,"&lt;="&amp;L$4)+SUMIFS('Báo cáo'!$P:$P,'Báo cáo'!$AD:$AD,$A60,'Báo cáo'!$Z:$Z,"&lt;="&amp;L$4)-SUMIFS('Báo cáo'!$Q:$Q,'Báo cáo'!$AD:$AD,$A60,'Báo cáo'!$AA:$AA,"&lt;="&amp;L$4)</f>
        <v>0</v>
      </c>
      <c r="M60" s="298">
        <f>SUMIFS('Báo cáo'!$O:$O,'Báo cáo'!$AD:$AD,$A60,'Báo cáo'!$Z:$Z,"&lt;="&amp;M$4)+SUMIFS('Báo cáo'!$P:$P,'Báo cáo'!$AD:$AD,$A60,'Báo cáo'!$Z:$Z,"&lt;="&amp;M$4)-SUMIFS('Báo cáo'!$Q:$Q,'Báo cáo'!$AD:$AD,$A60,'Báo cáo'!$AA:$AA,"&lt;="&amp;M$4)</f>
        <v>0</v>
      </c>
      <c r="N60" s="298">
        <f>SUMIFS('Báo cáo'!$O:$O,'Báo cáo'!$AD:$AD,$A60,'Báo cáo'!$Z:$Z,"&lt;="&amp;N$4)+SUMIFS('Báo cáo'!$P:$P,'Báo cáo'!$AD:$AD,$A60,'Báo cáo'!$Z:$Z,"&lt;="&amp;N$4)-SUMIFS('Báo cáo'!$Q:$Q,'Báo cáo'!$AD:$AD,$A60,'Báo cáo'!$AA:$AA,"&lt;="&amp;N$4)</f>
        <v>0</v>
      </c>
    </row>
    <row r="61" spans="1:14" x14ac:dyDescent="0.25">
      <c r="A61" s="23" t="s">
        <v>101</v>
      </c>
      <c r="B61" s="23" t="s">
        <v>1122</v>
      </c>
      <c r="C61" s="298">
        <f>SUMIFS('Báo cáo'!$O:$O,'Báo cáo'!$AD:$AD,$A61,'Báo cáo'!$Z:$Z,"&lt;="&amp;C$4)+SUMIFS('Báo cáo'!$P:$P,'Báo cáo'!$AD:$AD,$A61,'Báo cáo'!$Z:$Z,"&lt;="&amp;C$4)-SUMIFS('Báo cáo'!$Q:$Q,'Báo cáo'!$AD:$AD,$A61,'Báo cáo'!$AA:$AA,"&lt;="&amp;C$4)</f>
        <v>0</v>
      </c>
      <c r="D61" s="298">
        <f>SUMIFS('Báo cáo'!$O:$O,'Báo cáo'!$AD:$AD,$A61,'Báo cáo'!$Z:$Z,"&lt;="&amp;D$4)+SUMIFS('Báo cáo'!$P:$P,'Báo cáo'!$AD:$AD,$A61,'Báo cáo'!$Z:$Z,"&lt;="&amp;D$4)-SUMIFS('Báo cáo'!$Q:$Q,'Báo cáo'!$AD:$AD,$A61,'Báo cáo'!$AA:$AA,"&lt;="&amp;D$4)</f>
        <v>0</v>
      </c>
      <c r="E61" s="298">
        <f>SUMIFS('Báo cáo'!$O:$O,'Báo cáo'!$AD:$AD,$A61,'Báo cáo'!$Z:$Z,"&lt;="&amp;E$4)+SUMIFS('Báo cáo'!$P:$P,'Báo cáo'!$AD:$AD,$A61,'Báo cáo'!$Z:$Z,"&lt;="&amp;E$4)-SUMIFS('Báo cáo'!$Q:$Q,'Báo cáo'!$AD:$AD,$A61,'Báo cáo'!$AA:$AA,"&lt;="&amp;E$4)</f>
        <v>0</v>
      </c>
      <c r="F61" s="298">
        <f>SUMIFS('Báo cáo'!$O:$O,'Báo cáo'!$AD:$AD,$A61,'Báo cáo'!$Z:$Z,"&lt;="&amp;F$4)+SUMIFS('Báo cáo'!$P:$P,'Báo cáo'!$AD:$AD,$A61,'Báo cáo'!$Z:$Z,"&lt;="&amp;F$4)-SUMIFS('Báo cáo'!$Q:$Q,'Báo cáo'!$AD:$AD,$A61,'Báo cáo'!$AA:$AA,"&lt;="&amp;F$4)</f>
        <v>0</v>
      </c>
      <c r="G61" s="298">
        <f>SUMIFS('Báo cáo'!$O:$O,'Báo cáo'!$AD:$AD,$A61,'Báo cáo'!$Z:$Z,"&lt;="&amp;G$4)+SUMIFS('Báo cáo'!$P:$P,'Báo cáo'!$AD:$AD,$A61,'Báo cáo'!$Z:$Z,"&lt;="&amp;G$4)-SUMIFS('Báo cáo'!$Q:$Q,'Báo cáo'!$AD:$AD,$A61,'Báo cáo'!$AA:$AA,"&lt;="&amp;G$4)</f>
        <v>0</v>
      </c>
      <c r="H61" s="298">
        <f>SUMIFS('Báo cáo'!$O:$O,'Báo cáo'!$AD:$AD,$A61,'Báo cáo'!$Z:$Z,"&lt;="&amp;H$4)+SUMIFS('Báo cáo'!$P:$P,'Báo cáo'!$AD:$AD,$A61,'Báo cáo'!$Z:$Z,"&lt;="&amp;H$4)-SUMIFS('Báo cáo'!$Q:$Q,'Báo cáo'!$AD:$AD,$A61,'Báo cáo'!$AA:$AA,"&lt;="&amp;H$4)</f>
        <v>0</v>
      </c>
      <c r="I61" s="298">
        <f>SUMIFS('Báo cáo'!$O:$O,'Báo cáo'!$AD:$AD,$A61,'Báo cáo'!$Z:$Z,"&lt;="&amp;I$4)+SUMIFS('Báo cáo'!$P:$P,'Báo cáo'!$AD:$AD,$A61,'Báo cáo'!$Z:$Z,"&lt;="&amp;I$4)-SUMIFS('Báo cáo'!$Q:$Q,'Báo cáo'!$AD:$AD,$A61,'Báo cáo'!$AA:$AA,"&lt;="&amp;I$4)</f>
        <v>0</v>
      </c>
      <c r="J61" s="298">
        <f>SUMIFS('Báo cáo'!$O:$O,'Báo cáo'!$AD:$AD,$A61,'Báo cáo'!$Z:$Z,"&lt;="&amp;J$4)+SUMIFS('Báo cáo'!$P:$P,'Báo cáo'!$AD:$AD,$A61,'Báo cáo'!$Z:$Z,"&lt;="&amp;J$4)-SUMIFS('Báo cáo'!$Q:$Q,'Báo cáo'!$AD:$AD,$A61,'Báo cáo'!$AA:$AA,"&lt;="&amp;J$4)</f>
        <v>0</v>
      </c>
      <c r="K61" s="298">
        <f>SUMIFS('Báo cáo'!$O:$O,'Báo cáo'!$AD:$AD,$A61,'Báo cáo'!$Z:$Z,"&lt;="&amp;K$4)+SUMIFS('Báo cáo'!$P:$P,'Báo cáo'!$AD:$AD,$A61,'Báo cáo'!$Z:$Z,"&lt;="&amp;K$4)-SUMIFS('Báo cáo'!$Q:$Q,'Báo cáo'!$AD:$AD,$A61,'Báo cáo'!$AA:$AA,"&lt;="&amp;K$4)</f>
        <v>0</v>
      </c>
      <c r="L61" s="298">
        <f>SUMIFS('Báo cáo'!$O:$O,'Báo cáo'!$AD:$AD,$A61,'Báo cáo'!$Z:$Z,"&lt;="&amp;L$4)+SUMIFS('Báo cáo'!$P:$P,'Báo cáo'!$AD:$AD,$A61,'Báo cáo'!$Z:$Z,"&lt;="&amp;L$4)-SUMIFS('Báo cáo'!$Q:$Q,'Báo cáo'!$AD:$AD,$A61,'Báo cáo'!$AA:$AA,"&lt;="&amp;L$4)</f>
        <v>0</v>
      </c>
      <c r="M61" s="298">
        <f>SUMIFS('Báo cáo'!$O:$O,'Báo cáo'!$AD:$AD,$A61,'Báo cáo'!$Z:$Z,"&lt;="&amp;M$4)+SUMIFS('Báo cáo'!$P:$P,'Báo cáo'!$AD:$AD,$A61,'Báo cáo'!$Z:$Z,"&lt;="&amp;M$4)-SUMIFS('Báo cáo'!$Q:$Q,'Báo cáo'!$AD:$AD,$A61,'Báo cáo'!$AA:$AA,"&lt;="&amp;M$4)</f>
        <v>0</v>
      </c>
      <c r="N61" s="298">
        <f>SUMIFS('Báo cáo'!$O:$O,'Báo cáo'!$AD:$AD,$A61,'Báo cáo'!$Z:$Z,"&lt;="&amp;N$4)+SUMIFS('Báo cáo'!$P:$P,'Báo cáo'!$AD:$AD,$A61,'Báo cáo'!$Z:$Z,"&lt;="&amp;N$4)-SUMIFS('Báo cáo'!$Q:$Q,'Báo cáo'!$AD:$AD,$A61,'Báo cáo'!$AA:$AA,"&lt;="&amp;N$4)</f>
        <v>0</v>
      </c>
    </row>
    <row r="62" spans="1:14" x14ac:dyDescent="0.25">
      <c r="A62" s="23" t="s">
        <v>103</v>
      </c>
      <c r="B62" s="23" t="s">
        <v>11149</v>
      </c>
      <c r="C62" s="298">
        <f>SUMIFS('Báo cáo'!$O:$O,'Báo cáo'!$AD:$AD,$A62,'Báo cáo'!$Z:$Z,"&lt;="&amp;C$4)+SUMIFS('Báo cáo'!$P:$P,'Báo cáo'!$AD:$AD,$A62,'Báo cáo'!$Z:$Z,"&lt;="&amp;C$4)-SUMIFS('Báo cáo'!$Q:$Q,'Báo cáo'!$AD:$AD,$A62,'Báo cáo'!$AA:$AA,"&lt;="&amp;C$4)</f>
        <v>0</v>
      </c>
      <c r="D62" s="298">
        <f>SUMIFS('Báo cáo'!$O:$O,'Báo cáo'!$AD:$AD,$A62,'Báo cáo'!$Z:$Z,"&lt;="&amp;D$4)+SUMIFS('Báo cáo'!$P:$P,'Báo cáo'!$AD:$AD,$A62,'Báo cáo'!$Z:$Z,"&lt;="&amp;D$4)-SUMIFS('Báo cáo'!$Q:$Q,'Báo cáo'!$AD:$AD,$A62,'Báo cáo'!$AA:$AA,"&lt;="&amp;D$4)</f>
        <v>0</v>
      </c>
      <c r="E62" s="298">
        <f>SUMIFS('Báo cáo'!$O:$O,'Báo cáo'!$AD:$AD,$A62,'Báo cáo'!$Z:$Z,"&lt;="&amp;E$4)+SUMIFS('Báo cáo'!$P:$P,'Báo cáo'!$AD:$AD,$A62,'Báo cáo'!$Z:$Z,"&lt;="&amp;E$4)-SUMIFS('Báo cáo'!$Q:$Q,'Báo cáo'!$AD:$AD,$A62,'Báo cáo'!$AA:$AA,"&lt;="&amp;E$4)</f>
        <v>0</v>
      </c>
      <c r="F62" s="298">
        <f>SUMIFS('Báo cáo'!$O:$O,'Báo cáo'!$AD:$AD,$A62,'Báo cáo'!$Z:$Z,"&lt;="&amp;F$4)+SUMIFS('Báo cáo'!$P:$P,'Báo cáo'!$AD:$AD,$A62,'Báo cáo'!$Z:$Z,"&lt;="&amp;F$4)-SUMIFS('Báo cáo'!$Q:$Q,'Báo cáo'!$AD:$AD,$A62,'Báo cáo'!$AA:$AA,"&lt;="&amp;F$4)</f>
        <v>0</v>
      </c>
      <c r="G62" s="298">
        <f>SUMIFS('Báo cáo'!$O:$O,'Báo cáo'!$AD:$AD,$A62,'Báo cáo'!$Z:$Z,"&lt;="&amp;G$4)+SUMIFS('Báo cáo'!$P:$P,'Báo cáo'!$AD:$AD,$A62,'Báo cáo'!$Z:$Z,"&lt;="&amp;G$4)-SUMIFS('Báo cáo'!$Q:$Q,'Báo cáo'!$AD:$AD,$A62,'Báo cáo'!$AA:$AA,"&lt;="&amp;G$4)</f>
        <v>0</v>
      </c>
      <c r="H62" s="298">
        <f>SUMIFS('Báo cáo'!$O:$O,'Báo cáo'!$AD:$AD,$A62,'Báo cáo'!$Z:$Z,"&lt;="&amp;H$4)+SUMIFS('Báo cáo'!$P:$P,'Báo cáo'!$AD:$AD,$A62,'Báo cáo'!$Z:$Z,"&lt;="&amp;H$4)-SUMIFS('Báo cáo'!$Q:$Q,'Báo cáo'!$AD:$AD,$A62,'Báo cáo'!$AA:$AA,"&lt;="&amp;H$4)</f>
        <v>0</v>
      </c>
      <c r="I62" s="298">
        <f>SUMIFS('Báo cáo'!$O:$O,'Báo cáo'!$AD:$AD,$A62,'Báo cáo'!$Z:$Z,"&lt;="&amp;I$4)+SUMIFS('Báo cáo'!$P:$P,'Báo cáo'!$AD:$AD,$A62,'Báo cáo'!$Z:$Z,"&lt;="&amp;I$4)-SUMIFS('Báo cáo'!$Q:$Q,'Báo cáo'!$AD:$AD,$A62,'Báo cáo'!$AA:$AA,"&lt;="&amp;I$4)</f>
        <v>0</v>
      </c>
      <c r="J62" s="298">
        <f>SUMIFS('Báo cáo'!$O:$O,'Báo cáo'!$AD:$AD,$A62,'Báo cáo'!$Z:$Z,"&lt;="&amp;J$4)+SUMIFS('Báo cáo'!$P:$P,'Báo cáo'!$AD:$AD,$A62,'Báo cáo'!$Z:$Z,"&lt;="&amp;J$4)-SUMIFS('Báo cáo'!$Q:$Q,'Báo cáo'!$AD:$AD,$A62,'Báo cáo'!$AA:$AA,"&lt;="&amp;J$4)</f>
        <v>0</v>
      </c>
      <c r="K62" s="298">
        <f>SUMIFS('Báo cáo'!$O:$O,'Báo cáo'!$AD:$AD,$A62,'Báo cáo'!$Z:$Z,"&lt;="&amp;K$4)+SUMIFS('Báo cáo'!$P:$P,'Báo cáo'!$AD:$AD,$A62,'Báo cáo'!$Z:$Z,"&lt;="&amp;K$4)-SUMIFS('Báo cáo'!$Q:$Q,'Báo cáo'!$AD:$AD,$A62,'Báo cáo'!$AA:$AA,"&lt;="&amp;K$4)</f>
        <v>0</v>
      </c>
      <c r="L62" s="298">
        <f>SUMIFS('Báo cáo'!$O:$O,'Báo cáo'!$AD:$AD,$A62,'Báo cáo'!$Z:$Z,"&lt;="&amp;L$4)+SUMIFS('Báo cáo'!$P:$P,'Báo cáo'!$AD:$AD,$A62,'Báo cáo'!$Z:$Z,"&lt;="&amp;L$4)-SUMIFS('Báo cáo'!$Q:$Q,'Báo cáo'!$AD:$AD,$A62,'Báo cáo'!$AA:$AA,"&lt;="&amp;L$4)</f>
        <v>0</v>
      </c>
      <c r="M62" s="298">
        <f>SUMIFS('Báo cáo'!$O:$O,'Báo cáo'!$AD:$AD,$A62,'Báo cáo'!$Z:$Z,"&lt;="&amp;M$4)+SUMIFS('Báo cáo'!$P:$P,'Báo cáo'!$AD:$AD,$A62,'Báo cáo'!$Z:$Z,"&lt;="&amp;M$4)-SUMIFS('Báo cáo'!$Q:$Q,'Báo cáo'!$AD:$AD,$A62,'Báo cáo'!$AA:$AA,"&lt;="&amp;M$4)</f>
        <v>0</v>
      </c>
      <c r="N62" s="298">
        <f>SUMIFS('Báo cáo'!$O:$O,'Báo cáo'!$AD:$AD,$A62,'Báo cáo'!$Z:$Z,"&lt;="&amp;N$4)+SUMIFS('Báo cáo'!$P:$P,'Báo cáo'!$AD:$AD,$A62,'Báo cáo'!$Z:$Z,"&lt;="&amp;N$4)-SUMIFS('Báo cáo'!$Q:$Q,'Báo cáo'!$AD:$AD,$A62,'Báo cáo'!$AA:$AA,"&lt;="&amp;N$4)</f>
        <v>0</v>
      </c>
    </row>
    <row r="63" spans="1:14" x14ac:dyDescent="0.25">
      <c r="A63" s="23" t="s">
        <v>104</v>
      </c>
      <c r="B63" s="23" t="s">
        <v>11151</v>
      </c>
      <c r="C63" s="298">
        <f>SUMIFS('Báo cáo'!$O:$O,'Báo cáo'!$AD:$AD,$A63,'Báo cáo'!$Z:$Z,"&lt;="&amp;C$4)+SUMIFS('Báo cáo'!$P:$P,'Báo cáo'!$AD:$AD,$A63,'Báo cáo'!$Z:$Z,"&lt;="&amp;C$4)-SUMIFS('Báo cáo'!$Q:$Q,'Báo cáo'!$AD:$AD,$A63,'Báo cáo'!$AA:$AA,"&lt;="&amp;C$4)</f>
        <v>1401328</v>
      </c>
      <c r="D63" s="298">
        <f>SUMIFS('Báo cáo'!$O:$O,'Báo cáo'!$AD:$AD,$A63,'Báo cáo'!$Z:$Z,"&lt;="&amp;D$4)+SUMIFS('Báo cáo'!$P:$P,'Báo cáo'!$AD:$AD,$A63,'Báo cáo'!$Z:$Z,"&lt;="&amp;D$4)-SUMIFS('Báo cáo'!$Q:$Q,'Báo cáo'!$AD:$AD,$A63,'Báo cáo'!$AA:$AA,"&lt;="&amp;D$4)</f>
        <v>1401328</v>
      </c>
      <c r="E63" s="298">
        <f>SUMIFS('Báo cáo'!$O:$O,'Báo cáo'!$AD:$AD,$A63,'Báo cáo'!$Z:$Z,"&lt;="&amp;E$4)+SUMIFS('Báo cáo'!$P:$P,'Báo cáo'!$AD:$AD,$A63,'Báo cáo'!$Z:$Z,"&lt;="&amp;E$4)-SUMIFS('Báo cáo'!$Q:$Q,'Báo cáo'!$AD:$AD,$A63,'Báo cáo'!$AA:$AA,"&lt;="&amp;E$4)</f>
        <v>1085644</v>
      </c>
      <c r="F63" s="298">
        <f>SUMIFS('Báo cáo'!$O:$O,'Báo cáo'!$AD:$AD,$A63,'Báo cáo'!$Z:$Z,"&lt;="&amp;F$4)+SUMIFS('Báo cáo'!$P:$P,'Báo cáo'!$AD:$AD,$A63,'Báo cáo'!$Z:$Z,"&lt;="&amp;F$4)-SUMIFS('Báo cáo'!$Q:$Q,'Báo cáo'!$AD:$AD,$A63,'Báo cáo'!$AA:$AA,"&lt;="&amp;F$4)</f>
        <v>1085644</v>
      </c>
      <c r="G63" s="298">
        <f>SUMIFS('Báo cáo'!$O:$O,'Báo cáo'!$AD:$AD,$A63,'Báo cáo'!$Z:$Z,"&lt;="&amp;G$4)+SUMIFS('Báo cáo'!$P:$P,'Báo cáo'!$AD:$AD,$A63,'Báo cáo'!$Z:$Z,"&lt;="&amp;G$4)-SUMIFS('Báo cáo'!$Q:$Q,'Báo cáo'!$AD:$AD,$A63,'Báo cáo'!$AA:$AA,"&lt;="&amp;G$4)</f>
        <v>993584</v>
      </c>
      <c r="H63" s="298">
        <f>SUMIFS('Báo cáo'!$O:$O,'Báo cáo'!$AD:$AD,$A63,'Báo cáo'!$Z:$Z,"&lt;="&amp;H$4)+SUMIFS('Báo cáo'!$P:$P,'Báo cáo'!$AD:$AD,$A63,'Báo cáo'!$Z:$Z,"&lt;="&amp;H$4)-SUMIFS('Báo cáo'!$Q:$Q,'Báo cáo'!$AD:$AD,$A63,'Báo cáo'!$AA:$AA,"&lt;="&amp;H$4)</f>
        <v>993584</v>
      </c>
      <c r="I63" s="298">
        <f>SUMIFS('Báo cáo'!$O:$O,'Báo cáo'!$AD:$AD,$A63,'Báo cáo'!$Z:$Z,"&lt;="&amp;I$4)+SUMIFS('Báo cáo'!$P:$P,'Báo cáo'!$AD:$AD,$A63,'Báo cáo'!$Z:$Z,"&lt;="&amp;I$4)-SUMIFS('Báo cáo'!$Q:$Q,'Báo cáo'!$AD:$AD,$A63,'Báo cáo'!$AA:$AA,"&lt;="&amp;I$4)</f>
        <v>841223</v>
      </c>
      <c r="J63" s="298">
        <f>SUMIFS('Báo cáo'!$O:$O,'Báo cáo'!$AD:$AD,$A63,'Báo cáo'!$Z:$Z,"&lt;="&amp;J$4)+SUMIFS('Báo cáo'!$P:$P,'Báo cáo'!$AD:$AD,$A63,'Báo cáo'!$Z:$Z,"&lt;="&amp;J$4)-SUMIFS('Báo cáo'!$Q:$Q,'Báo cáo'!$AD:$AD,$A63,'Báo cáo'!$AA:$AA,"&lt;="&amp;J$4)</f>
        <v>1560411</v>
      </c>
      <c r="K63" s="298">
        <f>SUMIFS('Báo cáo'!$O:$O,'Báo cáo'!$AD:$AD,$A63,'Báo cáo'!$Z:$Z,"&lt;="&amp;K$4)+SUMIFS('Báo cáo'!$P:$P,'Báo cáo'!$AD:$AD,$A63,'Báo cáo'!$Z:$Z,"&lt;="&amp;K$4)-SUMIFS('Báo cáo'!$Q:$Q,'Báo cáo'!$AD:$AD,$A63,'Báo cáo'!$AA:$AA,"&lt;="&amp;K$4)</f>
        <v>0</v>
      </c>
      <c r="L63" s="298">
        <f>SUMIFS('Báo cáo'!$O:$O,'Báo cáo'!$AD:$AD,$A63,'Báo cáo'!$Z:$Z,"&lt;="&amp;L$4)+SUMIFS('Báo cáo'!$P:$P,'Báo cáo'!$AD:$AD,$A63,'Báo cáo'!$Z:$Z,"&lt;="&amp;L$4)-SUMIFS('Báo cáo'!$Q:$Q,'Báo cáo'!$AD:$AD,$A63,'Báo cáo'!$AA:$AA,"&lt;="&amp;L$4)</f>
        <v>1247753</v>
      </c>
      <c r="M63" s="298">
        <f>SUMIFS('Báo cáo'!$O:$O,'Báo cáo'!$AD:$AD,$A63,'Báo cáo'!$Z:$Z,"&lt;="&amp;M$4)+SUMIFS('Báo cáo'!$P:$P,'Báo cáo'!$AD:$AD,$A63,'Báo cáo'!$Z:$Z,"&lt;="&amp;M$4)-SUMIFS('Báo cáo'!$Q:$Q,'Báo cáo'!$AD:$AD,$A63,'Báo cáo'!$AA:$AA,"&lt;="&amp;M$4)</f>
        <v>212753</v>
      </c>
      <c r="N63" s="298">
        <f>SUMIFS('Báo cáo'!$O:$O,'Báo cáo'!$AD:$AD,$A63,'Báo cáo'!$Z:$Z,"&lt;="&amp;N$4)+SUMIFS('Báo cáo'!$P:$P,'Báo cáo'!$AD:$AD,$A63,'Báo cáo'!$Z:$Z,"&lt;="&amp;N$4)-SUMIFS('Báo cáo'!$Q:$Q,'Báo cáo'!$AD:$AD,$A63,'Báo cáo'!$AA:$AA,"&lt;="&amp;N$4)</f>
        <v>212753</v>
      </c>
    </row>
    <row r="64" spans="1:14" x14ac:dyDescent="0.25">
      <c r="A64" s="23" t="s">
        <v>49</v>
      </c>
      <c r="B64" s="23" t="s">
        <v>11155</v>
      </c>
      <c r="C64" s="298">
        <f>SUMIFS('Báo cáo'!$O:$O,'Báo cáo'!$AD:$AD,$A64,'Báo cáo'!$Z:$Z,"&lt;="&amp;C$4)+SUMIFS('Báo cáo'!$P:$P,'Báo cáo'!$AD:$AD,$A64,'Báo cáo'!$Z:$Z,"&lt;="&amp;C$4)-SUMIFS('Báo cáo'!$Q:$Q,'Báo cáo'!$AD:$AD,$A64,'Báo cáo'!$AA:$AA,"&lt;="&amp;C$4)</f>
        <v>0</v>
      </c>
      <c r="D64" s="298">
        <f>SUMIFS('Báo cáo'!$O:$O,'Báo cáo'!$AD:$AD,$A64,'Báo cáo'!$Z:$Z,"&lt;="&amp;D$4)+SUMIFS('Báo cáo'!$P:$P,'Báo cáo'!$AD:$AD,$A64,'Báo cáo'!$Z:$Z,"&lt;="&amp;D$4)-SUMIFS('Báo cáo'!$Q:$Q,'Báo cáo'!$AD:$AD,$A64,'Báo cáo'!$AA:$AA,"&lt;="&amp;D$4)</f>
        <v>0</v>
      </c>
      <c r="E64" s="298">
        <f>SUMIFS('Báo cáo'!$O:$O,'Báo cáo'!$AD:$AD,$A64,'Báo cáo'!$Z:$Z,"&lt;="&amp;E$4)+SUMIFS('Báo cáo'!$P:$P,'Báo cáo'!$AD:$AD,$A64,'Báo cáo'!$Z:$Z,"&lt;="&amp;E$4)-SUMIFS('Báo cáo'!$Q:$Q,'Báo cáo'!$AD:$AD,$A64,'Báo cáo'!$AA:$AA,"&lt;="&amp;E$4)</f>
        <v>0</v>
      </c>
      <c r="F64" s="298">
        <f>SUMIFS('Báo cáo'!$O:$O,'Báo cáo'!$AD:$AD,$A64,'Báo cáo'!$Z:$Z,"&lt;="&amp;F$4)+SUMIFS('Báo cáo'!$P:$P,'Báo cáo'!$AD:$AD,$A64,'Báo cáo'!$Z:$Z,"&lt;="&amp;F$4)-SUMIFS('Báo cáo'!$Q:$Q,'Báo cáo'!$AD:$AD,$A64,'Báo cáo'!$AA:$AA,"&lt;="&amp;F$4)</f>
        <v>0</v>
      </c>
      <c r="G64" s="298">
        <f>SUMIFS('Báo cáo'!$O:$O,'Báo cáo'!$AD:$AD,$A64,'Báo cáo'!$Z:$Z,"&lt;="&amp;G$4)+SUMIFS('Báo cáo'!$P:$P,'Báo cáo'!$AD:$AD,$A64,'Báo cáo'!$Z:$Z,"&lt;="&amp;G$4)-SUMIFS('Báo cáo'!$Q:$Q,'Báo cáo'!$AD:$AD,$A64,'Báo cáo'!$AA:$AA,"&lt;="&amp;G$4)</f>
        <v>0</v>
      </c>
      <c r="H64" s="298">
        <f>SUMIFS('Báo cáo'!$O:$O,'Báo cáo'!$AD:$AD,$A64,'Báo cáo'!$Z:$Z,"&lt;="&amp;H$4)+SUMIFS('Báo cáo'!$P:$P,'Báo cáo'!$AD:$AD,$A64,'Báo cáo'!$Z:$Z,"&lt;="&amp;H$4)-SUMIFS('Báo cáo'!$Q:$Q,'Báo cáo'!$AD:$AD,$A64,'Báo cáo'!$AA:$AA,"&lt;="&amp;H$4)</f>
        <v>0</v>
      </c>
      <c r="I64" s="298">
        <f>SUMIFS('Báo cáo'!$O:$O,'Báo cáo'!$AD:$AD,$A64,'Báo cáo'!$Z:$Z,"&lt;="&amp;I$4)+SUMIFS('Báo cáo'!$P:$P,'Báo cáo'!$AD:$AD,$A64,'Báo cáo'!$Z:$Z,"&lt;="&amp;I$4)-SUMIFS('Báo cáo'!$Q:$Q,'Báo cáo'!$AD:$AD,$A64,'Báo cáo'!$AA:$AA,"&lt;="&amp;I$4)</f>
        <v>0</v>
      </c>
      <c r="J64" s="298">
        <f>SUMIFS('Báo cáo'!$O:$O,'Báo cáo'!$AD:$AD,$A64,'Báo cáo'!$Z:$Z,"&lt;="&amp;J$4)+SUMIFS('Báo cáo'!$P:$P,'Báo cáo'!$AD:$AD,$A64,'Báo cáo'!$Z:$Z,"&lt;="&amp;J$4)-SUMIFS('Báo cáo'!$Q:$Q,'Báo cáo'!$AD:$AD,$A64,'Báo cáo'!$AA:$AA,"&lt;="&amp;J$4)</f>
        <v>0</v>
      </c>
      <c r="K64" s="298">
        <f>SUMIFS('Báo cáo'!$O:$O,'Báo cáo'!$AD:$AD,$A64,'Báo cáo'!$Z:$Z,"&lt;="&amp;K$4)+SUMIFS('Báo cáo'!$P:$P,'Báo cáo'!$AD:$AD,$A64,'Báo cáo'!$Z:$Z,"&lt;="&amp;K$4)-SUMIFS('Báo cáo'!$Q:$Q,'Báo cáo'!$AD:$AD,$A64,'Báo cáo'!$AA:$AA,"&lt;="&amp;K$4)</f>
        <v>0</v>
      </c>
      <c r="L64" s="298">
        <f>SUMIFS('Báo cáo'!$O:$O,'Báo cáo'!$AD:$AD,$A64,'Báo cáo'!$Z:$Z,"&lt;="&amp;L$4)+SUMIFS('Báo cáo'!$P:$P,'Báo cáo'!$AD:$AD,$A64,'Báo cáo'!$Z:$Z,"&lt;="&amp;L$4)-SUMIFS('Báo cáo'!$Q:$Q,'Báo cáo'!$AD:$AD,$A64,'Báo cáo'!$AA:$AA,"&lt;="&amp;L$4)</f>
        <v>2768672</v>
      </c>
      <c r="M64" s="298">
        <f>SUMIFS('Báo cáo'!$O:$O,'Báo cáo'!$AD:$AD,$A64,'Báo cáo'!$Z:$Z,"&lt;="&amp;M$4)+SUMIFS('Báo cáo'!$P:$P,'Báo cáo'!$AD:$AD,$A64,'Báo cáo'!$Z:$Z,"&lt;="&amp;M$4)-SUMIFS('Báo cáo'!$Q:$Q,'Báo cáo'!$AD:$AD,$A64,'Báo cáo'!$AA:$AA,"&lt;="&amp;M$4)</f>
        <v>0</v>
      </c>
      <c r="N64" s="298">
        <f>SUMIFS('Báo cáo'!$O:$O,'Báo cáo'!$AD:$AD,$A64,'Báo cáo'!$Z:$Z,"&lt;="&amp;N$4)+SUMIFS('Báo cáo'!$P:$P,'Báo cáo'!$AD:$AD,$A64,'Báo cáo'!$Z:$Z,"&lt;="&amp;N$4)-SUMIFS('Báo cáo'!$Q:$Q,'Báo cáo'!$AD:$AD,$A64,'Báo cáo'!$AA:$AA,"&lt;="&amp;N$4)</f>
        <v>0</v>
      </c>
    </row>
    <row r="65" spans="1:14" x14ac:dyDescent="0.25">
      <c r="A65" s="23" t="s">
        <v>67</v>
      </c>
      <c r="B65" s="23" t="s">
        <v>673</v>
      </c>
      <c r="C65" s="298">
        <f>SUMIFS('Báo cáo'!$O:$O,'Báo cáo'!$AD:$AD,$A65,'Báo cáo'!$Z:$Z,"&lt;="&amp;C$4)+SUMIFS('Báo cáo'!$P:$P,'Báo cáo'!$AD:$AD,$A65,'Báo cáo'!$Z:$Z,"&lt;="&amp;C$4)-SUMIFS('Báo cáo'!$Q:$Q,'Báo cáo'!$AD:$AD,$A65,'Báo cáo'!$AA:$AA,"&lt;="&amp;C$4)</f>
        <v>4223182</v>
      </c>
      <c r="D65" s="298">
        <f>SUMIFS('Báo cáo'!$O:$O,'Báo cáo'!$AD:$AD,$A65,'Báo cáo'!$Z:$Z,"&lt;="&amp;D$4)+SUMIFS('Báo cáo'!$P:$P,'Báo cáo'!$AD:$AD,$A65,'Báo cáo'!$Z:$Z,"&lt;="&amp;D$4)-SUMIFS('Báo cáo'!$Q:$Q,'Báo cáo'!$AD:$AD,$A65,'Báo cáo'!$AA:$AA,"&lt;="&amp;D$4)</f>
        <v>2752182</v>
      </c>
      <c r="E65" s="298">
        <f>SUMIFS('Báo cáo'!$O:$O,'Báo cáo'!$AD:$AD,$A65,'Báo cáo'!$Z:$Z,"&lt;="&amp;E$4)+SUMIFS('Báo cáo'!$P:$P,'Báo cáo'!$AD:$AD,$A65,'Báo cáo'!$Z:$Z,"&lt;="&amp;E$4)-SUMIFS('Báo cáo'!$Q:$Q,'Báo cáo'!$AD:$AD,$A65,'Báo cáo'!$AA:$AA,"&lt;="&amp;E$4)</f>
        <v>1743084</v>
      </c>
      <c r="F65" s="298">
        <f>SUMIFS('Báo cáo'!$O:$O,'Báo cáo'!$AD:$AD,$A65,'Báo cáo'!$Z:$Z,"&lt;="&amp;F$4)+SUMIFS('Báo cáo'!$P:$P,'Báo cáo'!$AD:$AD,$A65,'Báo cáo'!$Z:$Z,"&lt;="&amp;F$4)-SUMIFS('Báo cáo'!$Q:$Q,'Báo cáo'!$AD:$AD,$A65,'Báo cáo'!$AA:$AA,"&lt;="&amp;F$4)</f>
        <v>1084</v>
      </c>
      <c r="G65" s="298">
        <f>SUMIFS('Báo cáo'!$O:$O,'Báo cáo'!$AD:$AD,$A65,'Báo cáo'!$Z:$Z,"&lt;="&amp;G$4)+SUMIFS('Báo cáo'!$P:$P,'Báo cáo'!$AD:$AD,$A65,'Báo cáo'!$Z:$Z,"&lt;="&amp;G$4)-SUMIFS('Báo cáo'!$Q:$Q,'Báo cáo'!$AD:$AD,$A65,'Báo cáo'!$AA:$AA,"&lt;="&amp;G$4)</f>
        <v>1084</v>
      </c>
      <c r="H65" s="298">
        <f>SUMIFS('Báo cáo'!$O:$O,'Báo cáo'!$AD:$AD,$A65,'Báo cáo'!$Z:$Z,"&lt;="&amp;H$4)+SUMIFS('Báo cáo'!$P:$P,'Báo cáo'!$AD:$AD,$A65,'Báo cáo'!$Z:$Z,"&lt;="&amp;H$4)-SUMIFS('Báo cáo'!$Q:$Q,'Báo cáo'!$AD:$AD,$A65,'Báo cáo'!$AA:$AA,"&lt;="&amp;H$4)</f>
        <v>843</v>
      </c>
      <c r="I65" s="298">
        <f>SUMIFS('Báo cáo'!$O:$O,'Báo cáo'!$AD:$AD,$A65,'Báo cáo'!$Z:$Z,"&lt;="&amp;I$4)+SUMIFS('Báo cáo'!$P:$P,'Báo cáo'!$AD:$AD,$A65,'Báo cáo'!$Z:$Z,"&lt;="&amp;I$4)-SUMIFS('Báo cáo'!$Q:$Q,'Báo cáo'!$AD:$AD,$A65,'Báo cáo'!$AA:$AA,"&lt;="&amp;I$4)</f>
        <v>843</v>
      </c>
      <c r="J65" s="298">
        <f>SUMIFS('Báo cáo'!$O:$O,'Báo cáo'!$AD:$AD,$A65,'Báo cáo'!$Z:$Z,"&lt;="&amp;J$4)+SUMIFS('Báo cáo'!$P:$P,'Báo cáo'!$AD:$AD,$A65,'Báo cáo'!$Z:$Z,"&lt;="&amp;J$4)-SUMIFS('Báo cáo'!$Q:$Q,'Báo cáo'!$AD:$AD,$A65,'Báo cáo'!$AA:$AA,"&lt;="&amp;J$4)</f>
        <v>843</v>
      </c>
      <c r="K65" s="298">
        <f>SUMIFS('Báo cáo'!$O:$O,'Báo cáo'!$AD:$AD,$A65,'Báo cáo'!$Z:$Z,"&lt;="&amp;K$4)+SUMIFS('Báo cáo'!$P:$P,'Báo cáo'!$AD:$AD,$A65,'Báo cáo'!$Z:$Z,"&lt;="&amp;K$4)-SUMIFS('Báo cáo'!$Q:$Q,'Báo cáo'!$AD:$AD,$A65,'Báo cáo'!$AA:$AA,"&lt;="&amp;K$4)</f>
        <v>843</v>
      </c>
      <c r="L65" s="298">
        <f>SUMIFS('Báo cáo'!$O:$O,'Báo cáo'!$AD:$AD,$A65,'Báo cáo'!$Z:$Z,"&lt;="&amp;L$4)+SUMIFS('Báo cáo'!$P:$P,'Báo cáo'!$AD:$AD,$A65,'Báo cáo'!$Z:$Z,"&lt;="&amp;L$4)-SUMIFS('Báo cáo'!$Q:$Q,'Báo cáo'!$AD:$AD,$A65,'Báo cáo'!$AA:$AA,"&lt;="&amp;L$4)</f>
        <v>843</v>
      </c>
      <c r="M65" s="298">
        <f>SUMIFS('Báo cáo'!$O:$O,'Báo cáo'!$AD:$AD,$A65,'Báo cáo'!$Z:$Z,"&lt;="&amp;M$4)+SUMIFS('Báo cáo'!$P:$P,'Báo cáo'!$AD:$AD,$A65,'Báo cáo'!$Z:$Z,"&lt;="&amp;M$4)-SUMIFS('Báo cáo'!$Q:$Q,'Báo cáo'!$AD:$AD,$A65,'Báo cáo'!$AA:$AA,"&lt;="&amp;M$4)</f>
        <v>843</v>
      </c>
      <c r="N65" s="298">
        <f>SUMIFS('Báo cáo'!$O:$O,'Báo cáo'!$AD:$AD,$A65,'Báo cáo'!$Z:$Z,"&lt;="&amp;N$4)+SUMIFS('Báo cáo'!$P:$P,'Báo cáo'!$AD:$AD,$A65,'Báo cáo'!$Z:$Z,"&lt;="&amp;N$4)-SUMIFS('Báo cáo'!$Q:$Q,'Báo cáo'!$AD:$AD,$A65,'Báo cáo'!$AA:$AA,"&lt;="&amp;N$4)</f>
        <v>843</v>
      </c>
    </row>
    <row r="66" spans="1:14" x14ac:dyDescent="0.25">
      <c r="A66" s="23" t="s">
        <v>105</v>
      </c>
      <c r="B66" s="23" t="s">
        <v>11158</v>
      </c>
      <c r="C66" s="298">
        <f>SUMIFS('Báo cáo'!$O:$O,'Báo cáo'!$AD:$AD,$A66,'Báo cáo'!$Z:$Z,"&lt;="&amp;C$4)+SUMIFS('Báo cáo'!$P:$P,'Báo cáo'!$AD:$AD,$A66,'Báo cáo'!$Z:$Z,"&lt;="&amp;C$4)-SUMIFS('Báo cáo'!$Q:$Q,'Báo cáo'!$AD:$AD,$A66,'Báo cáo'!$AA:$AA,"&lt;="&amp;C$4)</f>
        <v>0</v>
      </c>
      <c r="D66" s="298">
        <f>SUMIFS('Báo cáo'!$O:$O,'Báo cáo'!$AD:$AD,$A66,'Báo cáo'!$Z:$Z,"&lt;="&amp;D$4)+SUMIFS('Báo cáo'!$P:$P,'Báo cáo'!$AD:$AD,$A66,'Báo cáo'!$Z:$Z,"&lt;="&amp;D$4)-SUMIFS('Báo cáo'!$Q:$Q,'Báo cáo'!$AD:$AD,$A66,'Báo cáo'!$AA:$AA,"&lt;="&amp;D$4)</f>
        <v>0</v>
      </c>
      <c r="E66" s="298">
        <f>SUMIFS('Báo cáo'!$O:$O,'Báo cáo'!$AD:$AD,$A66,'Báo cáo'!$Z:$Z,"&lt;="&amp;E$4)+SUMIFS('Báo cáo'!$P:$P,'Báo cáo'!$AD:$AD,$A66,'Báo cáo'!$Z:$Z,"&lt;="&amp;E$4)-SUMIFS('Báo cáo'!$Q:$Q,'Báo cáo'!$AD:$AD,$A66,'Báo cáo'!$AA:$AA,"&lt;="&amp;E$4)</f>
        <v>0</v>
      </c>
      <c r="F66" s="298">
        <f>SUMIFS('Báo cáo'!$O:$O,'Báo cáo'!$AD:$AD,$A66,'Báo cáo'!$Z:$Z,"&lt;="&amp;F$4)+SUMIFS('Báo cáo'!$P:$P,'Báo cáo'!$AD:$AD,$A66,'Báo cáo'!$Z:$Z,"&lt;="&amp;F$4)-SUMIFS('Báo cáo'!$Q:$Q,'Báo cáo'!$AD:$AD,$A66,'Báo cáo'!$AA:$AA,"&lt;="&amp;F$4)</f>
        <v>0</v>
      </c>
      <c r="G66" s="298">
        <f>SUMIFS('Báo cáo'!$O:$O,'Báo cáo'!$AD:$AD,$A66,'Báo cáo'!$Z:$Z,"&lt;="&amp;G$4)+SUMIFS('Báo cáo'!$P:$P,'Báo cáo'!$AD:$AD,$A66,'Báo cáo'!$Z:$Z,"&lt;="&amp;G$4)-SUMIFS('Báo cáo'!$Q:$Q,'Báo cáo'!$AD:$AD,$A66,'Báo cáo'!$AA:$AA,"&lt;="&amp;G$4)</f>
        <v>0</v>
      </c>
      <c r="H66" s="298">
        <f>SUMIFS('Báo cáo'!$O:$O,'Báo cáo'!$AD:$AD,$A66,'Báo cáo'!$Z:$Z,"&lt;="&amp;H$4)+SUMIFS('Báo cáo'!$P:$P,'Báo cáo'!$AD:$AD,$A66,'Báo cáo'!$Z:$Z,"&lt;="&amp;H$4)-SUMIFS('Báo cáo'!$Q:$Q,'Báo cáo'!$AD:$AD,$A66,'Báo cáo'!$AA:$AA,"&lt;="&amp;H$4)</f>
        <v>0</v>
      </c>
      <c r="I66" s="298">
        <f>SUMIFS('Báo cáo'!$O:$O,'Báo cáo'!$AD:$AD,$A66,'Báo cáo'!$Z:$Z,"&lt;="&amp;I$4)+SUMIFS('Báo cáo'!$P:$P,'Báo cáo'!$AD:$AD,$A66,'Báo cáo'!$Z:$Z,"&lt;="&amp;I$4)-SUMIFS('Báo cáo'!$Q:$Q,'Báo cáo'!$AD:$AD,$A66,'Báo cáo'!$AA:$AA,"&lt;="&amp;I$4)</f>
        <v>0</v>
      </c>
      <c r="J66" s="298">
        <f>SUMIFS('Báo cáo'!$O:$O,'Báo cáo'!$AD:$AD,$A66,'Báo cáo'!$Z:$Z,"&lt;="&amp;J$4)+SUMIFS('Báo cáo'!$P:$P,'Báo cáo'!$AD:$AD,$A66,'Báo cáo'!$Z:$Z,"&lt;="&amp;J$4)-SUMIFS('Báo cáo'!$Q:$Q,'Báo cáo'!$AD:$AD,$A66,'Báo cáo'!$AA:$AA,"&lt;="&amp;J$4)</f>
        <v>0</v>
      </c>
      <c r="K66" s="298">
        <f>SUMIFS('Báo cáo'!$O:$O,'Báo cáo'!$AD:$AD,$A66,'Báo cáo'!$Z:$Z,"&lt;="&amp;K$4)+SUMIFS('Báo cáo'!$P:$P,'Báo cáo'!$AD:$AD,$A66,'Báo cáo'!$Z:$Z,"&lt;="&amp;K$4)-SUMIFS('Báo cáo'!$Q:$Q,'Báo cáo'!$AD:$AD,$A66,'Báo cáo'!$AA:$AA,"&lt;="&amp;K$4)</f>
        <v>0</v>
      </c>
      <c r="L66" s="298">
        <f>SUMIFS('Báo cáo'!$O:$O,'Báo cáo'!$AD:$AD,$A66,'Báo cáo'!$Z:$Z,"&lt;="&amp;L$4)+SUMIFS('Báo cáo'!$P:$P,'Báo cáo'!$AD:$AD,$A66,'Báo cáo'!$Z:$Z,"&lt;="&amp;L$4)-SUMIFS('Báo cáo'!$Q:$Q,'Báo cáo'!$AD:$AD,$A66,'Báo cáo'!$AA:$AA,"&lt;="&amp;L$4)</f>
        <v>0</v>
      </c>
      <c r="M66" s="298">
        <f>SUMIFS('Báo cáo'!$O:$O,'Báo cáo'!$AD:$AD,$A66,'Báo cáo'!$Z:$Z,"&lt;="&amp;M$4)+SUMIFS('Báo cáo'!$P:$P,'Báo cáo'!$AD:$AD,$A66,'Báo cáo'!$Z:$Z,"&lt;="&amp;M$4)-SUMIFS('Báo cáo'!$Q:$Q,'Báo cáo'!$AD:$AD,$A66,'Báo cáo'!$AA:$AA,"&lt;="&amp;M$4)</f>
        <v>0</v>
      </c>
      <c r="N66" s="298">
        <f>SUMIFS('Báo cáo'!$O:$O,'Báo cáo'!$AD:$AD,$A66,'Báo cáo'!$Z:$Z,"&lt;="&amp;N$4)+SUMIFS('Báo cáo'!$P:$P,'Báo cáo'!$AD:$AD,$A66,'Báo cáo'!$Z:$Z,"&lt;="&amp;N$4)-SUMIFS('Báo cáo'!$Q:$Q,'Báo cáo'!$AD:$AD,$A66,'Báo cáo'!$AA:$AA,"&lt;="&amp;N$4)</f>
        <v>0</v>
      </c>
    </row>
    <row r="67" spans="1:14" x14ac:dyDescent="0.25">
      <c r="A67" s="23" t="s">
        <v>64</v>
      </c>
      <c r="B67" s="23" t="s">
        <v>11165</v>
      </c>
      <c r="C67" s="298">
        <f>SUMIFS('Báo cáo'!$O:$O,'Báo cáo'!$AD:$AD,$A67,'Báo cáo'!$Z:$Z,"&lt;="&amp;C$4)+SUMIFS('Báo cáo'!$P:$P,'Báo cáo'!$AD:$AD,$A67,'Báo cáo'!$Z:$Z,"&lt;="&amp;C$4)-SUMIFS('Báo cáo'!$Q:$Q,'Báo cáo'!$AD:$AD,$A67,'Báo cáo'!$AA:$AA,"&lt;="&amp;C$4)</f>
        <v>0</v>
      </c>
      <c r="D67" s="298">
        <f>SUMIFS('Báo cáo'!$O:$O,'Báo cáo'!$AD:$AD,$A67,'Báo cáo'!$Z:$Z,"&lt;="&amp;D$4)+SUMIFS('Báo cáo'!$P:$P,'Báo cáo'!$AD:$AD,$A67,'Báo cáo'!$Z:$Z,"&lt;="&amp;D$4)-SUMIFS('Báo cáo'!$Q:$Q,'Báo cáo'!$AD:$AD,$A67,'Báo cáo'!$AA:$AA,"&lt;="&amp;D$4)</f>
        <v>2056922</v>
      </c>
      <c r="E67" s="298">
        <f>SUMIFS('Báo cáo'!$O:$O,'Báo cáo'!$AD:$AD,$A67,'Báo cáo'!$Z:$Z,"&lt;="&amp;E$4)+SUMIFS('Báo cáo'!$P:$P,'Báo cáo'!$AD:$AD,$A67,'Báo cáo'!$Z:$Z,"&lt;="&amp;E$4)-SUMIFS('Báo cáo'!$Q:$Q,'Báo cáo'!$AD:$AD,$A67,'Báo cáo'!$AA:$AA,"&lt;="&amp;E$4)</f>
        <v>2056922</v>
      </c>
      <c r="F67" s="298">
        <f>SUMIFS('Báo cáo'!$O:$O,'Báo cáo'!$AD:$AD,$A67,'Báo cáo'!$Z:$Z,"&lt;="&amp;F$4)+SUMIFS('Báo cáo'!$P:$P,'Báo cáo'!$AD:$AD,$A67,'Báo cáo'!$Z:$Z,"&lt;="&amp;F$4)-SUMIFS('Báo cáo'!$Q:$Q,'Báo cáo'!$AD:$AD,$A67,'Báo cáo'!$AA:$AA,"&lt;="&amp;F$4)</f>
        <v>0</v>
      </c>
      <c r="G67" s="298">
        <f>SUMIFS('Báo cáo'!$O:$O,'Báo cáo'!$AD:$AD,$A67,'Báo cáo'!$Z:$Z,"&lt;="&amp;G$4)+SUMIFS('Báo cáo'!$P:$P,'Báo cáo'!$AD:$AD,$A67,'Báo cáo'!$Z:$Z,"&lt;="&amp;G$4)-SUMIFS('Báo cáo'!$Q:$Q,'Báo cáo'!$AD:$AD,$A67,'Báo cáo'!$AA:$AA,"&lt;="&amp;G$4)</f>
        <v>2415051</v>
      </c>
      <c r="H67" s="298">
        <f>SUMIFS('Báo cáo'!$O:$O,'Báo cáo'!$AD:$AD,$A67,'Báo cáo'!$Z:$Z,"&lt;="&amp;H$4)+SUMIFS('Báo cáo'!$P:$P,'Báo cáo'!$AD:$AD,$A67,'Báo cáo'!$Z:$Z,"&lt;="&amp;H$4)-SUMIFS('Báo cáo'!$Q:$Q,'Báo cáo'!$AD:$AD,$A67,'Báo cáo'!$AA:$AA,"&lt;="&amp;H$4)</f>
        <v>2415051</v>
      </c>
      <c r="I67" s="298">
        <f>SUMIFS('Báo cáo'!$O:$O,'Báo cáo'!$AD:$AD,$A67,'Báo cáo'!$Z:$Z,"&lt;="&amp;I$4)+SUMIFS('Báo cáo'!$P:$P,'Báo cáo'!$AD:$AD,$A67,'Báo cáo'!$Z:$Z,"&lt;="&amp;I$4)-SUMIFS('Báo cáo'!$Q:$Q,'Báo cáo'!$AD:$AD,$A67,'Báo cáo'!$AA:$AA,"&lt;="&amp;I$4)</f>
        <v>2415051</v>
      </c>
      <c r="J67" s="298">
        <f>SUMIFS('Báo cáo'!$O:$O,'Báo cáo'!$AD:$AD,$A67,'Báo cáo'!$Z:$Z,"&lt;="&amp;J$4)+SUMIFS('Báo cáo'!$P:$P,'Báo cáo'!$AD:$AD,$A67,'Báo cáo'!$Z:$Z,"&lt;="&amp;J$4)-SUMIFS('Báo cáo'!$Q:$Q,'Báo cáo'!$AD:$AD,$A67,'Báo cáo'!$AA:$AA,"&lt;="&amp;J$4)</f>
        <v>898856</v>
      </c>
      <c r="K67" s="298">
        <f>SUMIFS('Báo cáo'!$O:$O,'Báo cáo'!$AD:$AD,$A67,'Báo cáo'!$Z:$Z,"&lt;="&amp;K$4)+SUMIFS('Báo cáo'!$P:$P,'Báo cáo'!$AD:$AD,$A67,'Báo cáo'!$Z:$Z,"&lt;="&amp;K$4)-SUMIFS('Báo cáo'!$Q:$Q,'Báo cáo'!$AD:$AD,$A67,'Báo cáo'!$AA:$AA,"&lt;="&amp;K$4)</f>
        <v>898856</v>
      </c>
      <c r="L67" s="298">
        <f>SUMIFS('Báo cáo'!$O:$O,'Báo cáo'!$AD:$AD,$A67,'Báo cáo'!$Z:$Z,"&lt;="&amp;L$4)+SUMIFS('Báo cáo'!$P:$P,'Báo cáo'!$AD:$AD,$A67,'Báo cáo'!$Z:$Z,"&lt;="&amp;L$4)-SUMIFS('Báo cáo'!$Q:$Q,'Báo cáo'!$AD:$AD,$A67,'Báo cáo'!$AA:$AA,"&lt;="&amp;L$4)</f>
        <v>898856</v>
      </c>
      <c r="M67" s="298">
        <f>SUMIFS('Báo cáo'!$O:$O,'Báo cáo'!$AD:$AD,$A67,'Báo cáo'!$Z:$Z,"&lt;="&amp;M$4)+SUMIFS('Báo cáo'!$P:$P,'Báo cáo'!$AD:$AD,$A67,'Báo cáo'!$Z:$Z,"&lt;="&amp;M$4)-SUMIFS('Báo cáo'!$Q:$Q,'Báo cáo'!$AD:$AD,$A67,'Báo cáo'!$AA:$AA,"&lt;="&amp;M$4)</f>
        <v>898856</v>
      </c>
      <c r="N67" s="298">
        <f>SUMIFS('Báo cáo'!$O:$O,'Báo cáo'!$AD:$AD,$A67,'Báo cáo'!$Z:$Z,"&lt;="&amp;N$4)+SUMIFS('Báo cáo'!$P:$P,'Báo cáo'!$AD:$AD,$A67,'Báo cáo'!$Z:$Z,"&lt;="&amp;N$4)-SUMIFS('Báo cáo'!$Q:$Q,'Báo cáo'!$AD:$AD,$A67,'Báo cáo'!$AA:$AA,"&lt;="&amp;N$4)</f>
        <v>898856</v>
      </c>
    </row>
    <row r="68" spans="1:14" x14ac:dyDescent="0.25">
      <c r="A68" s="23" t="s">
        <v>106</v>
      </c>
      <c r="B68" s="23" t="s">
        <v>11167</v>
      </c>
      <c r="C68" s="298">
        <f>SUMIFS('Báo cáo'!$O:$O,'Báo cáo'!$AD:$AD,$A68,'Báo cáo'!$Z:$Z,"&lt;="&amp;C$4)+SUMIFS('Báo cáo'!$P:$P,'Báo cáo'!$AD:$AD,$A68,'Báo cáo'!$Z:$Z,"&lt;="&amp;C$4)-SUMIFS('Báo cáo'!$Q:$Q,'Báo cáo'!$AD:$AD,$A68,'Báo cáo'!$AA:$AA,"&lt;="&amp;C$4)</f>
        <v>5131268</v>
      </c>
      <c r="D68" s="298">
        <f>SUMIFS('Báo cáo'!$O:$O,'Báo cáo'!$AD:$AD,$A68,'Báo cáo'!$Z:$Z,"&lt;="&amp;D$4)+SUMIFS('Báo cáo'!$P:$P,'Báo cáo'!$AD:$AD,$A68,'Báo cáo'!$Z:$Z,"&lt;="&amp;D$4)-SUMIFS('Báo cáo'!$Q:$Q,'Báo cáo'!$AD:$AD,$A68,'Báo cáo'!$AA:$AA,"&lt;="&amp;D$4)</f>
        <v>5131268</v>
      </c>
      <c r="E68" s="298">
        <f>SUMIFS('Báo cáo'!$O:$O,'Báo cáo'!$AD:$AD,$A68,'Báo cáo'!$Z:$Z,"&lt;="&amp;E$4)+SUMIFS('Báo cáo'!$P:$P,'Báo cáo'!$AD:$AD,$A68,'Báo cáo'!$Z:$Z,"&lt;="&amp;E$4)-SUMIFS('Báo cáo'!$Q:$Q,'Báo cáo'!$AD:$AD,$A68,'Báo cáo'!$AA:$AA,"&lt;="&amp;E$4)</f>
        <v>5940398</v>
      </c>
      <c r="F68" s="298">
        <f>SUMIFS('Báo cáo'!$O:$O,'Báo cáo'!$AD:$AD,$A68,'Báo cáo'!$Z:$Z,"&lt;="&amp;F$4)+SUMIFS('Báo cáo'!$P:$P,'Báo cáo'!$AD:$AD,$A68,'Báo cáo'!$Z:$Z,"&lt;="&amp;F$4)-SUMIFS('Báo cáo'!$Q:$Q,'Báo cáo'!$AD:$AD,$A68,'Báo cáo'!$AA:$AA,"&lt;="&amp;F$4)</f>
        <v>5940398</v>
      </c>
      <c r="G68" s="298">
        <f>SUMIFS('Báo cáo'!$O:$O,'Báo cáo'!$AD:$AD,$A68,'Báo cáo'!$Z:$Z,"&lt;="&amp;G$4)+SUMIFS('Báo cáo'!$P:$P,'Báo cáo'!$AD:$AD,$A68,'Báo cáo'!$Z:$Z,"&lt;="&amp;G$4)-SUMIFS('Báo cáo'!$Q:$Q,'Báo cáo'!$AD:$AD,$A68,'Báo cáo'!$AA:$AA,"&lt;="&amp;G$4)</f>
        <v>824622</v>
      </c>
      <c r="H68" s="298">
        <f>SUMIFS('Báo cáo'!$O:$O,'Báo cáo'!$AD:$AD,$A68,'Báo cáo'!$Z:$Z,"&lt;="&amp;H$4)+SUMIFS('Báo cáo'!$P:$P,'Báo cáo'!$AD:$AD,$A68,'Báo cáo'!$Z:$Z,"&lt;="&amp;H$4)-SUMIFS('Báo cáo'!$Q:$Q,'Báo cáo'!$AD:$AD,$A68,'Báo cáo'!$AA:$AA,"&lt;="&amp;H$4)</f>
        <v>824622</v>
      </c>
      <c r="I68" s="298">
        <f>SUMIFS('Báo cáo'!$O:$O,'Báo cáo'!$AD:$AD,$A68,'Báo cáo'!$Z:$Z,"&lt;="&amp;I$4)+SUMIFS('Báo cáo'!$P:$P,'Báo cáo'!$AD:$AD,$A68,'Báo cáo'!$Z:$Z,"&lt;="&amp;I$4)-SUMIFS('Báo cáo'!$Q:$Q,'Báo cáo'!$AD:$AD,$A68,'Báo cáo'!$AA:$AA,"&lt;="&amp;I$4)</f>
        <v>824622</v>
      </c>
      <c r="J68" s="298">
        <f>SUMIFS('Báo cáo'!$O:$O,'Báo cáo'!$AD:$AD,$A68,'Báo cáo'!$Z:$Z,"&lt;="&amp;J$4)+SUMIFS('Báo cáo'!$P:$P,'Báo cáo'!$AD:$AD,$A68,'Báo cáo'!$Z:$Z,"&lt;="&amp;J$4)-SUMIFS('Báo cáo'!$Q:$Q,'Báo cáo'!$AD:$AD,$A68,'Báo cáo'!$AA:$AA,"&lt;="&amp;J$4)</f>
        <v>824622</v>
      </c>
      <c r="K68" s="298">
        <f>SUMIFS('Báo cáo'!$O:$O,'Báo cáo'!$AD:$AD,$A68,'Báo cáo'!$Z:$Z,"&lt;="&amp;K$4)+SUMIFS('Báo cáo'!$P:$P,'Báo cáo'!$AD:$AD,$A68,'Báo cáo'!$Z:$Z,"&lt;="&amp;K$4)-SUMIFS('Báo cáo'!$Q:$Q,'Báo cáo'!$AD:$AD,$A68,'Báo cáo'!$AA:$AA,"&lt;="&amp;K$4)</f>
        <v>824622</v>
      </c>
      <c r="L68" s="298">
        <f>SUMIFS('Báo cáo'!$O:$O,'Báo cáo'!$AD:$AD,$A68,'Báo cáo'!$Z:$Z,"&lt;="&amp;L$4)+SUMIFS('Báo cáo'!$P:$P,'Báo cáo'!$AD:$AD,$A68,'Báo cáo'!$Z:$Z,"&lt;="&amp;L$4)-SUMIFS('Báo cáo'!$Q:$Q,'Báo cáo'!$AD:$AD,$A68,'Báo cáo'!$AA:$AA,"&lt;="&amp;L$4)</f>
        <v>824622</v>
      </c>
      <c r="M68" s="298">
        <f>SUMIFS('Báo cáo'!$O:$O,'Báo cáo'!$AD:$AD,$A68,'Báo cáo'!$Z:$Z,"&lt;="&amp;M$4)+SUMIFS('Báo cáo'!$P:$P,'Báo cáo'!$AD:$AD,$A68,'Báo cáo'!$Z:$Z,"&lt;="&amp;M$4)-SUMIFS('Báo cáo'!$Q:$Q,'Báo cáo'!$AD:$AD,$A68,'Báo cáo'!$AA:$AA,"&lt;="&amp;M$4)</f>
        <v>824622</v>
      </c>
      <c r="N68" s="298">
        <f>SUMIFS('Báo cáo'!$O:$O,'Báo cáo'!$AD:$AD,$A68,'Báo cáo'!$Z:$Z,"&lt;="&amp;N$4)+SUMIFS('Báo cáo'!$P:$P,'Báo cáo'!$AD:$AD,$A68,'Báo cáo'!$Z:$Z,"&lt;="&amp;N$4)-SUMIFS('Báo cáo'!$Q:$Q,'Báo cáo'!$AD:$AD,$A68,'Báo cáo'!$AA:$AA,"&lt;="&amp;N$4)</f>
        <v>824622</v>
      </c>
    </row>
    <row r="69" spans="1:14" x14ac:dyDescent="0.25">
      <c r="A69" s="23" t="s">
        <v>75</v>
      </c>
      <c r="B69" s="23" t="s">
        <v>11169</v>
      </c>
      <c r="C69" s="298">
        <f>SUMIFS('Báo cáo'!$O:$O,'Báo cáo'!$AD:$AD,$A69,'Báo cáo'!$Z:$Z,"&lt;="&amp;C$4)+SUMIFS('Báo cáo'!$P:$P,'Báo cáo'!$AD:$AD,$A69,'Báo cáo'!$Z:$Z,"&lt;="&amp;C$4)-SUMIFS('Báo cáo'!$Q:$Q,'Báo cáo'!$AD:$AD,$A69,'Báo cáo'!$AA:$AA,"&lt;="&amp;C$4)</f>
        <v>0</v>
      </c>
      <c r="D69" s="298">
        <f>SUMIFS('Báo cáo'!$O:$O,'Báo cáo'!$AD:$AD,$A69,'Báo cáo'!$Z:$Z,"&lt;="&amp;D$4)+SUMIFS('Báo cáo'!$P:$P,'Báo cáo'!$AD:$AD,$A69,'Báo cáo'!$Z:$Z,"&lt;="&amp;D$4)-SUMIFS('Báo cáo'!$Q:$Q,'Báo cáo'!$AD:$AD,$A69,'Báo cáo'!$AA:$AA,"&lt;="&amp;D$4)</f>
        <v>2465395</v>
      </c>
      <c r="E69" s="298">
        <f>SUMIFS('Báo cáo'!$O:$O,'Báo cáo'!$AD:$AD,$A69,'Báo cáo'!$Z:$Z,"&lt;="&amp;E$4)+SUMIFS('Báo cáo'!$P:$P,'Báo cáo'!$AD:$AD,$A69,'Báo cáo'!$Z:$Z,"&lt;="&amp;E$4)-SUMIFS('Báo cáo'!$Q:$Q,'Báo cáo'!$AD:$AD,$A69,'Báo cáo'!$AA:$AA,"&lt;="&amp;E$4)</f>
        <v>2465395</v>
      </c>
      <c r="F69" s="298">
        <f>SUMIFS('Báo cáo'!$O:$O,'Báo cáo'!$AD:$AD,$A69,'Báo cáo'!$Z:$Z,"&lt;="&amp;F$4)+SUMIFS('Báo cáo'!$P:$P,'Báo cáo'!$AD:$AD,$A69,'Báo cáo'!$Z:$Z,"&lt;="&amp;F$4)-SUMIFS('Báo cáo'!$Q:$Q,'Báo cáo'!$AD:$AD,$A69,'Báo cáo'!$AA:$AA,"&lt;="&amp;F$4)</f>
        <v>0</v>
      </c>
      <c r="G69" s="298">
        <f>SUMIFS('Báo cáo'!$O:$O,'Báo cáo'!$AD:$AD,$A69,'Báo cáo'!$Z:$Z,"&lt;="&amp;G$4)+SUMIFS('Báo cáo'!$P:$P,'Báo cáo'!$AD:$AD,$A69,'Báo cáo'!$Z:$Z,"&lt;="&amp;G$4)-SUMIFS('Báo cáo'!$Q:$Q,'Báo cáo'!$AD:$AD,$A69,'Báo cáo'!$AA:$AA,"&lt;="&amp;G$4)</f>
        <v>0</v>
      </c>
      <c r="H69" s="298">
        <f>SUMIFS('Báo cáo'!$O:$O,'Báo cáo'!$AD:$AD,$A69,'Báo cáo'!$Z:$Z,"&lt;="&amp;H$4)+SUMIFS('Báo cáo'!$P:$P,'Báo cáo'!$AD:$AD,$A69,'Báo cáo'!$Z:$Z,"&lt;="&amp;H$4)-SUMIFS('Báo cáo'!$Q:$Q,'Báo cáo'!$AD:$AD,$A69,'Báo cáo'!$AA:$AA,"&lt;="&amp;H$4)</f>
        <v>0</v>
      </c>
      <c r="I69" s="298">
        <f>SUMIFS('Báo cáo'!$O:$O,'Báo cáo'!$AD:$AD,$A69,'Báo cáo'!$Z:$Z,"&lt;="&amp;I$4)+SUMIFS('Báo cáo'!$P:$P,'Báo cáo'!$AD:$AD,$A69,'Báo cáo'!$Z:$Z,"&lt;="&amp;I$4)-SUMIFS('Báo cáo'!$Q:$Q,'Báo cáo'!$AD:$AD,$A69,'Báo cáo'!$AA:$AA,"&lt;="&amp;I$4)</f>
        <v>0</v>
      </c>
      <c r="J69" s="298">
        <f>SUMIFS('Báo cáo'!$O:$O,'Báo cáo'!$AD:$AD,$A69,'Báo cáo'!$Z:$Z,"&lt;="&amp;J$4)+SUMIFS('Báo cáo'!$P:$P,'Báo cáo'!$AD:$AD,$A69,'Báo cáo'!$Z:$Z,"&lt;="&amp;J$4)-SUMIFS('Báo cáo'!$Q:$Q,'Báo cáo'!$AD:$AD,$A69,'Báo cáo'!$AA:$AA,"&lt;="&amp;J$4)</f>
        <v>3592687</v>
      </c>
      <c r="K69" s="298">
        <f>SUMIFS('Báo cáo'!$O:$O,'Báo cáo'!$AD:$AD,$A69,'Báo cáo'!$Z:$Z,"&lt;="&amp;K$4)+SUMIFS('Báo cáo'!$P:$P,'Báo cáo'!$AD:$AD,$A69,'Báo cáo'!$Z:$Z,"&lt;="&amp;K$4)-SUMIFS('Báo cáo'!$Q:$Q,'Báo cáo'!$AD:$AD,$A69,'Báo cáo'!$AA:$AA,"&lt;="&amp;K$4)</f>
        <v>3592687</v>
      </c>
      <c r="L69" s="298">
        <f>SUMIFS('Báo cáo'!$O:$O,'Báo cáo'!$AD:$AD,$A69,'Báo cáo'!$Z:$Z,"&lt;="&amp;L$4)+SUMIFS('Báo cáo'!$P:$P,'Báo cáo'!$AD:$AD,$A69,'Báo cáo'!$Z:$Z,"&lt;="&amp;L$4)-SUMIFS('Báo cáo'!$Q:$Q,'Báo cáo'!$AD:$AD,$A69,'Báo cáo'!$AA:$AA,"&lt;="&amp;L$4)</f>
        <v>346762</v>
      </c>
      <c r="M69" s="298">
        <f>SUMIFS('Báo cáo'!$O:$O,'Báo cáo'!$AD:$AD,$A69,'Báo cáo'!$Z:$Z,"&lt;="&amp;M$4)+SUMIFS('Báo cáo'!$P:$P,'Báo cáo'!$AD:$AD,$A69,'Báo cáo'!$Z:$Z,"&lt;="&amp;M$4)-SUMIFS('Báo cáo'!$Q:$Q,'Báo cáo'!$AD:$AD,$A69,'Báo cáo'!$AA:$AA,"&lt;="&amp;M$4)</f>
        <v>346762</v>
      </c>
      <c r="N69" s="298">
        <f>SUMIFS('Báo cáo'!$O:$O,'Báo cáo'!$AD:$AD,$A69,'Báo cáo'!$Z:$Z,"&lt;="&amp;N$4)+SUMIFS('Báo cáo'!$P:$P,'Báo cáo'!$AD:$AD,$A69,'Báo cáo'!$Z:$Z,"&lt;="&amp;N$4)-SUMIFS('Báo cáo'!$Q:$Q,'Báo cáo'!$AD:$AD,$A69,'Báo cáo'!$AA:$AA,"&lt;="&amp;N$4)</f>
        <v>346762</v>
      </c>
    </row>
    <row r="70" spans="1:14" x14ac:dyDescent="0.25">
      <c r="A70" s="23" t="s">
        <v>39</v>
      </c>
      <c r="B70" s="23" t="s">
        <v>11170</v>
      </c>
      <c r="C70" s="298">
        <f>SUMIFS('Báo cáo'!$O:$O,'Báo cáo'!$AD:$AD,$A70,'Báo cáo'!$Z:$Z,"&lt;="&amp;C$4)+SUMIFS('Báo cáo'!$P:$P,'Báo cáo'!$AD:$AD,$A70,'Báo cáo'!$Z:$Z,"&lt;="&amp;C$4)-SUMIFS('Báo cáo'!$Q:$Q,'Báo cáo'!$AD:$AD,$A70,'Báo cáo'!$AA:$AA,"&lt;="&amp;C$4)</f>
        <v>0</v>
      </c>
      <c r="D70" s="298">
        <f>SUMIFS('Báo cáo'!$O:$O,'Báo cáo'!$AD:$AD,$A70,'Báo cáo'!$Z:$Z,"&lt;="&amp;D$4)+SUMIFS('Báo cáo'!$P:$P,'Báo cáo'!$AD:$AD,$A70,'Báo cáo'!$Z:$Z,"&lt;="&amp;D$4)-SUMIFS('Báo cáo'!$Q:$Q,'Báo cáo'!$AD:$AD,$A70,'Báo cáo'!$AA:$AA,"&lt;="&amp;D$4)</f>
        <v>729610</v>
      </c>
      <c r="E70" s="298">
        <f>SUMIFS('Báo cáo'!$O:$O,'Báo cáo'!$AD:$AD,$A70,'Báo cáo'!$Z:$Z,"&lt;="&amp;E$4)+SUMIFS('Báo cáo'!$P:$P,'Báo cáo'!$AD:$AD,$A70,'Báo cáo'!$Z:$Z,"&lt;="&amp;E$4)-SUMIFS('Báo cáo'!$Q:$Q,'Báo cáo'!$AD:$AD,$A70,'Báo cáo'!$AA:$AA,"&lt;="&amp;E$4)</f>
        <v>6872233</v>
      </c>
      <c r="F70" s="298">
        <f>SUMIFS('Báo cáo'!$O:$O,'Báo cáo'!$AD:$AD,$A70,'Báo cáo'!$Z:$Z,"&lt;="&amp;F$4)+SUMIFS('Báo cáo'!$P:$P,'Báo cáo'!$AD:$AD,$A70,'Báo cáo'!$Z:$Z,"&lt;="&amp;F$4)-SUMIFS('Báo cáo'!$Q:$Q,'Báo cáo'!$AD:$AD,$A70,'Báo cáo'!$AA:$AA,"&lt;="&amp;F$4)</f>
        <v>3557631</v>
      </c>
      <c r="G70" s="298">
        <f>SUMIFS('Báo cáo'!$O:$O,'Báo cáo'!$AD:$AD,$A70,'Báo cáo'!$Z:$Z,"&lt;="&amp;G$4)+SUMIFS('Báo cáo'!$P:$P,'Báo cáo'!$AD:$AD,$A70,'Báo cáo'!$Z:$Z,"&lt;="&amp;G$4)-SUMIFS('Báo cáo'!$Q:$Q,'Báo cáo'!$AD:$AD,$A70,'Báo cáo'!$AA:$AA,"&lt;="&amp;G$4)</f>
        <v>4983088</v>
      </c>
      <c r="H70" s="298">
        <f>SUMIFS('Báo cáo'!$O:$O,'Báo cáo'!$AD:$AD,$A70,'Báo cáo'!$Z:$Z,"&lt;="&amp;H$4)+SUMIFS('Báo cáo'!$P:$P,'Báo cáo'!$AD:$AD,$A70,'Báo cáo'!$Z:$Z,"&lt;="&amp;H$4)-SUMIFS('Báo cáo'!$Q:$Q,'Báo cáo'!$AD:$AD,$A70,'Báo cáo'!$AA:$AA,"&lt;="&amp;H$4)</f>
        <v>0</v>
      </c>
      <c r="I70" s="298">
        <f>SUMIFS('Báo cáo'!$O:$O,'Báo cáo'!$AD:$AD,$A70,'Báo cáo'!$Z:$Z,"&lt;="&amp;I$4)+SUMIFS('Báo cáo'!$P:$P,'Báo cáo'!$AD:$AD,$A70,'Báo cáo'!$Z:$Z,"&lt;="&amp;I$4)-SUMIFS('Báo cáo'!$Q:$Q,'Báo cáo'!$AD:$AD,$A70,'Báo cáo'!$AA:$AA,"&lt;="&amp;I$4)</f>
        <v>2893735</v>
      </c>
      <c r="J70" s="298">
        <f>SUMIFS('Báo cáo'!$O:$O,'Báo cáo'!$AD:$AD,$A70,'Báo cáo'!$Z:$Z,"&lt;="&amp;J$4)+SUMIFS('Báo cáo'!$P:$P,'Báo cáo'!$AD:$AD,$A70,'Báo cáo'!$Z:$Z,"&lt;="&amp;J$4)-SUMIFS('Báo cáo'!$Q:$Q,'Báo cáo'!$AD:$AD,$A70,'Báo cáo'!$AA:$AA,"&lt;="&amp;J$4)</f>
        <v>0</v>
      </c>
      <c r="K70" s="298">
        <f>SUMIFS('Báo cáo'!$O:$O,'Báo cáo'!$AD:$AD,$A70,'Báo cáo'!$Z:$Z,"&lt;="&amp;K$4)+SUMIFS('Báo cáo'!$P:$P,'Báo cáo'!$AD:$AD,$A70,'Báo cáo'!$Z:$Z,"&lt;="&amp;K$4)-SUMIFS('Báo cáo'!$Q:$Q,'Báo cáo'!$AD:$AD,$A70,'Báo cáo'!$AA:$AA,"&lt;="&amp;K$4)</f>
        <v>2252275</v>
      </c>
      <c r="L70" s="298">
        <f>SUMIFS('Báo cáo'!$O:$O,'Báo cáo'!$AD:$AD,$A70,'Báo cáo'!$Z:$Z,"&lt;="&amp;L$4)+SUMIFS('Báo cáo'!$P:$P,'Báo cáo'!$AD:$AD,$A70,'Báo cáo'!$Z:$Z,"&lt;="&amp;L$4)-SUMIFS('Báo cáo'!$Q:$Q,'Báo cáo'!$AD:$AD,$A70,'Báo cáo'!$AA:$AA,"&lt;="&amp;L$4)</f>
        <v>0</v>
      </c>
      <c r="M70" s="298">
        <f>SUMIFS('Báo cáo'!$O:$O,'Báo cáo'!$AD:$AD,$A70,'Báo cáo'!$Z:$Z,"&lt;="&amp;M$4)+SUMIFS('Báo cáo'!$P:$P,'Báo cáo'!$AD:$AD,$A70,'Báo cáo'!$Z:$Z,"&lt;="&amp;M$4)-SUMIFS('Báo cáo'!$Q:$Q,'Báo cáo'!$AD:$AD,$A70,'Báo cáo'!$AA:$AA,"&lt;="&amp;M$4)</f>
        <v>0</v>
      </c>
      <c r="N70" s="298">
        <f>SUMIFS('Báo cáo'!$O:$O,'Báo cáo'!$AD:$AD,$A70,'Báo cáo'!$Z:$Z,"&lt;="&amp;N$4)+SUMIFS('Báo cáo'!$P:$P,'Báo cáo'!$AD:$AD,$A70,'Báo cáo'!$Z:$Z,"&lt;="&amp;N$4)-SUMIFS('Báo cáo'!$Q:$Q,'Báo cáo'!$AD:$AD,$A70,'Báo cáo'!$AA:$AA,"&lt;="&amp;N$4)</f>
        <v>0</v>
      </c>
    </row>
    <row r="71" spans="1:14" x14ac:dyDescent="0.25">
      <c r="A71" s="23" t="s">
        <v>54</v>
      </c>
      <c r="B71" s="23" t="s">
        <v>11171</v>
      </c>
      <c r="C71" s="298">
        <f>SUMIFS('Báo cáo'!$O:$O,'Báo cáo'!$AD:$AD,$A71,'Báo cáo'!$Z:$Z,"&lt;="&amp;C$4)+SUMIFS('Báo cáo'!$P:$P,'Báo cáo'!$AD:$AD,$A71,'Báo cáo'!$Z:$Z,"&lt;="&amp;C$4)-SUMIFS('Báo cáo'!$Q:$Q,'Báo cáo'!$AD:$AD,$A71,'Báo cáo'!$AA:$AA,"&lt;="&amp;C$4)</f>
        <v>753402</v>
      </c>
      <c r="D71" s="298">
        <f>SUMIFS('Báo cáo'!$O:$O,'Báo cáo'!$AD:$AD,$A71,'Báo cáo'!$Z:$Z,"&lt;="&amp;D$4)+SUMIFS('Báo cáo'!$P:$P,'Báo cáo'!$AD:$AD,$A71,'Báo cáo'!$Z:$Z,"&lt;="&amp;D$4)-SUMIFS('Báo cáo'!$Q:$Q,'Báo cáo'!$AD:$AD,$A71,'Báo cáo'!$AA:$AA,"&lt;="&amp;D$4)</f>
        <v>1513791</v>
      </c>
      <c r="E71" s="298">
        <f>SUMIFS('Báo cáo'!$O:$O,'Báo cáo'!$AD:$AD,$A71,'Báo cáo'!$Z:$Z,"&lt;="&amp;E$4)+SUMIFS('Báo cáo'!$P:$P,'Báo cáo'!$AD:$AD,$A71,'Báo cáo'!$Z:$Z,"&lt;="&amp;E$4)-SUMIFS('Báo cáo'!$Q:$Q,'Báo cáo'!$AD:$AD,$A71,'Báo cáo'!$AA:$AA,"&lt;="&amp;E$4)</f>
        <v>0</v>
      </c>
      <c r="F71" s="298">
        <f>SUMIFS('Báo cáo'!$O:$O,'Báo cáo'!$AD:$AD,$A71,'Báo cáo'!$Z:$Z,"&lt;="&amp;F$4)+SUMIFS('Báo cáo'!$P:$P,'Báo cáo'!$AD:$AD,$A71,'Báo cáo'!$Z:$Z,"&lt;="&amp;F$4)-SUMIFS('Báo cáo'!$Q:$Q,'Báo cáo'!$AD:$AD,$A71,'Báo cáo'!$AA:$AA,"&lt;="&amp;F$4)</f>
        <v>569727</v>
      </c>
      <c r="G71" s="298">
        <f>SUMIFS('Báo cáo'!$O:$O,'Báo cáo'!$AD:$AD,$A71,'Báo cáo'!$Z:$Z,"&lt;="&amp;G$4)+SUMIFS('Báo cáo'!$P:$P,'Báo cáo'!$AD:$AD,$A71,'Báo cáo'!$Z:$Z,"&lt;="&amp;G$4)-SUMIFS('Báo cáo'!$Q:$Q,'Báo cáo'!$AD:$AD,$A71,'Báo cáo'!$AA:$AA,"&lt;="&amp;G$4)</f>
        <v>0</v>
      </c>
      <c r="H71" s="298">
        <f>SUMIFS('Báo cáo'!$O:$O,'Báo cáo'!$AD:$AD,$A71,'Báo cáo'!$Z:$Z,"&lt;="&amp;H$4)+SUMIFS('Báo cáo'!$P:$P,'Báo cáo'!$AD:$AD,$A71,'Báo cáo'!$Z:$Z,"&lt;="&amp;H$4)-SUMIFS('Báo cáo'!$Q:$Q,'Báo cáo'!$AD:$AD,$A71,'Báo cáo'!$AA:$AA,"&lt;="&amp;H$4)</f>
        <v>376701</v>
      </c>
      <c r="I71" s="298">
        <f>SUMIFS('Báo cáo'!$O:$O,'Báo cáo'!$AD:$AD,$A71,'Báo cáo'!$Z:$Z,"&lt;="&amp;I$4)+SUMIFS('Báo cáo'!$P:$P,'Báo cáo'!$AD:$AD,$A71,'Báo cáo'!$Z:$Z,"&lt;="&amp;I$4)-SUMIFS('Báo cáo'!$Q:$Q,'Báo cáo'!$AD:$AD,$A71,'Báo cáo'!$AA:$AA,"&lt;="&amp;I$4)</f>
        <v>753402</v>
      </c>
      <c r="J71" s="298">
        <f>SUMIFS('Báo cáo'!$O:$O,'Báo cáo'!$AD:$AD,$A71,'Báo cáo'!$Z:$Z,"&lt;="&amp;J$4)+SUMIFS('Báo cáo'!$P:$P,'Báo cáo'!$AD:$AD,$A71,'Báo cáo'!$Z:$Z,"&lt;="&amp;J$4)-SUMIFS('Báo cáo'!$Q:$Q,'Báo cáo'!$AD:$AD,$A71,'Báo cáo'!$AA:$AA,"&lt;="&amp;J$4)</f>
        <v>0</v>
      </c>
      <c r="K71" s="298">
        <f>SUMIFS('Báo cáo'!$O:$O,'Báo cáo'!$AD:$AD,$A71,'Báo cáo'!$Z:$Z,"&lt;="&amp;K$4)+SUMIFS('Báo cáo'!$P:$P,'Báo cáo'!$AD:$AD,$A71,'Báo cáo'!$Z:$Z,"&lt;="&amp;K$4)-SUMIFS('Báo cáo'!$Q:$Q,'Báo cáo'!$AD:$AD,$A71,'Báo cáo'!$AA:$AA,"&lt;="&amp;K$4)</f>
        <v>1778086</v>
      </c>
      <c r="L71" s="298">
        <f>SUMIFS('Báo cáo'!$O:$O,'Báo cáo'!$AD:$AD,$A71,'Báo cáo'!$Z:$Z,"&lt;="&amp;L$4)+SUMIFS('Báo cáo'!$P:$P,'Báo cáo'!$AD:$AD,$A71,'Báo cáo'!$Z:$Z,"&lt;="&amp;L$4)-SUMIFS('Báo cáo'!$Q:$Q,'Báo cáo'!$AD:$AD,$A71,'Báo cáo'!$AA:$AA,"&lt;="&amp;L$4)</f>
        <v>837742</v>
      </c>
      <c r="M71" s="298">
        <f>SUMIFS('Báo cáo'!$O:$O,'Báo cáo'!$AD:$AD,$A71,'Báo cáo'!$Z:$Z,"&lt;="&amp;M$4)+SUMIFS('Báo cáo'!$P:$P,'Báo cáo'!$AD:$AD,$A71,'Báo cáo'!$Z:$Z,"&lt;="&amp;M$4)-SUMIFS('Báo cáo'!$Q:$Q,'Báo cáo'!$AD:$AD,$A71,'Báo cáo'!$AA:$AA,"&lt;="&amp;M$4)</f>
        <v>837742</v>
      </c>
      <c r="N71" s="298">
        <f>SUMIFS('Báo cáo'!$O:$O,'Báo cáo'!$AD:$AD,$A71,'Báo cáo'!$Z:$Z,"&lt;="&amp;N$4)+SUMIFS('Báo cáo'!$P:$P,'Báo cáo'!$AD:$AD,$A71,'Báo cáo'!$Z:$Z,"&lt;="&amp;N$4)-SUMIFS('Báo cáo'!$Q:$Q,'Báo cáo'!$AD:$AD,$A71,'Báo cáo'!$AA:$AA,"&lt;="&amp;N$4)</f>
        <v>837742</v>
      </c>
    </row>
    <row r="72" spans="1:14" x14ac:dyDescent="0.25">
      <c r="A72" s="23" t="s">
        <v>58</v>
      </c>
      <c r="B72" s="23" t="s">
        <v>11172</v>
      </c>
      <c r="C72" s="298">
        <f>SUMIFS('Báo cáo'!$O:$O,'Báo cáo'!$AD:$AD,$A72,'Báo cáo'!$Z:$Z,"&lt;="&amp;C$4)+SUMIFS('Báo cáo'!$P:$P,'Báo cáo'!$AD:$AD,$A72,'Báo cáo'!$Z:$Z,"&lt;="&amp;C$4)-SUMIFS('Báo cáo'!$Q:$Q,'Báo cáo'!$AD:$AD,$A72,'Báo cáo'!$AA:$AA,"&lt;="&amp;C$4)</f>
        <v>0</v>
      </c>
      <c r="D72" s="298">
        <f>SUMIFS('Báo cáo'!$O:$O,'Báo cáo'!$AD:$AD,$A72,'Báo cáo'!$Z:$Z,"&lt;="&amp;D$4)+SUMIFS('Báo cáo'!$P:$P,'Báo cáo'!$AD:$AD,$A72,'Báo cáo'!$Z:$Z,"&lt;="&amp;D$4)-SUMIFS('Báo cáo'!$Q:$Q,'Báo cáo'!$AD:$AD,$A72,'Báo cáo'!$AA:$AA,"&lt;="&amp;D$4)</f>
        <v>3833732</v>
      </c>
      <c r="E72" s="298">
        <f>SUMIFS('Báo cáo'!$O:$O,'Báo cáo'!$AD:$AD,$A72,'Báo cáo'!$Z:$Z,"&lt;="&amp;E$4)+SUMIFS('Báo cáo'!$P:$P,'Báo cáo'!$AD:$AD,$A72,'Báo cáo'!$Z:$Z,"&lt;="&amp;E$4)-SUMIFS('Báo cáo'!$Q:$Q,'Báo cáo'!$AD:$AD,$A72,'Báo cáo'!$AA:$AA,"&lt;="&amp;E$4)</f>
        <v>239691</v>
      </c>
      <c r="F72" s="298">
        <f>SUMIFS('Báo cáo'!$O:$O,'Báo cáo'!$AD:$AD,$A72,'Báo cáo'!$Z:$Z,"&lt;="&amp;F$4)+SUMIFS('Báo cáo'!$P:$P,'Báo cáo'!$AD:$AD,$A72,'Báo cáo'!$Z:$Z,"&lt;="&amp;F$4)-SUMIFS('Báo cáo'!$Q:$Q,'Báo cáo'!$AD:$AD,$A72,'Báo cáo'!$AA:$AA,"&lt;="&amp;F$4)</f>
        <v>239691</v>
      </c>
      <c r="G72" s="298">
        <f>SUMIFS('Báo cáo'!$O:$O,'Báo cáo'!$AD:$AD,$A72,'Báo cáo'!$Z:$Z,"&lt;="&amp;G$4)+SUMIFS('Báo cáo'!$P:$P,'Báo cáo'!$AD:$AD,$A72,'Báo cáo'!$Z:$Z,"&lt;="&amp;G$4)-SUMIFS('Báo cáo'!$Q:$Q,'Báo cáo'!$AD:$AD,$A72,'Báo cáo'!$AA:$AA,"&lt;="&amp;G$4)</f>
        <v>239691</v>
      </c>
      <c r="H72" s="298">
        <f>SUMIFS('Báo cáo'!$O:$O,'Báo cáo'!$AD:$AD,$A72,'Báo cáo'!$Z:$Z,"&lt;="&amp;H$4)+SUMIFS('Báo cáo'!$P:$P,'Báo cáo'!$AD:$AD,$A72,'Báo cáo'!$Z:$Z,"&lt;="&amp;H$4)-SUMIFS('Báo cáo'!$Q:$Q,'Báo cáo'!$AD:$AD,$A72,'Báo cáo'!$AA:$AA,"&lt;="&amp;H$4)</f>
        <v>239691</v>
      </c>
      <c r="I72" s="298">
        <f>SUMIFS('Báo cáo'!$O:$O,'Báo cáo'!$AD:$AD,$A72,'Báo cáo'!$Z:$Z,"&lt;="&amp;I$4)+SUMIFS('Báo cáo'!$P:$P,'Báo cáo'!$AD:$AD,$A72,'Báo cáo'!$Z:$Z,"&lt;="&amp;I$4)-SUMIFS('Báo cáo'!$Q:$Q,'Báo cáo'!$AD:$AD,$A72,'Báo cáo'!$AA:$AA,"&lt;="&amp;I$4)</f>
        <v>239691</v>
      </c>
      <c r="J72" s="298">
        <f>SUMIFS('Báo cáo'!$O:$O,'Báo cáo'!$AD:$AD,$A72,'Báo cáo'!$Z:$Z,"&lt;="&amp;J$4)+SUMIFS('Báo cáo'!$P:$P,'Báo cáo'!$AD:$AD,$A72,'Báo cáo'!$Z:$Z,"&lt;="&amp;J$4)-SUMIFS('Báo cáo'!$Q:$Q,'Báo cáo'!$AD:$AD,$A72,'Báo cáo'!$AA:$AA,"&lt;="&amp;J$4)</f>
        <v>239691</v>
      </c>
      <c r="K72" s="298">
        <f>SUMIFS('Báo cáo'!$O:$O,'Báo cáo'!$AD:$AD,$A72,'Báo cáo'!$Z:$Z,"&lt;="&amp;K$4)+SUMIFS('Báo cáo'!$P:$P,'Báo cáo'!$AD:$AD,$A72,'Báo cáo'!$Z:$Z,"&lt;="&amp;K$4)-SUMIFS('Báo cáo'!$Q:$Q,'Báo cáo'!$AD:$AD,$A72,'Báo cáo'!$AA:$AA,"&lt;="&amp;K$4)</f>
        <v>239691</v>
      </c>
      <c r="L72" s="298">
        <f>SUMIFS('Báo cáo'!$O:$O,'Báo cáo'!$AD:$AD,$A72,'Báo cáo'!$Z:$Z,"&lt;="&amp;L$4)+SUMIFS('Báo cáo'!$P:$P,'Báo cáo'!$AD:$AD,$A72,'Báo cáo'!$Z:$Z,"&lt;="&amp;L$4)-SUMIFS('Báo cáo'!$Q:$Q,'Báo cáo'!$AD:$AD,$A72,'Báo cáo'!$AA:$AA,"&lt;="&amp;L$4)</f>
        <v>239691</v>
      </c>
      <c r="M72" s="298">
        <f>SUMIFS('Báo cáo'!$O:$O,'Báo cáo'!$AD:$AD,$A72,'Báo cáo'!$Z:$Z,"&lt;="&amp;M$4)+SUMIFS('Báo cáo'!$P:$P,'Báo cáo'!$AD:$AD,$A72,'Báo cáo'!$Z:$Z,"&lt;="&amp;M$4)-SUMIFS('Báo cáo'!$Q:$Q,'Báo cáo'!$AD:$AD,$A72,'Báo cáo'!$AA:$AA,"&lt;="&amp;M$4)</f>
        <v>239691</v>
      </c>
      <c r="N72" s="298">
        <f>SUMIFS('Báo cáo'!$O:$O,'Báo cáo'!$AD:$AD,$A72,'Báo cáo'!$Z:$Z,"&lt;="&amp;N$4)+SUMIFS('Báo cáo'!$P:$P,'Báo cáo'!$AD:$AD,$A72,'Báo cáo'!$Z:$Z,"&lt;="&amp;N$4)-SUMIFS('Báo cáo'!$Q:$Q,'Báo cáo'!$AD:$AD,$A72,'Báo cáo'!$AA:$AA,"&lt;="&amp;N$4)</f>
        <v>239691</v>
      </c>
    </row>
    <row r="73" spans="1:14" x14ac:dyDescent="0.25">
      <c r="A73" s="23" t="s">
        <v>73</v>
      </c>
      <c r="B73" s="23" t="s">
        <v>11176</v>
      </c>
      <c r="C73" s="298">
        <f>SUMIFS('Báo cáo'!$O:$O,'Báo cáo'!$AD:$AD,$A73,'Báo cáo'!$Z:$Z,"&lt;="&amp;C$4)+SUMIFS('Báo cáo'!$P:$P,'Báo cáo'!$AD:$AD,$A73,'Báo cáo'!$Z:$Z,"&lt;="&amp;C$4)-SUMIFS('Báo cáo'!$Q:$Q,'Báo cáo'!$AD:$AD,$A73,'Báo cáo'!$AA:$AA,"&lt;="&amp;C$4)</f>
        <v>0</v>
      </c>
      <c r="D73" s="298">
        <f>SUMIFS('Báo cáo'!$O:$O,'Báo cáo'!$AD:$AD,$A73,'Báo cáo'!$Z:$Z,"&lt;="&amp;D$4)+SUMIFS('Báo cáo'!$P:$P,'Báo cáo'!$AD:$AD,$A73,'Báo cáo'!$Z:$Z,"&lt;="&amp;D$4)-SUMIFS('Báo cáo'!$Q:$Q,'Báo cáo'!$AD:$AD,$A73,'Báo cáo'!$AA:$AA,"&lt;="&amp;D$4)</f>
        <v>1139476</v>
      </c>
      <c r="E73" s="298">
        <f>SUMIFS('Báo cáo'!$O:$O,'Báo cáo'!$AD:$AD,$A73,'Báo cáo'!$Z:$Z,"&lt;="&amp;E$4)+SUMIFS('Báo cáo'!$P:$P,'Báo cáo'!$AD:$AD,$A73,'Báo cáo'!$Z:$Z,"&lt;="&amp;E$4)-SUMIFS('Báo cáo'!$Q:$Q,'Báo cáo'!$AD:$AD,$A73,'Báo cáo'!$AA:$AA,"&lt;="&amp;E$4)</f>
        <v>1783615</v>
      </c>
      <c r="F73" s="298">
        <f>SUMIFS('Báo cáo'!$O:$O,'Báo cáo'!$AD:$AD,$A73,'Báo cáo'!$Z:$Z,"&lt;="&amp;F$4)+SUMIFS('Báo cáo'!$P:$P,'Báo cáo'!$AD:$AD,$A73,'Báo cáo'!$Z:$Z,"&lt;="&amp;F$4)-SUMIFS('Báo cáo'!$Q:$Q,'Báo cáo'!$AD:$AD,$A73,'Báo cáo'!$AA:$AA,"&lt;="&amp;F$4)</f>
        <v>1458253</v>
      </c>
      <c r="G73" s="298">
        <f>SUMIFS('Báo cáo'!$O:$O,'Báo cáo'!$AD:$AD,$A73,'Báo cáo'!$Z:$Z,"&lt;="&amp;G$4)+SUMIFS('Báo cáo'!$P:$P,'Báo cáo'!$AD:$AD,$A73,'Báo cáo'!$Z:$Z,"&lt;="&amp;G$4)-SUMIFS('Báo cáo'!$Q:$Q,'Báo cáo'!$AD:$AD,$A73,'Báo cáo'!$AA:$AA,"&lt;="&amp;G$4)</f>
        <v>2587245</v>
      </c>
      <c r="H73" s="298">
        <f>SUMIFS('Báo cáo'!$O:$O,'Báo cáo'!$AD:$AD,$A73,'Báo cáo'!$Z:$Z,"&lt;="&amp;H$4)+SUMIFS('Báo cáo'!$P:$P,'Báo cáo'!$AD:$AD,$A73,'Báo cáo'!$Z:$Z,"&lt;="&amp;H$4)-SUMIFS('Báo cáo'!$Q:$Q,'Báo cáo'!$AD:$AD,$A73,'Báo cáo'!$AA:$AA,"&lt;="&amp;H$4)</f>
        <v>1298398</v>
      </c>
      <c r="I73" s="298">
        <f>SUMIFS('Báo cáo'!$O:$O,'Báo cáo'!$AD:$AD,$A73,'Báo cáo'!$Z:$Z,"&lt;="&amp;I$4)+SUMIFS('Báo cáo'!$P:$P,'Báo cáo'!$AD:$AD,$A73,'Báo cáo'!$Z:$Z,"&lt;="&amp;I$4)-SUMIFS('Báo cáo'!$Q:$Q,'Báo cáo'!$AD:$AD,$A73,'Báo cáo'!$AA:$AA,"&lt;="&amp;I$4)</f>
        <v>638398</v>
      </c>
      <c r="J73" s="298">
        <f>SUMIFS('Báo cáo'!$O:$O,'Báo cáo'!$AD:$AD,$A73,'Báo cáo'!$Z:$Z,"&lt;="&amp;J$4)+SUMIFS('Báo cáo'!$P:$P,'Báo cáo'!$AD:$AD,$A73,'Báo cáo'!$Z:$Z,"&lt;="&amp;J$4)-SUMIFS('Báo cáo'!$Q:$Q,'Báo cáo'!$AD:$AD,$A73,'Báo cáo'!$AA:$AA,"&lt;="&amp;J$4)</f>
        <v>1589513</v>
      </c>
      <c r="K73" s="298">
        <f>SUMIFS('Báo cáo'!$O:$O,'Báo cáo'!$AD:$AD,$A73,'Báo cáo'!$Z:$Z,"&lt;="&amp;K$4)+SUMIFS('Báo cáo'!$P:$P,'Báo cáo'!$AD:$AD,$A73,'Báo cáo'!$Z:$Z,"&lt;="&amp;K$4)-SUMIFS('Báo cáo'!$Q:$Q,'Báo cáo'!$AD:$AD,$A73,'Báo cáo'!$AA:$AA,"&lt;="&amp;K$4)</f>
        <v>1589513</v>
      </c>
      <c r="L73" s="298">
        <f>SUMIFS('Báo cáo'!$O:$O,'Báo cáo'!$AD:$AD,$A73,'Báo cáo'!$Z:$Z,"&lt;="&amp;L$4)+SUMIFS('Báo cáo'!$P:$P,'Báo cáo'!$AD:$AD,$A73,'Báo cáo'!$Z:$Z,"&lt;="&amp;L$4)-SUMIFS('Báo cáo'!$Q:$Q,'Báo cáo'!$AD:$AD,$A73,'Báo cáo'!$AA:$AA,"&lt;="&amp;L$4)</f>
        <v>2187257</v>
      </c>
      <c r="M73" s="298">
        <f>SUMIFS('Báo cáo'!$O:$O,'Báo cáo'!$AD:$AD,$A73,'Báo cáo'!$Z:$Z,"&lt;="&amp;M$4)+SUMIFS('Báo cáo'!$P:$P,'Báo cáo'!$AD:$AD,$A73,'Báo cáo'!$Z:$Z,"&lt;="&amp;M$4)-SUMIFS('Báo cáo'!$Q:$Q,'Báo cáo'!$AD:$AD,$A73,'Báo cáo'!$AA:$AA,"&lt;="&amp;M$4)</f>
        <v>639257</v>
      </c>
      <c r="N73" s="298">
        <f>SUMIFS('Báo cáo'!$O:$O,'Báo cáo'!$AD:$AD,$A73,'Báo cáo'!$Z:$Z,"&lt;="&amp;N$4)+SUMIFS('Báo cáo'!$P:$P,'Báo cáo'!$AD:$AD,$A73,'Báo cáo'!$Z:$Z,"&lt;="&amp;N$4)-SUMIFS('Báo cáo'!$Q:$Q,'Báo cáo'!$AD:$AD,$A73,'Báo cáo'!$AA:$AA,"&lt;="&amp;N$4)</f>
        <v>639257</v>
      </c>
    </row>
    <row r="74" spans="1:14" x14ac:dyDescent="0.25">
      <c r="A74" s="23" t="s">
        <v>43</v>
      </c>
      <c r="B74" s="23" t="s">
        <v>11177</v>
      </c>
      <c r="C74" s="298">
        <f>SUMIFS('Báo cáo'!$O:$O,'Báo cáo'!$AD:$AD,$A74,'Báo cáo'!$Z:$Z,"&lt;="&amp;C$4)+SUMIFS('Báo cáo'!$P:$P,'Báo cáo'!$AD:$AD,$A74,'Báo cáo'!$Z:$Z,"&lt;="&amp;C$4)-SUMIFS('Báo cáo'!$Q:$Q,'Báo cáo'!$AD:$AD,$A74,'Báo cáo'!$AA:$AA,"&lt;="&amp;C$4)</f>
        <v>0</v>
      </c>
      <c r="D74" s="298">
        <f>SUMIFS('Báo cáo'!$O:$O,'Báo cáo'!$AD:$AD,$A74,'Báo cáo'!$Z:$Z,"&lt;="&amp;D$4)+SUMIFS('Báo cáo'!$P:$P,'Báo cáo'!$AD:$AD,$A74,'Báo cáo'!$Z:$Z,"&lt;="&amp;D$4)-SUMIFS('Báo cáo'!$Q:$Q,'Báo cáo'!$AD:$AD,$A74,'Báo cáo'!$AA:$AA,"&lt;="&amp;D$4)</f>
        <v>597744</v>
      </c>
      <c r="E74" s="298">
        <f>SUMIFS('Báo cáo'!$O:$O,'Báo cáo'!$AD:$AD,$A74,'Báo cáo'!$Z:$Z,"&lt;="&amp;E$4)+SUMIFS('Báo cáo'!$P:$P,'Báo cáo'!$AD:$AD,$A74,'Báo cáo'!$Z:$Z,"&lt;="&amp;E$4)-SUMIFS('Báo cáo'!$Q:$Q,'Báo cáo'!$AD:$AD,$A74,'Báo cáo'!$AA:$AA,"&lt;="&amp;E$4)</f>
        <v>0</v>
      </c>
      <c r="F74" s="298">
        <f>SUMIFS('Báo cáo'!$O:$O,'Báo cáo'!$AD:$AD,$A74,'Báo cáo'!$Z:$Z,"&lt;="&amp;F$4)+SUMIFS('Báo cáo'!$P:$P,'Báo cáo'!$AD:$AD,$A74,'Báo cáo'!$Z:$Z,"&lt;="&amp;F$4)-SUMIFS('Báo cáo'!$Q:$Q,'Báo cáo'!$AD:$AD,$A74,'Báo cáo'!$AA:$AA,"&lt;="&amp;F$4)</f>
        <v>0</v>
      </c>
      <c r="G74" s="298">
        <f>SUMIFS('Báo cáo'!$O:$O,'Báo cáo'!$AD:$AD,$A74,'Báo cáo'!$Z:$Z,"&lt;="&amp;G$4)+SUMIFS('Báo cáo'!$P:$P,'Báo cáo'!$AD:$AD,$A74,'Báo cáo'!$Z:$Z,"&lt;="&amp;G$4)-SUMIFS('Báo cáo'!$Q:$Q,'Báo cáo'!$AD:$AD,$A74,'Báo cáo'!$AA:$AA,"&lt;="&amp;G$4)</f>
        <v>0</v>
      </c>
      <c r="H74" s="298">
        <f>SUMIFS('Báo cáo'!$O:$O,'Báo cáo'!$AD:$AD,$A74,'Báo cáo'!$Z:$Z,"&lt;="&amp;H$4)+SUMIFS('Báo cáo'!$P:$P,'Báo cáo'!$AD:$AD,$A74,'Báo cáo'!$Z:$Z,"&lt;="&amp;H$4)-SUMIFS('Báo cáo'!$Q:$Q,'Báo cáo'!$AD:$AD,$A74,'Báo cáo'!$AA:$AA,"&lt;="&amp;H$4)</f>
        <v>518440</v>
      </c>
      <c r="I74" s="298">
        <f>SUMIFS('Báo cáo'!$O:$O,'Báo cáo'!$AD:$AD,$A74,'Báo cáo'!$Z:$Z,"&lt;="&amp;I$4)+SUMIFS('Báo cáo'!$P:$P,'Báo cáo'!$AD:$AD,$A74,'Báo cáo'!$Z:$Z,"&lt;="&amp;I$4)-SUMIFS('Báo cáo'!$Q:$Q,'Báo cáo'!$AD:$AD,$A74,'Báo cáo'!$AA:$AA,"&lt;="&amp;I$4)</f>
        <v>119944</v>
      </c>
      <c r="J74" s="298">
        <f>SUMIFS('Báo cáo'!$O:$O,'Báo cáo'!$AD:$AD,$A74,'Báo cáo'!$Z:$Z,"&lt;="&amp;J$4)+SUMIFS('Báo cáo'!$P:$P,'Báo cáo'!$AD:$AD,$A74,'Báo cáo'!$Z:$Z,"&lt;="&amp;J$4)-SUMIFS('Báo cáo'!$Q:$Q,'Báo cáo'!$AD:$AD,$A74,'Báo cáo'!$AA:$AA,"&lt;="&amp;J$4)</f>
        <v>717688</v>
      </c>
      <c r="K74" s="298">
        <f>SUMIFS('Báo cáo'!$O:$O,'Báo cáo'!$AD:$AD,$A74,'Báo cáo'!$Z:$Z,"&lt;="&amp;K$4)+SUMIFS('Báo cáo'!$P:$P,'Báo cáo'!$AD:$AD,$A74,'Báo cáo'!$Z:$Z,"&lt;="&amp;K$4)-SUMIFS('Báo cáo'!$Q:$Q,'Báo cáo'!$AD:$AD,$A74,'Báo cáo'!$AA:$AA,"&lt;="&amp;K$4)</f>
        <v>1587580</v>
      </c>
      <c r="L74" s="298">
        <f>SUMIFS('Báo cáo'!$O:$O,'Báo cáo'!$AD:$AD,$A74,'Báo cáo'!$Z:$Z,"&lt;="&amp;L$4)+SUMIFS('Báo cáo'!$P:$P,'Báo cáo'!$AD:$AD,$A74,'Báo cáo'!$Z:$Z,"&lt;="&amp;L$4)-SUMIFS('Báo cáo'!$Q:$Q,'Báo cáo'!$AD:$AD,$A74,'Báo cáo'!$AA:$AA,"&lt;="&amp;L$4)</f>
        <v>957084</v>
      </c>
      <c r="M74" s="298">
        <f>SUMIFS('Báo cáo'!$O:$O,'Báo cáo'!$AD:$AD,$A74,'Báo cáo'!$Z:$Z,"&lt;="&amp;M$4)+SUMIFS('Báo cáo'!$P:$P,'Báo cáo'!$AD:$AD,$A74,'Báo cáo'!$Z:$Z,"&lt;="&amp;M$4)-SUMIFS('Báo cáo'!$Q:$Q,'Báo cáo'!$AD:$AD,$A74,'Báo cáo'!$AA:$AA,"&lt;="&amp;M$4)</f>
        <v>957084</v>
      </c>
      <c r="N74" s="298">
        <f>SUMIFS('Báo cáo'!$O:$O,'Báo cáo'!$AD:$AD,$A74,'Báo cáo'!$Z:$Z,"&lt;="&amp;N$4)+SUMIFS('Báo cáo'!$P:$P,'Báo cáo'!$AD:$AD,$A74,'Báo cáo'!$Z:$Z,"&lt;="&amp;N$4)-SUMIFS('Báo cáo'!$Q:$Q,'Báo cáo'!$AD:$AD,$A74,'Báo cáo'!$AA:$AA,"&lt;="&amp;N$4)</f>
        <v>957084</v>
      </c>
    </row>
    <row r="75" spans="1:14" x14ac:dyDescent="0.25">
      <c r="A75" s="23" t="s">
        <v>83</v>
      </c>
      <c r="B75" s="23" t="s">
        <v>11182</v>
      </c>
      <c r="C75" s="298">
        <f>SUMIFS('Báo cáo'!$O:$O,'Báo cáo'!$AD:$AD,$A75,'Báo cáo'!$Z:$Z,"&lt;="&amp;C$4)+SUMIFS('Báo cáo'!$P:$P,'Báo cáo'!$AD:$AD,$A75,'Báo cáo'!$Z:$Z,"&lt;="&amp;C$4)-SUMIFS('Báo cáo'!$Q:$Q,'Báo cáo'!$AD:$AD,$A75,'Báo cáo'!$AA:$AA,"&lt;="&amp;C$4)</f>
        <v>0</v>
      </c>
      <c r="D75" s="298">
        <f>SUMIFS('Báo cáo'!$O:$O,'Báo cáo'!$AD:$AD,$A75,'Báo cáo'!$Z:$Z,"&lt;="&amp;D$4)+SUMIFS('Báo cáo'!$P:$P,'Báo cáo'!$AD:$AD,$A75,'Báo cáo'!$Z:$Z,"&lt;="&amp;D$4)-SUMIFS('Báo cáo'!$Q:$Q,'Báo cáo'!$AD:$AD,$A75,'Báo cáo'!$AA:$AA,"&lt;="&amp;D$4)</f>
        <v>0</v>
      </c>
      <c r="E75" s="298">
        <f>SUMIFS('Báo cáo'!$O:$O,'Báo cáo'!$AD:$AD,$A75,'Báo cáo'!$Z:$Z,"&lt;="&amp;E$4)+SUMIFS('Báo cáo'!$P:$P,'Báo cáo'!$AD:$AD,$A75,'Báo cáo'!$Z:$Z,"&lt;="&amp;E$4)-SUMIFS('Báo cáo'!$Q:$Q,'Báo cáo'!$AD:$AD,$A75,'Báo cáo'!$AA:$AA,"&lt;="&amp;E$4)</f>
        <v>2482982</v>
      </c>
      <c r="F75" s="298">
        <f>SUMIFS('Báo cáo'!$O:$O,'Báo cáo'!$AD:$AD,$A75,'Báo cáo'!$Z:$Z,"&lt;="&amp;F$4)+SUMIFS('Báo cáo'!$P:$P,'Báo cáo'!$AD:$AD,$A75,'Báo cáo'!$Z:$Z,"&lt;="&amp;F$4)-SUMIFS('Báo cáo'!$Q:$Q,'Báo cáo'!$AD:$AD,$A75,'Báo cáo'!$AA:$AA,"&lt;="&amp;F$4)</f>
        <v>3738913</v>
      </c>
      <c r="G75" s="298">
        <f>SUMIFS('Báo cáo'!$O:$O,'Báo cáo'!$AD:$AD,$A75,'Báo cáo'!$Z:$Z,"&lt;="&amp;G$4)+SUMIFS('Báo cáo'!$P:$P,'Báo cáo'!$AD:$AD,$A75,'Báo cáo'!$Z:$Z,"&lt;="&amp;G$4)-SUMIFS('Báo cáo'!$Q:$Q,'Báo cáo'!$AD:$AD,$A75,'Báo cáo'!$AA:$AA,"&lt;="&amp;G$4)</f>
        <v>3738913</v>
      </c>
      <c r="H75" s="298">
        <f>SUMIFS('Báo cáo'!$O:$O,'Báo cáo'!$AD:$AD,$A75,'Báo cáo'!$Z:$Z,"&lt;="&amp;H$4)+SUMIFS('Báo cáo'!$P:$P,'Báo cáo'!$AD:$AD,$A75,'Báo cáo'!$Z:$Z,"&lt;="&amp;H$4)-SUMIFS('Báo cáo'!$Q:$Q,'Báo cáo'!$AD:$AD,$A75,'Báo cáo'!$AA:$AA,"&lt;="&amp;H$4)</f>
        <v>3738913</v>
      </c>
      <c r="I75" s="298">
        <f>SUMIFS('Báo cáo'!$O:$O,'Báo cáo'!$AD:$AD,$A75,'Báo cáo'!$Z:$Z,"&lt;="&amp;I$4)+SUMIFS('Báo cáo'!$P:$P,'Báo cáo'!$AD:$AD,$A75,'Báo cáo'!$Z:$Z,"&lt;="&amp;I$4)-SUMIFS('Báo cáo'!$Q:$Q,'Báo cáo'!$AD:$AD,$A75,'Báo cáo'!$AA:$AA,"&lt;="&amp;I$4)</f>
        <v>1084071</v>
      </c>
      <c r="J75" s="298">
        <f>SUMIFS('Báo cáo'!$O:$O,'Báo cáo'!$AD:$AD,$A75,'Báo cáo'!$Z:$Z,"&lt;="&amp;J$4)+SUMIFS('Báo cáo'!$P:$P,'Báo cáo'!$AD:$AD,$A75,'Báo cáo'!$Z:$Z,"&lt;="&amp;J$4)-SUMIFS('Báo cáo'!$Q:$Q,'Báo cáo'!$AD:$AD,$A75,'Báo cáo'!$AA:$AA,"&lt;="&amp;J$4)</f>
        <v>2152027</v>
      </c>
      <c r="K75" s="298">
        <f>SUMIFS('Báo cáo'!$O:$O,'Báo cáo'!$AD:$AD,$A75,'Báo cáo'!$Z:$Z,"&lt;="&amp;K$4)+SUMIFS('Báo cáo'!$P:$P,'Báo cáo'!$AD:$AD,$A75,'Báo cáo'!$Z:$Z,"&lt;="&amp;K$4)-SUMIFS('Báo cáo'!$Q:$Q,'Báo cáo'!$AD:$AD,$A75,'Báo cáo'!$AA:$AA,"&lt;="&amp;K$4)</f>
        <v>3611700</v>
      </c>
      <c r="L75" s="298">
        <f>SUMIFS('Báo cáo'!$O:$O,'Báo cáo'!$AD:$AD,$A75,'Báo cáo'!$Z:$Z,"&lt;="&amp;L$4)+SUMIFS('Báo cáo'!$P:$P,'Báo cáo'!$AD:$AD,$A75,'Báo cáo'!$Z:$Z,"&lt;="&amp;L$4)-SUMIFS('Báo cáo'!$Q:$Q,'Báo cáo'!$AD:$AD,$A75,'Báo cáo'!$AA:$AA,"&lt;="&amp;L$4)</f>
        <v>1402895</v>
      </c>
      <c r="M75" s="298">
        <f>SUMIFS('Báo cáo'!$O:$O,'Báo cáo'!$AD:$AD,$A75,'Báo cáo'!$Z:$Z,"&lt;="&amp;M$4)+SUMIFS('Báo cáo'!$P:$P,'Báo cáo'!$AD:$AD,$A75,'Báo cáo'!$Z:$Z,"&lt;="&amp;M$4)-SUMIFS('Báo cáo'!$Q:$Q,'Báo cáo'!$AD:$AD,$A75,'Báo cáo'!$AA:$AA,"&lt;="&amp;M$4)</f>
        <v>1402895</v>
      </c>
      <c r="N75" s="298">
        <f>SUMIFS('Báo cáo'!$O:$O,'Báo cáo'!$AD:$AD,$A75,'Báo cáo'!$Z:$Z,"&lt;="&amp;N$4)+SUMIFS('Báo cáo'!$P:$P,'Báo cáo'!$AD:$AD,$A75,'Báo cáo'!$Z:$Z,"&lt;="&amp;N$4)-SUMIFS('Báo cáo'!$Q:$Q,'Báo cáo'!$AD:$AD,$A75,'Báo cáo'!$AA:$AA,"&lt;="&amp;N$4)</f>
        <v>1402895</v>
      </c>
    </row>
    <row r="76" spans="1:14" x14ac:dyDescent="0.25">
      <c r="A76" s="23" t="s">
        <v>55</v>
      </c>
      <c r="B76" s="23" t="s">
        <v>11183</v>
      </c>
      <c r="C76" s="298">
        <f>SUMIFS('Báo cáo'!$O:$O,'Báo cáo'!$AD:$AD,$A76,'Báo cáo'!$Z:$Z,"&lt;="&amp;C$4)+SUMIFS('Báo cáo'!$P:$P,'Báo cáo'!$AD:$AD,$A76,'Báo cáo'!$Z:$Z,"&lt;="&amp;C$4)-SUMIFS('Báo cáo'!$Q:$Q,'Báo cáo'!$AD:$AD,$A76,'Báo cáo'!$AA:$AA,"&lt;="&amp;C$4)</f>
        <v>0</v>
      </c>
      <c r="D76" s="298">
        <f>SUMIFS('Báo cáo'!$O:$O,'Báo cáo'!$AD:$AD,$A76,'Báo cáo'!$Z:$Z,"&lt;="&amp;D$4)+SUMIFS('Báo cáo'!$P:$P,'Báo cáo'!$AD:$AD,$A76,'Báo cáo'!$Z:$Z,"&lt;="&amp;D$4)-SUMIFS('Báo cáo'!$Q:$Q,'Báo cáo'!$AD:$AD,$A76,'Báo cáo'!$AA:$AA,"&lt;="&amp;D$4)</f>
        <v>0</v>
      </c>
      <c r="E76" s="298">
        <f>SUMIFS('Báo cáo'!$O:$O,'Báo cáo'!$AD:$AD,$A76,'Báo cáo'!$Z:$Z,"&lt;="&amp;E$4)+SUMIFS('Báo cáo'!$P:$P,'Báo cáo'!$AD:$AD,$A76,'Báo cáo'!$Z:$Z,"&lt;="&amp;E$4)-SUMIFS('Báo cáo'!$Q:$Q,'Báo cáo'!$AD:$AD,$A76,'Báo cáo'!$AA:$AA,"&lt;="&amp;E$4)</f>
        <v>2011492</v>
      </c>
      <c r="F76" s="298">
        <f>SUMIFS('Báo cáo'!$O:$O,'Báo cáo'!$AD:$AD,$A76,'Báo cáo'!$Z:$Z,"&lt;="&amp;F$4)+SUMIFS('Báo cáo'!$P:$P,'Báo cáo'!$AD:$AD,$A76,'Báo cáo'!$Z:$Z,"&lt;="&amp;F$4)-SUMIFS('Báo cáo'!$Q:$Q,'Báo cáo'!$AD:$AD,$A76,'Báo cáo'!$AA:$AA,"&lt;="&amp;F$4)</f>
        <v>2011492</v>
      </c>
      <c r="G76" s="298">
        <f>SUMIFS('Báo cáo'!$O:$O,'Báo cáo'!$AD:$AD,$A76,'Báo cáo'!$Z:$Z,"&lt;="&amp;G$4)+SUMIFS('Báo cáo'!$P:$P,'Báo cáo'!$AD:$AD,$A76,'Báo cáo'!$Z:$Z,"&lt;="&amp;G$4)-SUMIFS('Báo cáo'!$Q:$Q,'Báo cáo'!$AD:$AD,$A76,'Báo cáo'!$AA:$AA,"&lt;="&amp;G$4)</f>
        <v>550867</v>
      </c>
      <c r="H76" s="298">
        <f>SUMIFS('Báo cáo'!$O:$O,'Báo cáo'!$AD:$AD,$A76,'Báo cáo'!$Z:$Z,"&lt;="&amp;H$4)+SUMIFS('Báo cáo'!$P:$P,'Báo cáo'!$AD:$AD,$A76,'Báo cáo'!$Z:$Z,"&lt;="&amp;H$4)-SUMIFS('Báo cáo'!$Q:$Q,'Báo cáo'!$AD:$AD,$A76,'Báo cáo'!$AA:$AA,"&lt;="&amp;H$4)</f>
        <v>550867</v>
      </c>
      <c r="I76" s="298">
        <f>SUMIFS('Báo cáo'!$O:$O,'Báo cáo'!$AD:$AD,$A76,'Báo cáo'!$Z:$Z,"&lt;="&amp;I$4)+SUMIFS('Báo cáo'!$P:$P,'Báo cáo'!$AD:$AD,$A76,'Báo cáo'!$Z:$Z,"&lt;="&amp;I$4)-SUMIFS('Báo cáo'!$Q:$Q,'Báo cáo'!$AD:$AD,$A76,'Báo cáo'!$AA:$AA,"&lt;="&amp;I$4)</f>
        <v>1979353</v>
      </c>
      <c r="J76" s="298">
        <f>SUMIFS('Báo cáo'!$O:$O,'Báo cáo'!$AD:$AD,$A76,'Báo cáo'!$Z:$Z,"&lt;="&amp;J$4)+SUMIFS('Báo cáo'!$P:$P,'Báo cáo'!$AD:$AD,$A76,'Báo cáo'!$Z:$Z,"&lt;="&amp;J$4)-SUMIFS('Báo cáo'!$Q:$Q,'Báo cáo'!$AD:$AD,$A76,'Báo cáo'!$AA:$AA,"&lt;="&amp;J$4)</f>
        <v>3611274</v>
      </c>
      <c r="K76" s="298">
        <f>SUMIFS('Báo cáo'!$O:$O,'Báo cáo'!$AD:$AD,$A76,'Báo cáo'!$Z:$Z,"&lt;="&amp;K$4)+SUMIFS('Báo cáo'!$P:$P,'Báo cáo'!$AD:$AD,$A76,'Báo cáo'!$Z:$Z,"&lt;="&amp;K$4)-SUMIFS('Báo cáo'!$Q:$Q,'Báo cáo'!$AD:$AD,$A76,'Báo cáo'!$AA:$AA,"&lt;="&amp;K$4)</f>
        <v>5227081</v>
      </c>
      <c r="L76" s="298">
        <f>SUMIFS('Báo cáo'!$O:$O,'Báo cáo'!$AD:$AD,$A76,'Báo cáo'!$Z:$Z,"&lt;="&amp;L$4)+SUMIFS('Báo cáo'!$P:$P,'Báo cáo'!$AD:$AD,$A76,'Báo cáo'!$Z:$Z,"&lt;="&amp;L$4)-SUMIFS('Báo cáo'!$Q:$Q,'Báo cáo'!$AD:$AD,$A76,'Báo cáo'!$AA:$AA,"&lt;="&amp;L$4)</f>
        <v>5227081</v>
      </c>
      <c r="M76" s="298">
        <f>SUMIFS('Báo cáo'!$O:$O,'Báo cáo'!$AD:$AD,$A76,'Báo cáo'!$Z:$Z,"&lt;="&amp;M$4)+SUMIFS('Báo cáo'!$P:$P,'Báo cáo'!$AD:$AD,$A76,'Báo cáo'!$Z:$Z,"&lt;="&amp;M$4)-SUMIFS('Báo cáo'!$Q:$Q,'Báo cáo'!$AD:$AD,$A76,'Báo cáo'!$AA:$AA,"&lt;="&amp;M$4)</f>
        <v>5227081</v>
      </c>
      <c r="N76" s="298">
        <f>SUMIFS('Báo cáo'!$O:$O,'Báo cáo'!$AD:$AD,$A76,'Báo cáo'!$Z:$Z,"&lt;="&amp;N$4)+SUMIFS('Báo cáo'!$P:$P,'Báo cáo'!$AD:$AD,$A76,'Báo cáo'!$Z:$Z,"&lt;="&amp;N$4)-SUMIFS('Báo cáo'!$Q:$Q,'Báo cáo'!$AD:$AD,$A76,'Báo cáo'!$AA:$AA,"&lt;="&amp;N$4)</f>
        <v>5227081</v>
      </c>
    </row>
    <row r="77" spans="1:14" x14ac:dyDescent="0.25">
      <c r="A77" s="23" t="s">
        <v>46</v>
      </c>
      <c r="B77" s="23" t="s">
        <v>11184</v>
      </c>
      <c r="C77" s="298">
        <f>SUMIFS('Báo cáo'!$O:$O,'Báo cáo'!$AD:$AD,$A77,'Báo cáo'!$Z:$Z,"&lt;="&amp;C$4)+SUMIFS('Báo cáo'!$P:$P,'Báo cáo'!$AD:$AD,$A77,'Báo cáo'!$Z:$Z,"&lt;="&amp;C$4)-SUMIFS('Báo cáo'!$Q:$Q,'Báo cáo'!$AD:$AD,$A77,'Báo cáo'!$AA:$AA,"&lt;="&amp;C$4)</f>
        <v>0</v>
      </c>
      <c r="D77" s="298">
        <f>SUMIFS('Báo cáo'!$O:$O,'Báo cáo'!$AD:$AD,$A77,'Báo cáo'!$Z:$Z,"&lt;="&amp;D$4)+SUMIFS('Báo cáo'!$P:$P,'Báo cáo'!$AD:$AD,$A77,'Báo cáo'!$Z:$Z,"&lt;="&amp;D$4)-SUMIFS('Báo cáo'!$Q:$Q,'Báo cáo'!$AD:$AD,$A77,'Báo cáo'!$AA:$AA,"&lt;="&amp;D$4)</f>
        <v>0</v>
      </c>
      <c r="E77" s="298">
        <f>SUMIFS('Báo cáo'!$O:$O,'Báo cáo'!$AD:$AD,$A77,'Báo cáo'!$Z:$Z,"&lt;="&amp;E$4)+SUMIFS('Báo cáo'!$P:$P,'Báo cáo'!$AD:$AD,$A77,'Báo cáo'!$Z:$Z,"&lt;="&amp;E$4)-SUMIFS('Báo cáo'!$Q:$Q,'Báo cáo'!$AD:$AD,$A77,'Báo cáo'!$AA:$AA,"&lt;="&amp;E$4)</f>
        <v>0</v>
      </c>
      <c r="F77" s="298">
        <f>SUMIFS('Báo cáo'!$O:$O,'Báo cáo'!$AD:$AD,$A77,'Báo cáo'!$Z:$Z,"&lt;="&amp;F$4)+SUMIFS('Báo cáo'!$P:$P,'Báo cáo'!$AD:$AD,$A77,'Báo cáo'!$Z:$Z,"&lt;="&amp;F$4)-SUMIFS('Báo cáo'!$Q:$Q,'Báo cáo'!$AD:$AD,$A77,'Báo cáo'!$AA:$AA,"&lt;="&amp;F$4)</f>
        <v>0</v>
      </c>
      <c r="G77" s="298">
        <f>SUMIFS('Báo cáo'!$O:$O,'Báo cáo'!$AD:$AD,$A77,'Báo cáo'!$Z:$Z,"&lt;="&amp;G$4)+SUMIFS('Báo cáo'!$P:$P,'Báo cáo'!$AD:$AD,$A77,'Báo cáo'!$Z:$Z,"&lt;="&amp;G$4)-SUMIFS('Báo cáo'!$Q:$Q,'Báo cáo'!$AD:$AD,$A77,'Báo cáo'!$AA:$AA,"&lt;="&amp;G$4)</f>
        <v>0</v>
      </c>
      <c r="H77" s="298">
        <f>SUMIFS('Báo cáo'!$O:$O,'Báo cáo'!$AD:$AD,$A77,'Báo cáo'!$Z:$Z,"&lt;="&amp;H$4)+SUMIFS('Báo cáo'!$P:$P,'Báo cáo'!$AD:$AD,$A77,'Báo cáo'!$Z:$Z,"&lt;="&amp;H$4)-SUMIFS('Báo cáo'!$Q:$Q,'Báo cáo'!$AD:$AD,$A77,'Báo cáo'!$AA:$AA,"&lt;="&amp;H$4)</f>
        <v>0</v>
      </c>
      <c r="I77" s="298">
        <f>SUMIFS('Báo cáo'!$O:$O,'Báo cáo'!$AD:$AD,$A77,'Báo cáo'!$Z:$Z,"&lt;="&amp;I$4)+SUMIFS('Báo cáo'!$P:$P,'Báo cáo'!$AD:$AD,$A77,'Báo cáo'!$Z:$Z,"&lt;="&amp;I$4)-SUMIFS('Báo cáo'!$Q:$Q,'Báo cáo'!$AD:$AD,$A77,'Báo cáo'!$AA:$AA,"&lt;="&amp;I$4)</f>
        <v>0</v>
      </c>
      <c r="J77" s="298">
        <f>SUMIFS('Báo cáo'!$O:$O,'Báo cáo'!$AD:$AD,$A77,'Báo cáo'!$Z:$Z,"&lt;="&amp;J$4)+SUMIFS('Báo cáo'!$P:$P,'Báo cáo'!$AD:$AD,$A77,'Báo cáo'!$Z:$Z,"&lt;="&amp;J$4)-SUMIFS('Báo cáo'!$Q:$Q,'Báo cáo'!$AD:$AD,$A77,'Báo cáo'!$AA:$AA,"&lt;="&amp;J$4)</f>
        <v>0</v>
      </c>
      <c r="K77" s="298">
        <f>SUMIFS('Báo cáo'!$O:$O,'Báo cáo'!$AD:$AD,$A77,'Báo cáo'!$Z:$Z,"&lt;="&amp;K$4)+SUMIFS('Báo cáo'!$P:$P,'Báo cáo'!$AD:$AD,$A77,'Báo cáo'!$Z:$Z,"&lt;="&amp;K$4)-SUMIFS('Báo cáo'!$Q:$Q,'Báo cáo'!$AD:$AD,$A77,'Báo cáo'!$AA:$AA,"&lt;="&amp;K$4)</f>
        <v>0</v>
      </c>
      <c r="L77" s="298">
        <f>SUMIFS('Báo cáo'!$O:$O,'Báo cáo'!$AD:$AD,$A77,'Báo cáo'!$Z:$Z,"&lt;="&amp;L$4)+SUMIFS('Báo cáo'!$P:$P,'Báo cáo'!$AD:$AD,$A77,'Báo cáo'!$Z:$Z,"&lt;="&amp;L$4)-SUMIFS('Báo cáo'!$Q:$Q,'Báo cáo'!$AD:$AD,$A77,'Báo cáo'!$AA:$AA,"&lt;="&amp;L$4)</f>
        <v>0</v>
      </c>
      <c r="M77" s="298">
        <f>SUMIFS('Báo cáo'!$O:$O,'Báo cáo'!$AD:$AD,$A77,'Báo cáo'!$Z:$Z,"&lt;="&amp;M$4)+SUMIFS('Báo cáo'!$P:$P,'Báo cáo'!$AD:$AD,$A77,'Báo cáo'!$Z:$Z,"&lt;="&amp;M$4)-SUMIFS('Báo cáo'!$Q:$Q,'Báo cáo'!$AD:$AD,$A77,'Báo cáo'!$AA:$AA,"&lt;="&amp;M$4)</f>
        <v>0</v>
      </c>
      <c r="N77" s="298">
        <f>SUMIFS('Báo cáo'!$O:$O,'Báo cáo'!$AD:$AD,$A77,'Báo cáo'!$Z:$Z,"&lt;="&amp;N$4)+SUMIFS('Báo cáo'!$P:$P,'Báo cáo'!$AD:$AD,$A77,'Báo cáo'!$Z:$Z,"&lt;="&amp;N$4)-SUMIFS('Báo cáo'!$Q:$Q,'Báo cáo'!$AD:$AD,$A77,'Báo cáo'!$AA:$AA,"&lt;="&amp;N$4)</f>
        <v>0</v>
      </c>
    </row>
    <row r="78" spans="1:14" x14ac:dyDescent="0.25">
      <c r="A78" s="23" t="s">
        <v>40</v>
      </c>
      <c r="B78" s="23" t="s">
        <v>11185</v>
      </c>
      <c r="C78" s="298">
        <f>SUMIFS('Báo cáo'!$O:$O,'Báo cáo'!$AD:$AD,$A78,'Báo cáo'!$Z:$Z,"&lt;="&amp;C$4)+SUMIFS('Báo cáo'!$P:$P,'Báo cáo'!$AD:$AD,$A78,'Báo cáo'!$Z:$Z,"&lt;="&amp;C$4)-SUMIFS('Báo cáo'!$Q:$Q,'Báo cáo'!$AD:$AD,$A78,'Báo cáo'!$AA:$AA,"&lt;="&amp;C$4)</f>
        <v>0</v>
      </c>
      <c r="D78" s="298">
        <f>SUMIFS('Báo cáo'!$O:$O,'Báo cáo'!$AD:$AD,$A78,'Báo cáo'!$Z:$Z,"&lt;="&amp;D$4)+SUMIFS('Báo cáo'!$P:$P,'Báo cáo'!$AD:$AD,$A78,'Báo cáo'!$Z:$Z,"&lt;="&amp;D$4)-SUMIFS('Báo cáo'!$Q:$Q,'Báo cáo'!$AD:$AD,$A78,'Báo cáo'!$AA:$AA,"&lt;="&amp;D$4)</f>
        <v>0</v>
      </c>
      <c r="E78" s="298">
        <f>SUMIFS('Báo cáo'!$O:$O,'Báo cáo'!$AD:$AD,$A78,'Báo cáo'!$Z:$Z,"&lt;="&amp;E$4)+SUMIFS('Báo cáo'!$P:$P,'Báo cáo'!$AD:$AD,$A78,'Báo cáo'!$Z:$Z,"&lt;="&amp;E$4)-SUMIFS('Báo cáo'!$Q:$Q,'Báo cáo'!$AD:$AD,$A78,'Báo cáo'!$AA:$AA,"&lt;="&amp;E$4)</f>
        <v>0</v>
      </c>
      <c r="F78" s="298">
        <f>SUMIFS('Báo cáo'!$O:$O,'Báo cáo'!$AD:$AD,$A78,'Báo cáo'!$Z:$Z,"&lt;="&amp;F$4)+SUMIFS('Báo cáo'!$P:$P,'Báo cáo'!$AD:$AD,$A78,'Báo cáo'!$Z:$Z,"&lt;="&amp;F$4)-SUMIFS('Báo cáo'!$Q:$Q,'Báo cáo'!$AD:$AD,$A78,'Báo cáo'!$AA:$AA,"&lt;="&amp;F$4)</f>
        <v>0</v>
      </c>
      <c r="G78" s="298">
        <f>SUMIFS('Báo cáo'!$O:$O,'Báo cáo'!$AD:$AD,$A78,'Báo cáo'!$Z:$Z,"&lt;="&amp;G$4)+SUMIFS('Báo cáo'!$P:$P,'Báo cáo'!$AD:$AD,$A78,'Báo cáo'!$Z:$Z,"&lt;="&amp;G$4)-SUMIFS('Báo cáo'!$Q:$Q,'Báo cáo'!$AD:$AD,$A78,'Báo cáo'!$AA:$AA,"&lt;="&amp;G$4)</f>
        <v>0</v>
      </c>
      <c r="H78" s="298">
        <f>SUMIFS('Báo cáo'!$O:$O,'Báo cáo'!$AD:$AD,$A78,'Báo cáo'!$Z:$Z,"&lt;="&amp;H$4)+SUMIFS('Báo cáo'!$P:$P,'Báo cáo'!$AD:$AD,$A78,'Báo cáo'!$Z:$Z,"&lt;="&amp;H$4)-SUMIFS('Báo cáo'!$Q:$Q,'Báo cáo'!$AD:$AD,$A78,'Báo cáo'!$AA:$AA,"&lt;="&amp;H$4)</f>
        <v>0</v>
      </c>
      <c r="I78" s="298">
        <f>SUMIFS('Báo cáo'!$O:$O,'Báo cáo'!$AD:$AD,$A78,'Báo cáo'!$Z:$Z,"&lt;="&amp;I$4)+SUMIFS('Báo cáo'!$P:$P,'Báo cáo'!$AD:$AD,$A78,'Báo cáo'!$Z:$Z,"&lt;="&amp;I$4)-SUMIFS('Báo cáo'!$Q:$Q,'Báo cáo'!$AD:$AD,$A78,'Báo cáo'!$AA:$AA,"&lt;="&amp;I$4)</f>
        <v>0</v>
      </c>
      <c r="J78" s="298">
        <f>SUMIFS('Báo cáo'!$O:$O,'Báo cáo'!$AD:$AD,$A78,'Báo cáo'!$Z:$Z,"&lt;="&amp;J$4)+SUMIFS('Báo cáo'!$P:$P,'Báo cáo'!$AD:$AD,$A78,'Báo cáo'!$Z:$Z,"&lt;="&amp;J$4)-SUMIFS('Báo cáo'!$Q:$Q,'Báo cáo'!$AD:$AD,$A78,'Báo cáo'!$AA:$AA,"&lt;="&amp;J$4)</f>
        <v>0</v>
      </c>
      <c r="K78" s="298">
        <f>SUMIFS('Báo cáo'!$O:$O,'Báo cáo'!$AD:$AD,$A78,'Báo cáo'!$Z:$Z,"&lt;="&amp;K$4)+SUMIFS('Báo cáo'!$P:$P,'Báo cáo'!$AD:$AD,$A78,'Báo cáo'!$Z:$Z,"&lt;="&amp;K$4)-SUMIFS('Báo cáo'!$Q:$Q,'Báo cáo'!$AD:$AD,$A78,'Báo cáo'!$AA:$AA,"&lt;="&amp;K$4)</f>
        <v>0</v>
      </c>
      <c r="L78" s="298">
        <f>SUMIFS('Báo cáo'!$O:$O,'Báo cáo'!$AD:$AD,$A78,'Báo cáo'!$Z:$Z,"&lt;="&amp;L$4)+SUMIFS('Báo cáo'!$P:$P,'Báo cáo'!$AD:$AD,$A78,'Báo cáo'!$Z:$Z,"&lt;="&amp;L$4)-SUMIFS('Báo cáo'!$Q:$Q,'Báo cáo'!$AD:$AD,$A78,'Báo cáo'!$AA:$AA,"&lt;="&amp;L$4)</f>
        <v>0</v>
      </c>
      <c r="M78" s="298">
        <f>SUMIFS('Báo cáo'!$O:$O,'Báo cáo'!$AD:$AD,$A78,'Báo cáo'!$Z:$Z,"&lt;="&amp;M$4)+SUMIFS('Báo cáo'!$P:$P,'Báo cáo'!$AD:$AD,$A78,'Báo cáo'!$Z:$Z,"&lt;="&amp;M$4)-SUMIFS('Báo cáo'!$Q:$Q,'Báo cáo'!$AD:$AD,$A78,'Báo cáo'!$AA:$AA,"&lt;="&amp;M$4)</f>
        <v>0</v>
      </c>
      <c r="N78" s="298">
        <f>SUMIFS('Báo cáo'!$O:$O,'Báo cáo'!$AD:$AD,$A78,'Báo cáo'!$Z:$Z,"&lt;="&amp;N$4)+SUMIFS('Báo cáo'!$P:$P,'Báo cáo'!$AD:$AD,$A78,'Báo cáo'!$Z:$Z,"&lt;="&amp;N$4)-SUMIFS('Báo cáo'!$Q:$Q,'Báo cáo'!$AD:$AD,$A78,'Báo cáo'!$AA:$AA,"&lt;="&amp;N$4)</f>
        <v>0</v>
      </c>
    </row>
    <row r="79" spans="1:14" x14ac:dyDescent="0.25">
      <c r="A79" s="23" t="s">
        <v>51</v>
      </c>
      <c r="B79" s="23" t="s">
        <v>11186</v>
      </c>
      <c r="C79" s="298">
        <f>SUMIFS('Báo cáo'!$O:$O,'Báo cáo'!$AD:$AD,$A79,'Báo cáo'!$Z:$Z,"&lt;="&amp;C$4)+SUMIFS('Báo cáo'!$P:$P,'Báo cáo'!$AD:$AD,$A79,'Báo cáo'!$Z:$Z,"&lt;="&amp;C$4)-SUMIFS('Báo cáo'!$Q:$Q,'Báo cáo'!$AD:$AD,$A79,'Báo cáo'!$AA:$AA,"&lt;="&amp;C$4)</f>
        <v>0</v>
      </c>
      <c r="D79" s="298">
        <f>SUMIFS('Báo cáo'!$O:$O,'Báo cáo'!$AD:$AD,$A79,'Báo cáo'!$Z:$Z,"&lt;="&amp;D$4)+SUMIFS('Báo cáo'!$P:$P,'Báo cáo'!$AD:$AD,$A79,'Báo cáo'!$Z:$Z,"&lt;="&amp;D$4)-SUMIFS('Báo cáo'!$Q:$Q,'Báo cáo'!$AD:$AD,$A79,'Báo cáo'!$AA:$AA,"&lt;="&amp;D$4)</f>
        <v>0</v>
      </c>
      <c r="E79" s="298">
        <f>SUMIFS('Báo cáo'!$O:$O,'Báo cáo'!$AD:$AD,$A79,'Báo cáo'!$Z:$Z,"&lt;="&amp;E$4)+SUMIFS('Báo cáo'!$P:$P,'Báo cáo'!$AD:$AD,$A79,'Báo cáo'!$Z:$Z,"&lt;="&amp;E$4)-SUMIFS('Báo cáo'!$Q:$Q,'Báo cáo'!$AD:$AD,$A79,'Báo cáo'!$AA:$AA,"&lt;="&amp;E$4)</f>
        <v>0</v>
      </c>
      <c r="F79" s="298">
        <f>SUMIFS('Báo cáo'!$O:$O,'Báo cáo'!$AD:$AD,$A79,'Báo cáo'!$Z:$Z,"&lt;="&amp;F$4)+SUMIFS('Báo cáo'!$P:$P,'Báo cáo'!$AD:$AD,$A79,'Báo cáo'!$Z:$Z,"&lt;="&amp;F$4)-SUMIFS('Báo cáo'!$Q:$Q,'Báo cáo'!$AD:$AD,$A79,'Báo cáo'!$AA:$AA,"&lt;="&amp;F$4)</f>
        <v>518240</v>
      </c>
      <c r="G79" s="298">
        <f>SUMIFS('Báo cáo'!$O:$O,'Báo cáo'!$AD:$AD,$A79,'Báo cáo'!$Z:$Z,"&lt;="&amp;G$4)+SUMIFS('Báo cáo'!$P:$P,'Báo cáo'!$AD:$AD,$A79,'Báo cáo'!$Z:$Z,"&lt;="&amp;G$4)-SUMIFS('Báo cáo'!$Q:$Q,'Báo cáo'!$AD:$AD,$A79,'Báo cáo'!$AA:$AA,"&lt;="&amp;G$4)</f>
        <v>367172</v>
      </c>
      <c r="H79" s="298">
        <f>SUMIFS('Báo cáo'!$O:$O,'Báo cáo'!$AD:$AD,$A79,'Báo cáo'!$Z:$Z,"&lt;="&amp;H$4)+SUMIFS('Báo cáo'!$P:$P,'Báo cáo'!$AD:$AD,$A79,'Báo cáo'!$Z:$Z,"&lt;="&amp;H$4)-SUMIFS('Báo cáo'!$Q:$Q,'Báo cáo'!$AD:$AD,$A79,'Báo cáo'!$AA:$AA,"&lt;="&amp;H$4)</f>
        <v>1313601</v>
      </c>
      <c r="I79" s="298">
        <f>SUMIFS('Báo cáo'!$O:$O,'Báo cáo'!$AD:$AD,$A79,'Báo cáo'!$Z:$Z,"&lt;="&amp;I$4)+SUMIFS('Báo cáo'!$P:$P,'Báo cáo'!$AD:$AD,$A79,'Báo cáo'!$Z:$Z,"&lt;="&amp;I$4)-SUMIFS('Báo cáo'!$Q:$Q,'Báo cáo'!$AD:$AD,$A79,'Báo cáo'!$AA:$AA,"&lt;="&amp;I$4)</f>
        <v>2260030</v>
      </c>
      <c r="J79" s="298">
        <f>SUMIFS('Báo cáo'!$O:$O,'Báo cáo'!$AD:$AD,$A79,'Báo cáo'!$Z:$Z,"&lt;="&amp;J$4)+SUMIFS('Báo cáo'!$P:$P,'Báo cáo'!$AD:$AD,$A79,'Báo cáo'!$Z:$Z,"&lt;="&amp;J$4)-SUMIFS('Báo cáo'!$Q:$Q,'Báo cáo'!$AD:$AD,$A79,'Báo cáo'!$AA:$AA,"&lt;="&amp;J$4)</f>
        <v>532607</v>
      </c>
      <c r="K79" s="298">
        <f>SUMIFS('Báo cáo'!$O:$O,'Báo cáo'!$AD:$AD,$A79,'Báo cáo'!$Z:$Z,"&lt;="&amp;K$4)+SUMIFS('Báo cáo'!$P:$P,'Báo cáo'!$AD:$AD,$A79,'Báo cáo'!$Z:$Z,"&lt;="&amp;K$4)-SUMIFS('Báo cáo'!$Q:$Q,'Báo cáo'!$AD:$AD,$A79,'Báo cáo'!$AA:$AA,"&lt;="&amp;K$4)</f>
        <v>2231572</v>
      </c>
      <c r="L79" s="298">
        <f>SUMIFS('Báo cáo'!$O:$O,'Báo cáo'!$AD:$AD,$A79,'Báo cáo'!$Z:$Z,"&lt;="&amp;L$4)+SUMIFS('Báo cáo'!$P:$P,'Báo cáo'!$AD:$AD,$A79,'Báo cáo'!$Z:$Z,"&lt;="&amp;L$4)-SUMIFS('Báo cáo'!$Q:$Q,'Báo cáo'!$AD:$AD,$A79,'Báo cáo'!$AA:$AA,"&lt;="&amp;L$4)</f>
        <v>2443600</v>
      </c>
      <c r="M79" s="298">
        <f>SUMIFS('Báo cáo'!$O:$O,'Báo cáo'!$AD:$AD,$A79,'Báo cáo'!$Z:$Z,"&lt;="&amp;M$4)+SUMIFS('Báo cáo'!$P:$P,'Báo cáo'!$AD:$AD,$A79,'Báo cáo'!$Z:$Z,"&lt;="&amp;M$4)-SUMIFS('Báo cáo'!$Q:$Q,'Báo cáo'!$AD:$AD,$A79,'Báo cáo'!$AA:$AA,"&lt;="&amp;M$4)</f>
        <v>2443600</v>
      </c>
      <c r="N79" s="298">
        <f>SUMIFS('Báo cáo'!$O:$O,'Báo cáo'!$AD:$AD,$A79,'Báo cáo'!$Z:$Z,"&lt;="&amp;N$4)+SUMIFS('Báo cáo'!$P:$P,'Báo cáo'!$AD:$AD,$A79,'Báo cáo'!$Z:$Z,"&lt;="&amp;N$4)-SUMIFS('Báo cáo'!$Q:$Q,'Báo cáo'!$AD:$AD,$A79,'Báo cáo'!$AA:$AA,"&lt;="&amp;N$4)</f>
        <v>2443600</v>
      </c>
    </row>
    <row r="80" spans="1:14" x14ac:dyDescent="0.25">
      <c r="A80" s="23" t="s">
        <v>69</v>
      </c>
      <c r="B80" s="23" t="s">
        <v>11187</v>
      </c>
      <c r="C80" s="298">
        <f>SUMIFS('Báo cáo'!$O:$O,'Báo cáo'!$AD:$AD,$A80,'Báo cáo'!$Z:$Z,"&lt;="&amp;C$4)+SUMIFS('Báo cáo'!$P:$P,'Báo cáo'!$AD:$AD,$A80,'Báo cáo'!$Z:$Z,"&lt;="&amp;C$4)-SUMIFS('Báo cáo'!$Q:$Q,'Báo cáo'!$AD:$AD,$A80,'Báo cáo'!$AA:$AA,"&lt;="&amp;C$4)</f>
        <v>0</v>
      </c>
      <c r="D80" s="298">
        <f>SUMIFS('Báo cáo'!$O:$O,'Báo cáo'!$AD:$AD,$A80,'Báo cáo'!$Z:$Z,"&lt;="&amp;D$4)+SUMIFS('Báo cáo'!$P:$P,'Báo cáo'!$AD:$AD,$A80,'Báo cáo'!$Z:$Z,"&lt;="&amp;D$4)-SUMIFS('Báo cáo'!$Q:$Q,'Báo cáo'!$AD:$AD,$A80,'Báo cáo'!$AA:$AA,"&lt;="&amp;D$4)</f>
        <v>0</v>
      </c>
      <c r="E80" s="298">
        <f>SUMIFS('Báo cáo'!$O:$O,'Báo cáo'!$AD:$AD,$A80,'Báo cáo'!$Z:$Z,"&lt;="&amp;E$4)+SUMIFS('Báo cáo'!$P:$P,'Báo cáo'!$AD:$AD,$A80,'Báo cáo'!$Z:$Z,"&lt;="&amp;E$4)-SUMIFS('Báo cáo'!$Q:$Q,'Báo cáo'!$AD:$AD,$A80,'Báo cáo'!$AA:$AA,"&lt;="&amp;E$4)</f>
        <v>0</v>
      </c>
      <c r="F80" s="298">
        <f>SUMIFS('Báo cáo'!$O:$O,'Báo cáo'!$AD:$AD,$A80,'Báo cáo'!$Z:$Z,"&lt;="&amp;F$4)+SUMIFS('Báo cáo'!$P:$P,'Báo cáo'!$AD:$AD,$A80,'Báo cáo'!$Z:$Z,"&lt;="&amp;F$4)-SUMIFS('Báo cáo'!$Q:$Q,'Báo cáo'!$AD:$AD,$A80,'Báo cáo'!$AA:$AA,"&lt;="&amp;F$4)</f>
        <v>0</v>
      </c>
      <c r="G80" s="298">
        <f>SUMIFS('Báo cáo'!$O:$O,'Báo cáo'!$AD:$AD,$A80,'Báo cáo'!$Z:$Z,"&lt;="&amp;G$4)+SUMIFS('Báo cáo'!$P:$P,'Báo cáo'!$AD:$AD,$A80,'Báo cáo'!$Z:$Z,"&lt;="&amp;G$4)-SUMIFS('Báo cáo'!$Q:$Q,'Báo cáo'!$AD:$AD,$A80,'Báo cáo'!$AA:$AA,"&lt;="&amp;G$4)</f>
        <v>1</v>
      </c>
      <c r="H80" s="298">
        <f>SUMIFS('Báo cáo'!$O:$O,'Báo cáo'!$AD:$AD,$A80,'Báo cáo'!$Z:$Z,"&lt;="&amp;H$4)+SUMIFS('Báo cáo'!$P:$P,'Báo cáo'!$AD:$AD,$A80,'Báo cáo'!$Z:$Z,"&lt;="&amp;H$4)-SUMIFS('Báo cáo'!$Q:$Q,'Báo cáo'!$AD:$AD,$A80,'Báo cáo'!$AA:$AA,"&lt;="&amp;H$4)</f>
        <v>2132559</v>
      </c>
      <c r="I80" s="298">
        <f>SUMIFS('Báo cáo'!$O:$O,'Báo cáo'!$AD:$AD,$A80,'Báo cáo'!$Z:$Z,"&lt;="&amp;I$4)+SUMIFS('Báo cáo'!$P:$P,'Báo cáo'!$AD:$AD,$A80,'Báo cáo'!$Z:$Z,"&lt;="&amp;I$4)-SUMIFS('Báo cáo'!$Q:$Q,'Báo cáo'!$AD:$AD,$A80,'Báo cáo'!$AA:$AA,"&lt;="&amp;I$4)</f>
        <v>1</v>
      </c>
      <c r="J80" s="298">
        <f>SUMIFS('Báo cáo'!$O:$O,'Báo cáo'!$AD:$AD,$A80,'Báo cáo'!$Z:$Z,"&lt;="&amp;J$4)+SUMIFS('Báo cáo'!$P:$P,'Báo cáo'!$AD:$AD,$A80,'Báo cáo'!$Z:$Z,"&lt;="&amp;J$4)-SUMIFS('Báo cáo'!$Q:$Q,'Báo cáo'!$AD:$AD,$A80,'Báo cáo'!$AA:$AA,"&lt;="&amp;J$4)</f>
        <v>1</v>
      </c>
      <c r="K80" s="298">
        <f>SUMIFS('Báo cáo'!$O:$O,'Báo cáo'!$AD:$AD,$A80,'Báo cáo'!$Z:$Z,"&lt;="&amp;K$4)+SUMIFS('Báo cáo'!$P:$P,'Báo cáo'!$AD:$AD,$A80,'Báo cáo'!$Z:$Z,"&lt;="&amp;K$4)-SUMIFS('Báo cáo'!$Q:$Q,'Báo cáo'!$AD:$AD,$A80,'Báo cáo'!$AA:$AA,"&lt;="&amp;K$4)</f>
        <v>1</v>
      </c>
      <c r="L80" s="298">
        <f>SUMIFS('Báo cáo'!$O:$O,'Báo cáo'!$AD:$AD,$A80,'Báo cáo'!$Z:$Z,"&lt;="&amp;L$4)+SUMIFS('Báo cáo'!$P:$P,'Báo cáo'!$AD:$AD,$A80,'Báo cáo'!$Z:$Z,"&lt;="&amp;L$4)-SUMIFS('Báo cáo'!$Q:$Q,'Báo cáo'!$AD:$AD,$A80,'Báo cáo'!$AA:$AA,"&lt;="&amp;L$4)</f>
        <v>1</v>
      </c>
      <c r="M80" s="298">
        <f>SUMIFS('Báo cáo'!$O:$O,'Báo cáo'!$AD:$AD,$A80,'Báo cáo'!$Z:$Z,"&lt;="&amp;M$4)+SUMIFS('Báo cáo'!$P:$P,'Báo cáo'!$AD:$AD,$A80,'Báo cáo'!$Z:$Z,"&lt;="&amp;M$4)-SUMIFS('Báo cáo'!$Q:$Q,'Báo cáo'!$AD:$AD,$A80,'Báo cáo'!$AA:$AA,"&lt;="&amp;M$4)</f>
        <v>1</v>
      </c>
      <c r="N80" s="298">
        <f>SUMIFS('Báo cáo'!$O:$O,'Báo cáo'!$AD:$AD,$A80,'Báo cáo'!$Z:$Z,"&lt;="&amp;N$4)+SUMIFS('Báo cáo'!$P:$P,'Báo cáo'!$AD:$AD,$A80,'Báo cáo'!$Z:$Z,"&lt;="&amp;N$4)-SUMIFS('Báo cáo'!$Q:$Q,'Báo cáo'!$AD:$AD,$A80,'Báo cáo'!$AA:$AA,"&lt;="&amp;N$4)</f>
        <v>1</v>
      </c>
    </row>
    <row r="81" spans="1:14" x14ac:dyDescent="0.25">
      <c r="A81" s="23" t="s">
        <v>52</v>
      </c>
      <c r="B81" s="23" t="s">
        <v>11188</v>
      </c>
      <c r="C81" s="298">
        <f>SUMIFS('Báo cáo'!$O:$O,'Báo cáo'!$AD:$AD,$A81,'Báo cáo'!$Z:$Z,"&lt;="&amp;C$4)+SUMIFS('Báo cáo'!$P:$P,'Báo cáo'!$AD:$AD,$A81,'Báo cáo'!$Z:$Z,"&lt;="&amp;C$4)-SUMIFS('Báo cáo'!$Q:$Q,'Báo cáo'!$AD:$AD,$A81,'Báo cáo'!$AA:$AA,"&lt;="&amp;C$4)</f>
        <v>0</v>
      </c>
      <c r="D81" s="298">
        <f>SUMIFS('Báo cáo'!$O:$O,'Báo cáo'!$AD:$AD,$A81,'Báo cáo'!$Z:$Z,"&lt;="&amp;D$4)+SUMIFS('Báo cáo'!$P:$P,'Báo cáo'!$AD:$AD,$A81,'Báo cáo'!$Z:$Z,"&lt;="&amp;D$4)-SUMIFS('Báo cáo'!$Q:$Q,'Báo cáo'!$AD:$AD,$A81,'Báo cáo'!$AA:$AA,"&lt;="&amp;D$4)</f>
        <v>0</v>
      </c>
      <c r="E81" s="298">
        <f>SUMIFS('Báo cáo'!$O:$O,'Báo cáo'!$AD:$AD,$A81,'Báo cáo'!$Z:$Z,"&lt;="&amp;E$4)+SUMIFS('Báo cáo'!$P:$P,'Báo cáo'!$AD:$AD,$A81,'Báo cáo'!$Z:$Z,"&lt;="&amp;E$4)-SUMIFS('Báo cáo'!$Q:$Q,'Báo cáo'!$AD:$AD,$A81,'Báo cáo'!$AA:$AA,"&lt;="&amp;E$4)</f>
        <v>0</v>
      </c>
      <c r="F81" s="298">
        <f>SUMIFS('Báo cáo'!$O:$O,'Báo cáo'!$AD:$AD,$A81,'Báo cáo'!$Z:$Z,"&lt;="&amp;F$4)+SUMIFS('Báo cáo'!$P:$P,'Báo cáo'!$AD:$AD,$A81,'Báo cáo'!$Z:$Z,"&lt;="&amp;F$4)-SUMIFS('Báo cáo'!$Q:$Q,'Báo cáo'!$AD:$AD,$A81,'Báo cáo'!$AA:$AA,"&lt;="&amp;F$4)</f>
        <v>0</v>
      </c>
      <c r="G81" s="298">
        <f>SUMIFS('Báo cáo'!$O:$O,'Báo cáo'!$AD:$AD,$A81,'Báo cáo'!$Z:$Z,"&lt;="&amp;G$4)+SUMIFS('Báo cáo'!$P:$P,'Báo cáo'!$AD:$AD,$A81,'Báo cáo'!$Z:$Z,"&lt;="&amp;G$4)-SUMIFS('Báo cáo'!$Q:$Q,'Báo cáo'!$AD:$AD,$A81,'Báo cáo'!$AA:$AA,"&lt;="&amp;G$4)</f>
        <v>0</v>
      </c>
      <c r="H81" s="298">
        <f>SUMIFS('Báo cáo'!$O:$O,'Báo cáo'!$AD:$AD,$A81,'Báo cáo'!$Z:$Z,"&lt;="&amp;H$4)+SUMIFS('Báo cáo'!$P:$P,'Báo cáo'!$AD:$AD,$A81,'Báo cáo'!$Z:$Z,"&lt;="&amp;H$4)-SUMIFS('Báo cáo'!$Q:$Q,'Báo cáo'!$AD:$AD,$A81,'Báo cáo'!$AA:$AA,"&lt;="&amp;H$4)</f>
        <v>376701</v>
      </c>
      <c r="I81" s="298">
        <f>SUMIFS('Báo cáo'!$O:$O,'Báo cáo'!$AD:$AD,$A81,'Báo cáo'!$Z:$Z,"&lt;="&amp;I$4)+SUMIFS('Báo cáo'!$P:$P,'Báo cáo'!$AD:$AD,$A81,'Báo cáo'!$Z:$Z,"&lt;="&amp;I$4)-SUMIFS('Báo cáo'!$Q:$Q,'Báo cáo'!$AD:$AD,$A81,'Báo cáo'!$AA:$AA,"&lt;="&amp;I$4)</f>
        <v>1095239</v>
      </c>
      <c r="J81" s="298">
        <f>SUMIFS('Báo cáo'!$O:$O,'Báo cáo'!$AD:$AD,$A81,'Báo cáo'!$Z:$Z,"&lt;="&amp;J$4)+SUMIFS('Báo cáo'!$P:$P,'Báo cáo'!$AD:$AD,$A81,'Báo cáo'!$Z:$Z,"&lt;="&amp;J$4)-SUMIFS('Báo cáo'!$Q:$Q,'Báo cáo'!$AD:$AD,$A81,'Báo cáo'!$AA:$AA,"&lt;="&amp;J$4)</f>
        <v>-170985</v>
      </c>
      <c r="K81" s="298">
        <f>SUMIFS('Báo cáo'!$O:$O,'Báo cáo'!$AD:$AD,$A81,'Báo cáo'!$Z:$Z,"&lt;="&amp;K$4)+SUMIFS('Báo cáo'!$P:$P,'Báo cáo'!$AD:$AD,$A81,'Báo cáo'!$Z:$Z,"&lt;="&amp;K$4)-SUMIFS('Báo cáo'!$Q:$Q,'Báo cáo'!$AD:$AD,$A81,'Báo cáo'!$AA:$AA,"&lt;="&amp;K$4)</f>
        <v>1598544</v>
      </c>
      <c r="L81" s="298">
        <f>SUMIFS('Báo cáo'!$O:$O,'Báo cáo'!$AD:$AD,$A81,'Báo cáo'!$Z:$Z,"&lt;="&amp;L$4)+SUMIFS('Báo cáo'!$P:$P,'Báo cáo'!$AD:$AD,$A81,'Báo cáo'!$Z:$Z,"&lt;="&amp;L$4)-SUMIFS('Báo cáo'!$Q:$Q,'Báo cáo'!$AD:$AD,$A81,'Báo cáo'!$AA:$AA,"&lt;="&amp;L$4)</f>
        <v>1119858</v>
      </c>
      <c r="M81" s="298">
        <f>SUMIFS('Báo cáo'!$O:$O,'Báo cáo'!$AD:$AD,$A81,'Báo cáo'!$Z:$Z,"&lt;="&amp;M$4)+SUMIFS('Báo cáo'!$P:$P,'Báo cáo'!$AD:$AD,$A81,'Báo cáo'!$Z:$Z,"&lt;="&amp;M$4)-SUMIFS('Báo cáo'!$Q:$Q,'Báo cáo'!$AD:$AD,$A81,'Báo cáo'!$AA:$AA,"&lt;="&amp;M$4)</f>
        <v>1119858</v>
      </c>
      <c r="N81" s="298">
        <f>SUMIFS('Báo cáo'!$O:$O,'Báo cáo'!$AD:$AD,$A81,'Báo cáo'!$Z:$Z,"&lt;="&amp;N$4)+SUMIFS('Báo cáo'!$P:$P,'Báo cáo'!$AD:$AD,$A81,'Báo cáo'!$Z:$Z,"&lt;="&amp;N$4)-SUMIFS('Báo cáo'!$Q:$Q,'Báo cáo'!$AD:$AD,$A81,'Báo cáo'!$AA:$AA,"&lt;="&amp;N$4)</f>
        <v>1119858</v>
      </c>
    </row>
    <row r="82" spans="1:14" x14ac:dyDescent="0.25">
      <c r="A82" s="23" t="s">
        <v>53</v>
      </c>
      <c r="B82" s="23" t="s">
        <v>11189</v>
      </c>
      <c r="C82" s="298">
        <f>SUMIFS('Báo cáo'!$O:$O,'Báo cáo'!$AD:$AD,$A82,'Báo cáo'!$Z:$Z,"&lt;="&amp;C$4)+SUMIFS('Báo cáo'!$P:$P,'Báo cáo'!$AD:$AD,$A82,'Báo cáo'!$Z:$Z,"&lt;="&amp;C$4)-SUMIFS('Báo cáo'!$Q:$Q,'Báo cáo'!$AD:$AD,$A82,'Báo cáo'!$AA:$AA,"&lt;="&amp;C$4)</f>
        <v>0</v>
      </c>
      <c r="D82" s="298">
        <f>SUMIFS('Báo cáo'!$O:$O,'Báo cáo'!$AD:$AD,$A82,'Báo cáo'!$Z:$Z,"&lt;="&amp;D$4)+SUMIFS('Báo cáo'!$P:$P,'Báo cáo'!$AD:$AD,$A82,'Báo cáo'!$Z:$Z,"&lt;="&amp;D$4)-SUMIFS('Báo cáo'!$Q:$Q,'Báo cáo'!$AD:$AD,$A82,'Báo cáo'!$AA:$AA,"&lt;="&amp;D$4)</f>
        <v>0</v>
      </c>
      <c r="E82" s="298">
        <f>SUMIFS('Báo cáo'!$O:$O,'Báo cáo'!$AD:$AD,$A82,'Báo cáo'!$Z:$Z,"&lt;="&amp;E$4)+SUMIFS('Báo cáo'!$P:$P,'Báo cáo'!$AD:$AD,$A82,'Báo cáo'!$Z:$Z,"&lt;="&amp;E$4)-SUMIFS('Báo cáo'!$Q:$Q,'Báo cáo'!$AD:$AD,$A82,'Báo cáo'!$AA:$AA,"&lt;="&amp;E$4)</f>
        <v>0</v>
      </c>
      <c r="F82" s="298">
        <f>SUMIFS('Báo cáo'!$O:$O,'Báo cáo'!$AD:$AD,$A82,'Báo cáo'!$Z:$Z,"&lt;="&amp;F$4)+SUMIFS('Báo cáo'!$P:$P,'Báo cáo'!$AD:$AD,$A82,'Báo cáo'!$Z:$Z,"&lt;="&amp;F$4)-SUMIFS('Báo cáo'!$Q:$Q,'Báo cáo'!$AD:$AD,$A82,'Báo cáo'!$AA:$AA,"&lt;="&amp;F$4)</f>
        <v>0</v>
      </c>
      <c r="G82" s="298">
        <f>SUMIFS('Báo cáo'!$O:$O,'Báo cáo'!$AD:$AD,$A82,'Báo cáo'!$Z:$Z,"&lt;="&amp;G$4)+SUMIFS('Báo cáo'!$P:$P,'Báo cáo'!$AD:$AD,$A82,'Báo cáo'!$Z:$Z,"&lt;="&amp;G$4)-SUMIFS('Báo cáo'!$Q:$Q,'Báo cáo'!$AD:$AD,$A82,'Báo cáo'!$AA:$AA,"&lt;="&amp;G$4)</f>
        <v>0</v>
      </c>
      <c r="H82" s="298">
        <f>SUMIFS('Báo cáo'!$O:$O,'Báo cáo'!$AD:$AD,$A82,'Báo cáo'!$Z:$Z,"&lt;="&amp;H$4)+SUMIFS('Báo cáo'!$P:$P,'Báo cáo'!$AD:$AD,$A82,'Báo cáo'!$Z:$Z,"&lt;="&amp;H$4)-SUMIFS('Báo cáo'!$Q:$Q,'Báo cáo'!$AD:$AD,$A82,'Báo cáo'!$AA:$AA,"&lt;="&amp;H$4)</f>
        <v>0</v>
      </c>
      <c r="I82" s="298">
        <f>SUMIFS('Báo cáo'!$O:$O,'Báo cáo'!$AD:$AD,$A82,'Báo cáo'!$Z:$Z,"&lt;="&amp;I$4)+SUMIFS('Báo cáo'!$P:$P,'Báo cáo'!$AD:$AD,$A82,'Báo cáo'!$Z:$Z,"&lt;="&amp;I$4)-SUMIFS('Báo cáo'!$Q:$Q,'Báo cáo'!$AD:$AD,$A82,'Báo cáo'!$AA:$AA,"&lt;="&amp;I$4)</f>
        <v>0</v>
      </c>
      <c r="J82" s="298">
        <f>SUMIFS('Báo cáo'!$O:$O,'Báo cáo'!$AD:$AD,$A82,'Báo cáo'!$Z:$Z,"&lt;="&amp;J$4)+SUMIFS('Báo cáo'!$P:$P,'Báo cáo'!$AD:$AD,$A82,'Báo cáo'!$Z:$Z,"&lt;="&amp;J$4)-SUMIFS('Báo cáo'!$Q:$Q,'Báo cáo'!$AD:$AD,$A82,'Báo cáo'!$AA:$AA,"&lt;="&amp;J$4)</f>
        <v>0</v>
      </c>
      <c r="K82" s="298">
        <f>SUMIFS('Báo cáo'!$O:$O,'Báo cáo'!$AD:$AD,$A82,'Báo cáo'!$Z:$Z,"&lt;="&amp;K$4)+SUMIFS('Báo cáo'!$P:$P,'Báo cáo'!$AD:$AD,$A82,'Báo cáo'!$Z:$Z,"&lt;="&amp;K$4)-SUMIFS('Báo cáo'!$Q:$Q,'Báo cáo'!$AD:$AD,$A82,'Báo cáo'!$AA:$AA,"&lt;="&amp;K$4)</f>
        <v>1255913</v>
      </c>
      <c r="L82" s="298">
        <f>SUMIFS('Báo cáo'!$O:$O,'Báo cáo'!$AD:$AD,$A82,'Báo cáo'!$Z:$Z,"&lt;="&amp;L$4)+SUMIFS('Báo cáo'!$P:$P,'Báo cáo'!$AD:$AD,$A82,'Báo cáo'!$Z:$Z,"&lt;="&amp;L$4)-SUMIFS('Báo cáo'!$Q:$Q,'Báo cáo'!$AD:$AD,$A82,'Báo cáo'!$AA:$AA,"&lt;="&amp;L$4)</f>
        <v>1255913</v>
      </c>
      <c r="M82" s="298">
        <f>SUMIFS('Báo cáo'!$O:$O,'Báo cáo'!$AD:$AD,$A82,'Báo cáo'!$Z:$Z,"&lt;="&amp;M$4)+SUMIFS('Báo cáo'!$P:$P,'Báo cáo'!$AD:$AD,$A82,'Báo cáo'!$Z:$Z,"&lt;="&amp;M$4)-SUMIFS('Báo cáo'!$Q:$Q,'Báo cáo'!$AD:$AD,$A82,'Báo cáo'!$AA:$AA,"&lt;="&amp;M$4)</f>
        <v>1255913</v>
      </c>
      <c r="N82" s="298">
        <f>SUMIFS('Báo cáo'!$O:$O,'Báo cáo'!$AD:$AD,$A82,'Báo cáo'!$Z:$Z,"&lt;="&amp;N$4)+SUMIFS('Báo cáo'!$P:$P,'Báo cáo'!$AD:$AD,$A82,'Báo cáo'!$Z:$Z,"&lt;="&amp;N$4)-SUMIFS('Báo cáo'!$Q:$Q,'Báo cáo'!$AD:$AD,$A82,'Báo cáo'!$AA:$AA,"&lt;="&amp;N$4)</f>
        <v>1255913</v>
      </c>
    </row>
    <row r="83" spans="1:14" x14ac:dyDescent="0.25">
      <c r="A83" s="23" t="s">
        <v>70</v>
      </c>
      <c r="B83" s="23" t="s">
        <v>11190</v>
      </c>
      <c r="C83" s="298">
        <f>SUMIFS('Báo cáo'!$O:$O,'Báo cáo'!$AD:$AD,$A83,'Báo cáo'!$Z:$Z,"&lt;="&amp;C$4)+SUMIFS('Báo cáo'!$P:$P,'Báo cáo'!$AD:$AD,$A83,'Báo cáo'!$Z:$Z,"&lt;="&amp;C$4)-SUMIFS('Báo cáo'!$Q:$Q,'Báo cáo'!$AD:$AD,$A83,'Báo cáo'!$AA:$AA,"&lt;="&amp;C$4)</f>
        <v>0</v>
      </c>
      <c r="D83" s="298">
        <f>SUMIFS('Báo cáo'!$O:$O,'Báo cáo'!$AD:$AD,$A83,'Báo cáo'!$Z:$Z,"&lt;="&amp;D$4)+SUMIFS('Báo cáo'!$P:$P,'Báo cáo'!$AD:$AD,$A83,'Báo cáo'!$Z:$Z,"&lt;="&amp;D$4)-SUMIFS('Báo cáo'!$Q:$Q,'Báo cáo'!$AD:$AD,$A83,'Báo cáo'!$AA:$AA,"&lt;="&amp;D$4)</f>
        <v>0</v>
      </c>
      <c r="E83" s="298">
        <f>SUMIFS('Báo cáo'!$O:$O,'Báo cáo'!$AD:$AD,$A83,'Báo cáo'!$Z:$Z,"&lt;="&amp;E$4)+SUMIFS('Báo cáo'!$P:$P,'Báo cáo'!$AD:$AD,$A83,'Báo cáo'!$Z:$Z,"&lt;="&amp;E$4)-SUMIFS('Báo cáo'!$Q:$Q,'Báo cáo'!$AD:$AD,$A83,'Báo cáo'!$AA:$AA,"&lt;="&amp;E$4)</f>
        <v>0</v>
      </c>
      <c r="F83" s="298">
        <f>SUMIFS('Báo cáo'!$O:$O,'Báo cáo'!$AD:$AD,$A83,'Báo cáo'!$Z:$Z,"&lt;="&amp;F$4)+SUMIFS('Báo cáo'!$P:$P,'Báo cáo'!$AD:$AD,$A83,'Báo cáo'!$Z:$Z,"&lt;="&amp;F$4)-SUMIFS('Báo cáo'!$Q:$Q,'Báo cáo'!$AD:$AD,$A83,'Báo cáo'!$AA:$AA,"&lt;="&amp;F$4)</f>
        <v>0</v>
      </c>
      <c r="G83" s="298">
        <f>SUMIFS('Báo cáo'!$O:$O,'Báo cáo'!$AD:$AD,$A83,'Báo cáo'!$Z:$Z,"&lt;="&amp;G$4)+SUMIFS('Báo cáo'!$P:$P,'Báo cáo'!$AD:$AD,$A83,'Báo cáo'!$Z:$Z,"&lt;="&amp;G$4)-SUMIFS('Báo cáo'!$Q:$Q,'Báo cáo'!$AD:$AD,$A83,'Báo cáo'!$AA:$AA,"&lt;="&amp;G$4)</f>
        <v>0</v>
      </c>
      <c r="H83" s="298">
        <f>SUMIFS('Báo cáo'!$O:$O,'Báo cáo'!$AD:$AD,$A83,'Báo cáo'!$Z:$Z,"&lt;="&amp;H$4)+SUMIFS('Báo cáo'!$P:$P,'Báo cáo'!$AD:$AD,$A83,'Báo cáo'!$Z:$Z,"&lt;="&amp;H$4)-SUMIFS('Báo cáo'!$Q:$Q,'Báo cáo'!$AD:$AD,$A83,'Báo cáo'!$AA:$AA,"&lt;="&amp;H$4)</f>
        <v>0</v>
      </c>
      <c r="I83" s="298">
        <f>SUMIFS('Báo cáo'!$O:$O,'Báo cáo'!$AD:$AD,$A83,'Báo cáo'!$Z:$Z,"&lt;="&amp;I$4)+SUMIFS('Báo cáo'!$P:$P,'Báo cáo'!$AD:$AD,$A83,'Báo cáo'!$Z:$Z,"&lt;="&amp;I$4)-SUMIFS('Báo cáo'!$Q:$Q,'Báo cáo'!$AD:$AD,$A83,'Báo cáo'!$AA:$AA,"&lt;="&amp;I$4)</f>
        <v>507</v>
      </c>
      <c r="J83" s="298">
        <f>SUMIFS('Báo cáo'!$O:$O,'Báo cáo'!$AD:$AD,$A83,'Báo cáo'!$Z:$Z,"&lt;="&amp;J$4)+SUMIFS('Báo cáo'!$P:$P,'Báo cáo'!$AD:$AD,$A83,'Báo cáo'!$Z:$Z,"&lt;="&amp;J$4)-SUMIFS('Báo cáo'!$Q:$Q,'Báo cáo'!$AD:$AD,$A83,'Báo cáo'!$AA:$AA,"&lt;="&amp;J$4)</f>
        <v>750959</v>
      </c>
      <c r="K83" s="298">
        <f>SUMIFS('Báo cáo'!$O:$O,'Báo cáo'!$AD:$AD,$A83,'Báo cáo'!$Z:$Z,"&lt;="&amp;K$4)+SUMIFS('Báo cáo'!$P:$P,'Báo cáo'!$AD:$AD,$A83,'Báo cáo'!$Z:$Z,"&lt;="&amp;K$4)-SUMIFS('Báo cáo'!$Q:$Q,'Báo cáo'!$AD:$AD,$A83,'Báo cáo'!$AA:$AA,"&lt;="&amp;K$4)</f>
        <v>73960</v>
      </c>
      <c r="L83" s="298">
        <f>SUMIFS('Báo cáo'!$O:$O,'Báo cáo'!$AD:$AD,$A83,'Báo cáo'!$Z:$Z,"&lt;="&amp;L$4)+SUMIFS('Báo cáo'!$P:$P,'Báo cáo'!$AD:$AD,$A83,'Báo cáo'!$Z:$Z,"&lt;="&amp;L$4)-SUMIFS('Báo cáo'!$Q:$Q,'Báo cáo'!$AD:$AD,$A83,'Báo cáo'!$AA:$AA,"&lt;="&amp;L$4)</f>
        <v>73960</v>
      </c>
      <c r="M83" s="298">
        <f>SUMIFS('Báo cáo'!$O:$O,'Báo cáo'!$AD:$AD,$A83,'Báo cáo'!$Z:$Z,"&lt;="&amp;M$4)+SUMIFS('Báo cáo'!$P:$P,'Báo cáo'!$AD:$AD,$A83,'Báo cáo'!$Z:$Z,"&lt;="&amp;M$4)-SUMIFS('Báo cáo'!$Q:$Q,'Báo cáo'!$AD:$AD,$A83,'Báo cáo'!$AA:$AA,"&lt;="&amp;M$4)</f>
        <v>73960</v>
      </c>
      <c r="N83" s="298">
        <f>SUMIFS('Báo cáo'!$O:$O,'Báo cáo'!$AD:$AD,$A83,'Báo cáo'!$Z:$Z,"&lt;="&amp;N$4)+SUMIFS('Báo cáo'!$P:$P,'Báo cáo'!$AD:$AD,$A83,'Báo cáo'!$Z:$Z,"&lt;="&amp;N$4)-SUMIFS('Báo cáo'!$Q:$Q,'Báo cáo'!$AD:$AD,$A83,'Báo cáo'!$AA:$AA,"&lt;="&amp;N$4)</f>
        <v>73960</v>
      </c>
    </row>
    <row r="84" spans="1:14" x14ac:dyDescent="0.25">
      <c r="A84" s="23" t="s">
        <v>47</v>
      </c>
      <c r="B84" s="23" t="s">
        <v>11191</v>
      </c>
      <c r="C84" s="298">
        <f>SUMIFS('Báo cáo'!$O:$O,'Báo cáo'!$AD:$AD,$A84,'Báo cáo'!$Z:$Z,"&lt;="&amp;C$4)+SUMIFS('Báo cáo'!$P:$P,'Báo cáo'!$AD:$AD,$A84,'Báo cáo'!$Z:$Z,"&lt;="&amp;C$4)-SUMIFS('Báo cáo'!$Q:$Q,'Báo cáo'!$AD:$AD,$A84,'Báo cáo'!$AA:$AA,"&lt;="&amp;C$4)</f>
        <v>0</v>
      </c>
      <c r="D84" s="298">
        <f>SUMIFS('Báo cáo'!$O:$O,'Báo cáo'!$AD:$AD,$A84,'Báo cáo'!$Z:$Z,"&lt;="&amp;D$4)+SUMIFS('Báo cáo'!$P:$P,'Báo cáo'!$AD:$AD,$A84,'Báo cáo'!$Z:$Z,"&lt;="&amp;D$4)-SUMIFS('Báo cáo'!$Q:$Q,'Báo cáo'!$AD:$AD,$A84,'Báo cáo'!$AA:$AA,"&lt;="&amp;D$4)</f>
        <v>0</v>
      </c>
      <c r="E84" s="298">
        <f>SUMIFS('Báo cáo'!$O:$O,'Báo cáo'!$AD:$AD,$A84,'Báo cáo'!$Z:$Z,"&lt;="&amp;E$4)+SUMIFS('Báo cáo'!$P:$P,'Báo cáo'!$AD:$AD,$A84,'Báo cáo'!$Z:$Z,"&lt;="&amp;E$4)-SUMIFS('Báo cáo'!$Q:$Q,'Báo cáo'!$AD:$AD,$A84,'Báo cáo'!$AA:$AA,"&lt;="&amp;E$4)</f>
        <v>0</v>
      </c>
      <c r="F84" s="298">
        <f>SUMIFS('Báo cáo'!$O:$O,'Báo cáo'!$AD:$AD,$A84,'Báo cáo'!$Z:$Z,"&lt;="&amp;F$4)+SUMIFS('Báo cáo'!$P:$P,'Báo cáo'!$AD:$AD,$A84,'Báo cáo'!$Z:$Z,"&lt;="&amp;F$4)-SUMIFS('Báo cáo'!$Q:$Q,'Báo cáo'!$AD:$AD,$A84,'Báo cáo'!$AA:$AA,"&lt;="&amp;F$4)</f>
        <v>0</v>
      </c>
      <c r="G84" s="298">
        <f>SUMIFS('Báo cáo'!$O:$O,'Báo cáo'!$AD:$AD,$A84,'Báo cáo'!$Z:$Z,"&lt;="&amp;G$4)+SUMIFS('Báo cáo'!$P:$P,'Báo cáo'!$AD:$AD,$A84,'Báo cáo'!$Z:$Z,"&lt;="&amp;G$4)-SUMIFS('Báo cáo'!$Q:$Q,'Báo cáo'!$AD:$AD,$A84,'Báo cáo'!$AA:$AA,"&lt;="&amp;G$4)</f>
        <v>0</v>
      </c>
      <c r="H84" s="298">
        <f>SUMIFS('Báo cáo'!$O:$O,'Báo cáo'!$AD:$AD,$A84,'Báo cáo'!$Z:$Z,"&lt;="&amp;H$4)+SUMIFS('Báo cáo'!$P:$P,'Báo cáo'!$AD:$AD,$A84,'Báo cáo'!$Z:$Z,"&lt;="&amp;H$4)-SUMIFS('Báo cáo'!$Q:$Q,'Báo cáo'!$AD:$AD,$A84,'Báo cáo'!$AA:$AA,"&lt;="&amp;H$4)</f>
        <v>1278</v>
      </c>
      <c r="I84" s="298">
        <f>SUMIFS('Báo cáo'!$O:$O,'Báo cáo'!$AD:$AD,$A84,'Báo cáo'!$Z:$Z,"&lt;="&amp;I$4)+SUMIFS('Báo cáo'!$P:$P,'Báo cáo'!$AD:$AD,$A84,'Báo cáo'!$Z:$Z,"&lt;="&amp;I$4)-SUMIFS('Báo cáo'!$Q:$Q,'Báo cáo'!$AD:$AD,$A84,'Báo cáo'!$AA:$AA,"&lt;="&amp;I$4)</f>
        <v>602556</v>
      </c>
      <c r="J84" s="298">
        <f>SUMIFS('Báo cáo'!$O:$O,'Báo cáo'!$AD:$AD,$A84,'Báo cáo'!$Z:$Z,"&lt;="&amp;J$4)+SUMIFS('Báo cáo'!$P:$P,'Báo cáo'!$AD:$AD,$A84,'Báo cáo'!$Z:$Z,"&lt;="&amp;J$4)-SUMIFS('Báo cáo'!$Q:$Q,'Báo cáo'!$AD:$AD,$A84,'Báo cáo'!$AA:$AA,"&lt;="&amp;J$4)</f>
        <v>2982</v>
      </c>
      <c r="K84" s="298">
        <f>SUMIFS('Báo cáo'!$O:$O,'Báo cáo'!$AD:$AD,$A84,'Báo cáo'!$Z:$Z,"&lt;="&amp;K$4)+SUMIFS('Báo cáo'!$P:$P,'Báo cáo'!$AD:$AD,$A84,'Báo cáo'!$Z:$Z,"&lt;="&amp;K$4)-SUMIFS('Báo cáo'!$Q:$Q,'Báo cáo'!$AD:$AD,$A84,'Báo cáo'!$AA:$AA,"&lt;="&amp;K$4)</f>
        <v>904260</v>
      </c>
      <c r="L84" s="298">
        <f>SUMIFS('Báo cáo'!$O:$O,'Báo cáo'!$AD:$AD,$A84,'Báo cáo'!$Z:$Z,"&lt;="&amp;L$4)+SUMIFS('Báo cáo'!$P:$P,'Báo cáo'!$AD:$AD,$A84,'Báo cáo'!$Z:$Z,"&lt;="&amp;L$4)-SUMIFS('Báo cáo'!$Q:$Q,'Báo cáo'!$AD:$AD,$A84,'Báo cáo'!$AA:$AA,"&lt;="&amp;L$4)</f>
        <v>4047</v>
      </c>
      <c r="M84" s="298">
        <f>SUMIFS('Báo cáo'!$O:$O,'Báo cáo'!$AD:$AD,$A84,'Báo cáo'!$Z:$Z,"&lt;="&amp;M$4)+SUMIFS('Báo cáo'!$P:$P,'Báo cáo'!$AD:$AD,$A84,'Báo cáo'!$Z:$Z,"&lt;="&amp;M$4)-SUMIFS('Báo cáo'!$Q:$Q,'Báo cáo'!$AD:$AD,$A84,'Báo cáo'!$AA:$AA,"&lt;="&amp;M$4)</f>
        <v>4047</v>
      </c>
      <c r="N84" s="298">
        <f>SUMIFS('Báo cáo'!$O:$O,'Báo cáo'!$AD:$AD,$A84,'Báo cáo'!$Z:$Z,"&lt;="&amp;N$4)+SUMIFS('Báo cáo'!$P:$P,'Báo cáo'!$AD:$AD,$A84,'Báo cáo'!$Z:$Z,"&lt;="&amp;N$4)-SUMIFS('Báo cáo'!$Q:$Q,'Báo cáo'!$AD:$AD,$A84,'Báo cáo'!$AA:$AA,"&lt;="&amp;N$4)</f>
        <v>4047</v>
      </c>
    </row>
    <row r="85" spans="1:14" x14ac:dyDescent="0.25">
      <c r="A85" s="23" t="s">
        <v>82</v>
      </c>
      <c r="B85" s="23" t="s">
        <v>11193</v>
      </c>
      <c r="C85" s="298">
        <f>SUMIFS('Báo cáo'!$O:$O,'Báo cáo'!$AD:$AD,$A85,'Báo cáo'!$Z:$Z,"&lt;="&amp;C$4)+SUMIFS('Báo cáo'!$P:$P,'Báo cáo'!$AD:$AD,$A85,'Báo cáo'!$Z:$Z,"&lt;="&amp;C$4)-SUMIFS('Báo cáo'!$Q:$Q,'Báo cáo'!$AD:$AD,$A85,'Báo cáo'!$AA:$AA,"&lt;="&amp;C$4)</f>
        <v>0</v>
      </c>
      <c r="D85" s="298">
        <f>SUMIFS('Báo cáo'!$O:$O,'Báo cáo'!$AD:$AD,$A85,'Báo cáo'!$Z:$Z,"&lt;="&amp;D$4)+SUMIFS('Báo cáo'!$P:$P,'Báo cáo'!$AD:$AD,$A85,'Báo cáo'!$Z:$Z,"&lt;="&amp;D$4)-SUMIFS('Báo cáo'!$Q:$Q,'Báo cáo'!$AD:$AD,$A85,'Báo cáo'!$AA:$AA,"&lt;="&amp;D$4)</f>
        <v>0</v>
      </c>
      <c r="E85" s="298">
        <f>SUMIFS('Báo cáo'!$O:$O,'Báo cáo'!$AD:$AD,$A85,'Báo cáo'!$Z:$Z,"&lt;="&amp;E$4)+SUMIFS('Báo cáo'!$P:$P,'Báo cáo'!$AD:$AD,$A85,'Báo cáo'!$Z:$Z,"&lt;="&amp;E$4)-SUMIFS('Báo cáo'!$Q:$Q,'Báo cáo'!$AD:$AD,$A85,'Báo cáo'!$AA:$AA,"&lt;="&amp;E$4)</f>
        <v>0</v>
      </c>
      <c r="F85" s="298">
        <f>SUMIFS('Báo cáo'!$O:$O,'Báo cáo'!$AD:$AD,$A85,'Báo cáo'!$Z:$Z,"&lt;="&amp;F$4)+SUMIFS('Báo cáo'!$P:$P,'Báo cáo'!$AD:$AD,$A85,'Báo cáo'!$Z:$Z,"&lt;="&amp;F$4)-SUMIFS('Báo cáo'!$Q:$Q,'Báo cáo'!$AD:$AD,$A85,'Báo cáo'!$AA:$AA,"&lt;="&amp;F$4)</f>
        <v>0</v>
      </c>
      <c r="G85" s="298">
        <f>SUMIFS('Báo cáo'!$O:$O,'Báo cáo'!$AD:$AD,$A85,'Báo cáo'!$Z:$Z,"&lt;="&amp;G$4)+SUMIFS('Báo cáo'!$P:$P,'Báo cáo'!$AD:$AD,$A85,'Báo cáo'!$Z:$Z,"&lt;="&amp;G$4)-SUMIFS('Báo cáo'!$Q:$Q,'Báo cáo'!$AD:$AD,$A85,'Báo cáo'!$AA:$AA,"&lt;="&amp;G$4)</f>
        <v>0</v>
      </c>
      <c r="H85" s="298">
        <f>SUMIFS('Báo cáo'!$O:$O,'Báo cáo'!$AD:$AD,$A85,'Báo cáo'!$Z:$Z,"&lt;="&amp;H$4)+SUMIFS('Báo cáo'!$P:$P,'Báo cáo'!$AD:$AD,$A85,'Báo cáo'!$Z:$Z,"&lt;="&amp;H$4)-SUMIFS('Báo cáo'!$Q:$Q,'Báo cáo'!$AD:$AD,$A85,'Báo cáo'!$AA:$AA,"&lt;="&amp;H$4)</f>
        <v>1057284</v>
      </c>
      <c r="I85" s="298">
        <f>SUMIFS('Báo cáo'!$O:$O,'Báo cáo'!$AD:$AD,$A85,'Báo cáo'!$Z:$Z,"&lt;="&amp;I$4)+SUMIFS('Báo cáo'!$P:$P,'Báo cáo'!$AD:$AD,$A85,'Báo cáo'!$Z:$Z,"&lt;="&amp;I$4)-SUMIFS('Báo cáo'!$Q:$Q,'Báo cáo'!$AD:$AD,$A85,'Báo cáo'!$AA:$AA,"&lt;="&amp;I$4)</f>
        <v>1995504</v>
      </c>
      <c r="J85" s="298">
        <f>SUMIFS('Báo cáo'!$O:$O,'Báo cáo'!$AD:$AD,$A85,'Báo cáo'!$Z:$Z,"&lt;="&amp;J$4)+SUMIFS('Báo cáo'!$P:$P,'Báo cáo'!$AD:$AD,$A85,'Báo cáo'!$Z:$Z,"&lt;="&amp;J$4)-SUMIFS('Báo cáo'!$Q:$Q,'Báo cáo'!$AD:$AD,$A85,'Báo cáo'!$AA:$AA,"&lt;="&amp;J$4)</f>
        <v>2733045</v>
      </c>
      <c r="K85" s="298">
        <f>SUMIFS('Báo cáo'!$O:$O,'Báo cáo'!$AD:$AD,$A85,'Báo cáo'!$Z:$Z,"&lt;="&amp;K$4)+SUMIFS('Báo cáo'!$P:$P,'Báo cáo'!$AD:$AD,$A85,'Báo cáo'!$Z:$Z,"&lt;="&amp;K$4)-SUMIFS('Báo cáo'!$Q:$Q,'Báo cáo'!$AD:$AD,$A85,'Báo cáo'!$AA:$AA,"&lt;="&amp;K$4)</f>
        <v>1057284</v>
      </c>
      <c r="L85" s="298">
        <f>SUMIFS('Báo cáo'!$O:$O,'Báo cáo'!$AD:$AD,$A85,'Báo cáo'!$Z:$Z,"&lt;="&amp;L$4)+SUMIFS('Báo cáo'!$P:$P,'Báo cáo'!$AD:$AD,$A85,'Báo cáo'!$Z:$Z,"&lt;="&amp;L$4)-SUMIFS('Báo cáo'!$Q:$Q,'Báo cáo'!$AD:$AD,$A85,'Báo cáo'!$AA:$AA,"&lt;="&amp;L$4)</f>
        <v>1057284</v>
      </c>
      <c r="M85" s="298">
        <f>SUMIFS('Báo cáo'!$O:$O,'Báo cáo'!$AD:$AD,$A85,'Báo cáo'!$Z:$Z,"&lt;="&amp;M$4)+SUMIFS('Báo cáo'!$P:$P,'Báo cáo'!$AD:$AD,$A85,'Báo cáo'!$Z:$Z,"&lt;="&amp;M$4)-SUMIFS('Báo cáo'!$Q:$Q,'Báo cáo'!$AD:$AD,$A85,'Báo cáo'!$AA:$AA,"&lt;="&amp;M$4)</f>
        <v>1057284</v>
      </c>
      <c r="N85" s="298">
        <f>SUMIFS('Báo cáo'!$O:$O,'Báo cáo'!$AD:$AD,$A85,'Báo cáo'!$Z:$Z,"&lt;="&amp;N$4)+SUMIFS('Báo cáo'!$P:$P,'Báo cáo'!$AD:$AD,$A85,'Báo cáo'!$Z:$Z,"&lt;="&amp;N$4)-SUMIFS('Báo cáo'!$Q:$Q,'Báo cáo'!$AD:$AD,$A85,'Báo cáo'!$AA:$AA,"&lt;="&amp;N$4)</f>
        <v>1057284</v>
      </c>
    </row>
    <row r="86" spans="1:14" x14ac:dyDescent="0.25">
      <c r="A86" s="23" t="s">
        <v>60</v>
      </c>
      <c r="B86" s="23" t="s">
        <v>11194</v>
      </c>
      <c r="C86" s="298">
        <f>SUMIFS('Báo cáo'!$O:$O,'Báo cáo'!$AD:$AD,$A86,'Báo cáo'!$Z:$Z,"&lt;="&amp;C$4)+SUMIFS('Báo cáo'!$P:$P,'Báo cáo'!$AD:$AD,$A86,'Báo cáo'!$Z:$Z,"&lt;="&amp;C$4)-SUMIFS('Báo cáo'!$Q:$Q,'Báo cáo'!$AD:$AD,$A86,'Báo cáo'!$AA:$AA,"&lt;="&amp;C$4)</f>
        <v>1088568</v>
      </c>
      <c r="D86" s="298">
        <f>SUMIFS('Báo cáo'!$O:$O,'Báo cáo'!$AD:$AD,$A86,'Báo cáo'!$Z:$Z,"&lt;="&amp;D$4)+SUMIFS('Báo cáo'!$P:$P,'Báo cáo'!$AD:$AD,$A86,'Báo cáo'!$Z:$Z,"&lt;="&amp;D$4)-SUMIFS('Báo cáo'!$Q:$Q,'Báo cáo'!$AD:$AD,$A86,'Báo cáo'!$AA:$AA,"&lt;="&amp;D$4)</f>
        <v>1088568</v>
      </c>
      <c r="E86" s="298">
        <f>SUMIFS('Báo cáo'!$O:$O,'Báo cáo'!$AD:$AD,$A86,'Báo cáo'!$Z:$Z,"&lt;="&amp;E$4)+SUMIFS('Báo cáo'!$P:$P,'Báo cáo'!$AD:$AD,$A86,'Báo cáo'!$Z:$Z,"&lt;="&amp;E$4)-SUMIFS('Báo cáo'!$Q:$Q,'Báo cáo'!$AD:$AD,$A86,'Báo cáo'!$AA:$AA,"&lt;="&amp;E$4)</f>
        <v>1088568</v>
      </c>
      <c r="F86" s="298">
        <f>SUMIFS('Báo cáo'!$O:$O,'Báo cáo'!$AD:$AD,$A86,'Báo cáo'!$Z:$Z,"&lt;="&amp;F$4)+SUMIFS('Báo cáo'!$P:$P,'Báo cáo'!$AD:$AD,$A86,'Báo cáo'!$Z:$Z,"&lt;="&amp;F$4)-SUMIFS('Báo cáo'!$Q:$Q,'Báo cáo'!$AD:$AD,$A86,'Báo cáo'!$AA:$AA,"&lt;="&amp;F$4)</f>
        <v>1088568</v>
      </c>
      <c r="G86" s="298">
        <f>SUMIFS('Báo cáo'!$O:$O,'Báo cáo'!$AD:$AD,$A86,'Báo cáo'!$Z:$Z,"&lt;="&amp;G$4)+SUMIFS('Báo cáo'!$P:$P,'Báo cáo'!$AD:$AD,$A86,'Báo cáo'!$Z:$Z,"&lt;="&amp;G$4)-SUMIFS('Báo cáo'!$Q:$Q,'Báo cáo'!$AD:$AD,$A86,'Báo cáo'!$AA:$AA,"&lt;="&amp;G$4)</f>
        <v>1088568</v>
      </c>
      <c r="H86" s="298">
        <f>SUMIFS('Báo cáo'!$O:$O,'Báo cáo'!$AD:$AD,$A86,'Báo cáo'!$Z:$Z,"&lt;="&amp;H$4)+SUMIFS('Báo cáo'!$P:$P,'Báo cáo'!$AD:$AD,$A86,'Báo cáo'!$Z:$Z,"&lt;="&amp;H$4)-SUMIFS('Báo cáo'!$Q:$Q,'Báo cáo'!$AD:$AD,$A86,'Báo cáo'!$AA:$AA,"&lt;="&amp;H$4)</f>
        <v>0</v>
      </c>
      <c r="I86" s="298">
        <f>SUMIFS('Báo cáo'!$O:$O,'Báo cáo'!$AD:$AD,$A86,'Báo cáo'!$Z:$Z,"&lt;="&amp;I$4)+SUMIFS('Báo cáo'!$P:$P,'Báo cáo'!$AD:$AD,$A86,'Báo cáo'!$Z:$Z,"&lt;="&amp;I$4)-SUMIFS('Báo cáo'!$Q:$Q,'Báo cáo'!$AD:$AD,$A86,'Báo cáo'!$AA:$AA,"&lt;="&amp;I$4)</f>
        <v>0</v>
      </c>
      <c r="J86" s="298">
        <f>SUMIFS('Báo cáo'!$O:$O,'Báo cáo'!$AD:$AD,$A86,'Báo cáo'!$Z:$Z,"&lt;="&amp;J$4)+SUMIFS('Báo cáo'!$P:$P,'Báo cáo'!$AD:$AD,$A86,'Báo cáo'!$Z:$Z,"&lt;="&amp;J$4)-SUMIFS('Báo cáo'!$Q:$Q,'Báo cáo'!$AD:$AD,$A86,'Báo cáo'!$AA:$AA,"&lt;="&amp;J$4)</f>
        <v>0</v>
      </c>
      <c r="K86" s="298">
        <f>SUMIFS('Báo cáo'!$O:$O,'Báo cáo'!$AD:$AD,$A86,'Báo cáo'!$Z:$Z,"&lt;="&amp;K$4)+SUMIFS('Báo cáo'!$P:$P,'Báo cáo'!$AD:$AD,$A86,'Báo cáo'!$Z:$Z,"&lt;="&amp;K$4)-SUMIFS('Báo cáo'!$Q:$Q,'Báo cáo'!$AD:$AD,$A86,'Báo cáo'!$AA:$AA,"&lt;="&amp;K$4)</f>
        <v>0</v>
      </c>
      <c r="L86" s="298">
        <f>SUMIFS('Báo cáo'!$O:$O,'Báo cáo'!$AD:$AD,$A86,'Báo cáo'!$Z:$Z,"&lt;="&amp;L$4)+SUMIFS('Báo cáo'!$P:$P,'Báo cáo'!$AD:$AD,$A86,'Báo cáo'!$Z:$Z,"&lt;="&amp;L$4)-SUMIFS('Báo cáo'!$Q:$Q,'Báo cáo'!$AD:$AD,$A86,'Báo cáo'!$AA:$AA,"&lt;="&amp;L$4)</f>
        <v>0</v>
      </c>
      <c r="M86" s="298">
        <f>SUMIFS('Báo cáo'!$O:$O,'Báo cáo'!$AD:$AD,$A86,'Báo cáo'!$Z:$Z,"&lt;="&amp;M$4)+SUMIFS('Báo cáo'!$P:$P,'Báo cáo'!$AD:$AD,$A86,'Báo cáo'!$Z:$Z,"&lt;="&amp;M$4)-SUMIFS('Báo cáo'!$Q:$Q,'Báo cáo'!$AD:$AD,$A86,'Báo cáo'!$AA:$AA,"&lt;="&amp;M$4)</f>
        <v>0</v>
      </c>
      <c r="N86" s="298">
        <f>SUMIFS('Báo cáo'!$O:$O,'Báo cáo'!$AD:$AD,$A86,'Báo cáo'!$Z:$Z,"&lt;="&amp;N$4)+SUMIFS('Báo cáo'!$P:$P,'Báo cáo'!$AD:$AD,$A86,'Báo cáo'!$Z:$Z,"&lt;="&amp;N$4)-SUMIFS('Báo cáo'!$Q:$Q,'Báo cáo'!$AD:$AD,$A86,'Báo cáo'!$AA:$AA,"&lt;="&amp;N$4)</f>
        <v>0</v>
      </c>
    </row>
    <row r="87" spans="1:14" x14ac:dyDescent="0.25">
      <c r="A87" s="23" t="s">
        <v>176</v>
      </c>
      <c r="B87" s="23" t="s">
        <v>9744</v>
      </c>
      <c r="C87" s="298">
        <f>SUMIFS('Báo cáo'!$O:$O,'Báo cáo'!$AD:$AD,$A87,'Báo cáo'!$Z:$Z,"&lt;="&amp;C$4)+SUMIFS('Báo cáo'!$P:$P,'Báo cáo'!$AD:$AD,$A87,'Báo cáo'!$Z:$Z,"&lt;="&amp;C$4)-SUMIFS('Báo cáo'!$Q:$Q,'Báo cáo'!$AD:$AD,$A87,'Báo cáo'!$AA:$AA,"&lt;="&amp;C$4)</f>
        <v>0</v>
      </c>
      <c r="D87" s="298">
        <f>SUMIFS('Báo cáo'!$O:$O,'Báo cáo'!$AD:$AD,$A87,'Báo cáo'!$Z:$Z,"&lt;="&amp;D$4)+SUMIFS('Báo cáo'!$P:$P,'Báo cáo'!$AD:$AD,$A87,'Báo cáo'!$Z:$Z,"&lt;="&amp;D$4)-SUMIFS('Báo cáo'!$Q:$Q,'Báo cáo'!$AD:$AD,$A87,'Báo cáo'!$AA:$AA,"&lt;="&amp;D$4)</f>
        <v>0</v>
      </c>
      <c r="E87" s="298">
        <f>SUMIFS('Báo cáo'!$O:$O,'Báo cáo'!$AD:$AD,$A87,'Báo cáo'!$Z:$Z,"&lt;="&amp;E$4)+SUMIFS('Báo cáo'!$P:$P,'Báo cáo'!$AD:$AD,$A87,'Báo cáo'!$Z:$Z,"&lt;="&amp;E$4)-SUMIFS('Báo cáo'!$Q:$Q,'Báo cáo'!$AD:$AD,$A87,'Báo cáo'!$AA:$AA,"&lt;="&amp;E$4)</f>
        <v>0</v>
      </c>
      <c r="F87" s="298">
        <f>SUMIFS('Báo cáo'!$O:$O,'Báo cáo'!$AD:$AD,$A87,'Báo cáo'!$Z:$Z,"&lt;="&amp;F$4)+SUMIFS('Báo cáo'!$P:$P,'Báo cáo'!$AD:$AD,$A87,'Báo cáo'!$Z:$Z,"&lt;="&amp;F$4)-SUMIFS('Báo cáo'!$Q:$Q,'Báo cáo'!$AD:$AD,$A87,'Báo cáo'!$AA:$AA,"&lt;="&amp;F$4)</f>
        <v>0</v>
      </c>
      <c r="G87" s="298">
        <f>SUMIFS('Báo cáo'!$O:$O,'Báo cáo'!$AD:$AD,$A87,'Báo cáo'!$Z:$Z,"&lt;="&amp;G$4)+SUMIFS('Báo cáo'!$P:$P,'Báo cáo'!$AD:$AD,$A87,'Báo cáo'!$Z:$Z,"&lt;="&amp;G$4)-SUMIFS('Báo cáo'!$Q:$Q,'Báo cáo'!$AD:$AD,$A87,'Báo cáo'!$AA:$AA,"&lt;="&amp;G$4)</f>
        <v>0</v>
      </c>
      <c r="H87" s="298">
        <f>SUMIFS('Báo cáo'!$O:$O,'Báo cáo'!$AD:$AD,$A87,'Báo cáo'!$Z:$Z,"&lt;="&amp;H$4)+SUMIFS('Báo cáo'!$P:$P,'Báo cáo'!$AD:$AD,$A87,'Báo cáo'!$Z:$Z,"&lt;="&amp;H$4)-SUMIFS('Báo cáo'!$Q:$Q,'Báo cáo'!$AD:$AD,$A87,'Báo cáo'!$AA:$AA,"&lt;="&amp;H$4)</f>
        <v>0</v>
      </c>
      <c r="I87" s="298">
        <f>SUMIFS('Báo cáo'!$O:$O,'Báo cáo'!$AD:$AD,$A87,'Báo cáo'!$Z:$Z,"&lt;="&amp;I$4)+SUMIFS('Báo cáo'!$P:$P,'Báo cáo'!$AD:$AD,$A87,'Báo cáo'!$Z:$Z,"&lt;="&amp;I$4)-SUMIFS('Báo cáo'!$Q:$Q,'Báo cáo'!$AD:$AD,$A87,'Báo cáo'!$AA:$AA,"&lt;="&amp;I$4)</f>
        <v>0</v>
      </c>
      <c r="J87" s="298">
        <f>SUMIFS('Báo cáo'!$O:$O,'Báo cáo'!$AD:$AD,$A87,'Báo cáo'!$Z:$Z,"&lt;="&amp;J$4)+SUMIFS('Báo cáo'!$P:$P,'Báo cáo'!$AD:$AD,$A87,'Báo cáo'!$Z:$Z,"&lt;="&amp;J$4)-SUMIFS('Báo cáo'!$Q:$Q,'Báo cáo'!$AD:$AD,$A87,'Báo cáo'!$AA:$AA,"&lt;="&amp;J$4)</f>
        <v>0</v>
      </c>
      <c r="K87" s="298">
        <f>SUMIFS('Báo cáo'!$O:$O,'Báo cáo'!$AD:$AD,$A87,'Báo cáo'!$Z:$Z,"&lt;="&amp;K$4)+SUMIFS('Báo cáo'!$P:$P,'Báo cáo'!$AD:$AD,$A87,'Báo cáo'!$Z:$Z,"&lt;="&amp;K$4)-SUMIFS('Báo cáo'!$Q:$Q,'Báo cáo'!$AD:$AD,$A87,'Báo cáo'!$AA:$AA,"&lt;="&amp;K$4)</f>
        <v>0</v>
      </c>
      <c r="L87" s="298">
        <f>SUMIFS('Báo cáo'!$O:$O,'Báo cáo'!$AD:$AD,$A87,'Báo cáo'!$Z:$Z,"&lt;="&amp;L$4)+SUMIFS('Báo cáo'!$P:$P,'Báo cáo'!$AD:$AD,$A87,'Báo cáo'!$Z:$Z,"&lt;="&amp;L$4)-SUMIFS('Báo cáo'!$Q:$Q,'Báo cáo'!$AD:$AD,$A87,'Báo cáo'!$AA:$AA,"&lt;="&amp;L$4)</f>
        <v>0</v>
      </c>
      <c r="M87" s="298">
        <f>SUMIFS('Báo cáo'!$O:$O,'Báo cáo'!$AD:$AD,$A87,'Báo cáo'!$Z:$Z,"&lt;="&amp;M$4)+SUMIFS('Báo cáo'!$P:$P,'Báo cáo'!$AD:$AD,$A87,'Báo cáo'!$Z:$Z,"&lt;="&amp;M$4)-SUMIFS('Báo cáo'!$Q:$Q,'Báo cáo'!$AD:$AD,$A87,'Báo cáo'!$AA:$AA,"&lt;="&amp;M$4)</f>
        <v>0</v>
      </c>
      <c r="N87" s="298">
        <f>SUMIFS('Báo cáo'!$O:$O,'Báo cáo'!$AD:$AD,$A87,'Báo cáo'!$Z:$Z,"&lt;="&amp;N$4)+SUMIFS('Báo cáo'!$P:$P,'Báo cáo'!$AD:$AD,$A87,'Báo cáo'!$Z:$Z,"&lt;="&amp;N$4)-SUMIFS('Báo cáo'!$Q:$Q,'Báo cáo'!$AD:$AD,$A87,'Báo cáo'!$AA:$AA,"&lt;="&amp;N$4)</f>
        <v>0</v>
      </c>
    </row>
    <row r="88" spans="1:14" x14ac:dyDescent="0.25">
      <c r="A88" s="23" t="s">
        <v>109</v>
      </c>
      <c r="B88" s="23" t="s">
        <v>11201</v>
      </c>
      <c r="C88" s="298">
        <f>SUMIFS('Báo cáo'!$O:$O,'Báo cáo'!$AD:$AD,$A88,'Báo cáo'!$Z:$Z,"&lt;="&amp;C$4)+SUMIFS('Báo cáo'!$P:$P,'Báo cáo'!$AD:$AD,$A88,'Báo cáo'!$Z:$Z,"&lt;="&amp;C$4)-SUMIFS('Báo cáo'!$Q:$Q,'Báo cáo'!$AD:$AD,$A88,'Báo cáo'!$AA:$AA,"&lt;="&amp;C$4)</f>
        <v>0</v>
      </c>
      <c r="D88" s="298">
        <f>SUMIFS('Báo cáo'!$O:$O,'Báo cáo'!$AD:$AD,$A88,'Báo cáo'!$Z:$Z,"&lt;="&amp;D$4)+SUMIFS('Báo cáo'!$P:$P,'Báo cáo'!$AD:$AD,$A88,'Báo cáo'!$Z:$Z,"&lt;="&amp;D$4)-SUMIFS('Báo cáo'!$Q:$Q,'Báo cáo'!$AD:$AD,$A88,'Báo cáo'!$AA:$AA,"&lt;="&amp;D$4)</f>
        <v>0</v>
      </c>
      <c r="E88" s="298">
        <f>SUMIFS('Báo cáo'!$O:$O,'Báo cáo'!$AD:$AD,$A88,'Báo cáo'!$Z:$Z,"&lt;="&amp;E$4)+SUMIFS('Báo cáo'!$P:$P,'Báo cáo'!$AD:$AD,$A88,'Báo cáo'!$Z:$Z,"&lt;="&amp;E$4)-SUMIFS('Báo cáo'!$Q:$Q,'Báo cáo'!$AD:$AD,$A88,'Báo cáo'!$AA:$AA,"&lt;="&amp;E$4)</f>
        <v>0</v>
      </c>
      <c r="F88" s="298">
        <f>SUMIFS('Báo cáo'!$O:$O,'Báo cáo'!$AD:$AD,$A88,'Báo cáo'!$Z:$Z,"&lt;="&amp;F$4)+SUMIFS('Báo cáo'!$P:$P,'Báo cáo'!$AD:$AD,$A88,'Báo cáo'!$Z:$Z,"&lt;="&amp;F$4)-SUMIFS('Báo cáo'!$Q:$Q,'Báo cáo'!$AD:$AD,$A88,'Báo cáo'!$AA:$AA,"&lt;="&amp;F$4)</f>
        <v>0</v>
      </c>
      <c r="G88" s="298">
        <f>SUMIFS('Báo cáo'!$O:$O,'Báo cáo'!$AD:$AD,$A88,'Báo cáo'!$Z:$Z,"&lt;="&amp;G$4)+SUMIFS('Báo cáo'!$P:$P,'Báo cáo'!$AD:$AD,$A88,'Báo cáo'!$Z:$Z,"&lt;="&amp;G$4)-SUMIFS('Báo cáo'!$Q:$Q,'Báo cáo'!$AD:$AD,$A88,'Báo cáo'!$AA:$AA,"&lt;="&amp;G$4)</f>
        <v>0</v>
      </c>
      <c r="H88" s="298">
        <f>SUMIFS('Báo cáo'!$O:$O,'Báo cáo'!$AD:$AD,$A88,'Báo cáo'!$Z:$Z,"&lt;="&amp;H$4)+SUMIFS('Báo cáo'!$P:$P,'Báo cáo'!$AD:$AD,$A88,'Báo cáo'!$Z:$Z,"&lt;="&amp;H$4)-SUMIFS('Báo cáo'!$Q:$Q,'Báo cáo'!$AD:$AD,$A88,'Báo cáo'!$AA:$AA,"&lt;="&amp;H$4)</f>
        <v>0</v>
      </c>
      <c r="I88" s="298">
        <f>SUMIFS('Báo cáo'!$O:$O,'Báo cáo'!$AD:$AD,$A88,'Báo cáo'!$Z:$Z,"&lt;="&amp;I$4)+SUMIFS('Báo cáo'!$P:$P,'Báo cáo'!$AD:$AD,$A88,'Báo cáo'!$Z:$Z,"&lt;="&amp;I$4)-SUMIFS('Báo cáo'!$Q:$Q,'Báo cáo'!$AD:$AD,$A88,'Báo cáo'!$AA:$AA,"&lt;="&amp;I$4)</f>
        <v>0</v>
      </c>
      <c r="J88" s="298">
        <f>SUMIFS('Báo cáo'!$O:$O,'Báo cáo'!$AD:$AD,$A88,'Báo cáo'!$Z:$Z,"&lt;="&amp;J$4)+SUMIFS('Báo cáo'!$P:$P,'Báo cáo'!$AD:$AD,$A88,'Báo cáo'!$Z:$Z,"&lt;="&amp;J$4)-SUMIFS('Báo cáo'!$Q:$Q,'Báo cáo'!$AD:$AD,$A88,'Báo cáo'!$AA:$AA,"&lt;="&amp;J$4)</f>
        <v>0</v>
      </c>
      <c r="K88" s="298">
        <f>SUMIFS('Báo cáo'!$O:$O,'Báo cáo'!$AD:$AD,$A88,'Báo cáo'!$Z:$Z,"&lt;="&amp;K$4)+SUMIFS('Báo cáo'!$P:$P,'Báo cáo'!$AD:$AD,$A88,'Báo cáo'!$Z:$Z,"&lt;="&amp;K$4)-SUMIFS('Báo cáo'!$Q:$Q,'Báo cáo'!$AD:$AD,$A88,'Báo cáo'!$AA:$AA,"&lt;="&amp;K$4)</f>
        <v>0</v>
      </c>
      <c r="L88" s="298">
        <f>SUMIFS('Báo cáo'!$O:$O,'Báo cáo'!$AD:$AD,$A88,'Báo cáo'!$Z:$Z,"&lt;="&amp;L$4)+SUMIFS('Báo cáo'!$P:$P,'Báo cáo'!$AD:$AD,$A88,'Báo cáo'!$Z:$Z,"&lt;="&amp;L$4)-SUMIFS('Báo cáo'!$Q:$Q,'Báo cáo'!$AD:$AD,$A88,'Báo cáo'!$AA:$AA,"&lt;="&amp;L$4)</f>
        <v>0</v>
      </c>
      <c r="M88" s="298">
        <f>SUMIFS('Báo cáo'!$O:$O,'Báo cáo'!$AD:$AD,$A88,'Báo cáo'!$Z:$Z,"&lt;="&amp;M$4)+SUMIFS('Báo cáo'!$P:$P,'Báo cáo'!$AD:$AD,$A88,'Báo cáo'!$Z:$Z,"&lt;="&amp;M$4)-SUMIFS('Báo cáo'!$Q:$Q,'Báo cáo'!$AD:$AD,$A88,'Báo cáo'!$AA:$AA,"&lt;="&amp;M$4)</f>
        <v>0</v>
      </c>
      <c r="N88" s="298">
        <f>SUMIFS('Báo cáo'!$O:$O,'Báo cáo'!$AD:$AD,$A88,'Báo cáo'!$Z:$Z,"&lt;="&amp;N$4)+SUMIFS('Báo cáo'!$P:$P,'Báo cáo'!$AD:$AD,$A88,'Báo cáo'!$Z:$Z,"&lt;="&amp;N$4)-SUMIFS('Báo cáo'!$Q:$Q,'Báo cáo'!$AD:$AD,$A88,'Báo cáo'!$AA:$AA,"&lt;="&amp;N$4)</f>
        <v>0</v>
      </c>
    </row>
    <row r="89" spans="1:14" x14ac:dyDescent="0.25">
      <c r="A89" s="23" t="s">
        <v>110</v>
      </c>
      <c r="B89" s="23" t="s">
        <v>11202</v>
      </c>
      <c r="C89" s="298">
        <f>SUMIFS('Báo cáo'!$O:$O,'Báo cáo'!$AD:$AD,$A89,'Báo cáo'!$Z:$Z,"&lt;="&amp;C$4)+SUMIFS('Báo cáo'!$P:$P,'Báo cáo'!$AD:$AD,$A89,'Báo cáo'!$Z:$Z,"&lt;="&amp;C$4)-SUMIFS('Báo cáo'!$Q:$Q,'Báo cáo'!$AD:$AD,$A89,'Báo cáo'!$AA:$AA,"&lt;="&amp;C$4)</f>
        <v>0</v>
      </c>
      <c r="D89" s="298">
        <f>SUMIFS('Báo cáo'!$O:$O,'Báo cáo'!$AD:$AD,$A89,'Báo cáo'!$Z:$Z,"&lt;="&amp;D$4)+SUMIFS('Báo cáo'!$P:$P,'Báo cáo'!$AD:$AD,$A89,'Báo cáo'!$Z:$Z,"&lt;="&amp;D$4)-SUMIFS('Báo cáo'!$Q:$Q,'Báo cáo'!$AD:$AD,$A89,'Báo cáo'!$AA:$AA,"&lt;="&amp;D$4)</f>
        <v>0</v>
      </c>
      <c r="E89" s="298">
        <f>SUMIFS('Báo cáo'!$O:$O,'Báo cáo'!$AD:$AD,$A89,'Báo cáo'!$Z:$Z,"&lt;="&amp;E$4)+SUMIFS('Báo cáo'!$P:$P,'Báo cáo'!$AD:$AD,$A89,'Báo cáo'!$Z:$Z,"&lt;="&amp;E$4)-SUMIFS('Báo cáo'!$Q:$Q,'Báo cáo'!$AD:$AD,$A89,'Báo cáo'!$AA:$AA,"&lt;="&amp;E$4)</f>
        <v>0</v>
      </c>
      <c r="F89" s="298">
        <f>SUMIFS('Báo cáo'!$O:$O,'Báo cáo'!$AD:$AD,$A89,'Báo cáo'!$Z:$Z,"&lt;="&amp;F$4)+SUMIFS('Báo cáo'!$P:$P,'Báo cáo'!$AD:$AD,$A89,'Báo cáo'!$Z:$Z,"&lt;="&amp;F$4)-SUMIFS('Báo cáo'!$Q:$Q,'Báo cáo'!$AD:$AD,$A89,'Báo cáo'!$AA:$AA,"&lt;="&amp;F$4)</f>
        <v>0</v>
      </c>
      <c r="G89" s="298">
        <f>SUMIFS('Báo cáo'!$O:$O,'Báo cáo'!$AD:$AD,$A89,'Báo cáo'!$Z:$Z,"&lt;="&amp;G$4)+SUMIFS('Báo cáo'!$P:$P,'Báo cáo'!$AD:$AD,$A89,'Báo cáo'!$Z:$Z,"&lt;="&amp;G$4)-SUMIFS('Báo cáo'!$Q:$Q,'Báo cáo'!$AD:$AD,$A89,'Báo cáo'!$AA:$AA,"&lt;="&amp;G$4)</f>
        <v>0</v>
      </c>
      <c r="H89" s="298">
        <f>SUMIFS('Báo cáo'!$O:$O,'Báo cáo'!$AD:$AD,$A89,'Báo cáo'!$Z:$Z,"&lt;="&amp;H$4)+SUMIFS('Báo cáo'!$P:$P,'Báo cáo'!$AD:$AD,$A89,'Báo cáo'!$Z:$Z,"&lt;="&amp;H$4)-SUMIFS('Báo cáo'!$Q:$Q,'Báo cáo'!$AD:$AD,$A89,'Báo cáo'!$AA:$AA,"&lt;="&amp;H$4)</f>
        <v>0</v>
      </c>
      <c r="I89" s="298">
        <f>SUMIFS('Báo cáo'!$O:$O,'Báo cáo'!$AD:$AD,$A89,'Báo cáo'!$Z:$Z,"&lt;="&amp;I$4)+SUMIFS('Báo cáo'!$P:$P,'Báo cáo'!$AD:$AD,$A89,'Báo cáo'!$Z:$Z,"&lt;="&amp;I$4)-SUMIFS('Báo cáo'!$Q:$Q,'Báo cáo'!$AD:$AD,$A89,'Báo cáo'!$AA:$AA,"&lt;="&amp;I$4)</f>
        <v>0</v>
      </c>
      <c r="J89" s="298">
        <f>SUMIFS('Báo cáo'!$O:$O,'Báo cáo'!$AD:$AD,$A89,'Báo cáo'!$Z:$Z,"&lt;="&amp;J$4)+SUMIFS('Báo cáo'!$P:$P,'Báo cáo'!$AD:$AD,$A89,'Báo cáo'!$Z:$Z,"&lt;="&amp;J$4)-SUMIFS('Báo cáo'!$Q:$Q,'Báo cáo'!$AD:$AD,$A89,'Báo cáo'!$AA:$AA,"&lt;="&amp;J$4)</f>
        <v>0</v>
      </c>
      <c r="K89" s="298">
        <f>SUMIFS('Báo cáo'!$O:$O,'Báo cáo'!$AD:$AD,$A89,'Báo cáo'!$Z:$Z,"&lt;="&amp;K$4)+SUMIFS('Báo cáo'!$P:$P,'Báo cáo'!$AD:$AD,$A89,'Báo cáo'!$Z:$Z,"&lt;="&amp;K$4)-SUMIFS('Báo cáo'!$Q:$Q,'Báo cáo'!$AD:$AD,$A89,'Báo cáo'!$AA:$AA,"&lt;="&amp;K$4)</f>
        <v>0</v>
      </c>
      <c r="L89" s="298">
        <f>SUMIFS('Báo cáo'!$O:$O,'Báo cáo'!$AD:$AD,$A89,'Báo cáo'!$Z:$Z,"&lt;="&amp;L$4)+SUMIFS('Báo cáo'!$P:$P,'Báo cáo'!$AD:$AD,$A89,'Báo cáo'!$Z:$Z,"&lt;="&amp;L$4)-SUMIFS('Báo cáo'!$Q:$Q,'Báo cáo'!$AD:$AD,$A89,'Báo cáo'!$AA:$AA,"&lt;="&amp;L$4)</f>
        <v>808629</v>
      </c>
      <c r="M89" s="298">
        <f>SUMIFS('Báo cáo'!$O:$O,'Báo cáo'!$AD:$AD,$A89,'Báo cáo'!$Z:$Z,"&lt;="&amp;M$4)+SUMIFS('Báo cáo'!$P:$P,'Báo cáo'!$AD:$AD,$A89,'Báo cáo'!$Z:$Z,"&lt;="&amp;M$4)-SUMIFS('Báo cáo'!$Q:$Q,'Báo cáo'!$AD:$AD,$A89,'Báo cáo'!$AA:$AA,"&lt;="&amp;M$4)</f>
        <v>0</v>
      </c>
      <c r="N89" s="298">
        <f>SUMIFS('Báo cáo'!$O:$O,'Báo cáo'!$AD:$AD,$A89,'Báo cáo'!$Z:$Z,"&lt;="&amp;N$4)+SUMIFS('Báo cáo'!$P:$P,'Báo cáo'!$AD:$AD,$A89,'Báo cáo'!$Z:$Z,"&lt;="&amp;N$4)-SUMIFS('Báo cáo'!$Q:$Q,'Báo cáo'!$AD:$AD,$A89,'Báo cáo'!$AA:$AA,"&lt;="&amp;N$4)</f>
        <v>0</v>
      </c>
    </row>
    <row r="90" spans="1:14" x14ac:dyDescent="0.25">
      <c r="A90" s="23" t="s">
        <v>84</v>
      </c>
      <c r="B90" s="23" t="s">
        <v>11203</v>
      </c>
      <c r="C90" s="298">
        <f>SUMIFS('Báo cáo'!$O:$O,'Báo cáo'!$AD:$AD,$A90,'Báo cáo'!$Z:$Z,"&lt;="&amp;C$4)+SUMIFS('Báo cáo'!$P:$P,'Báo cáo'!$AD:$AD,$A90,'Báo cáo'!$Z:$Z,"&lt;="&amp;C$4)-SUMIFS('Báo cáo'!$Q:$Q,'Báo cáo'!$AD:$AD,$A90,'Báo cáo'!$AA:$AA,"&lt;="&amp;C$4)</f>
        <v>0</v>
      </c>
      <c r="D90" s="298">
        <f>SUMIFS('Báo cáo'!$O:$O,'Báo cáo'!$AD:$AD,$A90,'Báo cáo'!$Z:$Z,"&lt;="&amp;D$4)+SUMIFS('Báo cáo'!$P:$P,'Báo cáo'!$AD:$AD,$A90,'Báo cáo'!$Z:$Z,"&lt;="&amp;D$4)-SUMIFS('Báo cáo'!$Q:$Q,'Báo cáo'!$AD:$AD,$A90,'Báo cáo'!$AA:$AA,"&lt;="&amp;D$4)</f>
        <v>0</v>
      </c>
      <c r="E90" s="298">
        <f>SUMIFS('Báo cáo'!$O:$O,'Báo cáo'!$AD:$AD,$A90,'Báo cáo'!$Z:$Z,"&lt;="&amp;E$4)+SUMIFS('Báo cáo'!$P:$P,'Báo cáo'!$AD:$AD,$A90,'Báo cáo'!$Z:$Z,"&lt;="&amp;E$4)-SUMIFS('Báo cáo'!$Q:$Q,'Báo cáo'!$AD:$AD,$A90,'Báo cáo'!$AA:$AA,"&lt;="&amp;E$4)</f>
        <v>0</v>
      </c>
      <c r="F90" s="298">
        <f>SUMIFS('Báo cáo'!$O:$O,'Báo cáo'!$AD:$AD,$A90,'Báo cáo'!$Z:$Z,"&lt;="&amp;F$4)+SUMIFS('Báo cáo'!$P:$P,'Báo cáo'!$AD:$AD,$A90,'Báo cáo'!$Z:$Z,"&lt;="&amp;F$4)-SUMIFS('Báo cáo'!$Q:$Q,'Báo cáo'!$AD:$AD,$A90,'Báo cáo'!$AA:$AA,"&lt;="&amp;F$4)</f>
        <v>0</v>
      </c>
      <c r="G90" s="298">
        <f>SUMIFS('Báo cáo'!$O:$O,'Báo cáo'!$AD:$AD,$A90,'Báo cáo'!$Z:$Z,"&lt;="&amp;G$4)+SUMIFS('Báo cáo'!$P:$P,'Báo cáo'!$AD:$AD,$A90,'Báo cáo'!$Z:$Z,"&lt;="&amp;G$4)-SUMIFS('Báo cáo'!$Q:$Q,'Báo cáo'!$AD:$AD,$A90,'Báo cáo'!$AA:$AA,"&lt;="&amp;G$4)</f>
        <v>0</v>
      </c>
      <c r="H90" s="298">
        <f>SUMIFS('Báo cáo'!$O:$O,'Báo cáo'!$AD:$AD,$A90,'Báo cáo'!$Z:$Z,"&lt;="&amp;H$4)+SUMIFS('Báo cáo'!$P:$P,'Báo cáo'!$AD:$AD,$A90,'Báo cáo'!$Z:$Z,"&lt;="&amp;H$4)-SUMIFS('Báo cáo'!$Q:$Q,'Báo cáo'!$AD:$AD,$A90,'Báo cáo'!$AA:$AA,"&lt;="&amp;H$4)</f>
        <v>0</v>
      </c>
      <c r="I90" s="298">
        <f>SUMIFS('Báo cáo'!$O:$O,'Báo cáo'!$AD:$AD,$A90,'Báo cáo'!$Z:$Z,"&lt;="&amp;I$4)+SUMIFS('Báo cáo'!$P:$P,'Báo cáo'!$AD:$AD,$A90,'Báo cáo'!$Z:$Z,"&lt;="&amp;I$4)-SUMIFS('Báo cáo'!$Q:$Q,'Báo cáo'!$AD:$AD,$A90,'Báo cáo'!$AA:$AA,"&lt;="&amp;I$4)</f>
        <v>0</v>
      </c>
      <c r="J90" s="298">
        <f>SUMIFS('Báo cáo'!$O:$O,'Báo cáo'!$AD:$AD,$A90,'Báo cáo'!$Z:$Z,"&lt;="&amp;J$4)+SUMIFS('Báo cáo'!$P:$P,'Báo cáo'!$AD:$AD,$A90,'Báo cáo'!$Z:$Z,"&lt;="&amp;J$4)-SUMIFS('Báo cáo'!$Q:$Q,'Báo cáo'!$AD:$AD,$A90,'Báo cáo'!$AA:$AA,"&lt;="&amp;J$4)</f>
        <v>0</v>
      </c>
      <c r="K90" s="298">
        <f>SUMIFS('Báo cáo'!$O:$O,'Báo cáo'!$AD:$AD,$A90,'Báo cáo'!$Z:$Z,"&lt;="&amp;K$4)+SUMIFS('Báo cáo'!$P:$P,'Báo cáo'!$AD:$AD,$A90,'Báo cáo'!$Z:$Z,"&lt;="&amp;K$4)-SUMIFS('Báo cáo'!$Q:$Q,'Báo cáo'!$AD:$AD,$A90,'Báo cáo'!$AA:$AA,"&lt;="&amp;K$4)</f>
        <v>2784849</v>
      </c>
      <c r="L90" s="298">
        <f>SUMIFS('Báo cáo'!$O:$O,'Báo cáo'!$AD:$AD,$A90,'Báo cáo'!$Z:$Z,"&lt;="&amp;L$4)+SUMIFS('Báo cáo'!$P:$P,'Báo cáo'!$AD:$AD,$A90,'Báo cáo'!$Z:$Z,"&lt;="&amp;L$4)-SUMIFS('Báo cáo'!$Q:$Q,'Báo cáo'!$AD:$AD,$A90,'Báo cáo'!$AA:$AA,"&lt;="&amp;L$4)</f>
        <v>849</v>
      </c>
      <c r="M90" s="298">
        <f>SUMIFS('Báo cáo'!$O:$O,'Báo cáo'!$AD:$AD,$A90,'Báo cáo'!$Z:$Z,"&lt;="&amp;M$4)+SUMIFS('Báo cáo'!$P:$P,'Báo cáo'!$AD:$AD,$A90,'Báo cáo'!$Z:$Z,"&lt;="&amp;M$4)-SUMIFS('Báo cáo'!$Q:$Q,'Báo cáo'!$AD:$AD,$A90,'Báo cáo'!$AA:$AA,"&lt;="&amp;M$4)</f>
        <v>849</v>
      </c>
      <c r="N90" s="298">
        <f>SUMIFS('Báo cáo'!$O:$O,'Báo cáo'!$AD:$AD,$A90,'Báo cáo'!$Z:$Z,"&lt;="&amp;N$4)+SUMIFS('Báo cáo'!$P:$P,'Báo cáo'!$AD:$AD,$A90,'Báo cáo'!$Z:$Z,"&lt;="&amp;N$4)-SUMIFS('Báo cáo'!$Q:$Q,'Báo cáo'!$AD:$AD,$A90,'Báo cáo'!$AA:$AA,"&lt;="&amp;N$4)</f>
        <v>849</v>
      </c>
    </row>
    <row r="91" spans="1:14" x14ac:dyDescent="0.25">
      <c r="A91" s="23" t="s">
        <v>81</v>
      </c>
      <c r="B91" s="23" t="s">
        <v>11204</v>
      </c>
      <c r="C91" s="298">
        <f>SUMIFS('Báo cáo'!$O:$O,'Báo cáo'!$AD:$AD,$A91,'Báo cáo'!$Z:$Z,"&lt;="&amp;C$4)+SUMIFS('Báo cáo'!$P:$P,'Báo cáo'!$AD:$AD,$A91,'Báo cáo'!$Z:$Z,"&lt;="&amp;C$4)-SUMIFS('Báo cáo'!$Q:$Q,'Báo cáo'!$AD:$AD,$A91,'Báo cáo'!$AA:$AA,"&lt;="&amp;C$4)</f>
        <v>0</v>
      </c>
      <c r="D91" s="298">
        <f>SUMIFS('Báo cáo'!$O:$O,'Báo cáo'!$AD:$AD,$A91,'Báo cáo'!$Z:$Z,"&lt;="&amp;D$4)+SUMIFS('Báo cáo'!$P:$P,'Báo cáo'!$AD:$AD,$A91,'Báo cáo'!$Z:$Z,"&lt;="&amp;D$4)-SUMIFS('Báo cáo'!$Q:$Q,'Báo cáo'!$AD:$AD,$A91,'Báo cáo'!$AA:$AA,"&lt;="&amp;D$4)</f>
        <v>0</v>
      </c>
      <c r="E91" s="298">
        <f>SUMIFS('Báo cáo'!$O:$O,'Báo cáo'!$AD:$AD,$A91,'Báo cáo'!$Z:$Z,"&lt;="&amp;E$4)+SUMIFS('Báo cáo'!$P:$P,'Báo cáo'!$AD:$AD,$A91,'Báo cáo'!$Z:$Z,"&lt;="&amp;E$4)-SUMIFS('Báo cáo'!$Q:$Q,'Báo cáo'!$AD:$AD,$A91,'Báo cáo'!$AA:$AA,"&lt;="&amp;E$4)</f>
        <v>0</v>
      </c>
      <c r="F91" s="298">
        <f>SUMIFS('Báo cáo'!$O:$O,'Báo cáo'!$AD:$AD,$A91,'Báo cáo'!$Z:$Z,"&lt;="&amp;F$4)+SUMIFS('Báo cáo'!$P:$P,'Báo cáo'!$AD:$AD,$A91,'Báo cáo'!$Z:$Z,"&lt;="&amp;F$4)-SUMIFS('Báo cáo'!$Q:$Q,'Báo cáo'!$AD:$AD,$A91,'Báo cáo'!$AA:$AA,"&lt;="&amp;F$4)</f>
        <v>0</v>
      </c>
      <c r="G91" s="298">
        <f>SUMIFS('Báo cáo'!$O:$O,'Báo cáo'!$AD:$AD,$A91,'Báo cáo'!$Z:$Z,"&lt;="&amp;G$4)+SUMIFS('Báo cáo'!$P:$P,'Báo cáo'!$AD:$AD,$A91,'Báo cáo'!$Z:$Z,"&lt;="&amp;G$4)-SUMIFS('Báo cáo'!$Q:$Q,'Báo cáo'!$AD:$AD,$A91,'Báo cáo'!$AA:$AA,"&lt;="&amp;G$4)</f>
        <v>0</v>
      </c>
      <c r="H91" s="298">
        <f>SUMIFS('Báo cáo'!$O:$O,'Báo cáo'!$AD:$AD,$A91,'Báo cáo'!$Z:$Z,"&lt;="&amp;H$4)+SUMIFS('Báo cáo'!$P:$P,'Báo cáo'!$AD:$AD,$A91,'Báo cáo'!$Z:$Z,"&lt;="&amp;H$4)-SUMIFS('Báo cáo'!$Q:$Q,'Báo cáo'!$AD:$AD,$A91,'Báo cáo'!$AA:$AA,"&lt;="&amp;H$4)</f>
        <v>0</v>
      </c>
      <c r="I91" s="298">
        <f>SUMIFS('Báo cáo'!$O:$O,'Báo cáo'!$AD:$AD,$A91,'Báo cáo'!$Z:$Z,"&lt;="&amp;I$4)+SUMIFS('Báo cáo'!$P:$P,'Báo cáo'!$AD:$AD,$A91,'Báo cáo'!$Z:$Z,"&lt;="&amp;I$4)-SUMIFS('Báo cáo'!$Q:$Q,'Báo cáo'!$AD:$AD,$A91,'Báo cáo'!$AA:$AA,"&lt;="&amp;I$4)</f>
        <v>0</v>
      </c>
      <c r="J91" s="298">
        <f>SUMIFS('Báo cáo'!$O:$O,'Báo cáo'!$AD:$AD,$A91,'Báo cáo'!$Z:$Z,"&lt;="&amp;J$4)+SUMIFS('Báo cáo'!$P:$P,'Báo cáo'!$AD:$AD,$A91,'Báo cáo'!$Z:$Z,"&lt;="&amp;J$4)-SUMIFS('Báo cáo'!$Q:$Q,'Báo cáo'!$AD:$AD,$A91,'Báo cáo'!$AA:$AA,"&lt;="&amp;J$4)</f>
        <v>0</v>
      </c>
      <c r="K91" s="298">
        <f>SUMIFS('Báo cáo'!$O:$O,'Báo cáo'!$AD:$AD,$A91,'Báo cáo'!$Z:$Z,"&lt;="&amp;K$4)+SUMIFS('Báo cáo'!$P:$P,'Báo cáo'!$AD:$AD,$A91,'Báo cáo'!$Z:$Z,"&lt;="&amp;K$4)-SUMIFS('Báo cáo'!$Q:$Q,'Báo cáo'!$AD:$AD,$A91,'Báo cáo'!$AA:$AA,"&lt;="&amp;K$4)</f>
        <v>798363</v>
      </c>
      <c r="L91" s="298">
        <f>SUMIFS('Báo cáo'!$O:$O,'Báo cáo'!$AD:$AD,$A91,'Báo cáo'!$Z:$Z,"&lt;="&amp;L$4)+SUMIFS('Báo cáo'!$P:$P,'Báo cáo'!$AD:$AD,$A91,'Báo cáo'!$Z:$Z,"&lt;="&amp;L$4)-SUMIFS('Báo cáo'!$Q:$Q,'Báo cáo'!$AD:$AD,$A91,'Báo cáo'!$AA:$AA,"&lt;="&amp;L$4)</f>
        <v>798363</v>
      </c>
      <c r="M91" s="298">
        <f>SUMIFS('Báo cáo'!$O:$O,'Báo cáo'!$AD:$AD,$A91,'Báo cáo'!$Z:$Z,"&lt;="&amp;M$4)+SUMIFS('Báo cáo'!$P:$P,'Báo cáo'!$AD:$AD,$A91,'Báo cáo'!$Z:$Z,"&lt;="&amp;M$4)-SUMIFS('Báo cáo'!$Q:$Q,'Báo cáo'!$AD:$AD,$A91,'Báo cáo'!$AA:$AA,"&lt;="&amp;M$4)</f>
        <v>798363</v>
      </c>
      <c r="N91" s="298">
        <f>SUMIFS('Báo cáo'!$O:$O,'Báo cáo'!$AD:$AD,$A91,'Báo cáo'!$Z:$Z,"&lt;="&amp;N$4)+SUMIFS('Báo cáo'!$P:$P,'Báo cáo'!$AD:$AD,$A91,'Báo cáo'!$Z:$Z,"&lt;="&amp;N$4)-SUMIFS('Báo cáo'!$Q:$Q,'Báo cáo'!$AD:$AD,$A91,'Báo cáo'!$AA:$AA,"&lt;="&amp;N$4)</f>
        <v>798363</v>
      </c>
    </row>
    <row r="92" spans="1:14" x14ac:dyDescent="0.25">
      <c r="A92" s="23" t="s">
        <v>102</v>
      </c>
      <c r="B92" s="23" t="s">
        <v>11394</v>
      </c>
      <c r="C92" s="298">
        <f>SUMIFS('Báo cáo'!$O:$O,'Báo cáo'!$AD:$AD,$A92,'Báo cáo'!$Z:$Z,"&lt;="&amp;C$4)+SUMIFS('Báo cáo'!$P:$P,'Báo cáo'!$AD:$AD,$A92,'Báo cáo'!$Z:$Z,"&lt;="&amp;C$4)-SUMIFS('Báo cáo'!$Q:$Q,'Báo cáo'!$AD:$AD,$A92,'Báo cáo'!$AA:$AA,"&lt;="&amp;C$4)</f>
        <v>0</v>
      </c>
      <c r="D92" s="298">
        <f>SUMIFS('Báo cáo'!$O:$O,'Báo cáo'!$AD:$AD,$A92,'Báo cáo'!$Z:$Z,"&lt;="&amp;D$4)+SUMIFS('Báo cáo'!$P:$P,'Báo cáo'!$AD:$AD,$A92,'Báo cáo'!$Z:$Z,"&lt;="&amp;D$4)-SUMIFS('Báo cáo'!$Q:$Q,'Báo cáo'!$AD:$AD,$A92,'Báo cáo'!$AA:$AA,"&lt;="&amp;D$4)</f>
        <v>0</v>
      </c>
      <c r="E92" s="298">
        <f>SUMIFS('Báo cáo'!$O:$O,'Báo cáo'!$AD:$AD,$A92,'Báo cáo'!$Z:$Z,"&lt;="&amp;E$4)+SUMIFS('Báo cáo'!$P:$P,'Báo cáo'!$AD:$AD,$A92,'Báo cáo'!$Z:$Z,"&lt;="&amp;E$4)-SUMIFS('Báo cáo'!$Q:$Q,'Báo cáo'!$AD:$AD,$A92,'Báo cáo'!$AA:$AA,"&lt;="&amp;E$4)</f>
        <v>0</v>
      </c>
      <c r="F92" s="298">
        <f>SUMIFS('Báo cáo'!$O:$O,'Báo cáo'!$AD:$AD,$A92,'Báo cáo'!$Z:$Z,"&lt;="&amp;F$4)+SUMIFS('Báo cáo'!$P:$P,'Báo cáo'!$AD:$AD,$A92,'Báo cáo'!$Z:$Z,"&lt;="&amp;F$4)-SUMIFS('Báo cáo'!$Q:$Q,'Báo cáo'!$AD:$AD,$A92,'Báo cáo'!$AA:$AA,"&lt;="&amp;F$4)</f>
        <v>0</v>
      </c>
      <c r="G92" s="298">
        <f>SUMIFS('Báo cáo'!$O:$O,'Báo cáo'!$AD:$AD,$A92,'Báo cáo'!$Z:$Z,"&lt;="&amp;G$4)+SUMIFS('Báo cáo'!$P:$P,'Báo cáo'!$AD:$AD,$A92,'Báo cáo'!$Z:$Z,"&lt;="&amp;G$4)-SUMIFS('Báo cáo'!$Q:$Q,'Báo cáo'!$AD:$AD,$A92,'Báo cáo'!$AA:$AA,"&lt;="&amp;G$4)</f>
        <v>0</v>
      </c>
      <c r="H92" s="298">
        <f>SUMIFS('Báo cáo'!$O:$O,'Báo cáo'!$AD:$AD,$A92,'Báo cáo'!$Z:$Z,"&lt;="&amp;H$4)+SUMIFS('Báo cáo'!$P:$P,'Báo cáo'!$AD:$AD,$A92,'Báo cáo'!$Z:$Z,"&lt;="&amp;H$4)-SUMIFS('Báo cáo'!$Q:$Q,'Báo cáo'!$AD:$AD,$A92,'Báo cáo'!$AA:$AA,"&lt;="&amp;H$4)</f>
        <v>0</v>
      </c>
      <c r="I92" s="298">
        <f>SUMIFS('Báo cáo'!$O:$O,'Báo cáo'!$AD:$AD,$A92,'Báo cáo'!$Z:$Z,"&lt;="&amp;I$4)+SUMIFS('Báo cáo'!$P:$P,'Báo cáo'!$AD:$AD,$A92,'Báo cáo'!$Z:$Z,"&lt;="&amp;I$4)-SUMIFS('Báo cáo'!$Q:$Q,'Báo cáo'!$AD:$AD,$A92,'Báo cáo'!$AA:$AA,"&lt;="&amp;I$4)</f>
        <v>0</v>
      </c>
      <c r="J92" s="298">
        <f>SUMIFS('Báo cáo'!$O:$O,'Báo cáo'!$AD:$AD,$A92,'Báo cáo'!$Z:$Z,"&lt;="&amp;J$4)+SUMIFS('Báo cáo'!$P:$P,'Báo cáo'!$AD:$AD,$A92,'Báo cáo'!$Z:$Z,"&lt;="&amp;J$4)-SUMIFS('Báo cáo'!$Q:$Q,'Báo cáo'!$AD:$AD,$A92,'Báo cáo'!$AA:$AA,"&lt;="&amp;J$4)</f>
        <v>0</v>
      </c>
      <c r="K92" s="298">
        <f>SUMIFS('Báo cáo'!$O:$O,'Báo cáo'!$AD:$AD,$A92,'Báo cáo'!$Z:$Z,"&lt;="&amp;K$4)+SUMIFS('Báo cáo'!$P:$P,'Báo cáo'!$AD:$AD,$A92,'Báo cáo'!$Z:$Z,"&lt;="&amp;K$4)-SUMIFS('Báo cáo'!$Q:$Q,'Báo cáo'!$AD:$AD,$A92,'Báo cáo'!$AA:$AA,"&lt;="&amp;K$4)</f>
        <v>0</v>
      </c>
      <c r="L92" s="298">
        <f>SUMIFS('Báo cáo'!$O:$O,'Báo cáo'!$AD:$AD,$A92,'Báo cáo'!$Z:$Z,"&lt;="&amp;L$4)+SUMIFS('Báo cáo'!$P:$P,'Báo cáo'!$AD:$AD,$A92,'Báo cáo'!$Z:$Z,"&lt;="&amp;L$4)-SUMIFS('Báo cáo'!$Q:$Q,'Báo cáo'!$AD:$AD,$A92,'Báo cáo'!$AA:$AA,"&lt;="&amp;L$4)</f>
        <v>0</v>
      </c>
      <c r="M92" s="298">
        <f>SUMIFS('Báo cáo'!$O:$O,'Báo cáo'!$AD:$AD,$A92,'Báo cáo'!$Z:$Z,"&lt;="&amp;M$4)+SUMIFS('Báo cáo'!$P:$P,'Báo cáo'!$AD:$AD,$A92,'Báo cáo'!$Z:$Z,"&lt;="&amp;M$4)-SUMIFS('Báo cáo'!$Q:$Q,'Báo cáo'!$AD:$AD,$A92,'Báo cáo'!$AA:$AA,"&lt;="&amp;M$4)</f>
        <v>0</v>
      </c>
      <c r="N92" s="298">
        <f>SUMIFS('Báo cáo'!$O:$O,'Báo cáo'!$AD:$AD,$A92,'Báo cáo'!$Z:$Z,"&lt;="&amp;N$4)+SUMIFS('Báo cáo'!$P:$P,'Báo cáo'!$AD:$AD,$A92,'Báo cáo'!$Z:$Z,"&lt;="&amp;N$4)-SUMIFS('Báo cáo'!$Q:$Q,'Báo cáo'!$AD:$AD,$A92,'Báo cáo'!$AA:$AA,"&lt;="&amp;N$4)</f>
        <v>0</v>
      </c>
    </row>
    <row r="93" spans="1:14" x14ac:dyDescent="0.25">
      <c r="A93" s="23" t="s">
        <v>18829</v>
      </c>
      <c r="B93" s="23" t="s">
        <v>12156</v>
      </c>
      <c r="C93" s="298">
        <f>SUMIFS('Báo cáo'!$O:$O,'Báo cáo'!$AD:$AD,$A93,'Báo cáo'!$Z:$Z,"&lt;="&amp;C$4)+SUMIFS('Báo cáo'!$P:$P,'Báo cáo'!$AD:$AD,$A93,'Báo cáo'!$Z:$Z,"&lt;="&amp;C$4)-SUMIFS('Báo cáo'!$Q:$Q,'Báo cáo'!$AD:$AD,$A93,'Báo cáo'!$AA:$AA,"&lt;="&amp;C$4)</f>
        <v>15494122.439999999</v>
      </c>
      <c r="D93" s="298">
        <f>SUMIFS('Báo cáo'!$O:$O,'Báo cáo'!$AD:$AD,$A93,'Báo cáo'!$Z:$Z,"&lt;="&amp;D$4)+SUMIFS('Báo cáo'!$P:$P,'Báo cáo'!$AD:$AD,$A93,'Báo cáo'!$Z:$Z,"&lt;="&amp;D$4)-SUMIFS('Báo cáo'!$Q:$Q,'Báo cáo'!$AD:$AD,$A93,'Báo cáo'!$AA:$AA,"&lt;="&amp;D$4)</f>
        <v>19240455.439999998</v>
      </c>
      <c r="E93" s="298">
        <f>SUMIFS('Báo cáo'!$O:$O,'Báo cáo'!$AD:$AD,$A93,'Báo cáo'!$Z:$Z,"&lt;="&amp;E$4)+SUMIFS('Báo cáo'!$P:$P,'Báo cáo'!$AD:$AD,$A93,'Báo cáo'!$Z:$Z,"&lt;="&amp;E$4)-SUMIFS('Báo cáo'!$Q:$Q,'Báo cáo'!$AD:$AD,$A93,'Báo cáo'!$AA:$AA,"&lt;="&amp;E$4)</f>
        <v>9091733</v>
      </c>
      <c r="F93" s="298">
        <f>SUMIFS('Báo cáo'!$O:$O,'Báo cáo'!$AD:$AD,$A93,'Báo cáo'!$Z:$Z,"&lt;="&amp;F$4)+SUMIFS('Báo cáo'!$P:$P,'Báo cáo'!$AD:$AD,$A93,'Báo cáo'!$Z:$Z,"&lt;="&amp;F$4)-SUMIFS('Báo cáo'!$Q:$Q,'Báo cáo'!$AD:$AD,$A93,'Báo cáo'!$AA:$AA,"&lt;="&amp;F$4)</f>
        <v>5924127</v>
      </c>
      <c r="G93" s="298">
        <f>SUMIFS('Báo cáo'!$O:$O,'Báo cáo'!$AD:$AD,$A93,'Báo cáo'!$Z:$Z,"&lt;="&amp;G$4)+SUMIFS('Báo cáo'!$P:$P,'Báo cáo'!$AD:$AD,$A93,'Báo cáo'!$Z:$Z,"&lt;="&amp;G$4)-SUMIFS('Báo cáo'!$Q:$Q,'Báo cáo'!$AD:$AD,$A93,'Báo cáo'!$AA:$AA,"&lt;="&amp;G$4)</f>
        <v>11165862</v>
      </c>
      <c r="H93" s="298">
        <f>SUMIFS('Báo cáo'!$O:$O,'Báo cáo'!$AD:$AD,$A93,'Báo cáo'!$Z:$Z,"&lt;="&amp;H$4)+SUMIFS('Báo cáo'!$P:$P,'Báo cáo'!$AD:$AD,$A93,'Báo cáo'!$Z:$Z,"&lt;="&amp;H$4)-SUMIFS('Báo cáo'!$Q:$Q,'Báo cáo'!$AD:$AD,$A93,'Báo cáo'!$AA:$AA,"&lt;="&amp;H$4)</f>
        <v>12303765</v>
      </c>
      <c r="I93" s="298">
        <f>SUMIFS('Báo cáo'!$O:$O,'Báo cáo'!$AD:$AD,$A93,'Báo cáo'!$Z:$Z,"&lt;="&amp;I$4)+SUMIFS('Báo cáo'!$P:$P,'Báo cáo'!$AD:$AD,$A93,'Báo cáo'!$Z:$Z,"&lt;="&amp;I$4)-SUMIFS('Báo cáo'!$Q:$Q,'Báo cáo'!$AD:$AD,$A93,'Báo cáo'!$AA:$AA,"&lt;="&amp;I$4)</f>
        <v>15407363</v>
      </c>
      <c r="J93" s="298">
        <f>SUMIFS('Báo cáo'!$O:$O,'Báo cáo'!$AD:$AD,$A93,'Báo cáo'!$Z:$Z,"&lt;="&amp;J$4)+SUMIFS('Báo cáo'!$P:$P,'Báo cáo'!$AD:$AD,$A93,'Báo cáo'!$Z:$Z,"&lt;="&amp;J$4)-SUMIFS('Báo cáo'!$Q:$Q,'Báo cáo'!$AD:$AD,$A93,'Báo cáo'!$AA:$AA,"&lt;="&amp;J$4)</f>
        <v>21298801</v>
      </c>
      <c r="K93" s="298">
        <f>SUMIFS('Báo cáo'!$O:$O,'Báo cáo'!$AD:$AD,$A93,'Báo cáo'!$Z:$Z,"&lt;="&amp;K$4)+SUMIFS('Báo cáo'!$P:$P,'Báo cáo'!$AD:$AD,$A93,'Báo cáo'!$Z:$Z,"&lt;="&amp;K$4)-SUMIFS('Báo cáo'!$Q:$Q,'Báo cáo'!$AD:$AD,$A93,'Báo cáo'!$AA:$AA,"&lt;="&amp;K$4)</f>
        <v>7410191</v>
      </c>
      <c r="L93" s="298">
        <f>SUMIFS('Báo cáo'!$O:$O,'Báo cáo'!$AD:$AD,$A93,'Báo cáo'!$Z:$Z,"&lt;="&amp;L$4)+SUMIFS('Báo cáo'!$P:$P,'Báo cáo'!$AD:$AD,$A93,'Báo cáo'!$Z:$Z,"&lt;="&amp;L$4)-SUMIFS('Báo cáo'!$Q:$Q,'Báo cáo'!$AD:$AD,$A93,'Báo cáo'!$AA:$AA,"&lt;="&amp;L$4)</f>
        <v>14709534</v>
      </c>
      <c r="M93" s="298">
        <f>SUMIFS('Báo cáo'!$O:$O,'Báo cáo'!$AD:$AD,$A93,'Báo cáo'!$Z:$Z,"&lt;="&amp;M$4)+SUMIFS('Báo cáo'!$P:$P,'Báo cáo'!$AD:$AD,$A93,'Báo cáo'!$Z:$Z,"&lt;="&amp;M$4)-SUMIFS('Báo cáo'!$Q:$Q,'Báo cáo'!$AD:$AD,$A93,'Báo cáo'!$AA:$AA,"&lt;="&amp;M$4)</f>
        <v>14709534</v>
      </c>
      <c r="N93" s="298">
        <f>SUMIFS('Báo cáo'!$O:$O,'Báo cáo'!$AD:$AD,$A93,'Báo cáo'!$Z:$Z,"&lt;="&amp;N$4)+SUMIFS('Báo cáo'!$P:$P,'Báo cáo'!$AD:$AD,$A93,'Báo cáo'!$Z:$Z,"&lt;="&amp;N$4)-SUMIFS('Báo cáo'!$Q:$Q,'Báo cáo'!$AD:$AD,$A93,'Báo cáo'!$AA:$AA,"&lt;="&amp;N$4)</f>
        <v>14709534</v>
      </c>
    </row>
    <row r="94" spans="1:14" x14ac:dyDescent="0.25">
      <c r="A94" s="23" t="s">
        <v>147</v>
      </c>
      <c r="B94" s="23" t="s">
        <v>4519</v>
      </c>
      <c r="C94" s="298">
        <f>SUMIFS('Báo cáo'!$O:$O,'Báo cáo'!$AD:$AD,$A94,'Báo cáo'!$Z:$Z,"&lt;="&amp;C$4)+SUMIFS('Báo cáo'!$P:$P,'Báo cáo'!$AD:$AD,$A94,'Báo cáo'!$Z:$Z,"&lt;="&amp;C$4)-SUMIFS('Báo cáo'!$Q:$Q,'Báo cáo'!$AD:$AD,$A94,'Báo cáo'!$AA:$AA,"&lt;="&amp;C$4)</f>
        <v>25425888</v>
      </c>
      <c r="D94" s="298">
        <f>SUMIFS('Báo cáo'!$O:$O,'Báo cáo'!$AD:$AD,$A94,'Báo cáo'!$Z:$Z,"&lt;="&amp;D$4)+SUMIFS('Báo cáo'!$P:$P,'Báo cáo'!$AD:$AD,$A94,'Báo cáo'!$Z:$Z,"&lt;="&amp;D$4)-SUMIFS('Báo cáo'!$Q:$Q,'Báo cáo'!$AD:$AD,$A94,'Báo cáo'!$AA:$AA,"&lt;="&amp;D$4)</f>
        <v>0</v>
      </c>
      <c r="E94" s="298">
        <f>SUMIFS('Báo cáo'!$O:$O,'Báo cáo'!$AD:$AD,$A94,'Báo cáo'!$Z:$Z,"&lt;="&amp;E$4)+SUMIFS('Báo cáo'!$P:$P,'Báo cáo'!$AD:$AD,$A94,'Báo cáo'!$Z:$Z,"&lt;="&amp;E$4)-SUMIFS('Báo cáo'!$Q:$Q,'Báo cáo'!$AD:$AD,$A94,'Báo cáo'!$AA:$AA,"&lt;="&amp;E$4)</f>
        <v>0</v>
      </c>
      <c r="F94" s="298">
        <f>SUMIFS('Báo cáo'!$O:$O,'Báo cáo'!$AD:$AD,$A94,'Báo cáo'!$Z:$Z,"&lt;="&amp;F$4)+SUMIFS('Báo cáo'!$P:$P,'Báo cáo'!$AD:$AD,$A94,'Báo cáo'!$Z:$Z,"&lt;="&amp;F$4)-SUMIFS('Báo cáo'!$Q:$Q,'Báo cáo'!$AD:$AD,$A94,'Báo cáo'!$AA:$AA,"&lt;="&amp;F$4)</f>
        <v>0</v>
      </c>
      <c r="G94" s="298">
        <f>SUMIFS('Báo cáo'!$O:$O,'Báo cáo'!$AD:$AD,$A94,'Báo cáo'!$Z:$Z,"&lt;="&amp;G$4)+SUMIFS('Báo cáo'!$P:$P,'Báo cáo'!$AD:$AD,$A94,'Báo cáo'!$Z:$Z,"&lt;="&amp;G$4)-SUMIFS('Báo cáo'!$Q:$Q,'Báo cáo'!$AD:$AD,$A94,'Báo cáo'!$AA:$AA,"&lt;="&amp;G$4)</f>
        <v>0</v>
      </c>
      <c r="H94" s="298">
        <f>SUMIFS('Báo cáo'!$O:$O,'Báo cáo'!$AD:$AD,$A94,'Báo cáo'!$Z:$Z,"&lt;="&amp;H$4)+SUMIFS('Báo cáo'!$P:$P,'Báo cáo'!$AD:$AD,$A94,'Báo cáo'!$Z:$Z,"&lt;="&amp;H$4)-SUMIFS('Báo cáo'!$Q:$Q,'Báo cáo'!$AD:$AD,$A94,'Báo cáo'!$AA:$AA,"&lt;="&amp;H$4)</f>
        <v>0</v>
      </c>
      <c r="I94" s="298">
        <f>SUMIFS('Báo cáo'!$O:$O,'Báo cáo'!$AD:$AD,$A94,'Báo cáo'!$Z:$Z,"&lt;="&amp;I$4)+SUMIFS('Báo cáo'!$P:$P,'Báo cáo'!$AD:$AD,$A94,'Báo cáo'!$Z:$Z,"&lt;="&amp;I$4)-SUMIFS('Báo cáo'!$Q:$Q,'Báo cáo'!$AD:$AD,$A94,'Báo cáo'!$AA:$AA,"&lt;="&amp;I$4)</f>
        <v>0</v>
      </c>
      <c r="J94" s="298">
        <f>SUMIFS('Báo cáo'!$O:$O,'Báo cáo'!$AD:$AD,$A94,'Báo cáo'!$Z:$Z,"&lt;="&amp;J$4)+SUMIFS('Báo cáo'!$P:$P,'Báo cáo'!$AD:$AD,$A94,'Báo cáo'!$Z:$Z,"&lt;="&amp;J$4)-SUMIFS('Báo cáo'!$Q:$Q,'Báo cáo'!$AD:$AD,$A94,'Báo cáo'!$AA:$AA,"&lt;="&amp;J$4)</f>
        <v>0</v>
      </c>
      <c r="K94" s="298">
        <f>SUMIFS('Báo cáo'!$O:$O,'Báo cáo'!$AD:$AD,$A94,'Báo cáo'!$Z:$Z,"&lt;="&amp;K$4)+SUMIFS('Báo cáo'!$P:$P,'Báo cáo'!$AD:$AD,$A94,'Báo cáo'!$Z:$Z,"&lt;="&amp;K$4)-SUMIFS('Báo cáo'!$Q:$Q,'Báo cáo'!$AD:$AD,$A94,'Báo cáo'!$AA:$AA,"&lt;="&amp;K$4)</f>
        <v>0</v>
      </c>
      <c r="L94" s="298">
        <f>SUMIFS('Báo cáo'!$O:$O,'Báo cáo'!$AD:$AD,$A94,'Báo cáo'!$Z:$Z,"&lt;="&amp;L$4)+SUMIFS('Báo cáo'!$P:$P,'Báo cáo'!$AD:$AD,$A94,'Báo cáo'!$Z:$Z,"&lt;="&amp;L$4)-SUMIFS('Báo cáo'!$Q:$Q,'Báo cáo'!$AD:$AD,$A94,'Báo cáo'!$AA:$AA,"&lt;="&amp;L$4)</f>
        <v>0</v>
      </c>
      <c r="M94" s="298">
        <f>SUMIFS('Báo cáo'!$O:$O,'Báo cáo'!$AD:$AD,$A94,'Báo cáo'!$Z:$Z,"&lt;="&amp;M$4)+SUMIFS('Báo cáo'!$P:$P,'Báo cáo'!$AD:$AD,$A94,'Báo cáo'!$Z:$Z,"&lt;="&amp;M$4)-SUMIFS('Báo cáo'!$Q:$Q,'Báo cáo'!$AD:$AD,$A94,'Báo cáo'!$AA:$AA,"&lt;="&amp;M$4)</f>
        <v>0</v>
      </c>
      <c r="N94" s="298">
        <f>SUMIFS('Báo cáo'!$O:$O,'Báo cáo'!$AD:$AD,$A94,'Báo cáo'!$Z:$Z,"&lt;="&amp;N$4)+SUMIFS('Báo cáo'!$P:$P,'Báo cáo'!$AD:$AD,$A94,'Báo cáo'!$Z:$Z,"&lt;="&amp;N$4)-SUMIFS('Báo cáo'!$Q:$Q,'Báo cáo'!$AD:$AD,$A94,'Báo cáo'!$AA:$AA,"&lt;="&amp;N$4)</f>
        <v>0</v>
      </c>
    </row>
    <row r="95" spans="1:14" x14ac:dyDescent="0.25">
      <c r="A95" s="23" t="s">
        <v>18821</v>
      </c>
      <c r="B95" s="23" t="s">
        <v>4517</v>
      </c>
      <c r="C95" s="298">
        <f>SUMIFS('Báo cáo'!$O:$O,'Báo cáo'!$AD:$AD,$A95,'Báo cáo'!$Z:$Z,"&lt;="&amp;C$4)+SUMIFS('Báo cáo'!$P:$P,'Báo cáo'!$AD:$AD,$A95,'Báo cáo'!$Z:$Z,"&lt;="&amp;C$4)-SUMIFS('Báo cáo'!$Q:$Q,'Báo cáo'!$AD:$AD,$A95,'Báo cáo'!$AA:$AA,"&lt;="&amp;C$4)</f>
        <v>39028053</v>
      </c>
      <c r="D95" s="298">
        <f>SUMIFS('Báo cáo'!$O:$O,'Báo cáo'!$AD:$AD,$A95,'Báo cáo'!$Z:$Z,"&lt;="&amp;D$4)+SUMIFS('Báo cáo'!$P:$P,'Báo cáo'!$AD:$AD,$A95,'Báo cáo'!$Z:$Z,"&lt;="&amp;D$4)-SUMIFS('Báo cáo'!$Q:$Q,'Báo cáo'!$AD:$AD,$A95,'Báo cáo'!$AA:$AA,"&lt;="&amp;D$4)</f>
        <v>34208123</v>
      </c>
      <c r="E95" s="298">
        <f>SUMIFS('Báo cáo'!$O:$O,'Báo cáo'!$AD:$AD,$A95,'Báo cáo'!$Z:$Z,"&lt;="&amp;E$4)+SUMIFS('Báo cáo'!$P:$P,'Báo cáo'!$AD:$AD,$A95,'Báo cáo'!$Z:$Z,"&lt;="&amp;E$4)-SUMIFS('Báo cáo'!$Q:$Q,'Báo cáo'!$AD:$AD,$A95,'Báo cáo'!$AA:$AA,"&lt;="&amp;E$4)</f>
        <v>45504254</v>
      </c>
      <c r="F95" s="298">
        <f>SUMIFS('Báo cáo'!$O:$O,'Báo cáo'!$AD:$AD,$A95,'Báo cáo'!$Z:$Z,"&lt;="&amp;F$4)+SUMIFS('Báo cáo'!$P:$P,'Báo cáo'!$AD:$AD,$A95,'Báo cáo'!$Z:$Z,"&lt;="&amp;F$4)-SUMIFS('Báo cáo'!$Q:$Q,'Báo cáo'!$AD:$AD,$A95,'Báo cáo'!$AA:$AA,"&lt;="&amp;F$4)</f>
        <v>24718621</v>
      </c>
      <c r="G95" s="298">
        <f>SUMIFS('Báo cáo'!$O:$O,'Báo cáo'!$AD:$AD,$A95,'Báo cáo'!$Z:$Z,"&lt;="&amp;G$4)+SUMIFS('Báo cáo'!$P:$P,'Báo cáo'!$AD:$AD,$A95,'Báo cáo'!$Z:$Z,"&lt;="&amp;G$4)-SUMIFS('Báo cáo'!$Q:$Q,'Báo cáo'!$AD:$AD,$A95,'Báo cáo'!$AA:$AA,"&lt;="&amp;G$4)</f>
        <v>27758961</v>
      </c>
      <c r="H95" s="298">
        <f>SUMIFS('Báo cáo'!$O:$O,'Báo cáo'!$AD:$AD,$A95,'Báo cáo'!$Z:$Z,"&lt;="&amp;H$4)+SUMIFS('Báo cáo'!$P:$P,'Báo cáo'!$AD:$AD,$A95,'Báo cáo'!$Z:$Z,"&lt;="&amp;H$4)-SUMIFS('Báo cáo'!$Q:$Q,'Báo cáo'!$AD:$AD,$A95,'Báo cáo'!$AA:$AA,"&lt;="&amp;H$4)</f>
        <v>24054916</v>
      </c>
      <c r="I95" s="298">
        <f>SUMIFS('Báo cáo'!$O:$O,'Báo cáo'!$AD:$AD,$A95,'Báo cáo'!$Z:$Z,"&lt;="&amp;I$4)+SUMIFS('Báo cáo'!$P:$P,'Báo cáo'!$AD:$AD,$A95,'Báo cáo'!$Z:$Z,"&lt;="&amp;I$4)-SUMIFS('Báo cáo'!$Q:$Q,'Báo cáo'!$AD:$AD,$A95,'Báo cáo'!$AA:$AA,"&lt;="&amp;I$4)</f>
        <v>18357064</v>
      </c>
      <c r="J95" s="298">
        <f>SUMIFS('Báo cáo'!$O:$O,'Báo cáo'!$AD:$AD,$A95,'Báo cáo'!$Z:$Z,"&lt;="&amp;J$4)+SUMIFS('Báo cáo'!$P:$P,'Báo cáo'!$AD:$AD,$A95,'Báo cáo'!$Z:$Z,"&lt;="&amp;J$4)-SUMIFS('Báo cáo'!$Q:$Q,'Báo cáo'!$AD:$AD,$A95,'Báo cáo'!$AA:$AA,"&lt;="&amp;J$4)</f>
        <v>18370865</v>
      </c>
      <c r="K95" s="298">
        <f>SUMIFS('Báo cáo'!$O:$O,'Báo cáo'!$AD:$AD,$A95,'Báo cáo'!$Z:$Z,"&lt;="&amp;K$4)+SUMIFS('Báo cáo'!$P:$P,'Báo cáo'!$AD:$AD,$A95,'Báo cáo'!$Z:$Z,"&lt;="&amp;K$4)-SUMIFS('Báo cáo'!$Q:$Q,'Báo cáo'!$AD:$AD,$A95,'Báo cáo'!$AA:$AA,"&lt;="&amp;K$4)</f>
        <v>17587247</v>
      </c>
      <c r="L95" s="298">
        <f>SUMIFS('Báo cáo'!$O:$O,'Báo cáo'!$AD:$AD,$A95,'Báo cáo'!$Z:$Z,"&lt;="&amp;L$4)+SUMIFS('Báo cáo'!$P:$P,'Báo cáo'!$AD:$AD,$A95,'Báo cáo'!$Z:$Z,"&lt;="&amp;L$4)-SUMIFS('Báo cáo'!$Q:$Q,'Báo cáo'!$AD:$AD,$A95,'Báo cáo'!$AA:$AA,"&lt;="&amp;L$4)</f>
        <v>15486143</v>
      </c>
      <c r="M95" s="298">
        <f>SUMIFS('Báo cáo'!$O:$O,'Báo cáo'!$AD:$AD,$A95,'Báo cáo'!$Z:$Z,"&lt;="&amp;M$4)+SUMIFS('Báo cáo'!$P:$P,'Báo cáo'!$AD:$AD,$A95,'Báo cáo'!$Z:$Z,"&lt;="&amp;M$4)-SUMIFS('Báo cáo'!$Q:$Q,'Báo cáo'!$AD:$AD,$A95,'Báo cáo'!$AA:$AA,"&lt;="&amp;M$4)</f>
        <v>13865733</v>
      </c>
      <c r="N95" s="298">
        <f>SUMIFS('Báo cáo'!$O:$O,'Báo cáo'!$AD:$AD,$A95,'Báo cáo'!$Z:$Z,"&lt;="&amp;N$4)+SUMIFS('Báo cáo'!$P:$P,'Báo cáo'!$AD:$AD,$A95,'Báo cáo'!$Z:$Z,"&lt;="&amp;N$4)-SUMIFS('Báo cáo'!$Q:$Q,'Báo cáo'!$AD:$AD,$A95,'Báo cáo'!$AA:$AA,"&lt;="&amp;N$4)</f>
        <v>13865733</v>
      </c>
    </row>
    <row r="96" spans="1:14" x14ac:dyDescent="0.25">
      <c r="A96" s="23" t="s">
        <v>182</v>
      </c>
      <c r="B96" s="23" t="s">
        <v>4525</v>
      </c>
      <c r="C96" s="298">
        <f>SUMIFS('Báo cáo'!$O:$O,'Báo cáo'!$AD:$AD,$A96,'Báo cáo'!$Z:$Z,"&lt;="&amp;C$4)+SUMIFS('Báo cáo'!$P:$P,'Báo cáo'!$AD:$AD,$A96,'Báo cáo'!$Z:$Z,"&lt;="&amp;C$4)-SUMIFS('Báo cáo'!$Q:$Q,'Báo cáo'!$AD:$AD,$A96,'Báo cáo'!$AA:$AA,"&lt;="&amp;C$4)</f>
        <v>65049041</v>
      </c>
      <c r="D96" s="298">
        <f>SUMIFS('Báo cáo'!$O:$O,'Báo cáo'!$AD:$AD,$A96,'Báo cáo'!$Z:$Z,"&lt;="&amp;D$4)+SUMIFS('Báo cáo'!$P:$P,'Báo cáo'!$AD:$AD,$A96,'Báo cáo'!$Z:$Z,"&lt;="&amp;D$4)-SUMIFS('Báo cáo'!$Q:$Q,'Báo cáo'!$AD:$AD,$A96,'Báo cáo'!$AA:$AA,"&lt;="&amp;D$4)</f>
        <v>65049041</v>
      </c>
      <c r="E96" s="298">
        <f>SUMIFS('Báo cáo'!$O:$O,'Báo cáo'!$AD:$AD,$A96,'Báo cáo'!$Z:$Z,"&lt;="&amp;E$4)+SUMIFS('Báo cáo'!$P:$P,'Báo cáo'!$AD:$AD,$A96,'Báo cáo'!$Z:$Z,"&lt;="&amp;E$4)-SUMIFS('Báo cáo'!$Q:$Q,'Báo cáo'!$AD:$AD,$A96,'Báo cáo'!$AA:$AA,"&lt;="&amp;E$4)</f>
        <v>64549041</v>
      </c>
      <c r="F96" s="298">
        <f>SUMIFS('Báo cáo'!$O:$O,'Báo cáo'!$AD:$AD,$A96,'Báo cáo'!$Z:$Z,"&lt;="&amp;F$4)+SUMIFS('Báo cáo'!$P:$P,'Báo cáo'!$AD:$AD,$A96,'Báo cáo'!$Z:$Z,"&lt;="&amp;F$4)-SUMIFS('Báo cáo'!$Q:$Q,'Báo cáo'!$AD:$AD,$A96,'Báo cáo'!$AA:$AA,"&lt;="&amp;F$4)</f>
        <v>64049041</v>
      </c>
      <c r="G96" s="298">
        <f>SUMIFS('Báo cáo'!$O:$O,'Báo cáo'!$AD:$AD,$A96,'Báo cáo'!$Z:$Z,"&lt;="&amp;G$4)+SUMIFS('Báo cáo'!$P:$P,'Báo cáo'!$AD:$AD,$A96,'Báo cáo'!$Z:$Z,"&lt;="&amp;G$4)-SUMIFS('Báo cáo'!$Q:$Q,'Báo cáo'!$AD:$AD,$A96,'Báo cáo'!$AA:$AA,"&lt;="&amp;G$4)</f>
        <v>64049041</v>
      </c>
      <c r="H96" s="298">
        <f>SUMIFS('Báo cáo'!$O:$O,'Báo cáo'!$AD:$AD,$A96,'Báo cáo'!$Z:$Z,"&lt;="&amp;H$4)+SUMIFS('Báo cáo'!$P:$P,'Báo cáo'!$AD:$AD,$A96,'Báo cáo'!$Z:$Z,"&lt;="&amp;H$4)-SUMIFS('Báo cáo'!$Q:$Q,'Báo cáo'!$AD:$AD,$A96,'Báo cáo'!$AA:$AA,"&lt;="&amp;H$4)</f>
        <v>63549041</v>
      </c>
      <c r="I96" s="298">
        <f>SUMIFS('Báo cáo'!$O:$O,'Báo cáo'!$AD:$AD,$A96,'Báo cáo'!$Z:$Z,"&lt;="&amp;I$4)+SUMIFS('Báo cáo'!$P:$P,'Báo cáo'!$AD:$AD,$A96,'Báo cáo'!$Z:$Z,"&lt;="&amp;I$4)-SUMIFS('Báo cáo'!$Q:$Q,'Báo cáo'!$AD:$AD,$A96,'Báo cáo'!$AA:$AA,"&lt;="&amp;I$4)</f>
        <v>63549041</v>
      </c>
      <c r="J96" s="298">
        <f>SUMIFS('Báo cáo'!$O:$O,'Báo cáo'!$AD:$AD,$A96,'Báo cáo'!$Z:$Z,"&lt;="&amp;J$4)+SUMIFS('Báo cáo'!$P:$P,'Báo cáo'!$AD:$AD,$A96,'Báo cáo'!$Z:$Z,"&lt;="&amp;J$4)-SUMIFS('Báo cáo'!$Q:$Q,'Báo cáo'!$AD:$AD,$A96,'Báo cáo'!$AA:$AA,"&lt;="&amp;J$4)</f>
        <v>63549041</v>
      </c>
      <c r="K96" s="298">
        <f>SUMIFS('Báo cáo'!$O:$O,'Báo cáo'!$AD:$AD,$A96,'Báo cáo'!$Z:$Z,"&lt;="&amp;K$4)+SUMIFS('Báo cáo'!$P:$P,'Báo cáo'!$AD:$AD,$A96,'Báo cáo'!$Z:$Z,"&lt;="&amp;K$4)-SUMIFS('Báo cáo'!$Q:$Q,'Báo cáo'!$AD:$AD,$A96,'Báo cáo'!$AA:$AA,"&lt;="&amp;K$4)</f>
        <v>62549041</v>
      </c>
      <c r="L96" s="298">
        <f>SUMIFS('Báo cáo'!$O:$O,'Báo cáo'!$AD:$AD,$A96,'Báo cáo'!$Z:$Z,"&lt;="&amp;L$4)+SUMIFS('Báo cáo'!$P:$P,'Báo cáo'!$AD:$AD,$A96,'Báo cáo'!$Z:$Z,"&lt;="&amp;L$4)-SUMIFS('Báo cáo'!$Q:$Q,'Báo cáo'!$AD:$AD,$A96,'Báo cáo'!$AA:$AA,"&lt;="&amp;L$4)</f>
        <v>62549041</v>
      </c>
      <c r="M96" s="298">
        <f>SUMIFS('Báo cáo'!$O:$O,'Báo cáo'!$AD:$AD,$A96,'Báo cáo'!$Z:$Z,"&lt;="&amp;M$4)+SUMIFS('Báo cáo'!$P:$P,'Báo cáo'!$AD:$AD,$A96,'Báo cáo'!$Z:$Z,"&lt;="&amp;M$4)-SUMIFS('Báo cáo'!$Q:$Q,'Báo cáo'!$AD:$AD,$A96,'Báo cáo'!$AA:$AA,"&lt;="&amp;M$4)</f>
        <v>62549041</v>
      </c>
      <c r="N96" s="298">
        <f>SUMIFS('Báo cáo'!$O:$O,'Báo cáo'!$AD:$AD,$A96,'Báo cáo'!$Z:$Z,"&lt;="&amp;N$4)+SUMIFS('Báo cáo'!$P:$P,'Báo cáo'!$AD:$AD,$A96,'Báo cáo'!$Z:$Z,"&lt;="&amp;N$4)-SUMIFS('Báo cáo'!$Q:$Q,'Báo cáo'!$AD:$AD,$A96,'Báo cáo'!$AA:$AA,"&lt;="&amp;N$4)</f>
        <v>62549041</v>
      </c>
    </row>
    <row r="97" spans="1:14" x14ac:dyDescent="0.25">
      <c r="A97" s="23" t="s">
        <v>18824</v>
      </c>
      <c r="B97" s="23" t="s">
        <v>4527</v>
      </c>
      <c r="C97" s="298">
        <f>SUMIFS('Báo cáo'!$O:$O,'Báo cáo'!$AD:$AD,$A97,'Báo cáo'!$Z:$Z,"&lt;="&amp;C$4)+SUMIFS('Báo cáo'!$P:$P,'Báo cáo'!$AD:$AD,$A97,'Báo cáo'!$Z:$Z,"&lt;="&amp;C$4)-SUMIFS('Báo cáo'!$Q:$Q,'Báo cáo'!$AD:$AD,$A97,'Báo cáo'!$AA:$AA,"&lt;="&amp;C$4)</f>
        <v>0</v>
      </c>
      <c r="D97" s="298">
        <f>SUMIFS('Báo cáo'!$O:$O,'Báo cáo'!$AD:$AD,$A97,'Báo cáo'!$Z:$Z,"&lt;="&amp;D$4)+SUMIFS('Báo cáo'!$P:$P,'Báo cáo'!$AD:$AD,$A97,'Báo cáo'!$Z:$Z,"&lt;="&amp;D$4)-SUMIFS('Báo cáo'!$Q:$Q,'Báo cáo'!$AD:$AD,$A97,'Báo cáo'!$AA:$AA,"&lt;="&amp;D$4)</f>
        <v>0</v>
      </c>
      <c r="E97" s="298">
        <f>SUMIFS('Báo cáo'!$O:$O,'Báo cáo'!$AD:$AD,$A97,'Báo cáo'!$Z:$Z,"&lt;="&amp;E$4)+SUMIFS('Báo cáo'!$P:$P,'Báo cáo'!$AD:$AD,$A97,'Báo cáo'!$Z:$Z,"&lt;="&amp;E$4)-SUMIFS('Báo cáo'!$Q:$Q,'Báo cáo'!$AD:$AD,$A97,'Báo cáo'!$AA:$AA,"&lt;="&amp;E$4)</f>
        <v>0</v>
      </c>
      <c r="F97" s="298">
        <f>SUMIFS('Báo cáo'!$O:$O,'Báo cáo'!$AD:$AD,$A97,'Báo cáo'!$Z:$Z,"&lt;="&amp;F$4)+SUMIFS('Báo cáo'!$P:$P,'Báo cáo'!$AD:$AD,$A97,'Báo cáo'!$Z:$Z,"&lt;="&amp;F$4)-SUMIFS('Báo cáo'!$Q:$Q,'Báo cáo'!$AD:$AD,$A97,'Báo cáo'!$AA:$AA,"&lt;="&amp;F$4)</f>
        <v>0</v>
      </c>
      <c r="G97" s="298">
        <f>SUMIFS('Báo cáo'!$O:$O,'Báo cáo'!$AD:$AD,$A97,'Báo cáo'!$Z:$Z,"&lt;="&amp;G$4)+SUMIFS('Báo cáo'!$P:$P,'Báo cáo'!$AD:$AD,$A97,'Báo cáo'!$Z:$Z,"&lt;="&amp;G$4)-SUMIFS('Báo cáo'!$Q:$Q,'Báo cáo'!$AD:$AD,$A97,'Báo cáo'!$AA:$AA,"&lt;="&amp;G$4)</f>
        <v>0</v>
      </c>
      <c r="H97" s="298">
        <f>SUMIFS('Báo cáo'!$O:$O,'Báo cáo'!$AD:$AD,$A97,'Báo cáo'!$Z:$Z,"&lt;="&amp;H$4)+SUMIFS('Báo cáo'!$P:$P,'Báo cáo'!$AD:$AD,$A97,'Báo cáo'!$Z:$Z,"&lt;="&amp;H$4)-SUMIFS('Báo cáo'!$Q:$Q,'Báo cáo'!$AD:$AD,$A97,'Báo cáo'!$AA:$AA,"&lt;="&amp;H$4)</f>
        <v>0</v>
      </c>
      <c r="I97" s="298">
        <f>SUMIFS('Báo cáo'!$O:$O,'Báo cáo'!$AD:$AD,$A97,'Báo cáo'!$Z:$Z,"&lt;="&amp;I$4)+SUMIFS('Báo cáo'!$P:$P,'Báo cáo'!$AD:$AD,$A97,'Báo cáo'!$Z:$Z,"&lt;="&amp;I$4)-SUMIFS('Báo cáo'!$Q:$Q,'Báo cáo'!$AD:$AD,$A97,'Báo cáo'!$AA:$AA,"&lt;="&amp;I$4)</f>
        <v>0</v>
      </c>
      <c r="J97" s="298">
        <f>SUMIFS('Báo cáo'!$O:$O,'Báo cáo'!$AD:$AD,$A97,'Báo cáo'!$Z:$Z,"&lt;="&amp;J$4)+SUMIFS('Báo cáo'!$P:$P,'Báo cáo'!$AD:$AD,$A97,'Báo cáo'!$Z:$Z,"&lt;="&amp;J$4)-SUMIFS('Báo cáo'!$Q:$Q,'Báo cáo'!$AD:$AD,$A97,'Báo cáo'!$AA:$AA,"&lt;="&amp;J$4)</f>
        <v>0</v>
      </c>
      <c r="K97" s="298">
        <f>SUMIFS('Báo cáo'!$O:$O,'Báo cáo'!$AD:$AD,$A97,'Báo cáo'!$Z:$Z,"&lt;="&amp;K$4)+SUMIFS('Báo cáo'!$P:$P,'Báo cáo'!$AD:$AD,$A97,'Báo cáo'!$Z:$Z,"&lt;="&amp;K$4)-SUMIFS('Báo cáo'!$Q:$Q,'Báo cáo'!$AD:$AD,$A97,'Báo cáo'!$AA:$AA,"&lt;="&amp;K$4)</f>
        <v>0</v>
      </c>
      <c r="L97" s="298">
        <f>SUMIFS('Báo cáo'!$O:$O,'Báo cáo'!$AD:$AD,$A97,'Báo cáo'!$Z:$Z,"&lt;="&amp;L$4)+SUMIFS('Báo cáo'!$P:$P,'Báo cáo'!$AD:$AD,$A97,'Báo cáo'!$Z:$Z,"&lt;="&amp;L$4)-SUMIFS('Báo cáo'!$Q:$Q,'Báo cáo'!$AD:$AD,$A97,'Báo cáo'!$AA:$AA,"&lt;="&amp;L$4)</f>
        <v>35390032.920000002</v>
      </c>
      <c r="M97" s="298">
        <f>SUMIFS('Báo cáo'!$O:$O,'Báo cáo'!$AD:$AD,$A97,'Báo cáo'!$Z:$Z,"&lt;="&amp;M$4)+SUMIFS('Báo cáo'!$P:$P,'Báo cáo'!$AD:$AD,$A97,'Báo cáo'!$Z:$Z,"&lt;="&amp;M$4)-SUMIFS('Báo cáo'!$Q:$Q,'Báo cáo'!$AD:$AD,$A97,'Báo cáo'!$AA:$AA,"&lt;="&amp;M$4)</f>
        <v>33736140.920000002</v>
      </c>
      <c r="N97" s="298">
        <f>SUMIFS('Báo cáo'!$O:$O,'Báo cáo'!$AD:$AD,$A97,'Báo cáo'!$Z:$Z,"&lt;="&amp;N$4)+SUMIFS('Báo cáo'!$P:$P,'Báo cáo'!$AD:$AD,$A97,'Báo cáo'!$Z:$Z,"&lt;="&amp;N$4)-SUMIFS('Báo cáo'!$Q:$Q,'Báo cáo'!$AD:$AD,$A97,'Báo cáo'!$AA:$AA,"&lt;="&amp;N$4)</f>
        <v>33736140.920000002</v>
      </c>
    </row>
    <row r="98" spans="1:14" x14ac:dyDescent="0.25">
      <c r="A98" s="23" t="s">
        <v>144</v>
      </c>
      <c r="B98" s="23" t="s">
        <v>4516</v>
      </c>
      <c r="C98" s="298">
        <f>SUMIFS('Báo cáo'!$O:$O,'Báo cáo'!$AD:$AD,$A98,'Báo cáo'!$Z:$Z,"&lt;="&amp;C$4)+SUMIFS('Báo cáo'!$P:$P,'Báo cáo'!$AD:$AD,$A98,'Báo cáo'!$Z:$Z,"&lt;="&amp;C$4)-SUMIFS('Báo cáo'!$Q:$Q,'Báo cáo'!$AD:$AD,$A98,'Báo cáo'!$AA:$AA,"&lt;="&amp;C$4)</f>
        <v>5595754</v>
      </c>
      <c r="D98" s="298">
        <f>SUMIFS('Báo cáo'!$O:$O,'Báo cáo'!$AD:$AD,$A98,'Báo cáo'!$Z:$Z,"&lt;="&amp;D$4)+SUMIFS('Báo cáo'!$P:$P,'Báo cáo'!$AD:$AD,$A98,'Báo cáo'!$Z:$Z,"&lt;="&amp;D$4)-SUMIFS('Báo cáo'!$Q:$Q,'Báo cáo'!$AD:$AD,$A98,'Báo cáo'!$AA:$AA,"&lt;="&amp;D$4)</f>
        <v>7492880</v>
      </c>
      <c r="E98" s="298">
        <f>SUMIFS('Báo cáo'!$O:$O,'Báo cáo'!$AD:$AD,$A98,'Báo cáo'!$Z:$Z,"&lt;="&amp;E$4)+SUMIFS('Báo cáo'!$P:$P,'Báo cáo'!$AD:$AD,$A98,'Báo cáo'!$Z:$Z,"&lt;="&amp;E$4)-SUMIFS('Báo cáo'!$Q:$Q,'Báo cáo'!$AD:$AD,$A98,'Báo cáo'!$AA:$AA,"&lt;="&amp;E$4)</f>
        <v>7492880</v>
      </c>
      <c r="F98" s="298">
        <f>SUMIFS('Báo cáo'!$O:$O,'Báo cáo'!$AD:$AD,$A98,'Báo cáo'!$Z:$Z,"&lt;="&amp;F$4)+SUMIFS('Báo cáo'!$P:$P,'Báo cáo'!$AD:$AD,$A98,'Báo cáo'!$Z:$Z,"&lt;="&amp;F$4)-SUMIFS('Báo cáo'!$Q:$Q,'Báo cáo'!$AD:$AD,$A98,'Báo cáo'!$AA:$AA,"&lt;="&amp;F$4)</f>
        <v>654837</v>
      </c>
      <c r="G98" s="298">
        <f>SUMIFS('Báo cáo'!$O:$O,'Báo cáo'!$AD:$AD,$A98,'Báo cáo'!$Z:$Z,"&lt;="&amp;G$4)+SUMIFS('Báo cáo'!$P:$P,'Báo cáo'!$AD:$AD,$A98,'Báo cáo'!$Z:$Z,"&lt;="&amp;G$4)-SUMIFS('Báo cáo'!$Q:$Q,'Báo cáo'!$AD:$AD,$A98,'Báo cáo'!$AA:$AA,"&lt;="&amp;G$4)</f>
        <v>654837</v>
      </c>
      <c r="H98" s="298">
        <f>SUMIFS('Báo cáo'!$O:$O,'Báo cáo'!$AD:$AD,$A98,'Báo cáo'!$Z:$Z,"&lt;="&amp;H$4)+SUMIFS('Báo cáo'!$P:$P,'Báo cáo'!$AD:$AD,$A98,'Báo cáo'!$Z:$Z,"&lt;="&amp;H$4)-SUMIFS('Báo cáo'!$Q:$Q,'Báo cáo'!$AD:$AD,$A98,'Báo cáo'!$AA:$AA,"&lt;="&amp;H$4)</f>
        <v>-326479</v>
      </c>
      <c r="I98" s="298">
        <f>SUMIFS('Báo cáo'!$O:$O,'Báo cáo'!$AD:$AD,$A98,'Báo cáo'!$Z:$Z,"&lt;="&amp;I$4)+SUMIFS('Báo cáo'!$P:$P,'Báo cáo'!$AD:$AD,$A98,'Báo cáo'!$Z:$Z,"&lt;="&amp;I$4)-SUMIFS('Báo cáo'!$Q:$Q,'Báo cáo'!$AD:$AD,$A98,'Báo cáo'!$AA:$AA,"&lt;="&amp;I$4)</f>
        <v>-4456699</v>
      </c>
      <c r="J98" s="298">
        <f>SUMIFS('Báo cáo'!$O:$O,'Báo cáo'!$AD:$AD,$A98,'Báo cáo'!$Z:$Z,"&lt;="&amp;J$4)+SUMIFS('Báo cáo'!$P:$P,'Báo cáo'!$AD:$AD,$A98,'Báo cáo'!$Z:$Z,"&lt;="&amp;J$4)-SUMIFS('Báo cáo'!$Q:$Q,'Báo cáo'!$AD:$AD,$A98,'Báo cáo'!$AA:$AA,"&lt;="&amp;J$4)</f>
        <v>-4456699</v>
      </c>
      <c r="K98" s="298">
        <f>SUMIFS('Báo cáo'!$O:$O,'Báo cáo'!$AD:$AD,$A98,'Báo cáo'!$Z:$Z,"&lt;="&amp;K$4)+SUMIFS('Báo cáo'!$P:$P,'Báo cáo'!$AD:$AD,$A98,'Báo cáo'!$Z:$Z,"&lt;="&amp;K$4)-SUMIFS('Báo cáo'!$Q:$Q,'Báo cáo'!$AD:$AD,$A98,'Báo cáo'!$AA:$AA,"&lt;="&amp;K$4)</f>
        <v>-4456699</v>
      </c>
      <c r="L98" s="298">
        <f>SUMIFS('Báo cáo'!$O:$O,'Báo cáo'!$AD:$AD,$A98,'Báo cáo'!$Z:$Z,"&lt;="&amp;L$4)+SUMIFS('Báo cáo'!$P:$P,'Báo cáo'!$AD:$AD,$A98,'Báo cáo'!$Z:$Z,"&lt;="&amp;L$4)-SUMIFS('Báo cáo'!$Q:$Q,'Báo cáo'!$AD:$AD,$A98,'Báo cáo'!$AA:$AA,"&lt;="&amp;L$4)</f>
        <v>-4456699</v>
      </c>
      <c r="M98" s="298">
        <f>SUMIFS('Báo cáo'!$O:$O,'Báo cáo'!$AD:$AD,$A98,'Báo cáo'!$Z:$Z,"&lt;="&amp;M$4)+SUMIFS('Báo cáo'!$P:$P,'Báo cáo'!$AD:$AD,$A98,'Báo cáo'!$Z:$Z,"&lt;="&amp;M$4)-SUMIFS('Báo cáo'!$Q:$Q,'Báo cáo'!$AD:$AD,$A98,'Báo cáo'!$AA:$AA,"&lt;="&amp;M$4)</f>
        <v>-4456699</v>
      </c>
      <c r="N98" s="298">
        <f>SUMIFS('Báo cáo'!$O:$O,'Báo cáo'!$AD:$AD,$A98,'Báo cáo'!$Z:$Z,"&lt;="&amp;N$4)+SUMIFS('Báo cáo'!$P:$P,'Báo cáo'!$AD:$AD,$A98,'Báo cáo'!$Z:$Z,"&lt;="&amp;N$4)-SUMIFS('Báo cáo'!$Q:$Q,'Báo cáo'!$AD:$AD,$A98,'Báo cáo'!$AA:$AA,"&lt;="&amp;N$4)</f>
        <v>-4456699</v>
      </c>
    </row>
    <row r="99" spans="1:14" x14ac:dyDescent="0.25">
      <c r="A99" s="23" t="s">
        <v>116</v>
      </c>
      <c r="B99" s="23" t="s">
        <v>1847</v>
      </c>
      <c r="C99" s="298">
        <f>SUMIFS('Báo cáo'!$O:$O,'Báo cáo'!$AD:$AD,$A99,'Báo cáo'!$Z:$Z,"&lt;="&amp;C$4)+SUMIFS('Báo cáo'!$P:$P,'Báo cáo'!$AD:$AD,$A99,'Báo cáo'!$Z:$Z,"&lt;="&amp;C$4)-SUMIFS('Báo cáo'!$Q:$Q,'Báo cáo'!$AD:$AD,$A99,'Báo cáo'!$AA:$AA,"&lt;="&amp;C$4)</f>
        <v>11805883</v>
      </c>
      <c r="D99" s="298">
        <f>SUMIFS('Báo cáo'!$O:$O,'Báo cáo'!$AD:$AD,$A99,'Báo cáo'!$Z:$Z,"&lt;="&amp;D$4)+SUMIFS('Báo cáo'!$P:$P,'Báo cáo'!$AD:$AD,$A99,'Báo cáo'!$Z:$Z,"&lt;="&amp;D$4)-SUMIFS('Báo cáo'!$Q:$Q,'Báo cáo'!$AD:$AD,$A99,'Báo cáo'!$AA:$AA,"&lt;="&amp;D$4)</f>
        <v>20773805</v>
      </c>
      <c r="E99" s="298">
        <f>SUMIFS('Báo cáo'!$O:$O,'Báo cáo'!$AD:$AD,$A99,'Báo cáo'!$Z:$Z,"&lt;="&amp;E$4)+SUMIFS('Báo cáo'!$P:$P,'Báo cáo'!$AD:$AD,$A99,'Báo cáo'!$Z:$Z,"&lt;="&amp;E$4)-SUMIFS('Báo cáo'!$Q:$Q,'Báo cáo'!$AD:$AD,$A99,'Báo cáo'!$AA:$AA,"&lt;="&amp;E$4)</f>
        <v>28738447</v>
      </c>
      <c r="F99" s="298">
        <f>SUMIFS('Báo cáo'!$O:$O,'Báo cáo'!$AD:$AD,$A99,'Báo cáo'!$Z:$Z,"&lt;="&amp;F$4)+SUMIFS('Báo cáo'!$P:$P,'Báo cáo'!$AD:$AD,$A99,'Báo cáo'!$Z:$Z,"&lt;="&amp;F$4)-SUMIFS('Báo cáo'!$Q:$Q,'Báo cáo'!$AD:$AD,$A99,'Báo cáo'!$AA:$AA,"&lt;="&amp;F$4)</f>
        <v>36150964</v>
      </c>
      <c r="G99" s="298">
        <f>SUMIFS('Báo cáo'!$O:$O,'Báo cáo'!$AD:$AD,$A99,'Báo cáo'!$Z:$Z,"&lt;="&amp;G$4)+SUMIFS('Báo cáo'!$P:$P,'Báo cáo'!$AD:$AD,$A99,'Báo cáo'!$Z:$Z,"&lt;="&amp;G$4)-SUMIFS('Báo cáo'!$Q:$Q,'Báo cáo'!$AD:$AD,$A99,'Báo cáo'!$AA:$AA,"&lt;="&amp;G$4)</f>
        <v>22287039</v>
      </c>
      <c r="H99" s="298">
        <f>SUMIFS('Báo cáo'!$O:$O,'Báo cáo'!$AD:$AD,$A99,'Báo cáo'!$Z:$Z,"&lt;="&amp;H$4)+SUMIFS('Báo cáo'!$P:$P,'Báo cáo'!$AD:$AD,$A99,'Báo cáo'!$Z:$Z,"&lt;="&amp;H$4)-SUMIFS('Báo cáo'!$Q:$Q,'Báo cáo'!$AD:$AD,$A99,'Báo cáo'!$AA:$AA,"&lt;="&amp;H$4)</f>
        <v>14749694</v>
      </c>
      <c r="I99" s="298">
        <f>SUMIFS('Báo cáo'!$O:$O,'Báo cáo'!$AD:$AD,$A99,'Báo cáo'!$Z:$Z,"&lt;="&amp;I$4)+SUMIFS('Báo cáo'!$P:$P,'Báo cáo'!$AD:$AD,$A99,'Báo cáo'!$Z:$Z,"&lt;="&amp;I$4)-SUMIFS('Báo cáo'!$Q:$Q,'Báo cáo'!$AD:$AD,$A99,'Báo cáo'!$AA:$AA,"&lt;="&amp;I$4)</f>
        <v>21835881</v>
      </c>
      <c r="J99" s="298">
        <f>SUMIFS('Báo cáo'!$O:$O,'Báo cáo'!$AD:$AD,$A99,'Báo cáo'!$Z:$Z,"&lt;="&amp;J$4)+SUMIFS('Báo cáo'!$P:$P,'Báo cáo'!$AD:$AD,$A99,'Báo cáo'!$Z:$Z,"&lt;="&amp;J$4)-SUMIFS('Báo cáo'!$Q:$Q,'Báo cáo'!$AD:$AD,$A99,'Báo cáo'!$AA:$AA,"&lt;="&amp;J$4)</f>
        <v>11131586</v>
      </c>
      <c r="K99" s="298">
        <f>SUMIFS('Báo cáo'!$O:$O,'Báo cáo'!$AD:$AD,$A99,'Báo cáo'!$Z:$Z,"&lt;="&amp;K$4)+SUMIFS('Báo cáo'!$P:$P,'Báo cáo'!$AD:$AD,$A99,'Báo cáo'!$Z:$Z,"&lt;="&amp;K$4)-SUMIFS('Báo cáo'!$Q:$Q,'Báo cáo'!$AD:$AD,$A99,'Báo cáo'!$AA:$AA,"&lt;="&amp;K$4)</f>
        <v>6407241</v>
      </c>
      <c r="L99" s="298">
        <f>SUMIFS('Báo cáo'!$O:$O,'Báo cáo'!$AD:$AD,$A99,'Báo cáo'!$Z:$Z,"&lt;="&amp;L$4)+SUMIFS('Báo cáo'!$P:$P,'Báo cáo'!$AD:$AD,$A99,'Báo cáo'!$Z:$Z,"&lt;="&amp;L$4)-SUMIFS('Báo cáo'!$Q:$Q,'Báo cáo'!$AD:$AD,$A99,'Báo cáo'!$AA:$AA,"&lt;="&amp;L$4)</f>
        <v>16709645</v>
      </c>
      <c r="M99" s="298">
        <f>SUMIFS('Báo cáo'!$O:$O,'Báo cáo'!$AD:$AD,$A99,'Báo cáo'!$Z:$Z,"&lt;="&amp;M$4)+SUMIFS('Báo cáo'!$P:$P,'Báo cáo'!$AD:$AD,$A99,'Báo cáo'!$Z:$Z,"&lt;="&amp;M$4)-SUMIFS('Báo cáo'!$Q:$Q,'Báo cáo'!$AD:$AD,$A99,'Báo cáo'!$AA:$AA,"&lt;="&amp;M$4)</f>
        <v>1758676</v>
      </c>
      <c r="N99" s="298">
        <f>SUMIFS('Báo cáo'!$O:$O,'Báo cáo'!$AD:$AD,$A99,'Báo cáo'!$Z:$Z,"&lt;="&amp;N$4)+SUMIFS('Báo cáo'!$P:$P,'Báo cáo'!$AD:$AD,$A99,'Báo cáo'!$Z:$Z,"&lt;="&amp;N$4)-SUMIFS('Báo cáo'!$Q:$Q,'Báo cáo'!$AD:$AD,$A99,'Báo cáo'!$AA:$AA,"&lt;="&amp;N$4)</f>
        <v>1758676</v>
      </c>
    </row>
    <row r="100" spans="1:14" x14ac:dyDescent="0.25">
      <c r="A100" s="23" t="s">
        <v>117</v>
      </c>
      <c r="B100" s="23" t="s">
        <v>1861</v>
      </c>
      <c r="C100" s="298">
        <f>SUMIFS('Báo cáo'!$O:$O,'Báo cáo'!$AD:$AD,$A100,'Báo cáo'!$Z:$Z,"&lt;="&amp;C$4)+SUMIFS('Báo cáo'!$P:$P,'Báo cáo'!$AD:$AD,$A100,'Báo cáo'!$Z:$Z,"&lt;="&amp;C$4)-SUMIFS('Báo cáo'!$Q:$Q,'Báo cáo'!$AD:$AD,$A100,'Báo cáo'!$AA:$AA,"&lt;="&amp;C$4)</f>
        <v>16072559</v>
      </c>
      <c r="D100" s="298">
        <f>SUMIFS('Báo cáo'!$O:$O,'Báo cáo'!$AD:$AD,$A100,'Báo cáo'!$Z:$Z,"&lt;="&amp;D$4)+SUMIFS('Báo cáo'!$P:$P,'Báo cáo'!$AD:$AD,$A100,'Báo cáo'!$Z:$Z,"&lt;="&amp;D$4)-SUMIFS('Báo cáo'!$Q:$Q,'Báo cáo'!$AD:$AD,$A100,'Báo cáo'!$AA:$AA,"&lt;="&amp;D$4)</f>
        <v>8347146</v>
      </c>
      <c r="E100" s="298">
        <f>SUMIFS('Báo cáo'!$O:$O,'Báo cáo'!$AD:$AD,$A100,'Báo cáo'!$Z:$Z,"&lt;="&amp;E$4)+SUMIFS('Báo cáo'!$P:$P,'Báo cáo'!$AD:$AD,$A100,'Báo cáo'!$Z:$Z,"&lt;="&amp;E$4)-SUMIFS('Báo cáo'!$Q:$Q,'Báo cáo'!$AD:$AD,$A100,'Báo cáo'!$AA:$AA,"&lt;="&amp;E$4)</f>
        <v>7764346</v>
      </c>
      <c r="F100" s="298">
        <f>SUMIFS('Báo cáo'!$O:$O,'Báo cáo'!$AD:$AD,$A100,'Báo cáo'!$Z:$Z,"&lt;="&amp;F$4)+SUMIFS('Báo cáo'!$P:$P,'Báo cáo'!$AD:$AD,$A100,'Báo cáo'!$Z:$Z,"&lt;="&amp;F$4)-SUMIFS('Báo cáo'!$Q:$Q,'Báo cáo'!$AD:$AD,$A100,'Báo cáo'!$AA:$AA,"&lt;="&amp;F$4)</f>
        <v>9152799</v>
      </c>
      <c r="G100" s="298">
        <f>SUMIFS('Báo cáo'!$O:$O,'Báo cáo'!$AD:$AD,$A100,'Báo cáo'!$Z:$Z,"&lt;="&amp;G$4)+SUMIFS('Báo cáo'!$P:$P,'Báo cáo'!$AD:$AD,$A100,'Báo cáo'!$Z:$Z,"&lt;="&amp;G$4)-SUMIFS('Báo cáo'!$Q:$Q,'Báo cáo'!$AD:$AD,$A100,'Báo cáo'!$AA:$AA,"&lt;="&amp;G$4)</f>
        <v>8164034</v>
      </c>
      <c r="H100" s="298">
        <f>SUMIFS('Báo cáo'!$O:$O,'Báo cáo'!$AD:$AD,$A100,'Báo cáo'!$Z:$Z,"&lt;="&amp;H$4)+SUMIFS('Báo cáo'!$P:$P,'Báo cáo'!$AD:$AD,$A100,'Báo cáo'!$Z:$Z,"&lt;="&amp;H$4)-SUMIFS('Báo cáo'!$Q:$Q,'Báo cáo'!$AD:$AD,$A100,'Báo cáo'!$AA:$AA,"&lt;="&amp;H$4)</f>
        <v>20805627</v>
      </c>
      <c r="I100" s="298">
        <f>SUMIFS('Báo cáo'!$O:$O,'Báo cáo'!$AD:$AD,$A100,'Báo cáo'!$Z:$Z,"&lt;="&amp;I$4)+SUMIFS('Báo cáo'!$P:$P,'Báo cáo'!$AD:$AD,$A100,'Báo cáo'!$Z:$Z,"&lt;="&amp;I$4)-SUMIFS('Báo cáo'!$Q:$Q,'Báo cáo'!$AD:$AD,$A100,'Báo cáo'!$AA:$AA,"&lt;="&amp;I$4)</f>
        <v>27907901</v>
      </c>
      <c r="J100" s="298">
        <f>SUMIFS('Báo cáo'!$O:$O,'Báo cáo'!$AD:$AD,$A100,'Báo cáo'!$Z:$Z,"&lt;="&amp;J$4)+SUMIFS('Báo cáo'!$P:$P,'Báo cáo'!$AD:$AD,$A100,'Báo cáo'!$Z:$Z,"&lt;="&amp;J$4)-SUMIFS('Báo cáo'!$Q:$Q,'Báo cáo'!$AD:$AD,$A100,'Báo cáo'!$AA:$AA,"&lt;="&amp;J$4)</f>
        <v>37595270</v>
      </c>
      <c r="K100" s="298">
        <f>SUMIFS('Báo cáo'!$O:$O,'Báo cáo'!$AD:$AD,$A100,'Báo cáo'!$Z:$Z,"&lt;="&amp;K$4)+SUMIFS('Báo cáo'!$P:$P,'Báo cáo'!$AD:$AD,$A100,'Báo cáo'!$Z:$Z,"&lt;="&amp;K$4)-SUMIFS('Báo cáo'!$Q:$Q,'Báo cáo'!$AD:$AD,$A100,'Báo cáo'!$AA:$AA,"&lt;="&amp;K$4)</f>
        <v>7623092</v>
      </c>
      <c r="L100" s="298">
        <f>SUMIFS('Báo cáo'!$O:$O,'Báo cáo'!$AD:$AD,$A100,'Báo cáo'!$Z:$Z,"&lt;="&amp;L$4)+SUMIFS('Báo cáo'!$P:$P,'Báo cáo'!$AD:$AD,$A100,'Báo cáo'!$Z:$Z,"&lt;="&amp;L$4)-SUMIFS('Báo cáo'!$Q:$Q,'Báo cáo'!$AD:$AD,$A100,'Báo cáo'!$AA:$AA,"&lt;="&amp;L$4)</f>
        <v>16219072</v>
      </c>
      <c r="M100" s="298">
        <f>SUMIFS('Báo cáo'!$O:$O,'Báo cáo'!$AD:$AD,$A100,'Báo cáo'!$Z:$Z,"&lt;="&amp;M$4)+SUMIFS('Báo cáo'!$P:$P,'Báo cáo'!$AD:$AD,$A100,'Báo cáo'!$Z:$Z,"&lt;="&amp;M$4)-SUMIFS('Báo cáo'!$Q:$Q,'Báo cáo'!$AD:$AD,$A100,'Báo cáo'!$AA:$AA,"&lt;="&amp;M$4)</f>
        <v>16219072</v>
      </c>
      <c r="N100" s="298">
        <f>SUMIFS('Báo cáo'!$O:$O,'Báo cáo'!$AD:$AD,$A100,'Báo cáo'!$Z:$Z,"&lt;="&amp;N$4)+SUMIFS('Báo cáo'!$P:$P,'Báo cáo'!$AD:$AD,$A100,'Báo cáo'!$Z:$Z,"&lt;="&amp;N$4)-SUMIFS('Báo cáo'!$Q:$Q,'Báo cáo'!$AD:$AD,$A100,'Báo cáo'!$AA:$AA,"&lt;="&amp;N$4)</f>
        <v>16219072</v>
      </c>
    </row>
    <row r="101" spans="1:14" x14ac:dyDescent="0.25">
      <c r="A101" s="23" t="s">
        <v>127</v>
      </c>
      <c r="B101" s="23" t="s">
        <v>4514</v>
      </c>
      <c r="C101" s="298">
        <f>SUMIFS('Báo cáo'!$O:$O,'Báo cáo'!$AD:$AD,$A101,'Báo cáo'!$Z:$Z,"&lt;="&amp;C$4)+SUMIFS('Báo cáo'!$P:$P,'Báo cáo'!$AD:$AD,$A101,'Báo cáo'!$Z:$Z,"&lt;="&amp;C$4)-SUMIFS('Báo cáo'!$Q:$Q,'Báo cáo'!$AD:$AD,$A101,'Báo cáo'!$AA:$AA,"&lt;="&amp;C$4)</f>
        <v>15729750</v>
      </c>
      <c r="D101" s="298">
        <f>SUMIFS('Báo cáo'!$O:$O,'Báo cáo'!$AD:$AD,$A101,'Báo cáo'!$Z:$Z,"&lt;="&amp;D$4)+SUMIFS('Báo cáo'!$P:$P,'Báo cáo'!$AD:$AD,$A101,'Báo cáo'!$Z:$Z,"&lt;="&amp;D$4)-SUMIFS('Báo cáo'!$Q:$Q,'Báo cáo'!$AD:$AD,$A101,'Báo cáo'!$AA:$AA,"&lt;="&amp;D$4)</f>
        <v>25758085</v>
      </c>
      <c r="E101" s="298">
        <f>SUMIFS('Báo cáo'!$O:$O,'Báo cáo'!$AD:$AD,$A101,'Báo cáo'!$Z:$Z,"&lt;="&amp;E$4)+SUMIFS('Báo cáo'!$P:$P,'Báo cáo'!$AD:$AD,$A101,'Báo cáo'!$Z:$Z,"&lt;="&amp;E$4)-SUMIFS('Báo cáo'!$Q:$Q,'Báo cáo'!$AD:$AD,$A101,'Báo cáo'!$AA:$AA,"&lt;="&amp;E$4)</f>
        <v>40417321</v>
      </c>
      <c r="F101" s="298">
        <f>SUMIFS('Báo cáo'!$O:$O,'Báo cáo'!$AD:$AD,$A101,'Báo cáo'!$Z:$Z,"&lt;="&amp;F$4)+SUMIFS('Báo cáo'!$P:$P,'Báo cáo'!$AD:$AD,$A101,'Báo cáo'!$Z:$Z,"&lt;="&amp;F$4)-SUMIFS('Báo cáo'!$Q:$Q,'Báo cáo'!$AD:$AD,$A101,'Báo cáo'!$AA:$AA,"&lt;="&amp;F$4)</f>
        <v>50875389</v>
      </c>
      <c r="G101" s="298">
        <f>SUMIFS('Báo cáo'!$O:$O,'Báo cáo'!$AD:$AD,$A101,'Báo cáo'!$Z:$Z,"&lt;="&amp;G$4)+SUMIFS('Báo cáo'!$P:$P,'Báo cáo'!$AD:$AD,$A101,'Báo cáo'!$Z:$Z,"&lt;="&amp;G$4)-SUMIFS('Báo cáo'!$Q:$Q,'Báo cáo'!$AD:$AD,$A101,'Báo cáo'!$AA:$AA,"&lt;="&amp;G$4)</f>
        <v>39214191</v>
      </c>
      <c r="H101" s="298">
        <f>SUMIFS('Báo cáo'!$O:$O,'Báo cáo'!$AD:$AD,$A101,'Báo cáo'!$Z:$Z,"&lt;="&amp;H$4)+SUMIFS('Báo cáo'!$P:$P,'Báo cáo'!$AD:$AD,$A101,'Báo cáo'!$Z:$Z,"&lt;="&amp;H$4)-SUMIFS('Báo cáo'!$Q:$Q,'Báo cáo'!$AD:$AD,$A101,'Báo cáo'!$AA:$AA,"&lt;="&amp;H$4)</f>
        <v>45969774</v>
      </c>
      <c r="I101" s="298">
        <f>SUMIFS('Báo cáo'!$O:$O,'Báo cáo'!$AD:$AD,$A101,'Báo cáo'!$Z:$Z,"&lt;="&amp;I$4)+SUMIFS('Báo cáo'!$P:$P,'Báo cáo'!$AD:$AD,$A101,'Báo cáo'!$Z:$Z,"&lt;="&amp;I$4)-SUMIFS('Báo cáo'!$Q:$Q,'Báo cáo'!$AD:$AD,$A101,'Báo cáo'!$AA:$AA,"&lt;="&amp;I$4)</f>
        <v>11879903</v>
      </c>
      <c r="J101" s="298">
        <f>SUMIFS('Báo cáo'!$O:$O,'Báo cáo'!$AD:$AD,$A101,'Báo cáo'!$Z:$Z,"&lt;="&amp;J$4)+SUMIFS('Báo cáo'!$P:$P,'Báo cáo'!$AD:$AD,$A101,'Báo cáo'!$Z:$Z,"&lt;="&amp;J$4)-SUMIFS('Báo cáo'!$Q:$Q,'Báo cáo'!$AD:$AD,$A101,'Báo cáo'!$AA:$AA,"&lt;="&amp;J$4)</f>
        <v>16956715</v>
      </c>
      <c r="K101" s="298">
        <f>SUMIFS('Báo cáo'!$O:$O,'Báo cáo'!$AD:$AD,$A101,'Báo cáo'!$Z:$Z,"&lt;="&amp;K$4)+SUMIFS('Báo cáo'!$P:$P,'Báo cáo'!$AD:$AD,$A101,'Báo cáo'!$Z:$Z,"&lt;="&amp;K$4)-SUMIFS('Báo cáo'!$Q:$Q,'Báo cáo'!$AD:$AD,$A101,'Báo cáo'!$AA:$AA,"&lt;="&amp;K$4)</f>
        <v>16776301</v>
      </c>
      <c r="L101" s="298">
        <f>SUMIFS('Báo cáo'!$O:$O,'Báo cáo'!$AD:$AD,$A101,'Báo cáo'!$Z:$Z,"&lt;="&amp;L$4)+SUMIFS('Báo cáo'!$P:$P,'Báo cáo'!$AD:$AD,$A101,'Báo cáo'!$Z:$Z,"&lt;="&amp;L$4)-SUMIFS('Báo cáo'!$Q:$Q,'Báo cáo'!$AD:$AD,$A101,'Báo cáo'!$AA:$AA,"&lt;="&amp;L$4)</f>
        <v>29876173</v>
      </c>
      <c r="M101" s="298">
        <f>SUMIFS('Báo cáo'!$O:$O,'Báo cáo'!$AD:$AD,$A101,'Báo cáo'!$Z:$Z,"&lt;="&amp;M$4)+SUMIFS('Báo cáo'!$P:$P,'Báo cáo'!$AD:$AD,$A101,'Báo cáo'!$Z:$Z,"&lt;="&amp;M$4)-SUMIFS('Báo cáo'!$Q:$Q,'Báo cáo'!$AD:$AD,$A101,'Báo cáo'!$AA:$AA,"&lt;="&amp;M$4)</f>
        <v>29876173</v>
      </c>
      <c r="N101" s="298">
        <f>SUMIFS('Báo cáo'!$O:$O,'Báo cáo'!$AD:$AD,$A101,'Báo cáo'!$Z:$Z,"&lt;="&amp;N$4)+SUMIFS('Báo cáo'!$P:$P,'Báo cáo'!$AD:$AD,$A101,'Báo cáo'!$Z:$Z,"&lt;="&amp;N$4)-SUMIFS('Báo cáo'!$Q:$Q,'Báo cáo'!$AD:$AD,$A101,'Báo cáo'!$AA:$AA,"&lt;="&amp;N$4)</f>
        <v>29876173</v>
      </c>
    </row>
    <row r="102" spans="1:14" x14ac:dyDescent="0.25">
      <c r="A102" s="23" t="s">
        <v>18827</v>
      </c>
      <c r="B102" s="23" t="s">
        <v>18847</v>
      </c>
      <c r="C102" s="298">
        <f>SUMIFS('Báo cáo'!$O:$O,'Báo cáo'!$AD:$AD,$A102,'Báo cáo'!$Z:$Z,"&lt;="&amp;C$4)+SUMIFS('Báo cáo'!$P:$P,'Báo cáo'!$AD:$AD,$A102,'Báo cáo'!$Z:$Z,"&lt;="&amp;C$4)-SUMIFS('Báo cáo'!$Q:$Q,'Báo cáo'!$AD:$AD,$A102,'Báo cáo'!$AA:$AA,"&lt;="&amp;C$4)</f>
        <v>22443547</v>
      </c>
      <c r="D102" s="298">
        <f>SUMIFS('Báo cáo'!$O:$O,'Báo cáo'!$AD:$AD,$A102,'Báo cáo'!$Z:$Z,"&lt;="&amp;D$4)+SUMIFS('Báo cáo'!$P:$P,'Báo cáo'!$AD:$AD,$A102,'Báo cáo'!$Z:$Z,"&lt;="&amp;D$4)-SUMIFS('Báo cáo'!$Q:$Q,'Báo cáo'!$AD:$AD,$A102,'Báo cáo'!$AA:$AA,"&lt;="&amp;D$4)</f>
        <v>22443547</v>
      </c>
      <c r="E102" s="298">
        <f>SUMIFS('Báo cáo'!$O:$O,'Báo cáo'!$AD:$AD,$A102,'Báo cáo'!$Z:$Z,"&lt;="&amp;E$4)+SUMIFS('Báo cáo'!$P:$P,'Báo cáo'!$AD:$AD,$A102,'Báo cáo'!$Z:$Z,"&lt;="&amp;E$4)-SUMIFS('Báo cáo'!$Q:$Q,'Báo cáo'!$AD:$AD,$A102,'Báo cáo'!$AA:$AA,"&lt;="&amp;E$4)</f>
        <v>25664191</v>
      </c>
      <c r="F102" s="298">
        <f>SUMIFS('Báo cáo'!$O:$O,'Báo cáo'!$AD:$AD,$A102,'Báo cáo'!$Z:$Z,"&lt;="&amp;F$4)+SUMIFS('Báo cáo'!$P:$P,'Báo cáo'!$AD:$AD,$A102,'Báo cáo'!$Z:$Z,"&lt;="&amp;F$4)-SUMIFS('Báo cáo'!$Q:$Q,'Báo cáo'!$AD:$AD,$A102,'Báo cáo'!$AA:$AA,"&lt;="&amp;F$4)</f>
        <v>19699838</v>
      </c>
      <c r="G102" s="298">
        <f>SUMIFS('Báo cáo'!$O:$O,'Báo cáo'!$AD:$AD,$A102,'Báo cáo'!$Z:$Z,"&lt;="&amp;G$4)+SUMIFS('Báo cáo'!$P:$P,'Báo cáo'!$AD:$AD,$A102,'Báo cáo'!$Z:$Z,"&lt;="&amp;G$4)-SUMIFS('Báo cáo'!$Q:$Q,'Báo cáo'!$AD:$AD,$A102,'Báo cáo'!$AA:$AA,"&lt;="&amp;G$4)</f>
        <v>10463077</v>
      </c>
      <c r="H102" s="298">
        <f>SUMIFS('Báo cáo'!$O:$O,'Báo cáo'!$AD:$AD,$A102,'Báo cáo'!$Z:$Z,"&lt;="&amp;H$4)+SUMIFS('Báo cáo'!$P:$P,'Báo cáo'!$AD:$AD,$A102,'Báo cáo'!$Z:$Z,"&lt;="&amp;H$4)-SUMIFS('Báo cáo'!$Q:$Q,'Báo cáo'!$AD:$AD,$A102,'Báo cáo'!$AA:$AA,"&lt;="&amp;H$4)</f>
        <v>13280457</v>
      </c>
      <c r="I102" s="298">
        <f>SUMIFS('Báo cáo'!$O:$O,'Báo cáo'!$AD:$AD,$A102,'Báo cáo'!$Z:$Z,"&lt;="&amp;I$4)+SUMIFS('Báo cáo'!$P:$P,'Báo cáo'!$AD:$AD,$A102,'Báo cáo'!$Z:$Z,"&lt;="&amp;I$4)-SUMIFS('Báo cáo'!$Q:$Q,'Báo cáo'!$AD:$AD,$A102,'Báo cáo'!$AA:$AA,"&lt;="&amp;I$4)</f>
        <v>13409607</v>
      </c>
      <c r="J102" s="298">
        <f>SUMIFS('Báo cáo'!$O:$O,'Báo cáo'!$AD:$AD,$A102,'Báo cáo'!$Z:$Z,"&lt;="&amp;J$4)+SUMIFS('Báo cáo'!$P:$P,'Báo cáo'!$AD:$AD,$A102,'Báo cáo'!$Z:$Z,"&lt;="&amp;J$4)-SUMIFS('Báo cáo'!$Q:$Q,'Báo cáo'!$AD:$AD,$A102,'Báo cáo'!$AA:$AA,"&lt;="&amp;J$4)</f>
        <v>21830955</v>
      </c>
      <c r="K102" s="298">
        <f>SUMIFS('Báo cáo'!$O:$O,'Báo cáo'!$AD:$AD,$A102,'Báo cáo'!$Z:$Z,"&lt;="&amp;K$4)+SUMIFS('Báo cáo'!$P:$P,'Báo cáo'!$AD:$AD,$A102,'Báo cáo'!$Z:$Z,"&lt;="&amp;K$4)-SUMIFS('Báo cáo'!$Q:$Q,'Báo cáo'!$AD:$AD,$A102,'Báo cáo'!$AA:$AA,"&lt;="&amp;K$4)</f>
        <v>22840914</v>
      </c>
      <c r="L102" s="298">
        <f>SUMIFS('Báo cáo'!$O:$O,'Báo cáo'!$AD:$AD,$A102,'Báo cáo'!$Z:$Z,"&lt;="&amp;L$4)+SUMIFS('Báo cáo'!$P:$P,'Báo cáo'!$AD:$AD,$A102,'Báo cáo'!$Z:$Z,"&lt;="&amp;L$4)-SUMIFS('Báo cáo'!$Q:$Q,'Báo cáo'!$AD:$AD,$A102,'Báo cáo'!$AA:$AA,"&lt;="&amp;L$4)</f>
        <v>14204469</v>
      </c>
      <c r="M102" s="298">
        <f>SUMIFS('Báo cáo'!$O:$O,'Báo cáo'!$AD:$AD,$A102,'Báo cáo'!$Z:$Z,"&lt;="&amp;M$4)+SUMIFS('Báo cáo'!$P:$P,'Báo cáo'!$AD:$AD,$A102,'Báo cáo'!$Z:$Z,"&lt;="&amp;M$4)-SUMIFS('Báo cáo'!$Q:$Q,'Báo cáo'!$AD:$AD,$A102,'Báo cáo'!$AA:$AA,"&lt;="&amp;M$4)</f>
        <v>14204469</v>
      </c>
      <c r="N102" s="298">
        <f>SUMIFS('Báo cáo'!$O:$O,'Báo cáo'!$AD:$AD,$A102,'Báo cáo'!$Z:$Z,"&lt;="&amp;N$4)+SUMIFS('Báo cáo'!$P:$P,'Báo cáo'!$AD:$AD,$A102,'Báo cáo'!$Z:$Z,"&lt;="&amp;N$4)-SUMIFS('Báo cáo'!$Q:$Q,'Báo cáo'!$AD:$AD,$A102,'Báo cáo'!$AA:$AA,"&lt;="&amp;N$4)</f>
        <v>14204469</v>
      </c>
    </row>
    <row r="103" spans="1:14" x14ac:dyDescent="0.25">
      <c r="A103"/>
      <c r="B103"/>
      <c r="C103" s="298">
        <f>SUMIFS('Báo cáo'!$O:$O,'Báo cáo'!$AD:$AD,$A103,'Báo cáo'!$Z:$Z,"&lt;="&amp;C$4)+SUMIFS('Báo cáo'!$P:$P,'Báo cáo'!$AD:$AD,$A103,'Báo cáo'!$Z:$Z,"&lt;="&amp;C$4)-SUMIFS('Báo cáo'!$Q:$Q,'Báo cáo'!$AD:$AD,$A103,'Báo cáo'!$AA:$AA,"&lt;="&amp;C$4)</f>
        <v>0</v>
      </c>
      <c r="D103" s="298">
        <f>SUMIFS('Báo cáo'!$O:$O,'Báo cáo'!$AD:$AD,$A103,'Báo cáo'!$Z:$Z,"&lt;="&amp;D$4)+SUMIFS('Báo cáo'!$P:$P,'Báo cáo'!$AD:$AD,$A103,'Báo cáo'!$Z:$Z,"&lt;="&amp;D$4)-SUMIFS('Báo cáo'!$Q:$Q,'Báo cáo'!$AD:$AD,$A103,'Báo cáo'!$AA:$AA,"&lt;="&amp;D$4)</f>
        <v>0</v>
      </c>
      <c r="E103" s="298">
        <f>SUMIFS('Báo cáo'!$O:$O,'Báo cáo'!$AD:$AD,$A103,'Báo cáo'!$Z:$Z,"&lt;="&amp;E$4)+SUMIFS('Báo cáo'!$P:$P,'Báo cáo'!$AD:$AD,$A103,'Báo cáo'!$Z:$Z,"&lt;="&amp;E$4)-SUMIFS('Báo cáo'!$Q:$Q,'Báo cáo'!$AD:$AD,$A103,'Báo cáo'!$AA:$AA,"&lt;="&amp;E$4)</f>
        <v>0</v>
      </c>
      <c r="F103" s="298">
        <f>SUMIFS('Báo cáo'!$O:$O,'Báo cáo'!$AD:$AD,$A103,'Báo cáo'!$Z:$Z,"&lt;="&amp;F$4)+SUMIFS('Báo cáo'!$P:$P,'Báo cáo'!$AD:$AD,$A103,'Báo cáo'!$Z:$Z,"&lt;="&amp;F$4)-SUMIFS('Báo cáo'!$Q:$Q,'Báo cáo'!$AD:$AD,$A103,'Báo cáo'!$AA:$AA,"&lt;="&amp;F$4)</f>
        <v>0</v>
      </c>
      <c r="G103" s="298">
        <f>SUMIFS('Báo cáo'!$O:$O,'Báo cáo'!$AD:$AD,$A103,'Báo cáo'!$Z:$Z,"&lt;="&amp;G$4)+SUMIFS('Báo cáo'!$P:$P,'Báo cáo'!$AD:$AD,$A103,'Báo cáo'!$Z:$Z,"&lt;="&amp;G$4)-SUMIFS('Báo cáo'!$Q:$Q,'Báo cáo'!$AD:$AD,$A103,'Báo cáo'!$AA:$AA,"&lt;="&amp;G$4)</f>
        <v>0</v>
      </c>
      <c r="H103" s="298">
        <f>SUMIFS('Báo cáo'!$O:$O,'Báo cáo'!$AD:$AD,$A103,'Báo cáo'!$Z:$Z,"&lt;="&amp;H$4)+SUMIFS('Báo cáo'!$P:$P,'Báo cáo'!$AD:$AD,$A103,'Báo cáo'!$Z:$Z,"&lt;="&amp;H$4)-SUMIFS('Báo cáo'!$Q:$Q,'Báo cáo'!$AD:$AD,$A103,'Báo cáo'!$AA:$AA,"&lt;="&amp;H$4)</f>
        <v>0</v>
      </c>
      <c r="I103" s="298">
        <f>SUMIFS('Báo cáo'!$O:$O,'Báo cáo'!$AD:$AD,$A103,'Báo cáo'!$Z:$Z,"&lt;="&amp;I$4)+SUMIFS('Báo cáo'!$P:$P,'Báo cáo'!$AD:$AD,$A103,'Báo cáo'!$Z:$Z,"&lt;="&amp;I$4)-SUMIFS('Báo cáo'!$Q:$Q,'Báo cáo'!$AD:$AD,$A103,'Báo cáo'!$AA:$AA,"&lt;="&amp;I$4)</f>
        <v>0</v>
      </c>
      <c r="J103" s="298">
        <f>SUMIFS('Báo cáo'!$O:$O,'Báo cáo'!$AD:$AD,$A103,'Báo cáo'!$Z:$Z,"&lt;="&amp;J$4)+SUMIFS('Báo cáo'!$P:$P,'Báo cáo'!$AD:$AD,$A103,'Báo cáo'!$Z:$Z,"&lt;="&amp;J$4)-SUMIFS('Báo cáo'!$Q:$Q,'Báo cáo'!$AD:$AD,$A103,'Báo cáo'!$AA:$AA,"&lt;="&amp;J$4)</f>
        <v>0</v>
      </c>
      <c r="K103" s="298">
        <f>SUMIFS('Báo cáo'!$O:$O,'Báo cáo'!$AD:$AD,$A103,'Báo cáo'!$Z:$Z,"&lt;="&amp;K$4)+SUMIFS('Báo cáo'!$P:$P,'Báo cáo'!$AD:$AD,$A103,'Báo cáo'!$Z:$Z,"&lt;="&amp;K$4)-SUMIFS('Báo cáo'!$Q:$Q,'Báo cáo'!$AD:$AD,$A103,'Báo cáo'!$AA:$AA,"&lt;="&amp;K$4)</f>
        <v>0</v>
      </c>
      <c r="L103" s="298">
        <f>SUMIFS('Báo cáo'!$O:$O,'Báo cáo'!$AD:$AD,$A103,'Báo cáo'!$Z:$Z,"&lt;="&amp;L$4)+SUMIFS('Báo cáo'!$P:$P,'Báo cáo'!$AD:$AD,$A103,'Báo cáo'!$Z:$Z,"&lt;="&amp;L$4)-SUMIFS('Báo cáo'!$Q:$Q,'Báo cáo'!$AD:$AD,$A103,'Báo cáo'!$AA:$AA,"&lt;="&amp;L$4)</f>
        <v>0</v>
      </c>
      <c r="M103" s="298">
        <f>SUMIFS('Báo cáo'!$O:$O,'Báo cáo'!$AD:$AD,$A103,'Báo cáo'!$Z:$Z,"&lt;="&amp;M$4)+SUMIFS('Báo cáo'!$P:$P,'Báo cáo'!$AD:$AD,$A103,'Báo cáo'!$Z:$Z,"&lt;="&amp;M$4)-SUMIFS('Báo cáo'!$Q:$Q,'Báo cáo'!$AD:$AD,$A103,'Báo cáo'!$AA:$AA,"&lt;="&amp;M$4)</f>
        <v>0</v>
      </c>
      <c r="N103" s="298">
        <f>SUMIFS('Báo cáo'!$O:$O,'Báo cáo'!$AD:$AD,$A103,'Báo cáo'!$Z:$Z,"&lt;="&amp;N$4)+SUMIFS('Báo cáo'!$P:$P,'Báo cáo'!$AD:$AD,$A103,'Báo cáo'!$Z:$Z,"&lt;="&amp;N$4)-SUMIFS('Báo cáo'!$Q:$Q,'Báo cáo'!$AD:$AD,$A103,'Báo cáo'!$AA:$AA,"&lt;="&amp;N$4)</f>
        <v>0</v>
      </c>
    </row>
    <row r="104" spans="1:14" x14ac:dyDescent="0.25">
      <c r="A104"/>
      <c r="B104"/>
      <c r="C104" s="298">
        <f>SUMIFS('Báo cáo'!$O:$O,'Báo cáo'!$AD:$AD,$A104,'Báo cáo'!$Z:$Z,"&lt;="&amp;C$4)+SUMIFS('Báo cáo'!$P:$P,'Báo cáo'!$AD:$AD,$A104,'Báo cáo'!$Z:$Z,"&lt;="&amp;C$4)-SUMIFS('Báo cáo'!$Q:$Q,'Báo cáo'!$AD:$AD,$A104,'Báo cáo'!$AA:$AA,"&lt;="&amp;C$4)</f>
        <v>0</v>
      </c>
      <c r="D104" s="298">
        <f>SUMIFS('Báo cáo'!$O:$O,'Báo cáo'!$AD:$AD,$A104,'Báo cáo'!$Z:$Z,"&lt;="&amp;D$4)+SUMIFS('Báo cáo'!$P:$P,'Báo cáo'!$AD:$AD,$A104,'Báo cáo'!$Z:$Z,"&lt;="&amp;D$4)-SUMIFS('Báo cáo'!$Q:$Q,'Báo cáo'!$AD:$AD,$A104,'Báo cáo'!$AA:$AA,"&lt;="&amp;D$4)</f>
        <v>0</v>
      </c>
      <c r="E104" s="298">
        <f>SUMIFS('Báo cáo'!$O:$O,'Báo cáo'!$AD:$AD,$A104,'Báo cáo'!$Z:$Z,"&lt;="&amp;E$4)+SUMIFS('Báo cáo'!$P:$P,'Báo cáo'!$AD:$AD,$A104,'Báo cáo'!$Z:$Z,"&lt;="&amp;E$4)-SUMIFS('Báo cáo'!$Q:$Q,'Báo cáo'!$AD:$AD,$A104,'Báo cáo'!$AA:$AA,"&lt;="&amp;E$4)</f>
        <v>0</v>
      </c>
      <c r="F104" s="298">
        <f>SUMIFS('Báo cáo'!$O:$O,'Báo cáo'!$AD:$AD,$A104,'Báo cáo'!$Z:$Z,"&lt;="&amp;F$4)+SUMIFS('Báo cáo'!$P:$P,'Báo cáo'!$AD:$AD,$A104,'Báo cáo'!$Z:$Z,"&lt;="&amp;F$4)-SUMIFS('Báo cáo'!$Q:$Q,'Báo cáo'!$AD:$AD,$A104,'Báo cáo'!$AA:$AA,"&lt;="&amp;F$4)</f>
        <v>0</v>
      </c>
      <c r="G104" s="298">
        <f>SUMIFS('Báo cáo'!$O:$O,'Báo cáo'!$AD:$AD,$A104,'Báo cáo'!$Z:$Z,"&lt;="&amp;G$4)+SUMIFS('Báo cáo'!$P:$P,'Báo cáo'!$AD:$AD,$A104,'Báo cáo'!$Z:$Z,"&lt;="&amp;G$4)-SUMIFS('Báo cáo'!$Q:$Q,'Báo cáo'!$AD:$AD,$A104,'Báo cáo'!$AA:$AA,"&lt;="&amp;G$4)</f>
        <v>0</v>
      </c>
      <c r="H104" s="298">
        <f>SUMIFS('Báo cáo'!$O:$O,'Báo cáo'!$AD:$AD,$A104,'Báo cáo'!$Z:$Z,"&lt;="&amp;H$4)+SUMIFS('Báo cáo'!$P:$P,'Báo cáo'!$AD:$AD,$A104,'Báo cáo'!$Z:$Z,"&lt;="&amp;H$4)-SUMIFS('Báo cáo'!$Q:$Q,'Báo cáo'!$AD:$AD,$A104,'Báo cáo'!$AA:$AA,"&lt;="&amp;H$4)</f>
        <v>0</v>
      </c>
      <c r="I104" s="298">
        <f>SUMIFS('Báo cáo'!$O:$O,'Báo cáo'!$AD:$AD,$A104,'Báo cáo'!$Z:$Z,"&lt;="&amp;I$4)+SUMIFS('Báo cáo'!$P:$P,'Báo cáo'!$AD:$AD,$A104,'Báo cáo'!$Z:$Z,"&lt;="&amp;I$4)-SUMIFS('Báo cáo'!$Q:$Q,'Báo cáo'!$AD:$AD,$A104,'Báo cáo'!$AA:$AA,"&lt;="&amp;I$4)</f>
        <v>0</v>
      </c>
      <c r="J104" s="298">
        <f>SUMIFS('Báo cáo'!$O:$O,'Báo cáo'!$AD:$AD,$A104,'Báo cáo'!$Z:$Z,"&lt;="&amp;J$4)+SUMIFS('Báo cáo'!$P:$P,'Báo cáo'!$AD:$AD,$A104,'Báo cáo'!$Z:$Z,"&lt;="&amp;J$4)-SUMIFS('Báo cáo'!$Q:$Q,'Báo cáo'!$AD:$AD,$A104,'Báo cáo'!$AA:$AA,"&lt;="&amp;J$4)</f>
        <v>0</v>
      </c>
      <c r="K104" s="298">
        <f>SUMIFS('Báo cáo'!$O:$O,'Báo cáo'!$AD:$AD,$A104,'Báo cáo'!$Z:$Z,"&lt;="&amp;K$4)+SUMIFS('Báo cáo'!$P:$P,'Báo cáo'!$AD:$AD,$A104,'Báo cáo'!$Z:$Z,"&lt;="&amp;K$4)-SUMIFS('Báo cáo'!$Q:$Q,'Báo cáo'!$AD:$AD,$A104,'Báo cáo'!$AA:$AA,"&lt;="&amp;K$4)</f>
        <v>0</v>
      </c>
      <c r="L104" s="298">
        <f>SUMIFS('Báo cáo'!$O:$O,'Báo cáo'!$AD:$AD,$A104,'Báo cáo'!$Z:$Z,"&lt;="&amp;L$4)+SUMIFS('Báo cáo'!$P:$P,'Báo cáo'!$AD:$AD,$A104,'Báo cáo'!$Z:$Z,"&lt;="&amp;L$4)-SUMIFS('Báo cáo'!$Q:$Q,'Báo cáo'!$AD:$AD,$A104,'Báo cáo'!$AA:$AA,"&lt;="&amp;L$4)</f>
        <v>0</v>
      </c>
      <c r="M104" s="298">
        <f>SUMIFS('Báo cáo'!$O:$O,'Báo cáo'!$AD:$AD,$A104,'Báo cáo'!$Z:$Z,"&lt;="&amp;M$4)+SUMIFS('Báo cáo'!$P:$P,'Báo cáo'!$AD:$AD,$A104,'Báo cáo'!$Z:$Z,"&lt;="&amp;M$4)-SUMIFS('Báo cáo'!$Q:$Q,'Báo cáo'!$AD:$AD,$A104,'Báo cáo'!$AA:$AA,"&lt;="&amp;M$4)</f>
        <v>0</v>
      </c>
      <c r="N104" s="298">
        <f>SUMIFS('Báo cáo'!$O:$O,'Báo cáo'!$AD:$AD,$A104,'Báo cáo'!$Z:$Z,"&lt;="&amp;N$4)+SUMIFS('Báo cáo'!$P:$P,'Báo cáo'!$AD:$AD,$A104,'Báo cáo'!$Z:$Z,"&lt;="&amp;N$4)-SUMIFS('Báo cáo'!$Q:$Q,'Báo cáo'!$AD:$AD,$A104,'Báo cáo'!$AA:$AA,"&lt;="&amp;N$4)</f>
        <v>0</v>
      </c>
    </row>
    <row r="105" spans="1:14" x14ac:dyDescent="0.25">
      <c r="A105"/>
      <c r="B105"/>
      <c r="C105" s="298">
        <f>SUMIFS('Báo cáo'!$O:$O,'Báo cáo'!$AD:$AD,$A105,'Báo cáo'!$Z:$Z,"&lt;="&amp;C$4)+SUMIFS('Báo cáo'!$P:$P,'Báo cáo'!$AD:$AD,$A105,'Báo cáo'!$Z:$Z,"&lt;="&amp;C$4)-SUMIFS('Báo cáo'!$Q:$Q,'Báo cáo'!$AD:$AD,$A105,'Báo cáo'!$AA:$AA,"&lt;="&amp;C$4)</f>
        <v>0</v>
      </c>
      <c r="D105" s="298">
        <f>SUMIFS('Báo cáo'!$O:$O,'Báo cáo'!$AD:$AD,$A105,'Báo cáo'!$Z:$Z,"&lt;="&amp;D$4)+SUMIFS('Báo cáo'!$P:$P,'Báo cáo'!$AD:$AD,$A105,'Báo cáo'!$Z:$Z,"&lt;="&amp;D$4)-SUMIFS('Báo cáo'!$Q:$Q,'Báo cáo'!$AD:$AD,$A105,'Báo cáo'!$AA:$AA,"&lt;="&amp;D$4)</f>
        <v>0</v>
      </c>
      <c r="E105" s="298">
        <f>SUMIFS('Báo cáo'!$O:$O,'Báo cáo'!$AD:$AD,$A105,'Báo cáo'!$Z:$Z,"&lt;="&amp;E$4)+SUMIFS('Báo cáo'!$P:$P,'Báo cáo'!$AD:$AD,$A105,'Báo cáo'!$Z:$Z,"&lt;="&amp;E$4)-SUMIFS('Báo cáo'!$Q:$Q,'Báo cáo'!$AD:$AD,$A105,'Báo cáo'!$AA:$AA,"&lt;="&amp;E$4)</f>
        <v>0</v>
      </c>
      <c r="F105" s="298">
        <f>SUMIFS('Báo cáo'!$O:$O,'Báo cáo'!$AD:$AD,$A105,'Báo cáo'!$Z:$Z,"&lt;="&amp;F$4)+SUMIFS('Báo cáo'!$P:$P,'Báo cáo'!$AD:$AD,$A105,'Báo cáo'!$Z:$Z,"&lt;="&amp;F$4)-SUMIFS('Báo cáo'!$Q:$Q,'Báo cáo'!$AD:$AD,$A105,'Báo cáo'!$AA:$AA,"&lt;="&amp;F$4)</f>
        <v>0</v>
      </c>
      <c r="G105" s="298">
        <f>SUMIFS('Báo cáo'!$O:$O,'Báo cáo'!$AD:$AD,$A105,'Báo cáo'!$Z:$Z,"&lt;="&amp;G$4)+SUMIFS('Báo cáo'!$P:$P,'Báo cáo'!$AD:$AD,$A105,'Báo cáo'!$Z:$Z,"&lt;="&amp;G$4)-SUMIFS('Báo cáo'!$Q:$Q,'Báo cáo'!$AD:$AD,$A105,'Báo cáo'!$AA:$AA,"&lt;="&amp;G$4)</f>
        <v>0</v>
      </c>
      <c r="H105" s="298">
        <f>SUMIFS('Báo cáo'!$O:$O,'Báo cáo'!$AD:$AD,$A105,'Báo cáo'!$Z:$Z,"&lt;="&amp;H$4)+SUMIFS('Báo cáo'!$P:$P,'Báo cáo'!$AD:$AD,$A105,'Báo cáo'!$Z:$Z,"&lt;="&amp;H$4)-SUMIFS('Báo cáo'!$Q:$Q,'Báo cáo'!$AD:$AD,$A105,'Báo cáo'!$AA:$AA,"&lt;="&amp;H$4)</f>
        <v>0</v>
      </c>
      <c r="I105" s="298">
        <f>SUMIFS('Báo cáo'!$O:$O,'Báo cáo'!$AD:$AD,$A105,'Báo cáo'!$Z:$Z,"&lt;="&amp;I$4)+SUMIFS('Báo cáo'!$P:$P,'Báo cáo'!$AD:$AD,$A105,'Báo cáo'!$Z:$Z,"&lt;="&amp;I$4)-SUMIFS('Báo cáo'!$Q:$Q,'Báo cáo'!$AD:$AD,$A105,'Báo cáo'!$AA:$AA,"&lt;="&amp;I$4)</f>
        <v>0</v>
      </c>
      <c r="J105" s="298">
        <f>SUMIFS('Báo cáo'!$O:$O,'Báo cáo'!$AD:$AD,$A105,'Báo cáo'!$Z:$Z,"&lt;="&amp;J$4)+SUMIFS('Báo cáo'!$P:$P,'Báo cáo'!$AD:$AD,$A105,'Báo cáo'!$Z:$Z,"&lt;="&amp;J$4)-SUMIFS('Báo cáo'!$Q:$Q,'Báo cáo'!$AD:$AD,$A105,'Báo cáo'!$AA:$AA,"&lt;="&amp;J$4)</f>
        <v>0</v>
      </c>
      <c r="K105" s="298">
        <f>SUMIFS('Báo cáo'!$O:$O,'Báo cáo'!$AD:$AD,$A105,'Báo cáo'!$Z:$Z,"&lt;="&amp;K$4)+SUMIFS('Báo cáo'!$P:$P,'Báo cáo'!$AD:$AD,$A105,'Báo cáo'!$Z:$Z,"&lt;="&amp;K$4)-SUMIFS('Báo cáo'!$Q:$Q,'Báo cáo'!$AD:$AD,$A105,'Báo cáo'!$AA:$AA,"&lt;="&amp;K$4)</f>
        <v>0</v>
      </c>
      <c r="L105" s="298">
        <f>SUMIFS('Báo cáo'!$O:$O,'Báo cáo'!$AD:$AD,$A105,'Báo cáo'!$Z:$Z,"&lt;="&amp;L$4)+SUMIFS('Báo cáo'!$P:$P,'Báo cáo'!$AD:$AD,$A105,'Báo cáo'!$Z:$Z,"&lt;="&amp;L$4)-SUMIFS('Báo cáo'!$Q:$Q,'Báo cáo'!$AD:$AD,$A105,'Báo cáo'!$AA:$AA,"&lt;="&amp;L$4)</f>
        <v>0</v>
      </c>
      <c r="M105" s="298">
        <f>SUMIFS('Báo cáo'!$O:$O,'Báo cáo'!$AD:$AD,$A105,'Báo cáo'!$Z:$Z,"&lt;="&amp;M$4)+SUMIFS('Báo cáo'!$P:$P,'Báo cáo'!$AD:$AD,$A105,'Báo cáo'!$Z:$Z,"&lt;="&amp;M$4)-SUMIFS('Báo cáo'!$Q:$Q,'Báo cáo'!$AD:$AD,$A105,'Báo cáo'!$AA:$AA,"&lt;="&amp;M$4)</f>
        <v>0</v>
      </c>
      <c r="N105" s="298">
        <f>SUMIFS('Báo cáo'!$O:$O,'Báo cáo'!$AD:$AD,$A105,'Báo cáo'!$Z:$Z,"&lt;="&amp;N$4)+SUMIFS('Báo cáo'!$P:$P,'Báo cáo'!$AD:$AD,$A105,'Báo cáo'!$Z:$Z,"&lt;="&amp;N$4)-SUMIFS('Báo cáo'!$Q:$Q,'Báo cáo'!$AD:$AD,$A105,'Báo cáo'!$AA:$AA,"&lt;="&amp;N$4)</f>
        <v>0</v>
      </c>
    </row>
    <row r="106" spans="1:14" x14ac:dyDescent="0.25">
      <c r="A106"/>
      <c r="B106"/>
      <c r="C106" s="298">
        <f>SUMIFS('Báo cáo'!$O:$O,'Báo cáo'!$AD:$AD,$A106,'Báo cáo'!$Z:$Z,"&lt;="&amp;C$4)+SUMIFS('Báo cáo'!$P:$P,'Báo cáo'!$AD:$AD,$A106,'Báo cáo'!$Z:$Z,"&lt;="&amp;C$4)-SUMIFS('Báo cáo'!$Q:$Q,'Báo cáo'!$AD:$AD,$A106,'Báo cáo'!$AA:$AA,"&lt;="&amp;C$4)</f>
        <v>0</v>
      </c>
      <c r="D106" s="298">
        <f>SUMIFS('Báo cáo'!$O:$O,'Báo cáo'!$AD:$AD,$A106,'Báo cáo'!$Z:$Z,"&lt;="&amp;D$4)+SUMIFS('Báo cáo'!$P:$P,'Báo cáo'!$AD:$AD,$A106,'Báo cáo'!$Z:$Z,"&lt;="&amp;D$4)-SUMIFS('Báo cáo'!$Q:$Q,'Báo cáo'!$AD:$AD,$A106,'Báo cáo'!$AA:$AA,"&lt;="&amp;D$4)</f>
        <v>0</v>
      </c>
      <c r="E106" s="298">
        <f>SUMIFS('Báo cáo'!$O:$O,'Báo cáo'!$AD:$AD,$A106,'Báo cáo'!$Z:$Z,"&lt;="&amp;E$4)+SUMIFS('Báo cáo'!$P:$P,'Báo cáo'!$AD:$AD,$A106,'Báo cáo'!$Z:$Z,"&lt;="&amp;E$4)-SUMIFS('Báo cáo'!$Q:$Q,'Báo cáo'!$AD:$AD,$A106,'Báo cáo'!$AA:$AA,"&lt;="&amp;E$4)</f>
        <v>0</v>
      </c>
      <c r="F106" s="298">
        <f>SUMIFS('Báo cáo'!$O:$O,'Báo cáo'!$AD:$AD,$A106,'Báo cáo'!$Z:$Z,"&lt;="&amp;F$4)+SUMIFS('Báo cáo'!$P:$P,'Báo cáo'!$AD:$AD,$A106,'Báo cáo'!$Z:$Z,"&lt;="&amp;F$4)-SUMIFS('Báo cáo'!$Q:$Q,'Báo cáo'!$AD:$AD,$A106,'Báo cáo'!$AA:$AA,"&lt;="&amp;F$4)</f>
        <v>0</v>
      </c>
      <c r="G106" s="298">
        <f>SUMIFS('Báo cáo'!$O:$O,'Báo cáo'!$AD:$AD,$A106,'Báo cáo'!$Z:$Z,"&lt;="&amp;G$4)+SUMIFS('Báo cáo'!$P:$P,'Báo cáo'!$AD:$AD,$A106,'Báo cáo'!$Z:$Z,"&lt;="&amp;G$4)-SUMIFS('Báo cáo'!$Q:$Q,'Báo cáo'!$AD:$AD,$A106,'Báo cáo'!$AA:$AA,"&lt;="&amp;G$4)</f>
        <v>0</v>
      </c>
      <c r="H106" s="298">
        <f>SUMIFS('Báo cáo'!$O:$O,'Báo cáo'!$AD:$AD,$A106,'Báo cáo'!$Z:$Z,"&lt;="&amp;H$4)+SUMIFS('Báo cáo'!$P:$P,'Báo cáo'!$AD:$AD,$A106,'Báo cáo'!$Z:$Z,"&lt;="&amp;H$4)-SUMIFS('Báo cáo'!$Q:$Q,'Báo cáo'!$AD:$AD,$A106,'Báo cáo'!$AA:$AA,"&lt;="&amp;H$4)</f>
        <v>0</v>
      </c>
      <c r="I106" s="298">
        <f>SUMIFS('Báo cáo'!$O:$O,'Báo cáo'!$AD:$AD,$A106,'Báo cáo'!$Z:$Z,"&lt;="&amp;I$4)+SUMIFS('Báo cáo'!$P:$P,'Báo cáo'!$AD:$AD,$A106,'Báo cáo'!$Z:$Z,"&lt;="&amp;I$4)-SUMIFS('Báo cáo'!$Q:$Q,'Báo cáo'!$AD:$AD,$A106,'Báo cáo'!$AA:$AA,"&lt;="&amp;I$4)</f>
        <v>0</v>
      </c>
      <c r="J106" s="298">
        <f>SUMIFS('Báo cáo'!$O:$O,'Báo cáo'!$AD:$AD,$A106,'Báo cáo'!$Z:$Z,"&lt;="&amp;J$4)+SUMIFS('Báo cáo'!$P:$P,'Báo cáo'!$AD:$AD,$A106,'Báo cáo'!$Z:$Z,"&lt;="&amp;J$4)-SUMIFS('Báo cáo'!$Q:$Q,'Báo cáo'!$AD:$AD,$A106,'Báo cáo'!$AA:$AA,"&lt;="&amp;J$4)</f>
        <v>0</v>
      </c>
      <c r="K106" s="298">
        <f>SUMIFS('Báo cáo'!$O:$O,'Báo cáo'!$AD:$AD,$A106,'Báo cáo'!$Z:$Z,"&lt;="&amp;K$4)+SUMIFS('Báo cáo'!$P:$P,'Báo cáo'!$AD:$AD,$A106,'Báo cáo'!$Z:$Z,"&lt;="&amp;K$4)-SUMIFS('Báo cáo'!$Q:$Q,'Báo cáo'!$AD:$AD,$A106,'Báo cáo'!$AA:$AA,"&lt;="&amp;K$4)</f>
        <v>0</v>
      </c>
      <c r="L106" s="298">
        <f>SUMIFS('Báo cáo'!$O:$O,'Báo cáo'!$AD:$AD,$A106,'Báo cáo'!$Z:$Z,"&lt;="&amp;L$4)+SUMIFS('Báo cáo'!$P:$P,'Báo cáo'!$AD:$AD,$A106,'Báo cáo'!$Z:$Z,"&lt;="&amp;L$4)-SUMIFS('Báo cáo'!$Q:$Q,'Báo cáo'!$AD:$AD,$A106,'Báo cáo'!$AA:$AA,"&lt;="&amp;L$4)</f>
        <v>0</v>
      </c>
      <c r="M106" s="298">
        <f>SUMIFS('Báo cáo'!$O:$O,'Báo cáo'!$AD:$AD,$A106,'Báo cáo'!$Z:$Z,"&lt;="&amp;M$4)+SUMIFS('Báo cáo'!$P:$P,'Báo cáo'!$AD:$AD,$A106,'Báo cáo'!$Z:$Z,"&lt;="&amp;M$4)-SUMIFS('Báo cáo'!$Q:$Q,'Báo cáo'!$AD:$AD,$A106,'Báo cáo'!$AA:$AA,"&lt;="&amp;M$4)</f>
        <v>0</v>
      </c>
      <c r="N106" s="298">
        <f>SUMIFS('Báo cáo'!$O:$O,'Báo cáo'!$AD:$AD,$A106,'Báo cáo'!$Z:$Z,"&lt;="&amp;N$4)+SUMIFS('Báo cáo'!$P:$P,'Báo cáo'!$AD:$AD,$A106,'Báo cáo'!$Z:$Z,"&lt;="&amp;N$4)-SUMIFS('Báo cáo'!$Q:$Q,'Báo cáo'!$AD:$AD,$A106,'Báo cáo'!$AA:$AA,"&lt;="&amp;N$4)</f>
        <v>0</v>
      </c>
    </row>
    <row r="107" spans="1:14" x14ac:dyDescent="0.25">
      <c r="A107"/>
      <c r="B107"/>
      <c r="C107" s="298">
        <f>SUMIFS('Báo cáo'!$O:$O,'Báo cáo'!$AD:$AD,$A107,'Báo cáo'!$Z:$Z,"&lt;="&amp;C$4)+SUMIFS('Báo cáo'!$P:$P,'Báo cáo'!$AD:$AD,$A107,'Báo cáo'!$Z:$Z,"&lt;="&amp;C$4)-SUMIFS('Báo cáo'!$Q:$Q,'Báo cáo'!$AD:$AD,$A107,'Báo cáo'!$AA:$AA,"&lt;="&amp;C$4)</f>
        <v>0</v>
      </c>
      <c r="D107" s="298">
        <f>SUMIFS('Báo cáo'!$O:$O,'Báo cáo'!$AD:$AD,$A107,'Báo cáo'!$Z:$Z,"&lt;="&amp;D$4)+SUMIFS('Báo cáo'!$P:$P,'Báo cáo'!$AD:$AD,$A107,'Báo cáo'!$Z:$Z,"&lt;="&amp;D$4)-SUMIFS('Báo cáo'!$Q:$Q,'Báo cáo'!$AD:$AD,$A107,'Báo cáo'!$AA:$AA,"&lt;="&amp;D$4)</f>
        <v>0</v>
      </c>
      <c r="E107" s="298">
        <f>SUMIFS('Báo cáo'!$O:$O,'Báo cáo'!$AD:$AD,$A107,'Báo cáo'!$Z:$Z,"&lt;="&amp;E$4)+SUMIFS('Báo cáo'!$P:$P,'Báo cáo'!$AD:$AD,$A107,'Báo cáo'!$Z:$Z,"&lt;="&amp;E$4)-SUMIFS('Báo cáo'!$Q:$Q,'Báo cáo'!$AD:$AD,$A107,'Báo cáo'!$AA:$AA,"&lt;="&amp;E$4)</f>
        <v>0</v>
      </c>
      <c r="F107" s="298">
        <f>SUMIFS('Báo cáo'!$O:$O,'Báo cáo'!$AD:$AD,$A107,'Báo cáo'!$Z:$Z,"&lt;="&amp;F$4)+SUMIFS('Báo cáo'!$P:$P,'Báo cáo'!$AD:$AD,$A107,'Báo cáo'!$Z:$Z,"&lt;="&amp;F$4)-SUMIFS('Báo cáo'!$Q:$Q,'Báo cáo'!$AD:$AD,$A107,'Báo cáo'!$AA:$AA,"&lt;="&amp;F$4)</f>
        <v>0</v>
      </c>
      <c r="G107" s="298">
        <f>SUMIFS('Báo cáo'!$O:$O,'Báo cáo'!$AD:$AD,$A107,'Báo cáo'!$Z:$Z,"&lt;="&amp;G$4)+SUMIFS('Báo cáo'!$P:$P,'Báo cáo'!$AD:$AD,$A107,'Báo cáo'!$Z:$Z,"&lt;="&amp;G$4)-SUMIFS('Báo cáo'!$Q:$Q,'Báo cáo'!$AD:$AD,$A107,'Báo cáo'!$AA:$AA,"&lt;="&amp;G$4)</f>
        <v>0</v>
      </c>
      <c r="H107" s="298">
        <f>SUMIFS('Báo cáo'!$O:$O,'Báo cáo'!$AD:$AD,$A107,'Báo cáo'!$Z:$Z,"&lt;="&amp;H$4)+SUMIFS('Báo cáo'!$P:$P,'Báo cáo'!$AD:$AD,$A107,'Báo cáo'!$Z:$Z,"&lt;="&amp;H$4)-SUMIFS('Báo cáo'!$Q:$Q,'Báo cáo'!$AD:$AD,$A107,'Báo cáo'!$AA:$AA,"&lt;="&amp;H$4)</f>
        <v>0</v>
      </c>
      <c r="I107" s="298">
        <f>SUMIFS('Báo cáo'!$O:$O,'Báo cáo'!$AD:$AD,$A107,'Báo cáo'!$Z:$Z,"&lt;="&amp;I$4)+SUMIFS('Báo cáo'!$P:$P,'Báo cáo'!$AD:$AD,$A107,'Báo cáo'!$Z:$Z,"&lt;="&amp;I$4)-SUMIFS('Báo cáo'!$Q:$Q,'Báo cáo'!$AD:$AD,$A107,'Báo cáo'!$AA:$AA,"&lt;="&amp;I$4)</f>
        <v>0</v>
      </c>
      <c r="J107" s="298">
        <f>SUMIFS('Báo cáo'!$O:$O,'Báo cáo'!$AD:$AD,$A107,'Báo cáo'!$Z:$Z,"&lt;="&amp;J$4)+SUMIFS('Báo cáo'!$P:$P,'Báo cáo'!$AD:$AD,$A107,'Báo cáo'!$Z:$Z,"&lt;="&amp;J$4)-SUMIFS('Báo cáo'!$Q:$Q,'Báo cáo'!$AD:$AD,$A107,'Báo cáo'!$AA:$AA,"&lt;="&amp;J$4)</f>
        <v>0</v>
      </c>
      <c r="K107" s="298">
        <f>SUMIFS('Báo cáo'!$O:$O,'Báo cáo'!$AD:$AD,$A107,'Báo cáo'!$Z:$Z,"&lt;="&amp;K$4)+SUMIFS('Báo cáo'!$P:$P,'Báo cáo'!$AD:$AD,$A107,'Báo cáo'!$Z:$Z,"&lt;="&amp;K$4)-SUMIFS('Báo cáo'!$Q:$Q,'Báo cáo'!$AD:$AD,$A107,'Báo cáo'!$AA:$AA,"&lt;="&amp;K$4)</f>
        <v>0</v>
      </c>
      <c r="L107" s="298">
        <f>SUMIFS('Báo cáo'!$O:$O,'Báo cáo'!$AD:$AD,$A107,'Báo cáo'!$Z:$Z,"&lt;="&amp;L$4)+SUMIFS('Báo cáo'!$P:$P,'Báo cáo'!$AD:$AD,$A107,'Báo cáo'!$Z:$Z,"&lt;="&amp;L$4)-SUMIFS('Báo cáo'!$Q:$Q,'Báo cáo'!$AD:$AD,$A107,'Báo cáo'!$AA:$AA,"&lt;="&amp;L$4)</f>
        <v>0</v>
      </c>
      <c r="M107" s="298">
        <f>SUMIFS('Báo cáo'!$O:$O,'Báo cáo'!$AD:$AD,$A107,'Báo cáo'!$Z:$Z,"&lt;="&amp;M$4)+SUMIFS('Báo cáo'!$P:$P,'Báo cáo'!$AD:$AD,$A107,'Báo cáo'!$Z:$Z,"&lt;="&amp;M$4)-SUMIFS('Báo cáo'!$Q:$Q,'Báo cáo'!$AD:$AD,$A107,'Báo cáo'!$AA:$AA,"&lt;="&amp;M$4)</f>
        <v>0</v>
      </c>
      <c r="N107" s="298">
        <f>SUMIFS('Báo cáo'!$O:$O,'Báo cáo'!$AD:$AD,$A107,'Báo cáo'!$Z:$Z,"&lt;="&amp;N$4)+SUMIFS('Báo cáo'!$P:$P,'Báo cáo'!$AD:$AD,$A107,'Báo cáo'!$Z:$Z,"&lt;="&amp;N$4)-SUMIFS('Báo cáo'!$Q:$Q,'Báo cáo'!$AD:$AD,$A107,'Báo cáo'!$AA:$AA,"&lt;="&amp;N$4)</f>
        <v>0</v>
      </c>
    </row>
    <row r="108" spans="1:14" x14ac:dyDescent="0.25">
      <c r="A108"/>
      <c r="B108"/>
      <c r="C108" s="298">
        <f>SUMIFS('Báo cáo'!$O:$O,'Báo cáo'!$AD:$AD,$A108,'Báo cáo'!$Z:$Z,"&lt;="&amp;C$4)+SUMIFS('Báo cáo'!$P:$P,'Báo cáo'!$AD:$AD,$A108,'Báo cáo'!$Z:$Z,"&lt;="&amp;C$4)-SUMIFS('Báo cáo'!$Q:$Q,'Báo cáo'!$AD:$AD,$A108,'Báo cáo'!$AA:$AA,"&lt;="&amp;C$4)</f>
        <v>0</v>
      </c>
      <c r="D108" s="298">
        <f>SUMIFS('Báo cáo'!$O:$O,'Báo cáo'!$AD:$AD,$A108,'Báo cáo'!$Z:$Z,"&lt;="&amp;D$4)+SUMIFS('Báo cáo'!$P:$P,'Báo cáo'!$AD:$AD,$A108,'Báo cáo'!$Z:$Z,"&lt;="&amp;D$4)-SUMIFS('Báo cáo'!$Q:$Q,'Báo cáo'!$AD:$AD,$A108,'Báo cáo'!$AA:$AA,"&lt;="&amp;D$4)</f>
        <v>0</v>
      </c>
      <c r="E108" s="298">
        <f>SUMIFS('Báo cáo'!$O:$O,'Báo cáo'!$AD:$AD,$A108,'Báo cáo'!$Z:$Z,"&lt;="&amp;E$4)+SUMIFS('Báo cáo'!$P:$P,'Báo cáo'!$AD:$AD,$A108,'Báo cáo'!$Z:$Z,"&lt;="&amp;E$4)-SUMIFS('Báo cáo'!$Q:$Q,'Báo cáo'!$AD:$AD,$A108,'Báo cáo'!$AA:$AA,"&lt;="&amp;E$4)</f>
        <v>0</v>
      </c>
      <c r="F108" s="298">
        <f>SUMIFS('Báo cáo'!$O:$O,'Báo cáo'!$AD:$AD,$A108,'Báo cáo'!$Z:$Z,"&lt;="&amp;F$4)+SUMIFS('Báo cáo'!$P:$P,'Báo cáo'!$AD:$AD,$A108,'Báo cáo'!$Z:$Z,"&lt;="&amp;F$4)-SUMIFS('Báo cáo'!$Q:$Q,'Báo cáo'!$AD:$AD,$A108,'Báo cáo'!$AA:$AA,"&lt;="&amp;F$4)</f>
        <v>0</v>
      </c>
      <c r="G108" s="298">
        <f>SUMIFS('Báo cáo'!$O:$O,'Báo cáo'!$AD:$AD,$A108,'Báo cáo'!$Z:$Z,"&lt;="&amp;G$4)+SUMIFS('Báo cáo'!$P:$P,'Báo cáo'!$AD:$AD,$A108,'Báo cáo'!$Z:$Z,"&lt;="&amp;G$4)-SUMIFS('Báo cáo'!$Q:$Q,'Báo cáo'!$AD:$AD,$A108,'Báo cáo'!$AA:$AA,"&lt;="&amp;G$4)</f>
        <v>0</v>
      </c>
      <c r="H108" s="298">
        <f>SUMIFS('Báo cáo'!$O:$O,'Báo cáo'!$AD:$AD,$A108,'Báo cáo'!$Z:$Z,"&lt;="&amp;H$4)+SUMIFS('Báo cáo'!$P:$P,'Báo cáo'!$AD:$AD,$A108,'Báo cáo'!$Z:$Z,"&lt;="&amp;H$4)-SUMIFS('Báo cáo'!$Q:$Q,'Báo cáo'!$AD:$AD,$A108,'Báo cáo'!$AA:$AA,"&lt;="&amp;H$4)</f>
        <v>0</v>
      </c>
      <c r="I108" s="298">
        <f>SUMIFS('Báo cáo'!$O:$O,'Báo cáo'!$AD:$AD,$A108,'Báo cáo'!$Z:$Z,"&lt;="&amp;I$4)+SUMIFS('Báo cáo'!$P:$P,'Báo cáo'!$AD:$AD,$A108,'Báo cáo'!$Z:$Z,"&lt;="&amp;I$4)-SUMIFS('Báo cáo'!$Q:$Q,'Báo cáo'!$AD:$AD,$A108,'Báo cáo'!$AA:$AA,"&lt;="&amp;I$4)</f>
        <v>0</v>
      </c>
      <c r="J108" s="298">
        <f>SUMIFS('Báo cáo'!$O:$O,'Báo cáo'!$AD:$AD,$A108,'Báo cáo'!$Z:$Z,"&lt;="&amp;J$4)+SUMIFS('Báo cáo'!$P:$P,'Báo cáo'!$AD:$AD,$A108,'Báo cáo'!$Z:$Z,"&lt;="&amp;J$4)-SUMIFS('Báo cáo'!$Q:$Q,'Báo cáo'!$AD:$AD,$A108,'Báo cáo'!$AA:$AA,"&lt;="&amp;J$4)</f>
        <v>0</v>
      </c>
      <c r="K108" s="298">
        <f>SUMIFS('Báo cáo'!$O:$O,'Báo cáo'!$AD:$AD,$A108,'Báo cáo'!$Z:$Z,"&lt;="&amp;K$4)+SUMIFS('Báo cáo'!$P:$P,'Báo cáo'!$AD:$AD,$A108,'Báo cáo'!$Z:$Z,"&lt;="&amp;K$4)-SUMIFS('Báo cáo'!$Q:$Q,'Báo cáo'!$AD:$AD,$A108,'Báo cáo'!$AA:$AA,"&lt;="&amp;K$4)</f>
        <v>0</v>
      </c>
      <c r="L108" s="298">
        <f>SUMIFS('Báo cáo'!$O:$O,'Báo cáo'!$AD:$AD,$A108,'Báo cáo'!$Z:$Z,"&lt;="&amp;L$4)+SUMIFS('Báo cáo'!$P:$P,'Báo cáo'!$AD:$AD,$A108,'Báo cáo'!$Z:$Z,"&lt;="&amp;L$4)-SUMIFS('Báo cáo'!$Q:$Q,'Báo cáo'!$AD:$AD,$A108,'Báo cáo'!$AA:$AA,"&lt;="&amp;L$4)</f>
        <v>0</v>
      </c>
      <c r="M108" s="298">
        <f>SUMIFS('Báo cáo'!$O:$O,'Báo cáo'!$AD:$AD,$A108,'Báo cáo'!$Z:$Z,"&lt;="&amp;M$4)+SUMIFS('Báo cáo'!$P:$P,'Báo cáo'!$AD:$AD,$A108,'Báo cáo'!$Z:$Z,"&lt;="&amp;M$4)-SUMIFS('Báo cáo'!$Q:$Q,'Báo cáo'!$AD:$AD,$A108,'Báo cáo'!$AA:$AA,"&lt;="&amp;M$4)</f>
        <v>0</v>
      </c>
      <c r="N108" s="298">
        <f>SUMIFS('Báo cáo'!$O:$O,'Báo cáo'!$AD:$AD,$A108,'Báo cáo'!$Z:$Z,"&lt;="&amp;N$4)+SUMIFS('Báo cáo'!$P:$P,'Báo cáo'!$AD:$AD,$A108,'Báo cáo'!$Z:$Z,"&lt;="&amp;N$4)-SUMIFS('Báo cáo'!$Q:$Q,'Báo cáo'!$AD:$AD,$A108,'Báo cáo'!$AA:$AA,"&lt;="&amp;N$4)</f>
        <v>0</v>
      </c>
    </row>
    <row r="109" spans="1:14" x14ac:dyDescent="0.25">
      <c r="A109"/>
      <c r="B109"/>
      <c r="C109" s="298">
        <f>SUMIFS('Báo cáo'!$O:$O,'Báo cáo'!$AD:$AD,$A109,'Báo cáo'!$Z:$Z,"&lt;="&amp;C$4)+SUMIFS('Báo cáo'!$P:$P,'Báo cáo'!$AD:$AD,$A109,'Báo cáo'!$Z:$Z,"&lt;="&amp;C$4)-SUMIFS('Báo cáo'!$Q:$Q,'Báo cáo'!$AD:$AD,$A109,'Báo cáo'!$AA:$AA,"&lt;="&amp;C$4)</f>
        <v>0</v>
      </c>
      <c r="D109" s="298">
        <f>SUMIFS('Báo cáo'!$O:$O,'Báo cáo'!$AD:$AD,$A109,'Báo cáo'!$Z:$Z,"&lt;="&amp;D$4)+SUMIFS('Báo cáo'!$P:$P,'Báo cáo'!$AD:$AD,$A109,'Báo cáo'!$Z:$Z,"&lt;="&amp;D$4)-SUMIFS('Báo cáo'!$Q:$Q,'Báo cáo'!$AD:$AD,$A109,'Báo cáo'!$AA:$AA,"&lt;="&amp;D$4)</f>
        <v>0</v>
      </c>
      <c r="E109" s="298">
        <f>SUMIFS('Báo cáo'!$O:$O,'Báo cáo'!$AD:$AD,$A109,'Báo cáo'!$Z:$Z,"&lt;="&amp;E$4)+SUMIFS('Báo cáo'!$P:$P,'Báo cáo'!$AD:$AD,$A109,'Báo cáo'!$Z:$Z,"&lt;="&amp;E$4)-SUMIFS('Báo cáo'!$Q:$Q,'Báo cáo'!$AD:$AD,$A109,'Báo cáo'!$AA:$AA,"&lt;="&amp;E$4)</f>
        <v>0</v>
      </c>
      <c r="F109" s="298">
        <f>SUMIFS('Báo cáo'!$O:$O,'Báo cáo'!$AD:$AD,$A109,'Báo cáo'!$Z:$Z,"&lt;="&amp;F$4)+SUMIFS('Báo cáo'!$P:$P,'Báo cáo'!$AD:$AD,$A109,'Báo cáo'!$Z:$Z,"&lt;="&amp;F$4)-SUMIFS('Báo cáo'!$Q:$Q,'Báo cáo'!$AD:$AD,$A109,'Báo cáo'!$AA:$AA,"&lt;="&amp;F$4)</f>
        <v>0</v>
      </c>
      <c r="G109" s="298">
        <f>SUMIFS('Báo cáo'!$O:$O,'Báo cáo'!$AD:$AD,$A109,'Báo cáo'!$Z:$Z,"&lt;="&amp;G$4)+SUMIFS('Báo cáo'!$P:$P,'Báo cáo'!$AD:$AD,$A109,'Báo cáo'!$Z:$Z,"&lt;="&amp;G$4)-SUMIFS('Báo cáo'!$Q:$Q,'Báo cáo'!$AD:$AD,$A109,'Báo cáo'!$AA:$AA,"&lt;="&amp;G$4)</f>
        <v>0</v>
      </c>
      <c r="H109" s="298">
        <f>SUMIFS('Báo cáo'!$O:$O,'Báo cáo'!$AD:$AD,$A109,'Báo cáo'!$Z:$Z,"&lt;="&amp;H$4)+SUMIFS('Báo cáo'!$P:$P,'Báo cáo'!$AD:$AD,$A109,'Báo cáo'!$Z:$Z,"&lt;="&amp;H$4)-SUMIFS('Báo cáo'!$Q:$Q,'Báo cáo'!$AD:$AD,$A109,'Báo cáo'!$AA:$AA,"&lt;="&amp;H$4)</f>
        <v>0</v>
      </c>
      <c r="I109" s="298">
        <f>SUMIFS('Báo cáo'!$O:$O,'Báo cáo'!$AD:$AD,$A109,'Báo cáo'!$Z:$Z,"&lt;="&amp;I$4)+SUMIFS('Báo cáo'!$P:$P,'Báo cáo'!$AD:$AD,$A109,'Báo cáo'!$Z:$Z,"&lt;="&amp;I$4)-SUMIFS('Báo cáo'!$Q:$Q,'Báo cáo'!$AD:$AD,$A109,'Báo cáo'!$AA:$AA,"&lt;="&amp;I$4)</f>
        <v>0</v>
      </c>
      <c r="J109" s="298">
        <f>SUMIFS('Báo cáo'!$O:$O,'Báo cáo'!$AD:$AD,$A109,'Báo cáo'!$Z:$Z,"&lt;="&amp;J$4)+SUMIFS('Báo cáo'!$P:$P,'Báo cáo'!$AD:$AD,$A109,'Báo cáo'!$Z:$Z,"&lt;="&amp;J$4)-SUMIFS('Báo cáo'!$Q:$Q,'Báo cáo'!$AD:$AD,$A109,'Báo cáo'!$AA:$AA,"&lt;="&amp;J$4)</f>
        <v>0</v>
      </c>
      <c r="K109" s="298">
        <f>SUMIFS('Báo cáo'!$O:$O,'Báo cáo'!$AD:$AD,$A109,'Báo cáo'!$Z:$Z,"&lt;="&amp;K$4)+SUMIFS('Báo cáo'!$P:$P,'Báo cáo'!$AD:$AD,$A109,'Báo cáo'!$Z:$Z,"&lt;="&amp;K$4)-SUMIFS('Báo cáo'!$Q:$Q,'Báo cáo'!$AD:$AD,$A109,'Báo cáo'!$AA:$AA,"&lt;="&amp;K$4)</f>
        <v>0</v>
      </c>
      <c r="L109" s="298">
        <f>SUMIFS('Báo cáo'!$O:$O,'Báo cáo'!$AD:$AD,$A109,'Báo cáo'!$Z:$Z,"&lt;="&amp;L$4)+SUMIFS('Báo cáo'!$P:$P,'Báo cáo'!$AD:$AD,$A109,'Báo cáo'!$Z:$Z,"&lt;="&amp;L$4)-SUMIFS('Báo cáo'!$Q:$Q,'Báo cáo'!$AD:$AD,$A109,'Báo cáo'!$AA:$AA,"&lt;="&amp;L$4)</f>
        <v>0</v>
      </c>
      <c r="M109" s="298">
        <f>SUMIFS('Báo cáo'!$O:$O,'Báo cáo'!$AD:$AD,$A109,'Báo cáo'!$Z:$Z,"&lt;="&amp;M$4)+SUMIFS('Báo cáo'!$P:$P,'Báo cáo'!$AD:$AD,$A109,'Báo cáo'!$Z:$Z,"&lt;="&amp;M$4)-SUMIFS('Báo cáo'!$Q:$Q,'Báo cáo'!$AD:$AD,$A109,'Báo cáo'!$AA:$AA,"&lt;="&amp;M$4)</f>
        <v>0</v>
      </c>
      <c r="N109" s="298">
        <f>SUMIFS('Báo cáo'!$O:$O,'Báo cáo'!$AD:$AD,$A109,'Báo cáo'!$Z:$Z,"&lt;="&amp;N$4)+SUMIFS('Báo cáo'!$P:$P,'Báo cáo'!$AD:$AD,$A109,'Báo cáo'!$Z:$Z,"&lt;="&amp;N$4)-SUMIFS('Báo cáo'!$Q:$Q,'Báo cáo'!$AD:$AD,$A109,'Báo cáo'!$AA:$AA,"&lt;="&amp;N$4)</f>
        <v>0</v>
      </c>
    </row>
    <row r="110" spans="1:14" x14ac:dyDescent="0.25">
      <c r="A110"/>
      <c r="B110"/>
      <c r="C110" s="298">
        <f>SUMIFS('Báo cáo'!$O:$O,'Báo cáo'!$AD:$AD,$A110,'Báo cáo'!$Z:$Z,"&lt;="&amp;C$4)+SUMIFS('Báo cáo'!$P:$P,'Báo cáo'!$AD:$AD,$A110,'Báo cáo'!$Z:$Z,"&lt;="&amp;C$4)-SUMIFS('Báo cáo'!$Q:$Q,'Báo cáo'!$AD:$AD,$A110,'Báo cáo'!$AA:$AA,"&lt;="&amp;C$4)</f>
        <v>0</v>
      </c>
      <c r="D110" s="298">
        <f>SUMIFS('Báo cáo'!$O:$O,'Báo cáo'!$AD:$AD,$A110,'Báo cáo'!$Z:$Z,"&lt;="&amp;D$4)+SUMIFS('Báo cáo'!$P:$P,'Báo cáo'!$AD:$AD,$A110,'Báo cáo'!$Z:$Z,"&lt;="&amp;D$4)-SUMIFS('Báo cáo'!$Q:$Q,'Báo cáo'!$AD:$AD,$A110,'Báo cáo'!$AA:$AA,"&lt;="&amp;D$4)</f>
        <v>0</v>
      </c>
      <c r="E110" s="298">
        <f>SUMIFS('Báo cáo'!$O:$O,'Báo cáo'!$AD:$AD,$A110,'Báo cáo'!$Z:$Z,"&lt;="&amp;E$4)+SUMIFS('Báo cáo'!$P:$P,'Báo cáo'!$AD:$AD,$A110,'Báo cáo'!$Z:$Z,"&lt;="&amp;E$4)-SUMIFS('Báo cáo'!$Q:$Q,'Báo cáo'!$AD:$AD,$A110,'Báo cáo'!$AA:$AA,"&lt;="&amp;E$4)</f>
        <v>0</v>
      </c>
      <c r="F110" s="298">
        <f>SUMIFS('Báo cáo'!$O:$O,'Báo cáo'!$AD:$AD,$A110,'Báo cáo'!$Z:$Z,"&lt;="&amp;F$4)+SUMIFS('Báo cáo'!$P:$P,'Báo cáo'!$AD:$AD,$A110,'Báo cáo'!$Z:$Z,"&lt;="&amp;F$4)-SUMIFS('Báo cáo'!$Q:$Q,'Báo cáo'!$AD:$AD,$A110,'Báo cáo'!$AA:$AA,"&lt;="&amp;F$4)</f>
        <v>0</v>
      </c>
      <c r="G110" s="298">
        <f>SUMIFS('Báo cáo'!$O:$O,'Báo cáo'!$AD:$AD,$A110,'Báo cáo'!$Z:$Z,"&lt;="&amp;G$4)+SUMIFS('Báo cáo'!$P:$P,'Báo cáo'!$AD:$AD,$A110,'Báo cáo'!$Z:$Z,"&lt;="&amp;G$4)-SUMIFS('Báo cáo'!$Q:$Q,'Báo cáo'!$AD:$AD,$A110,'Báo cáo'!$AA:$AA,"&lt;="&amp;G$4)</f>
        <v>0</v>
      </c>
      <c r="H110" s="298">
        <f>SUMIFS('Báo cáo'!$O:$O,'Báo cáo'!$AD:$AD,$A110,'Báo cáo'!$Z:$Z,"&lt;="&amp;H$4)+SUMIFS('Báo cáo'!$P:$P,'Báo cáo'!$AD:$AD,$A110,'Báo cáo'!$Z:$Z,"&lt;="&amp;H$4)-SUMIFS('Báo cáo'!$Q:$Q,'Báo cáo'!$AD:$AD,$A110,'Báo cáo'!$AA:$AA,"&lt;="&amp;H$4)</f>
        <v>0</v>
      </c>
      <c r="I110" s="298">
        <f>SUMIFS('Báo cáo'!$O:$O,'Báo cáo'!$AD:$AD,$A110,'Báo cáo'!$Z:$Z,"&lt;="&amp;I$4)+SUMIFS('Báo cáo'!$P:$P,'Báo cáo'!$AD:$AD,$A110,'Báo cáo'!$Z:$Z,"&lt;="&amp;I$4)-SUMIFS('Báo cáo'!$Q:$Q,'Báo cáo'!$AD:$AD,$A110,'Báo cáo'!$AA:$AA,"&lt;="&amp;I$4)</f>
        <v>0</v>
      </c>
      <c r="J110" s="298">
        <f>SUMIFS('Báo cáo'!$O:$O,'Báo cáo'!$AD:$AD,$A110,'Báo cáo'!$Z:$Z,"&lt;="&amp;J$4)+SUMIFS('Báo cáo'!$P:$P,'Báo cáo'!$AD:$AD,$A110,'Báo cáo'!$Z:$Z,"&lt;="&amp;J$4)-SUMIFS('Báo cáo'!$Q:$Q,'Báo cáo'!$AD:$AD,$A110,'Báo cáo'!$AA:$AA,"&lt;="&amp;J$4)</f>
        <v>0</v>
      </c>
      <c r="K110" s="298">
        <f>SUMIFS('Báo cáo'!$O:$O,'Báo cáo'!$AD:$AD,$A110,'Báo cáo'!$Z:$Z,"&lt;="&amp;K$4)+SUMIFS('Báo cáo'!$P:$P,'Báo cáo'!$AD:$AD,$A110,'Báo cáo'!$Z:$Z,"&lt;="&amp;K$4)-SUMIFS('Báo cáo'!$Q:$Q,'Báo cáo'!$AD:$AD,$A110,'Báo cáo'!$AA:$AA,"&lt;="&amp;K$4)</f>
        <v>0</v>
      </c>
      <c r="L110" s="298">
        <f>SUMIFS('Báo cáo'!$O:$O,'Báo cáo'!$AD:$AD,$A110,'Báo cáo'!$Z:$Z,"&lt;="&amp;L$4)+SUMIFS('Báo cáo'!$P:$P,'Báo cáo'!$AD:$AD,$A110,'Báo cáo'!$Z:$Z,"&lt;="&amp;L$4)-SUMIFS('Báo cáo'!$Q:$Q,'Báo cáo'!$AD:$AD,$A110,'Báo cáo'!$AA:$AA,"&lt;="&amp;L$4)</f>
        <v>0</v>
      </c>
      <c r="M110" s="298">
        <f>SUMIFS('Báo cáo'!$O:$O,'Báo cáo'!$AD:$AD,$A110,'Báo cáo'!$Z:$Z,"&lt;="&amp;M$4)+SUMIFS('Báo cáo'!$P:$P,'Báo cáo'!$AD:$AD,$A110,'Báo cáo'!$Z:$Z,"&lt;="&amp;M$4)-SUMIFS('Báo cáo'!$Q:$Q,'Báo cáo'!$AD:$AD,$A110,'Báo cáo'!$AA:$AA,"&lt;="&amp;M$4)</f>
        <v>0</v>
      </c>
      <c r="N110" s="298">
        <f>SUMIFS('Báo cáo'!$O:$O,'Báo cáo'!$AD:$AD,$A110,'Báo cáo'!$Z:$Z,"&lt;="&amp;N$4)+SUMIFS('Báo cáo'!$P:$P,'Báo cáo'!$AD:$AD,$A110,'Báo cáo'!$Z:$Z,"&lt;="&amp;N$4)-SUMIFS('Báo cáo'!$Q:$Q,'Báo cáo'!$AD:$AD,$A110,'Báo cáo'!$AA:$AA,"&lt;="&amp;N$4)</f>
        <v>0</v>
      </c>
    </row>
    <row r="111" spans="1:14" x14ac:dyDescent="0.25">
      <c r="A111"/>
      <c r="B111"/>
      <c r="C111" s="298">
        <f>SUMIFS('Báo cáo'!$O:$O,'Báo cáo'!$AD:$AD,$A111,'Báo cáo'!$Z:$Z,"&lt;="&amp;C$4)+SUMIFS('Báo cáo'!$P:$P,'Báo cáo'!$AD:$AD,$A111,'Báo cáo'!$Z:$Z,"&lt;="&amp;C$4)-SUMIFS('Báo cáo'!$Q:$Q,'Báo cáo'!$AD:$AD,$A111,'Báo cáo'!$AA:$AA,"&lt;="&amp;C$4)</f>
        <v>0</v>
      </c>
      <c r="D111" s="298">
        <f>SUMIFS('Báo cáo'!$O:$O,'Báo cáo'!$AD:$AD,$A111,'Báo cáo'!$Z:$Z,"&lt;="&amp;D$4)+SUMIFS('Báo cáo'!$P:$P,'Báo cáo'!$AD:$AD,$A111,'Báo cáo'!$Z:$Z,"&lt;="&amp;D$4)-SUMIFS('Báo cáo'!$Q:$Q,'Báo cáo'!$AD:$AD,$A111,'Báo cáo'!$AA:$AA,"&lt;="&amp;D$4)</f>
        <v>0</v>
      </c>
      <c r="E111" s="298">
        <f>SUMIFS('Báo cáo'!$O:$O,'Báo cáo'!$AD:$AD,$A111,'Báo cáo'!$Z:$Z,"&lt;="&amp;E$4)+SUMIFS('Báo cáo'!$P:$P,'Báo cáo'!$AD:$AD,$A111,'Báo cáo'!$Z:$Z,"&lt;="&amp;E$4)-SUMIFS('Báo cáo'!$Q:$Q,'Báo cáo'!$AD:$AD,$A111,'Báo cáo'!$AA:$AA,"&lt;="&amp;E$4)</f>
        <v>0</v>
      </c>
      <c r="F111" s="298">
        <f>SUMIFS('Báo cáo'!$O:$O,'Báo cáo'!$AD:$AD,$A111,'Báo cáo'!$Z:$Z,"&lt;="&amp;F$4)+SUMIFS('Báo cáo'!$P:$P,'Báo cáo'!$AD:$AD,$A111,'Báo cáo'!$Z:$Z,"&lt;="&amp;F$4)-SUMIFS('Báo cáo'!$Q:$Q,'Báo cáo'!$AD:$AD,$A111,'Báo cáo'!$AA:$AA,"&lt;="&amp;F$4)</f>
        <v>0</v>
      </c>
      <c r="G111" s="298">
        <f>SUMIFS('Báo cáo'!$O:$O,'Báo cáo'!$AD:$AD,$A111,'Báo cáo'!$Z:$Z,"&lt;="&amp;G$4)+SUMIFS('Báo cáo'!$P:$P,'Báo cáo'!$AD:$AD,$A111,'Báo cáo'!$Z:$Z,"&lt;="&amp;G$4)-SUMIFS('Báo cáo'!$Q:$Q,'Báo cáo'!$AD:$AD,$A111,'Báo cáo'!$AA:$AA,"&lt;="&amp;G$4)</f>
        <v>0</v>
      </c>
      <c r="H111" s="298">
        <f>SUMIFS('Báo cáo'!$O:$O,'Báo cáo'!$AD:$AD,$A111,'Báo cáo'!$Z:$Z,"&lt;="&amp;H$4)+SUMIFS('Báo cáo'!$P:$P,'Báo cáo'!$AD:$AD,$A111,'Báo cáo'!$Z:$Z,"&lt;="&amp;H$4)-SUMIFS('Báo cáo'!$Q:$Q,'Báo cáo'!$AD:$AD,$A111,'Báo cáo'!$AA:$AA,"&lt;="&amp;H$4)</f>
        <v>0</v>
      </c>
      <c r="I111" s="298">
        <f>SUMIFS('Báo cáo'!$O:$O,'Báo cáo'!$AD:$AD,$A111,'Báo cáo'!$Z:$Z,"&lt;="&amp;I$4)+SUMIFS('Báo cáo'!$P:$P,'Báo cáo'!$AD:$AD,$A111,'Báo cáo'!$Z:$Z,"&lt;="&amp;I$4)-SUMIFS('Báo cáo'!$Q:$Q,'Báo cáo'!$AD:$AD,$A111,'Báo cáo'!$AA:$AA,"&lt;="&amp;I$4)</f>
        <v>0</v>
      </c>
      <c r="J111" s="298">
        <f>SUMIFS('Báo cáo'!$O:$O,'Báo cáo'!$AD:$AD,$A111,'Báo cáo'!$Z:$Z,"&lt;="&amp;J$4)+SUMIFS('Báo cáo'!$P:$P,'Báo cáo'!$AD:$AD,$A111,'Báo cáo'!$Z:$Z,"&lt;="&amp;J$4)-SUMIFS('Báo cáo'!$Q:$Q,'Báo cáo'!$AD:$AD,$A111,'Báo cáo'!$AA:$AA,"&lt;="&amp;J$4)</f>
        <v>0</v>
      </c>
      <c r="K111" s="298">
        <f>SUMIFS('Báo cáo'!$O:$O,'Báo cáo'!$AD:$AD,$A111,'Báo cáo'!$Z:$Z,"&lt;="&amp;K$4)+SUMIFS('Báo cáo'!$P:$P,'Báo cáo'!$AD:$AD,$A111,'Báo cáo'!$Z:$Z,"&lt;="&amp;K$4)-SUMIFS('Báo cáo'!$Q:$Q,'Báo cáo'!$AD:$AD,$A111,'Báo cáo'!$AA:$AA,"&lt;="&amp;K$4)</f>
        <v>0</v>
      </c>
      <c r="L111" s="298">
        <f>SUMIFS('Báo cáo'!$O:$O,'Báo cáo'!$AD:$AD,$A111,'Báo cáo'!$Z:$Z,"&lt;="&amp;L$4)+SUMIFS('Báo cáo'!$P:$P,'Báo cáo'!$AD:$AD,$A111,'Báo cáo'!$Z:$Z,"&lt;="&amp;L$4)-SUMIFS('Báo cáo'!$Q:$Q,'Báo cáo'!$AD:$AD,$A111,'Báo cáo'!$AA:$AA,"&lt;="&amp;L$4)</f>
        <v>0</v>
      </c>
      <c r="M111" s="298">
        <f>SUMIFS('Báo cáo'!$O:$O,'Báo cáo'!$AD:$AD,$A111,'Báo cáo'!$Z:$Z,"&lt;="&amp;M$4)+SUMIFS('Báo cáo'!$P:$P,'Báo cáo'!$AD:$AD,$A111,'Báo cáo'!$Z:$Z,"&lt;="&amp;M$4)-SUMIFS('Báo cáo'!$Q:$Q,'Báo cáo'!$AD:$AD,$A111,'Báo cáo'!$AA:$AA,"&lt;="&amp;M$4)</f>
        <v>0</v>
      </c>
      <c r="N111" s="298">
        <f>SUMIFS('Báo cáo'!$O:$O,'Báo cáo'!$AD:$AD,$A111,'Báo cáo'!$Z:$Z,"&lt;="&amp;N$4)+SUMIFS('Báo cáo'!$P:$P,'Báo cáo'!$AD:$AD,$A111,'Báo cáo'!$Z:$Z,"&lt;="&amp;N$4)-SUMIFS('Báo cáo'!$Q:$Q,'Báo cáo'!$AD:$AD,$A111,'Báo cáo'!$AA:$AA,"&lt;="&amp;N$4)</f>
        <v>0</v>
      </c>
    </row>
    <row r="112" spans="1:14" x14ac:dyDescent="0.25">
      <c r="A112"/>
      <c r="B112"/>
      <c r="C112" s="298">
        <f>SUMIFS('Báo cáo'!$O:$O,'Báo cáo'!$AD:$AD,$A112,'Báo cáo'!$Z:$Z,"&lt;="&amp;C$4)+SUMIFS('Báo cáo'!$P:$P,'Báo cáo'!$AD:$AD,$A112,'Báo cáo'!$Z:$Z,"&lt;="&amp;C$4)-SUMIFS('Báo cáo'!$Q:$Q,'Báo cáo'!$AD:$AD,$A112,'Báo cáo'!$AA:$AA,"&lt;="&amp;C$4)</f>
        <v>0</v>
      </c>
      <c r="D112" s="298">
        <f>SUMIFS('Báo cáo'!$O:$O,'Báo cáo'!$AD:$AD,$A112,'Báo cáo'!$Z:$Z,"&lt;="&amp;D$4)+SUMIFS('Báo cáo'!$P:$P,'Báo cáo'!$AD:$AD,$A112,'Báo cáo'!$Z:$Z,"&lt;="&amp;D$4)-SUMIFS('Báo cáo'!$Q:$Q,'Báo cáo'!$AD:$AD,$A112,'Báo cáo'!$AA:$AA,"&lt;="&amp;D$4)</f>
        <v>0</v>
      </c>
      <c r="E112" s="298">
        <f>SUMIFS('Báo cáo'!$O:$O,'Báo cáo'!$AD:$AD,$A112,'Báo cáo'!$Z:$Z,"&lt;="&amp;E$4)+SUMIFS('Báo cáo'!$P:$P,'Báo cáo'!$AD:$AD,$A112,'Báo cáo'!$Z:$Z,"&lt;="&amp;E$4)-SUMIFS('Báo cáo'!$Q:$Q,'Báo cáo'!$AD:$AD,$A112,'Báo cáo'!$AA:$AA,"&lt;="&amp;E$4)</f>
        <v>0</v>
      </c>
      <c r="F112" s="298">
        <f>SUMIFS('Báo cáo'!$O:$O,'Báo cáo'!$AD:$AD,$A112,'Báo cáo'!$Z:$Z,"&lt;="&amp;F$4)+SUMIFS('Báo cáo'!$P:$P,'Báo cáo'!$AD:$AD,$A112,'Báo cáo'!$Z:$Z,"&lt;="&amp;F$4)-SUMIFS('Báo cáo'!$Q:$Q,'Báo cáo'!$AD:$AD,$A112,'Báo cáo'!$AA:$AA,"&lt;="&amp;F$4)</f>
        <v>0</v>
      </c>
      <c r="G112" s="298">
        <f>SUMIFS('Báo cáo'!$O:$O,'Báo cáo'!$AD:$AD,$A112,'Báo cáo'!$Z:$Z,"&lt;="&amp;G$4)+SUMIFS('Báo cáo'!$P:$P,'Báo cáo'!$AD:$AD,$A112,'Báo cáo'!$Z:$Z,"&lt;="&amp;G$4)-SUMIFS('Báo cáo'!$Q:$Q,'Báo cáo'!$AD:$AD,$A112,'Báo cáo'!$AA:$AA,"&lt;="&amp;G$4)</f>
        <v>0</v>
      </c>
      <c r="H112" s="298">
        <f>SUMIFS('Báo cáo'!$O:$O,'Báo cáo'!$AD:$AD,$A112,'Báo cáo'!$Z:$Z,"&lt;="&amp;H$4)+SUMIFS('Báo cáo'!$P:$P,'Báo cáo'!$AD:$AD,$A112,'Báo cáo'!$Z:$Z,"&lt;="&amp;H$4)-SUMIFS('Báo cáo'!$Q:$Q,'Báo cáo'!$AD:$AD,$A112,'Báo cáo'!$AA:$AA,"&lt;="&amp;H$4)</f>
        <v>0</v>
      </c>
      <c r="I112" s="298">
        <f>SUMIFS('Báo cáo'!$O:$O,'Báo cáo'!$AD:$AD,$A112,'Báo cáo'!$Z:$Z,"&lt;="&amp;I$4)+SUMIFS('Báo cáo'!$P:$P,'Báo cáo'!$AD:$AD,$A112,'Báo cáo'!$Z:$Z,"&lt;="&amp;I$4)-SUMIFS('Báo cáo'!$Q:$Q,'Báo cáo'!$AD:$AD,$A112,'Báo cáo'!$AA:$AA,"&lt;="&amp;I$4)</f>
        <v>0</v>
      </c>
      <c r="J112" s="298">
        <f>SUMIFS('Báo cáo'!$O:$O,'Báo cáo'!$AD:$AD,$A112,'Báo cáo'!$Z:$Z,"&lt;="&amp;J$4)+SUMIFS('Báo cáo'!$P:$P,'Báo cáo'!$AD:$AD,$A112,'Báo cáo'!$Z:$Z,"&lt;="&amp;J$4)-SUMIFS('Báo cáo'!$Q:$Q,'Báo cáo'!$AD:$AD,$A112,'Báo cáo'!$AA:$AA,"&lt;="&amp;J$4)</f>
        <v>0</v>
      </c>
      <c r="K112" s="298">
        <f>SUMIFS('Báo cáo'!$O:$O,'Báo cáo'!$AD:$AD,$A112,'Báo cáo'!$Z:$Z,"&lt;="&amp;K$4)+SUMIFS('Báo cáo'!$P:$P,'Báo cáo'!$AD:$AD,$A112,'Báo cáo'!$Z:$Z,"&lt;="&amp;K$4)-SUMIFS('Báo cáo'!$Q:$Q,'Báo cáo'!$AD:$AD,$A112,'Báo cáo'!$AA:$AA,"&lt;="&amp;K$4)</f>
        <v>0</v>
      </c>
      <c r="L112" s="298">
        <f>SUMIFS('Báo cáo'!$O:$O,'Báo cáo'!$AD:$AD,$A112,'Báo cáo'!$Z:$Z,"&lt;="&amp;L$4)+SUMIFS('Báo cáo'!$P:$P,'Báo cáo'!$AD:$AD,$A112,'Báo cáo'!$Z:$Z,"&lt;="&amp;L$4)-SUMIFS('Báo cáo'!$Q:$Q,'Báo cáo'!$AD:$AD,$A112,'Báo cáo'!$AA:$AA,"&lt;="&amp;L$4)</f>
        <v>0</v>
      </c>
      <c r="M112" s="298">
        <f>SUMIFS('Báo cáo'!$O:$O,'Báo cáo'!$AD:$AD,$A112,'Báo cáo'!$Z:$Z,"&lt;="&amp;M$4)+SUMIFS('Báo cáo'!$P:$P,'Báo cáo'!$AD:$AD,$A112,'Báo cáo'!$Z:$Z,"&lt;="&amp;M$4)-SUMIFS('Báo cáo'!$Q:$Q,'Báo cáo'!$AD:$AD,$A112,'Báo cáo'!$AA:$AA,"&lt;="&amp;M$4)</f>
        <v>0</v>
      </c>
      <c r="N112" s="298">
        <f>SUMIFS('Báo cáo'!$O:$O,'Báo cáo'!$AD:$AD,$A112,'Báo cáo'!$Z:$Z,"&lt;="&amp;N$4)+SUMIFS('Báo cáo'!$P:$P,'Báo cáo'!$AD:$AD,$A112,'Báo cáo'!$Z:$Z,"&lt;="&amp;N$4)-SUMIFS('Báo cáo'!$Q:$Q,'Báo cáo'!$AD:$AD,$A112,'Báo cáo'!$AA:$AA,"&lt;="&amp;N$4)</f>
        <v>0</v>
      </c>
    </row>
    <row r="113" spans="1:14" x14ac:dyDescent="0.25">
      <c r="A113"/>
      <c r="B113"/>
      <c r="C113" s="298">
        <f>SUMIFS('Báo cáo'!$O:$O,'Báo cáo'!$AD:$AD,$A113,'Báo cáo'!$Z:$Z,"&lt;="&amp;C$4)+SUMIFS('Báo cáo'!$P:$P,'Báo cáo'!$AD:$AD,$A113,'Báo cáo'!$Z:$Z,"&lt;="&amp;C$4)-SUMIFS('Báo cáo'!$Q:$Q,'Báo cáo'!$AD:$AD,$A113,'Báo cáo'!$AA:$AA,"&lt;="&amp;C$4)</f>
        <v>0</v>
      </c>
      <c r="D113" s="298">
        <f>SUMIFS('Báo cáo'!$O:$O,'Báo cáo'!$AD:$AD,$A113,'Báo cáo'!$Z:$Z,"&lt;="&amp;D$4)+SUMIFS('Báo cáo'!$P:$P,'Báo cáo'!$AD:$AD,$A113,'Báo cáo'!$Z:$Z,"&lt;="&amp;D$4)-SUMIFS('Báo cáo'!$Q:$Q,'Báo cáo'!$AD:$AD,$A113,'Báo cáo'!$AA:$AA,"&lt;="&amp;D$4)</f>
        <v>0</v>
      </c>
      <c r="E113" s="298">
        <f>SUMIFS('Báo cáo'!$O:$O,'Báo cáo'!$AD:$AD,$A113,'Báo cáo'!$Z:$Z,"&lt;="&amp;E$4)+SUMIFS('Báo cáo'!$P:$P,'Báo cáo'!$AD:$AD,$A113,'Báo cáo'!$Z:$Z,"&lt;="&amp;E$4)-SUMIFS('Báo cáo'!$Q:$Q,'Báo cáo'!$AD:$AD,$A113,'Báo cáo'!$AA:$AA,"&lt;="&amp;E$4)</f>
        <v>0</v>
      </c>
      <c r="F113" s="298">
        <f>SUMIFS('Báo cáo'!$O:$O,'Báo cáo'!$AD:$AD,$A113,'Báo cáo'!$Z:$Z,"&lt;="&amp;F$4)+SUMIFS('Báo cáo'!$P:$P,'Báo cáo'!$AD:$AD,$A113,'Báo cáo'!$Z:$Z,"&lt;="&amp;F$4)-SUMIFS('Báo cáo'!$Q:$Q,'Báo cáo'!$AD:$AD,$A113,'Báo cáo'!$AA:$AA,"&lt;="&amp;F$4)</f>
        <v>0</v>
      </c>
      <c r="G113" s="298">
        <f>SUMIFS('Báo cáo'!$O:$O,'Báo cáo'!$AD:$AD,$A113,'Báo cáo'!$Z:$Z,"&lt;="&amp;G$4)+SUMIFS('Báo cáo'!$P:$P,'Báo cáo'!$AD:$AD,$A113,'Báo cáo'!$Z:$Z,"&lt;="&amp;G$4)-SUMIFS('Báo cáo'!$Q:$Q,'Báo cáo'!$AD:$AD,$A113,'Báo cáo'!$AA:$AA,"&lt;="&amp;G$4)</f>
        <v>0</v>
      </c>
      <c r="H113" s="298">
        <f>SUMIFS('Báo cáo'!$O:$O,'Báo cáo'!$AD:$AD,$A113,'Báo cáo'!$Z:$Z,"&lt;="&amp;H$4)+SUMIFS('Báo cáo'!$P:$P,'Báo cáo'!$AD:$AD,$A113,'Báo cáo'!$Z:$Z,"&lt;="&amp;H$4)-SUMIFS('Báo cáo'!$Q:$Q,'Báo cáo'!$AD:$AD,$A113,'Báo cáo'!$AA:$AA,"&lt;="&amp;H$4)</f>
        <v>0</v>
      </c>
      <c r="I113" s="298">
        <f>SUMIFS('Báo cáo'!$O:$O,'Báo cáo'!$AD:$AD,$A113,'Báo cáo'!$Z:$Z,"&lt;="&amp;I$4)+SUMIFS('Báo cáo'!$P:$P,'Báo cáo'!$AD:$AD,$A113,'Báo cáo'!$Z:$Z,"&lt;="&amp;I$4)-SUMIFS('Báo cáo'!$Q:$Q,'Báo cáo'!$AD:$AD,$A113,'Báo cáo'!$AA:$AA,"&lt;="&amp;I$4)</f>
        <v>0</v>
      </c>
      <c r="J113" s="298">
        <f>SUMIFS('Báo cáo'!$O:$O,'Báo cáo'!$AD:$AD,$A113,'Báo cáo'!$Z:$Z,"&lt;="&amp;J$4)+SUMIFS('Báo cáo'!$P:$P,'Báo cáo'!$AD:$AD,$A113,'Báo cáo'!$Z:$Z,"&lt;="&amp;J$4)-SUMIFS('Báo cáo'!$Q:$Q,'Báo cáo'!$AD:$AD,$A113,'Báo cáo'!$AA:$AA,"&lt;="&amp;J$4)</f>
        <v>0</v>
      </c>
      <c r="K113" s="298">
        <f>SUMIFS('Báo cáo'!$O:$O,'Báo cáo'!$AD:$AD,$A113,'Báo cáo'!$Z:$Z,"&lt;="&amp;K$4)+SUMIFS('Báo cáo'!$P:$P,'Báo cáo'!$AD:$AD,$A113,'Báo cáo'!$Z:$Z,"&lt;="&amp;K$4)-SUMIFS('Báo cáo'!$Q:$Q,'Báo cáo'!$AD:$AD,$A113,'Báo cáo'!$AA:$AA,"&lt;="&amp;K$4)</f>
        <v>0</v>
      </c>
      <c r="L113" s="298">
        <f>SUMIFS('Báo cáo'!$O:$O,'Báo cáo'!$AD:$AD,$A113,'Báo cáo'!$Z:$Z,"&lt;="&amp;L$4)+SUMIFS('Báo cáo'!$P:$P,'Báo cáo'!$AD:$AD,$A113,'Báo cáo'!$Z:$Z,"&lt;="&amp;L$4)-SUMIFS('Báo cáo'!$Q:$Q,'Báo cáo'!$AD:$AD,$A113,'Báo cáo'!$AA:$AA,"&lt;="&amp;L$4)</f>
        <v>0</v>
      </c>
      <c r="M113" s="298">
        <f>SUMIFS('Báo cáo'!$O:$O,'Báo cáo'!$AD:$AD,$A113,'Báo cáo'!$Z:$Z,"&lt;="&amp;M$4)+SUMIFS('Báo cáo'!$P:$P,'Báo cáo'!$AD:$AD,$A113,'Báo cáo'!$Z:$Z,"&lt;="&amp;M$4)-SUMIFS('Báo cáo'!$Q:$Q,'Báo cáo'!$AD:$AD,$A113,'Báo cáo'!$AA:$AA,"&lt;="&amp;M$4)</f>
        <v>0</v>
      </c>
      <c r="N113" s="298">
        <f>SUMIFS('Báo cáo'!$O:$O,'Báo cáo'!$AD:$AD,$A113,'Báo cáo'!$Z:$Z,"&lt;="&amp;N$4)+SUMIFS('Báo cáo'!$P:$P,'Báo cáo'!$AD:$AD,$A113,'Báo cáo'!$Z:$Z,"&lt;="&amp;N$4)-SUMIFS('Báo cáo'!$Q:$Q,'Báo cáo'!$AD:$AD,$A113,'Báo cáo'!$AA:$AA,"&lt;="&amp;N$4)</f>
        <v>0</v>
      </c>
    </row>
    <row r="114" spans="1:14" x14ac:dyDescent="0.25">
      <c r="A114"/>
      <c r="B114"/>
      <c r="C114" s="298">
        <f>SUMIFS('Báo cáo'!$O:$O,'Báo cáo'!$AD:$AD,$A114,'Báo cáo'!$Z:$Z,"&lt;="&amp;C$4)+SUMIFS('Báo cáo'!$P:$P,'Báo cáo'!$AD:$AD,$A114,'Báo cáo'!$Z:$Z,"&lt;="&amp;C$4)-SUMIFS('Báo cáo'!$Q:$Q,'Báo cáo'!$AD:$AD,$A114,'Báo cáo'!$AA:$AA,"&lt;="&amp;C$4)</f>
        <v>0</v>
      </c>
      <c r="D114" s="298">
        <f>SUMIFS('Báo cáo'!$O:$O,'Báo cáo'!$AD:$AD,$A114,'Báo cáo'!$Z:$Z,"&lt;="&amp;D$4)+SUMIFS('Báo cáo'!$P:$P,'Báo cáo'!$AD:$AD,$A114,'Báo cáo'!$Z:$Z,"&lt;="&amp;D$4)-SUMIFS('Báo cáo'!$Q:$Q,'Báo cáo'!$AD:$AD,$A114,'Báo cáo'!$AA:$AA,"&lt;="&amp;D$4)</f>
        <v>0</v>
      </c>
      <c r="E114" s="298">
        <f>SUMIFS('Báo cáo'!$O:$O,'Báo cáo'!$AD:$AD,$A114,'Báo cáo'!$Z:$Z,"&lt;="&amp;E$4)+SUMIFS('Báo cáo'!$P:$P,'Báo cáo'!$AD:$AD,$A114,'Báo cáo'!$Z:$Z,"&lt;="&amp;E$4)-SUMIFS('Báo cáo'!$Q:$Q,'Báo cáo'!$AD:$AD,$A114,'Báo cáo'!$AA:$AA,"&lt;="&amp;E$4)</f>
        <v>0</v>
      </c>
      <c r="F114" s="298">
        <f>SUMIFS('Báo cáo'!$O:$O,'Báo cáo'!$AD:$AD,$A114,'Báo cáo'!$Z:$Z,"&lt;="&amp;F$4)+SUMIFS('Báo cáo'!$P:$P,'Báo cáo'!$AD:$AD,$A114,'Báo cáo'!$Z:$Z,"&lt;="&amp;F$4)-SUMIFS('Báo cáo'!$Q:$Q,'Báo cáo'!$AD:$AD,$A114,'Báo cáo'!$AA:$AA,"&lt;="&amp;F$4)</f>
        <v>0</v>
      </c>
      <c r="G114" s="298">
        <f>SUMIFS('Báo cáo'!$O:$O,'Báo cáo'!$AD:$AD,$A114,'Báo cáo'!$Z:$Z,"&lt;="&amp;G$4)+SUMIFS('Báo cáo'!$P:$P,'Báo cáo'!$AD:$AD,$A114,'Báo cáo'!$Z:$Z,"&lt;="&amp;G$4)-SUMIFS('Báo cáo'!$Q:$Q,'Báo cáo'!$AD:$AD,$A114,'Báo cáo'!$AA:$AA,"&lt;="&amp;G$4)</f>
        <v>0</v>
      </c>
      <c r="H114" s="298">
        <f>SUMIFS('Báo cáo'!$O:$O,'Báo cáo'!$AD:$AD,$A114,'Báo cáo'!$Z:$Z,"&lt;="&amp;H$4)+SUMIFS('Báo cáo'!$P:$P,'Báo cáo'!$AD:$AD,$A114,'Báo cáo'!$Z:$Z,"&lt;="&amp;H$4)-SUMIFS('Báo cáo'!$Q:$Q,'Báo cáo'!$AD:$AD,$A114,'Báo cáo'!$AA:$AA,"&lt;="&amp;H$4)</f>
        <v>0</v>
      </c>
      <c r="I114" s="298">
        <f>SUMIFS('Báo cáo'!$O:$O,'Báo cáo'!$AD:$AD,$A114,'Báo cáo'!$Z:$Z,"&lt;="&amp;I$4)+SUMIFS('Báo cáo'!$P:$P,'Báo cáo'!$AD:$AD,$A114,'Báo cáo'!$Z:$Z,"&lt;="&amp;I$4)-SUMIFS('Báo cáo'!$Q:$Q,'Báo cáo'!$AD:$AD,$A114,'Báo cáo'!$AA:$AA,"&lt;="&amp;I$4)</f>
        <v>0</v>
      </c>
      <c r="J114" s="298">
        <f>SUMIFS('Báo cáo'!$O:$O,'Báo cáo'!$AD:$AD,$A114,'Báo cáo'!$Z:$Z,"&lt;="&amp;J$4)+SUMIFS('Báo cáo'!$P:$P,'Báo cáo'!$AD:$AD,$A114,'Báo cáo'!$Z:$Z,"&lt;="&amp;J$4)-SUMIFS('Báo cáo'!$Q:$Q,'Báo cáo'!$AD:$AD,$A114,'Báo cáo'!$AA:$AA,"&lt;="&amp;J$4)</f>
        <v>0</v>
      </c>
      <c r="K114" s="298">
        <f>SUMIFS('Báo cáo'!$O:$O,'Báo cáo'!$AD:$AD,$A114,'Báo cáo'!$Z:$Z,"&lt;="&amp;K$4)+SUMIFS('Báo cáo'!$P:$P,'Báo cáo'!$AD:$AD,$A114,'Báo cáo'!$Z:$Z,"&lt;="&amp;K$4)-SUMIFS('Báo cáo'!$Q:$Q,'Báo cáo'!$AD:$AD,$A114,'Báo cáo'!$AA:$AA,"&lt;="&amp;K$4)</f>
        <v>0</v>
      </c>
      <c r="L114" s="298">
        <f>SUMIFS('Báo cáo'!$O:$O,'Báo cáo'!$AD:$AD,$A114,'Báo cáo'!$Z:$Z,"&lt;="&amp;L$4)+SUMIFS('Báo cáo'!$P:$P,'Báo cáo'!$AD:$AD,$A114,'Báo cáo'!$Z:$Z,"&lt;="&amp;L$4)-SUMIFS('Báo cáo'!$Q:$Q,'Báo cáo'!$AD:$AD,$A114,'Báo cáo'!$AA:$AA,"&lt;="&amp;L$4)</f>
        <v>0</v>
      </c>
      <c r="M114" s="298">
        <f>SUMIFS('Báo cáo'!$O:$O,'Báo cáo'!$AD:$AD,$A114,'Báo cáo'!$Z:$Z,"&lt;="&amp;M$4)+SUMIFS('Báo cáo'!$P:$P,'Báo cáo'!$AD:$AD,$A114,'Báo cáo'!$Z:$Z,"&lt;="&amp;M$4)-SUMIFS('Báo cáo'!$Q:$Q,'Báo cáo'!$AD:$AD,$A114,'Báo cáo'!$AA:$AA,"&lt;="&amp;M$4)</f>
        <v>0</v>
      </c>
      <c r="N114" s="298">
        <f>SUMIFS('Báo cáo'!$O:$O,'Báo cáo'!$AD:$AD,$A114,'Báo cáo'!$Z:$Z,"&lt;="&amp;N$4)+SUMIFS('Báo cáo'!$P:$P,'Báo cáo'!$AD:$AD,$A114,'Báo cáo'!$Z:$Z,"&lt;="&amp;N$4)-SUMIFS('Báo cáo'!$Q:$Q,'Báo cáo'!$AD:$AD,$A114,'Báo cáo'!$AA:$AA,"&lt;="&amp;N$4)</f>
        <v>0</v>
      </c>
    </row>
    <row r="115" spans="1:14" x14ac:dyDescent="0.25">
      <c r="A115"/>
      <c r="B115"/>
      <c r="C115" s="298">
        <f>SUMIFS('Báo cáo'!$O:$O,'Báo cáo'!$AD:$AD,$A115,'Báo cáo'!$Z:$Z,"&lt;="&amp;C$4)+SUMIFS('Báo cáo'!$P:$P,'Báo cáo'!$AD:$AD,$A115,'Báo cáo'!$Z:$Z,"&lt;="&amp;C$4)-SUMIFS('Báo cáo'!$Q:$Q,'Báo cáo'!$AD:$AD,$A115,'Báo cáo'!$AA:$AA,"&lt;="&amp;C$4)</f>
        <v>0</v>
      </c>
      <c r="D115" s="298">
        <f>SUMIFS('Báo cáo'!$O:$O,'Báo cáo'!$AD:$AD,$A115,'Báo cáo'!$Z:$Z,"&lt;="&amp;D$4)+SUMIFS('Báo cáo'!$P:$P,'Báo cáo'!$AD:$AD,$A115,'Báo cáo'!$Z:$Z,"&lt;="&amp;D$4)-SUMIFS('Báo cáo'!$Q:$Q,'Báo cáo'!$AD:$AD,$A115,'Báo cáo'!$AA:$AA,"&lt;="&amp;D$4)</f>
        <v>0</v>
      </c>
      <c r="E115" s="298">
        <f>SUMIFS('Báo cáo'!$O:$O,'Báo cáo'!$AD:$AD,$A115,'Báo cáo'!$Z:$Z,"&lt;="&amp;E$4)+SUMIFS('Báo cáo'!$P:$P,'Báo cáo'!$AD:$AD,$A115,'Báo cáo'!$Z:$Z,"&lt;="&amp;E$4)-SUMIFS('Báo cáo'!$Q:$Q,'Báo cáo'!$AD:$AD,$A115,'Báo cáo'!$AA:$AA,"&lt;="&amp;E$4)</f>
        <v>0</v>
      </c>
      <c r="F115" s="298">
        <f>SUMIFS('Báo cáo'!$O:$O,'Báo cáo'!$AD:$AD,$A115,'Báo cáo'!$Z:$Z,"&lt;="&amp;F$4)+SUMIFS('Báo cáo'!$P:$P,'Báo cáo'!$AD:$AD,$A115,'Báo cáo'!$Z:$Z,"&lt;="&amp;F$4)-SUMIFS('Báo cáo'!$Q:$Q,'Báo cáo'!$AD:$AD,$A115,'Báo cáo'!$AA:$AA,"&lt;="&amp;F$4)</f>
        <v>0</v>
      </c>
      <c r="G115" s="298">
        <f>SUMIFS('Báo cáo'!$O:$O,'Báo cáo'!$AD:$AD,$A115,'Báo cáo'!$Z:$Z,"&lt;="&amp;G$4)+SUMIFS('Báo cáo'!$P:$P,'Báo cáo'!$AD:$AD,$A115,'Báo cáo'!$Z:$Z,"&lt;="&amp;G$4)-SUMIFS('Báo cáo'!$Q:$Q,'Báo cáo'!$AD:$AD,$A115,'Báo cáo'!$AA:$AA,"&lt;="&amp;G$4)</f>
        <v>0</v>
      </c>
      <c r="H115" s="298">
        <f>SUMIFS('Báo cáo'!$O:$O,'Báo cáo'!$AD:$AD,$A115,'Báo cáo'!$Z:$Z,"&lt;="&amp;H$4)+SUMIFS('Báo cáo'!$P:$P,'Báo cáo'!$AD:$AD,$A115,'Báo cáo'!$Z:$Z,"&lt;="&amp;H$4)-SUMIFS('Báo cáo'!$Q:$Q,'Báo cáo'!$AD:$AD,$A115,'Báo cáo'!$AA:$AA,"&lt;="&amp;H$4)</f>
        <v>0</v>
      </c>
      <c r="I115" s="298">
        <f>SUMIFS('Báo cáo'!$O:$O,'Báo cáo'!$AD:$AD,$A115,'Báo cáo'!$Z:$Z,"&lt;="&amp;I$4)+SUMIFS('Báo cáo'!$P:$P,'Báo cáo'!$AD:$AD,$A115,'Báo cáo'!$Z:$Z,"&lt;="&amp;I$4)-SUMIFS('Báo cáo'!$Q:$Q,'Báo cáo'!$AD:$AD,$A115,'Báo cáo'!$AA:$AA,"&lt;="&amp;I$4)</f>
        <v>0</v>
      </c>
      <c r="J115" s="298">
        <f>SUMIFS('Báo cáo'!$O:$O,'Báo cáo'!$AD:$AD,$A115,'Báo cáo'!$Z:$Z,"&lt;="&amp;J$4)+SUMIFS('Báo cáo'!$P:$P,'Báo cáo'!$AD:$AD,$A115,'Báo cáo'!$Z:$Z,"&lt;="&amp;J$4)-SUMIFS('Báo cáo'!$Q:$Q,'Báo cáo'!$AD:$AD,$A115,'Báo cáo'!$AA:$AA,"&lt;="&amp;J$4)</f>
        <v>0</v>
      </c>
      <c r="K115" s="298">
        <f>SUMIFS('Báo cáo'!$O:$O,'Báo cáo'!$AD:$AD,$A115,'Báo cáo'!$Z:$Z,"&lt;="&amp;K$4)+SUMIFS('Báo cáo'!$P:$P,'Báo cáo'!$AD:$AD,$A115,'Báo cáo'!$Z:$Z,"&lt;="&amp;K$4)-SUMIFS('Báo cáo'!$Q:$Q,'Báo cáo'!$AD:$AD,$A115,'Báo cáo'!$AA:$AA,"&lt;="&amp;K$4)</f>
        <v>0</v>
      </c>
      <c r="L115" s="298">
        <f>SUMIFS('Báo cáo'!$O:$O,'Báo cáo'!$AD:$AD,$A115,'Báo cáo'!$Z:$Z,"&lt;="&amp;L$4)+SUMIFS('Báo cáo'!$P:$P,'Báo cáo'!$AD:$AD,$A115,'Báo cáo'!$Z:$Z,"&lt;="&amp;L$4)-SUMIFS('Báo cáo'!$Q:$Q,'Báo cáo'!$AD:$AD,$A115,'Báo cáo'!$AA:$AA,"&lt;="&amp;L$4)</f>
        <v>0</v>
      </c>
      <c r="M115" s="298">
        <f>SUMIFS('Báo cáo'!$O:$O,'Báo cáo'!$AD:$AD,$A115,'Báo cáo'!$Z:$Z,"&lt;="&amp;M$4)+SUMIFS('Báo cáo'!$P:$P,'Báo cáo'!$AD:$AD,$A115,'Báo cáo'!$Z:$Z,"&lt;="&amp;M$4)-SUMIFS('Báo cáo'!$Q:$Q,'Báo cáo'!$AD:$AD,$A115,'Báo cáo'!$AA:$AA,"&lt;="&amp;M$4)</f>
        <v>0</v>
      </c>
      <c r="N115" s="298">
        <f>SUMIFS('Báo cáo'!$O:$O,'Báo cáo'!$AD:$AD,$A115,'Báo cáo'!$Z:$Z,"&lt;="&amp;N$4)+SUMIFS('Báo cáo'!$P:$P,'Báo cáo'!$AD:$AD,$A115,'Báo cáo'!$Z:$Z,"&lt;="&amp;N$4)-SUMIFS('Báo cáo'!$Q:$Q,'Báo cáo'!$AD:$AD,$A115,'Báo cáo'!$AA:$AA,"&lt;="&amp;N$4)</f>
        <v>0</v>
      </c>
    </row>
    <row r="116" spans="1:14" x14ac:dyDescent="0.25">
      <c r="A116"/>
      <c r="B116"/>
      <c r="C116" s="298">
        <f>SUMIFS('Báo cáo'!$O:$O,'Báo cáo'!$AD:$AD,$A116,'Báo cáo'!$Z:$Z,"&lt;="&amp;C$4)+SUMIFS('Báo cáo'!$P:$P,'Báo cáo'!$AD:$AD,$A116,'Báo cáo'!$Z:$Z,"&lt;="&amp;C$4)-SUMIFS('Báo cáo'!$Q:$Q,'Báo cáo'!$AD:$AD,$A116,'Báo cáo'!$AA:$AA,"&lt;="&amp;C$4)</f>
        <v>0</v>
      </c>
      <c r="D116" s="298">
        <f>SUMIFS('Báo cáo'!$O:$O,'Báo cáo'!$AD:$AD,$A116,'Báo cáo'!$Z:$Z,"&lt;="&amp;D$4)+SUMIFS('Báo cáo'!$P:$P,'Báo cáo'!$AD:$AD,$A116,'Báo cáo'!$Z:$Z,"&lt;="&amp;D$4)-SUMIFS('Báo cáo'!$Q:$Q,'Báo cáo'!$AD:$AD,$A116,'Báo cáo'!$AA:$AA,"&lt;="&amp;D$4)</f>
        <v>0</v>
      </c>
      <c r="E116" s="298">
        <f>SUMIFS('Báo cáo'!$O:$O,'Báo cáo'!$AD:$AD,$A116,'Báo cáo'!$Z:$Z,"&lt;="&amp;E$4)+SUMIFS('Báo cáo'!$P:$P,'Báo cáo'!$AD:$AD,$A116,'Báo cáo'!$Z:$Z,"&lt;="&amp;E$4)-SUMIFS('Báo cáo'!$Q:$Q,'Báo cáo'!$AD:$AD,$A116,'Báo cáo'!$AA:$AA,"&lt;="&amp;E$4)</f>
        <v>0</v>
      </c>
      <c r="F116" s="298">
        <f>SUMIFS('Báo cáo'!$O:$O,'Báo cáo'!$AD:$AD,$A116,'Báo cáo'!$Z:$Z,"&lt;="&amp;F$4)+SUMIFS('Báo cáo'!$P:$P,'Báo cáo'!$AD:$AD,$A116,'Báo cáo'!$Z:$Z,"&lt;="&amp;F$4)-SUMIFS('Báo cáo'!$Q:$Q,'Báo cáo'!$AD:$AD,$A116,'Báo cáo'!$AA:$AA,"&lt;="&amp;F$4)</f>
        <v>0</v>
      </c>
      <c r="G116" s="298">
        <f>SUMIFS('Báo cáo'!$O:$O,'Báo cáo'!$AD:$AD,$A116,'Báo cáo'!$Z:$Z,"&lt;="&amp;G$4)+SUMIFS('Báo cáo'!$P:$P,'Báo cáo'!$AD:$AD,$A116,'Báo cáo'!$Z:$Z,"&lt;="&amp;G$4)-SUMIFS('Báo cáo'!$Q:$Q,'Báo cáo'!$AD:$AD,$A116,'Báo cáo'!$AA:$AA,"&lt;="&amp;G$4)</f>
        <v>0</v>
      </c>
      <c r="H116" s="298">
        <f>SUMIFS('Báo cáo'!$O:$O,'Báo cáo'!$AD:$AD,$A116,'Báo cáo'!$Z:$Z,"&lt;="&amp;H$4)+SUMIFS('Báo cáo'!$P:$P,'Báo cáo'!$AD:$AD,$A116,'Báo cáo'!$Z:$Z,"&lt;="&amp;H$4)-SUMIFS('Báo cáo'!$Q:$Q,'Báo cáo'!$AD:$AD,$A116,'Báo cáo'!$AA:$AA,"&lt;="&amp;H$4)</f>
        <v>0</v>
      </c>
      <c r="I116" s="298">
        <f>SUMIFS('Báo cáo'!$O:$O,'Báo cáo'!$AD:$AD,$A116,'Báo cáo'!$Z:$Z,"&lt;="&amp;I$4)+SUMIFS('Báo cáo'!$P:$P,'Báo cáo'!$AD:$AD,$A116,'Báo cáo'!$Z:$Z,"&lt;="&amp;I$4)-SUMIFS('Báo cáo'!$Q:$Q,'Báo cáo'!$AD:$AD,$A116,'Báo cáo'!$AA:$AA,"&lt;="&amp;I$4)</f>
        <v>0</v>
      </c>
      <c r="J116" s="298">
        <f>SUMIFS('Báo cáo'!$O:$O,'Báo cáo'!$AD:$AD,$A116,'Báo cáo'!$Z:$Z,"&lt;="&amp;J$4)+SUMIFS('Báo cáo'!$P:$P,'Báo cáo'!$AD:$AD,$A116,'Báo cáo'!$Z:$Z,"&lt;="&amp;J$4)-SUMIFS('Báo cáo'!$Q:$Q,'Báo cáo'!$AD:$AD,$A116,'Báo cáo'!$AA:$AA,"&lt;="&amp;J$4)</f>
        <v>0</v>
      </c>
      <c r="K116" s="298">
        <f>SUMIFS('Báo cáo'!$O:$O,'Báo cáo'!$AD:$AD,$A116,'Báo cáo'!$Z:$Z,"&lt;="&amp;K$4)+SUMIFS('Báo cáo'!$P:$P,'Báo cáo'!$AD:$AD,$A116,'Báo cáo'!$Z:$Z,"&lt;="&amp;K$4)-SUMIFS('Báo cáo'!$Q:$Q,'Báo cáo'!$AD:$AD,$A116,'Báo cáo'!$AA:$AA,"&lt;="&amp;K$4)</f>
        <v>0</v>
      </c>
      <c r="L116" s="298">
        <f>SUMIFS('Báo cáo'!$O:$O,'Báo cáo'!$AD:$AD,$A116,'Báo cáo'!$Z:$Z,"&lt;="&amp;L$4)+SUMIFS('Báo cáo'!$P:$P,'Báo cáo'!$AD:$AD,$A116,'Báo cáo'!$Z:$Z,"&lt;="&amp;L$4)-SUMIFS('Báo cáo'!$Q:$Q,'Báo cáo'!$AD:$AD,$A116,'Báo cáo'!$AA:$AA,"&lt;="&amp;L$4)</f>
        <v>0</v>
      </c>
      <c r="M116" s="298">
        <f>SUMIFS('Báo cáo'!$O:$O,'Báo cáo'!$AD:$AD,$A116,'Báo cáo'!$Z:$Z,"&lt;="&amp;M$4)+SUMIFS('Báo cáo'!$P:$P,'Báo cáo'!$AD:$AD,$A116,'Báo cáo'!$Z:$Z,"&lt;="&amp;M$4)-SUMIFS('Báo cáo'!$Q:$Q,'Báo cáo'!$AD:$AD,$A116,'Báo cáo'!$AA:$AA,"&lt;="&amp;M$4)</f>
        <v>0</v>
      </c>
      <c r="N116" s="298">
        <f>SUMIFS('Báo cáo'!$O:$O,'Báo cáo'!$AD:$AD,$A116,'Báo cáo'!$Z:$Z,"&lt;="&amp;N$4)+SUMIFS('Báo cáo'!$P:$P,'Báo cáo'!$AD:$AD,$A116,'Báo cáo'!$Z:$Z,"&lt;="&amp;N$4)-SUMIFS('Báo cáo'!$Q:$Q,'Báo cáo'!$AD:$AD,$A116,'Báo cáo'!$AA:$AA,"&lt;="&amp;N$4)</f>
        <v>0</v>
      </c>
    </row>
    <row r="117" spans="1:14" x14ac:dyDescent="0.25">
      <c r="A117"/>
      <c r="B117"/>
      <c r="C117" s="298">
        <f>SUMIFS('Báo cáo'!$O:$O,'Báo cáo'!$AD:$AD,$A117,'Báo cáo'!$Z:$Z,"&lt;="&amp;C$4)+SUMIFS('Báo cáo'!$P:$P,'Báo cáo'!$AD:$AD,$A117,'Báo cáo'!$Z:$Z,"&lt;="&amp;C$4)-SUMIFS('Báo cáo'!$Q:$Q,'Báo cáo'!$AD:$AD,$A117,'Báo cáo'!$AA:$AA,"&lt;="&amp;C$4)</f>
        <v>0</v>
      </c>
      <c r="D117" s="298">
        <f>SUMIFS('Báo cáo'!$O:$O,'Báo cáo'!$AD:$AD,$A117,'Báo cáo'!$Z:$Z,"&lt;="&amp;D$4)+SUMIFS('Báo cáo'!$P:$P,'Báo cáo'!$AD:$AD,$A117,'Báo cáo'!$Z:$Z,"&lt;="&amp;D$4)-SUMIFS('Báo cáo'!$Q:$Q,'Báo cáo'!$AD:$AD,$A117,'Báo cáo'!$AA:$AA,"&lt;="&amp;D$4)</f>
        <v>0</v>
      </c>
      <c r="E117" s="298">
        <f>SUMIFS('Báo cáo'!$O:$O,'Báo cáo'!$AD:$AD,$A117,'Báo cáo'!$Z:$Z,"&lt;="&amp;E$4)+SUMIFS('Báo cáo'!$P:$P,'Báo cáo'!$AD:$AD,$A117,'Báo cáo'!$Z:$Z,"&lt;="&amp;E$4)-SUMIFS('Báo cáo'!$Q:$Q,'Báo cáo'!$AD:$AD,$A117,'Báo cáo'!$AA:$AA,"&lt;="&amp;E$4)</f>
        <v>0</v>
      </c>
      <c r="F117" s="298">
        <f>SUMIFS('Báo cáo'!$O:$O,'Báo cáo'!$AD:$AD,$A117,'Báo cáo'!$Z:$Z,"&lt;="&amp;F$4)+SUMIFS('Báo cáo'!$P:$P,'Báo cáo'!$AD:$AD,$A117,'Báo cáo'!$Z:$Z,"&lt;="&amp;F$4)-SUMIFS('Báo cáo'!$Q:$Q,'Báo cáo'!$AD:$AD,$A117,'Báo cáo'!$AA:$AA,"&lt;="&amp;F$4)</f>
        <v>0</v>
      </c>
      <c r="G117" s="298">
        <f>SUMIFS('Báo cáo'!$O:$O,'Báo cáo'!$AD:$AD,$A117,'Báo cáo'!$Z:$Z,"&lt;="&amp;G$4)+SUMIFS('Báo cáo'!$P:$P,'Báo cáo'!$AD:$AD,$A117,'Báo cáo'!$Z:$Z,"&lt;="&amp;G$4)-SUMIFS('Báo cáo'!$Q:$Q,'Báo cáo'!$AD:$AD,$A117,'Báo cáo'!$AA:$AA,"&lt;="&amp;G$4)</f>
        <v>0</v>
      </c>
      <c r="H117" s="298">
        <f>SUMIFS('Báo cáo'!$O:$O,'Báo cáo'!$AD:$AD,$A117,'Báo cáo'!$Z:$Z,"&lt;="&amp;H$4)+SUMIFS('Báo cáo'!$P:$P,'Báo cáo'!$AD:$AD,$A117,'Báo cáo'!$Z:$Z,"&lt;="&amp;H$4)-SUMIFS('Báo cáo'!$Q:$Q,'Báo cáo'!$AD:$AD,$A117,'Báo cáo'!$AA:$AA,"&lt;="&amp;H$4)</f>
        <v>0</v>
      </c>
      <c r="I117" s="298">
        <f>SUMIFS('Báo cáo'!$O:$O,'Báo cáo'!$AD:$AD,$A117,'Báo cáo'!$Z:$Z,"&lt;="&amp;I$4)+SUMIFS('Báo cáo'!$P:$P,'Báo cáo'!$AD:$AD,$A117,'Báo cáo'!$Z:$Z,"&lt;="&amp;I$4)-SUMIFS('Báo cáo'!$Q:$Q,'Báo cáo'!$AD:$AD,$A117,'Báo cáo'!$AA:$AA,"&lt;="&amp;I$4)</f>
        <v>0</v>
      </c>
      <c r="J117" s="298">
        <f>SUMIFS('Báo cáo'!$O:$O,'Báo cáo'!$AD:$AD,$A117,'Báo cáo'!$Z:$Z,"&lt;="&amp;J$4)+SUMIFS('Báo cáo'!$P:$P,'Báo cáo'!$AD:$AD,$A117,'Báo cáo'!$Z:$Z,"&lt;="&amp;J$4)-SUMIFS('Báo cáo'!$Q:$Q,'Báo cáo'!$AD:$AD,$A117,'Báo cáo'!$AA:$AA,"&lt;="&amp;J$4)</f>
        <v>0</v>
      </c>
      <c r="K117" s="298">
        <f>SUMIFS('Báo cáo'!$O:$O,'Báo cáo'!$AD:$AD,$A117,'Báo cáo'!$Z:$Z,"&lt;="&amp;K$4)+SUMIFS('Báo cáo'!$P:$P,'Báo cáo'!$AD:$AD,$A117,'Báo cáo'!$Z:$Z,"&lt;="&amp;K$4)-SUMIFS('Báo cáo'!$Q:$Q,'Báo cáo'!$AD:$AD,$A117,'Báo cáo'!$AA:$AA,"&lt;="&amp;K$4)</f>
        <v>0</v>
      </c>
      <c r="L117" s="298">
        <f>SUMIFS('Báo cáo'!$O:$O,'Báo cáo'!$AD:$AD,$A117,'Báo cáo'!$Z:$Z,"&lt;="&amp;L$4)+SUMIFS('Báo cáo'!$P:$P,'Báo cáo'!$AD:$AD,$A117,'Báo cáo'!$Z:$Z,"&lt;="&amp;L$4)-SUMIFS('Báo cáo'!$Q:$Q,'Báo cáo'!$AD:$AD,$A117,'Báo cáo'!$AA:$AA,"&lt;="&amp;L$4)</f>
        <v>0</v>
      </c>
      <c r="M117" s="298">
        <f>SUMIFS('Báo cáo'!$O:$O,'Báo cáo'!$AD:$AD,$A117,'Báo cáo'!$Z:$Z,"&lt;="&amp;M$4)+SUMIFS('Báo cáo'!$P:$P,'Báo cáo'!$AD:$AD,$A117,'Báo cáo'!$Z:$Z,"&lt;="&amp;M$4)-SUMIFS('Báo cáo'!$Q:$Q,'Báo cáo'!$AD:$AD,$A117,'Báo cáo'!$AA:$AA,"&lt;="&amp;M$4)</f>
        <v>0</v>
      </c>
      <c r="N117" s="298">
        <f>SUMIFS('Báo cáo'!$O:$O,'Báo cáo'!$AD:$AD,$A117,'Báo cáo'!$Z:$Z,"&lt;="&amp;N$4)+SUMIFS('Báo cáo'!$P:$P,'Báo cáo'!$AD:$AD,$A117,'Báo cáo'!$Z:$Z,"&lt;="&amp;N$4)-SUMIFS('Báo cáo'!$Q:$Q,'Báo cáo'!$AD:$AD,$A117,'Báo cáo'!$AA:$AA,"&lt;="&amp;N$4)</f>
        <v>0</v>
      </c>
    </row>
    <row r="118" spans="1:14" x14ac:dyDescent="0.25">
      <c r="A118"/>
      <c r="B118"/>
      <c r="C118" s="298">
        <f>SUMIFS('Báo cáo'!$O:$O,'Báo cáo'!$AD:$AD,$A118,'Báo cáo'!$Z:$Z,"&lt;="&amp;C$4)+SUMIFS('Báo cáo'!$P:$P,'Báo cáo'!$AD:$AD,$A118,'Báo cáo'!$Z:$Z,"&lt;="&amp;C$4)-SUMIFS('Báo cáo'!$Q:$Q,'Báo cáo'!$AD:$AD,$A118,'Báo cáo'!$AA:$AA,"&lt;="&amp;C$4)</f>
        <v>0</v>
      </c>
      <c r="D118" s="298">
        <f>SUMIFS('Báo cáo'!$O:$O,'Báo cáo'!$AD:$AD,$A118,'Báo cáo'!$Z:$Z,"&lt;="&amp;D$4)+SUMIFS('Báo cáo'!$P:$P,'Báo cáo'!$AD:$AD,$A118,'Báo cáo'!$Z:$Z,"&lt;="&amp;D$4)-SUMIFS('Báo cáo'!$Q:$Q,'Báo cáo'!$AD:$AD,$A118,'Báo cáo'!$AA:$AA,"&lt;="&amp;D$4)</f>
        <v>0</v>
      </c>
      <c r="E118" s="298">
        <f>SUMIFS('Báo cáo'!$O:$O,'Báo cáo'!$AD:$AD,$A118,'Báo cáo'!$Z:$Z,"&lt;="&amp;E$4)+SUMIFS('Báo cáo'!$P:$P,'Báo cáo'!$AD:$AD,$A118,'Báo cáo'!$Z:$Z,"&lt;="&amp;E$4)-SUMIFS('Báo cáo'!$Q:$Q,'Báo cáo'!$AD:$AD,$A118,'Báo cáo'!$AA:$AA,"&lt;="&amp;E$4)</f>
        <v>0</v>
      </c>
      <c r="F118" s="298">
        <f>SUMIFS('Báo cáo'!$O:$O,'Báo cáo'!$AD:$AD,$A118,'Báo cáo'!$Z:$Z,"&lt;="&amp;F$4)+SUMIFS('Báo cáo'!$P:$P,'Báo cáo'!$AD:$AD,$A118,'Báo cáo'!$Z:$Z,"&lt;="&amp;F$4)-SUMIFS('Báo cáo'!$Q:$Q,'Báo cáo'!$AD:$AD,$A118,'Báo cáo'!$AA:$AA,"&lt;="&amp;F$4)</f>
        <v>0</v>
      </c>
      <c r="G118" s="298">
        <f>SUMIFS('Báo cáo'!$O:$O,'Báo cáo'!$AD:$AD,$A118,'Báo cáo'!$Z:$Z,"&lt;="&amp;G$4)+SUMIFS('Báo cáo'!$P:$P,'Báo cáo'!$AD:$AD,$A118,'Báo cáo'!$Z:$Z,"&lt;="&amp;G$4)-SUMIFS('Báo cáo'!$Q:$Q,'Báo cáo'!$AD:$AD,$A118,'Báo cáo'!$AA:$AA,"&lt;="&amp;G$4)</f>
        <v>0</v>
      </c>
      <c r="H118" s="298">
        <f>SUMIFS('Báo cáo'!$O:$O,'Báo cáo'!$AD:$AD,$A118,'Báo cáo'!$Z:$Z,"&lt;="&amp;H$4)+SUMIFS('Báo cáo'!$P:$P,'Báo cáo'!$AD:$AD,$A118,'Báo cáo'!$Z:$Z,"&lt;="&amp;H$4)-SUMIFS('Báo cáo'!$Q:$Q,'Báo cáo'!$AD:$AD,$A118,'Báo cáo'!$AA:$AA,"&lt;="&amp;H$4)</f>
        <v>0</v>
      </c>
      <c r="I118" s="298">
        <f>SUMIFS('Báo cáo'!$O:$O,'Báo cáo'!$AD:$AD,$A118,'Báo cáo'!$Z:$Z,"&lt;="&amp;I$4)+SUMIFS('Báo cáo'!$P:$P,'Báo cáo'!$AD:$AD,$A118,'Báo cáo'!$Z:$Z,"&lt;="&amp;I$4)-SUMIFS('Báo cáo'!$Q:$Q,'Báo cáo'!$AD:$AD,$A118,'Báo cáo'!$AA:$AA,"&lt;="&amp;I$4)</f>
        <v>0</v>
      </c>
      <c r="J118" s="298">
        <f>SUMIFS('Báo cáo'!$O:$O,'Báo cáo'!$AD:$AD,$A118,'Báo cáo'!$Z:$Z,"&lt;="&amp;J$4)+SUMIFS('Báo cáo'!$P:$P,'Báo cáo'!$AD:$AD,$A118,'Báo cáo'!$Z:$Z,"&lt;="&amp;J$4)-SUMIFS('Báo cáo'!$Q:$Q,'Báo cáo'!$AD:$AD,$A118,'Báo cáo'!$AA:$AA,"&lt;="&amp;J$4)</f>
        <v>0</v>
      </c>
      <c r="K118" s="298">
        <f>SUMIFS('Báo cáo'!$O:$O,'Báo cáo'!$AD:$AD,$A118,'Báo cáo'!$Z:$Z,"&lt;="&amp;K$4)+SUMIFS('Báo cáo'!$P:$P,'Báo cáo'!$AD:$AD,$A118,'Báo cáo'!$Z:$Z,"&lt;="&amp;K$4)-SUMIFS('Báo cáo'!$Q:$Q,'Báo cáo'!$AD:$AD,$A118,'Báo cáo'!$AA:$AA,"&lt;="&amp;K$4)</f>
        <v>0</v>
      </c>
      <c r="L118" s="298">
        <f>SUMIFS('Báo cáo'!$O:$O,'Báo cáo'!$AD:$AD,$A118,'Báo cáo'!$Z:$Z,"&lt;="&amp;L$4)+SUMIFS('Báo cáo'!$P:$P,'Báo cáo'!$AD:$AD,$A118,'Báo cáo'!$Z:$Z,"&lt;="&amp;L$4)-SUMIFS('Báo cáo'!$Q:$Q,'Báo cáo'!$AD:$AD,$A118,'Báo cáo'!$AA:$AA,"&lt;="&amp;L$4)</f>
        <v>0</v>
      </c>
      <c r="M118" s="298">
        <f>SUMIFS('Báo cáo'!$O:$O,'Báo cáo'!$AD:$AD,$A118,'Báo cáo'!$Z:$Z,"&lt;="&amp;M$4)+SUMIFS('Báo cáo'!$P:$P,'Báo cáo'!$AD:$AD,$A118,'Báo cáo'!$Z:$Z,"&lt;="&amp;M$4)-SUMIFS('Báo cáo'!$Q:$Q,'Báo cáo'!$AD:$AD,$A118,'Báo cáo'!$AA:$AA,"&lt;="&amp;M$4)</f>
        <v>0</v>
      </c>
      <c r="N118" s="298">
        <f>SUMIFS('Báo cáo'!$O:$O,'Báo cáo'!$AD:$AD,$A118,'Báo cáo'!$Z:$Z,"&lt;="&amp;N$4)+SUMIFS('Báo cáo'!$P:$P,'Báo cáo'!$AD:$AD,$A118,'Báo cáo'!$Z:$Z,"&lt;="&amp;N$4)-SUMIFS('Báo cáo'!$Q:$Q,'Báo cáo'!$AD:$AD,$A118,'Báo cáo'!$AA:$AA,"&lt;="&amp;N$4)</f>
        <v>0</v>
      </c>
    </row>
    <row r="119" spans="1:14" x14ac:dyDescent="0.25">
      <c r="A119"/>
      <c r="B119"/>
      <c r="C119" s="298">
        <f>SUMIFS('Báo cáo'!$O:$O,'Báo cáo'!$AD:$AD,$A119,'Báo cáo'!$Z:$Z,"&lt;="&amp;C$4)+SUMIFS('Báo cáo'!$P:$P,'Báo cáo'!$AD:$AD,$A119,'Báo cáo'!$Z:$Z,"&lt;="&amp;C$4)-SUMIFS('Báo cáo'!$Q:$Q,'Báo cáo'!$AD:$AD,$A119,'Báo cáo'!$AA:$AA,"&lt;="&amp;C$4)</f>
        <v>0</v>
      </c>
      <c r="D119" s="298">
        <f>SUMIFS('Báo cáo'!$O:$O,'Báo cáo'!$AD:$AD,$A119,'Báo cáo'!$Z:$Z,"&lt;="&amp;D$4)+SUMIFS('Báo cáo'!$P:$P,'Báo cáo'!$AD:$AD,$A119,'Báo cáo'!$Z:$Z,"&lt;="&amp;D$4)-SUMIFS('Báo cáo'!$Q:$Q,'Báo cáo'!$AD:$AD,$A119,'Báo cáo'!$AA:$AA,"&lt;="&amp;D$4)</f>
        <v>0</v>
      </c>
      <c r="E119" s="298">
        <f>SUMIFS('Báo cáo'!$O:$O,'Báo cáo'!$AD:$AD,$A119,'Báo cáo'!$Z:$Z,"&lt;="&amp;E$4)+SUMIFS('Báo cáo'!$P:$P,'Báo cáo'!$AD:$AD,$A119,'Báo cáo'!$Z:$Z,"&lt;="&amp;E$4)-SUMIFS('Báo cáo'!$Q:$Q,'Báo cáo'!$AD:$AD,$A119,'Báo cáo'!$AA:$AA,"&lt;="&amp;E$4)</f>
        <v>0</v>
      </c>
      <c r="F119" s="298">
        <f>SUMIFS('Báo cáo'!$O:$O,'Báo cáo'!$AD:$AD,$A119,'Báo cáo'!$Z:$Z,"&lt;="&amp;F$4)+SUMIFS('Báo cáo'!$P:$P,'Báo cáo'!$AD:$AD,$A119,'Báo cáo'!$Z:$Z,"&lt;="&amp;F$4)-SUMIFS('Báo cáo'!$Q:$Q,'Báo cáo'!$AD:$AD,$A119,'Báo cáo'!$AA:$AA,"&lt;="&amp;F$4)</f>
        <v>0</v>
      </c>
      <c r="G119" s="298">
        <f>SUMIFS('Báo cáo'!$O:$O,'Báo cáo'!$AD:$AD,$A119,'Báo cáo'!$Z:$Z,"&lt;="&amp;G$4)+SUMIFS('Báo cáo'!$P:$P,'Báo cáo'!$AD:$AD,$A119,'Báo cáo'!$Z:$Z,"&lt;="&amp;G$4)-SUMIFS('Báo cáo'!$Q:$Q,'Báo cáo'!$AD:$AD,$A119,'Báo cáo'!$AA:$AA,"&lt;="&amp;G$4)</f>
        <v>0</v>
      </c>
      <c r="H119" s="298">
        <f>SUMIFS('Báo cáo'!$O:$O,'Báo cáo'!$AD:$AD,$A119,'Báo cáo'!$Z:$Z,"&lt;="&amp;H$4)+SUMIFS('Báo cáo'!$P:$P,'Báo cáo'!$AD:$AD,$A119,'Báo cáo'!$Z:$Z,"&lt;="&amp;H$4)-SUMIFS('Báo cáo'!$Q:$Q,'Báo cáo'!$AD:$AD,$A119,'Báo cáo'!$AA:$AA,"&lt;="&amp;H$4)</f>
        <v>0</v>
      </c>
      <c r="I119" s="298">
        <f>SUMIFS('Báo cáo'!$O:$O,'Báo cáo'!$AD:$AD,$A119,'Báo cáo'!$Z:$Z,"&lt;="&amp;I$4)+SUMIFS('Báo cáo'!$P:$P,'Báo cáo'!$AD:$AD,$A119,'Báo cáo'!$Z:$Z,"&lt;="&amp;I$4)-SUMIFS('Báo cáo'!$Q:$Q,'Báo cáo'!$AD:$AD,$A119,'Báo cáo'!$AA:$AA,"&lt;="&amp;I$4)</f>
        <v>0</v>
      </c>
      <c r="J119" s="298">
        <f>SUMIFS('Báo cáo'!$O:$O,'Báo cáo'!$AD:$AD,$A119,'Báo cáo'!$Z:$Z,"&lt;="&amp;J$4)+SUMIFS('Báo cáo'!$P:$P,'Báo cáo'!$AD:$AD,$A119,'Báo cáo'!$Z:$Z,"&lt;="&amp;J$4)-SUMIFS('Báo cáo'!$Q:$Q,'Báo cáo'!$AD:$AD,$A119,'Báo cáo'!$AA:$AA,"&lt;="&amp;J$4)</f>
        <v>0</v>
      </c>
      <c r="K119" s="298">
        <f>SUMIFS('Báo cáo'!$O:$O,'Báo cáo'!$AD:$AD,$A119,'Báo cáo'!$Z:$Z,"&lt;="&amp;K$4)+SUMIFS('Báo cáo'!$P:$P,'Báo cáo'!$AD:$AD,$A119,'Báo cáo'!$Z:$Z,"&lt;="&amp;K$4)-SUMIFS('Báo cáo'!$Q:$Q,'Báo cáo'!$AD:$AD,$A119,'Báo cáo'!$AA:$AA,"&lt;="&amp;K$4)</f>
        <v>0</v>
      </c>
      <c r="L119" s="298">
        <f>SUMIFS('Báo cáo'!$O:$O,'Báo cáo'!$AD:$AD,$A119,'Báo cáo'!$Z:$Z,"&lt;="&amp;L$4)+SUMIFS('Báo cáo'!$P:$P,'Báo cáo'!$AD:$AD,$A119,'Báo cáo'!$Z:$Z,"&lt;="&amp;L$4)-SUMIFS('Báo cáo'!$Q:$Q,'Báo cáo'!$AD:$AD,$A119,'Báo cáo'!$AA:$AA,"&lt;="&amp;L$4)</f>
        <v>0</v>
      </c>
      <c r="M119" s="298">
        <f>SUMIFS('Báo cáo'!$O:$O,'Báo cáo'!$AD:$AD,$A119,'Báo cáo'!$Z:$Z,"&lt;="&amp;M$4)+SUMIFS('Báo cáo'!$P:$P,'Báo cáo'!$AD:$AD,$A119,'Báo cáo'!$Z:$Z,"&lt;="&amp;M$4)-SUMIFS('Báo cáo'!$Q:$Q,'Báo cáo'!$AD:$AD,$A119,'Báo cáo'!$AA:$AA,"&lt;="&amp;M$4)</f>
        <v>0</v>
      </c>
      <c r="N119" s="298">
        <f>SUMIFS('Báo cáo'!$O:$O,'Báo cáo'!$AD:$AD,$A119,'Báo cáo'!$Z:$Z,"&lt;="&amp;N$4)+SUMIFS('Báo cáo'!$P:$P,'Báo cáo'!$AD:$AD,$A119,'Báo cáo'!$Z:$Z,"&lt;="&amp;N$4)-SUMIFS('Báo cáo'!$Q:$Q,'Báo cáo'!$AD:$AD,$A119,'Báo cáo'!$AA:$AA,"&lt;="&amp;N$4)</f>
        <v>0</v>
      </c>
    </row>
    <row r="120" spans="1:14" x14ac:dyDescent="0.25">
      <c r="A120"/>
      <c r="B120"/>
      <c r="C120" s="298">
        <f>SUMIFS('Báo cáo'!$O:$O,'Báo cáo'!$AD:$AD,$A120,'Báo cáo'!$Z:$Z,"&lt;="&amp;C$4)+SUMIFS('Báo cáo'!$P:$P,'Báo cáo'!$AD:$AD,$A120,'Báo cáo'!$Z:$Z,"&lt;="&amp;C$4)-SUMIFS('Báo cáo'!$Q:$Q,'Báo cáo'!$AD:$AD,$A120,'Báo cáo'!$AA:$AA,"&lt;="&amp;C$4)</f>
        <v>0</v>
      </c>
      <c r="D120" s="298">
        <f>SUMIFS('Báo cáo'!$O:$O,'Báo cáo'!$AD:$AD,$A120,'Báo cáo'!$Z:$Z,"&lt;="&amp;D$4)+SUMIFS('Báo cáo'!$P:$P,'Báo cáo'!$AD:$AD,$A120,'Báo cáo'!$Z:$Z,"&lt;="&amp;D$4)-SUMIFS('Báo cáo'!$Q:$Q,'Báo cáo'!$AD:$AD,$A120,'Báo cáo'!$AA:$AA,"&lt;="&amp;D$4)</f>
        <v>0</v>
      </c>
      <c r="E120" s="298">
        <f>SUMIFS('Báo cáo'!$O:$O,'Báo cáo'!$AD:$AD,$A120,'Báo cáo'!$Z:$Z,"&lt;="&amp;E$4)+SUMIFS('Báo cáo'!$P:$P,'Báo cáo'!$AD:$AD,$A120,'Báo cáo'!$Z:$Z,"&lt;="&amp;E$4)-SUMIFS('Báo cáo'!$Q:$Q,'Báo cáo'!$AD:$AD,$A120,'Báo cáo'!$AA:$AA,"&lt;="&amp;E$4)</f>
        <v>0</v>
      </c>
      <c r="F120" s="298">
        <f>SUMIFS('Báo cáo'!$O:$O,'Báo cáo'!$AD:$AD,$A120,'Báo cáo'!$Z:$Z,"&lt;="&amp;F$4)+SUMIFS('Báo cáo'!$P:$P,'Báo cáo'!$AD:$AD,$A120,'Báo cáo'!$Z:$Z,"&lt;="&amp;F$4)-SUMIFS('Báo cáo'!$Q:$Q,'Báo cáo'!$AD:$AD,$A120,'Báo cáo'!$AA:$AA,"&lt;="&amp;F$4)</f>
        <v>0</v>
      </c>
      <c r="G120" s="298">
        <f>SUMIFS('Báo cáo'!$O:$O,'Báo cáo'!$AD:$AD,$A120,'Báo cáo'!$Z:$Z,"&lt;="&amp;G$4)+SUMIFS('Báo cáo'!$P:$P,'Báo cáo'!$AD:$AD,$A120,'Báo cáo'!$Z:$Z,"&lt;="&amp;G$4)-SUMIFS('Báo cáo'!$Q:$Q,'Báo cáo'!$AD:$AD,$A120,'Báo cáo'!$AA:$AA,"&lt;="&amp;G$4)</f>
        <v>0</v>
      </c>
      <c r="H120" s="298">
        <f>SUMIFS('Báo cáo'!$O:$O,'Báo cáo'!$AD:$AD,$A120,'Báo cáo'!$Z:$Z,"&lt;="&amp;H$4)+SUMIFS('Báo cáo'!$P:$P,'Báo cáo'!$AD:$AD,$A120,'Báo cáo'!$Z:$Z,"&lt;="&amp;H$4)-SUMIFS('Báo cáo'!$Q:$Q,'Báo cáo'!$AD:$AD,$A120,'Báo cáo'!$AA:$AA,"&lt;="&amp;H$4)</f>
        <v>0</v>
      </c>
      <c r="I120" s="298">
        <f>SUMIFS('Báo cáo'!$O:$O,'Báo cáo'!$AD:$AD,$A120,'Báo cáo'!$Z:$Z,"&lt;="&amp;I$4)+SUMIFS('Báo cáo'!$P:$P,'Báo cáo'!$AD:$AD,$A120,'Báo cáo'!$Z:$Z,"&lt;="&amp;I$4)-SUMIFS('Báo cáo'!$Q:$Q,'Báo cáo'!$AD:$AD,$A120,'Báo cáo'!$AA:$AA,"&lt;="&amp;I$4)</f>
        <v>0</v>
      </c>
      <c r="J120" s="298">
        <f>SUMIFS('Báo cáo'!$O:$O,'Báo cáo'!$AD:$AD,$A120,'Báo cáo'!$Z:$Z,"&lt;="&amp;J$4)+SUMIFS('Báo cáo'!$P:$P,'Báo cáo'!$AD:$AD,$A120,'Báo cáo'!$Z:$Z,"&lt;="&amp;J$4)-SUMIFS('Báo cáo'!$Q:$Q,'Báo cáo'!$AD:$AD,$A120,'Báo cáo'!$AA:$AA,"&lt;="&amp;J$4)</f>
        <v>0</v>
      </c>
      <c r="K120" s="298">
        <f>SUMIFS('Báo cáo'!$O:$O,'Báo cáo'!$AD:$AD,$A120,'Báo cáo'!$Z:$Z,"&lt;="&amp;K$4)+SUMIFS('Báo cáo'!$P:$P,'Báo cáo'!$AD:$AD,$A120,'Báo cáo'!$Z:$Z,"&lt;="&amp;K$4)-SUMIFS('Báo cáo'!$Q:$Q,'Báo cáo'!$AD:$AD,$A120,'Báo cáo'!$AA:$AA,"&lt;="&amp;K$4)</f>
        <v>0</v>
      </c>
      <c r="L120" s="298">
        <f>SUMIFS('Báo cáo'!$O:$O,'Báo cáo'!$AD:$AD,$A120,'Báo cáo'!$Z:$Z,"&lt;="&amp;L$4)+SUMIFS('Báo cáo'!$P:$P,'Báo cáo'!$AD:$AD,$A120,'Báo cáo'!$Z:$Z,"&lt;="&amp;L$4)-SUMIFS('Báo cáo'!$Q:$Q,'Báo cáo'!$AD:$AD,$A120,'Báo cáo'!$AA:$AA,"&lt;="&amp;L$4)</f>
        <v>0</v>
      </c>
      <c r="M120" s="298">
        <f>SUMIFS('Báo cáo'!$O:$O,'Báo cáo'!$AD:$AD,$A120,'Báo cáo'!$Z:$Z,"&lt;="&amp;M$4)+SUMIFS('Báo cáo'!$P:$P,'Báo cáo'!$AD:$AD,$A120,'Báo cáo'!$Z:$Z,"&lt;="&amp;M$4)-SUMIFS('Báo cáo'!$Q:$Q,'Báo cáo'!$AD:$AD,$A120,'Báo cáo'!$AA:$AA,"&lt;="&amp;M$4)</f>
        <v>0</v>
      </c>
      <c r="N120" s="298">
        <f>SUMIFS('Báo cáo'!$O:$O,'Báo cáo'!$AD:$AD,$A120,'Báo cáo'!$Z:$Z,"&lt;="&amp;N$4)+SUMIFS('Báo cáo'!$P:$P,'Báo cáo'!$AD:$AD,$A120,'Báo cáo'!$Z:$Z,"&lt;="&amp;N$4)-SUMIFS('Báo cáo'!$Q:$Q,'Báo cáo'!$AD:$AD,$A120,'Báo cáo'!$AA:$AA,"&lt;="&amp;N$4)</f>
        <v>0</v>
      </c>
    </row>
    <row r="121" spans="1:14" x14ac:dyDescent="0.25">
      <c r="A121"/>
      <c r="B121"/>
      <c r="C121" s="298">
        <f>SUMIFS('Báo cáo'!$O:$O,'Báo cáo'!$AD:$AD,$A121,'Báo cáo'!$Z:$Z,"&lt;="&amp;C$4)+SUMIFS('Báo cáo'!$P:$P,'Báo cáo'!$AD:$AD,$A121,'Báo cáo'!$Z:$Z,"&lt;="&amp;C$4)-SUMIFS('Báo cáo'!$Q:$Q,'Báo cáo'!$AD:$AD,$A121,'Báo cáo'!$AA:$AA,"&lt;="&amp;C$4)</f>
        <v>0</v>
      </c>
      <c r="D121" s="298">
        <f>SUMIFS('Báo cáo'!$O:$O,'Báo cáo'!$AD:$AD,$A121,'Báo cáo'!$Z:$Z,"&lt;="&amp;D$4)+SUMIFS('Báo cáo'!$P:$P,'Báo cáo'!$AD:$AD,$A121,'Báo cáo'!$Z:$Z,"&lt;="&amp;D$4)-SUMIFS('Báo cáo'!$Q:$Q,'Báo cáo'!$AD:$AD,$A121,'Báo cáo'!$AA:$AA,"&lt;="&amp;D$4)</f>
        <v>0</v>
      </c>
      <c r="E121" s="298">
        <f>SUMIFS('Báo cáo'!$O:$O,'Báo cáo'!$AD:$AD,$A121,'Báo cáo'!$Z:$Z,"&lt;="&amp;E$4)+SUMIFS('Báo cáo'!$P:$P,'Báo cáo'!$AD:$AD,$A121,'Báo cáo'!$Z:$Z,"&lt;="&amp;E$4)-SUMIFS('Báo cáo'!$Q:$Q,'Báo cáo'!$AD:$AD,$A121,'Báo cáo'!$AA:$AA,"&lt;="&amp;E$4)</f>
        <v>0</v>
      </c>
      <c r="F121" s="298">
        <f>SUMIFS('Báo cáo'!$O:$O,'Báo cáo'!$AD:$AD,$A121,'Báo cáo'!$Z:$Z,"&lt;="&amp;F$4)+SUMIFS('Báo cáo'!$P:$P,'Báo cáo'!$AD:$AD,$A121,'Báo cáo'!$Z:$Z,"&lt;="&amp;F$4)-SUMIFS('Báo cáo'!$Q:$Q,'Báo cáo'!$AD:$AD,$A121,'Báo cáo'!$AA:$AA,"&lt;="&amp;F$4)</f>
        <v>0</v>
      </c>
      <c r="G121" s="298">
        <f>SUMIFS('Báo cáo'!$O:$O,'Báo cáo'!$AD:$AD,$A121,'Báo cáo'!$Z:$Z,"&lt;="&amp;G$4)+SUMIFS('Báo cáo'!$P:$P,'Báo cáo'!$AD:$AD,$A121,'Báo cáo'!$Z:$Z,"&lt;="&amp;G$4)-SUMIFS('Báo cáo'!$Q:$Q,'Báo cáo'!$AD:$AD,$A121,'Báo cáo'!$AA:$AA,"&lt;="&amp;G$4)</f>
        <v>0</v>
      </c>
      <c r="H121" s="298">
        <f>SUMIFS('Báo cáo'!$O:$O,'Báo cáo'!$AD:$AD,$A121,'Báo cáo'!$Z:$Z,"&lt;="&amp;H$4)+SUMIFS('Báo cáo'!$P:$P,'Báo cáo'!$AD:$AD,$A121,'Báo cáo'!$Z:$Z,"&lt;="&amp;H$4)-SUMIFS('Báo cáo'!$Q:$Q,'Báo cáo'!$AD:$AD,$A121,'Báo cáo'!$AA:$AA,"&lt;="&amp;H$4)</f>
        <v>0</v>
      </c>
      <c r="I121" s="298">
        <f>SUMIFS('Báo cáo'!$O:$O,'Báo cáo'!$AD:$AD,$A121,'Báo cáo'!$Z:$Z,"&lt;="&amp;I$4)+SUMIFS('Báo cáo'!$P:$P,'Báo cáo'!$AD:$AD,$A121,'Báo cáo'!$Z:$Z,"&lt;="&amp;I$4)-SUMIFS('Báo cáo'!$Q:$Q,'Báo cáo'!$AD:$AD,$A121,'Báo cáo'!$AA:$AA,"&lt;="&amp;I$4)</f>
        <v>0</v>
      </c>
      <c r="J121" s="298">
        <f>SUMIFS('Báo cáo'!$O:$O,'Báo cáo'!$AD:$AD,$A121,'Báo cáo'!$Z:$Z,"&lt;="&amp;J$4)+SUMIFS('Báo cáo'!$P:$P,'Báo cáo'!$AD:$AD,$A121,'Báo cáo'!$Z:$Z,"&lt;="&amp;J$4)-SUMIFS('Báo cáo'!$Q:$Q,'Báo cáo'!$AD:$AD,$A121,'Báo cáo'!$AA:$AA,"&lt;="&amp;J$4)</f>
        <v>0</v>
      </c>
      <c r="K121" s="298">
        <f>SUMIFS('Báo cáo'!$O:$O,'Báo cáo'!$AD:$AD,$A121,'Báo cáo'!$Z:$Z,"&lt;="&amp;K$4)+SUMIFS('Báo cáo'!$P:$P,'Báo cáo'!$AD:$AD,$A121,'Báo cáo'!$Z:$Z,"&lt;="&amp;K$4)-SUMIFS('Báo cáo'!$Q:$Q,'Báo cáo'!$AD:$AD,$A121,'Báo cáo'!$AA:$AA,"&lt;="&amp;K$4)</f>
        <v>0</v>
      </c>
      <c r="L121" s="298">
        <f>SUMIFS('Báo cáo'!$O:$O,'Báo cáo'!$AD:$AD,$A121,'Báo cáo'!$Z:$Z,"&lt;="&amp;L$4)+SUMIFS('Báo cáo'!$P:$P,'Báo cáo'!$AD:$AD,$A121,'Báo cáo'!$Z:$Z,"&lt;="&amp;L$4)-SUMIFS('Báo cáo'!$Q:$Q,'Báo cáo'!$AD:$AD,$A121,'Báo cáo'!$AA:$AA,"&lt;="&amp;L$4)</f>
        <v>0</v>
      </c>
      <c r="M121" s="298">
        <f>SUMIFS('Báo cáo'!$O:$O,'Báo cáo'!$AD:$AD,$A121,'Báo cáo'!$Z:$Z,"&lt;="&amp;M$4)+SUMIFS('Báo cáo'!$P:$P,'Báo cáo'!$AD:$AD,$A121,'Báo cáo'!$Z:$Z,"&lt;="&amp;M$4)-SUMIFS('Báo cáo'!$Q:$Q,'Báo cáo'!$AD:$AD,$A121,'Báo cáo'!$AA:$AA,"&lt;="&amp;M$4)</f>
        <v>0</v>
      </c>
      <c r="N121" s="298">
        <f>SUMIFS('Báo cáo'!$O:$O,'Báo cáo'!$AD:$AD,$A121,'Báo cáo'!$Z:$Z,"&lt;="&amp;N$4)+SUMIFS('Báo cáo'!$P:$P,'Báo cáo'!$AD:$AD,$A121,'Báo cáo'!$Z:$Z,"&lt;="&amp;N$4)-SUMIFS('Báo cáo'!$Q:$Q,'Báo cáo'!$AD:$AD,$A121,'Báo cáo'!$AA:$AA,"&lt;="&amp;N$4)</f>
        <v>0</v>
      </c>
    </row>
    <row r="122" spans="1:14" x14ac:dyDescent="0.25">
      <c r="A122"/>
      <c r="B122"/>
      <c r="C122" s="298">
        <f>SUMIFS('Báo cáo'!$O:$O,'Báo cáo'!$AD:$AD,$A122,'Báo cáo'!$Z:$Z,"&lt;="&amp;C$4)+SUMIFS('Báo cáo'!$P:$P,'Báo cáo'!$AD:$AD,$A122,'Báo cáo'!$Z:$Z,"&lt;="&amp;C$4)-SUMIFS('Báo cáo'!$Q:$Q,'Báo cáo'!$AD:$AD,$A122,'Báo cáo'!$AA:$AA,"&lt;="&amp;C$4)</f>
        <v>0</v>
      </c>
      <c r="D122" s="298">
        <f>SUMIFS('Báo cáo'!$O:$O,'Báo cáo'!$AD:$AD,$A122,'Báo cáo'!$Z:$Z,"&lt;="&amp;D$4)+SUMIFS('Báo cáo'!$P:$P,'Báo cáo'!$AD:$AD,$A122,'Báo cáo'!$Z:$Z,"&lt;="&amp;D$4)-SUMIFS('Báo cáo'!$Q:$Q,'Báo cáo'!$AD:$AD,$A122,'Báo cáo'!$AA:$AA,"&lt;="&amp;D$4)</f>
        <v>0</v>
      </c>
      <c r="E122" s="298">
        <f>SUMIFS('Báo cáo'!$O:$O,'Báo cáo'!$AD:$AD,$A122,'Báo cáo'!$Z:$Z,"&lt;="&amp;E$4)+SUMIFS('Báo cáo'!$P:$P,'Báo cáo'!$AD:$AD,$A122,'Báo cáo'!$Z:$Z,"&lt;="&amp;E$4)-SUMIFS('Báo cáo'!$Q:$Q,'Báo cáo'!$AD:$AD,$A122,'Báo cáo'!$AA:$AA,"&lt;="&amp;E$4)</f>
        <v>0</v>
      </c>
      <c r="F122" s="298">
        <f>SUMIFS('Báo cáo'!$O:$O,'Báo cáo'!$AD:$AD,$A122,'Báo cáo'!$Z:$Z,"&lt;="&amp;F$4)+SUMIFS('Báo cáo'!$P:$P,'Báo cáo'!$AD:$AD,$A122,'Báo cáo'!$Z:$Z,"&lt;="&amp;F$4)-SUMIFS('Báo cáo'!$Q:$Q,'Báo cáo'!$AD:$AD,$A122,'Báo cáo'!$AA:$AA,"&lt;="&amp;F$4)</f>
        <v>0</v>
      </c>
      <c r="G122" s="298">
        <f>SUMIFS('Báo cáo'!$O:$O,'Báo cáo'!$AD:$AD,$A122,'Báo cáo'!$Z:$Z,"&lt;="&amp;G$4)+SUMIFS('Báo cáo'!$P:$P,'Báo cáo'!$AD:$AD,$A122,'Báo cáo'!$Z:$Z,"&lt;="&amp;G$4)-SUMIFS('Báo cáo'!$Q:$Q,'Báo cáo'!$AD:$AD,$A122,'Báo cáo'!$AA:$AA,"&lt;="&amp;G$4)</f>
        <v>0</v>
      </c>
      <c r="H122" s="298">
        <f>SUMIFS('Báo cáo'!$O:$O,'Báo cáo'!$AD:$AD,$A122,'Báo cáo'!$Z:$Z,"&lt;="&amp;H$4)+SUMIFS('Báo cáo'!$P:$P,'Báo cáo'!$AD:$AD,$A122,'Báo cáo'!$Z:$Z,"&lt;="&amp;H$4)-SUMIFS('Báo cáo'!$Q:$Q,'Báo cáo'!$AD:$AD,$A122,'Báo cáo'!$AA:$AA,"&lt;="&amp;H$4)</f>
        <v>0</v>
      </c>
      <c r="I122" s="298">
        <f>SUMIFS('Báo cáo'!$O:$O,'Báo cáo'!$AD:$AD,$A122,'Báo cáo'!$Z:$Z,"&lt;="&amp;I$4)+SUMIFS('Báo cáo'!$P:$P,'Báo cáo'!$AD:$AD,$A122,'Báo cáo'!$Z:$Z,"&lt;="&amp;I$4)-SUMIFS('Báo cáo'!$Q:$Q,'Báo cáo'!$AD:$AD,$A122,'Báo cáo'!$AA:$AA,"&lt;="&amp;I$4)</f>
        <v>0</v>
      </c>
      <c r="J122" s="298">
        <f>SUMIFS('Báo cáo'!$O:$O,'Báo cáo'!$AD:$AD,$A122,'Báo cáo'!$Z:$Z,"&lt;="&amp;J$4)+SUMIFS('Báo cáo'!$P:$P,'Báo cáo'!$AD:$AD,$A122,'Báo cáo'!$Z:$Z,"&lt;="&amp;J$4)-SUMIFS('Báo cáo'!$Q:$Q,'Báo cáo'!$AD:$AD,$A122,'Báo cáo'!$AA:$AA,"&lt;="&amp;J$4)</f>
        <v>0</v>
      </c>
      <c r="K122" s="298">
        <f>SUMIFS('Báo cáo'!$O:$O,'Báo cáo'!$AD:$AD,$A122,'Báo cáo'!$Z:$Z,"&lt;="&amp;K$4)+SUMIFS('Báo cáo'!$P:$P,'Báo cáo'!$AD:$AD,$A122,'Báo cáo'!$Z:$Z,"&lt;="&amp;K$4)-SUMIFS('Báo cáo'!$Q:$Q,'Báo cáo'!$AD:$AD,$A122,'Báo cáo'!$AA:$AA,"&lt;="&amp;K$4)</f>
        <v>0</v>
      </c>
      <c r="L122" s="298">
        <f>SUMIFS('Báo cáo'!$O:$O,'Báo cáo'!$AD:$AD,$A122,'Báo cáo'!$Z:$Z,"&lt;="&amp;L$4)+SUMIFS('Báo cáo'!$P:$P,'Báo cáo'!$AD:$AD,$A122,'Báo cáo'!$Z:$Z,"&lt;="&amp;L$4)-SUMIFS('Báo cáo'!$Q:$Q,'Báo cáo'!$AD:$AD,$A122,'Báo cáo'!$AA:$AA,"&lt;="&amp;L$4)</f>
        <v>0</v>
      </c>
      <c r="M122" s="298">
        <f>SUMIFS('Báo cáo'!$O:$O,'Báo cáo'!$AD:$AD,$A122,'Báo cáo'!$Z:$Z,"&lt;="&amp;M$4)+SUMIFS('Báo cáo'!$P:$P,'Báo cáo'!$AD:$AD,$A122,'Báo cáo'!$Z:$Z,"&lt;="&amp;M$4)-SUMIFS('Báo cáo'!$Q:$Q,'Báo cáo'!$AD:$AD,$A122,'Báo cáo'!$AA:$AA,"&lt;="&amp;M$4)</f>
        <v>0</v>
      </c>
      <c r="N122" s="298">
        <f>SUMIFS('Báo cáo'!$O:$O,'Báo cáo'!$AD:$AD,$A122,'Báo cáo'!$Z:$Z,"&lt;="&amp;N$4)+SUMIFS('Báo cáo'!$P:$P,'Báo cáo'!$AD:$AD,$A122,'Báo cáo'!$Z:$Z,"&lt;="&amp;N$4)-SUMIFS('Báo cáo'!$Q:$Q,'Báo cáo'!$AD:$AD,$A122,'Báo cáo'!$AA:$AA,"&lt;="&amp;N$4)</f>
        <v>0</v>
      </c>
    </row>
    <row r="123" spans="1:14" x14ac:dyDescent="0.25">
      <c r="A123"/>
      <c r="B123"/>
      <c r="C123" s="298">
        <f>SUMIFS('Báo cáo'!$O:$O,'Báo cáo'!$AD:$AD,$A123,'Báo cáo'!$Z:$Z,"&lt;="&amp;C$4)+SUMIFS('Báo cáo'!$P:$P,'Báo cáo'!$AD:$AD,$A123,'Báo cáo'!$Z:$Z,"&lt;="&amp;C$4)-SUMIFS('Báo cáo'!$Q:$Q,'Báo cáo'!$AD:$AD,$A123,'Báo cáo'!$AA:$AA,"&lt;="&amp;C$4)</f>
        <v>0</v>
      </c>
      <c r="D123" s="298">
        <f>SUMIFS('Báo cáo'!$O:$O,'Báo cáo'!$AD:$AD,$A123,'Báo cáo'!$Z:$Z,"&lt;="&amp;D$4)+SUMIFS('Báo cáo'!$P:$P,'Báo cáo'!$AD:$AD,$A123,'Báo cáo'!$Z:$Z,"&lt;="&amp;D$4)-SUMIFS('Báo cáo'!$Q:$Q,'Báo cáo'!$AD:$AD,$A123,'Báo cáo'!$AA:$AA,"&lt;="&amp;D$4)</f>
        <v>0</v>
      </c>
      <c r="E123" s="298">
        <f>SUMIFS('Báo cáo'!$O:$O,'Báo cáo'!$AD:$AD,$A123,'Báo cáo'!$Z:$Z,"&lt;="&amp;E$4)+SUMIFS('Báo cáo'!$P:$P,'Báo cáo'!$AD:$AD,$A123,'Báo cáo'!$Z:$Z,"&lt;="&amp;E$4)-SUMIFS('Báo cáo'!$Q:$Q,'Báo cáo'!$AD:$AD,$A123,'Báo cáo'!$AA:$AA,"&lt;="&amp;E$4)</f>
        <v>0</v>
      </c>
      <c r="F123" s="298">
        <f>SUMIFS('Báo cáo'!$O:$O,'Báo cáo'!$AD:$AD,$A123,'Báo cáo'!$Z:$Z,"&lt;="&amp;F$4)+SUMIFS('Báo cáo'!$P:$P,'Báo cáo'!$AD:$AD,$A123,'Báo cáo'!$Z:$Z,"&lt;="&amp;F$4)-SUMIFS('Báo cáo'!$Q:$Q,'Báo cáo'!$AD:$AD,$A123,'Báo cáo'!$AA:$AA,"&lt;="&amp;F$4)</f>
        <v>0</v>
      </c>
      <c r="G123" s="298">
        <f>SUMIFS('Báo cáo'!$O:$O,'Báo cáo'!$AD:$AD,$A123,'Báo cáo'!$Z:$Z,"&lt;="&amp;G$4)+SUMIFS('Báo cáo'!$P:$P,'Báo cáo'!$AD:$AD,$A123,'Báo cáo'!$Z:$Z,"&lt;="&amp;G$4)-SUMIFS('Báo cáo'!$Q:$Q,'Báo cáo'!$AD:$AD,$A123,'Báo cáo'!$AA:$AA,"&lt;="&amp;G$4)</f>
        <v>0</v>
      </c>
      <c r="H123" s="298">
        <f>SUMIFS('Báo cáo'!$O:$O,'Báo cáo'!$AD:$AD,$A123,'Báo cáo'!$Z:$Z,"&lt;="&amp;H$4)+SUMIFS('Báo cáo'!$P:$P,'Báo cáo'!$AD:$AD,$A123,'Báo cáo'!$Z:$Z,"&lt;="&amp;H$4)-SUMIFS('Báo cáo'!$Q:$Q,'Báo cáo'!$AD:$AD,$A123,'Báo cáo'!$AA:$AA,"&lt;="&amp;H$4)</f>
        <v>0</v>
      </c>
      <c r="I123" s="298">
        <f>SUMIFS('Báo cáo'!$O:$O,'Báo cáo'!$AD:$AD,$A123,'Báo cáo'!$Z:$Z,"&lt;="&amp;I$4)+SUMIFS('Báo cáo'!$P:$P,'Báo cáo'!$AD:$AD,$A123,'Báo cáo'!$Z:$Z,"&lt;="&amp;I$4)-SUMIFS('Báo cáo'!$Q:$Q,'Báo cáo'!$AD:$AD,$A123,'Báo cáo'!$AA:$AA,"&lt;="&amp;I$4)</f>
        <v>0</v>
      </c>
      <c r="J123" s="298">
        <f>SUMIFS('Báo cáo'!$O:$O,'Báo cáo'!$AD:$AD,$A123,'Báo cáo'!$Z:$Z,"&lt;="&amp;J$4)+SUMIFS('Báo cáo'!$P:$P,'Báo cáo'!$AD:$AD,$A123,'Báo cáo'!$Z:$Z,"&lt;="&amp;J$4)-SUMIFS('Báo cáo'!$Q:$Q,'Báo cáo'!$AD:$AD,$A123,'Báo cáo'!$AA:$AA,"&lt;="&amp;J$4)</f>
        <v>0</v>
      </c>
      <c r="K123" s="298">
        <f>SUMIFS('Báo cáo'!$O:$O,'Báo cáo'!$AD:$AD,$A123,'Báo cáo'!$Z:$Z,"&lt;="&amp;K$4)+SUMIFS('Báo cáo'!$P:$P,'Báo cáo'!$AD:$AD,$A123,'Báo cáo'!$Z:$Z,"&lt;="&amp;K$4)-SUMIFS('Báo cáo'!$Q:$Q,'Báo cáo'!$AD:$AD,$A123,'Báo cáo'!$AA:$AA,"&lt;="&amp;K$4)</f>
        <v>0</v>
      </c>
      <c r="L123" s="298">
        <f>SUMIFS('Báo cáo'!$O:$O,'Báo cáo'!$AD:$AD,$A123,'Báo cáo'!$Z:$Z,"&lt;="&amp;L$4)+SUMIFS('Báo cáo'!$P:$P,'Báo cáo'!$AD:$AD,$A123,'Báo cáo'!$Z:$Z,"&lt;="&amp;L$4)-SUMIFS('Báo cáo'!$Q:$Q,'Báo cáo'!$AD:$AD,$A123,'Báo cáo'!$AA:$AA,"&lt;="&amp;L$4)</f>
        <v>0</v>
      </c>
      <c r="M123" s="298">
        <f>SUMIFS('Báo cáo'!$O:$O,'Báo cáo'!$AD:$AD,$A123,'Báo cáo'!$Z:$Z,"&lt;="&amp;M$4)+SUMIFS('Báo cáo'!$P:$P,'Báo cáo'!$AD:$AD,$A123,'Báo cáo'!$Z:$Z,"&lt;="&amp;M$4)-SUMIFS('Báo cáo'!$Q:$Q,'Báo cáo'!$AD:$AD,$A123,'Báo cáo'!$AA:$AA,"&lt;="&amp;M$4)</f>
        <v>0</v>
      </c>
      <c r="N123" s="298">
        <f>SUMIFS('Báo cáo'!$O:$O,'Báo cáo'!$AD:$AD,$A123,'Báo cáo'!$Z:$Z,"&lt;="&amp;N$4)+SUMIFS('Báo cáo'!$P:$P,'Báo cáo'!$AD:$AD,$A123,'Báo cáo'!$Z:$Z,"&lt;="&amp;N$4)-SUMIFS('Báo cáo'!$Q:$Q,'Báo cáo'!$AD:$AD,$A123,'Báo cáo'!$AA:$AA,"&lt;="&amp;N$4)</f>
        <v>0</v>
      </c>
    </row>
    <row r="124" spans="1:14" x14ac:dyDescent="0.25">
      <c r="A124"/>
      <c r="B124"/>
      <c r="C124" s="298">
        <f>SUMIFS('Báo cáo'!$O:$O,'Báo cáo'!$AD:$AD,$A124,'Báo cáo'!$Z:$Z,"&lt;="&amp;C$4)+SUMIFS('Báo cáo'!$P:$P,'Báo cáo'!$AD:$AD,$A124,'Báo cáo'!$Z:$Z,"&lt;="&amp;C$4)-SUMIFS('Báo cáo'!$Q:$Q,'Báo cáo'!$AD:$AD,$A124,'Báo cáo'!$AA:$AA,"&lt;="&amp;C$4)</f>
        <v>0</v>
      </c>
      <c r="D124" s="298">
        <f>SUMIFS('Báo cáo'!$O:$O,'Báo cáo'!$AD:$AD,$A124,'Báo cáo'!$Z:$Z,"&lt;="&amp;D$4)+SUMIFS('Báo cáo'!$P:$P,'Báo cáo'!$AD:$AD,$A124,'Báo cáo'!$Z:$Z,"&lt;="&amp;D$4)-SUMIFS('Báo cáo'!$Q:$Q,'Báo cáo'!$AD:$AD,$A124,'Báo cáo'!$AA:$AA,"&lt;="&amp;D$4)</f>
        <v>0</v>
      </c>
      <c r="E124" s="298">
        <f>SUMIFS('Báo cáo'!$O:$O,'Báo cáo'!$AD:$AD,$A124,'Báo cáo'!$Z:$Z,"&lt;="&amp;E$4)+SUMIFS('Báo cáo'!$P:$P,'Báo cáo'!$AD:$AD,$A124,'Báo cáo'!$Z:$Z,"&lt;="&amp;E$4)-SUMIFS('Báo cáo'!$Q:$Q,'Báo cáo'!$AD:$AD,$A124,'Báo cáo'!$AA:$AA,"&lt;="&amp;E$4)</f>
        <v>0</v>
      </c>
      <c r="F124" s="298">
        <f>SUMIFS('Báo cáo'!$O:$O,'Báo cáo'!$AD:$AD,$A124,'Báo cáo'!$Z:$Z,"&lt;="&amp;F$4)+SUMIFS('Báo cáo'!$P:$P,'Báo cáo'!$AD:$AD,$A124,'Báo cáo'!$Z:$Z,"&lt;="&amp;F$4)-SUMIFS('Báo cáo'!$Q:$Q,'Báo cáo'!$AD:$AD,$A124,'Báo cáo'!$AA:$AA,"&lt;="&amp;F$4)</f>
        <v>0</v>
      </c>
      <c r="G124" s="298">
        <f>SUMIFS('Báo cáo'!$O:$O,'Báo cáo'!$AD:$AD,$A124,'Báo cáo'!$Z:$Z,"&lt;="&amp;G$4)+SUMIFS('Báo cáo'!$P:$P,'Báo cáo'!$AD:$AD,$A124,'Báo cáo'!$Z:$Z,"&lt;="&amp;G$4)-SUMIFS('Báo cáo'!$Q:$Q,'Báo cáo'!$AD:$AD,$A124,'Báo cáo'!$AA:$AA,"&lt;="&amp;G$4)</f>
        <v>0</v>
      </c>
      <c r="H124" s="298">
        <f>SUMIFS('Báo cáo'!$O:$O,'Báo cáo'!$AD:$AD,$A124,'Báo cáo'!$Z:$Z,"&lt;="&amp;H$4)+SUMIFS('Báo cáo'!$P:$P,'Báo cáo'!$AD:$AD,$A124,'Báo cáo'!$Z:$Z,"&lt;="&amp;H$4)-SUMIFS('Báo cáo'!$Q:$Q,'Báo cáo'!$AD:$AD,$A124,'Báo cáo'!$AA:$AA,"&lt;="&amp;H$4)</f>
        <v>0</v>
      </c>
      <c r="I124" s="298">
        <f>SUMIFS('Báo cáo'!$O:$O,'Báo cáo'!$AD:$AD,$A124,'Báo cáo'!$Z:$Z,"&lt;="&amp;I$4)+SUMIFS('Báo cáo'!$P:$P,'Báo cáo'!$AD:$AD,$A124,'Báo cáo'!$Z:$Z,"&lt;="&amp;I$4)-SUMIFS('Báo cáo'!$Q:$Q,'Báo cáo'!$AD:$AD,$A124,'Báo cáo'!$AA:$AA,"&lt;="&amp;I$4)</f>
        <v>0</v>
      </c>
      <c r="J124" s="298">
        <f>SUMIFS('Báo cáo'!$O:$O,'Báo cáo'!$AD:$AD,$A124,'Báo cáo'!$Z:$Z,"&lt;="&amp;J$4)+SUMIFS('Báo cáo'!$P:$P,'Báo cáo'!$AD:$AD,$A124,'Báo cáo'!$Z:$Z,"&lt;="&amp;J$4)-SUMIFS('Báo cáo'!$Q:$Q,'Báo cáo'!$AD:$AD,$A124,'Báo cáo'!$AA:$AA,"&lt;="&amp;J$4)</f>
        <v>0</v>
      </c>
      <c r="K124" s="298">
        <f>SUMIFS('Báo cáo'!$O:$O,'Báo cáo'!$AD:$AD,$A124,'Báo cáo'!$Z:$Z,"&lt;="&amp;K$4)+SUMIFS('Báo cáo'!$P:$P,'Báo cáo'!$AD:$AD,$A124,'Báo cáo'!$Z:$Z,"&lt;="&amp;K$4)-SUMIFS('Báo cáo'!$Q:$Q,'Báo cáo'!$AD:$AD,$A124,'Báo cáo'!$AA:$AA,"&lt;="&amp;K$4)</f>
        <v>0</v>
      </c>
      <c r="L124" s="298">
        <f>SUMIFS('Báo cáo'!$O:$O,'Báo cáo'!$AD:$AD,$A124,'Báo cáo'!$Z:$Z,"&lt;="&amp;L$4)+SUMIFS('Báo cáo'!$P:$P,'Báo cáo'!$AD:$AD,$A124,'Báo cáo'!$Z:$Z,"&lt;="&amp;L$4)-SUMIFS('Báo cáo'!$Q:$Q,'Báo cáo'!$AD:$AD,$A124,'Báo cáo'!$AA:$AA,"&lt;="&amp;L$4)</f>
        <v>0</v>
      </c>
      <c r="M124" s="298">
        <f>SUMIFS('Báo cáo'!$O:$O,'Báo cáo'!$AD:$AD,$A124,'Báo cáo'!$Z:$Z,"&lt;="&amp;M$4)+SUMIFS('Báo cáo'!$P:$P,'Báo cáo'!$AD:$AD,$A124,'Báo cáo'!$Z:$Z,"&lt;="&amp;M$4)-SUMIFS('Báo cáo'!$Q:$Q,'Báo cáo'!$AD:$AD,$A124,'Báo cáo'!$AA:$AA,"&lt;="&amp;M$4)</f>
        <v>0</v>
      </c>
      <c r="N124" s="298">
        <f>SUMIFS('Báo cáo'!$O:$O,'Báo cáo'!$AD:$AD,$A124,'Báo cáo'!$Z:$Z,"&lt;="&amp;N$4)+SUMIFS('Báo cáo'!$P:$P,'Báo cáo'!$AD:$AD,$A124,'Báo cáo'!$Z:$Z,"&lt;="&amp;N$4)-SUMIFS('Báo cáo'!$Q:$Q,'Báo cáo'!$AD:$AD,$A124,'Báo cáo'!$AA:$AA,"&lt;="&amp;N$4)</f>
        <v>0</v>
      </c>
    </row>
    <row r="125" spans="1:14" x14ac:dyDescent="0.25">
      <c r="A125"/>
      <c r="B125"/>
      <c r="C125" s="298">
        <f>SUMIFS('Báo cáo'!$O:$O,'Báo cáo'!$AD:$AD,$A125,'Báo cáo'!$Z:$Z,"&lt;="&amp;C$4)+SUMIFS('Báo cáo'!$P:$P,'Báo cáo'!$AD:$AD,$A125,'Báo cáo'!$Z:$Z,"&lt;="&amp;C$4)-SUMIFS('Báo cáo'!$Q:$Q,'Báo cáo'!$AD:$AD,$A125,'Báo cáo'!$AA:$AA,"&lt;="&amp;C$4)</f>
        <v>0</v>
      </c>
      <c r="D125" s="298">
        <f>SUMIFS('Báo cáo'!$O:$O,'Báo cáo'!$AD:$AD,$A125,'Báo cáo'!$Z:$Z,"&lt;="&amp;D$4)+SUMIFS('Báo cáo'!$P:$P,'Báo cáo'!$AD:$AD,$A125,'Báo cáo'!$Z:$Z,"&lt;="&amp;D$4)-SUMIFS('Báo cáo'!$Q:$Q,'Báo cáo'!$AD:$AD,$A125,'Báo cáo'!$AA:$AA,"&lt;="&amp;D$4)</f>
        <v>0</v>
      </c>
      <c r="E125" s="298">
        <f>SUMIFS('Báo cáo'!$O:$O,'Báo cáo'!$AD:$AD,$A125,'Báo cáo'!$Z:$Z,"&lt;="&amp;E$4)+SUMIFS('Báo cáo'!$P:$P,'Báo cáo'!$AD:$AD,$A125,'Báo cáo'!$Z:$Z,"&lt;="&amp;E$4)-SUMIFS('Báo cáo'!$Q:$Q,'Báo cáo'!$AD:$AD,$A125,'Báo cáo'!$AA:$AA,"&lt;="&amp;E$4)</f>
        <v>0</v>
      </c>
      <c r="F125" s="298">
        <f>SUMIFS('Báo cáo'!$O:$O,'Báo cáo'!$AD:$AD,$A125,'Báo cáo'!$Z:$Z,"&lt;="&amp;F$4)+SUMIFS('Báo cáo'!$P:$P,'Báo cáo'!$AD:$AD,$A125,'Báo cáo'!$Z:$Z,"&lt;="&amp;F$4)-SUMIFS('Báo cáo'!$Q:$Q,'Báo cáo'!$AD:$AD,$A125,'Báo cáo'!$AA:$AA,"&lt;="&amp;F$4)</f>
        <v>0</v>
      </c>
      <c r="G125" s="298">
        <f>SUMIFS('Báo cáo'!$O:$O,'Báo cáo'!$AD:$AD,$A125,'Báo cáo'!$Z:$Z,"&lt;="&amp;G$4)+SUMIFS('Báo cáo'!$P:$P,'Báo cáo'!$AD:$AD,$A125,'Báo cáo'!$Z:$Z,"&lt;="&amp;G$4)-SUMIFS('Báo cáo'!$Q:$Q,'Báo cáo'!$AD:$AD,$A125,'Báo cáo'!$AA:$AA,"&lt;="&amp;G$4)</f>
        <v>0</v>
      </c>
      <c r="H125" s="298">
        <f>SUMIFS('Báo cáo'!$O:$O,'Báo cáo'!$AD:$AD,$A125,'Báo cáo'!$Z:$Z,"&lt;="&amp;H$4)+SUMIFS('Báo cáo'!$P:$P,'Báo cáo'!$AD:$AD,$A125,'Báo cáo'!$Z:$Z,"&lt;="&amp;H$4)-SUMIFS('Báo cáo'!$Q:$Q,'Báo cáo'!$AD:$AD,$A125,'Báo cáo'!$AA:$AA,"&lt;="&amp;H$4)</f>
        <v>0</v>
      </c>
      <c r="I125" s="298">
        <f>SUMIFS('Báo cáo'!$O:$O,'Báo cáo'!$AD:$AD,$A125,'Báo cáo'!$Z:$Z,"&lt;="&amp;I$4)+SUMIFS('Báo cáo'!$P:$P,'Báo cáo'!$AD:$AD,$A125,'Báo cáo'!$Z:$Z,"&lt;="&amp;I$4)-SUMIFS('Báo cáo'!$Q:$Q,'Báo cáo'!$AD:$AD,$A125,'Báo cáo'!$AA:$AA,"&lt;="&amp;I$4)</f>
        <v>0</v>
      </c>
      <c r="J125" s="298">
        <f>SUMIFS('Báo cáo'!$O:$O,'Báo cáo'!$AD:$AD,$A125,'Báo cáo'!$Z:$Z,"&lt;="&amp;J$4)+SUMIFS('Báo cáo'!$P:$P,'Báo cáo'!$AD:$AD,$A125,'Báo cáo'!$Z:$Z,"&lt;="&amp;J$4)-SUMIFS('Báo cáo'!$Q:$Q,'Báo cáo'!$AD:$AD,$A125,'Báo cáo'!$AA:$AA,"&lt;="&amp;J$4)</f>
        <v>0</v>
      </c>
      <c r="K125" s="298">
        <f>SUMIFS('Báo cáo'!$O:$O,'Báo cáo'!$AD:$AD,$A125,'Báo cáo'!$Z:$Z,"&lt;="&amp;K$4)+SUMIFS('Báo cáo'!$P:$P,'Báo cáo'!$AD:$AD,$A125,'Báo cáo'!$Z:$Z,"&lt;="&amp;K$4)-SUMIFS('Báo cáo'!$Q:$Q,'Báo cáo'!$AD:$AD,$A125,'Báo cáo'!$AA:$AA,"&lt;="&amp;K$4)</f>
        <v>0</v>
      </c>
      <c r="L125" s="298">
        <f>SUMIFS('Báo cáo'!$O:$O,'Báo cáo'!$AD:$AD,$A125,'Báo cáo'!$Z:$Z,"&lt;="&amp;L$4)+SUMIFS('Báo cáo'!$P:$P,'Báo cáo'!$AD:$AD,$A125,'Báo cáo'!$Z:$Z,"&lt;="&amp;L$4)-SUMIFS('Báo cáo'!$Q:$Q,'Báo cáo'!$AD:$AD,$A125,'Báo cáo'!$AA:$AA,"&lt;="&amp;L$4)</f>
        <v>0</v>
      </c>
      <c r="M125" s="298">
        <f>SUMIFS('Báo cáo'!$O:$O,'Báo cáo'!$AD:$AD,$A125,'Báo cáo'!$Z:$Z,"&lt;="&amp;M$4)+SUMIFS('Báo cáo'!$P:$P,'Báo cáo'!$AD:$AD,$A125,'Báo cáo'!$Z:$Z,"&lt;="&amp;M$4)-SUMIFS('Báo cáo'!$Q:$Q,'Báo cáo'!$AD:$AD,$A125,'Báo cáo'!$AA:$AA,"&lt;="&amp;M$4)</f>
        <v>0</v>
      </c>
      <c r="N125" s="298">
        <f>SUMIFS('Báo cáo'!$O:$O,'Báo cáo'!$AD:$AD,$A125,'Báo cáo'!$Z:$Z,"&lt;="&amp;N$4)+SUMIFS('Báo cáo'!$P:$P,'Báo cáo'!$AD:$AD,$A125,'Báo cáo'!$Z:$Z,"&lt;="&amp;N$4)-SUMIFS('Báo cáo'!$Q:$Q,'Báo cáo'!$AD:$AD,$A125,'Báo cáo'!$AA:$AA,"&lt;="&amp;N$4)</f>
        <v>0</v>
      </c>
    </row>
    <row r="126" spans="1:14" x14ac:dyDescent="0.25">
      <c r="A126"/>
      <c r="B126"/>
      <c r="C126" s="298">
        <f>SUMIFS('Báo cáo'!$O:$O,'Báo cáo'!$AD:$AD,$A126,'Báo cáo'!$Z:$Z,"&lt;="&amp;C$4)+SUMIFS('Báo cáo'!$P:$P,'Báo cáo'!$AD:$AD,$A126,'Báo cáo'!$Z:$Z,"&lt;="&amp;C$4)-SUMIFS('Báo cáo'!$Q:$Q,'Báo cáo'!$AD:$AD,$A126,'Báo cáo'!$AA:$AA,"&lt;="&amp;C$4)</f>
        <v>0</v>
      </c>
      <c r="D126" s="298">
        <f>SUMIFS('Báo cáo'!$O:$O,'Báo cáo'!$AD:$AD,$A126,'Báo cáo'!$Z:$Z,"&lt;="&amp;D$4)+SUMIFS('Báo cáo'!$P:$P,'Báo cáo'!$AD:$AD,$A126,'Báo cáo'!$Z:$Z,"&lt;="&amp;D$4)-SUMIFS('Báo cáo'!$Q:$Q,'Báo cáo'!$AD:$AD,$A126,'Báo cáo'!$AA:$AA,"&lt;="&amp;D$4)</f>
        <v>0</v>
      </c>
      <c r="E126" s="298">
        <f>SUMIFS('Báo cáo'!$O:$O,'Báo cáo'!$AD:$AD,$A126,'Báo cáo'!$Z:$Z,"&lt;="&amp;E$4)+SUMIFS('Báo cáo'!$P:$P,'Báo cáo'!$AD:$AD,$A126,'Báo cáo'!$Z:$Z,"&lt;="&amp;E$4)-SUMIFS('Báo cáo'!$Q:$Q,'Báo cáo'!$AD:$AD,$A126,'Báo cáo'!$AA:$AA,"&lt;="&amp;E$4)</f>
        <v>0</v>
      </c>
      <c r="F126" s="298">
        <f>SUMIFS('Báo cáo'!$O:$O,'Báo cáo'!$AD:$AD,$A126,'Báo cáo'!$Z:$Z,"&lt;="&amp;F$4)+SUMIFS('Báo cáo'!$P:$P,'Báo cáo'!$AD:$AD,$A126,'Báo cáo'!$Z:$Z,"&lt;="&amp;F$4)-SUMIFS('Báo cáo'!$Q:$Q,'Báo cáo'!$AD:$AD,$A126,'Báo cáo'!$AA:$AA,"&lt;="&amp;F$4)</f>
        <v>0</v>
      </c>
      <c r="G126" s="298">
        <f>SUMIFS('Báo cáo'!$O:$O,'Báo cáo'!$AD:$AD,$A126,'Báo cáo'!$Z:$Z,"&lt;="&amp;G$4)+SUMIFS('Báo cáo'!$P:$P,'Báo cáo'!$AD:$AD,$A126,'Báo cáo'!$Z:$Z,"&lt;="&amp;G$4)-SUMIFS('Báo cáo'!$Q:$Q,'Báo cáo'!$AD:$AD,$A126,'Báo cáo'!$AA:$AA,"&lt;="&amp;G$4)</f>
        <v>0</v>
      </c>
      <c r="H126" s="298">
        <f>SUMIFS('Báo cáo'!$O:$O,'Báo cáo'!$AD:$AD,$A126,'Báo cáo'!$Z:$Z,"&lt;="&amp;H$4)+SUMIFS('Báo cáo'!$P:$P,'Báo cáo'!$AD:$AD,$A126,'Báo cáo'!$Z:$Z,"&lt;="&amp;H$4)-SUMIFS('Báo cáo'!$Q:$Q,'Báo cáo'!$AD:$AD,$A126,'Báo cáo'!$AA:$AA,"&lt;="&amp;H$4)</f>
        <v>0</v>
      </c>
      <c r="I126" s="298">
        <f>SUMIFS('Báo cáo'!$O:$O,'Báo cáo'!$AD:$AD,$A126,'Báo cáo'!$Z:$Z,"&lt;="&amp;I$4)+SUMIFS('Báo cáo'!$P:$P,'Báo cáo'!$AD:$AD,$A126,'Báo cáo'!$Z:$Z,"&lt;="&amp;I$4)-SUMIFS('Báo cáo'!$Q:$Q,'Báo cáo'!$AD:$AD,$A126,'Báo cáo'!$AA:$AA,"&lt;="&amp;I$4)</f>
        <v>0</v>
      </c>
      <c r="J126" s="298">
        <f>SUMIFS('Báo cáo'!$O:$O,'Báo cáo'!$AD:$AD,$A126,'Báo cáo'!$Z:$Z,"&lt;="&amp;J$4)+SUMIFS('Báo cáo'!$P:$P,'Báo cáo'!$AD:$AD,$A126,'Báo cáo'!$Z:$Z,"&lt;="&amp;J$4)-SUMIFS('Báo cáo'!$Q:$Q,'Báo cáo'!$AD:$AD,$A126,'Báo cáo'!$AA:$AA,"&lt;="&amp;J$4)</f>
        <v>0</v>
      </c>
      <c r="K126" s="298">
        <f>SUMIFS('Báo cáo'!$O:$O,'Báo cáo'!$AD:$AD,$A126,'Báo cáo'!$Z:$Z,"&lt;="&amp;K$4)+SUMIFS('Báo cáo'!$P:$P,'Báo cáo'!$AD:$AD,$A126,'Báo cáo'!$Z:$Z,"&lt;="&amp;K$4)-SUMIFS('Báo cáo'!$Q:$Q,'Báo cáo'!$AD:$AD,$A126,'Báo cáo'!$AA:$AA,"&lt;="&amp;K$4)</f>
        <v>0</v>
      </c>
      <c r="L126" s="298">
        <f>SUMIFS('Báo cáo'!$O:$O,'Báo cáo'!$AD:$AD,$A126,'Báo cáo'!$Z:$Z,"&lt;="&amp;L$4)+SUMIFS('Báo cáo'!$P:$P,'Báo cáo'!$AD:$AD,$A126,'Báo cáo'!$Z:$Z,"&lt;="&amp;L$4)-SUMIFS('Báo cáo'!$Q:$Q,'Báo cáo'!$AD:$AD,$A126,'Báo cáo'!$AA:$AA,"&lt;="&amp;L$4)</f>
        <v>0</v>
      </c>
      <c r="M126" s="298">
        <f>SUMIFS('Báo cáo'!$O:$O,'Báo cáo'!$AD:$AD,$A126,'Báo cáo'!$Z:$Z,"&lt;="&amp;M$4)+SUMIFS('Báo cáo'!$P:$P,'Báo cáo'!$AD:$AD,$A126,'Báo cáo'!$Z:$Z,"&lt;="&amp;M$4)-SUMIFS('Báo cáo'!$Q:$Q,'Báo cáo'!$AD:$AD,$A126,'Báo cáo'!$AA:$AA,"&lt;="&amp;M$4)</f>
        <v>0</v>
      </c>
      <c r="N126" s="298">
        <f>SUMIFS('Báo cáo'!$O:$O,'Báo cáo'!$AD:$AD,$A126,'Báo cáo'!$Z:$Z,"&lt;="&amp;N$4)+SUMIFS('Báo cáo'!$P:$P,'Báo cáo'!$AD:$AD,$A126,'Báo cáo'!$Z:$Z,"&lt;="&amp;N$4)-SUMIFS('Báo cáo'!$Q:$Q,'Báo cáo'!$AD:$AD,$A126,'Báo cáo'!$AA:$AA,"&lt;="&amp;N$4)</f>
        <v>0</v>
      </c>
    </row>
    <row r="127" spans="1:14" x14ac:dyDescent="0.25">
      <c r="A127"/>
      <c r="B127"/>
      <c r="C127" s="298">
        <f>SUMIFS('Báo cáo'!$O:$O,'Báo cáo'!$AD:$AD,$A127,'Báo cáo'!$Z:$Z,"&lt;="&amp;C$4)+SUMIFS('Báo cáo'!$P:$P,'Báo cáo'!$AD:$AD,$A127,'Báo cáo'!$Z:$Z,"&lt;="&amp;C$4)-SUMIFS('Báo cáo'!$Q:$Q,'Báo cáo'!$AD:$AD,$A127,'Báo cáo'!$AA:$AA,"&lt;="&amp;C$4)</f>
        <v>0</v>
      </c>
      <c r="D127" s="298">
        <f>SUMIFS('Báo cáo'!$O:$O,'Báo cáo'!$AD:$AD,$A127,'Báo cáo'!$Z:$Z,"&lt;="&amp;D$4)+SUMIFS('Báo cáo'!$P:$P,'Báo cáo'!$AD:$AD,$A127,'Báo cáo'!$Z:$Z,"&lt;="&amp;D$4)-SUMIFS('Báo cáo'!$Q:$Q,'Báo cáo'!$AD:$AD,$A127,'Báo cáo'!$AA:$AA,"&lt;="&amp;D$4)</f>
        <v>0</v>
      </c>
      <c r="E127" s="298">
        <f>SUMIFS('Báo cáo'!$O:$O,'Báo cáo'!$AD:$AD,$A127,'Báo cáo'!$Z:$Z,"&lt;="&amp;E$4)+SUMIFS('Báo cáo'!$P:$P,'Báo cáo'!$AD:$AD,$A127,'Báo cáo'!$Z:$Z,"&lt;="&amp;E$4)-SUMIFS('Báo cáo'!$Q:$Q,'Báo cáo'!$AD:$AD,$A127,'Báo cáo'!$AA:$AA,"&lt;="&amp;E$4)</f>
        <v>0</v>
      </c>
      <c r="F127" s="298">
        <f>SUMIFS('Báo cáo'!$O:$O,'Báo cáo'!$AD:$AD,$A127,'Báo cáo'!$Z:$Z,"&lt;="&amp;F$4)+SUMIFS('Báo cáo'!$P:$P,'Báo cáo'!$AD:$AD,$A127,'Báo cáo'!$Z:$Z,"&lt;="&amp;F$4)-SUMIFS('Báo cáo'!$Q:$Q,'Báo cáo'!$AD:$AD,$A127,'Báo cáo'!$AA:$AA,"&lt;="&amp;F$4)</f>
        <v>0</v>
      </c>
      <c r="G127" s="298">
        <f>SUMIFS('Báo cáo'!$O:$O,'Báo cáo'!$AD:$AD,$A127,'Báo cáo'!$Z:$Z,"&lt;="&amp;G$4)+SUMIFS('Báo cáo'!$P:$P,'Báo cáo'!$AD:$AD,$A127,'Báo cáo'!$Z:$Z,"&lt;="&amp;G$4)-SUMIFS('Báo cáo'!$Q:$Q,'Báo cáo'!$AD:$AD,$A127,'Báo cáo'!$AA:$AA,"&lt;="&amp;G$4)</f>
        <v>0</v>
      </c>
      <c r="H127" s="298">
        <f>SUMIFS('Báo cáo'!$O:$O,'Báo cáo'!$AD:$AD,$A127,'Báo cáo'!$Z:$Z,"&lt;="&amp;H$4)+SUMIFS('Báo cáo'!$P:$P,'Báo cáo'!$AD:$AD,$A127,'Báo cáo'!$Z:$Z,"&lt;="&amp;H$4)-SUMIFS('Báo cáo'!$Q:$Q,'Báo cáo'!$AD:$AD,$A127,'Báo cáo'!$AA:$AA,"&lt;="&amp;H$4)</f>
        <v>0</v>
      </c>
      <c r="I127" s="298">
        <f>SUMIFS('Báo cáo'!$O:$O,'Báo cáo'!$AD:$AD,$A127,'Báo cáo'!$Z:$Z,"&lt;="&amp;I$4)+SUMIFS('Báo cáo'!$P:$P,'Báo cáo'!$AD:$AD,$A127,'Báo cáo'!$Z:$Z,"&lt;="&amp;I$4)-SUMIFS('Báo cáo'!$Q:$Q,'Báo cáo'!$AD:$AD,$A127,'Báo cáo'!$AA:$AA,"&lt;="&amp;I$4)</f>
        <v>0</v>
      </c>
      <c r="J127" s="298">
        <f>SUMIFS('Báo cáo'!$O:$O,'Báo cáo'!$AD:$AD,$A127,'Báo cáo'!$Z:$Z,"&lt;="&amp;J$4)+SUMIFS('Báo cáo'!$P:$P,'Báo cáo'!$AD:$AD,$A127,'Báo cáo'!$Z:$Z,"&lt;="&amp;J$4)-SUMIFS('Báo cáo'!$Q:$Q,'Báo cáo'!$AD:$AD,$A127,'Báo cáo'!$AA:$AA,"&lt;="&amp;J$4)</f>
        <v>0</v>
      </c>
      <c r="K127" s="298">
        <f>SUMIFS('Báo cáo'!$O:$O,'Báo cáo'!$AD:$AD,$A127,'Báo cáo'!$Z:$Z,"&lt;="&amp;K$4)+SUMIFS('Báo cáo'!$P:$P,'Báo cáo'!$AD:$AD,$A127,'Báo cáo'!$Z:$Z,"&lt;="&amp;K$4)-SUMIFS('Báo cáo'!$Q:$Q,'Báo cáo'!$AD:$AD,$A127,'Báo cáo'!$AA:$AA,"&lt;="&amp;K$4)</f>
        <v>0</v>
      </c>
      <c r="L127" s="298">
        <f>SUMIFS('Báo cáo'!$O:$O,'Báo cáo'!$AD:$AD,$A127,'Báo cáo'!$Z:$Z,"&lt;="&amp;L$4)+SUMIFS('Báo cáo'!$P:$P,'Báo cáo'!$AD:$AD,$A127,'Báo cáo'!$Z:$Z,"&lt;="&amp;L$4)-SUMIFS('Báo cáo'!$Q:$Q,'Báo cáo'!$AD:$AD,$A127,'Báo cáo'!$AA:$AA,"&lt;="&amp;L$4)</f>
        <v>0</v>
      </c>
      <c r="M127" s="298">
        <f>SUMIFS('Báo cáo'!$O:$O,'Báo cáo'!$AD:$AD,$A127,'Báo cáo'!$Z:$Z,"&lt;="&amp;M$4)+SUMIFS('Báo cáo'!$P:$P,'Báo cáo'!$AD:$AD,$A127,'Báo cáo'!$Z:$Z,"&lt;="&amp;M$4)-SUMIFS('Báo cáo'!$Q:$Q,'Báo cáo'!$AD:$AD,$A127,'Báo cáo'!$AA:$AA,"&lt;="&amp;M$4)</f>
        <v>0</v>
      </c>
      <c r="N127" s="298">
        <f>SUMIFS('Báo cáo'!$O:$O,'Báo cáo'!$AD:$AD,$A127,'Báo cáo'!$Z:$Z,"&lt;="&amp;N$4)+SUMIFS('Báo cáo'!$P:$P,'Báo cáo'!$AD:$AD,$A127,'Báo cáo'!$Z:$Z,"&lt;="&amp;N$4)-SUMIFS('Báo cáo'!$Q:$Q,'Báo cáo'!$AD:$AD,$A127,'Báo cáo'!$AA:$AA,"&lt;="&amp;N$4)</f>
        <v>0</v>
      </c>
    </row>
    <row r="128" spans="1:14" x14ac:dyDescent="0.25">
      <c r="A128"/>
      <c r="B128"/>
      <c r="C128" s="298">
        <f>SUMIFS('Báo cáo'!$O:$O,'Báo cáo'!$AD:$AD,$A128,'Báo cáo'!$Z:$Z,"&lt;="&amp;C$4)+SUMIFS('Báo cáo'!$P:$P,'Báo cáo'!$AD:$AD,$A128,'Báo cáo'!$Z:$Z,"&lt;="&amp;C$4)-SUMIFS('Báo cáo'!$Q:$Q,'Báo cáo'!$AD:$AD,$A128,'Báo cáo'!$AA:$AA,"&lt;="&amp;C$4)</f>
        <v>0</v>
      </c>
      <c r="D128" s="298">
        <f>SUMIFS('Báo cáo'!$O:$O,'Báo cáo'!$AD:$AD,$A128,'Báo cáo'!$Z:$Z,"&lt;="&amp;D$4)+SUMIFS('Báo cáo'!$P:$P,'Báo cáo'!$AD:$AD,$A128,'Báo cáo'!$Z:$Z,"&lt;="&amp;D$4)-SUMIFS('Báo cáo'!$Q:$Q,'Báo cáo'!$AD:$AD,$A128,'Báo cáo'!$AA:$AA,"&lt;="&amp;D$4)</f>
        <v>0</v>
      </c>
      <c r="E128" s="298">
        <f>SUMIFS('Báo cáo'!$O:$O,'Báo cáo'!$AD:$AD,$A128,'Báo cáo'!$Z:$Z,"&lt;="&amp;E$4)+SUMIFS('Báo cáo'!$P:$P,'Báo cáo'!$AD:$AD,$A128,'Báo cáo'!$Z:$Z,"&lt;="&amp;E$4)-SUMIFS('Báo cáo'!$Q:$Q,'Báo cáo'!$AD:$AD,$A128,'Báo cáo'!$AA:$AA,"&lt;="&amp;E$4)</f>
        <v>0</v>
      </c>
      <c r="F128" s="298">
        <f>SUMIFS('Báo cáo'!$O:$O,'Báo cáo'!$AD:$AD,$A128,'Báo cáo'!$Z:$Z,"&lt;="&amp;F$4)+SUMIFS('Báo cáo'!$P:$P,'Báo cáo'!$AD:$AD,$A128,'Báo cáo'!$Z:$Z,"&lt;="&amp;F$4)-SUMIFS('Báo cáo'!$Q:$Q,'Báo cáo'!$AD:$AD,$A128,'Báo cáo'!$AA:$AA,"&lt;="&amp;F$4)</f>
        <v>0</v>
      </c>
      <c r="G128" s="298">
        <f>SUMIFS('Báo cáo'!$O:$O,'Báo cáo'!$AD:$AD,$A128,'Báo cáo'!$Z:$Z,"&lt;="&amp;G$4)+SUMIFS('Báo cáo'!$P:$P,'Báo cáo'!$AD:$AD,$A128,'Báo cáo'!$Z:$Z,"&lt;="&amp;G$4)-SUMIFS('Báo cáo'!$Q:$Q,'Báo cáo'!$AD:$AD,$A128,'Báo cáo'!$AA:$AA,"&lt;="&amp;G$4)</f>
        <v>0</v>
      </c>
      <c r="H128" s="298">
        <f>SUMIFS('Báo cáo'!$O:$O,'Báo cáo'!$AD:$AD,$A128,'Báo cáo'!$Z:$Z,"&lt;="&amp;H$4)+SUMIFS('Báo cáo'!$P:$P,'Báo cáo'!$AD:$AD,$A128,'Báo cáo'!$Z:$Z,"&lt;="&amp;H$4)-SUMIFS('Báo cáo'!$Q:$Q,'Báo cáo'!$AD:$AD,$A128,'Báo cáo'!$AA:$AA,"&lt;="&amp;H$4)</f>
        <v>0</v>
      </c>
      <c r="I128" s="298">
        <f>SUMIFS('Báo cáo'!$O:$O,'Báo cáo'!$AD:$AD,$A128,'Báo cáo'!$Z:$Z,"&lt;="&amp;I$4)+SUMIFS('Báo cáo'!$P:$P,'Báo cáo'!$AD:$AD,$A128,'Báo cáo'!$Z:$Z,"&lt;="&amp;I$4)-SUMIFS('Báo cáo'!$Q:$Q,'Báo cáo'!$AD:$AD,$A128,'Báo cáo'!$AA:$AA,"&lt;="&amp;I$4)</f>
        <v>0</v>
      </c>
      <c r="J128" s="298">
        <f>SUMIFS('Báo cáo'!$O:$O,'Báo cáo'!$AD:$AD,$A128,'Báo cáo'!$Z:$Z,"&lt;="&amp;J$4)+SUMIFS('Báo cáo'!$P:$P,'Báo cáo'!$AD:$AD,$A128,'Báo cáo'!$Z:$Z,"&lt;="&amp;J$4)-SUMIFS('Báo cáo'!$Q:$Q,'Báo cáo'!$AD:$AD,$A128,'Báo cáo'!$AA:$AA,"&lt;="&amp;J$4)</f>
        <v>0</v>
      </c>
      <c r="K128" s="298">
        <f>SUMIFS('Báo cáo'!$O:$O,'Báo cáo'!$AD:$AD,$A128,'Báo cáo'!$Z:$Z,"&lt;="&amp;K$4)+SUMIFS('Báo cáo'!$P:$P,'Báo cáo'!$AD:$AD,$A128,'Báo cáo'!$Z:$Z,"&lt;="&amp;K$4)-SUMIFS('Báo cáo'!$Q:$Q,'Báo cáo'!$AD:$AD,$A128,'Báo cáo'!$AA:$AA,"&lt;="&amp;K$4)</f>
        <v>0</v>
      </c>
      <c r="L128" s="298">
        <f>SUMIFS('Báo cáo'!$O:$O,'Báo cáo'!$AD:$AD,$A128,'Báo cáo'!$Z:$Z,"&lt;="&amp;L$4)+SUMIFS('Báo cáo'!$P:$P,'Báo cáo'!$AD:$AD,$A128,'Báo cáo'!$Z:$Z,"&lt;="&amp;L$4)-SUMIFS('Báo cáo'!$Q:$Q,'Báo cáo'!$AD:$AD,$A128,'Báo cáo'!$AA:$AA,"&lt;="&amp;L$4)</f>
        <v>0</v>
      </c>
      <c r="M128" s="298">
        <f>SUMIFS('Báo cáo'!$O:$O,'Báo cáo'!$AD:$AD,$A128,'Báo cáo'!$Z:$Z,"&lt;="&amp;M$4)+SUMIFS('Báo cáo'!$P:$P,'Báo cáo'!$AD:$AD,$A128,'Báo cáo'!$Z:$Z,"&lt;="&amp;M$4)-SUMIFS('Báo cáo'!$Q:$Q,'Báo cáo'!$AD:$AD,$A128,'Báo cáo'!$AA:$AA,"&lt;="&amp;M$4)</f>
        <v>0</v>
      </c>
      <c r="N128" s="298">
        <f>SUMIFS('Báo cáo'!$O:$O,'Báo cáo'!$AD:$AD,$A128,'Báo cáo'!$Z:$Z,"&lt;="&amp;N$4)+SUMIFS('Báo cáo'!$P:$P,'Báo cáo'!$AD:$AD,$A128,'Báo cáo'!$Z:$Z,"&lt;="&amp;N$4)-SUMIFS('Báo cáo'!$Q:$Q,'Báo cáo'!$AD:$AD,$A128,'Báo cáo'!$AA:$AA,"&lt;="&amp;N$4)</f>
        <v>0</v>
      </c>
    </row>
    <row r="129" spans="1:14" x14ac:dyDescent="0.25">
      <c r="A129"/>
      <c r="B129"/>
      <c r="C129" s="298">
        <f>SUMIFS('Báo cáo'!$O:$O,'Báo cáo'!$AD:$AD,$A129,'Báo cáo'!$Z:$Z,"&lt;="&amp;C$4)+SUMIFS('Báo cáo'!$P:$P,'Báo cáo'!$AD:$AD,$A129,'Báo cáo'!$Z:$Z,"&lt;="&amp;C$4)-SUMIFS('Báo cáo'!$Q:$Q,'Báo cáo'!$AD:$AD,$A129,'Báo cáo'!$AA:$AA,"&lt;="&amp;C$4)</f>
        <v>0</v>
      </c>
      <c r="D129" s="298">
        <f>SUMIFS('Báo cáo'!$O:$O,'Báo cáo'!$AD:$AD,$A129,'Báo cáo'!$Z:$Z,"&lt;="&amp;D$4)+SUMIFS('Báo cáo'!$P:$P,'Báo cáo'!$AD:$AD,$A129,'Báo cáo'!$Z:$Z,"&lt;="&amp;D$4)-SUMIFS('Báo cáo'!$Q:$Q,'Báo cáo'!$AD:$AD,$A129,'Báo cáo'!$AA:$AA,"&lt;="&amp;D$4)</f>
        <v>0</v>
      </c>
      <c r="E129" s="298">
        <f>SUMIFS('Báo cáo'!$O:$O,'Báo cáo'!$AD:$AD,$A129,'Báo cáo'!$Z:$Z,"&lt;="&amp;E$4)+SUMIFS('Báo cáo'!$P:$P,'Báo cáo'!$AD:$AD,$A129,'Báo cáo'!$Z:$Z,"&lt;="&amp;E$4)-SUMIFS('Báo cáo'!$Q:$Q,'Báo cáo'!$AD:$AD,$A129,'Báo cáo'!$AA:$AA,"&lt;="&amp;E$4)</f>
        <v>0</v>
      </c>
      <c r="F129" s="298">
        <f>SUMIFS('Báo cáo'!$O:$O,'Báo cáo'!$AD:$AD,$A129,'Báo cáo'!$Z:$Z,"&lt;="&amp;F$4)+SUMIFS('Báo cáo'!$P:$P,'Báo cáo'!$AD:$AD,$A129,'Báo cáo'!$Z:$Z,"&lt;="&amp;F$4)-SUMIFS('Báo cáo'!$Q:$Q,'Báo cáo'!$AD:$AD,$A129,'Báo cáo'!$AA:$AA,"&lt;="&amp;F$4)</f>
        <v>0</v>
      </c>
      <c r="G129" s="298">
        <f>SUMIFS('Báo cáo'!$O:$O,'Báo cáo'!$AD:$AD,$A129,'Báo cáo'!$Z:$Z,"&lt;="&amp;G$4)+SUMIFS('Báo cáo'!$P:$P,'Báo cáo'!$AD:$AD,$A129,'Báo cáo'!$Z:$Z,"&lt;="&amp;G$4)-SUMIFS('Báo cáo'!$Q:$Q,'Báo cáo'!$AD:$AD,$A129,'Báo cáo'!$AA:$AA,"&lt;="&amp;G$4)</f>
        <v>0</v>
      </c>
      <c r="H129" s="298">
        <f>SUMIFS('Báo cáo'!$O:$O,'Báo cáo'!$AD:$AD,$A129,'Báo cáo'!$Z:$Z,"&lt;="&amp;H$4)+SUMIFS('Báo cáo'!$P:$P,'Báo cáo'!$AD:$AD,$A129,'Báo cáo'!$Z:$Z,"&lt;="&amp;H$4)-SUMIFS('Báo cáo'!$Q:$Q,'Báo cáo'!$AD:$AD,$A129,'Báo cáo'!$AA:$AA,"&lt;="&amp;H$4)</f>
        <v>0</v>
      </c>
      <c r="I129" s="298">
        <f>SUMIFS('Báo cáo'!$O:$O,'Báo cáo'!$AD:$AD,$A129,'Báo cáo'!$Z:$Z,"&lt;="&amp;I$4)+SUMIFS('Báo cáo'!$P:$P,'Báo cáo'!$AD:$AD,$A129,'Báo cáo'!$Z:$Z,"&lt;="&amp;I$4)-SUMIFS('Báo cáo'!$Q:$Q,'Báo cáo'!$AD:$AD,$A129,'Báo cáo'!$AA:$AA,"&lt;="&amp;I$4)</f>
        <v>0</v>
      </c>
      <c r="J129" s="298">
        <f>SUMIFS('Báo cáo'!$O:$O,'Báo cáo'!$AD:$AD,$A129,'Báo cáo'!$Z:$Z,"&lt;="&amp;J$4)+SUMIFS('Báo cáo'!$P:$P,'Báo cáo'!$AD:$AD,$A129,'Báo cáo'!$Z:$Z,"&lt;="&amp;J$4)-SUMIFS('Báo cáo'!$Q:$Q,'Báo cáo'!$AD:$AD,$A129,'Báo cáo'!$AA:$AA,"&lt;="&amp;J$4)</f>
        <v>0</v>
      </c>
      <c r="K129" s="298">
        <f>SUMIFS('Báo cáo'!$O:$O,'Báo cáo'!$AD:$AD,$A129,'Báo cáo'!$Z:$Z,"&lt;="&amp;K$4)+SUMIFS('Báo cáo'!$P:$P,'Báo cáo'!$AD:$AD,$A129,'Báo cáo'!$Z:$Z,"&lt;="&amp;K$4)-SUMIFS('Báo cáo'!$Q:$Q,'Báo cáo'!$AD:$AD,$A129,'Báo cáo'!$AA:$AA,"&lt;="&amp;K$4)</f>
        <v>0</v>
      </c>
      <c r="L129" s="298">
        <f>SUMIFS('Báo cáo'!$O:$O,'Báo cáo'!$AD:$AD,$A129,'Báo cáo'!$Z:$Z,"&lt;="&amp;L$4)+SUMIFS('Báo cáo'!$P:$P,'Báo cáo'!$AD:$AD,$A129,'Báo cáo'!$Z:$Z,"&lt;="&amp;L$4)-SUMIFS('Báo cáo'!$Q:$Q,'Báo cáo'!$AD:$AD,$A129,'Báo cáo'!$AA:$AA,"&lt;="&amp;L$4)</f>
        <v>0</v>
      </c>
      <c r="M129" s="298">
        <f>SUMIFS('Báo cáo'!$O:$O,'Báo cáo'!$AD:$AD,$A129,'Báo cáo'!$Z:$Z,"&lt;="&amp;M$4)+SUMIFS('Báo cáo'!$P:$P,'Báo cáo'!$AD:$AD,$A129,'Báo cáo'!$Z:$Z,"&lt;="&amp;M$4)-SUMIFS('Báo cáo'!$Q:$Q,'Báo cáo'!$AD:$AD,$A129,'Báo cáo'!$AA:$AA,"&lt;="&amp;M$4)</f>
        <v>0</v>
      </c>
      <c r="N129" s="298">
        <f>SUMIFS('Báo cáo'!$O:$O,'Báo cáo'!$AD:$AD,$A129,'Báo cáo'!$Z:$Z,"&lt;="&amp;N$4)+SUMIFS('Báo cáo'!$P:$P,'Báo cáo'!$AD:$AD,$A129,'Báo cáo'!$Z:$Z,"&lt;="&amp;N$4)-SUMIFS('Báo cáo'!$Q:$Q,'Báo cáo'!$AD:$AD,$A129,'Báo cáo'!$AA:$AA,"&lt;="&amp;N$4)</f>
        <v>0</v>
      </c>
    </row>
    <row r="130" spans="1:14" x14ac:dyDescent="0.25">
      <c r="A130"/>
      <c r="B130"/>
      <c r="C130" s="298">
        <f>SUMIFS('Báo cáo'!$O:$O,'Báo cáo'!$AD:$AD,$A130,'Báo cáo'!$Z:$Z,"&lt;="&amp;C$4)+SUMIFS('Báo cáo'!$P:$P,'Báo cáo'!$AD:$AD,$A130,'Báo cáo'!$Z:$Z,"&lt;="&amp;C$4)-SUMIFS('Báo cáo'!$Q:$Q,'Báo cáo'!$AD:$AD,$A130,'Báo cáo'!$AA:$AA,"&lt;="&amp;C$4)</f>
        <v>0</v>
      </c>
      <c r="D130" s="298">
        <f>SUMIFS('Báo cáo'!$O:$O,'Báo cáo'!$AD:$AD,$A130,'Báo cáo'!$Z:$Z,"&lt;="&amp;D$4)+SUMIFS('Báo cáo'!$P:$P,'Báo cáo'!$AD:$AD,$A130,'Báo cáo'!$Z:$Z,"&lt;="&amp;D$4)-SUMIFS('Báo cáo'!$Q:$Q,'Báo cáo'!$AD:$AD,$A130,'Báo cáo'!$AA:$AA,"&lt;="&amp;D$4)</f>
        <v>0</v>
      </c>
      <c r="E130" s="298">
        <f>SUMIFS('Báo cáo'!$O:$O,'Báo cáo'!$AD:$AD,$A130,'Báo cáo'!$Z:$Z,"&lt;="&amp;E$4)+SUMIFS('Báo cáo'!$P:$P,'Báo cáo'!$AD:$AD,$A130,'Báo cáo'!$Z:$Z,"&lt;="&amp;E$4)-SUMIFS('Báo cáo'!$Q:$Q,'Báo cáo'!$AD:$AD,$A130,'Báo cáo'!$AA:$AA,"&lt;="&amp;E$4)</f>
        <v>0</v>
      </c>
      <c r="F130" s="298">
        <f>SUMIFS('Báo cáo'!$O:$O,'Báo cáo'!$AD:$AD,$A130,'Báo cáo'!$Z:$Z,"&lt;="&amp;F$4)+SUMIFS('Báo cáo'!$P:$P,'Báo cáo'!$AD:$AD,$A130,'Báo cáo'!$Z:$Z,"&lt;="&amp;F$4)-SUMIFS('Báo cáo'!$Q:$Q,'Báo cáo'!$AD:$AD,$A130,'Báo cáo'!$AA:$AA,"&lt;="&amp;F$4)</f>
        <v>0</v>
      </c>
      <c r="G130" s="298">
        <f>SUMIFS('Báo cáo'!$O:$O,'Báo cáo'!$AD:$AD,$A130,'Báo cáo'!$Z:$Z,"&lt;="&amp;G$4)+SUMIFS('Báo cáo'!$P:$P,'Báo cáo'!$AD:$AD,$A130,'Báo cáo'!$Z:$Z,"&lt;="&amp;G$4)-SUMIFS('Báo cáo'!$Q:$Q,'Báo cáo'!$AD:$AD,$A130,'Báo cáo'!$AA:$AA,"&lt;="&amp;G$4)</f>
        <v>0</v>
      </c>
      <c r="H130" s="298">
        <f>SUMIFS('Báo cáo'!$O:$O,'Báo cáo'!$AD:$AD,$A130,'Báo cáo'!$Z:$Z,"&lt;="&amp;H$4)+SUMIFS('Báo cáo'!$P:$P,'Báo cáo'!$AD:$AD,$A130,'Báo cáo'!$Z:$Z,"&lt;="&amp;H$4)-SUMIFS('Báo cáo'!$Q:$Q,'Báo cáo'!$AD:$AD,$A130,'Báo cáo'!$AA:$AA,"&lt;="&amp;H$4)</f>
        <v>0</v>
      </c>
      <c r="I130" s="298">
        <f>SUMIFS('Báo cáo'!$O:$O,'Báo cáo'!$AD:$AD,$A130,'Báo cáo'!$Z:$Z,"&lt;="&amp;I$4)+SUMIFS('Báo cáo'!$P:$P,'Báo cáo'!$AD:$AD,$A130,'Báo cáo'!$Z:$Z,"&lt;="&amp;I$4)-SUMIFS('Báo cáo'!$Q:$Q,'Báo cáo'!$AD:$AD,$A130,'Báo cáo'!$AA:$AA,"&lt;="&amp;I$4)</f>
        <v>0</v>
      </c>
      <c r="J130" s="298">
        <f>SUMIFS('Báo cáo'!$O:$O,'Báo cáo'!$AD:$AD,$A130,'Báo cáo'!$Z:$Z,"&lt;="&amp;J$4)+SUMIFS('Báo cáo'!$P:$P,'Báo cáo'!$AD:$AD,$A130,'Báo cáo'!$Z:$Z,"&lt;="&amp;J$4)-SUMIFS('Báo cáo'!$Q:$Q,'Báo cáo'!$AD:$AD,$A130,'Báo cáo'!$AA:$AA,"&lt;="&amp;J$4)</f>
        <v>0</v>
      </c>
      <c r="K130" s="298">
        <f>SUMIFS('Báo cáo'!$O:$O,'Báo cáo'!$AD:$AD,$A130,'Báo cáo'!$Z:$Z,"&lt;="&amp;K$4)+SUMIFS('Báo cáo'!$P:$P,'Báo cáo'!$AD:$AD,$A130,'Báo cáo'!$Z:$Z,"&lt;="&amp;K$4)-SUMIFS('Báo cáo'!$Q:$Q,'Báo cáo'!$AD:$AD,$A130,'Báo cáo'!$AA:$AA,"&lt;="&amp;K$4)</f>
        <v>0</v>
      </c>
      <c r="L130" s="298">
        <f>SUMIFS('Báo cáo'!$O:$O,'Báo cáo'!$AD:$AD,$A130,'Báo cáo'!$Z:$Z,"&lt;="&amp;L$4)+SUMIFS('Báo cáo'!$P:$P,'Báo cáo'!$AD:$AD,$A130,'Báo cáo'!$Z:$Z,"&lt;="&amp;L$4)-SUMIFS('Báo cáo'!$Q:$Q,'Báo cáo'!$AD:$AD,$A130,'Báo cáo'!$AA:$AA,"&lt;="&amp;L$4)</f>
        <v>0</v>
      </c>
      <c r="M130" s="298">
        <f>SUMIFS('Báo cáo'!$O:$O,'Báo cáo'!$AD:$AD,$A130,'Báo cáo'!$Z:$Z,"&lt;="&amp;M$4)+SUMIFS('Báo cáo'!$P:$P,'Báo cáo'!$AD:$AD,$A130,'Báo cáo'!$Z:$Z,"&lt;="&amp;M$4)-SUMIFS('Báo cáo'!$Q:$Q,'Báo cáo'!$AD:$AD,$A130,'Báo cáo'!$AA:$AA,"&lt;="&amp;M$4)</f>
        <v>0</v>
      </c>
      <c r="N130" s="298">
        <f>SUMIFS('Báo cáo'!$O:$O,'Báo cáo'!$AD:$AD,$A130,'Báo cáo'!$Z:$Z,"&lt;="&amp;N$4)+SUMIFS('Báo cáo'!$P:$P,'Báo cáo'!$AD:$AD,$A130,'Báo cáo'!$Z:$Z,"&lt;="&amp;N$4)-SUMIFS('Báo cáo'!$Q:$Q,'Báo cáo'!$AD:$AD,$A130,'Báo cáo'!$AA:$AA,"&lt;="&amp;N$4)</f>
        <v>0</v>
      </c>
    </row>
    <row r="131" spans="1:14" x14ac:dyDescent="0.25">
      <c r="A131"/>
      <c r="B131"/>
      <c r="C131" s="298">
        <f>SUMIFS('Báo cáo'!$O:$O,'Báo cáo'!$AD:$AD,$A131,'Báo cáo'!$Z:$Z,"&lt;="&amp;C$4)+SUMIFS('Báo cáo'!$P:$P,'Báo cáo'!$AD:$AD,$A131,'Báo cáo'!$Z:$Z,"&lt;="&amp;C$4)-SUMIFS('Báo cáo'!$Q:$Q,'Báo cáo'!$AD:$AD,$A131,'Báo cáo'!$AA:$AA,"&lt;="&amp;C$4)</f>
        <v>0</v>
      </c>
      <c r="D131" s="298">
        <f>SUMIFS('Báo cáo'!$O:$O,'Báo cáo'!$AD:$AD,$A131,'Báo cáo'!$Z:$Z,"&lt;="&amp;D$4)+SUMIFS('Báo cáo'!$P:$P,'Báo cáo'!$AD:$AD,$A131,'Báo cáo'!$Z:$Z,"&lt;="&amp;D$4)-SUMIFS('Báo cáo'!$Q:$Q,'Báo cáo'!$AD:$AD,$A131,'Báo cáo'!$AA:$AA,"&lt;="&amp;D$4)</f>
        <v>0</v>
      </c>
      <c r="E131" s="298">
        <f>SUMIFS('Báo cáo'!$O:$O,'Báo cáo'!$AD:$AD,$A131,'Báo cáo'!$Z:$Z,"&lt;="&amp;E$4)+SUMIFS('Báo cáo'!$P:$P,'Báo cáo'!$AD:$AD,$A131,'Báo cáo'!$Z:$Z,"&lt;="&amp;E$4)-SUMIFS('Báo cáo'!$Q:$Q,'Báo cáo'!$AD:$AD,$A131,'Báo cáo'!$AA:$AA,"&lt;="&amp;E$4)</f>
        <v>0</v>
      </c>
      <c r="F131" s="298">
        <f>SUMIFS('Báo cáo'!$O:$O,'Báo cáo'!$AD:$AD,$A131,'Báo cáo'!$Z:$Z,"&lt;="&amp;F$4)+SUMIFS('Báo cáo'!$P:$P,'Báo cáo'!$AD:$AD,$A131,'Báo cáo'!$Z:$Z,"&lt;="&amp;F$4)-SUMIFS('Báo cáo'!$Q:$Q,'Báo cáo'!$AD:$AD,$A131,'Báo cáo'!$AA:$AA,"&lt;="&amp;F$4)</f>
        <v>0</v>
      </c>
      <c r="G131" s="298">
        <f>SUMIFS('Báo cáo'!$O:$O,'Báo cáo'!$AD:$AD,$A131,'Báo cáo'!$Z:$Z,"&lt;="&amp;G$4)+SUMIFS('Báo cáo'!$P:$P,'Báo cáo'!$AD:$AD,$A131,'Báo cáo'!$Z:$Z,"&lt;="&amp;G$4)-SUMIFS('Báo cáo'!$Q:$Q,'Báo cáo'!$AD:$AD,$A131,'Báo cáo'!$AA:$AA,"&lt;="&amp;G$4)</f>
        <v>0</v>
      </c>
      <c r="H131" s="298">
        <f>SUMIFS('Báo cáo'!$O:$O,'Báo cáo'!$AD:$AD,$A131,'Báo cáo'!$Z:$Z,"&lt;="&amp;H$4)+SUMIFS('Báo cáo'!$P:$P,'Báo cáo'!$AD:$AD,$A131,'Báo cáo'!$Z:$Z,"&lt;="&amp;H$4)-SUMIFS('Báo cáo'!$Q:$Q,'Báo cáo'!$AD:$AD,$A131,'Báo cáo'!$AA:$AA,"&lt;="&amp;H$4)</f>
        <v>0</v>
      </c>
      <c r="I131" s="298">
        <f>SUMIFS('Báo cáo'!$O:$O,'Báo cáo'!$AD:$AD,$A131,'Báo cáo'!$Z:$Z,"&lt;="&amp;I$4)+SUMIFS('Báo cáo'!$P:$P,'Báo cáo'!$AD:$AD,$A131,'Báo cáo'!$Z:$Z,"&lt;="&amp;I$4)-SUMIFS('Báo cáo'!$Q:$Q,'Báo cáo'!$AD:$AD,$A131,'Báo cáo'!$AA:$AA,"&lt;="&amp;I$4)</f>
        <v>0</v>
      </c>
      <c r="J131" s="298">
        <f>SUMIFS('Báo cáo'!$O:$O,'Báo cáo'!$AD:$AD,$A131,'Báo cáo'!$Z:$Z,"&lt;="&amp;J$4)+SUMIFS('Báo cáo'!$P:$P,'Báo cáo'!$AD:$AD,$A131,'Báo cáo'!$Z:$Z,"&lt;="&amp;J$4)-SUMIFS('Báo cáo'!$Q:$Q,'Báo cáo'!$AD:$AD,$A131,'Báo cáo'!$AA:$AA,"&lt;="&amp;J$4)</f>
        <v>0</v>
      </c>
      <c r="K131" s="298">
        <f>SUMIFS('Báo cáo'!$O:$O,'Báo cáo'!$AD:$AD,$A131,'Báo cáo'!$Z:$Z,"&lt;="&amp;K$4)+SUMIFS('Báo cáo'!$P:$P,'Báo cáo'!$AD:$AD,$A131,'Báo cáo'!$Z:$Z,"&lt;="&amp;K$4)-SUMIFS('Báo cáo'!$Q:$Q,'Báo cáo'!$AD:$AD,$A131,'Báo cáo'!$AA:$AA,"&lt;="&amp;K$4)</f>
        <v>0</v>
      </c>
      <c r="L131" s="298">
        <f>SUMIFS('Báo cáo'!$O:$O,'Báo cáo'!$AD:$AD,$A131,'Báo cáo'!$Z:$Z,"&lt;="&amp;L$4)+SUMIFS('Báo cáo'!$P:$P,'Báo cáo'!$AD:$AD,$A131,'Báo cáo'!$Z:$Z,"&lt;="&amp;L$4)-SUMIFS('Báo cáo'!$Q:$Q,'Báo cáo'!$AD:$AD,$A131,'Báo cáo'!$AA:$AA,"&lt;="&amp;L$4)</f>
        <v>0</v>
      </c>
      <c r="M131" s="298">
        <f>SUMIFS('Báo cáo'!$O:$O,'Báo cáo'!$AD:$AD,$A131,'Báo cáo'!$Z:$Z,"&lt;="&amp;M$4)+SUMIFS('Báo cáo'!$P:$P,'Báo cáo'!$AD:$AD,$A131,'Báo cáo'!$Z:$Z,"&lt;="&amp;M$4)-SUMIFS('Báo cáo'!$Q:$Q,'Báo cáo'!$AD:$AD,$A131,'Báo cáo'!$AA:$AA,"&lt;="&amp;M$4)</f>
        <v>0</v>
      </c>
      <c r="N131" s="298">
        <f>SUMIFS('Báo cáo'!$O:$O,'Báo cáo'!$AD:$AD,$A131,'Báo cáo'!$Z:$Z,"&lt;="&amp;N$4)+SUMIFS('Báo cáo'!$P:$P,'Báo cáo'!$AD:$AD,$A131,'Báo cáo'!$Z:$Z,"&lt;="&amp;N$4)-SUMIFS('Báo cáo'!$Q:$Q,'Báo cáo'!$AD:$AD,$A131,'Báo cáo'!$AA:$AA,"&lt;="&amp;N$4)</f>
        <v>0</v>
      </c>
    </row>
    <row r="132" spans="1:14" x14ac:dyDescent="0.25">
      <c r="A132"/>
      <c r="B132"/>
      <c r="C132" s="298">
        <f>SUMIFS('Báo cáo'!$O:$O,'Báo cáo'!$AD:$AD,$A132,'Báo cáo'!$Z:$Z,"&lt;="&amp;C$4)+SUMIFS('Báo cáo'!$P:$P,'Báo cáo'!$AD:$AD,$A132,'Báo cáo'!$Z:$Z,"&lt;="&amp;C$4)-SUMIFS('Báo cáo'!$Q:$Q,'Báo cáo'!$AD:$AD,$A132,'Báo cáo'!$AA:$AA,"&lt;="&amp;C$4)</f>
        <v>0</v>
      </c>
      <c r="D132" s="298">
        <f>SUMIFS('Báo cáo'!$O:$O,'Báo cáo'!$AD:$AD,$A132,'Báo cáo'!$Z:$Z,"&lt;="&amp;D$4)+SUMIFS('Báo cáo'!$P:$P,'Báo cáo'!$AD:$AD,$A132,'Báo cáo'!$Z:$Z,"&lt;="&amp;D$4)-SUMIFS('Báo cáo'!$Q:$Q,'Báo cáo'!$AD:$AD,$A132,'Báo cáo'!$AA:$AA,"&lt;="&amp;D$4)</f>
        <v>0</v>
      </c>
      <c r="E132" s="298">
        <f>SUMIFS('Báo cáo'!$O:$O,'Báo cáo'!$AD:$AD,$A132,'Báo cáo'!$Z:$Z,"&lt;="&amp;E$4)+SUMIFS('Báo cáo'!$P:$P,'Báo cáo'!$AD:$AD,$A132,'Báo cáo'!$Z:$Z,"&lt;="&amp;E$4)-SUMIFS('Báo cáo'!$Q:$Q,'Báo cáo'!$AD:$AD,$A132,'Báo cáo'!$AA:$AA,"&lt;="&amp;E$4)</f>
        <v>0</v>
      </c>
      <c r="F132" s="298">
        <f>SUMIFS('Báo cáo'!$O:$O,'Báo cáo'!$AD:$AD,$A132,'Báo cáo'!$Z:$Z,"&lt;="&amp;F$4)+SUMIFS('Báo cáo'!$P:$P,'Báo cáo'!$AD:$AD,$A132,'Báo cáo'!$Z:$Z,"&lt;="&amp;F$4)-SUMIFS('Báo cáo'!$Q:$Q,'Báo cáo'!$AD:$AD,$A132,'Báo cáo'!$AA:$AA,"&lt;="&amp;F$4)</f>
        <v>0</v>
      </c>
      <c r="G132" s="298">
        <f>SUMIFS('Báo cáo'!$O:$O,'Báo cáo'!$AD:$AD,$A132,'Báo cáo'!$Z:$Z,"&lt;="&amp;G$4)+SUMIFS('Báo cáo'!$P:$P,'Báo cáo'!$AD:$AD,$A132,'Báo cáo'!$Z:$Z,"&lt;="&amp;G$4)-SUMIFS('Báo cáo'!$Q:$Q,'Báo cáo'!$AD:$AD,$A132,'Báo cáo'!$AA:$AA,"&lt;="&amp;G$4)</f>
        <v>0</v>
      </c>
      <c r="H132" s="298">
        <f>SUMIFS('Báo cáo'!$O:$O,'Báo cáo'!$AD:$AD,$A132,'Báo cáo'!$Z:$Z,"&lt;="&amp;H$4)+SUMIFS('Báo cáo'!$P:$P,'Báo cáo'!$AD:$AD,$A132,'Báo cáo'!$Z:$Z,"&lt;="&amp;H$4)-SUMIFS('Báo cáo'!$Q:$Q,'Báo cáo'!$AD:$AD,$A132,'Báo cáo'!$AA:$AA,"&lt;="&amp;H$4)</f>
        <v>0</v>
      </c>
      <c r="I132" s="298">
        <f>SUMIFS('Báo cáo'!$O:$O,'Báo cáo'!$AD:$AD,$A132,'Báo cáo'!$Z:$Z,"&lt;="&amp;I$4)+SUMIFS('Báo cáo'!$P:$P,'Báo cáo'!$AD:$AD,$A132,'Báo cáo'!$Z:$Z,"&lt;="&amp;I$4)-SUMIFS('Báo cáo'!$Q:$Q,'Báo cáo'!$AD:$AD,$A132,'Báo cáo'!$AA:$AA,"&lt;="&amp;I$4)</f>
        <v>0</v>
      </c>
      <c r="J132" s="298">
        <f>SUMIFS('Báo cáo'!$O:$O,'Báo cáo'!$AD:$AD,$A132,'Báo cáo'!$Z:$Z,"&lt;="&amp;J$4)+SUMIFS('Báo cáo'!$P:$P,'Báo cáo'!$AD:$AD,$A132,'Báo cáo'!$Z:$Z,"&lt;="&amp;J$4)-SUMIFS('Báo cáo'!$Q:$Q,'Báo cáo'!$AD:$AD,$A132,'Báo cáo'!$AA:$AA,"&lt;="&amp;J$4)</f>
        <v>0</v>
      </c>
      <c r="K132" s="298">
        <f>SUMIFS('Báo cáo'!$O:$O,'Báo cáo'!$AD:$AD,$A132,'Báo cáo'!$Z:$Z,"&lt;="&amp;K$4)+SUMIFS('Báo cáo'!$P:$P,'Báo cáo'!$AD:$AD,$A132,'Báo cáo'!$Z:$Z,"&lt;="&amp;K$4)-SUMIFS('Báo cáo'!$Q:$Q,'Báo cáo'!$AD:$AD,$A132,'Báo cáo'!$AA:$AA,"&lt;="&amp;K$4)</f>
        <v>0</v>
      </c>
      <c r="L132" s="298">
        <f>SUMIFS('Báo cáo'!$O:$O,'Báo cáo'!$AD:$AD,$A132,'Báo cáo'!$Z:$Z,"&lt;="&amp;L$4)+SUMIFS('Báo cáo'!$P:$P,'Báo cáo'!$AD:$AD,$A132,'Báo cáo'!$Z:$Z,"&lt;="&amp;L$4)-SUMIFS('Báo cáo'!$Q:$Q,'Báo cáo'!$AD:$AD,$A132,'Báo cáo'!$AA:$AA,"&lt;="&amp;L$4)</f>
        <v>0</v>
      </c>
      <c r="M132" s="298">
        <f>SUMIFS('Báo cáo'!$O:$O,'Báo cáo'!$AD:$AD,$A132,'Báo cáo'!$Z:$Z,"&lt;="&amp;M$4)+SUMIFS('Báo cáo'!$P:$P,'Báo cáo'!$AD:$AD,$A132,'Báo cáo'!$Z:$Z,"&lt;="&amp;M$4)-SUMIFS('Báo cáo'!$Q:$Q,'Báo cáo'!$AD:$AD,$A132,'Báo cáo'!$AA:$AA,"&lt;="&amp;M$4)</f>
        <v>0</v>
      </c>
      <c r="N132" s="298">
        <f>SUMIFS('Báo cáo'!$O:$O,'Báo cáo'!$AD:$AD,$A132,'Báo cáo'!$Z:$Z,"&lt;="&amp;N$4)+SUMIFS('Báo cáo'!$P:$P,'Báo cáo'!$AD:$AD,$A132,'Báo cáo'!$Z:$Z,"&lt;="&amp;N$4)-SUMIFS('Báo cáo'!$Q:$Q,'Báo cáo'!$AD:$AD,$A132,'Báo cáo'!$AA:$AA,"&lt;="&amp;N$4)</f>
        <v>0</v>
      </c>
    </row>
    <row r="133" spans="1:14" x14ac:dyDescent="0.25">
      <c r="A133"/>
      <c r="B133"/>
      <c r="C133" s="298">
        <f>SUMIFS('Báo cáo'!$O:$O,'Báo cáo'!$AD:$AD,$A133,'Báo cáo'!$Z:$Z,"&lt;="&amp;C$4)+SUMIFS('Báo cáo'!$P:$P,'Báo cáo'!$AD:$AD,$A133,'Báo cáo'!$Z:$Z,"&lt;="&amp;C$4)-SUMIFS('Báo cáo'!$Q:$Q,'Báo cáo'!$AD:$AD,$A133,'Báo cáo'!$AA:$AA,"&lt;="&amp;C$4)</f>
        <v>0</v>
      </c>
      <c r="D133" s="298">
        <f>SUMIFS('Báo cáo'!$O:$O,'Báo cáo'!$AD:$AD,$A133,'Báo cáo'!$Z:$Z,"&lt;="&amp;D$4)+SUMIFS('Báo cáo'!$P:$P,'Báo cáo'!$AD:$AD,$A133,'Báo cáo'!$Z:$Z,"&lt;="&amp;D$4)-SUMIFS('Báo cáo'!$Q:$Q,'Báo cáo'!$AD:$AD,$A133,'Báo cáo'!$AA:$AA,"&lt;="&amp;D$4)</f>
        <v>0</v>
      </c>
      <c r="E133" s="298">
        <f>SUMIFS('Báo cáo'!$O:$O,'Báo cáo'!$AD:$AD,$A133,'Báo cáo'!$Z:$Z,"&lt;="&amp;E$4)+SUMIFS('Báo cáo'!$P:$P,'Báo cáo'!$AD:$AD,$A133,'Báo cáo'!$Z:$Z,"&lt;="&amp;E$4)-SUMIFS('Báo cáo'!$Q:$Q,'Báo cáo'!$AD:$AD,$A133,'Báo cáo'!$AA:$AA,"&lt;="&amp;E$4)</f>
        <v>0</v>
      </c>
      <c r="F133" s="298">
        <f>SUMIFS('Báo cáo'!$O:$O,'Báo cáo'!$AD:$AD,$A133,'Báo cáo'!$Z:$Z,"&lt;="&amp;F$4)+SUMIFS('Báo cáo'!$P:$P,'Báo cáo'!$AD:$AD,$A133,'Báo cáo'!$Z:$Z,"&lt;="&amp;F$4)-SUMIFS('Báo cáo'!$Q:$Q,'Báo cáo'!$AD:$AD,$A133,'Báo cáo'!$AA:$AA,"&lt;="&amp;F$4)</f>
        <v>0</v>
      </c>
      <c r="G133" s="298">
        <f>SUMIFS('Báo cáo'!$O:$O,'Báo cáo'!$AD:$AD,$A133,'Báo cáo'!$Z:$Z,"&lt;="&amp;G$4)+SUMIFS('Báo cáo'!$P:$P,'Báo cáo'!$AD:$AD,$A133,'Báo cáo'!$Z:$Z,"&lt;="&amp;G$4)-SUMIFS('Báo cáo'!$Q:$Q,'Báo cáo'!$AD:$AD,$A133,'Báo cáo'!$AA:$AA,"&lt;="&amp;G$4)</f>
        <v>0</v>
      </c>
      <c r="H133" s="298">
        <f>SUMIFS('Báo cáo'!$O:$O,'Báo cáo'!$AD:$AD,$A133,'Báo cáo'!$Z:$Z,"&lt;="&amp;H$4)+SUMIFS('Báo cáo'!$P:$P,'Báo cáo'!$AD:$AD,$A133,'Báo cáo'!$Z:$Z,"&lt;="&amp;H$4)-SUMIFS('Báo cáo'!$Q:$Q,'Báo cáo'!$AD:$AD,$A133,'Báo cáo'!$AA:$AA,"&lt;="&amp;H$4)</f>
        <v>0</v>
      </c>
      <c r="I133" s="298">
        <f>SUMIFS('Báo cáo'!$O:$O,'Báo cáo'!$AD:$AD,$A133,'Báo cáo'!$Z:$Z,"&lt;="&amp;I$4)+SUMIFS('Báo cáo'!$P:$P,'Báo cáo'!$AD:$AD,$A133,'Báo cáo'!$Z:$Z,"&lt;="&amp;I$4)-SUMIFS('Báo cáo'!$Q:$Q,'Báo cáo'!$AD:$AD,$A133,'Báo cáo'!$AA:$AA,"&lt;="&amp;I$4)</f>
        <v>0</v>
      </c>
      <c r="J133" s="298">
        <f>SUMIFS('Báo cáo'!$O:$O,'Báo cáo'!$AD:$AD,$A133,'Báo cáo'!$Z:$Z,"&lt;="&amp;J$4)+SUMIFS('Báo cáo'!$P:$P,'Báo cáo'!$AD:$AD,$A133,'Báo cáo'!$Z:$Z,"&lt;="&amp;J$4)-SUMIFS('Báo cáo'!$Q:$Q,'Báo cáo'!$AD:$AD,$A133,'Báo cáo'!$AA:$AA,"&lt;="&amp;J$4)</f>
        <v>0</v>
      </c>
      <c r="K133" s="298">
        <f>SUMIFS('Báo cáo'!$O:$O,'Báo cáo'!$AD:$AD,$A133,'Báo cáo'!$Z:$Z,"&lt;="&amp;K$4)+SUMIFS('Báo cáo'!$P:$P,'Báo cáo'!$AD:$AD,$A133,'Báo cáo'!$Z:$Z,"&lt;="&amp;K$4)-SUMIFS('Báo cáo'!$Q:$Q,'Báo cáo'!$AD:$AD,$A133,'Báo cáo'!$AA:$AA,"&lt;="&amp;K$4)</f>
        <v>0</v>
      </c>
      <c r="L133" s="298">
        <f>SUMIFS('Báo cáo'!$O:$O,'Báo cáo'!$AD:$AD,$A133,'Báo cáo'!$Z:$Z,"&lt;="&amp;L$4)+SUMIFS('Báo cáo'!$P:$P,'Báo cáo'!$AD:$AD,$A133,'Báo cáo'!$Z:$Z,"&lt;="&amp;L$4)-SUMIFS('Báo cáo'!$Q:$Q,'Báo cáo'!$AD:$AD,$A133,'Báo cáo'!$AA:$AA,"&lt;="&amp;L$4)</f>
        <v>0</v>
      </c>
      <c r="M133" s="298">
        <f>SUMIFS('Báo cáo'!$O:$O,'Báo cáo'!$AD:$AD,$A133,'Báo cáo'!$Z:$Z,"&lt;="&amp;M$4)+SUMIFS('Báo cáo'!$P:$P,'Báo cáo'!$AD:$AD,$A133,'Báo cáo'!$Z:$Z,"&lt;="&amp;M$4)-SUMIFS('Báo cáo'!$Q:$Q,'Báo cáo'!$AD:$AD,$A133,'Báo cáo'!$AA:$AA,"&lt;="&amp;M$4)</f>
        <v>0</v>
      </c>
      <c r="N133" s="298">
        <f>SUMIFS('Báo cáo'!$O:$O,'Báo cáo'!$AD:$AD,$A133,'Báo cáo'!$Z:$Z,"&lt;="&amp;N$4)+SUMIFS('Báo cáo'!$P:$P,'Báo cáo'!$AD:$AD,$A133,'Báo cáo'!$Z:$Z,"&lt;="&amp;N$4)-SUMIFS('Báo cáo'!$Q:$Q,'Báo cáo'!$AD:$AD,$A133,'Báo cáo'!$AA:$AA,"&lt;="&amp;N$4)</f>
        <v>0</v>
      </c>
    </row>
    <row r="134" spans="1:14" x14ac:dyDescent="0.25">
      <c r="A134"/>
      <c r="B134"/>
      <c r="C134" s="298">
        <f>SUMIFS('Báo cáo'!$O:$O,'Báo cáo'!$AD:$AD,$A134,'Báo cáo'!$Z:$Z,"&lt;="&amp;C$4)+SUMIFS('Báo cáo'!$P:$P,'Báo cáo'!$AD:$AD,$A134,'Báo cáo'!$Z:$Z,"&lt;="&amp;C$4)-SUMIFS('Báo cáo'!$Q:$Q,'Báo cáo'!$AD:$AD,$A134,'Báo cáo'!$AA:$AA,"&lt;="&amp;C$4)</f>
        <v>0</v>
      </c>
      <c r="D134" s="298">
        <f>SUMIFS('Báo cáo'!$O:$O,'Báo cáo'!$AD:$AD,$A134,'Báo cáo'!$Z:$Z,"&lt;="&amp;D$4)+SUMIFS('Báo cáo'!$P:$P,'Báo cáo'!$AD:$AD,$A134,'Báo cáo'!$Z:$Z,"&lt;="&amp;D$4)-SUMIFS('Báo cáo'!$Q:$Q,'Báo cáo'!$AD:$AD,$A134,'Báo cáo'!$AA:$AA,"&lt;="&amp;D$4)</f>
        <v>0</v>
      </c>
      <c r="E134" s="298">
        <f>SUMIFS('Báo cáo'!$O:$O,'Báo cáo'!$AD:$AD,$A134,'Báo cáo'!$Z:$Z,"&lt;="&amp;E$4)+SUMIFS('Báo cáo'!$P:$P,'Báo cáo'!$AD:$AD,$A134,'Báo cáo'!$Z:$Z,"&lt;="&amp;E$4)-SUMIFS('Báo cáo'!$Q:$Q,'Báo cáo'!$AD:$AD,$A134,'Báo cáo'!$AA:$AA,"&lt;="&amp;E$4)</f>
        <v>0</v>
      </c>
      <c r="F134" s="298">
        <f>SUMIFS('Báo cáo'!$O:$O,'Báo cáo'!$AD:$AD,$A134,'Báo cáo'!$Z:$Z,"&lt;="&amp;F$4)+SUMIFS('Báo cáo'!$P:$P,'Báo cáo'!$AD:$AD,$A134,'Báo cáo'!$Z:$Z,"&lt;="&amp;F$4)-SUMIFS('Báo cáo'!$Q:$Q,'Báo cáo'!$AD:$AD,$A134,'Báo cáo'!$AA:$AA,"&lt;="&amp;F$4)</f>
        <v>0</v>
      </c>
      <c r="G134" s="298">
        <f>SUMIFS('Báo cáo'!$O:$O,'Báo cáo'!$AD:$AD,$A134,'Báo cáo'!$Z:$Z,"&lt;="&amp;G$4)+SUMIFS('Báo cáo'!$P:$P,'Báo cáo'!$AD:$AD,$A134,'Báo cáo'!$Z:$Z,"&lt;="&amp;G$4)-SUMIFS('Báo cáo'!$Q:$Q,'Báo cáo'!$AD:$AD,$A134,'Báo cáo'!$AA:$AA,"&lt;="&amp;G$4)</f>
        <v>0</v>
      </c>
      <c r="H134" s="298">
        <f>SUMIFS('Báo cáo'!$O:$O,'Báo cáo'!$AD:$AD,$A134,'Báo cáo'!$Z:$Z,"&lt;="&amp;H$4)+SUMIFS('Báo cáo'!$P:$P,'Báo cáo'!$AD:$AD,$A134,'Báo cáo'!$Z:$Z,"&lt;="&amp;H$4)-SUMIFS('Báo cáo'!$Q:$Q,'Báo cáo'!$AD:$AD,$A134,'Báo cáo'!$AA:$AA,"&lt;="&amp;H$4)</f>
        <v>0</v>
      </c>
      <c r="I134" s="298">
        <f>SUMIFS('Báo cáo'!$O:$O,'Báo cáo'!$AD:$AD,$A134,'Báo cáo'!$Z:$Z,"&lt;="&amp;I$4)+SUMIFS('Báo cáo'!$P:$P,'Báo cáo'!$AD:$AD,$A134,'Báo cáo'!$Z:$Z,"&lt;="&amp;I$4)-SUMIFS('Báo cáo'!$Q:$Q,'Báo cáo'!$AD:$AD,$A134,'Báo cáo'!$AA:$AA,"&lt;="&amp;I$4)</f>
        <v>0</v>
      </c>
      <c r="J134" s="298">
        <f>SUMIFS('Báo cáo'!$O:$O,'Báo cáo'!$AD:$AD,$A134,'Báo cáo'!$Z:$Z,"&lt;="&amp;J$4)+SUMIFS('Báo cáo'!$P:$P,'Báo cáo'!$AD:$AD,$A134,'Báo cáo'!$Z:$Z,"&lt;="&amp;J$4)-SUMIFS('Báo cáo'!$Q:$Q,'Báo cáo'!$AD:$AD,$A134,'Báo cáo'!$AA:$AA,"&lt;="&amp;J$4)</f>
        <v>0</v>
      </c>
      <c r="K134" s="298">
        <f>SUMIFS('Báo cáo'!$O:$O,'Báo cáo'!$AD:$AD,$A134,'Báo cáo'!$Z:$Z,"&lt;="&amp;K$4)+SUMIFS('Báo cáo'!$P:$P,'Báo cáo'!$AD:$AD,$A134,'Báo cáo'!$Z:$Z,"&lt;="&amp;K$4)-SUMIFS('Báo cáo'!$Q:$Q,'Báo cáo'!$AD:$AD,$A134,'Báo cáo'!$AA:$AA,"&lt;="&amp;K$4)</f>
        <v>0</v>
      </c>
      <c r="L134" s="298">
        <f>SUMIFS('Báo cáo'!$O:$O,'Báo cáo'!$AD:$AD,$A134,'Báo cáo'!$Z:$Z,"&lt;="&amp;L$4)+SUMIFS('Báo cáo'!$P:$P,'Báo cáo'!$AD:$AD,$A134,'Báo cáo'!$Z:$Z,"&lt;="&amp;L$4)-SUMIFS('Báo cáo'!$Q:$Q,'Báo cáo'!$AD:$AD,$A134,'Báo cáo'!$AA:$AA,"&lt;="&amp;L$4)</f>
        <v>0</v>
      </c>
      <c r="M134" s="298">
        <f>SUMIFS('Báo cáo'!$O:$O,'Báo cáo'!$AD:$AD,$A134,'Báo cáo'!$Z:$Z,"&lt;="&amp;M$4)+SUMIFS('Báo cáo'!$P:$P,'Báo cáo'!$AD:$AD,$A134,'Báo cáo'!$Z:$Z,"&lt;="&amp;M$4)-SUMIFS('Báo cáo'!$Q:$Q,'Báo cáo'!$AD:$AD,$A134,'Báo cáo'!$AA:$AA,"&lt;="&amp;M$4)</f>
        <v>0</v>
      </c>
      <c r="N134" s="298">
        <f>SUMIFS('Báo cáo'!$O:$O,'Báo cáo'!$AD:$AD,$A134,'Báo cáo'!$Z:$Z,"&lt;="&amp;N$4)+SUMIFS('Báo cáo'!$P:$P,'Báo cáo'!$AD:$AD,$A134,'Báo cáo'!$Z:$Z,"&lt;="&amp;N$4)-SUMIFS('Báo cáo'!$Q:$Q,'Báo cáo'!$AD:$AD,$A134,'Báo cáo'!$AA:$AA,"&lt;="&amp;N$4)</f>
        <v>0</v>
      </c>
    </row>
    <row r="135" spans="1:14" x14ac:dyDescent="0.25">
      <c r="A135"/>
      <c r="B135"/>
      <c r="C135" s="298">
        <f>SUMIFS('Báo cáo'!$O:$O,'Báo cáo'!$AD:$AD,$A135,'Báo cáo'!$Z:$Z,"&lt;="&amp;C$4)+SUMIFS('Báo cáo'!$P:$P,'Báo cáo'!$AD:$AD,$A135,'Báo cáo'!$Z:$Z,"&lt;="&amp;C$4)-SUMIFS('Báo cáo'!$Q:$Q,'Báo cáo'!$AD:$AD,$A135,'Báo cáo'!$AA:$AA,"&lt;="&amp;C$4)</f>
        <v>0</v>
      </c>
      <c r="D135" s="298">
        <f>SUMIFS('Báo cáo'!$O:$O,'Báo cáo'!$AD:$AD,$A135,'Báo cáo'!$Z:$Z,"&lt;="&amp;D$4)+SUMIFS('Báo cáo'!$P:$P,'Báo cáo'!$AD:$AD,$A135,'Báo cáo'!$Z:$Z,"&lt;="&amp;D$4)-SUMIFS('Báo cáo'!$Q:$Q,'Báo cáo'!$AD:$AD,$A135,'Báo cáo'!$AA:$AA,"&lt;="&amp;D$4)</f>
        <v>0</v>
      </c>
      <c r="E135" s="298">
        <f>SUMIFS('Báo cáo'!$O:$O,'Báo cáo'!$AD:$AD,$A135,'Báo cáo'!$Z:$Z,"&lt;="&amp;E$4)+SUMIFS('Báo cáo'!$P:$P,'Báo cáo'!$AD:$AD,$A135,'Báo cáo'!$Z:$Z,"&lt;="&amp;E$4)-SUMIFS('Báo cáo'!$Q:$Q,'Báo cáo'!$AD:$AD,$A135,'Báo cáo'!$AA:$AA,"&lt;="&amp;E$4)</f>
        <v>0</v>
      </c>
      <c r="F135" s="298">
        <f>SUMIFS('Báo cáo'!$O:$O,'Báo cáo'!$AD:$AD,$A135,'Báo cáo'!$Z:$Z,"&lt;="&amp;F$4)+SUMIFS('Báo cáo'!$P:$P,'Báo cáo'!$AD:$AD,$A135,'Báo cáo'!$Z:$Z,"&lt;="&amp;F$4)-SUMIFS('Báo cáo'!$Q:$Q,'Báo cáo'!$AD:$AD,$A135,'Báo cáo'!$AA:$AA,"&lt;="&amp;F$4)</f>
        <v>0</v>
      </c>
      <c r="G135" s="298">
        <f>SUMIFS('Báo cáo'!$O:$O,'Báo cáo'!$AD:$AD,$A135,'Báo cáo'!$Z:$Z,"&lt;="&amp;G$4)+SUMIFS('Báo cáo'!$P:$P,'Báo cáo'!$AD:$AD,$A135,'Báo cáo'!$Z:$Z,"&lt;="&amp;G$4)-SUMIFS('Báo cáo'!$Q:$Q,'Báo cáo'!$AD:$AD,$A135,'Báo cáo'!$AA:$AA,"&lt;="&amp;G$4)</f>
        <v>0</v>
      </c>
      <c r="H135" s="298">
        <f>SUMIFS('Báo cáo'!$O:$O,'Báo cáo'!$AD:$AD,$A135,'Báo cáo'!$Z:$Z,"&lt;="&amp;H$4)+SUMIFS('Báo cáo'!$P:$P,'Báo cáo'!$AD:$AD,$A135,'Báo cáo'!$Z:$Z,"&lt;="&amp;H$4)-SUMIFS('Báo cáo'!$Q:$Q,'Báo cáo'!$AD:$AD,$A135,'Báo cáo'!$AA:$AA,"&lt;="&amp;H$4)</f>
        <v>0</v>
      </c>
      <c r="I135" s="298">
        <f>SUMIFS('Báo cáo'!$O:$O,'Báo cáo'!$AD:$AD,$A135,'Báo cáo'!$Z:$Z,"&lt;="&amp;I$4)+SUMIFS('Báo cáo'!$P:$P,'Báo cáo'!$AD:$AD,$A135,'Báo cáo'!$Z:$Z,"&lt;="&amp;I$4)-SUMIFS('Báo cáo'!$Q:$Q,'Báo cáo'!$AD:$AD,$A135,'Báo cáo'!$AA:$AA,"&lt;="&amp;I$4)</f>
        <v>0</v>
      </c>
      <c r="J135" s="298">
        <f>SUMIFS('Báo cáo'!$O:$O,'Báo cáo'!$AD:$AD,$A135,'Báo cáo'!$Z:$Z,"&lt;="&amp;J$4)+SUMIFS('Báo cáo'!$P:$P,'Báo cáo'!$AD:$AD,$A135,'Báo cáo'!$Z:$Z,"&lt;="&amp;J$4)-SUMIFS('Báo cáo'!$Q:$Q,'Báo cáo'!$AD:$AD,$A135,'Báo cáo'!$AA:$AA,"&lt;="&amp;J$4)</f>
        <v>0</v>
      </c>
      <c r="K135" s="298">
        <f>SUMIFS('Báo cáo'!$O:$O,'Báo cáo'!$AD:$AD,$A135,'Báo cáo'!$Z:$Z,"&lt;="&amp;K$4)+SUMIFS('Báo cáo'!$P:$P,'Báo cáo'!$AD:$AD,$A135,'Báo cáo'!$Z:$Z,"&lt;="&amp;K$4)-SUMIFS('Báo cáo'!$Q:$Q,'Báo cáo'!$AD:$AD,$A135,'Báo cáo'!$AA:$AA,"&lt;="&amp;K$4)</f>
        <v>0</v>
      </c>
      <c r="L135" s="298">
        <f>SUMIFS('Báo cáo'!$O:$O,'Báo cáo'!$AD:$AD,$A135,'Báo cáo'!$Z:$Z,"&lt;="&amp;L$4)+SUMIFS('Báo cáo'!$P:$P,'Báo cáo'!$AD:$AD,$A135,'Báo cáo'!$Z:$Z,"&lt;="&amp;L$4)-SUMIFS('Báo cáo'!$Q:$Q,'Báo cáo'!$AD:$AD,$A135,'Báo cáo'!$AA:$AA,"&lt;="&amp;L$4)</f>
        <v>0</v>
      </c>
      <c r="M135" s="298">
        <f>SUMIFS('Báo cáo'!$O:$O,'Báo cáo'!$AD:$AD,$A135,'Báo cáo'!$Z:$Z,"&lt;="&amp;M$4)+SUMIFS('Báo cáo'!$P:$P,'Báo cáo'!$AD:$AD,$A135,'Báo cáo'!$Z:$Z,"&lt;="&amp;M$4)-SUMIFS('Báo cáo'!$Q:$Q,'Báo cáo'!$AD:$AD,$A135,'Báo cáo'!$AA:$AA,"&lt;="&amp;M$4)</f>
        <v>0</v>
      </c>
      <c r="N135" s="298">
        <f>SUMIFS('Báo cáo'!$O:$O,'Báo cáo'!$AD:$AD,$A135,'Báo cáo'!$Z:$Z,"&lt;="&amp;N$4)+SUMIFS('Báo cáo'!$P:$P,'Báo cáo'!$AD:$AD,$A135,'Báo cáo'!$Z:$Z,"&lt;="&amp;N$4)-SUMIFS('Báo cáo'!$Q:$Q,'Báo cáo'!$AD:$AD,$A135,'Báo cáo'!$AA:$AA,"&lt;="&amp;N$4)</f>
        <v>0</v>
      </c>
    </row>
    <row r="136" spans="1:14" x14ac:dyDescent="0.25">
      <c r="A136"/>
      <c r="B136"/>
      <c r="C136" s="298">
        <f>SUMIFS('Báo cáo'!$O:$O,'Báo cáo'!$AD:$AD,$A136,'Báo cáo'!$Z:$Z,"&lt;="&amp;C$4)+SUMIFS('Báo cáo'!$P:$P,'Báo cáo'!$AD:$AD,$A136,'Báo cáo'!$Z:$Z,"&lt;="&amp;C$4)-SUMIFS('Báo cáo'!$Q:$Q,'Báo cáo'!$AD:$AD,$A136,'Báo cáo'!$AA:$AA,"&lt;="&amp;C$4)</f>
        <v>0</v>
      </c>
      <c r="D136" s="298">
        <f>SUMIFS('Báo cáo'!$O:$O,'Báo cáo'!$AD:$AD,$A136,'Báo cáo'!$Z:$Z,"&lt;="&amp;D$4)+SUMIFS('Báo cáo'!$P:$P,'Báo cáo'!$AD:$AD,$A136,'Báo cáo'!$Z:$Z,"&lt;="&amp;D$4)-SUMIFS('Báo cáo'!$Q:$Q,'Báo cáo'!$AD:$AD,$A136,'Báo cáo'!$AA:$AA,"&lt;="&amp;D$4)</f>
        <v>0</v>
      </c>
      <c r="E136" s="298">
        <f>SUMIFS('Báo cáo'!$O:$O,'Báo cáo'!$AD:$AD,$A136,'Báo cáo'!$Z:$Z,"&lt;="&amp;E$4)+SUMIFS('Báo cáo'!$P:$P,'Báo cáo'!$AD:$AD,$A136,'Báo cáo'!$Z:$Z,"&lt;="&amp;E$4)-SUMIFS('Báo cáo'!$Q:$Q,'Báo cáo'!$AD:$AD,$A136,'Báo cáo'!$AA:$AA,"&lt;="&amp;E$4)</f>
        <v>0</v>
      </c>
      <c r="F136" s="298">
        <f>SUMIFS('Báo cáo'!$O:$O,'Báo cáo'!$AD:$AD,$A136,'Báo cáo'!$Z:$Z,"&lt;="&amp;F$4)+SUMIFS('Báo cáo'!$P:$P,'Báo cáo'!$AD:$AD,$A136,'Báo cáo'!$Z:$Z,"&lt;="&amp;F$4)-SUMIFS('Báo cáo'!$Q:$Q,'Báo cáo'!$AD:$AD,$A136,'Báo cáo'!$AA:$AA,"&lt;="&amp;F$4)</f>
        <v>0</v>
      </c>
      <c r="G136" s="298">
        <f>SUMIFS('Báo cáo'!$O:$O,'Báo cáo'!$AD:$AD,$A136,'Báo cáo'!$Z:$Z,"&lt;="&amp;G$4)+SUMIFS('Báo cáo'!$P:$P,'Báo cáo'!$AD:$AD,$A136,'Báo cáo'!$Z:$Z,"&lt;="&amp;G$4)-SUMIFS('Báo cáo'!$Q:$Q,'Báo cáo'!$AD:$AD,$A136,'Báo cáo'!$AA:$AA,"&lt;="&amp;G$4)</f>
        <v>0</v>
      </c>
      <c r="H136" s="298">
        <f>SUMIFS('Báo cáo'!$O:$O,'Báo cáo'!$AD:$AD,$A136,'Báo cáo'!$Z:$Z,"&lt;="&amp;H$4)+SUMIFS('Báo cáo'!$P:$P,'Báo cáo'!$AD:$AD,$A136,'Báo cáo'!$Z:$Z,"&lt;="&amp;H$4)-SUMIFS('Báo cáo'!$Q:$Q,'Báo cáo'!$AD:$AD,$A136,'Báo cáo'!$AA:$AA,"&lt;="&amp;H$4)</f>
        <v>0</v>
      </c>
      <c r="I136" s="298">
        <f>SUMIFS('Báo cáo'!$O:$O,'Báo cáo'!$AD:$AD,$A136,'Báo cáo'!$Z:$Z,"&lt;="&amp;I$4)+SUMIFS('Báo cáo'!$P:$P,'Báo cáo'!$AD:$AD,$A136,'Báo cáo'!$Z:$Z,"&lt;="&amp;I$4)-SUMIFS('Báo cáo'!$Q:$Q,'Báo cáo'!$AD:$AD,$A136,'Báo cáo'!$AA:$AA,"&lt;="&amp;I$4)</f>
        <v>0</v>
      </c>
      <c r="J136" s="298">
        <f>SUMIFS('Báo cáo'!$O:$O,'Báo cáo'!$AD:$AD,$A136,'Báo cáo'!$Z:$Z,"&lt;="&amp;J$4)+SUMIFS('Báo cáo'!$P:$P,'Báo cáo'!$AD:$AD,$A136,'Báo cáo'!$Z:$Z,"&lt;="&amp;J$4)-SUMIFS('Báo cáo'!$Q:$Q,'Báo cáo'!$AD:$AD,$A136,'Báo cáo'!$AA:$AA,"&lt;="&amp;J$4)</f>
        <v>0</v>
      </c>
      <c r="K136" s="298">
        <f>SUMIFS('Báo cáo'!$O:$O,'Báo cáo'!$AD:$AD,$A136,'Báo cáo'!$Z:$Z,"&lt;="&amp;K$4)+SUMIFS('Báo cáo'!$P:$P,'Báo cáo'!$AD:$AD,$A136,'Báo cáo'!$Z:$Z,"&lt;="&amp;K$4)-SUMIFS('Báo cáo'!$Q:$Q,'Báo cáo'!$AD:$AD,$A136,'Báo cáo'!$AA:$AA,"&lt;="&amp;K$4)</f>
        <v>0</v>
      </c>
      <c r="L136" s="298">
        <f>SUMIFS('Báo cáo'!$O:$O,'Báo cáo'!$AD:$AD,$A136,'Báo cáo'!$Z:$Z,"&lt;="&amp;L$4)+SUMIFS('Báo cáo'!$P:$P,'Báo cáo'!$AD:$AD,$A136,'Báo cáo'!$Z:$Z,"&lt;="&amp;L$4)-SUMIFS('Báo cáo'!$Q:$Q,'Báo cáo'!$AD:$AD,$A136,'Báo cáo'!$AA:$AA,"&lt;="&amp;L$4)</f>
        <v>0</v>
      </c>
      <c r="M136" s="298">
        <f>SUMIFS('Báo cáo'!$O:$O,'Báo cáo'!$AD:$AD,$A136,'Báo cáo'!$Z:$Z,"&lt;="&amp;M$4)+SUMIFS('Báo cáo'!$P:$P,'Báo cáo'!$AD:$AD,$A136,'Báo cáo'!$Z:$Z,"&lt;="&amp;M$4)-SUMIFS('Báo cáo'!$Q:$Q,'Báo cáo'!$AD:$AD,$A136,'Báo cáo'!$AA:$AA,"&lt;="&amp;M$4)</f>
        <v>0</v>
      </c>
      <c r="N136" s="298">
        <f>SUMIFS('Báo cáo'!$O:$O,'Báo cáo'!$AD:$AD,$A136,'Báo cáo'!$Z:$Z,"&lt;="&amp;N$4)+SUMIFS('Báo cáo'!$P:$P,'Báo cáo'!$AD:$AD,$A136,'Báo cáo'!$Z:$Z,"&lt;="&amp;N$4)-SUMIFS('Báo cáo'!$Q:$Q,'Báo cáo'!$AD:$AD,$A136,'Báo cáo'!$AA:$AA,"&lt;="&amp;N$4)</f>
        <v>0</v>
      </c>
    </row>
    <row r="137" spans="1:14" x14ac:dyDescent="0.25">
      <c r="A137"/>
      <c r="B137"/>
      <c r="C137" s="298">
        <f>SUMIFS('Báo cáo'!$O:$O,'Báo cáo'!$AD:$AD,$A137,'Báo cáo'!$Z:$Z,"&lt;="&amp;C$4)+SUMIFS('Báo cáo'!$P:$P,'Báo cáo'!$AD:$AD,$A137,'Báo cáo'!$Z:$Z,"&lt;="&amp;C$4)-SUMIFS('Báo cáo'!$Q:$Q,'Báo cáo'!$AD:$AD,$A137,'Báo cáo'!$AA:$AA,"&lt;="&amp;C$4)</f>
        <v>0</v>
      </c>
      <c r="D137" s="298">
        <f>SUMIFS('Báo cáo'!$O:$O,'Báo cáo'!$AD:$AD,$A137,'Báo cáo'!$Z:$Z,"&lt;="&amp;D$4)+SUMIFS('Báo cáo'!$P:$P,'Báo cáo'!$AD:$AD,$A137,'Báo cáo'!$Z:$Z,"&lt;="&amp;D$4)-SUMIFS('Báo cáo'!$Q:$Q,'Báo cáo'!$AD:$AD,$A137,'Báo cáo'!$AA:$AA,"&lt;="&amp;D$4)</f>
        <v>0</v>
      </c>
      <c r="E137" s="298">
        <f>SUMIFS('Báo cáo'!$O:$O,'Báo cáo'!$AD:$AD,$A137,'Báo cáo'!$Z:$Z,"&lt;="&amp;E$4)+SUMIFS('Báo cáo'!$P:$P,'Báo cáo'!$AD:$AD,$A137,'Báo cáo'!$Z:$Z,"&lt;="&amp;E$4)-SUMIFS('Báo cáo'!$Q:$Q,'Báo cáo'!$AD:$AD,$A137,'Báo cáo'!$AA:$AA,"&lt;="&amp;E$4)</f>
        <v>0</v>
      </c>
      <c r="F137" s="298">
        <f>SUMIFS('Báo cáo'!$O:$O,'Báo cáo'!$AD:$AD,$A137,'Báo cáo'!$Z:$Z,"&lt;="&amp;F$4)+SUMIFS('Báo cáo'!$P:$P,'Báo cáo'!$AD:$AD,$A137,'Báo cáo'!$Z:$Z,"&lt;="&amp;F$4)-SUMIFS('Báo cáo'!$Q:$Q,'Báo cáo'!$AD:$AD,$A137,'Báo cáo'!$AA:$AA,"&lt;="&amp;F$4)</f>
        <v>0</v>
      </c>
      <c r="G137" s="298">
        <f>SUMIFS('Báo cáo'!$O:$O,'Báo cáo'!$AD:$AD,$A137,'Báo cáo'!$Z:$Z,"&lt;="&amp;G$4)+SUMIFS('Báo cáo'!$P:$P,'Báo cáo'!$AD:$AD,$A137,'Báo cáo'!$Z:$Z,"&lt;="&amp;G$4)-SUMIFS('Báo cáo'!$Q:$Q,'Báo cáo'!$AD:$AD,$A137,'Báo cáo'!$AA:$AA,"&lt;="&amp;G$4)</f>
        <v>0</v>
      </c>
      <c r="H137" s="298">
        <f>SUMIFS('Báo cáo'!$O:$O,'Báo cáo'!$AD:$AD,$A137,'Báo cáo'!$Z:$Z,"&lt;="&amp;H$4)+SUMIFS('Báo cáo'!$P:$P,'Báo cáo'!$AD:$AD,$A137,'Báo cáo'!$Z:$Z,"&lt;="&amp;H$4)-SUMIFS('Báo cáo'!$Q:$Q,'Báo cáo'!$AD:$AD,$A137,'Báo cáo'!$AA:$AA,"&lt;="&amp;H$4)</f>
        <v>0</v>
      </c>
      <c r="I137" s="298">
        <f>SUMIFS('Báo cáo'!$O:$O,'Báo cáo'!$AD:$AD,$A137,'Báo cáo'!$Z:$Z,"&lt;="&amp;I$4)+SUMIFS('Báo cáo'!$P:$P,'Báo cáo'!$AD:$AD,$A137,'Báo cáo'!$Z:$Z,"&lt;="&amp;I$4)-SUMIFS('Báo cáo'!$Q:$Q,'Báo cáo'!$AD:$AD,$A137,'Báo cáo'!$AA:$AA,"&lt;="&amp;I$4)</f>
        <v>0</v>
      </c>
      <c r="J137" s="298">
        <f>SUMIFS('Báo cáo'!$O:$O,'Báo cáo'!$AD:$AD,$A137,'Báo cáo'!$Z:$Z,"&lt;="&amp;J$4)+SUMIFS('Báo cáo'!$P:$P,'Báo cáo'!$AD:$AD,$A137,'Báo cáo'!$Z:$Z,"&lt;="&amp;J$4)-SUMIFS('Báo cáo'!$Q:$Q,'Báo cáo'!$AD:$AD,$A137,'Báo cáo'!$AA:$AA,"&lt;="&amp;J$4)</f>
        <v>0</v>
      </c>
      <c r="K137" s="298">
        <f>SUMIFS('Báo cáo'!$O:$O,'Báo cáo'!$AD:$AD,$A137,'Báo cáo'!$Z:$Z,"&lt;="&amp;K$4)+SUMIFS('Báo cáo'!$P:$P,'Báo cáo'!$AD:$AD,$A137,'Báo cáo'!$Z:$Z,"&lt;="&amp;K$4)-SUMIFS('Báo cáo'!$Q:$Q,'Báo cáo'!$AD:$AD,$A137,'Báo cáo'!$AA:$AA,"&lt;="&amp;K$4)</f>
        <v>0</v>
      </c>
      <c r="L137" s="298">
        <f>SUMIFS('Báo cáo'!$O:$O,'Báo cáo'!$AD:$AD,$A137,'Báo cáo'!$Z:$Z,"&lt;="&amp;L$4)+SUMIFS('Báo cáo'!$P:$P,'Báo cáo'!$AD:$AD,$A137,'Báo cáo'!$Z:$Z,"&lt;="&amp;L$4)-SUMIFS('Báo cáo'!$Q:$Q,'Báo cáo'!$AD:$AD,$A137,'Báo cáo'!$AA:$AA,"&lt;="&amp;L$4)</f>
        <v>0</v>
      </c>
      <c r="M137" s="298">
        <f>SUMIFS('Báo cáo'!$O:$O,'Báo cáo'!$AD:$AD,$A137,'Báo cáo'!$Z:$Z,"&lt;="&amp;M$4)+SUMIFS('Báo cáo'!$P:$P,'Báo cáo'!$AD:$AD,$A137,'Báo cáo'!$Z:$Z,"&lt;="&amp;M$4)-SUMIFS('Báo cáo'!$Q:$Q,'Báo cáo'!$AD:$AD,$A137,'Báo cáo'!$AA:$AA,"&lt;="&amp;M$4)</f>
        <v>0</v>
      </c>
      <c r="N137" s="298">
        <f>SUMIFS('Báo cáo'!$O:$O,'Báo cáo'!$AD:$AD,$A137,'Báo cáo'!$Z:$Z,"&lt;="&amp;N$4)+SUMIFS('Báo cáo'!$P:$P,'Báo cáo'!$AD:$AD,$A137,'Báo cáo'!$Z:$Z,"&lt;="&amp;N$4)-SUMIFS('Báo cáo'!$Q:$Q,'Báo cáo'!$AD:$AD,$A137,'Báo cáo'!$AA:$AA,"&lt;="&amp;N$4)</f>
        <v>0</v>
      </c>
    </row>
    <row r="138" spans="1:14" x14ac:dyDescent="0.25">
      <c r="A138"/>
      <c r="B138"/>
      <c r="C138" s="298">
        <f>SUMIFS('Báo cáo'!$O:$O,'Báo cáo'!$AD:$AD,$A138,'Báo cáo'!$Z:$Z,"&lt;="&amp;C$4)+SUMIFS('Báo cáo'!$P:$P,'Báo cáo'!$AD:$AD,$A138,'Báo cáo'!$Z:$Z,"&lt;="&amp;C$4)-SUMIFS('Báo cáo'!$Q:$Q,'Báo cáo'!$AD:$AD,$A138,'Báo cáo'!$AA:$AA,"&lt;="&amp;C$4)</f>
        <v>0</v>
      </c>
      <c r="D138" s="298">
        <f>SUMIFS('Báo cáo'!$O:$O,'Báo cáo'!$AD:$AD,$A138,'Báo cáo'!$Z:$Z,"&lt;="&amp;D$4)+SUMIFS('Báo cáo'!$P:$P,'Báo cáo'!$AD:$AD,$A138,'Báo cáo'!$Z:$Z,"&lt;="&amp;D$4)-SUMIFS('Báo cáo'!$Q:$Q,'Báo cáo'!$AD:$AD,$A138,'Báo cáo'!$AA:$AA,"&lt;="&amp;D$4)</f>
        <v>0</v>
      </c>
      <c r="E138" s="298">
        <f>SUMIFS('Báo cáo'!$O:$O,'Báo cáo'!$AD:$AD,$A138,'Báo cáo'!$Z:$Z,"&lt;="&amp;E$4)+SUMIFS('Báo cáo'!$P:$P,'Báo cáo'!$AD:$AD,$A138,'Báo cáo'!$Z:$Z,"&lt;="&amp;E$4)-SUMIFS('Báo cáo'!$Q:$Q,'Báo cáo'!$AD:$AD,$A138,'Báo cáo'!$AA:$AA,"&lt;="&amp;E$4)</f>
        <v>0</v>
      </c>
      <c r="F138" s="298">
        <f>SUMIFS('Báo cáo'!$O:$O,'Báo cáo'!$AD:$AD,$A138,'Báo cáo'!$Z:$Z,"&lt;="&amp;F$4)+SUMIFS('Báo cáo'!$P:$P,'Báo cáo'!$AD:$AD,$A138,'Báo cáo'!$Z:$Z,"&lt;="&amp;F$4)-SUMIFS('Báo cáo'!$Q:$Q,'Báo cáo'!$AD:$AD,$A138,'Báo cáo'!$AA:$AA,"&lt;="&amp;F$4)</f>
        <v>0</v>
      </c>
      <c r="G138" s="298">
        <f>SUMIFS('Báo cáo'!$O:$O,'Báo cáo'!$AD:$AD,$A138,'Báo cáo'!$Z:$Z,"&lt;="&amp;G$4)+SUMIFS('Báo cáo'!$P:$P,'Báo cáo'!$AD:$AD,$A138,'Báo cáo'!$Z:$Z,"&lt;="&amp;G$4)-SUMIFS('Báo cáo'!$Q:$Q,'Báo cáo'!$AD:$AD,$A138,'Báo cáo'!$AA:$AA,"&lt;="&amp;G$4)</f>
        <v>0</v>
      </c>
      <c r="H138" s="298">
        <f>SUMIFS('Báo cáo'!$O:$O,'Báo cáo'!$AD:$AD,$A138,'Báo cáo'!$Z:$Z,"&lt;="&amp;H$4)+SUMIFS('Báo cáo'!$P:$P,'Báo cáo'!$AD:$AD,$A138,'Báo cáo'!$Z:$Z,"&lt;="&amp;H$4)-SUMIFS('Báo cáo'!$Q:$Q,'Báo cáo'!$AD:$AD,$A138,'Báo cáo'!$AA:$AA,"&lt;="&amp;H$4)</f>
        <v>0</v>
      </c>
      <c r="I138" s="298">
        <f>SUMIFS('Báo cáo'!$O:$O,'Báo cáo'!$AD:$AD,$A138,'Báo cáo'!$Z:$Z,"&lt;="&amp;I$4)+SUMIFS('Báo cáo'!$P:$P,'Báo cáo'!$AD:$AD,$A138,'Báo cáo'!$Z:$Z,"&lt;="&amp;I$4)-SUMIFS('Báo cáo'!$Q:$Q,'Báo cáo'!$AD:$AD,$A138,'Báo cáo'!$AA:$AA,"&lt;="&amp;I$4)</f>
        <v>0</v>
      </c>
      <c r="J138" s="298">
        <f>SUMIFS('Báo cáo'!$O:$O,'Báo cáo'!$AD:$AD,$A138,'Báo cáo'!$Z:$Z,"&lt;="&amp;J$4)+SUMIFS('Báo cáo'!$P:$P,'Báo cáo'!$AD:$AD,$A138,'Báo cáo'!$Z:$Z,"&lt;="&amp;J$4)-SUMIFS('Báo cáo'!$Q:$Q,'Báo cáo'!$AD:$AD,$A138,'Báo cáo'!$AA:$AA,"&lt;="&amp;J$4)</f>
        <v>0</v>
      </c>
      <c r="K138" s="298">
        <f>SUMIFS('Báo cáo'!$O:$O,'Báo cáo'!$AD:$AD,$A138,'Báo cáo'!$Z:$Z,"&lt;="&amp;K$4)+SUMIFS('Báo cáo'!$P:$P,'Báo cáo'!$AD:$AD,$A138,'Báo cáo'!$Z:$Z,"&lt;="&amp;K$4)-SUMIFS('Báo cáo'!$Q:$Q,'Báo cáo'!$AD:$AD,$A138,'Báo cáo'!$AA:$AA,"&lt;="&amp;K$4)</f>
        <v>0</v>
      </c>
      <c r="L138" s="298">
        <f>SUMIFS('Báo cáo'!$O:$O,'Báo cáo'!$AD:$AD,$A138,'Báo cáo'!$Z:$Z,"&lt;="&amp;L$4)+SUMIFS('Báo cáo'!$P:$P,'Báo cáo'!$AD:$AD,$A138,'Báo cáo'!$Z:$Z,"&lt;="&amp;L$4)-SUMIFS('Báo cáo'!$Q:$Q,'Báo cáo'!$AD:$AD,$A138,'Báo cáo'!$AA:$AA,"&lt;="&amp;L$4)</f>
        <v>0</v>
      </c>
      <c r="M138" s="298">
        <f>SUMIFS('Báo cáo'!$O:$O,'Báo cáo'!$AD:$AD,$A138,'Báo cáo'!$Z:$Z,"&lt;="&amp;M$4)+SUMIFS('Báo cáo'!$P:$P,'Báo cáo'!$AD:$AD,$A138,'Báo cáo'!$Z:$Z,"&lt;="&amp;M$4)-SUMIFS('Báo cáo'!$Q:$Q,'Báo cáo'!$AD:$AD,$A138,'Báo cáo'!$AA:$AA,"&lt;="&amp;M$4)</f>
        <v>0</v>
      </c>
      <c r="N138" s="298">
        <f>SUMIFS('Báo cáo'!$O:$O,'Báo cáo'!$AD:$AD,$A138,'Báo cáo'!$Z:$Z,"&lt;="&amp;N$4)+SUMIFS('Báo cáo'!$P:$P,'Báo cáo'!$AD:$AD,$A138,'Báo cáo'!$Z:$Z,"&lt;="&amp;N$4)-SUMIFS('Báo cáo'!$Q:$Q,'Báo cáo'!$AD:$AD,$A138,'Báo cáo'!$AA:$AA,"&lt;="&amp;N$4)</f>
        <v>0</v>
      </c>
    </row>
    <row r="139" spans="1:14" x14ac:dyDescent="0.25">
      <c r="A139"/>
      <c r="B139"/>
      <c r="C139" s="298">
        <f>SUMIFS('Báo cáo'!$O:$O,'Báo cáo'!$AD:$AD,$A139,'Báo cáo'!$Z:$Z,"&lt;="&amp;C$4)+SUMIFS('Báo cáo'!$P:$P,'Báo cáo'!$AD:$AD,$A139,'Báo cáo'!$Z:$Z,"&lt;="&amp;C$4)-SUMIFS('Báo cáo'!$Q:$Q,'Báo cáo'!$AD:$AD,$A139,'Báo cáo'!$AA:$AA,"&lt;="&amp;C$4)</f>
        <v>0</v>
      </c>
      <c r="D139" s="298">
        <f>SUMIFS('Báo cáo'!$O:$O,'Báo cáo'!$AD:$AD,$A139,'Báo cáo'!$Z:$Z,"&lt;="&amp;D$4)+SUMIFS('Báo cáo'!$P:$P,'Báo cáo'!$AD:$AD,$A139,'Báo cáo'!$Z:$Z,"&lt;="&amp;D$4)-SUMIFS('Báo cáo'!$Q:$Q,'Báo cáo'!$AD:$AD,$A139,'Báo cáo'!$AA:$AA,"&lt;="&amp;D$4)</f>
        <v>0</v>
      </c>
      <c r="E139" s="298">
        <f>SUMIFS('Báo cáo'!$O:$O,'Báo cáo'!$AD:$AD,$A139,'Báo cáo'!$Z:$Z,"&lt;="&amp;E$4)+SUMIFS('Báo cáo'!$P:$P,'Báo cáo'!$AD:$AD,$A139,'Báo cáo'!$Z:$Z,"&lt;="&amp;E$4)-SUMIFS('Báo cáo'!$Q:$Q,'Báo cáo'!$AD:$AD,$A139,'Báo cáo'!$AA:$AA,"&lt;="&amp;E$4)</f>
        <v>0</v>
      </c>
      <c r="F139" s="298">
        <f>SUMIFS('Báo cáo'!$O:$O,'Báo cáo'!$AD:$AD,$A139,'Báo cáo'!$Z:$Z,"&lt;="&amp;F$4)+SUMIFS('Báo cáo'!$P:$P,'Báo cáo'!$AD:$AD,$A139,'Báo cáo'!$Z:$Z,"&lt;="&amp;F$4)-SUMIFS('Báo cáo'!$Q:$Q,'Báo cáo'!$AD:$AD,$A139,'Báo cáo'!$AA:$AA,"&lt;="&amp;F$4)</f>
        <v>0</v>
      </c>
      <c r="G139" s="298">
        <f>SUMIFS('Báo cáo'!$O:$O,'Báo cáo'!$AD:$AD,$A139,'Báo cáo'!$Z:$Z,"&lt;="&amp;G$4)+SUMIFS('Báo cáo'!$P:$P,'Báo cáo'!$AD:$AD,$A139,'Báo cáo'!$Z:$Z,"&lt;="&amp;G$4)-SUMIFS('Báo cáo'!$Q:$Q,'Báo cáo'!$AD:$AD,$A139,'Báo cáo'!$AA:$AA,"&lt;="&amp;G$4)</f>
        <v>0</v>
      </c>
      <c r="H139" s="298">
        <f>SUMIFS('Báo cáo'!$O:$O,'Báo cáo'!$AD:$AD,$A139,'Báo cáo'!$Z:$Z,"&lt;="&amp;H$4)+SUMIFS('Báo cáo'!$P:$P,'Báo cáo'!$AD:$AD,$A139,'Báo cáo'!$Z:$Z,"&lt;="&amp;H$4)-SUMIFS('Báo cáo'!$Q:$Q,'Báo cáo'!$AD:$AD,$A139,'Báo cáo'!$AA:$AA,"&lt;="&amp;H$4)</f>
        <v>0</v>
      </c>
      <c r="I139" s="298">
        <f>SUMIFS('Báo cáo'!$O:$O,'Báo cáo'!$AD:$AD,$A139,'Báo cáo'!$Z:$Z,"&lt;="&amp;I$4)+SUMIFS('Báo cáo'!$P:$P,'Báo cáo'!$AD:$AD,$A139,'Báo cáo'!$Z:$Z,"&lt;="&amp;I$4)-SUMIFS('Báo cáo'!$Q:$Q,'Báo cáo'!$AD:$AD,$A139,'Báo cáo'!$AA:$AA,"&lt;="&amp;I$4)</f>
        <v>0</v>
      </c>
      <c r="J139" s="298">
        <f>SUMIFS('Báo cáo'!$O:$O,'Báo cáo'!$AD:$AD,$A139,'Báo cáo'!$Z:$Z,"&lt;="&amp;J$4)+SUMIFS('Báo cáo'!$P:$P,'Báo cáo'!$AD:$AD,$A139,'Báo cáo'!$Z:$Z,"&lt;="&amp;J$4)-SUMIFS('Báo cáo'!$Q:$Q,'Báo cáo'!$AD:$AD,$A139,'Báo cáo'!$AA:$AA,"&lt;="&amp;J$4)</f>
        <v>0</v>
      </c>
      <c r="K139" s="298">
        <f>SUMIFS('Báo cáo'!$O:$O,'Báo cáo'!$AD:$AD,$A139,'Báo cáo'!$Z:$Z,"&lt;="&amp;K$4)+SUMIFS('Báo cáo'!$P:$P,'Báo cáo'!$AD:$AD,$A139,'Báo cáo'!$Z:$Z,"&lt;="&amp;K$4)-SUMIFS('Báo cáo'!$Q:$Q,'Báo cáo'!$AD:$AD,$A139,'Báo cáo'!$AA:$AA,"&lt;="&amp;K$4)</f>
        <v>0</v>
      </c>
      <c r="L139" s="298">
        <f>SUMIFS('Báo cáo'!$O:$O,'Báo cáo'!$AD:$AD,$A139,'Báo cáo'!$Z:$Z,"&lt;="&amp;L$4)+SUMIFS('Báo cáo'!$P:$P,'Báo cáo'!$AD:$AD,$A139,'Báo cáo'!$Z:$Z,"&lt;="&amp;L$4)-SUMIFS('Báo cáo'!$Q:$Q,'Báo cáo'!$AD:$AD,$A139,'Báo cáo'!$AA:$AA,"&lt;="&amp;L$4)</f>
        <v>0</v>
      </c>
      <c r="M139" s="298">
        <f>SUMIFS('Báo cáo'!$O:$O,'Báo cáo'!$AD:$AD,$A139,'Báo cáo'!$Z:$Z,"&lt;="&amp;M$4)+SUMIFS('Báo cáo'!$P:$P,'Báo cáo'!$AD:$AD,$A139,'Báo cáo'!$Z:$Z,"&lt;="&amp;M$4)-SUMIFS('Báo cáo'!$Q:$Q,'Báo cáo'!$AD:$AD,$A139,'Báo cáo'!$AA:$AA,"&lt;="&amp;M$4)</f>
        <v>0</v>
      </c>
      <c r="N139" s="298">
        <f>SUMIFS('Báo cáo'!$O:$O,'Báo cáo'!$AD:$AD,$A139,'Báo cáo'!$Z:$Z,"&lt;="&amp;N$4)+SUMIFS('Báo cáo'!$P:$P,'Báo cáo'!$AD:$AD,$A139,'Báo cáo'!$Z:$Z,"&lt;="&amp;N$4)-SUMIFS('Báo cáo'!$Q:$Q,'Báo cáo'!$AD:$AD,$A139,'Báo cáo'!$AA:$AA,"&lt;="&amp;N$4)</f>
        <v>0</v>
      </c>
    </row>
    <row r="140" spans="1:14" x14ac:dyDescent="0.25">
      <c r="A140"/>
      <c r="B140"/>
      <c r="C140" s="298">
        <f>SUMIFS('Báo cáo'!$O:$O,'Báo cáo'!$AD:$AD,$A140,'Báo cáo'!$Z:$Z,"&lt;="&amp;C$4)+SUMIFS('Báo cáo'!$P:$P,'Báo cáo'!$AD:$AD,$A140,'Báo cáo'!$Z:$Z,"&lt;="&amp;C$4)-SUMIFS('Báo cáo'!$Q:$Q,'Báo cáo'!$AD:$AD,$A140,'Báo cáo'!$AA:$AA,"&lt;="&amp;C$4)</f>
        <v>0</v>
      </c>
      <c r="D140" s="298">
        <f>SUMIFS('Báo cáo'!$O:$O,'Báo cáo'!$AD:$AD,$A140,'Báo cáo'!$Z:$Z,"&lt;="&amp;D$4)+SUMIFS('Báo cáo'!$P:$P,'Báo cáo'!$AD:$AD,$A140,'Báo cáo'!$Z:$Z,"&lt;="&amp;D$4)-SUMIFS('Báo cáo'!$Q:$Q,'Báo cáo'!$AD:$AD,$A140,'Báo cáo'!$AA:$AA,"&lt;="&amp;D$4)</f>
        <v>0</v>
      </c>
      <c r="E140" s="298">
        <f>SUMIFS('Báo cáo'!$O:$O,'Báo cáo'!$AD:$AD,$A140,'Báo cáo'!$Z:$Z,"&lt;="&amp;E$4)+SUMIFS('Báo cáo'!$P:$P,'Báo cáo'!$AD:$AD,$A140,'Báo cáo'!$Z:$Z,"&lt;="&amp;E$4)-SUMIFS('Báo cáo'!$Q:$Q,'Báo cáo'!$AD:$AD,$A140,'Báo cáo'!$AA:$AA,"&lt;="&amp;E$4)</f>
        <v>0</v>
      </c>
      <c r="F140" s="298">
        <f>SUMIFS('Báo cáo'!$O:$O,'Báo cáo'!$AD:$AD,$A140,'Báo cáo'!$Z:$Z,"&lt;="&amp;F$4)+SUMIFS('Báo cáo'!$P:$P,'Báo cáo'!$AD:$AD,$A140,'Báo cáo'!$Z:$Z,"&lt;="&amp;F$4)-SUMIFS('Báo cáo'!$Q:$Q,'Báo cáo'!$AD:$AD,$A140,'Báo cáo'!$AA:$AA,"&lt;="&amp;F$4)</f>
        <v>0</v>
      </c>
      <c r="G140" s="298">
        <f>SUMIFS('Báo cáo'!$O:$O,'Báo cáo'!$AD:$AD,$A140,'Báo cáo'!$Z:$Z,"&lt;="&amp;G$4)+SUMIFS('Báo cáo'!$P:$P,'Báo cáo'!$AD:$AD,$A140,'Báo cáo'!$Z:$Z,"&lt;="&amp;G$4)-SUMIFS('Báo cáo'!$Q:$Q,'Báo cáo'!$AD:$AD,$A140,'Báo cáo'!$AA:$AA,"&lt;="&amp;G$4)</f>
        <v>0</v>
      </c>
      <c r="H140" s="298">
        <f>SUMIFS('Báo cáo'!$O:$O,'Báo cáo'!$AD:$AD,$A140,'Báo cáo'!$Z:$Z,"&lt;="&amp;H$4)+SUMIFS('Báo cáo'!$P:$P,'Báo cáo'!$AD:$AD,$A140,'Báo cáo'!$Z:$Z,"&lt;="&amp;H$4)-SUMIFS('Báo cáo'!$Q:$Q,'Báo cáo'!$AD:$AD,$A140,'Báo cáo'!$AA:$AA,"&lt;="&amp;H$4)</f>
        <v>0</v>
      </c>
      <c r="I140" s="298">
        <f>SUMIFS('Báo cáo'!$O:$O,'Báo cáo'!$AD:$AD,$A140,'Báo cáo'!$Z:$Z,"&lt;="&amp;I$4)+SUMIFS('Báo cáo'!$P:$P,'Báo cáo'!$AD:$AD,$A140,'Báo cáo'!$Z:$Z,"&lt;="&amp;I$4)-SUMIFS('Báo cáo'!$Q:$Q,'Báo cáo'!$AD:$AD,$A140,'Báo cáo'!$AA:$AA,"&lt;="&amp;I$4)</f>
        <v>0</v>
      </c>
      <c r="J140" s="298">
        <f>SUMIFS('Báo cáo'!$O:$O,'Báo cáo'!$AD:$AD,$A140,'Báo cáo'!$Z:$Z,"&lt;="&amp;J$4)+SUMIFS('Báo cáo'!$P:$P,'Báo cáo'!$AD:$AD,$A140,'Báo cáo'!$Z:$Z,"&lt;="&amp;J$4)-SUMIFS('Báo cáo'!$Q:$Q,'Báo cáo'!$AD:$AD,$A140,'Báo cáo'!$AA:$AA,"&lt;="&amp;J$4)</f>
        <v>0</v>
      </c>
      <c r="K140" s="298">
        <f>SUMIFS('Báo cáo'!$O:$O,'Báo cáo'!$AD:$AD,$A140,'Báo cáo'!$Z:$Z,"&lt;="&amp;K$4)+SUMIFS('Báo cáo'!$P:$P,'Báo cáo'!$AD:$AD,$A140,'Báo cáo'!$Z:$Z,"&lt;="&amp;K$4)-SUMIFS('Báo cáo'!$Q:$Q,'Báo cáo'!$AD:$AD,$A140,'Báo cáo'!$AA:$AA,"&lt;="&amp;K$4)</f>
        <v>0</v>
      </c>
      <c r="L140" s="298">
        <f>SUMIFS('Báo cáo'!$O:$O,'Báo cáo'!$AD:$AD,$A140,'Báo cáo'!$Z:$Z,"&lt;="&amp;L$4)+SUMIFS('Báo cáo'!$P:$P,'Báo cáo'!$AD:$AD,$A140,'Báo cáo'!$Z:$Z,"&lt;="&amp;L$4)-SUMIFS('Báo cáo'!$Q:$Q,'Báo cáo'!$AD:$AD,$A140,'Báo cáo'!$AA:$AA,"&lt;="&amp;L$4)</f>
        <v>0</v>
      </c>
      <c r="M140" s="298">
        <f>SUMIFS('Báo cáo'!$O:$O,'Báo cáo'!$AD:$AD,$A140,'Báo cáo'!$Z:$Z,"&lt;="&amp;M$4)+SUMIFS('Báo cáo'!$P:$P,'Báo cáo'!$AD:$AD,$A140,'Báo cáo'!$Z:$Z,"&lt;="&amp;M$4)-SUMIFS('Báo cáo'!$Q:$Q,'Báo cáo'!$AD:$AD,$A140,'Báo cáo'!$AA:$AA,"&lt;="&amp;M$4)</f>
        <v>0</v>
      </c>
      <c r="N140" s="298">
        <f>SUMIFS('Báo cáo'!$O:$O,'Báo cáo'!$AD:$AD,$A140,'Báo cáo'!$Z:$Z,"&lt;="&amp;N$4)+SUMIFS('Báo cáo'!$P:$P,'Báo cáo'!$AD:$AD,$A140,'Báo cáo'!$Z:$Z,"&lt;="&amp;N$4)-SUMIFS('Báo cáo'!$Q:$Q,'Báo cáo'!$AD:$AD,$A140,'Báo cáo'!$AA:$AA,"&lt;="&amp;N$4)</f>
        <v>0</v>
      </c>
    </row>
    <row r="141" spans="1:14" x14ac:dyDescent="0.25">
      <c r="A141"/>
      <c r="B141"/>
      <c r="C141" s="298">
        <f>SUMIFS('Báo cáo'!$O:$O,'Báo cáo'!$AD:$AD,$A141,'Báo cáo'!$Z:$Z,"&lt;="&amp;C$4)+SUMIFS('Báo cáo'!$P:$P,'Báo cáo'!$AD:$AD,$A141,'Báo cáo'!$Z:$Z,"&lt;="&amp;C$4)-SUMIFS('Báo cáo'!$Q:$Q,'Báo cáo'!$AD:$AD,$A141,'Báo cáo'!$AA:$AA,"&lt;="&amp;C$4)</f>
        <v>0</v>
      </c>
      <c r="D141" s="298">
        <f>SUMIFS('Báo cáo'!$O:$O,'Báo cáo'!$AD:$AD,$A141,'Báo cáo'!$Z:$Z,"&lt;="&amp;D$4)+SUMIFS('Báo cáo'!$P:$P,'Báo cáo'!$AD:$AD,$A141,'Báo cáo'!$Z:$Z,"&lt;="&amp;D$4)-SUMIFS('Báo cáo'!$Q:$Q,'Báo cáo'!$AD:$AD,$A141,'Báo cáo'!$AA:$AA,"&lt;="&amp;D$4)</f>
        <v>0</v>
      </c>
      <c r="E141" s="298">
        <f>SUMIFS('Báo cáo'!$O:$O,'Báo cáo'!$AD:$AD,$A141,'Báo cáo'!$Z:$Z,"&lt;="&amp;E$4)+SUMIFS('Báo cáo'!$P:$P,'Báo cáo'!$AD:$AD,$A141,'Báo cáo'!$Z:$Z,"&lt;="&amp;E$4)-SUMIFS('Báo cáo'!$Q:$Q,'Báo cáo'!$AD:$AD,$A141,'Báo cáo'!$AA:$AA,"&lt;="&amp;E$4)</f>
        <v>0</v>
      </c>
      <c r="F141" s="298">
        <f>SUMIFS('Báo cáo'!$O:$O,'Báo cáo'!$AD:$AD,$A141,'Báo cáo'!$Z:$Z,"&lt;="&amp;F$4)+SUMIFS('Báo cáo'!$P:$P,'Báo cáo'!$AD:$AD,$A141,'Báo cáo'!$Z:$Z,"&lt;="&amp;F$4)-SUMIFS('Báo cáo'!$Q:$Q,'Báo cáo'!$AD:$AD,$A141,'Báo cáo'!$AA:$AA,"&lt;="&amp;F$4)</f>
        <v>0</v>
      </c>
      <c r="G141" s="298">
        <f>SUMIFS('Báo cáo'!$O:$O,'Báo cáo'!$AD:$AD,$A141,'Báo cáo'!$Z:$Z,"&lt;="&amp;G$4)+SUMIFS('Báo cáo'!$P:$P,'Báo cáo'!$AD:$AD,$A141,'Báo cáo'!$Z:$Z,"&lt;="&amp;G$4)-SUMIFS('Báo cáo'!$Q:$Q,'Báo cáo'!$AD:$AD,$A141,'Báo cáo'!$AA:$AA,"&lt;="&amp;G$4)</f>
        <v>0</v>
      </c>
      <c r="H141" s="298">
        <f>SUMIFS('Báo cáo'!$O:$O,'Báo cáo'!$AD:$AD,$A141,'Báo cáo'!$Z:$Z,"&lt;="&amp;H$4)+SUMIFS('Báo cáo'!$P:$P,'Báo cáo'!$AD:$AD,$A141,'Báo cáo'!$Z:$Z,"&lt;="&amp;H$4)-SUMIFS('Báo cáo'!$Q:$Q,'Báo cáo'!$AD:$AD,$A141,'Báo cáo'!$AA:$AA,"&lt;="&amp;H$4)</f>
        <v>0</v>
      </c>
      <c r="I141" s="298">
        <f>SUMIFS('Báo cáo'!$O:$O,'Báo cáo'!$AD:$AD,$A141,'Báo cáo'!$Z:$Z,"&lt;="&amp;I$4)+SUMIFS('Báo cáo'!$P:$P,'Báo cáo'!$AD:$AD,$A141,'Báo cáo'!$Z:$Z,"&lt;="&amp;I$4)-SUMIFS('Báo cáo'!$Q:$Q,'Báo cáo'!$AD:$AD,$A141,'Báo cáo'!$AA:$AA,"&lt;="&amp;I$4)</f>
        <v>0</v>
      </c>
      <c r="J141" s="298">
        <f>SUMIFS('Báo cáo'!$O:$O,'Báo cáo'!$AD:$AD,$A141,'Báo cáo'!$Z:$Z,"&lt;="&amp;J$4)+SUMIFS('Báo cáo'!$P:$P,'Báo cáo'!$AD:$AD,$A141,'Báo cáo'!$Z:$Z,"&lt;="&amp;J$4)-SUMIFS('Báo cáo'!$Q:$Q,'Báo cáo'!$AD:$AD,$A141,'Báo cáo'!$AA:$AA,"&lt;="&amp;J$4)</f>
        <v>0</v>
      </c>
      <c r="K141" s="298">
        <f>SUMIFS('Báo cáo'!$O:$O,'Báo cáo'!$AD:$AD,$A141,'Báo cáo'!$Z:$Z,"&lt;="&amp;K$4)+SUMIFS('Báo cáo'!$P:$P,'Báo cáo'!$AD:$AD,$A141,'Báo cáo'!$Z:$Z,"&lt;="&amp;K$4)-SUMIFS('Báo cáo'!$Q:$Q,'Báo cáo'!$AD:$AD,$A141,'Báo cáo'!$AA:$AA,"&lt;="&amp;K$4)</f>
        <v>0</v>
      </c>
      <c r="L141" s="298">
        <f>SUMIFS('Báo cáo'!$O:$O,'Báo cáo'!$AD:$AD,$A141,'Báo cáo'!$Z:$Z,"&lt;="&amp;L$4)+SUMIFS('Báo cáo'!$P:$P,'Báo cáo'!$AD:$AD,$A141,'Báo cáo'!$Z:$Z,"&lt;="&amp;L$4)-SUMIFS('Báo cáo'!$Q:$Q,'Báo cáo'!$AD:$AD,$A141,'Báo cáo'!$AA:$AA,"&lt;="&amp;L$4)</f>
        <v>0</v>
      </c>
      <c r="M141" s="298">
        <f>SUMIFS('Báo cáo'!$O:$O,'Báo cáo'!$AD:$AD,$A141,'Báo cáo'!$Z:$Z,"&lt;="&amp;M$4)+SUMIFS('Báo cáo'!$P:$P,'Báo cáo'!$AD:$AD,$A141,'Báo cáo'!$Z:$Z,"&lt;="&amp;M$4)-SUMIFS('Báo cáo'!$Q:$Q,'Báo cáo'!$AD:$AD,$A141,'Báo cáo'!$AA:$AA,"&lt;="&amp;M$4)</f>
        <v>0</v>
      </c>
      <c r="N141" s="298">
        <f>SUMIFS('Báo cáo'!$O:$O,'Báo cáo'!$AD:$AD,$A141,'Báo cáo'!$Z:$Z,"&lt;="&amp;N$4)+SUMIFS('Báo cáo'!$P:$P,'Báo cáo'!$AD:$AD,$A141,'Báo cáo'!$Z:$Z,"&lt;="&amp;N$4)-SUMIFS('Báo cáo'!$Q:$Q,'Báo cáo'!$AD:$AD,$A141,'Báo cáo'!$AA:$AA,"&lt;="&amp;N$4)</f>
        <v>0</v>
      </c>
    </row>
    <row r="142" spans="1:14" x14ac:dyDescent="0.25">
      <c r="A142"/>
      <c r="B142"/>
      <c r="C142" s="298">
        <f>SUMIFS('Báo cáo'!$O:$O,'Báo cáo'!$AD:$AD,$A142,'Báo cáo'!$Z:$Z,"&lt;="&amp;C$4)+SUMIFS('Báo cáo'!$P:$P,'Báo cáo'!$AD:$AD,$A142,'Báo cáo'!$Z:$Z,"&lt;="&amp;C$4)-SUMIFS('Báo cáo'!$Q:$Q,'Báo cáo'!$AD:$AD,$A142,'Báo cáo'!$AA:$AA,"&lt;="&amp;C$4)</f>
        <v>0</v>
      </c>
      <c r="D142" s="298">
        <f>SUMIFS('Báo cáo'!$O:$O,'Báo cáo'!$AD:$AD,$A142,'Báo cáo'!$Z:$Z,"&lt;="&amp;D$4)+SUMIFS('Báo cáo'!$P:$P,'Báo cáo'!$AD:$AD,$A142,'Báo cáo'!$Z:$Z,"&lt;="&amp;D$4)-SUMIFS('Báo cáo'!$Q:$Q,'Báo cáo'!$AD:$AD,$A142,'Báo cáo'!$AA:$AA,"&lt;="&amp;D$4)</f>
        <v>0</v>
      </c>
      <c r="E142" s="298">
        <f>SUMIFS('Báo cáo'!$O:$O,'Báo cáo'!$AD:$AD,$A142,'Báo cáo'!$Z:$Z,"&lt;="&amp;E$4)+SUMIFS('Báo cáo'!$P:$P,'Báo cáo'!$AD:$AD,$A142,'Báo cáo'!$Z:$Z,"&lt;="&amp;E$4)-SUMIFS('Báo cáo'!$Q:$Q,'Báo cáo'!$AD:$AD,$A142,'Báo cáo'!$AA:$AA,"&lt;="&amp;E$4)</f>
        <v>0</v>
      </c>
      <c r="F142" s="298">
        <f>SUMIFS('Báo cáo'!$O:$O,'Báo cáo'!$AD:$AD,$A142,'Báo cáo'!$Z:$Z,"&lt;="&amp;F$4)+SUMIFS('Báo cáo'!$P:$P,'Báo cáo'!$AD:$AD,$A142,'Báo cáo'!$Z:$Z,"&lt;="&amp;F$4)-SUMIFS('Báo cáo'!$Q:$Q,'Báo cáo'!$AD:$AD,$A142,'Báo cáo'!$AA:$AA,"&lt;="&amp;F$4)</f>
        <v>0</v>
      </c>
      <c r="G142" s="298">
        <f>SUMIFS('Báo cáo'!$O:$O,'Báo cáo'!$AD:$AD,$A142,'Báo cáo'!$Z:$Z,"&lt;="&amp;G$4)+SUMIFS('Báo cáo'!$P:$P,'Báo cáo'!$AD:$AD,$A142,'Báo cáo'!$Z:$Z,"&lt;="&amp;G$4)-SUMIFS('Báo cáo'!$Q:$Q,'Báo cáo'!$AD:$AD,$A142,'Báo cáo'!$AA:$AA,"&lt;="&amp;G$4)</f>
        <v>0</v>
      </c>
      <c r="H142" s="298">
        <f>SUMIFS('Báo cáo'!$O:$O,'Báo cáo'!$AD:$AD,$A142,'Báo cáo'!$Z:$Z,"&lt;="&amp;H$4)+SUMIFS('Báo cáo'!$P:$P,'Báo cáo'!$AD:$AD,$A142,'Báo cáo'!$Z:$Z,"&lt;="&amp;H$4)-SUMIFS('Báo cáo'!$Q:$Q,'Báo cáo'!$AD:$AD,$A142,'Báo cáo'!$AA:$AA,"&lt;="&amp;H$4)</f>
        <v>0</v>
      </c>
      <c r="I142" s="298">
        <f>SUMIFS('Báo cáo'!$O:$O,'Báo cáo'!$AD:$AD,$A142,'Báo cáo'!$Z:$Z,"&lt;="&amp;I$4)+SUMIFS('Báo cáo'!$P:$P,'Báo cáo'!$AD:$AD,$A142,'Báo cáo'!$Z:$Z,"&lt;="&amp;I$4)-SUMIFS('Báo cáo'!$Q:$Q,'Báo cáo'!$AD:$AD,$A142,'Báo cáo'!$AA:$AA,"&lt;="&amp;I$4)</f>
        <v>0</v>
      </c>
      <c r="J142" s="298">
        <f>SUMIFS('Báo cáo'!$O:$O,'Báo cáo'!$AD:$AD,$A142,'Báo cáo'!$Z:$Z,"&lt;="&amp;J$4)+SUMIFS('Báo cáo'!$P:$P,'Báo cáo'!$AD:$AD,$A142,'Báo cáo'!$Z:$Z,"&lt;="&amp;J$4)-SUMIFS('Báo cáo'!$Q:$Q,'Báo cáo'!$AD:$AD,$A142,'Báo cáo'!$AA:$AA,"&lt;="&amp;J$4)</f>
        <v>0</v>
      </c>
      <c r="K142" s="298">
        <f>SUMIFS('Báo cáo'!$O:$O,'Báo cáo'!$AD:$AD,$A142,'Báo cáo'!$Z:$Z,"&lt;="&amp;K$4)+SUMIFS('Báo cáo'!$P:$P,'Báo cáo'!$AD:$AD,$A142,'Báo cáo'!$Z:$Z,"&lt;="&amp;K$4)-SUMIFS('Báo cáo'!$Q:$Q,'Báo cáo'!$AD:$AD,$A142,'Báo cáo'!$AA:$AA,"&lt;="&amp;K$4)</f>
        <v>0</v>
      </c>
      <c r="L142" s="298">
        <f>SUMIFS('Báo cáo'!$O:$O,'Báo cáo'!$AD:$AD,$A142,'Báo cáo'!$Z:$Z,"&lt;="&amp;L$4)+SUMIFS('Báo cáo'!$P:$P,'Báo cáo'!$AD:$AD,$A142,'Báo cáo'!$Z:$Z,"&lt;="&amp;L$4)-SUMIFS('Báo cáo'!$Q:$Q,'Báo cáo'!$AD:$AD,$A142,'Báo cáo'!$AA:$AA,"&lt;="&amp;L$4)</f>
        <v>0</v>
      </c>
      <c r="M142" s="298">
        <f>SUMIFS('Báo cáo'!$O:$O,'Báo cáo'!$AD:$AD,$A142,'Báo cáo'!$Z:$Z,"&lt;="&amp;M$4)+SUMIFS('Báo cáo'!$P:$P,'Báo cáo'!$AD:$AD,$A142,'Báo cáo'!$Z:$Z,"&lt;="&amp;M$4)-SUMIFS('Báo cáo'!$Q:$Q,'Báo cáo'!$AD:$AD,$A142,'Báo cáo'!$AA:$AA,"&lt;="&amp;M$4)</f>
        <v>0</v>
      </c>
      <c r="N142" s="298">
        <f>SUMIFS('Báo cáo'!$O:$O,'Báo cáo'!$AD:$AD,$A142,'Báo cáo'!$Z:$Z,"&lt;="&amp;N$4)+SUMIFS('Báo cáo'!$P:$P,'Báo cáo'!$AD:$AD,$A142,'Báo cáo'!$Z:$Z,"&lt;="&amp;N$4)-SUMIFS('Báo cáo'!$Q:$Q,'Báo cáo'!$AD:$AD,$A142,'Báo cáo'!$AA:$AA,"&lt;="&amp;N$4)</f>
        <v>0</v>
      </c>
    </row>
    <row r="143" spans="1:14" x14ac:dyDescent="0.25">
      <c r="A143"/>
      <c r="B143"/>
      <c r="C143" s="298">
        <f>SUMIFS('Báo cáo'!$O:$O,'Báo cáo'!$AD:$AD,$A143,'Báo cáo'!$Z:$Z,"&lt;="&amp;C$4)+SUMIFS('Báo cáo'!$P:$P,'Báo cáo'!$AD:$AD,$A143,'Báo cáo'!$Z:$Z,"&lt;="&amp;C$4)-SUMIFS('Báo cáo'!$Q:$Q,'Báo cáo'!$AD:$AD,$A143,'Báo cáo'!$AA:$AA,"&lt;="&amp;C$4)</f>
        <v>0</v>
      </c>
      <c r="D143" s="298">
        <f>SUMIFS('Báo cáo'!$O:$O,'Báo cáo'!$AD:$AD,$A143,'Báo cáo'!$Z:$Z,"&lt;="&amp;D$4)+SUMIFS('Báo cáo'!$P:$P,'Báo cáo'!$AD:$AD,$A143,'Báo cáo'!$Z:$Z,"&lt;="&amp;D$4)-SUMIFS('Báo cáo'!$Q:$Q,'Báo cáo'!$AD:$AD,$A143,'Báo cáo'!$AA:$AA,"&lt;="&amp;D$4)</f>
        <v>0</v>
      </c>
      <c r="E143" s="298">
        <f>SUMIFS('Báo cáo'!$O:$O,'Báo cáo'!$AD:$AD,$A143,'Báo cáo'!$Z:$Z,"&lt;="&amp;E$4)+SUMIFS('Báo cáo'!$P:$P,'Báo cáo'!$AD:$AD,$A143,'Báo cáo'!$Z:$Z,"&lt;="&amp;E$4)-SUMIFS('Báo cáo'!$Q:$Q,'Báo cáo'!$AD:$AD,$A143,'Báo cáo'!$AA:$AA,"&lt;="&amp;E$4)</f>
        <v>0</v>
      </c>
      <c r="F143" s="298">
        <f>SUMIFS('Báo cáo'!$O:$O,'Báo cáo'!$AD:$AD,$A143,'Báo cáo'!$Z:$Z,"&lt;="&amp;F$4)+SUMIFS('Báo cáo'!$P:$P,'Báo cáo'!$AD:$AD,$A143,'Báo cáo'!$Z:$Z,"&lt;="&amp;F$4)-SUMIFS('Báo cáo'!$Q:$Q,'Báo cáo'!$AD:$AD,$A143,'Báo cáo'!$AA:$AA,"&lt;="&amp;F$4)</f>
        <v>0</v>
      </c>
      <c r="G143" s="298">
        <f>SUMIFS('Báo cáo'!$O:$O,'Báo cáo'!$AD:$AD,$A143,'Báo cáo'!$Z:$Z,"&lt;="&amp;G$4)+SUMIFS('Báo cáo'!$P:$P,'Báo cáo'!$AD:$AD,$A143,'Báo cáo'!$Z:$Z,"&lt;="&amp;G$4)-SUMIFS('Báo cáo'!$Q:$Q,'Báo cáo'!$AD:$AD,$A143,'Báo cáo'!$AA:$AA,"&lt;="&amp;G$4)</f>
        <v>0</v>
      </c>
      <c r="H143" s="298">
        <f>SUMIFS('Báo cáo'!$O:$O,'Báo cáo'!$AD:$AD,$A143,'Báo cáo'!$Z:$Z,"&lt;="&amp;H$4)+SUMIFS('Báo cáo'!$P:$P,'Báo cáo'!$AD:$AD,$A143,'Báo cáo'!$Z:$Z,"&lt;="&amp;H$4)-SUMIFS('Báo cáo'!$Q:$Q,'Báo cáo'!$AD:$AD,$A143,'Báo cáo'!$AA:$AA,"&lt;="&amp;H$4)</f>
        <v>0</v>
      </c>
      <c r="I143" s="298">
        <f>SUMIFS('Báo cáo'!$O:$O,'Báo cáo'!$AD:$AD,$A143,'Báo cáo'!$Z:$Z,"&lt;="&amp;I$4)+SUMIFS('Báo cáo'!$P:$P,'Báo cáo'!$AD:$AD,$A143,'Báo cáo'!$Z:$Z,"&lt;="&amp;I$4)-SUMIFS('Báo cáo'!$Q:$Q,'Báo cáo'!$AD:$AD,$A143,'Báo cáo'!$AA:$AA,"&lt;="&amp;I$4)</f>
        <v>0</v>
      </c>
      <c r="J143" s="298">
        <f>SUMIFS('Báo cáo'!$O:$O,'Báo cáo'!$AD:$AD,$A143,'Báo cáo'!$Z:$Z,"&lt;="&amp;J$4)+SUMIFS('Báo cáo'!$P:$P,'Báo cáo'!$AD:$AD,$A143,'Báo cáo'!$Z:$Z,"&lt;="&amp;J$4)-SUMIFS('Báo cáo'!$Q:$Q,'Báo cáo'!$AD:$AD,$A143,'Báo cáo'!$AA:$AA,"&lt;="&amp;J$4)</f>
        <v>0</v>
      </c>
      <c r="K143" s="298">
        <f>SUMIFS('Báo cáo'!$O:$O,'Báo cáo'!$AD:$AD,$A143,'Báo cáo'!$Z:$Z,"&lt;="&amp;K$4)+SUMIFS('Báo cáo'!$P:$P,'Báo cáo'!$AD:$AD,$A143,'Báo cáo'!$Z:$Z,"&lt;="&amp;K$4)-SUMIFS('Báo cáo'!$Q:$Q,'Báo cáo'!$AD:$AD,$A143,'Báo cáo'!$AA:$AA,"&lt;="&amp;K$4)</f>
        <v>0</v>
      </c>
      <c r="L143" s="298">
        <f>SUMIFS('Báo cáo'!$O:$O,'Báo cáo'!$AD:$AD,$A143,'Báo cáo'!$Z:$Z,"&lt;="&amp;L$4)+SUMIFS('Báo cáo'!$P:$P,'Báo cáo'!$AD:$AD,$A143,'Báo cáo'!$Z:$Z,"&lt;="&amp;L$4)-SUMIFS('Báo cáo'!$Q:$Q,'Báo cáo'!$AD:$AD,$A143,'Báo cáo'!$AA:$AA,"&lt;="&amp;L$4)</f>
        <v>0</v>
      </c>
      <c r="M143" s="298">
        <f>SUMIFS('Báo cáo'!$O:$O,'Báo cáo'!$AD:$AD,$A143,'Báo cáo'!$Z:$Z,"&lt;="&amp;M$4)+SUMIFS('Báo cáo'!$P:$P,'Báo cáo'!$AD:$AD,$A143,'Báo cáo'!$Z:$Z,"&lt;="&amp;M$4)-SUMIFS('Báo cáo'!$Q:$Q,'Báo cáo'!$AD:$AD,$A143,'Báo cáo'!$AA:$AA,"&lt;="&amp;M$4)</f>
        <v>0</v>
      </c>
      <c r="N143" s="298">
        <f>SUMIFS('Báo cáo'!$O:$O,'Báo cáo'!$AD:$AD,$A143,'Báo cáo'!$Z:$Z,"&lt;="&amp;N$4)+SUMIFS('Báo cáo'!$P:$P,'Báo cáo'!$AD:$AD,$A143,'Báo cáo'!$Z:$Z,"&lt;="&amp;N$4)-SUMIFS('Báo cáo'!$Q:$Q,'Báo cáo'!$AD:$AD,$A143,'Báo cáo'!$AA:$AA,"&lt;="&amp;N$4)</f>
        <v>0</v>
      </c>
    </row>
    <row r="144" spans="1:14" x14ac:dyDescent="0.25">
      <c r="A144"/>
      <c r="B144"/>
      <c r="C144" s="298">
        <f>SUMIFS('Báo cáo'!$O:$O,'Báo cáo'!$AD:$AD,$A144,'Báo cáo'!$Z:$Z,"&lt;="&amp;C$4)+SUMIFS('Báo cáo'!$P:$P,'Báo cáo'!$AD:$AD,$A144,'Báo cáo'!$Z:$Z,"&lt;="&amp;C$4)-SUMIFS('Báo cáo'!$Q:$Q,'Báo cáo'!$AD:$AD,$A144,'Báo cáo'!$AA:$AA,"&lt;="&amp;C$4)</f>
        <v>0</v>
      </c>
      <c r="D144" s="298">
        <f>SUMIFS('Báo cáo'!$O:$O,'Báo cáo'!$AD:$AD,$A144,'Báo cáo'!$Z:$Z,"&lt;="&amp;D$4)+SUMIFS('Báo cáo'!$P:$P,'Báo cáo'!$AD:$AD,$A144,'Báo cáo'!$Z:$Z,"&lt;="&amp;D$4)-SUMIFS('Báo cáo'!$Q:$Q,'Báo cáo'!$AD:$AD,$A144,'Báo cáo'!$AA:$AA,"&lt;="&amp;D$4)</f>
        <v>0</v>
      </c>
      <c r="E144" s="298">
        <f>SUMIFS('Báo cáo'!$O:$O,'Báo cáo'!$AD:$AD,$A144,'Báo cáo'!$Z:$Z,"&lt;="&amp;E$4)+SUMIFS('Báo cáo'!$P:$P,'Báo cáo'!$AD:$AD,$A144,'Báo cáo'!$Z:$Z,"&lt;="&amp;E$4)-SUMIFS('Báo cáo'!$Q:$Q,'Báo cáo'!$AD:$AD,$A144,'Báo cáo'!$AA:$AA,"&lt;="&amp;E$4)</f>
        <v>0</v>
      </c>
      <c r="F144" s="298">
        <f>SUMIFS('Báo cáo'!$O:$O,'Báo cáo'!$AD:$AD,$A144,'Báo cáo'!$Z:$Z,"&lt;="&amp;F$4)+SUMIFS('Báo cáo'!$P:$P,'Báo cáo'!$AD:$AD,$A144,'Báo cáo'!$Z:$Z,"&lt;="&amp;F$4)-SUMIFS('Báo cáo'!$Q:$Q,'Báo cáo'!$AD:$AD,$A144,'Báo cáo'!$AA:$AA,"&lt;="&amp;F$4)</f>
        <v>0</v>
      </c>
      <c r="G144" s="298">
        <f>SUMIFS('Báo cáo'!$O:$O,'Báo cáo'!$AD:$AD,$A144,'Báo cáo'!$Z:$Z,"&lt;="&amp;G$4)+SUMIFS('Báo cáo'!$P:$P,'Báo cáo'!$AD:$AD,$A144,'Báo cáo'!$Z:$Z,"&lt;="&amp;G$4)-SUMIFS('Báo cáo'!$Q:$Q,'Báo cáo'!$AD:$AD,$A144,'Báo cáo'!$AA:$AA,"&lt;="&amp;G$4)</f>
        <v>0</v>
      </c>
      <c r="H144" s="298">
        <f>SUMIFS('Báo cáo'!$O:$O,'Báo cáo'!$AD:$AD,$A144,'Báo cáo'!$Z:$Z,"&lt;="&amp;H$4)+SUMIFS('Báo cáo'!$P:$P,'Báo cáo'!$AD:$AD,$A144,'Báo cáo'!$Z:$Z,"&lt;="&amp;H$4)-SUMIFS('Báo cáo'!$Q:$Q,'Báo cáo'!$AD:$AD,$A144,'Báo cáo'!$AA:$AA,"&lt;="&amp;H$4)</f>
        <v>0</v>
      </c>
      <c r="I144" s="298">
        <f>SUMIFS('Báo cáo'!$O:$O,'Báo cáo'!$AD:$AD,$A144,'Báo cáo'!$Z:$Z,"&lt;="&amp;I$4)+SUMIFS('Báo cáo'!$P:$P,'Báo cáo'!$AD:$AD,$A144,'Báo cáo'!$Z:$Z,"&lt;="&amp;I$4)-SUMIFS('Báo cáo'!$Q:$Q,'Báo cáo'!$AD:$AD,$A144,'Báo cáo'!$AA:$AA,"&lt;="&amp;I$4)</f>
        <v>0</v>
      </c>
      <c r="J144" s="298">
        <f>SUMIFS('Báo cáo'!$O:$O,'Báo cáo'!$AD:$AD,$A144,'Báo cáo'!$Z:$Z,"&lt;="&amp;J$4)+SUMIFS('Báo cáo'!$P:$P,'Báo cáo'!$AD:$AD,$A144,'Báo cáo'!$Z:$Z,"&lt;="&amp;J$4)-SUMIFS('Báo cáo'!$Q:$Q,'Báo cáo'!$AD:$AD,$A144,'Báo cáo'!$AA:$AA,"&lt;="&amp;J$4)</f>
        <v>0</v>
      </c>
      <c r="K144" s="298">
        <f>SUMIFS('Báo cáo'!$O:$O,'Báo cáo'!$AD:$AD,$A144,'Báo cáo'!$Z:$Z,"&lt;="&amp;K$4)+SUMIFS('Báo cáo'!$P:$P,'Báo cáo'!$AD:$AD,$A144,'Báo cáo'!$Z:$Z,"&lt;="&amp;K$4)-SUMIFS('Báo cáo'!$Q:$Q,'Báo cáo'!$AD:$AD,$A144,'Báo cáo'!$AA:$AA,"&lt;="&amp;K$4)</f>
        <v>0</v>
      </c>
      <c r="L144" s="298">
        <f>SUMIFS('Báo cáo'!$O:$O,'Báo cáo'!$AD:$AD,$A144,'Báo cáo'!$Z:$Z,"&lt;="&amp;L$4)+SUMIFS('Báo cáo'!$P:$P,'Báo cáo'!$AD:$AD,$A144,'Báo cáo'!$Z:$Z,"&lt;="&amp;L$4)-SUMIFS('Báo cáo'!$Q:$Q,'Báo cáo'!$AD:$AD,$A144,'Báo cáo'!$AA:$AA,"&lt;="&amp;L$4)</f>
        <v>0</v>
      </c>
      <c r="M144" s="298">
        <f>SUMIFS('Báo cáo'!$O:$O,'Báo cáo'!$AD:$AD,$A144,'Báo cáo'!$Z:$Z,"&lt;="&amp;M$4)+SUMIFS('Báo cáo'!$P:$P,'Báo cáo'!$AD:$AD,$A144,'Báo cáo'!$Z:$Z,"&lt;="&amp;M$4)-SUMIFS('Báo cáo'!$Q:$Q,'Báo cáo'!$AD:$AD,$A144,'Báo cáo'!$AA:$AA,"&lt;="&amp;M$4)</f>
        <v>0</v>
      </c>
      <c r="N144" s="298">
        <f>SUMIFS('Báo cáo'!$O:$O,'Báo cáo'!$AD:$AD,$A144,'Báo cáo'!$Z:$Z,"&lt;="&amp;N$4)+SUMIFS('Báo cáo'!$P:$P,'Báo cáo'!$AD:$AD,$A144,'Báo cáo'!$Z:$Z,"&lt;="&amp;N$4)-SUMIFS('Báo cáo'!$Q:$Q,'Báo cáo'!$AD:$AD,$A144,'Báo cáo'!$AA:$AA,"&lt;="&amp;N$4)</f>
        <v>0</v>
      </c>
    </row>
    <row r="145" spans="1:14" x14ac:dyDescent="0.25">
      <c r="A145"/>
      <c r="B145"/>
      <c r="C145" s="298">
        <f>SUMIFS('Báo cáo'!$O:$O,'Báo cáo'!$AD:$AD,$A145,'Báo cáo'!$Z:$Z,"&lt;="&amp;C$4)+SUMIFS('Báo cáo'!$P:$P,'Báo cáo'!$AD:$AD,$A145,'Báo cáo'!$Z:$Z,"&lt;="&amp;C$4)-SUMIFS('Báo cáo'!$Q:$Q,'Báo cáo'!$AD:$AD,$A145,'Báo cáo'!$AA:$AA,"&lt;="&amp;C$4)</f>
        <v>0</v>
      </c>
      <c r="D145" s="298">
        <f>SUMIFS('Báo cáo'!$O:$O,'Báo cáo'!$AD:$AD,$A145,'Báo cáo'!$Z:$Z,"&lt;="&amp;D$4)+SUMIFS('Báo cáo'!$P:$P,'Báo cáo'!$AD:$AD,$A145,'Báo cáo'!$Z:$Z,"&lt;="&amp;D$4)-SUMIFS('Báo cáo'!$Q:$Q,'Báo cáo'!$AD:$AD,$A145,'Báo cáo'!$AA:$AA,"&lt;="&amp;D$4)</f>
        <v>0</v>
      </c>
      <c r="E145" s="298">
        <f>SUMIFS('Báo cáo'!$O:$O,'Báo cáo'!$AD:$AD,$A145,'Báo cáo'!$Z:$Z,"&lt;="&amp;E$4)+SUMIFS('Báo cáo'!$P:$P,'Báo cáo'!$AD:$AD,$A145,'Báo cáo'!$Z:$Z,"&lt;="&amp;E$4)-SUMIFS('Báo cáo'!$Q:$Q,'Báo cáo'!$AD:$AD,$A145,'Báo cáo'!$AA:$AA,"&lt;="&amp;E$4)</f>
        <v>0</v>
      </c>
      <c r="F145" s="298">
        <f>SUMIFS('Báo cáo'!$O:$O,'Báo cáo'!$AD:$AD,$A145,'Báo cáo'!$Z:$Z,"&lt;="&amp;F$4)+SUMIFS('Báo cáo'!$P:$P,'Báo cáo'!$AD:$AD,$A145,'Báo cáo'!$Z:$Z,"&lt;="&amp;F$4)-SUMIFS('Báo cáo'!$Q:$Q,'Báo cáo'!$AD:$AD,$A145,'Báo cáo'!$AA:$AA,"&lt;="&amp;F$4)</f>
        <v>0</v>
      </c>
      <c r="G145" s="298">
        <f>SUMIFS('Báo cáo'!$O:$O,'Báo cáo'!$AD:$AD,$A145,'Báo cáo'!$Z:$Z,"&lt;="&amp;G$4)+SUMIFS('Báo cáo'!$P:$P,'Báo cáo'!$AD:$AD,$A145,'Báo cáo'!$Z:$Z,"&lt;="&amp;G$4)-SUMIFS('Báo cáo'!$Q:$Q,'Báo cáo'!$AD:$AD,$A145,'Báo cáo'!$AA:$AA,"&lt;="&amp;G$4)</f>
        <v>0</v>
      </c>
      <c r="H145" s="298">
        <f>SUMIFS('Báo cáo'!$O:$O,'Báo cáo'!$AD:$AD,$A145,'Báo cáo'!$Z:$Z,"&lt;="&amp;H$4)+SUMIFS('Báo cáo'!$P:$P,'Báo cáo'!$AD:$AD,$A145,'Báo cáo'!$Z:$Z,"&lt;="&amp;H$4)-SUMIFS('Báo cáo'!$Q:$Q,'Báo cáo'!$AD:$AD,$A145,'Báo cáo'!$AA:$AA,"&lt;="&amp;H$4)</f>
        <v>0</v>
      </c>
      <c r="I145" s="298">
        <f>SUMIFS('Báo cáo'!$O:$O,'Báo cáo'!$AD:$AD,$A145,'Báo cáo'!$Z:$Z,"&lt;="&amp;I$4)+SUMIFS('Báo cáo'!$P:$P,'Báo cáo'!$AD:$AD,$A145,'Báo cáo'!$Z:$Z,"&lt;="&amp;I$4)-SUMIFS('Báo cáo'!$Q:$Q,'Báo cáo'!$AD:$AD,$A145,'Báo cáo'!$AA:$AA,"&lt;="&amp;I$4)</f>
        <v>0</v>
      </c>
      <c r="J145" s="298">
        <f>SUMIFS('Báo cáo'!$O:$O,'Báo cáo'!$AD:$AD,$A145,'Báo cáo'!$Z:$Z,"&lt;="&amp;J$4)+SUMIFS('Báo cáo'!$P:$P,'Báo cáo'!$AD:$AD,$A145,'Báo cáo'!$Z:$Z,"&lt;="&amp;J$4)-SUMIFS('Báo cáo'!$Q:$Q,'Báo cáo'!$AD:$AD,$A145,'Báo cáo'!$AA:$AA,"&lt;="&amp;J$4)</f>
        <v>0</v>
      </c>
      <c r="K145" s="298">
        <f>SUMIFS('Báo cáo'!$O:$O,'Báo cáo'!$AD:$AD,$A145,'Báo cáo'!$Z:$Z,"&lt;="&amp;K$4)+SUMIFS('Báo cáo'!$P:$P,'Báo cáo'!$AD:$AD,$A145,'Báo cáo'!$Z:$Z,"&lt;="&amp;K$4)-SUMIFS('Báo cáo'!$Q:$Q,'Báo cáo'!$AD:$AD,$A145,'Báo cáo'!$AA:$AA,"&lt;="&amp;K$4)</f>
        <v>0</v>
      </c>
      <c r="L145" s="298">
        <f>SUMIFS('Báo cáo'!$O:$O,'Báo cáo'!$AD:$AD,$A145,'Báo cáo'!$Z:$Z,"&lt;="&amp;L$4)+SUMIFS('Báo cáo'!$P:$P,'Báo cáo'!$AD:$AD,$A145,'Báo cáo'!$Z:$Z,"&lt;="&amp;L$4)-SUMIFS('Báo cáo'!$Q:$Q,'Báo cáo'!$AD:$AD,$A145,'Báo cáo'!$AA:$AA,"&lt;="&amp;L$4)</f>
        <v>0</v>
      </c>
      <c r="M145" s="298">
        <f>SUMIFS('Báo cáo'!$O:$O,'Báo cáo'!$AD:$AD,$A145,'Báo cáo'!$Z:$Z,"&lt;="&amp;M$4)+SUMIFS('Báo cáo'!$P:$P,'Báo cáo'!$AD:$AD,$A145,'Báo cáo'!$Z:$Z,"&lt;="&amp;M$4)-SUMIFS('Báo cáo'!$Q:$Q,'Báo cáo'!$AD:$AD,$A145,'Báo cáo'!$AA:$AA,"&lt;="&amp;M$4)</f>
        <v>0</v>
      </c>
      <c r="N145" s="298">
        <f>SUMIFS('Báo cáo'!$O:$O,'Báo cáo'!$AD:$AD,$A145,'Báo cáo'!$Z:$Z,"&lt;="&amp;N$4)+SUMIFS('Báo cáo'!$P:$P,'Báo cáo'!$AD:$AD,$A145,'Báo cáo'!$Z:$Z,"&lt;="&amp;N$4)-SUMIFS('Báo cáo'!$Q:$Q,'Báo cáo'!$AD:$AD,$A145,'Báo cáo'!$AA:$AA,"&lt;="&amp;N$4)</f>
        <v>0</v>
      </c>
    </row>
    <row r="146" spans="1:14" x14ac:dyDescent="0.25">
      <c r="A146"/>
      <c r="B146"/>
      <c r="C146" s="298">
        <f>SUMIFS('Báo cáo'!$O:$O,'Báo cáo'!$AD:$AD,$A146,'Báo cáo'!$Z:$Z,"&lt;="&amp;C$4)+SUMIFS('Báo cáo'!$P:$P,'Báo cáo'!$AD:$AD,$A146,'Báo cáo'!$Z:$Z,"&lt;="&amp;C$4)-SUMIFS('Báo cáo'!$Q:$Q,'Báo cáo'!$AD:$AD,$A146,'Báo cáo'!$AA:$AA,"&lt;="&amp;C$4)</f>
        <v>0</v>
      </c>
      <c r="D146" s="298">
        <f>SUMIFS('Báo cáo'!$O:$O,'Báo cáo'!$AD:$AD,$A146,'Báo cáo'!$Z:$Z,"&lt;="&amp;D$4)+SUMIFS('Báo cáo'!$P:$P,'Báo cáo'!$AD:$AD,$A146,'Báo cáo'!$Z:$Z,"&lt;="&amp;D$4)-SUMIFS('Báo cáo'!$Q:$Q,'Báo cáo'!$AD:$AD,$A146,'Báo cáo'!$AA:$AA,"&lt;="&amp;D$4)</f>
        <v>0</v>
      </c>
      <c r="E146" s="298">
        <f>SUMIFS('Báo cáo'!$O:$O,'Báo cáo'!$AD:$AD,$A146,'Báo cáo'!$Z:$Z,"&lt;="&amp;E$4)+SUMIFS('Báo cáo'!$P:$P,'Báo cáo'!$AD:$AD,$A146,'Báo cáo'!$Z:$Z,"&lt;="&amp;E$4)-SUMIFS('Báo cáo'!$Q:$Q,'Báo cáo'!$AD:$AD,$A146,'Báo cáo'!$AA:$AA,"&lt;="&amp;E$4)</f>
        <v>0</v>
      </c>
      <c r="F146" s="298">
        <f>SUMIFS('Báo cáo'!$O:$O,'Báo cáo'!$AD:$AD,$A146,'Báo cáo'!$Z:$Z,"&lt;="&amp;F$4)+SUMIFS('Báo cáo'!$P:$P,'Báo cáo'!$AD:$AD,$A146,'Báo cáo'!$Z:$Z,"&lt;="&amp;F$4)-SUMIFS('Báo cáo'!$Q:$Q,'Báo cáo'!$AD:$AD,$A146,'Báo cáo'!$AA:$AA,"&lt;="&amp;F$4)</f>
        <v>0</v>
      </c>
      <c r="G146" s="298">
        <f>SUMIFS('Báo cáo'!$O:$O,'Báo cáo'!$AD:$AD,$A146,'Báo cáo'!$Z:$Z,"&lt;="&amp;G$4)+SUMIFS('Báo cáo'!$P:$P,'Báo cáo'!$AD:$AD,$A146,'Báo cáo'!$Z:$Z,"&lt;="&amp;G$4)-SUMIFS('Báo cáo'!$Q:$Q,'Báo cáo'!$AD:$AD,$A146,'Báo cáo'!$AA:$AA,"&lt;="&amp;G$4)</f>
        <v>0</v>
      </c>
      <c r="H146" s="298">
        <f>SUMIFS('Báo cáo'!$O:$O,'Báo cáo'!$AD:$AD,$A146,'Báo cáo'!$Z:$Z,"&lt;="&amp;H$4)+SUMIFS('Báo cáo'!$P:$P,'Báo cáo'!$AD:$AD,$A146,'Báo cáo'!$Z:$Z,"&lt;="&amp;H$4)-SUMIFS('Báo cáo'!$Q:$Q,'Báo cáo'!$AD:$AD,$A146,'Báo cáo'!$AA:$AA,"&lt;="&amp;H$4)</f>
        <v>0</v>
      </c>
      <c r="I146" s="298">
        <f>SUMIFS('Báo cáo'!$O:$O,'Báo cáo'!$AD:$AD,$A146,'Báo cáo'!$Z:$Z,"&lt;="&amp;I$4)+SUMIFS('Báo cáo'!$P:$P,'Báo cáo'!$AD:$AD,$A146,'Báo cáo'!$Z:$Z,"&lt;="&amp;I$4)-SUMIFS('Báo cáo'!$Q:$Q,'Báo cáo'!$AD:$AD,$A146,'Báo cáo'!$AA:$AA,"&lt;="&amp;I$4)</f>
        <v>0</v>
      </c>
      <c r="J146" s="298">
        <f>SUMIFS('Báo cáo'!$O:$O,'Báo cáo'!$AD:$AD,$A146,'Báo cáo'!$Z:$Z,"&lt;="&amp;J$4)+SUMIFS('Báo cáo'!$P:$P,'Báo cáo'!$AD:$AD,$A146,'Báo cáo'!$Z:$Z,"&lt;="&amp;J$4)-SUMIFS('Báo cáo'!$Q:$Q,'Báo cáo'!$AD:$AD,$A146,'Báo cáo'!$AA:$AA,"&lt;="&amp;J$4)</f>
        <v>0</v>
      </c>
      <c r="K146" s="298">
        <f>SUMIFS('Báo cáo'!$O:$O,'Báo cáo'!$AD:$AD,$A146,'Báo cáo'!$Z:$Z,"&lt;="&amp;K$4)+SUMIFS('Báo cáo'!$P:$P,'Báo cáo'!$AD:$AD,$A146,'Báo cáo'!$Z:$Z,"&lt;="&amp;K$4)-SUMIFS('Báo cáo'!$Q:$Q,'Báo cáo'!$AD:$AD,$A146,'Báo cáo'!$AA:$AA,"&lt;="&amp;K$4)</f>
        <v>0</v>
      </c>
      <c r="L146" s="298">
        <f>SUMIFS('Báo cáo'!$O:$O,'Báo cáo'!$AD:$AD,$A146,'Báo cáo'!$Z:$Z,"&lt;="&amp;L$4)+SUMIFS('Báo cáo'!$P:$P,'Báo cáo'!$AD:$AD,$A146,'Báo cáo'!$Z:$Z,"&lt;="&amp;L$4)-SUMIFS('Báo cáo'!$Q:$Q,'Báo cáo'!$AD:$AD,$A146,'Báo cáo'!$AA:$AA,"&lt;="&amp;L$4)</f>
        <v>0</v>
      </c>
      <c r="M146" s="298">
        <f>SUMIFS('Báo cáo'!$O:$O,'Báo cáo'!$AD:$AD,$A146,'Báo cáo'!$Z:$Z,"&lt;="&amp;M$4)+SUMIFS('Báo cáo'!$P:$P,'Báo cáo'!$AD:$AD,$A146,'Báo cáo'!$Z:$Z,"&lt;="&amp;M$4)-SUMIFS('Báo cáo'!$Q:$Q,'Báo cáo'!$AD:$AD,$A146,'Báo cáo'!$AA:$AA,"&lt;="&amp;M$4)</f>
        <v>0</v>
      </c>
      <c r="N146" s="298">
        <f>SUMIFS('Báo cáo'!$O:$O,'Báo cáo'!$AD:$AD,$A146,'Báo cáo'!$Z:$Z,"&lt;="&amp;N$4)+SUMIFS('Báo cáo'!$P:$P,'Báo cáo'!$AD:$AD,$A146,'Báo cáo'!$Z:$Z,"&lt;="&amp;N$4)-SUMIFS('Báo cáo'!$Q:$Q,'Báo cáo'!$AD:$AD,$A146,'Báo cáo'!$AA:$AA,"&lt;="&amp;N$4)</f>
        <v>0</v>
      </c>
    </row>
    <row r="147" spans="1:14" x14ac:dyDescent="0.25">
      <c r="A147"/>
      <c r="B147"/>
      <c r="C147" s="298">
        <f>SUMIFS('Báo cáo'!$O:$O,'Báo cáo'!$AD:$AD,$A147,'Báo cáo'!$Z:$Z,"&lt;="&amp;C$4)+SUMIFS('Báo cáo'!$P:$P,'Báo cáo'!$AD:$AD,$A147,'Báo cáo'!$Z:$Z,"&lt;="&amp;C$4)-SUMIFS('Báo cáo'!$Q:$Q,'Báo cáo'!$AD:$AD,$A147,'Báo cáo'!$AA:$AA,"&lt;="&amp;C$4)</f>
        <v>0</v>
      </c>
      <c r="D147" s="298">
        <f>SUMIFS('Báo cáo'!$O:$O,'Báo cáo'!$AD:$AD,$A147,'Báo cáo'!$Z:$Z,"&lt;="&amp;D$4)+SUMIFS('Báo cáo'!$P:$P,'Báo cáo'!$AD:$AD,$A147,'Báo cáo'!$Z:$Z,"&lt;="&amp;D$4)-SUMIFS('Báo cáo'!$Q:$Q,'Báo cáo'!$AD:$AD,$A147,'Báo cáo'!$AA:$AA,"&lt;="&amp;D$4)</f>
        <v>0</v>
      </c>
      <c r="E147" s="298">
        <f>SUMIFS('Báo cáo'!$O:$O,'Báo cáo'!$AD:$AD,$A147,'Báo cáo'!$Z:$Z,"&lt;="&amp;E$4)+SUMIFS('Báo cáo'!$P:$P,'Báo cáo'!$AD:$AD,$A147,'Báo cáo'!$Z:$Z,"&lt;="&amp;E$4)-SUMIFS('Báo cáo'!$Q:$Q,'Báo cáo'!$AD:$AD,$A147,'Báo cáo'!$AA:$AA,"&lt;="&amp;E$4)</f>
        <v>0</v>
      </c>
      <c r="F147" s="298">
        <f>SUMIFS('Báo cáo'!$O:$O,'Báo cáo'!$AD:$AD,$A147,'Báo cáo'!$Z:$Z,"&lt;="&amp;F$4)+SUMIFS('Báo cáo'!$P:$P,'Báo cáo'!$AD:$AD,$A147,'Báo cáo'!$Z:$Z,"&lt;="&amp;F$4)-SUMIFS('Báo cáo'!$Q:$Q,'Báo cáo'!$AD:$AD,$A147,'Báo cáo'!$AA:$AA,"&lt;="&amp;F$4)</f>
        <v>0</v>
      </c>
      <c r="G147" s="298">
        <f>SUMIFS('Báo cáo'!$O:$O,'Báo cáo'!$AD:$AD,$A147,'Báo cáo'!$Z:$Z,"&lt;="&amp;G$4)+SUMIFS('Báo cáo'!$P:$P,'Báo cáo'!$AD:$AD,$A147,'Báo cáo'!$Z:$Z,"&lt;="&amp;G$4)-SUMIFS('Báo cáo'!$Q:$Q,'Báo cáo'!$AD:$AD,$A147,'Báo cáo'!$AA:$AA,"&lt;="&amp;G$4)</f>
        <v>0</v>
      </c>
      <c r="H147" s="298">
        <f>SUMIFS('Báo cáo'!$O:$O,'Báo cáo'!$AD:$AD,$A147,'Báo cáo'!$Z:$Z,"&lt;="&amp;H$4)+SUMIFS('Báo cáo'!$P:$P,'Báo cáo'!$AD:$AD,$A147,'Báo cáo'!$Z:$Z,"&lt;="&amp;H$4)-SUMIFS('Báo cáo'!$Q:$Q,'Báo cáo'!$AD:$AD,$A147,'Báo cáo'!$AA:$AA,"&lt;="&amp;H$4)</f>
        <v>0</v>
      </c>
      <c r="I147" s="298">
        <f>SUMIFS('Báo cáo'!$O:$O,'Báo cáo'!$AD:$AD,$A147,'Báo cáo'!$Z:$Z,"&lt;="&amp;I$4)+SUMIFS('Báo cáo'!$P:$P,'Báo cáo'!$AD:$AD,$A147,'Báo cáo'!$Z:$Z,"&lt;="&amp;I$4)-SUMIFS('Báo cáo'!$Q:$Q,'Báo cáo'!$AD:$AD,$A147,'Báo cáo'!$AA:$AA,"&lt;="&amp;I$4)</f>
        <v>0</v>
      </c>
      <c r="J147" s="298">
        <f>SUMIFS('Báo cáo'!$O:$O,'Báo cáo'!$AD:$AD,$A147,'Báo cáo'!$Z:$Z,"&lt;="&amp;J$4)+SUMIFS('Báo cáo'!$P:$P,'Báo cáo'!$AD:$AD,$A147,'Báo cáo'!$Z:$Z,"&lt;="&amp;J$4)-SUMIFS('Báo cáo'!$Q:$Q,'Báo cáo'!$AD:$AD,$A147,'Báo cáo'!$AA:$AA,"&lt;="&amp;J$4)</f>
        <v>0</v>
      </c>
      <c r="K147" s="298">
        <f>SUMIFS('Báo cáo'!$O:$O,'Báo cáo'!$AD:$AD,$A147,'Báo cáo'!$Z:$Z,"&lt;="&amp;K$4)+SUMIFS('Báo cáo'!$P:$P,'Báo cáo'!$AD:$AD,$A147,'Báo cáo'!$Z:$Z,"&lt;="&amp;K$4)-SUMIFS('Báo cáo'!$Q:$Q,'Báo cáo'!$AD:$AD,$A147,'Báo cáo'!$AA:$AA,"&lt;="&amp;K$4)</f>
        <v>0</v>
      </c>
      <c r="L147" s="298">
        <f>SUMIFS('Báo cáo'!$O:$O,'Báo cáo'!$AD:$AD,$A147,'Báo cáo'!$Z:$Z,"&lt;="&amp;L$4)+SUMIFS('Báo cáo'!$P:$P,'Báo cáo'!$AD:$AD,$A147,'Báo cáo'!$Z:$Z,"&lt;="&amp;L$4)-SUMIFS('Báo cáo'!$Q:$Q,'Báo cáo'!$AD:$AD,$A147,'Báo cáo'!$AA:$AA,"&lt;="&amp;L$4)</f>
        <v>0</v>
      </c>
      <c r="M147" s="298">
        <f>SUMIFS('Báo cáo'!$O:$O,'Báo cáo'!$AD:$AD,$A147,'Báo cáo'!$Z:$Z,"&lt;="&amp;M$4)+SUMIFS('Báo cáo'!$P:$P,'Báo cáo'!$AD:$AD,$A147,'Báo cáo'!$Z:$Z,"&lt;="&amp;M$4)-SUMIFS('Báo cáo'!$Q:$Q,'Báo cáo'!$AD:$AD,$A147,'Báo cáo'!$AA:$AA,"&lt;="&amp;M$4)</f>
        <v>0</v>
      </c>
      <c r="N147" s="298">
        <f>SUMIFS('Báo cáo'!$O:$O,'Báo cáo'!$AD:$AD,$A147,'Báo cáo'!$Z:$Z,"&lt;="&amp;N$4)+SUMIFS('Báo cáo'!$P:$P,'Báo cáo'!$AD:$AD,$A147,'Báo cáo'!$Z:$Z,"&lt;="&amp;N$4)-SUMIFS('Báo cáo'!$Q:$Q,'Báo cáo'!$AD:$AD,$A147,'Báo cáo'!$AA:$AA,"&lt;="&amp;N$4)</f>
        <v>0</v>
      </c>
    </row>
    <row r="148" spans="1:14" x14ac:dyDescent="0.25">
      <c r="A148"/>
      <c r="B148"/>
      <c r="C148" s="298">
        <f>SUMIFS('Báo cáo'!$O:$O,'Báo cáo'!$AD:$AD,$A148,'Báo cáo'!$Z:$Z,"&lt;="&amp;C$4)+SUMIFS('Báo cáo'!$P:$P,'Báo cáo'!$AD:$AD,$A148,'Báo cáo'!$Z:$Z,"&lt;="&amp;C$4)-SUMIFS('Báo cáo'!$Q:$Q,'Báo cáo'!$AD:$AD,$A148,'Báo cáo'!$AA:$AA,"&lt;="&amp;C$4)</f>
        <v>0</v>
      </c>
      <c r="D148" s="298">
        <f>SUMIFS('Báo cáo'!$O:$O,'Báo cáo'!$AD:$AD,$A148,'Báo cáo'!$Z:$Z,"&lt;="&amp;D$4)+SUMIFS('Báo cáo'!$P:$P,'Báo cáo'!$AD:$AD,$A148,'Báo cáo'!$Z:$Z,"&lt;="&amp;D$4)-SUMIFS('Báo cáo'!$Q:$Q,'Báo cáo'!$AD:$AD,$A148,'Báo cáo'!$AA:$AA,"&lt;="&amp;D$4)</f>
        <v>0</v>
      </c>
      <c r="E148" s="298">
        <f>SUMIFS('Báo cáo'!$O:$O,'Báo cáo'!$AD:$AD,$A148,'Báo cáo'!$Z:$Z,"&lt;="&amp;E$4)+SUMIFS('Báo cáo'!$P:$P,'Báo cáo'!$AD:$AD,$A148,'Báo cáo'!$Z:$Z,"&lt;="&amp;E$4)-SUMIFS('Báo cáo'!$Q:$Q,'Báo cáo'!$AD:$AD,$A148,'Báo cáo'!$AA:$AA,"&lt;="&amp;E$4)</f>
        <v>0</v>
      </c>
      <c r="F148" s="298">
        <f>SUMIFS('Báo cáo'!$O:$O,'Báo cáo'!$AD:$AD,$A148,'Báo cáo'!$Z:$Z,"&lt;="&amp;F$4)+SUMIFS('Báo cáo'!$P:$P,'Báo cáo'!$AD:$AD,$A148,'Báo cáo'!$Z:$Z,"&lt;="&amp;F$4)-SUMIFS('Báo cáo'!$Q:$Q,'Báo cáo'!$AD:$AD,$A148,'Báo cáo'!$AA:$AA,"&lt;="&amp;F$4)</f>
        <v>0</v>
      </c>
      <c r="G148" s="298">
        <f>SUMIFS('Báo cáo'!$O:$O,'Báo cáo'!$AD:$AD,$A148,'Báo cáo'!$Z:$Z,"&lt;="&amp;G$4)+SUMIFS('Báo cáo'!$P:$P,'Báo cáo'!$AD:$AD,$A148,'Báo cáo'!$Z:$Z,"&lt;="&amp;G$4)-SUMIFS('Báo cáo'!$Q:$Q,'Báo cáo'!$AD:$AD,$A148,'Báo cáo'!$AA:$AA,"&lt;="&amp;G$4)</f>
        <v>0</v>
      </c>
      <c r="H148" s="298">
        <f>SUMIFS('Báo cáo'!$O:$O,'Báo cáo'!$AD:$AD,$A148,'Báo cáo'!$Z:$Z,"&lt;="&amp;H$4)+SUMIFS('Báo cáo'!$P:$P,'Báo cáo'!$AD:$AD,$A148,'Báo cáo'!$Z:$Z,"&lt;="&amp;H$4)-SUMIFS('Báo cáo'!$Q:$Q,'Báo cáo'!$AD:$AD,$A148,'Báo cáo'!$AA:$AA,"&lt;="&amp;H$4)</f>
        <v>0</v>
      </c>
      <c r="I148" s="298">
        <f>SUMIFS('Báo cáo'!$O:$O,'Báo cáo'!$AD:$AD,$A148,'Báo cáo'!$Z:$Z,"&lt;="&amp;I$4)+SUMIFS('Báo cáo'!$P:$P,'Báo cáo'!$AD:$AD,$A148,'Báo cáo'!$Z:$Z,"&lt;="&amp;I$4)-SUMIFS('Báo cáo'!$Q:$Q,'Báo cáo'!$AD:$AD,$A148,'Báo cáo'!$AA:$AA,"&lt;="&amp;I$4)</f>
        <v>0</v>
      </c>
      <c r="J148" s="298">
        <f>SUMIFS('Báo cáo'!$O:$O,'Báo cáo'!$AD:$AD,$A148,'Báo cáo'!$Z:$Z,"&lt;="&amp;J$4)+SUMIFS('Báo cáo'!$P:$P,'Báo cáo'!$AD:$AD,$A148,'Báo cáo'!$Z:$Z,"&lt;="&amp;J$4)-SUMIFS('Báo cáo'!$Q:$Q,'Báo cáo'!$AD:$AD,$A148,'Báo cáo'!$AA:$AA,"&lt;="&amp;J$4)</f>
        <v>0</v>
      </c>
      <c r="K148" s="298">
        <f>SUMIFS('Báo cáo'!$O:$O,'Báo cáo'!$AD:$AD,$A148,'Báo cáo'!$Z:$Z,"&lt;="&amp;K$4)+SUMIFS('Báo cáo'!$P:$P,'Báo cáo'!$AD:$AD,$A148,'Báo cáo'!$Z:$Z,"&lt;="&amp;K$4)-SUMIFS('Báo cáo'!$Q:$Q,'Báo cáo'!$AD:$AD,$A148,'Báo cáo'!$AA:$AA,"&lt;="&amp;K$4)</f>
        <v>0</v>
      </c>
      <c r="L148" s="298">
        <f>SUMIFS('Báo cáo'!$O:$O,'Báo cáo'!$AD:$AD,$A148,'Báo cáo'!$Z:$Z,"&lt;="&amp;L$4)+SUMIFS('Báo cáo'!$P:$P,'Báo cáo'!$AD:$AD,$A148,'Báo cáo'!$Z:$Z,"&lt;="&amp;L$4)-SUMIFS('Báo cáo'!$Q:$Q,'Báo cáo'!$AD:$AD,$A148,'Báo cáo'!$AA:$AA,"&lt;="&amp;L$4)</f>
        <v>0</v>
      </c>
      <c r="M148" s="298">
        <f>SUMIFS('Báo cáo'!$O:$O,'Báo cáo'!$AD:$AD,$A148,'Báo cáo'!$Z:$Z,"&lt;="&amp;M$4)+SUMIFS('Báo cáo'!$P:$P,'Báo cáo'!$AD:$AD,$A148,'Báo cáo'!$Z:$Z,"&lt;="&amp;M$4)-SUMIFS('Báo cáo'!$Q:$Q,'Báo cáo'!$AD:$AD,$A148,'Báo cáo'!$AA:$AA,"&lt;="&amp;M$4)</f>
        <v>0</v>
      </c>
      <c r="N148" s="298">
        <f>SUMIFS('Báo cáo'!$O:$O,'Báo cáo'!$AD:$AD,$A148,'Báo cáo'!$Z:$Z,"&lt;="&amp;N$4)+SUMIFS('Báo cáo'!$P:$P,'Báo cáo'!$AD:$AD,$A148,'Báo cáo'!$Z:$Z,"&lt;="&amp;N$4)-SUMIFS('Báo cáo'!$Q:$Q,'Báo cáo'!$AD:$AD,$A148,'Báo cáo'!$AA:$AA,"&lt;="&amp;N$4)</f>
        <v>0</v>
      </c>
    </row>
    <row r="149" spans="1:14" x14ac:dyDescent="0.25">
      <c r="A149"/>
      <c r="B149"/>
      <c r="C149" s="298">
        <f>SUMIFS('Báo cáo'!$O:$O,'Báo cáo'!$AD:$AD,$A149,'Báo cáo'!$Z:$Z,"&lt;="&amp;C$4)+SUMIFS('Báo cáo'!$P:$P,'Báo cáo'!$AD:$AD,$A149,'Báo cáo'!$Z:$Z,"&lt;="&amp;C$4)-SUMIFS('Báo cáo'!$Q:$Q,'Báo cáo'!$AD:$AD,$A149,'Báo cáo'!$AA:$AA,"&lt;="&amp;C$4)</f>
        <v>0</v>
      </c>
      <c r="D149" s="298">
        <f>SUMIFS('Báo cáo'!$O:$O,'Báo cáo'!$AD:$AD,$A149,'Báo cáo'!$Z:$Z,"&lt;="&amp;D$4)+SUMIFS('Báo cáo'!$P:$P,'Báo cáo'!$AD:$AD,$A149,'Báo cáo'!$Z:$Z,"&lt;="&amp;D$4)-SUMIFS('Báo cáo'!$Q:$Q,'Báo cáo'!$AD:$AD,$A149,'Báo cáo'!$AA:$AA,"&lt;="&amp;D$4)</f>
        <v>0</v>
      </c>
      <c r="E149" s="298">
        <f>SUMIFS('Báo cáo'!$O:$O,'Báo cáo'!$AD:$AD,$A149,'Báo cáo'!$Z:$Z,"&lt;="&amp;E$4)+SUMIFS('Báo cáo'!$P:$P,'Báo cáo'!$AD:$AD,$A149,'Báo cáo'!$Z:$Z,"&lt;="&amp;E$4)-SUMIFS('Báo cáo'!$Q:$Q,'Báo cáo'!$AD:$AD,$A149,'Báo cáo'!$AA:$AA,"&lt;="&amp;E$4)</f>
        <v>0</v>
      </c>
      <c r="F149" s="298">
        <f>SUMIFS('Báo cáo'!$O:$O,'Báo cáo'!$AD:$AD,$A149,'Báo cáo'!$Z:$Z,"&lt;="&amp;F$4)+SUMIFS('Báo cáo'!$P:$P,'Báo cáo'!$AD:$AD,$A149,'Báo cáo'!$Z:$Z,"&lt;="&amp;F$4)-SUMIFS('Báo cáo'!$Q:$Q,'Báo cáo'!$AD:$AD,$A149,'Báo cáo'!$AA:$AA,"&lt;="&amp;F$4)</f>
        <v>0</v>
      </c>
      <c r="G149" s="298">
        <f>SUMIFS('Báo cáo'!$O:$O,'Báo cáo'!$AD:$AD,$A149,'Báo cáo'!$Z:$Z,"&lt;="&amp;G$4)+SUMIFS('Báo cáo'!$P:$P,'Báo cáo'!$AD:$AD,$A149,'Báo cáo'!$Z:$Z,"&lt;="&amp;G$4)-SUMIFS('Báo cáo'!$Q:$Q,'Báo cáo'!$AD:$AD,$A149,'Báo cáo'!$AA:$AA,"&lt;="&amp;G$4)</f>
        <v>0</v>
      </c>
      <c r="H149" s="298">
        <f>SUMIFS('Báo cáo'!$O:$O,'Báo cáo'!$AD:$AD,$A149,'Báo cáo'!$Z:$Z,"&lt;="&amp;H$4)+SUMIFS('Báo cáo'!$P:$P,'Báo cáo'!$AD:$AD,$A149,'Báo cáo'!$Z:$Z,"&lt;="&amp;H$4)-SUMIFS('Báo cáo'!$Q:$Q,'Báo cáo'!$AD:$AD,$A149,'Báo cáo'!$AA:$AA,"&lt;="&amp;H$4)</f>
        <v>0</v>
      </c>
      <c r="I149" s="298">
        <f>SUMIFS('Báo cáo'!$O:$O,'Báo cáo'!$AD:$AD,$A149,'Báo cáo'!$Z:$Z,"&lt;="&amp;I$4)+SUMIFS('Báo cáo'!$P:$P,'Báo cáo'!$AD:$AD,$A149,'Báo cáo'!$Z:$Z,"&lt;="&amp;I$4)-SUMIFS('Báo cáo'!$Q:$Q,'Báo cáo'!$AD:$AD,$A149,'Báo cáo'!$AA:$AA,"&lt;="&amp;I$4)</f>
        <v>0</v>
      </c>
      <c r="J149" s="298">
        <f>SUMIFS('Báo cáo'!$O:$O,'Báo cáo'!$AD:$AD,$A149,'Báo cáo'!$Z:$Z,"&lt;="&amp;J$4)+SUMIFS('Báo cáo'!$P:$P,'Báo cáo'!$AD:$AD,$A149,'Báo cáo'!$Z:$Z,"&lt;="&amp;J$4)-SUMIFS('Báo cáo'!$Q:$Q,'Báo cáo'!$AD:$AD,$A149,'Báo cáo'!$AA:$AA,"&lt;="&amp;J$4)</f>
        <v>0</v>
      </c>
      <c r="K149" s="298">
        <f>SUMIFS('Báo cáo'!$O:$O,'Báo cáo'!$AD:$AD,$A149,'Báo cáo'!$Z:$Z,"&lt;="&amp;K$4)+SUMIFS('Báo cáo'!$P:$P,'Báo cáo'!$AD:$AD,$A149,'Báo cáo'!$Z:$Z,"&lt;="&amp;K$4)-SUMIFS('Báo cáo'!$Q:$Q,'Báo cáo'!$AD:$AD,$A149,'Báo cáo'!$AA:$AA,"&lt;="&amp;K$4)</f>
        <v>0</v>
      </c>
      <c r="L149" s="298">
        <f>SUMIFS('Báo cáo'!$O:$O,'Báo cáo'!$AD:$AD,$A149,'Báo cáo'!$Z:$Z,"&lt;="&amp;L$4)+SUMIFS('Báo cáo'!$P:$P,'Báo cáo'!$AD:$AD,$A149,'Báo cáo'!$Z:$Z,"&lt;="&amp;L$4)-SUMIFS('Báo cáo'!$Q:$Q,'Báo cáo'!$AD:$AD,$A149,'Báo cáo'!$AA:$AA,"&lt;="&amp;L$4)</f>
        <v>0</v>
      </c>
      <c r="M149" s="298">
        <f>SUMIFS('Báo cáo'!$O:$O,'Báo cáo'!$AD:$AD,$A149,'Báo cáo'!$Z:$Z,"&lt;="&amp;M$4)+SUMIFS('Báo cáo'!$P:$P,'Báo cáo'!$AD:$AD,$A149,'Báo cáo'!$Z:$Z,"&lt;="&amp;M$4)-SUMIFS('Báo cáo'!$Q:$Q,'Báo cáo'!$AD:$AD,$A149,'Báo cáo'!$AA:$AA,"&lt;="&amp;M$4)</f>
        <v>0</v>
      </c>
      <c r="N149" s="298">
        <f>SUMIFS('Báo cáo'!$O:$O,'Báo cáo'!$AD:$AD,$A149,'Báo cáo'!$Z:$Z,"&lt;="&amp;N$4)+SUMIFS('Báo cáo'!$P:$P,'Báo cáo'!$AD:$AD,$A149,'Báo cáo'!$Z:$Z,"&lt;="&amp;N$4)-SUMIFS('Báo cáo'!$Q:$Q,'Báo cáo'!$AD:$AD,$A149,'Báo cáo'!$AA:$AA,"&lt;="&amp;N$4)</f>
        <v>0</v>
      </c>
    </row>
    <row r="150" spans="1:14" x14ac:dyDescent="0.25">
      <c r="A150"/>
      <c r="B150"/>
      <c r="C150" s="298">
        <f>SUMIFS('Báo cáo'!$O:$O,'Báo cáo'!$AD:$AD,$A150,'Báo cáo'!$Z:$Z,"&lt;="&amp;C$4)+SUMIFS('Báo cáo'!$P:$P,'Báo cáo'!$AD:$AD,$A150,'Báo cáo'!$Z:$Z,"&lt;="&amp;C$4)-SUMIFS('Báo cáo'!$Q:$Q,'Báo cáo'!$AD:$AD,$A150,'Báo cáo'!$AA:$AA,"&lt;="&amp;C$4)</f>
        <v>0</v>
      </c>
      <c r="D150" s="298">
        <f>SUMIFS('Báo cáo'!$O:$O,'Báo cáo'!$AD:$AD,$A150,'Báo cáo'!$Z:$Z,"&lt;="&amp;D$4)+SUMIFS('Báo cáo'!$P:$P,'Báo cáo'!$AD:$AD,$A150,'Báo cáo'!$Z:$Z,"&lt;="&amp;D$4)-SUMIFS('Báo cáo'!$Q:$Q,'Báo cáo'!$AD:$AD,$A150,'Báo cáo'!$AA:$AA,"&lt;="&amp;D$4)</f>
        <v>0</v>
      </c>
      <c r="E150" s="298">
        <f>SUMIFS('Báo cáo'!$O:$O,'Báo cáo'!$AD:$AD,$A150,'Báo cáo'!$Z:$Z,"&lt;="&amp;E$4)+SUMIFS('Báo cáo'!$P:$P,'Báo cáo'!$AD:$AD,$A150,'Báo cáo'!$Z:$Z,"&lt;="&amp;E$4)-SUMIFS('Báo cáo'!$Q:$Q,'Báo cáo'!$AD:$AD,$A150,'Báo cáo'!$AA:$AA,"&lt;="&amp;E$4)</f>
        <v>0</v>
      </c>
      <c r="F150" s="298">
        <f>SUMIFS('Báo cáo'!$O:$O,'Báo cáo'!$AD:$AD,$A150,'Báo cáo'!$Z:$Z,"&lt;="&amp;F$4)+SUMIFS('Báo cáo'!$P:$P,'Báo cáo'!$AD:$AD,$A150,'Báo cáo'!$Z:$Z,"&lt;="&amp;F$4)-SUMIFS('Báo cáo'!$Q:$Q,'Báo cáo'!$AD:$AD,$A150,'Báo cáo'!$AA:$AA,"&lt;="&amp;F$4)</f>
        <v>0</v>
      </c>
      <c r="G150" s="298">
        <f>SUMIFS('Báo cáo'!$O:$O,'Báo cáo'!$AD:$AD,$A150,'Báo cáo'!$Z:$Z,"&lt;="&amp;G$4)+SUMIFS('Báo cáo'!$P:$P,'Báo cáo'!$AD:$AD,$A150,'Báo cáo'!$Z:$Z,"&lt;="&amp;G$4)-SUMIFS('Báo cáo'!$Q:$Q,'Báo cáo'!$AD:$AD,$A150,'Báo cáo'!$AA:$AA,"&lt;="&amp;G$4)</f>
        <v>0</v>
      </c>
      <c r="H150" s="298">
        <f>SUMIFS('Báo cáo'!$O:$O,'Báo cáo'!$AD:$AD,$A150,'Báo cáo'!$Z:$Z,"&lt;="&amp;H$4)+SUMIFS('Báo cáo'!$P:$P,'Báo cáo'!$AD:$AD,$A150,'Báo cáo'!$Z:$Z,"&lt;="&amp;H$4)-SUMIFS('Báo cáo'!$Q:$Q,'Báo cáo'!$AD:$AD,$A150,'Báo cáo'!$AA:$AA,"&lt;="&amp;H$4)</f>
        <v>0</v>
      </c>
      <c r="I150" s="298">
        <f>SUMIFS('Báo cáo'!$O:$O,'Báo cáo'!$AD:$AD,$A150,'Báo cáo'!$Z:$Z,"&lt;="&amp;I$4)+SUMIFS('Báo cáo'!$P:$P,'Báo cáo'!$AD:$AD,$A150,'Báo cáo'!$Z:$Z,"&lt;="&amp;I$4)-SUMIFS('Báo cáo'!$Q:$Q,'Báo cáo'!$AD:$AD,$A150,'Báo cáo'!$AA:$AA,"&lt;="&amp;I$4)</f>
        <v>0</v>
      </c>
      <c r="J150" s="298">
        <f>SUMIFS('Báo cáo'!$O:$O,'Báo cáo'!$AD:$AD,$A150,'Báo cáo'!$Z:$Z,"&lt;="&amp;J$4)+SUMIFS('Báo cáo'!$P:$P,'Báo cáo'!$AD:$AD,$A150,'Báo cáo'!$Z:$Z,"&lt;="&amp;J$4)-SUMIFS('Báo cáo'!$Q:$Q,'Báo cáo'!$AD:$AD,$A150,'Báo cáo'!$AA:$AA,"&lt;="&amp;J$4)</f>
        <v>0</v>
      </c>
      <c r="K150" s="298">
        <f>SUMIFS('Báo cáo'!$O:$O,'Báo cáo'!$AD:$AD,$A150,'Báo cáo'!$Z:$Z,"&lt;="&amp;K$4)+SUMIFS('Báo cáo'!$P:$P,'Báo cáo'!$AD:$AD,$A150,'Báo cáo'!$Z:$Z,"&lt;="&amp;K$4)-SUMIFS('Báo cáo'!$Q:$Q,'Báo cáo'!$AD:$AD,$A150,'Báo cáo'!$AA:$AA,"&lt;="&amp;K$4)</f>
        <v>0</v>
      </c>
      <c r="L150" s="298">
        <f>SUMIFS('Báo cáo'!$O:$O,'Báo cáo'!$AD:$AD,$A150,'Báo cáo'!$Z:$Z,"&lt;="&amp;L$4)+SUMIFS('Báo cáo'!$P:$P,'Báo cáo'!$AD:$AD,$A150,'Báo cáo'!$Z:$Z,"&lt;="&amp;L$4)-SUMIFS('Báo cáo'!$Q:$Q,'Báo cáo'!$AD:$AD,$A150,'Báo cáo'!$AA:$AA,"&lt;="&amp;L$4)</f>
        <v>0</v>
      </c>
      <c r="M150" s="298">
        <f>SUMIFS('Báo cáo'!$O:$O,'Báo cáo'!$AD:$AD,$A150,'Báo cáo'!$Z:$Z,"&lt;="&amp;M$4)+SUMIFS('Báo cáo'!$P:$P,'Báo cáo'!$AD:$AD,$A150,'Báo cáo'!$Z:$Z,"&lt;="&amp;M$4)-SUMIFS('Báo cáo'!$Q:$Q,'Báo cáo'!$AD:$AD,$A150,'Báo cáo'!$AA:$AA,"&lt;="&amp;M$4)</f>
        <v>0</v>
      </c>
      <c r="N150" s="298">
        <f>SUMIFS('Báo cáo'!$O:$O,'Báo cáo'!$AD:$AD,$A150,'Báo cáo'!$Z:$Z,"&lt;="&amp;N$4)+SUMIFS('Báo cáo'!$P:$P,'Báo cáo'!$AD:$AD,$A150,'Báo cáo'!$Z:$Z,"&lt;="&amp;N$4)-SUMIFS('Báo cáo'!$Q:$Q,'Báo cáo'!$AD:$AD,$A150,'Báo cáo'!$AA:$AA,"&lt;="&amp;N$4)</f>
        <v>0</v>
      </c>
    </row>
    <row r="151" spans="1:14" x14ac:dyDescent="0.25">
      <c r="A151"/>
      <c r="B151"/>
      <c r="C151" s="298">
        <f>SUMIFS('Báo cáo'!$O:$O,'Báo cáo'!$AD:$AD,$A151,'Báo cáo'!$Z:$Z,"&lt;="&amp;C$4)+SUMIFS('Báo cáo'!$P:$P,'Báo cáo'!$AD:$AD,$A151,'Báo cáo'!$Z:$Z,"&lt;="&amp;C$4)-SUMIFS('Báo cáo'!$Q:$Q,'Báo cáo'!$AD:$AD,$A151,'Báo cáo'!$AA:$AA,"&lt;="&amp;C$4)</f>
        <v>0</v>
      </c>
      <c r="D151" s="298">
        <f>SUMIFS('Báo cáo'!$O:$O,'Báo cáo'!$AD:$AD,$A151,'Báo cáo'!$Z:$Z,"&lt;="&amp;D$4)+SUMIFS('Báo cáo'!$P:$P,'Báo cáo'!$AD:$AD,$A151,'Báo cáo'!$Z:$Z,"&lt;="&amp;D$4)-SUMIFS('Báo cáo'!$Q:$Q,'Báo cáo'!$AD:$AD,$A151,'Báo cáo'!$AA:$AA,"&lt;="&amp;D$4)</f>
        <v>0</v>
      </c>
      <c r="E151" s="298">
        <f>SUMIFS('Báo cáo'!$O:$O,'Báo cáo'!$AD:$AD,$A151,'Báo cáo'!$Z:$Z,"&lt;="&amp;E$4)+SUMIFS('Báo cáo'!$P:$P,'Báo cáo'!$AD:$AD,$A151,'Báo cáo'!$Z:$Z,"&lt;="&amp;E$4)-SUMIFS('Báo cáo'!$Q:$Q,'Báo cáo'!$AD:$AD,$A151,'Báo cáo'!$AA:$AA,"&lt;="&amp;E$4)</f>
        <v>0</v>
      </c>
      <c r="F151" s="298">
        <f>SUMIFS('Báo cáo'!$O:$O,'Báo cáo'!$AD:$AD,$A151,'Báo cáo'!$Z:$Z,"&lt;="&amp;F$4)+SUMIFS('Báo cáo'!$P:$P,'Báo cáo'!$AD:$AD,$A151,'Báo cáo'!$Z:$Z,"&lt;="&amp;F$4)-SUMIFS('Báo cáo'!$Q:$Q,'Báo cáo'!$AD:$AD,$A151,'Báo cáo'!$AA:$AA,"&lt;="&amp;F$4)</f>
        <v>0</v>
      </c>
      <c r="G151" s="298">
        <f>SUMIFS('Báo cáo'!$O:$O,'Báo cáo'!$AD:$AD,$A151,'Báo cáo'!$Z:$Z,"&lt;="&amp;G$4)+SUMIFS('Báo cáo'!$P:$P,'Báo cáo'!$AD:$AD,$A151,'Báo cáo'!$Z:$Z,"&lt;="&amp;G$4)-SUMIFS('Báo cáo'!$Q:$Q,'Báo cáo'!$AD:$AD,$A151,'Báo cáo'!$AA:$AA,"&lt;="&amp;G$4)</f>
        <v>0</v>
      </c>
      <c r="H151" s="298">
        <f>SUMIFS('Báo cáo'!$O:$O,'Báo cáo'!$AD:$AD,$A151,'Báo cáo'!$Z:$Z,"&lt;="&amp;H$4)+SUMIFS('Báo cáo'!$P:$P,'Báo cáo'!$AD:$AD,$A151,'Báo cáo'!$Z:$Z,"&lt;="&amp;H$4)-SUMIFS('Báo cáo'!$Q:$Q,'Báo cáo'!$AD:$AD,$A151,'Báo cáo'!$AA:$AA,"&lt;="&amp;H$4)</f>
        <v>0</v>
      </c>
      <c r="I151" s="298">
        <f>SUMIFS('Báo cáo'!$O:$O,'Báo cáo'!$AD:$AD,$A151,'Báo cáo'!$Z:$Z,"&lt;="&amp;I$4)+SUMIFS('Báo cáo'!$P:$P,'Báo cáo'!$AD:$AD,$A151,'Báo cáo'!$Z:$Z,"&lt;="&amp;I$4)-SUMIFS('Báo cáo'!$Q:$Q,'Báo cáo'!$AD:$AD,$A151,'Báo cáo'!$AA:$AA,"&lt;="&amp;I$4)</f>
        <v>0</v>
      </c>
      <c r="J151" s="298">
        <f>SUMIFS('Báo cáo'!$O:$O,'Báo cáo'!$AD:$AD,$A151,'Báo cáo'!$Z:$Z,"&lt;="&amp;J$4)+SUMIFS('Báo cáo'!$P:$P,'Báo cáo'!$AD:$AD,$A151,'Báo cáo'!$Z:$Z,"&lt;="&amp;J$4)-SUMIFS('Báo cáo'!$Q:$Q,'Báo cáo'!$AD:$AD,$A151,'Báo cáo'!$AA:$AA,"&lt;="&amp;J$4)</f>
        <v>0</v>
      </c>
      <c r="K151" s="298">
        <f>SUMIFS('Báo cáo'!$O:$O,'Báo cáo'!$AD:$AD,$A151,'Báo cáo'!$Z:$Z,"&lt;="&amp;K$4)+SUMIFS('Báo cáo'!$P:$P,'Báo cáo'!$AD:$AD,$A151,'Báo cáo'!$Z:$Z,"&lt;="&amp;K$4)-SUMIFS('Báo cáo'!$Q:$Q,'Báo cáo'!$AD:$AD,$A151,'Báo cáo'!$AA:$AA,"&lt;="&amp;K$4)</f>
        <v>0</v>
      </c>
      <c r="L151" s="298">
        <f>SUMIFS('Báo cáo'!$O:$O,'Báo cáo'!$AD:$AD,$A151,'Báo cáo'!$Z:$Z,"&lt;="&amp;L$4)+SUMIFS('Báo cáo'!$P:$P,'Báo cáo'!$AD:$AD,$A151,'Báo cáo'!$Z:$Z,"&lt;="&amp;L$4)-SUMIFS('Báo cáo'!$Q:$Q,'Báo cáo'!$AD:$AD,$A151,'Báo cáo'!$AA:$AA,"&lt;="&amp;L$4)</f>
        <v>0</v>
      </c>
      <c r="M151" s="298">
        <f>SUMIFS('Báo cáo'!$O:$O,'Báo cáo'!$AD:$AD,$A151,'Báo cáo'!$Z:$Z,"&lt;="&amp;M$4)+SUMIFS('Báo cáo'!$P:$P,'Báo cáo'!$AD:$AD,$A151,'Báo cáo'!$Z:$Z,"&lt;="&amp;M$4)-SUMIFS('Báo cáo'!$Q:$Q,'Báo cáo'!$AD:$AD,$A151,'Báo cáo'!$AA:$AA,"&lt;="&amp;M$4)</f>
        <v>0</v>
      </c>
      <c r="N151" s="298">
        <f>SUMIFS('Báo cáo'!$O:$O,'Báo cáo'!$AD:$AD,$A151,'Báo cáo'!$Z:$Z,"&lt;="&amp;N$4)+SUMIFS('Báo cáo'!$P:$P,'Báo cáo'!$AD:$AD,$A151,'Báo cáo'!$Z:$Z,"&lt;="&amp;N$4)-SUMIFS('Báo cáo'!$Q:$Q,'Báo cáo'!$AD:$AD,$A151,'Báo cáo'!$AA:$AA,"&lt;="&amp;N$4)</f>
        <v>0</v>
      </c>
    </row>
    <row r="152" spans="1:14" x14ac:dyDescent="0.25">
      <c r="A152"/>
      <c r="B152"/>
      <c r="C152" s="298">
        <f>SUMIFS('Báo cáo'!$O:$O,'Báo cáo'!$AD:$AD,$A152,'Báo cáo'!$Z:$Z,"&lt;="&amp;C$4)+SUMIFS('Báo cáo'!$P:$P,'Báo cáo'!$AD:$AD,$A152,'Báo cáo'!$Z:$Z,"&lt;="&amp;C$4)-SUMIFS('Báo cáo'!$Q:$Q,'Báo cáo'!$AD:$AD,$A152,'Báo cáo'!$AA:$AA,"&lt;="&amp;C$4)</f>
        <v>0</v>
      </c>
      <c r="D152" s="298">
        <f>SUMIFS('Báo cáo'!$O:$O,'Báo cáo'!$AD:$AD,$A152,'Báo cáo'!$Z:$Z,"&lt;="&amp;D$4)+SUMIFS('Báo cáo'!$P:$P,'Báo cáo'!$AD:$AD,$A152,'Báo cáo'!$Z:$Z,"&lt;="&amp;D$4)-SUMIFS('Báo cáo'!$Q:$Q,'Báo cáo'!$AD:$AD,$A152,'Báo cáo'!$AA:$AA,"&lt;="&amp;D$4)</f>
        <v>0</v>
      </c>
      <c r="E152" s="298">
        <f>SUMIFS('Báo cáo'!$O:$O,'Báo cáo'!$AD:$AD,$A152,'Báo cáo'!$Z:$Z,"&lt;="&amp;E$4)+SUMIFS('Báo cáo'!$P:$P,'Báo cáo'!$AD:$AD,$A152,'Báo cáo'!$Z:$Z,"&lt;="&amp;E$4)-SUMIFS('Báo cáo'!$Q:$Q,'Báo cáo'!$AD:$AD,$A152,'Báo cáo'!$AA:$AA,"&lt;="&amp;E$4)</f>
        <v>0</v>
      </c>
      <c r="F152" s="298">
        <f>SUMIFS('Báo cáo'!$O:$O,'Báo cáo'!$AD:$AD,$A152,'Báo cáo'!$Z:$Z,"&lt;="&amp;F$4)+SUMIFS('Báo cáo'!$P:$P,'Báo cáo'!$AD:$AD,$A152,'Báo cáo'!$Z:$Z,"&lt;="&amp;F$4)-SUMIFS('Báo cáo'!$Q:$Q,'Báo cáo'!$AD:$AD,$A152,'Báo cáo'!$AA:$AA,"&lt;="&amp;F$4)</f>
        <v>0</v>
      </c>
      <c r="G152" s="298">
        <f>SUMIFS('Báo cáo'!$O:$O,'Báo cáo'!$AD:$AD,$A152,'Báo cáo'!$Z:$Z,"&lt;="&amp;G$4)+SUMIFS('Báo cáo'!$P:$P,'Báo cáo'!$AD:$AD,$A152,'Báo cáo'!$Z:$Z,"&lt;="&amp;G$4)-SUMIFS('Báo cáo'!$Q:$Q,'Báo cáo'!$AD:$AD,$A152,'Báo cáo'!$AA:$AA,"&lt;="&amp;G$4)</f>
        <v>0</v>
      </c>
      <c r="H152" s="298">
        <f>SUMIFS('Báo cáo'!$O:$O,'Báo cáo'!$AD:$AD,$A152,'Báo cáo'!$Z:$Z,"&lt;="&amp;H$4)+SUMIFS('Báo cáo'!$P:$P,'Báo cáo'!$AD:$AD,$A152,'Báo cáo'!$Z:$Z,"&lt;="&amp;H$4)-SUMIFS('Báo cáo'!$Q:$Q,'Báo cáo'!$AD:$AD,$A152,'Báo cáo'!$AA:$AA,"&lt;="&amp;H$4)</f>
        <v>0</v>
      </c>
      <c r="I152" s="298">
        <f>SUMIFS('Báo cáo'!$O:$O,'Báo cáo'!$AD:$AD,$A152,'Báo cáo'!$Z:$Z,"&lt;="&amp;I$4)+SUMIFS('Báo cáo'!$P:$P,'Báo cáo'!$AD:$AD,$A152,'Báo cáo'!$Z:$Z,"&lt;="&amp;I$4)-SUMIFS('Báo cáo'!$Q:$Q,'Báo cáo'!$AD:$AD,$A152,'Báo cáo'!$AA:$AA,"&lt;="&amp;I$4)</f>
        <v>0</v>
      </c>
      <c r="J152" s="298">
        <f>SUMIFS('Báo cáo'!$O:$O,'Báo cáo'!$AD:$AD,$A152,'Báo cáo'!$Z:$Z,"&lt;="&amp;J$4)+SUMIFS('Báo cáo'!$P:$P,'Báo cáo'!$AD:$AD,$A152,'Báo cáo'!$Z:$Z,"&lt;="&amp;J$4)-SUMIFS('Báo cáo'!$Q:$Q,'Báo cáo'!$AD:$AD,$A152,'Báo cáo'!$AA:$AA,"&lt;="&amp;J$4)</f>
        <v>0</v>
      </c>
      <c r="K152" s="298">
        <f>SUMIFS('Báo cáo'!$O:$O,'Báo cáo'!$AD:$AD,$A152,'Báo cáo'!$Z:$Z,"&lt;="&amp;K$4)+SUMIFS('Báo cáo'!$P:$P,'Báo cáo'!$AD:$AD,$A152,'Báo cáo'!$Z:$Z,"&lt;="&amp;K$4)-SUMIFS('Báo cáo'!$Q:$Q,'Báo cáo'!$AD:$AD,$A152,'Báo cáo'!$AA:$AA,"&lt;="&amp;K$4)</f>
        <v>0</v>
      </c>
      <c r="L152" s="298">
        <f>SUMIFS('Báo cáo'!$O:$O,'Báo cáo'!$AD:$AD,$A152,'Báo cáo'!$Z:$Z,"&lt;="&amp;L$4)+SUMIFS('Báo cáo'!$P:$P,'Báo cáo'!$AD:$AD,$A152,'Báo cáo'!$Z:$Z,"&lt;="&amp;L$4)-SUMIFS('Báo cáo'!$Q:$Q,'Báo cáo'!$AD:$AD,$A152,'Báo cáo'!$AA:$AA,"&lt;="&amp;L$4)</f>
        <v>0</v>
      </c>
      <c r="M152" s="298">
        <f>SUMIFS('Báo cáo'!$O:$O,'Báo cáo'!$AD:$AD,$A152,'Báo cáo'!$Z:$Z,"&lt;="&amp;M$4)+SUMIFS('Báo cáo'!$P:$P,'Báo cáo'!$AD:$AD,$A152,'Báo cáo'!$Z:$Z,"&lt;="&amp;M$4)-SUMIFS('Báo cáo'!$Q:$Q,'Báo cáo'!$AD:$AD,$A152,'Báo cáo'!$AA:$AA,"&lt;="&amp;M$4)</f>
        <v>0</v>
      </c>
      <c r="N152" s="298">
        <f>SUMIFS('Báo cáo'!$O:$O,'Báo cáo'!$AD:$AD,$A152,'Báo cáo'!$Z:$Z,"&lt;="&amp;N$4)+SUMIFS('Báo cáo'!$P:$P,'Báo cáo'!$AD:$AD,$A152,'Báo cáo'!$Z:$Z,"&lt;="&amp;N$4)-SUMIFS('Báo cáo'!$Q:$Q,'Báo cáo'!$AD:$AD,$A152,'Báo cáo'!$AA:$AA,"&lt;="&amp;N$4)</f>
        <v>0</v>
      </c>
    </row>
    <row r="153" spans="1:14" x14ac:dyDescent="0.25">
      <c r="A153"/>
      <c r="B153"/>
      <c r="C153" s="298">
        <f>SUMIFS('Báo cáo'!$O:$O,'Báo cáo'!$AD:$AD,$A153,'Báo cáo'!$Z:$Z,"&lt;="&amp;C$4)+SUMIFS('Báo cáo'!$P:$P,'Báo cáo'!$AD:$AD,$A153,'Báo cáo'!$Z:$Z,"&lt;="&amp;C$4)-SUMIFS('Báo cáo'!$Q:$Q,'Báo cáo'!$AD:$AD,$A153,'Báo cáo'!$AA:$AA,"&lt;="&amp;C$4)</f>
        <v>0</v>
      </c>
      <c r="D153" s="298">
        <f>SUMIFS('Báo cáo'!$O:$O,'Báo cáo'!$AD:$AD,$A153,'Báo cáo'!$Z:$Z,"&lt;="&amp;D$4)+SUMIFS('Báo cáo'!$P:$P,'Báo cáo'!$AD:$AD,$A153,'Báo cáo'!$Z:$Z,"&lt;="&amp;D$4)-SUMIFS('Báo cáo'!$Q:$Q,'Báo cáo'!$AD:$AD,$A153,'Báo cáo'!$AA:$AA,"&lt;="&amp;D$4)</f>
        <v>0</v>
      </c>
      <c r="E153" s="298">
        <f>SUMIFS('Báo cáo'!$O:$O,'Báo cáo'!$AD:$AD,$A153,'Báo cáo'!$Z:$Z,"&lt;="&amp;E$4)+SUMIFS('Báo cáo'!$P:$P,'Báo cáo'!$AD:$AD,$A153,'Báo cáo'!$Z:$Z,"&lt;="&amp;E$4)-SUMIFS('Báo cáo'!$Q:$Q,'Báo cáo'!$AD:$AD,$A153,'Báo cáo'!$AA:$AA,"&lt;="&amp;E$4)</f>
        <v>0</v>
      </c>
      <c r="F153" s="298">
        <f>SUMIFS('Báo cáo'!$O:$O,'Báo cáo'!$AD:$AD,$A153,'Báo cáo'!$Z:$Z,"&lt;="&amp;F$4)+SUMIFS('Báo cáo'!$P:$P,'Báo cáo'!$AD:$AD,$A153,'Báo cáo'!$Z:$Z,"&lt;="&amp;F$4)-SUMIFS('Báo cáo'!$Q:$Q,'Báo cáo'!$AD:$AD,$A153,'Báo cáo'!$AA:$AA,"&lt;="&amp;F$4)</f>
        <v>0</v>
      </c>
      <c r="G153" s="298">
        <f>SUMIFS('Báo cáo'!$O:$O,'Báo cáo'!$AD:$AD,$A153,'Báo cáo'!$Z:$Z,"&lt;="&amp;G$4)+SUMIFS('Báo cáo'!$P:$P,'Báo cáo'!$AD:$AD,$A153,'Báo cáo'!$Z:$Z,"&lt;="&amp;G$4)-SUMIFS('Báo cáo'!$Q:$Q,'Báo cáo'!$AD:$AD,$A153,'Báo cáo'!$AA:$AA,"&lt;="&amp;G$4)</f>
        <v>0</v>
      </c>
      <c r="H153" s="298">
        <f>SUMIFS('Báo cáo'!$O:$O,'Báo cáo'!$AD:$AD,$A153,'Báo cáo'!$Z:$Z,"&lt;="&amp;H$4)+SUMIFS('Báo cáo'!$P:$P,'Báo cáo'!$AD:$AD,$A153,'Báo cáo'!$Z:$Z,"&lt;="&amp;H$4)-SUMIFS('Báo cáo'!$Q:$Q,'Báo cáo'!$AD:$AD,$A153,'Báo cáo'!$AA:$AA,"&lt;="&amp;H$4)</f>
        <v>0</v>
      </c>
      <c r="I153" s="298">
        <f>SUMIFS('Báo cáo'!$O:$O,'Báo cáo'!$AD:$AD,$A153,'Báo cáo'!$Z:$Z,"&lt;="&amp;I$4)+SUMIFS('Báo cáo'!$P:$P,'Báo cáo'!$AD:$AD,$A153,'Báo cáo'!$Z:$Z,"&lt;="&amp;I$4)-SUMIFS('Báo cáo'!$Q:$Q,'Báo cáo'!$AD:$AD,$A153,'Báo cáo'!$AA:$AA,"&lt;="&amp;I$4)</f>
        <v>0</v>
      </c>
      <c r="J153" s="298">
        <f>SUMIFS('Báo cáo'!$O:$O,'Báo cáo'!$AD:$AD,$A153,'Báo cáo'!$Z:$Z,"&lt;="&amp;J$4)+SUMIFS('Báo cáo'!$P:$P,'Báo cáo'!$AD:$AD,$A153,'Báo cáo'!$Z:$Z,"&lt;="&amp;J$4)-SUMIFS('Báo cáo'!$Q:$Q,'Báo cáo'!$AD:$AD,$A153,'Báo cáo'!$AA:$AA,"&lt;="&amp;J$4)</f>
        <v>0</v>
      </c>
      <c r="K153" s="298">
        <f>SUMIFS('Báo cáo'!$O:$O,'Báo cáo'!$AD:$AD,$A153,'Báo cáo'!$Z:$Z,"&lt;="&amp;K$4)+SUMIFS('Báo cáo'!$P:$P,'Báo cáo'!$AD:$AD,$A153,'Báo cáo'!$Z:$Z,"&lt;="&amp;K$4)-SUMIFS('Báo cáo'!$Q:$Q,'Báo cáo'!$AD:$AD,$A153,'Báo cáo'!$AA:$AA,"&lt;="&amp;K$4)</f>
        <v>0</v>
      </c>
      <c r="L153" s="298">
        <f>SUMIFS('Báo cáo'!$O:$O,'Báo cáo'!$AD:$AD,$A153,'Báo cáo'!$Z:$Z,"&lt;="&amp;L$4)+SUMIFS('Báo cáo'!$P:$P,'Báo cáo'!$AD:$AD,$A153,'Báo cáo'!$Z:$Z,"&lt;="&amp;L$4)-SUMIFS('Báo cáo'!$Q:$Q,'Báo cáo'!$AD:$AD,$A153,'Báo cáo'!$AA:$AA,"&lt;="&amp;L$4)</f>
        <v>0</v>
      </c>
      <c r="M153" s="298">
        <f>SUMIFS('Báo cáo'!$O:$O,'Báo cáo'!$AD:$AD,$A153,'Báo cáo'!$Z:$Z,"&lt;="&amp;M$4)+SUMIFS('Báo cáo'!$P:$P,'Báo cáo'!$AD:$AD,$A153,'Báo cáo'!$Z:$Z,"&lt;="&amp;M$4)-SUMIFS('Báo cáo'!$Q:$Q,'Báo cáo'!$AD:$AD,$A153,'Báo cáo'!$AA:$AA,"&lt;="&amp;M$4)</f>
        <v>0</v>
      </c>
      <c r="N153" s="298">
        <f>SUMIFS('Báo cáo'!$O:$O,'Báo cáo'!$AD:$AD,$A153,'Báo cáo'!$Z:$Z,"&lt;="&amp;N$4)+SUMIFS('Báo cáo'!$P:$P,'Báo cáo'!$AD:$AD,$A153,'Báo cáo'!$Z:$Z,"&lt;="&amp;N$4)-SUMIFS('Báo cáo'!$Q:$Q,'Báo cáo'!$AD:$AD,$A153,'Báo cáo'!$AA:$AA,"&lt;="&amp;N$4)</f>
        <v>0</v>
      </c>
    </row>
    <row r="154" spans="1:14" x14ac:dyDescent="0.25">
      <c r="A154"/>
      <c r="B154"/>
      <c r="C154" s="298">
        <f>SUMIFS('Báo cáo'!$O:$O,'Báo cáo'!$AD:$AD,$A154,'Báo cáo'!$Z:$Z,"&lt;="&amp;C$4)+SUMIFS('Báo cáo'!$P:$P,'Báo cáo'!$AD:$AD,$A154,'Báo cáo'!$Z:$Z,"&lt;="&amp;C$4)-SUMIFS('Báo cáo'!$Q:$Q,'Báo cáo'!$AD:$AD,$A154,'Báo cáo'!$AA:$AA,"&lt;="&amp;C$4)</f>
        <v>0</v>
      </c>
      <c r="D154" s="298">
        <f>SUMIFS('Báo cáo'!$O:$O,'Báo cáo'!$AD:$AD,$A154,'Báo cáo'!$Z:$Z,"&lt;="&amp;D$4)+SUMIFS('Báo cáo'!$P:$P,'Báo cáo'!$AD:$AD,$A154,'Báo cáo'!$Z:$Z,"&lt;="&amp;D$4)-SUMIFS('Báo cáo'!$Q:$Q,'Báo cáo'!$AD:$AD,$A154,'Báo cáo'!$AA:$AA,"&lt;="&amp;D$4)</f>
        <v>0</v>
      </c>
      <c r="E154" s="298">
        <f>SUMIFS('Báo cáo'!$O:$O,'Báo cáo'!$AD:$AD,$A154,'Báo cáo'!$Z:$Z,"&lt;="&amp;E$4)+SUMIFS('Báo cáo'!$P:$P,'Báo cáo'!$AD:$AD,$A154,'Báo cáo'!$Z:$Z,"&lt;="&amp;E$4)-SUMIFS('Báo cáo'!$Q:$Q,'Báo cáo'!$AD:$AD,$A154,'Báo cáo'!$AA:$AA,"&lt;="&amp;E$4)</f>
        <v>0</v>
      </c>
      <c r="F154" s="298">
        <f>SUMIFS('Báo cáo'!$O:$O,'Báo cáo'!$AD:$AD,$A154,'Báo cáo'!$Z:$Z,"&lt;="&amp;F$4)+SUMIFS('Báo cáo'!$P:$P,'Báo cáo'!$AD:$AD,$A154,'Báo cáo'!$Z:$Z,"&lt;="&amp;F$4)-SUMIFS('Báo cáo'!$Q:$Q,'Báo cáo'!$AD:$AD,$A154,'Báo cáo'!$AA:$AA,"&lt;="&amp;F$4)</f>
        <v>0</v>
      </c>
      <c r="G154" s="298">
        <f>SUMIFS('Báo cáo'!$O:$O,'Báo cáo'!$AD:$AD,$A154,'Báo cáo'!$Z:$Z,"&lt;="&amp;G$4)+SUMIFS('Báo cáo'!$P:$P,'Báo cáo'!$AD:$AD,$A154,'Báo cáo'!$Z:$Z,"&lt;="&amp;G$4)-SUMIFS('Báo cáo'!$Q:$Q,'Báo cáo'!$AD:$AD,$A154,'Báo cáo'!$AA:$AA,"&lt;="&amp;G$4)</f>
        <v>0</v>
      </c>
      <c r="H154" s="298">
        <f>SUMIFS('Báo cáo'!$O:$O,'Báo cáo'!$AD:$AD,$A154,'Báo cáo'!$Z:$Z,"&lt;="&amp;H$4)+SUMIFS('Báo cáo'!$P:$P,'Báo cáo'!$AD:$AD,$A154,'Báo cáo'!$Z:$Z,"&lt;="&amp;H$4)-SUMIFS('Báo cáo'!$Q:$Q,'Báo cáo'!$AD:$AD,$A154,'Báo cáo'!$AA:$AA,"&lt;="&amp;H$4)</f>
        <v>0</v>
      </c>
      <c r="I154" s="298">
        <f>SUMIFS('Báo cáo'!$O:$O,'Báo cáo'!$AD:$AD,$A154,'Báo cáo'!$Z:$Z,"&lt;="&amp;I$4)+SUMIFS('Báo cáo'!$P:$P,'Báo cáo'!$AD:$AD,$A154,'Báo cáo'!$Z:$Z,"&lt;="&amp;I$4)-SUMIFS('Báo cáo'!$Q:$Q,'Báo cáo'!$AD:$AD,$A154,'Báo cáo'!$AA:$AA,"&lt;="&amp;I$4)</f>
        <v>0</v>
      </c>
      <c r="J154" s="298">
        <f>SUMIFS('Báo cáo'!$O:$O,'Báo cáo'!$AD:$AD,$A154,'Báo cáo'!$Z:$Z,"&lt;="&amp;J$4)+SUMIFS('Báo cáo'!$P:$P,'Báo cáo'!$AD:$AD,$A154,'Báo cáo'!$Z:$Z,"&lt;="&amp;J$4)-SUMIFS('Báo cáo'!$Q:$Q,'Báo cáo'!$AD:$AD,$A154,'Báo cáo'!$AA:$AA,"&lt;="&amp;J$4)</f>
        <v>0</v>
      </c>
      <c r="K154" s="298">
        <f>SUMIFS('Báo cáo'!$O:$O,'Báo cáo'!$AD:$AD,$A154,'Báo cáo'!$Z:$Z,"&lt;="&amp;K$4)+SUMIFS('Báo cáo'!$P:$P,'Báo cáo'!$AD:$AD,$A154,'Báo cáo'!$Z:$Z,"&lt;="&amp;K$4)-SUMIFS('Báo cáo'!$Q:$Q,'Báo cáo'!$AD:$AD,$A154,'Báo cáo'!$AA:$AA,"&lt;="&amp;K$4)</f>
        <v>0</v>
      </c>
      <c r="L154" s="298">
        <f>SUMIFS('Báo cáo'!$O:$O,'Báo cáo'!$AD:$AD,$A154,'Báo cáo'!$Z:$Z,"&lt;="&amp;L$4)+SUMIFS('Báo cáo'!$P:$P,'Báo cáo'!$AD:$AD,$A154,'Báo cáo'!$Z:$Z,"&lt;="&amp;L$4)-SUMIFS('Báo cáo'!$Q:$Q,'Báo cáo'!$AD:$AD,$A154,'Báo cáo'!$AA:$AA,"&lt;="&amp;L$4)</f>
        <v>0</v>
      </c>
      <c r="M154" s="298">
        <f>SUMIFS('Báo cáo'!$O:$O,'Báo cáo'!$AD:$AD,$A154,'Báo cáo'!$Z:$Z,"&lt;="&amp;M$4)+SUMIFS('Báo cáo'!$P:$P,'Báo cáo'!$AD:$AD,$A154,'Báo cáo'!$Z:$Z,"&lt;="&amp;M$4)-SUMIFS('Báo cáo'!$Q:$Q,'Báo cáo'!$AD:$AD,$A154,'Báo cáo'!$AA:$AA,"&lt;="&amp;M$4)</f>
        <v>0</v>
      </c>
      <c r="N154" s="298">
        <f>SUMIFS('Báo cáo'!$O:$O,'Báo cáo'!$AD:$AD,$A154,'Báo cáo'!$Z:$Z,"&lt;="&amp;N$4)+SUMIFS('Báo cáo'!$P:$P,'Báo cáo'!$AD:$AD,$A154,'Báo cáo'!$Z:$Z,"&lt;="&amp;N$4)-SUMIFS('Báo cáo'!$Q:$Q,'Báo cáo'!$AD:$AD,$A154,'Báo cáo'!$AA:$AA,"&lt;="&amp;N$4)</f>
        <v>0</v>
      </c>
    </row>
    <row r="155" spans="1:14" x14ac:dyDescent="0.25">
      <c r="A155"/>
      <c r="B155"/>
    </row>
    <row r="156" spans="1:14" x14ac:dyDescent="0.25">
      <c r="A156"/>
      <c r="B156"/>
    </row>
    <row r="157" spans="1:14" x14ac:dyDescent="0.25">
      <c r="A157"/>
      <c r="B157"/>
    </row>
    <row r="158" spans="1:14" x14ac:dyDescent="0.25">
      <c r="A158"/>
      <c r="B158"/>
    </row>
    <row r="159" spans="1:14" x14ac:dyDescent="0.25">
      <c r="A159"/>
      <c r="B159"/>
    </row>
    <row r="160" spans="1:14" x14ac:dyDescent="0.25">
      <c r="A160"/>
      <c r="B160"/>
    </row>
  </sheetData>
  <phoneticPr fontId="6"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outlinePr summaryBelow="0"/>
  </sheetPr>
  <dimension ref="A1:AE2281"/>
  <sheetViews>
    <sheetView zoomScaleNormal="100" workbookViewId="0">
      <pane xSplit="4" ySplit="3" topLeftCell="E4" activePane="bottomRight" state="frozen"/>
      <selection pane="topRight" activeCell="E1" sqref="E1"/>
      <selection pane="bottomLeft" activeCell="A4" sqref="A4"/>
      <selection pane="bottomRight" activeCell="AB3" sqref="AB3:AE3"/>
    </sheetView>
  </sheetViews>
  <sheetFormatPr defaultColWidth="9.140625" defaultRowHeight="25.5" customHeight="1" x14ac:dyDescent="0.25"/>
  <cols>
    <col min="1" max="1" width="17.7109375" style="4" bestFit="1" customWidth="1"/>
    <col min="2" max="2" width="51.42578125" style="4" customWidth="1"/>
    <col min="3" max="3" width="15" style="5" customWidth="1"/>
    <col min="4" max="4" width="18.28515625" style="6" customWidth="1"/>
    <col min="5" max="5" width="13.5703125" style="5" customWidth="1"/>
    <col min="6" max="6" width="15" style="3" customWidth="1"/>
    <col min="7" max="7" width="93.140625" style="3" customWidth="1"/>
    <col min="8" max="8" width="13.42578125" style="18" customWidth="1"/>
    <col min="9" max="9" width="18" style="18" customWidth="1"/>
    <col min="10" max="10" width="13.28515625" style="18" customWidth="1"/>
    <col min="11" max="11" width="14.85546875" style="18" bestFit="1" customWidth="1"/>
    <col min="12" max="12" width="12.85546875" bestFit="1" customWidth="1"/>
    <col min="13" max="13" width="18.85546875" style="7" bestFit="1" customWidth="1"/>
    <col min="14" max="14" width="17.140625" style="8" customWidth="1"/>
    <col min="15" max="15" width="16.28515625" style="18" customWidth="1"/>
    <col min="16" max="16" width="16.28515625" style="8" customWidth="1"/>
    <col min="17" max="17" width="16.28515625" style="18" customWidth="1"/>
    <col min="18" max="18" width="20.5703125" customWidth="1"/>
    <col min="19" max="19" width="16.140625" style="21" bestFit="1" customWidth="1"/>
    <col min="21" max="21" width="12.85546875" style="8" bestFit="1" customWidth="1"/>
    <col min="23" max="23" width="8.85546875" style="18" customWidth="1"/>
    <col min="24" max="24" width="7.85546875" style="18" customWidth="1"/>
    <col min="25" max="25" width="43.28515625" style="8" bestFit="1" customWidth="1"/>
    <col min="26" max="26" width="11" style="301" bestFit="1" customWidth="1"/>
    <col min="27" max="27" width="9.7109375" style="301" customWidth="1"/>
    <col min="28" max="28" width="9.7109375" style="3" customWidth="1"/>
    <col min="29" max="29" width="16.5703125" style="3" customWidth="1"/>
    <col min="30" max="30" width="18.28515625" style="3" customWidth="1"/>
    <col min="31" max="31" width="82.42578125" style="3" bestFit="1" customWidth="1"/>
    <col min="32" max="16384" width="9.140625" style="3"/>
  </cols>
  <sheetData>
    <row r="1" spans="1:31" ht="25.5" customHeight="1" x14ac:dyDescent="0.2">
      <c r="A1" s="1" t="s">
        <v>1</v>
      </c>
      <c r="B1" s="1"/>
      <c r="C1" s="1"/>
      <c r="D1" s="1"/>
      <c r="E1" s="1"/>
      <c r="F1" s="1"/>
      <c r="G1" s="1"/>
      <c r="H1" s="16"/>
      <c r="I1" s="16"/>
      <c r="J1" s="16"/>
      <c r="K1" s="16"/>
      <c r="L1" s="1"/>
      <c r="M1" s="19"/>
      <c r="N1" s="1"/>
      <c r="O1" s="16"/>
      <c r="P1" s="1"/>
      <c r="Q1" s="16"/>
      <c r="R1" s="1"/>
      <c r="S1" s="19"/>
      <c r="T1" s="1"/>
      <c r="U1" s="1"/>
      <c r="V1" s="16"/>
      <c r="W1" s="1"/>
      <c r="X1" s="16"/>
      <c r="Y1" s="1"/>
      <c r="Z1" s="300"/>
      <c r="AB1" s="2"/>
    </row>
    <row r="2" spans="1:31" ht="25.5" customHeight="1" x14ac:dyDescent="0.2">
      <c r="A2" s="1" t="s">
        <v>4</v>
      </c>
      <c r="B2" s="1"/>
      <c r="C2" s="1"/>
      <c r="D2" s="1"/>
      <c r="E2" s="1"/>
      <c r="F2" s="1"/>
      <c r="G2" s="1"/>
      <c r="H2" s="16"/>
      <c r="I2" s="16"/>
      <c r="J2" s="16"/>
      <c r="K2" s="16"/>
      <c r="L2" s="1"/>
      <c r="M2" s="19"/>
      <c r="N2" s="1"/>
      <c r="O2" s="16"/>
      <c r="P2" s="1"/>
      <c r="Q2" s="16"/>
      <c r="R2" s="1"/>
      <c r="S2" s="19"/>
      <c r="T2" s="1"/>
      <c r="U2" s="1"/>
      <c r="V2" s="16"/>
      <c r="W2" s="1"/>
      <c r="X2" s="16"/>
      <c r="Y2" s="1"/>
      <c r="Z2" s="300"/>
      <c r="AB2" s="2"/>
    </row>
    <row r="3" spans="1:31" ht="25.5" customHeight="1" x14ac:dyDescent="0.2">
      <c r="A3" s="10" t="s">
        <v>8</v>
      </c>
      <c r="B3" s="10" t="s">
        <v>20</v>
      </c>
      <c r="C3" s="11" t="s">
        <v>11</v>
      </c>
      <c r="D3" s="12" t="s">
        <v>12</v>
      </c>
      <c r="E3" s="11" t="s">
        <v>5</v>
      </c>
      <c r="F3" s="12" t="s">
        <v>0</v>
      </c>
      <c r="G3" s="12" t="s">
        <v>14</v>
      </c>
      <c r="H3" s="42" t="s">
        <v>9</v>
      </c>
      <c r="I3" s="42" t="s">
        <v>21</v>
      </c>
      <c r="J3" s="42" t="s">
        <v>22</v>
      </c>
      <c r="K3" s="42" t="s">
        <v>25</v>
      </c>
      <c r="L3" s="13" t="s">
        <v>23</v>
      </c>
      <c r="M3" s="22" t="s">
        <v>18</v>
      </c>
      <c r="N3" s="13" t="s">
        <v>19</v>
      </c>
      <c r="O3" s="17" t="s">
        <v>15</v>
      </c>
      <c r="P3" s="14" t="s">
        <v>26</v>
      </c>
      <c r="Q3" s="17" t="s">
        <v>27</v>
      </c>
      <c r="R3" s="14" t="s">
        <v>3</v>
      </c>
      <c r="S3" s="20" t="s">
        <v>28</v>
      </c>
      <c r="T3" s="14" t="s">
        <v>2</v>
      </c>
      <c r="U3" s="14" t="s">
        <v>6</v>
      </c>
      <c r="V3" s="17" t="s">
        <v>7</v>
      </c>
      <c r="W3" s="15" t="s">
        <v>16</v>
      </c>
      <c r="X3" s="17" t="s">
        <v>13</v>
      </c>
      <c r="Y3" s="15" t="s">
        <v>10</v>
      </c>
      <c r="Z3" s="299" t="s">
        <v>29</v>
      </c>
      <c r="AA3" s="299" t="s">
        <v>30</v>
      </c>
      <c r="AB3" s="287" t="s">
        <v>4719</v>
      </c>
      <c r="AC3" s="287" t="s">
        <v>4718</v>
      </c>
      <c r="AD3" s="122" t="s">
        <v>18837</v>
      </c>
      <c r="AE3" s="122" t="s">
        <v>18848</v>
      </c>
    </row>
    <row r="4" spans="1:31" ht="25.5" customHeight="1" x14ac:dyDescent="0.3">
      <c r="A4" s="4" t="s">
        <v>35</v>
      </c>
      <c r="B4" s="4" t="s">
        <v>237</v>
      </c>
      <c r="C4" s="5">
        <v>45668</v>
      </c>
      <c r="D4" s="6" t="s">
        <v>238</v>
      </c>
      <c r="G4" s="3" t="s">
        <v>249</v>
      </c>
      <c r="H4" s="18">
        <v>4657425</v>
      </c>
      <c r="I4" s="18">
        <v>232871</v>
      </c>
      <c r="J4" s="18">
        <v>353964</v>
      </c>
      <c r="K4" s="18">
        <f>Table1[[#This Row],[Tiền hàng]]-Table1[[#This Row],[Tiền chiết khấu]]+Table1[[#This Row],[Tiền VAT]]</f>
        <v>4778518</v>
      </c>
      <c r="L4" s="8" t="s">
        <v>24</v>
      </c>
      <c r="M4" s="7">
        <v>45734</v>
      </c>
      <c r="N4" s="8" t="s">
        <v>258</v>
      </c>
      <c r="O4" s="18">
        <f>IF(Table1[[#This Row],[Phân loại]]="Tồn đầu kỳ",Table1[[#This Row],[Tổng giá trị]],0)</f>
        <v>0</v>
      </c>
      <c r="P4" s="8">
        <f>IF(Table1[[#This Row],[Số còn phải thu ĐK]]&lt;&gt;0,0,IF(Table1[[#This Row],[Phân loại]]="Bán hàng",Table1[[#This Row],[Tổng giá trị]],-Table1[[#This Row],[Tổng giá trị]]))</f>
        <v>4778518</v>
      </c>
      <c r="Q4" s="18">
        <f>IF(M4&lt;&gt;"",IF(O4&gt;0,O4,P4),0)</f>
        <v>4778518</v>
      </c>
      <c r="R4" s="8">
        <f>Table1[[#This Row],[Số còn phải thu ĐK]]+Table1[[#This Row],[Giá Trị HD sau CK]]-Table1[[#This Row],[Số tiền đã thu]]</f>
        <v>0</v>
      </c>
      <c r="S4" s="7">
        <f>IF(Table1[[#This Row],[Ngày hóa đơn]]&lt;&gt;"",Table1[[#This Row],[Ngày hóa đơn]],Table1[[#This Row],[Ngày hạch toán]])</f>
        <v>45668</v>
      </c>
      <c r="T4" s="8">
        <v>30</v>
      </c>
      <c r="U4" s="7">
        <f>IF(Table1[[#This Row],[Ngày tính CN]]="","",S4+T4)</f>
        <v>45698</v>
      </c>
      <c r="V4" s="18">
        <f ca="1">IF(Table1[[#This Row],[Hạn thanh toán]]="","",IF((U4-NOW())&lt;0,0,(U4-NOW())))</f>
        <v>0</v>
      </c>
      <c r="W4" s="3"/>
      <c r="X4" s="68" t="str">
        <f ca="1">IF(OR(AR7="",AO7=0),"",IF((AR7-NOW())&lt;0,-(AR7-NOW()),0))</f>
        <v/>
      </c>
      <c r="Y4" s="68" t="str">
        <f t="shared" ref="Y4:Y67" si="0">IF(R4=0,"Đã thanh toán",IF(X4="","",IF(X4&lt;=0,"Chưa đến hạn thanh toán",IF(X4&lt;=30,"Nợ quá hạn 30 ngày",IF(X4&lt;=60,"Nợ quá hạn từ 30 ngày đến 60 ngày",IF(X4&lt;=90,"Nợ quá hạn từ 60 ngày đến 90 ngày",IF(X4&lt;=120,"Nợ quá hạn từ 90 ngày đến 120 ngày","Nợ quá hạn hơn 120 ngày có khả năng mất thanh toán")))))))</f>
        <v>Đã thanh toán</v>
      </c>
      <c r="Z4" s="301">
        <f>Table1[[#This Row],[Hạn thanh toán]]</f>
        <v>45698</v>
      </c>
      <c r="AA4" s="302">
        <f>Table1[[#This Row],[Ngày Thanh toán]]</f>
        <v>45734</v>
      </c>
      <c r="AB4" s="286"/>
      <c r="AD4" s="3" t="str">
        <f>VLOOKUP($A4,Ma_KH!$A:$Q,Ma_KH!O$1,0)</f>
        <v>KL00117</v>
      </c>
      <c r="AE4" s="3" t="str">
        <f>VLOOKUP($A4,Ma_KH!$A:$Q,Ma_KH!P$1,0)</f>
        <v>ANH CƯỜNG - QUẢNG NINH</v>
      </c>
    </row>
    <row r="5" spans="1:31" ht="25.5" customHeight="1" x14ac:dyDescent="0.3">
      <c r="A5" s="4" t="s">
        <v>35</v>
      </c>
      <c r="B5" s="4" t="s">
        <v>237</v>
      </c>
      <c r="C5" s="5">
        <v>45709</v>
      </c>
      <c r="D5" s="5" t="s">
        <v>239</v>
      </c>
      <c r="F5" s="5"/>
      <c r="G5" s="3" t="s">
        <v>250</v>
      </c>
      <c r="H5" s="18">
        <v>4281156</v>
      </c>
      <c r="I5" s="18">
        <v>214058</v>
      </c>
      <c r="J5" s="18">
        <v>325368</v>
      </c>
      <c r="K5" s="18">
        <f>Table1[[#This Row],[Tiền hàng]]-Table1[[#This Row],[Tiền chiết khấu]]+Table1[[#This Row],[Tiền VAT]]</f>
        <v>4392466</v>
      </c>
      <c r="L5" s="8" t="s">
        <v>24</v>
      </c>
      <c r="M5" s="7">
        <v>45734</v>
      </c>
      <c r="N5" s="8" t="s">
        <v>259</v>
      </c>
      <c r="O5" s="18">
        <f>IF(Table1[[#This Row],[Phân loại]]="Tồn đầu kỳ",Table1[[#This Row],[Tổng giá trị]],0)</f>
        <v>0</v>
      </c>
      <c r="P5" s="8">
        <f>IF(Table1[[#This Row],[Số còn phải thu ĐK]]&lt;&gt;0,0,IF(Table1[[#This Row],[Phân loại]]="Bán hàng",Table1[[#This Row],[Tổng giá trị]],-Table1[[#This Row],[Tổng giá trị]]))</f>
        <v>4392466</v>
      </c>
      <c r="Q5" s="18">
        <f t="shared" ref="Q5:Q68" si="1">IF(M5&lt;&gt;"",IF(O5&gt;0,O5,P5),0)</f>
        <v>4392466</v>
      </c>
      <c r="R5" s="8">
        <f>Table1[[#This Row],[Số còn phải thu ĐK]]+Table1[[#This Row],[Giá Trị HD sau CK]]-Table1[[#This Row],[Số tiền đã thu]]</f>
        <v>0</v>
      </c>
      <c r="S5" s="7">
        <f>IF(Table1[[#This Row],[Ngày hóa đơn]]&lt;&gt;"",Table1[[#This Row],[Ngày hóa đơn]],Table1[[#This Row],[Ngày hạch toán]])</f>
        <v>45709</v>
      </c>
      <c r="T5" s="8">
        <v>30</v>
      </c>
      <c r="U5" s="7">
        <f>IF(Table1[[#This Row],[Ngày tính CN]]="","",S5+T5)</f>
        <v>45739</v>
      </c>
      <c r="V5" s="18">
        <f ca="1">IF(Table1[[#This Row],[Hạn thanh toán]]="","",IF((U5-NOW())&lt;0,0,(U5-NOW())))</f>
        <v>0</v>
      </c>
      <c r="W5" s="9"/>
      <c r="X5" s="68" t="str">
        <f t="shared" ref="X5:X68" ca="1" si="2">IF(OR(AR8="",AO8=0),"",IF((AR8-NOW())&lt;0,-(AR8-NOW()),0))</f>
        <v/>
      </c>
      <c r="Y5" s="68" t="str">
        <f t="shared" si="0"/>
        <v>Đã thanh toán</v>
      </c>
      <c r="Z5" s="301">
        <f>Table1[[#This Row],[Hạn thanh toán]]</f>
        <v>45739</v>
      </c>
      <c r="AA5" s="302">
        <f>Table1[[#This Row],[Ngày Thanh toán]]</f>
        <v>45734</v>
      </c>
      <c r="AB5" s="286"/>
      <c r="AD5" s="3" t="str">
        <f>VLOOKUP($A5,Ma_KH!$A:$Q,Ma_KH!O$1,0)</f>
        <v>KL00117</v>
      </c>
      <c r="AE5" s="3" t="str">
        <f>VLOOKUP($A5,Ma_KH!$A:$Q,Ma_KH!P$1,0)</f>
        <v>ANH CƯỜNG - QUẢNG NINH</v>
      </c>
    </row>
    <row r="6" spans="1:31" ht="25.5" customHeight="1" x14ac:dyDescent="0.3">
      <c r="A6" s="4" t="s">
        <v>35</v>
      </c>
      <c r="B6" s="4" t="s">
        <v>237</v>
      </c>
      <c r="C6" s="5">
        <v>45736</v>
      </c>
      <c r="D6" s="6" t="s">
        <v>240</v>
      </c>
      <c r="G6" s="3" t="s">
        <v>251</v>
      </c>
      <c r="H6" s="18">
        <v>3066030</v>
      </c>
      <c r="I6" s="18">
        <v>153302</v>
      </c>
      <c r="J6" s="18">
        <v>233018</v>
      </c>
      <c r="K6" s="18">
        <f>Table1[[#This Row],[Tiền hàng]]-Table1[[#This Row],[Tiền chiết khấu]]+Table1[[#This Row],[Tiền VAT]]</f>
        <v>3145746</v>
      </c>
      <c r="L6" s="8" t="s">
        <v>24</v>
      </c>
      <c r="M6" s="7">
        <v>45752</v>
      </c>
      <c r="N6" s="8" t="s">
        <v>260</v>
      </c>
      <c r="O6" s="18">
        <f>IF(Table1[[#This Row],[Phân loại]]="Tồn đầu kỳ",Table1[[#This Row],[Tổng giá trị]],0)</f>
        <v>0</v>
      </c>
      <c r="P6" s="8">
        <f>IF(Table1[[#This Row],[Số còn phải thu ĐK]]&lt;&gt;0,0,IF(Table1[[#This Row],[Phân loại]]="Bán hàng",Table1[[#This Row],[Tổng giá trị]],-Table1[[#This Row],[Tổng giá trị]]))</f>
        <v>3145746</v>
      </c>
      <c r="Q6" s="18">
        <f t="shared" si="1"/>
        <v>3145746</v>
      </c>
      <c r="R6" s="8">
        <f>Table1[[#This Row],[Số còn phải thu ĐK]]+Table1[[#This Row],[Giá Trị HD sau CK]]-Table1[[#This Row],[Số tiền đã thu]]</f>
        <v>0</v>
      </c>
      <c r="S6" s="7">
        <f>IF(Table1[[#This Row],[Ngày hóa đơn]]&lt;&gt;"",Table1[[#This Row],[Ngày hóa đơn]],Table1[[#This Row],[Ngày hạch toán]])</f>
        <v>45736</v>
      </c>
      <c r="T6" s="8">
        <v>30</v>
      </c>
      <c r="U6" s="7">
        <f>IF(Table1[[#This Row],[Ngày tính CN]]="","",S6+T6)</f>
        <v>45766</v>
      </c>
      <c r="V6" s="18">
        <f ca="1">IF(Table1[[#This Row],[Hạn thanh toán]]="","",IF((U6-NOW())&lt;0,0,(U6-NOW())))</f>
        <v>0</v>
      </c>
      <c r="W6" s="3"/>
      <c r="X6" s="68" t="str">
        <f t="shared" ca="1" si="2"/>
        <v/>
      </c>
      <c r="Y6" s="68" t="str">
        <f t="shared" si="0"/>
        <v>Đã thanh toán</v>
      </c>
      <c r="Z6" s="301">
        <f>Table1[[#This Row],[Hạn thanh toán]]</f>
        <v>45766</v>
      </c>
      <c r="AA6" s="302">
        <f>Table1[[#This Row],[Ngày Thanh toán]]</f>
        <v>45752</v>
      </c>
      <c r="AB6" s="286"/>
      <c r="AD6" s="3" t="str">
        <f>VLOOKUP($A6,Ma_KH!$A:$Q,Ma_KH!O$1,0)</f>
        <v>KL00117</v>
      </c>
      <c r="AE6" s="3" t="str">
        <f>VLOOKUP($A6,Ma_KH!$A:$Q,Ma_KH!P$1,0)</f>
        <v>ANH CƯỜNG - QUẢNG NINH</v>
      </c>
    </row>
    <row r="7" spans="1:31" ht="25.5" customHeight="1" x14ac:dyDescent="0.3">
      <c r="A7" s="4" t="s">
        <v>35</v>
      </c>
      <c r="B7" s="4" t="s">
        <v>237</v>
      </c>
      <c r="C7" s="5">
        <v>45758</v>
      </c>
      <c r="D7" s="6" t="s">
        <v>241</v>
      </c>
      <c r="G7" s="3" t="s">
        <v>252</v>
      </c>
      <c r="H7" s="73">
        <v>2820765</v>
      </c>
      <c r="I7" s="73">
        <v>141038</v>
      </c>
      <c r="J7" s="73">
        <v>214378</v>
      </c>
      <c r="K7" s="73">
        <f>Table1[[#This Row],[Tiền hàng]]-Table1[[#This Row],[Tiền chiết khấu]]+Table1[[#This Row],[Tiền VAT]]</f>
        <v>2894105</v>
      </c>
      <c r="L7" s="8" t="s">
        <v>24</v>
      </c>
      <c r="M7" s="7">
        <v>45760</v>
      </c>
      <c r="N7" s="8" t="s">
        <v>261</v>
      </c>
      <c r="O7" s="73">
        <f>IF(Table1[[#This Row],[Phân loại]]="Tồn đầu kỳ",Table1[[#This Row],[Tổng giá trị]],0)</f>
        <v>0</v>
      </c>
      <c r="P7" s="8">
        <f>IF(Table1[[#This Row],[Số còn phải thu ĐK]]&lt;&gt;0,0,IF(Table1[[#This Row],[Phân loại]]="Bán hàng",Table1[[#This Row],[Tổng giá trị]],-Table1[[#This Row],[Tổng giá trị]]))</f>
        <v>2894105</v>
      </c>
      <c r="Q7" s="73">
        <f t="shared" si="1"/>
        <v>2894105</v>
      </c>
      <c r="R7" s="8">
        <f>Table1[[#This Row],[Số còn phải thu ĐK]]+Table1[[#This Row],[Giá Trị HD sau CK]]-Table1[[#This Row],[Số tiền đã thu]]</f>
        <v>0</v>
      </c>
      <c r="S7" s="7">
        <f>IF(Table1[[#This Row],[Ngày hóa đơn]]&lt;&gt;"",Table1[[#This Row],[Ngày hóa đơn]],Table1[[#This Row],[Ngày hạch toán]])</f>
        <v>45758</v>
      </c>
      <c r="T7" s="8">
        <v>30</v>
      </c>
      <c r="U7" s="7">
        <f>IF(Table1[[#This Row],[Ngày tính CN]]="","",S7+T7)</f>
        <v>45788</v>
      </c>
      <c r="V7" s="73">
        <f ca="1">IF(Table1[[#This Row],[Hạn thanh toán]]="","",IF((U7-NOW())&lt;0,0,(U7-NOW())))</f>
        <v>0</v>
      </c>
      <c r="W7" s="3"/>
      <c r="X7" s="68" t="str">
        <f t="shared" ca="1" si="2"/>
        <v/>
      </c>
      <c r="Y7" s="68" t="str">
        <f t="shared" si="0"/>
        <v>Đã thanh toán</v>
      </c>
      <c r="Z7" s="301">
        <f>Table1[[#This Row],[Hạn thanh toán]]</f>
        <v>45788</v>
      </c>
      <c r="AA7" s="302">
        <f>Table1[[#This Row],[Ngày Thanh toán]]</f>
        <v>45760</v>
      </c>
      <c r="AB7" s="286"/>
      <c r="AD7" s="3" t="str">
        <f>VLOOKUP($A7,Ma_KH!$A:$Q,Ma_KH!O$1,0)</f>
        <v>KL00117</v>
      </c>
      <c r="AE7" s="3" t="str">
        <f>VLOOKUP($A7,Ma_KH!$A:$Q,Ma_KH!P$1,0)</f>
        <v>ANH CƯỜNG - QUẢNG NINH</v>
      </c>
    </row>
    <row r="8" spans="1:31" ht="25.5" customHeight="1" x14ac:dyDescent="0.3">
      <c r="A8" s="4" t="s">
        <v>35</v>
      </c>
      <c r="B8" s="4" t="s">
        <v>237</v>
      </c>
      <c r="C8" s="5">
        <v>45792</v>
      </c>
      <c r="D8" s="6" t="s">
        <v>242</v>
      </c>
      <c r="G8" s="3" t="s">
        <v>252</v>
      </c>
      <c r="H8" s="73">
        <v>3966368</v>
      </c>
      <c r="I8" s="73">
        <v>198318</v>
      </c>
      <c r="J8" s="73">
        <v>301444</v>
      </c>
      <c r="K8" s="73">
        <f>Table1[[#This Row],[Tiền hàng]]-Table1[[#This Row],[Tiền chiết khấu]]+Table1[[#This Row],[Tiền VAT]]</f>
        <v>4069494</v>
      </c>
      <c r="L8" s="8" t="s">
        <v>24</v>
      </c>
      <c r="M8" s="7">
        <v>45796</v>
      </c>
      <c r="N8" s="8" t="s">
        <v>262</v>
      </c>
      <c r="O8" s="73">
        <f>IF(Table1[[#This Row],[Phân loại]]="Tồn đầu kỳ",Table1[[#This Row],[Tổng giá trị]],0)</f>
        <v>0</v>
      </c>
      <c r="P8" s="8">
        <f>IF(Table1[[#This Row],[Số còn phải thu ĐK]]&lt;&gt;0,0,IF(Table1[[#This Row],[Phân loại]]="Bán hàng",Table1[[#This Row],[Tổng giá trị]],-Table1[[#This Row],[Tổng giá trị]]))</f>
        <v>4069494</v>
      </c>
      <c r="Q8" s="73">
        <f t="shared" si="1"/>
        <v>4069494</v>
      </c>
      <c r="R8" s="8">
        <f>Table1[[#This Row],[Số còn phải thu ĐK]]+Table1[[#This Row],[Giá Trị HD sau CK]]-Table1[[#This Row],[Số tiền đã thu]]</f>
        <v>0</v>
      </c>
      <c r="S8" s="7">
        <f>IF(Table1[[#This Row],[Ngày hóa đơn]]&lt;&gt;"",Table1[[#This Row],[Ngày hóa đơn]],Table1[[#This Row],[Ngày hạch toán]])</f>
        <v>45792</v>
      </c>
      <c r="T8" s="8">
        <v>30</v>
      </c>
      <c r="U8" s="7">
        <f>IF(Table1[[#This Row],[Ngày tính CN]]="","",S8+T8)</f>
        <v>45822</v>
      </c>
      <c r="V8" s="73">
        <f ca="1">IF(Table1[[#This Row],[Hạn thanh toán]]="","",IF((U8-NOW())&lt;0,0,(U8-NOW())))</f>
        <v>0</v>
      </c>
      <c r="W8" s="3"/>
      <c r="X8" s="68" t="str">
        <f t="shared" ca="1" si="2"/>
        <v/>
      </c>
      <c r="Y8" s="68" t="str">
        <f t="shared" si="0"/>
        <v>Đã thanh toán</v>
      </c>
      <c r="Z8" s="301">
        <f>Table1[[#This Row],[Hạn thanh toán]]</f>
        <v>45822</v>
      </c>
      <c r="AA8" s="302">
        <f>Table1[[#This Row],[Ngày Thanh toán]]</f>
        <v>45796</v>
      </c>
      <c r="AB8" s="286"/>
      <c r="AD8" s="3" t="str">
        <f>VLOOKUP($A8,Ma_KH!$A:$Q,Ma_KH!O$1,0)</f>
        <v>KL00117</v>
      </c>
      <c r="AE8" s="3" t="str">
        <f>VLOOKUP($A8,Ma_KH!$A:$Q,Ma_KH!P$1,0)</f>
        <v>ANH CƯỜNG - QUẢNG NINH</v>
      </c>
    </row>
    <row r="9" spans="1:31" ht="25.5" customHeight="1" x14ac:dyDescent="0.3">
      <c r="A9" s="4" t="s">
        <v>35</v>
      </c>
      <c r="B9" s="4" t="s">
        <v>237</v>
      </c>
      <c r="C9" s="5">
        <v>45832</v>
      </c>
      <c r="D9" s="6" t="s">
        <v>243</v>
      </c>
      <c r="G9" s="3" t="s">
        <v>252</v>
      </c>
      <c r="H9" s="73">
        <v>3262579</v>
      </c>
      <c r="I9" s="73">
        <v>163129</v>
      </c>
      <c r="J9" s="73">
        <v>247956</v>
      </c>
      <c r="K9" s="73">
        <f>Table1[[#This Row],[Tiền hàng]]-Table1[[#This Row],[Tiền chiết khấu]]+Table1[[#This Row],[Tiền VAT]]</f>
        <v>3347406</v>
      </c>
      <c r="L9" s="8" t="s">
        <v>24</v>
      </c>
      <c r="M9" s="7">
        <v>45834</v>
      </c>
      <c r="N9" s="8" t="s">
        <v>263</v>
      </c>
      <c r="O9" s="73">
        <f>IF(Table1[[#This Row],[Phân loại]]="Tồn đầu kỳ",Table1[[#This Row],[Tổng giá trị]],0)</f>
        <v>0</v>
      </c>
      <c r="P9" s="8">
        <f>IF(Table1[[#This Row],[Số còn phải thu ĐK]]&lt;&gt;0,0,IF(Table1[[#This Row],[Phân loại]]="Bán hàng",Table1[[#This Row],[Tổng giá trị]],-Table1[[#This Row],[Tổng giá trị]]))</f>
        <v>3347406</v>
      </c>
      <c r="Q9" s="73">
        <f t="shared" si="1"/>
        <v>3347406</v>
      </c>
      <c r="R9" s="8">
        <f>Table1[[#This Row],[Số còn phải thu ĐK]]+Table1[[#This Row],[Giá Trị HD sau CK]]-Table1[[#This Row],[Số tiền đã thu]]</f>
        <v>0</v>
      </c>
      <c r="S9" s="7">
        <f>IF(Table1[[#This Row],[Ngày hóa đơn]]&lt;&gt;"",Table1[[#This Row],[Ngày hóa đơn]],Table1[[#This Row],[Ngày hạch toán]])</f>
        <v>45832</v>
      </c>
      <c r="T9" s="8">
        <v>30</v>
      </c>
      <c r="U9" s="7">
        <f>IF(Table1[[#This Row],[Ngày tính CN]]="","",S9+T9)</f>
        <v>45862</v>
      </c>
      <c r="V9" s="73">
        <f ca="1">IF(Table1[[#This Row],[Hạn thanh toán]]="","",IF((U9-NOW())&lt;0,0,(U9-NOW())))</f>
        <v>0</v>
      </c>
      <c r="W9" s="3"/>
      <c r="X9" s="68" t="str">
        <f t="shared" ca="1" si="2"/>
        <v/>
      </c>
      <c r="Y9" s="68" t="str">
        <f t="shared" si="0"/>
        <v>Đã thanh toán</v>
      </c>
      <c r="Z9" s="301">
        <f>Table1[[#This Row],[Hạn thanh toán]]</f>
        <v>45862</v>
      </c>
      <c r="AA9" s="302">
        <f>Table1[[#This Row],[Ngày Thanh toán]]</f>
        <v>45834</v>
      </c>
      <c r="AB9" s="286"/>
      <c r="AD9" s="3" t="str">
        <f>VLOOKUP($A9,Ma_KH!$A:$Q,Ma_KH!O$1,0)</f>
        <v>KL00117</v>
      </c>
      <c r="AE9" s="3" t="str">
        <f>VLOOKUP($A9,Ma_KH!$A:$Q,Ma_KH!P$1,0)</f>
        <v>ANH CƯỜNG - QUẢNG NINH</v>
      </c>
    </row>
    <row r="10" spans="1:31" ht="25.5" customHeight="1" x14ac:dyDescent="0.3">
      <c r="A10" s="4" t="s">
        <v>35</v>
      </c>
      <c r="B10" s="4" t="s">
        <v>237</v>
      </c>
      <c r="C10" s="5">
        <v>45871</v>
      </c>
      <c r="D10" s="6" t="s">
        <v>244</v>
      </c>
      <c r="G10" s="3" t="s">
        <v>252</v>
      </c>
      <c r="H10" s="73">
        <v>3896301</v>
      </c>
      <c r="I10" s="73">
        <v>194815</v>
      </c>
      <c r="J10" s="73">
        <v>296119</v>
      </c>
      <c r="K10" s="73">
        <f>Table1[[#This Row],[Tiền hàng]]-Table1[[#This Row],[Tiền chiết khấu]]+Table1[[#This Row],[Tiền VAT]]</f>
        <v>3997605</v>
      </c>
      <c r="L10" s="8" t="s">
        <v>24</v>
      </c>
      <c r="M10" s="7">
        <v>45877</v>
      </c>
      <c r="N10" s="8" t="s">
        <v>264</v>
      </c>
      <c r="O10" s="73">
        <f>IF(Table1[[#This Row],[Phân loại]]="Tồn đầu kỳ",Table1[[#This Row],[Tổng giá trị]],0)</f>
        <v>0</v>
      </c>
      <c r="P10" s="8">
        <f>IF(Table1[[#This Row],[Số còn phải thu ĐK]]&lt;&gt;0,0,IF(Table1[[#This Row],[Phân loại]]="Bán hàng",Table1[[#This Row],[Tổng giá trị]],-Table1[[#This Row],[Tổng giá trị]]))</f>
        <v>3997605</v>
      </c>
      <c r="Q10" s="73">
        <f t="shared" si="1"/>
        <v>3997605</v>
      </c>
      <c r="R10" s="8">
        <f>Table1[[#This Row],[Số còn phải thu ĐK]]+Table1[[#This Row],[Giá Trị HD sau CK]]-Table1[[#This Row],[Số tiền đã thu]]</f>
        <v>0</v>
      </c>
      <c r="S10" s="7">
        <f>IF(Table1[[#This Row],[Ngày hóa đơn]]&lt;&gt;"",Table1[[#This Row],[Ngày hóa đơn]],Table1[[#This Row],[Ngày hạch toán]])</f>
        <v>45871</v>
      </c>
      <c r="T10" s="8">
        <v>30</v>
      </c>
      <c r="U10" s="7">
        <f>IF(Table1[[#This Row],[Ngày tính CN]]="","",S10+T10)</f>
        <v>45901</v>
      </c>
      <c r="V10" s="73">
        <f ca="1">IF(Table1[[#This Row],[Hạn thanh toán]]="","",IF((U10-NOW())&lt;0,0,(U10-NOW())))</f>
        <v>0</v>
      </c>
      <c r="W10" s="3"/>
      <c r="X10" s="68" t="str">
        <f t="shared" ca="1" si="2"/>
        <v/>
      </c>
      <c r="Y10" s="68" t="str">
        <f t="shared" si="0"/>
        <v>Đã thanh toán</v>
      </c>
      <c r="Z10" s="301">
        <f>Table1[[#This Row],[Hạn thanh toán]]</f>
        <v>45901</v>
      </c>
      <c r="AA10" s="302">
        <f>Table1[[#This Row],[Ngày Thanh toán]]</f>
        <v>45877</v>
      </c>
      <c r="AB10" s="286"/>
      <c r="AD10" s="3" t="str">
        <f>VLOOKUP($A10,Ma_KH!$A:$Q,Ma_KH!O$1,0)</f>
        <v>KL00117</v>
      </c>
      <c r="AE10" s="3" t="str">
        <f>VLOOKUP($A10,Ma_KH!$A:$Q,Ma_KH!P$1,0)</f>
        <v>ANH CƯỜNG - QUẢNG NINH</v>
      </c>
    </row>
    <row r="11" spans="1:31" ht="25.5" customHeight="1" x14ac:dyDescent="0.3">
      <c r="A11" s="4" t="s">
        <v>35</v>
      </c>
      <c r="B11" s="4" t="s">
        <v>237</v>
      </c>
      <c r="C11" s="5">
        <v>45889</v>
      </c>
      <c r="D11" s="6" t="s">
        <v>245</v>
      </c>
      <c r="G11" s="3" t="s">
        <v>253</v>
      </c>
      <c r="H11" s="73">
        <v>3297288</v>
      </c>
      <c r="I11" s="73">
        <v>164864</v>
      </c>
      <c r="J11" s="73">
        <v>250594</v>
      </c>
      <c r="K11" s="73">
        <f>Table1[[#This Row],[Tiền hàng]]-Table1[[#This Row],[Tiền chiết khấu]]+Table1[[#This Row],[Tiền VAT]]</f>
        <v>3383018</v>
      </c>
      <c r="L11" s="8" t="s">
        <v>24</v>
      </c>
      <c r="M11" s="7">
        <v>45892</v>
      </c>
      <c r="N11" s="8" t="s">
        <v>265</v>
      </c>
      <c r="O11" s="73">
        <f>IF(Table1[[#This Row],[Phân loại]]="Tồn đầu kỳ",Table1[[#This Row],[Tổng giá trị]],0)</f>
        <v>0</v>
      </c>
      <c r="P11" s="8">
        <f>IF(Table1[[#This Row],[Số còn phải thu ĐK]]&lt;&gt;0,0,IF(Table1[[#This Row],[Phân loại]]="Bán hàng",Table1[[#This Row],[Tổng giá trị]],-Table1[[#This Row],[Tổng giá trị]]))</f>
        <v>3383018</v>
      </c>
      <c r="Q11" s="73">
        <f t="shared" si="1"/>
        <v>3383018</v>
      </c>
      <c r="R11" s="8">
        <f>Table1[[#This Row],[Số còn phải thu ĐK]]+Table1[[#This Row],[Giá Trị HD sau CK]]-Table1[[#This Row],[Số tiền đã thu]]</f>
        <v>0</v>
      </c>
      <c r="S11" s="7">
        <f>IF(Table1[[#This Row],[Ngày hóa đơn]]&lt;&gt;"",Table1[[#This Row],[Ngày hóa đơn]],Table1[[#This Row],[Ngày hạch toán]])</f>
        <v>45889</v>
      </c>
      <c r="T11" s="8">
        <v>30</v>
      </c>
      <c r="U11" s="7">
        <f>IF(Table1[[#This Row],[Ngày tính CN]]="","",S11+T11)</f>
        <v>45919</v>
      </c>
      <c r="V11" s="73">
        <f ca="1">IF(Table1[[#This Row],[Hạn thanh toán]]="","",IF((U11-NOW())&lt;0,0,(U11-NOW())))</f>
        <v>0</v>
      </c>
      <c r="W11" s="3"/>
      <c r="X11" s="68" t="str">
        <f t="shared" ca="1" si="2"/>
        <v/>
      </c>
      <c r="Y11" s="68" t="str">
        <f t="shared" si="0"/>
        <v>Đã thanh toán</v>
      </c>
      <c r="Z11" s="301">
        <f>Table1[[#This Row],[Hạn thanh toán]]</f>
        <v>45919</v>
      </c>
      <c r="AA11" s="302">
        <f>Table1[[#This Row],[Ngày Thanh toán]]</f>
        <v>45892</v>
      </c>
      <c r="AB11" s="286"/>
      <c r="AD11" s="3" t="str">
        <f>VLOOKUP($A11,Ma_KH!$A:$Q,Ma_KH!O$1,0)</f>
        <v>KL00117</v>
      </c>
      <c r="AE11" s="3" t="str">
        <f>VLOOKUP($A11,Ma_KH!$A:$Q,Ma_KH!P$1,0)</f>
        <v>ANH CƯỜNG - QUẢNG NINH</v>
      </c>
    </row>
    <row r="12" spans="1:31" ht="25.5" customHeight="1" x14ac:dyDescent="0.3">
      <c r="A12" s="4" t="s">
        <v>35</v>
      </c>
      <c r="B12" s="4" t="s">
        <v>237</v>
      </c>
      <c r="C12" s="5">
        <v>45931</v>
      </c>
      <c r="D12" s="6" t="s">
        <v>246</v>
      </c>
      <c r="G12" s="3" t="s">
        <v>254</v>
      </c>
      <c r="H12" s="73">
        <v>3511444</v>
      </c>
      <c r="I12" s="73">
        <v>175572</v>
      </c>
      <c r="J12" s="73">
        <v>266870</v>
      </c>
      <c r="K12" s="73">
        <f>Table1[[#This Row],[Tiền hàng]]-Table1[[#This Row],[Tiền chiết khấu]]+Table1[[#This Row],[Tiền VAT]]</f>
        <v>3602742</v>
      </c>
      <c r="L12" s="8" t="s">
        <v>24</v>
      </c>
      <c r="M12" s="7">
        <v>45938</v>
      </c>
      <c r="N12" s="8" t="s">
        <v>266</v>
      </c>
      <c r="O12" s="73">
        <f>IF(Table1[[#This Row],[Phân loại]]="Tồn đầu kỳ",Table1[[#This Row],[Tổng giá trị]],0)</f>
        <v>0</v>
      </c>
      <c r="P12" s="8">
        <f>IF(Table1[[#This Row],[Số còn phải thu ĐK]]&lt;&gt;0,0,IF(Table1[[#This Row],[Phân loại]]="Bán hàng",Table1[[#This Row],[Tổng giá trị]],-Table1[[#This Row],[Tổng giá trị]]))</f>
        <v>3602742</v>
      </c>
      <c r="Q12" s="73">
        <f t="shared" si="1"/>
        <v>3602742</v>
      </c>
      <c r="R12" s="8">
        <f>Table1[[#This Row],[Số còn phải thu ĐK]]+Table1[[#This Row],[Giá Trị HD sau CK]]-Table1[[#This Row],[Số tiền đã thu]]</f>
        <v>0</v>
      </c>
      <c r="S12" s="7">
        <f>IF(Table1[[#This Row],[Ngày hóa đơn]]&lt;&gt;"",Table1[[#This Row],[Ngày hóa đơn]],Table1[[#This Row],[Ngày hạch toán]])</f>
        <v>45931</v>
      </c>
      <c r="T12" s="8">
        <v>30</v>
      </c>
      <c r="U12" s="7">
        <f>IF(Table1[[#This Row],[Ngày tính CN]]="","",S12+T12)</f>
        <v>45961</v>
      </c>
      <c r="V12" s="73">
        <f ca="1">IF(Table1[[#This Row],[Hạn thanh toán]]="","",IF((U12-NOW())&lt;0,0,(U12-NOW())))</f>
        <v>0</v>
      </c>
      <c r="W12" s="3"/>
      <c r="X12" s="68" t="str">
        <f t="shared" ca="1" si="2"/>
        <v/>
      </c>
      <c r="Y12" s="68" t="str">
        <f t="shared" si="0"/>
        <v>Đã thanh toán</v>
      </c>
      <c r="Z12" s="301">
        <f>Table1[[#This Row],[Hạn thanh toán]]</f>
        <v>45961</v>
      </c>
      <c r="AA12" s="302">
        <f>Table1[[#This Row],[Ngày Thanh toán]]</f>
        <v>45938</v>
      </c>
      <c r="AB12" s="286"/>
      <c r="AD12" s="3" t="str">
        <f>VLOOKUP($A12,Ma_KH!$A:$Q,Ma_KH!O$1,0)</f>
        <v>KL00117</v>
      </c>
      <c r="AE12" s="3" t="str">
        <f>VLOOKUP($A12,Ma_KH!$A:$Q,Ma_KH!P$1,0)</f>
        <v>ANH CƯỜNG - QUẢNG NINH</v>
      </c>
    </row>
    <row r="13" spans="1:31" ht="25.5" customHeight="1" x14ac:dyDescent="0.3">
      <c r="A13" s="4" t="s">
        <v>35</v>
      </c>
      <c r="B13" s="4" t="s">
        <v>237</v>
      </c>
      <c r="C13" s="5">
        <v>45938</v>
      </c>
      <c r="D13" s="6" t="s">
        <v>247</v>
      </c>
      <c r="G13" s="3" t="s">
        <v>254</v>
      </c>
      <c r="H13" s="73">
        <v>3241597</v>
      </c>
      <c r="I13" s="73">
        <v>162080</v>
      </c>
      <c r="J13" s="73">
        <v>246361</v>
      </c>
      <c r="K13" s="73">
        <f>Table1[[#This Row],[Tiền hàng]]-Table1[[#This Row],[Tiền chiết khấu]]+Table1[[#This Row],[Tiền VAT]]</f>
        <v>3325878</v>
      </c>
      <c r="L13" s="8" t="s">
        <v>24</v>
      </c>
      <c r="M13" s="7">
        <v>45944</v>
      </c>
      <c r="N13" s="8" t="s">
        <v>267</v>
      </c>
      <c r="O13" s="73">
        <f>IF(Table1[[#This Row],[Phân loại]]="Tồn đầu kỳ",Table1[[#This Row],[Tổng giá trị]],0)</f>
        <v>0</v>
      </c>
      <c r="P13" s="8">
        <f>IF(Table1[[#This Row],[Số còn phải thu ĐK]]&lt;&gt;0,0,IF(Table1[[#This Row],[Phân loại]]="Bán hàng",Table1[[#This Row],[Tổng giá trị]],-Table1[[#This Row],[Tổng giá trị]]))</f>
        <v>3325878</v>
      </c>
      <c r="Q13" s="73">
        <f t="shared" si="1"/>
        <v>3325878</v>
      </c>
      <c r="R13" s="8">
        <f>Table1[[#This Row],[Số còn phải thu ĐK]]+Table1[[#This Row],[Giá Trị HD sau CK]]-Table1[[#This Row],[Số tiền đã thu]]</f>
        <v>0</v>
      </c>
      <c r="S13" s="7">
        <f>IF(Table1[[#This Row],[Ngày hóa đơn]]&lt;&gt;"",Table1[[#This Row],[Ngày hóa đơn]],Table1[[#This Row],[Ngày hạch toán]])</f>
        <v>45938</v>
      </c>
      <c r="T13" s="8">
        <v>30</v>
      </c>
      <c r="U13" s="7">
        <f>IF(Table1[[#This Row],[Ngày tính CN]]="","",S13+T13)</f>
        <v>45968</v>
      </c>
      <c r="V13" s="73">
        <f ca="1">IF(Table1[[#This Row],[Hạn thanh toán]]="","",IF((U13-NOW())&lt;0,0,(U13-NOW())))</f>
        <v>0</v>
      </c>
      <c r="W13" s="73"/>
      <c r="X13" s="68" t="str">
        <f t="shared" ca="1" si="2"/>
        <v/>
      </c>
      <c r="Y13" s="68" t="str">
        <f t="shared" si="0"/>
        <v>Đã thanh toán</v>
      </c>
      <c r="Z13" s="301">
        <f>Table1[[#This Row],[Hạn thanh toán]]</f>
        <v>45968</v>
      </c>
      <c r="AA13" s="301">
        <f>Table1[[#This Row],[Ngày Thanh toán]]</f>
        <v>45944</v>
      </c>
      <c r="AD13" s="3" t="str">
        <f>VLOOKUP($A13,Ma_KH!$A:$Q,Ma_KH!O$1,0)</f>
        <v>KL00117</v>
      </c>
      <c r="AE13" s="3" t="str">
        <f>VLOOKUP($A13,Ma_KH!$A:$Q,Ma_KH!P$1,0)</f>
        <v>ANH CƯỜNG - QUẢNG NINH</v>
      </c>
    </row>
    <row r="14" spans="1:31" s="102" customFormat="1" ht="25.5" customHeight="1" x14ac:dyDescent="0.3">
      <c r="A14" s="99" t="s">
        <v>35</v>
      </c>
      <c r="B14" s="99" t="s">
        <v>237</v>
      </c>
      <c r="C14" s="100">
        <v>45957</v>
      </c>
      <c r="D14" s="101" t="s">
        <v>248</v>
      </c>
      <c r="E14" s="100"/>
      <c r="G14" s="102" t="s">
        <v>255</v>
      </c>
      <c r="H14" s="103">
        <v>4030878</v>
      </c>
      <c r="I14" s="103">
        <v>201544</v>
      </c>
      <c r="J14" s="103">
        <v>306347</v>
      </c>
      <c r="K14" s="103">
        <f>Table1[[#This Row],[Tiền hàng]]-Table1[[#This Row],[Tiền chiết khấu]]+Table1[[#This Row],[Tiền VAT]]</f>
        <v>4135681</v>
      </c>
      <c r="L14" s="104" t="s">
        <v>24</v>
      </c>
      <c r="M14" s="105"/>
      <c r="N14" s="104"/>
      <c r="O14" s="103">
        <f>IF(Table1[[#This Row],[Phân loại]]="Tồn đầu kỳ",Table1[[#This Row],[Tổng giá trị]],0)</f>
        <v>0</v>
      </c>
      <c r="P14" s="104">
        <f>IF(Table1[[#This Row],[Số còn phải thu ĐK]]&lt;&gt;0,0,IF(Table1[[#This Row],[Phân loại]]="Bán hàng",Table1[[#This Row],[Tổng giá trị]],-Table1[[#This Row],[Tổng giá trị]]))</f>
        <v>4135681</v>
      </c>
      <c r="Q14" s="103">
        <f t="shared" si="1"/>
        <v>0</v>
      </c>
      <c r="R14" s="104">
        <f>Table1[[#This Row],[Số còn phải thu ĐK]]+Table1[[#This Row],[Giá Trị HD sau CK]]-Table1[[#This Row],[Số tiền đã thu]]</f>
        <v>4135681</v>
      </c>
      <c r="S14" s="105">
        <f>IF(Table1[[#This Row],[Ngày hóa đơn]]&lt;&gt;"",Table1[[#This Row],[Ngày hóa đơn]],Table1[[#This Row],[Ngày hạch toán]])</f>
        <v>45957</v>
      </c>
      <c r="T14" s="104">
        <v>30</v>
      </c>
      <c r="U14" s="105">
        <f>IF(Table1[[#This Row],[Ngày tính CN]]="","",S14+T14)</f>
        <v>45987</v>
      </c>
      <c r="V14" s="103">
        <f ca="1">IF(Table1[[#This Row],[Hạn thanh toán]]="","",IF((U14-NOW())&lt;0,0,(U14-NOW())))</f>
        <v>2.1724754629613017</v>
      </c>
      <c r="W14" s="103"/>
      <c r="X14" s="106" t="str">
        <f t="shared" ca="1" si="2"/>
        <v/>
      </c>
      <c r="Y14" s="106" t="str">
        <f t="shared" ca="1" si="0"/>
        <v/>
      </c>
      <c r="Z14" s="303">
        <f>Table1[[#This Row],[Hạn thanh toán]]</f>
        <v>45987</v>
      </c>
      <c r="AA14" s="303">
        <f>Table1[[#This Row],[Ngày Thanh toán]]</f>
        <v>0</v>
      </c>
      <c r="AD14" s="102" t="str">
        <f>VLOOKUP($A14,Ma_KH!$A:$Q,Ma_KH!O$1,0)</f>
        <v>KL00117</v>
      </c>
      <c r="AE14" s="3" t="str">
        <f>VLOOKUP($A14,Ma_KH!$A:$Q,Ma_KH!P$1,0)</f>
        <v>ANH CƯỜNG - QUẢNG NINH</v>
      </c>
    </row>
    <row r="15" spans="1:31" ht="25.5" customHeight="1" x14ac:dyDescent="0.3">
      <c r="A15" s="69" t="s">
        <v>35</v>
      </c>
      <c r="B15" s="69" t="s">
        <v>237</v>
      </c>
      <c r="C15" s="70">
        <v>45834</v>
      </c>
      <c r="D15" s="71" t="s">
        <v>256</v>
      </c>
      <c r="G15" s="29" t="s">
        <v>257</v>
      </c>
      <c r="H15" s="72"/>
      <c r="I15" s="72">
        <f>IFERROR(ROUND((VLOOKUP(Table1[[#This Row],[Mã khách hàng]],Ty_Le!$A:$E,5,0)*5%),0),0)</f>
        <v>0</v>
      </c>
      <c r="J15" s="72">
        <f>(Table1[[#This Row],[Tiền hàng]]-Table1[[#This Row],[Tiền chiết khấu]])*8%</f>
        <v>0</v>
      </c>
      <c r="K15" s="73">
        <v>56973</v>
      </c>
      <c r="L15" s="8" t="s">
        <v>17</v>
      </c>
      <c r="M15" s="7">
        <v>45834</v>
      </c>
      <c r="N15" s="8" t="s">
        <v>256</v>
      </c>
      <c r="O15" s="72">
        <f>IF(Table1[[#This Row],[Phân loại]]="Tồn đầu kỳ",Table1[[#This Row],[Tổng giá trị]],0)</f>
        <v>0</v>
      </c>
      <c r="P15" s="8">
        <f>IF(Table1[[#This Row],[Số còn phải thu ĐK]]&lt;&gt;0,0,IF(Table1[[#This Row],[Phân loại]]="Bán hàng",Table1[[#This Row],[Tổng giá trị]],-Table1[[#This Row],[Tổng giá trị]]))</f>
        <v>-56973</v>
      </c>
      <c r="Q15" s="73">
        <f t="shared" si="1"/>
        <v>-56973</v>
      </c>
      <c r="R15" s="8">
        <f>Table1[[#This Row],[Số còn phải thu ĐK]]+Table1[[#This Row],[Giá Trị HD sau CK]]-Table1[[#This Row],[Số tiền đã thu]]</f>
        <v>0</v>
      </c>
      <c r="S15" s="7">
        <f>IF(Table1[[#This Row],[Ngày hóa đơn]]&lt;&gt;"",Table1[[#This Row],[Ngày hóa đơn]],Table1[[#This Row],[Ngày hạch toán]])</f>
        <v>45834</v>
      </c>
      <c r="T15" s="8">
        <v>30</v>
      </c>
      <c r="U15" s="7">
        <f>IF(Table1[[#This Row],[Ngày tính CN]]="","",S15+T15)</f>
        <v>45864</v>
      </c>
      <c r="V15" s="72">
        <f ca="1">IF(Table1[[#This Row],[Hạn thanh toán]]="","",IF((U15-NOW())&lt;0,0,(U15-NOW())))</f>
        <v>0</v>
      </c>
      <c r="W15" s="72"/>
      <c r="X15" s="68" t="str">
        <f t="shared" ca="1" si="2"/>
        <v/>
      </c>
      <c r="Y15" s="68" t="str">
        <f t="shared" si="0"/>
        <v>Đã thanh toán</v>
      </c>
      <c r="Z15" s="301">
        <f>Table1[[#This Row],[Hạn thanh toán]]</f>
        <v>45864</v>
      </c>
      <c r="AA15" s="301">
        <f>Table1[[#This Row],[Ngày Thanh toán]]</f>
        <v>45834</v>
      </c>
      <c r="AD15" s="3" t="str">
        <f>VLOOKUP($A15,Ma_KH!$A:$Q,Ma_KH!O$1,0)</f>
        <v>KL00117</v>
      </c>
      <c r="AE15" s="3" t="str">
        <f>VLOOKUP($A15,Ma_KH!$A:$Q,Ma_KH!P$1,0)</f>
        <v>ANH CƯỜNG - QUẢNG NINH</v>
      </c>
    </row>
    <row r="16" spans="1:31" ht="25.5" customHeight="1" x14ac:dyDescent="0.3">
      <c r="A16" s="69" t="s">
        <v>36</v>
      </c>
      <c r="B16" s="69" t="s">
        <v>268</v>
      </c>
      <c r="C16" s="70">
        <v>45827</v>
      </c>
      <c r="D16" s="71" t="s">
        <v>269</v>
      </c>
      <c r="E16" s="70"/>
      <c r="F16" s="75"/>
      <c r="G16" s="69" t="s">
        <v>270</v>
      </c>
      <c r="H16" s="72">
        <v>440586</v>
      </c>
      <c r="I16" s="72">
        <v>22029</v>
      </c>
      <c r="J16" s="72">
        <v>33485</v>
      </c>
      <c r="K16" s="72">
        <v>452042</v>
      </c>
      <c r="L16" s="8" t="s">
        <v>24</v>
      </c>
      <c r="M16" s="43">
        <v>45846</v>
      </c>
      <c r="N16" s="29" t="s">
        <v>3645</v>
      </c>
      <c r="O16" s="72">
        <f>IF(Table1[[#This Row],[Phân loại]]="Tồn đầu kỳ",Table1[[#This Row],[Tổng giá trị]],0)</f>
        <v>0</v>
      </c>
      <c r="P16" s="8">
        <f>IF(Table1[[#This Row],[Số còn phải thu ĐK]]&lt;&gt;0,0,IF(Table1[[#This Row],[Phân loại]]="Bán hàng",Table1[[#This Row],[Tổng giá trị]],-Table1[[#This Row],[Tổng giá trị]]))</f>
        <v>452042</v>
      </c>
      <c r="Q16" s="73">
        <f t="shared" si="1"/>
        <v>452042</v>
      </c>
      <c r="R16" s="8">
        <f>Table1[[#This Row],[Số còn phải thu ĐK]]+Table1[[#This Row],[Giá Trị HD sau CK]]-Table1[[#This Row],[Số tiền đã thu]]</f>
        <v>0</v>
      </c>
      <c r="S16" s="7">
        <f>IF(Table1[[#This Row],[Ngày hóa đơn]]&lt;&gt;"",Table1[[#This Row],[Ngày hóa đơn]],Table1[[#This Row],[Ngày hạch toán]])</f>
        <v>45827</v>
      </c>
      <c r="T16" s="8"/>
      <c r="U16" s="7">
        <f>IF(Table1[[#This Row],[Ngày tính CN]]="","",S16+T16)</f>
        <v>45827</v>
      </c>
      <c r="V16" s="74">
        <f ca="1">IF(Table1[[#This Row],[Hạn thanh toán]]="","",IF((U16-NOW())&lt;0,0,(U16-NOW())))</f>
        <v>0</v>
      </c>
      <c r="W16" s="72"/>
      <c r="X16" s="68" t="str">
        <f t="shared" ca="1" si="2"/>
        <v/>
      </c>
      <c r="Y16" s="68" t="str">
        <f t="shared" si="0"/>
        <v>Đã thanh toán</v>
      </c>
      <c r="Z16" s="301">
        <f>Table1[[#This Row],[Hạn thanh toán]]</f>
        <v>45827</v>
      </c>
      <c r="AA16" s="301">
        <f>Table1[[#This Row],[Ngày Thanh toán]]</f>
        <v>45846</v>
      </c>
      <c r="AD16" s="3" t="str">
        <f>VLOOKUP($A16,Ma_KH!$A:$Q,Ma_KH!O$1,0)</f>
        <v>KL00020</v>
      </c>
      <c r="AE16" s="3" t="str">
        <f>VLOOKUP($A16,Ma_KH!$A:$Q,Ma_KH!P$1,0)</f>
        <v>Bách hóa Mai Linh (anh Dương)</v>
      </c>
    </row>
    <row r="17" spans="1:31" s="156" customFormat="1" ht="25.5" customHeight="1" x14ac:dyDescent="0.3">
      <c r="A17" s="160" t="s">
        <v>37</v>
      </c>
      <c r="B17" s="160" t="s">
        <v>271</v>
      </c>
      <c r="C17" s="150"/>
      <c r="D17" s="151"/>
      <c r="E17" s="145"/>
      <c r="F17" s="147"/>
      <c r="G17" s="284" t="s">
        <v>3647</v>
      </c>
      <c r="H17" s="148"/>
      <c r="I17" s="148">
        <f>IFERROR(ROUND((VLOOKUP(Table1[[#This Row],[Mã khách hàng]],Ty_Le!$A:$E,5,0)*5%),0),0)</f>
        <v>0</v>
      </c>
      <c r="J17" s="148">
        <f>(Table1[[#This Row],[Tiền hàng]]-Table1[[#This Row],[Tiền chiết khấu]])*8%</f>
        <v>0</v>
      </c>
      <c r="K17" s="285">
        <v>3552445</v>
      </c>
      <c r="L17" s="149" t="s">
        <v>3648</v>
      </c>
      <c r="M17" s="150">
        <v>45659</v>
      </c>
      <c r="N17" s="151" t="s">
        <v>3646</v>
      </c>
      <c r="O17" s="148">
        <f>IF(Table1[[#This Row],[Phân loại]]="Tồn đầu kỳ",Table1[[#This Row],[Tổng giá trị]],0)</f>
        <v>3552445</v>
      </c>
      <c r="P17" s="149">
        <f>IF(Table1[[#This Row],[Số còn phải thu ĐK]]&lt;&gt;0,0,IF(Table1[[#This Row],[Phân loại]]="Bán hàng",Table1[[#This Row],[Tổng giá trị]],-Table1[[#This Row],[Tổng giá trị]]))</f>
        <v>0</v>
      </c>
      <c r="Q17" s="152">
        <f t="shared" si="1"/>
        <v>3552445</v>
      </c>
      <c r="R17" s="149">
        <f>Table1[[#This Row],[Số còn phải thu ĐK]]+Table1[[#This Row],[Giá Trị HD sau CK]]-Table1[[#This Row],[Số tiền đã thu]]</f>
        <v>0</v>
      </c>
      <c r="S17" s="153">
        <f>IF(Table1[[#This Row],[Ngày hóa đơn]]&lt;&gt;"",Table1[[#This Row],[Ngày hóa đơn]],Table1[[#This Row],[Ngày hạch toán]])</f>
        <v>0</v>
      </c>
      <c r="T17" s="149">
        <v>0</v>
      </c>
      <c r="U17" s="153">
        <f>IF(Table1[[#This Row],[Ngày tính CN]]="","",S17+T17)</f>
        <v>0</v>
      </c>
      <c r="V17" s="154">
        <f ca="1">IF(Table1[[#This Row],[Hạn thanh toán]]="","",IF((U17-NOW())&lt;0,0,(U17-NOW())))</f>
        <v>0</v>
      </c>
      <c r="W17" s="148"/>
      <c r="X17" s="155" t="str">
        <f t="shared" ca="1" si="2"/>
        <v/>
      </c>
      <c r="Y17" s="155" t="str">
        <f t="shared" si="0"/>
        <v>Đã thanh toán</v>
      </c>
      <c r="Z17" s="304">
        <f>Table1[[#This Row],[Hạn thanh toán]]</f>
        <v>0</v>
      </c>
      <c r="AA17" s="304">
        <f>Table1[[#This Row],[Ngày Thanh toán]]</f>
        <v>45659</v>
      </c>
      <c r="AD17" s="156" t="str">
        <f>VLOOKUP($A17,Ma_KH!$A:$Q,Ma_KH!O$1,0)</f>
        <v>CLEVERFOOD</v>
      </c>
      <c r="AE17" s="3" t="str">
        <f>VLOOKUP($A17,Ma_KH!$A:$Q,Ma_KH!P$1,0)</f>
        <v>CÔNG TY CỔ PHẦN THỰC PHẨM SẠCH CLEVERFOOD</v>
      </c>
    </row>
    <row r="18" spans="1:31" ht="25.5" customHeight="1" x14ac:dyDescent="0.3">
      <c r="A18" s="76" t="s">
        <v>37</v>
      </c>
      <c r="B18" s="76" t="s">
        <v>271</v>
      </c>
      <c r="C18" s="78">
        <v>45660</v>
      </c>
      <c r="D18" s="79" t="s">
        <v>272</v>
      </c>
      <c r="E18" s="78"/>
      <c r="F18" s="76"/>
      <c r="G18" s="80" t="s">
        <v>273</v>
      </c>
      <c r="H18" s="72">
        <v>1721178</v>
      </c>
      <c r="I18" s="72">
        <v>172118</v>
      </c>
      <c r="J18" s="72">
        <v>123925</v>
      </c>
      <c r="K18" s="72">
        <v>1672985</v>
      </c>
      <c r="L18" s="8" t="s">
        <v>24</v>
      </c>
      <c r="M18" s="43">
        <v>45776</v>
      </c>
      <c r="N18" s="29" t="s">
        <v>3649</v>
      </c>
      <c r="O18" s="72">
        <f>IF(Table1[[#This Row],[Phân loại]]="Tồn đầu kỳ",Table1[[#This Row],[Tổng giá trị]],0)</f>
        <v>0</v>
      </c>
      <c r="P18" s="8">
        <f>IF(Table1[[#This Row],[Số còn phải thu ĐK]]&lt;&gt;0,0,IF(Table1[[#This Row],[Phân loại]]="Bán hàng",Table1[[#This Row],[Tổng giá trị]],-Table1[[#This Row],[Tổng giá trị]]))</f>
        <v>1672985</v>
      </c>
      <c r="Q18" s="73">
        <f t="shared" si="1"/>
        <v>1672985</v>
      </c>
      <c r="R18" s="8">
        <f>Table1[[#This Row],[Số còn phải thu ĐK]]+Table1[[#This Row],[Giá Trị HD sau CK]]-Table1[[#This Row],[Số tiền đã thu]]</f>
        <v>0</v>
      </c>
      <c r="S18" s="7">
        <f>IF(Table1[[#This Row],[Ngày hóa đơn]]&lt;&gt;"",Table1[[#This Row],[Ngày hóa đơn]],Table1[[#This Row],[Ngày hạch toán]])</f>
        <v>45660</v>
      </c>
      <c r="T18" s="8"/>
      <c r="U18" s="7">
        <f>IF(Table1[[#This Row],[Ngày tính CN]]="","",S18+T18)</f>
        <v>45660</v>
      </c>
      <c r="V18" s="74">
        <f ca="1">IF(Table1[[#This Row],[Hạn thanh toán]]="","",IF((U18-NOW())&lt;0,0,(U18-NOW())))</f>
        <v>0</v>
      </c>
      <c r="W18" s="72"/>
      <c r="X18" s="68" t="str">
        <f t="shared" ca="1" si="2"/>
        <v/>
      </c>
      <c r="Y18" s="68" t="str">
        <f t="shared" si="0"/>
        <v>Đã thanh toán</v>
      </c>
      <c r="Z18" s="301">
        <f>Table1[[#This Row],[Hạn thanh toán]]</f>
        <v>45660</v>
      </c>
      <c r="AA18" s="301">
        <f>Table1[[#This Row],[Ngày Thanh toán]]</f>
        <v>45776</v>
      </c>
      <c r="AD18" s="3" t="str">
        <f>VLOOKUP($A18,Ma_KH!$A:$Q,Ma_KH!O$1,0)</f>
        <v>CLEVERFOOD</v>
      </c>
      <c r="AE18" s="3" t="str">
        <f>VLOOKUP($A18,Ma_KH!$A:$Q,Ma_KH!P$1,0)</f>
        <v>CÔNG TY CỔ PHẦN THỰC PHẨM SẠCH CLEVERFOOD</v>
      </c>
    </row>
    <row r="19" spans="1:31" ht="25.5" customHeight="1" x14ac:dyDescent="0.3">
      <c r="A19" s="76" t="s">
        <v>37</v>
      </c>
      <c r="B19" s="76" t="s">
        <v>271</v>
      </c>
      <c r="C19" s="78">
        <v>45670</v>
      </c>
      <c r="D19" s="79" t="s">
        <v>274</v>
      </c>
      <c r="E19" s="78"/>
      <c r="F19" s="76"/>
      <c r="G19" s="80" t="s">
        <v>275</v>
      </c>
      <c r="H19" s="72">
        <v>777606</v>
      </c>
      <c r="I19" s="72">
        <v>0</v>
      </c>
      <c r="J19" s="72">
        <v>62208</v>
      </c>
      <c r="K19" s="72">
        <v>839814</v>
      </c>
      <c r="L19" s="8" t="s">
        <v>24</v>
      </c>
      <c r="M19" s="43">
        <v>45776</v>
      </c>
      <c r="N19" s="29" t="s">
        <v>3649</v>
      </c>
      <c r="O19" s="72">
        <f>IF(Table1[[#This Row],[Phân loại]]="Tồn đầu kỳ",Table1[[#This Row],[Tổng giá trị]],0)</f>
        <v>0</v>
      </c>
      <c r="P19" s="8">
        <f>IF(Table1[[#This Row],[Số còn phải thu ĐK]]&lt;&gt;0,0,IF(Table1[[#This Row],[Phân loại]]="Bán hàng",Table1[[#This Row],[Tổng giá trị]],-Table1[[#This Row],[Tổng giá trị]]))</f>
        <v>839814</v>
      </c>
      <c r="Q19" s="73">
        <f t="shared" si="1"/>
        <v>839814</v>
      </c>
      <c r="R19" s="8">
        <f>Table1[[#This Row],[Số còn phải thu ĐK]]+Table1[[#This Row],[Giá Trị HD sau CK]]-Table1[[#This Row],[Số tiền đã thu]]</f>
        <v>0</v>
      </c>
      <c r="S19" s="7">
        <f>IF(Table1[[#This Row],[Ngày hóa đơn]]&lt;&gt;"",Table1[[#This Row],[Ngày hóa đơn]],Table1[[#This Row],[Ngày hạch toán]])</f>
        <v>45670</v>
      </c>
      <c r="T19" s="8"/>
      <c r="U19" s="7">
        <f>IF(Table1[[#This Row],[Ngày tính CN]]="","",S19+T19)</f>
        <v>45670</v>
      </c>
      <c r="V19" s="74">
        <f ca="1">IF(Table1[[#This Row],[Hạn thanh toán]]="","",IF((U19-NOW())&lt;0,0,(U19-NOW())))</f>
        <v>0</v>
      </c>
      <c r="W19" s="72"/>
      <c r="X19" s="68" t="str">
        <f t="shared" ca="1" si="2"/>
        <v/>
      </c>
      <c r="Y19" s="68" t="str">
        <f t="shared" si="0"/>
        <v>Đã thanh toán</v>
      </c>
      <c r="Z19" s="301">
        <f>Table1[[#This Row],[Hạn thanh toán]]</f>
        <v>45670</v>
      </c>
      <c r="AA19" s="301">
        <f>Table1[[#This Row],[Ngày Thanh toán]]</f>
        <v>45776</v>
      </c>
      <c r="AD19" s="3" t="str">
        <f>VLOOKUP($A19,Ma_KH!$A:$Q,Ma_KH!O$1,0)</f>
        <v>CLEVERFOOD</v>
      </c>
      <c r="AE19" s="3" t="str">
        <f>VLOOKUP($A19,Ma_KH!$A:$Q,Ma_KH!P$1,0)</f>
        <v>CÔNG TY CỔ PHẦN THỰC PHẨM SẠCH CLEVERFOOD</v>
      </c>
    </row>
    <row r="20" spans="1:31" ht="25.5" customHeight="1" x14ac:dyDescent="0.3">
      <c r="A20" s="76" t="s">
        <v>37</v>
      </c>
      <c r="B20" s="76" t="s">
        <v>271</v>
      </c>
      <c r="C20" s="78">
        <v>45672</v>
      </c>
      <c r="D20" s="79" t="s">
        <v>276</v>
      </c>
      <c r="E20" s="78"/>
      <c r="F20" s="76"/>
      <c r="G20" s="76" t="s">
        <v>277</v>
      </c>
      <c r="H20" s="72"/>
      <c r="I20" s="72">
        <v>0</v>
      </c>
      <c r="J20" s="72">
        <v>0</v>
      </c>
      <c r="K20" s="72">
        <v>57641</v>
      </c>
      <c r="L20" s="8" t="s">
        <v>17</v>
      </c>
      <c r="M20" s="43">
        <v>45776</v>
      </c>
      <c r="N20" s="29" t="s">
        <v>3649</v>
      </c>
      <c r="O20" s="72">
        <f>IF(Table1[[#This Row],[Phân loại]]="Tồn đầu kỳ",Table1[[#This Row],[Tổng giá trị]],0)</f>
        <v>0</v>
      </c>
      <c r="P20" s="8">
        <f>IF(Table1[[#This Row],[Số còn phải thu ĐK]]&lt;&gt;0,0,IF(Table1[[#This Row],[Phân loại]]="Bán hàng",Table1[[#This Row],[Tổng giá trị]],-Table1[[#This Row],[Tổng giá trị]]))</f>
        <v>-57641</v>
      </c>
      <c r="Q20" s="73">
        <f t="shared" si="1"/>
        <v>-57641</v>
      </c>
      <c r="R20" s="8">
        <f>Table1[[#This Row],[Số còn phải thu ĐK]]+Table1[[#This Row],[Giá Trị HD sau CK]]-Table1[[#This Row],[Số tiền đã thu]]</f>
        <v>0</v>
      </c>
      <c r="S20" s="7">
        <f>IF(Table1[[#This Row],[Ngày hóa đơn]]&lt;&gt;"",Table1[[#This Row],[Ngày hóa đơn]],Table1[[#This Row],[Ngày hạch toán]])</f>
        <v>45672</v>
      </c>
      <c r="T20" s="8"/>
      <c r="U20" s="7">
        <f>IF(Table1[[#This Row],[Ngày tính CN]]="","",S20+T20)</f>
        <v>45672</v>
      </c>
      <c r="V20" s="74">
        <f ca="1">IF(Table1[[#This Row],[Hạn thanh toán]]="","",IF((U20-NOW())&lt;0,0,(U20-NOW())))</f>
        <v>0</v>
      </c>
      <c r="W20" s="72"/>
      <c r="X20" s="68" t="str">
        <f t="shared" ca="1" si="2"/>
        <v/>
      </c>
      <c r="Y20" s="68" t="str">
        <f t="shared" si="0"/>
        <v>Đã thanh toán</v>
      </c>
      <c r="Z20" s="301">
        <f>Table1[[#This Row],[Hạn thanh toán]]</f>
        <v>45672</v>
      </c>
      <c r="AA20" s="301">
        <f>Table1[[#This Row],[Ngày Thanh toán]]</f>
        <v>45776</v>
      </c>
      <c r="AD20" s="3" t="str">
        <f>VLOOKUP($A20,Ma_KH!$A:$Q,Ma_KH!O$1,0)</f>
        <v>CLEVERFOOD</v>
      </c>
      <c r="AE20" s="3" t="str">
        <f>VLOOKUP($A20,Ma_KH!$A:$Q,Ma_KH!P$1,0)</f>
        <v>CÔNG TY CỔ PHẦN THỰC PHẨM SẠCH CLEVERFOOD</v>
      </c>
    </row>
    <row r="21" spans="1:31" ht="25.5" customHeight="1" x14ac:dyDescent="0.3">
      <c r="A21" s="76" t="s">
        <v>37</v>
      </c>
      <c r="B21" s="76" t="s">
        <v>271</v>
      </c>
      <c r="C21" s="78">
        <v>45677</v>
      </c>
      <c r="D21" s="79" t="s">
        <v>278</v>
      </c>
      <c r="E21" s="78"/>
      <c r="F21" s="76"/>
      <c r="G21" s="80" t="s">
        <v>275</v>
      </c>
      <c r="H21" s="72">
        <v>2191320</v>
      </c>
      <c r="I21" s="72">
        <v>0</v>
      </c>
      <c r="J21" s="72">
        <v>175306</v>
      </c>
      <c r="K21" s="72">
        <v>2366626</v>
      </c>
      <c r="L21" s="8" t="s">
        <v>24</v>
      </c>
      <c r="M21" s="43">
        <v>45772</v>
      </c>
      <c r="N21" s="29" t="s">
        <v>3650</v>
      </c>
      <c r="O21" s="72">
        <f>IF(Table1[[#This Row],[Phân loại]]="Tồn đầu kỳ",Table1[[#This Row],[Tổng giá trị]],0)</f>
        <v>0</v>
      </c>
      <c r="P21" s="8">
        <f>IF(Table1[[#This Row],[Số còn phải thu ĐK]]&lt;&gt;0,0,IF(Table1[[#This Row],[Phân loại]]="Bán hàng",Table1[[#This Row],[Tổng giá trị]],-Table1[[#This Row],[Tổng giá trị]]))</f>
        <v>2366626</v>
      </c>
      <c r="Q21" s="73">
        <f t="shared" si="1"/>
        <v>2366626</v>
      </c>
      <c r="R21" s="8">
        <f>Table1[[#This Row],[Số còn phải thu ĐK]]+Table1[[#This Row],[Giá Trị HD sau CK]]-Table1[[#This Row],[Số tiền đã thu]]</f>
        <v>0</v>
      </c>
      <c r="S21" s="7">
        <f>IF(Table1[[#This Row],[Ngày hóa đơn]]&lt;&gt;"",Table1[[#This Row],[Ngày hóa đơn]],Table1[[#This Row],[Ngày hạch toán]])</f>
        <v>45677</v>
      </c>
      <c r="T21" s="8"/>
      <c r="U21" s="7">
        <f>IF(Table1[[#This Row],[Ngày tính CN]]="","",S21+T21)</f>
        <v>45677</v>
      </c>
      <c r="V21" s="74">
        <f ca="1">IF(Table1[[#This Row],[Hạn thanh toán]]="","",IF((U21-NOW())&lt;0,0,(U21-NOW())))</f>
        <v>0</v>
      </c>
      <c r="W21" s="72"/>
      <c r="X21" s="68" t="str">
        <f t="shared" ca="1" si="2"/>
        <v/>
      </c>
      <c r="Y21" s="68" t="str">
        <f t="shared" si="0"/>
        <v>Đã thanh toán</v>
      </c>
      <c r="Z21" s="301">
        <f>Table1[[#This Row],[Hạn thanh toán]]</f>
        <v>45677</v>
      </c>
      <c r="AA21" s="301">
        <f>Table1[[#This Row],[Ngày Thanh toán]]</f>
        <v>45772</v>
      </c>
      <c r="AD21" s="3" t="str">
        <f>VLOOKUP($A21,Ma_KH!$A:$Q,Ma_KH!O$1,0)</f>
        <v>CLEVERFOOD</v>
      </c>
      <c r="AE21" s="3" t="str">
        <f>VLOOKUP($A21,Ma_KH!$A:$Q,Ma_KH!P$1,0)</f>
        <v>CÔNG TY CỔ PHẦN THỰC PHẨM SẠCH CLEVERFOOD</v>
      </c>
    </row>
    <row r="22" spans="1:31" ht="25.5" customHeight="1" x14ac:dyDescent="0.3">
      <c r="A22" s="76" t="s">
        <v>37</v>
      </c>
      <c r="B22" s="76" t="s">
        <v>271</v>
      </c>
      <c r="C22" s="78">
        <v>45694</v>
      </c>
      <c r="D22" s="79" t="s">
        <v>279</v>
      </c>
      <c r="E22" s="78"/>
      <c r="F22" s="76"/>
      <c r="G22" s="80" t="s">
        <v>275</v>
      </c>
      <c r="H22" s="72">
        <v>1106350</v>
      </c>
      <c r="I22" s="72">
        <v>0</v>
      </c>
      <c r="J22" s="72">
        <v>88508</v>
      </c>
      <c r="K22" s="72">
        <v>1194858</v>
      </c>
      <c r="L22" s="8" t="s">
        <v>24</v>
      </c>
      <c r="M22" s="43">
        <v>45772</v>
      </c>
      <c r="N22" s="29" t="s">
        <v>3650</v>
      </c>
      <c r="O22" s="72">
        <f>IF(Table1[[#This Row],[Phân loại]]="Tồn đầu kỳ",Table1[[#This Row],[Tổng giá trị]],0)</f>
        <v>0</v>
      </c>
      <c r="P22" s="8">
        <f>IF(Table1[[#This Row],[Số còn phải thu ĐK]]&lt;&gt;0,0,IF(Table1[[#This Row],[Phân loại]]="Bán hàng",Table1[[#This Row],[Tổng giá trị]],-Table1[[#This Row],[Tổng giá trị]]))</f>
        <v>1194858</v>
      </c>
      <c r="Q22" s="73">
        <f t="shared" si="1"/>
        <v>1194858</v>
      </c>
      <c r="R22" s="8">
        <f>Table1[[#This Row],[Số còn phải thu ĐK]]+Table1[[#This Row],[Giá Trị HD sau CK]]-Table1[[#This Row],[Số tiền đã thu]]</f>
        <v>0</v>
      </c>
      <c r="S22" s="7">
        <f>IF(Table1[[#This Row],[Ngày hóa đơn]]&lt;&gt;"",Table1[[#This Row],[Ngày hóa đơn]],Table1[[#This Row],[Ngày hạch toán]])</f>
        <v>45694</v>
      </c>
      <c r="T22" s="8"/>
      <c r="U22" s="7">
        <f>IF(Table1[[#This Row],[Ngày tính CN]]="","",S22+T22)</f>
        <v>45694</v>
      </c>
      <c r="V22" s="74">
        <f ca="1">IF(Table1[[#This Row],[Hạn thanh toán]]="","",IF((U22-NOW())&lt;0,0,(U22-NOW())))</f>
        <v>0</v>
      </c>
      <c r="W22" s="72"/>
      <c r="X22" s="68" t="str">
        <f t="shared" ca="1" si="2"/>
        <v/>
      </c>
      <c r="Y22" s="68" t="str">
        <f t="shared" si="0"/>
        <v>Đã thanh toán</v>
      </c>
      <c r="Z22" s="301">
        <f>Table1[[#This Row],[Hạn thanh toán]]</f>
        <v>45694</v>
      </c>
      <c r="AA22" s="301">
        <f>Table1[[#This Row],[Ngày Thanh toán]]</f>
        <v>45772</v>
      </c>
      <c r="AD22" s="3" t="str">
        <f>VLOOKUP($A22,Ma_KH!$A:$Q,Ma_KH!O$1,0)</f>
        <v>CLEVERFOOD</v>
      </c>
      <c r="AE22" s="3" t="str">
        <f>VLOOKUP($A22,Ma_KH!$A:$Q,Ma_KH!P$1,0)</f>
        <v>CÔNG TY CỔ PHẦN THỰC PHẨM SẠCH CLEVERFOOD</v>
      </c>
    </row>
    <row r="23" spans="1:31" ht="25.5" customHeight="1" x14ac:dyDescent="0.3">
      <c r="A23" s="76" t="s">
        <v>37</v>
      </c>
      <c r="B23" s="76" t="s">
        <v>271</v>
      </c>
      <c r="C23" s="78">
        <v>45702</v>
      </c>
      <c r="D23" s="79" t="s">
        <v>280</v>
      </c>
      <c r="E23" s="78"/>
      <c r="F23" s="76"/>
      <c r="G23" s="76" t="s">
        <v>281</v>
      </c>
      <c r="H23" s="72"/>
      <c r="I23" s="72">
        <v>0</v>
      </c>
      <c r="J23" s="72">
        <v>0</v>
      </c>
      <c r="K23" s="72">
        <v>557178</v>
      </c>
      <c r="L23" s="8" t="s">
        <v>17</v>
      </c>
      <c r="M23" s="43">
        <v>45772</v>
      </c>
      <c r="N23" s="29" t="s">
        <v>3650</v>
      </c>
      <c r="O23" s="72">
        <f>IF(Table1[[#This Row],[Phân loại]]="Tồn đầu kỳ",Table1[[#This Row],[Tổng giá trị]],0)</f>
        <v>0</v>
      </c>
      <c r="P23" s="8">
        <f>IF(Table1[[#This Row],[Số còn phải thu ĐK]]&lt;&gt;0,0,IF(Table1[[#This Row],[Phân loại]]="Bán hàng",Table1[[#This Row],[Tổng giá trị]],-Table1[[#This Row],[Tổng giá trị]]))</f>
        <v>-557178</v>
      </c>
      <c r="Q23" s="73">
        <f t="shared" si="1"/>
        <v>-557178</v>
      </c>
      <c r="R23" s="8">
        <f>Table1[[#This Row],[Số còn phải thu ĐK]]+Table1[[#This Row],[Giá Trị HD sau CK]]-Table1[[#This Row],[Số tiền đã thu]]</f>
        <v>0</v>
      </c>
      <c r="S23" s="7">
        <f>IF(Table1[[#This Row],[Ngày hóa đơn]]&lt;&gt;"",Table1[[#This Row],[Ngày hóa đơn]],Table1[[#This Row],[Ngày hạch toán]])</f>
        <v>45702</v>
      </c>
      <c r="T23" s="8"/>
      <c r="U23" s="7">
        <f>IF(Table1[[#This Row],[Ngày tính CN]]="","",S23+T23)</f>
        <v>45702</v>
      </c>
      <c r="V23" s="74">
        <f ca="1">IF(Table1[[#This Row],[Hạn thanh toán]]="","",IF((U23-NOW())&lt;0,0,(U23-NOW())))</f>
        <v>0</v>
      </c>
      <c r="W23" s="72"/>
      <c r="X23" s="68" t="str">
        <f t="shared" ca="1" si="2"/>
        <v/>
      </c>
      <c r="Y23" s="68" t="str">
        <f t="shared" si="0"/>
        <v>Đã thanh toán</v>
      </c>
      <c r="Z23" s="301">
        <f>Table1[[#This Row],[Hạn thanh toán]]</f>
        <v>45702</v>
      </c>
      <c r="AA23" s="301">
        <f>Table1[[#This Row],[Ngày Thanh toán]]</f>
        <v>45772</v>
      </c>
      <c r="AD23" s="3" t="str">
        <f>VLOOKUP($A23,Ma_KH!$A:$Q,Ma_KH!O$1,0)</f>
        <v>CLEVERFOOD</v>
      </c>
      <c r="AE23" s="3" t="str">
        <f>VLOOKUP($A23,Ma_KH!$A:$Q,Ma_KH!P$1,0)</f>
        <v>CÔNG TY CỔ PHẦN THỰC PHẨM SẠCH CLEVERFOOD</v>
      </c>
    </row>
    <row r="24" spans="1:31" ht="25.5" customHeight="1" x14ac:dyDescent="0.3">
      <c r="A24" s="76" t="s">
        <v>37</v>
      </c>
      <c r="B24" s="76" t="s">
        <v>271</v>
      </c>
      <c r="C24" s="78">
        <v>45709</v>
      </c>
      <c r="D24" s="79" t="s">
        <v>282</v>
      </c>
      <c r="E24" s="78"/>
      <c r="F24" s="76"/>
      <c r="G24" s="76" t="s">
        <v>277</v>
      </c>
      <c r="H24" s="72"/>
      <c r="I24" s="72">
        <v>0</v>
      </c>
      <c r="J24" s="72">
        <v>0</v>
      </c>
      <c r="K24" s="72">
        <v>201724</v>
      </c>
      <c r="L24" s="8" t="s">
        <v>17</v>
      </c>
      <c r="M24" s="43">
        <v>45772</v>
      </c>
      <c r="N24" s="29" t="s">
        <v>3650</v>
      </c>
      <c r="O24" s="72">
        <f>IF(Table1[[#This Row],[Phân loại]]="Tồn đầu kỳ",Table1[[#This Row],[Tổng giá trị]],0)</f>
        <v>0</v>
      </c>
      <c r="P24" s="8">
        <f>IF(Table1[[#This Row],[Số còn phải thu ĐK]]&lt;&gt;0,0,IF(Table1[[#This Row],[Phân loại]]="Bán hàng",Table1[[#This Row],[Tổng giá trị]],-Table1[[#This Row],[Tổng giá trị]]))</f>
        <v>-201724</v>
      </c>
      <c r="Q24" s="73">
        <f t="shared" si="1"/>
        <v>-201724</v>
      </c>
      <c r="R24" s="8">
        <f>Table1[[#This Row],[Số còn phải thu ĐK]]+Table1[[#This Row],[Giá Trị HD sau CK]]-Table1[[#This Row],[Số tiền đã thu]]</f>
        <v>0</v>
      </c>
      <c r="S24" s="7">
        <f>IF(Table1[[#This Row],[Ngày hóa đơn]]&lt;&gt;"",Table1[[#This Row],[Ngày hóa đơn]],Table1[[#This Row],[Ngày hạch toán]])</f>
        <v>45709</v>
      </c>
      <c r="T24" s="8"/>
      <c r="U24" s="7">
        <f>IF(Table1[[#This Row],[Ngày tính CN]]="","",S24+T24)</f>
        <v>45709</v>
      </c>
      <c r="V24" s="74">
        <f ca="1">IF(Table1[[#This Row],[Hạn thanh toán]]="","",IF((U24-NOW())&lt;0,0,(U24-NOW())))</f>
        <v>0</v>
      </c>
      <c r="W24" s="72"/>
      <c r="X24" s="68" t="str">
        <f t="shared" ca="1" si="2"/>
        <v/>
      </c>
      <c r="Y24" s="68" t="str">
        <f t="shared" si="0"/>
        <v>Đã thanh toán</v>
      </c>
      <c r="Z24" s="301">
        <f>Table1[[#This Row],[Hạn thanh toán]]</f>
        <v>45709</v>
      </c>
      <c r="AA24" s="301">
        <f>Table1[[#This Row],[Ngày Thanh toán]]</f>
        <v>45772</v>
      </c>
      <c r="AD24" s="3" t="str">
        <f>VLOOKUP($A24,Ma_KH!$A:$Q,Ma_KH!O$1,0)</f>
        <v>CLEVERFOOD</v>
      </c>
      <c r="AE24" s="3" t="str">
        <f>VLOOKUP($A24,Ma_KH!$A:$Q,Ma_KH!P$1,0)</f>
        <v>CÔNG TY CỔ PHẦN THỰC PHẨM SẠCH CLEVERFOOD</v>
      </c>
    </row>
    <row r="25" spans="1:31" ht="25.5" customHeight="1" x14ac:dyDescent="0.3">
      <c r="A25" s="76" t="s">
        <v>37</v>
      </c>
      <c r="B25" s="76" t="s">
        <v>271</v>
      </c>
      <c r="C25" s="78">
        <v>45714</v>
      </c>
      <c r="D25" s="79" t="s">
        <v>283</v>
      </c>
      <c r="E25" s="78"/>
      <c r="F25" s="76"/>
      <c r="G25" s="80" t="s">
        <v>284</v>
      </c>
      <c r="H25" s="72">
        <v>1013206</v>
      </c>
      <c r="I25" s="72">
        <v>0</v>
      </c>
      <c r="J25" s="72">
        <v>81056</v>
      </c>
      <c r="K25" s="72">
        <v>1094262</v>
      </c>
      <c r="L25" s="8" t="s">
        <v>24</v>
      </c>
      <c r="M25" s="43">
        <v>45772</v>
      </c>
      <c r="N25" s="29" t="s">
        <v>3650</v>
      </c>
      <c r="O25" s="72">
        <f>IF(Table1[[#This Row],[Phân loại]]="Tồn đầu kỳ",Table1[[#This Row],[Tổng giá trị]],0)</f>
        <v>0</v>
      </c>
      <c r="P25" s="8">
        <f>IF(Table1[[#This Row],[Số còn phải thu ĐK]]&lt;&gt;0,0,IF(Table1[[#This Row],[Phân loại]]="Bán hàng",Table1[[#This Row],[Tổng giá trị]],-Table1[[#This Row],[Tổng giá trị]]))</f>
        <v>1094262</v>
      </c>
      <c r="Q25" s="73">
        <f t="shared" si="1"/>
        <v>1094262</v>
      </c>
      <c r="R25" s="8">
        <f>Table1[[#This Row],[Số còn phải thu ĐK]]+Table1[[#This Row],[Giá Trị HD sau CK]]-Table1[[#This Row],[Số tiền đã thu]]</f>
        <v>0</v>
      </c>
      <c r="S25" s="7">
        <f>IF(Table1[[#This Row],[Ngày hóa đơn]]&lt;&gt;"",Table1[[#This Row],[Ngày hóa đơn]],Table1[[#This Row],[Ngày hạch toán]])</f>
        <v>45714</v>
      </c>
      <c r="T25" s="8"/>
      <c r="U25" s="7">
        <f>IF(Table1[[#This Row],[Ngày tính CN]]="","",S25+T25)</f>
        <v>45714</v>
      </c>
      <c r="V25" s="74">
        <f ca="1">IF(Table1[[#This Row],[Hạn thanh toán]]="","",IF((U25-NOW())&lt;0,0,(U25-NOW())))</f>
        <v>0</v>
      </c>
      <c r="W25" s="72"/>
      <c r="X25" s="68" t="str">
        <f t="shared" ca="1" si="2"/>
        <v/>
      </c>
      <c r="Y25" s="68" t="str">
        <f t="shared" si="0"/>
        <v>Đã thanh toán</v>
      </c>
      <c r="Z25" s="301">
        <f>Table1[[#This Row],[Hạn thanh toán]]</f>
        <v>45714</v>
      </c>
      <c r="AA25" s="301">
        <f>Table1[[#This Row],[Ngày Thanh toán]]</f>
        <v>45772</v>
      </c>
      <c r="AD25" s="3" t="str">
        <f>VLOOKUP($A25,Ma_KH!$A:$Q,Ma_KH!O$1,0)</f>
        <v>CLEVERFOOD</v>
      </c>
      <c r="AE25" s="3" t="str">
        <f>VLOOKUP($A25,Ma_KH!$A:$Q,Ma_KH!P$1,0)</f>
        <v>CÔNG TY CỔ PHẦN THỰC PHẨM SẠCH CLEVERFOOD</v>
      </c>
    </row>
    <row r="26" spans="1:31" ht="25.5" customHeight="1" x14ac:dyDescent="0.3">
      <c r="A26" s="76" t="s">
        <v>37</v>
      </c>
      <c r="B26" s="76" t="s">
        <v>271</v>
      </c>
      <c r="C26" s="78">
        <v>45714</v>
      </c>
      <c r="D26" s="79" t="s">
        <v>285</v>
      </c>
      <c r="E26" s="78"/>
      <c r="F26" s="76"/>
      <c r="G26" s="76" t="s">
        <v>286</v>
      </c>
      <c r="H26" s="72"/>
      <c r="I26" s="72">
        <v>0</v>
      </c>
      <c r="J26" s="72">
        <v>0</v>
      </c>
      <c r="K26" s="72">
        <v>334349</v>
      </c>
      <c r="L26" s="8" t="s">
        <v>17</v>
      </c>
      <c r="M26" s="43">
        <v>45772</v>
      </c>
      <c r="N26" s="29" t="s">
        <v>3650</v>
      </c>
      <c r="O26" s="72">
        <f>IF(Table1[[#This Row],[Phân loại]]="Tồn đầu kỳ",Table1[[#This Row],[Tổng giá trị]],0)</f>
        <v>0</v>
      </c>
      <c r="P26" s="8">
        <f>IF(Table1[[#This Row],[Số còn phải thu ĐK]]&lt;&gt;0,0,IF(Table1[[#This Row],[Phân loại]]="Bán hàng",Table1[[#This Row],[Tổng giá trị]],-Table1[[#This Row],[Tổng giá trị]]))</f>
        <v>-334349</v>
      </c>
      <c r="Q26" s="73">
        <f t="shared" si="1"/>
        <v>-334349</v>
      </c>
      <c r="R26" s="8">
        <f>Table1[[#This Row],[Số còn phải thu ĐK]]+Table1[[#This Row],[Giá Trị HD sau CK]]-Table1[[#This Row],[Số tiền đã thu]]</f>
        <v>0</v>
      </c>
      <c r="S26" s="7">
        <f>IF(Table1[[#This Row],[Ngày hóa đơn]]&lt;&gt;"",Table1[[#This Row],[Ngày hóa đơn]],Table1[[#This Row],[Ngày hạch toán]])</f>
        <v>45714</v>
      </c>
      <c r="T26" s="8"/>
      <c r="U26" s="7">
        <f>IF(Table1[[#This Row],[Ngày tính CN]]="","",S26+T26)</f>
        <v>45714</v>
      </c>
      <c r="V26" s="74">
        <f ca="1">IF(Table1[[#This Row],[Hạn thanh toán]]="","",IF((U26-NOW())&lt;0,0,(U26-NOW())))</f>
        <v>0</v>
      </c>
      <c r="W26" s="72"/>
      <c r="X26" s="68" t="str">
        <f t="shared" ca="1" si="2"/>
        <v/>
      </c>
      <c r="Y26" s="68" t="str">
        <f t="shared" si="0"/>
        <v>Đã thanh toán</v>
      </c>
      <c r="Z26" s="301">
        <f>Table1[[#This Row],[Hạn thanh toán]]</f>
        <v>45714</v>
      </c>
      <c r="AA26" s="301">
        <f>Table1[[#This Row],[Ngày Thanh toán]]</f>
        <v>45772</v>
      </c>
      <c r="AD26" s="3" t="str">
        <f>VLOOKUP($A26,Ma_KH!$A:$Q,Ma_KH!O$1,0)</f>
        <v>CLEVERFOOD</v>
      </c>
      <c r="AE26" s="3" t="str">
        <f>VLOOKUP($A26,Ma_KH!$A:$Q,Ma_KH!P$1,0)</f>
        <v>CÔNG TY CỔ PHẦN THỰC PHẨM SẠCH CLEVERFOOD</v>
      </c>
    </row>
    <row r="27" spans="1:31" ht="25.5" customHeight="1" x14ac:dyDescent="0.3">
      <c r="A27" s="76" t="s">
        <v>37</v>
      </c>
      <c r="B27" s="76" t="s">
        <v>271</v>
      </c>
      <c r="C27" s="78">
        <v>45715</v>
      </c>
      <c r="D27" s="79" t="s">
        <v>287</v>
      </c>
      <c r="E27" s="78"/>
      <c r="F27" s="76"/>
      <c r="G27" s="80" t="s">
        <v>288</v>
      </c>
      <c r="H27" s="72">
        <v>1358225</v>
      </c>
      <c r="I27" s="72">
        <v>0</v>
      </c>
      <c r="J27" s="72">
        <v>108658</v>
      </c>
      <c r="K27" s="72">
        <v>1466883</v>
      </c>
      <c r="L27" s="8" t="s">
        <v>24</v>
      </c>
      <c r="M27" s="43">
        <v>45772</v>
      </c>
      <c r="N27" s="29" t="s">
        <v>3650</v>
      </c>
      <c r="O27" s="72">
        <f>IF(Table1[[#This Row],[Phân loại]]="Tồn đầu kỳ",Table1[[#This Row],[Tổng giá trị]],0)</f>
        <v>0</v>
      </c>
      <c r="P27" s="8">
        <f>IF(Table1[[#This Row],[Số còn phải thu ĐK]]&lt;&gt;0,0,IF(Table1[[#This Row],[Phân loại]]="Bán hàng",Table1[[#This Row],[Tổng giá trị]],-Table1[[#This Row],[Tổng giá trị]]))</f>
        <v>1466883</v>
      </c>
      <c r="Q27" s="73">
        <f t="shared" si="1"/>
        <v>1466883</v>
      </c>
      <c r="R27" s="8">
        <f>Table1[[#This Row],[Số còn phải thu ĐK]]+Table1[[#This Row],[Giá Trị HD sau CK]]-Table1[[#This Row],[Số tiền đã thu]]</f>
        <v>0</v>
      </c>
      <c r="S27" s="7">
        <f>IF(Table1[[#This Row],[Ngày hóa đơn]]&lt;&gt;"",Table1[[#This Row],[Ngày hóa đơn]],Table1[[#This Row],[Ngày hạch toán]])</f>
        <v>45715</v>
      </c>
      <c r="T27" s="8"/>
      <c r="U27" s="7">
        <f>IF(Table1[[#This Row],[Ngày tính CN]]="","",S27+T27)</f>
        <v>45715</v>
      </c>
      <c r="V27" s="74">
        <f ca="1">IF(Table1[[#This Row],[Hạn thanh toán]]="","",IF((U27-NOW())&lt;0,0,(U27-NOW())))</f>
        <v>0</v>
      </c>
      <c r="W27" s="72"/>
      <c r="X27" s="68" t="str">
        <f t="shared" ca="1" si="2"/>
        <v/>
      </c>
      <c r="Y27" s="68" t="str">
        <f t="shared" si="0"/>
        <v>Đã thanh toán</v>
      </c>
      <c r="Z27" s="301">
        <f>Table1[[#This Row],[Hạn thanh toán]]</f>
        <v>45715</v>
      </c>
      <c r="AA27" s="301">
        <f>Table1[[#This Row],[Ngày Thanh toán]]</f>
        <v>45772</v>
      </c>
      <c r="AD27" s="3" t="str">
        <f>VLOOKUP($A27,Ma_KH!$A:$Q,Ma_KH!O$1,0)</f>
        <v>CLEVERFOOD</v>
      </c>
      <c r="AE27" s="3" t="str">
        <f>VLOOKUP($A27,Ma_KH!$A:$Q,Ma_KH!P$1,0)</f>
        <v>CÔNG TY CỔ PHẦN THỰC PHẨM SẠCH CLEVERFOOD</v>
      </c>
    </row>
    <row r="28" spans="1:31" ht="25.5" customHeight="1" x14ac:dyDescent="0.3">
      <c r="A28" s="76" t="s">
        <v>37</v>
      </c>
      <c r="B28" s="76" t="s">
        <v>271</v>
      </c>
      <c r="C28" s="78">
        <v>45715</v>
      </c>
      <c r="D28" s="79" t="s">
        <v>289</v>
      </c>
      <c r="E28" s="78"/>
      <c r="F28" s="76"/>
      <c r="G28" s="76" t="s">
        <v>290</v>
      </c>
      <c r="H28" s="72"/>
      <c r="I28" s="72">
        <v>0</v>
      </c>
      <c r="J28" s="72">
        <v>0</v>
      </c>
      <c r="K28" s="72">
        <v>534117</v>
      </c>
      <c r="L28" s="8" t="s">
        <v>17</v>
      </c>
      <c r="M28" s="43">
        <v>45772</v>
      </c>
      <c r="N28" s="29" t="s">
        <v>3650</v>
      </c>
      <c r="O28" s="72">
        <f>IF(Table1[[#This Row],[Phân loại]]="Tồn đầu kỳ",Table1[[#This Row],[Tổng giá trị]],0)</f>
        <v>0</v>
      </c>
      <c r="P28" s="8">
        <f>IF(Table1[[#This Row],[Số còn phải thu ĐK]]&lt;&gt;0,0,IF(Table1[[#This Row],[Phân loại]]="Bán hàng",Table1[[#This Row],[Tổng giá trị]],-Table1[[#This Row],[Tổng giá trị]]))</f>
        <v>-534117</v>
      </c>
      <c r="Q28" s="73">
        <f t="shared" si="1"/>
        <v>-534117</v>
      </c>
      <c r="R28" s="8">
        <f>Table1[[#This Row],[Số còn phải thu ĐK]]+Table1[[#This Row],[Giá Trị HD sau CK]]-Table1[[#This Row],[Số tiền đã thu]]</f>
        <v>0</v>
      </c>
      <c r="S28" s="7">
        <f>IF(Table1[[#This Row],[Ngày hóa đơn]]&lt;&gt;"",Table1[[#This Row],[Ngày hóa đơn]],Table1[[#This Row],[Ngày hạch toán]])</f>
        <v>45715</v>
      </c>
      <c r="T28" s="8"/>
      <c r="U28" s="7">
        <f>IF(Table1[[#This Row],[Ngày tính CN]]="","",S28+T28)</f>
        <v>45715</v>
      </c>
      <c r="V28" s="74">
        <f ca="1">IF(Table1[[#This Row],[Hạn thanh toán]]="","",IF((U28-NOW())&lt;0,0,(U28-NOW())))</f>
        <v>0</v>
      </c>
      <c r="W28" s="72"/>
      <c r="X28" s="68" t="str">
        <f t="shared" ca="1" si="2"/>
        <v/>
      </c>
      <c r="Y28" s="68" t="str">
        <f t="shared" si="0"/>
        <v>Đã thanh toán</v>
      </c>
      <c r="Z28" s="301">
        <f>Table1[[#This Row],[Hạn thanh toán]]</f>
        <v>45715</v>
      </c>
      <c r="AA28" s="301">
        <f>Table1[[#This Row],[Ngày Thanh toán]]</f>
        <v>45772</v>
      </c>
      <c r="AD28" s="3" t="str">
        <f>VLOOKUP($A28,Ma_KH!$A:$Q,Ma_KH!O$1,0)</f>
        <v>CLEVERFOOD</v>
      </c>
      <c r="AE28" s="3" t="str">
        <f>VLOOKUP($A28,Ma_KH!$A:$Q,Ma_KH!P$1,0)</f>
        <v>CÔNG TY CỔ PHẦN THỰC PHẨM SẠCH CLEVERFOOD</v>
      </c>
    </row>
    <row r="29" spans="1:31" ht="25.5" customHeight="1" x14ac:dyDescent="0.3">
      <c r="A29" s="76" t="s">
        <v>37</v>
      </c>
      <c r="B29" s="76" t="s">
        <v>271</v>
      </c>
      <c r="C29" s="78">
        <v>45728</v>
      </c>
      <c r="D29" s="79" t="s">
        <v>291</v>
      </c>
      <c r="E29" s="78"/>
      <c r="F29" s="76"/>
      <c r="G29" s="80" t="s">
        <v>275</v>
      </c>
      <c r="H29" s="72">
        <v>1232321</v>
      </c>
      <c r="I29" s="72">
        <v>0</v>
      </c>
      <c r="J29" s="72">
        <v>98586</v>
      </c>
      <c r="K29" s="72">
        <v>1330907</v>
      </c>
      <c r="L29" s="8" t="s">
        <v>24</v>
      </c>
      <c r="M29" s="43">
        <v>45804</v>
      </c>
      <c r="N29" s="29" t="s">
        <v>3651</v>
      </c>
      <c r="O29" s="72">
        <f>IF(Table1[[#This Row],[Phân loại]]="Tồn đầu kỳ",Table1[[#This Row],[Tổng giá trị]],0)</f>
        <v>0</v>
      </c>
      <c r="P29" s="8">
        <f>IF(Table1[[#This Row],[Số còn phải thu ĐK]]&lt;&gt;0,0,IF(Table1[[#This Row],[Phân loại]]="Bán hàng",Table1[[#This Row],[Tổng giá trị]],-Table1[[#This Row],[Tổng giá trị]]))</f>
        <v>1330907</v>
      </c>
      <c r="Q29" s="73">
        <f t="shared" si="1"/>
        <v>1330907</v>
      </c>
      <c r="R29" s="8">
        <f>Table1[[#This Row],[Số còn phải thu ĐK]]+Table1[[#This Row],[Giá Trị HD sau CK]]-Table1[[#This Row],[Số tiền đã thu]]</f>
        <v>0</v>
      </c>
      <c r="S29" s="7">
        <f>IF(Table1[[#This Row],[Ngày hóa đơn]]&lt;&gt;"",Table1[[#This Row],[Ngày hóa đơn]],Table1[[#This Row],[Ngày hạch toán]])</f>
        <v>45728</v>
      </c>
      <c r="T29" s="8"/>
      <c r="U29" s="7">
        <f>IF(Table1[[#This Row],[Ngày tính CN]]="","",S29+T29)</f>
        <v>45728</v>
      </c>
      <c r="V29" s="74">
        <f ca="1">IF(Table1[[#This Row],[Hạn thanh toán]]="","",IF((U29-NOW())&lt;0,0,(U29-NOW())))</f>
        <v>0</v>
      </c>
      <c r="W29" s="72"/>
      <c r="X29" s="68" t="str">
        <f t="shared" ca="1" si="2"/>
        <v/>
      </c>
      <c r="Y29" s="68" t="str">
        <f t="shared" si="0"/>
        <v>Đã thanh toán</v>
      </c>
      <c r="Z29" s="301">
        <f>Table1[[#This Row],[Hạn thanh toán]]</f>
        <v>45728</v>
      </c>
      <c r="AA29" s="301">
        <f>Table1[[#This Row],[Ngày Thanh toán]]</f>
        <v>45804</v>
      </c>
      <c r="AD29" s="3" t="str">
        <f>VLOOKUP($A29,Ma_KH!$A:$Q,Ma_KH!O$1,0)</f>
        <v>CLEVERFOOD</v>
      </c>
      <c r="AE29" s="3" t="str">
        <f>VLOOKUP($A29,Ma_KH!$A:$Q,Ma_KH!P$1,0)</f>
        <v>CÔNG TY CỔ PHẦN THỰC PHẨM SẠCH CLEVERFOOD</v>
      </c>
    </row>
    <row r="30" spans="1:31" ht="25.5" customHeight="1" x14ac:dyDescent="0.3">
      <c r="A30" s="76" t="s">
        <v>37</v>
      </c>
      <c r="B30" s="76" t="s">
        <v>271</v>
      </c>
      <c r="C30" s="78">
        <v>45728</v>
      </c>
      <c r="D30" s="79" t="s">
        <v>292</v>
      </c>
      <c r="E30" s="78"/>
      <c r="F30" s="76"/>
      <c r="G30" s="76" t="s">
        <v>293</v>
      </c>
      <c r="H30" s="72"/>
      <c r="I30" s="72">
        <v>0</v>
      </c>
      <c r="J30" s="72">
        <v>0</v>
      </c>
      <c r="K30" s="72">
        <v>57641</v>
      </c>
      <c r="L30" s="8" t="s">
        <v>17</v>
      </c>
      <c r="M30" s="43">
        <v>45804</v>
      </c>
      <c r="N30" s="29" t="s">
        <v>3651</v>
      </c>
      <c r="O30" s="72">
        <f>IF(Table1[[#This Row],[Phân loại]]="Tồn đầu kỳ",Table1[[#This Row],[Tổng giá trị]],0)</f>
        <v>0</v>
      </c>
      <c r="P30" s="8">
        <f>IF(Table1[[#This Row],[Số còn phải thu ĐK]]&lt;&gt;0,0,IF(Table1[[#This Row],[Phân loại]]="Bán hàng",Table1[[#This Row],[Tổng giá trị]],-Table1[[#This Row],[Tổng giá trị]]))</f>
        <v>-57641</v>
      </c>
      <c r="Q30" s="73">
        <f t="shared" si="1"/>
        <v>-57641</v>
      </c>
      <c r="R30" s="8">
        <f>Table1[[#This Row],[Số còn phải thu ĐK]]+Table1[[#This Row],[Giá Trị HD sau CK]]-Table1[[#This Row],[Số tiền đã thu]]</f>
        <v>0</v>
      </c>
      <c r="S30" s="7">
        <f>IF(Table1[[#This Row],[Ngày hóa đơn]]&lt;&gt;"",Table1[[#This Row],[Ngày hóa đơn]],Table1[[#This Row],[Ngày hạch toán]])</f>
        <v>45728</v>
      </c>
      <c r="T30" s="8"/>
      <c r="U30" s="7">
        <f>IF(Table1[[#This Row],[Ngày tính CN]]="","",S30+T30)</f>
        <v>45728</v>
      </c>
      <c r="V30" s="74">
        <f ca="1">IF(Table1[[#This Row],[Hạn thanh toán]]="","",IF((U30-NOW())&lt;0,0,(U30-NOW())))</f>
        <v>0</v>
      </c>
      <c r="W30" s="72"/>
      <c r="X30" s="68" t="str">
        <f t="shared" ca="1" si="2"/>
        <v/>
      </c>
      <c r="Y30" s="68" t="str">
        <f t="shared" si="0"/>
        <v>Đã thanh toán</v>
      </c>
      <c r="Z30" s="301">
        <f>Table1[[#This Row],[Hạn thanh toán]]</f>
        <v>45728</v>
      </c>
      <c r="AA30" s="301">
        <f>Table1[[#This Row],[Ngày Thanh toán]]</f>
        <v>45804</v>
      </c>
      <c r="AD30" s="3" t="str">
        <f>VLOOKUP($A30,Ma_KH!$A:$Q,Ma_KH!O$1,0)</f>
        <v>CLEVERFOOD</v>
      </c>
      <c r="AE30" s="3" t="str">
        <f>VLOOKUP($A30,Ma_KH!$A:$Q,Ma_KH!P$1,0)</f>
        <v>CÔNG TY CỔ PHẦN THỰC PHẨM SẠCH CLEVERFOOD</v>
      </c>
    </row>
    <row r="31" spans="1:31" ht="25.5" customHeight="1" x14ac:dyDescent="0.3">
      <c r="A31" s="76" t="s">
        <v>37</v>
      </c>
      <c r="B31" s="76" t="s">
        <v>271</v>
      </c>
      <c r="C31" s="78">
        <v>45731</v>
      </c>
      <c r="D31" s="79" t="s">
        <v>294</v>
      </c>
      <c r="E31" s="78"/>
      <c r="F31" s="76"/>
      <c r="G31" s="76" t="s">
        <v>277</v>
      </c>
      <c r="H31" s="72"/>
      <c r="I31" s="72">
        <v>0</v>
      </c>
      <c r="J31" s="72">
        <v>0</v>
      </c>
      <c r="K31" s="72">
        <v>230291</v>
      </c>
      <c r="L31" s="8" t="s">
        <v>17</v>
      </c>
      <c r="M31" s="43">
        <v>45804</v>
      </c>
      <c r="N31" s="29" t="s">
        <v>3651</v>
      </c>
      <c r="O31" s="72">
        <f>IF(Table1[[#This Row],[Phân loại]]="Tồn đầu kỳ",Table1[[#This Row],[Tổng giá trị]],0)</f>
        <v>0</v>
      </c>
      <c r="P31" s="8">
        <f>IF(Table1[[#This Row],[Số còn phải thu ĐK]]&lt;&gt;0,0,IF(Table1[[#This Row],[Phân loại]]="Bán hàng",Table1[[#This Row],[Tổng giá trị]],-Table1[[#This Row],[Tổng giá trị]]))</f>
        <v>-230291</v>
      </c>
      <c r="Q31" s="73">
        <f t="shared" si="1"/>
        <v>-230291</v>
      </c>
      <c r="R31" s="8">
        <f>Table1[[#This Row],[Số còn phải thu ĐK]]+Table1[[#This Row],[Giá Trị HD sau CK]]-Table1[[#This Row],[Số tiền đã thu]]</f>
        <v>0</v>
      </c>
      <c r="S31" s="7">
        <f>IF(Table1[[#This Row],[Ngày hóa đơn]]&lt;&gt;"",Table1[[#This Row],[Ngày hóa đơn]],Table1[[#This Row],[Ngày hạch toán]])</f>
        <v>45731</v>
      </c>
      <c r="T31" s="8"/>
      <c r="U31" s="7">
        <f>IF(Table1[[#This Row],[Ngày tính CN]]="","",S31+T31)</f>
        <v>45731</v>
      </c>
      <c r="V31" s="74">
        <f ca="1">IF(Table1[[#This Row],[Hạn thanh toán]]="","",IF((U31-NOW())&lt;0,0,(U31-NOW())))</f>
        <v>0</v>
      </c>
      <c r="W31" s="72"/>
      <c r="X31" s="68" t="str">
        <f t="shared" ca="1" si="2"/>
        <v/>
      </c>
      <c r="Y31" s="68" t="str">
        <f t="shared" si="0"/>
        <v>Đã thanh toán</v>
      </c>
      <c r="Z31" s="301">
        <f>Table1[[#This Row],[Hạn thanh toán]]</f>
        <v>45731</v>
      </c>
      <c r="AA31" s="301">
        <f>Table1[[#This Row],[Ngày Thanh toán]]</f>
        <v>45804</v>
      </c>
      <c r="AD31" s="3" t="str">
        <f>VLOOKUP($A31,Ma_KH!$A:$Q,Ma_KH!O$1,0)</f>
        <v>CLEVERFOOD</v>
      </c>
      <c r="AE31" s="3" t="str">
        <f>VLOOKUP($A31,Ma_KH!$A:$Q,Ma_KH!P$1,0)</f>
        <v>CÔNG TY CỔ PHẦN THỰC PHẨM SẠCH CLEVERFOOD</v>
      </c>
    </row>
    <row r="32" spans="1:31" ht="25.5" customHeight="1" x14ac:dyDescent="0.3">
      <c r="A32" s="76" t="s">
        <v>37</v>
      </c>
      <c r="B32" s="76" t="s">
        <v>271</v>
      </c>
      <c r="C32" s="78">
        <v>45741</v>
      </c>
      <c r="D32" s="79" t="s">
        <v>295</v>
      </c>
      <c r="E32" s="78"/>
      <c r="F32" s="76"/>
      <c r="G32" s="80" t="s">
        <v>288</v>
      </c>
      <c r="H32" s="72">
        <v>557312</v>
      </c>
      <c r="I32" s="72">
        <v>0</v>
      </c>
      <c r="J32" s="72">
        <v>44585</v>
      </c>
      <c r="K32" s="72">
        <v>601897</v>
      </c>
      <c r="L32" s="8" t="s">
        <v>24</v>
      </c>
      <c r="M32" s="43">
        <v>45804</v>
      </c>
      <c r="N32" s="29" t="s">
        <v>3651</v>
      </c>
      <c r="O32" s="72">
        <f>IF(Table1[[#This Row],[Phân loại]]="Tồn đầu kỳ",Table1[[#This Row],[Tổng giá trị]],0)</f>
        <v>0</v>
      </c>
      <c r="P32" s="8">
        <f>IF(Table1[[#This Row],[Số còn phải thu ĐK]]&lt;&gt;0,0,IF(Table1[[#This Row],[Phân loại]]="Bán hàng",Table1[[#This Row],[Tổng giá trị]],-Table1[[#This Row],[Tổng giá trị]]))</f>
        <v>601897</v>
      </c>
      <c r="Q32" s="73">
        <f t="shared" si="1"/>
        <v>601897</v>
      </c>
      <c r="R32" s="8">
        <f>Table1[[#This Row],[Số còn phải thu ĐK]]+Table1[[#This Row],[Giá Trị HD sau CK]]-Table1[[#This Row],[Số tiền đã thu]]</f>
        <v>0</v>
      </c>
      <c r="S32" s="7">
        <f>IF(Table1[[#This Row],[Ngày hóa đơn]]&lt;&gt;"",Table1[[#This Row],[Ngày hóa đơn]],Table1[[#This Row],[Ngày hạch toán]])</f>
        <v>45741</v>
      </c>
      <c r="T32" s="8"/>
      <c r="U32" s="7">
        <f>IF(Table1[[#This Row],[Ngày tính CN]]="","",S32+T32)</f>
        <v>45741</v>
      </c>
      <c r="V32" s="74">
        <f ca="1">IF(Table1[[#This Row],[Hạn thanh toán]]="","",IF((U32-NOW())&lt;0,0,(U32-NOW())))</f>
        <v>0</v>
      </c>
      <c r="W32" s="72"/>
      <c r="X32" s="68" t="str">
        <f t="shared" ca="1" si="2"/>
        <v/>
      </c>
      <c r="Y32" s="68" t="str">
        <f t="shared" si="0"/>
        <v>Đã thanh toán</v>
      </c>
      <c r="Z32" s="301">
        <f>Table1[[#This Row],[Hạn thanh toán]]</f>
        <v>45741</v>
      </c>
      <c r="AA32" s="301">
        <f>Table1[[#This Row],[Ngày Thanh toán]]</f>
        <v>45804</v>
      </c>
      <c r="AD32" s="3" t="str">
        <f>VLOOKUP($A32,Ma_KH!$A:$Q,Ma_KH!O$1,0)</f>
        <v>CLEVERFOOD</v>
      </c>
      <c r="AE32" s="3" t="str">
        <f>VLOOKUP($A32,Ma_KH!$A:$Q,Ma_KH!P$1,0)</f>
        <v>CÔNG TY CỔ PHẦN THỰC PHẨM SẠCH CLEVERFOOD</v>
      </c>
    </row>
    <row r="33" spans="1:31" ht="25.5" customHeight="1" x14ac:dyDescent="0.3">
      <c r="A33" s="76" t="s">
        <v>37</v>
      </c>
      <c r="B33" s="76" t="s">
        <v>271</v>
      </c>
      <c r="C33" s="78">
        <v>45744</v>
      </c>
      <c r="D33" s="79" t="s">
        <v>296</v>
      </c>
      <c r="E33" s="78"/>
      <c r="F33" s="76"/>
      <c r="G33" s="80" t="s">
        <v>297</v>
      </c>
      <c r="H33" s="72">
        <v>645632</v>
      </c>
      <c r="I33" s="72">
        <v>0</v>
      </c>
      <c r="J33" s="72">
        <v>51651</v>
      </c>
      <c r="K33" s="72">
        <v>697283</v>
      </c>
      <c r="L33" s="8" t="s">
        <v>24</v>
      </c>
      <c r="M33" s="43">
        <v>45804</v>
      </c>
      <c r="N33" s="29" t="s">
        <v>3651</v>
      </c>
      <c r="O33" s="72">
        <f>IF(Table1[[#This Row],[Phân loại]]="Tồn đầu kỳ",Table1[[#This Row],[Tổng giá trị]],0)</f>
        <v>0</v>
      </c>
      <c r="P33" s="8">
        <f>IF(Table1[[#This Row],[Số còn phải thu ĐK]]&lt;&gt;0,0,IF(Table1[[#This Row],[Phân loại]]="Bán hàng",Table1[[#This Row],[Tổng giá trị]],-Table1[[#This Row],[Tổng giá trị]]))</f>
        <v>697283</v>
      </c>
      <c r="Q33" s="73">
        <f t="shared" si="1"/>
        <v>697283</v>
      </c>
      <c r="R33" s="8">
        <f>Table1[[#This Row],[Số còn phải thu ĐK]]+Table1[[#This Row],[Giá Trị HD sau CK]]-Table1[[#This Row],[Số tiền đã thu]]</f>
        <v>0</v>
      </c>
      <c r="S33" s="7">
        <f>IF(Table1[[#This Row],[Ngày hóa đơn]]&lt;&gt;"",Table1[[#This Row],[Ngày hóa đơn]],Table1[[#This Row],[Ngày hạch toán]])</f>
        <v>45744</v>
      </c>
      <c r="T33" s="8"/>
      <c r="U33" s="7">
        <f>IF(Table1[[#This Row],[Ngày tính CN]]="","",S33+T33)</f>
        <v>45744</v>
      </c>
      <c r="V33" s="74">
        <f ca="1">IF(Table1[[#This Row],[Hạn thanh toán]]="","",IF((U33-NOW())&lt;0,0,(U33-NOW())))</f>
        <v>0</v>
      </c>
      <c r="W33" s="72"/>
      <c r="X33" s="68" t="str">
        <f t="shared" ca="1" si="2"/>
        <v/>
      </c>
      <c r="Y33" s="68" t="str">
        <f t="shared" si="0"/>
        <v>Đã thanh toán</v>
      </c>
      <c r="Z33" s="301">
        <f>Table1[[#This Row],[Hạn thanh toán]]</f>
        <v>45744</v>
      </c>
      <c r="AA33" s="301">
        <f>Table1[[#This Row],[Ngày Thanh toán]]</f>
        <v>45804</v>
      </c>
      <c r="AD33" s="3" t="str">
        <f>VLOOKUP($A33,Ma_KH!$A:$Q,Ma_KH!O$1,0)</f>
        <v>CLEVERFOOD</v>
      </c>
      <c r="AE33" s="3" t="str">
        <f>VLOOKUP($A33,Ma_KH!$A:$Q,Ma_KH!P$1,0)</f>
        <v>CÔNG TY CỔ PHẦN THỰC PHẨM SẠCH CLEVERFOOD</v>
      </c>
    </row>
    <row r="34" spans="1:31" ht="25.5" customHeight="1" x14ac:dyDescent="0.3">
      <c r="A34" s="76" t="s">
        <v>37</v>
      </c>
      <c r="B34" s="76" t="s">
        <v>271</v>
      </c>
      <c r="C34" s="78">
        <v>45744</v>
      </c>
      <c r="D34" s="79" t="s">
        <v>298</v>
      </c>
      <c r="E34" s="78"/>
      <c r="F34" s="76"/>
      <c r="G34" s="80" t="s">
        <v>284</v>
      </c>
      <c r="H34" s="72">
        <v>788192</v>
      </c>
      <c r="I34" s="72">
        <v>0</v>
      </c>
      <c r="J34" s="72">
        <v>63055</v>
      </c>
      <c r="K34" s="72">
        <v>851247</v>
      </c>
      <c r="L34" s="8" t="s">
        <v>24</v>
      </c>
      <c r="M34" s="43">
        <v>45804</v>
      </c>
      <c r="N34" s="29" t="s">
        <v>3651</v>
      </c>
      <c r="O34" s="72">
        <f>IF(Table1[[#This Row],[Phân loại]]="Tồn đầu kỳ",Table1[[#This Row],[Tổng giá trị]],0)</f>
        <v>0</v>
      </c>
      <c r="P34" s="8">
        <f>IF(Table1[[#This Row],[Số còn phải thu ĐK]]&lt;&gt;0,0,IF(Table1[[#This Row],[Phân loại]]="Bán hàng",Table1[[#This Row],[Tổng giá trị]],-Table1[[#This Row],[Tổng giá trị]]))</f>
        <v>851247</v>
      </c>
      <c r="Q34" s="73">
        <f t="shared" si="1"/>
        <v>851247</v>
      </c>
      <c r="R34" s="8">
        <f>Table1[[#This Row],[Số còn phải thu ĐK]]+Table1[[#This Row],[Giá Trị HD sau CK]]-Table1[[#This Row],[Số tiền đã thu]]</f>
        <v>0</v>
      </c>
      <c r="S34" s="7">
        <f>IF(Table1[[#This Row],[Ngày hóa đơn]]&lt;&gt;"",Table1[[#This Row],[Ngày hóa đơn]],Table1[[#This Row],[Ngày hạch toán]])</f>
        <v>45744</v>
      </c>
      <c r="T34" s="8"/>
      <c r="U34" s="7">
        <f>IF(Table1[[#This Row],[Ngày tính CN]]="","",S34+T34)</f>
        <v>45744</v>
      </c>
      <c r="V34" s="74">
        <f ca="1">IF(Table1[[#This Row],[Hạn thanh toán]]="","",IF((U34-NOW())&lt;0,0,(U34-NOW())))</f>
        <v>0</v>
      </c>
      <c r="W34" s="72"/>
      <c r="X34" s="68" t="str">
        <f t="shared" ca="1" si="2"/>
        <v/>
      </c>
      <c r="Y34" s="68" t="str">
        <f t="shared" si="0"/>
        <v>Đã thanh toán</v>
      </c>
      <c r="Z34" s="301">
        <f>Table1[[#This Row],[Hạn thanh toán]]</f>
        <v>45744</v>
      </c>
      <c r="AA34" s="301">
        <f>Table1[[#This Row],[Ngày Thanh toán]]</f>
        <v>45804</v>
      </c>
      <c r="AD34" s="3" t="str">
        <f>VLOOKUP($A34,Ma_KH!$A:$Q,Ma_KH!O$1,0)</f>
        <v>CLEVERFOOD</v>
      </c>
      <c r="AE34" s="3" t="str">
        <f>VLOOKUP($A34,Ma_KH!$A:$Q,Ma_KH!P$1,0)</f>
        <v>CÔNG TY CỔ PHẦN THỰC PHẨM SẠCH CLEVERFOOD</v>
      </c>
    </row>
    <row r="35" spans="1:31" ht="25.5" customHeight="1" x14ac:dyDescent="0.3">
      <c r="A35" s="76" t="s">
        <v>37</v>
      </c>
      <c r="B35" s="76" t="s">
        <v>271</v>
      </c>
      <c r="C35" s="78">
        <v>45744</v>
      </c>
      <c r="D35" s="79" t="s">
        <v>299</v>
      </c>
      <c r="E35" s="78"/>
      <c r="F35" s="76"/>
      <c r="G35" s="80" t="s">
        <v>275</v>
      </c>
      <c r="H35" s="72">
        <v>557802</v>
      </c>
      <c r="I35" s="72">
        <v>0</v>
      </c>
      <c r="J35" s="72">
        <v>44624</v>
      </c>
      <c r="K35" s="72">
        <v>602426</v>
      </c>
      <c r="L35" s="8" t="s">
        <v>24</v>
      </c>
      <c r="M35" s="43">
        <v>45804</v>
      </c>
      <c r="N35" s="29" t="s">
        <v>3651</v>
      </c>
      <c r="O35" s="72">
        <f>IF(Table1[[#This Row],[Phân loại]]="Tồn đầu kỳ",Table1[[#This Row],[Tổng giá trị]],0)</f>
        <v>0</v>
      </c>
      <c r="P35" s="8">
        <f>IF(Table1[[#This Row],[Số còn phải thu ĐK]]&lt;&gt;0,0,IF(Table1[[#This Row],[Phân loại]]="Bán hàng",Table1[[#This Row],[Tổng giá trị]],-Table1[[#This Row],[Tổng giá trị]]))</f>
        <v>602426</v>
      </c>
      <c r="Q35" s="73">
        <f t="shared" si="1"/>
        <v>602426</v>
      </c>
      <c r="R35" s="8">
        <f>Table1[[#This Row],[Số còn phải thu ĐK]]+Table1[[#This Row],[Giá Trị HD sau CK]]-Table1[[#This Row],[Số tiền đã thu]]</f>
        <v>0</v>
      </c>
      <c r="S35" s="7">
        <f>IF(Table1[[#This Row],[Ngày hóa đơn]]&lt;&gt;"",Table1[[#This Row],[Ngày hóa đơn]],Table1[[#This Row],[Ngày hạch toán]])</f>
        <v>45744</v>
      </c>
      <c r="T35" s="8"/>
      <c r="U35" s="7">
        <f>IF(Table1[[#This Row],[Ngày tính CN]]="","",S35+T35)</f>
        <v>45744</v>
      </c>
      <c r="V35" s="74">
        <f ca="1">IF(Table1[[#This Row],[Hạn thanh toán]]="","",IF((U35-NOW())&lt;0,0,(U35-NOW())))</f>
        <v>0</v>
      </c>
      <c r="W35" s="72"/>
      <c r="X35" s="68" t="str">
        <f t="shared" ca="1" si="2"/>
        <v/>
      </c>
      <c r="Y35" s="68" t="str">
        <f t="shared" si="0"/>
        <v>Đã thanh toán</v>
      </c>
      <c r="Z35" s="301">
        <f>Table1[[#This Row],[Hạn thanh toán]]</f>
        <v>45744</v>
      </c>
      <c r="AA35" s="301">
        <f>Table1[[#This Row],[Ngày Thanh toán]]</f>
        <v>45804</v>
      </c>
      <c r="AD35" s="3" t="str">
        <f>VLOOKUP($A35,Ma_KH!$A:$Q,Ma_KH!O$1,0)</f>
        <v>CLEVERFOOD</v>
      </c>
      <c r="AE35" s="3" t="str">
        <f>VLOOKUP($A35,Ma_KH!$A:$Q,Ma_KH!P$1,0)</f>
        <v>CÔNG TY CỔ PHẦN THỰC PHẨM SẠCH CLEVERFOOD</v>
      </c>
    </row>
    <row r="36" spans="1:31" ht="25.5" customHeight="1" x14ac:dyDescent="0.3">
      <c r="A36" s="76" t="s">
        <v>37</v>
      </c>
      <c r="B36" s="76" t="s">
        <v>271</v>
      </c>
      <c r="C36" s="78">
        <v>45744</v>
      </c>
      <c r="D36" s="79" t="s">
        <v>300</v>
      </c>
      <c r="E36" s="78"/>
      <c r="F36" s="76"/>
      <c r="G36" s="76" t="s">
        <v>286</v>
      </c>
      <c r="H36" s="72">
        <v>0</v>
      </c>
      <c r="I36" s="72">
        <v>0</v>
      </c>
      <c r="J36" s="72">
        <v>0</v>
      </c>
      <c r="K36" s="72">
        <v>150543</v>
      </c>
      <c r="L36" s="8" t="s">
        <v>17</v>
      </c>
      <c r="M36" s="43">
        <v>45804</v>
      </c>
      <c r="N36" s="29" t="s">
        <v>3651</v>
      </c>
      <c r="O36" s="72">
        <f>IF(Table1[[#This Row],[Phân loại]]="Tồn đầu kỳ",Table1[[#This Row],[Tổng giá trị]],0)</f>
        <v>0</v>
      </c>
      <c r="P36" s="8">
        <f>IF(Table1[[#This Row],[Số còn phải thu ĐK]]&lt;&gt;0,0,IF(Table1[[#This Row],[Phân loại]]="Bán hàng",Table1[[#This Row],[Tổng giá trị]],-Table1[[#This Row],[Tổng giá trị]]))</f>
        <v>-150543</v>
      </c>
      <c r="Q36" s="73">
        <f t="shared" si="1"/>
        <v>-150543</v>
      </c>
      <c r="R36" s="8">
        <f>Table1[[#This Row],[Số còn phải thu ĐK]]+Table1[[#This Row],[Giá Trị HD sau CK]]-Table1[[#This Row],[Số tiền đã thu]]</f>
        <v>0</v>
      </c>
      <c r="S36" s="7">
        <f>IF(Table1[[#This Row],[Ngày hóa đơn]]&lt;&gt;"",Table1[[#This Row],[Ngày hóa đơn]],Table1[[#This Row],[Ngày hạch toán]])</f>
        <v>45744</v>
      </c>
      <c r="T36" s="8"/>
      <c r="U36" s="7">
        <f>IF(Table1[[#This Row],[Ngày tính CN]]="","",S36+T36)</f>
        <v>45744</v>
      </c>
      <c r="V36" s="74">
        <f ca="1">IF(Table1[[#This Row],[Hạn thanh toán]]="","",IF((U36-NOW())&lt;0,0,(U36-NOW())))</f>
        <v>0</v>
      </c>
      <c r="W36" s="72"/>
      <c r="X36" s="68" t="str">
        <f t="shared" ca="1" si="2"/>
        <v/>
      </c>
      <c r="Y36" s="68" t="str">
        <f t="shared" si="0"/>
        <v>Đã thanh toán</v>
      </c>
      <c r="Z36" s="301">
        <f>Table1[[#This Row],[Hạn thanh toán]]</f>
        <v>45744</v>
      </c>
      <c r="AA36" s="301">
        <f>Table1[[#This Row],[Ngày Thanh toán]]</f>
        <v>45804</v>
      </c>
      <c r="AD36" s="3" t="str">
        <f>VLOOKUP($A36,Ma_KH!$A:$Q,Ma_KH!O$1,0)</f>
        <v>CLEVERFOOD</v>
      </c>
      <c r="AE36" s="3" t="str">
        <f>VLOOKUP($A36,Ma_KH!$A:$Q,Ma_KH!P$1,0)</f>
        <v>CÔNG TY CỔ PHẦN THỰC PHẨM SẠCH CLEVERFOOD</v>
      </c>
    </row>
    <row r="37" spans="1:31" ht="25.5" customHeight="1" x14ac:dyDescent="0.3">
      <c r="A37" s="76" t="s">
        <v>37</v>
      </c>
      <c r="B37" s="76" t="s">
        <v>271</v>
      </c>
      <c r="C37" s="78">
        <v>45757</v>
      </c>
      <c r="D37" s="79" t="s">
        <v>301</v>
      </c>
      <c r="E37" s="78"/>
      <c r="F37" s="76"/>
      <c r="G37" s="76" t="s">
        <v>290</v>
      </c>
      <c r="H37" s="72">
        <v>0</v>
      </c>
      <c r="I37" s="72">
        <v>0</v>
      </c>
      <c r="J37" s="72">
        <v>0</v>
      </c>
      <c r="K37" s="72">
        <v>76982</v>
      </c>
      <c r="L37" s="8" t="s">
        <v>17</v>
      </c>
      <c r="M37" s="43">
        <v>45832</v>
      </c>
      <c r="N37" s="29" t="s">
        <v>3652</v>
      </c>
      <c r="O37" s="72">
        <f>IF(Table1[[#This Row],[Phân loại]]="Tồn đầu kỳ",Table1[[#This Row],[Tổng giá trị]],0)</f>
        <v>0</v>
      </c>
      <c r="P37" s="8">
        <f>IF(Table1[[#This Row],[Số còn phải thu ĐK]]&lt;&gt;0,0,IF(Table1[[#This Row],[Phân loại]]="Bán hàng",Table1[[#This Row],[Tổng giá trị]],-Table1[[#This Row],[Tổng giá trị]]))</f>
        <v>-76982</v>
      </c>
      <c r="Q37" s="73">
        <f t="shared" si="1"/>
        <v>-76982</v>
      </c>
      <c r="R37" s="8">
        <f>Table1[[#This Row],[Số còn phải thu ĐK]]+Table1[[#This Row],[Giá Trị HD sau CK]]-Table1[[#This Row],[Số tiền đã thu]]</f>
        <v>0</v>
      </c>
      <c r="S37" s="7">
        <f>IF(Table1[[#This Row],[Ngày hóa đơn]]&lt;&gt;"",Table1[[#This Row],[Ngày hóa đơn]],Table1[[#This Row],[Ngày hạch toán]])</f>
        <v>45757</v>
      </c>
      <c r="T37" s="8"/>
      <c r="U37" s="7">
        <f>IF(Table1[[#This Row],[Ngày tính CN]]="","",S37+T37)</f>
        <v>45757</v>
      </c>
      <c r="V37" s="74">
        <f ca="1">IF(Table1[[#This Row],[Hạn thanh toán]]="","",IF((U37-NOW())&lt;0,0,(U37-NOW())))</f>
        <v>0</v>
      </c>
      <c r="W37" s="72"/>
      <c r="X37" s="68" t="str">
        <f t="shared" ca="1" si="2"/>
        <v/>
      </c>
      <c r="Y37" s="68" t="str">
        <f t="shared" si="0"/>
        <v>Đã thanh toán</v>
      </c>
      <c r="Z37" s="301">
        <f>Table1[[#This Row],[Hạn thanh toán]]</f>
        <v>45757</v>
      </c>
      <c r="AA37" s="301">
        <f>Table1[[#This Row],[Ngày Thanh toán]]</f>
        <v>45832</v>
      </c>
      <c r="AD37" s="3" t="str">
        <f>VLOOKUP($A37,Ma_KH!$A:$Q,Ma_KH!O$1,0)</f>
        <v>CLEVERFOOD</v>
      </c>
      <c r="AE37" s="3" t="str">
        <f>VLOOKUP($A37,Ma_KH!$A:$Q,Ma_KH!P$1,0)</f>
        <v>CÔNG TY CỔ PHẦN THỰC PHẨM SẠCH CLEVERFOOD</v>
      </c>
    </row>
    <row r="38" spans="1:31" ht="25.5" customHeight="1" x14ac:dyDescent="0.3">
      <c r="A38" s="76" t="s">
        <v>37</v>
      </c>
      <c r="B38" s="76" t="s">
        <v>271</v>
      </c>
      <c r="C38" s="78">
        <v>45758</v>
      </c>
      <c r="D38" s="79" t="s">
        <v>302</v>
      </c>
      <c r="E38" s="78"/>
      <c r="F38" s="76"/>
      <c r="G38" s="80" t="s">
        <v>275</v>
      </c>
      <c r="H38" s="72">
        <v>942370</v>
      </c>
      <c r="I38" s="72">
        <v>0</v>
      </c>
      <c r="J38" s="72">
        <v>75390</v>
      </c>
      <c r="K38" s="72">
        <v>1017760</v>
      </c>
      <c r="L38" s="8" t="s">
        <v>24</v>
      </c>
      <c r="M38" s="43">
        <v>45832</v>
      </c>
      <c r="N38" s="29" t="s">
        <v>3652</v>
      </c>
      <c r="O38" s="72">
        <f>IF(Table1[[#This Row],[Phân loại]]="Tồn đầu kỳ",Table1[[#This Row],[Tổng giá trị]],0)</f>
        <v>0</v>
      </c>
      <c r="P38" s="8">
        <f>IF(Table1[[#This Row],[Số còn phải thu ĐK]]&lt;&gt;0,0,IF(Table1[[#This Row],[Phân loại]]="Bán hàng",Table1[[#This Row],[Tổng giá trị]],-Table1[[#This Row],[Tổng giá trị]]))</f>
        <v>1017760</v>
      </c>
      <c r="Q38" s="73">
        <f t="shared" si="1"/>
        <v>1017760</v>
      </c>
      <c r="R38" s="8">
        <f>Table1[[#This Row],[Số còn phải thu ĐK]]+Table1[[#This Row],[Giá Trị HD sau CK]]-Table1[[#This Row],[Số tiền đã thu]]</f>
        <v>0</v>
      </c>
      <c r="S38" s="7">
        <f>IF(Table1[[#This Row],[Ngày hóa đơn]]&lt;&gt;"",Table1[[#This Row],[Ngày hóa đơn]],Table1[[#This Row],[Ngày hạch toán]])</f>
        <v>45758</v>
      </c>
      <c r="T38" s="8"/>
      <c r="U38" s="7">
        <f>IF(Table1[[#This Row],[Ngày tính CN]]="","",S38+T38)</f>
        <v>45758</v>
      </c>
      <c r="V38" s="74">
        <f ca="1">IF(Table1[[#This Row],[Hạn thanh toán]]="","",IF((U38-NOW())&lt;0,0,(U38-NOW())))</f>
        <v>0</v>
      </c>
      <c r="W38" s="72"/>
      <c r="X38" s="68" t="str">
        <f t="shared" ca="1" si="2"/>
        <v/>
      </c>
      <c r="Y38" s="68" t="str">
        <f t="shared" si="0"/>
        <v>Đã thanh toán</v>
      </c>
      <c r="Z38" s="301">
        <f>Table1[[#This Row],[Hạn thanh toán]]</f>
        <v>45758</v>
      </c>
      <c r="AA38" s="301">
        <f>Table1[[#This Row],[Ngày Thanh toán]]</f>
        <v>45832</v>
      </c>
      <c r="AD38" s="3" t="str">
        <f>VLOOKUP($A38,Ma_KH!$A:$Q,Ma_KH!O$1,0)</f>
        <v>CLEVERFOOD</v>
      </c>
      <c r="AE38" s="3" t="str">
        <f>VLOOKUP($A38,Ma_KH!$A:$Q,Ma_KH!P$1,0)</f>
        <v>CÔNG TY CỔ PHẦN THỰC PHẨM SẠCH CLEVERFOOD</v>
      </c>
    </row>
    <row r="39" spans="1:31" ht="25.5" customHeight="1" x14ac:dyDescent="0.3">
      <c r="A39" s="76" t="s">
        <v>37</v>
      </c>
      <c r="B39" s="76" t="s">
        <v>271</v>
      </c>
      <c r="C39" s="78">
        <v>45768</v>
      </c>
      <c r="D39" s="79" t="s">
        <v>303</v>
      </c>
      <c r="E39" s="78"/>
      <c r="F39" s="76"/>
      <c r="G39" s="80" t="s">
        <v>288</v>
      </c>
      <c r="H39" s="72">
        <v>1027985</v>
      </c>
      <c r="I39" s="72">
        <v>0</v>
      </c>
      <c r="J39" s="72">
        <v>82239</v>
      </c>
      <c r="K39" s="72">
        <v>1110224</v>
      </c>
      <c r="L39" s="8" t="s">
        <v>24</v>
      </c>
      <c r="M39" s="43">
        <v>45832</v>
      </c>
      <c r="N39" s="29" t="s">
        <v>3652</v>
      </c>
      <c r="O39" s="72">
        <f>IF(Table1[[#This Row],[Phân loại]]="Tồn đầu kỳ",Table1[[#This Row],[Tổng giá trị]],0)</f>
        <v>0</v>
      </c>
      <c r="P39" s="8">
        <f>IF(Table1[[#This Row],[Số còn phải thu ĐK]]&lt;&gt;0,0,IF(Table1[[#This Row],[Phân loại]]="Bán hàng",Table1[[#This Row],[Tổng giá trị]],-Table1[[#This Row],[Tổng giá trị]]))</f>
        <v>1110224</v>
      </c>
      <c r="Q39" s="73">
        <f t="shared" si="1"/>
        <v>1110224</v>
      </c>
      <c r="R39" s="8">
        <f>Table1[[#This Row],[Số còn phải thu ĐK]]+Table1[[#This Row],[Giá Trị HD sau CK]]-Table1[[#This Row],[Số tiền đã thu]]</f>
        <v>0</v>
      </c>
      <c r="S39" s="7">
        <f>IF(Table1[[#This Row],[Ngày hóa đơn]]&lt;&gt;"",Table1[[#This Row],[Ngày hóa đơn]],Table1[[#This Row],[Ngày hạch toán]])</f>
        <v>45768</v>
      </c>
      <c r="T39" s="8"/>
      <c r="U39" s="7">
        <f>IF(Table1[[#This Row],[Ngày tính CN]]="","",S39+T39)</f>
        <v>45768</v>
      </c>
      <c r="V39" s="74">
        <f ca="1">IF(Table1[[#This Row],[Hạn thanh toán]]="","",IF((U39-NOW())&lt;0,0,(U39-NOW())))</f>
        <v>0</v>
      </c>
      <c r="W39" s="72"/>
      <c r="X39" s="68" t="str">
        <f t="shared" ca="1" si="2"/>
        <v/>
      </c>
      <c r="Y39" s="68" t="str">
        <f t="shared" si="0"/>
        <v>Đã thanh toán</v>
      </c>
      <c r="Z39" s="301">
        <f>Table1[[#This Row],[Hạn thanh toán]]</f>
        <v>45768</v>
      </c>
      <c r="AA39" s="301">
        <f>Table1[[#This Row],[Ngày Thanh toán]]</f>
        <v>45832</v>
      </c>
      <c r="AD39" s="3" t="str">
        <f>VLOOKUP($A39,Ma_KH!$A:$Q,Ma_KH!O$1,0)</f>
        <v>CLEVERFOOD</v>
      </c>
      <c r="AE39" s="3" t="str">
        <f>VLOOKUP($A39,Ma_KH!$A:$Q,Ma_KH!P$1,0)</f>
        <v>CÔNG TY CỔ PHẦN THỰC PHẨM SẠCH CLEVERFOOD</v>
      </c>
    </row>
    <row r="40" spans="1:31" ht="25.5" customHeight="1" x14ac:dyDescent="0.3">
      <c r="A40" s="76" t="s">
        <v>37</v>
      </c>
      <c r="B40" s="76" t="s">
        <v>271</v>
      </c>
      <c r="C40" s="78">
        <v>45768</v>
      </c>
      <c r="D40" s="79" t="s">
        <v>304</v>
      </c>
      <c r="E40" s="78"/>
      <c r="F40" s="76"/>
      <c r="G40" s="76" t="s">
        <v>305</v>
      </c>
      <c r="H40" s="72"/>
      <c r="I40" s="72">
        <v>0</v>
      </c>
      <c r="J40" s="72">
        <v>0</v>
      </c>
      <c r="K40" s="72">
        <v>156087</v>
      </c>
      <c r="L40" s="8" t="s">
        <v>17</v>
      </c>
      <c r="M40" s="43">
        <v>45832</v>
      </c>
      <c r="N40" s="29" t="s">
        <v>3652</v>
      </c>
      <c r="O40" s="72">
        <f>IF(Table1[[#This Row],[Phân loại]]="Tồn đầu kỳ",Table1[[#This Row],[Tổng giá trị]],0)</f>
        <v>0</v>
      </c>
      <c r="P40" s="8">
        <f>IF(Table1[[#This Row],[Số còn phải thu ĐK]]&lt;&gt;0,0,IF(Table1[[#This Row],[Phân loại]]="Bán hàng",Table1[[#This Row],[Tổng giá trị]],-Table1[[#This Row],[Tổng giá trị]]))</f>
        <v>-156087</v>
      </c>
      <c r="Q40" s="73">
        <f t="shared" si="1"/>
        <v>-156087</v>
      </c>
      <c r="R40" s="8">
        <f>Table1[[#This Row],[Số còn phải thu ĐK]]+Table1[[#This Row],[Giá Trị HD sau CK]]-Table1[[#This Row],[Số tiền đã thu]]</f>
        <v>0</v>
      </c>
      <c r="S40" s="7">
        <f>IF(Table1[[#This Row],[Ngày hóa đơn]]&lt;&gt;"",Table1[[#This Row],[Ngày hóa đơn]],Table1[[#This Row],[Ngày hạch toán]])</f>
        <v>45768</v>
      </c>
      <c r="T40" s="8"/>
      <c r="U40" s="7">
        <f>IF(Table1[[#This Row],[Ngày tính CN]]="","",S40+T40)</f>
        <v>45768</v>
      </c>
      <c r="V40" s="74">
        <f ca="1">IF(Table1[[#This Row],[Hạn thanh toán]]="","",IF((U40-NOW())&lt;0,0,(U40-NOW())))</f>
        <v>0</v>
      </c>
      <c r="W40" s="72"/>
      <c r="X40" s="68" t="str">
        <f t="shared" ca="1" si="2"/>
        <v/>
      </c>
      <c r="Y40" s="68" t="str">
        <f t="shared" si="0"/>
        <v>Đã thanh toán</v>
      </c>
      <c r="Z40" s="301">
        <f>Table1[[#This Row],[Hạn thanh toán]]</f>
        <v>45768</v>
      </c>
      <c r="AA40" s="301">
        <f>Table1[[#This Row],[Ngày Thanh toán]]</f>
        <v>45832</v>
      </c>
      <c r="AD40" s="3" t="str">
        <f>VLOOKUP($A40,Ma_KH!$A:$Q,Ma_KH!O$1,0)</f>
        <v>CLEVERFOOD</v>
      </c>
      <c r="AE40" s="3" t="str">
        <f>VLOOKUP($A40,Ma_KH!$A:$Q,Ma_KH!P$1,0)</f>
        <v>CÔNG TY CỔ PHẦN THỰC PHẨM SẠCH CLEVERFOOD</v>
      </c>
    </row>
    <row r="41" spans="1:31" ht="25.5" customHeight="1" x14ac:dyDescent="0.3">
      <c r="A41" s="76" t="s">
        <v>37</v>
      </c>
      <c r="B41" s="76" t="s">
        <v>271</v>
      </c>
      <c r="C41" s="78">
        <v>45770</v>
      </c>
      <c r="D41" s="79" t="s">
        <v>306</v>
      </c>
      <c r="E41" s="78"/>
      <c r="F41" s="76"/>
      <c r="G41" s="80" t="s">
        <v>275</v>
      </c>
      <c r="H41" s="72">
        <v>744562</v>
      </c>
      <c r="I41" s="72">
        <v>0</v>
      </c>
      <c r="J41" s="72">
        <v>59565</v>
      </c>
      <c r="K41" s="72">
        <v>804127</v>
      </c>
      <c r="L41" s="8" t="s">
        <v>24</v>
      </c>
      <c r="M41" s="43">
        <v>45832</v>
      </c>
      <c r="N41" s="29" t="s">
        <v>3652</v>
      </c>
      <c r="O41" s="72">
        <f>IF(Table1[[#This Row],[Phân loại]]="Tồn đầu kỳ",Table1[[#This Row],[Tổng giá trị]],0)</f>
        <v>0</v>
      </c>
      <c r="P41" s="8">
        <f>IF(Table1[[#This Row],[Số còn phải thu ĐK]]&lt;&gt;0,0,IF(Table1[[#This Row],[Phân loại]]="Bán hàng",Table1[[#This Row],[Tổng giá trị]],-Table1[[#This Row],[Tổng giá trị]]))</f>
        <v>804127</v>
      </c>
      <c r="Q41" s="73">
        <f t="shared" si="1"/>
        <v>804127</v>
      </c>
      <c r="R41" s="8">
        <f>Table1[[#This Row],[Số còn phải thu ĐK]]+Table1[[#This Row],[Giá Trị HD sau CK]]-Table1[[#This Row],[Số tiền đã thu]]</f>
        <v>0</v>
      </c>
      <c r="S41" s="7">
        <f>IF(Table1[[#This Row],[Ngày hóa đơn]]&lt;&gt;"",Table1[[#This Row],[Ngày hóa đơn]],Table1[[#This Row],[Ngày hạch toán]])</f>
        <v>45770</v>
      </c>
      <c r="T41" s="8"/>
      <c r="U41" s="7">
        <f>IF(Table1[[#This Row],[Ngày tính CN]]="","",S41+T41)</f>
        <v>45770</v>
      </c>
      <c r="V41" s="74">
        <f ca="1">IF(Table1[[#This Row],[Hạn thanh toán]]="","",IF((U41-NOW())&lt;0,0,(U41-NOW())))</f>
        <v>0</v>
      </c>
      <c r="W41" s="72"/>
      <c r="X41" s="68" t="str">
        <f t="shared" ca="1" si="2"/>
        <v/>
      </c>
      <c r="Y41" s="68" t="str">
        <f t="shared" si="0"/>
        <v>Đã thanh toán</v>
      </c>
      <c r="Z41" s="301">
        <f>Table1[[#This Row],[Hạn thanh toán]]</f>
        <v>45770</v>
      </c>
      <c r="AA41" s="301">
        <f>Table1[[#This Row],[Ngày Thanh toán]]</f>
        <v>45832</v>
      </c>
      <c r="AD41" s="3" t="str">
        <f>VLOOKUP($A41,Ma_KH!$A:$Q,Ma_KH!O$1,0)</f>
        <v>CLEVERFOOD</v>
      </c>
      <c r="AE41" s="3" t="str">
        <f>VLOOKUP($A41,Ma_KH!$A:$Q,Ma_KH!P$1,0)</f>
        <v>CÔNG TY CỔ PHẦN THỰC PHẨM SẠCH CLEVERFOOD</v>
      </c>
    </row>
    <row r="42" spans="1:31" ht="25.5" customHeight="1" x14ac:dyDescent="0.3">
      <c r="A42" s="69" t="s">
        <v>37</v>
      </c>
      <c r="B42" s="69" t="s">
        <v>271</v>
      </c>
      <c r="C42" s="70">
        <v>45772</v>
      </c>
      <c r="D42" s="71" t="s">
        <v>307</v>
      </c>
      <c r="E42" s="70"/>
      <c r="F42" s="69"/>
      <c r="G42" s="69" t="s">
        <v>308</v>
      </c>
      <c r="H42" s="72"/>
      <c r="I42" s="72">
        <v>0</v>
      </c>
      <c r="J42" s="72">
        <v>0</v>
      </c>
      <c r="K42" s="72">
        <v>57641</v>
      </c>
      <c r="L42" s="8" t="s">
        <v>17</v>
      </c>
      <c r="M42" s="43">
        <v>45832</v>
      </c>
      <c r="N42" s="29" t="s">
        <v>3652</v>
      </c>
      <c r="O42" s="72">
        <f>IF(Table1[[#This Row],[Phân loại]]="Tồn đầu kỳ",Table1[[#This Row],[Tổng giá trị]],0)</f>
        <v>0</v>
      </c>
      <c r="P42" s="8">
        <f>IF(Table1[[#This Row],[Số còn phải thu ĐK]]&lt;&gt;0,0,IF(Table1[[#This Row],[Phân loại]]="Bán hàng",Table1[[#This Row],[Tổng giá trị]],-Table1[[#This Row],[Tổng giá trị]]))</f>
        <v>-57641</v>
      </c>
      <c r="Q42" s="73">
        <f t="shared" si="1"/>
        <v>-57641</v>
      </c>
      <c r="R42" s="8">
        <f>Table1[[#This Row],[Số còn phải thu ĐK]]+Table1[[#This Row],[Giá Trị HD sau CK]]-Table1[[#This Row],[Số tiền đã thu]]</f>
        <v>0</v>
      </c>
      <c r="S42" s="7">
        <f>IF(Table1[[#This Row],[Ngày hóa đơn]]&lt;&gt;"",Table1[[#This Row],[Ngày hóa đơn]],Table1[[#This Row],[Ngày hạch toán]])</f>
        <v>45772</v>
      </c>
      <c r="T42" s="8"/>
      <c r="U42" s="7">
        <f>IF(Table1[[#This Row],[Ngày tính CN]]="","",S42+T42)</f>
        <v>45772</v>
      </c>
      <c r="V42" s="74">
        <f ca="1">IF(Table1[[#This Row],[Hạn thanh toán]]="","",IF((U42-NOW())&lt;0,0,(U42-NOW())))</f>
        <v>0</v>
      </c>
      <c r="W42" s="72"/>
      <c r="X42" s="68" t="str">
        <f t="shared" ca="1" si="2"/>
        <v/>
      </c>
      <c r="Y42" s="68" t="str">
        <f t="shared" si="0"/>
        <v>Đã thanh toán</v>
      </c>
      <c r="Z42" s="301">
        <f>Table1[[#This Row],[Hạn thanh toán]]</f>
        <v>45772</v>
      </c>
      <c r="AA42" s="301">
        <f>Table1[[#This Row],[Ngày Thanh toán]]</f>
        <v>45832</v>
      </c>
      <c r="AD42" s="3" t="str">
        <f>VLOOKUP($A42,Ma_KH!$A:$Q,Ma_KH!O$1,0)</f>
        <v>CLEVERFOOD</v>
      </c>
      <c r="AE42" s="3" t="str">
        <f>VLOOKUP($A42,Ma_KH!$A:$Q,Ma_KH!P$1,0)</f>
        <v>CÔNG TY CỔ PHẦN THỰC PHẨM SẠCH CLEVERFOOD</v>
      </c>
    </row>
    <row r="43" spans="1:31" ht="25.5" customHeight="1" x14ac:dyDescent="0.3">
      <c r="A43" s="76" t="s">
        <v>37</v>
      </c>
      <c r="B43" s="76" t="s">
        <v>271</v>
      </c>
      <c r="C43" s="78">
        <v>45780</v>
      </c>
      <c r="D43" s="79" t="s">
        <v>309</v>
      </c>
      <c r="E43" s="78"/>
      <c r="F43" s="76"/>
      <c r="G43" s="76" t="s">
        <v>310</v>
      </c>
      <c r="H43" s="72"/>
      <c r="I43" s="72">
        <v>0</v>
      </c>
      <c r="J43" s="72">
        <v>0</v>
      </c>
      <c r="K43" s="72">
        <v>238464</v>
      </c>
      <c r="L43" s="8" t="s">
        <v>17</v>
      </c>
      <c r="M43" s="43">
        <v>45842</v>
      </c>
      <c r="N43" s="29" t="s">
        <v>3653</v>
      </c>
      <c r="O43" s="72">
        <f>IF(Table1[[#This Row],[Phân loại]]="Tồn đầu kỳ",Table1[[#This Row],[Tổng giá trị]],0)</f>
        <v>0</v>
      </c>
      <c r="P43" s="8">
        <f>IF(Table1[[#This Row],[Số còn phải thu ĐK]]&lt;&gt;0,0,IF(Table1[[#This Row],[Phân loại]]="Bán hàng",Table1[[#This Row],[Tổng giá trị]],-Table1[[#This Row],[Tổng giá trị]]))</f>
        <v>-238464</v>
      </c>
      <c r="Q43" s="73">
        <f t="shared" si="1"/>
        <v>-238464</v>
      </c>
      <c r="R43" s="8">
        <f>Table1[[#This Row],[Số còn phải thu ĐK]]+Table1[[#This Row],[Giá Trị HD sau CK]]-Table1[[#This Row],[Số tiền đã thu]]</f>
        <v>0</v>
      </c>
      <c r="S43" s="7">
        <f>IF(Table1[[#This Row],[Ngày hóa đơn]]&lt;&gt;"",Table1[[#This Row],[Ngày hóa đơn]],Table1[[#This Row],[Ngày hạch toán]])</f>
        <v>45780</v>
      </c>
      <c r="T43" s="8"/>
      <c r="U43" s="7">
        <f>IF(Table1[[#This Row],[Ngày tính CN]]="","",S43+T43)</f>
        <v>45780</v>
      </c>
      <c r="V43" s="74">
        <f ca="1">IF(Table1[[#This Row],[Hạn thanh toán]]="","",IF((U43-NOW())&lt;0,0,(U43-NOW())))</f>
        <v>0</v>
      </c>
      <c r="W43" s="72"/>
      <c r="X43" s="68" t="str">
        <f t="shared" ca="1" si="2"/>
        <v/>
      </c>
      <c r="Y43" s="68" t="str">
        <f t="shared" si="0"/>
        <v>Đã thanh toán</v>
      </c>
      <c r="Z43" s="301">
        <f>Table1[[#This Row],[Hạn thanh toán]]</f>
        <v>45780</v>
      </c>
      <c r="AA43" s="301">
        <f>Table1[[#This Row],[Ngày Thanh toán]]</f>
        <v>45842</v>
      </c>
      <c r="AD43" s="3" t="str">
        <f>VLOOKUP($A43,Ma_KH!$A:$Q,Ma_KH!O$1,0)</f>
        <v>CLEVERFOOD</v>
      </c>
      <c r="AE43" s="3" t="str">
        <f>VLOOKUP($A43,Ma_KH!$A:$Q,Ma_KH!P$1,0)</f>
        <v>CÔNG TY CỔ PHẦN THỰC PHẨM SẠCH CLEVERFOOD</v>
      </c>
    </row>
    <row r="44" spans="1:31" ht="25.5" customHeight="1" x14ac:dyDescent="0.3">
      <c r="A44" s="76" t="s">
        <v>37</v>
      </c>
      <c r="B44" s="76" t="s">
        <v>271</v>
      </c>
      <c r="C44" s="78">
        <v>45782</v>
      </c>
      <c r="D44" s="79" t="s">
        <v>311</v>
      </c>
      <c r="E44" s="78"/>
      <c r="F44" s="76"/>
      <c r="G44" s="80" t="s">
        <v>275</v>
      </c>
      <c r="H44" s="72">
        <v>885550</v>
      </c>
      <c r="I44" s="72">
        <v>0</v>
      </c>
      <c r="J44" s="72">
        <v>70844</v>
      </c>
      <c r="K44" s="72">
        <v>956394</v>
      </c>
      <c r="L44" s="8" t="s">
        <v>24</v>
      </c>
      <c r="M44" s="43">
        <v>45842</v>
      </c>
      <c r="N44" s="29" t="s">
        <v>3653</v>
      </c>
      <c r="O44" s="72">
        <f>IF(Table1[[#This Row],[Phân loại]]="Tồn đầu kỳ",Table1[[#This Row],[Tổng giá trị]],0)</f>
        <v>0</v>
      </c>
      <c r="P44" s="8">
        <f>IF(Table1[[#This Row],[Số còn phải thu ĐK]]&lt;&gt;0,0,IF(Table1[[#This Row],[Phân loại]]="Bán hàng",Table1[[#This Row],[Tổng giá trị]],-Table1[[#This Row],[Tổng giá trị]]))</f>
        <v>956394</v>
      </c>
      <c r="Q44" s="73">
        <f t="shared" si="1"/>
        <v>956394</v>
      </c>
      <c r="R44" s="8">
        <f>Table1[[#This Row],[Số còn phải thu ĐK]]+Table1[[#This Row],[Giá Trị HD sau CK]]-Table1[[#This Row],[Số tiền đã thu]]</f>
        <v>0</v>
      </c>
      <c r="S44" s="7">
        <f>IF(Table1[[#This Row],[Ngày hóa đơn]]&lt;&gt;"",Table1[[#This Row],[Ngày hóa đơn]],Table1[[#This Row],[Ngày hạch toán]])</f>
        <v>45782</v>
      </c>
      <c r="T44" s="8"/>
      <c r="U44" s="7">
        <f>IF(Table1[[#This Row],[Ngày tính CN]]="","",S44+T44)</f>
        <v>45782</v>
      </c>
      <c r="V44" s="74">
        <f ca="1">IF(Table1[[#This Row],[Hạn thanh toán]]="","",IF((U44-NOW())&lt;0,0,(U44-NOW())))</f>
        <v>0</v>
      </c>
      <c r="W44" s="72"/>
      <c r="X44" s="68" t="str">
        <f t="shared" ca="1" si="2"/>
        <v/>
      </c>
      <c r="Y44" s="68" t="str">
        <f t="shared" si="0"/>
        <v>Đã thanh toán</v>
      </c>
      <c r="Z44" s="301">
        <f>Table1[[#This Row],[Hạn thanh toán]]</f>
        <v>45782</v>
      </c>
      <c r="AA44" s="301">
        <f>Table1[[#This Row],[Ngày Thanh toán]]</f>
        <v>45842</v>
      </c>
      <c r="AD44" s="3" t="str">
        <f>VLOOKUP($A44,Ma_KH!$A:$Q,Ma_KH!O$1,0)</f>
        <v>CLEVERFOOD</v>
      </c>
      <c r="AE44" s="3" t="str">
        <f>VLOOKUP($A44,Ma_KH!$A:$Q,Ma_KH!P$1,0)</f>
        <v>CÔNG TY CỔ PHẦN THỰC PHẨM SẠCH CLEVERFOOD</v>
      </c>
    </row>
    <row r="45" spans="1:31" ht="25.5" customHeight="1" x14ac:dyDescent="0.3">
      <c r="A45" s="76" t="s">
        <v>37</v>
      </c>
      <c r="B45" s="76" t="s">
        <v>271</v>
      </c>
      <c r="C45" s="78">
        <v>45785</v>
      </c>
      <c r="D45" s="79" t="s">
        <v>312</v>
      </c>
      <c r="E45" s="78"/>
      <c r="F45" s="76"/>
      <c r="G45" s="76" t="s">
        <v>277</v>
      </c>
      <c r="H45" s="72"/>
      <c r="I45" s="72">
        <v>0</v>
      </c>
      <c r="J45" s="72">
        <v>0</v>
      </c>
      <c r="K45" s="72">
        <v>381038</v>
      </c>
      <c r="L45" s="8" t="s">
        <v>17</v>
      </c>
      <c r="M45" s="43">
        <v>45842</v>
      </c>
      <c r="N45" s="29" t="s">
        <v>3653</v>
      </c>
      <c r="O45" s="72">
        <f>IF(Table1[[#This Row],[Phân loại]]="Tồn đầu kỳ",Table1[[#This Row],[Tổng giá trị]],0)</f>
        <v>0</v>
      </c>
      <c r="P45" s="8">
        <f>IF(Table1[[#This Row],[Số còn phải thu ĐK]]&lt;&gt;0,0,IF(Table1[[#This Row],[Phân loại]]="Bán hàng",Table1[[#This Row],[Tổng giá trị]],-Table1[[#This Row],[Tổng giá trị]]))</f>
        <v>-381038</v>
      </c>
      <c r="Q45" s="73">
        <f t="shared" si="1"/>
        <v>-381038</v>
      </c>
      <c r="R45" s="8">
        <f>Table1[[#This Row],[Số còn phải thu ĐK]]+Table1[[#This Row],[Giá Trị HD sau CK]]-Table1[[#This Row],[Số tiền đã thu]]</f>
        <v>0</v>
      </c>
      <c r="S45" s="7">
        <f>IF(Table1[[#This Row],[Ngày hóa đơn]]&lt;&gt;"",Table1[[#This Row],[Ngày hóa đơn]],Table1[[#This Row],[Ngày hạch toán]])</f>
        <v>45785</v>
      </c>
      <c r="T45" s="8"/>
      <c r="U45" s="7">
        <f>IF(Table1[[#This Row],[Ngày tính CN]]="","",S45+T45)</f>
        <v>45785</v>
      </c>
      <c r="V45" s="74">
        <f ca="1">IF(Table1[[#This Row],[Hạn thanh toán]]="","",IF((U45-NOW())&lt;0,0,(U45-NOW())))</f>
        <v>0</v>
      </c>
      <c r="W45" s="72"/>
      <c r="X45" s="68" t="str">
        <f t="shared" ca="1" si="2"/>
        <v/>
      </c>
      <c r="Y45" s="68" t="str">
        <f t="shared" si="0"/>
        <v>Đã thanh toán</v>
      </c>
      <c r="Z45" s="301">
        <f>Table1[[#This Row],[Hạn thanh toán]]</f>
        <v>45785</v>
      </c>
      <c r="AA45" s="301">
        <f>Table1[[#This Row],[Ngày Thanh toán]]</f>
        <v>45842</v>
      </c>
      <c r="AD45" s="3" t="str">
        <f>VLOOKUP($A45,Ma_KH!$A:$Q,Ma_KH!O$1,0)</f>
        <v>CLEVERFOOD</v>
      </c>
      <c r="AE45" s="3" t="str">
        <f>VLOOKUP($A45,Ma_KH!$A:$Q,Ma_KH!P$1,0)</f>
        <v>CÔNG TY CỔ PHẦN THỰC PHẨM SẠCH CLEVERFOOD</v>
      </c>
    </row>
    <row r="46" spans="1:31" ht="25.5" customHeight="1" x14ac:dyDescent="0.3">
      <c r="A46" s="76" t="s">
        <v>37</v>
      </c>
      <c r="B46" s="76" t="s">
        <v>271</v>
      </c>
      <c r="C46" s="78">
        <v>45786</v>
      </c>
      <c r="D46" s="79" t="s">
        <v>313</v>
      </c>
      <c r="E46" s="78"/>
      <c r="F46" s="76"/>
      <c r="G46" s="80" t="s">
        <v>284</v>
      </c>
      <c r="H46" s="72">
        <v>1182288</v>
      </c>
      <c r="I46" s="72">
        <v>0</v>
      </c>
      <c r="J46" s="72">
        <v>94583</v>
      </c>
      <c r="K46" s="72">
        <v>1276871</v>
      </c>
      <c r="L46" s="8" t="s">
        <v>24</v>
      </c>
      <c r="M46" s="43">
        <v>45842</v>
      </c>
      <c r="N46" s="29" t="s">
        <v>3653</v>
      </c>
      <c r="O46" s="72">
        <f>IF(Table1[[#This Row],[Phân loại]]="Tồn đầu kỳ",Table1[[#This Row],[Tổng giá trị]],0)</f>
        <v>0</v>
      </c>
      <c r="P46" s="8">
        <f>IF(Table1[[#This Row],[Số còn phải thu ĐK]]&lt;&gt;0,0,IF(Table1[[#This Row],[Phân loại]]="Bán hàng",Table1[[#This Row],[Tổng giá trị]],-Table1[[#This Row],[Tổng giá trị]]))</f>
        <v>1276871</v>
      </c>
      <c r="Q46" s="73">
        <f t="shared" si="1"/>
        <v>1276871</v>
      </c>
      <c r="R46" s="8">
        <f>Table1[[#This Row],[Số còn phải thu ĐK]]+Table1[[#This Row],[Giá Trị HD sau CK]]-Table1[[#This Row],[Số tiền đã thu]]</f>
        <v>0</v>
      </c>
      <c r="S46" s="7">
        <f>IF(Table1[[#This Row],[Ngày hóa đơn]]&lt;&gt;"",Table1[[#This Row],[Ngày hóa đơn]],Table1[[#This Row],[Ngày hạch toán]])</f>
        <v>45786</v>
      </c>
      <c r="T46" s="8"/>
      <c r="U46" s="7">
        <f>IF(Table1[[#This Row],[Ngày tính CN]]="","",S46+T46)</f>
        <v>45786</v>
      </c>
      <c r="V46" s="74">
        <f ca="1">IF(Table1[[#This Row],[Hạn thanh toán]]="","",IF((U46-NOW())&lt;0,0,(U46-NOW())))</f>
        <v>0</v>
      </c>
      <c r="W46" s="72"/>
      <c r="X46" s="68" t="str">
        <f t="shared" ca="1" si="2"/>
        <v/>
      </c>
      <c r="Y46" s="68" t="str">
        <f t="shared" si="0"/>
        <v>Đã thanh toán</v>
      </c>
      <c r="Z46" s="301">
        <f>Table1[[#This Row],[Hạn thanh toán]]</f>
        <v>45786</v>
      </c>
      <c r="AA46" s="301">
        <f>Table1[[#This Row],[Ngày Thanh toán]]</f>
        <v>45842</v>
      </c>
      <c r="AD46" s="3" t="str">
        <f>VLOOKUP($A46,Ma_KH!$A:$Q,Ma_KH!O$1,0)</f>
        <v>CLEVERFOOD</v>
      </c>
      <c r="AE46" s="3" t="str">
        <f>VLOOKUP($A46,Ma_KH!$A:$Q,Ma_KH!P$1,0)</f>
        <v>CÔNG TY CỔ PHẦN THỰC PHẨM SẠCH CLEVERFOOD</v>
      </c>
    </row>
    <row r="47" spans="1:31" ht="25.5" customHeight="1" x14ac:dyDescent="0.3">
      <c r="A47" s="76" t="s">
        <v>37</v>
      </c>
      <c r="B47" s="76" t="s">
        <v>271</v>
      </c>
      <c r="C47" s="78">
        <v>45800</v>
      </c>
      <c r="D47" s="79" t="s">
        <v>314</v>
      </c>
      <c r="E47" s="78"/>
      <c r="F47" s="76"/>
      <c r="G47" s="80" t="s">
        <v>284</v>
      </c>
      <c r="H47" s="72">
        <v>745170</v>
      </c>
      <c r="I47" s="72">
        <v>0</v>
      </c>
      <c r="J47" s="72">
        <v>59614</v>
      </c>
      <c r="K47" s="72">
        <v>804784</v>
      </c>
      <c r="L47" s="8" t="s">
        <v>24</v>
      </c>
      <c r="M47" s="43">
        <v>45842</v>
      </c>
      <c r="N47" s="29" t="s">
        <v>3653</v>
      </c>
      <c r="O47" s="72">
        <f>IF(Table1[[#This Row],[Phân loại]]="Tồn đầu kỳ",Table1[[#This Row],[Tổng giá trị]],0)</f>
        <v>0</v>
      </c>
      <c r="P47" s="8">
        <f>IF(Table1[[#This Row],[Số còn phải thu ĐK]]&lt;&gt;0,0,IF(Table1[[#This Row],[Phân loại]]="Bán hàng",Table1[[#This Row],[Tổng giá trị]],-Table1[[#This Row],[Tổng giá trị]]))</f>
        <v>804784</v>
      </c>
      <c r="Q47" s="73">
        <f t="shared" si="1"/>
        <v>804784</v>
      </c>
      <c r="R47" s="8">
        <f>Table1[[#This Row],[Số còn phải thu ĐK]]+Table1[[#This Row],[Giá Trị HD sau CK]]-Table1[[#This Row],[Số tiền đã thu]]</f>
        <v>0</v>
      </c>
      <c r="S47" s="7">
        <f>IF(Table1[[#This Row],[Ngày hóa đơn]]&lt;&gt;"",Table1[[#This Row],[Ngày hóa đơn]],Table1[[#This Row],[Ngày hạch toán]])</f>
        <v>45800</v>
      </c>
      <c r="T47" s="8"/>
      <c r="U47" s="7">
        <f>IF(Table1[[#This Row],[Ngày tính CN]]="","",S47+T47)</f>
        <v>45800</v>
      </c>
      <c r="V47" s="74">
        <f ca="1">IF(Table1[[#This Row],[Hạn thanh toán]]="","",IF((U47-NOW())&lt;0,0,(U47-NOW())))</f>
        <v>0</v>
      </c>
      <c r="W47" s="72"/>
      <c r="X47" s="68" t="str">
        <f t="shared" ca="1" si="2"/>
        <v/>
      </c>
      <c r="Y47" s="68" t="str">
        <f t="shared" si="0"/>
        <v>Đã thanh toán</v>
      </c>
      <c r="Z47" s="301">
        <f>Table1[[#This Row],[Hạn thanh toán]]</f>
        <v>45800</v>
      </c>
      <c r="AA47" s="301">
        <f>Table1[[#This Row],[Ngày Thanh toán]]</f>
        <v>45842</v>
      </c>
      <c r="AD47" s="3" t="str">
        <f>VLOOKUP($A47,Ma_KH!$A:$Q,Ma_KH!O$1,0)</f>
        <v>CLEVERFOOD</v>
      </c>
      <c r="AE47" s="3" t="str">
        <f>VLOOKUP($A47,Ma_KH!$A:$Q,Ma_KH!P$1,0)</f>
        <v>CÔNG TY CỔ PHẦN THỰC PHẨM SẠCH CLEVERFOOD</v>
      </c>
    </row>
    <row r="48" spans="1:31" ht="25.5" customHeight="1" x14ac:dyDescent="0.3">
      <c r="A48" s="76" t="s">
        <v>37</v>
      </c>
      <c r="B48" s="76" t="s">
        <v>271</v>
      </c>
      <c r="C48" s="78">
        <v>45800</v>
      </c>
      <c r="D48" s="79" t="s">
        <v>315</v>
      </c>
      <c r="E48" s="78"/>
      <c r="F48" s="76"/>
      <c r="G48" s="80" t="s">
        <v>275</v>
      </c>
      <c r="H48" s="72">
        <v>698790</v>
      </c>
      <c r="I48" s="72">
        <v>0</v>
      </c>
      <c r="J48" s="72">
        <v>55903</v>
      </c>
      <c r="K48" s="72">
        <v>754693</v>
      </c>
      <c r="L48" s="8" t="s">
        <v>24</v>
      </c>
      <c r="M48" s="43">
        <v>45842</v>
      </c>
      <c r="N48" s="29" t="s">
        <v>3653</v>
      </c>
      <c r="O48" s="72">
        <f>IF(Table1[[#This Row],[Phân loại]]="Tồn đầu kỳ",Table1[[#This Row],[Tổng giá trị]],0)</f>
        <v>0</v>
      </c>
      <c r="P48" s="8">
        <f>IF(Table1[[#This Row],[Số còn phải thu ĐK]]&lt;&gt;0,0,IF(Table1[[#This Row],[Phân loại]]="Bán hàng",Table1[[#This Row],[Tổng giá trị]],-Table1[[#This Row],[Tổng giá trị]]))</f>
        <v>754693</v>
      </c>
      <c r="Q48" s="73">
        <f t="shared" si="1"/>
        <v>754693</v>
      </c>
      <c r="R48" s="8">
        <f>Table1[[#This Row],[Số còn phải thu ĐK]]+Table1[[#This Row],[Giá Trị HD sau CK]]-Table1[[#This Row],[Số tiền đã thu]]</f>
        <v>0</v>
      </c>
      <c r="S48" s="7">
        <f>IF(Table1[[#This Row],[Ngày hóa đơn]]&lt;&gt;"",Table1[[#This Row],[Ngày hóa đơn]],Table1[[#This Row],[Ngày hạch toán]])</f>
        <v>45800</v>
      </c>
      <c r="T48" s="8"/>
      <c r="U48" s="7">
        <f>IF(Table1[[#This Row],[Ngày tính CN]]="","",S48+T48)</f>
        <v>45800</v>
      </c>
      <c r="V48" s="74">
        <f ca="1">IF(Table1[[#This Row],[Hạn thanh toán]]="","",IF((U48-NOW())&lt;0,0,(U48-NOW())))</f>
        <v>0</v>
      </c>
      <c r="W48" s="72"/>
      <c r="X48" s="68" t="str">
        <f t="shared" ca="1" si="2"/>
        <v/>
      </c>
      <c r="Y48" s="68" t="str">
        <f t="shared" si="0"/>
        <v>Đã thanh toán</v>
      </c>
      <c r="Z48" s="301">
        <f>Table1[[#This Row],[Hạn thanh toán]]</f>
        <v>45800</v>
      </c>
      <c r="AA48" s="301">
        <f>Table1[[#This Row],[Ngày Thanh toán]]</f>
        <v>45842</v>
      </c>
      <c r="AD48" s="3" t="str">
        <f>VLOOKUP($A48,Ma_KH!$A:$Q,Ma_KH!O$1,0)</f>
        <v>CLEVERFOOD</v>
      </c>
      <c r="AE48" s="3" t="str">
        <f>VLOOKUP($A48,Ma_KH!$A:$Q,Ma_KH!P$1,0)</f>
        <v>CÔNG TY CỔ PHẦN THỰC PHẨM SẠCH CLEVERFOOD</v>
      </c>
    </row>
    <row r="49" spans="1:31" ht="25.5" customHeight="1" x14ac:dyDescent="0.3">
      <c r="A49" s="69" t="s">
        <v>37</v>
      </c>
      <c r="B49" s="69" t="s">
        <v>271</v>
      </c>
      <c r="C49" s="70">
        <v>45800</v>
      </c>
      <c r="D49" s="71" t="s">
        <v>316</v>
      </c>
      <c r="E49" s="70"/>
      <c r="F49" s="69"/>
      <c r="G49" s="69" t="s">
        <v>277</v>
      </c>
      <c r="H49" s="72"/>
      <c r="I49" s="72">
        <v>0</v>
      </c>
      <c r="J49" s="72">
        <v>0</v>
      </c>
      <c r="K49" s="72">
        <v>52029</v>
      </c>
      <c r="L49" s="8" t="s">
        <v>17</v>
      </c>
      <c r="M49" s="43">
        <v>45842</v>
      </c>
      <c r="N49" s="29" t="s">
        <v>3653</v>
      </c>
      <c r="O49" s="72">
        <f>IF(Table1[[#This Row],[Phân loại]]="Tồn đầu kỳ",Table1[[#This Row],[Tổng giá trị]],0)</f>
        <v>0</v>
      </c>
      <c r="P49" s="8">
        <f>IF(Table1[[#This Row],[Số còn phải thu ĐK]]&lt;&gt;0,0,IF(Table1[[#This Row],[Phân loại]]="Bán hàng",Table1[[#This Row],[Tổng giá trị]],-Table1[[#This Row],[Tổng giá trị]]))</f>
        <v>-52029</v>
      </c>
      <c r="Q49" s="73">
        <f t="shared" si="1"/>
        <v>-52029</v>
      </c>
      <c r="R49" s="8">
        <f>Table1[[#This Row],[Số còn phải thu ĐK]]+Table1[[#This Row],[Giá Trị HD sau CK]]-Table1[[#This Row],[Số tiền đã thu]]</f>
        <v>0</v>
      </c>
      <c r="S49" s="7">
        <f>IF(Table1[[#This Row],[Ngày hóa đơn]]&lt;&gt;"",Table1[[#This Row],[Ngày hóa đơn]],Table1[[#This Row],[Ngày hạch toán]])</f>
        <v>45800</v>
      </c>
      <c r="T49" s="8"/>
      <c r="U49" s="7">
        <f>IF(Table1[[#This Row],[Ngày tính CN]]="","",S49+T49)</f>
        <v>45800</v>
      </c>
      <c r="V49" s="74">
        <f ca="1">IF(Table1[[#This Row],[Hạn thanh toán]]="","",IF((U49-NOW())&lt;0,0,(U49-NOW())))</f>
        <v>0</v>
      </c>
      <c r="W49" s="72"/>
      <c r="X49" s="68" t="str">
        <f t="shared" ca="1" si="2"/>
        <v/>
      </c>
      <c r="Y49" s="68" t="str">
        <f t="shared" si="0"/>
        <v>Đã thanh toán</v>
      </c>
      <c r="Z49" s="301">
        <f>Table1[[#This Row],[Hạn thanh toán]]</f>
        <v>45800</v>
      </c>
      <c r="AA49" s="301">
        <f>Table1[[#This Row],[Ngày Thanh toán]]</f>
        <v>45842</v>
      </c>
      <c r="AD49" s="3" t="str">
        <f>VLOOKUP($A49,Ma_KH!$A:$Q,Ma_KH!O$1,0)</f>
        <v>CLEVERFOOD</v>
      </c>
      <c r="AE49" s="3" t="str">
        <f>VLOOKUP($A49,Ma_KH!$A:$Q,Ma_KH!P$1,0)</f>
        <v>CÔNG TY CỔ PHẦN THỰC PHẨM SẠCH CLEVERFOOD</v>
      </c>
    </row>
    <row r="50" spans="1:31" ht="25.5" customHeight="1" x14ac:dyDescent="0.3">
      <c r="A50" s="76" t="s">
        <v>37</v>
      </c>
      <c r="B50" s="76" t="s">
        <v>271</v>
      </c>
      <c r="C50" s="78">
        <v>45810</v>
      </c>
      <c r="D50" s="79" t="s">
        <v>317</v>
      </c>
      <c r="E50" s="78"/>
      <c r="F50" s="76"/>
      <c r="G50" s="80" t="s">
        <v>288</v>
      </c>
      <c r="H50" s="72">
        <v>425322</v>
      </c>
      <c r="I50" s="72">
        <v>0</v>
      </c>
      <c r="J50" s="72">
        <v>34026</v>
      </c>
      <c r="K50" s="72">
        <v>459348</v>
      </c>
      <c r="L50" s="8" t="s">
        <v>24</v>
      </c>
      <c r="M50" s="43">
        <v>45870</v>
      </c>
      <c r="N50" s="29" t="s">
        <v>3655</v>
      </c>
      <c r="O50" s="72">
        <f>IF(Table1[[#This Row],[Phân loại]]="Tồn đầu kỳ",Table1[[#This Row],[Tổng giá trị]],0)</f>
        <v>0</v>
      </c>
      <c r="P50" s="8">
        <f>IF(Table1[[#This Row],[Số còn phải thu ĐK]]&lt;&gt;0,0,IF(Table1[[#This Row],[Phân loại]]="Bán hàng",Table1[[#This Row],[Tổng giá trị]],-Table1[[#This Row],[Tổng giá trị]]))</f>
        <v>459348</v>
      </c>
      <c r="Q50" s="73">
        <f t="shared" si="1"/>
        <v>459348</v>
      </c>
      <c r="R50" s="8">
        <f>Table1[[#This Row],[Số còn phải thu ĐK]]+Table1[[#This Row],[Giá Trị HD sau CK]]-Table1[[#This Row],[Số tiền đã thu]]</f>
        <v>0</v>
      </c>
      <c r="S50" s="7">
        <f>IF(Table1[[#This Row],[Ngày hóa đơn]]&lt;&gt;"",Table1[[#This Row],[Ngày hóa đơn]],Table1[[#This Row],[Ngày hạch toán]])</f>
        <v>45810</v>
      </c>
      <c r="T50" s="8"/>
      <c r="U50" s="7">
        <f>IF(Table1[[#This Row],[Ngày tính CN]]="","",S50+T50)</f>
        <v>45810</v>
      </c>
      <c r="V50" s="74">
        <f ca="1">IF(Table1[[#This Row],[Hạn thanh toán]]="","",IF((U50-NOW())&lt;0,0,(U50-NOW())))</f>
        <v>0</v>
      </c>
      <c r="W50" s="72"/>
      <c r="X50" s="68" t="str">
        <f t="shared" ca="1" si="2"/>
        <v/>
      </c>
      <c r="Y50" s="68" t="str">
        <f t="shared" si="0"/>
        <v>Đã thanh toán</v>
      </c>
      <c r="Z50" s="301">
        <f>Table1[[#This Row],[Hạn thanh toán]]</f>
        <v>45810</v>
      </c>
      <c r="AA50" s="301">
        <f>Table1[[#This Row],[Ngày Thanh toán]]</f>
        <v>45870</v>
      </c>
      <c r="AD50" s="3" t="str">
        <f>VLOOKUP($A50,Ma_KH!$A:$Q,Ma_KH!O$1,0)</f>
        <v>CLEVERFOOD</v>
      </c>
      <c r="AE50" s="3" t="str">
        <f>VLOOKUP($A50,Ma_KH!$A:$Q,Ma_KH!P$1,0)</f>
        <v>CÔNG TY CỔ PHẦN THỰC PHẨM SẠCH CLEVERFOOD</v>
      </c>
    </row>
    <row r="51" spans="1:31" ht="25.5" customHeight="1" x14ac:dyDescent="0.3">
      <c r="A51" s="76" t="s">
        <v>37</v>
      </c>
      <c r="B51" s="76" t="s">
        <v>271</v>
      </c>
      <c r="C51" s="78">
        <v>45810</v>
      </c>
      <c r="D51" s="79" t="s">
        <v>318</v>
      </c>
      <c r="E51" s="78"/>
      <c r="F51" s="76"/>
      <c r="G51" s="76" t="s">
        <v>290</v>
      </c>
      <c r="H51" s="72"/>
      <c r="I51" s="72">
        <v>0</v>
      </c>
      <c r="J51" s="72">
        <v>0</v>
      </c>
      <c r="K51" s="72">
        <v>300949</v>
      </c>
      <c r="L51" s="8" t="s">
        <v>17</v>
      </c>
      <c r="M51" s="43">
        <v>45870</v>
      </c>
      <c r="N51" s="29" t="s">
        <v>3655</v>
      </c>
      <c r="O51" s="72">
        <f>IF(Table1[[#This Row],[Phân loại]]="Tồn đầu kỳ",Table1[[#This Row],[Tổng giá trị]],0)</f>
        <v>0</v>
      </c>
      <c r="P51" s="8">
        <f>IF(Table1[[#This Row],[Số còn phải thu ĐK]]&lt;&gt;0,0,IF(Table1[[#This Row],[Phân loại]]="Bán hàng",Table1[[#This Row],[Tổng giá trị]],-Table1[[#This Row],[Tổng giá trị]]))</f>
        <v>-300949</v>
      </c>
      <c r="Q51" s="73">
        <f t="shared" si="1"/>
        <v>-300949</v>
      </c>
      <c r="R51" s="8">
        <f>Table1[[#This Row],[Số còn phải thu ĐK]]+Table1[[#This Row],[Giá Trị HD sau CK]]-Table1[[#This Row],[Số tiền đã thu]]</f>
        <v>0</v>
      </c>
      <c r="S51" s="7">
        <f>IF(Table1[[#This Row],[Ngày hóa đơn]]&lt;&gt;"",Table1[[#This Row],[Ngày hóa đơn]],Table1[[#This Row],[Ngày hạch toán]])</f>
        <v>45810</v>
      </c>
      <c r="T51" s="8"/>
      <c r="U51" s="7">
        <f>IF(Table1[[#This Row],[Ngày tính CN]]="","",S51+T51)</f>
        <v>45810</v>
      </c>
      <c r="V51" s="74">
        <f ca="1">IF(Table1[[#This Row],[Hạn thanh toán]]="","",IF((U51-NOW())&lt;0,0,(U51-NOW())))</f>
        <v>0</v>
      </c>
      <c r="W51" s="72"/>
      <c r="X51" s="68" t="str">
        <f t="shared" ca="1" si="2"/>
        <v/>
      </c>
      <c r="Y51" s="68" t="str">
        <f t="shared" si="0"/>
        <v>Đã thanh toán</v>
      </c>
      <c r="Z51" s="301">
        <f>Table1[[#This Row],[Hạn thanh toán]]</f>
        <v>45810</v>
      </c>
      <c r="AA51" s="301">
        <f>Table1[[#This Row],[Ngày Thanh toán]]</f>
        <v>45870</v>
      </c>
      <c r="AD51" s="3" t="str">
        <f>VLOOKUP($A51,Ma_KH!$A:$Q,Ma_KH!O$1,0)</f>
        <v>CLEVERFOOD</v>
      </c>
      <c r="AE51" s="3" t="str">
        <f>VLOOKUP($A51,Ma_KH!$A:$Q,Ma_KH!P$1,0)</f>
        <v>CÔNG TY CỔ PHẦN THỰC PHẨM SẠCH CLEVERFOOD</v>
      </c>
    </row>
    <row r="52" spans="1:31" ht="25.5" customHeight="1" x14ac:dyDescent="0.3">
      <c r="A52" s="76" t="s">
        <v>37</v>
      </c>
      <c r="B52" s="76" t="s">
        <v>271</v>
      </c>
      <c r="C52" s="78">
        <v>45827</v>
      </c>
      <c r="D52" s="79" t="s">
        <v>319</v>
      </c>
      <c r="E52" s="78"/>
      <c r="F52" s="76"/>
      <c r="G52" s="80" t="s">
        <v>275</v>
      </c>
      <c r="H52" s="72">
        <v>518478</v>
      </c>
      <c r="I52" s="72">
        <v>0</v>
      </c>
      <c r="J52" s="72">
        <v>41478</v>
      </c>
      <c r="K52" s="72">
        <v>559956</v>
      </c>
      <c r="L52" s="8" t="s">
        <v>24</v>
      </c>
      <c r="M52" s="43">
        <v>45870</v>
      </c>
      <c r="N52" s="29" t="s">
        <v>3655</v>
      </c>
      <c r="O52" s="72">
        <f>IF(Table1[[#This Row],[Phân loại]]="Tồn đầu kỳ",Table1[[#This Row],[Tổng giá trị]],0)</f>
        <v>0</v>
      </c>
      <c r="P52" s="8">
        <f>IF(Table1[[#This Row],[Số còn phải thu ĐK]]&lt;&gt;0,0,IF(Table1[[#This Row],[Phân loại]]="Bán hàng",Table1[[#This Row],[Tổng giá trị]],-Table1[[#This Row],[Tổng giá trị]]))</f>
        <v>559956</v>
      </c>
      <c r="Q52" s="73">
        <f t="shared" si="1"/>
        <v>559956</v>
      </c>
      <c r="R52" s="8">
        <f>Table1[[#This Row],[Số còn phải thu ĐK]]+Table1[[#This Row],[Giá Trị HD sau CK]]-Table1[[#This Row],[Số tiền đã thu]]</f>
        <v>0</v>
      </c>
      <c r="S52" s="7">
        <f>IF(Table1[[#This Row],[Ngày hóa đơn]]&lt;&gt;"",Table1[[#This Row],[Ngày hóa đơn]],Table1[[#This Row],[Ngày hạch toán]])</f>
        <v>45827</v>
      </c>
      <c r="T52" s="8"/>
      <c r="U52" s="7">
        <f>IF(Table1[[#This Row],[Ngày tính CN]]="","",S52+T52)</f>
        <v>45827</v>
      </c>
      <c r="V52" s="74">
        <f ca="1">IF(Table1[[#This Row],[Hạn thanh toán]]="","",IF((U52-NOW())&lt;0,0,(U52-NOW())))</f>
        <v>0</v>
      </c>
      <c r="W52" s="72"/>
      <c r="X52" s="68" t="str">
        <f t="shared" ca="1" si="2"/>
        <v/>
      </c>
      <c r="Y52" s="68" t="str">
        <f t="shared" si="0"/>
        <v>Đã thanh toán</v>
      </c>
      <c r="Z52" s="301">
        <f>Table1[[#This Row],[Hạn thanh toán]]</f>
        <v>45827</v>
      </c>
      <c r="AA52" s="301">
        <f>Table1[[#This Row],[Ngày Thanh toán]]</f>
        <v>45870</v>
      </c>
      <c r="AD52" s="3" t="str">
        <f>VLOOKUP($A52,Ma_KH!$A:$Q,Ma_KH!O$1,0)</f>
        <v>CLEVERFOOD</v>
      </c>
      <c r="AE52" s="3" t="str">
        <f>VLOOKUP($A52,Ma_KH!$A:$Q,Ma_KH!P$1,0)</f>
        <v>CÔNG TY CỔ PHẦN THỰC PHẨM SẠCH CLEVERFOOD</v>
      </c>
    </row>
    <row r="53" spans="1:31" ht="25.5" customHeight="1" x14ac:dyDescent="0.3">
      <c r="A53" s="76" t="s">
        <v>37</v>
      </c>
      <c r="B53" s="76" t="s">
        <v>271</v>
      </c>
      <c r="C53" s="78">
        <v>45831</v>
      </c>
      <c r="D53" s="79" t="s">
        <v>320</v>
      </c>
      <c r="E53" s="78"/>
      <c r="F53" s="76"/>
      <c r="G53" s="80" t="s">
        <v>288</v>
      </c>
      <c r="H53" s="72">
        <v>517870</v>
      </c>
      <c r="I53" s="72">
        <v>0</v>
      </c>
      <c r="J53" s="72">
        <v>41430</v>
      </c>
      <c r="K53" s="72">
        <v>559300</v>
      </c>
      <c r="L53" s="8" t="s">
        <v>24</v>
      </c>
      <c r="M53" s="43">
        <v>45870</v>
      </c>
      <c r="N53" s="29" t="s">
        <v>3655</v>
      </c>
      <c r="O53" s="72">
        <f>IF(Table1[[#This Row],[Phân loại]]="Tồn đầu kỳ",Table1[[#This Row],[Tổng giá trị]],0)</f>
        <v>0</v>
      </c>
      <c r="P53" s="8">
        <f>IF(Table1[[#This Row],[Số còn phải thu ĐK]]&lt;&gt;0,0,IF(Table1[[#This Row],[Phân loại]]="Bán hàng",Table1[[#This Row],[Tổng giá trị]],-Table1[[#This Row],[Tổng giá trị]]))</f>
        <v>559300</v>
      </c>
      <c r="Q53" s="73">
        <f t="shared" si="1"/>
        <v>559300</v>
      </c>
      <c r="R53" s="8">
        <f>Table1[[#This Row],[Số còn phải thu ĐK]]+Table1[[#This Row],[Giá Trị HD sau CK]]-Table1[[#This Row],[Số tiền đã thu]]</f>
        <v>0</v>
      </c>
      <c r="S53" s="7">
        <f>IF(Table1[[#This Row],[Ngày hóa đơn]]&lt;&gt;"",Table1[[#This Row],[Ngày hóa đơn]],Table1[[#This Row],[Ngày hạch toán]])</f>
        <v>45831</v>
      </c>
      <c r="T53" s="8"/>
      <c r="U53" s="7">
        <f>IF(Table1[[#This Row],[Ngày tính CN]]="","",S53+T53)</f>
        <v>45831</v>
      </c>
      <c r="V53" s="74">
        <f ca="1">IF(Table1[[#This Row],[Hạn thanh toán]]="","",IF((U53-NOW())&lt;0,0,(U53-NOW())))</f>
        <v>0</v>
      </c>
      <c r="W53" s="72"/>
      <c r="X53" s="68" t="str">
        <f t="shared" ca="1" si="2"/>
        <v/>
      </c>
      <c r="Y53" s="68" t="str">
        <f t="shared" si="0"/>
        <v>Đã thanh toán</v>
      </c>
      <c r="Z53" s="301">
        <f>Table1[[#This Row],[Hạn thanh toán]]</f>
        <v>45831</v>
      </c>
      <c r="AA53" s="301">
        <f>Table1[[#This Row],[Ngày Thanh toán]]</f>
        <v>45870</v>
      </c>
      <c r="AD53" s="3" t="str">
        <f>VLOOKUP($A53,Ma_KH!$A:$Q,Ma_KH!O$1,0)</f>
        <v>CLEVERFOOD</v>
      </c>
      <c r="AE53" s="3" t="str">
        <f>VLOOKUP($A53,Ma_KH!$A:$Q,Ma_KH!P$1,0)</f>
        <v>CÔNG TY CỔ PHẦN THỰC PHẨM SẠCH CLEVERFOOD</v>
      </c>
    </row>
    <row r="54" spans="1:31" ht="25.5" customHeight="1" x14ac:dyDescent="0.3">
      <c r="A54" s="76" t="s">
        <v>37</v>
      </c>
      <c r="B54" s="76" t="s">
        <v>271</v>
      </c>
      <c r="C54" s="78">
        <v>45831</v>
      </c>
      <c r="D54" s="79" t="s">
        <v>321</v>
      </c>
      <c r="E54" s="78"/>
      <c r="F54" s="76"/>
      <c r="G54" s="76" t="s">
        <v>290</v>
      </c>
      <c r="H54" s="72"/>
      <c r="I54" s="72">
        <v>0</v>
      </c>
      <c r="J54" s="72">
        <v>0</v>
      </c>
      <c r="K54" s="72">
        <v>276172</v>
      </c>
      <c r="L54" s="8" t="s">
        <v>17</v>
      </c>
      <c r="M54" s="43">
        <v>45870</v>
      </c>
      <c r="N54" s="29" t="s">
        <v>3655</v>
      </c>
      <c r="O54" s="72">
        <f>IF(Table1[[#This Row],[Phân loại]]="Tồn đầu kỳ",Table1[[#This Row],[Tổng giá trị]],0)</f>
        <v>0</v>
      </c>
      <c r="P54" s="8">
        <f>IF(Table1[[#This Row],[Số còn phải thu ĐK]]&lt;&gt;0,0,IF(Table1[[#This Row],[Phân loại]]="Bán hàng",Table1[[#This Row],[Tổng giá trị]],-Table1[[#This Row],[Tổng giá trị]]))</f>
        <v>-276172</v>
      </c>
      <c r="Q54" s="73">
        <f t="shared" si="1"/>
        <v>-276172</v>
      </c>
      <c r="R54" s="8">
        <f>Table1[[#This Row],[Số còn phải thu ĐK]]+Table1[[#This Row],[Giá Trị HD sau CK]]-Table1[[#This Row],[Số tiền đã thu]]</f>
        <v>0</v>
      </c>
      <c r="S54" s="7">
        <f>IF(Table1[[#This Row],[Ngày hóa đơn]]&lt;&gt;"",Table1[[#This Row],[Ngày hóa đơn]],Table1[[#This Row],[Ngày hạch toán]])</f>
        <v>45831</v>
      </c>
      <c r="T54" s="8"/>
      <c r="U54" s="7">
        <f>IF(Table1[[#This Row],[Ngày tính CN]]="","",S54+T54)</f>
        <v>45831</v>
      </c>
      <c r="V54" s="74">
        <f ca="1">IF(Table1[[#This Row],[Hạn thanh toán]]="","",IF((U54-NOW())&lt;0,0,(U54-NOW())))</f>
        <v>0</v>
      </c>
      <c r="W54" s="72"/>
      <c r="X54" s="68" t="str">
        <f t="shared" ca="1" si="2"/>
        <v/>
      </c>
      <c r="Y54" s="68" t="str">
        <f t="shared" si="0"/>
        <v>Đã thanh toán</v>
      </c>
      <c r="Z54" s="301">
        <f>Table1[[#This Row],[Hạn thanh toán]]</f>
        <v>45831</v>
      </c>
      <c r="AA54" s="301">
        <f>Table1[[#This Row],[Ngày Thanh toán]]</f>
        <v>45870</v>
      </c>
      <c r="AD54" s="3" t="str">
        <f>VLOOKUP($A54,Ma_KH!$A:$Q,Ma_KH!O$1,0)</f>
        <v>CLEVERFOOD</v>
      </c>
      <c r="AE54" s="3" t="str">
        <f>VLOOKUP($A54,Ma_KH!$A:$Q,Ma_KH!P$1,0)</f>
        <v>CÔNG TY CỔ PHẦN THỰC PHẨM SẠCH CLEVERFOOD</v>
      </c>
    </row>
    <row r="55" spans="1:31" ht="25.5" customHeight="1" x14ac:dyDescent="0.3">
      <c r="A55" s="69" t="s">
        <v>37</v>
      </c>
      <c r="B55" s="69" t="s">
        <v>271</v>
      </c>
      <c r="C55" s="70">
        <v>45831</v>
      </c>
      <c r="D55" s="71" t="s">
        <v>322</v>
      </c>
      <c r="E55" s="70"/>
      <c r="F55" s="69"/>
      <c r="G55" s="69" t="s">
        <v>290</v>
      </c>
      <c r="H55" s="72"/>
      <c r="I55" s="72">
        <v>0</v>
      </c>
      <c r="J55" s="72">
        <v>0</v>
      </c>
      <c r="K55" s="72">
        <v>307273</v>
      </c>
      <c r="L55" s="8" t="s">
        <v>17</v>
      </c>
      <c r="M55" s="43">
        <v>45870</v>
      </c>
      <c r="N55" s="29" t="s">
        <v>3655</v>
      </c>
      <c r="O55" s="72">
        <f>IF(Table1[[#This Row],[Phân loại]]="Tồn đầu kỳ",Table1[[#This Row],[Tổng giá trị]],0)</f>
        <v>0</v>
      </c>
      <c r="P55" s="8">
        <f>IF(Table1[[#This Row],[Số còn phải thu ĐK]]&lt;&gt;0,0,IF(Table1[[#This Row],[Phân loại]]="Bán hàng",Table1[[#This Row],[Tổng giá trị]],-Table1[[#This Row],[Tổng giá trị]]))</f>
        <v>-307273</v>
      </c>
      <c r="Q55" s="73">
        <f t="shared" si="1"/>
        <v>-307273</v>
      </c>
      <c r="R55" s="8">
        <f>Table1[[#This Row],[Số còn phải thu ĐK]]+Table1[[#This Row],[Giá Trị HD sau CK]]-Table1[[#This Row],[Số tiền đã thu]]</f>
        <v>0</v>
      </c>
      <c r="S55" s="7">
        <f>IF(Table1[[#This Row],[Ngày hóa đơn]]&lt;&gt;"",Table1[[#This Row],[Ngày hóa đơn]],Table1[[#This Row],[Ngày hạch toán]])</f>
        <v>45831</v>
      </c>
      <c r="T55" s="8"/>
      <c r="U55" s="7">
        <f>IF(Table1[[#This Row],[Ngày tính CN]]="","",S55+T55)</f>
        <v>45831</v>
      </c>
      <c r="V55" s="74">
        <f ca="1">IF(Table1[[#This Row],[Hạn thanh toán]]="","",IF((U55-NOW())&lt;0,0,(U55-NOW())))</f>
        <v>0</v>
      </c>
      <c r="W55" s="72"/>
      <c r="X55" s="68" t="str">
        <f t="shared" ca="1" si="2"/>
        <v/>
      </c>
      <c r="Y55" s="68" t="str">
        <f t="shared" si="0"/>
        <v>Đã thanh toán</v>
      </c>
      <c r="Z55" s="301">
        <f>Table1[[#This Row],[Hạn thanh toán]]</f>
        <v>45831</v>
      </c>
      <c r="AA55" s="301">
        <f>Table1[[#This Row],[Ngày Thanh toán]]</f>
        <v>45870</v>
      </c>
      <c r="AD55" s="3" t="str">
        <f>VLOOKUP($A55,Ma_KH!$A:$Q,Ma_KH!O$1,0)</f>
        <v>CLEVERFOOD</v>
      </c>
      <c r="AE55" s="3" t="str">
        <f>VLOOKUP($A55,Ma_KH!$A:$Q,Ma_KH!P$1,0)</f>
        <v>CÔNG TY CỔ PHẦN THỰC PHẨM SẠCH CLEVERFOOD</v>
      </c>
    </row>
    <row r="56" spans="1:31" ht="25.5" customHeight="1" x14ac:dyDescent="0.3">
      <c r="A56" s="69" t="s">
        <v>37</v>
      </c>
      <c r="B56" s="69" t="s">
        <v>271</v>
      </c>
      <c r="C56" s="70">
        <v>45838</v>
      </c>
      <c r="D56" s="71" t="s">
        <v>323</v>
      </c>
      <c r="E56" s="70"/>
      <c r="F56" s="69"/>
      <c r="G56" s="69" t="s">
        <v>324</v>
      </c>
      <c r="H56" s="72">
        <v>0</v>
      </c>
      <c r="I56" s="72">
        <v>27561</v>
      </c>
      <c r="J56" s="72"/>
      <c r="K56" s="72">
        <v>27561</v>
      </c>
      <c r="L56" s="8" t="s">
        <v>3654</v>
      </c>
      <c r="M56" s="43">
        <v>45870</v>
      </c>
      <c r="N56" s="29" t="s">
        <v>3655</v>
      </c>
      <c r="O56" s="72">
        <f>IF(Table1[[#This Row],[Phân loại]]="Tồn đầu kỳ",Table1[[#This Row],[Tổng giá trị]],0)</f>
        <v>0</v>
      </c>
      <c r="P56" s="8">
        <f>IF(Table1[[#This Row],[Số còn phải thu ĐK]]&lt;&gt;0,0,IF(Table1[[#This Row],[Phân loại]]="Bán hàng",Table1[[#This Row],[Tổng giá trị]],-Table1[[#This Row],[Tổng giá trị]]))</f>
        <v>-27561</v>
      </c>
      <c r="Q56" s="73">
        <f t="shared" si="1"/>
        <v>-27561</v>
      </c>
      <c r="R56" s="8">
        <f>Table1[[#This Row],[Số còn phải thu ĐK]]+Table1[[#This Row],[Giá Trị HD sau CK]]-Table1[[#This Row],[Số tiền đã thu]]</f>
        <v>0</v>
      </c>
      <c r="S56" s="7">
        <f>IF(Table1[[#This Row],[Ngày hóa đơn]]&lt;&gt;"",Table1[[#This Row],[Ngày hóa đơn]],Table1[[#This Row],[Ngày hạch toán]])</f>
        <v>45838</v>
      </c>
      <c r="T56" s="8"/>
      <c r="U56" s="7">
        <f>IF(Table1[[#This Row],[Ngày tính CN]]="","",S56+T56)</f>
        <v>45838</v>
      </c>
      <c r="V56" s="74">
        <f ca="1">IF(Table1[[#This Row],[Hạn thanh toán]]="","",IF((U56-NOW())&lt;0,0,(U56-NOW())))</f>
        <v>0</v>
      </c>
      <c r="W56" s="72"/>
      <c r="X56" s="68" t="str">
        <f t="shared" ca="1" si="2"/>
        <v/>
      </c>
      <c r="Y56" s="68" t="str">
        <f t="shared" si="0"/>
        <v>Đã thanh toán</v>
      </c>
      <c r="Z56" s="301">
        <f>Table1[[#This Row],[Hạn thanh toán]]</f>
        <v>45838</v>
      </c>
      <c r="AA56" s="301">
        <f>Table1[[#This Row],[Ngày Thanh toán]]</f>
        <v>45870</v>
      </c>
      <c r="AD56" s="3" t="str">
        <f>VLOOKUP($A56,Ma_KH!$A:$Q,Ma_KH!O$1,0)</f>
        <v>CLEVERFOOD</v>
      </c>
      <c r="AE56" s="3" t="str">
        <f>VLOOKUP($A56,Ma_KH!$A:$Q,Ma_KH!P$1,0)</f>
        <v>CÔNG TY CỔ PHẦN THỰC PHẨM SẠCH CLEVERFOOD</v>
      </c>
    </row>
    <row r="57" spans="1:31" ht="25.5" customHeight="1" x14ac:dyDescent="0.3">
      <c r="A57" s="76" t="s">
        <v>37</v>
      </c>
      <c r="B57" s="76" t="s">
        <v>271</v>
      </c>
      <c r="C57" s="78">
        <v>45848</v>
      </c>
      <c r="D57" s="79" t="s">
        <v>325</v>
      </c>
      <c r="E57" s="78"/>
      <c r="F57" s="76"/>
      <c r="G57" s="80" t="s">
        <v>284</v>
      </c>
      <c r="H57" s="72">
        <v>569239</v>
      </c>
      <c r="I57" s="72">
        <v>0</v>
      </c>
      <c r="J57" s="72">
        <v>45539</v>
      </c>
      <c r="K57" s="72">
        <v>614778</v>
      </c>
      <c r="L57" s="8" t="s">
        <v>24</v>
      </c>
      <c r="M57" s="43">
        <v>45908</v>
      </c>
      <c r="N57" s="29" t="s">
        <v>3656</v>
      </c>
      <c r="O57" s="72">
        <f>IF(Table1[[#This Row],[Phân loại]]="Tồn đầu kỳ",Table1[[#This Row],[Tổng giá trị]],0)</f>
        <v>0</v>
      </c>
      <c r="P57" s="8">
        <f>IF(Table1[[#This Row],[Số còn phải thu ĐK]]&lt;&gt;0,0,IF(Table1[[#This Row],[Phân loại]]="Bán hàng",Table1[[#This Row],[Tổng giá trị]],-Table1[[#This Row],[Tổng giá trị]]))</f>
        <v>614778</v>
      </c>
      <c r="Q57" s="73">
        <f t="shared" si="1"/>
        <v>614778</v>
      </c>
      <c r="R57" s="8">
        <f>Table1[[#This Row],[Số còn phải thu ĐK]]+Table1[[#This Row],[Giá Trị HD sau CK]]-Table1[[#This Row],[Số tiền đã thu]]</f>
        <v>0</v>
      </c>
      <c r="S57" s="7">
        <f>IF(Table1[[#This Row],[Ngày hóa đơn]]&lt;&gt;"",Table1[[#This Row],[Ngày hóa đơn]],Table1[[#This Row],[Ngày hạch toán]])</f>
        <v>45848</v>
      </c>
      <c r="T57" s="8"/>
      <c r="U57" s="7">
        <f>IF(Table1[[#This Row],[Ngày tính CN]]="","",S57+T57)</f>
        <v>45848</v>
      </c>
      <c r="V57" s="74">
        <f ca="1">IF(Table1[[#This Row],[Hạn thanh toán]]="","",IF((U57-NOW())&lt;0,0,(U57-NOW())))</f>
        <v>0</v>
      </c>
      <c r="W57" s="72"/>
      <c r="X57" s="68" t="str">
        <f t="shared" ca="1" si="2"/>
        <v/>
      </c>
      <c r="Y57" s="68" t="str">
        <f t="shared" si="0"/>
        <v>Đã thanh toán</v>
      </c>
      <c r="Z57" s="301">
        <f>Table1[[#This Row],[Hạn thanh toán]]</f>
        <v>45848</v>
      </c>
      <c r="AA57" s="301">
        <f>Table1[[#This Row],[Ngày Thanh toán]]</f>
        <v>45908</v>
      </c>
      <c r="AD57" s="3" t="str">
        <f>VLOOKUP($A57,Ma_KH!$A:$Q,Ma_KH!O$1,0)</f>
        <v>CLEVERFOOD</v>
      </c>
      <c r="AE57" s="3" t="str">
        <f>VLOOKUP($A57,Ma_KH!$A:$Q,Ma_KH!P$1,0)</f>
        <v>CÔNG TY CỔ PHẦN THỰC PHẨM SẠCH CLEVERFOOD</v>
      </c>
    </row>
    <row r="58" spans="1:31" ht="25.5" customHeight="1" x14ac:dyDescent="0.3">
      <c r="A58" s="76" t="s">
        <v>37</v>
      </c>
      <c r="B58" s="76" t="s">
        <v>271</v>
      </c>
      <c r="C58" s="78">
        <v>45848</v>
      </c>
      <c r="D58" s="79" t="s">
        <v>326</v>
      </c>
      <c r="E58" s="78"/>
      <c r="F58" s="76"/>
      <c r="G58" s="76" t="s">
        <v>286</v>
      </c>
      <c r="H58" s="72"/>
      <c r="I58" s="72">
        <v>0</v>
      </c>
      <c r="J58" s="72">
        <v>0</v>
      </c>
      <c r="K58" s="72">
        <v>104058</v>
      </c>
      <c r="L58" s="8" t="s">
        <v>17</v>
      </c>
      <c r="M58" s="43">
        <v>45908</v>
      </c>
      <c r="N58" s="29" t="s">
        <v>3656</v>
      </c>
      <c r="O58" s="72">
        <f>IF(Table1[[#This Row],[Phân loại]]="Tồn đầu kỳ",Table1[[#This Row],[Tổng giá trị]],0)</f>
        <v>0</v>
      </c>
      <c r="P58" s="8">
        <f>IF(Table1[[#This Row],[Số còn phải thu ĐK]]&lt;&gt;0,0,IF(Table1[[#This Row],[Phân loại]]="Bán hàng",Table1[[#This Row],[Tổng giá trị]],-Table1[[#This Row],[Tổng giá trị]]))</f>
        <v>-104058</v>
      </c>
      <c r="Q58" s="73">
        <f t="shared" si="1"/>
        <v>-104058</v>
      </c>
      <c r="R58" s="8">
        <f>Table1[[#This Row],[Số còn phải thu ĐK]]+Table1[[#This Row],[Giá Trị HD sau CK]]-Table1[[#This Row],[Số tiền đã thu]]</f>
        <v>0</v>
      </c>
      <c r="S58" s="7">
        <f>IF(Table1[[#This Row],[Ngày hóa đơn]]&lt;&gt;"",Table1[[#This Row],[Ngày hóa đơn]],Table1[[#This Row],[Ngày hạch toán]])</f>
        <v>45848</v>
      </c>
      <c r="T58" s="8"/>
      <c r="U58" s="7">
        <f>IF(Table1[[#This Row],[Ngày tính CN]]="","",S58+T58)</f>
        <v>45848</v>
      </c>
      <c r="V58" s="74">
        <f ca="1">IF(Table1[[#This Row],[Hạn thanh toán]]="","",IF((U58-NOW())&lt;0,0,(U58-NOW())))</f>
        <v>0</v>
      </c>
      <c r="W58" s="72"/>
      <c r="X58" s="68" t="str">
        <f t="shared" ca="1" si="2"/>
        <v/>
      </c>
      <c r="Y58" s="68" t="str">
        <f t="shared" si="0"/>
        <v>Đã thanh toán</v>
      </c>
      <c r="Z58" s="301">
        <f>Table1[[#This Row],[Hạn thanh toán]]</f>
        <v>45848</v>
      </c>
      <c r="AA58" s="301">
        <f>Table1[[#This Row],[Ngày Thanh toán]]</f>
        <v>45908</v>
      </c>
      <c r="AD58" s="3" t="str">
        <f>VLOOKUP($A58,Ma_KH!$A:$Q,Ma_KH!O$1,0)</f>
        <v>CLEVERFOOD</v>
      </c>
      <c r="AE58" s="3" t="str">
        <f>VLOOKUP($A58,Ma_KH!$A:$Q,Ma_KH!P$1,0)</f>
        <v>CÔNG TY CỔ PHẦN THỰC PHẨM SẠCH CLEVERFOOD</v>
      </c>
    </row>
    <row r="59" spans="1:31" ht="25.5" customHeight="1" x14ac:dyDescent="0.3">
      <c r="A59" s="76" t="s">
        <v>37</v>
      </c>
      <c r="B59" s="76" t="s">
        <v>271</v>
      </c>
      <c r="C59" s="78">
        <v>45852</v>
      </c>
      <c r="D59" s="79" t="s">
        <v>327</v>
      </c>
      <c r="E59" s="78"/>
      <c r="F59" s="76"/>
      <c r="G59" s="80" t="s">
        <v>275</v>
      </c>
      <c r="H59" s="72">
        <v>1003428</v>
      </c>
      <c r="I59" s="72">
        <v>0</v>
      </c>
      <c r="J59" s="72">
        <v>80274</v>
      </c>
      <c r="K59" s="72">
        <v>1083702</v>
      </c>
      <c r="L59" s="8" t="s">
        <v>24</v>
      </c>
      <c r="M59" s="43">
        <v>45908</v>
      </c>
      <c r="N59" s="29" t="s">
        <v>3656</v>
      </c>
      <c r="O59" s="72">
        <f>IF(Table1[[#This Row],[Phân loại]]="Tồn đầu kỳ",Table1[[#This Row],[Tổng giá trị]],0)</f>
        <v>0</v>
      </c>
      <c r="P59" s="8">
        <f>IF(Table1[[#This Row],[Số còn phải thu ĐK]]&lt;&gt;0,0,IF(Table1[[#This Row],[Phân loại]]="Bán hàng",Table1[[#This Row],[Tổng giá trị]],-Table1[[#This Row],[Tổng giá trị]]))</f>
        <v>1083702</v>
      </c>
      <c r="Q59" s="73">
        <f t="shared" si="1"/>
        <v>1083702</v>
      </c>
      <c r="R59" s="8">
        <f>Table1[[#This Row],[Số còn phải thu ĐK]]+Table1[[#This Row],[Giá Trị HD sau CK]]-Table1[[#This Row],[Số tiền đã thu]]</f>
        <v>0</v>
      </c>
      <c r="S59" s="7">
        <f>IF(Table1[[#This Row],[Ngày hóa đơn]]&lt;&gt;"",Table1[[#This Row],[Ngày hóa đơn]],Table1[[#This Row],[Ngày hạch toán]])</f>
        <v>45852</v>
      </c>
      <c r="T59" s="8"/>
      <c r="U59" s="7">
        <f>IF(Table1[[#This Row],[Ngày tính CN]]="","",S59+T59)</f>
        <v>45852</v>
      </c>
      <c r="V59" s="74">
        <f ca="1">IF(Table1[[#This Row],[Hạn thanh toán]]="","",IF((U59-NOW())&lt;0,0,(U59-NOW())))</f>
        <v>0</v>
      </c>
      <c r="W59" s="72"/>
      <c r="X59" s="68" t="str">
        <f t="shared" ca="1" si="2"/>
        <v/>
      </c>
      <c r="Y59" s="68" t="str">
        <f t="shared" si="0"/>
        <v>Đã thanh toán</v>
      </c>
      <c r="Z59" s="301">
        <f>Table1[[#This Row],[Hạn thanh toán]]</f>
        <v>45852</v>
      </c>
      <c r="AA59" s="301">
        <f>Table1[[#This Row],[Ngày Thanh toán]]</f>
        <v>45908</v>
      </c>
      <c r="AD59" s="3" t="str">
        <f>VLOOKUP($A59,Ma_KH!$A:$Q,Ma_KH!O$1,0)</f>
        <v>CLEVERFOOD</v>
      </c>
      <c r="AE59" s="3" t="str">
        <f>VLOOKUP($A59,Ma_KH!$A:$Q,Ma_KH!P$1,0)</f>
        <v>CÔNG TY CỔ PHẦN THỰC PHẨM SẠCH CLEVERFOOD</v>
      </c>
    </row>
    <row r="60" spans="1:31" ht="25.5" customHeight="1" x14ac:dyDescent="0.3">
      <c r="A60" s="69" t="s">
        <v>37</v>
      </c>
      <c r="B60" s="69" t="s">
        <v>271</v>
      </c>
      <c r="C60" s="70">
        <v>45869</v>
      </c>
      <c r="D60" s="71" t="s">
        <v>328</v>
      </c>
      <c r="E60" s="70"/>
      <c r="F60" s="69"/>
      <c r="G60" s="69" t="s">
        <v>324</v>
      </c>
      <c r="H60" s="72">
        <v>0</v>
      </c>
      <c r="I60" s="72">
        <v>45253</v>
      </c>
      <c r="J60" s="72"/>
      <c r="K60" s="72">
        <v>45253</v>
      </c>
      <c r="L60" s="8" t="s">
        <v>3654</v>
      </c>
      <c r="M60" s="43">
        <v>45908</v>
      </c>
      <c r="N60" s="29" t="s">
        <v>3656</v>
      </c>
      <c r="O60" s="72">
        <f>IF(Table1[[#This Row],[Phân loại]]="Tồn đầu kỳ",Table1[[#This Row],[Tổng giá trị]],0)</f>
        <v>0</v>
      </c>
      <c r="P60" s="8">
        <f>IF(Table1[[#This Row],[Số còn phải thu ĐK]]&lt;&gt;0,0,IF(Table1[[#This Row],[Phân loại]]="Bán hàng",Table1[[#This Row],[Tổng giá trị]],-Table1[[#This Row],[Tổng giá trị]]))</f>
        <v>-45253</v>
      </c>
      <c r="Q60" s="73">
        <f t="shared" si="1"/>
        <v>-45253</v>
      </c>
      <c r="R60" s="8">
        <f>Table1[[#This Row],[Số còn phải thu ĐK]]+Table1[[#This Row],[Giá Trị HD sau CK]]-Table1[[#This Row],[Số tiền đã thu]]</f>
        <v>0</v>
      </c>
      <c r="S60" s="7">
        <f>IF(Table1[[#This Row],[Ngày hóa đơn]]&lt;&gt;"",Table1[[#This Row],[Ngày hóa đơn]],Table1[[#This Row],[Ngày hạch toán]])</f>
        <v>45869</v>
      </c>
      <c r="T60" s="8"/>
      <c r="U60" s="7">
        <f>IF(Table1[[#This Row],[Ngày tính CN]]="","",S60+T60)</f>
        <v>45869</v>
      </c>
      <c r="V60" s="74">
        <f ca="1">IF(Table1[[#This Row],[Hạn thanh toán]]="","",IF((U60-NOW())&lt;0,0,(U60-NOW())))</f>
        <v>0</v>
      </c>
      <c r="W60" s="72"/>
      <c r="X60" s="68" t="str">
        <f t="shared" ca="1" si="2"/>
        <v/>
      </c>
      <c r="Y60" s="68" t="str">
        <f t="shared" si="0"/>
        <v>Đã thanh toán</v>
      </c>
      <c r="Z60" s="301">
        <f>Table1[[#This Row],[Hạn thanh toán]]</f>
        <v>45869</v>
      </c>
      <c r="AA60" s="301">
        <f>Table1[[#This Row],[Ngày Thanh toán]]</f>
        <v>45908</v>
      </c>
      <c r="AD60" s="3" t="str">
        <f>VLOOKUP($A60,Ma_KH!$A:$Q,Ma_KH!O$1,0)</f>
        <v>CLEVERFOOD</v>
      </c>
      <c r="AE60" s="3" t="str">
        <f>VLOOKUP($A60,Ma_KH!$A:$Q,Ma_KH!P$1,0)</f>
        <v>CÔNG TY CỔ PHẦN THỰC PHẨM SẠCH CLEVERFOOD</v>
      </c>
    </row>
    <row r="61" spans="1:31" ht="25.5" customHeight="1" x14ac:dyDescent="0.3">
      <c r="A61" s="76" t="s">
        <v>37</v>
      </c>
      <c r="B61" s="76" t="s">
        <v>271</v>
      </c>
      <c r="C61" s="78">
        <v>45882</v>
      </c>
      <c r="D61" s="79" t="s">
        <v>329</v>
      </c>
      <c r="E61" s="78"/>
      <c r="F61" s="76"/>
      <c r="G61" s="76" t="s">
        <v>330</v>
      </c>
      <c r="H61" s="72"/>
      <c r="I61" s="72">
        <v>0</v>
      </c>
      <c r="J61" s="72">
        <v>0</v>
      </c>
      <c r="K61" s="72">
        <v>269110</v>
      </c>
      <c r="L61" s="8" t="s">
        <v>17</v>
      </c>
      <c r="M61" s="43">
        <v>45934</v>
      </c>
      <c r="N61" s="29" t="s">
        <v>3657</v>
      </c>
      <c r="O61" s="72">
        <f>IF(Table1[[#This Row],[Phân loại]]="Tồn đầu kỳ",Table1[[#This Row],[Tổng giá trị]],0)</f>
        <v>0</v>
      </c>
      <c r="P61" s="8">
        <f>IF(Table1[[#This Row],[Số còn phải thu ĐK]]&lt;&gt;0,0,IF(Table1[[#This Row],[Phân loại]]="Bán hàng",Table1[[#This Row],[Tổng giá trị]],-Table1[[#This Row],[Tổng giá trị]]))</f>
        <v>-269110</v>
      </c>
      <c r="Q61" s="73">
        <f t="shared" si="1"/>
        <v>-269110</v>
      </c>
      <c r="R61" s="8">
        <f>Table1[[#This Row],[Số còn phải thu ĐK]]+Table1[[#This Row],[Giá Trị HD sau CK]]-Table1[[#This Row],[Số tiền đã thu]]</f>
        <v>0</v>
      </c>
      <c r="S61" s="7">
        <f>IF(Table1[[#This Row],[Ngày hóa đơn]]&lt;&gt;"",Table1[[#This Row],[Ngày hóa đơn]],Table1[[#This Row],[Ngày hạch toán]])</f>
        <v>45882</v>
      </c>
      <c r="T61" s="8"/>
      <c r="U61" s="7">
        <f>IF(Table1[[#This Row],[Ngày tính CN]]="","",S61+T61)</f>
        <v>45882</v>
      </c>
      <c r="V61" s="74">
        <f ca="1">IF(Table1[[#This Row],[Hạn thanh toán]]="","",IF((U61-NOW())&lt;0,0,(U61-NOW())))</f>
        <v>0</v>
      </c>
      <c r="W61" s="72"/>
      <c r="X61" s="68" t="str">
        <f t="shared" ca="1" si="2"/>
        <v/>
      </c>
      <c r="Y61" s="68" t="str">
        <f t="shared" si="0"/>
        <v>Đã thanh toán</v>
      </c>
      <c r="Z61" s="301">
        <f>Table1[[#This Row],[Hạn thanh toán]]</f>
        <v>45882</v>
      </c>
      <c r="AA61" s="301">
        <f>Table1[[#This Row],[Ngày Thanh toán]]</f>
        <v>45934</v>
      </c>
      <c r="AD61" s="3" t="str">
        <f>VLOOKUP($A61,Ma_KH!$A:$Q,Ma_KH!O$1,0)</f>
        <v>CLEVERFOOD</v>
      </c>
      <c r="AE61" s="3" t="str">
        <f>VLOOKUP($A61,Ma_KH!$A:$Q,Ma_KH!P$1,0)</f>
        <v>CÔNG TY CỔ PHẦN THỰC PHẨM SẠCH CLEVERFOOD</v>
      </c>
    </row>
    <row r="62" spans="1:31" ht="25.5" customHeight="1" x14ac:dyDescent="0.3">
      <c r="A62" s="76" t="s">
        <v>37</v>
      </c>
      <c r="B62" s="76" t="s">
        <v>271</v>
      </c>
      <c r="C62" s="78">
        <v>45895</v>
      </c>
      <c r="D62" s="79" t="s">
        <v>331</v>
      </c>
      <c r="E62" s="78"/>
      <c r="F62" s="76"/>
      <c r="G62" s="80" t="s">
        <v>284</v>
      </c>
      <c r="H62" s="72">
        <v>875410</v>
      </c>
      <c r="I62" s="72">
        <v>0</v>
      </c>
      <c r="J62" s="72">
        <v>70033</v>
      </c>
      <c r="K62" s="72">
        <v>945443</v>
      </c>
      <c r="L62" s="8" t="s">
        <v>24</v>
      </c>
      <c r="M62" s="43">
        <v>45934</v>
      </c>
      <c r="N62" s="29" t="s">
        <v>3657</v>
      </c>
      <c r="O62" s="72">
        <f>IF(Table1[[#This Row],[Phân loại]]="Tồn đầu kỳ",Table1[[#This Row],[Tổng giá trị]],0)</f>
        <v>0</v>
      </c>
      <c r="P62" s="8">
        <f>IF(Table1[[#This Row],[Số còn phải thu ĐK]]&lt;&gt;0,0,IF(Table1[[#This Row],[Phân loại]]="Bán hàng",Table1[[#This Row],[Tổng giá trị]],-Table1[[#This Row],[Tổng giá trị]]))</f>
        <v>945443</v>
      </c>
      <c r="Q62" s="73">
        <f t="shared" si="1"/>
        <v>945443</v>
      </c>
      <c r="R62" s="8">
        <f>Table1[[#This Row],[Số còn phải thu ĐK]]+Table1[[#This Row],[Giá Trị HD sau CK]]-Table1[[#This Row],[Số tiền đã thu]]</f>
        <v>0</v>
      </c>
      <c r="S62" s="7">
        <f>IF(Table1[[#This Row],[Ngày hóa đơn]]&lt;&gt;"",Table1[[#This Row],[Ngày hóa đơn]],Table1[[#This Row],[Ngày hạch toán]])</f>
        <v>45895</v>
      </c>
      <c r="T62" s="8"/>
      <c r="U62" s="7">
        <f>IF(Table1[[#This Row],[Ngày tính CN]]="","",S62+T62)</f>
        <v>45895</v>
      </c>
      <c r="V62" s="74">
        <f ca="1">IF(Table1[[#This Row],[Hạn thanh toán]]="","",IF((U62-NOW())&lt;0,0,(U62-NOW())))</f>
        <v>0</v>
      </c>
      <c r="W62" s="72"/>
      <c r="X62" s="68" t="str">
        <f t="shared" ca="1" si="2"/>
        <v/>
      </c>
      <c r="Y62" s="68" t="str">
        <f t="shared" si="0"/>
        <v>Đã thanh toán</v>
      </c>
      <c r="Z62" s="301">
        <f>Table1[[#This Row],[Hạn thanh toán]]</f>
        <v>45895</v>
      </c>
      <c r="AA62" s="301">
        <f>Table1[[#This Row],[Ngày Thanh toán]]</f>
        <v>45934</v>
      </c>
      <c r="AD62" s="3" t="str">
        <f>VLOOKUP($A62,Ma_KH!$A:$Q,Ma_KH!O$1,0)</f>
        <v>CLEVERFOOD</v>
      </c>
      <c r="AE62" s="3" t="str">
        <f>VLOOKUP($A62,Ma_KH!$A:$Q,Ma_KH!P$1,0)</f>
        <v>CÔNG TY CỔ PHẦN THỰC PHẨM SẠCH CLEVERFOOD</v>
      </c>
    </row>
    <row r="63" spans="1:31" ht="25.5" customHeight="1" x14ac:dyDescent="0.3">
      <c r="A63" s="76" t="s">
        <v>37</v>
      </c>
      <c r="B63" s="76" t="s">
        <v>271</v>
      </c>
      <c r="C63" s="78">
        <v>45898</v>
      </c>
      <c r="D63" s="79" t="s">
        <v>332</v>
      </c>
      <c r="E63" s="78"/>
      <c r="F63" s="76"/>
      <c r="G63" s="76" t="s">
        <v>286</v>
      </c>
      <c r="H63" s="72"/>
      <c r="I63" s="72">
        <v>0</v>
      </c>
      <c r="J63" s="72">
        <v>0</v>
      </c>
      <c r="K63" s="72">
        <v>156087</v>
      </c>
      <c r="L63" s="8" t="s">
        <v>17</v>
      </c>
      <c r="M63" s="43">
        <v>45934</v>
      </c>
      <c r="N63" s="29" t="s">
        <v>3657</v>
      </c>
      <c r="O63" s="72">
        <f>IF(Table1[[#This Row],[Phân loại]]="Tồn đầu kỳ",Table1[[#This Row],[Tổng giá trị]],0)</f>
        <v>0</v>
      </c>
      <c r="P63" s="8">
        <f>IF(Table1[[#This Row],[Số còn phải thu ĐK]]&lt;&gt;0,0,IF(Table1[[#This Row],[Phân loại]]="Bán hàng",Table1[[#This Row],[Tổng giá trị]],-Table1[[#This Row],[Tổng giá trị]]))</f>
        <v>-156087</v>
      </c>
      <c r="Q63" s="73">
        <f t="shared" si="1"/>
        <v>-156087</v>
      </c>
      <c r="R63" s="8">
        <f>Table1[[#This Row],[Số còn phải thu ĐK]]+Table1[[#This Row],[Giá Trị HD sau CK]]-Table1[[#This Row],[Số tiền đã thu]]</f>
        <v>0</v>
      </c>
      <c r="S63" s="7">
        <f>IF(Table1[[#This Row],[Ngày hóa đơn]]&lt;&gt;"",Table1[[#This Row],[Ngày hóa đơn]],Table1[[#This Row],[Ngày hạch toán]])</f>
        <v>45898</v>
      </c>
      <c r="T63" s="8"/>
      <c r="U63" s="7">
        <f>IF(Table1[[#This Row],[Ngày tính CN]]="","",S63+T63)</f>
        <v>45898</v>
      </c>
      <c r="V63" s="74">
        <f ca="1">IF(Table1[[#This Row],[Hạn thanh toán]]="","",IF((U63-NOW())&lt;0,0,(U63-NOW())))</f>
        <v>0</v>
      </c>
      <c r="W63" s="72"/>
      <c r="X63" s="68" t="str">
        <f t="shared" ca="1" si="2"/>
        <v/>
      </c>
      <c r="Y63" s="68" t="str">
        <f t="shared" si="0"/>
        <v>Đã thanh toán</v>
      </c>
      <c r="Z63" s="301">
        <f>Table1[[#This Row],[Hạn thanh toán]]</f>
        <v>45898</v>
      </c>
      <c r="AA63" s="301">
        <f>Table1[[#This Row],[Ngày Thanh toán]]</f>
        <v>45934</v>
      </c>
      <c r="AD63" s="3" t="str">
        <f>VLOOKUP($A63,Ma_KH!$A:$Q,Ma_KH!O$1,0)</f>
        <v>CLEVERFOOD</v>
      </c>
      <c r="AE63" s="3" t="str">
        <f>VLOOKUP($A63,Ma_KH!$A:$Q,Ma_KH!P$1,0)</f>
        <v>CÔNG TY CỔ PHẦN THỰC PHẨM SẠCH CLEVERFOOD</v>
      </c>
    </row>
    <row r="64" spans="1:31" ht="25.5" customHeight="1" x14ac:dyDescent="0.3">
      <c r="A64" s="69" t="s">
        <v>37</v>
      </c>
      <c r="B64" s="69" t="s">
        <v>271</v>
      </c>
      <c r="C64" s="70">
        <v>45900</v>
      </c>
      <c r="D64" s="71" t="s">
        <v>333</v>
      </c>
      <c r="E64" s="70"/>
      <c r="F64" s="69"/>
      <c r="G64" s="69" t="s">
        <v>334</v>
      </c>
      <c r="H64" s="72">
        <v>0</v>
      </c>
      <c r="I64" s="72">
        <v>15987</v>
      </c>
      <c r="J64" s="72"/>
      <c r="K64" s="72">
        <v>15987</v>
      </c>
      <c r="L64" s="8" t="s">
        <v>3654</v>
      </c>
      <c r="M64" s="43">
        <v>45900</v>
      </c>
      <c r="N64" s="29" t="s">
        <v>333</v>
      </c>
      <c r="O64" s="72">
        <f>IF(Table1[[#This Row],[Phân loại]]="Tồn đầu kỳ",Table1[[#This Row],[Tổng giá trị]],0)</f>
        <v>0</v>
      </c>
      <c r="P64" s="8">
        <f>IF(Table1[[#This Row],[Số còn phải thu ĐK]]&lt;&gt;0,0,IF(Table1[[#This Row],[Phân loại]]="Bán hàng",Table1[[#This Row],[Tổng giá trị]],-Table1[[#This Row],[Tổng giá trị]]))</f>
        <v>-15987</v>
      </c>
      <c r="Q64" s="73">
        <f t="shared" si="1"/>
        <v>-15987</v>
      </c>
      <c r="R64" s="8">
        <f>Table1[[#This Row],[Số còn phải thu ĐK]]+Table1[[#This Row],[Giá Trị HD sau CK]]-Table1[[#This Row],[Số tiền đã thu]]</f>
        <v>0</v>
      </c>
      <c r="S64" s="7">
        <f>IF(Table1[[#This Row],[Ngày hóa đơn]]&lt;&gt;"",Table1[[#This Row],[Ngày hóa đơn]],Table1[[#This Row],[Ngày hạch toán]])</f>
        <v>45900</v>
      </c>
      <c r="T64" s="8"/>
      <c r="U64" s="7">
        <f>IF(Table1[[#This Row],[Ngày tính CN]]="","",S64+T64)</f>
        <v>45900</v>
      </c>
      <c r="V64" s="74">
        <f ca="1">IF(Table1[[#This Row],[Hạn thanh toán]]="","",IF((U64-NOW())&lt;0,0,(U64-NOW())))</f>
        <v>0</v>
      </c>
      <c r="W64" s="72"/>
      <c r="X64" s="68" t="str">
        <f t="shared" ca="1" si="2"/>
        <v/>
      </c>
      <c r="Y64" s="68" t="str">
        <f t="shared" si="0"/>
        <v>Đã thanh toán</v>
      </c>
      <c r="Z64" s="301">
        <f>Table1[[#This Row],[Hạn thanh toán]]</f>
        <v>45900</v>
      </c>
      <c r="AA64" s="301">
        <f>Table1[[#This Row],[Ngày Thanh toán]]</f>
        <v>45900</v>
      </c>
      <c r="AD64" s="3" t="str">
        <f>VLOOKUP($A64,Ma_KH!$A:$Q,Ma_KH!O$1,0)</f>
        <v>CLEVERFOOD</v>
      </c>
      <c r="AE64" s="3" t="str">
        <f>VLOOKUP($A64,Ma_KH!$A:$Q,Ma_KH!P$1,0)</f>
        <v>CÔNG TY CỔ PHẦN THỰC PHẨM SẠCH CLEVERFOOD</v>
      </c>
    </row>
    <row r="65" spans="1:31" ht="25.5" customHeight="1" x14ac:dyDescent="0.3">
      <c r="A65" s="69" t="s">
        <v>37</v>
      </c>
      <c r="B65" s="69" t="s">
        <v>271</v>
      </c>
      <c r="C65" s="70">
        <v>45913</v>
      </c>
      <c r="D65" s="71" t="s">
        <v>335</v>
      </c>
      <c r="E65" s="70"/>
      <c r="F65" s="69"/>
      <c r="G65" s="69" t="s">
        <v>336</v>
      </c>
      <c r="H65" s="72"/>
      <c r="I65" s="72">
        <v>0</v>
      </c>
      <c r="J65" s="72">
        <v>0</v>
      </c>
      <c r="K65" s="72">
        <v>55595</v>
      </c>
      <c r="L65" s="8" t="s">
        <v>17</v>
      </c>
      <c r="O65" s="72">
        <f>IF(Table1[[#This Row],[Phân loại]]="Tồn đầu kỳ",Table1[[#This Row],[Tổng giá trị]],0)</f>
        <v>0</v>
      </c>
      <c r="P65" s="8">
        <f>IF(Table1[[#This Row],[Số còn phải thu ĐK]]&lt;&gt;0,0,IF(Table1[[#This Row],[Phân loại]]="Bán hàng",Table1[[#This Row],[Tổng giá trị]],-Table1[[#This Row],[Tổng giá trị]]))</f>
        <v>-55595</v>
      </c>
      <c r="Q65" s="73">
        <f t="shared" si="1"/>
        <v>0</v>
      </c>
      <c r="R65" s="8">
        <f>Table1[[#This Row],[Số còn phải thu ĐK]]+Table1[[#This Row],[Giá Trị HD sau CK]]-Table1[[#This Row],[Số tiền đã thu]]</f>
        <v>-55595</v>
      </c>
      <c r="S65" s="7">
        <f>IF(Table1[[#This Row],[Ngày hóa đơn]]&lt;&gt;"",Table1[[#This Row],[Ngày hóa đơn]],Table1[[#This Row],[Ngày hạch toán]])</f>
        <v>45913</v>
      </c>
      <c r="T65" s="8"/>
      <c r="U65" s="7">
        <f>IF(Table1[[#This Row],[Ngày tính CN]]="","",S65+T65)</f>
        <v>45913</v>
      </c>
      <c r="V65" s="74">
        <f ca="1">IF(Table1[[#This Row],[Hạn thanh toán]]="","",IF((U65-NOW())&lt;0,0,(U65-NOW())))</f>
        <v>0</v>
      </c>
      <c r="W65" s="72"/>
      <c r="X65" s="68" t="str">
        <f t="shared" ca="1" si="2"/>
        <v/>
      </c>
      <c r="Y65" s="68" t="str">
        <f t="shared" ca="1" si="0"/>
        <v/>
      </c>
      <c r="Z65" s="301">
        <f>Table1[[#This Row],[Hạn thanh toán]]</f>
        <v>45913</v>
      </c>
      <c r="AA65" s="301">
        <f>Table1[[#This Row],[Ngày Thanh toán]]</f>
        <v>0</v>
      </c>
      <c r="AD65" s="3" t="str">
        <f>VLOOKUP($A65,Ma_KH!$A:$Q,Ma_KH!O$1,0)</f>
        <v>CLEVERFOOD</v>
      </c>
      <c r="AE65" s="3" t="str">
        <f>VLOOKUP($A65,Ma_KH!$A:$Q,Ma_KH!P$1,0)</f>
        <v>CÔNG TY CỔ PHẦN THỰC PHẨM SẠCH CLEVERFOOD</v>
      </c>
    </row>
    <row r="66" spans="1:31" s="102" customFormat="1" ht="25.5" customHeight="1" x14ac:dyDescent="0.3">
      <c r="A66" s="54" t="s">
        <v>38</v>
      </c>
      <c r="B66" s="107" t="s">
        <v>337</v>
      </c>
      <c r="C66" s="55">
        <v>45943</v>
      </c>
      <c r="D66" s="56" t="s">
        <v>338</v>
      </c>
      <c r="E66" s="55"/>
      <c r="F66" s="54"/>
      <c r="G66" s="108" t="s">
        <v>339</v>
      </c>
      <c r="H66" s="109">
        <v>1083582</v>
      </c>
      <c r="I66" s="109">
        <v>0</v>
      </c>
      <c r="J66" s="109">
        <v>86687</v>
      </c>
      <c r="K66" s="109">
        <v>1170269</v>
      </c>
      <c r="L66" s="104" t="s">
        <v>24</v>
      </c>
      <c r="M66" s="105"/>
      <c r="N66" s="104"/>
      <c r="O66" s="109">
        <f>IF(Table1[[#This Row],[Phân loại]]="Tồn đầu kỳ",Table1[[#This Row],[Tổng giá trị]],0)</f>
        <v>0</v>
      </c>
      <c r="P66" s="104">
        <f>IF(Table1[[#This Row],[Số còn phải thu ĐK]]&lt;&gt;0,0,IF(Table1[[#This Row],[Phân loại]]="Bán hàng",Table1[[#This Row],[Tổng giá trị]],-Table1[[#This Row],[Tổng giá trị]]))</f>
        <v>1170269</v>
      </c>
      <c r="Q66" s="103">
        <f t="shared" si="1"/>
        <v>0</v>
      </c>
      <c r="R66" s="104">
        <f>Table1[[#This Row],[Số còn phải thu ĐK]]+Table1[[#This Row],[Giá Trị HD sau CK]]-Table1[[#This Row],[Số tiền đã thu]]</f>
        <v>1170269</v>
      </c>
      <c r="S66" s="105">
        <f>IF(Table1[[#This Row],[Ngày hóa đơn]]&lt;&gt;"",Table1[[#This Row],[Ngày hóa đơn]],Table1[[#This Row],[Ngày hạch toán]])</f>
        <v>45943</v>
      </c>
      <c r="T66" s="104"/>
      <c r="U66" s="105">
        <f>IF(Table1[[#This Row],[Ngày tính CN]]="","",S66+T66)</f>
        <v>45943</v>
      </c>
      <c r="V66" s="110">
        <f ca="1">IF(Table1[[#This Row],[Hạn thanh toán]]="","",IF((U66-NOW())&lt;0,0,(U66-NOW())))</f>
        <v>0</v>
      </c>
      <c r="W66" s="109"/>
      <c r="X66" s="106" t="str">
        <f t="shared" ca="1" si="2"/>
        <v/>
      </c>
      <c r="Y66" s="106" t="str">
        <f t="shared" ca="1" si="0"/>
        <v/>
      </c>
      <c r="Z66" s="303">
        <f>Table1[[#This Row],[Hạn thanh toán]]</f>
        <v>45943</v>
      </c>
      <c r="AA66" s="303">
        <f>Table1[[#This Row],[Ngày Thanh toán]]</f>
        <v>0</v>
      </c>
      <c r="AD66" s="102" t="str">
        <f>VLOOKUP($A66,Ma_KH!$A:$Q,Ma_KH!O$1,0)</f>
        <v>CLEVERFOOD</v>
      </c>
      <c r="AE66" s="3" t="str">
        <f>VLOOKUP($A66,Ma_KH!$A:$Q,Ma_KH!P$1,0)</f>
        <v>CÔNG TY CỔ PHẦN THỰC PHẨM SẠCH CLEVERFOOD</v>
      </c>
    </row>
    <row r="67" spans="1:31" ht="25.5" customHeight="1" x14ac:dyDescent="0.3">
      <c r="A67" s="76" t="s">
        <v>39</v>
      </c>
      <c r="B67" s="81" t="s">
        <v>340</v>
      </c>
      <c r="C67" s="78">
        <v>45709</v>
      </c>
      <c r="D67" s="79" t="s">
        <v>341</v>
      </c>
      <c r="E67" s="78"/>
      <c r="F67" s="76"/>
      <c r="G67" s="76" t="s">
        <v>342</v>
      </c>
      <c r="H67" s="72">
        <v>734310</v>
      </c>
      <c r="I67" s="72">
        <v>58745</v>
      </c>
      <c r="J67" s="72">
        <v>54045</v>
      </c>
      <c r="K67" s="72">
        <v>729610</v>
      </c>
      <c r="L67" s="8" t="s">
        <v>24</v>
      </c>
      <c r="M67" s="43">
        <v>45724</v>
      </c>
      <c r="N67" s="29" t="s">
        <v>3658</v>
      </c>
      <c r="O67" s="72">
        <f>IF(Table1[[#This Row],[Phân loại]]="Tồn đầu kỳ",Table1[[#This Row],[Tổng giá trị]],0)</f>
        <v>0</v>
      </c>
      <c r="P67" s="8">
        <f>IF(Table1[[#This Row],[Số còn phải thu ĐK]]&lt;&gt;0,0,IF(Table1[[#This Row],[Phân loại]]="Bán hàng",Table1[[#This Row],[Tổng giá trị]],-Table1[[#This Row],[Tổng giá trị]]))</f>
        <v>729610</v>
      </c>
      <c r="Q67" s="73">
        <f t="shared" si="1"/>
        <v>729610</v>
      </c>
      <c r="R67" s="8">
        <f>Table1[[#This Row],[Số còn phải thu ĐK]]+Table1[[#This Row],[Giá Trị HD sau CK]]-Table1[[#This Row],[Số tiền đã thu]]</f>
        <v>0</v>
      </c>
      <c r="S67" s="7">
        <f>IF(Table1[[#This Row],[Ngày hóa đơn]]&lt;&gt;"",Table1[[#This Row],[Ngày hóa đơn]],Table1[[#This Row],[Ngày hạch toán]])</f>
        <v>45709</v>
      </c>
      <c r="T67" s="8"/>
      <c r="U67" s="7">
        <f>IF(Table1[[#This Row],[Ngày tính CN]]="","",S67+T67)</f>
        <v>45709</v>
      </c>
      <c r="V67" s="74">
        <f ca="1">IF(Table1[[#This Row],[Hạn thanh toán]]="","",IF((U67-NOW())&lt;0,0,(U67-NOW())))</f>
        <v>0</v>
      </c>
      <c r="W67" s="72"/>
      <c r="X67" s="68" t="str">
        <f t="shared" ca="1" si="2"/>
        <v/>
      </c>
      <c r="Y67" s="68" t="str">
        <f t="shared" si="0"/>
        <v>Đã thanh toán</v>
      </c>
      <c r="Z67" s="301">
        <f>Table1[[#This Row],[Hạn thanh toán]]</f>
        <v>45709</v>
      </c>
      <c r="AA67" s="301">
        <f>Table1[[#This Row],[Ngày Thanh toán]]</f>
        <v>45724</v>
      </c>
      <c r="AD67" s="3" t="str">
        <f>VLOOKUP($A67,Ma_KH!$A:$Q,Ma_KH!O$1,0)</f>
        <v>KL00175</v>
      </c>
      <c r="AE67" s="3" t="str">
        <f>VLOOKUP($A67,Ma_KH!$A:$Q,Ma_KH!P$1,0)</f>
        <v>CP PORK SHOP THANH LINH</v>
      </c>
    </row>
    <row r="68" spans="1:31" ht="25.5" customHeight="1" x14ac:dyDescent="0.3">
      <c r="A68" s="69" t="s">
        <v>39</v>
      </c>
      <c r="B68" s="82" t="s">
        <v>340</v>
      </c>
      <c r="C68" s="70">
        <v>45723</v>
      </c>
      <c r="D68" s="71" t="s">
        <v>343</v>
      </c>
      <c r="E68" s="70"/>
      <c r="F68" s="69"/>
      <c r="G68" s="69" t="s">
        <v>342</v>
      </c>
      <c r="H68" s="72">
        <v>2346710</v>
      </c>
      <c r="I68" s="72">
        <v>187737</v>
      </c>
      <c r="J68" s="72">
        <v>172718</v>
      </c>
      <c r="K68" s="72">
        <v>2331691</v>
      </c>
      <c r="L68" s="8" t="s">
        <v>24</v>
      </c>
      <c r="M68" s="43">
        <v>45755</v>
      </c>
      <c r="N68" s="29" t="s">
        <v>3659</v>
      </c>
      <c r="O68" s="72">
        <f>IF(Table1[[#This Row],[Phân loại]]="Tồn đầu kỳ",Table1[[#This Row],[Tổng giá trị]],0)</f>
        <v>0</v>
      </c>
      <c r="P68" s="8">
        <f>IF(Table1[[#This Row],[Số còn phải thu ĐK]]&lt;&gt;0,0,IF(Table1[[#This Row],[Phân loại]]="Bán hàng",Table1[[#This Row],[Tổng giá trị]],-Table1[[#This Row],[Tổng giá trị]]))</f>
        <v>2331691</v>
      </c>
      <c r="Q68" s="73">
        <f t="shared" si="1"/>
        <v>2331691</v>
      </c>
      <c r="R68" s="8">
        <f>Table1[[#This Row],[Số còn phải thu ĐK]]+Table1[[#This Row],[Giá Trị HD sau CK]]-Table1[[#This Row],[Số tiền đã thu]]</f>
        <v>0</v>
      </c>
      <c r="S68" s="7">
        <f>IF(Table1[[#This Row],[Ngày hóa đơn]]&lt;&gt;"",Table1[[#This Row],[Ngày hóa đơn]],Table1[[#This Row],[Ngày hạch toán]])</f>
        <v>45723</v>
      </c>
      <c r="T68" s="8"/>
      <c r="U68" s="7">
        <f>IF(Table1[[#This Row],[Ngày tính CN]]="","",S68+T68)</f>
        <v>45723</v>
      </c>
      <c r="V68" s="74">
        <f ca="1">IF(Table1[[#This Row],[Hạn thanh toán]]="","",IF((U68-NOW())&lt;0,0,(U68-NOW())))</f>
        <v>0</v>
      </c>
      <c r="W68" s="72"/>
      <c r="X68" s="68" t="str">
        <f t="shared" ca="1" si="2"/>
        <v/>
      </c>
      <c r="Y68" s="68" t="str">
        <f t="shared" ref="Y68:Y132" si="3">IF(R68=0,"Đã thanh toán",IF(X68="","",IF(X68&lt;=0,"Chưa đến hạn thanh toán",IF(X68&lt;=30,"Nợ quá hạn 30 ngày",IF(X68&lt;=60,"Nợ quá hạn từ 30 ngày đến 60 ngày",IF(X68&lt;=90,"Nợ quá hạn từ 60 ngày đến 90 ngày",IF(X68&lt;=120,"Nợ quá hạn từ 90 ngày đến 120 ngày","Nợ quá hạn hơn 120 ngày có khả năng mất thanh toán")))))))</f>
        <v>Đã thanh toán</v>
      </c>
      <c r="Z68" s="301">
        <f>Table1[[#This Row],[Hạn thanh toán]]</f>
        <v>45723</v>
      </c>
      <c r="AA68" s="301">
        <f>Table1[[#This Row],[Ngày Thanh toán]]</f>
        <v>45755</v>
      </c>
      <c r="AD68" s="3" t="str">
        <f>VLOOKUP($A68,Ma_KH!$A:$Q,Ma_KH!O$1,0)</f>
        <v>KL00175</v>
      </c>
      <c r="AE68" s="3" t="str">
        <f>VLOOKUP($A68,Ma_KH!$A:$Q,Ma_KH!P$1,0)</f>
        <v>CP PORK SHOP THANH LINH</v>
      </c>
    </row>
    <row r="69" spans="1:31" ht="25.5" customHeight="1" x14ac:dyDescent="0.3">
      <c r="A69" s="76" t="s">
        <v>39</v>
      </c>
      <c r="B69" s="81" t="s">
        <v>340</v>
      </c>
      <c r="C69" s="78">
        <v>45738</v>
      </c>
      <c r="D69" s="79" t="s">
        <v>344</v>
      </c>
      <c r="E69" s="78"/>
      <c r="F69" s="76"/>
      <c r="G69" s="76" t="s">
        <v>342</v>
      </c>
      <c r="H69" s="72">
        <v>3126035</v>
      </c>
      <c r="I69" s="72">
        <v>250083</v>
      </c>
      <c r="J69" s="72">
        <v>230076</v>
      </c>
      <c r="K69" s="72">
        <v>3106028</v>
      </c>
      <c r="L69" s="8" t="s">
        <v>24</v>
      </c>
      <c r="M69" s="43">
        <v>45755</v>
      </c>
      <c r="N69" s="29" t="s">
        <v>3660</v>
      </c>
      <c r="O69" s="72">
        <f>IF(Table1[[#This Row],[Phân loại]]="Tồn đầu kỳ",Table1[[#This Row],[Tổng giá trị]],0)</f>
        <v>0</v>
      </c>
      <c r="P69" s="8">
        <f>IF(Table1[[#This Row],[Số còn phải thu ĐK]]&lt;&gt;0,0,IF(Table1[[#This Row],[Phân loại]]="Bán hàng",Table1[[#This Row],[Tổng giá trị]],-Table1[[#This Row],[Tổng giá trị]]))</f>
        <v>3106028</v>
      </c>
      <c r="Q69" s="73">
        <f t="shared" ref="Q69:Q125" si="4">IF(M69&lt;&gt;"",IF(O69&gt;0,O69,P69),0)</f>
        <v>3106028</v>
      </c>
      <c r="R69" s="8">
        <f>Table1[[#This Row],[Số còn phải thu ĐK]]+Table1[[#This Row],[Giá Trị HD sau CK]]-Table1[[#This Row],[Số tiền đã thu]]</f>
        <v>0</v>
      </c>
      <c r="S69" s="7">
        <f>IF(Table1[[#This Row],[Ngày hóa đơn]]&lt;&gt;"",Table1[[#This Row],[Ngày hóa đơn]],Table1[[#This Row],[Ngày hạch toán]])</f>
        <v>45738</v>
      </c>
      <c r="T69" s="8"/>
      <c r="U69" s="7">
        <f>IF(Table1[[#This Row],[Ngày tính CN]]="","",S69+T69)</f>
        <v>45738</v>
      </c>
      <c r="V69" s="74">
        <f ca="1">IF(Table1[[#This Row],[Hạn thanh toán]]="","",IF((U69-NOW())&lt;0,0,(U69-NOW())))</f>
        <v>0</v>
      </c>
      <c r="W69" s="72"/>
      <c r="X69" s="68" t="str">
        <f t="shared" ref="X69:X133" ca="1" si="5">IF(OR(AR72="",AO72=0),"",IF((AR72-NOW())&lt;0,-(AR72-NOW()),0))</f>
        <v/>
      </c>
      <c r="Y69" s="68" t="str">
        <f t="shared" si="3"/>
        <v>Đã thanh toán</v>
      </c>
      <c r="Z69" s="301">
        <f>Table1[[#This Row],[Hạn thanh toán]]</f>
        <v>45738</v>
      </c>
      <c r="AA69" s="301">
        <f>Table1[[#This Row],[Ngày Thanh toán]]</f>
        <v>45755</v>
      </c>
      <c r="AD69" s="3" t="str">
        <f>VLOOKUP($A69,Ma_KH!$A:$Q,Ma_KH!O$1,0)</f>
        <v>KL00175</v>
      </c>
      <c r="AE69" s="3" t="str">
        <f>VLOOKUP($A69,Ma_KH!$A:$Q,Ma_KH!P$1,0)</f>
        <v>CP PORK SHOP THANH LINH</v>
      </c>
    </row>
    <row r="70" spans="1:31" ht="25.5" customHeight="1" x14ac:dyDescent="0.3">
      <c r="A70" s="76" t="s">
        <v>39</v>
      </c>
      <c r="B70" s="81" t="s">
        <v>340</v>
      </c>
      <c r="C70" s="78">
        <v>45741</v>
      </c>
      <c r="D70" s="79" t="s">
        <v>345</v>
      </c>
      <c r="E70" s="78"/>
      <c r="F70" s="76"/>
      <c r="G70" s="76" t="s">
        <v>342</v>
      </c>
      <c r="H70" s="72">
        <v>555290</v>
      </c>
      <c r="I70" s="72">
        <v>44423</v>
      </c>
      <c r="J70" s="72">
        <v>40869</v>
      </c>
      <c r="K70" s="72">
        <v>551736</v>
      </c>
      <c r="L70" s="8" t="s">
        <v>24</v>
      </c>
      <c r="M70" s="43">
        <v>45755</v>
      </c>
      <c r="N70" s="29" t="s">
        <v>3661</v>
      </c>
      <c r="O70" s="72">
        <f>IF(Table1[[#This Row],[Phân loại]]="Tồn đầu kỳ",Table1[[#This Row],[Tổng giá trị]],0)</f>
        <v>0</v>
      </c>
      <c r="P70" s="8">
        <f>IF(Table1[[#This Row],[Số còn phải thu ĐK]]&lt;&gt;0,0,IF(Table1[[#This Row],[Phân loại]]="Bán hàng",Table1[[#This Row],[Tổng giá trị]],-Table1[[#This Row],[Tổng giá trị]]))</f>
        <v>551736</v>
      </c>
      <c r="Q70" s="73">
        <f t="shared" si="4"/>
        <v>551736</v>
      </c>
      <c r="R70" s="8">
        <f>Table1[[#This Row],[Số còn phải thu ĐK]]+Table1[[#This Row],[Giá Trị HD sau CK]]-Table1[[#This Row],[Số tiền đã thu]]</f>
        <v>0</v>
      </c>
      <c r="S70" s="7">
        <f>IF(Table1[[#This Row],[Ngày hóa đơn]]&lt;&gt;"",Table1[[#This Row],[Ngày hóa đơn]],Table1[[#This Row],[Ngày hạch toán]])</f>
        <v>45741</v>
      </c>
      <c r="T70" s="8"/>
      <c r="U70" s="7">
        <f>IF(Table1[[#This Row],[Ngày tính CN]]="","",S70+T70)</f>
        <v>45741</v>
      </c>
      <c r="V70" s="74">
        <f ca="1">IF(Table1[[#This Row],[Hạn thanh toán]]="","",IF((U70-NOW())&lt;0,0,(U70-NOW())))</f>
        <v>0</v>
      </c>
      <c r="W70" s="72"/>
      <c r="X70" s="68" t="str">
        <f t="shared" ca="1" si="5"/>
        <v/>
      </c>
      <c r="Y70" s="68" t="str">
        <f t="shared" si="3"/>
        <v>Đã thanh toán</v>
      </c>
      <c r="Z70" s="301">
        <f>Table1[[#This Row],[Hạn thanh toán]]</f>
        <v>45741</v>
      </c>
      <c r="AA70" s="301">
        <f>Table1[[#This Row],[Ngày Thanh toán]]</f>
        <v>45755</v>
      </c>
      <c r="AD70" s="3" t="str">
        <f>VLOOKUP($A70,Ma_KH!$A:$Q,Ma_KH!O$1,0)</f>
        <v>KL00175</v>
      </c>
      <c r="AE70" s="3" t="str">
        <f>VLOOKUP($A70,Ma_KH!$A:$Q,Ma_KH!P$1,0)</f>
        <v>CP PORK SHOP THANH LINH</v>
      </c>
    </row>
    <row r="71" spans="1:31" ht="25.5" customHeight="1" x14ac:dyDescent="0.3">
      <c r="A71" s="76" t="s">
        <v>39</v>
      </c>
      <c r="B71" s="81" t="s">
        <v>340</v>
      </c>
      <c r="C71" s="78">
        <v>45747</v>
      </c>
      <c r="D71" s="79" t="s">
        <v>346</v>
      </c>
      <c r="E71" s="78"/>
      <c r="F71" s="76"/>
      <c r="G71" s="76" t="s">
        <v>342</v>
      </c>
      <c r="H71" s="72">
        <v>888464</v>
      </c>
      <c r="I71" s="72">
        <v>71077</v>
      </c>
      <c r="J71" s="72">
        <v>65391</v>
      </c>
      <c r="K71" s="72">
        <v>882778</v>
      </c>
      <c r="L71" s="8" t="s">
        <v>24</v>
      </c>
      <c r="M71" s="43">
        <v>45755</v>
      </c>
      <c r="N71" s="29" t="s">
        <v>3662</v>
      </c>
      <c r="O71" s="72">
        <f>IF(Table1[[#This Row],[Phân loại]]="Tồn đầu kỳ",Table1[[#This Row],[Tổng giá trị]],0)</f>
        <v>0</v>
      </c>
      <c r="P71" s="8">
        <f>IF(Table1[[#This Row],[Số còn phải thu ĐK]]&lt;&gt;0,0,IF(Table1[[#This Row],[Phân loại]]="Bán hàng",Table1[[#This Row],[Tổng giá trị]],-Table1[[#This Row],[Tổng giá trị]]))</f>
        <v>882778</v>
      </c>
      <c r="Q71" s="73">
        <f t="shared" si="4"/>
        <v>882778</v>
      </c>
      <c r="R71" s="8">
        <f>Table1[[#This Row],[Số còn phải thu ĐK]]+Table1[[#This Row],[Giá Trị HD sau CK]]-Table1[[#This Row],[Số tiền đã thu]]</f>
        <v>0</v>
      </c>
      <c r="S71" s="7">
        <f>IF(Table1[[#This Row],[Ngày hóa đơn]]&lt;&gt;"",Table1[[#This Row],[Ngày hóa đơn]],Table1[[#This Row],[Ngày hạch toán]])</f>
        <v>45747</v>
      </c>
      <c r="T71" s="8"/>
      <c r="U71" s="7">
        <f>IF(Table1[[#This Row],[Ngày tính CN]]="","",S71+T71)</f>
        <v>45747</v>
      </c>
      <c r="V71" s="74">
        <f ca="1">IF(Table1[[#This Row],[Hạn thanh toán]]="","",IF((U71-NOW())&lt;0,0,(U71-NOW())))</f>
        <v>0</v>
      </c>
      <c r="W71" s="72"/>
      <c r="X71" s="68" t="str">
        <f t="shared" ca="1" si="5"/>
        <v/>
      </c>
      <c r="Y71" s="68" t="str">
        <f t="shared" si="3"/>
        <v>Đã thanh toán</v>
      </c>
      <c r="Z71" s="301">
        <f>Table1[[#This Row],[Hạn thanh toán]]</f>
        <v>45747</v>
      </c>
      <c r="AA71" s="301">
        <f>Table1[[#This Row],[Ngày Thanh toán]]</f>
        <v>45755</v>
      </c>
      <c r="AD71" s="3" t="str">
        <f>VLOOKUP($A71,Ma_KH!$A:$Q,Ma_KH!O$1,0)</f>
        <v>KL00175</v>
      </c>
      <c r="AE71" s="3" t="str">
        <f>VLOOKUP($A71,Ma_KH!$A:$Q,Ma_KH!P$1,0)</f>
        <v>CP PORK SHOP THANH LINH</v>
      </c>
    </row>
    <row r="72" spans="1:31" ht="25.5" customHeight="1" x14ac:dyDescent="0.3">
      <c r="A72" s="69" t="s">
        <v>39</v>
      </c>
      <c r="B72" s="82" t="s">
        <v>340</v>
      </c>
      <c r="C72" s="70">
        <v>45755</v>
      </c>
      <c r="D72" s="71" t="s">
        <v>347</v>
      </c>
      <c r="E72" s="70">
        <v>45755</v>
      </c>
      <c r="F72" s="69"/>
      <c r="G72" s="69" t="s">
        <v>348</v>
      </c>
      <c r="H72" s="72"/>
      <c r="I72" s="72">
        <v>0</v>
      </c>
      <c r="J72" s="72">
        <v>0</v>
      </c>
      <c r="K72" s="72">
        <v>139348</v>
      </c>
      <c r="L72" s="8" t="s">
        <v>17</v>
      </c>
      <c r="M72" s="43">
        <v>45755</v>
      </c>
      <c r="N72" s="29" t="s">
        <v>3660</v>
      </c>
      <c r="O72" s="72">
        <f>IF(Table1[[#This Row],[Phân loại]]="Tồn đầu kỳ",Table1[[#This Row],[Tổng giá trị]],0)</f>
        <v>0</v>
      </c>
      <c r="P72" s="8">
        <f>IF(Table1[[#This Row],[Số còn phải thu ĐK]]&lt;&gt;0,0,IF(Table1[[#This Row],[Phân loại]]="Bán hàng",Table1[[#This Row],[Tổng giá trị]],-Table1[[#This Row],[Tổng giá trị]]))</f>
        <v>-139348</v>
      </c>
      <c r="Q72" s="73">
        <f t="shared" si="4"/>
        <v>-139348</v>
      </c>
      <c r="R72" s="8">
        <f>Table1[[#This Row],[Số còn phải thu ĐK]]+Table1[[#This Row],[Giá Trị HD sau CK]]-Table1[[#This Row],[Số tiền đã thu]]</f>
        <v>0</v>
      </c>
      <c r="S72" s="7">
        <f>IF(Table1[[#This Row],[Ngày hóa đơn]]&lt;&gt;"",Table1[[#This Row],[Ngày hóa đơn]],Table1[[#This Row],[Ngày hạch toán]])</f>
        <v>45755</v>
      </c>
      <c r="T72" s="8"/>
      <c r="U72" s="7">
        <f>IF(Table1[[#This Row],[Ngày tính CN]]="","",S72+T72)</f>
        <v>45755</v>
      </c>
      <c r="V72" s="74">
        <f ca="1">IF(Table1[[#This Row],[Hạn thanh toán]]="","",IF((U72-NOW())&lt;0,0,(U72-NOW())))</f>
        <v>0</v>
      </c>
      <c r="W72" s="72"/>
      <c r="X72" s="68" t="str">
        <f t="shared" ca="1" si="5"/>
        <v/>
      </c>
      <c r="Y72" s="68" t="str">
        <f t="shared" si="3"/>
        <v>Đã thanh toán</v>
      </c>
      <c r="Z72" s="301">
        <f>Table1[[#This Row],[Hạn thanh toán]]</f>
        <v>45755</v>
      </c>
      <c r="AA72" s="301">
        <f>Table1[[#This Row],[Ngày Thanh toán]]</f>
        <v>45755</v>
      </c>
      <c r="AD72" s="3" t="str">
        <f>VLOOKUP($A72,Ma_KH!$A:$Q,Ma_KH!O$1,0)</f>
        <v>KL00175</v>
      </c>
      <c r="AE72" s="3" t="str">
        <f>VLOOKUP($A72,Ma_KH!$A:$Q,Ma_KH!P$1,0)</f>
        <v>CP PORK SHOP THANH LINH</v>
      </c>
    </row>
    <row r="73" spans="1:31" ht="25.5" customHeight="1" x14ac:dyDescent="0.3">
      <c r="A73" s="76" t="s">
        <v>39</v>
      </c>
      <c r="B73" s="81" t="s">
        <v>340</v>
      </c>
      <c r="C73" s="78">
        <v>45765</v>
      </c>
      <c r="D73" s="79" t="s">
        <v>349</v>
      </c>
      <c r="E73" s="78"/>
      <c r="F73" s="76"/>
      <c r="G73" s="76" t="s">
        <v>342</v>
      </c>
      <c r="H73" s="72">
        <v>1144561</v>
      </c>
      <c r="I73" s="72">
        <v>91565</v>
      </c>
      <c r="J73" s="72">
        <v>84240</v>
      </c>
      <c r="K73" s="72">
        <v>1137236</v>
      </c>
      <c r="L73" s="8" t="s">
        <v>24</v>
      </c>
      <c r="M73" s="43">
        <v>45783</v>
      </c>
      <c r="N73" s="29" t="s">
        <v>3664</v>
      </c>
      <c r="O73" s="72">
        <f>IF(Table1[[#This Row],[Phân loại]]="Tồn đầu kỳ",Table1[[#This Row],[Tổng giá trị]],0)</f>
        <v>0</v>
      </c>
      <c r="P73" s="8">
        <f>IF(Table1[[#This Row],[Số còn phải thu ĐK]]&lt;&gt;0,0,IF(Table1[[#This Row],[Phân loại]]="Bán hàng",Table1[[#This Row],[Tổng giá trị]],-Table1[[#This Row],[Tổng giá trị]]))</f>
        <v>1137236</v>
      </c>
      <c r="Q73" s="73">
        <f t="shared" si="4"/>
        <v>1137236</v>
      </c>
      <c r="R73" s="8">
        <f>Table1[[#This Row],[Số còn phải thu ĐK]]+Table1[[#This Row],[Giá Trị HD sau CK]]-Table1[[#This Row],[Số tiền đã thu]]</f>
        <v>0</v>
      </c>
      <c r="S73" s="7">
        <f>IF(Table1[[#This Row],[Ngày hóa đơn]]&lt;&gt;"",Table1[[#This Row],[Ngày hóa đơn]],Table1[[#This Row],[Ngày hạch toán]])</f>
        <v>45765</v>
      </c>
      <c r="T73" s="8"/>
      <c r="U73" s="7">
        <f>IF(Table1[[#This Row],[Ngày tính CN]]="","",S73+T73)</f>
        <v>45765</v>
      </c>
      <c r="V73" s="74">
        <f ca="1">IF(Table1[[#This Row],[Hạn thanh toán]]="","",IF((U73-NOW())&lt;0,0,(U73-NOW())))</f>
        <v>0</v>
      </c>
      <c r="W73" s="72"/>
      <c r="X73" s="68" t="str">
        <f t="shared" ca="1" si="5"/>
        <v/>
      </c>
      <c r="Y73" s="68" t="str">
        <f t="shared" si="3"/>
        <v>Đã thanh toán</v>
      </c>
      <c r="Z73" s="301">
        <f>Table1[[#This Row],[Hạn thanh toán]]</f>
        <v>45765</v>
      </c>
      <c r="AA73" s="301">
        <f>Table1[[#This Row],[Ngày Thanh toán]]</f>
        <v>45783</v>
      </c>
      <c r="AD73" s="3" t="str">
        <f>VLOOKUP($A73,Ma_KH!$A:$Q,Ma_KH!O$1,0)</f>
        <v>KL00175</v>
      </c>
      <c r="AE73" s="3" t="str">
        <f>VLOOKUP($A73,Ma_KH!$A:$Q,Ma_KH!P$1,0)</f>
        <v>CP PORK SHOP THANH LINH</v>
      </c>
    </row>
    <row r="74" spans="1:31" ht="25.5" customHeight="1" x14ac:dyDescent="0.3">
      <c r="A74" s="69" t="s">
        <v>39</v>
      </c>
      <c r="B74" s="82" t="s">
        <v>340</v>
      </c>
      <c r="C74" s="70">
        <v>45773</v>
      </c>
      <c r="D74" s="71" t="s">
        <v>350</v>
      </c>
      <c r="E74" s="70"/>
      <c r="F74" s="69"/>
      <c r="G74" s="69" t="s">
        <v>342</v>
      </c>
      <c r="H74" s="72">
        <v>2213868</v>
      </c>
      <c r="I74" s="72">
        <v>177109</v>
      </c>
      <c r="J74" s="72">
        <v>162941</v>
      </c>
      <c r="K74" s="72">
        <v>2199700</v>
      </c>
      <c r="L74" s="8" t="s">
        <v>24</v>
      </c>
      <c r="M74" s="43">
        <v>45815</v>
      </c>
      <c r="N74" s="29" t="s">
        <v>3665</v>
      </c>
      <c r="O74" s="72">
        <f>IF(Table1[[#This Row],[Phân loại]]="Tồn đầu kỳ",Table1[[#This Row],[Tổng giá trị]],0)</f>
        <v>0</v>
      </c>
      <c r="P74" s="8">
        <f>IF(Table1[[#This Row],[Số còn phải thu ĐK]]&lt;&gt;0,0,IF(Table1[[#This Row],[Phân loại]]="Bán hàng",Table1[[#This Row],[Tổng giá trị]],-Table1[[#This Row],[Tổng giá trị]]))</f>
        <v>2199700</v>
      </c>
      <c r="Q74" s="73">
        <f t="shared" si="4"/>
        <v>2199700</v>
      </c>
      <c r="R74" s="8">
        <f>Table1[[#This Row],[Số còn phải thu ĐK]]+Table1[[#This Row],[Giá Trị HD sau CK]]-Table1[[#This Row],[Số tiền đã thu]]</f>
        <v>0</v>
      </c>
      <c r="S74" s="7">
        <f>IF(Table1[[#This Row],[Ngày hóa đơn]]&lt;&gt;"",Table1[[#This Row],[Ngày hóa đơn]],Table1[[#This Row],[Ngày hạch toán]])</f>
        <v>45773</v>
      </c>
      <c r="T74" s="8"/>
      <c r="U74" s="7">
        <f>IF(Table1[[#This Row],[Ngày tính CN]]="","",S74+T74)</f>
        <v>45773</v>
      </c>
      <c r="V74" s="74">
        <f ca="1">IF(Table1[[#This Row],[Hạn thanh toán]]="","",IF((U74-NOW())&lt;0,0,(U74-NOW())))</f>
        <v>0</v>
      </c>
      <c r="W74" s="72"/>
      <c r="X74" s="68" t="str">
        <f t="shared" ca="1" si="5"/>
        <v/>
      </c>
      <c r="Y74" s="68" t="str">
        <f t="shared" si="3"/>
        <v>Đã thanh toán</v>
      </c>
      <c r="Z74" s="301">
        <f>Table1[[#This Row],[Hạn thanh toán]]</f>
        <v>45773</v>
      </c>
      <c r="AA74" s="301">
        <f>Table1[[#This Row],[Ngày Thanh toán]]</f>
        <v>45815</v>
      </c>
      <c r="AD74" s="3" t="str">
        <f>VLOOKUP($A74,Ma_KH!$A:$Q,Ma_KH!O$1,0)</f>
        <v>KL00175</v>
      </c>
      <c r="AE74" s="3" t="str">
        <f>VLOOKUP($A74,Ma_KH!$A:$Q,Ma_KH!P$1,0)</f>
        <v>CP PORK SHOP THANH LINH</v>
      </c>
    </row>
    <row r="75" spans="1:31" ht="25.5" customHeight="1" x14ac:dyDescent="0.3">
      <c r="A75" s="76" t="s">
        <v>39</v>
      </c>
      <c r="B75" s="81" t="s">
        <v>340</v>
      </c>
      <c r="C75" s="78">
        <v>45805</v>
      </c>
      <c r="D75" s="79" t="s">
        <v>351</v>
      </c>
      <c r="E75" s="78"/>
      <c r="F75" s="76"/>
      <c r="G75" s="76" t="s">
        <v>342</v>
      </c>
      <c r="H75" s="72">
        <v>2579200</v>
      </c>
      <c r="I75" s="72">
        <v>206336</v>
      </c>
      <c r="J75" s="72">
        <v>189829</v>
      </c>
      <c r="K75" s="72">
        <v>2562693</v>
      </c>
      <c r="L75" s="8" t="s">
        <v>24</v>
      </c>
      <c r="M75" s="43">
        <v>45815</v>
      </c>
      <c r="N75" s="29" t="s">
        <v>3666</v>
      </c>
      <c r="O75" s="72">
        <f>IF(Table1[[#This Row],[Phân loại]]="Tồn đầu kỳ",Table1[[#This Row],[Tổng giá trị]],0)</f>
        <v>0</v>
      </c>
      <c r="P75" s="8">
        <f>IF(Table1[[#This Row],[Số còn phải thu ĐK]]&lt;&gt;0,0,IF(Table1[[#This Row],[Phân loại]]="Bán hàng",Table1[[#This Row],[Tổng giá trị]],-Table1[[#This Row],[Tổng giá trị]]))</f>
        <v>2562693</v>
      </c>
      <c r="Q75" s="73">
        <f t="shared" si="4"/>
        <v>2562693</v>
      </c>
      <c r="R75" s="8">
        <f>Table1[[#This Row],[Số còn phải thu ĐK]]+Table1[[#This Row],[Giá Trị HD sau CK]]-Table1[[#This Row],[Số tiền đã thu]]</f>
        <v>0</v>
      </c>
      <c r="S75" s="7">
        <f>IF(Table1[[#This Row],[Ngày hóa đơn]]&lt;&gt;"",Table1[[#This Row],[Ngày hóa đơn]],Table1[[#This Row],[Ngày hạch toán]])</f>
        <v>45805</v>
      </c>
      <c r="T75" s="8"/>
      <c r="U75" s="7">
        <f>IF(Table1[[#This Row],[Ngày tính CN]]="","",S75+T75)</f>
        <v>45805</v>
      </c>
      <c r="V75" s="74">
        <f ca="1">IF(Table1[[#This Row],[Hạn thanh toán]]="","",IF((U75-NOW())&lt;0,0,(U75-NOW())))</f>
        <v>0</v>
      </c>
      <c r="W75" s="72"/>
      <c r="X75" s="68" t="str">
        <f t="shared" ca="1" si="5"/>
        <v/>
      </c>
      <c r="Y75" s="68" t="str">
        <f t="shared" si="3"/>
        <v>Đã thanh toán</v>
      </c>
      <c r="Z75" s="301">
        <f>Table1[[#This Row],[Hạn thanh toán]]</f>
        <v>45805</v>
      </c>
      <c r="AA75" s="301">
        <f>Table1[[#This Row],[Ngày Thanh toán]]</f>
        <v>45815</v>
      </c>
      <c r="AD75" s="3" t="str">
        <f>VLOOKUP($A75,Ma_KH!$A:$Q,Ma_KH!O$1,0)</f>
        <v>KL00175</v>
      </c>
      <c r="AE75" s="3" t="str">
        <f>VLOOKUP($A75,Ma_KH!$A:$Q,Ma_KH!P$1,0)</f>
        <v>CP PORK SHOP THANH LINH</v>
      </c>
    </row>
    <row r="76" spans="1:31" ht="25.5" customHeight="1" x14ac:dyDescent="0.3">
      <c r="A76" s="69" t="s">
        <v>39</v>
      </c>
      <c r="B76" s="82" t="s">
        <v>340</v>
      </c>
      <c r="C76" s="70">
        <v>45815</v>
      </c>
      <c r="D76" s="71" t="s">
        <v>352</v>
      </c>
      <c r="E76" s="70">
        <v>45815</v>
      </c>
      <c r="F76" s="69"/>
      <c r="G76" s="69" t="s">
        <v>353</v>
      </c>
      <c r="H76" s="72"/>
      <c r="I76" s="72">
        <v>0</v>
      </c>
      <c r="J76" s="72">
        <v>0</v>
      </c>
      <c r="K76" s="72">
        <v>220695</v>
      </c>
      <c r="L76" s="8" t="s">
        <v>17</v>
      </c>
      <c r="M76" s="43">
        <v>45773</v>
      </c>
      <c r="N76" s="29" t="s">
        <v>350</v>
      </c>
      <c r="O76" s="72">
        <f>IF(Table1[[#This Row],[Phân loại]]="Tồn đầu kỳ",Table1[[#This Row],[Tổng giá trị]],0)</f>
        <v>0</v>
      </c>
      <c r="P76" s="8">
        <f>IF(Table1[[#This Row],[Số còn phải thu ĐK]]&lt;&gt;0,0,IF(Table1[[#This Row],[Phân loại]]="Bán hàng",Table1[[#This Row],[Tổng giá trị]],-Table1[[#This Row],[Tổng giá trị]]))</f>
        <v>-220695</v>
      </c>
      <c r="Q76" s="73">
        <f t="shared" si="4"/>
        <v>-220695</v>
      </c>
      <c r="R76" s="8">
        <f>Table1[[#This Row],[Số còn phải thu ĐK]]+Table1[[#This Row],[Giá Trị HD sau CK]]-Table1[[#This Row],[Số tiền đã thu]]</f>
        <v>0</v>
      </c>
      <c r="S76" s="7">
        <f>IF(Table1[[#This Row],[Ngày hóa đơn]]&lt;&gt;"",Table1[[#This Row],[Ngày hóa đơn]],Table1[[#This Row],[Ngày hạch toán]])</f>
        <v>45815</v>
      </c>
      <c r="T76" s="8"/>
      <c r="U76" s="7">
        <f>IF(Table1[[#This Row],[Ngày tính CN]]="","",S76+T76)</f>
        <v>45815</v>
      </c>
      <c r="V76" s="74">
        <f ca="1">IF(Table1[[#This Row],[Hạn thanh toán]]="","",IF((U76-NOW())&lt;0,0,(U76-NOW())))</f>
        <v>0</v>
      </c>
      <c r="W76" s="72"/>
      <c r="X76" s="68" t="str">
        <f t="shared" ca="1" si="5"/>
        <v/>
      </c>
      <c r="Y76" s="68" t="str">
        <f t="shared" si="3"/>
        <v>Đã thanh toán</v>
      </c>
      <c r="Z76" s="301">
        <f>Table1[[#This Row],[Hạn thanh toán]]</f>
        <v>45815</v>
      </c>
      <c r="AA76" s="301">
        <f>Table1[[#This Row],[Ngày Thanh toán]]</f>
        <v>45773</v>
      </c>
      <c r="AD76" s="3" t="str">
        <f>VLOOKUP($A76,Ma_KH!$A:$Q,Ma_KH!O$1,0)</f>
        <v>KL00175</v>
      </c>
      <c r="AE76" s="3" t="str">
        <f>VLOOKUP($A76,Ma_KH!$A:$Q,Ma_KH!P$1,0)</f>
        <v>CP PORK SHOP THANH LINH</v>
      </c>
    </row>
    <row r="77" spans="1:31" ht="25.5" customHeight="1" x14ac:dyDescent="0.3">
      <c r="A77" s="76" t="s">
        <v>39</v>
      </c>
      <c r="B77" s="81" t="s">
        <v>340</v>
      </c>
      <c r="C77" s="78">
        <v>45847</v>
      </c>
      <c r="D77" s="79" t="s">
        <v>354</v>
      </c>
      <c r="E77" s="78"/>
      <c r="F77" s="76"/>
      <c r="G77" s="76" t="s">
        <v>342</v>
      </c>
      <c r="H77" s="72">
        <v>2023910</v>
      </c>
      <c r="I77" s="72">
        <v>161913</v>
      </c>
      <c r="J77" s="72">
        <v>148960</v>
      </c>
      <c r="K77" s="72">
        <v>2010957</v>
      </c>
      <c r="L77" s="8" t="s">
        <v>24</v>
      </c>
      <c r="M77" s="43">
        <v>45875</v>
      </c>
      <c r="N77" s="29" t="s">
        <v>3667</v>
      </c>
      <c r="O77" s="72">
        <f>IF(Table1[[#This Row],[Phân loại]]="Tồn đầu kỳ",Table1[[#This Row],[Tổng giá trị]],0)</f>
        <v>0</v>
      </c>
      <c r="P77" s="8">
        <f>IF(Table1[[#This Row],[Số còn phải thu ĐK]]&lt;&gt;0,0,IF(Table1[[#This Row],[Phân loại]]="Bán hàng",Table1[[#This Row],[Tổng giá trị]],-Table1[[#This Row],[Tổng giá trị]]))</f>
        <v>2010957</v>
      </c>
      <c r="Q77" s="73">
        <f t="shared" si="4"/>
        <v>2010957</v>
      </c>
      <c r="R77" s="8">
        <f>Table1[[#This Row],[Số còn phải thu ĐK]]+Table1[[#This Row],[Giá Trị HD sau CK]]-Table1[[#This Row],[Số tiền đã thu]]</f>
        <v>0</v>
      </c>
      <c r="S77" s="7">
        <f>IF(Table1[[#This Row],[Ngày hóa đơn]]&lt;&gt;"",Table1[[#This Row],[Ngày hóa đơn]],Table1[[#This Row],[Ngày hạch toán]])</f>
        <v>45847</v>
      </c>
      <c r="T77" s="8"/>
      <c r="U77" s="7">
        <f>IF(Table1[[#This Row],[Ngày tính CN]]="","",S77+T77)</f>
        <v>45847</v>
      </c>
      <c r="V77" s="74">
        <f ca="1">IF(Table1[[#This Row],[Hạn thanh toán]]="","",IF((U77-NOW())&lt;0,0,(U77-NOW())))</f>
        <v>0</v>
      </c>
      <c r="W77" s="72"/>
      <c r="X77" s="68" t="str">
        <f t="shared" ca="1" si="5"/>
        <v/>
      </c>
      <c r="Y77" s="68" t="str">
        <f t="shared" si="3"/>
        <v>Đã thanh toán</v>
      </c>
      <c r="Z77" s="301">
        <f>Table1[[#This Row],[Hạn thanh toán]]</f>
        <v>45847</v>
      </c>
      <c r="AA77" s="301">
        <f>Table1[[#This Row],[Ngày Thanh toán]]</f>
        <v>45875</v>
      </c>
      <c r="AD77" s="3" t="str">
        <f>VLOOKUP($A77,Ma_KH!$A:$Q,Ma_KH!O$1,0)</f>
        <v>KL00175</v>
      </c>
      <c r="AE77" s="3" t="str">
        <f>VLOOKUP($A77,Ma_KH!$A:$Q,Ma_KH!P$1,0)</f>
        <v>CP PORK SHOP THANH LINH</v>
      </c>
    </row>
    <row r="78" spans="1:31" ht="25.5" customHeight="1" x14ac:dyDescent="0.3">
      <c r="A78" s="76" t="s">
        <v>39</v>
      </c>
      <c r="B78" s="81" t="s">
        <v>340</v>
      </c>
      <c r="C78" s="78">
        <v>45855</v>
      </c>
      <c r="D78" s="79" t="s">
        <v>355</v>
      </c>
      <c r="E78" s="78"/>
      <c r="F78" s="76"/>
      <c r="G78" s="76" t="s">
        <v>342</v>
      </c>
      <c r="H78" s="72">
        <v>888464</v>
      </c>
      <c r="I78" s="72">
        <v>71077</v>
      </c>
      <c r="J78" s="72">
        <v>65391</v>
      </c>
      <c r="K78" s="72">
        <v>882778</v>
      </c>
      <c r="L78" s="8" t="s">
        <v>24</v>
      </c>
      <c r="M78" s="43">
        <v>45875</v>
      </c>
      <c r="N78" s="29" t="s">
        <v>3663</v>
      </c>
      <c r="O78" s="72">
        <f>IF(Table1[[#This Row],[Phân loại]]="Tồn đầu kỳ",Table1[[#This Row],[Tổng giá trị]],0)</f>
        <v>0</v>
      </c>
      <c r="P78" s="8">
        <f>IF(Table1[[#This Row],[Số còn phải thu ĐK]]&lt;&gt;0,0,IF(Table1[[#This Row],[Phân loại]]="Bán hàng",Table1[[#This Row],[Tổng giá trị]],-Table1[[#This Row],[Tổng giá trị]]))</f>
        <v>882778</v>
      </c>
      <c r="Q78" s="73">
        <f t="shared" si="4"/>
        <v>882778</v>
      </c>
      <c r="R78" s="8">
        <f>Table1[[#This Row],[Số còn phải thu ĐK]]+Table1[[#This Row],[Giá Trị HD sau CK]]-Table1[[#This Row],[Số tiền đã thu]]</f>
        <v>0</v>
      </c>
      <c r="S78" s="7">
        <f>IF(Table1[[#This Row],[Ngày hóa đơn]]&lt;&gt;"",Table1[[#This Row],[Ngày hóa đơn]],Table1[[#This Row],[Ngày hạch toán]])</f>
        <v>45855</v>
      </c>
      <c r="T78" s="8"/>
      <c r="U78" s="7">
        <f>IF(Table1[[#This Row],[Ngày tính CN]]="","",S78+T78)</f>
        <v>45855</v>
      </c>
      <c r="V78" s="74">
        <f ca="1">IF(Table1[[#This Row],[Hạn thanh toán]]="","",IF((U78-NOW())&lt;0,0,(U78-NOW())))</f>
        <v>0</v>
      </c>
      <c r="W78" s="72"/>
      <c r="X78" s="68" t="str">
        <f t="shared" ca="1" si="5"/>
        <v/>
      </c>
      <c r="Y78" s="68" t="str">
        <f t="shared" si="3"/>
        <v>Đã thanh toán</v>
      </c>
      <c r="Z78" s="301">
        <f>Table1[[#This Row],[Hạn thanh toán]]</f>
        <v>45855</v>
      </c>
      <c r="AA78" s="301">
        <f>Table1[[#This Row],[Ngày Thanh toán]]</f>
        <v>45875</v>
      </c>
      <c r="AD78" s="3" t="str">
        <f>VLOOKUP($A78,Ma_KH!$A:$Q,Ma_KH!O$1,0)</f>
        <v>KL00175</v>
      </c>
      <c r="AE78" s="3" t="str">
        <f>VLOOKUP($A78,Ma_KH!$A:$Q,Ma_KH!P$1,0)</f>
        <v>CP PORK SHOP THANH LINH</v>
      </c>
    </row>
    <row r="79" spans="1:31" ht="25.5" customHeight="1" x14ac:dyDescent="0.3">
      <c r="A79" s="69" t="s">
        <v>39</v>
      </c>
      <c r="B79" s="82" t="s">
        <v>340</v>
      </c>
      <c r="C79" s="70">
        <v>45875</v>
      </c>
      <c r="D79" s="71" t="s">
        <v>356</v>
      </c>
      <c r="E79" s="70">
        <v>45875</v>
      </c>
      <c r="F79" s="69"/>
      <c r="G79" s="69" t="s">
        <v>348</v>
      </c>
      <c r="H79" s="72"/>
      <c r="I79" s="72">
        <v>0</v>
      </c>
      <c r="J79" s="72">
        <v>0</v>
      </c>
      <c r="K79" s="72">
        <v>293657</v>
      </c>
      <c r="L79" s="8" t="s">
        <v>17</v>
      </c>
      <c r="M79" s="43">
        <v>45875</v>
      </c>
      <c r="N79" s="29" t="s">
        <v>3667</v>
      </c>
      <c r="O79" s="72">
        <f>IF(Table1[[#This Row],[Phân loại]]="Tồn đầu kỳ",Table1[[#This Row],[Tổng giá trị]],0)</f>
        <v>0</v>
      </c>
      <c r="P79" s="8">
        <f>IF(Table1[[#This Row],[Số còn phải thu ĐK]]&lt;&gt;0,0,IF(Table1[[#This Row],[Phân loại]]="Bán hàng",Table1[[#This Row],[Tổng giá trị]],-Table1[[#This Row],[Tổng giá trị]]))</f>
        <v>-293657</v>
      </c>
      <c r="Q79" s="73">
        <f t="shared" si="4"/>
        <v>-293657</v>
      </c>
      <c r="R79" s="8">
        <f>Table1[[#This Row],[Số còn phải thu ĐK]]+Table1[[#This Row],[Giá Trị HD sau CK]]-Table1[[#This Row],[Số tiền đã thu]]</f>
        <v>0</v>
      </c>
      <c r="S79" s="7">
        <f>IF(Table1[[#This Row],[Ngày hóa đơn]]&lt;&gt;"",Table1[[#This Row],[Ngày hóa đơn]],Table1[[#This Row],[Ngày hạch toán]])</f>
        <v>45875</v>
      </c>
      <c r="T79" s="8"/>
      <c r="U79" s="7">
        <f>IF(Table1[[#This Row],[Ngày tính CN]]="","",S79+T79)</f>
        <v>45875</v>
      </c>
      <c r="V79" s="74">
        <f ca="1">IF(Table1[[#This Row],[Hạn thanh toán]]="","",IF((U79-NOW())&lt;0,0,(U79-NOW())))</f>
        <v>0</v>
      </c>
      <c r="W79" s="72"/>
      <c r="X79" s="68" t="str">
        <f t="shared" ca="1" si="5"/>
        <v/>
      </c>
      <c r="Y79" s="68" t="str">
        <f t="shared" si="3"/>
        <v>Đã thanh toán</v>
      </c>
      <c r="Z79" s="301">
        <f>Table1[[#This Row],[Hạn thanh toán]]</f>
        <v>45875</v>
      </c>
      <c r="AA79" s="301">
        <f>Table1[[#This Row],[Ngày Thanh toán]]</f>
        <v>45875</v>
      </c>
      <c r="AD79" s="3" t="str">
        <f>VLOOKUP($A79,Ma_KH!$A:$Q,Ma_KH!O$1,0)</f>
        <v>KL00175</v>
      </c>
      <c r="AE79" s="3" t="str">
        <f>VLOOKUP($A79,Ma_KH!$A:$Q,Ma_KH!P$1,0)</f>
        <v>CP PORK SHOP THANH LINH</v>
      </c>
    </row>
    <row r="80" spans="1:31" ht="25.5" customHeight="1" x14ac:dyDescent="0.3">
      <c r="A80" s="69" t="s">
        <v>39</v>
      </c>
      <c r="B80" s="82" t="s">
        <v>340</v>
      </c>
      <c r="C80" s="70">
        <v>45915</v>
      </c>
      <c r="D80" s="71" t="s">
        <v>357</v>
      </c>
      <c r="E80" s="70"/>
      <c r="F80" s="69"/>
      <c r="G80" s="69" t="s">
        <v>342</v>
      </c>
      <c r="H80" s="72">
        <v>2423223</v>
      </c>
      <c r="I80" s="72">
        <v>193858</v>
      </c>
      <c r="J80" s="72">
        <v>178349</v>
      </c>
      <c r="K80" s="72">
        <v>2407714</v>
      </c>
      <c r="L80" s="8" t="s">
        <v>24</v>
      </c>
      <c r="M80" s="43">
        <v>45937</v>
      </c>
      <c r="N80" s="29" t="s">
        <v>3668</v>
      </c>
      <c r="O80" s="72">
        <f>IF(Table1[[#This Row],[Phân loại]]="Tồn đầu kỳ",Table1[[#This Row],[Tổng giá trị]],0)</f>
        <v>0</v>
      </c>
      <c r="P80" s="8">
        <f>IF(Table1[[#This Row],[Số còn phải thu ĐK]]&lt;&gt;0,0,IF(Table1[[#This Row],[Phân loại]]="Bán hàng",Table1[[#This Row],[Tổng giá trị]],-Table1[[#This Row],[Tổng giá trị]]))</f>
        <v>2407714</v>
      </c>
      <c r="Q80" s="73">
        <f t="shared" si="4"/>
        <v>2407714</v>
      </c>
      <c r="R80" s="8">
        <f>Table1[[#This Row],[Số còn phải thu ĐK]]+Table1[[#This Row],[Giá Trị HD sau CK]]-Table1[[#This Row],[Số tiền đã thu]]</f>
        <v>0</v>
      </c>
      <c r="S80" s="7">
        <f>IF(Table1[[#This Row],[Ngày hóa đơn]]&lt;&gt;"",Table1[[#This Row],[Ngày hóa đơn]],Table1[[#This Row],[Ngày hạch toán]])</f>
        <v>45915</v>
      </c>
      <c r="T80" s="8"/>
      <c r="U80" s="7">
        <f>IF(Table1[[#This Row],[Ngày tính CN]]="","",S80+T80)</f>
        <v>45915</v>
      </c>
      <c r="V80" s="74">
        <f ca="1">IF(Table1[[#This Row],[Hạn thanh toán]]="","",IF((U80-NOW())&lt;0,0,(U80-NOW())))</f>
        <v>0</v>
      </c>
      <c r="W80" s="72"/>
      <c r="X80" s="68" t="str">
        <f ca="1">IF(OR(AR84="",AO84=0),"",IF((AR84-NOW())&lt;0,-(AR84-NOW()),0))</f>
        <v/>
      </c>
      <c r="Y80" s="68" t="str">
        <f t="shared" si="3"/>
        <v>Đã thanh toán</v>
      </c>
      <c r="Z80" s="301">
        <f>Table1[[#This Row],[Hạn thanh toán]]</f>
        <v>45915</v>
      </c>
      <c r="AA80" s="301">
        <f>Table1[[#This Row],[Ngày Thanh toán]]</f>
        <v>45937</v>
      </c>
      <c r="AD80" s="3" t="str">
        <f>VLOOKUP($A80,Ma_KH!$A:$Q,Ma_KH!O$1,0)</f>
        <v>KL00175</v>
      </c>
      <c r="AE80" s="3" t="str">
        <f>VLOOKUP($A80,Ma_KH!$A:$Q,Ma_KH!P$1,0)</f>
        <v>CP PORK SHOP THANH LINH</v>
      </c>
    </row>
    <row r="81" spans="1:31" ht="25.5" customHeight="1" x14ac:dyDescent="0.3">
      <c r="A81" s="69" t="s">
        <v>39</v>
      </c>
      <c r="B81" s="82" t="s">
        <v>340</v>
      </c>
      <c r="C81" s="70">
        <v>45915</v>
      </c>
      <c r="D81" s="71" t="s">
        <v>358</v>
      </c>
      <c r="E81" s="70"/>
      <c r="F81" s="69"/>
      <c r="G81" s="69" t="s">
        <v>348</v>
      </c>
      <c r="H81" s="72"/>
      <c r="I81" s="72"/>
      <c r="J81" s="72"/>
      <c r="K81" s="72">
        <v>155439</v>
      </c>
      <c r="L81" s="8" t="s">
        <v>17</v>
      </c>
      <c r="M81" s="43">
        <v>45937</v>
      </c>
      <c r="N81" s="29" t="s">
        <v>3668</v>
      </c>
      <c r="O81" s="72">
        <f>IF(Table1[[#This Row],[Phân loại]]="Tồn đầu kỳ",Table1[[#This Row],[Tổng giá trị]],0)</f>
        <v>0</v>
      </c>
      <c r="P81" s="8">
        <f>IF(Table1[[#This Row],[Số còn phải thu ĐK]]&lt;&gt;0,0,IF(Table1[[#This Row],[Phân loại]]="Bán hàng",Table1[[#This Row],[Tổng giá trị]],-Table1[[#This Row],[Tổng giá trị]]))</f>
        <v>-155439</v>
      </c>
      <c r="Q81" s="73">
        <f t="shared" si="4"/>
        <v>-155439</v>
      </c>
      <c r="R81" s="8">
        <f>Table1[[#This Row],[Số còn phải thu ĐK]]+Table1[[#This Row],[Giá Trị HD sau CK]]-Table1[[#This Row],[Số tiền đã thu]]</f>
        <v>0</v>
      </c>
      <c r="S81" s="7">
        <f>IF(Table1[[#This Row],[Ngày hóa đơn]]&lt;&gt;"",Table1[[#This Row],[Ngày hóa đơn]],Table1[[#This Row],[Ngày hạch toán]])</f>
        <v>45915</v>
      </c>
      <c r="T81" s="8"/>
      <c r="U81" s="7">
        <f>IF(Table1[[#This Row],[Ngày tính CN]]="","",S81+T81)</f>
        <v>45915</v>
      </c>
      <c r="V81" s="74">
        <f ca="1">IF(Table1[[#This Row],[Hạn thanh toán]]="","",IF((U81-NOW())&lt;0,0,(U81-NOW())))</f>
        <v>0</v>
      </c>
      <c r="W81" s="72"/>
      <c r="X81" s="68" t="str">
        <f ca="1">IF(OR(AR85="",AO85=0),"",IF((AR85-NOW())&lt;0,-(AR85-NOW()),0))</f>
        <v/>
      </c>
      <c r="Y81" s="68" t="str">
        <f t="shared" si="3"/>
        <v>Đã thanh toán</v>
      </c>
      <c r="Z81" s="301">
        <f>Table1[[#This Row],[Hạn thanh toán]]</f>
        <v>45915</v>
      </c>
      <c r="AA81" s="301">
        <f>Table1[[#This Row],[Ngày Thanh toán]]</f>
        <v>45937</v>
      </c>
      <c r="AD81" s="3" t="str">
        <f>VLOOKUP($A81,Ma_KH!$A:$Q,Ma_KH!O$1,0)</f>
        <v>KL00175</v>
      </c>
      <c r="AE81" s="3" t="str">
        <f>VLOOKUP($A81,Ma_KH!$A:$Q,Ma_KH!P$1,0)</f>
        <v>CP PORK SHOP THANH LINH</v>
      </c>
    </row>
    <row r="82" spans="1:31" ht="25.5" customHeight="1" x14ac:dyDescent="0.3">
      <c r="A82" s="69" t="s">
        <v>40</v>
      </c>
      <c r="B82" s="69" t="s">
        <v>359</v>
      </c>
      <c r="C82" s="70">
        <v>45730</v>
      </c>
      <c r="D82" s="71" t="s">
        <v>360</v>
      </c>
      <c r="E82" s="70"/>
      <c r="F82" s="69"/>
      <c r="G82" s="69" t="s">
        <v>361</v>
      </c>
      <c r="H82" s="72">
        <v>1487884</v>
      </c>
      <c r="I82" s="72">
        <v>74394</v>
      </c>
      <c r="J82" s="72">
        <v>113079</v>
      </c>
      <c r="K82" s="72">
        <v>1526569</v>
      </c>
      <c r="L82" s="8" t="s">
        <v>24</v>
      </c>
      <c r="M82" s="43">
        <v>45733</v>
      </c>
      <c r="N82" s="29" t="s">
        <v>3679</v>
      </c>
      <c r="O82" s="72">
        <f>IF(Table1[[#This Row],[Phân loại]]="Tồn đầu kỳ",Table1[[#This Row],[Tổng giá trị]],0)</f>
        <v>0</v>
      </c>
      <c r="P82" s="8">
        <f>IF(Table1[[#This Row],[Số còn phải thu ĐK]]&lt;&gt;0,0,IF(Table1[[#This Row],[Phân loại]]="Bán hàng",Table1[[#This Row],[Tổng giá trị]],-Table1[[#This Row],[Tổng giá trị]]))</f>
        <v>1526569</v>
      </c>
      <c r="Q82" s="73">
        <f t="shared" si="4"/>
        <v>1526569</v>
      </c>
      <c r="R82" s="8">
        <f>Table1[[#This Row],[Số còn phải thu ĐK]]+Table1[[#This Row],[Giá Trị HD sau CK]]-Table1[[#This Row],[Số tiền đã thu]]</f>
        <v>0</v>
      </c>
      <c r="S82" s="7">
        <f>IF(Table1[[#This Row],[Ngày hóa đơn]]&lt;&gt;"",Table1[[#This Row],[Ngày hóa đơn]],Table1[[#This Row],[Ngày hạch toán]])</f>
        <v>45730</v>
      </c>
      <c r="T82" s="8"/>
      <c r="U82" s="7">
        <f>IF(Table1[[#This Row],[Ngày tính CN]]="","",S82+T82)</f>
        <v>45730</v>
      </c>
      <c r="V82" s="74">
        <f ca="1">IF(Table1[[#This Row],[Hạn thanh toán]]="","",IF((U82-NOW())&lt;0,0,(U82-NOW())))</f>
        <v>0</v>
      </c>
      <c r="W82" s="72"/>
      <c r="X82" s="68" t="str">
        <f ca="1">IF(OR(AR86="",AO86=0),"",IF((AR86-NOW())&lt;0,-(AR86-NOW()),0))</f>
        <v/>
      </c>
      <c r="Y82" s="68" t="str">
        <f t="shared" si="3"/>
        <v>Đã thanh toán</v>
      </c>
      <c r="Z82" s="301">
        <f>Table1[[#This Row],[Hạn thanh toán]]</f>
        <v>45730</v>
      </c>
      <c r="AA82" s="301">
        <f>Table1[[#This Row],[Ngày Thanh toán]]</f>
        <v>45733</v>
      </c>
      <c r="AD82" s="3" t="str">
        <f>VLOOKUP($A82,Ma_KH!$A:$Q,Ma_KH!O$1,0)</f>
        <v>KL00187</v>
      </c>
      <c r="AE82" s="3" t="str">
        <f>VLOOKUP($A82,Ma_KH!$A:$Q,Ma_KH!P$1,0)</f>
        <v>Cửa hàng H 24h</v>
      </c>
    </row>
    <row r="83" spans="1:31" ht="25.5" customHeight="1" x14ac:dyDescent="0.3">
      <c r="A83" s="76" t="s">
        <v>41</v>
      </c>
      <c r="B83" s="76" t="s">
        <v>362</v>
      </c>
      <c r="C83" s="78"/>
      <c r="D83" s="79"/>
      <c r="E83" s="78"/>
      <c r="F83" s="76"/>
      <c r="G83" s="76" t="s">
        <v>3704</v>
      </c>
      <c r="H83" s="72"/>
      <c r="I83" s="72"/>
      <c r="J83" s="72"/>
      <c r="K83" s="72">
        <v>604591</v>
      </c>
      <c r="L83" s="8" t="s">
        <v>3648</v>
      </c>
      <c r="M83" s="43">
        <v>45668</v>
      </c>
      <c r="N83" s="29" t="s">
        <v>3687</v>
      </c>
      <c r="O83" s="72">
        <f>IF(Table1[[#This Row],[Phân loại]]="Tồn đầu kỳ",Table1[[#This Row],[Tổng giá trị]],0)</f>
        <v>604591</v>
      </c>
      <c r="P83" s="8">
        <f>IF(Table1[[#This Row],[Số còn phải thu ĐK]]&lt;&gt;0,0,IF(Table1[[#This Row],[Phân loại]]="Bán hàng",Table1[[#This Row],[Tổng giá trị]],-Table1[[#This Row],[Tổng giá trị]]))</f>
        <v>0</v>
      </c>
      <c r="Q83" s="73">
        <v>490646</v>
      </c>
      <c r="R83" s="8">
        <f>Table1[[#This Row],[Số còn phải thu ĐK]]+Table1[[#This Row],[Giá Trị HD sau CK]]-Table1[[#This Row],[Số tiền đã thu]]</f>
        <v>113945</v>
      </c>
      <c r="S83" s="7">
        <f>IF(Table1[[#This Row],[Ngày hóa đơn]]&lt;&gt;"",Table1[[#This Row],[Ngày hóa đơn]],Table1[[#This Row],[Ngày hạch toán]])</f>
        <v>0</v>
      </c>
      <c r="T83" s="8"/>
      <c r="U83" s="7">
        <f>IF(Table1[[#This Row],[Ngày tính CN]]="","",S83+T83)</f>
        <v>0</v>
      </c>
      <c r="V83" s="74">
        <f ca="1">IF(Table1[[#This Row],[Hạn thanh toán]]="","",IF((U83-NOW())&lt;0,0,(U83-NOW())))</f>
        <v>0</v>
      </c>
      <c r="W83" s="72"/>
      <c r="X83" s="68" t="str">
        <f t="shared" ref="X83" ca="1" si="6">IF(OR(AR86="",AO86=0),"",IF((AR86-NOW())&lt;0,-(AR86-NOW()),0))</f>
        <v/>
      </c>
      <c r="Y83" s="68" t="str">
        <f t="shared" ref="Y83" ca="1" si="7">IF(R83=0,"Đã thanh toán",IF(X83="","",IF(X83&lt;=0,"Chưa đến hạn thanh toán",IF(X83&lt;=30,"Nợ quá hạn 30 ngày",IF(X83&lt;=60,"Nợ quá hạn từ 30 ngày đến 60 ngày",IF(X83&lt;=90,"Nợ quá hạn từ 60 ngày đến 90 ngày",IF(X83&lt;=120,"Nợ quá hạn từ 90 ngày đến 120 ngày","Nợ quá hạn hơn 120 ngày có khả năng mất thanh toán")))))))</f>
        <v/>
      </c>
      <c r="Z83" s="301">
        <f>Table1[[#This Row],[Hạn thanh toán]]</f>
        <v>0</v>
      </c>
      <c r="AA83" s="301">
        <f>Table1[[#This Row],[Ngày Thanh toán]]</f>
        <v>45668</v>
      </c>
      <c r="AD83" s="3" t="str">
        <f>VLOOKUP($A83,Ma_KH!$A:$Q,Ma_KH!O$1,0)</f>
        <v>KL.HN003</v>
      </c>
      <c r="AE83" s="3" t="str">
        <f>VLOOKUP($A83,Ma_KH!$A:$Q,Ma_KH!P$1,0)</f>
        <v>Cửa hàng Tiện ích C Mart FLC Đại Mỗ</v>
      </c>
    </row>
    <row r="84" spans="1:31" ht="25.5" customHeight="1" x14ac:dyDescent="0.3">
      <c r="A84" s="76" t="s">
        <v>41</v>
      </c>
      <c r="B84" s="76" t="s">
        <v>362</v>
      </c>
      <c r="C84" s="78">
        <v>45675</v>
      </c>
      <c r="D84" s="79" t="s">
        <v>363</v>
      </c>
      <c r="E84" s="78"/>
      <c r="F84" s="76"/>
      <c r="G84" s="76" t="s">
        <v>364</v>
      </c>
      <c r="H84" s="72">
        <v>734310</v>
      </c>
      <c r="I84" s="72">
        <v>36716</v>
      </c>
      <c r="J84" s="72">
        <v>55808</v>
      </c>
      <c r="K84" s="72">
        <v>753402</v>
      </c>
      <c r="L84" s="8" t="s">
        <v>24</v>
      </c>
      <c r="M84" s="43">
        <v>45682</v>
      </c>
      <c r="N84" s="29" t="s">
        <v>3680</v>
      </c>
      <c r="O84" s="72">
        <f>IF(Table1[[#This Row],[Phân loại]]="Tồn đầu kỳ",Table1[[#This Row],[Tổng giá trị]],0)</f>
        <v>0</v>
      </c>
      <c r="P84" s="8">
        <f>IF(Table1[[#This Row],[Số còn phải thu ĐK]]&lt;&gt;0,0,IF(Table1[[#This Row],[Phân loại]]="Bán hàng",Table1[[#This Row],[Tổng giá trị]],-Table1[[#This Row],[Tổng giá trị]]))</f>
        <v>753402</v>
      </c>
      <c r="Q84" s="73">
        <f t="shared" si="4"/>
        <v>753402</v>
      </c>
      <c r="R84" s="8">
        <f>Table1[[#This Row],[Số còn phải thu ĐK]]+Table1[[#This Row],[Giá Trị HD sau CK]]-Table1[[#This Row],[Số tiền đã thu]]</f>
        <v>0</v>
      </c>
      <c r="S84" s="7">
        <f>IF(Table1[[#This Row],[Ngày hóa đơn]]&lt;&gt;"",Table1[[#This Row],[Ngày hóa đơn]],Table1[[#This Row],[Ngày hạch toán]])</f>
        <v>45675</v>
      </c>
      <c r="T84" s="8"/>
      <c r="U84" s="7">
        <f>IF(Table1[[#This Row],[Ngày tính CN]]="","",S84+T84)</f>
        <v>45675</v>
      </c>
      <c r="V84" s="74">
        <f ca="1">IF(Table1[[#This Row],[Hạn thanh toán]]="","",IF((U84-NOW())&lt;0,0,(U84-NOW())))</f>
        <v>0</v>
      </c>
      <c r="W84" s="72"/>
      <c r="X84" s="68" t="str">
        <f t="shared" ca="1" si="5"/>
        <v/>
      </c>
      <c r="Y84" s="68" t="str">
        <f t="shared" si="3"/>
        <v>Đã thanh toán</v>
      </c>
      <c r="Z84" s="301">
        <f>Table1[[#This Row],[Hạn thanh toán]]</f>
        <v>45675</v>
      </c>
      <c r="AA84" s="301">
        <f>Table1[[#This Row],[Ngày Thanh toán]]</f>
        <v>45682</v>
      </c>
      <c r="AD84" s="3" t="str">
        <f>VLOOKUP($A84,Ma_KH!$A:$Q,Ma_KH!O$1,0)</f>
        <v>KL.HN003</v>
      </c>
      <c r="AE84" s="3" t="str">
        <f>VLOOKUP($A84,Ma_KH!$A:$Q,Ma_KH!P$1,0)</f>
        <v>Cửa hàng Tiện ích C Mart FLC Đại Mỗ</v>
      </c>
    </row>
    <row r="85" spans="1:31" ht="25.5" customHeight="1" x14ac:dyDescent="0.3">
      <c r="A85" s="76" t="s">
        <v>41</v>
      </c>
      <c r="B85" s="76" t="s">
        <v>362</v>
      </c>
      <c r="C85" s="78">
        <v>45819</v>
      </c>
      <c r="D85" s="79" t="s">
        <v>365</v>
      </c>
      <c r="E85" s="78">
        <v>45819</v>
      </c>
      <c r="F85" s="76" t="s">
        <v>366</v>
      </c>
      <c r="G85" s="76" t="s">
        <v>367</v>
      </c>
      <c r="H85" s="72">
        <v>1023914</v>
      </c>
      <c r="I85" s="72">
        <v>51196</v>
      </c>
      <c r="J85" s="72">
        <v>77817</v>
      </c>
      <c r="K85" s="72">
        <v>1050535</v>
      </c>
      <c r="L85" s="8" t="s">
        <v>24</v>
      </c>
      <c r="M85" s="43">
        <v>45822</v>
      </c>
      <c r="N85" s="29" t="s">
        <v>3681</v>
      </c>
      <c r="O85" s="72">
        <f>IF(Table1[[#This Row],[Phân loại]]="Tồn đầu kỳ",Table1[[#This Row],[Tổng giá trị]],0)</f>
        <v>0</v>
      </c>
      <c r="P85" s="8">
        <f>IF(Table1[[#This Row],[Số còn phải thu ĐK]]&lt;&gt;0,0,IF(Table1[[#This Row],[Phân loại]]="Bán hàng",Table1[[#This Row],[Tổng giá trị]],-Table1[[#This Row],[Tổng giá trị]]))</f>
        <v>1050535</v>
      </c>
      <c r="Q85" s="73">
        <f t="shared" si="4"/>
        <v>1050535</v>
      </c>
      <c r="R85" s="8">
        <f>Table1[[#This Row],[Số còn phải thu ĐK]]+Table1[[#This Row],[Giá Trị HD sau CK]]-Table1[[#This Row],[Số tiền đã thu]]</f>
        <v>0</v>
      </c>
      <c r="S85" s="7">
        <f>IF(Table1[[#This Row],[Ngày hóa đơn]]&lt;&gt;"",Table1[[#This Row],[Ngày hóa đơn]],Table1[[#This Row],[Ngày hạch toán]])</f>
        <v>45819</v>
      </c>
      <c r="T85" s="8"/>
      <c r="U85" s="7">
        <f>IF(Table1[[#This Row],[Ngày tính CN]]="","",S85+T85)</f>
        <v>45819</v>
      </c>
      <c r="V85" s="74">
        <f ca="1">IF(Table1[[#This Row],[Hạn thanh toán]]="","",IF((U85-NOW())&lt;0,0,(U85-NOW())))</f>
        <v>0</v>
      </c>
      <c r="W85" s="72"/>
      <c r="X85" s="68" t="str">
        <f t="shared" ca="1" si="5"/>
        <v/>
      </c>
      <c r="Y85" s="68" t="str">
        <f t="shared" si="3"/>
        <v>Đã thanh toán</v>
      </c>
      <c r="Z85" s="301">
        <f>Table1[[#This Row],[Hạn thanh toán]]</f>
        <v>45819</v>
      </c>
      <c r="AA85" s="301">
        <f>Table1[[#This Row],[Ngày Thanh toán]]</f>
        <v>45822</v>
      </c>
      <c r="AD85" s="3" t="str">
        <f>VLOOKUP($A85,Ma_KH!$A:$Q,Ma_KH!O$1,0)</f>
        <v>KL.HN003</v>
      </c>
      <c r="AE85" s="3" t="str">
        <f>VLOOKUP($A85,Ma_KH!$A:$Q,Ma_KH!P$1,0)</f>
        <v>Cửa hàng Tiện ích C Mart FLC Đại Mỗ</v>
      </c>
    </row>
    <row r="86" spans="1:31" ht="25.5" customHeight="1" x14ac:dyDescent="0.3">
      <c r="A86" s="76" t="s">
        <v>41</v>
      </c>
      <c r="B86" s="76" t="s">
        <v>362</v>
      </c>
      <c r="C86" s="78">
        <v>45841</v>
      </c>
      <c r="D86" s="79" t="s">
        <v>368</v>
      </c>
      <c r="E86" s="78">
        <v>45841</v>
      </c>
      <c r="F86" s="76" t="s">
        <v>369</v>
      </c>
      <c r="G86" s="76" t="s">
        <v>370</v>
      </c>
      <c r="H86" s="72">
        <v>440586</v>
      </c>
      <c r="I86" s="72">
        <v>22029</v>
      </c>
      <c r="J86" s="72">
        <v>33485</v>
      </c>
      <c r="K86" s="72">
        <v>452042</v>
      </c>
      <c r="L86" s="8" t="s">
        <v>24</v>
      </c>
      <c r="M86" s="63">
        <v>45875</v>
      </c>
      <c r="N86" s="64" t="s">
        <v>3683</v>
      </c>
      <c r="O86" s="72">
        <f>IF(Table1[[#This Row],[Phân loại]]="Tồn đầu kỳ",Table1[[#This Row],[Tổng giá trị]],0)</f>
        <v>0</v>
      </c>
      <c r="P86" s="8">
        <f>IF(Table1[[#This Row],[Số còn phải thu ĐK]]&lt;&gt;0,0,IF(Table1[[#This Row],[Phân loại]]="Bán hàng",Table1[[#This Row],[Tổng giá trị]],-Table1[[#This Row],[Tổng giá trị]]))</f>
        <v>452042</v>
      </c>
      <c r="Q86" s="73">
        <f t="shared" si="4"/>
        <v>452042</v>
      </c>
      <c r="R86" s="8">
        <f>Table1[[#This Row],[Số còn phải thu ĐK]]+Table1[[#This Row],[Giá Trị HD sau CK]]-Table1[[#This Row],[Số tiền đã thu]]</f>
        <v>0</v>
      </c>
      <c r="S86" s="7">
        <f>IF(Table1[[#This Row],[Ngày hóa đơn]]&lt;&gt;"",Table1[[#This Row],[Ngày hóa đơn]],Table1[[#This Row],[Ngày hạch toán]])</f>
        <v>45841</v>
      </c>
      <c r="T86" s="8"/>
      <c r="U86" s="7">
        <f>IF(Table1[[#This Row],[Ngày tính CN]]="","",S86+T86)</f>
        <v>45841</v>
      </c>
      <c r="V86" s="74">
        <f ca="1">IF(Table1[[#This Row],[Hạn thanh toán]]="","",IF((U86-NOW())&lt;0,0,(U86-NOW())))</f>
        <v>0</v>
      </c>
      <c r="W86" s="72"/>
      <c r="X86" s="68" t="str">
        <f t="shared" ca="1" si="5"/>
        <v/>
      </c>
      <c r="Y86" s="68" t="str">
        <f t="shared" si="3"/>
        <v>Đã thanh toán</v>
      </c>
      <c r="Z86" s="301">
        <f>Table1[[#This Row],[Hạn thanh toán]]</f>
        <v>45841</v>
      </c>
      <c r="AA86" s="301">
        <f>Table1[[#This Row],[Ngày Thanh toán]]</f>
        <v>45875</v>
      </c>
      <c r="AD86" s="3" t="str">
        <f>VLOOKUP($A86,Ma_KH!$A:$Q,Ma_KH!O$1,0)</f>
        <v>KL.HN003</v>
      </c>
      <c r="AE86" s="3" t="str">
        <f>VLOOKUP($A86,Ma_KH!$A:$Q,Ma_KH!P$1,0)</f>
        <v>Cửa hàng Tiện ích C Mart FLC Đại Mỗ</v>
      </c>
    </row>
    <row r="87" spans="1:31" ht="25.5" customHeight="1" x14ac:dyDescent="0.3">
      <c r="A87" s="76" t="s">
        <v>41</v>
      </c>
      <c r="B87" s="76" t="s">
        <v>362</v>
      </c>
      <c r="C87" s="78">
        <v>45862</v>
      </c>
      <c r="D87" s="79" t="s">
        <v>371</v>
      </c>
      <c r="E87" s="78">
        <v>45862</v>
      </c>
      <c r="F87" s="76" t="s">
        <v>372</v>
      </c>
      <c r="G87" s="76" t="s">
        <v>373</v>
      </c>
      <c r="H87" s="72">
        <v>440586</v>
      </c>
      <c r="I87" s="72">
        <v>22029</v>
      </c>
      <c r="J87" s="72">
        <v>33485</v>
      </c>
      <c r="K87" s="72">
        <v>452042</v>
      </c>
      <c r="L87" s="8" t="s">
        <v>24</v>
      </c>
      <c r="M87" s="63">
        <v>45866</v>
      </c>
      <c r="N87" s="64" t="s">
        <v>3682</v>
      </c>
      <c r="O87" s="72">
        <f>IF(Table1[[#This Row],[Phân loại]]="Tồn đầu kỳ",Table1[[#This Row],[Tổng giá trị]],0)</f>
        <v>0</v>
      </c>
      <c r="P87" s="8">
        <f>IF(Table1[[#This Row],[Số còn phải thu ĐK]]&lt;&gt;0,0,IF(Table1[[#This Row],[Phân loại]]="Bán hàng",Table1[[#This Row],[Tổng giá trị]],-Table1[[#This Row],[Tổng giá trị]]))</f>
        <v>452042</v>
      </c>
      <c r="Q87" s="73">
        <f t="shared" si="4"/>
        <v>452042</v>
      </c>
      <c r="R87" s="8">
        <f>Table1[[#This Row],[Số còn phải thu ĐK]]+Table1[[#This Row],[Giá Trị HD sau CK]]-Table1[[#This Row],[Số tiền đã thu]]</f>
        <v>0</v>
      </c>
      <c r="S87" s="7">
        <f>IF(Table1[[#This Row],[Ngày hóa đơn]]&lt;&gt;"",Table1[[#This Row],[Ngày hóa đơn]],Table1[[#This Row],[Ngày hạch toán]])</f>
        <v>45862</v>
      </c>
      <c r="T87" s="8"/>
      <c r="U87" s="7">
        <f>IF(Table1[[#This Row],[Ngày tính CN]]="","",S87+T87)</f>
        <v>45862</v>
      </c>
      <c r="V87" s="74">
        <f ca="1">IF(Table1[[#This Row],[Hạn thanh toán]]="","",IF((U87-NOW())&lt;0,0,(U87-NOW())))</f>
        <v>0</v>
      </c>
      <c r="W87" s="72"/>
      <c r="X87" s="68" t="e">
        <f ca="1">IF(OR(#REF!="",#REF!=0),"",IF((#REF!-NOW())&lt;0,-(#REF!-NOW()),0))</f>
        <v>#REF!</v>
      </c>
      <c r="Y87" s="68" t="str">
        <f t="shared" si="3"/>
        <v>Đã thanh toán</v>
      </c>
      <c r="Z87" s="301">
        <f>Table1[[#This Row],[Hạn thanh toán]]</f>
        <v>45862</v>
      </c>
      <c r="AA87" s="301">
        <f>Table1[[#This Row],[Ngày Thanh toán]]</f>
        <v>45866</v>
      </c>
      <c r="AD87" s="3" t="str">
        <f>VLOOKUP($A87,Ma_KH!$A:$Q,Ma_KH!O$1,0)</f>
        <v>KL.HN003</v>
      </c>
      <c r="AE87" s="3" t="str">
        <f>VLOOKUP($A87,Ma_KH!$A:$Q,Ma_KH!P$1,0)</f>
        <v>Cửa hàng Tiện ích C Mart FLC Đại Mỗ</v>
      </c>
    </row>
    <row r="88" spans="1:31" ht="25.5" customHeight="1" x14ac:dyDescent="0.3">
      <c r="A88" s="76" t="s">
        <v>41</v>
      </c>
      <c r="B88" s="76" t="s">
        <v>362</v>
      </c>
      <c r="C88" s="78">
        <v>45870</v>
      </c>
      <c r="D88" s="79" t="s">
        <v>374</v>
      </c>
      <c r="E88" s="78">
        <v>45870</v>
      </c>
      <c r="F88" s="76" t="s">
        <v>375</v>
      </c>
      <c r="G88" s="76" t="s">
        <v>376</v>
      </c>
      <c r="H88" s="72">
        <v>956426</v>
      </c>
      <c r="I88" s="72">
        <v>47821</v>
      </c>
      <c r="J88" s="72">
        <v>72688</v>
      </c>
      <c r="K88" s="72">
        <v>981293</v>
      </c>
      <c r="L88" s="8" t="s">
        <v>24</v>
      </c>
      <c r="M88" s="43">
        <v>45892</v>
      </c>
      <c r="N88" s="29" t="s">
        <v>3688</v>
      </c>
      <c r="O88" s="72">
        <f>IF(Table1[[#This Row],[Phân loại]]="Tồn đầu kỳ",Table1[[#This Row],[Tổng giá trị]],0)</f>
        <v>0</v>
      </c>
      <c r="P88" s="8">
        <f>IF(Table1[[#This Row],[Số còn phải thu ĐK]]&lt;&gt;0,0,IF(Table1[[#This Row],[Phân loại]]="Bán hàng",Table1[[#This Row],[Tổng giá trị]],-Table1[[#This Row],[Tổng giá trị]]))</f>
        <v>981293</v>
      </c>
      <c r="Q88" s="73">
        <f t="shared" si="4"/>
        <v>981293</v>
      </c>
      <c r="R88" s="8">
        <f>Table1[[#This Row],[Số còn phải thu ĐK]]+Table1[[#This Row],[Giá Trị HD sau CK]]-Table1[[#This Row],[Số tiền đã thu]]</f>
        <v>0</v>
      </c>
      <c r="S88" s="7">
        <f>IF(Table1[[#This Row],[Ngày hóa đơn]]&lt;&gt;"",Table1[[#This Row],[Ngày hóa đơn]],Table1[[#This Row],[Ngày hạch toán]])</f>
        <v>45870</v>
      </c>
      <c r="T88" s="8"/>
      <c r="U88" s="7">
        <f>IF(Table1[[#This Row],[Ngày tính CN]]="","",S88+T88)</f>
        <v>45870</v>
      </c>
      <c r="V88" s="74">
        <f ca="1">IF(Table1[[#This Row],[Hạn thanh toán]]="","",IF((U88-NOW())&lt;0,0,(U88-NOW())))</f>
        <v>0</v>
      </c>
      <c r="W88" s="72"/>
      <c r="X88" s="68" t="str">
        <f ca="1">IF(OR(AR90="",AO90=0),"",IF((AR90-NOW())&lt;0,-(AR90-NOW()),0))</f>
        <v/>
      </c>
      <c r="Y88" s="68" t="str">
        <f t="shared" si="3"/>
        <v>Đã thanh toán</v>
      </c>
      <c r="Z88" s="301">
        <f>Table1[[#This Row],[Hạn thanh toán]]</f>
        <v>45870</v>
      </c>
      <c r="AA88" s="301">
        <f>Table1[[#This Row],[Ngày Thanh toán]]</f>
        <v>45892</v>
      </c>
      <c r="AD88" s="3" t="str">
        <f>VLOOKUP($A88,Ma_KH!$A:$Q,Ma_KH!O$1,0)</f>
        <v>KL.HN003</v>
      </c>
      <c r="AE88" s="3" t="str">
        <f>VLOOKUP($A88,Ma_KH!$A:$Q,Ma_KH!P$1,0)</f>
        <v>Cửa hàng Tiện ích C Mart FLC Đại Mỗ</v>
      </c>
    </row>
    <row r="89" spans="1:31" ht="25.5" customHeight="1" x14ac:dyDescent="0.3">
      <c r="A89" s="69" t="s">
        <v>41</v>
      </c>
      <c r="B89" s="69" t="s">
        <v>362</v>
      </c>
      <c r="C89" s="70">
        <v>45668</v>
      </c>
      <c r="D89" s="71" t="s">
        <v>377</v>
      </c>
      <c r="E89" s="70">
        <v>45668</v>
      </c>
      <c r="F89" s="69"/>
      <c r="G89" s="69" t="s">
        <v>348</v>
      </c>
      <c r="H89" s="72"/>
      <c r="I89" s="72">
        <v>0</v>
      </c>
      <c r="J89" s="72">
        <v>0</v>
      </c>
      <c r="K89" s="72">
        <v>113945</v>
      </c>
      <c r="L89" s="8" t="s">
        <v>3648</v>
      </c>
      <c r="M89" s="43">
        <v>45668</v>
      </c>
      <c r="N89" s="29" t="s">
        <v>3687</v>
      </c>
      <c r="O89" s="72">
        <f>IF(Table1[[#This Row],[Phân loại]]="Tồn đầu kỳ",Table1[[#This Row],[Tổng giá trị]],0)</f>
        <v>113945</v>
      </c>
      <c r="P89" s="8">
        <f>IF(Table1[[#This Row],[Số còn phải thu ĐK]]&lt;&gt;0,0,IF(Table1[[#This Row],[Phân loại]]="Bán hàng",Table1[[#This Row],[Tổng giá trị]],-Table1[[#This Row],[Tổng giá trị]]))</f>
        <v>0</v>
      </c>
      <c r="Q89" s="73">
        <f t="shared" si="4"/>
        <v>113945</v>
      </c>
      <c r="R89" s="8">
        <f>Table1[[#This Row],[Số còn phải thu ĐK]]+Table1[[#This Row],[Giá Trị HD sau CK]]-Table1[[#This Row],[Số tiền đã thu]]</f>
        <v>0</v>
      </c>
      <c r="S89" s="7">
        <f>IF(Table1[[#This Row],[Ngày hóa đơn]]&lt;&gt;"",Table1[[#This Row],[Ngày hóa đơn]],Table1[[#This Row],[Ngày hạch toán]])</f>
        <v>45668</v>
      </c>
      <c r="T89" s="8"/>
      <c r="U89" s="7">
        <f>IF(Table1[[#This Row],[Ngày tính CN]]="","",S89+T89)</f>
        <v>45668</v>
      </c>
      <c r="V89" s="74">
        <f ca="1">IF(Table1[[#This Row],[Hạn thanh toán]]="","",IF((U89-NOW())&lt;0,0,(U89-NOW())))</f>
        <v>0</v>
      </c>
      <c r="W89" s="72"/>
      <c r="X89" s="68" t="str">
        <f ca="1">IF(OR(AR91="",AO91=0),"",IF((AR91-NOW())&lt;0,-(AR91-NOW()),0))</f>
        <v/>
      </c>
      <c r="Y89" s="68" t="str">
        <f t="shared" si="3"/>
        <v>Đã thanh toán</v>
      </c>
      <c r="Z89" s="301">
        <f>Table1[[#This Row],[Hạn thanh toán]]</f>
        <v>45668</v>
      </c>
      <c r="AA89" s="301">
        <f>Table1[[#This Row],[Ngày Thanh toán]]</f>
        <v>45668</v>
      </c>
      <c r="AD89" s="3" t="str">
        <f>VLOOKUP($A89,Ma_KH!$A:$Q,Ma_KH!O$1,0)</f>
        <v>KL.HN003</v>
      </c>
      <c r="AE89" s="3" t="str">
        <f>VLOOKUP($A89,Ma_KH!$A:$Q,Ma_KH!P$1,0)</f>
        <v>Cửa hàng Tiện ích C Mart FLC Đại Mỗ</v>
      </c>
    </row>
    <row r="90" spans="1:31" ht="25.5" customHeight="1" x14ac:dyDescent="0.3">
      <c r="A90" s="69" t="s">
        <v>41</v>
      </c>
      <c r="B90" s="69" t="s">
        <v>362</v>
      </c>
      <c r="C90" s="43">
        <v>45891</v>
      </c>
      <c r="D90" s="29" t="s">
        <v>3689</v>
      </c>
      <c r="E90" s="43">
        <v>45891</v>
      </c>
      <c r="F90" s="69"/>
      <c r="G90" s="29" t="s">
        <v>3690</v>
      </c>
      <c r="H90" s="72"/>
      <c r="I90" s="72">
        <v>0</v>
      </c>
      <c r="J90" s="72">
        <v>0</v>
      </c>
      <c r="K90" s="62">
        <v>228453</v>
      </c>
      <c r="L90" s="8" t="s">
        <v>17</v>
      </c>
      <c r="M90" s="43">
        <v>45892</v>
      </c>
      <c r="N90" s="29" t="s">
        <v>3688</v>
      </c>
      <c r="O90" s="72">
        <f>IF(Table1[[#This Row],[Phân loại]]="Tồn đầu kỳ",Table1[[#This Row],[Tổng giá trị]],0)</f>
        <v>0</v>
      </c>
      <c r="P90" s="8">
        <f>IF(Table1[[#This Row],[Số còn phải thu ĐK]]&lt;&gt;0,0,IF(Table1[[#This Row],[Phân loại]]="Bán hàng",Table1[[#This Row],[Tổng giá trị]],-Table1[[#This Row],[Tổng giá trị]]))</f>
        <v>-228453</v>
      </c>
      <c r="Q90" s="73">
        <f t="shared" si="4"/>
        <v>-228453</v>
      </c>
      <c r="R90" s="8">
        <f>Table1[[#This Row],[Số còn phải thu ĐK]]+Table1[[#This Row],[Giá Trị HD sau CK]]-Table1[[#This Row],[Số tiền đã thu]]</f>
        <v>0</v>
      </c>
      <c r="S90" s="7">
        <f>IF(Table1[[#This Row],[Ngày hóa đơn]]&lt;&gt;"",Table1[[#This Row],[Ngày hóa đơn]],Table1[[#This Row],[Ngày hạch toán]])</f>
        <v>45891</v>
      </c>
      <c r="T90" s="8"/>
      <c r="U90" s="7">
        <f>IF(Table1[[#This Row],[Ngày tính CN]]="","",S90+T90)</f>
        <v>45891</v>
      </c>
      <c r="V90" s="74">
        <f ca="1">IF(Table1[[#This Row],[Hạn thanh toán]]="","",IF((U90-NOW())&lt;0,0,(U90-NOW())))</f>
        <v>0</v>
      </c>
      <c r="W90" s="72"/>
      <c r="X90" s="68" t="str">
        <f t="shared" ca="1" si="5"/>
        <v/>
      </c>
      <c r="Y90" s="68" t="str">
        <f t="shared" si="3"/>
        <v>Đã thanh toán</v>
      </c>
      <c r="Z90" s="301">
        <f>Table1[[#This Row],[Hạn thanh toán]]</f>
        <v>45891</v>
      </c>
      <c r="AA90" s="301">
        <f>Table1[[#This Row],[Ngày Thanh toán]]</f>
        <v>45892</v>
      </c>
      <c r="AD90" s="3" t="str">
        <f>VLOOKUP($A90,Ma_KH!$A:$Q,Ma_KH!O$1,0)</f>
        <v>KL.HN003</v>
      </c>
      <c r="AE90" s="3" t="str">
        <f>VLOOKUP($A90,Ma_KH!$A:$Q,Ma_KH!P$1,0)</f>
        <v>Cửa hàng Tiện ích C Mart FLC Đại Mỗ</v>
      </c>
    </row>
    <row r="91" spans="1:31" ht="25.5" customHeight="1" x14ac:dyDescent="0.3">
      <c r="A91" s="69" t="s">
        <v>41</v>
      </c>
      <c r="B91" s="69" t="s">
        <v>362</v>
      </c>
      <c r="C91" s="70">
        <v>45682</v>
      </c>
      <c r="D91" s="71" t="s">
        <v>378</v>
      </c>
      <c r="E91" s="70">
        <v>45682</v>
      </c>
      <c r="F91" s="69"/>
      <c r="G91" s="69" t="s">
        <v>348</v>
      </c>
      <c r="H91" s="72"/>
      <c r="I91" s="72">
        <v>0</v>
      </c>
      <c r="J91" s="72">
        <v>0</v>
      </c>
      <c r="K91" s="72">
        <v>79305</v>
      </c>
      <c r="L91" s="8" t="s">
        <v>17</v>
      </c>
      <c r="M91" s="43">
        <v>45682</v>
      </c>
      <c r="N91" s="29" t="s">
        <v>3680</v>
      </c>
      <c r="O91" s="72">
        <f>IF(Table1[[#This Row],[Phân loại]]="Tồn đầu kỳ",Table1[[#This Row],[Tổng giá trị]],0)</f>
        <v>0</v>
      </c>
      <c r="P91" s="8">
        <f>IF(Table1[[#This Row],[Số còn phải thu ĐK]]&lt;&gt;0,0,IF(Table1[[#This Row],[Phân loại]]="Bán hàng",Table1[[#This Row],[Tổng giá trị]],-Table1[[#This Row],[Tổng giá trị]]))</f>
        <v>-79305</v>
      </c>
      <c r="Q91" s="73">
        <f t="shared" si="4"/>
        <v>-79305</v>
      </c>
      <c r="R91" s="8">
        <f>Table1[[#This Row],[Số còn phải thu ĐK]]+Table1[[#This Row],[Giá Trị HD sau CK]]-Table1[[#This Row],[Số tiền đã thu]]</f>
        <v>0</v>
      </c>
      <c r="S91" s="7">
        <f>IF(Table1[[#This Row],[Ngày hóa đơn]]&lt;&gt;"",Table1[[#This Row],[Ngày hóa đơn]],Table1[[#This Row],[Ngày hạch toán]])</f>
        <v>45682</v>
      </c>
      <c r="T91" s="8"/>
      <c r="U91" s="7">
        <f>IF(Table1[[#This Row],[Ngày tính CN]]="","",S91+T91)</f>
        <v>45682</v>
      </c>
      <c r="V91" s="74">
        <f ca="1">IF(Table1[[#This Row],[Hạn thanh toán]]="","",IF((U91-NOW())&lt;0,0,(U91-NOW())))</f>
        <v>0</v>
      </c>
      <c r="W91" s="72"/>
      <c r="X91" s="68" t="str">
        <f t="shared" ca="1" si="5"/>
        <v/>
      </c>
      <c r="Y91" s="68" t="str">
        <f t="shared" si="3"/>
        <v>Đã thanh toán</v>
      </c>
      <c r="Z91" s="301">
        <f>Table1[[#This Row],[Hạn thanh toán]]</f>
        <v>45682</v>
      </c>
      <c r="AA91" s="301">
        <f>Table1[[#This Row],[Ngày Thanh toán]]</f>
        <v>45682</v>
      </c>
      <c r="AD91" s="3" t="str">
        <f>VLOOKUP($A91,Ma_KH!$A:$Q,Ma_KH!O$1,0)</f>
        <v>KL.HN003</v>
      </c>
      <c r="AE91" s="3" t="str">
        <f>VLOOKUP($A91,Ma_KH!$A:$Q,Ma_KH!P$1,0)</f>
        <v>Cửa hàng Tiện ích C Mart FLC Đại Mỗ</v>
      </c>
    </row>
    <row r="92" spans="1:31" ht="25.5" customHeight="1" x14ac:dyDescent="0.3">
      <c r="A92" s="69" t="s">
        <v>41</v>
      </c>
      <c r="B92" s="69" t="s">
        <v>362</v>
      </c>
      <c r="C92" s="63">
        <v>45959</v>
      </c>
      <c r="D92" s="64" t="s">
        <v>3684</v>
      </c>
      <c r="E92" s="63">
        <v>45959</v>
      </c>
      <c r="F92" s="83" t="s">
        <v>3685</v>
      </c>
      <c r="G92" s="64" t="s">
        <v>3686</v>
      </c>
      <c r="H92" s="65">
        <v>452000</v>
      </c>
      <c r="I92" s="72">
        <v>0</v>
      </c>
      <c r="J92" s="72">
        <v>44785</v>
      </c>
      <c r="K92" s="72">
        <v>604592</v>
      </c>
      <c r="L92" s="8" t="s">
        <v>24</v>
      </c>
      <c r="M92" s="43">
        <v>45682</v>
      </c>
      <c r="N92" s="29" t="s">
        <v>3680</v>
      </c>
      <c r="O92" s="72">
        <f>IF(Table1[[#This Row],[Phân loại]]="Tồn đầu kỳ",Table1[[#This Row],[Tổng giá trị]],0)</f>
        <v>0</v>
      </c>
      <c r="P92" s="8">
        <f>IF(Table1[[#This Row],[Số còn phải thu ĐK]]&lt;&gt;0,0,IF(Table1[[#This Row],[Phân loại]]="Bán hàng",Table1[[#This Row],[Tổng giá trị]],-Table1[[#This Row],[Tổng giá trị]]))</f>
        <v>604592</v>
      </c>
      <c r="Q92" s="73">
        <f t="shared" si="4"/>
        <v>604592</v>
      </c>
      <c r="R92" s="8">
        <f>Table1[[#This Row],[Số còn phải thu ĐK]]+Table1[[#This Row],[Giá Trị HD sau CK]]-Table1[[#This Row],[Số tiền đã thu]]</f>
        <v>0</v>
      </c>
      <c r="S92" s="7">
        <f>IF(Table1[[#This Row],[Ngày hóa đơn]]&lt;&gt;"",Table1[[#This Row],[Ngày hóa đơn]],Table1[[#This Row],[Ngày hạch toán]])</f>
        <v>45959</v>
      </c>
      <c r="T92" s="8"/>
      <c r="U92" s="7">
        <f>IF(Table1[[#This Row],[Ngày tính CN]]="","",S92+T92)</f>
        <v>45959</v>
      </c>
      <c r="V92" s="74">
        <f ca="1">IF(Table1[[#This Row],[Hạn thanh toán]]="","",IF((U92-NOW())&lt;0,0,(U92-NOW())))</f>
        <v>0</v>
      </c>
      <c r="W92" s="72"/>
      <c r="X92" s="68" t="str">
        <f t="shared" ca="1" si="5"/>
        <v/>
      </c>
      <c r="Y92" s="68" t="str">
        <f t="shared" si="3"/>
        <v>Đã thanh toán</v>
      </c>
      <c r="Z92" s="301">
        <f>Table1[[#This Row],[Hạn thanh toán]]</f>
        <v>45959</v>
      </c>
      <c r="AA92" s="301">
        <f>Table1[[#This Row],[Ngày Thanh toán]]</f>
        <v>45682</v>
      </c>
      <c r="AD92" s="3" t="str">
        <f>VLOOKUP($A92,Ma_KH!$A:$Q,Ma_KH!O$1,0)</f>
        <v>KL.HN003</v>
      </c>
      <c r="AE92" s="3" t="str">
        <f>VLOOKUP($A92,Ma_KH!$A:$Q,Ma_KH!P$1,0)</f>
        <v>Cửa hàng Tiện ích C Mart FLC Đại Mỗ</v>
      </c>
    </row>
    <row r="93" spans="1:31" ht="25.5" customHeight="1" x14ac:dyDescent="0.3">
      <c r="A93" s="76" t="s">
        <v>42</v>
      </c>
      <c r="B93" s="76" t="s">
        <v>379</v>
      </c>
      <c r="C93" s="78">
        <v>45677</v>
      </c>
      <c r="D93" s="79" t="s">
        <v>380</v>
      </c>
      <c r="E93" s="78"/>
      <c r="F93" s="76"/>
      <c r="G93" s="76" t="s">
        <v>381</v>
      </c>
      <c r="H93" s="72">
        <v>2378660</v>
      </c>
      <c r="I93" s="72">
        <v>118934</v>
      </c>
      <c r="J93" s="72">
        <v>180778</v>
      </c>
      <c r="K93" s="72">
        <v>2440504</v>
      </c>
      <c r="L93" s="8" t="s">
        <v>24</v>
      </c>
      <c r="M93" s="43">
        <v>45734</v>
      </c>
      <c r="N93" s="29" t="s">
        <v>3691</v>
      </c>
      <c r="O93" s="72">
        <f>IF(Table1[[#This Row],[Phân loại]]="Tồn đầu kỳ",Table1[[#This Row],[Tổng giá trị]],0)</f>
        <v>0</v>
      </c>
      <c r="P93" s="8">
        <f>IF(Table1[[#This Row],[Số còn phải thu ĐK]]&lt;&gt;0,0,IF(Table1[[#This Row],[Phân loại]]="Bán hàng",Table1[[#This Row],[Tổng giá trị]],-Table1[[#This Row],[Tổng giá trị]]))</f>
        <v>2440504</v>
      </c>
      <c r="Q93" s="73">
        <v>2244000</v>
      </c>
      <c r="R93" s="8">
        <f>Table1[[#This Row],[Số còn phải thu ĐK]]+Table1[[#This Row],[Giá Trị HD sau CK]]-Table1[[#This Row],[Số tiền đã thu]]</f>
        <v>196504</v>
      </c>
      <c r="S93" s="7">
        <f>IF(Table1[[#This Row],[Ngày hóa đơn]]&lt;&gt;"",Table1[[#This Row],[Ngày hóa đơn]],Table1[[#This Row],[Ngày hạch toán]])</f>
        <v>45677</v>
      </c>
      <c r="T93" s="8"/>
      <c r="U93" s="7">
        <f>IF(Table1[[#This Row],[Ngày tính CN]]="","",S93+T93)</f>
        <v>45677</v>
      </c>
      <c r="V93" s="74">
        <f ca="1">IF(Table1[[#This Row],[Hạn thanh toán]]="","",IF((U93-NOW())&lt;0,0,(U93-NOW())))</f>
        <v>0</v>
      </c>
      <c r="W93" s="72"/>
      <c r="X93" s="68" t="str">
        <f t="shared" ca="1" si="5"/>
        <v/>
      </c>
      <c r="Y93" s="68" t="str">
        <f t="shared" ca="1" si="3"/>
        <v/>
      </c>
      <c r="Z93" s="301">
        <f>Table1[[#This Row],[Hạn thanh toán]]</f>
        <v>45677</v>
      </c>
      <c r="AA93" s="301">
        <f>Table1[[#This Row],[Ngày Thanh toán]]</f>
        <v>45734</v>
      </c>
      <c r="AD93" s="3" t="str">
        <f>VLOOKUP($A93,Ma_KH!$A:$Q,Ma_KH!O$1,0)</f>
        <v>KL00102</v>
      </c>
      <c r="AE93" s="3" t="str">
        <f>VLOOKUP($A93,Ma_KH!$A:$Q,Ma_KH!P$1,0)</f>
        <v>Cửa hàng tự chọn Quỳnh Anh</v>
      </c>
    </row>
    <row r="94" spans="1:31" ht="25.5" customHeight="1" x14ac:dyDescent="0.3">
      <c r="A94" s="76" t="s">
        <v>42</v>
      </c>
      <c r="B94" s="76" t="s">
        <v>379</v>
      </c>
      <c r="C94" s="78">
        <v>45717</v>
      </c>
      <c r="D94" s="79" t="s">
        <v>382</v>
      </c>
      <c r="E94" s="78"/>
      <c r="F94" s="76"/>
      <c r="G94" s="76" t="s">
        <v>381</v>
      </c>
      <c r="H94" s="72">
        <v>1289600</v>
      </c>
      <c r="I94" s="72">
        <v>64481</v>
      </c>
      <c r="J94" s="72">
        <v>98010</v>
      </c>
      <c r="K94" s="72">
        <v>1323129</v>
      </c>
      <c r="L94" s="8" t="s">
        <v>24</v>
      </c>
      <c r="M94" s="43">
        <v>45791</v>
      </c>
      <c r="N94" s="29" t="s">
        <v>3692</v>
      </c>
      <c r="O94" s="72">
        <f>IF(Table1[[#This Row],[Phân loại]]="Tồn đầu kỳ",Table1[[#This Row],[Tổng giá trị]],0)</f>
        <v>0</v>
      </c>
      <c r="P94" s="8">
        <f>IF(Table1[[#This Row],[Số còn phải thu ĐK]]&lt;&gt;0,0,IF(Table1[[#This Row],[Phân loại]]="Bán hàng",Table1[[#This Row],[Tổng giá trị]],-Table1[[#This Row],[Tổng giá trị]]))</f>
        <v>1323129</v>
      </c>
      <c r="Q94" s="73">
        <v>835703</v>
      </c>
      <c r="R94" s="8">
        <f>Table1[[#This Row],[Số còn phải thu ĐK]]+Table1[[#This Row],[Giá Trị HD sau CK]]-Table1[[#This Row],[Số tiền đã thu]]</f>
        <v>487426</v>
      </c>
      <c r="S94" s="7">
        <f>IF(Table1[[#This Row],[Ngày hóa đơn]]&lt;&gt;"",Table1[[#This Row],[Ngày hóa đơn]],Table1[[#This Row],[Ngày hạch toán]])</f>
        <v>45717</v>
      </c>
      <c r="T94" s="8"/>
      <c r="U94" s="7">
        <f>IF(Table1[[#This Row],[Ngày tính CN]]="","",S94+T94)</f>
        <v>45717</v>
      </c>
      <c r="V94" s="74">
        <f ca="1">IF(Table1[[#This Row],[Hạn thanh toán]]="","",IF((U94-NOW())&lt;0,0,(U94-NOW())))</f>
        <v>0</v>
      </c>
      <c r="W94" s="72"/>
      <c r="X94" s="68" t="str">
        <f ca="1">IF(OR(AR98="",AO98=0),"",IF((AR98-NOW())&lt;0,-(AR98-NOW()),0))</f>
        <v/>
      </c>
      <c r="Y94" s="68" t="str">
        <f t="shared" ca="1" si="3"/>
        <v/>
      </c>
      <c r="Z94" s="301">
        <f>Table1[[#This Row],[Hạn thanh toán]]</f>
        <v>45717</v>
      </c>
      <c r="AA94" s="301">
        <f>Table1[[#This Row],[Ngày Thanh toán]]</f>
        <v>45791</v>
      </c>
      <c r="AD94" s="3" t="str">
        <f>VLOOKUP($A94,Ma_KH!$A:$Q,Ma_KH!O$1,0)</f>
        <v>KL00102</v>
      </c>
      <c r="AE94" s="3" t="str">
        <f>VLOOKUP($A94,Ma_KH!$A:$Q,Ma_KH!P$1,0)</f>
        <v>Cửa hàng tự chọn Quỳnh Anh</v>
      </c>
    </row>
    <row r="95" spans="1:31" ht="25.5" customHeight="1" x14ac:dyDescent="0.3">
      <c r="A95" s="69" t="s">
        <v>42</v>
      </c>
      <c r="B95" s="69" t="s">
        <v>379</v>
      </c>
      <c r="C95" s="70">
        <v>45734</v>
      </c>
      <c r="D95" s="71" t="s">
        <v>383</v>
      </c>
      <c r="E95" s="70">
        <v>45734</v>
      </c>
      <c r="F95" s="69"/>
      <c r="G95" s="69" t="s">
        <v>353</v>
      </c>
      <c r="H95" s="72"/>
      <c r="I95" s="72">
        <v>0</v>
      </c>
      <c r="J95" s="72">
        <v>0</v>
      </c>
      <c r="K95" s="72">
        <v>196569</v>
      </c>
      <c r="L95" s="8" t="s">
        <v>17</v>
      </c>
      <c r="M95" s="43">
        <v>45734</v>
      </c>
      <c r="N95" s="29" t="s">
        <v>3691</v>
      </c>
      <c r="O95" s="72">
        <f>IF(Table1[[#This Row],[Phân loại]]="Tồn đầu kỳ",Table1[[#This Row],[Tổng giá trị]],0)</f>
        <v>0</v>
      </c>
      <c r="P95" s="8">
        <f>IF(Table1[[#This Row],[Số còn phải thu ĐK]]&lt;&gt;0,0,IF(Table1[[#This Row],[Phân loại]]="Bán hàng",Table1[[#This Row],[Tổng giá trị]],-Table1[[#This Row],[Tổng giá trị]]))</f>
        <v>-196569</v>
      </c>
      <c r="Q95" s="73">
        <f t="shared" si="4"/>
        <v>-196569</v>
      </c>
      <c r="R95" s="8">
        <f>Table1[[#This Row],[Số còn phải thu ĐK]]+Table1[[#This Row],[Giá Trị HD sau CK]]-Table1[[#This Row],[Số tiền đã thu]]</f>
        <v>0</v>
      </c>
      <c r="S95" s="7">
        <f>IF(Table1[[#This Row],[Ngày hóa đơn]]&lt;&gt;"",Table1[[#This Row],[Ngày hóa đơn]],Table1[[#This Row],[Ngày hạch toán]])</f>
        <v>45734</v>
      </c>
      <c r="T95" s="8"/>
      <c r="U95" s="7">
        <f>IF(Table1[[#This Row],[Ngày tính CN]]="","",S95+T95)</f>
        <v>45734</v>
      </c>
      <c r="V95" s="74">
        <f ca="1">IF(Table1[[#This Row],[Hạn thanh toán]]="","",IF((U95-NOW())&lt;0,0,(U95-NOW())))</f>
        <v>0</v>
      </c>
      <c r="W95" s="72"/>
      <c r="X95" s="68" t="str">
        <f ca="1">IF(OR(AR99="",AO99=0),"",IF((AR99-NOW())&lt;0,-(AR99-NOW()),0))</f>
        <v/>
      </c>
      <c r="Y95" s="68" t="str">
        <f t="shared" si="3"/>
        <v>Đã thanh toán</v>
      </c>
      <c r="Z95" s="301">
        <f>Table1[[#This Row],[Hạn thanh toán]]</f>
        <v>45734</v>
      </c>
      <c r="AA95" s="301">
        <f>Table1[[#This Row],[Ngày Thanh toán]]</f>
        <v>45734</v>
      </c>
      <c r="AD95" s="3" t="str">
        <f>VLOOKUP($A95,Ma_KH!$A:$Q,Ma_KH!O$1,0)</f>
        <v>KL00102</v>
      </c>
      <c r="AE95" s="3" t="str">
        <f>VLOOKUP($A95,Ma_KH!$A:$Q,Ma_KH!P$1,0)</f>
        <v>Cửa hàng tự chọn Quỳnh Anh</v>
      </c>
    </row>
    <row r="96" spans="1:31" s="156" customFormat="1" ht="25.5" customHeight="1" x14ac:dyDescent="0.3">
      <c r="A96" s="144" t="s">
        <v>42</v>
      </c>
      <c r="B96" s="144" t="s">
        <v>379</v>
      </c>
      <c r="C96" s="150">
        <v>45734</v>
      </c>
      <c r="D96" s="151" t="s">
        <v>3701</v>
      </c>
      <c r="E96" s="150">
        <v>45734</v>
      </c>
      <c r="F96" s="144"/>
      <c r="G96" s="151" t="s">
        <v>3702</v>
      </c>
      <c r="H96" s="148"/>
      <c r="I96" s="148">
        <v>0</v>
      </c>
      <c r="J96" s="148">
        <v>0</v>
      </c>
      <c r="K96" s="148">
        <v>753402</v>
      </c>
      <c r="L96" s="149" t="s">
        <v>3648</v>
      </c>
      <c r="M96" s="150">
        <v>45734</v>
      </c>
      <c r="N96" s="151" t="s">
        <v>3701</v>
      </c>
      <c r="O96" s="148">
        <f>IF(Table1[[#This Row],[Phân loại]]="Tồn đầu kỳ",Table1[[#This Row],[Tổng giá trị]],0)</f>
        <v>753402</v>
      </c>
      <c r="P96" s="149">
        <f>IF(Table1[[#This Row],[Số còn phải thu ĐK]]&lt;&gt;0,0,IF(Table1[[#This Row],[Phân loại]]="Bán hàng",Table1[[#This Row],[Tổng giá trị]],-Table1[[#This Row],[Tổng giá trị]]))</f>
        <v>0</v>
      </c>
      <c r="Q96" s="152">
        <f t="shared" si="4"/>
        <v>753402</v>
      </c>
      <c r="R96" s="149">
        <f>Table1[[#This Row],[Số còn phải thu ĐK]]+Table1[[#This Row],[Giá Trị HD sau CK]]-Table1[[#This Row],[Số tiền đã thu]]</f>
        <v>0</v>
      </c>
      <c r="S96" s="153">
        <f>IF(Table1[[#This Row],[Ngày hóa đơn]]&lt;&gt;"",Table1[[#This Row],[Ngày hóa đơn]],Table1[[#This Row],[Ngày hạch toán]])</f>
        <v>45734</v>
      </c>
      <c r="T96" s="149"/>
      <c r="U96" s="153">
        <f>IF(Table1[[#This Row],[Ngày tính CN]]="","",S96+T96)</f>
        <v>45734</v>
      </c>
      <c r="V96" s="154">
        <f ca="1">IF(Table1[[#This Row],[Hạn thanh toán]]="","",IF((U96-NOW())&lt;0,0,(U96-NOW())))</f>
        <v>0</v>
      </c>
      <c r="W96" s="148"/>
      <c r="X96" s="155" t="str">
        <f ca="1">IF(OR(AR100="",AO100=0),"",IF((AR100-NOW())&lt;0,-(AR100-NOW()),0))</f>
        <v/>
      </c>
      <c r="Y96" s="155" t="str">
        <f t="shared" si="3"/>
        <v>Đã thanh toán</v>
      </c>
      <c r="Z96" s="304">
        <f>Table1[[#This Row],[Hạn thanh toán]]</f>
        <v>45734</v>
      </c>
      <c r="AA96" s="304">
        <f>Table1[[#This Row],[Ngày Thanh toán]]</f>
        <v>45734</v>
      </c>
      <c r="AD96" s="156" t="str">
        <f>VLOOKUP($A96,Ma_KH!$A:$Q,Ma_KH!O$1,0)</f>
        <v>KL00102</v>
      </c>
      <c r="AE96" s="3" t="str">
        <f>VLOOKUP($A96,Ma_KH!$A:$Q,Ma_KH!P$1,0)</f>
        <v>Cửa hàng tự chọn Quỳnh Anh</v>
      </c>
    </row>
    <row r="97" spans="1:31" ht="25.5" customHeight="1" x14ac:dyDescent="0.3">
      <c r="A97" s="69" t="s">
        <v>42</v>
      </c>
      <c r="B97" s="69" t="s">
        <v>379</v>
      </c>
      <c r="C97" s="70">
        <v>45791</v>
      </c>
      <c r="D97" s="71" t="s">
        <v>384</v>
      </c>
      <c r="E97" s="70">
        <v>45791</v>
      </c>
      <c r="F97" s="69"/>
      <c r="G97" s="69" t="s">
        <v>348</v>
      </c>
      <c r="H97" s="72"/>
      <c r="I97" s="72">
        <v>0</v>
      </c>
      <c r="J97" s="72">
        <v>0</v>
      </c>
      <c r="K97" s="72">
        <v>487425</v>
      </c>
      <c r="L97" s="8" t="s">
        <v>17</v>
      </c>
      <c r="M97" s="43">
        <v>45791</v>
      </c>
      <c r="N97" s="29" t="s">
        <v>3692</v>
      </c>
      <c r="O97" s="72">
        <f>IF(Table1[[#This Row],[Phân loại]]="Tồn đầu kỳ",Table1[[#This Row],[Tổng giá trị]],0)</f>
        <v>0</v>
      </c>
      <c r="P97" s="8">
        <f>IF(Table1[[#This Row],[Số còn phải thu ĐK]]&lt;&gt;0,0,IF(Table1[[#This Row],[Phân loại]]="Bán hàng",Table1[[#This Row],[Tổng giá trị]],-Table1[[#This Row],[Tổng giá trị]]))</f>
        <v>-487425</v>
      </c>
      <c r="Q97" s="73">
        <f t="shared" ref="Q97" si="8">IF(M97&lt;&gt;"",IF(O97&gt;0,O97,P97),0)</f>
        <v>-487425</v>
      </c>
      <c r="R97" s="8">
        <f>Table1[[#This Row],[Số còn phải thu ĐK]]+Table1[[#This Row],[Giá Trị HD sau CK]]-Table1[[#This Row],[Số tiền đã thu]]</f>
        <v>0</v>
      </c>
      <c r="S97" s="7">
        <f>IF(Table1[[#This Row],[Ngày hóa đơn]]&lt;&gt;"",Table1[[#This Row],[Ngày hóa đơn]],Table1[[#This Row],[Ngày hạch toán]])</f>
        <v>45791</v>
      </c>
      <c r="T97" s="8"/>
      <c r="U97" s="7">
        <f>IF(Table1[[#This Row],[Ngày tính CN]]="","",S97+T97)</f>
        <v>45791</v>
      </c>
      <c r="V97" s="74">
        <f ca="1">IF(Table1[[#This Row],[Hạn thanh toán]]="","",IF((U97-NOW())&lt;0,0,(U97-NOW())))</f>
        <v>0</v>
      </c>
      <c r="W97" s="72"/>
      <c r="X97" s="68" t="str">
        <f ca="1">IF(OR(AR101="",AO101=0),"",IF((AR101-NOW())&lt;0,-(AR101-NOW()),0))</f>
        <v/>
      </c>
      <c r="Y97" s="68" t="str">
        <f t="shared" ref="Y97" si="9">IF(R97=0,"Đã thanh toán",IF(X97="","",IF(X97&lt;=0,"Chưa đến hạn thanh toán",IF(X97&lt;=30,"Nợ quá hạn 30 ngày",IF(X97&lt;=60,"Nợ quá hạn từ 30 ngày đến 60 ngày",IF(X97&lt;=90,"Nợ quá hạn từ 60 ngày đến 90 ngày",IF(X97&lt;=120,"Nợ quá hạn từ 90 ngày đến 120 ngày","Nợ quá hạn hơn 120 ngày có khả năng mất thanh toán")))))))</f>
        <v>Đã thanh toán</v>
      </c>
      <c r="Z97" s="301">
        <f>Table1[[#This Row],[Hạn thanh toán]]</f>
        <v>45791</v>
      </c>
      <c r="AA97" s="301">
        <f>Table1[[#This Row],[Ngày Thanh toán]]</f>
        <v>45791</v>
      </c>
      <c r="AD97" s="3" t="str">
        <f>VLOOKUP($A97,Ma_KH!$A:$Q,Ma_KH!O$1,0)</f>
        <v>KL00102</v>
      </c>
      <c r="AE97" s="3" t="str">
        <f>VLOOKUP($A97,Ma_KH!$A:$Q,Ma_KH!P$1,0)</f>
        <v>Cửa hàng tự chọn Quỳnh Anh</v>
      </c>
    </row>
    <row r="98" spans="1:31" s="102" customFormat="1" ht="25.5" customHeight="1" x14ac:dyDescent="0.3">
      <c r="A98" s="54" t="s">
        <v>42</v>
      </c>
      <c r="B98" s="54" t="s">
        <v>379</v>
      </c>
      <c r="C98" s="55">
        <v>45824</v>
      </c>
      <c r="D98" s="56" t="s">
        <v>385</v>
      </c>
      <c r="E98" s="55"/>
      <c r="F98" s="54"/>
      <c r="G98" s="54" t="s">
        <v>381</v>
      </c>
      <c r="H98" s="109">
        <v>734310</v>
      </c>
      <c r="I98" s="109">
        <v>36716</v>
      </c>
      <c r="J98" s="109">
        <v>55808</v>
      </c>
      <c r="K98" s="109">
        <v>753402</v>
      </c>
      <c r="L98" s="104" t="s">
        <v>24</v>
      </c>
      <c r="M98" s="105"/>
      <c r="N98" s="104"/>
      <c r="O98" s="109">
        <f>IF(Table1[[#This Row],[Phân loại]]="Tồn đầu kỳ",Table1[[#This Row],[Tổng giá trị]],0)</f>
        <v>0</v>
      </c>
      <c r="P98" s="104">
        <f>IF(Table1[[#This Row],[Số còn phải thu ĐK]]&lt;&gt;0,0,IF(Table1[[#This Row],[Phân loại]]="Bán hàng",Table1[[#This Row],[Tổng giá trị]],-Table1[[#This Row],[Tổng giá trị]]))</f>
        <v>753402</v>
      </c>
      <c r="Q98" s="103">
        <f t="shared" si="4"/>
        <v>0</v>
      </c>
      <c r="R98" s="104">
        <f>Table1[[#This Row],[Số còn phải thu ĐK]]+Table1[[#This Row],[Giá Trị HD sau CK]]-Table1[[#This Row],[Số tiền đã thu]]</f>
        <v>753402</v>
      </c>
      <c r="S98" s="105">
        <f>IF(Table1[[#This Row],[Ngày hóa đơn]]&lt;&gt;"",Table1[[#This Row],[Ngày hóa đơn]],Table1[[#This Row],[Ngày hạch toán]])</f>
        <v>45824</v>
      </c>
      <c r="T98" s="104"/>
      <c r="U98" s="105">
        <f>IF(Table1[[#This Row],[Ngày tính CN]]="","",S98+T98)</f>
        <v>45824</v>
      </c>
      <c r="V98" s="110">
        <f ca="1">IF(Table1[[#This Row],[Hạn thanh toán]]="","",IF((U98-NOW())&lt;0,0,(U98-NOW())))</f>
        <v>0</v>
      </c>
      <c r="W98" s="109"/>
      <c r="X98" s="106" t="str">
        <f t="shared" ca="1" si="5"/>
        <v/>
      </c>
      <c r="Y98" s="106" t="str">
        <f t="shared" ca="1" si="3"/>
        <v/>
      </c>
      <c r="Z98" s="303">
        <f>Table1[[#This Row],[Hạn thanh toán]]</f>
        <v>45824</v>
      </c>
      <c r="AA98" s="303">
        <f>Table1[[#This Row],[Ngày Thanh toán]]</f>
        <v>0</v>
      </c>
      <c r="AD98" s="102" t="str">
        <f>VLOOKUP($A98,Ma_KH!$A:$Q,Ma_KH!O$1,0)</f>
        <v>KL00102</v>
      </c>
      <c r="AE98" s="3" t="str">
        <f>VLOOKUP($A98,Ma_KH!$A:$Q,Ma_KH!P$1,0)</f>
        <v>Cửa hàng tự chọn Quỳnh Anh</v>
      </c>
    </row>
    <row r="99" spans="1:31" ht="25.5" customHeight="1" x14ac:dyDescent="0.3">
      <c r="A99" s="69" t="s">
        <v>43</v>
      </c>
      <c r="B99" s="69" t="s">
        <v>386</v>
      </c>
      <c r="C99" s="70">
        <v>45703</v>
      </c>
      <c r="D99" s="71" t="s">
        <v>387</v>
      </c>
      <c r="E99" s="70"/>
      <c r="F99" s="69"/>
      <c r="G99" s="69" t="s">
        <v>388</v>
      </c>
      <c r="H99" s="72">
        <v>553467</v>
      </c>
      <c r="I99" s="72">
        <v>0</v>
      </c>
      <c r="J99" s="72">
        <v>44277</v>
      </c>
      <c r="K99" s="72">
        <v>597744</v>
      </c>
      <c r="L99" s="8" t="s">
        <v>24</v>
      </c>
      <c r="M99" s="66">
        <v>45723</v>
      </c>
      <c r="N99" s="67" t="s">
        <v>3693</v>
      </c>
      <c r="O99" s="72">
        <f>IF(Table1[[#This Row],[Phân loại]]="Tồn đầu kỳ",Table1[[#This Row],[Tổng giá trị]],0)</f>
        <v>0</v>
      </c>
      <c r="P99" s="8">
        <f>IF(Table1[[#This Row],[Số còn phải thu ĐK]]&lt;&gt;0,0,IF(Table1[[#This Row],[Phân loại]]="Bán hàng",Table1[[#This Row],[Tổng giá trị]],-Table1[[#This Row],[Tổng giá trị]]))</f>
        <v>597744</v>
      </c>
      <c r="Q99" s="73">
        <f t="shared" si="4"/>
        <v>597744</v>
      </c>
      <c r="R99" s="8">
        <f>Table1[[#This Row],[Số còn phải thu ĐK]]+Table1[[#This Row],[Giá Trị HD sau CK]]-Table1[[#This Row],[Số tiền đã thu]]</f>
        <v>0</v>
      </c>
      <c r="S99" s="7">
        <f>IF(Table1[[#This Row],[Ngày hóa đơn]]&lt;&gt;"",Table1[[#This Row],[Ngày hóa đơn]],Table1[[#This Row],[Ngày hạch toán]])</f>
        <v>45703</v>
      </c>
      <c r="T99" s="8"/>
      <c r="U99" s="7">
        <f>IF(Table1[[#This Row],[Ngày tính CN]]="","",S99+T99)</f>
        <v>45703</v>
      </c>
      <c r="V99" s="74">
        <f ca="1">IF(Table1[[#This Row],[Hạn thanh toán]]="","",IF((U99-NOW())&lt;0,0,(U99-NOW())))</f>
        <v>0</v>
      </c>
      <c r="W99" s="72"/>
      <c r="X99" s="68" t="str">
        <f t="shared" ca="1" si="5"/>
        <v/>
      </c>
      <c r="Y99" s="68" t="str">
        <f t="shared" si="3"/>
        <v>Đã thanh toán</v>
      </c>
      <c r="Z99" s="301">
        <f>Table1[[#This Row],[Hạn thanh toán]]</f>
        <v>45703</v>
      </c>
      <c r="AA99" s="301">
        <f>Table1[[#This Row],[Ngày Thanh toán]]</f>
        <v>45723</v>
      </c>
      <c r="AD99" s="3" t="str">
        <f>VLOOKUP($A99,Ma_KH!$A:$Q,Ma_KH!O$1,0)</f>
        <v>KL00182</v>
      </c>
      <c r="AE99" s="3" t="str">
        <f>VLOOKUP($A99,Ma_KH!$A:$Q,Ma_KH!P$1,0)</f>
        <v>Cherry Mart - S1.07 Vinhomes Ocean Park</v>
      </c>
    </row>
    <row r="100" spans="1:31" ht="25.5" customHeight="1" x14ac:dyDescent="0.3">
      <c r="A100" s="69" t="s">
        <v>43</v>
      </c>
      <c r="B100" s="69" t="s">
        <v>386</v>
      </c>
      <c r="C100" s="70">
        <v>45726</v>
      </c>
      <c r="D100" s="71" t="s">
        <v>389</v>
      </c>
      <c r="E100" s="70"/>
      <c r="F100" s="69"/>
      <c r="G100" s="69" t="s">
        <v>388</v>
      </c>
      <c r="H100" s="72">
        <v>553467</v>
      </c>
      <c r="I100" s="72">
        <v>0</v>
      </c>
      <c r="J100" s="72">
        <v>44277</v>
      </c>
      <c r="K100" s="72">
        <v>597744</v>
      </c>
      <c r="L100" s="8" t="s">
        <v>24</v>
      </c>
      <c r="M100" s="43">
        <v>45726</v>
      </c>
      <c r="N100" s="29" t="s">
        <v>3703</v>
      </c>
      <c r="O100" s="72">
        <f>IF(Table1[[#This Row],[Phân loại]]="Tồn đầu kỳ",Table1[[#This Row],[Tổng giá trị]],0)</f>
        <v>0</v>
      </c>
      <c r="P100" s="8">
        <f>IF(Table1[[#This Row],[Số còn phải thu ĐK]]&lt;&gt;0,0,IF(Table1[[#This Row],[Phân loại]]="Bán hàng",Table1[[#This Row],[Tổng giá trị]],-Table1[[#This Row],[Tổng giá trị]]))</f>
        <v>597744</v>
      </c>
      <c r="Q100" s="73">
        <f t="shared" si="4"/>
        <v>597744</v>
      </c>
      <c r="R100" s="8">
        <f>Table1[[#This Row],[Số còn phải thu ĐK]]+Table1[[#This Row],[Giá Trị HD sau CK]]-Table1[[#This Row],[Số tiền đã thu]]</f>
        <v>0</v>
      </c>
      <c r="S100" s="7">
        <f>IF(Table1[[#This Row],[Ngày hóa đơn]]&lt;&gt;"",Table1[[#This Row],[Ngày hóa đơn]],Table1[[#This Row],[Ngày hạch toán]])</f>
        <v>45726</v>
      </c>
      <c r="T100" s="8"/>
      <c r="U100" s="7">
        <f>IF(Table1[[#This Row],[Ngày tính CN]]="","",S100+T100)</f>
        <v>45726</v>
      </c>
      <c r="V100" s="74">
        <f ca="1">IF(Table1[[#This Row],[Hạn thanh toán]]="","",IF((U100-NOW())&lt;0,0,(U100-NOW())))</f>
        <v>0</v>
      </c>
      <c r="W100" s="72"/>
      <c r="X100" s="68" t="str">
        <f t="shared" ca="1" si="5"/>
        <v/>
      </c>
      <c r="Y100" s="68" t="str">
        <f t="shared" si="3"/>
        <v>Đã thanh toán</v>
      </c>
      <c r="Z100" s="301">
        <f>Table1[[#This Row],[Hạn thanh toán]]</f>
        <v>45726</v>
      </c>
      <c r="AA100" s="301">
        <f>Table1[[#This Row],[Ngày Thanh toán]]</f>
        <v>45726</v>
      </c>
      <c r="AD100" s="3" t="str">
        <f>VLOOKUP($A100,Ma_KH!$A:$Q,Ma_KH!O$1,0)</f>
        <v>KL00182</v>
      </c>
      <c r="AE100" s="3" t="str">
        <f>VLOOKUP($A100,Ma_KH!$A:$Q,Ma_KH!P$1,0)</f>
        <v>Cherry Mart - S1.07 Vinhomes Ocean Park</v>
      </c>
    </row>
    <row r="101" spans="1:31" ht="25.5" customHeight="1" x14ac:dyDescent="0.3">
      <c r="A101" s="76" t="s">
        <v>43</v>
      </c>
      <c r="B101" s="76" t="s">
        <v>386</v>
      </c>
      <c r="C101" s="78">
        <v>45817</v>
      </c>
      <c r="D101" s="79" t="s">
        <v>390</v>
      </c>
      <c r="E101" s="78"/>
      <c r="F101" s="76"/>
      <c r="G101" s="76" t="s">
        <v>388</v>
      </c>
      <c r="H101" s="72">
        <v>553467</v>
      </c>
      <c r="I101" s="72">
        <v>0</v>
      </c>
      <c r="J101" s="72">
        <v>44277</v>
      </c>
      <c r="K101" s="72">
        <v>597744</v>
      </c>
      <c r="L101" s="8" t="s">
        <v>24</v>
      </c>
      <c r="M101" s="66">
        <v>45820</v>
      </c>
      <c r="N101" s="67" t="s">
        <v>3694</v>
      </c>
      <c r="O101" s="72">
        <f>IF(Table1[[#This Row],[Phân loại]]="Tồn đầu kỳ",Table1[[#This Row],[Tổng giá trị]],0)</f>
        <v>0</v>
      </c>
      <c r="P101" s="8">
        <f>IF(Table1[[#This Row],[Số còn phải thu ĐK]]&lt;&gt;0,0,IF(Table1[[#This Row],[Phân loại]]="Bán hàng",Table1[[#This Row],[Tổng giá trị]],-Table1[[#This Row],[Tổng giá trị]]))</f>
        <v>597744</v>
      </c>
      <c r="Q101" s="73">
        <v>477800</v>
      </c>
      <c r="R101" s="8">
        <f>Table1[[#This Row],[Số còn phải thu ĐK]]+Table1[[#This Row],[Giá Trị HD sau CK]]-Table1[[#This Row],[Số tiền đã thu]]</f>
        <v>119944</v>
      </c>
      <c r="S101" s="7">
        <f>IF(Table1[[#This Row],[Ngày hóa đơn]]&lt;&gt;"",Table1[[#This Row],[Ngày hóa đơn]],Table1[[#This Row],[Ngày hạch toán]])</f>
        <v>45817</v>
      </c>
      <c r="T101" s="8"/>
      <c r="U101" s="7">
        <f>IF(Table1[[#This Row],[Ngày tính CN]]="","",S101+T101)</f>
        <v>45817</v>
      </c>
      <c r="V101" s="74">
        <f ca="1">IF(Table1[[#This Row],[Hạn thanh toán]]="","",IF((U101-NOW())&lt;0,0,(U101-NOW())))</f>
        <v>0</v>
      </c>
      <c r="W101" s="72"/>
      <c r="X101" s="68" t="str">
        <f t="shared" ca="1" si="5"/>
        <v/>
      </c>
      <c r="Y101" s="68" t="str">
        <f t="shared" ca="1" si="3"/>
        <v/>
      </c>
      <c r="Z101" s="301">
        <f>Table1[[#This Row],[Hạn thanh toán]]</f>
        <v>45817</v>
      </c>
      <c r="AA101" s="301">
        <f>Table1[[#This Row],[Ngày Thanh toán]]</f>
        <v>45820</v>
      </c>
      <c r="AD101" s="3" t="str">
        <f>VLOOKUP($A101,Ma_KH!$A:$Q,Ma_KH!O$1,0)</f>
        <v>KL00182</v>
      </c>
      <c r="AE101" s="3" t="str">
        <f>VLOOKUP($A101,Ma_KH!$A:$Q,Ma_KH!P$1,0)</f>
        <v>Cherry Mart - S1.07 Vinhomes Ocean Park</v>
      </c>
    </row>
    <row r="102" spans="1:31" ht="25.5" customHeight="1" x14ac:dyDescent="0.3">
      <c r="A102" s="69" t="s">
        <v>43</v>
      </c>
      <c r="B102" s="69" t="s">
        <v>386</v>
      </c>
      <c r="C102" s="70">
        <v>45819</v>
      </c>
      <c r="D102" s="71" t="s">
        <v>391</v>
      </c>
      <c r="E102" s="70">
        <v>45819</v>
      </c>
      <c r="F102" s="69"/>
      <c r="G102" s="69" t="s">
        <v>353</v>
      </c>
      <c r="H102" s="72"/>
      <c r="I102" s="72">
        <v>0</v>
      </c>
      <c r="J102" s="72">
        <v>0</v>
      </c>
      <c r="K102" s="72">
        <v>119943</v>
      </c>
      <c r="L102" s="8" t="s">
        <v>17</v>
      </c>
      <c r="M102" s="66">
        <v>45820</v>
      </c>
      <c r="N102" s="67" t="s">
        <v>3694</v>
      </c>
      <c r="O102" s="72">
        <f>IF(Table1[[#This Row],[Phân loại]]="Tồn đầu kỳ",Table1[[#This Row],[Tổng giá trị]],0)</f>
        <v>0</v>
      </c>
      <c r="P102" s="8">
        <f>IF(Table1[[#This Row],[Số còn phải thu ĐK]]&lt;&gt;0,0,IF(Table1[[#This Row],[Phân loại]]="Bán hàng",Table1[[#This Row],[Tổng giá trị]],-Table1[[#This Row],[Tổng giá trị]]))</f>
        <v>-119943</v>
      </c>
      <c r="Q102" s="73">
        <f t="shared" si="4"/>
        <v>-119943</v>
      </c>
      <c r="R102" s="8">
        <f>Table1[[#This Row],[Số còn phải thu ĐK]]+Table1[[#This Row],[Giá Trị HD sau CK]]-Table1[[#This Row],[Số tiền đã thu]]</f>
        <v>0</v>
      </c>
      <c r="S102" s="7">
        <f>IF(Table1[[#This Row],[Ngày hóa đơn]]&lt;&gt;"",Table1[[#This Row],[Ngày hóa đơn]],Table1[[#This Row],[Ngày hạch toán]])</f>
        <v>45819</v>
      </c>
      <c r="T102" s="8"/>
      <c r="U102" s="7">
        <f>IF(Table1[[#This Row],[Ngày tính CN]]="","",S102+T102)</f>
        <v>45819</v>
      </c>
      <c r="V102" s="74">
        <f ca="1">IF(Table1[[#This Row],[Hạn thanh toán]]="","",IF((U102-NOW())&lt;0,0,(U102-NOW())))</f>
        <v>0</v>
      </c>
      <c r="W102" s="72"/>
      <c r="X102" s="68" t="str">
        <f t="shared" ca="1" si="5"/>
        <v/>
      </c>
      <c r="Y102" s="68" t="str">
        <f t="shared" si="3"/>
        <v>Đã thanh toán</v>
      </c>
      <c r="Z102" s="301">
        <f>Table1[[#This Row],[Hạn thanh toán]]</f>
        <v>45819</v>
      </c>
      <c r="AA102" s="301">
        <f>Table1[[#This Row],[Ngày Thanh toán]]</f>
        <v>45820</v>
      </c>
      <c r="AD102" s="3" t="str">
        <f>VLOOKUP($A102,Ma_KH!$A:$Q,Ma_KH!O$1,0)</f>
        <v>KL00182</v>
      </c>
      <c r="AE102" s="3" t="str">
        <f>VLOOKUP($A102,Ma_KH!$A:$Q,Ma_KH!P$1,0)</f>
        <v>Cherry Mart - S1.07 Vinhomes Ocean Park</v>
      </c>
    </row>
    <row r="103" spans="1:31" ht="25.5" customHeight="1" x14ac:dyDescent="0.3">
      <c r="A103" s="69" t="s">
        <v>43</v>
      </c>
      <c r="B103" s="69" t="s">
        <v>386</v>
      </c>
      <c r="C103" s="70">
        <v>45835</v>
      </c>
      <c r="D103" s="71" t="s">
        <v>392</v>
      </c>
      <c r="E103" s="70"/>
      <c r="F103" s="69"/>
      <c r="G103" s="69" t="s">
        <v>388</v>
      </c>
      <c r="H103" s="72">
        <v>368978</v>
      </c>
      <c r="I103" s="72">
        <v>0</v>
      </c>
      <c r="J103" s="72">
        <v>29518</v>
      </c>
      <c r="K103" s="72">
        <v>398496</v>
      </c>
      <c r="L103" s="8" t="s">
        <v>24</v>
      </c>
      <c r="M103" s="66">
        <v>45846</v>
      </c>
      <c r="N103" s="67" t="s">
        <v>3695</v>
      </c>
      <c r="O103" s="72">
        <f>IF(Table1[[#This Row],[Phân loại]]="Tồn đầu kỳ",Table1[[#This Row],[Tổng giá trị]],0)</f>
        <v>0</v>
      </c>
      <c r="P103" s="8">
        <f>IF(Table1[[#This Row],[Số còn phải thu ĐK]]&lt;&gt;0,0,IF(Table1[[#This Row],[Phân loại]]="Bán hàng",Table1[[#This Row],[Tổng giá trị]],-Table1[[#This Row],[Tổng giá trị]]))</f>
        <v>398496</v>
      </c>
      <c r="Q103" s="73">
        <f t="shared" si="4"/>
        <v>398496</v>
      </c>
      <c r="R103" s="8">
        <f>Table1[[#This Row],[Số còn phải thu ĐK]]+Table1[[#This Row],[Giá Trị HD sau CK]]-Table1[[#This Row],[Số tiền đã thu]]</f>
        <v>0</v>
      </c>
      <c r="S103" s="7">
        <f>IF(Table1[[#This Row],[Ngày hóa đơn]]&lt;&gt;"",Table1[[#This Row],[Ngày hóa đơn]],Table1[[#This Row],[Ngày hạch toán]])</f>
        <v>45835</v>
      </c>
      <c r="T103" s="8"/>
      <c r="U103" s="7">
        <f>IF(Table1[[#This Row],[Ngày tính CN]]="","",S103+T103)</f>
        <v>45835</v>
      </c>
      <c r="V103" s="74">
        <f ca="1">IF(Table1[[#This Row],[Hạn thanh toán]]="","",IF((U103-NOW())&lt;0,0,(U103-NOW())))</f>
        <v>0</v>
      </c>
      <c r="W103" s="72"/>
      <c r="X103" s="68" t="str">
        <f t="shared" ca="1" si="5"/>
        <v/>
      </c>
      <c r="Y103" s="68" t="str">
        <f t="shared" si="3"/>
        <v>Đã thanh toán</v>
      </c>
      <c r="Z103" s="301">
        <f>Table1[[#This Row],[Hạn thanh toán]]</f>
        <v>45835</v>
      </c>
      <c r="AA103" s="301">
        <f>Table1[[#This Row],[Ngày Thanh toán]]</f>
        <v>45846</v>
      </c>
      <c r="AD103" s="3" t="str">
        <f>VLOOKUP($A103,Ma_KH!$A:$Q,Ma_KH!O$1,0)</f>
        <v>KL00182</v>
      </c>
      <c r="AE103" s="3" t="str">
        <f>VLOOKUP($A103,Ma_KH!$A:$Q,Ma_KH!P$1,0)</f>
        <v>Cherry Mart - S1.07 Vinhomes Ocean Park</v>
      </c>
    </row>
    <row r="104" spans="1:31" ht="25.5" customHeight="1" x14ac:dyDescent="0.3">
      <c r="A104" s="69" t="s">
        <v>43</v>
      </c>
      <c r="B104" s="69" t="s">
        <v>386</v>
      </c>
      <c r="C104" s="70">
        <v>45853</v>
      </c>
      <c r="D104" s="71" t="s">
        <v>393</v>
      </c>
      <c r="E104" s="70"/>
      <c r="F104" s="69"/>
      <c r="G104" s="69" t="s">
        <v>388</v>
      </c>
      <c r="H104" s="72">
        <v>333174</v>
      </c>
      <c r="I104" s="72">
        <v>0</v>
      </c>
      <c r="J104" s="72">
        <v>26654</v>
      </c>
      <c r="K104" s="72">
        <v>359828</v>
      </c>
      <c r="L104" s="8" t="s">
        <v>24</v>
      </c>
      <c r="M104" s="66">
        <v>45860</v>
      </c>
      <c r="N104" s="67" t="s">
        <v>3696</v>
      </c>
      <c r="O104" s="72">
        <f>IF(Table1[[#This Row],[Phân loại]]="Tồn đầu kỳ",Table1[[#This Row],[Tổng giá trị]],0)</f>
        <v>0</v>
      </c>
      <c r="P104" s="8">
        <f>IF(Table1[[#This Row],[Số còn phải thu ĐK]]&lt;&gt;0,0,IF(Table1[[#This Row],[Phân loại]]="Bán hàng",Table1[[#This Row],[Tổng giá trị]],-Table1[[#This Row],[Tổng giá trị]]))</f>
        <v>359828</v>
      </c>
      <c r="Q104" s="73">
        <f t="shared" si="4"/>
        <v>359828</v>
      </c>
      <c r="R104" s="8">
        <f>Table1[[#This Row],[Số còn phải thu ĐK]]+Table1[[#This Row],[Giá Trị HD sau CK]]-Table1[[#This Row],[Số tiền đã thu]]</f>
        <v>0</v>
      </c>
      <c r="S104" s="7">
        <f>IF(Table1[[#This Row],[Ngày hóa đơn]]&lt;&gt;"",Table1[[#This Row],[Ngày hóa đơn]],Table1[[#This Row],[Ngày hạch toán]])</f>
        <v>45853</v>
      </c>
      <c r="T104" s="8"/>
      <c r="U104" s="7">
        <f>IF(Table1[[#This Row],[Ngày tính CN]]="","",S104+T104)</f>
        <v>45853</v>
      </c>
      <c r="V104" s="74">
        <f ca="1">IF(Table1[[#This Row],[Hạn thanh toán]]="","",IF((U104-NOW())&lt;0,0,(U104-NOW())))</f>
        <v>0</v>
      </c>
      <c r="W104" s="72"/>
      <c r="X104" s="68" t="str">
        <f t="shared" ca="1" si="5"/>
        <v/>
      </c>
      <c r="Y104" s="68" t="str">
        <f t="shared" si="3"/>
        <v>Đã thanh toán</v>
      </c>
      <c r="Z104" s="301">
        <f>Table1[[#This Row],[Hạn thanh toán]]</f>
        <v>45853</v>
      </c>
      <c r="AA104" s="301">
        <f>Table1[[#This Row],[Ngày Thanh toán]]</f>
        <v>45860</v>
      </c>
      <c r="AD104" s="3" t="str">
        <f>VLOOKUP($A104,Ma_KH!$A:$Q,Ma_KH!O$1,0)</f>
        <v>KL00182</v>
      </c>
      <c r="AE104" s="3" t="str">
        <f>VLOOKUP($A104,Ma_KH!$A:$Q,Ma_KH!P$1,0)</f>
        <v>Cherry Mart - S1.07 Vinhomes Ocean Park</v>
      </c>
    </row>
    <row r="105" spans="1:31" ht="25.5" customHeight="1" x14ac:dyDescent="0.3">
      <c r="A105" s="76" t="s">
        <v>43</v>
      </c>
      <c r="B105" s="76" t="s">
        <v>386</v>
      </c>
      <c r="C105" s="78">
        <v>45875</v>
      </c>
      <c r="D105" s="79" t="s">
        <v>394</v>
      </c>
      <c r="E105" s="78"/>
      <c r="F105" s="76"/>
      <c r="G105" s="76" t="s">
        <v>388</v>
      </c>
      <c r="H105" s="72">
        <v>553467</v>
      </c>
      <c r="I105" s="72">
        <v>0</v>
      </c>
      <c r="J105" s="72">
        <v>44277</v>
      </c>
      <c r="K105" s="72">
        <v>597744</v>
      </c>
      <c r="L105" s="8" t="s">
        <v>24</v>
      </c>
      <c r="M105" s="43">
        <v>45957</v>
      </c>
      <c r="N105" s="29" t="s">
        <v>3700</v>
      </c>
      <c r="O105" s="72">
        <f>IF(Table1[[#This Row],[Phân loại]]="Tồn đầu kỳ",Table1[[#This Row],[Tổng giá trị]],0)</f>
        <v>0</v>
      </c>
      <c r="P105" s="8">
        <f>IF(Table1[[#This Row],[Số còn phải thu ĐK]]&lt;&gt;0,0,IF(Table1[[#This Row],[Phân loại]]="Bán hàng",Table1[[#This Row],[Tổng giá trị]],-Table1[[#This Row],[Tổng giá trị]]))</f>
        <v>597744</v>
      </c>
      <c r="Q105" s="73">
        <f t="shared" si="4"/>
        <v>597744</v>
      </c>
      <c r="R105" s="8">
        <f>Table1[[#This Row],[Số còn phải thu ĐK]]+Table1[[#This Row],[Giá Trị HD sau CK]]-Table1[[#This Row],[Số tiền đã thu]]</f>
        <v>0</v>
      </c>
      <c r="S105" s="7">
        <f>IF(Table1[[#This Row],[Ngày hóa đơn]]&lt;&gt;"",Table1[[#This Row],[Ngày hóa đơn]],Table1[[#This Row],[Ngày hạch toán]])</f>
        <v>45875</v>
      </c>
      <c r="T105" s="8"/>
      <c r="U105" s="7">
        <f>IF(Table1[[#This Row],[Ngày tính CN]]="","",S105+T105)</f>
        <v>45875</v>
      </c>
      <c r="V105" s="74">
        <f ca="1">IF(Table1[[#This Row],[Hạn thanh toán]]="","",IF((U105-NOW())&lt;0,0,(U105-NOW())))</f>
        <v>0</v>
      </c>
      <c r="W105" s="72"/>
      <c r="X105" s="68" t="str">
        <f t="shared" ca="1" si="5"/>
        <v/>
      </c>
      <c r="Y105" s="68" t="str">
        <f t="shared" si="3"/>
        <v>Đã thanh toán</v>
      </c>
      <c r="Z105" s="301">
        <f>Table1[[#This Row],[Hạn thanh toán]]</f>
        <v>45875</v>
      </c>
      <c r="AA105" s="301">
        <f>Table1[[#This Row],[Ngày Thanh toán]]</f>
        <v>45957</v>
      </c>
      <c r="AD105" s="3" t="str">
        <f>VLOOKUP($A105,Ma_KH!$A:$Q,Ma_KH!O$1,0)</f>
        <v>KL00182</v>
      </c>
      <c r="AE105" s="3" t="str">
        <f>VLOOKUP($A105,Ma_KH!$A:$Q,Ma_KH!P$1,0)</f>
        <v>Cherry Mart - S1.07 Vinhomes Ocean Park</v>
      </c>
    </row>
    <row r="106" spans="1:31" ht="25.5" customHeight="1" x14ac:dyDescent="0.3">
      <c r="A106" s="69" t="s">
        <v>43</v>
      </c>
      <c r="B106" s="69" t="s">
        <v>386</v>
      </c>
      <c r="C106" s="70">
        <v>45877</v>
      </c>
      <c r="D106" s="71" t="s">
        <v>395</v>
      </c>
      <c r="E106" s="70"/>
      <c r="F106" s="69"/>
      <c r="G106" s="69" t="s">
        <v>396</v>
      </c>
      <c r="H106" s="72">
        <v>132501</v>
      </c>
      <c r="I106" s="72">
        <v>0</v>
      </c>
      <c r="J106" s="72">
        <v>10600</v>
      </c>
      <c r="K106" s="72">
        <v>143101</v>
      </c>
      <c r="L106" s="8" t="s">
        <v>24</v>
      </c>
      <c r="M106" s="66">
        <v>45884</v>
      </c>
      <c r="N106" s="67" t="s">
        <v>3697</v>
      </c>
      <c r="O106" s="72">
        <f>IF(Table1[[#This Row],[Phân loại]]="Tồn đầu kỳ",Table1[[#This Row],[Tổng giá trị]],0)</f>
        <v>0</v>
      </c>
      <c r="P106" s="8">
        <f>IF(Table1[[#This Row],[Số còn phải thu ĐK]]&lt;&gt;0,0,IF(Table1[[#This Row],[Phân loại]]="Bán hàng",Table1[[#This Row],[Tổng giá trị]],-Table1[[#This Row],[Tổng giá trị]]))</f>
        <v>143101</v>
      </c>
      <c r="Q106" s="73">
        <f t="shared" si="4"/>
        <v>143101</v>
      </c>
      <c r="R106" s="8">
        <f>Table1[[#This Row],[Số còn phải thu ĐK]]+Table1[[#This Row],[Giá Trị HD sau CK]]-Table1[[#This Row],[Số tiền đã thu]]</f>
        <v>0</v>
      </c>
      <c r="S106" s="7">
        <f>IF(Table1[[#This Row],[Ngày hóa đơn]]&lt;&gt;"",Table1[[#This Row],[Ngày hóa đơn]],Table1[[#This Row],[Ngày hạch toán]])</f>
        <v>45877</v>
      </c>
      <c r="T106" s="8"/>
      <c r="U106" s="7">
        <f>IF(Table1[[#This Row],[Ngày tính CN]]="","",S106+T106)</f>
        <v>45877</v>
      </c>
      <c r="V106" s="74">
        <f ca="1">IF(Table1[[#This Row],[Hạn thanh toán]]="","",IF((U106-NOW())&lt;0,0,(U106-NOW())))</f>
        <v>0</v>
      </c>
      <c r="W106" s="72"/>
      <c r="X106" s="68" t="str">
        <f t="shared" ca="1" si="5"/>
        <v/>
      </c>
      <c r="Y106" s="68" t="str">
        <f t="shared" si="3"/>
        <v>Đã thanh toán</v>
      </c>
      <c r="Z106" s="301">
        <f>Table1[[#This Row],[Hạn thanh toán]]</f>
        <v>45877</v>
      </c>
      <c r="AA106" s="301">
        <f>Table1[[#This Row],[Ngày Thanh toán]]</f>
        <v>45884</v>
      </c>
      <c r="AD106" s="3" t="str">
        <f>VLOOKUP($A106,Ma_KH!$A:$Q,Ma_KH!O$1,0)</f>
        <v>KL00182</v>
      </c>
      <c r="AE106" s="3" t="str">
        <f>VLOOKUP($A106,Ma_KH!$A:$Q,Ma_KH!P$1,0)</f>
        <v>Cherry Mart - S1.07 Vinhomes Ocean Park</v>
      </c>
    </row>
    <row r="107" spans="1:31" ht="25.5" customHeight="1" x14ac:dyDescent="0.3">
      <c r="A107" s="76" t="s">
        <v>43</v>
      </c>
      <c r="B107" s="76" t="s">
        <v>386</v>
      </c>
      <c r="C107" s="78">
        <v>45905</v>
      </c>
      <c r="D107" s="79" t="s">
        <v>397</v>
      </c>
      <c r="E107" s="78"/>
      <c r="F107" s="76"/>
      <c r="G107" s="76" t="s">
        <v>396</v>
      </c>
      <c r="H107" s="72">
        <v>436478</v>
      </c>
      <c r="I107" s="72">
        <v>0</v>
      </c>
      <c r="J107" s="72">
        <v>34918</v>
      </c>
      <c r="K107" s="72">
        <v>471396</v>
      </c>
      <c r="L107" s="8" t="s">
        <v>24</v>
      </c>
      <c r="M107" s="43">
        <v>45957</v>
      </c>
      <c r="N107" s="29" t="s">
        <v>3699</v>
      </c>
      <c r="O107" s="72">
        <f>IF(Table1[[#This Row],[Phân loại]]="Tồn đầu kỳ",Table1[[#This Row],[Tổng giá trị]],0)</f>
        <v>0</v>
      </c>
      <c r="P107" s="8">
        <f>IF(Table1[[#This Row],[Số còn phải thu ĐK]]&lt;&gt;0,0,IF(Table1[[#This Row],[Phân loại]]="Bán hàng",Table1[[#This Row],[Tổng giá trị]],-Table1[[#This Row],[Tổng giá trị]]))</f>
        <v>471396</v>
      </c>
      <c r="Q107" s="73">
        <f t="shared" si="4"/>
        <v>471396</v>
      </c>
      <c r="R107" s="8">
        <f>Table1[[#This Row],[Số còn phải thu ĐK]]+Table1[[#This Row],[Giá Trị HD sau CK]]-Table1[[#This Row],[Số tiền đã thu]]</f>
        <v>0</v>
      </c>
      <c r="S107" s="7">
        <f>IF(Table1[[#This Row],[Ngày hóa đơn]]&lt;&gt;"",Table1[[#This Row],[Ngày hóa đơn]],Table1[[#This Row],[Ngày hạch toán]])</f>
        <v>45905</v>
      </c>
      <c r="T107" s="8"/>
      <c r="U107" s="7">
        <f>IF(Table1[[#This Row],[Ngày tính CN]]="","",S107+T107)</f>
        <v>45905</v>
      </c>
      <c r="V107" s="74">
        <f ca="1">IF(Table1[[#This Row],[Hạn thanh toán]]="","",IF((U107-NOW())&lt;0,0,(U107-NOW())))</f>
        <v>0</v>
      </c>
      <c r="W107" s="72"/>
      <c r="X107" s="68" t="str">
        <f t="shared" ca="1" si="5"/>
        <v/>
      </c>
      <c r="Y107" s="68" t="str">
        <f t="shared" si="3"/>
        <v>Đã thanh toán</v>
      </c>
      <c r="Z107" s="301">
        <f>Table1[[#This Row],[Hạn thanh toán]]</f>
        <v>45905</v>
      </c>
      <c r="AA107" s="301">
        <f>Table1[[#This Row],[Ngày Thanh toán]]</f>
        <v>45957</v>
      </c>
      <c r="AD107" s="3" t="str">
        <f>VLOOKUP($A107,Ma_KH!$A:$Q,Ma_KH!O$1,0)</f>
        <v>KL00182</v>
      </c>
      <c r="AE107" s="3" t="str">
        <f>VLOOKUP($A107,Ma_KH!$A:$Q,Ma_KH!P$1,0)</f>
        <v>Cherry Mart - S1.07 Vinhomes Ocean Park</v>
      </c>
    </row>
    <row r="108" spans="1:31" ht="25.5" customHeight="1" x14ac:dyDescent="0.3">
      <c r="A108" s="69" t="s">
        <v>43</v>
      </c>
      <c r="B108" s="69" t="s">
        <v>386</v>
      </c>
      <c r="C108" s="70">
        <v>45917</v>
      </c>
      <c r="D108" s="71" t="s">
        <v>398</v>
      </c>
      <c r="E108" s="70"/>
      <c r="F108" s="69"/>
      <c r="G108" s="69" t="s">
        <v>396</v>
      </c>
      <c r="H108" s="72">
        <v>368978</v>
      </c>
      <c r="I108" s="72">
        <v>0</v>
      </c>
      <c r="J108" s="72">
        <v>29518</v>
      </c>
      <c r="K108" s="72">
        <v>398496</v>
      </c>
      <c r="L108" s="8" t="s">
        <v>24</v>
      </c>
      <c r="M108" s="43">
        <v>45938</v>
      </c>
      <c r="N108" s="29" t="s">
        <v>3698</v>
      </c>
      <c r="O108" s="72">
        <f>IF(Table1[[#This Row],[Phân loại]]="Tồn đầu kỳ",Table1[[#This Row],[Tổng giá trị]],0)</f>
        <v>0</v>
      </c>
      <c r="P108" s="8">
        <f>IF(Table1[[#This Row],[Số còn phải thu ĐK]]&lt;&gt;0,0,IF(Table1[[#This Row],[Phân loại]]="Bán hàng",Table1[[#This Row],[Tổng giá trị]],-Table1[[#This Row],[Tổng giá trị]]))</f>
        <v>398496</v>
      </c>
      <c r="Q108" s="73">
        <f t="shared" si="4"/>
        <v>398496</v>
      </c>
      <c r="R108" s="8">
        <f>Table1[[#This Row],[Số còn phải thu ĐK]]+Table1[[#This Row],[Giá Trị HD sau CK]]-Table1[[#This Row],[Số tiền đã thu]]</f>
        <v>0</v>
      </c>
      <c r="S108" s="7">
        <f>IF(Table1[[#This Row],[Ngày hóa đơn]]&lt;&gt;"",Table1[[#This Row],[Ngày hóa đơn]],Table1[[#This Row],[Ngày hạch toán]])</f>
        <v>45917</v>
      </c>
      <c r="T108" s="8"/>
      <c r="U108" s="7">
        <f>IF(Table1[[#This Row],[Ngày tính CN]]="","",S108+T108)</f>
        <v>45917</v>
      </c>
      <c r="V108" s="74">
        <f ca="1">IF(Table1[[#This Row],[Hạn thanh toán]]="","",IF((U108-NOW())&lt;0,0,(U108-NOW())))</f>
        <v>0</v>
      </c>
      <c r="W108" s="72"/>
      <c r="X108" s="68" t="str">
        <f t="shared" ca="1" si="5"/>
        <v/>
      </c>
      <c r="Y108" s="68" t="str">
        <f t="shared" si="3"/>
        <v>Đã thanh toán</v>
      </c>
      <c r="Z108" s="301">
        <f>Table1[[#This Row],[Hạn thanh toán]]</f>
        <v>45917</v>
      </c>
      <c r="AA108" s="301">
        <f>Table1[[#This Row],[Ngày Thanh toán]]</f>
        <v>45938</v>
      </c>
      <c r="AD108" s="3" t="str">
        <f>VLOOKUP($A108,Ma_KH!$A:$Q,Ma_KH!O$1,0)</f>
        <v>KL00182</v>
      </c>
      <c r="AE108" s="3" t="str">
        <f>VLOOKUP($A108,Ma_KH!$A:$Q,Ma_KH!P$1,0)</f>
        <v>Cherry Mart - S1.07 Vinhomes Ocean Park</v>
      </c>
    </row>
    <row r="109" spans="1:31" s="102" customFormat="1" ht="25.5" customHeight="1" x14ac:dyDescent="0.3">
      <c r="A109" s="54" t="s">
        <v>43</v>
      </c>
      <c r="B109" s="54" t="s">
        <v>386</v>
      </c>
      <c r="C109" s="55">
        <v>45960</v>
      </c>
      <c r="D109" s="56" t="s">
        <v>399</v>
      </c>
      <c r="E109" s="55"/>
      <c r="F109" s="54"/>
      <c r="G109" s="54" t="s">
        <v>396</v>
      </c>
      <c r="H109" s="109">
        <v>775130</v>
      </c>
      <c r="I109" s="109">
        <v>0</v>
      </c>
      <c r="J109" s="109">
        <v>62010</v>
      </c>
      <c r="K109" s="109">
        <v>837140</v>
      </c>
      <c r="L109" s="104" t="s">
        <v>24</v>
      </c>
      <c r="M109" s="105"/>
      <c r="N109" s="104"/>
      <c r="O109" s="109">
        <f>IF(Table1[[#This Row],[Phân loại]]="Tồn đầu kỳ",Table1[[#This Row],[Tổng giá trị]],0)</f>
        <v>0</v>
      </c>
      <c r="P109" s="104">
        <f>IF(Table1[[#This Row],[Số còn phải thu ĐK]]&lt;&gt;0,0,IF(Table1[[#This Row],[Phân loại]]="Bán hàng",Table1[[#This Row],[Tổng giá trị]],-Table1[[#This Row],[Tổng giá trị]]))</f>
        <v>837140</v>
      </c>
      <c r="Q109" s="103">
        <f t="shared" si="4"/>
        <v>0</v>
      </c>
      <c r="R109" s="104">
        <f>Table1[[#This Row],[Số còn phải thu ĐK]]+Table1[[#This Row],[Giá Trị HD sau CK]]-Table1[[#This Row],[Số tiền đã thu]]</f>
        <v>837140</v>
      </c>
      <c r="S109" s="105">
        <f>IF(Table1[[#This Row],[Ngày hóa đơn]]&lt;&gt;"",Table1[[#This Row],[Ngày hóa đơn]],Table1[[#This Row],[Ngày hạch toán]])</f>
        <v>45960</v>
      </c>
      <c r="T109" s="104"/>
      <c r="U109" s="105">
        <f>IF(Table1[[#This Row],[Ngày tính CN]]="","",S109+T109)</f>
        <v>45960</v>
      </c>
      <c r="V109" s="110">
        <f ca="1">IF(Table1[[#This Row],[Hạn thanh toán]]="","",IF((U109-NOW())&lt;0,0,(U109-NOW())))</f>
        <v>0</v>
      </c>
      <c r="W109" s="109"/>
      <c r="X109" s="106" t="str">
        <f t="shared" ca="1" si="5"/>
        <v/>
      </c>
      <c r="Y109" s="106" t="str">
        <f t="shared" ca="1" si="3"/>
        <v/>
      </c>
      <c r="Z109" s="303">
        <f>Table1[[#This Row],[Hạn thanh toán]]</f>
        <v>45960</v>
      </c>
      <c r="AA109" s="303">
        <f>Table1[[#This Row],[Ngày Thanh toán]]</f>
        <v>0</v>
      </c>
      <c r="AD109" s="102" t="str">
        <f>VLOOKUP($A109,Ma_KH!$A:$Q,Ma_KH!O$1,0)</f>
        <v>KL00182</v>
      </c>
      <c r="AE109" s="3" t="str">
        <f>VLOOKUP($A109,Ma_KH!$A:$Q,Ma_KH!P$1,0)</f>
        <v>Cherry Mart - S1.07 Vinhomes Ocean Park</v>
      </c>
    </row>
    <row r="110" spans="1:31" ht="25.5" customHeight="1" x14ac:dyDescent="0.3">
      <c r="A110" s="69" t="s">
        <v>44</v>
      </c>
      <c r="B110" s="69" t="s">
        <v>400</v>
      </c>
      <c r="C110" s="70">
        <v>45661</v>
      </c>
      <c r="D110" s="71" t="s">
        <v>401</v>
      </c>
      <c r="E110" s="70"/>
      <c r="F110" s="69"/>
      <c r="G110" s="69" t="s">
        <v>402</v>
      </c>
      <c r="H110" s="72">
        <v>7046640</v>
      </c>
      <c r="I110" s="72">
        <v>563731</v>
      </c>
      <c r="J110" s="72"/>
      <c r="K110" s="72">
        <v>6482909</v>
      </c>
      <c r="L110" s="8" t="s">
        <v>24</v>
      </c>
      <c r="M110" s="43">
        <v>45667</v>
      </c>
      <c r="N110" s="29" t="s">
        <v>3705</v>
      </c>
      <c r="O110" s="72">
        <f>IF(Table1[[#This Row],[Phân loại]]="Tồn đầu kỳ",Table1[[#This Row],[Tổng giá trị]],0)</f>
        <v>0</v>
      </c>
      <c r="P110" s="8">
        <f>IF(Table1[[#This Row],[Số còn phải thu ĐK]]&lt;&gt;0,0,IF(Table1[[#This Row],[Phân loại]]="Bán hàng",Table1[[#This Row],[Tổng giá trị]],-Table1[[#This Row],[Tổng giá trị]]))</f>
        <v>6482909</v>
      </c>
      <c r="Q110" s="73">
        <f t="shared" si="4"/>
        <v>6482909</v>
      </c>
      <c r="R110" s="8">
        <f>Table1[[#This Row],[Số còn phải thu ĐK]]+Table1[[#This Row],[Giá Trị HD sau CK]]-Table1[[#This Row],[Số tiền đã thu]]</f>
        <v>0</v>
      </c>
      <c r="S110" s="7">
        <f>IF(Table1[[#This Row],[Ngày hóa đơn]]&lt;&gt;"",Table1[[#This Row],[Ngày hóa đơn]],Table1[[#This Row],[Ngày hạch toán]])</f>
        <v>45661</v>
      </c>
      <c r="T110" s="8"/>
      <c r="U110" s="7">
        <f>IF(Table1[[#This Row],[Ngày tính CN]]="","",S110+T110)</f>
        <v>45661</v>
      </c>
      <c r="V110" s="74">
        <f ca="1">IF(Table1[[#This Row],[Hạn thanh toán]]="","",IF((U110-NOW())&lt;0,0,(U110-NOW())))</f>
        <v>0</v>
      </c>
      <c r="W110" s="72"/>
      <c r="X110" s="68" t="str">
        <f t="shared" ca="1" si="5"/>
        <v/>
      </c>
      <c r="Y110" s="68" t="str">
        <f t="shared" si="3"/>
        <v>Đã thanh toán</v>
      </c>
      <c r="Z110" s="301">
        <f>Table1[[#This Row],[Hạn thanh toán]]</f>
        <v>45661</v>
      </c>
      <c r="AA110" s="301">
        <f>Table1[[#This Row],[Ngày Thanh toán]]</f>
        <v>45667</v>
      </c>
      <c r="AD110" s="3" t="str">
        <f>VLOOKUP($A110,Ma_KH!$A:$Q,Ma_KH!O$1,0)</f>
        <v>KL00057</v>
      </c>
      <c r="AE110" s="3" t="str">
        <f>VLOOKUP($A110,Ma_KH!$A:$Q,Ma_KH!P$1,0)</f>
        <v>Chị Cẩm Nhung - Siêu Thị Phú Sơn</v>
      </c>
    </row>
    <row r="111" spans="1:31" ht="25.5" customHeight="1" x14ac:dyDescent="0.3">
      <c r="A111" s="69" t="s">
        <v>44</v>
      </c>
      <c r="B111" s="69" t="s">
        <v>400</v>
      </c>
      <c r="C111" s="70">
        <v>45672</v>
      </c>
      <c r="D111" s="71" t="s">
        <v>403</v>
      </c>
      <c r="E111" s="70"/>
      <c r="F111" s="69"/>
      <c r="G111" s="69" t="s">
        <v>404</v>
      </c>
      <c r="H111" s="72">
        <v>18226590</v>
      </c>
      <c r="I111" s="72">
        <v>1458127</v>
      </c>
      <c r="J111" s="72"/>
      <c r="K111" s="72">
        <v>16768463</v>
      </c>
      <c r="L111" s="8" t="s">
        <v>24</v>
      </c>
      <c r="M111" s="43">
        <v>45679</v>
      </c>
      <c r="N111" s="29" t="s">
        <v>3706</v>
      </c>
      <c r="O111" s="72">
        <f>IF(Table1[[#This Row],[Phân loại]]="Tồn đầu kỳ",Table1[[#This Row],[Tổng giá trị]],0)</f>
        <v>0</v>
      </c>
      <c r="P111" s="8">
        <f>IF(Table1[[#This Row],[Số còn phải thu ĐK]]&lt;&gt;0,0,IF(Table1[[#This Row],[Phân loại]]="Bán hàng",Table1[[#This Row],[Tổng giá trị]],-Table1[[#This Row],[Tổng giá trị]]))</f>
        <v>16768463</v>
      </c>
      <c r="Q111" s="73">
        <f t="shared" si="4"/>
        <v>16768463</v>
      </c>
      <c r="R111" s="8">
        <f>Table1[[#This Row],[Số còn phải thu ĐK]]+Table1[[#This Row],[Giá Trị HD sau CK]]-Table1[[#This Row],[Số tiền đã thu]]</f>
        <v>0</v>
      </c>
      <c r="S111" s="7">
        <f>IF(Table1[[#This Row],[Ngày hóa đơn]]&lt;&gt;"",Table1[[#This Row],[Ngày hóa đơn]],Table1[[#This Row],[Ngày hạch toán]])</f>
        <v>45672</v>
      </c>
      <c r="T111" s="8"/>
      <c r="U111" s="7">
        <f>IF(Table1[[#This Row],[Ngày tính CN]]="","",S111+T111)</f>
        <v>45672</v>
      </c>
      <c r="V111" s="74">
        <f ca="1">IF(Table1[[#This Row],[Hạn thanh toán]]="","",IF((U111-NOW())&lt;0,0,(U111-NOW())))</f>
        <v>0</v>
      </c>
      <c r="W111" s="72"/>
      <c r="X111" s="68" t="str">
        <f t="shared" ca="1" si="5"/>
        <v/>
      </c>
      <c r="Y111" s="68" t="str">
        <f t="shared" si="3"/>
        <v>Đã thanh toán</v>
      </c>
      <c r="Z111" s="301">
        <f>Table1[[#This Row],[Hạn thanh toán]]</f>
        <v>45672</v>
      </c>
      <c r="AA111" s="301">
        <f>Table1[[#This Row],[Ngày Thanh toán]]</f>
        <v>45679</v>
      </c>
      <c r="AD111" s="3" t="str">
        <f>VLOOKUP($A111,Ma_KH!$A:$Q,Ma_KH!O$1,0)</f>
        <v>KL00057</v>
      </c>
      <c r="AE111" s="3" t="str">
        <f>VLOOKUP($A111,Ma_KH!$A:$Q,Ma_KH!P$1,0)</f>
        <v>Chị Cẩm Nhung - Siêu Thị Phú Sơn</v>
      </c>
    </row>
    <row r="112" spans="1:31" ht="25.5" customHeight="1" x14ac:dyDescent="0.3">
      <c r="A112" s="69" t="s">
        <v>44</v>
      </c>
      <c r="B112" s="69" t="s">
        <v>400</v>
      </c>
      <c r="C112" s="70">
        <v>45695</v>
      </c>
      <c r="D112" s="71" t="s">
        <v>405</v>
      </c>
      <c r="E112" s="70"/>
      <c r="F112" s="69"/>
      <c r="G112" s="69" t="s">
        <v>402</v>
      </c>
      <c r="H112" s="72">
        <v>4261320</v>
      </c>
      <c r="I112" s="72">
        <v>340906</v>
      </c>
      <c r="J112" s="72"/>
      <c r="K112" s="72">
        <v>3920414</v>
      </c>
      <c r="L112" s="8" t="s">
        <v>24</v>
      </c>
      <c r="M112" s="43">
        <v>45700</v>
      </c>
      <c r="N112" s="29" t="s">
        <v>3707</v>
      </c>
      <c r="O112" s="72">
        <f>IF(Table1[[#This Row],[Phân loại]]="Tồn đầu kỳ",Table1[[#This Row],[Tổng giá trị]],0)</f>
        <v>0</v>
      </c>
      <c r="P112" s="8">
        <f>IF(Table1[[#This Row],[Số còn phải thu ĐK]]&lt;&gt;0,0,IF(Table1[[#This Row],[Phân loại]]="Bán hàng",Table1[[#This Row],[Tổng giá trị]],-Table1[[#This Row],[Tổng giá trị]]))</f>
        <v>3920414</v>
      </c>
      <c r="Q112" s="73">
        <f t="shared" si="4"/>
        <v>3920414</v>
      </c>
      <c r="R112" s="8">
        <f>Table1[[#This Row],[Số còn phải thu ĐK]]+Table1[[#This Row],[Giá Trị HD sau CK]]-Table1[[#This Row],[Số tiền đã thu]]</f>
        <v>0</v>
      </c>
      <c r="S112" s="7">
        <f>IF(Table1[[#This Row],[Ngày hóa đơn]]&lt;&gt;"",Table1[[#This Row],[Ngày hóa đơn]],Table1[[#This Row],[Ngày hạch toán]])</f>
        <v>45695</v>
      </c>
      <c r="T112" s="8"/>
      <c r="U112" s="7">
        <f>IF(Table1[[#This Row],[Ngày tính CN]]="","",S112+T112)</f>
        <v>45695</v>
      </c>
      <c r="V112" s="74">
        <f ca="1">IF(Table1[[#This Row],[Hạn thanh toán]]="","",IF((U112-NOW())&lt;0,0,(U112-NOW())))</f>
        <v>0</v>
      </c>
      <c r="W112" s="72"/>
      <c r="X112" s="68" t="str">
        <f t="shared" ca="1" si="5"/>
        <v/>
      </c>
      <c r="Y112" s="68" t="str">
        <f t="shared" si="3"/>
        <v>Đã thanh toán</v>
      </c>
      <c r="Z112" s="301">
        <f>Table1[[#This Row],[Hạn thanh toán]]</f>
        <v>45695</v>
      </c>
      <c r="AA112" s="301">
        <f>Table1[[#This Row],[Ngày Thanh toán]]</f>
        <v>45700</v>
      </c>
      <c r="AD112" s="3" t="str">
        <f>VLOOKUP($A112,Ma_KH!$A:$Q,Ma_KH!O$1,0)</f>
        <v>KL00057</v>
      </c>
      <c r="AE112" s="3" t="str">
        <f>VLOOKUP($A112,Ma_KH!$A:$Q,Ma_KH!P$1,0)</f>
        <v>Chị Cẩm Nhung - Siêu Thị Phú Sơn</v>
      </c>
    </row>
    <row r="113" spans="1:31" ht="25.5" customHeight="1" x14ac:dyDescent="0.3">
      <c r="A113" s="69" t="s">
        <v>44</v>
      </c>
      <c r="B113" s="69" t="s">
        <v>400</v>
      </c>
      <c r="C113" s="70">
        <v>45703</v>
      </c>
      <c r="D113" s="71" t="s">
        <v>406</v>
      </c>
      <c r="E113" s="70"/>
      <c r="F113" s="69"/>
      <c r="G113" s="69" t="s">
        <v>402</v>
      </c>
      <c r="H113" s="72">
        <v>4454445</v>
      </c>
      <c r="I113" s="72">
        <v>356356</v>
      </c>
      <c r="J113" s="72"/>
      <c r="K113" s="72">
        <v>4098089</v>
      </c>
      <c r="L113" s="8" t="s">
        <v>24</v>
      </c>
      <c r="M113" s="43">
        <v>45714</v>
      </c>
      <c r="N113" s="29" t="s">
        <v>3708</v>
      </c>
      <c r="O113" s="72">
        <f>IF(Table1[[#This Row],[Phân loại]]="Tồn đầu kỳ",Table1[[#This Row],[Tổng giá trị]],0)</f>
        <v>0</v>
      </c>
      <c r="P113" s="8">
        <f>IF(Table1[[#This Row],[Số còn phải thu ĐK]]&lt;&gt;0,0,IF(Table1[[#This Row],[Phân loại]]="Bán hàng",Table1[[#This Row],[Tổng giá trị]],-Table1[[#This Row],[Tổng giá trị]]))</f>
        <v>4098089</v>
      </c>
      <c r="Q113" s="73">
        <f t="shared" si="4"/>
        <v>4098089</v>
      </c>
      <c r="R113" s="8">
        <f>Table1[[#This Row],[Số còn phải thu ĐK]]+Table1[[#This Row],[Giá Trị HD sau CK]]-Table1[[#This Row],[Số tiền đã thu]]</f>
        <v>0</v>
      </c>
      <c r="S113" s="7">
        <f>IF(Table1[[#This Row],[Ngày hóa đơn]]&lt;&gt;"",Table1[[#This Row],[Ngày hóa đơn]],Table1[[#This Row],[Ngày hạch toán]])</f>
        <v>45703</v>
      </c>
      <c r="T113" s="8"/>
      <c r="U113" s="7">
        <f>IF(Table1[[#This Row],[Ngày tính CN]]="","",S113+T113)</f>
        <v>45703</v>
      </c>
      <c r="V113" s="74">
        <f ca="1">IF(Table1[[#This Row],[Hạn thanh toán]]="","",IF((U113-NOW())&lt;0,0,(U113-NOW())))</f>
        <v>0</v>
      </c>
      <c r="W113" s="72"/>
      <c r="X113" s="68" t="str">
        <f t="shared" ca="1" si="5"/>
        <v/>
      </c>
      <c r="Y113" s="68" t="str">
        <f t="shared" si="3"/>
        <v>Đã thanh toán</v>
      </c>
      <c r="Z113" s="301">
        <f>Table1[[#This Row],[Hạn thanh toán]]</f>
        <v>45703</v>
      </c>
      <c r="AA113" s="301">
        <f>Table1[[#This Row],[Ngày Thanh toán]]</f>
        <v>45714</v>
      </c>
      <c r="AD113" s="3" t="str">
        <f>VLOOKUP($A113,Ma_KH!$A:$Q,Ma_KH!O$1,0)</f>
        <v>KL00057</v>
      </c>
      <c r="AE113" s="3" t="str">
        <f>VLOOKUP($A113,Ma_KH!$A:$Q,Ma_KH!P$1,0)</f>
        <v>Chị Cẩm Nhung - Siêu Thị Phú Sơn</v>
      </c>
    </row>
    <row r="114" spans="1:31" ht="25.5" customHeight="1" x14ac:dyDescent="0.3">
      <c r="A114" s="69" t="s">
        <v>44</v>
      </c>
      <c r="B114" s="69" t="s">
        <v>400</v>
      </c>
      <c r="C114" s="70">
        <v>45726</v>
      </c>
      <c r="D114" s="71" t="s">
        <v>407</v>
      </c>
      <c r="E114" s="70"/>
      <c r="F114" s="69"/>
      <c r="G114" s="69" t="s">
        <v>408</v>
      </c>
      <c r="H114" s="72">
        <v>5193450</v>
      </c>
      <c r="I114" s="72">
        <v>415476</v>
      </c>
      <c r="J114" s="72"/>
      <c r="K114" s="72">
        <v>4777974</v>
      </c>
      <c r="L114" s="8" t="s">
        <v>24</v>
      </c>
      <c r="M114" s="43">
        <v>45733</v>
      </c>
      <c r="N114" s="29" t="s">
        <v>3709</v>
      </c>
      <c r="O114" s="72">
        <f>IF(Table1[[#This Row],[Phân loại]]="Tồn đầu kỳ",Table1[[#This Row],[Tổng giá trị]],0)</f>
        <v>0</v>
      </c>
      <c r="P114" s="8">
        <f>IF(Table1[[#This Row],[Số còn phải thu ĐK]]&lt;&gt;0,0,IF(Table1[[#This Row],[Phân loại]]="Bán hàng",Table1[[#This Row],[Tổng giá trị]],-Table1[[#This Row],[Tổng giá trị]]))</f>
        <v>4777974</v>
      </c>
      <c r="Q114" s="73">
        <f t="shared" si="4"/>
        <v>4777974</v>
      </c>
      <c r="R114" s="8">
        <f>Table1[[#This Row],[Số còn phải thu ĐK]]+Table1[[#This Row],[Giá Trị HD sau CK]]-Table1[[#This Row],[Số tiền đã thu]]</f>
        <v>0</v>
      </c>
      <c r="S114" s="7">
        <f>IF(Table1[[#This Row],[Ngày hóa đơn]]&lt;&gt;"",Table1[[#This Row],[Ngày hóa đơn]],Table1[[#This Row],[Ngày hạch toán]])</f>
        <v>45726</v>
      </c>
      <c r="T114" s="8"/>
      <c r="U114" s="7">
        <f>IF(Table1[[#This Row],[Ngày tính CN]]="","",S114+T114)</f>
        <v>45726</v>
      </c>
      <c r="V114" s="74">
        <f ca="1">IF(Table1[[#This Row],[Hạn thanh toán]]="","",IF((U114-NOW())&lt;0,0,(U114-NOW())))</f>
        <v>0</v>
      </c>
      <c r="W114" s="72"/>
      <c r="X114" s="68" t="str">
        <f t="shared" ca="1" si="5"/>
        <v/>
      </c>
      <c r="Y114" s="68" t="str">
        <f t="shared" si="3"/>
        <v>Đã thanh toán</v>
      </c>
      <c r="Z114" s="301">
        <f>Table1[[#This Row],[Hạn thanh toán]]</f>
        <v>45726</v>
      </c>
      <c r="AA114" s="301">
        <f>Table1[[#This Row],[Ngày Thanh toán]]</f>
        <v>45733</v>
      </c>
      <c r="AD114" s="3" t="str">
        <f>VLOOKUP($A114,Ma_KH!$A:$Q,Ma_KH!O$1,0)</f>
        <v>KL00057</v>
      </c>
      <c r="AE114" s="3" t="str">
        <f>VLOOKUP($A114,Ma_KH!$A:$Q,Ma_KH!P$1,0)</f>
        <v>Chị Cẩm Nhung - Siêu Thị Phú Sơn</v>
      </c>
    </row>
    <row r="115" spans="1:31" ht="25.5" customHeight="1" x14ac:dyDescent="0.3">
      <c r="A115" s="69" t="s">
        <v>44</v>
      </c>
      <c r="B115" s="69" t="s">
        <v>400</v>
      </c>
      <c r="C115" s="70">
        <v>45744</v>
      </c>
      <c r="D115" s="71" t="s">
        <v>409</v>
      </c>
      <c r="E115" s="70"/>
      <c r="F115" s="69"/>
      <c r="G115" s="69" t="s">
        <v>410</v>
      </c>
      <c r="H115" s="72">
        <v>4996425</v>
      </c>
      <c r="I115" s="72">
        <v>399714</v>
      </c>
      <c r="J115" s="72"/>
      <c r="K115" s="72">
        <v>4596711</v>
      </c>
      <c r="L115" s="8" t="s">
        <v>24</v>
      </c>
      <c r="M115" s="43">
        <v>45748</v>
      </c>
      <c r="N115" s="29" t="s">
        <v>3710</v>
      </c>
      <c r="O115" s="72">
        <f>IF(Table1[[#This Row],[Phân loại]]="Tồn đầu kỳ",Table1[[#This Row],[Tổng giá trị]],0)</f>
        <v>0</v>
      </c>
      <c r="P115" s="8">
        <f>IF(Table1[[#This Row],[Số còn phải thu ĐK]]&lt;&gt;0,0,IF(Table1[[#This Row],[Phân loại]]="Bán hàng",Table1[[#This Row],[Tổng giá trị]],-Table1[[#This Row],[Tổng giá trị]]))</f>
        <v>4596711</v>
      </c>
      <c r="Q115" s="73">
        <f t="shared" si="4"/>
        <v>4596711</v>
      </c>
      <c r="R115" s="8">
        <f>Table1[[#This Row],[Số còn phải thu ĐK]]+Table1[[#This Row],[Giá Trị HD sau CK]]-Table1[[#This Row],[Số tiền đã thu]]</f>
        <v>0</v>
      </c>
      <c r="S115" s="7">
        <f>IF(Table1[[#This Row],[Ngày hóa đơn]]&lt;&gt;"",Table1[[#This Row],[Ngày hóa đơn]],Table1[[#This Row],[Ngày hạch toán]])</f>
        <v>45744</v>
      </c>
      <c r="T115" s="8"/>
      <c r="U115" s="7">
        <f>IF(Table1[[#This Row],[Ngày tính CN]]="","",S115+T115)</f>
        <v>45744</v>
      </c>
      <c r="V115" s="74">
        <f ca="1">IF(Table1[[#This Row],[Hạn thanh toán]]="","",IF((U115-NOW())&lt;0,0,(U115-NOW())))</f>
        <v>0</v>
      </c>
      <c r="W115" s="72"/>
      <c r="X115" s="68" t="str">
        <f t="shared" ca="1" si="5"/>
        <v/>
      </c>
      <c r="Y115" s="68" t="str">
        <f t="shared" si="3"/>
        <v>Đã thanh toán</v>
      </c>
      <c r="Z115" s="301">
        <f>Table1[[#This Row],[Hạn thanh toán]]</f>
        <v>45744</v>
      </c>
      <c r="AA115" s="301">
        <f>Table1[[#This Row],[Ngày Thanh toán]]</f>
        <v>45748</v>
      </c>
      <c r="AD115" s="3" t="str">
        <f>VLOOKUP($A115,Ma_KH!$A:$Q,Ma_KH!O$1,0)</f>
        <v>KL00057</v>
      </c>
      <c r="AE115" s="3" t="str">
        <f>VLOOKUP($A115,Ma_KH!$A:$Q,Ma_KH!P$1,0)</f>
        <v>Chị Cẩm Nhung - Siêu Thị Phú Sơn</v>
      </c>
    </row>
    <row r="116" spans="1:31" ht="25.5" customHeight="1" x14ac:dyDescent="0.3">
      <c r="A116" s="69" t="s">
        <v>44</v>
      </c>
      <c r="B116" s="69" t="s">
        <v>400</v>
      </c>
      <c r="C116" s="70">
        <v>45772</v>
      </c>
      <c r="D116" s="71" t="s">
        <v>411</v>
      </c>
      <c r="E116" s="70"/>
      <c r="F116" s="69"/>
      <c r="G116" s="69" t="s">
        <v>412</v>
      </c>
      <c r="H116" s="72">
        <v>2921130</v>
      </c>
      <c r="I116" s="72">
        <v>233690</v>
      </c>
      <c r="J116" s="72"/>
      <c r="K116" s="72">
        <v>2687440</v>
      </c>
      <c r="L116" s="8" t="s">
        <v>24</v>
      </c>
      <c r="M116" s="43">
        <v>45782</v>
      </c>
      <c r="N116" s="29" t="s">
        <v>3711</v>
      </c>
      <c r="O116" s="72">
        <f>IF(Table1[[#This Row],[Phân loại]]="Tồn đầu kỳ",Table1[[#This Row],[Tổng giá trị]],0)</f>
        <v>0</v>
      </c>
      <c r="P116" s="8">
        <f>IF(Table1[[#This Row],[Số còn phải thu ĐK]]&lt;&gt;0,0,IF(Table1[[#This Row],[Phân loại]]="Bán hàng",Table1[[#This Row],[Tổng giá trị]],-Table1[[#This Row],[Tổng giá trị]]))</f>
        <v>2687440</v>
      </c>
      <c r="Q116" s="73">
        <f t="shared" si="4"/>
        <v>2687440</v>
      </c>
      <c r="R116" s="8">
        <f>Table1[[#This Row],[Số còn phải thu ĐK]]+Table1[[#This Row],[Giá Trị HD sau CK]]-Table1[[#This Row],[Số tiền đã thu]]</f>
        <v>0</v>
      </c>
      <c r="S116" s="7">
        <f>IF(Table1[[#This Row],[Ngày hóa đơn]]&lt;&gt;"",Table1[[#This Row],[Ngày hóa đơn]],Table1[[#This Row],[Ngày hạch toán]])</f>
        <v>45772</v>
      </c>
      <c r="T116" s="8"/>
      <c r="U116" s="7">
        <f>IF(Table1[[#This Row],[Ngày tính CN]]="","",S116+T116)</f>
        <v>45772</v>
      </c>
      <c r="V116" s="74">
        <f ca="1">IF(Table1[[#This Row],[Hạn thanh toán]]="","",IF((U116-NOW())&lt;0,0,(U116-NOW())))</f>
        <v>0</v>
      </c>
      <c r="W116" s="72"/>
      <c r="X116" s="68" t="str">
        <f t="shared" ca="1" si="5"/>
        <v/>
      </c>
      <c r="Y116" s="68" t="str">
        <f t="shared" si="3"/>
        <v>Đã thanh toán</v>
      </c>
      <c r="Z116" s="301">
        <f>Table1[[#This Row],[Hạn thanh toán]]</f>
        <v>45772</v>
      </c>
      <c r="AA116" s="301">
        <f>Table1[[#This Row],[Ngày Thanh toán]]</f>
        <v>45782</v>
      </c>
      <c r="AD116" s="3" t="str">
        <f>VLOOKUP($A116,Ma_KH!$A:$Q,Ma_KH!O$1,0)</f>
        <v>KL00057</v>
      </c>
      <c r="AE116" s="3" t="str">
        <f>VLOOKUP($A116,Ma_KH!$A:$Q,Ma_KH!P$1,0)</f>
        <v>Chị Cẩm Nhung - Siêu Thị Phú Sơn</v>
      </c>
    </row>
    <row r="117" spans="1:31" ht="25.5" customHeight="1" x14ac:dyDescent="0.3">
      <c r="A117" s="69" t="s">
        <v>44</v>
      </c>
      <c r="B117" s="69" t="s">
        <v>400</v>
      </c>
      <c r="C117" s="70">
        <v>45796</v>
      </c>
      <c r="D117" s="71" t="s">
        <v>413</v>
      </c>
      <c r="E117" s="70">
        <v>45807</v>
      </c>
      <c r="F117" s="69" t="s">
        <v>414</v>
      </c>
      <c r="G117" s="69" t="s">
        <v>415</v>
      </c>
      <c r="H117" s="72">
        <v>4927485</v>
      </c>
      <c r="I117" s="72">
        <v>985497</v>
      </c>
      <c r="J117" s="72">
        <v>315359</v>
      </c>
      <c r="K117" s="72">
        <v>4257347</v>
      </c>
      <c r="L117" s="8" t="s">
        <v>24</v>
      </c>
      <c r="M117" s="43">
        <v>45800</v>
      </c>
      <c r="N117" s="29" t="s">
        <v>3712</v>
      </c>
      <c r="O117" s="72">
        <f>IF(Table1[[#This Row],[Phân loại]]="Tồn đầu kỳ",Table1[[#This Row],[Tổng giá trị]],0)</f>
        <v>0</v>
      </c>
      <c r="P117" s="8">
        <f>IF(Table1[[#This Row],[Số còn phải thu ĐK]]&lt;&gt;0,0,IF(Table1[[#This Row],[Phân loại]]="Bán hàng",Table1[[#This Row],[Tổng giá trị]],-Table1[[#This Row],[Tổng giá trị]]))</f>
        <v>4257347</v>
      </c>
      <c r="Q117" s="73">
        <f t="shared" si="4"/>
        <v>4257347</v>
      </c>
      <c r="R117" s="8">
        <f>Table1[[#This Row],[Số còn phải thu ĐK]]+Table1[[#This Row],[Giá Trị HD sau CK]]-Table1[[#This Row],[Số tiền đã thu]]</f>
        <v>0</v>
      </c>
      <c r="S117" s="7">
        <f>IF(Table1[[#This Row],[Ngày hóa đơn]]&lt;&gt;"",Table1[[#This Row],[Ngày hóa đơn]],Table1[[#This Row],[Ngày hạch toán]])</f>
        <v>45807</v>
      </c>
      <c r="T117" s="8"/>
      <c r="U117" s="7">
        <f>IF(Table1[[#This Row],[Ngày tính CN]]="","",S117+T117)</f>
        <v>45807</v>
      </c>
      <c r="V117" s="74">
        <f ca="1">IF(Table1[[#This Row],[Hạn thanh toán]]="","",IF((U117-NOW())&lt;0,0,(U117-NOW())))</f>
        <v>0</v>
      </c>
      <c r="W117" s="72"/>
      <c r="X117" s="68" t="str">
        <f t="shared" ca="1" si="5"/>
        <v/>
      </c>
      <c r="Y117" s="68" t="str">
        <f t="shared" si="3"/>
        <v>Đã thanh toán</v>
      </c>
      <c r="Z117" s="301">
        <f>Table1[[#This Row],[Hạn thanh toán]]</f>
        <v>45807</v>
      </c>
      <c r="AA117" s="301">
        <f>Table1[[#This Row],[Ngày Thanh toán]]</f>
        <v>45800</v>
      </c>
      <c r="AD117" s="3" t="str">
        <f>VLOOKUP($A117,Ma_KH!$A:$Q,Ma_KH!O$1,0)</f>
        <v>KL00057</v>
      </c>
      <c r="AE117" s="3" t="str">
        <f>VLOOKUP($A117,Ma_KH!$A:$Q,Ma_KH!P$1,0)</f>
        <v>Chị Cẩm Nhung - Siêu Thị Phú Sơn</v>
      </c>
    </row>
    <row r="118" spans="1:31" ht="25.5" customHeight="1" x14ac:dyDescent="0.3">
      <c r="A118" s="69" t="s">
        <v>44</v>
      </c>
      <c r="B118" s="69" t="s">
        <v>400</v>
      </c>
      <c r="C118" s="70">
        <v>45817</v>
      </c>
      <c r="D118" s="71" t="s">
        <v>416</v>
      </c>
      <c r="E118" s="70">
        <v>45818</v>
      </c>
      <c r="F118" s="69" t="s">
        <v>417</v>
      </c>
      <c r="G118" s="69" t="s">
        <v>412</v>
      </c>
      <c r="H118" s="72">
        <v>4370630</v>
      </c>
      <c r="I118" s="72">
        <v>349650</v>
      </c>
      <c r="J118" s="72">
        <v>321678</v>
      </c>
      <c r="K118" s="72">
        <v>4342658</v>
      </c>
      <c r="L118" s="8" t="s">
        <v>24</v>
      </c>
      <c r="M118" s="43">
        <v>45822</v>
      </c>
      <c r="N118" s="29" t="s">
        <v>3713</v>
      </c>
      <c r="O118" s="72">
        <f>IF(Table1[[#This Row],[Phân loại]]="Tồn đầu kỳ",Table1[[#This Row],[Tổng giá trị]],0)</f>
        <v>0</v>
      </c>
      <c r="P118" s="8">
        <f>IF(Table1[[#This Row],[Số còn phải thu ĐK]]&lt;&gt;0,0,IF(Table1[[#This Row],[Phân loại]]="Bán hàng",Table1[[#This Row],[Tổng giá trị]],-Table1[[#This Row],[Tổng giá trị]]))</f>
        <v>4342658</v>
      </c>
      <c r="Q118" s="73">
        <f t="shared" si="4"/>
        <v>4342658</v>
      </c>
      <c r="R118" s="8">
        <f>Table1[[#This Row],[Số còn phải thu ĐK]]+Table1[[#This Row],[Giá Trị HD sau CK]]-Table1[[#This Row],[Số tiền đã thu]]</f>
        <v>0</v>
      </c>
      <c r="S118" s="7">
        <f>IF(Table1[[#This Row],[Ngày hóa đơn]]&lt;&gt;"",Table1[[#This Row],[Ngày hóa đơn]],Table1[[#This Row],[Ngày hạch toán]])</f>
        <v>45818</v>
      </c>
      <c r="T118" s="8"/>
      <c r="U118" s="7">
        <f>IF(Table1[[#This Row],[Ngày tính CN]]="","",S118+T118)</f>
        <v>45818</v>
      </c>
      <c r="V118" s="74">
        <f ca="1">IF(Table1[[#This Row],[Hạn thanh toán]]="","",IF((U118-NOW())&lt;0,0,(U118-NOW())))</f>
        <v>0</v>
      </c>
      <c r="W118" s="72"/>
      <c r="X118" s="68" t="str">
        <f t="shared" ca="1" si="5"/>
        <v/>
      </c>
      <c r="Y118" s="68" t="str">
        <f t="shared" si="3"/>
        <v>Đã thanh toán</v>
      </c>
      <c r="Z118" s="301">
        <f>Table1[[#This Row],[Hạn thanh toán]]</f>
        <v>45818</v>
      </c>
      <c r="AA118" s="301">
        <f>Table1[[#This Row],[Ngày Thanh toán]]</f>
        <v>45822</v>
      </c>
      <c r="AD118" s="3" t="str">
        <f>VLOOKUP($A118,Ma_KH!$A:$Q,Ma_KH!O$1,0)</f>
        <v>KL00057</v>
      </c>
      <c r="AE118" s="3" t="str">
        <f>VLOOKUP($A118,Ma_KH!$A:$Q,Ma_KH!P$1,0)</f>
        <v>Chị Cẩm Nhung - Siêu Thị Phú Sơn</v>
      </c>
    </row>
    <row r="119" spans="1:31" ht="25.5" customHeight="1" x14ac:dyDescent="0.3">
      <c r="A119" s="69" t="s">
        <v>44</v>
      </c>
      <c r="B119" s="69" t="s">
        <v>400</v>
      </c>
      <c r="C119" s="70">
        <v>45843</v>
      </c>
      <c r="D119" s="71" t="s">
        <v>418</v>
      </c>
      <c r="E119" s="70">
        <v>45843</v>
      </c>
      <c r="F119" s="69" t="s">
        <v>419</v>
      </c>
      <c r="G119" s="69" t="s">
        <v>412</v>
      </c>
      <c r="H119" s="72">
        <v>4805340</v>
      </c>
      <c r="I119" s="72">
        <v>384427</v>
      </c>
      <c r="J119" s="72">
        <v>353673</v>
      </c>
      <c r="K119" s="72">
        <v>4774586</v>
      </c>
      <c r="L119" s="8" t="s">
        <v>24</v>
      </c>
      <c r="M119" s="43">
        <v>45846</v>
      </c>
      <c r="N119" s="29" t="s">
        <v>3714</v>
      </c>
      <c r="O119" s="72">
        <f>IF(Table1[[#This Row],[Phân loại]]="Tồn đầu kỳ",Table1[[#This Row],[Tổng giá trị]],0)</f>
        <v>0</v>
      </c>
      <c r="P119" s="8">
        <f>IF(Table1[[#This Row],[Số còn phải thu ĐK]]&lt;&gt;0,0,IF(Table1[[#This Row],[Phân loại]]="Bán hàng",Table1[[#This Row],[Tổng giá trị]],-Table1[[#This Row],[Tổng giá trị]]))</f>
        <v>4774586</v>
      </c>
      <c r="Q119" s="73">
        <f t="shared" si="4"/>
        <v>4774586</v>
      </c>
      <c r="R119" s="8">
        <f>Table1[[#This Row],[Số còn phải thu ĐK]]+Table1[[#This Row],[Giá Trị HD sau CK]]-Table1[[#This Row],[Số tiền đã thu]]</f>
        <v>0</v>
      </c>
      <c r="S119" s="7">
        <f>IF(Table1[[#This Row],[Ngày hóa đơn]]&lt;&gt;"",Table1[[#This Row],[Ngày hóa đơn]],Table1[[#This Row],[Ngày hạch toán]])</f>
        <v>45843</v>
      </c>
      <c r="T119" s="8"/>
      <c r="U119" s="7">
        <f>IF(Table1[[#This Row],[Ngày tính CN]]="","",S119+T119)</f>
        <v>45843</v>
      </c>
      <c r="V119" s="74">
        <f ca="1">IF(Table1[[#This Row],[Hạn thanh toán]]="","",IF((U119-NOW())&lt;0,0,(U119-NOW())))</f>
        <v>0</v>
      </c>
      <c r="W119" s="72"/>
      <c r="X119" s="68" t="str">
        <f t="shared" ca="1" si="5"/>
        <v/>
      </c>
      <c r="Y119" s="68" t="str">
        <f t="shared" si="3"/>
        <v>Đã thanh toán</v>
      </c>
      <c r="Z119" s="301">
        <f>Table1[[#This Row],[Hạn thanh toán]]</f>
        <v>45843</v>
      </c>
      <c r="AA119" s="301">
        <f>Table1[[#This Row],[Ngày Thanh toán]]</f>
        <v>45846</v>
      </c>
      <c r="AD119" s="3" t="str">
        <f>VLOOKUP($A119,Ma_KH!$A:$Q,Ma_KH!O$1,0)</f>
        <v>KL00057</v>
      </c>
      <c r="AE119" s="3" t="str">
        <f>VLOOKUP($A119,Ma_KH!$A:$Q,Ma_KH!P$1,0)</f>
        <v>Chị Cẩm Nhung - Siêu Thị Phú Sơn</v>
      </c>
    </row>
    <row r="120" spans="1:31" ht="25.5" customHeight="1" x14ac:dyDescent="0.3">
      <c r="A120" s="69" t="s">
        <v>44</v>
      </c>
      <c r="B120" s="69" t="s">
        <v>400</v>
      </c>
      <c r="C120" s="70">
        <v>45856</v>
      </c>
      <c r="D120" s="71" t="s">
        <v>420</v>
      </c>
      <c r="E120" s="70">
        <v>45856</v>
      </c>
      <c r="F120" s="69" t="s">
        <v>421</v>
      </c>
      <c r="G120" s="69" t="s">
        <v>412</v>
      </c>
      <c r="H120" s="72">
        <v>4066255</v>
      </c>
      <c r="I120" s="72">
        <v>325300</v>
      </c>
      <c r="J120" s="72">
        <v>299276</v>
      </c>
      <c r="K120" s="72">
        <v>4040231</v>
      </c>
      <c r="L120" s="8" t="s">
        <v>24</v>
      </c>
      <c r="M120" s="43">
        <v>45868</v>
      </c>
      <c r="N120" s="29" t="s">
        <v>3715</v>
      </c>
      <c r="O120" s="72">
        <f>IF(Table1[[#This Row],[Phân loại]]="Tồn đầu kỳ",Table1[[#This Row],[Tổng giá trị]],0)</f>
        <v>0</v>
      </c>
      <c r="P120" s="8">
        <f>IF(Table1[[#This Row],[Số còn phải thu ĐK]]&lt;&gt;0,0,IF(Table1[[#This Row],[Phân loại]]="Bán hàng",Table1[[#This Row],[Tổng giá trị]],-Table1[[#This Row],[Tổng giá trị]]))</f>
        <v>4040231</v>
      </c>
      <c r="Q120" s="73">
        <f t="shared" si="4"/>
        <v>4040231</v>
      </c>
      <c r="R120" s="8">
        <f>Table1[[#This Row],[Số còn phải thu ĐK]]+Table1[[#This Row],[Giá Trị HD sau CK]]-Table1[[#This Row],[Số tiền đã thu]]</f>
        <v>0</v>
      </c>
      <c r="S120" s="7">
        <f>IF(Table1[[#This Row],[Ngày hóa đơn]]&lt;&gt;"",Table1[[#This Row],[Ngày hóa đơn]],Table1[[#This Row],[Ngày hạch toán]])</f>
        <v>45856</v>
      </c>
      <c r="T120" s="8"/>
      <c r="U120" s="7">
        <f>IF(Table1[[#This Row],[Ngày tính CN]]="","",S120+T120)</f>
        <v>45856</v>
      </c>
      <c r="V120" s="74">
        <f ca="1">IF(Table1[[#This Row],[Hạn thanh toán]]="","",IF((U120-NOW())&lt;0,0,(U120-NOW())))</f>
        <v>0</v>
      </c>
      <c r="W120" s="72"/>
      <c r="X120" s="68" t="str">
        <f t="shared" ca="1" si="5"/>
        <v/>
      </c>
      <c r="Y120" s="68" t="str">
        <f t="shared" si="3"/>
        <v>Đã thanh toán</v>
      </c>
      <c r="Z120" s="301">
        <f>Table1[[#This Row],[Hạn thanh toán]]</f>
        <v>45856</v>
      </c>
      <c r="AA120" s="301">
        <f>Table1[[#This Row],[Ngày Thanh toán]]</f>
        <v>45868</v>
      </c>
      <c r="AD120" s="3" t="str">
        <f>VLOOKUP($A120,Ma_KH!$A:$Q,Ma_KH!O$1,0)</f>
        <v>KL00057</v>
      </c>
      <c r="AE120" s="3" t="str">
        <f>VLOOKUP($A120,Ma_KH!$A:$Q,Ma_KH!P$1,0)</f>
        <v>Chị Cẩm Nhung - Siêu Thị Phú Sơn</v>
      </c>
    </row>
    <row r="121" spans="1:31" ht="25.5" customHeight="1" x14ac:dyDescent="0.3">
      <c r="A121" s="69" t="s">
        <v>44</v>
      </c>
      <c r="B121" s="69" t="s">
        <v>400</v>
      </c>
      <c r="C121" s="70">
        <v>45887</v>
      </c>
      <c r="D121" s="71" t="s">
        <v>422</v>
      </c>
      <c r="E121" s="70">
        <v>45887</v>
      </c>
      <c r="F121" s="69" t="s">
        <v>423</v>
      </c>
      <c r="G121" s="69" t="s">
        <v>412</v>
      </c>
      <c r="H121" s="72">
        <v>4370630</v>
      </c>
      <c r="I121" s="72">
        <v>349650</v>
      </c>
      <c r="J121" s="72">
        <v>321678</v>
      </c>
      <c r="K121" s="72">
        <v>4342658</v>
      </c>
      <c r="L121" s="8" t="s">
        <v>24</v>
      </c>
      <c r="M121" s="43">
        <v>45891</v>
      </c>
      <c r="N121" s="29" t="s">
        <v>3716</v>
      </c>
      <c r="O121" s="72">
        <f>IF(Table1[[#This Row],[Phân loại]]="Tồn đầu kỳ",Table1[[#This Row],[Tổng giá trị]],0)</f>
        <v>0</v>
      </c>
      <c r="P121" s="8">
        <f>IF(Table1[[#This Row],[Số còn phải thu ĐK]]&lt;&gt;0,0,IF(Table1[[#This Row],[Phân loại]]="Bán hàng",Table1[[#This Row],[Tổng giá trị]],-Table1[[#This Row],[Tổng giá trị]]))</f>
        <v>4342658</v>
      </c>
      <c r="Q121" s="73">
        <f t="shared" si="4"/>
        <v>4342658</v>
      </c>
      <c r="R121" s="8">
        <f>Table1[[#This Row],[Số còn phải thu ĐK]]+Table1[[#This Row],[Giá Trị HD sau CK]]-Table1[[#This Row],[Số tiền đã thu]]</f>
        <v>0</v>
      </c>
      <c r="S121" s="7">
        <f>IF(Table1[[#This Row],[Ngày hóa đơn]]&lt;&gt;"",Table1[[#This Row],[Ngày hóa đơn]],Table1[[#This Row],[Ngày hạch toán]])</f>
        <v>45887</v>
      </c>
      <c r="T121" s="8"/>
      <c r="U121" s="7">
        <f>IF(Table1[[#This Row],[Ngày tính CN]]="","",S121+T121)</f>
        <v>45887</v>
      </c>
      <c r="V121" s="74">
        <f ca="1">IF(Table1[[#This Row],[Hạn thanh toán]]="","",IF((U121-NOW())&lt;0,0,(U121-NOW())))</f>
        <v>0</v>
      </c>
      <c r="W121" s="72"/>
      <c r="X121" s="68" t="str">
        <f t="shared" ca="1" si="5"/>
        <v/>
      </c>
      <c r="Y121" s="68" t="str">
        <f t="shared" si="3"/>
        <v>Đã thanh toán</v>
      </c>
      <c r="Z121" s="301">
        <f>Table1[[#This Row],[Hạn thanh toán]]</f>
        <v>45887</v>
      </c>
      <c r="AA121" s="301">
        <f>Table1[[#This Row],[Ngày Thanh toán]]</f>
        <v>45891</v>
      </c>
      <c r="AD121" s="3" t="str">
        <f>VLOOKUP($A121,Ma_KH!$A:$Q,Ma_KH!O$1,0)</f>
        <v>KL00057</v>
      </c>
      <c r="AE121" s="3" t="str">
        <f>VLOOKUP($A121,Ma_KH!$A:$Q,Ma_KH!P$1,0)</f>
        <v>Chị Cẩm Nhung - Siêu Thị Phú Sơn</v>
      </c>
    </row>
    <row r="122" spans="1:31" ht="25.5" customHeight="1" x14ac:dyDescent="0.3">
      <c r="A122" s="69" t="s">
        <v>44</v>
      </c>
      <c r="B122" s="69" t="s">
        <v>400</v>
      </c>
      <c r="C122" s="70">
        <v>45895</v>
      </c>
      <c r="D122" s="71" t="s">
        <v>424</v>
      </c>
      <c r="E122" s="70">
        <v>45895</v>
      </c>
      <c r="F122" s="69" t="s">
        <v>425</v>
      </c>
      <c r="G122" s="69" t="s">
        <v>426</v>
      </c>
      <c r="H122" s="72">
        <v>5120590</v>
      </c>
      <c r="I122" s="72">
        <v>409647</v>
      </c>
      <c r="J122" s="72">
        <v>376875</v>
      </c>
      <c r="K122" s="72">
        <v>5087818</v>
      </c>
      <c r="L122" s="8" t="s">
        <v>24</v>
      </c>
      <c r="M122" s="43">
        <v>45899</v>
      </c>
      <c r="N122" s="29" t="s">
        <v>3717</v>
      </c>
      <c r="O122" s="72">
        <f>IF(Table1[[#This Row],[Phân loại]]="Tồn đầu kỳ",Table1[[#This Row],[Tổng giá trị]],0)</f>
        <v>0</v>
      </c>
      <c r="P122" s="8">
        <f>IF(Table1[[#This Row],[Số còn phải thu ĐK]]&lt;&gt;0,0,IF(Table1[[#This Row],[Phân loại]]="Bán hàng",Table1[[#This Row],[Tổng giá trị]],-Table1[[#This Row],[Tổng giá trị]]))</f>
        <v>5087818</v>
      </c>
      <c r="Q122" s="73">
        <f t="shared" si="4"/>
        <v>5087818</v>
      </c>
      <c r="R122" s="8">
        <f>Table1[[#This Row],[Số còn phải thu ĐK]]+Table1[[#This Row],[Giá Trị HD sau CK]]-Table1[[#This Row],[Số tiền đã thu]]</f>
        <v>0</v>
      </c>
      <c r="S122" s="7">
        <f>IF(Table1[[#This Row],[Ngày hóa đơn]]&lt;&gt;"",Table1[[#This Row],[Ngày hóa đơn]],Table1[[#This Row],[Ngày hạch toán]])</f>
        <v>45895</v>
      </c>
      <c r="T122" s="8"/>
      <c r="U122" s="7">
        <f>IF(Table1[[#This Row],[Ngày tính CN]]="","",S122+T122)</f>
        <v>45895</v>
      </c>
      <c r="V122" s="74">
        <f ca="1">IF(Table1[[#This Row],[Hạn thanh toán]]="","",IF((U122-NOW())&lt;0,0,(U122-NOW())))</f>
        <v>0</v>
      </c>
      <c r="W122" s="72"/>
      <c r="X122" s="68" t="str">
        <f t="shared" ca="1" si="5"/>
        <v/>
      </c>
      <c r="Y122" s="68" t="str">
        <f t="shared" si="3"/>
        <v>Đã thanh toán</v>
      </c>
      <c r="Z122" s="301">
        <f>Table1[[#This Row],[Hạn thanh toán]]</f>
        <v>45895</v>
      </c>
      <c r="AA122" s="301">
        <f>Table1[[#This Row],[Ngày Thanh toán]]</f>
        <v>45899</v>
      </c>
      <c r="AD122" s="3" t="str">
        <f>VLOOKUP($A122,Ma_KH!$A:$Q,Ma_KH!O$1,0)</f>
        <v>KL00057</v>
      </c>
      <c r="AE122" s="3" t="str">
        <f>VLOOKUP($A122,Ma_KH!$A:$Q,Ma_KH!P$1,0)</f>
        <v>Chị Cẩm Nhung - Siêu Thị Phú Sơn</v>
      </c>
    </row>
    <row r="123" spans="1:31" s="102" customFormat="1" ht="25.5" customHeight="1" x14ac:dyDescent="0.3">
      <c r="A123" s="54" t="s">
        <v>44</v>
      </c>
      <c r="B123" s="107" t="s">
        <v>400</v>
      </c>
      <c r="C123" s="55">
        <v>45952</v>
      </c>
      <c r="D123" s="56" t="s">
        <v>427</v>
      </c>
      <c r="E123" s="55"/>
      <c r="F123" s="54"/>
      <c r="G123" s="108" t="s">
        <v>428</v>
      </c>
      <c r="H123" s="109">
        <v>4621545</v>
      </c>
      <c r="I123" s="109">
        <v>369724</v>
      </c>
      <c r="J123" s="109">
        <v>340146</v>
      </c>
      <c r="K123" s="109">
        <v>4591967</v>
      </c>
      <c r="L123" s="104" t="s">
        <v>24</v>
      </c>
      <c r="M123" s="105"/>
      <c r="N123" s="104"/>
      <c r="O123" s="109">
        <f>IF(Table1[[#This Row],[Phân loại]]="Tồn đầu kỳ",Table1[[#This Row],[Tổng giá trị]],0)</f>
        <v>0</v>
      </c>
      <c r="P123" s="104">
        <f>IF(Table1[[#This Row],[Số còn phải thu ĐK]]&lt;&gt;0,0,IF(Table1[[#This Row],[Phân loại]]="Bán hàng",Table1[[#This Row],[Tổng giá trị]],-Table1[[#This Row],[Tổng giá trị]]))</f>
        <v>4591967</v>
      </c>
      <c r="Q123" s="103">
        <f t="shared" si="4"/>
        <v>0</v>
      </c>
      <c r="R123" s="104">
        <f>Table1[[#This Row],[Số còn phải thu ĐK]]+Table1[[#This Row],[Giá Trị HD sau CK]]-Table1[[#This Row],[Số tiền đã thu]]</f>
        <v>4591967</v>
      </c>
      <c r="S123" s="105">
        <f>IF(Table1[[#This Row],[Ngày hóa đơn]]&lt;&gt;"",Table1[[#This Row],[Ngày hóa đơn]],Table1[[#This Row],[Ngày hạch toán]])</f>
        <v>45952</v>
      </c>
      <c r="T123" s="104"/>
      <c r="U123" s="105">
        <f>IF(Table1[[#This Row],[Ngày tính CN]]="","",S123+T123)</f>
        <v>45952</v>
      </c>
      <c r="V123" s="110">
        <f ca="1">IF(Table1[[#This Row],[Hạn thanh toán]]="","",IF((U123-NOW())&lt;0,0,(U123-NOW())))</f>
        <v>0</v>
      </c>
      <c r="W123" s="109"/>
      <c r="X123" s="106" t="str">
        <f t="shared" ca="1" si="5"/>
        <v/>
      </c>
      <c r="Y123" s="106" t="str">
        <f t="shared" ca="1" si="3"/>
        <v/>
      </c>
      <c r="Z123" s="303">
        <f>Table1[[#This Row],[Hạn thanh toán]]</f>
        <v>45952</v>
      </c>
      <c r="AA123" s="303">
        <f>Table1[[#This Row],[Ngày Thanh toán]]</f>
        <v>0</v>
      </c>
      <c r="AD123" s="102" t="str">
        <f>VLOOKUP($A123,Ma_KH!$A:$Q,Ma_KH!O$1,0)</f>
        <v>KL00057</v>
      </c>
      <c r="AE123" s="3" t="str">
        <f>VLOOKUP($A123,Ma_KH!$A:$Q,Ma_KH!P$1,0)</f>
        <v>Chị Cẩm Nhung - Siêu Thị Phú Sơn</v>
      </c>
    </row>
    <row r="124" spans="1:31" ht="25.5" customHeight="1" x14ac:dyDescent="0.3">
      <c r="A124" s="69" t="s">
        <v>45</v>
      </c>
      <c r="B124" s="69" t="s">
        <v>429</v>
      </c>
      <c r="C124" s="70">
        <v>45855</v>
      </c>
      <c r="D124" s="71" t="s">
        <v>430</v>
      </c>
      <c r="E124" s="70">
        <v>45855</v>
      </c>
      <c r="F124" s="69" t="s">
        <v>431</v>
      </c>
      <c r="G124" s="69" t="s">
        <v>432</v>
      </c>
      <c r="H124" s="72">
        <v>1185148</v>
      </c>
      <c r="I124" s="72">
        <v>59257</v>
      </c>
      <c r="J124" s="72">
        <v>90071</v>
      </c>
      <c r="K124" s="72">
        <v>1215962</v>
      </c>
      <c r="L124" s="8" t="s">
        <v>24</v>
      </c>
      <c r="M124" s="43">
        <v>45859</v>
      </c>
      <c r="N124" s="29" t="s">
        <v>3718</v>
      </c>
      <c r="O124" s="72">
        <f>IF(Table1[[#This Row],[Phân loại]]="Tồn đầu kỳ",Table1[[#This Row],[Tổng giá trị]],0)</f>
        <v>0</v>
      </c>
      <c r="P124" s="8">
        <f>IF(Table1[[#This Row],[Số còn phải thu ĐK]]&lt;&gt;0,0,IF(Table1[[#This Row],[Phân loại]]="Bán hàng",Table1[[#This Row],[Tổng giá trị]],-Table1[[#This Row],[Tổng giá trị]]))</f>
        <v>1215962</v>
      </c>
      <c r="Q124" s="73">
        <f t="shared" si="4"/>
        <v>1215962</v>
      </c>
      <c r="R124" s="8">
        <f>Table1[[#This Row],[Số còn phải thu ĐK]]+Table1[[#This Row],[Giá Trị HD sau CK]]-Table1[[#This Row],[Số tiền đã thu]]</f>
        <v>0</v>
      </c>
      <c r="S124" s="7">
        <f>IF(Table1[[#This Row],[Ngày hóa đơn]]&lt;&gt;"",Table1[[#This Row],[Ngày hóa đơn]],Table1[[#This Row],[Ngày hạch toán]])</f>
        <v>45855</v>
      </c>
      <c r="T124" s="8"/>
      <c r="U124" s="7">
        <f>IF(Table1[[#This Row],[Ngày tính CN]]="","",S124+T124)</f>
        <v>45855</v>
      </c>
      <c r="V124" s="74">
        <f ca="1">IF(Table1[[#This Row],[Hạn thanh toán]]="","",IF((U124-NOW())&lt;0,0,(U124-NOW())))</f>
        <v>0</v>
      </c>
      <c r="W124" s="72"/>
      <c r="X124" s="68" t="str">
        <f t="shared" ca="1" si="5"/>
        <v/>
      </c>
      <c r="Y124" s="68" t="str">
        <f t="shared" si="3"/>
        <v>Đã thanh toán</v>
      </c>
      <c r="Z124" s="301">
        <f>Table1[[#This Row],[Hạn thanh toán]]</f>
        <v>45855</v>
      </c>
      <c r="AA124" s="301">
        <f>Table1[[#This Row],[Ngày Thanh toán]]</f>
        <v>45859</v>
      </c>
      <c r="AD124" s="3" t="str">
        <f>VLOOKUP($A124,Ma_KH!$A:$Q,Ma_KH!O$1,0)</f>
        <v>KL00161</v>
      </c>
      <c r="AE124" s="3" t="str">
        <f>VLOOKUP($A124,Ma_KH!$A:$Q,Ma_KH!P$1,0)</f>
        <v>Chị Hà</v>
      </c>
    </row>
    <row r="125" spans="1:31" ht="25.5" customHeight="1" x14ac:dyDescent="0.3">
      <c r="A125" s="69" t="s">
        <v>46</v>
      </c>
      <c r="B125" s="69" t="s">
        <v>433</v>
      </c>
      <c r="C125" s="70">
        <v>45728</v>
      </c>
      <c r="D125" s="71" t="s">
        <v>434</v>
      </c>
      <c r="E125" s="70">
        <v>45728</v>
      </c>
      <c r="F125" s="69" t="s">
        <v>435</v>
      </c>
      <c r="G125" s="69" t="s">
        <v>436</v>
      </c>
      <c r="H125" s="72">
        <v>881172</v>
      </c>
      <c r="I125" s="72">
        <v>0</v>
      </c>
      <c r="J125" s="72">
        <v>70494</v>
      </c>
      <c r="K125" s="72">
        <v>951666</v>
      </c>
      <c r="L125" s="8" t="s">
        <v>24</v>
      </c>
      <c r="M125" s="43">
        <v>45731</v>
      </c>
      <c r="N125" s="29" t="s">
        <v>3719</v>
      </c>
      <c r="O125" s="72">
        <f>IF(Table1[[#This Row],[Phân loại]]="Tồn đầu kỳ",Table1[[#This Row],[Tổng giá trị]],0)</f>
        <v>0</v>
      </c>
      <c r="P125" s="8">
        <f>IF(Table1[[#This Row],[Số còn phải thu ĐK]]&lt;&gt;0,0,IF(Table1[[#This Row],[Phân loại]]="Bán hàng",Table1[[#This Row],[Tổng giá trị]],-Table1[[#This Row],[Tổng giá trị]]))</f>
        <v>951666</v>
      </c>
      <c r="Q125" s="73">
        <f t="shared" si="4"/>
        <v>951666</v>
      </c>
      <c r="R125" s="8">
        <f>Table1[[#This Row],[Số còn phải thu ĐK]]+Table1[[#This Row],[Giá Trị HD sau CK]]-Table1[[#This Row],[Số tiền đã thu]]</f>
        <v>0</v>
      </c>
      <c r="S125" s="7">
        <f>IF(Table1[[#This Row],[Ngày hóa đơn]]&lt;&gt;"",Table1[[#This Row],[Ngày hóa đơn]],Table1[[#This Row],[Ngày hạch toán]])</f>
        <v>45728</v>
      </c>
      <c r="T125" s="8"/>
      <c r="U125" s="7">
        <f>IF(Table1[[#This Row],[Ngày tính CN]]="","",S125+T125)</f>
        <v>45728</v>
      </c>
      <c r="V125" s="74">
        <f ca="1">IF(Table1[[#This Row],[Hạn thanh toán]]="","",IF((U125-NOW())&lt;0,0,(U125-NOW())))</f>
        <v>0</v>
      </c>
      <c r="W125" s="72"/>
      <c r="X125" s="68" t="str">
        <f t="shared" ca="1" si="5"/>
        <v/>
      </c>
      <c r="Y125" s="68" t="str">
        <f t="shared" si="3"/>
        <v>Đã thanh toán</v>
      </c>
      <c r="Z125" s="301">
        <f>Table1[[#This Row],[Hạn thanh toán]]</f>
        <v>45728</v>
      </c>
      <c r="AA125" s="301">
        <f>Table1[[#This Row],[Ngày Thanh toán]]</f>
        <v>45731</v>
      </c>
      <c r="AD125" s="3" t="str">
        <f>VLOOKUP($A125,Ma_KH!$A:$Q,Ma_KH!O$1,0)</f>
        <v>KL00186</v>
      </c>
      <c r="AE125" s="3" t="str">
        <f>VLOOKUP($A125,Ma_KH!$A:$Q,Ma_KH!P$1,0)</f>
        <v>Chị Huệ</v>
      </c>
    </row>
    <row r="126" spans="1:31" ht="25.5" customHeight="1" x14ac:dyDescent="0.3">
      <c r="A126" s="69" t="s">
        <v>47</v>
      </c>
      <c r="B126" s="69" t="s">
        <v>437</v>
      </c>
      <c r="C126" s="70">
        <v>45818</v>
      </c>
      <c r="D126" s="71" t="s">
        <v>438</v>
      </c>
      <c r="E126" s="70"/>
      <c r="F126" s="69"/>
      <c r="G126" s="69" t="s">
        <v>439</v>
      </c>
      <c r="H126" s="72">
        <v>555950</v>
      </c>
      <c r="I126" s="72">
        <v>0</v>
      </c>
      <c r="J126" s="72">
        <v>44476</v>
      </c>
      <c r="K126" s="72">
        <v>600426</v>
      </c>
      <c r="L126" s="8" t="s">
        <v>24</v>
      </c>
      <c r="M126" s="43">
        <v>45822</v>
      </c>
      <c r="N126" s="29" t="s">
        <v>3669</v>
      </c>
      <c r="O126" s="72">
        <f>IF(Table1[[#This Row],[Phân loại]]="Tồn đầu kỳ",Table1[[#This Row],[Tổng giá trị]],0)</f>
        <v>0</v>
      </c>
      <c r="P126" s="8">
        <f>IF(Table1[[#This Row],[Số còn phải thu ĐK]]&lt;&gt;0,0,IF(Table1[[#This Row],[Phân loại]]="Bán hàng",Table1[[#This Row],[Tổng giá trị]],-Table1[[#This Row],[Tổng giá trị]]))</f>
        <v>600426</v>
      </c>
      <c r="Q126" s="73">
        <v>600000</v>
      </c>
      <c r="R126" s="8">
        <f>Table1[[#This Row],[Số còn phải thu ĐK]]+Table1[[#This Row],[Giá Trị HD sau CK]]-Table1[[#This Row],[Số tiền đã thu]]</f>
        <v>426</v>
      </c>
      <c r="S126" s="7">
        <f>IF(Table1[[#This Row],[Ngày hóa đơn]]&lt;&gt;"",Table1[[#This Row],[Ngày hóa đơn]],Table1[[#This Row],[Ngày hạch toán]])</f>
        <v>45818</v>
      </c>
      <c r="T126" s="8"/>
      <c r="U126" s="7">
        <f>IF(Table1[[#This Row],[Ngày tính CN]]="","",S126+T126)</f>
        <v>45818</v>
      </c>
      <c r="V126" s="74">
        <f ca="1">IF(Table1[[#This Row],[Hạn thanh toán]]="","",IF((U126-NOW())&lt;0,0,(U126-NOW())))</f>
        <v>0</v>
      </c>
      <c r="W126" s="72"/>
      <c r="X126" s="68" t="str">
        <f t="shared" ca="1" si="5"/>
        <v/>
      </c>
      <c r="Y126" s="68" t="str">
        <f t="shared" ca="1" si="3"/>
        <v/>
      </c>
      <c r="Z126" s="301">
        <f>Table1[[#This Row],[Hạn thanh toán]]</f>
        <v>45818</v>
      </c>
      <c r="AA126" s="301">
        <f>Table1[[#This Row],[Ngày Thanh toán]]</f>
        <v>45822</v>
      </c>
      <c r="AD126" s="3" t="str">
        <f>VLOOKUP($A126,Ma_KH!$A:$Q,Ma_KH!O$1,0)</f>
        <v>KL00193</v>
      </c>
      <c r="AE126" s="3" t="str">
        <f>VLOOKUP($A126,Ma_KH!$A:$Q,Ma_KH!P$1,0)</f>
        <v>Chị Huyền - SĐT 0916 931 659</v>
      </c>
    </row>
    <row r="127" spans="1:31" ht="25.5" customHeight="1" x14ac:dyDescent="0.3">
      <c r="A127" s="69" t="s">
        <v>47</v>
      </c>
      <c r="B127" s="69" t="s">
        <v>437</v>
      </c>
      <c r="C127" s="70">
        <v>45826</v>
      </c>
      <c r="D127" s="71" t="s">
        <v>440</v>
      </c>
      <c r="E127" s="70"/>
      <c r="F127" s="69"/>
      <c r="G127" s="69" t="s">
        <v>441</v>
      </c>
      <c r="H127" s="72">
        <v>555950</v>
      </c>
      <c r="I127" s="72">
        <v>0</v>
      </c>
      <c r="J127" s="72">
        <v>44476</v>
      </c>
      <c r="K127" s="72">
        <v>600426</v>
      </c>
      <c r="L127" s="8" t="s">
        <v>24</v>
      </c>
      <c r="M127" s="43">
        <v>45829</v>
      </c>
      <c r="N127" s="29" t="s">
        <v>3670</v>
      </c>
      <c r="O127" s="72">
        <f>IF(Table1[[#This Row],[Phân loại]]="Tồn đầu kỳ",Table1[[#This Row],[Tổng giá trị]],0)</f>
        <v>0</v>
      </c>
      <c r="P127" s="8">
        <f>IF(Table1[[#This Row],[Số còn phải thu ĐK]]&lt;&gt;0,0,IF(Table1[[#This Row],[Phân loại]]="Bán hàng",Table1[[#This Row],[Tổng giá trị]],-Table1[[#This Row],[Tổng giá trị]]))</f>
        <v>600426</v>
      </c>
      <c r="Q127" s="73">
        <v>600000</v>
      </c>
      <c r="R127" s="8">
        <f>Table1[[#This Row],[Số còn phải thu ĐK]]+Table1[[#This Row],[Giá Trị HD sau CK]]-Table1[[#This Row],[Số tiền đã thu]]</f>
        <v>426</v>
      </c>
      <c r="S127" s="7">
        <f>IF(Table1[[#This Row],[Ngày hóa đơn]]&lt;&gt;"",Table1[[#This Row],[Ngày hóa đơn]],Table1[[#This Row],[Ngày hạch toán]])</f>
        <v>45826</v>
      </c>
      <c r="T127" s="8"/>
      <c r="U127" s="7">
        <f>IF(Table1[[#This Row],[Ngày tính CN]]="","",S127+T127)</f>
        <v>45826</v>
      </c>
      <c r="V127" s="74">
        <f ca="1">IF(Table1[[#This Row],[Hạn thanh toán]]="","",IF((U127-NOW())&lt;0,0,(U127-NOW())))</f>
        <v>0</v>
      </c>
      <c r="W127" s="72"/>
      <c r="X127" s="68" t="str">
        <f t="shared" ca="1" si="5"/>
        <v/>
      </c>
      <c r="Y127" s="68" t="str">
        <f t="shared" ca="1" si="3"/>
        <v/>
      </c>
      <c r="Z127" s="301">
        <f>Table1[[#This Row],[Hạn thanh toán]]</f>
        <v>45826</v>
      </c>
      <c r="AA127" s="301">
        <f>Table1[[#This Row],[Ngày Thanh toán]]</f>
        <v>45829</v>
      </c>
      <c r="AD127" s="3" t="str">
        <f>VLOOKUP($A127,Ma_KH!$A:$Q,Ma_KH!O$1,0)</f>
        <v>KL00193</v>
      </c>
      <c r="AE127" s="3" t="str">
        <f>VLOOKUP($A127,Ma_KH!$A:$Q,Ma_KH!P$1,0)</f>
        <v>Chị Huyền - SĐT 0916 931 659</v>
      </c>
    </row>
    <row r="128" spans="1:31" ht="25.5" customHeight="1" x14ac:dyDescent="0.3">
      <c r="A128" s="69" t="s">
        <v>47</v>
      </c>
      <c r="B128" s="69" t="s">
        <v>437</v>
      </c>
      <c r="C128" s="70">
        <v>45834</v>
      </c>
      <c r="D128" s="71" t="s">
        <v>442</v>
      </c>
      <c r="E128" s="70"/>
      <c r="F128" s="69"/>
      <c r="G128" s="69" t="s">
        <v>441</v>
      </c>
      <c r="H128" s="72">
        <v>555950</v>
      </c>
      <c r="I128" s="72">
        <v>0</v>
      </c>
      <c r="J128" s="72">
        <v>44476</v>
      </c>
      <c r="K128" s="72">
        <v>600426</v>
      </c>
      <c r="L128" s="8" t="s">
        <v>24</v>
      </c>
      <c r="M128" s="43">
        <v>45835</v>
      </c>
      <c r="N128" s="29" t="s">
        <v>3671</v>
      </c>
      <c r="O128" s="72">
        <f>IF(Table1[[#This Row],[Phân loại]]="Tồn đầu kỳ",Table1[[#This Row],[Tổng giá trị]],0)</f>
        <v>0</v>
      </c>
      <c r="P128" s="8">
        <f>IF(Table1[[#This Row],[Số còn phải thu ĐK]]&lt;&gt;0,0,IF(Table1[[#This Row],[Phân loại]]="Bán hàng",Table1[[#This Row],[Tổng giá trị]],-Table1[[#This Row],[Tổng giá trị]]))</f>
        <v>600426</v>
      </c>
      <c r="Q128" s="73">
        <v>600000</v>
      </c>
      <c r="R128" s="8">
        <f>Table1[[#This Row],[Số còn phải thu ĐK]]+Table1[[#This Row],[Giá Trị HD sau CK]]-Table1[[#This Row],[Số tiền đã thu]]</f>
        <v>426</v>
      </c>
      <c r="S128" s="7">
        <f>IF(Table1[[#This Row],[Ngày hóa đơn]]&lt;&gt;"",Table1[[#This Row],[Ngày hóa đơn]],Table1[[#This Row],[Ngày hạch toán]])</f>
        <v>45834</v>
      </c>
      <c r="T128" s="8"/>
      <c r="U128" s="7">
        <f>IF(Table1[[#This Row],[Ngày tính CN]]="","",S128+T128)</f>
        <v>45834</v>
      </c>
      <c r="V128" s="74">
        <f ca="1">IF(Table1[[#This Row],[Hạn thanh toán]]="","",IF((U128-NOW())&lt;0,0,(U128-NOW())))</f>
        <v>0</v>
      </c>
      <c r="W128" s="72"/>
      <c r="X128" s="68" t="str">
        <f t="shared" ca="1" si="5"/>
        <v/>
      </c>
      <c r="Y128" s="68" t="str">
        <f t="shared" ca="1" si="3"/>
        <v/>
      </c>
      <c r="Z128" s="301">
        <f>Table1[[#This Row],[Hạn thanh toán]]</f>
        <v>45834</v>
      </c>
      <c r="AA128" s="301">
        <f>Table1[[#This Row],[Ngày Thanh toán]]</f>
        <v>45835</v>
      </c>
      <c r="AD128" s="3" t="str">
        <f>VLOOKUP($A128,Ma_KH!$A:$Q,Ma_KH!O$1,0)</f>
        <v>KL00193</v>
      </c>
      <c r="AE128" s="3" t="str">
        <f>VLOOKUP($A128,Ma_KH!$A:$Q,Ma_KH!P$1,0)</f>
        <v>Chị Huyền - SĐT 0916 931 659</v>
      </c>
    </row>
    <row r="129" spans="1:31" ht="25.5" customHeight="1" x14ac:dyDescent="0.3">
      <c r="A129" s="76" t="s">
        <v>47</v>
      </c>
      <c r="B129" s="76" t="s">
        <v>437</v>
      </c>
      <c r="C129" s="78">
        <v>45843</v>
      </c>
      <c r="D129" s="79" t="s">
        <v>443</v>
      </c>
      <c r="E129" s="78"/>
      <c r="F129" s="76"/>
      <c r="G129" s="76" t="s">
        <v>441</v>
      </c>
      <c r="H129" s="72">
        <v>555950</v>
      </c>
      <c r="I129" s="72">
        <v>0</v>
      </c>
      <c r="J129" s="72">
        <v>44476</v>
      </c>
      <c r="K129" s="72">
        <v>600426</v>
      </c>
      <c r="L129" s="8" t="s">
        <v>24</v>
      </c>
      <c r="M129" s="43">
        <v>45859</v>
      </c>
      <c r="N129" s="29" t="s">
        <v>3672</v>
      </c>
      <c r="O129" s="72">
        <f>IF(Table1[[#This Row],[Phân loại]]="Tồn đầu kỳ",Table1[[#This Row],[Tổng giá trị]],0)</f>
        <v>0</v>
      </c>
      <c r="P129" s="8">
        <f>IF(Table1[[#This Row],[Số còn phải thu ĐK]]&lt;&gt;0,0,IF(Table1[[#This Row],[Phân loại]]="Bán hàng",Table1[[#This Row],[Tổng giá trị]],-Table1[[#This Row],[Tổng giá trị]]))</f>
        <v>600426</v>
      </c>
      <c r="Q129" s="73">
        <v>600000</v>
      </c>
      <c r="R129" s="8">
        <f>Table1[[#This Row],[Số còn phải thu ĐK]]+Table1[[#This Row],[Giá Trị HD sau CK]]-Table1[[#This Row],[Số tiền đã thu]]</f>
        <v>426</v>
      </c>
      <c r="S129" s="7">
        <f>IF(Table1[[#This Row],[Ngày hóa đơn]]&lt;&gt;"",Table1[[#This Row],[Ngày hóa đơn]],Table1[[#This Row],[Ngày hạch toán]])</f>
        <v>45843</v>
      </c>
      <c r="T129" s="8"/>
      <c r="U129" s="7">
        <f>IF(Table1[[#This Row],[Ngày tính CN]]="","",S129+T129)</f>
        <v>45843</v>
      </c>
      <c r="V129" s="74">
        <f ca="1">IF(Table1[[#This Row],[Hạn thanh toán]]="","",IF((U129-NOW())&lt;0,0,(U129-NOW())))</f>
        <v>0</v>
      </c>
      <c r="W129" s="72"/>
      <c r="X129" s="68" t="str">
        <f t="shared" ca="1" si="5"/>
        <v/>
      </c>
      <c r="Y129" s="68" t="str">
        <f t="shared" ca="1" si="3"/>
        <v/>
      </c>
      <c r="Z129" s="301">
        <f>Table1[[#This Row],[Hạn thanh toán]]</f>
        <v>45843</v>
      </c>
      <c r="AA129" s="301">
        <f>Table1[[#This Row],[Ngày Thanh toán]]</f>
        <v>45859</v>
      </c>
      <c r="AD129" s="3" t="str">
        <f>VLOOKUP($A129,Ma_KH!$A:$Q,Ma_KH!O$1,0)</f>
        <v>KL00193</v>
      </c>
      <c r="AE129" s="3" t="str">
        <f>VLOOKUP($A129,Ma_KH!$A:$Q,Ma_KH!P$1,0)</f>
        <v>Chị Huyền - SĐT 0916 931 659</v>
      </c>
    </row>
    <row r="130" spans="1:31" ht="25.5" customHeight="1" x14ac:dyDescent="0.3">
      <c r="A130" s="69" t="s">
        <v>47</v>
      </c>
      <c r="B130" s="69" t="s">
        <v>437</v>
      </c>
      <c r="C130" s="70">
        <v>45854</v>
      </c>
      <c r="D130" s="71" t="s">
        <v>444</v>
      </c>
      <c r="E130" s="70"/>
      <c r="F130" s="69"/>
      <c r="G130" s="69" t="s">
        <v>441</v>
      </c>
      <c r="H130" s="72">
        <v>555950</v>
      </c>
      <c r="I130" s="72">
        <v>0</v>
      </c>
      <c r="J130" s="72">
        <v>44476</v>
      </c>
      <c r="K130" s="72">
        <v>600426</v>
      </c>
      <c r="L130" s="8" t="s">
        <v>24</v>
      </c>
      <c r="M130" s="43">
        <v>45868</v>
      </c>
      <c r="N130" s="29" t="s">
        <v>3673</v>
      </c>
      <c r="O130" s="72">
        <f>IF(Table1[[#This Row],[Phân loại]]="Tồn đầu kỳ",Table1[[#This Row],[Tổng giá trị]],0)</f>
        <v>0</v>
      </c>
      <c r="P130" s="8">
        <f>IF(Table1[[#This Row],[Số còn phải thu ĐK]]&lt;&gt;0,0,IF(Table1[[#This Row],[Phân loại]]="Bán hàng",Table1[[#This Row],[Tổng giá trị]],-Table1[[#This Row],[Tổng giá trị]]))</f>
        <v>600426</v>
      </c>
      <c r="Q130" s="73">
        <v>600000</v>
      </c>
      <c r="R130" s="8">
        <f>Table1[[#This Row],[Số còn phải thu ĐK]]+Table1[[#This Row],[Giá Trị HD sau CK]]-Table1[[#This Row],[Số tiền đã thu]]</f>
        <v>426</v>
      </c>
      <c r="S130" s="7">
        <f>IF(Table1[[#This Row],[Ngày hóa đơn]]&lt;&gt;"",Table1[[#This Row],[Ngày hóa đơn]],Table1[[#This Row],[Ngày hạch toán]])</f>
        <v>45854</v>
      </c>
      <c r="T130" s="8"/>
      <c r="U130" s="7">
        <f>IF(Table1[[#This Row],[Ngày tính CN]]="","",S130+T130)</f>
        <v>45854</v>
      </c>
      <c r="V130" s="74">
        <f ca="1">IF(Table1[[#This Row],[Hạn thanh toán]]="","",IF((U130-NOW())&lt;0,0,(U130-NOW())))</f>
        <v>0</v>
      </c>
      <c r="W130" s="72"/>
      <c r="X130" s="68" t="str">
        <f t="shared" ca="1" si="5"/>
        <v/>
      </c>
      <c r="Y130" s="68" t="str">
        <f t="shared" ca="1" si="3"/>
        <v/>
      </c>
      <c r="Z130" s="301">
        <f>Table1[[#This Row],[Hạn thanh toán]]</f>
        <v>45854</v>
      </c>
      <c r="AA130" s="301">
        <f>Table1[[#This Row],[Ngày Thanh toán]]</f>
        <v>45868</v>
      </c>
      <c r="AD130" s="3" t="str">
        <f>VLOOKUP($A130,Ma_KH!$A:$Q,Ma_KH!O$1,0)</f>
        <v>KL00193</v>
      </c>
      <c r="AE130" s="3" t="str">
        <f>VLOOKUP($A130,Ma_KH!$A:$Q,Ma_KH!P$1,0)</f>
        <v>Chị Huyền - SĐT 0916 931 659</v>
      </c>
    </row>
    <row r="131" spans="1:31" ht="25.5" customHeight="1" x14ac:dyDescent="0.3">
      <c r="A131" s="69" t="s">
        <v>47</v>
      </c>
      <c r="B131" s="69" t="s">
        <v>437</v>
      </c>
      <c r="C131" s="70">
        <v>45866</v>
      </c>
      <c r="D131" s="71" t="s">
        <v>445</v>
      </c>
      <c r="E131" s="70"/>
      <c r="F131" s="69"/>
      <c r="G131" s="69" t="s">
        <v>441</v>
      </c>
      <c r="H131" s="72">
        <v>555950</v>
      </c>
      <c r="I131" s="72">
        <v>0</v>
      </c>
      <c r="J131" s="72">
        <v>44476</v>
      </c>
      <c r="K131" s="72">
        <v>600426</v>
      </c>
      <c r="L131" s="8" t="s">
        <v>24</v>
      </c>
      <c r="M131" s="43">
        <v>45875</v>
      </c>
      <c r="N131" s="29" t="s">
        <v>3674</v>
      </c>
      <c r="O131" s="72">
        <f>IF(Table1[[#This Row],[Phân loại]]="Tồn đầu kỳ",Table1[[#This Row],[Tổng giá trị]],0)</f>
        <v>0</v>
      </c>
      <c r="P131" s="8">
        <f>IF(Table1[[#This Row],[Số còn phải thu ĐK]]&lt;&gt;0,0,IF(Table1[[#This Row],[Phân loại]]="Bán hàng",Table1[[#This Row],[Tổng giá trị]],-Table1[[#This Row],[Tổng giá trị]]))</f>
        <v>600426</v>
      </c>
      <c r="Q131" s="73">
        <v>600000</v>
      </c>
      <c r="R131" s="8">
        <f>Table1[[#This Row],[Số còn phải thu ĐK]]+Table1[[#This Row],[Giá Trị HD sau CK]]-Table1[[#This Row],[Số tiền đã thu]]</f>
        <v>426</v>
      </c>
      <c r="S131" s="7">
        <f>IF(Table1[[#This Row],[Ngày hóa đơn]]&lt;&gt;"",Table1[[#This Row],[Ngày hóa đơn]],Table1[[#This Row],[Ngày hạch toán]])</f>
        <v>45866</v>
      </c>
      <c r="T131" s="8"/>
      <c r="U131" s="7">
        <f>IF(Table1[[#This Row],[Ngày tính CN]]="","",S131+T131)</f>
        <v>45866</v>
      </c>
      <c r="V131" s="74">
        <f ca="1">IF(Table1[[#This Row],[Hạn thanh toán]]="","",IF((U131-NOW())&lt;0,0,(U131-NOW())))</f>
        <v>0</v>
      </c>
      <c r="W131" s="72"/>
      <c r="X131" s="68" t="str">
        <f t="shared" ca="1" si="5"/>
        <v/>
      </c>
      <c r="Y131" s="68" t="str">
        <f t="shared" ca="1" si="3"/>
        <v/>
      </c>
      <c r="Z131" s="301">
        <f>Table1[[#This Row],[Hạn thanh toán]]</f>
        <v>45866</v>
      </c>
      <c r="AA131" s="301">
        <f>Table1[[#This Row],[Ngày Thanh toán]]</f>
        <v>45875</v>
      </c>
      <c r="AD131" s="3" t="str">
        <f>VLOOKUP($A131,Ma_KH!$A:$Q,Ma_KH!O$1,0)</f>
        <v>KL00193</v>
      </c>
      <c r="AE131" s="3" t="str">
        <f>VLOOKUP($A131,Ma_KH!$A:$Q,Ma_KH!P$1,0)</f>
        <v>Chị Huyền - SĐT 0916 931 659</v>
      </c>
    </row>
    <row r="132" spans="1:31" ht="25.5" customHeight="1" x14ac:dyDescent="0.3">
      <c r="A132" s="69" t="s">
        <v>47</v>
      </c>
      <c r="B132" s="69" t="s">
        <v>437</v>
      </c>
      <c r="C132" s="70">
        <v>45878</v>
      </c>
      <c r="D132" s="71" t="s">
        <v>446</v>
      </c>
      <c r="E132" s="70"/>
      <c r="F132" s="69"/>
      <c r="G132" s="69" t="s">
        <v>441</v>
      </c>
      <c r="H132" s="72">
        <v>555950</v>
      </c>
      <c r="I132" s="72">
        <v>0</v>
      </c>
      <c r="J132" s="72">
        <v>44476</v>
      </c>
      <c r="K132" s="72">
        <v>600426</v>
      </c>
      <c r="L132" s="8" t="s">
        <v>24</v>
      </c>
      <c r="M132" s="43">
        <v>45880</v>
      </c>
      <c r="N132" s="29" t="s">
        <v>3675</v>
      </c>
      <c r="O132" s="72">
        <f>IF(Table1[[#This Row],[Phân loại]]="Tồn đầu kỳ",Table1[[#This Row],[Tổng giá trị]],0)</f>
        <v>0</v>
      </c>
      <c r="P132" s="8">
        <f>IF(Table1[[#This Row],[Số còn phải thu ĐK]]&lt;&gt;0,0,IF(Table1[[#This Row],[Phân loại]]="Bán hàng",Table1[[#This Row],[Tổng giá trị]],-Table1[[#This Row],[Tổng giá trị]]))</f>
        <v>600426</v>
      </c>
      <c r="Q132" s="73">
        <v>600000</v>
      </c>
      <c r="R132" s="8">
        <f>Table1[[#This Row],[Số còn phải thu ĐK]]+Table1[[#This Row],[Giá Trị HD sau CK]]-Table1[[#This Row],[Số tiền đã thu]]</f>
        <v>426</v>
      </c>
      <c r="S132" s="7">
        <f>IF(Table1[[#This Row],[Ngày hóa đơn]]&lt;&gt;"",Table1[[#This Row],[Ngày hóa đơn]],Table1[[#This Row],[Ngày hạch toán]])</f>
        <v>45878</v>
      </c>
      <c r="T132" s="8"/>
      <c r="U132" s="7">
        <f>IF(Table1[[#This Row],[Ngày tính CN]]="","",S132+T132)</f>
        <v>45878</v>
      </c>
      <c r="V132" s="74">
        <f ca="1">IF(Table1[[#This Row],[Hạn thanh toán]]="","",IF((U132-NOW())&lt;0,0,(U132-NOW())))</f>
        <v>0</v>
      </c>
      <c r="W132" s="72"/>
      <c r="X132" s="68" t="str">
        <f t="shared" ca="1" si="5"/>
        <v/>
      </c>
      <c r="Y132" s="68" t="str">
        <f t="shared" ca="1" si="3"/>
        <v/>
      </c>
      <c r="Z132" s="301">
        <f>Table1[[#This Row],[Hạn thanh toán]]</f>
        <v>45878</v>
      </c>
      <c r="AA132" s="301">
        <f>Table1[[#This Row],[Ngày Thanh toán]]</f>
        <v>45880</v>
      </c>
      <c r="AD132" s="3" t="str">
        <f>VLOOKUP($A132,Ma_KH!$A:$Q,Ma_KH!O$1,0)</f>
        <v>KL00193</v>
      </c>
      <c r="AE132" s="3" t="str">
        <f>VLOOKUP($A132,Ma_KH!$A:$Q,Ma_KH!P$1,0)</f>
        <v>Chị Huyền - SĐT 0916 931 659</v>
      </c>
    </row>
    <row r="133" spans="1:31" ht="25.5" customHeight="1" x14ac:dyDescent="0.3">
      <c r="A133" s="69" t="s">
        <v>47</v>
      </c>
      <c r="B133" s="69" t="s">
        <v>437</v>
      </c>
      <c r="C133" s="70">
        <v>45904</v>
      </c>
      <c r="D133" s="71" t="s">
        <v>447</v>
      </c>
      <c r="E133" s="70"/>
      <c r="F133" s="69"/>
      <c r="G133" s="69" t="s">
        <v>441</v>
      </c>
      <c r="H133" s="72">
        <v>833925</v>
      </c>
      <c r="I133" s="72">
        <v>0</v>
      </c>
      <c r="J133" s="72">
        <v>66714</v>
      </c>
      <c r="K133" s="72">
        <v>900639</v>
      </c>
      <c r="L133" s="8" t="s">
        <v>24</v>
      </c>
      <c r="M133" s="43">
        <v>45906</v>
      </c>
      <c r="N133" s="29" t="s">
        <v>3676</v>
      </c>
      <c r="O133" s="72">
        <f>IF(Table1[[#This Row],[Phân loại]]="Tồn đầu kỳ",Table1[[#This Row],[Tổng giá trị]],0)</f>
        <v>0</v>
      </c>
      <c r="P133" s="8">
        <f>IF(Table1[[#This Row],[Số còn phải thu ĐK]]&lt;&gt;0,0,IF(Table1[[#This Row],[Phân loại]]="Bán hàng",Table1[[#This Row],[Tổng giá trị]],-Table1[[#This Row],[Tổng giá trị]]))</f>
        <v>900639</v>
      </c>
      <c r="Q133" s="73">
        <v>900000</v>
      </c>
      <c r="R133" s="8">
        <f>Table1[[#This Row],[Số còn phải thu ĐK]]+Table1[[#This Row],[Giá Trị HD sau CK]]-Table1[[#This Row],[Số tiền đã thu]]</f>
        <v>639</v>
      </c>
      <c r="S133" s="7">
        <f>IF(Table1[[#This Row],[Ngày hóa đơn]]&lt;&gt;"",Table1[[#This Row],[Ngày hóa đơn]],Table1[[#This Row],[Ngày hạch toán]])</f>
        <v>45904</v>
      </c>
      <c r="T133" s="8"/>
      <c r="U133" s="7">
        <f>IF(Table1[[#This Row],[Ngày tính CN]]="","",S133+T133)</f>
        <v>45904</v>
      </c>
      <c r="V133" s="74">
        <f ca="1">IF(Table1[[#This Row],[Hạn thanh toán]]="","",IF((U133-NOW())&lt;0,0,(U133-NOW())))</f>
        <v>0</v>
      </c>
      <c r="W133" s="72"/>
      <c r="X133" s="68" t="str">
        <f t="shared" ca="1" si="5"/>
        <v/>
      </c>
      <c r="Y133" s="68" t="str">
        <f t="shared" ref="Y133:Y198" ca="1" si="10">IF(R133=0,"Đã thanh toán",IF(X133="","",IF(X133&lt;=0,"Chưa đến hạn thanh toán",IF(X133&lt;=30,"Nợ quá hạn 30 ngày",IF(X133&lt;=60,"Nợ quá hạn từ 30 ngày đến 60 ngày",IF(X133&lt;=90,"Nợ quá hạn từ 60 ngày đến 90 ngày",IF(X133&lt;=120,"Nợ quá hạn từ 90 ngày đến 120 ngày","Nợ quá hạn hơn 120 ngày có khả năng mất thanh toán")))))))</f>
        <v/>
      </c>
      <c r="Z133" s="301">
        <f>Table1[[#This Row],[Hạn thanh toán]]</f>
        <v>45904</v>
      </c>
      <c r="AA133" s="301">
        <f>Table1[[#This Row],[Ngày Thanh toán]]</f>
        <v>45906</v>
      </c>
      <c r="AD133" s="3" t="str">
        <f>VLOOKUP($A133,Ma_KH!$A:$Q,Ma_KH!O$1,0)</f>
        <v>KL00193</v>
      </c>
      <c r="AE133" s="3" t="str">
        <f>VLOOKUP($A133,Ma_KH!$A:$Q,Ma_KH!P$1,0)</f>
        <v>Chị Huyền - SĐT 0916 931 659</v>
      </c>
    </row>
    <row r="134" spans="1:31" ht="25.5" customHeight="1" x14ac:dyDescent="0.3">
      <c r="A134" s="69" t="s">
        <v>47</v>
      </c>
      <c r="B134" s="69" t="s">
        <v>437</v>
      </c>
      <c r="C134" s="70">
        <v>45927</v>
      </c>
      <c r="D134" s="71" t="s">
        <v>448</v>
      </c>
      <c r="E134" s="70"/>
      <c r="F134" s="69"/>
      <c r="G134" s="69" t="s">
        <v>441</v>
      </c>
      <c r="H134" s="72">
        <v>833925</v>
      </c>
      <c r="I134" s="72">
        <v>0</v>
      </c>
      <c r="J134" s="72">
        <v>66714</v>
      </c>
      <c r="K134" s="72">
        <v>900639</v>
      </c>
      <c r="L134" s="8" t="s">
        <v>24</v>
      </c>
      <c r="M134" s="43">
        <v>45937</v>
      </c>
      <c r="N134" s="29" t="s">
        <v>3677</v>
      </c>
      <c r="O134" s="72">
        <f>IF(Table1[[#This Row],[Phân loại]]="Tồn đầu kỳ",Table1[[#This Row],[Tổng giá trị]],0)</f>
        <v>0</v>
      </c>
      <c r="P134" s="8">
        <f>IF(Table1[[#This Row],[Số còn phải thu ĐK]]&lt;&gt;0,0,IF(Table1[[#This Row],[Phân loại]]="Bán hàng",Table1[[#This Row],[Tổng giá trị]],-Table1[[#This Row],[Tổng giá trị]]))</f>
        <v>900639</v>
      </c>
      <c r="Q134" s="73">
        <f t="shared" ref="Q134:Q198" si="11">IF(M134&lt;&gt;"",IF(O134&gt;0,O134,P134),0)</f>
        <v>900639</v>
      </c>
      <c r="R134" s="8">
        <f>Table1[[#This Row],[Số còn phải thu ĐK]]+Table1[[#This Row],[Giá Trị HD sau CK]]-Table1[[#This Row],[Số tiền đã thu]]</f>
        <v>0</v>
      </c>
      <c r="S134" s="7">
        <f>IF(Table1[[#This Row],[Ngày hóa đơn]]&lt;&gt;"",Table1[[#This Row],[Ngày hóa đơn]],Table1[[#This Row],[Ngày hạch toán]])</f>
        <v>45927</v>
      </c>
      <c r="T134" s="8"/>
      <c r="U134" s="7">
        <f>IF(Table1[[#This Row],[Ngày tính CN]]="","",S134+T134)</f>
        <v>45927</v>
      </c>
      <c r="V134" s="74">
        <f ca="1">IF(Table1[[#This Row],[Hạn thanh toán]]="","",IF((U134-NOW())&lt;0,0,(U134-NOW())))</f>
        <v>0</v>
      </c>
      <c r="W134" s="72"/>
      <c r="X134" s="68" t="str">
        <f t="shared" ref="X134:X199" ca="1" si="12">IF(OR(AR137="",AO137=0),"",IF((AR137-NOW())&lt;0,-(AR137-NOW()),0))</f>
        <v/>
      </c>
      <c r="Y134" s="68" t="str">
        <f t="shared" si="10"/>
        <v>Đã thanh toán</v>
      </c>
      <c r="Z134" s="301">
        <f>Table1[[#This Row],[Hạn thanh toán]]</f>
        <v>45927</v>
      </c>
      <c r="AA134" s="301">
        <f>Table1[[#This Row],[Ngày Thanh toán]]</f>
        <v>45937</v>
      </c>
      <c r="AD134" s="3" t="str">
        <f>VLOOKUP($A134,Ma_KH!$A:$Q,Ma_KH!O$1,0)</f>
        <v>KL00193</v>
      </c>
      <c r="AE134" s="3" t="str">
        <f>VLOOKUP($A134,Ma_KH!$A:$Q,Ma_KH!P$1,0)</f>
        <v>Chị Huyền - SĐT 0916 931 659</v>
      </c>
    </row>
    <row r="135" spans="1:31" ht="25.5" customHeight="1" x14ac:dyDescent="0.3">
      <c r="A135" s="69" t="s">
        <v>47</v>
      </c>
      <c r="B135" s="69" t="s">
        <v>437</v>
      </c>
      <c r="C135" s="70">
        <v>45939</v>
      </c>
      <c r="D135" s="71" t="s">
        <v>449</v>
      </c>
      <c r="E135" s="70"/>
      <c r="F135" s="69"/>
      <c r="G135" s="69" t="s">
        <v>450</v>
      </c>
      <c r="H135" s="72">
        <v>555950</v>
      </c>
      <c r="I135" s="72">
        <v>0</v>
      </c>
      <c r="J135" s="72">
        <v>44476</v>
      </c>
      <c r="K135" s="72">
        <v>600426</v>
      </c>
      <c r="L135" s="8" t="s">
        <v>24</v>
      </c>
      <c r="M135" s="43">
        <v>45943</v>
      </c>
      <c r="N135" s="29" t="s">
        <v>3678</v>
      </c>
      <c r="O135" s="72">
        <f>IF(Table1[[#This Row],[Phân loại]]="Tồn đầu kỳ",Table1[[#This Row],[Tổng giá trị]],0)</f>
        <v>0</v>
      </c>
      <c r="P135" s="8">
        <f>IF(Table1[[#This Row],[Số còn phải thu ĐK]]&lt;&gt;0,0,IF(Table1[[#This Row],[Phân loại]]="Bán hàng",Table1[[#This Row],[Tổng giá trị]],-Table1[[#This Row],[Tổng giá trị]]))</f>
        <v>600426</v>
      </c>
      <c r="Q135" s="73">
        <v>600000</v>
      </c>
      <c r="R135" s="8">
        <f>Table1[[#This Row],[Số còn phải thu ĐK]]+Table1[[#This Row],[Giá Trị HD sau CK]]-Table1[[#This Row],[Số tiền đã thu]]</f>
        <v>426</v>
      </c>
      <c r="S135" s="7">
        <f>IF(Table1[[#This Row],[Ngày hóa đơn]]&lt;&gt;"",Table1[[#This Row],[Ngày hóa đơn]],Table1[[#This Row],[Ngày hạch toán]])</f>
        <v>45939</v>
      </c>
      <c r="T135" s="8"/>
      <c r="U135" s="7">
        <f>IF(Table1[[#This Row],[Ngày tính CN]]="","",S135+T135)</f>
        <v>45939</v>
      </c>
      <c r="V135" s="74">
        <f ca="1">IF(Table1[[#This Row],[Hạn thanh toán]]="","",IF((U135-NOW())&lt;0,0,(U135-NOW())))</f>
        <v>0</v>
      </c>
      <c r="W135" s="72"/>
      <c r="X135" s="68" t="str">
        <f t="shared" ca="1" si="12"/>
        <v/>
      </c>
      <c r="Y135" s="68" t="str">
        <f t="shared" ca="1" si="10"/>
        <v/>
      </c>
      <c r="Z135" s="301">
        <f>Table1[[#This Row],[Hạn thanh toán]]</f>
        <v>45939</v>
      </c>
      <c r="AA135" s="301">
        <f>Table1[[#This Row],[Ngày Thanh toán]]</f>
        <v>45943</v>
      </c>
      <c r="AD135" s="3" t="str">
        <f>VLOOKUP($A135,Ma_KH!$A:$Q,Ma_KH!O$1,0)</f>
        <v>KL00193</v>
      </c>
      <c r="AE135" s="3" t="str">
        <f>VLOOKUP($A135,Ma_KH!$A:$Q,Ma_KH!P$1,0)</f>
        <v>Chị Huyền - SĐT 0916 931 659</v>
      </c>
    </row>
    <row r="136" spans="1:31" ht="25.5" customHeight="1" x14ac:dyDescent="0.3">
      <c r="A136" s="69" t="s">
        <v>48</v>
      </c>
      <c r="B136" s="69" t="s">
        <v>451</v>
      </c>
      <c r="C136" s="70">
        <v>45663</v>
      </c>
      <c r="D136" s="71" t="s">
        <v>452</v>
      </c>
      <c r="E136" s="70"/>
      <c r="F136" s="69"/>
      <c r="G136" s="69" t="s">
        <v>453</v>
      </c>
      <c r="H136" s="72">
        <v>1844890</v>
      </c>
      <c r="I136" s="72">
        <v>147591</v>
      </c>
      <c r="J136" s="72">
        <v>135784</v>
      </c>
      <c r="K136" s="72">
        <v>1833083</v>
      </c>
      <c r="L136" s="8" t="s">
        <v>24</v>
      </c>
      <c r="M136" s="43">
        <v>45664</v>
      </c>
      <c r="N136" s="29" t="s">
        <v>3720</v>
      </c>
      <c r="O136" s="72">
        <f>IF(Table1[[#This Row],[Phân loại]]="Tồn đầu kỳ",Table1[[#This Row],[Tổng giá trị]],0)</f>
        <v>0</v>
      </c>
      <c r="P136" s="8">
        <f>IF(Table1[[#This Row],[Số còn phải thu ĐK]]&lt;&gt;0,0,IF(Table1[[#This Row],[Phân loại]]="Bán hàng",Table1[[#This Row],[Tổng giá trị]],-Table1[[#This Row],[Tổng giá trị]]))</f>
        <v>1833083</v>
      </c>
      <c r="Q136" s="73">
        <f t="shared" si="11"/>
        <v>1833083</v>
      </c>
      <c r="R136" s="8">
        <f>Table1[[#This Row],[Số còn phải thu ĐK]]+Table1[[#This Row],[Giá Trị HD sau CK]]-Table1[[#This Row],[Số tiền đã thu]]</f>
        <v>0</v>
      </c>
      <c r="S136" s="7">
        <f>IF(Table1[[#This Row],[Ngày hóa đơn]]&lt;&gt;"",Table1[[#This Row],[Ngày hóa đơn]],Table1[[#This Row],[Ngày hạch toán]])</f>
        <v>45663</v>
      </c>
      <c r="T136" s="8"/>
      <c r="U136" s="7">
        <f>IF(Table1[[#This Row],[Ngày tính CN]]="","",S136+T136)</f>
        <v>45663</v>
      </c>
      <c r="V136" s="74">
        <f ca="1">IF(Table1[[#This Row],[Hạn thanh toán]]="","",IF((U136-NOW())&lt;0,0,(U136-NOW())))</f>
        <v>0</v>
      </c>
      <c r="W136" s="72"/>
      <c r="X136" s="68" t="str">
        <f t="shared" ca="1" si="12"/>
        <v/>
      </c>
      <c r="Y136" s="68" t="str">
        <f t="shared" si="10"/>
        <v>Đã thanh toán</v>
      </c>
      <c r="Z136" s="301">
        <f>Table1[[#This Row],[Hạn thanh toán]]</f>
        <v>45663</v>
      </c>
      <c r="AA136" s="301">
        <f>Table1[[#This Row],[Ngày Thanh toán]]</f>
        <v>45664</v>
      </c>
      <c r="AD136" s="3" t="str">
        <f>VLOOKUP($A136,Ma_KH!$A:$Q,Ma_KH!O$1,0)</f>
        <v>KL00045</v>
      </c>
      <c r="AE136" s="3" t="str">
        <f>VLOOKUP($A136,Ma_KH!$A:$Q,Ma_KH!P$1,0)</f>
        <v>chị Lan 0947835982</v>
      </c>
    </row>
    <row r="137" spans="1:31" ht="25.5" customHeight="1" x14ac:dyDescent="0.3">
      <c r="A137" s="69" t="s">
        <v>48</v>
      </c>
      <c r="B137" s="69" t="s">
        <v>451</v>
      </c>
      <c r="C137" s="70">
        <v>45679</v>
      </c>
      <c r="D137" s="71" t="s">
        <v>454</v>
      </c>
      <c r="E137" s="70"/>
      <c r="F137" s="69"/>
      <c r="G137" s="69" t="s">
        <v>453</v>
      </c>
      <c r="H137" s="72">
        <v>9582489</v>
      </c>
      <c r="I137" s="72">
        <v>766599</v>
      </c>
      <c r="J137" s="72">
        <v>705271</v>
      </c>
      <c r="K137" s="72">
        <v>9521161</v>
      </c>
      <c r="L137" s="8" t="s">
        <v>24</v>
      </c>
      <c r="M137" s="43">
        <v>45683</v>
      </c>
      <c r="N137" s="29" t="s">
        <v>3721</v>
      </c>
      <c r="O137" s="72">
        <f>IF(Table1[[#This Row],[Phân loại]]="Tồn đầu kỳ",Table1[[#This Row],[Tổng giá trị]],0)</f>
        <v>0</v>
      </c>
      <c r="P137" s="8">
        <f>IF(Table1[[#This Row],[Số còn phải thu ĐK]]&lt;&gt;0,0,IF(Table1[[#This Row],[Phân loại]]="Bán hàng",Table1[[#This Row],[Tổng giá trị]],-Table1[[#This Row],[Tổng giá trị]]))</f>
        <v>9521161</v>
      </c>
      <c r="Q137" s="73">
        <f t="shared" si="11"/>
        <v>9521161</v>
      </c>
      <c r="R137" s="8">
        <f>Table1[[#This Row],[Số còn phải thu ĐK]]+Table1[[#This Row],[Giá Trị HD sau CK]]-Table1[[#This Row],[Số tiền đã thu]]</f>
        <v>0</v>
      </c>
      <c r="S137" s="7">
        <f>IF(Table1[[#This Row],[Ngày hóa đơn]]&lt;&gt;"",Table1[[#This Row],[Ngày hóa đơn]],Table1[[#This Row],[Ngày hạch toán]])</f>
        <v>45679</v>
      </c>
      <c r="T137" s="8"/>
      <c r="U137" s="7">
        <f>IF(Table1[[#This Row],[Ngày tính CN]]="","",S137+T137)</f>
        <v>45679</v>
      </c>
      <c r="V137" s="74">
        <f ca="1">IF(Table1[[#This Row],[Hạn thanh toán]]="","",IF((U137-NOW())&lt;0,0,(U137-NOW())))</f>
        <v>0</v>
      </c>
      <c r="W137" s="72"/>
      <c r="X137" s="68" t="str">
        <f t="shared" ca="1" si="12"/>
        <v/>
      </c>
      <c r="Y137" s="68" t="str">
        <f t="shared" si="10"/>
        <v>Đã thanh toán</v>
      </c>
      <c r="Z137" s="301">
        <f>Table1[[#This Row],[Hạn thanh toán]]</f>
        <v>45679</v>
      </c>
      <c r="AA137" s="301">
        <f>Table1[[#This Row],[Ngày Thanh toán]]</f>
        <v>45683</v>
      </c>
      <c r="AD137" s="3" t="str">
        <f>VLOOKUP($A137,Ma_KH!$A:$Q,Ma_KH!O$1,0)</f>
        <v>KL00045</v>
      </c>
      <c r="AE137" s="3" t="str">
        <f>VLOOKUP($A137,Ma_KH!$A:$Q,Ma_KH!P$1,0)</f>
        <v>chị Lan 0947835982</v>
      </c>
    </row>
    <row r="138" spans="1:31" ht="25.5" customHeight="1" x14ac:dyDescent="0.3">
      <c r="A138" s="69" t="s">
        <v>48</v>
      </c>
      <c r="B138" s="69" t="s">
        <v>451</v>
      </c>
      <c r="C138" s="70">
        <v>45768</v>
      </c>
      <c r="D138" s="71" t="s">
        <v>455</v>
      </c>
      <c r="E138" s="70"/>
      <c r="F138" s="69"/>
      <c r="G138" s="69" t="s">
        <v>453</v>
      </c>
      <c r="H138" s="72">
        <v>2767335</v>
      </c>
      <c r="I138" s="72">
        <v>221387</v>
      </c>
      <c r="J138" s="72">
        <v>203676</v>
      </c>
      <c r="K138" s="72">
        <v>2749624</v>
      </c>
      <c r="L138" s="8" t="s">
        <v>24</v>
      </c>
      <c r="M138" s="43">
        <v>45770</v>
      </c>
      <c r="N138" s="29" t="s">
        <v>3722</v>
      </c>
      <c r="O138" s="72">
        <f>IF(Table1[[#This Row],[Phân loại]]="Tồn đầu kỳ",Table1[[#This Row],[Tổng giá trị]],0)</f>
        <v>0</v>
      </c>
      <c r="P138" s="8">
        <f>IF(Table1[[#This Row],[Số còn phải thu ĐK]]&lt;&gt;0,0,IF(Table1[[#This Row],[Phân loại]]="Bán hàng",Table1[[#This Row],[Tổng giá trị]],-Table1[[#This Row],[Tổng giá trị]]))</f>
        <v>2749624</v>
      </c>
      <c r="Q138" s="73">
        <f t="shared" si="11"/>
        <v>2749624</v>
      </c>
      <c r="R138" s="8">
        <f>Table1[[#This Row],[Số còn phải thu ĐK]]+Table1[[#This Row],[Giá Trị HD sau CK]]-Table1[[#This Row],[Số tiền đã thu]]</f>
        <v>0</v>
      </c>
      <c r="S138" s="7">
        <f>IF(Table1[[#This Row],[Ngày hóa đơn]]&lt;&gt;"",Table1[[#This Row],[Ngày hóa đơn]],Table1[[#This Row],[Ngày hạch toán]])</f>
        <v>45768</v>
      </c>
      <c r="T138" s="8"/>
      <c r="U138" s="7">
        <f>IF(Table1[[#This Row],[Ngày tính CN]]="","",S138+T138)</f>
        <v>45768</v>
      </c>
      <c r="V138" s="74">
        <f ca="1">IF(Table1[[#This Row],[Hạn thanh toán]]="","",IF((U138-NOW())&lt;0,0,(U138-NOW())))</f>
        <v>0</v>
      </c>
      <c r="W138" s="72"/>
      <c r="X138" s="68" t="str">
        <f t="shared" ca="1" si="12"/>
        <v/>
      </c>
      <c r="Y138" s="68" t="str">
        <f t="shared" si="10"/>
        <v>Đã thanh toán</v>
      </c>
      <c r="Z138" s="301">
        <f>Table1[[#This Row],[Hạn thanh toán]]</f>
        <v>45768</v>
      </c>
      <c r="AA138" s="301">
        <f>Table1[[#This Row],[Ngày Thanh toán]]</f>
        <v>45770</v>
      </c>
      <c r="AD138" s="3" t="str">
        <f>VLOOKUP($A138,Ma_KH!$A:$Q,Ma_KH!O$1,0)</f>
        <v>KL00045</v>
      </c>
      <c r="AE138" s="3" t="str">
        <f>VLOOKUP($A138,Ma_KH!$A:$Q,Ma_KH!P$1,0)</f>
        <v>chị Lan 0947835982</v>
      </c>
    </row>
    <row r="139" spans="1:31" ht="25.5" customHeight="1" x14ac:dyDescent="0.3">
      <c r="A139" s="76" t="s">
        <v>48</v>
      </c>
      <c r="B139" s="76" t="s">
        <v>451</v>
      </c>
      <c r="C139" s="78">
        <v>45890</v>
      </c>
      <c r="D139" s="79" t="s">
        <v>456</v>
      </c>
      <c r="E139" s="78"/>
      <c r="F139" s="76"/>
      <c r="G139" s="76" t="s">
        <v>453</v>
      </c>
      <c r="H139" s="72">
        <v>1844890</v>
      </c>
      <c r="I139" s="72">
        <v>147591</v>
      </c>
      <c r="J139" s="72">
        <v>135784</v>
      </c>
      <c r="K139" s="72">
        <v>1833083</v>
      </c>
      <c r="L139" s="8" t="s">
        <v>24</v>
      </c>
      <c r="M139" s="43">
        <v>45896</v>
      </c>
      <c r="N139" s="29" t="s">
        <v>3723</v>
      </c>
      <c r="O139" s="72">
        <f>IF(Table1[[#This Row],[Phân loại]]="Tồn đầu kỳ",Table1[[#This Row],[Tổng giá trị]],0)</f>
        <v>0</v>
      </c>
      <c r="P139" s="8">
        <f>IF(Table1[[#This Row],[Số còn phải thu ĐK]]&lt;&gt;0,0,IF(Table1[[#This Row],[Phân loại]]="Bán hàng",Table1[[#This Row],[Tổng giá trị]],-Table1[[#This Row],[Tổng giá trị]]))</f>
        <v>1833083</v>
      </c>
      <c r="Q139" s="73">
        <v>1612388</v>
      </c>
      <c r="R139" s="8">
        <f>Table1[[#This Row],[Số còn phải thu ĐK]]+Table1[[#This Row],[Giá Trị HD sau CK]]-Table1[[#This Row],[Số tiền đã thu]]</f>
        <v>220695</v>
      </c>
      <c r="S139" s="7">
        <f>IF(Table1[[#This Row],[Ngày hóa đơn]]&lt;&gt;"",Table1[[#This Row],[Ngày hóa đơn]],Table1[[#This Row],[Ngày hạch toán]])</f>
        <v>45890</v>
      </c>
      <c r="T139" s="8"/>
      <c r="U139" s="7">
        <f>IF(Table1[[#This Row],[Ngày tính CN]]="","",S139+T139)</f>
        <v>45890</v>
      </c>
      <c r="V139" s="74">
        <f ca="1">IF(Table1[[#This Row],[Hạn thanh toán]]="","",IF((U139-NOW())&lt;0,0,(U139-NOW())))</f>
        <v>0</v>
      </c>
      <c r="W139" s="72"/>
      <c r="X139" s="68" t="str">
        <f t="shared" ca="1" si="12"/>
        <v/>
      </c>
      <c r="Y139" s="68" t="str">
        <f t="shared" ca="1" si="10"/>
        <v/>
      </c>
      <c r="Z139" s="301">
        <f>Table1[[#This Row],[Hạn thanh toán]]</f>
        <v>45890</v>
      </c>
      <c r="AA139" s="301">
        <f>Table1[[#This Row],[Ngày Thanh toán]]</f>
        <v>45896</v>
      </c>
      <c r="AD139" s="3" t="str">
        <f>VLOOKUP($A139,Ma_KH!$A:$Q,Ma_KH!O$1,0)</f>
        <v>KL00045</v>
      </c>
      <c r="AE139" s="3" t="str">
        <f>VLOOKUP($A139,Ma_KH!$A:$Q,Ma_KH!P$1,0)</f>
        <v>chị Lan 0947835982</v>
      </c>
    </row>
    <row r="140" spans="1:31" ht="25.5" customHeight="1" x14ac:dyDescent="0.3">
      <c r="A140" s="69" t="s">
        <v>48</v>
      </c>
      <c r="B140" s="69" t="s">
        <v>451</v>
      </c>
      <c r="C140" s="70">
        <v>45896</v>
      </c>
      <c r="D140" s="71" t="s">
        <v>457</v>
      </c>
      <c r="E140" s="70">
        <v>45896</v>
      </c>
      <c r="F140" s="69"/>
      <c r="G140" s="69" t="s">
        <v>353</v>
      </c>
      <c r="H140" s="72"/>
      <c r="I140" s="72">
        <v>0</v>
      </c>
      <c r="J140" s="72">
        <v>0</v>
      </c>
      <c r="K140" s="72">
        <v>220695</v>
      </c>
      <c r="L140" s="8" t="s">
        <v>17</v>
      </c>
      <c r="M140" s="43">
        <v>45896</v>
      </c>
      <c r="N140" s="29" t="s">
        <v>3723</v>
      </c>
      <c r="O140" s="72">
        <f>IF(Table1[[#This Row],[Phân loại]]="Tồn đầu kỳ",Table1[[#This Row],[Tổng giá trị]],0)</f>
        <v>0</v>
      </c>
      <c r="P140" s="8">
        <f>IF(Table1[[#This Row],[Số còn phải thu ĐK]]&lt;&gt;0,0,IF(Table1[[#This Row],[Phân loại]]="Bán hàng",Table1[[#This Row],[Tổng giá trị]],-Table1[[#This Row],[Tổng giá trị]]))</f>
        <v>-220695</v>
      </c>
      <c r="Q140" s="73">
        <f t="shared" si="11"/>
        <v>-220695</v>
      </c>
      <c r="R140" s="8">
        <f>Table1[[#This Row],[Số còn phải thu ĐK]]+Table1[[#This Row],[Giá Trị HD sau CK]]-Table1[[#This Row],[Số tiền đã thu]]</f>
        <v>0</v>
      </c>
      <c r="S140" s="7">
        <f>IF(Table1[[#This Row],[Ngày hóa đơn]]&lt;&gt;"",Table1[[#This Row],[Ngày hóa đơn]],Table1[[#This Row],[Ngày hạch toán]])</f>
        <v>45896</v>
      </c>
      <c r="T140" s="8"/>
      <c r="U140" s="7">
        <f>IF(Table1[[#This Row],[Ngày tính CN]]="","",S140+T140)</f>
        <v>45896</v>
      </c>
      <c r="V140" s="74">
        <f ca="1">IF(Table1[[#This Row],[Hạn thanh toán]]="","",IF((U140-NOW())&lt;0,0,(U140-NOW())))</f>
        <v>0</v>
      </c>
      <c r="W140" s="72"/>
      <c r="X140" s="68" t="str">
        <f t="shared" ca="1" si="12"/>
        <v/>
      </c>
      <c r="Y140" s="68" t="str">
        <f t="shared" si="10"/>
        <v>Đã thanh toán</v>
      </c>
      <c r="Z140" s="301">
        <f>Table1[[#This Row],[Hạn thanh toán]]</f>
        <v>45896</v>
      </c>
      <c r="AA140" s="301">
        <f>Table1[[#This Row],[Ngày Thanh toán]]</f>
        <v>45896</v>
      </c>
      <c r="AD140" s="3" t="str">
        <f>VLOOKUP($A140,Ma_KH!$A:$Q,Ma_KH!O$1,0)</f>
        <v>KL00045</v>
      </c>
      <c r="AE140" s="3" t="str">
        <f>VLOOKUP($A140,Ma_KH!$A:$Q,Ma_KH!P$1,0)</f>
        <v>chị Lan 0947835982</v>
      </c>
    </row>
    <row r="141" spans="1:31" ht="25.5" customHeight="1" x14ac:dyDescent="0.3">
      <c r="A141" s="69" t="s">
        <v>48</v>
      </c>
      <c r="B141" s="69" t="s">
        <v>451</v>
      </c>
      <c r="C141" s="70">
        <v>45904</v>
      </c>
      <c r="D141" s="71" t="s">
        <v>458</v>
      </c>
      <c r="E141" s="70"/>
      <c r="F141" s="69"/>
      <c r="G141" s="69" t="s">
        <v>459</v>
      </c>
      <c r="H141" s="72">
        <v>1468620</v>
      </c>
      <c r="I141" s="72">
        <v>117490</v>
      </c>
      <c r="J141" s="72">
        <v>108090</v>
      </c>
      <c r="K141" s="72">
        <v>1459220</v>
      </c>
      <c r="L141" s="8" t="s">
        <v>24</v>
      </c>
      <c r="M141" s="43">
        <v>45906</v>
      </c>
      <c r="N141" s="29" t="s">
        <v>3724</v>
      </c>
      <c r="O141" s="72">
        <f>IF(Table1[[#This Row],[Phân loại]]="Tồn đầu kỳ",Table1[[#This Row],[Tổng giá trị]],0)</f>
        <v>0</v>
      </c>
      <c r="P141" s="8">
        <f>IF(Table1[[#This Row],[Số còn phải thu ĐK]]&lt;&gt;0,0,IF(Table1[[#This Row],[Phân loại]]="Bán hàng",Table1[[#This Row],[Tổng giá trị]],-Table1[[#This Row],[Tổng giá trị]]))</f>
        <v>1459220</v>
      </c>
      <c r="Q141" s="73">
        <f t="shared" si="11"/>
        <v>1459220</v>
      </c>
      <c r="R141" s="8">
        <f>Table1[[#This Row],[Số còn phải thu ĐK]]+Table1[[#This Row],[Giá Trị HD sau CK]]-Table1[[#This Row],[Số tiền đã thu]]</f>
        <v>0</v>
      </c>
      <c r="S141" s="7">
        <f>IF(Table1[[#This Row],[Ngày hóa đơn]]&lt;&gt;"",Table1[[#This Row],[Ngày hóa đơn]],Table1[[#This Row],[Ngày hạch toán]])</f>
        <v>45904</v>
      </c>
      <c r="T141" s="8"/>
      <c r="U141" s="7">
        <f>IF(Table1[[#This Row],[Ngày tính CN]]="","",S141+T141)</f>
        <v>45904</v>
      </c>
      <c r="V141" s="74">
        <f ca="1">IF(Table1[[#This Row],[Hạn thanh toán]]="","",IF((U141-NOW())&lt;0,0,(U141-NOW())))</f>
        <v>0</v>
      </c>
      <c r="W141" s="72"/>
      <c r="X141" s="68" t="str">
        <f t="shared" ca="1" si="12"/>
        <v/>
      </c>
      <c r="Y141" s="68" t="str">
        <f t="shared" si="10"/>
        <v>Đã thanh toán</v>
      </c>
      <c r="Z141" s="301">
        <f>Table1[[#This Row],[Hạn thanh toán]]</f>
        <v>45904</v>
      </c>
      <c r="AA141" s="301">
        <f>Table1[[#This Row],[Ngày Thanh toán]]</f>
        <v>45906</v>
      </c>
      <c r="AD141" s="3" t="str">
        <f>VLOOKUP($A141,Ma_KH!$A:$Q,Ma_KH!O$1,0)</f>
        <v>KL00045</v>
      </c>
      <c r="AE141" s="3" t="str">
        <f>VLOOKUP($A141,Ma_KH!$A:$Q,Ma_KH!P$1,0)</f>
        <v>chị Lan 0947835982</v>
      </c>
    </row>
    <row r="142" spans="1:31" ht="25.5" customHeight="1" x14ac:dyDescent="0.3">
      <c r="A142" s="69" t="s">
        <v>49</v>
      </c>
      <c r="B142" s="69" t="s">
        <v>460</v>
      </c>
      <c r="C142" s="70">
        <v>45919</v>
      </c>
      <c r="D142" s="71" t="s">
        <v>461</v>
      </c>
      <c r="E142" s="70"/>
      <c r="F142" s="69"/>
      <c r="G142" s="69" t="s">
        <v>462</v>
      </c>
      <c r="H142" s="72">
        <v>2576801</v>
      </c>
      <c r="I142" s="72">
        <v>0</v>
      </c>
      <c r="J142" s="72">
        <v>206144</v>
      </c>
      <c r="K142" s="72">
        <v>2782945</v>
      </c>
      <c r="L142" s="8" t="s">
        <v>24</v>
      </c>
      <c r="M142" s="43">
        <v>45919</v>
      </c>
      <c r="N142" s="29" t="s">
        <v>3725</v>
      </c>
      <c r="O142" s="72">
        <f>IF(Table1[[#This Row],[Phân loại]]="Tồn đầu kỳ",Table1[[#This Row],[Tổng giá trị]],0)</f>
        <v>0</v>
      </c>
      <c r="P142" s="8">
        <f>IF(Table1[[#This Row],[Số còn phải thu ĐK]]&lt;&gt;0,0,IF(Table1[[#This Row],[Phân loại]]="Bán hàng",Table1[[#This Row],[Tổng giá trị]],-Table1[[#This Row],[Tổng giá trị]]))</f>
        <v>2782945</v>
      </c>
      <c r="Q142" s="73">
        <f t="shared" si="11"/>
        <v>2782945</v>
      </c>
      <c r="R142" s="8">
        <f>Table1[[#This Row],[Số còn phải thu ĐK]]+Table1[[#This Row],[Giá Trị HD sau CK]]-Table1[[#This Row],[Số tiền đã thu]]</f>
        <v>0</v>
      </c>
      <c r="S142" s="7">
        <f>IF(Table1[[#This Row],[Ngày hóa đơn]]&lt;&gt;"",Table1[[#This Row],[Ngày hóa đơn]],Table1[[#This Row],[Ngày hạch toán]])</f>
        <v>45919</v>
      </c>
      <c r="T142" s="8"/>
      <c r="U142" s="7">
        <f>IF(Table1[[#This Row],[Ngày tính CN]]="","",S142+T142)</f>
        <v>45919</v>
      </c>
      <c r="V142" s="74">
        <f ca="1">IF(Table1[[#This Row],[Hạn thanh toán]]="","",IF((U142-NOW())&lt;0,0,(U142-NOW())))</f>
        <v>0</v>
      </c>
      <c r="W142" s="72"/>
      <c r="X142" s="68" t="str">
        <f t="shared" ca="1" si="12"/>
        <v/>
      </c>
      <c r="Y142" s="68" t="str">
        <f t="shared" si="10"/>
        <v>Đã thanh toán</v>
      </c>
      <c r="Z142" s="301">
        <f>Table1[[#This Row],[Hạn thanh toán]]</f>
        <v>45919</v>
      </c>
      <c r="AA142" s="301">
        <f>Table1[[#This Row],[Ngày Thanh toán]]</f>
        <v>45919</v>
      </c>
      <c r="AD142" s="3" t="str">
        <f>VLOOKUP($A142,Ma_KH!$A:$Q,Ma_KH!O$1,0)</f>
        <v>KL00167</v>
      </c>
      <c r="AE142" s="3" t="str">
        <f>VLOOKUP($A142,Ma_KH!$A:$Q,Ma_KH!P$1,0)</f>
        <v>Chị Linh</v>
      </c>
    </row>
    <row r="143" spans="1:31" ht="25.5" customHeight="1" x14ac:dyDescent="0.3">
      <c r="A143" s="69" t="s">
        <v>49</v>
      </c>
      <c r="B143" s="69" t="s">
        <v>460</v>
      </c>
      <c r="C143" s="70">
        <v>45931</v>
      </c>
      <c r="D143" s="71" t="s">
        <v>463</v>
      </c>
      <c r="E143" s="70"/>
      <c r="F143" s="69"/>
      <c r="G143" s="69" t="s">
        <v>464</v>
      </c>
      <c r="H143" s="72">
        <v>2649298</v>
      </c>
      <c r="I143" s="72">
        <v>0</v>
      </c>
      <c r="J143" s="72">
        <v>211944</v>
      </c>
      <c r="K143" s="72">
        <v>2861242</v>
      </c>
      <c r="L143" s="8" t="s">
        <v>24</v>
      </c>
      <c r="M143" s="43">
        <v>45931</v>
      </c>
      <c r="N143" s="29" t="s">
        <v>3726</v>
      </c>
      <c r="O143" s="72">
        <f>IF(Table1[[#This Row],[Phân loại]]="Tồn đầu kỳ",Table1[[#This Row],[Tổng giá trị]],0)</f>
        <v>0</v>
      </c>
      <c r="P143" s="8">
        <f>IF(Table1[[#This Row],[Số còn phải thu ĐK]]&lt;&gt;0,0,IF(Table1[[#This Row],[Phân loại]]="Bán hàng",Table1[[#This Row],[Tổng giá trị]],-Table1[[#This Row],[Tổng giá trị]]))</f>
        <v>2861242</v>
      </c>
      <c r="Q143" s="73">
        <f t="shared" si="11"/>
        <v>2861242</v>
      </c>
      <c r="R143" s="8">
        <f>Table1[[#This Row],[Số còn phải thu ĐK]]+Table1[[#This Row],[Giá Trị HD sau CK]]-Table1[[#This Row],[Số tiền đã thu]]</f>
        <v>0</v>
      </c>
      <c r="S143" s="7">
        <f>IF(Table1[[#This Row],[Ngày hóa đơn]]&lt;&gt;"",Table1[[#This Row],[Ngày hóa đơn]],Table1[[#This Row],[Ngày hạch toán]])</f>
        <v>45931</v>
      </c>
      <c r="T143" s="8"/>
      <c r="U143" s="7">
        <f>IF(Table1[[#This Row],[Ngày tính CN]]="","",S143+T143)</f>
        <v>45931</v>
      </c>
      <c r="V143" s="74">
        <f ca="1">IF(Table1[[#This Row],[Hạn thanh toán]]="","",IF((U143-NOW())&lt;0,0,(U143-NOW())))</f>
        <v>0</v>
      </c>
      <c r="W143" s="72"/>
      <c r="X143" s="68" t="str">
        <f t="shared" ca="1" si="12"/>
        <v/>
      </c>
      <c r="Y143" s="68" t="str">
        <f t="shared" si="10"/>
        <v>Đã thanh toán</v>
      </c>
      <c r="Z143" s="301">
        <f>Table1[[#This Row],[Hạn thanh toán]]</f>
        <v>45931</v>
      </c>
      <c r="AA143" s="301">
        <f>Table1[[#This Row],[Ngày Thanh toán]]</f>
        <v>45931</v>
      </c>
      <c r="AD143" s="3" t="str">
        <f>VLOOKUP($A143,Ma_KH!$A:$Q,Ma_KH!O$1,0)</f>
        <v>KL00167</v>
      </c>
      <c r="AE143" s="3" t="str">
        <f>VLOOKUP($A143,Ma_KH!$A:$Q,Ma_KH!P$1,0)</f>
        <v>Chị Linh</v>
      </c>
    </row>
    <row r="144" spans="1:31" ht="25.5" customHeight="1" x14ac:dyDescent="0.3">
      <c r="A144" s="69" t="s">
        <v>49</v>
      </c>
      <c r="B144" s="69" t="s">
        <v>460</v>
      </c>
      <c r="C144" s="70">
        <v>45947</v>
      </c>
      <c r="D144" s="71" t="s">
        <v>465</v>
      </c>
      <c r="E144" s="70"/>
      <c r="F144" s="69"/>
      <c r="G144" s="69" t="s">
        <v>466</v>
      </c>
      <c r="H144" s="72">
        <v>2563585</v>
      </c>
      <c r="I144" s="72">
        <v>0</v>
      </c>
      <c r="J144" s="72">
        <v>205087</v>
      </c>
      <c r="K144" s="72">
        <v>2768672</v>
      </c>
      <c r="L144" s="8" t="s">
        <v>24</v>
      </c>
      <c r="M144" s="43">
        <v>45962</v>
      </c>
      <c r="N144" s="29" t="s">
        <v>3727</v>
      </c>
      <c r="O144" s="72">
        <f>IF(Table1[[#This Row],[Phân loại]]="Tồn đầu kỳ",Table1[[#This Row],[Tổng giá trị]],0)</f>
        <v>0</v>
      </c>
      <c r="P144" s="8">
        <f>IF(Table1[[#This Row],[Số còn phải thu ĐK]]&lt;&gt;0,0,IF(Table1[[#This Row],[Phân loại]]="Bán hàng",Table1[[#This Row],[Tổng giá trị]],-Table1[[#This Row],[Tổng giá trị]]))</f>
        <v>2768672</v>
      </c>
      <c r="Q144" s="73">
        <f t="shared" si="11"/>
        <v>2768672</v>
      </c>
      <c r="R144" s="8">
        <f>Table1[[#This Row],[Số còn phải thu ĐK]]+Table1[[#This Row],[Giá Trị HD sau CK]]-Table1[[#This Row],[Số tiền đã thu]]</f>
        <v>0</v>
      </c>
      <c r="S144" s="7">
        <f>IF(Table1[[#This Row],[Ngày hóa đơn]]&lt;&gt;"",Table1[[#This Row],[Ngày hóa đơn]],Table1[[#This Row],[Ngày hạch toán]])</f>
        <v>45947</v>
      </c>
      <c r="T144" s="8"/>
      <c r="U144" s="7">
        <f>IF(Table1[[#This Row],[Ngày tính CN]]="","",S144+T144)</f>
        <v>45947</v>
      </c>
      <c r="V144" s="74">
        <f ca="1">IF(Table1[[#This Row],[Hạn thanh toán]]="","",IF((U144-NOW())&lt;0,0,(U144-NOW())))</f>
        <v>0</v>
      </c>
      <c r="W144" s="72"/>
      <c r="X144" s="68" t="str">
        <f t="shared" ca="1" si="12"/>
        <v/>
      </c>
      <c r="Y144" s="68" t="str">
        <f t="shared" si="10"/>
        <v>Đã thanh toán</v>
      </c>
      <c r="Z144" s="301">
        <f>Table1[[#This Row],[Hạn thanh toán]]</f>
        <v>45947</v>
      </c>
      <c r="AA144" s="301">
        <f>Table1[[#This Row],[Ngày Thanh toán]]</f>
        <v>45962</v>
      </c>
      <c r="AD144" s="3" t="str">
        <f>VLOOKUP($A144,Ma_KH!$A:$Q,Ma_KH!O$1,0)</f>
        <v>KL00167</v>
      </c>
      <c r="AE144" s="3" t="str">
        <f>VLOOKUP($A144,Ma_KH!$A:$Q,Ma_KH!P$1,0)</f>
        <v>Chị Linh</v>
      </c>
    </row>
    <row r="145" spans="1:31" ht="25.5" customHeight="1" x14ac:dyDescent="0.3">
      <c r="A145" s="69" t="s">
        <v>50</v>
      </c>
      <c r="B145" s="69" t="s">
        <v>467</v>
      </c>
      <c r="C145" s="70">
        <v>45670</v>
      </c>
      <c r="D145" s="71" t="s">
        <v>468</v>
      </c>
      <c r="E145" s="70"/>
      <c r="F145" s="69"/>
      <c r="G145" s="69" t="s">
        <v>469</v>
      </c>
      <c r="H145" s="72">
        <v>847222</v>
      </c>
      <c r="I145" s="72">
        <v>0</v>
      </c>
      <c r="J145" s="72">
        <v>67778</v>
      </c>
      <c r="K145" s="72">
        <v>915000</v>
      </c>
      <c r="L145" s="8" t="s">
        <v>24</v>
      </c>
      <c r="M145" s="43">
        <v>45668</v>
      </c>
      <c r="N145" s="29" t="s">
        <v>3728</v>
      </c>
      <c r="O145" s="72">
        <f>IF(Table1[[#This Row],[Phân loại]]="Tồn đầu kỳ",Table1[[#This Row],[Tổng giá trị]],0)</f>
        <v>0</v>
      </c>
      <c r="P145" s="8">
        <f>IF(Table1[[#This Row],[Số còn phải thu ĐK]]&lt;&gt;0,0,IF(Table1[[#This Row],[Phân loại]]="Bán hàng",Table1[[#This Row],[Tổng giá trị]],-Table1[[#This Row],[Tổng giá trị]]))</f>
        <v>915000</v>
      </c>
      <c r="Q145" s="73">
        <f t="shared" si="11"/>
        <v>915000</v>
      </c>
      <c r="R145" s="8">
        <f>Table1[[#This Row],[Số còn phải thu ĐK]]+Table1[[#This Row],[Giá Trị HD sau CK]]-Table1[[#This Row],[Số tiền đã thu]]</f>
        <v>0</v>
      </c>
      <c r="S145" s="7">
        <f>IF(Table1[[#This Row],[Ngày hóa đơn]]&lt;&gt;"",Table1[[#This Row],[Ngày hóa đơn]],Table1[[#This Row],[Ngày hạch toán]])</f>
        <v>45670</v>
      </c>
      <c r="T145" s="8"/>
      <c r="U145" s="7">
        <f>IF(Table1[[#This Row],[Ngày tính CN]]="","",S145+T145)</f>
        <v>45670</v>
      </c>
      <c r="V145" s="74">
        <f ca="1">IF(Table1[[#This Row],[Hạn thanh toán]]="","",IF((U145-NOW())&lt;0,0,(U145-NOW())))</f>
        <v>0</v>
      </c>
      <c r="W145" s="72"/>
      <c r="X145" s="68" t="str">
        <f t="shared" ca="1" si="12"/>
        <v/>
      </c>
      <c r="Y145" s="68" t="str">
        <f t="shared" si="10"/>
        <v>Đã thanh toán</v>
      </c>
      <c r="Z145" s="301">
        <f>Table1[[#This Row],[Hạn thanh toán]]</f>
        <v>45670</v>
      </c>
      <c r="AA145" s="301">
        <f>Table1[[#This Row],[Ngày Thanh toán]]</f>
        <v>45668</v>
      </c>
      <c r="AD145" s="3" t="str">
        <f>VLOOKUP($A145,Ma_KH!$A:$Q,Ma_KH!O$1,0)</f>
        <v>KL.HN008</v>
      </c>
      <c r="AE145" s="3" t="str">
        <f>VLOOKUP($A145,Ma_KH!$A:$Q,Ma_KH!P$1,0)</f>
        <v>CHỊ TRẦN MINH HẰNG</v>
      </c>
    </row>
    <row r="146" spans="1:31" ht="25.5" customHeight="1" x14ac:dyDescent="0.3">
      <c r="A146" s="76" t="s">
        <v>51</v>
      </c>
      <c r="B146" s="76" t="s">
        <v>470</v>
      </c>
      <c r="C146" s="78">
        <v>45766</v>
      </c>
      <c r="D146" s="79" t="s">
        <v>471</v>
      </c>
      <c r="E146" s="78">
        <v>45766</v>
      </c>
      <c r="F146" s="76"/>
      <c r="G146" s="76" t="s">
        <v>472</v>
      </c>
      <c r="H146" s="72"/>
      <c r="I146" s="72">
        <v>0</v>
      </c>
      <c r="J146" s="72">
        <v>0</v>
      </c>
      <c r="K146" s="72">
        <v>-51487</v>
      </c>
      <c r="L146" s="8" t="s">
        <v>3648</v>
      </c>
      <c r="M146" s="43">
        <v>45783</v>
      </c>
      <c r="N146" s="29" t="s">
        <v>3737</v>
      </c>
      <c r="O146" s="72">
        <f>IF(Table1[[#This Row],[Phân loại]]="Tồn đầu kỳ",Table1[[#This Row],[Tổng giá trị]],0)</f>
        <v>-51487</v>
      </c>
      <c r="P146" s="8">
        <f>IF(Table1[[#This Row],[Số còn phải thu ĐK]]&lt;&gt;0,0,IF(Table1[[#This Row],[Phân loại]]="Bán hàng",Table1[[#This Row],[Tổng giá trị]],-Table1[[#This Row],[Tổng giá trị]]))</f>
        <v>0</v>
      </c>
      <c r="Q146" s="73">
        <f t="shared" si="11"/>
        <v>0</v>
      </c>
      <c r="R146" s="8">
        <f>Table1[[#This Row],[Số còn phải thu ĐK]]+Table1[[#This Row],[Giá Trị HD sau CK]]-Table1[[#This Row],[Số tiền đã thu]]</f>
        <v>-51487</v>
      </c>
      <c r="S146" s="7">
        <f>IF(Table1[[#This Row],[Ngày hóa đơn]]&lt;&gt;"",Table1[[#This Row],[Ngày hóa đơn]],Table1[[#This Row],[Ngày hạch toán]])</f>
        <v>45766</v>
      </c>
      <c r="T146" s="8"/>
      <c r="U146" s="7">
        <f>IF(Table1[[#This Row],[Ngày tính CN]]="","",S146+T146)</f>
        <v>45766</v>
      </c>
      <c r="V146" s="74">
        <f ca="1">IF(Table1[[#This Row],[Hạn thanh toán]]="","",IF((U146-NOW())&lt;0,0,(U146-NOW())))</f>
        <v>0</v>
      </c>
      <c r="W146" s="72"/>
      <c r="X146" s="68" t="str">
        <f t="shared" ca="1" si="12"/>
        <v/>
      </c>
      <c r="Y146" s="68" t="str">
        <f t="shared" ca="1" si="10"/>
        <v/>
      </c>
      <c r="Z146" s="301">
        <f>Table1[[#This Row],[Hạn thanh toán]]</f>
        <v>45766</v>
      </c>
      <c r="AA146" s="301">
        <f>Table1[[#This Row],[Ngày Thanh toán]]</f>
        <v>45783</v>
      </c>
      <c r="AD146" s="3" t="str">
        <f>VLOOKUP($A146,Ma_KH!$A:$Q,Ma_KH!O$1,0)</f>
        <v>KL00188</v>
      </c>
      <c r="AE146" s="3" t="str">
        <f>VLOOKUP($A146,Ma_KH!$A:$Q,Ma_KH!P$1,0)</f>
        <v>Daily H2.02 Ocean Park - Trâu Quỳ, Gia Lâm</v>
      </c>
    </row>
    <row r="147" spans="1:31" ht="25.5" customHeight="1" x14ac:dyDescent="0.3">
      <c r="A147" s="76" t="s">
        <v>51</v>
      </c>
      <c r="B147" s="76" t="s">
        <v>470</v>
      </c>
      <c r="C147" s="78">
        <v>45766</v>
      </c>
      <c r="D147" s="79" t="s">
        <v>473</v>
      </c>
      <c r="E147" s="78"/>
      <c r="F147" s="76"/>
      <c r="G147" s="76" t="s">
        <v>474</v>
      </c>
      <c r="H147" s="72">
        <v>555290</v>
      </c>
      <c r="I147" s="72">
        <v>27765</v>
      </c>
      <c r="J147" s="72">
        <v>42202</v>
      </c>
      <c r="K147" s="72">
        <v>569727</v>
      </c>
      <c r="L147" s="8" t="s">
        <v>24</v>
      </c>
      <c r="M147" s="43">
        <v>45783</v>
      </c>
      <c r="N147" s="29" t="s">
        <v>3737</v>
      </c>
      <c r="O147" s="72">
        <f>IF(Table1[[#This Row],[Phân loại]]="Tồn đầu kỳ",Table1[[#This Row],[Tổng giá trị]],0)</f>
        <v>0</v>
      </c>
      <c r="P147" s="8">
        <f>IF(Table1[[#This Row],[Số còn phải thu ĐK]]&lt;&gt;0,0,IF(Table1[[#This Row],[Phân loại]]="Bán hàng",Table1[[#This Row],[Tổng giá trị]],-Table1[[#This Row],[Tổng giá trị]]))</f>
        <v>569727</v>
      </c>
      <c r="Q147" s="73">
        <f t="shared" si="11"/>
        <v>569727</v>
      </c>
      <c r="R147" s="8">
        <f>Table1[[#This Row],[Số còn phải thu ĐK]]+Table1[[#This Row],[Giá Trị HD sau CK]]-Table1[[#This Row],[Số tiền đã thu]]</f>
        <v>0</v>
      </c>
      <c r="S147" s="7">
        <f>IF(Table1[[#This Row],[Ngày hóa đơn]]&lt;&gt;"",Table1[[#This Row],[Ngày hóa đơn]],Table1[[#This Row],[Ngày hạch toán]])</f>
        <v>45766</v>
      </c>
      <c r="T147" s="8"/>
      <c r="U147" s="7">
        <f>IF(Table1[[#This Row],[Ngày tính CN]]="","",S147+T147)</f>
        <v>45766</v>
      </c>
      <c r="V147" s="74">
        <f ca="1">IF(Table1[[#This Row],[Hạn thanh toán]]="","",IF((U147-NOW())&lt;0,0,(U147-NOW())))</f>
        <v>0</v>
      </c>
      <c r="W147" s="72"/>
      <c r="X147" s="68" t="str">
        <f t="shared" ca="1" si="12"/>
        <v/>
      </c>
      <c r="Y147" s="68" t="str">
        <f t="shared" si="10"/>
        <v>Đã thanh toán</v>
      </c>
      <c r="Z147" s="301">
        <f>Table1[[#This Row],[Hạn thanh toán]]</f>
        <v>45766</v>
      </c>
      <c r="AA147" s="301">
        <f>Table1[[#This Row],[Ngày Thanh toán]]</f>
        <v>45783</v>
      </c>
      <c r="AD147" s="3" t="str">
        <f>VLOOKUP($A147,Ma_KH!$A:$Q,Ma_KH!O$1,0)</f>
        <v>KL00188</v>
      </c>
      <c r="AE147" s="3" t="str">
        <f>VLOOKUP($A147,Ma_KH!$A:$Q,Ma_KH!P$1,0)</f>
        <v>Daily H2.02 Ocean Park - Trâu Quỳ, Gia Lâm</v>
      </c>
    </row>
    <row r="148" spans="1:31" ht="25.5" customHeight="1" x14ac:dyDescent="0.3">
      <c r="A148" s="69" t="s">
        <v>51</v>
      </c>
      <c r="B148" s="69" t="s">
        <v>470</v>
      </c>
      <c r="C148" s="70">
        <v>45780</v>
      </c>
      <c r="D148" s="71" t="s">
        <v>475</v>
      </c>
      <c r="E148" s="70"/>
      <c r="F148" s="69"/>
      <c r="G148" s="69" t="s">
        <v>474</v>
      </c>
      <c r="H148" s="72">
        <v>922445</v>
      </c>
      <c r="I148" s="72">
        <v>46122</v>
      </c>
      <c r="J148" s="72">
        <v>70106</v>
      </c>
      <c r="K148" s="72">
        <v>946429</v>
      </c>
      <c r="L148" s="8" t="s">
        <v>24</v>
      </c>
      <c r="M148" s="43">
        <v>45794</v>
      </c>
      <c r="N148" s="29" t="s">
        <v>3729</v>
      </c>
      <c r="O148" s="72">
        <f>IF(Table1[[#This Row],[Phân loại]]="Tồn đầu kỳ",Table1[[#This Row],[Tổng giá trị]],0)</f>
        <v>0</v>
      </c>
      <c r="P148" s="8">
        <f>IF(Table1[[#This Row],[Số còn phải thu ĐK]]&lt;&gt;0,0,IF(Table1[[#This Row],[Phân loại]]="Bán hàng",Table1[[#This Row],[Tổng giá trị]],-Table1[[#This Row],[Tổng giá trị]]))</f>
        <v>946429</v>
      </c>
      <c r="Q148" s="73">
        <v>718536</v>
      </c>
      <c r="R148" s="8">
        <f>Table1[[#This Row],[Số còn phải thu ĐK]]+Table1[[#This Row],[Giá Trị HD sau CK]]-Table1[[#This Row],[Số tiền đã thu]]</f>
        <v>227893</v>
      </c>
      <c r="S148" s="7">
        <f>IF(Table1[[#This Row],[Ngày hóa đơn]]&lt;&gt;"",Table1[[#This Row],[Ngày hóa đơn]],Table1[[#This Row],[Ngày hạch toán]])</f>
        <v>45780</v>
      </c>
      <c r="T148" s="8"/>
      <c r="U148" s="7">
        <f>IF(Table1[[#This Row],[Ngày tính CN]]="","",S148+T148)</f>
        <v>45780</v>
      </c>
      <c r="V148" s="74">
        <f ca="1">IF(Table1[[#This Row],[Hạn thanh toán]]="","",IF((U148-NOW())&lt;0,0,(U148-NOW())))</f>
        <v>0</v>
      </c>
      <c r="W148" s="72"/>
      <c r="X148" s="68" t="str">
        <f ca="1">IF(OR(AR152="",AO152=0),"",IF((AR152-NOW())&lt;0,-(AR152-NOW()),0))</f>
        <v/>
      </c>
      <c r="Y148" s="68" t="str">
        <f t="shared" ca="1" si="10"/>
        <v/>
      </c>
      <c r="Z148" s="301">
        <f>Table1[[#This Row],[Hạn thanh toán]]</f>
        <v>45780</v>
      </c>
      <c r="AA148" s="301">
        <f>Table1[[#This Row],[Ngày Thanh toán]]</f>
        <v>45794</v>
      </c>
      <c r="AD148" s="3" t="str">
        <f>VLOOKUP($A148,Ma_KH!$A:$Q,Ma_KH!O$1,0)</f>
        <v>KL00188</v>
      </c>
      <c r="AE148" s="3" t="str">
        <f>VLOOKUP($A148,Ma_KH!$A:$Q,Ma_KH!P$1,0)</f>
        <v>Daily H2.02 Ocean Park - Trâu Quỳ, Gia Lâm</v>
      </c>
    </row>
    <row r="149" spans="1:31" ht="25.5" customHeight="1" x14ac:dyDescent="0.3">
      <c r="A149" s="76" t="s">
        <v>51</v>
      </c>
      <c r="B149" s="76" t="s">
        <v>470</v>
      </c>
      <c r="C149" s="78">
        <v>45793</v>
      </c>
      <c r="D149" s="79" t="s">
        <v>476</v>
      </c>
      <c r="E149" s="78"/>
      <c r="F149" s="76"/>
      <c r="G149" s="76" t="s">
        <v>474</v>
      </c>
      <c r="H149" s="72">
        <v>1818485</v>
      </c>
      <c r="I149" s="72">
        <v>90924</v>
      </c>
      <c r="J149" s="72">
        <v>138205</v>
      </c>
      <c r="K149" s="72">
        <v>1865766</v>
      </c>
      <c r="L149" s="8" t="s">
        <v>24</v>
      </c>
      <c r="M149" s="43">
        <v>45805</v>
      </c>
      <c r="N149" s="29" t="s">
        <v>3730</v>
      </c>
      <c r="O149" s="72">
        <f>IF(Table1[[#This Row],[Phân loại]]="Tồn đầu kỳ",Table1[[#This Row],[Tổng giá trị]],0)</f>
        <v>0</v>
      </c>
      <c r="P149" s="8">
        <f>IF(Table1[[#This Row],[Số còn phải thu ĐK]]&lt;&gt;0,0,IF(Table1[[#This Row],[Phân loại]]="Bán hàng",Table1[[#This Row],[Tổng giá trị]],-Table1[[#This Row],[Tổng giá trị]]))</f>
        <v>1865766</v>
      </c>
      <c r="Q149" s="73">
        <v>1675000</v>
      </c>
      <c r="R149" s="8">
        <f>Table1[[#This Row],[Số còn phải thu ĐK]]+Table1[[#This Row],[Giá Trị HD sau CK]]-Table1[[#This Row],[Số tiền đã thu]]</f>
        <v>190766</v>
      </c>
      <c r="S149" s="7">
        <f>IF(Table1[[#This Row],[Ngày hóa đơn]]&lt;&gt;"",Table1[[#This Row],[Ngày hóa đơn]],Table1[[#This Row],[Ngày hạch toán]])</f>
        <v>45793</v>
      </c>
      <c r="T149" s="8"/>
      <c r="U149" s="7">
        <f>IF(Table1[[#This Row],[Ngày tính CN]]="","",S149+T149)</f>
        <v>45793</v>
      </c>
      <c r="V149" s="74">
        <f ca="1">IF(Table1[[#This Row],[Hạn thanh toán]]="","",IF((U149-NOW())&lt;0,0,(U149-NOW())))</f>
        <v>0</v>
      </c>
      <c r="W149" s="72"/>
      <c r="X149" s="68" t="str">
        <f ca="1">IF(OR(AR153="",AO153=0),"",IF((AR153-NOW())&lt;0,-(AR153-NOW()),0))</f>
        <v/>
      </c>
      <c r="Y149" s="68" t="str">
        <f t="shared" ca="1" si="10"/>
        <v/>
      </c>
      <c r="Z149" s="301">
        <f>Table1[[#This Row],[Hạn thanh toán]]</f>
        <v>45793</v>
      </c>
      <c r="AA149" s="301">
        <f>Table1[[#This Row],[Ngày Thanh toán]]</f>
        <v>45805</v>
      </c>
      <c r="AD149" s="3" t="str">
        <f>VLOOKUP($A149,Ma_KH!$A:$Q,Ma_KH!O$1,0)</f>
        <v>KL00188</v>
      </c>
      <c r="AE149" s="3" t="str">
        <f>VLOOKUP($A149,Ma_KH!$A:$Q,Ma_KH!P$1,0)</f>
        <v>Daily H2.02 Ocean Park - Trâu Quỳ, Gia Lâm</v>
      </c>
    </row>
    <row r="150" spans="1:31" ht="25.5" customHeight="1" x14ac:dyDescent="0.3">
      <c r="A150" s="69" t="s">
        <v>51</v>
      </c>
      <c r="B150" s="69" t="s">
        <v>470</v>
      </c>
      <c r="C150" s="70">
        <v>45794</v>
      </c>
      <c r="D150" s="71" t="s">
        <v>477</v>
      </c>
      <c r="E150" s="70">
        <v>45794</v>
      </c>
      <c r="F150" s="69"/>
      <c r="G150" s="69" t="s">
        <v>353</v>
      </c>
      <c r="H150" s="72"/>
      <c r="I150" s="72">
        <v>0</v>
      </c>
      <c r="J150" s="72">
        <v>0</v>
      </c>
      <c r="K150" s="72">
        <v>227891</v>
      </c>
      <c r="L150" s="8" t="s">
        <v>17</v>
      </c>
      <c r="M150" s="43">
        <v>45794</v>
      </c>
      <c r="N150" s="29" t="s">
        <v>3729</v>
      </c>
      <c r="O150" s="72">
        <f>IF(Table1[[#This Row],[Phân loại]]="Tồn đầu kỳ",Table1[[#This Row],[Tổng giá trị]],0)</f>
        <v>0</v>
      </c>
      <c r="P150" s="8">
        <f>IF(Table1[[#This Row],[Số còn phải thu ĐK]]&lt;&gt;0,0,IF(Table1[[#This Row],[Phân loại]]="Bán hàng",Table1[[#This Row],[Tổng giá trị]],-Table1[[#This Row],[Tổng giá trị]]))</f>
        <v>-227891</v>
      </c>
      <c r="Q150" s="73">
        <f t="shared" si="11"/>
        <v>-227891</v>
      </c>
      <c r="R150" s="8">
        <f>Table1[[#This Row],[Số còn phải thu ĐK]]+Table1[[#This Row],[Giá Trị HD sau CK]]-Table1[[#This Row],[Số tiền đã thu]]</f>
        <v>0</v>
      </c>
      <c r="S150" s="7">
        <f>IF(Table1[[#This Row],[Ngày hóa đơn]]&lt;&gt;"",Table1[[#This Row],[Ngày hóa đơn]],Table1[[#This Row],[Ngày hạch toán]])</f>
        <v>45794</v>
      </c>
      <c r="T150" s="8"/>
      <c r="U150" s="7">
        <f>IF(Table1[[#This Row],[Ngày tính CN]]="","",S150+T150)</f>
        <v>45794</v>
      </c>
      <c r="V150" s="74">
        <f ca="1">IF(Table1[[#This Row],[Hạn thanh toán]]="","",IF((U150-NOW())&lt;0,0,(U150-NOW())))</f>
        <v>0</v>
      </c>
      <c r="W150" s="72"/>
      <c r="X150" s="68" t="str">
        <f ca="1">IF(OR(AR154="",AO154=0),"",IF((AR154-NOW())&lt;0,-(AR154-NOW()),0))</f>
        <v/>
      </c>
      <c r="Y150" s="68" t="str">
        <f t="shared" si="10"/>
        <v>Đã thanh toán</v>
      </c>
      <c r="Z150" s="301">
        <f>Table1[[#This Row],[Hạn thanh toán]]</f>
        <v>45794</v>
      </c>
      <c r="AA150" s="301">
        <f>Table1[[#This Row],[Ngày Thanh toán]]</f>
        <v>45794</v>
      </c>
      <c r="AD150" s="3" t="str">
        <f>VLOOKUP($A150,Ma_KH!$A:$Q,Ma_KH!O$1,0)</f>
        <v>KL00188</v>
      </c>
      <c r="AE150" s="3" t="str">
        <f>VLOOKUP($A150,Ma_KH!$A:$Q,Ma_KH!P$1,0)</f>
        <v>Daily H2.02 Ocean Park - Trâu Quỳ, Gia Lâm</v>
      </c>
    </row>
    <row r="151" spans="1:31" ht="25.5" customHeight="1" x14ac:dyDescent="0.3">
      <c r="A151" s="69" t="s">
        <v>51</v>
      </c>
      <c r="B151" s="69" t="s">
        <v>470</v>
      </c>
      <c r="C151" s="43">
        <v>45805</v>
      </c>
      <c r="D151" s="29" t="s">
        <v>3731</v>
      </c>
      <c r="E151" s="70"/>
      <c r="F151" s="69"/>
      <c r="G151" s="69" t="s">
        <v>353</v>
      </c>
      <c r="H151" s="72"/>
      <c r="I151" s="72">
        <v>0</v>
      </c>
      <c r="J151" s="72">
        <v>0</v>
      </c>
      <c r="K151" s="65">
        <v>189285</v>
      </c>
      <c r="L151" s="8" t="s">
        <v>17</v>
      </c>
      <c r="M151" s="43">
        <v>45805</v>
      </c>
      <c r="N151" s="29" t="s">
        <v>3730</v>
      </c>
      <c r="O151" s="72">
        <f>IF(Table1[[#This Row],[Phân loại]]="Tồn đầu kỳ",Table1[[#This Row],[Tổng giá trị]],0)</f>
        <v>0</v>
      </c>
      <c r="P151" s="8">
        <f>IF(Table1[[#This Row],[Số còn phải thu ĐK]]&lt;&gt;0,0,IF(Table1[[#This Row],[Phân loại]]="Bán hàng",Table1[[#This Row],[Tổng giá trị]],-Table1[[#This Row],[Tổng giá trị]]))</f>
        <v>-189285</v>
      </c>
      <c r="Q151" s="73">
        <f t="shared" ref="Q151" si="13">IF(M151&lt;&gt;"",IF(O151&gt;0,O151,P151),0)</f>
        <v>-189285</v>
      </c>
      <c r="R151" s="8">
        <f>Table1[[#This Row],[Số còn phải thu ĐK]]+Table1[[#This Row],[Giá Trị HD sau CK]]-Table1[[#This Row],[Số tiền đã thu]]</f>
        <v>0</v>
      </c>
      <c r="S151" s="7">
        <f>IF(Table1[[#This Row],[Ngày hóa đơn]]&lt;&gt;"",Table1[[#This Row],[Ngày hóa đơn]],Table1[[#This Row],[Ngày hạch toán]])</f>
        <v>45805</v>
      </c>
      <c r="T151" s="8"/>
      <c r="U151" s="7">
        <f>IF(Table1[[#This Row],[Ngày tính CN]]="","",S151+T151)</f>
        <v>45805</v>
      </c>
      <c r="V151" s="74">
        <f ca="1">IF(Table1[[#This Row],[Hạn thanh toán]]="","",IF((U151-NOW())&lt;0,0,(U151-NOW())))</f>
        <v>0</v>
      </c>
      <c r="W151" s="72"/>
      <c r="X151" s="68" t="str">
        <f ca="1">IF(OR(AR155="",AO155=0),"",IF((AR155-NOW())&lt;0,-(AR155-NOW()),0))</f>
        <v/>
      </c>
      <c r="Y151" s="68" t="str">
        <f t="shared" ref="Y151" si="14">IF(R151=0,"Đã thanh toán",IF(X151="","",IF(X151&lt;=0,"Chưa đến hạn thanh toán",IF(X151&lt;=30,"Nợ quá hạn 30 ngày",IF(X151&lt;=60,"Nợ quá hạn từ 30 ngày đến 60 ngày",IF(X151&lt;=90,"Nợ quá hạn từ 60 ngày đến 90 ngày",IF(X151&lt;=120,"Nợ quá hạn từ 90 ngày đến 120 ngày","Nợ quá hạn hơn 120 ngày có khả năng mất thanh toán")))))))</f>
        <v>Đã thanh toán</v>
      </c>
      <c r="Z151" s="301">
        <f>Table1[[#This Row],[Hạn thanh toán]]</f>
        <v>45805</v>
      </c>
      <c r="AA151" s="301">
        <f>Table1[[#This Row],[Ngày Thanh toán]]</f>
        <v>45805</v>
      </c>
      <c r="AD151" s="3" t="str">
        <f>VLOOKUP($A151,Ma_KH!$A:$Q,Ma_KH!O$1,0)</f>
        <v>KL00188</v>
      </c>
      <c r="AE151" s="3" t="str">
        <f>VLOOKUP($A151,Ma_KH!$A:$Q,Ma_KH!P$1,0)</f>
        <v>Daily H2.02 Ocean Park - Trâu Quỳ, Gia Lâm</v>
      </c>
    </row>
    <row r="152" spans="1:31" ht="25.5" customHeight="1" x14ac:dyDescent="0.3">
      <c r="A152" s="76" t="s">
        <v>51</v>
      </c>
      <c r="B152" s="76" t="s">
        <v>470</v>
      </c>
      <c r="C152" s="78">
        <v>45835</v>
      </c>
      <c r="D152" s="79" t="s">
        <v>478</v>
      </c>
      <c r="E152" s="78"/>
      <c r="F152" s="76"/>
      <c r="G152" s="76" t="s">
        <v>479</v>
      </c>
      <c r="H152" s="72">
        <v>922445</v>
      </c>
      <c r="I152" s="72">
        <v>46122</v>
      </c>
      <c r="J152" s="72">
        <v>70106</v>
      </c>
      <c r="K152" s="72">
        <v>946429</v>
      </c>
      <c r="L152" s="8" t="s">
        <v>24</v>
      </c>
      <c r="M152" s="43">
        <v>45885</v>
      </c>
      <c r="N152" s="29" t="s">
        <v>3732</v>
      </c>
      <c r="O152" s="72">
        <f>IF(Table1[[#This Row],[Phân loại]]="Tồn đầu kỳ",Table1[[#This Row],[Tổng giá trị]],0)</f>
        <v>0</v>
      </c>
      <c r="P152" s="8">
        <f>IF(Table1[[#This Row],[Số còn phải thu ĐK]]&lt;&gt;0,0,IF(Table1[[#This Row],[Phân loại]]="Bán hàng",Table1[[#This Row],[Tổng giá trị]],-Table1[[#This Row],[Tổng giá trị]]))</f>
        <v>946429</v>
      </c>
      <c r="Q152" s="62">
        <v>832482</v>
      </c>
      <c r="R152" s="8">
        <f>Table1[[#This Row],[Số còn phải thu ĐK]]+Table1[[#This Row],[Giá Trị HD sau CK]]-Table1[[#This Row],[Số tiền đã thu]]</f>
        <v>113947</v>
      </c>
      <c r="S152" s="7">
        <f>IF(Table1[[#This Row],[Ngày hóa đơn]]&lt;&gt;"",Table1[[#This Row],[Ngày hóa đơn]],Table1[[#This Row],[Ngày hạch toán]])</f>
        <v>45835</v>
      </c>
      <c r="T152" s="8"/>
      <c r="U152" s="7">
        <f>IF(Table1[[#This Row],[Ngày tính CN]]="","",S152+T152)</f>
        <v>45835</v>
      </c>
      <c r="V152" s="74">
        <f ca="1">IF(Table1[[#This Row],[Hạn thanh toán]]="","",IF((U152-NOW())&lt;0,0,(U152-NOW())))</f>
        <v>0</v>
      </c>
      <c r="W152" s="72"/>
      <c r="X152" s="68" t="str">
        <f t="shared" ca="1" si="12"/>
        <v/>
      </c>
      <c r="Y152" s="68" t="str">
        <f t="shared" ca="1" si="10"/>
        <v/>
      </c>
      <c r="Z152" s="301">
        <f>Table1[[#This Row],[Hạn thanh toán]]</f>
        <v>45835</v>
      </c>
      <c r="AA152" s="301">
        <f>Table1[[#This Row],[Ngày Thanh toán]]</f>
        <v>45885</v>
      </c>
      <c r="AD152" s="3" t="str">
        <f>VLOOKUP($A152,Ma_KH!$A:$Q,Ma_KH!O$1,0)</f>
        <v>KL00188</v>
      </c>
      <c r="AE152" s="3" t="str">
        <f>VLOOKUP($A152,Ma_KH!$A:$Q,Ma_KH!P$1,0)</f>
        <v>Daily H2.02 Ocean Park - Trâu Quỳ, Gia Lâm</v>
      </c>
    </row>
    <row r="153" spans="1:31" ht="25.5" customHeight="1" x14ac:dyDescent="0.3">
      <c r="A153" s="76" t="s">
        <v>51</v>
      </c>
      <c r="B153" s="76" t="s">
        <v>470</v>
      </c>
      <c r="C153" s="78">
        <v>45853</v>
      </c>
      <c r="D153" s="79" t="s">
        <v>480</v>
      </c>
      <c r="E153" s="78"/>
      <c r="F153" s="76"/>
      <c r="G153" s="76" t="s">
        <v>481</v>
      </c>
      <c r="H153" s="72">
        <v>922445</v>
      </c>
      <c r="I153" s="72">
        <v>46122</v>
      </c>
      <c r="J153" s="72">
        <v>70106</v>
      </c>
      <c r="K153" s="72">
        <v>946429</v>
      </c>
      <c r="L153" s="8" t="s">
        <v>24</v>
      </c>
      <c r="M153" s="43">
        <v>45885</v>
      </c>
      <c r="N153" s="29" t="s">
        <v>3732</v>
      </c>
      <c r="O153" s="72">
        <f>IF(Table1[[#This Row],[Phân loại]]="Tồn đầu kỳ",Table1[[#This Row],[Tổng giá trị]],0)</f>
        <v>0</v>
      </c>
      <c r="P153" s="8">
        <f>IF(Table1[[#This Row],[Số còn phải thu ĐK]]&lt;&gt;0,0,IF(Table1[[#This Row],[Phân loại]]="Bán hàng",Table1[[#This Row],[Tổng giá trị]],-Table1[[#This Row],[Tổng giá trị]]))</f>
        <v>946429</v>
      </c>
      <c r="Q153" s="73">
        <f t="shared" si="11"/>
        <v>946429</v>
      </c>
      <c r="R153" s="8">
        <f>Table1[[#This Row],[Số còn phải thu ĐK]]+Table1[[#This Row],[Giá Trị HD sau CK]]-Table1[[#This Row],[Số tiền đã thu]]</f>
        <v>0</v>
      </c>
      <c r="S153" s="7">
        <f>IF(Table1[[#This Row],[Ngày hóa đơn]]&lt;&gt;"",Table1[[#This Row],[Ngày hóa đơn]],Table1[[#This Row],[Ngày hạch toán]])</f>
        <v>45853</v>
      </c>
      <c r="T153" s="8"/>
      <c r="U153" s="7">
        <f>IF(Table1[[#This Row],[Ngày tính CN]]="","",S153+T153)</f>
        <v>45853</v>
      </c>
      <c r="V153" s="74">
        <f ca="1">IF(Table1[[#This Row],[Hạn thanh toán]]="","",IF((U153-NOW())&lt;0,0,(U153-NOW())))</f>
        <v>0</v>
      </c>
      <c r="W153" s="72"/>
      <c r="X153" s="68" t="str">
        <f t="shared" ca="1" si="12"/>
        <v/>
      </c>
      <c r="Y153" s="68" t="str">
        <f t="shared" si="10"/>
        <v>Đã thanh toán</v>
      </c>
      <c r="Z153" s="301">
        <f>Table1[[#This Row],[Hạn thanh toán]]</f>
        <v>45853</v>
      </c>
      <c r="AA153" s="301">
        <f>Table1[[#This Row],[Ngày Thanh toán]]</f>
        <v>45885</v>
      </c>
      <c r="AD153" s="3" t="str">
        <f>VLOOKUP($A153,Ma_KH!$A:$Q,Ma_KH!O$1,0)</f>
        <v>KL00188</v>
      </c>
      <c r="AE153" s="3" t="str">
        <f>VLOOKUP($A153,Ma_KH!$A:$Q,Ma_KH!P$1,0)</f>
        <v>Daily H2.02 Ocean Park - Trâu Quỳ, Gia Lâm</v>
      </c>
    </row>
    <row r="154" spans="1:31" ht="25.5" customHeight="1" x14ac:dyDescent="0.3">
      <c r="A154" s="76" t="s">
        <v>51</v>
      </c>
      <c r="B154" s="76" t="s">
        <v>470</v>
      </c>
      <c r="C154" s="78">
        <v>45877</v>
      </c>
      <c r="D154" s="79" t="s">
        <v>482</v>
      </c>
      <c r="E154" s="78"/>
      <c r="F154" s="76"/>
      <c r="G154" s="76" t="s">
        <v>481</v>
      </c>
      <c r="H154" s="72">
        <v>816987</v>
      </c>
      <c r="I154" s="72">
        <v>40849</v>
      </c>
      <c r="J154" s="72">
        <v>62091</v>
      </c>
      <c r="K154" s="72">
        <v>838229</v>
      </c>
      <c r="L154" s="8" t="s">
        <v>24</v>
      </c>
      <c r="M154" s="43">
        <v>45885</v>
      </c>
      <c r="N154" s="29" t="s">
        <v>3734</v>
      </c>
      <c r="O154" s="72">
        <f>IF(Table1[[#This Row],[Phân loại]]="Tồn đầu kỳ",Table1[[#This Row],[Tổng giá trị]],0)</f>
        <v>0</v>
      </c>
      <c r="P154" s="8">
        <f>IF(Table1[[#This Row],[Số còn phải thu ĐK]]&lt;&gt;0,0,IF(Table1[[#This Row],[Phân loại]]="Bán hàng",Table1[[#This Row],[Tổng giá trị]],-Table1[[#This Row],[Tổng giá trị]]))</f>
        <v>838229</v>
      </c>
      <c r="Q154" s="62">
        <v>786741</v>
      </c>
      <c r="R154" s="8">
        <f>Table1[[#This Row],[Số còn phải thu ĐK]]+Table1[[#This Row],[Giá Trị HD sau CK]]-Table1[[#This Row],[Số tiền đã thu]]</f>
        <v>51488</v>
      </c>
      <c r="S154" s="7">
        <f>IF(Table1[[#This Row],[Ngày hóa đơn]]&lt;&gt;"",Table1[[#This Row],[Ngày hóa đơn]],Table1[[#This Row],[Ngày hạch toán]])</f>
        <v>45877</v>
      </c>
      <c r="T154" s="8"/>
      <c r="U154" s="7">
        <f>IF(Table1[[#This Row],[Ngày tính CN]]="","",S154+T154)</f>
        <v>45877</v>
      </c>
      <c r="V154" s="74">
        <f ca="1">IF(Table1[[#This Row],[Hạn thanh toán]]="","",IF((U154-NOW())&lt;0,0,(U154-NOW())))</f>
        <v>0</v>
      </c>
      <c r="W154" s="72"/>
      <c r="X154" s="68" t="str">
        <f t="shared" ca="1" si="12"/>
        <v/>
      </c>
      <c r="Y154" s="68" t="str">
        <f t="shared" ca="1" si="10"/>
        <v/>
      </c>
      <c r="Z154" s="301">
        <f>Table1[[#This Row],[Hạn thanh toán]]</f>
        <v>45877</v>
      </c>
      <c r="AA154" s="301">
        <f>Table1[[#This Row],[Ngày Thanh toán]]</f>
        <v>45885</v>
      </c>
      <c r="AD154" s="3" t="str">
        <f>VLOOKUP($A154,Ma_KH!$A:$Q,Ma_KH!O$1,0)</f>
        <v>KL00188</v>
      </c>
      <c r="AE154" s="3" t="str">
        <f>VLOOKUP($A154,Ma_KH!$A:$Q,Ma_KH!P$1,0)</f>
        <v>Daily H2.02 Ocean Park - Trâu Quỳ, Gia Lâm</v>
      </c>
    </row>
    <row r="155" spans="1:31" ht="25.5" customHeight="1" x14ac:dyDescent="0.3">
      <c r="A155" s="76" t="s">
        <v>51</v>
      </c>
      <c r="B155" s="76" t="s">
        <v>470</v>
      </c>
      <c r="C155" s="78">
        <v>45885</v>
      </c>
      <c r="D155" s="79" t="s">
        <v>483</v>
      </c>
      <c r="E155" s="78">
        <v>45885</v>
      </c>
      <c r="F155" s="76"/>
      <c r="G155" s="76" t="s">
        <v>353</v>
      </c>
      <c r="H155" s="72"/>
      <c r="I155" s="72">
        <v>0</v>
      </c>
      <c r="J155" s="72">
        <v>0</v>
      </c>
      <c r="K155" s="72">
        <v>113945</v>
      </c>
      <c r="L155" s="8" t="s">
        <v>17</v>
      </c>
      <c r="M155" s="43">
        <v>45885</v>
      </c>
      <c r="N155" s="29" t="s">
        <v>3732</v>
      </c>
      <c r="O155" s="72">
        <f>IF(Table1[[#This Row],[Phân loại]]="Tồn đầu kỳ",Table1[[#This Row],[Tổng giá trị]],0)</f>
        <v>0</v>
      </c>
      <c r="P155" s="8">
        <f>IF(Table1[[#This Row],[Số còn phải thu ĐK]]&lt;&gt;0,0,IF(Table1[[#This Row],[Phân loại]]="Bán hàng",Table1[[#This Row],[Tổng giá trị]],-Table1[[#This Row],[Tổng giá trị]]))</f>
        <v>-113945</v>
      </c>
      <c r="Q155" s="73">
        <f t="shared" si="11"/>
        <v>-113945</v>
      </c>
      <c r="R155" s="8">
        <f>Table1[[#This Row],[Số còn phải thu ĐK]]+Table1[[#This Row],[Giá Trị HD sau CK]]-Table1[[#This Row],[Số tiền đã thu]]</f>
        <v>0</v>
      </c>
      <c r="S155" s="7">
        <f>IF(Table1[[#This Row],[Ngày hóa đơn]]&lt;&gt;"",Table1[[#This Row],[Ngày hóa đơn]],Table1[[#This Row],[Ngày hạch toán]])</f>
        <v>45885</v>
      </c>
      <c r="T155" s="8"/>
      <c r="U155" s="7">
        <f>IF(Table1[[#This Row],[Ngày tính CN]]="","",S155+T155)</f>
        <v>45885</v>
      </c>
      <c r="V155" s="74">
        <f ca="1">IF(Table1[[#This Row],[Hạn thanh toán]]="","",IF((U155-NOW())&lt;0,0,(U155-NOW())))</f>
        <v>0</v>
      </c>
      <c r="W155" s="72"/>
      <c r="X155" s="68" t="str">
        <f t="shared" ca="1" si="12"/>
        <v/>
      </c>
      <c r="Y155" s="68" t="str">
        <f t="shared" si="10"/>
        <v>Đã thanh toán</v>
      </c>
      <c r="Z155" s="301">
        <f>Table1[[#This Row],[Hạn thanh toán]]</f>
        <v>45885</v>
      </c>
      <c r="AA155" s="301">
        <f>Table1[[#This Row],[Ngày Thanh toán]]</f>
        <v>45885</v>
      </c>
      <c r="AD155" s="3" t="str">
        <f>VLOOKUP($A155,Ma_KH!$A:$Q,Ma_KH!O$1,0)</f>
        <v>KL00188</v>
      </c>
      <c r="AE155" s="3" t="str">
        <f>VLOOKUP($A155,Ma_KH!$A:$Q,Ma_KH!P$1,0)</f>
        <v>Daily H2.02 Ocean Park - Trâu Quỳ, Gia Lâm</v>
      </c>
    </row>
    <row r="156" spans="1:31" ht="25.5" customHeight="1" x14ac:dyDescent="0.3">
      <c r="A156" s="69" t="s">
        <v>51</v>
      </c>
      <c r="B156" s="69" t="s">
        <v>470</v>
      </c>
      <c r="C156" s="70">
        <v>45885</v>
      </c>
      <c r="D156" s="71" t="s">
        <v>484</v>
      </c>
      <c r="E156" s="70">
        <v>45885</v>
      </c>
      <c r="F156" s="69"/>
      <c r="G156" s="69" t="s">
        <v>353</v>
      </c>
      <c r="H156" s="72"/>
      <c r="I156" s="72">
        <v>0</v>
      </c>
      <c r="J156" s="72">
        <v>0</v>
      </c>
      <c r="K156" s="72">
        <v>51487</v>
      </c>
      <c r="L156" s="8" t="s">
        <v>17</v>
      </c>
      <c r="M156" s="43">
        <v>45885</v>
      </c>
      <c r="N156" s="29" t="s">
        <v>3734</v>
      </c>
      <c r="O156" s="72">
        <f>IF(Table1[[#This Row],[Phân loại]]="Tồn đầu kỳ",Table1[[#This Row],[Tổng giá trị]],0)</f>
        <v>0</v>
      </c>
      <c r="P156" s="8">
        <f>IF(Table1[[#This Row],[Số còn phải thu ĐK]]&lt;&gt;0,0,IF(Table1[[#This Row],[Phân loại]]="Bán hàng",Table1[[#This Row],[Tổng giá trị]],-Table1[[#This Row],[Tổng giá trị]]))</f>
        <v>-51487</v>
      </c>
      <c r="Q156" s="73">
        <f t="shared" si="11"/>
        <v>-51487</v>
      </c>
      <c r="R156" s="8">
        <f>Table1[[#This Row],[Số còn phải thu ĐK]]+Table1[[#This Row],[Giá Trị HD sau CK]]-Table1[[#This Row],[Số tiền đã thu]]</f>
        <v>0</v>
      </c>
      <c r="S156" s="7">
        <f>IF(Table1[[#This Row],[Ngày hóa đơn]]&lt;&gt;"",Table1[[#This Row],[Ngày hóa đơn]],Table1[[#This Row],[Ngày hạch toán]])</f>
        <v>45885</v>
      </c>
      <c r="T156" s="8"/>
      <c r="U156" s="7">
        <f>IF(Table1[[#This Row],[Ngày tính CN]]="","",S156+T156)</f>
        <v>45885</v>
      </c>
      <c r="V156" s="74">
        <f ca="1">IF(Table1[[#This Row],[Hạn thanh toán]]="","",IF((U156-NOW())&lt;0,0,(U156-NOW())))</f>
        <v>0</v>
      </c>
      <c r="W156" s="72"/>
      <c r="X156" s="68" t="str">
        <f t="shared" ca="1" si="12"/>
        <v/>
      </c>
      <c r="Y156" s="68" t="str">
        <f t="shared" si="10"/>
        <v>Đã thanh toán</v>
      </c>
      <c r="Z156" s="301">
        <f>Table1[[#This Row],[Hạn thanh toán]]</f>
        <v>45885</v>
      </c>
      <c r="AA156" s="301">
        <f>Table1[[#This Row],[Ngày Thanh toán]]</f>
        <v>45885</v>
      </c>
      <c r="AD156" s="3" t="str">
        <f>VLOOKUP($A156,Ma_KH!$A:$Q,Ma_KH!O$1,0)</f>
        <v>KL00188</v>
      </c>
      <c r="AE156" s="3" t="str">
        <f>VLOOKUP($A156,Ma_KH!$A:$Q,Ma_KH!P$1,0)</f>
        <v>Daily H2.02 Ocean Park - Trâu Quỳ, Gia Lâm</v>
      </c>
    </row>
    <row r="157" spans="1:31" ht="25.5" customHeight="1" x14ac:dyDescent="0.3">
      <c r="A157" s="76" t="s">
        <v>51</v>
      </c>
      <c r="B157" s="76" t="s">
        <v>470</v>
      </c>
      <c r="C157" s="78">
        <v>45905</v>
      </c>
      <c r="D157" s="79" t="s">
        <v>485</v>
      </c>
      <c r="E157" s="78"/>
      <c r="F157" s="76"/>
      <c r="G157" s="76" t="s">
        <v>474</v>
      </c>
      <c r="H157" s="72">
        <v>1655912</v>
      </c>
      <c r="I157" s="72">
        <v>82796</v>
      </c>
      <c r="J157" s="72">
        <v>125849</v>
      </c>
      <c r="K157" s="72">
        <v>1698965</v>
      </c>
      <c r="L157" s="8" t="s">
        <v>24</v>
      </c>
      <c r="M157" s="43">
        <v>45938</v>
      </c>
      <c r="N157" s="29" t="s">
        <v>3733</v>
      </c>
      <c r="O157" s="72">
        <f>IF(Table1[[#This Row],[Phân loại]]="Tồn đầu kỳ",Table1[[#This Row],[Tổng giá trị]],0)</f>
        <v>0</v>
      </c>
      <c r="P157" s="8">
        <f>IF(Table1[[#This Row],[Số còn phải thu ĐK]]&lt;&gt;0,0,IF(Table1[[#This Row],[Phân loại]]="Bán hàng",Table1[[#This Row],[Tổng giá trị]],-Table1[[#This Row],[Tổng giá trị]]))</f>
        <v>1698965</v>
      </c>
      <c r="Q157" s="73">
        <f t="shared" si="11"/>
        <v>1698965</v>
      </c>
      <c r="R157" s="8">
        <f>Table1[[#This Row],[Số còn phải thu ĐK]]+Table1[[#This Row],[Giá Trị HD sau CK]]-Table1[[#This Row],[Số tiền đã thu]]</f>
        <v>0</v>
      </c>
      <c r="S157" s="7">
        <f>IF(Table1[[#This Row],[Ngày hóa đơn]]&lt;&gt;"",Table1[[#This Row],[Ngày hóa đơn]],Table1[[#This Row],[Ngày hạch toán]])</f>
        <v>45905</v>
      </c>
      <c r="T157" s="8"/>
      <c r="U157" s="7">
        <f>IF(Table1[[#This Row],[Ngày tính CN]]="","",S157+T157)</f>
        <v>45905</v>
      </c>
      <c r="V157" s="74">
        <f ca="1">IF(Table1[[#This Row],[Hạn thanh toán]]="","",IF((U157-NOW())&lt;0,0,(U157-NOW())))</f>
        <v>0</v>
      </c>
      <c r="W157" s="72"/>
      <c r="X157" s="68" t="str">
        <f ca="1">IF(OR(AR161="",AO161=0),"",IF((AR161-NOW())&lt;0,-(AR161-NOW()),0))</f>
        <v/>
      </c>
      <c r="Y157" s="68" t="str">
        <f t="shared" si="10"/>
        <v>Đã thanh toán</v>
      </c>
      <c r="Z157" s="301">
        <f>Table1[[#This Row],[Hạn thanh toán]]</f>
        <v>45905</v>
      </c>
      <c r="AA157" s="301">
        <f>Table1[[#This Row],[Ngày Thanh toán]]</f>
        <v>45938</v>
      </c>
      <c r="AD157" s="3" t="str">
        <f>VLOOKUP($A157,Ma_KH!$A:$Q,Ma_KH!O$1,0)</f>
        <v>KL00188</v>
      </c>
      <c r="AE157" s="3" t="str">
        <f>VLOOKUP($A157,Ma_KH!$A:$Q,Ma_KH!P$1,0)</f>
        <v>Daily H2.02 Ocean Park - Trâu Quỳ, Gia Lâm</v>
      </c>
    </row>
    <row r="158" spans="1:31" ht="25.5" customHeight="1" x14ac:dyDescent="0.3">
      <c r="A158" s="69" t="s">
        <v>51</v>
      </c>
      <c r="B158" s="69" t="s">
        <v>470</v>
      </c>
      <c r="C158" s="70">
        <v>45933</v>
      </c>
      <c r="D158" s="71" t="s">
        <v>486</v>
      </c>
      <c r="E158" s="70"/>
      <c r="F158" s="69"/>
      <c r="G158" s="69" t="s">
        <v>479</v>
      </c>
      <c r="H158" s="72">
        <v>983376</v>
      </c>
      <c r="I158" s="72">
        <v>49169</v>
      </c>
      <c r="J158" s="72">
        <v>74737</v>
      </c>
      <c r="K158" s="72">
        <v>1008944</v>
      </c>
      <c r="L158" s="8" t="s">
        <v>24</v>
      </c>
      <c r="M158" s="63">
        <v>45957</v>
      </c>
      <c r="N158" s="64" t="s">
        <v>3735</v>
      </c>
      <c r="O158" s="72">
        <f>IF(Table1[[#This Row],[Phân loại]]="Tồn đầu kỳ",Table1[[#This Row],[Tổng giá trị]],0)</f>
        <v>0</v>
      </c>
      <c r="P158" s="8">
        <f>IF(Table1[[#This Row],[Số còn phải thu ĐK]]&lt;&gt;0,0,IF(Table1[[#This Row],[Phân loại]]="Bán hàng",Table1[[#This Row],[Tổng giá trị]],-Table1[[#This Row],[Tổng giá trị]]))</f>
        <v>1008944</v>
      </c>
      <c r="Q158" s="73">
        <f t="shared" si="11"/>
        <v>1008944</v>
      </c>
      <c r="R158" s="8">
        <f>Table1[[#This Row],[Số còn phải thu ĐK]]+Table1[[#This Row],[Giá Trị HD sau CK]]-Table1[[#This Row],[Số tiền đã thu]]</f>
        <v>0</v>
      </c>
      <c r="S158" s="7">
        <f>IF(Table1[[#This Row],[Ngày hóa đơn]]&lt;&gt;"",Table1[[#This Row],[Ngày hóa đơn]],Table1[[#This Row],[Ngày hạch toán]])</f>
        <v>45933</v>
      </c>
      <c r="T158" s="8"/>
      <c r="U158" s="7">
        <f>IF(Table1[[#This Row],[Ngày tính CN]]="","",S158+T158)</f>
        <v>45933</v>
      </c>
      <c r="V158" s="74">
        <f ca="1">IF(Table1[[#This Row],[Hạn thanh toán]]="","",IF((U158-NOW())&lt;0,0,(U158-NOW())))</f>
        <v>0</v>
      </c>
      <c r="W158" s="72"/>
      <c r="X158" s="68" t="str">
        <f ca="1">IF(OR(AR162="",AO162=0),"",IF((AR162-NOW())&lt;0,-(AR162-NOW()),0))</f>
        <v/>
      </c>
      <c r="Y158" s="68" t="str">
        <f t="shared" si="10"/>
        <v>Đã thanh toán</v>
      </c>
      <c r="Z158" s="301">
        <f>Table1[[#This Row],[Hạn thanh toán]]</f>
        <v>45933</v>
      </c>
      <c r="AA158" s="301">
        <f>Table1[[#This Row],[Ngày Thanh toán]]</f>
        <v>45957</v>
      </c>
      <c r="AD158" s="3" t="str">
        <f>VLOOKUP($A158,Ma_KH!$A:$Q,Ma_KH!O$1,0)</f>
        <v>KL00188</v>
      </c>
      <c r="AE158" s="3" t="str">
        <f>VLOOKUP($A158,Ma_KH!$A:$Q,Ma_KH!P$1,0)</f>
        <v>Daily H2.02 Ocean Park - Trâu Quỳ, Gia Lâm</v>
      </c>
    </row>
    <row r="159" spans="1:31" s="61" customFormat="1" ht="25.5" customHeight="1" x14ac:dyDescent="0.3">
      <c r="A159" s="47" t="s">
        <v>51</v>
      </c>
      <c r="B159" s="47" t="s">
        <v>470</v>
      </c>
      <c r="C159" s="49">
        <v>45948</v>
      </c>
      <c r="D159" s="49" t="s">
        <v>487</v>
      </c>
      <c r="E159" s="49"/>
      <c r="F159" s="51"/>
      <c r="G159" s="51" t="s">
        <v>479</v>
      </c>
      <c r="H159" s="57">
        <v>751986</v>
      </c>
      <c r="I159" s="57">
        <v>37599</v>
      </c>
      <c r="J159" s="57">
        <v>57151</v>
      </c>
      <c r="K159" s="57">
        <v>771538</v>
      </c>
      <c r="L159" s="58" t="s">
        <v>24</v>
      </c>
      <c r="M159" s="59"/>
      <c r="N159" s="58"/>
      <c r="O159" s="57">
        <f>IF(Table1[[#This Row],[Phân loại]]="Tồn đầu kỳ",Table1[[#This Row],[Tổng giá trị]],0)</f>
        <v>0</v>
      </c>
      <c r="P159" s="58">
        <f>IF(Table1[[#This Row],[Số còn phải thu ĐK]]&lt;&gt;0,0,IF(Table1[[#This Row],[Phân loại]]="Bán hàng",Table1[[#This Row],[Tổng giá trị]],-Table1[[#This Row],[Tổng giá trị]]))</f>
        <v>771538</v>
      </c>
      <c r="Q159" s="115">
        <f t="shared" si="11"/>
        <v>0</v>
      </c>
      <c r="R159" s="58">
        <f>Table1[[#This Row],[Số còn phải thu ĐK]]+Table1[[#This Row],[Giá Trị HD sau CK]]-Table1[[#This Row],[Số tiền đã thu]]</f>
        <v>771538</v>
      </c>
      <c r="S159" s="59">
        <f>IF(Table1[[#This Row],[Ngày hóa đơn]]&lt;&gt;"",Table1[[#This Row],[Ngày hóa đơn]],Table1[[#This Row],[Ngày hạch toán]])</f>
        <v>45948</v>
      </c>
      <c r="T159" s="58"/>
      <c r="U159" s="59">
        <f>IF(Table1[[#This Row],[Ngày tính CN]]="","",S159+T159)</f>
        <v>45948</v>
      </c>
      <c r="V159" s="60">
        <f ca="1">IF(Table1[[#This Row],[Hạn thanh toán]]="","",IF((U159-NOW())&lt;0,0,(U159-NOW())))</f>
        <v>0</v>
      </c>
      <c r="W159" s="57"/>
      <c r="X159" s="116" t="str">
        <f ca="1">IF(OR(AR163="",AO163=0),"",IF((AR163-NOW())&lt;0,-(AR163-NOW()),0))</f>
        <v/>
      </c>
      <c r="Y159" s="116" t="str">
        <f t="shared" ca="1" si="10"/>
        <v/>
      </c>
      <c r="Z159" s="305">
        <f>Table1[[#This Row],[Hạn thanh toán]]</f>
        <v>45948</v>
      </c>
      <c r="AA159" s="305">
        <f>Table1[[#This Row],[Ngày Thanh toán]]</f>
        <v>0</v>
      </c>
      <c r="AD159" s="61" t="str">
        <f>VLOOKUP($A159,Ma_KH!$A:$Q,Ma_KH!O$1,0)</f>
        <v>KL00188</v>
      </c>
      <c r="AE159" s="3" t="str">
        <f>VLOOKUP($A159,Ma_KH!$A:$Q,Ma_KH!P$1,0)</f>
        <v>Daily H2.02 Ocean Park - Trâu Quỳ, Gia Lâm</v>
      </c>
    </row>
    <row r="160" spans="1:31" s="61" customFormat="1" ht="25.5" customHeight="1" x14ac:dyDescent="0.3">
      <c r="A160" s="47" t="s">
        <v>51</v>
      </c>
      <c r="B160" s="47" t="s">
        <v>470</v>
      </c>
      <c r="C160" s="111">
        <v>45960</v>
      </c>
      <c r="D160" s="111" t="s">
        <v>3736</v>
      </c>
      <c r="E160" s="49"/>
      <c r="F160" s="51"/>
      <c r="G160" s="51" t="s">
        <v>479</v>
      </c>
      <c r="H160" s="112">
        <v>1110580</v>
      </c>
      <c r="I160" s="113">
        <v>55529</v>
      </c>
      <c r="J160" s="113">
        <f t="shared" ref="J160" si="15">ROUND((I160-M160)*8%,0)</f>
        <v>4442</v>
      </c>
      <c r="K160" s="114">
        <v>1139455</v>
      </c>
      <c r="L160" s="58" t="s">
        <v>24</v>
      </c>
      <c r="M160" s="59"/>
      <c r="N160" s="58"/>
      <c r="O160" s="57">
        <f>IF(Table1[[#This Row],[Phân loại]]="Tồn đầu kỳ",Table1[[#This Row],[Tổng giá trị]],0)</f>
        <v>0</v>
      </c>
      <c r="P160" s="58">
        <f>IF(Table1[[#This Row],[Số còn phải thu ĐK]]&lt;&gt;0,0,IF(Table1[[#This Row],[Phân loại]]="Bán hàng",Table1[[#This Row],[Tổng giá trị]],-Table1[[#This Row],[Tổng giá trị]]))</f>
        <v>1139455</v>
      </c>
      <c r="Q160" s="115">
        <f t="shared" ref="Q160" si="16">IF(M160&lt;&gt;"",IF(O160&gt;0,O160,P160),0)</f>
        <v>0</v>
      </c>
      <c r="R160" s="58">
        <f>Table1[[#This Row],[Số còn phải thu ĐK]]+Table1[[#This Row],[Giá Trị HD sau CK]]-Table1[[#This Row],[Số tiền đã thu]]</f>
        <v>1139455</v>
      </c>
      <c r="S160" s="59">
        <f>IF(Table1[[#This Row],[Ngày hóa đơn]]&lt;&gt;"",Table1[[#This Row],[Ngày hóa đơn]],Table1[[#This Row],[Ngày hạch toán]])</f>
        <v>45960</v>
      </c>
      <c r="T160" s="58"/>
      <c r="U160" s="59">
        <f>IF(Table1[[#This Row],[Ngày tính CN]]="","",S160+T160)</f>
        <v>45960</v>
      </c>
      <c r="V160" s="60">
        <f ca="1">IF(Table1[[#This Row],[Hạn thanh toán]]="","",IF((U160-NOW())&lt;0,0,(U160-NOW())))</f>
        <v>0</v>
      </c>
      <c r="W160" s="57"/>
      <c r="X160" s="116" t="str">
        <f ca="1">IF(OR(AR164="",AO164=0),"",IF((AR164-NOW())&lt;0,-(AR164-NOW()),0))</f>
        <v/>
      </c>
      <c r="Y160" s="116" t="str">
        <f t="shared" ref="Y160" ca="1" si="17">IF(R160=0,"Đã thanh toán",IF(X160="","",IF(X160&lt;=0,"Chưa đến hạn thanh toán",IF(X160&lt;=30,"Nợ quá hạn 30 ngày",IF(X160&lt;=60,"Nợ quá hạn từ 30 ngày đến 60 ngày",IF(X160&lt;=90,"Nợ quá hạn từ 60 ngày đến 90 ngày",IF(X160&lt;=120,"Nợ quá hạn từ 90 ngày đến 120 ngày","Nợ quá hạn hơn 120 ngày có khả năng mất thanh toán")))))))</f>
        <v/>
      </c>
      <c r="Z160" s="305">
        <f>Table1[[#This Row],[Hạn thanh toán]]</f>
        <v>45960</v>
      </c>
      <c r="AA160" s="305">
        <f>Table1[[#This Row],[Ngày Thanh toán]]</f>
        <v>0</v>
      </c>
      <c r="AD160" s="61" t="str">
        <f>VLOOKUP($A160,Ma_KH!$A:$Q,Ma_KH!O$1,0)</f>
        <v>KL00188</v>
      </c>
      <c r="AE160" s="3" t="str">
        <f>VLOOKUP($A160,Ma_KH!$A:$Q,Ma_KH!P$1,0)</f>
        <v>Daily H2.02 Ocean Park - Trâu Quỳ, Gia Lâm</v>
      </c>
    </row>
    <row r="161" spans="1:31" ht="25.5" customHeight="1" x14ac:dyDescent="0.3">
      <c r="A161" s="76" t="s">
        <v>52</v>
      </c>
      <c r="B161" s="76" t="s">
        <v>488</v>
      </c>
      <c r="C161" s="78">
        <v>45804</v>
      </c>
      <c r="D161" s="79" t="s">
        <v>489</v>
      </c>
      <c r="E161" s="78">
        <v>45811</v>
      </c>
      <c r="F161" s="76" t="s">
        <v>490</v>
      </c>
      <c r="G161" s="76" t="s">
        <v>491</v>
      </c>
      <c r="H161" s="72">
        <v>5515040</v>
      </c>
      <c r="I161" s="72">
        <v>275752</v>
      </c>
      <c r="J161" s="72">
        <v>419143</v>
      </c>
      <c r="K161" s="72">
        <v>5658431</v>
      </c>
      <c r="L161" s="8" t="s">
        <v>24</v>
      </c>
      <c r="M161" s="43">
        <v>45811</v>
      </c>
      <c r="N161" s="29" t="s">
        <v>3738</v>
      </c>
      <c r="O161" s="72">
        <f>IF(Table1[[#This Row],[Phân loại]]="Tồn đầu kỳ",Table1[[#This Row],[Tổng giá trị]],0)</f>
        <v>0</v>
      </c>
      <c r="P161" s="8">
        <f>IF(Table1[[#This Row],[Số còn phải thu ĐK]]&lt;&gt;0,0,IF(Table1[[#This Row],[Phân loại]]="Bán hàng",Table1[[#This Row],[Tổng giá trị]],-Table1[[#This Row],[Tổng giá trị]]))</f>
        <v>5658431</v>
      </c>
      <c r="Q161" s="73">
        <f t="shared" si="11"/>
        <v>5658431</v>
      </c>
      <c r="R161" s="8">
        <f>Table1[[#This Row],[Số còn phải thu ĐK]]+Table1[[#This Row],[Giá Trị HD sau CK]]-Table1[[#This Row],[Số tiền đã thu]]</f>
        <v>0</v>
      </c>
      <c r="S161" s="7">
        <f>IF(Table1[[#This Row],[Ngày hóa đơn]]&lt;&gt;"",Table1[[#This Row],[Ngày hóa đơn]],Table1[[#This Row],[Ngày hạch toán]])</f>
        <v>45811</v>
      </c>
      <c r="T161" s="8"/>
      <c r="U161" s="7">
        <f>IF(Table1[[#This Row],[Ngày tính CN]]="","",S161+T161)</f>
        <v>45811</v>
      </c>
      <c r="V161" s="74">
        <f ca="1">IF(Table1[[#This Row],[Hạn thanh toán]]="","",IF((U161-NOW())&lt;0,0,(U161-NOW())))</f>
        <v>0</v>
      </c>
      <c r="W161" s="72"/>
      <c r="X161" s="68" t="str">
        <f t="shared" ca="1" si="12"/>
        <v/>
      </c>
      <c r="Y161" s="68" t="str">
        <f t="shared" si="10"/>
        <v>Đã thanh toán</v>
      </c>
      <c r="Z161" s="301">
        <f>Table1[[#This Row],[Hạn thanh toán]]</f>
        <v>45811</v>
      </c>
      <c r="AA161" s="301">
        <f>Table1[[#This Row],[Ngày Thanh toán]]</f>
        <v>45811</v>
      </c>
      <c r="AD161" s="3" t="str">
        <f>VLOOKUP($A161,Ma_KH!$A:$Q,Ma_KH!O$1,0)</f>
        <v>KL00190</v>
      </c>
      <c r="AE161" s="3" t="str">
        <f>VLOOKUP($A161,Ma_KH!$A:$Q,Ma_KH!P$1,0)</f>
        <v>Daily H3.03 Ocean Park - Trâu Quỳ, Gia Lâm</v>
      </c>
    </row>
    <row r="162" spans="1:31" ht="25.5" customHeight="1" x14ac:dyDescent="0.3">
      <c r="A162" s="76" t="s">
        <v>52</v>
      </c>
      <c r="B162" s="76" t="s">
        <v>488</v>
      </c>
      <c r="C162" s="78">
        <v>45835</v>
      </c>
      <c r="D162" s="79" t="s">
        <v>492</v>
      </c>
      <c r="E162" s="78"/>
      <c r="F162" s="76"/>
      <c r="G162" s="76" t="s">
        <v>493</v>
      </c>
      <c r="H162" s="72">
        <v>367155</v>
      </c>
      <c r="I162" s="72">
        <v>18358</v>
      </c>
      <c r="J162" s="72">
        <v>27904</v>
      </c>
      <c r="K162" s="72">
        <v>376701</v>
      </c>
      <c r="L162" s="8" t="s">
        <v>24</v>
      </c>
      <c r="M162" s="43">
        <v>45885</v>
      </c>
      <c r="N162" s="29" t="s">
        <v>3739</v>
      </c>
      <c r="O162" s="72">
        <f>IF(Table1[[#This Row],[Phân loại]]="Tồn đầu kỳ",Table1[[#This Row],[Tổng giá trị]],0)</f>
        <v>0</v>
      </c>
      <c r="P162" s="8">
        <f>IF(Table1[[#This Row],[Số còn phải thu ĐK]]&lt;&gt;0,0,IF(Table1[[#This Row],[Phân loại]]="Bán hàng",Table1[[#This Row],[Tổng giá trị]],-Table1[[#This Row],[Tổng giá trị]]))</f>
        <v>376701</v>
      </c>
      <c r="Q162" s="73">
        <f t="shared" si="11"/>
        <v>376701</v>
      </c>
      <c r="R162" s="8">
        <f>Table1[[#This Row],[Số còn phải thu ĐK]]+Table1[[#This Row],[Giá Trị HD sau CK]]-Table1[[#This Row],[Số tiền đã thu]]</f>
        <v>0</v>
      </c>
      <c r="S162" s="7">
        <f>IF(Table1[[#This Row],[Ngày hóa đơn]]&lt;&gt;"",Table1[[#This Row],[Ngày hóa đơn]],Table1[[#This Row],[Ngày hạch toán]])</f>
        <v>45835</v>
      </c>
      <c r="T162" s="8"/>
      <c r="U162" s="7">
        <f>IF(Table1[[#This Row],[Ngày tính CN]]="","",S162+T162)</f>
        <v>45835</v>
      </c>
      <c r="V162" s="74">
        <f ca="1">IF(Table1[[#This Row],[Hạn thanh toán]]="","",IF((U162-NOW())&lt;0,0,(U162-NOW())))</f>
        <v>0</v>
      </c>
      <c r="W162" s="72"/>
      <c r="X162" s="68" t="str">
        <f t="shared" ca="1" si="12"/>
        <v/>
      </c>
      <c r="Y162" s="68" t="str">
        <f t="shared" si="10"/>
        <v>Đã thanh toán</v>
      </c>
      <c r="Z162" s="301">
        <f>Table1[[#This Row],[Hạn thanh toán]]</f>
        <v>45835</v>
      </c>
      <c r="AA162" s="301">
        <f>Table1[[#This Row],[Ngày Thanh toán]]</f>
        <v>45885</v>
      </c>
      <c r="AD162" s="3" t="str">
        <f>VLOOKUP($A162,Ma_KH!$A:$Q,Ma_KH!O$1,0)</f>
        <v>KL00190</v>
      </c>
      <c r="AE162" s="3" t="str">
        <f>VLOOKUP($A162,Ma_KH!$A:$Q,Ma_KH!P$1,0)</f>
        <v>Daily H3.03 Ocean Park - Trâu Quỳ, Gia Lâm</v>
      </c>
    </row>
    <row r="163" spans="1:31" ht="25.5" customHeight="1" x14ac:dyDescent="0.3">
      <c r="A163" s="76" t="s">
        <v>52</v>
      </c>
      <c r="B163" s="76" t="s">
        <v>488</v>
      </c>
      <c r="C163" s="78">
        <v>45853</v>
      </c>
      <c r="D163" s="79" t="s">
        <v>494</v>
      </c>
      <c r="E163" s="78"/>
      <c r="F163" s="76"/>
      <c r="G163" s="76" t="s">
        <v>481</v>
      </c>
      <c r="H163" s="72">
        <v>700329</v>
      </c>
      <c r="I163" s="72">
        <v>35016</v>
      </c>
      <c r="J163" s="72">
        <v>53225</v>
      </c>
      <c r="K163" s="72">
        <v>718538</v>
      </c>
      <c r="L163" s="8" t="s">
        <v>24</v>
      </c>
      <c r="M163" s="43">
        <v>45885</v>
      </c>
      <c r="N163" s="29" t="s">
        <v>3740</v>
      </c>
      <c r="O163" s="72">
        <f>IF(Table1[[#This Row],[Phân loại]]="Tồn đầu kỳ",Table1[[#This Row],[Tổng giá trị]],0)</f>
        <v>0</v>
      </c>
      <c r="P163" s="8">
        <f>IF(Table1[[#This Row],[Số còn phải thu ĐK]]&lt;&gt;0,0,IF(Table1[[#This Row],[Phân loại]]="Bán hàng",Table1[[#This Row],[Tổng giá trị]],-Table1[[#This Row],[Tổng giá trị]]))</f>
        <v>718538</v>
      </c>
      <c r="Q163" s="73">
        <f t="shared" si="11"/>
        <v>718538</v>
      </c>
      <c r="R163" s="8">
        <f>Table1[[#This Row],[Số còn phải thu ĐK]]+Table1[[#This Row],[Giá Trị HD sau CK]]-Table1[[#This Row],[Số tiền đã thu]]</f>
        <v>0</v>
      </c>
      <c r="S163" s="7">
        <f>IF(Table1[[#This Row],[Ngày hóa đơn]]&lt;&gt;"",Table1[[#This Row],[Ngày hóa đơn]],Table1[[#This Row],[Ngày hạch toán]])</f>
        <v>45853</v>
      </c>
      <c r="T163" s="8"/>
      <c r="U163" s="7">
        <f>IF(Table1[[#This Row],[Ngày tính CN]]="","",S163+T163)</f>
        <v>45853</v>
      </c>
      <c r="V163" s="74">
        <f ca="1">IF(Table1[[#This Row],[Hạn thanh toán]]="","",IF((U163-NOW())&lt;0,0,(U163-NOW())))</f>
        <v>0</v>
      </c>
      <c r="W163" s="72"/>
      <c r="X163" s="68" t="str">
        <f t="shared" ca="1" si="12"/>
        <v/>
      </c>
      <c r="Y163" s="68" t="str">
        <f t="shared" si="10"/>
        <v>Đã thanh toán</v>
      </c>
      <c r="Z163" s="301">
        <f>Table1[[#This Row],[Hạn thanh toán]]</f>
        <v>45853</v>
      </c>
      <c r="AA163" s="301">
        <f>Table1[[#This Row],[Ngày Thanh toán]]</f>
        <v>45885</v>
      </c>
      <c r="AD163" s="3" t="str">
        <f>VLOOKUP($A163,Ma_KH!$A:$Q,Ma_KH!O$1,0)</f>
        <v>KL00190</v>
      </c>
      <c r="AE163" s="3" t="str">
        <f>VLOOKUP($A163,Ma_KH!$A:$Q,Ma_KH!P$1,0)</f>
        <v>Daily H3.03 Ocean Park - Trâu Quỳ, Gia Lâm</v>
      </c>
    </row>
    <row r="164" spans="1:31" ht="25.5" customHeight="1" x14ac:dyDescent="0.3">
      <c r="A164" s="76" t="s">
        <v>52</v>
      </c>
      <c r="B164" s="76" t="s">
        <v>488</v>
      </c>
      <c r="C164" s="78">
        <v>45877</v>
      </c>
      <c r="D164" s="79" t="s">
        <v>495</v>
      </c>
      <c r="E164" s="78"/>
      <c r="F164" s="76"/>
      <c r="G164" s="76" t="s">
        <v>481</v>
      </c>
      <c r="H164" s="72">
        <v>985199</v>
      </c>
      <c r="I164" s="72">
        <v>49260</v>
      </c>
      <c r="J164" s="72">
        <v>74875</v>
      </c>
      <c r="K164" s="72">
        <v>1010814</v>
      </c>
      <c r="L164" s="8" t="s">
        <v>24</v>
      </c>
      <c r="M164" s="43">
        <v>45885</v>
      </c>
      <c r="N164" s="29" t="s">
        <v>3741</v>
      </c>
      <c r="O164" s="72">
        <f>IF(Table1[[#This Row],[Phân loại]]="Tồn đầu kỳ",Table1[[#This Row],[Tổng giá trị]],0)</f>
        <v>0</v>
      </c>
      <c r="P164" s="8">
        <f>IF(Table1[[#This Row],[Số còn phải thu ĐK]]&lt;&gt;0,0,IF(Table1[[#This Row],[Phân loại]]="Bán hàng",Table1[[#This Row],[Tổng giá trị]],-Table1[[#This Row],[Tổng giá trị]]))</f>
        <v>1010814</v>
      </c>
      <c r="Q164" s="73">
        <f t="shared" si="11"/>
        <v>1010814</v>
      </c>
      <c r="R164" s="8">
        <f>Table1[[#This Row],[Số còn phải thu ĐK]]+Table1[[#This Row],[Giá Trị HD sau CK]]-Table1[[#This Row],[Số tiền đã thu]]</f>
        <v>0</v>
      </c>
      <c r="S164" s="7">
        <f>IF(Table1[[#This Row],[Ngày hóa đơn]]&lt;&gt;"",Table1[[#This Row],[Ngày hóa đơn]],Table1[[#This Row],[Ngày hạch toán]])</f>
        <v>45877</v>
      </c>
      <c r="T164" s="8"/>
      <c r="U164" s="7">
        <f>IF(Table1[[#This Row],[Ngày tính CN]]="","",S164+T164)</f>
        <v>45877</v>
      </c>
      <c r="V164" s="74">
        <f ca="1">IF(Table1[[#This Row],[Hạn thanh toán]]="","",IF((U164-NOW())&lt;0,0,(U164-NOW())))</f>
        <v>0</v>
      </c>
      <c r="W164" s="72"/>
      <c r="X164" s="68" t="str">
        <f t="shared" ca="1" si="12"/>
        <v/>
      </c>
      <c r="Y164" s="68" t="str">
        <f t="shared" si="10"/>
        <v>Đã thanh toán</v>
      </c>
      <c r="Z164" s="301">
        <f>Table1[[#This Row],[Hạn thanh toán]]</f>
        <v>45877</v>
      </c>
      <c r="AA164" s="301">
        <f>Table1[[#This Row],[Ngày Thanh toán]]</f>
        <v>45885</v>
      </c>
      <c r="AD164" s="3" t="str">
        <f>VLOOKUP($A164,Ma_KH!$A:$Q,Ma_KH!O$1,0)</f>
        <v>KL00190</v>
      </c>
      <c r="AE164" s="3" t="str">
        <f>VLOOKUP($A164,Ma_KH!$A:$Q,Ma_KH!P$1,0)</f>
        <v>Daily H3.03 Ocean Park - Trâu Quỳ, Gia Lâm</v>
      </c>
    </row>
    <row r="165" spans="1:31" ht="25.5" customHeight="1" x14ac:dyDescent="0.3">
      <c r="A165" s="76" t="s">
        <v>52</v>
      </c>
      <c r="B165" s="76" t="s">
        <v>488</v>
      </c>
      <c r="C165" s="78">
        <v>45905</v>
      </c>
      <c r="D165" s="79" t="s">
        <v>496</v>
      </c>
      <c r="E165" s="78"/>
      <c r="F165" s="76"/>
      <c r="G165" s="76" t="s">
        <v>497</v>
      </c>
      <c r="H165" s="72">
        <v>1724687</v>
      </c>
      <c r="I165" s="72">
        <v>86234</v>
      </c>
      <c r="J165" s="72">
        <v>131076</v>
      </c>
      <c r="K165" s="72">
        <v>1769529</v>
      </c>
      <c r="L165" s="8" t="s">
        <v>24</v>
      </c>
      <c r="M165" s="43">
        <v>45938</v>
      </c>
      <c r="N165" s="29" t="s">
        <v>3742</v>
      </c>
      <c r="O165" s="72">
        <f>IF(Table1[[#This Row],[Phân loại]]="Tồn đầu kỳ",Table1[[#This Row],[Tổng giá trị]],0)</f>
        <v>0</v>
      </c>
      <c r="P165" s="8">
        <f>IF(Table1[[#This Row],[Số còn phải thu ĐK]]&lt;&gt;0,0,IF(Table1[[#This Row],[Phân loại]]="Bán hàng",Table1[[#This Row],[Tổng giá trị]],-Table1[[#This Row],[Tổng giá trị]]))</f>
        <v>1769529</v>
      </c>
      <c r="Q165" s="73">
        <f t="shared" si="11"/>
        <v>1769529</v>
      </c>
      <c r="R165" s="8">
        <f>Table1[[#This Row],[Số còn phải thu ĐK]]+Table1[[#This Row],[Giá Trị HD sau CK]]-Table1[[#This Row],[Số tiền đã thu]]</f>
        <v>0</v>
      </c>
      <c r="S165" s="7">
        <f>IF(Table1[[#This Row],[Ngày hóa đơn]]&lt;&gt;"",Table1[[#This Row],[Ngày hóa đơn]],Table1[[#This Row],[Ngày hạch toán]])</f>
        <v>45905</v>
      </c>
      <c r="T165" s="8"/>
      <c r="U165" s="7">
        <f>IF(Table1[[#This Row],[Ngày tính CN]]="","",S165+T165)</f>
        <v>45905</v>
      </c>
      <c r="V165" s="74">
        <f ca="1">IF(Table1[[#This Row],[Hạn thanh toán]]="","",IF((U165-NOW())&lt;0,0,(U165-NOW())))</f>
        <v>0</v>
      </c>
      <c r="W165" s="72"/>
      <c r="X165" s="68" t="str">
        <f t="shared" ca="1" si="12"/>
        <v/>
      </c>
      <c r="Y165" s="68" t="str">
        <f t="shared" si="10"/>
        <v>Đã thanh toán</v>
      </c>
      <c r="Z165" s="301">
        <f>Table1[[#This Row],[Hạn thanh toán]]</f>
        <v>45905</v>
      </c>
      <c r="AA165" s="301">
        <f>Table1[[#This Row],[Ngày Thanh toán]]</f>
        <v>45938</v>
      </c>
      <c r="AD165" s="3" t="str">
        <f>VLOOKUP($A165,Ma_KH!$A:$Q,Ma_KH!O$1,0)</f>
        <v>KL00190</v>
      </c>
      <c r="AE165" s="3" t="str">
        <f>VLOOKUP($A165,Ma_KH!$A:$Q,Ma_KH!P$1,0)</f>
        <v>Daily H3.03 Ocean Park - Trâu Quỳ, Gia Lâm</v>
      </c>
    </row>
    <row r="166" spans="1:31" ht="25.5" customHeight="1" x14ac:dyDescent="0.3">
      <c r="A166" s="69" t="s">
        <v>52</v>
      </c>
      <c r="B166" s="69" t="s">
        <v>488</v>
      </c>
      <c r="C166" s="70">
        <v>45933</v>
      </c>
      <c r="D166" s="71" t="s">
        <v>498</v>
      </c>
      <c r="E166" s="70"/>
      <c r="F166" s="69"/>
      <c r="G166" s="69" t="s">
        <v>493</v>
      </c>
      <c r="H166" s="72">
        <v>1592186</v>
      </c>
      <c r="I166" s="72">
        <v>79609</v>
      </c>
      <c r="J166" s="72">
        <v>121006</v>
      </c>
      <c r="K166" s="72">
        <v>1633583</v>
      </c>
      <c r="L166" s="8" t="s">
        <v>24</v>
      </c>
      <c r="M166" s="117">
        <v>45957</v>
      </c>
      <c r="N166" s="118" t="s">
        <v>3743</v>
      </c>
      <c r="O166" s="72">
        <f>IF(Table1[[#This Row],[Phân loại]]="Tồn đầu kỳ",Table1[[#This Row],[Tổng giá trị]],0)</f>
        <v>0</v>
      </c>
      <c r="P166" s="8">
        <f>IF(Table1[[#This Row],[Số còn phải thu ĐK]]&lt;&gt;0,0,IF(Table1[[#This Row],[Phân loại]]="Bán hàng",Table1[[#This Row],[Tổng giá trị]],-Table1[[#This Row],[Tổng giá trị]]))</f>
        <v>1633583</v>
      </c>
      <c r="Q166" s="119">
        <v>1519000</v>
      </c>
      <c r="R166" s="8">
        <f>Table1[[#This Row],[Số còn phải thu ĐK]]+Table1[[#This Row],[Giá Trị HD sau CK]]-Table1[[#This Row],[Số tiền đã thu]]</f>
        <v>114583</v>
      </c>
      <c r="S166" s="7">
        <f>IF(Table1[[#This Row],[Ngày hóa đơn]]&lt;&gt;"",Table1[[#This Row],[Ngày hóa đơn]],Table1[[#This Row],[Ngày hạch toán]])</f>
        <v>45933</v>
      </c>
      <c r="T166" s="8"/>
      <c r="U166" s="7">
        <f>IF(Table1[[#This Row],[Ngày tính CN]]="","",S166+T166)</f>
        <v>45933</v>
      </c>
      <c r="V166" s="74">
        <f ca="1">IF(Table1[[#This Row],[Hạn thanh toán]]="","",IF((U166-NOW())&lt;0,0,(U166-NOW())))</f>
        <v>0</v>
      </c>
      <c r="W166" s="72"/>
      <c r="X166" s="68" t="str">
        <f t="shared" ca="1" si="12"/>
        <v/>
      </c>
      <c r="Y166" s="68" t="str">
        <f t="shared" ca="1" si="10"/>
        <v/>
      </c>
      <c r="Z166" s="301">
        <f>Table1[[#This Row],[Hạn thanh toán]]</f>
        <v>45933</v>
      </c>
      <c r="AA166" s="301">
        <f>Table1[[#This Row],[Ngày Thanh toán]]</f>
        <v>45957</v>
      </c>
      <c r="AD166" s="3" t="str">
        <f>VLOOKUP($A166,Ma_KH!$A:$Q,Ma_KH!O$1,0)</f>
        <v>KL00190</v>
      </c>
      <c r="AE166" s="3" t="str">
        <f>VLOOKUP($A166,Ma_KH!$A:$Q,Ma_KH!P$1,0)</f>
        <v>Daily H3.03 Ocean Park - Trâu Quỳ, Gia Lâm</v>
      </c>
    </row>
    <row r="167" spans="1:31" ht="25.5" customHeight="1" x14ac:dyDescent="0.3">
      <c r="A167" s="69" t="s">
        <v>52</v>
      </c>
      <c r="B167" s="69" t="s">
        <v>488</v>
      </c>
      <c r="C167" s="70">
        <v>45885</v>
      </c>
      <c r="D167" s="71" t="s">
        <v>499</v>
      </c>
      <c r="E167" s="70">
        <v>45885</v>
      </c>
      <c r="F167" s="69"/>
      <c r="G167" s="69" t="s">
        <v>353</v>
      </c>
      <c r="H167" s="72"/>
      <c r="I167" s="72">
        <v>0</v>
      </c>
      <c r="J167" s="72">
        <v>0</v>
      </c>
      <c r="K167" s="72">
        <v>170985</v>
      </c>
      <c r="L167" s="8" t="s">
        <v>17</v>
      </c>
      <c r="M167" s="43">
        <v>45938</v>
      </c>
      <c r="N167" s="29" t="s">
        <v>3742</v>
      </c>
      <c r="O167" s="72">
        <f>IF(Table1[[#This Row],[Phân loại]]="Tồn đầu kỳ",Table1[[#This Row],[Tổng giá trị]],0)</f>
        <v>0</v>
      </c>
      <c r="P167" s="8">
        <f>IF(Table1[[#This Row],[Số còn phải thu ĐK]]&lt;&gt;0,0,IF(Table1[[#This Row],[Phân loại]]="Bán hàng",Table1[[#This Row],[Tổng giá trị]],-Table1[[#This Row],[Tổng giá trị]]))</f>
        <v>-170985</v>
      </c>
      <c r="Q167" s="73">
        <f t="shared" si="11"/>
        <v>-170985</v>
      </c>
      <c r="R167" s="8">
        <f>Table1[[#This Row],[Số còn phải thu ĐK]]+Table1[[#This Row],[Giá Trị HD sau CK]]-Table1[[#This Row],[Số tiền đã thu]]</f>
        <v>0</v>
      </c>
      <c r="S167" s="7">
        <f>IF(Table1[[#This Row],[Ngày hóa đơn]]&lt;&gt;"",Table1[[#This Row],[Ngày hóa đơn]],Table1[[#This Row],[Ngày hạch toán]])</f>
        <v>45885</v>
      </c>
      <c r="T167" s="8"/>
      <c r="U167" s="7">
        <f>IF(Table1[[#This Row],[Ngày tính CN]]="","",S167+T167)</f>
        <v>45885</v>
      </c>
      <c r="V167" s="74">
        <f ca="1">IF(Table1[[#This Row],[Hạn thanh toán]]="","",IF((U167-NOW())&lt;0,0,(U167-NOW())))</f>
        <v>0</v>
      </c>
      <c r="W167" s="72"/>
      <c r="X167" s="68" t="str">
        <f t="shared" ca="1" si="12"/>
        <v/>
      </c>
      <c r="Y167" s="68" t="str">
        <f t="shared" si="10"/>
        <v>Đã thanh toán</v>
      </c>
      <c r="Z167" s="301">
        <f>Table1[[#This Row],[Hạn thanh toán]]</f>
        <v>45885</v>
      </c>
      <c r="AA167" s="301">
        <f>Table1[[#This Row],[Ngày Thanh toán]]</f>
        <v>45938</v>
      </c>
      <c r="AD167" s="3" t="str">
        <f>VLOOKUP($A167,Ma_KH!$A:$Q,Ma_KH!O$1,0)</f>
        <v>KL00190</v>
      </c>
      <c r="AE167" s="3" t="str">
        <f>VLOOKUP($A167,Ma_KH!$A:$Q,Ma_KH!P$1,0)</f>
        <v>Daily H3.03 Ocean Park - Trâu Quỳ, Gia Lâm</v>
      </c>
    </row>
    <row r="168" spans="1:31" s="61" customFormat="1" ht="25.5" customHeight="1" x14ac:dyDescent="0.3">
      <c r="A168" s="47" t="s">
        <v>52</v>
      </c>
      <c r="B168" s="47" t="s">
        <v>488</v>
      </c>
      <c r="C168" s="49">
        <v>45948</v>
      </c>
      <c r="D168" s="48" t="s">
        <v>500</v>
      </c>
      <c r="E168" s="49"/>
      <c r="F168" s="51"/>
      <c r="G168" s="51" t="s">
        <v>493</v>
      </c>
      <c r="H168" s="57">
        <v>979800</v>
      </c>
      <c r="I168" s="57">
        <v>48990</v>
      </c>
      <c r="J168" s="57">
        <v>74465</v>
      </c>
      <c r="K168" s="57">
        <v>1005275</v>
      </c>
      <c r="L168" s="58" t="s">
        <v>24</v>
      </c>
      <c r="M168" s="59"/>
      <c r="N168" s="58"/>
      <c r="O168" s="57">
        <f>IF(Table1[[#This Row],[Phân loại]]="Tồn đầu kỳ",Table1[[#This Row],[Tổng giá trị]],0)</f>
        <v>0</v>
      </c>
      <c r="P168" s="58">
        <f>IF(Table1[[#This Row],[Số còn phải thu ĐK]]&lt;&gt;0,0,IF(Table1[[#This Row],[Phân loại]]="Bán hàng",Table1[[#This Row],[Tổng giá trị]],-Table1[[#This Row],[Tổng giá trị]]))</f>
        <v>1005275</v>
      </c>
      <c r="Q168" s="115">
        <f t="shared" si="11"/>
        <v>0</v>
      </c>
      <c r="R168" s="58">
        <f>Table1[[#This Row],[Số còn phải thu ĐK]]+Table1[[#This Row],[Giá Trị HD sau CK]]-Table1[[#This Row],[Số tiền đã thu]]</f>
        <v>1005275</v>
      </c>
      <c r="S168" s="59">
        <f>IF(Table1[[#This Row],[Ngày hóa đơn]]&lt;&gt;"",Table1[[#This Row],[Ngày hóa đơn]],Table1[[#This Row],[Ngày hạch toán]])</f>
        <v>45948</v>
      </c>
      <c r="T168" s="58"/>
      <c r="U168" s="59">
        <f>IF(Table1[[#This Row],[Ngày tính CN]]="","",S168+T168)</f>
        <v>45948</v>
      </c>
      <c r="V168" s="60">
        <f ca="1">IF(Table1[[#This Row],[Hạn thanh toán]]="","",IF((U168-NOW())&lt;0,0,(U168-NOW())))</f>
        <v>0</v>
      </c>
      <c r="W168" s="57"/>
      <c r="X168" s="116" t="str">
        <f t="shared" ca="1" si="12"/>
        <v/>
      </c>
      <c r="Y168" s="116" t="str">
        <f t="shared" ca="1" si="10"/>
        <v/>
      </c>
      <c r="Z168" s="305">
        <f>Table1[[#This Row],[Hạn thanh toán]]</f>
        <v>45948</v>
      </c>
      <c r="AA168" s="305">
        <f>Table1[[#This Row],[Ngày Thanh toán]]</f>
        <v>0</v>
      </c>
      <c r="AD168" s="61" t="str">
        <f>VLOOKUP($A168,Ma_KH!$A:$Q,Ma_KH!O$1,0)</f>
        <v>KL00190</v>
      </c>
      <c r="AE168" s="3" t="str">
        <f>VLOOKUP($A168,Ma_KH!$A:$Q,Ma_KH!P$1,0)</f>
        <v>Daily H3.03 Ocean Park - Trâu Quỳ, Gia Lâm</v>
      </c>
    </row>
    <row r="169" spans="1:31" ht="25.5" customHeight="1" x14ac:dyDescent="0.3">
      <c r="A169" s="69" t="s">
        <v>52</v>
      </c>
      <c r="B169" s="69" t="s">
        <v>488</v>
      </c>
      <c r="C169" s="70">
        <v>45957</v>
      </c>
      <c r="D169" s="71" t="s">
        <v>501</v>
      </c>
      <c r="E169" s="70"/>
      <c r="F169" s="75"/>
      <c r="G169" s="75" t="s">
        <v>502</v>
      </c>
      <c r="H169" s="72"/>
      <c r="I169" s="72"/>
      <c r="J169" s="72"/>
      <c r="K169" s="72">
        <v>113945</v>
      </c>
      <c r="L169" s="8" t="s">
        <v>17</v>
      </c>
      <c r="M169" s="117">
        <v>45957</v>
      </c>
      <c r="N169" s="118" t="s">
        <v>3743</v>
      </c>
      <c r="O169" s="72">
        <f>IF(Table1[[#This Row],[Phân loại]]="Tồn đầu kỳ",Table1[[#This Row],[Tổng giá trị]],0)</f>
        <v>0</v>
      </c>
      <c r="P169" s="8">
        <f>IF(Table1[[#This Row],[Số còn phải thu ĐK]]&lt;&gt;0,0,IF(Table1[[#This Row],[Phân loại]]="Bán hàng",Table1[[#This Row],[Tổng giá trị]],-Table1[[#This Row],[Tổng giá trị]]))</f>
        <v>-113945</v>
      </c>
      <c r="Q169" s="73">
        <f t="shared" si="11"/>
        <v>-113945</v>
      </c>
      <c r="R169" s="8">
        <f>Table1[[#This Row],[Số còn phải thu ĐK]]+Table1[[#This Row],[Giá Trị HD sau CK]]-Table1[[#This Row],[Số tiền đã thu]]</f>
        <v>0</v>
      </c>
      <c r="S169" s="7">
        <f>IF(Table1[[#This Row],[Ngày hóa đơn]]&lt;&gt;"",Table1[[#This Row],[Ngày hóa đơn]],Table1[[#This Row],[Ngày hạch toán]])</f>
        <v>45957</v>
      </c>
      <c r="T169" s="8"/>
      <c r="U169" s="7">
        <f>IF(Table1[[#This Row],[Ngày tính CN]]="","",S169+T169)</f>
        <v>45957</v>
      </c>
      <c r="V169" s="74">
        <f ca="1">IF(Table1[[#This Row],[Hạn thanh toán]]="","",IF((U169-NOW())&lt;0,0,(U169-NOW())))</f>
        <v>0</v>
      </c>
      <c r="W169" s="72"/>
      <c r="X169" s="68" t="str">
        <f t="shared" ca="1" si="12"/>
        <v/>
      </c>
      <c r="Y169" s="68" t="str">
        <f t="shared" si="10"/>
        <v>Đã thanh toán</v>
      </c>
      <c r="Z169" s="301">
        <f>Table1[[#This Row],[Hạn thanh toán]]</f>
        <v>45957</v>
      </c>
      <c r="AA169" s="301">
        <f>Table1[[#This Row],[Ngày Thanh toán]]</f>
        <v>45957</v>
      </c>
      <c r="AD169" s="3" t="str">
        <f>VLOOKUP($A169,Ma_KH!$A:$Q,Ma_KH!O$1,0)</f>
        <v>KL00190</v>
      </c>
      <c r="AE169" s="3" t="str">
        <f>VLOOKUP($A169,Ma_KH!$A:$Q,Ma_KH!P$1,0)</f>
        <v>Daily H3.03 Ocean Park - Trâu Quỳ, Gia Lâm</v>
      </c>
    </row>
    <row r="170" spans="1:31" ht="25.5" customHeight="1" x14ac:dyDescent="0.3">
      <c r="A170" s="69" t="s">
        <v>53</v>
      </c>
      <c r="B170" s="69" t="s">
        <v>503</v>
      </c>
      <c r="C170" s="70">
        <v>45814</v>
      </c>
      <c r="D170" s="71" t="s">
        <v>504</v>
      </c>
      <c r="E170" s="70"/>
      <c r="F170" s="69"/>
      <c r="G170" s="69" t="s">
        <v>505</v>
      </c>
      <c r="H170" s="72">
        <v>987624</v>
      </c>
      <c r="I170" s="72">
        <v>39505</v>
      </c>
      <c r="J170" s="72">
        <v>75850</v>
      </c>
      <c r="K170" s="72">
        <v>1023969</v>
      </c>
      <c r="L170" s="8" t="s">
        <v>24</v>
      </c>
      <c r="M170" s="123">
        <v>45817</v>
      </c>
      <c r="N170" s="124" t="s">
        <v>3757</v>
      </c>
      <c r="O170" s="72">
        <f>IF(Table1[[#This Row],[Phân loại]]="Tồn đầu kỳ",Table1[[#This Row],[Tổng giá trị]],0)</f>
        <v>0</v>
      </c>
      <c r="P170" s="8">
        <f>IF(Table1[[#This Row],[Số còn phải thu ĐK]]&lt;&gt;0,0,IF(Table1[[#This Row],[Phân loại]]="Bán hàng",Table1[[#This Row],[Tổng giá trị]],-Table1[[#This Row],[Tổng giá trị]]))</f>
        <v>1023969</v>
      </c>
      <c r="Q170" s="73">
        <f t="shared" si="11"/>
        <v>1023969</v>
      </c>
      <c r="R170" s="8">
        <f>Table1[[#This Row],[Số còn phải thu ĐK]]+Table1[[#This Row],[Giá Trị HD sau CK]]-Table1[[#This Row],[Số tiền đã thu]]</f>
        <v>0</v>
      </c>
      <c r="S170" s="7">
        <f>IF(Table1[[#This Row],[Ngày hóa đơn]]&lt;&gt;"",Table1[[#This Row],[Ngày hóa đơn]],Table1[[#This Row],[Ngày hạch toán]])</f>
        <v>45814</v>
      </c>
      <c r="T170" s="8"/>
      <c r="U170" s="7">
        <f>IF(Table1[[#This Row],[Ngày tính CN]]="","",S170+T170)</f>
        <v>45814</v>
      </c>
      <c r="V170" s="74">
        <f ca="1">IF(Table1[[#This Row],[Hạn thanh toán]]="","",IF((U170-NOW())&lt;0,0,(U170-NOW())))</f>
        <v>0</v>
      </c>
      <c r="W170" s="72"/>
      <c r="X170" s="68" t="str">
        <f t="shared" ca="1" si="12"/>
        <v/>
      </c>
      <c r="Y170" s="68" t="str">
        <f t="shared" si="10"/>
        <v>Đã thanh toán</v>
      </c>
      <c r="Z170" s="301">
        <f>Table1[[#This Row],[Hạn thanh toán]]</f>
        <v>45814</v>
      </c>
      <c r="AA170" s="301">
        <f>Table1[[#This Row],[Ngày Thanh toán]]</f>
        <v>45817</v>
      </c>
      <c r="AD170" s="3" t="str">
        <f>VLOOKUP($A170,Ma_KH!$A:$Q,Ma_KH!O$1,0)</f>
        <v>KL00191</v>
      </c>
      <c r="AE170" s="3" t="str">
        <f>VLOOKUP($A170,Ma_KH!$A:$Q,Ma_KH!P$1,0)</f>
        <v>Daily Khu nhà ở Dragon Village, Thủ Đức</v>
      </c>
    </row>
    <row r="171" spans="1:31" ht="25.5" customHeight="1" x14ac:dyDescent="0.3">
      <c r="A171" s="69" t="s">
        <v>53</v>
      </c>
      <c r="B171" s="69" t="s">
        <v>503</v>
      </c>
      <c r="C171" s="70">
        <v>45819</v>
      </c>
      <c r="D171" s="71" t="s">
        <v>506</v>
      </c>
      <c r="E171" s="70"/>
      <c r="F171" s="69"/>
      <c r="G171" s="69" t="s">
        <v>507</v>
      </c>
      <c r="H171" s="72">
        <v>610982</v>
      </c>
      <c r="I171" s="72">
        <v>0</v>
      </c>
      <c r="J171" s="72">
        <v>48879</v>
      </c>
      <c r="K171" s="72">
        <v>659861</v>
      </c>
      <c r="L171" s="8" t="s">
        <v>24</v>
      </c>
      <c r="M171" s="123">
        <v>45822</v>
      </c>
      <c r="N171" s="124" t="s">
        <v>3758</v>
      </c>
      <c r="O171" s="72">
        <f>IF(Table1[[#This Row],[Phân loại]]="Tồn đầu kỳ",Table1[[#This Row],[Tổng giá trị]],0)</f>
        <v>0</v>
      </c>
      <c r="P171" s="8">
        <f>IF(Table1[[#This Row],[Số còn phải thu ĐK]]&lt;&gt;0,0,IF(Table1[[#This Row],[Phân loại]]="Bán hàng",Table1[[#This Row],[Tổng giá trị]],-Table1[[#This Row],[Tổng giá trị]]))</f>
        <v>659861</v>
      </c>
      <c r="Q171" s="73">
        <f t="shared" si="11"/>
        <v>659861</v>
      </c>
      <c r="R171" s="8">
        <f>Table1[[#This Row],[Số còn phải thu ĐK]]+Table1[[#This Row],[Giá Trị HD sau CK]]-Table1[[#This Row],[Số tiền đã thu]]</f>
        <v>0</v>
      </c>
      <c r="S171" s="7">
        <f>IF(Table1[[#This Row],[Ngày hóa đơn]]&lt;&gt;"",Table1[[#This Row],[Ngày hóa đơn]],Table1[[#This Row],[Ngày hạch toán]])</f>
        <v>45819</v>
      </c>
      <c r="T171" s="8"/>
      <c r="U171" s="7">
        <f>IF(Table1[[#This Row],[Ngày tính CN]]="","",S171+T171)</f>
        <v>45819</v>
      </c>
      <c r="V171" s="74">
        <f ca="1">IF(Table1[[#This Row],[Hạn thanh toán]]="","",IF((U171-NOW())&lt;0,0,(U171-NOW())))</f>
        <v>0</v>
      </c>
      <c r="W171" s="72"/>
      <c r="X171" s="68" t="str">
        <f t="shared" ca="1" si="12"/>
        <v/>
      </c>
      <c r="Y171" s="68" t="str">
        <f t="shared" si="10"/>
        <v>Đã thanh toán</v>
      </c>
      <c r="Z171" s="301">
        <f>Table1[[#This Row],[Hạn thanh toán]]</f>
        <v>45819</v>
      </c>
      <c r="AA171" s="301">
        <f>Table1[[#This Row],[Ngày Thanh toán]]</f>
        <v>45822</v>
      </c>
      <c r="AD171" s="3" t="str">
        <f>VLOOKUP($A171,Ma_KH!$A:$Q,Ma_KH!O$1,0)</f>
        <v>KL00191</v>
      </c>
      <c r="AE171" s="3" t="str">
        <f>VLOOKUP($A171,Ma_KH!$A:$Q,Ma_KH!P$1,0)</f>
        <v>Daily Khu nhà ở Dragon Village, Thủ Đức</v>
      </c>
    </row>
    <row r="172" spans="1:31" ht="25.5" customHeight="1" x14ac:dyDescent="0.3">
      <c r="A172" s="69" t="s">
        <v>53</v>
      </c>
      <c r="B172" s="69" t="s">
        <v>503</v>
      </c>
      <c r="C172" s="70">
        <v>45836</v>
      </c>
      <c r="D172" s="71" t="s">
        <v>508</v>
      </c>
      <c r="E172" s="70">
        <v>45845</v>
      </c>
      <c r="F172" s="69" t="s">
        <v>509</v>
      </c>
      <c r="G172" s="69" t="s">
        <v>510</v>
      </c>
      <c r="H172" s="72">
        <v>1699279</v>
      </c>
      <c r="I172" s="72">
        <v>0</v>
      </c>
      <c r="J172" s="72">
        <v>135942</v>
      </c>
      <c r="K172" s="72">
        <v>1835221</v>
      </c>
      <c r="L172" s="8" t="s">
        <v>24</v>
      </c>
      <c r="M172" s="123">
        <v>45842</v>
      </c>
      <c r="N172" s="124" t="s">
        <v>3758</v>
      </c>
      <c r="O172" s="72">
        <f>IF(Table1[[#This Row],[Phân loại]]="Tồn đầu kỳ",Table1[[#This Row],[Tổng giá trị]],0)</f>
        <v>0</v>
      </c>
      <c r="P172" s="8">
        <f>IF(Table1[[#This Row],[Số còn phải thu ĐK]]&lt;&gt;0,0,IF(Table1[[#This Row],[Phân loại]]="Bán hàng",Table1[[#This Row],[Tổng giá trị]],-Table1[[#This Row],[Tổng giá trị]]))</f>
        <v>1835221</v>
      </c>
      <c r="Q172" s="73">
        <f t="shared" si="11"/>
        <v>1835221</v>
      </c>
      <c r="R172" s="8">
        <f>Table1[[#This Row],[Số còn phải thu ĐK]]+Table1[[#This Row],[Giá Trị HD sau CK]]-Table1[[#This Row],[Số tiền đã thu]]</f>
        <v>0</v>
      </c>
      <c r="S172" s="7">
        <f>IF(Table1[[#This Row],[Ngày hóa đơn]]&lt;&gt;"",Table1[[#This Row],[Ngày hóa đơn]],Table1[[#This Row],[Ngày hạch toán]])</f>
        <v>45845</v>
      </c>
      <c r="T172" s="8"/>
      <c r="U172" s="7">
        <f>IF(Table1[[#This Row],[Ngày tính CN]]="","",S172+T172)</f>
        <v>45845</v>
      </c>
      <c r="V172" s="74">
        <f ca="1">IF(Table1[[#This Row],[Hạn thanh toán]]="","",IF((U172-NOW())&lt;0,0,(U172-NOW())))</f>
        <v>0</v>
      </c>
      <c r="W172" s="72"/>
      <c r="X172" s="68" t="str">
        <f t="shared" ca="1" si="12"/>
        <v/>
      </c>
      <c r="Y172" s="68" t="str">
        <f t="shared" si="10"/>
        <v>Đã thanh toán</v>
      </c>
      <c r="Z172" s="301">
        <f>Table1[[#This Row],[Hạn thanh toán]]</f>
        <v>45845</v>
      </c>
      <c r="AA172" s="301">
        <f>Table1[[#This Row],[Ngày Thanh toán]]</f>
        <v>45842</v>
      </c>
      <c r="AD172" s="3" t="str">
        <f>VLOOKUP($A172,Ma_KH!$A:$Q,Ma_KH!O$1,0)</f>
        <v>KL00191</v>
      </c>
      <c r="AE172" s="3" t="str">
        <f>VLOOKUP($A172,Ma_KH!$A:$Q,Ma_KH!P$1,0)</f>
        <v>Daily Khu nhà ở Dragon Village, Thủ Đức</v>
      </c>
    </row>
    <row r="173" spans="1:31" ht="25.5" customHeight="1" x14ac:dyDescent="0.3">
      <c r="A173" s="69" t="s">
        <v>53</v>
      </c>
      <c r="B173" s="69" t="s">
        <v>503</v>
      </c>
      <c r="C173" s="70">
        <v>45855</v>
      </c>
      <c r="D173" s="71" t="s">
        <v>511</v>
      </c>
      <c r="E173" s="70"/>
      <c r="F173" s="69"/>
      <c r="G173" s="69" t="s">
        <v>512</v>
      </c>
      <c r="H173" s="72">
        <v>1360212</v>
      </c>
      <c r="I173" s="72">
        <v>0</v>
      </c>
      <c r="J173" s="72">
        <v>108817</v>
      </c>
      <c r="K173" s="72">
        <v>1469029</v>
      </c>
      <c r="L173" s="8" t="s">
        <v>24</v>
      </c>
      <c r="M173" s="123">
        <v>45859</v>
      </c>
      <c r="N173" s="124" t="s">
        <v>3759</v>
      </c>
      <c r="O173" s="72">
        <f>IF(Table1[[#This Row],[Phân loại]]="Tồn đầu kỳ",Table1[[#This Row],[Tổng giá trị]],0)</f>
        <v>0</v>
      </c>
      <c r="P173" s="8">
        <f>IF(Table1[[#This Row],[Số còn phải thu ĐK]]&lt;&gt;0,0,IF(Table1[[#This Row],[Phân loại]]="Bán hàng",Table1[[#This Row],[Tổng giá trị]],-Table1[[#This Row],[Tổng giá trị]]))</f>
        <v>1469029</v>
      </c>
      <c r="Q173" s="73">
        <f t="shared" si="11"/>
        <v>1469029</v>
      </c>
      <c r="R173" s="8">
        <f>Table1[[#This Row],[Số còn phải thu ĐK]]+Table1[[#This Row],[Giá Trị HD sau CK]]-Table1[[#This Row],[Số tiền đã thu]]</f>
        <v>0</v>
      </c>
      <c r="S173" s="7">
        <f>IF(Table1[[#This Row],[Ngày hóa đơn]]&lt;&gt;"",Table1[[#This Row],[Ngày hóa đơn]],Table1[[#This Row],[Ngày hạch toán]])</f>
        <v>45855</v>
      </c>
      <c r="T173" s="8"/>
      <c r="U173" s="7">
        <f>IF(Table1[[#This Row],[Ngày tính CN]]="","",S173+T173)</f>
        <v>45855</v>
      </c>
      <c r="V173" s="74">
        <f ca="1">IF(Table1[[#This Row],[Hạn thanh toán]]="","",IF((U173-NOW())&lt;0,0,(U173-NOW())))</f>
        <v>0</v>
      </c>
      <c r="W173" s="72"/>
      <c r="X173" s="68" t="str">
        <f t="shared" ca="1" si="12"/>
        <v/>
      </c>
      <c r="Y173" s="68" t="str">
        <f t="shared" si="10"/>
        <v>Đã thanh toán</v>
      </c>
      <c r="Z173" s="301">
        <f>Table1[[#This Row],[Hạn thanh toán]]</f>
        <v>45855</v>
      </c>
      <c r="AA173" s="301">
        <f>Table1[[#This Row],[Ngày Thanh toán]]</f>
        <v>45859</v>
      </c>
      <c r="AD173" s="3" t="str">
        <f>VLOOKUP($A173,Ma_KH!$A:$Q,Ma_KH!O$1,0)</f>
        <v>KL00191</v>
      </c>
      <c r="AE173" s="3" t="str">
        <f>VLOOKUP($A173,Ma_KH!$A:$Q,Ma_KH!P$1,0)</f>
        <v>Daily Khu nhà ở Dragon Village, Thủ Đức</v>
      </c>
    </row>
    <row r="174" spans="1:31" ht="25.5" customHeight="1" x14ac:dyDescent="0.3">
      <c r="A174" s="69" t="s">
        <v>53</v>
      </c>
      <c r="B174" s="69" t="s">
        <v>503</v>
      </c>
      <c r="C174" s="70">
        <v>45874</v>
      </c>
      <c r="D174" s="71" t="s">
        <v>513</v>
      </c>
      <c r="E174" s="70"/>
      <c r="F174" s="69"/>
      <c r="G174" s="69" t="s">
        <v>514</v>
      </c>
      <c r="H174" s="72">
        <v>1823809</v>
      </c>
      <c r="I174" s="72">
        <v>0</v>
      </c>
      <c r="J174" s="72">
        <v>145905</v>
      </c>
      <c r="K174" s="72">
        <v>1969714</v>
      </c>
      <c r="L174" s="8" t="s">
        <v>24</v>
      </c>
      <c r="M174" s="121">
        <v>45875</v>
      </c>
      <c r="N174" s="120" t="s">
        <v>3760</v>
      </c>
      <c r="O174" s="72">
        <f>IF(Table1[[#This Row],[Phân loại]]="Tồn đầu kỳ",Table1[[#This Row],[Tổng giá trị]],0)</f>
        <v>0</v>
      </c>
      <c r="P174" s="8">
        <f>IF(Table1[[#This Row],[Số còn phải thu ĐK]]&lt;&gt;0,0,IF(Table1[[#This Row],[Phân loại]]="Bán hàng",Table1[[#This Row],[Tổng giá trị]],-Table1[[#This Row],[Tổng giá trị]]))</f>
        <v>1969714</v>
      </c>
      <c r="Q174" s="73">
        <f t="shared" si="11"/>
        <v>1969714</v>
      </c>
      <c r="R174" s="8">
        <f>Table1[[#This Row],[Số còn phải thu ĐK]]+Table1[[#This Row],[Giá Trị HD sau CK]]-Table1[[#This Row],[Số tiền đã thu]]</f>
        <v>0</v>
      </c>
      <c r="S174" s="7">
        <f>IF(Table1[[#This Row],[Ngày hóa đơn]]&lt;&gt;"",Table1[[#This Row],[Ngày hóa đơn]],Table1[[#This Row],[Ngày hạch toán]])</f>
        <v>45874</v>
      </c>
      <c r="T174" s="8"/>
      <c r="U174" s="7">
        <f>IF(Table1[[#This Row],[Ngày tính CN]]="","",S174+T174)</f>
        <v>45874</v>
      </c>
      <c r="V174" s="74">
        <f ca="1">IF(Table1[[#This Row],[Hạn thanh toán]]="","",IF((U174-NOW())&lt;0,0,(U174-NOW())))</f>
        <v>0</v>
      </c>
      <c r="W174" s="72"/>
      <c r="X174" s="68" t="str">
        <f t="shared" ca="1" si="12"/>
        <v/>
      </c>
      <c r="Y174" s="68" t="str">
        <f t="shared" si="10"/>
        <v>Đã thanh toán</v>
      </c>
      <c r="Z174" s="301">
        <f>Table1[[#This Row],[Hạn thanh toán]]</f>
        <v>45874</v>
      </c>
      <c r="AA174" s="301">
        <f>Table1[[#This Row],[Ngày Thanh toán]]</f>
        <v>45875</v>
      </c>
      <c r="AD174" s="3" t="str">
        <f>VLOOKUP($A174,Ma_KH!$A:$Q,Ma_KH!O$1,0)</f>
        <v>KL00191</v>
      </c>
      <c r="AE174" s="3" t="str">
        <f>VLOOKUP($A174,Ma_KH!$A:$Q,Ma_KH!P$1,0)</f>
        <v>Daily Khu nhà ở Dragon Village, Thủ Đức</v>
      </c>
    </row>
    <row r="175" spans="1:31" ht="25.5" customHeight="1" x14ac:dyDescent="0.3">
      <c r="A175" s="69" t="s">
        <v>53</v>
      </c>
      <c r="B175" s="69" t="s">
        <v>503</v>
      </c>
      <c r="C175" s="70">
        <v>45903</v>
      </c>
      <c r="D175" s="71" t="s">
        <v>515</v>
      </c>
      <c r="E175" s="70"/>
      <c r="F175" s="69"/>
      <c r="G175" s="69" t="s">
        <v>516</v>
      </c>
      <c r="H175" s="72">
        <v>930850</v>
      </c>
      <c r="I175" s="72">
        <v>0</v>
      </c>
      <c r="J175" s="72">
        <v>74468</v>
      </c>
      <c r="K175" s="72">
        <v>1005318</v>
      </c>
      <c r="L175" s="8" t="s">
        <v>24</v>
      </c>
      <c r="M175" s="121">
        <v>45908</v>
      </c>
      <c r="N175" s="120" t="s">
        <v>3761</v>
      </c>
      <c r="O175" s="72">
        <f>IF(Table1[[#This Row],[Phân loại]]="Tồn đầu kỳ",Table1[[#This Row],[Tổng giá trị]],0)</f>
        <v>0</v>
      </c>
      <c r="P175" s="8">
        <f>IF(Table1[[#This Row],[Số còn phải thu ĐK]]&lt;&gt;0,0,IF(Table1[[#This Row],[Phân loại]]="Bán hàng",Table1[[#This Row],[Tổng giá trị]],-Table1[[#This Row],[Tổng giá trị]]))</f>
        <v>1005318</v>
      </c>
      <c r="Q175" s="73">
        <f t="shared" si="11"/>
        <v>1005318</v>
      </c>
      <c r="R175" s="8">
        <f>Table1[[#This Row],[Số còn phải thu ĐK]]+Table1[[#This Row],[Giá Trị HD sau CK]]-Table1[[#This Row],[Số tiền đã thu]]</f>
        <v>0</v>
      </c>
      <c r="S175" s="7">
        <f>IF(Table1[[#This Row],[Ngày hóa đơn]]&lt;&gt;"",Table1[[#This Row],[Ngày hóa đơn]],Table1[[#This Row],[Ngày hạch toán]])</f>
        <v>45903</v>
      </c>
      <c r="T175" s="8"/>
      <c r="U175" s="7">
        <f>IF(Table1[[#This Row],[Ngày tính CN]]="","",S175+T175)</f>
        <v>45903</v>
      </c>
      <c r="V175" s="74">
        <f ca="1">IF(Table1[[#This Row],[Hạn thanh toán]]="","",IF((U175-NOW())&lt;0,0,(U175-NOW())))</f>
        <v>0</v>
      </c>
      <c r="W175" s="72"/>
      <c r="X175" s="68" t="str">
        <f t="shared" ca="1" si="12"/>
        <v/>
      </c>
      <c r="Y175" s="68" t="str">
        <f t="shared" si="10"/>
        <v>Đã thanh toán</v>
      </c>
      <c r="Z175" s="301">
        <f>Table1[[#This Row],[Hạn thanh toán]]</f>
        <v>45903</v>
      </c>
      <c r="AA175" s="301">
        <f>Table1[[#This Row],[Ngày Thanh toán]]</f>
        <v>45908</v>
      </c>
      <c r="AD175" s="3" t="str">
        <f>VLOOKUP($A175,Ma_KH!$A:$Q,Ma_KH!O$1,0)</f>
        <v>KL00191</v>
      </c>
      <c r="AE175" s="3" t="str">
        <f>VLOOKUP($A175,Ma_KH!$A:$Q,Ma_KH!P$1,0)</f>
        <v>Daily Khu nhà ở Dragon Village, Thủ Đức</v>
      </c>
    </row>
    <row r="176" spans="1:31" s="61" customFormat="1" ht="25.5" customHeight="1" x14ac:dyDescent="0.3">
      <c r="A176" s="47" t="s">
        <v>53</v>
      </c>
      <c r="B176" s="47" t="s">
        <v>503</v>
      </c>
      <c r="C176" s="49">
        <v>45926</v>
      </c>
      <c r="D176" s="48" t="s">
        <v>517</v>
      </c>
      <c r="E176" s="49"/>
      <c r="F176" s="47"/>
      <c r="G176" s="47" t="s">
        <v>518</v>
      </c>
      <c r="H176" s="57">
        <v>1162882</v>
      </c>
      <c r="I176" s="57">
        <v>0</v>
      </c>
      <c r="J176" s="57">
        <v>93031</v>
      </c>
      <c r="K176" s="57">
        <v>1255913</v>
      </c>
      <c r="L176" s="58" t="s">
        <v>24</v>
      </c>
      <c r="M176" s="59"/>
      <c r="N176" s="58"/>
      <c r="O176" s="57">
        <f>IF(Table1[[#This Row],[Phân loại]]="Tồn đầu kỳ",Table1[[#This Row],[Tổng giá trị]],0)</f>
        <v>0</v>
      </c>
      <c r="P176" s="58">
        <f>IF(Table1[[#This Row],[Số còn phải thu ĐK]]&lt;&gt;0,0,IF(Table1[[#This Row],[Phân loại]]="Bán hàng",Table1[[#This Row],[Tổng giá trị]],-Table1[[#This Row],[Tổng giá trị]]))</f>
        <v>1255913</v>
      </c>
      <c r="Q176" s="115">
        <f t="shared" si="11"/>
        <v>0</v>
      </c>
      <c r="R176" s="58">
        <f>Table1[[#This Row],[Số còn phải thu ĐK]]+Table1[[#This Row],[Giá Trị HD sau CK]]-Table1[[#This Row],[Số tiền đã thu]]</f>
        <v>1255913</v>
      </c>
      <c r="S176" s="59">
        <f>IF(Table1[[#This Row],[Ngày hóa đơn]]&lt;&gt;"",Table1[[#This Row],[Ngày hóa đơn]],Table1[[#This Row],[Ngày hạch toán]])</f>
        <v>45926</v>
      </c>
      <c r="T176" s="58"/>
      <c r="U176" s="59">
        <f>IF(Table1[[#This Row],[Ngày tính CN]]="","",S176+T176)</f>
        <v>45926</v>
      </c>
      <c r="V176" s="60">
        <f ca="1">IF(Table1[[#This Row],[Hạn thanh toán]]="","",IF((U176-NOW())&lt;0,0,(U176-NOW())))</f>
        <v>0</v>
      </c>
      <c r="W176" s="57"/>
      <c r="X176" s="116" t="str">
        <f t="shared" ca="1" si="12"/>
        <v/>
      </c>
      <c r="Y176" s="116" t="str">
        <f t="shared" ca="1" si="10"/>
        <v/>
      </c>
      <c r="Z176" s="305">
        <f>Table1[[#This Row],[Hạn thanh toán]]</f>
        <v>45926</v>
      </c>
      <c r="AA176" s="305">
        <f>Table1[[#This Row],[Ngày Thanh toán]]</f>
        <v>0</v>
      </c>
      <c r="AD176" s="61" t="str">
        <f>VLOOKUP($A176,Ma_KH!$A:$Q,Ma_KH!O$1,0)</f>
        <v>KL00191</v>
      </c>
      <c r="AE176" s="3" t="str">
        <f>VLOOKUP($A176,Ma_KH!$A:$Q,Ma_KH!P$1,0)</f>
        <v>Daily Khu nhà ở Dragon Village, Thủ Đức</v>
      </c>
    </row>
    <row r="177" spans="1:31" ht="25.5" customHeight="1" x14ac:dyDescent="0.3">
      <c r="A177" s="69" t="s">
        <v>54</v>
      </c>
      <c r="B177" s="69" t="s">
        <v>519</v>
      </c>
      <c r="C177" s="70">
        <v>45661</v>
      </c>
      <c r="D177" s="71" t="s">
        <v>520</v>
      </c>
      <c r="E177" s="70"/>
      <c r="F177" s="69"/>
      <c r="G177" s="69" t="s">
        <v>481</v>
      </c>
      <c r="H177" s="72">
        <v>3138951</v>
      </c>
      <c r="I177" s="72">
        <v>156948</v>
      </c>
      <c r="J177" s="72">
        <v>238560</v>
      </c>
      <c r="K177" s="72">
        <v>3220563</v>
      </c>
      <c r="L177" s="8" t="s">
        <v>24</v>
      </c>
      <c r="M177" s="43">
        <v>45666</v>
      </c>
      <c r="N177" s="29" t="s">
        <v>3762</v>
      </c>
      <c r="O177" s="72">
        <f>IF(Table1[[#This Row],[Phân loại]]="Tồn đầu kỳ",Table1[[#This Row],[Tổng giá trị]],0)</f>
        <v>0</v>
      </c>
      <c r="P177" s="8">
        <f>IF(Table1[[#This Row],[Số còn phải thu ĐK]]&lt;&gt;0,0,IF(Table1[[#This Row],[Phân loại]]="Bán hàng",Table1[[#This Row],[Tổng giá trị]],-Table1[[#This Row],[Tổng giá trị]]))</f>
        <v>3220563</v>
      </c>
      <c r="Q177" s="73">
        <f t="shared" si="11"/>
        <v>3220563</v>
      </c>
      <c r="R177" s="8">
        <f>Table1[[#This Row],[Số còn phải thu ĐK]]+Table1[[#This Row],[Giá Trị HD sau CK]]-Table1[[#This Row],[Số tiền đã thu]]</f>
        <v>0</v>
      </c>
      <c r="S177" s="7">
        <f>IF(Table1[[#This Row],[Ngày hóa đơn]]&lt;&gt;"",Table1[[#This Row],[Ngày hóa đơn]],Table1[[#This Row],[Ngày hạch toán]])</f>
        <v>45661</v>
      </c>
      <c r="T177" s="8"/>
      <c r="U177" s="7">
        <f>IF(Table1[[#This Row],[Ngày tính CN]]="","",S177+T177)</f>
        <v>45661</v>
      </c>
      <c r="V177" s="74">
        <f ca="1">IF(Table1[[#This Row],[Hạn thanh toán]]="","",IF((U177-NOW())&lt;0,0,(U177-NOW())))</f>
        <v>0</v>
      </c>
      <c r="W177" s="72"/>
      <c r="X177" s="68" t="str">
        <f t="shared" ca="1" si="12"/>
        <v/>
      </c>
      <c r="Y177" s="68" t="str">
        <f t="shared" si="10"/>
        <v>Đã thanh toán</v>
      </c>
      <c r="Z177" s="301">
        <f>Table1[[#This Row],[Hạn thanh toán]]</f>
        <v>45661</v>
      </c>
      <c r="AA177" s="301">
        <f>Table1[[#This Row],[Ngày Thanh toán]]</f>
        <v>45666</v>
      </c>
      <c r="AD177" s="3" t="str">
        <f>VLOOKUP($A177,Ma_KH!$A:$Q,Ma_KH!O$1,0)</f>
        <v>KL00176</v>
      </c>
      <c r="AE177" s="3" t="str">
        <f>VLOOKUP($A177,Ma_KH!$A:$Q,Ma_KH!P$1,0)</f>
        <v>Daily Mart H1.18 Gia Lâm</v>
      </c>
    </row>
    <row r="178" spans="1:31" ht="25.5" customHeight="1" x14ac:dyDescent="0.3">
      <c r="A178" s="69" t="s">
        <v>54</v>
      </c>
      <c r="B178" s="69" t="s">
        <v>519</v>
      </c>
      <c r="C178" s="70">
        <v>45677</v>
      </c>
      <c r="D178" s="71" t="s">
        <v>521</v>
      </c>
      <c r="E178" s="70"/>
      <c r="F178" s="69"/>
      <c r="G178" s="69" t="s">
        <v>481</v>
      </c>
      <c r="H178" s="72">
        <v>1015837</v>
      </c>
      <c r="I178" s="72">
        <v>50792</v>
      </c>
      <c r="J178" s="72">
        <v>77204</v>
      </c>
      <c r="K178" s="72">
        <v>1042249</v>
      </c>
      <c r="L178" s="8" t="s">
        <v>24</v>
      </c>
      <c r="M178" s="121">
        <v>45679</v>
      </c>
      <c r="N178" s="120" t="s">
        <v>3763</v>
      </c>
      <c r="O178" s="72">
        <f>IF(Table1[[#This Row],[Phân loại]]="Tồn đầu kỳ",Table1[[#This Row],[Tổng giá trị]],0)</f>
        <v>0</v>
      </c>
      <c r="P178" s="8">
        <f>IF(Table1[[#This Row],[Số còn phải thu ĐK]]&lt;&gt;0,0,IF(Table1[[#This Row],[Phân loại]]="Bán hàng",Table1[[#This Row],[Tổng giá trị]],-Table1[[#This Row],[Tổng giá trị]]))</f>
        <v>1042249</v>
      </c>
      <c r="Q178" s="73">
        <f t="shared" si="11"/>
        <v>1042249</v>
      </c>
      <c r="R178" s="8">
        <f>Table1[[#This Row],[Số còn phải thu ĐK]]+Table1[[#This Row],[Giá Trị HD sau CK]]-Table1[[#This Row],[Số tiền đã thu]]</f>
        <v>0</v>
      </c>
      <c r="S178" s="7">
        <f>IF(Table1[[#This Row],[Ngày hóa đơn]]&lt;&gt;"",Table1[[#This Row],[Ngày hóa đơn]],Table1[[#This Row],[Ngày hạch toán]])</f>
        <v>45677</v>
      </c>
      <c r="T178" s="8"/>
      <c r="U178" s="7">
        <f>IF(Table1[[#This Row],[Ngày tính CN]]="","",S178+T178)</f>
        <v>45677</v>
      </c>
      <c r="V178" s="74">
        <f ca="1">IF(Table1[[#This Row],[Hạn thanh toán]]="","",IF((U178-NOW())&lt;0,0,(U178-NOW())))</f>
        <v>0</v>
      </c>
      <c r="W178" s="72"/>
      <c r="X178" s="68" t="str">
        <f t="shared" ca="1" si="12"/>
        <v/>
      </c>
      <c r="Y178" s="68" t="str">
        <f t="shared" si="10"/>
        <v>Đã thanh toán</v>
      </c>
      <c r="Z178" s="301">
        <f>Table1[[#This Row],[Hạn thanh toán]]</f>
        <v>45677</v>
      </c>
      <c r="AA178" s="301">
        <f>Table1[[#This Row],[Ngày Thanh toán]]</f>
        <v>45679</v>
      </c>
      <c r="AD178" s="3" t="str">
        <f>VLOOKUP($A178,Ma_KH!$A:$Q,Ma_KH!O$1,0)</f>
        <v>KL00176</v>
      </c>
      <c r="AE178" s="3" t="str">
        <f>VLOOKUP($A178,Ma_KH!$A:$Q,Ma_KH!P$1,0)</f>
        <v>Daily Mart H1.18 Gia Lâm</v>
      </c>
    </row>
    <row r="179" spans="1:31" ht="25.5" customHeight="1" x14ac:dyDescent="0.3">
      <c r="A179" s="69" t="s">
        <v>54</v>
      </c>
      <c r="B179" s="69" t="s">
        <v>519</v>
      </c>
      <c r="C179" s="70">
        <v>45682</v>
      </c>
      <c r="D179" s="71" t="s">
        <v>522</v>
      </c>
      <c r="E179" s="70"/>
      <c r="F179" s="69"/>
      <c r="G179" s="69" t="s">
        <v>481</v>
      </c>
      <c r="H179" s="72">
        <v>734310</v>
      </c>
      <c r="I179" s="72">
        <v>36716</v>
      </c>
      <c r="J179" s="72">
        <v>55808</v>
      </c>
      <c r="K179" s="72">
        <v>753402</v>
      </c>
      <c r="L179" s="8" t="s">
        <v>24</v>
      </c>
      <c r="M179" s="121">
        <v>45691</v>
      </c>
      <c r="N179" s="120" t="s">
        <v>3764</v>
      </c>
      <c r="O179" s="72">
        <f>IF(Table1[[#This Row],[Phân loại]]="Tồn đầu kỳ",Table1[[#This Row],[Tổng giá trị]],0)</f>
        <v>0</v>
      </c>
      <c r="P179" s="8">
        <f>IF(Table1[[#This Row],[Số còn phải thu ĐK]]&lt;&gt;0,0,IF(Table1[[#This Row],[Phân loại]]="Bán hàng",Table1[[#This Row],[Tổng giá trị]],-Table1[[#This Row],[Tổng giá trị]]))</f>
        <v>753402</v>
      </c>
      <c r="Q179" s="73">
        <f t="shared" si="11"/>
        <v>753402</v>
      </c>
      <c r="R179" s="8">
        <f>Table1[[#This Row],[Số còn phải thu ĐK]]+Table1[[#This Row],[Giá Trị HD sau CK]]-Table1[[#This Row],[Số tiền đã thu]]</f>
        <v>0</v>
      </c>
      <c r="S179" s="7">
        <f>IF(Table1[[#This Row],[Ngày hóa đơn]]&lt;&gt;"",Table1[[#This Row],[Ngày hóa đơn]],Table1[[#This Row],[Ngày hạch toán]])</f>
        <v>45682</v>
      </c>
      <c r="T179" s="8"/>
      <c r="U179" s="7">
        <f>IF(Table1[[#This Row],[Ngày tính CN]]="","",S179+T179)</f>
        <v>45682</v>
      </c>
      <c r="V179" s="74">
        <f ca="1">IF(Table1[[#This Row],[Hạn thanh toán]]="","",IF((U179-NOW())&lt;0,0,(U179-NOW())))</f>
        <v>0</v>
      </c>
      <c r="W179" s="72"/>
      <c r="X179" s="68" t="str">
        <f t="shared" ca="1" si="12"/>
        <v/>
      </c>
      <c r="Y179" s="68" t="str">
        <f t="shared" si="10"/>
        <v>Đã thanh toán</v>
      </c>
      <c r="Z179" s="301">
        <f>Table1[[#This Row],[Hạn thanh toán]]</f>
        <v>45682</v>
      </c>
      <c r="AA179" s="301">
        <f>Table1[[#This Row],[Ngày Thanh toán]]</f>
        <v>45691</v>
      </c>
      <c r="AD179" s="3" t="str">
        <f>VLOOKUP($A179,Ma_KH!$A:$Q,Ma_KH!O$1,0)</f>
        <v>KL00176</v>
      </c>
      <c r="AE179" s="3" t="str">
        <f>VLOOKUP($A179,Ma_KH!$A:$Q,Ma_KH!P$1,0)</f>
        <v>Daily Mart H1.18 Gia Lâm</v>
      </c>
    </row>
    <row r="180" spans="1:31" ht="25.5" customHeight="1" x14ac:dyDescent="0.3">
      <c r="A180" s="69" t="s">
        <v>54</v>
      </c>
      <c r="B180" s="69" t="s">
        <v>519</v>
      </c>
      <c r="C180" s="70">
        <v>45692</v>
      </c>
      <c r="D180" s="71" t="s">
        <v>523</v>
      </c>
      <c r="E180" s="70"/>
      <c r="F180" s="69"/>
      <c r="G180" s="69" t="s">
        <v>481</v>
      </c>
      <c r="H180" s="72">
        <v>1236130</v>
      </c>
      <c r="I180" s="72">
        <v>61807</v>
      </c>
      <c r="J180" s="72">
        <v>93946</v>
      </c>
      <c r="K180" s="72">
        <v>1268269</v>
      </c>
      <c r="L180" s="8" t="s">
        <v>24</v>
      </c>
      <c r="M180" s="121">
        <v>45695</v>
      </c>
      <c r="N180" s="120" t="s">
        <v>3765</v>
      </c>
      <c r="O180" s="72">
        <f>IF(Table1[[#This Row],[Phân loại]]="Tồn đầu kỳ",Table1[[#This Row],[Tổng giá trị]],0)</f>
        <v>0</v>
      </c>
      <c r="P180" s="8">
        <f>IF(Table1[[#This Row],[Số còn phải thu ĐK]]&lt;&gt;0,0,IF(Table1[[#This Row],[Phân loại]]="Bán hàng",Table1[[#This Row],[Tổng giá trị]],-Table1[[#This Row],[Tổng giá trị]]))</f>
        <v>1268269</v>
      </c>
      <c r="Q180" s="73">
        <f t="shared" si="11"/>
        <v>1268269</v>
      </c>
      <c r="R180" s="8">
        <f>Table1[[#This Row],[Số còn phải thu ĐK]]+Table1[[#This Row],[Giá Trị HD sau CK]]-Table1[[#This Row],[Số tiền đã thu]]</f>
        <v>0</v>
      </c>
      <c r="S180" s="7">
        <f>IF(Table1[[#This Row],[Ngày hóa đơn]]&lt;&gt;"",Table1[[#This Row],[Ngày hóa đơn]],Table1[[#This Row],[Ngày hạch toán]])</f>
        <v>45692</v>
      </c>
      <c r="T180" s="8"/>
      <c r="U180" s="7">
        <f>IF(Table1[[#This Row],[Ngày tính CN]]="","",S180+T180)</f>
        <v>45692</v>
      </c>
      <c r="V180" s="74">
        <f ca="1">IF(Table1[[#This Row],[Hạn thanh toán]]="","",IF((U180-NOW())&lt;0,0,(U180-NOW())))</f>
        <v>0</v>
      </c>
      <c r="W180" s="72"/>
      <c r="X180" s="68" t="str">
        <f t="shared" ca="1" si="12"/>
        <v/>
      </c>
      <c r="Y180" s="68" t="str">
        <f t="shared" si="10"/>
        <v>Đã thanh toán</v>
      </c>
      <c r="Z180" s="301">
        <f>Table1[[#This Row],[Hạn thanh toán]]</f>
        <v>45692</v>
      </c>
      <c r="AA180" s="301">
        <f>Table1[[#This Row],[Ngày Thanh toán]]</f>
        <v>45695</v>
      </c>
      <c r="AD180" s="3" t="str">
        <f>VLOOKUP($A180,Ma_KH!$A:$Q,Ma_KH!O$1,0)</f>
        <v>KL00176</v>
      </c>
      <c r="AE180" s="3" t="str">
        <f>VLOOKUP($A180,Ma_KH!$A:$Q,Ma_KH!P$1,0)</f>
        <v>Daily Mart H1.18 Gia Lâm</v>
      </c>
    </row>
    <row r="181" spans="1:31" ht="25.5" customHeight="1" x14ac:dyDescent="0.3">
      <c r="A181" s="69" t="s">
        <v>54</v>
      </c>
      <c r="B181" s="69" t="s">
        <v>519</v>
      </c>
      <c r="C181" s="70">
        <v>45707</v>
      </c>
      <c r="D181" s="71" t="s">
        <v>524</v>
      </c>
      <c r="E181" s="70"/>
      <c r="F181" s="69"/>
      <c r="G181" s="69" t="s">
        <v>481</v>
      </c>
      <c r="H181" s="72">
        <v>2076945</v>
      </c>
      <c r="I181" s="72">
        <v>103847</v>
      </c>
      <c r="J181" s="72">
        <v>157848</v>
      </c>
      <c r="K181" s="72">
        <v>2130946</v>
      </c>
      <c r="L181" s="8" t="s">
        <v>24</v>
      </c>
      <c r="M181" s="121">
        <v>45708</v>
      </c>
      <c r="N181" s="120" t="s">
        <v>3766</v>
      </c>
      <c r="O181" s="72">
        <f>IF(Table1[[#This Row],[Phân loại]]="Tồn đầu kỳ",Table1[[#This Row],[Tổng giá trị]],0)</f>
        <v>0</v>
      </c>
      <c r="P181" s="8">
        <f>IF(Table1[[#This Row],[Số còn phải thu ĐK]]&lt;&gt;0,0,IF(Table1[[#This Row],[Phân loại]]="Bán hàng",Table1[[#This Row],[Tổng giá trị]],-Table1[[#This Row],[Tổng giá trị]]))</f>
        <v>2130946</v>
      </c>
      <c r="Q181" s="73">
        <f t="shared" si="11"/>
        <v>2130946</v>
      </c>
      <c r="R181" s="8">
        <f>Table1[[#This Row],[Số còn phải thu ĐK]]+Table1[[#This Row],[Giá Trị HD sau CK]]-Table1[[#This Row],[Số tiền đã thu]]</f>
        <v>0</v>
      </c>
      <c r="S181" s="7">
        <f>IF(Table1[[#This Row],[Ngày hóa đơn]]&lt;&gt;"",Table1[[#This Row],[Ngày hóa đơn]],Table1[[#This Row],[Ngày hạch toán]])</f>
        <v>45707</v>
      </c>
      <c r="T181" s="8"/>
      <c r="U181" s="7">
        <f>IF(Table1[[#This Row],[Ngày tính CN]]="","",S181+T181)</f>
        <v>45707</v>
      </c>
      <c r="V181" s="74">
        <f ca="1">IF(Table1[[#This Row],[Hạn thanh toán]]="","",IF((U181-NOW())&lt;0,0,(U181-NOW())))</f>
        <v>0</v>
      </c>
      <c r="W181" s="72"/>
      <c r="X181" s="68" t="str">
        <f t="shared" ca="1" si="12"/>
        <v/>
      </c>
      <c r="Y181" s="68" t="str">
        <f t="shared" si="10"/>
        <v>Đã thanh toán</v>
      </c>
      <c r="Z181" s="301">
        <f>Table1[[#This Row],[Hạn thanh toán]]</f>
        <v>45707</v>
      </c>
      <c r="AA181" s="301">
        <f>Table1[[#This Row],[Ngày Thanh toán]]</f>
        <v>45708</v>
      </c>
      <c r="AD181" s="3" t="str">
        <f>VLOOKUP($A181,Ma_KH!$A:$Q,Ma_KH!O$1,0)</f>
        <v>KL00176</v>
      </c>
      <c r="AE181" s="3" t="str">
        <f>VLOOKUP($A181,Ma_KH!$A:$Q,Ma_KH!P$1,0)</f>
        <v>Daily Mart H1.18 Gia Lâm</v>
      </c>
    </row>
    <row r="182" spans="1:31" ht="25.5" customHeight="1" x14ac:dyDescent="0.3">
      <c r="A182" s="69" t="s">
        <v>54</v>
      </c>
      <c r="B182" s="69" t="s">
        <v>519</v>
      </c>
      <c r="C182" s="70">
        <v>45716</v>
      </c>
      <c r="D182" s="71" t="s">
        <v>525</v>
      </c>
      <c r="E182" s="70"/>
      <c r="F182" s="69"/>
      <c r="G182" s="69" t="s">
        <v>481</v>
      </c>
      <c r="H182" s="72">
        <v>1475430</v>
      </c>
      <c r="I182" s="72">
        <v>73772</v>
      </c>
      <c r="J182" s="72">
        <v>112133</v>
      </c>
      <c r="K182" s="72">
        <v>1513791</v>
      </c>
      <c r="L182" s="8" t="s">
        <v>24</v>
      </c>
      <c r="M182" s="43">
        <v>45717</v>
      </c>
      <c r="N182" s="29" t="s">
        <v>3767</v>
      </c>
      <c r="O182" s="72">
        <f>IF(Table1[[#This Row],[Phân loại]]="Tồn đầu kỳ",Table1[[#This Row],[Tổng giá trị]],0)</f>
        <v>0</v>
      </c>
      <c r="P182" s="8">
        <f>IF(Table1[[#This Row],[Số còn phải thu ĐK]]&lt;&gt;0,0,IF(Table1[[#This Row],[Phân loại]]="Bán hàng",Table1[[#This Row],[Tổng giá trị]],-Table1[[#This Row],[Tổng giá trị]]))</f>
        <v>1513791</v>
      </c>
      <c r="Q182" s="73">
        <f t="shared" si="11"/>
        <v>1513791</v>
      </c>
      <c r="R182" s="8">
        <f>Table1[[#This Row],[Số còn phải thu ĐK]]+Table1[[#This Row],[Giá Trị HD sau CK]]-Table1[[#This Row],[Số tiền đã thu]]</f>
        <v>0</v>
      </c>
      <c r="S182" s="7">
        <f>IF(Table1[[#This Row],[Ngày hóa đơn]]&lt;&gt;"",Table1[[#This Row],[Ngày hóa đơn]],Table1[[#This Row],[Ngày hạch toán]])</f>
        <v>45716</v>
      </c>
      <c r="T182" s="8"/>
      <c r="U182" s="7">
        <f>IF(Table1[[#This Row],[Ngày tính CN]]="","",S182+T182)</f>
        <v>45716</v>
      </c>
      <c r="V182" s="74">
        <f ca="1">IF(Table1[[#This Row],[Hạn thanh toán]]="","",IF((U182-NOW())&lt;0,0,(U182-NOW())))</f>
        <v>0</v>
      </c>
      <c r="W182" s="72"/>
      <c r="X182" s="68" t="str">
        <f t="shared" ca="1" si="12"/>
        <v/>
      </c>
      <c r="Y182" s="68" t="str">
        <f t="shared" si="10"/>
        <v>Đã thanh toán</v>
      </c>
      <c r="Z182" s="301">
        <f>Table1[[#This Row],[Hạn thanh toán]]</f>
        <v>45716</v>
      </c>
      <c r="AA182" s="301">
        <f>Table1[[#This Row],[Ngày Thanh toán]]</f>
        <v>45717</v>
      </c>
      <c r="AD182" s="3" t="str">
        <f>VLOOKUP($A182,Ma_KH!$A:$Q,Ma_KH!O$1,0)</f>
        <v>KL00176</v>
      </c>
      <c r="AE182" s="3" t="str">
        <f>VLOOKUP($A182,Ma_KH!$A:$Q,Ma_KH!P$1,0)</f>
        <v>Daily Mart H1.18 Gia Lâm</v>
      </c>
    </row>
    <row r="183" spans="1:31" ht="25.5" customHeight="1" x14ac:dyDescent="0.3">
      <c r="A183" s="76" t="s">
        <v>54</v>
      </c>
      <c r="B183" s="76" t="s">
        <v>519</v>
      </c>
      <c r="C183" s="78">
        <v>45726</v>
      </c>
      <c r="D183" s="79" t="s">
        <v>526</v>
      </c>
      <c r="E183" s="78"/>
      <c r="F183" s="76"/>
      <c r="G183" s="76" t="s">
        <v>481</v>
      </c>
      <c r="H183" s="72">
        <v>1970440</v>
      </c>
      <c r="I183" s="72">
        <v>98522</v>
      </c>
      <c r="J183" s="72">
        <v>149753</v>
      </c>
      <c r="K183" s="72">
        <v>2021671</v>
      </c>
      <c r="L183" s="8" t="s">
        <v>24</v>
      </c>
      <c r="M183" s="43">
        <v>45729</v>
      </c>
      <c r="N183" s="29" t="s">
        <v>3768</v>
      </c>
      <c r="O183" s="72">
        <f>IF(Table1[[#This Row],[Phân loại]]="Tồn đầu kỳ",Table1[[#This Row],[Tổng giá trị]],0)</f>
        <v>0</v>
      </c>
      <c r="P183" s="8">
        <f>IF(Table1[[#This Row],[Số còn phải thu ĐK]]&lt;&gt;0,0,IF(Table1[[#This Row],[Phân loại]]="Bán hàng",Table1[[#This Row],[Tổng giá trị]],-Table1[[#This Row],[Tổng giá trị]]))</f>
        <v>2021671</v>
      </c>
      <c r="Q183" s="73">
        <f t="shared" si="11"/>
        <v>2021671</v>
      </c>
      <c r="R183" s="8">
        <f>Table1[[#This Row],[Số còn phải thu ĐK]]+Table1[[#This Row],[Giá Trị HD sau CK]]-Table1[[#This Row],[Số tiền đã thu]]</f>
        <v>0</v>
      </c>
      <c r="S183" s="7">
        <f>IF(Table1[[#This Row],[Ngày hóa đơn]]&lt;&gt;"",Table1[[#This Row],[Ngày hóa đơn]],Table1[[#This Row],[Ngày hạch toán]])</f>
        <v>45726</v>
      </c>
      <c r="T183" s="8"/>
      <c r="U183" s="7">
        <f>IF(Table1[[#This Row],[Ngày tính CN]]="","",S183+T183)</f>
        <v>45726</v>
      </c>
      <c r="V183" s="74">
        <f ca="1">IF(Table1[[#This Row],[Hạn thanh toán]]="","",IF((U183-NOW())&lt;0,0,(U183-NOW())))</f>
        <v>0</v>
      </c>
      <c r="W183" s="72"/>
      <c r="X183" s="68" t="str">
        <f t="shared" ca="1" si="12"/>
        <v/>
      </c>
      <c r="Y183" s="68" t="str">
        <f t="shared" si="10"/>
        <v>Đã thanh toán</v>
      </c>
      <c r="Z183" s="301">
        <f>Table1[[#This Row],[Hạn thanh toán]]</f>
        <v>45726</v>
      </c>
      <c r="AA183" s="301">
        <f>Table1[[#This Row],[Ngày Thanh toán]]</f>
        <v>45729</v>
      </c>
      <c r="AD183" s="3" t="str">
        <f>VLOOKUP($A183,Ma_KH!$A:$Q,Ma_KH!O$1,0)</f>
        <v>KL00176</v>
      </c>
      <c r="AE183" s="3" t="str">
        <f>VLOOKUP($A183,Ma_KH!$A:$Q,Ma_KH!P$1,0)</f>
        <v>Daily Mart H1.18 Gia Lâm</v>
      </c>
    </row>
    <row r="184" spans="1:31" ht="25.5" customHeight="1" x14ac:dyDescent="0.3">
      <c r="A184" s="69" t="s">
        <v>54</v>
      </c>
      <c r="B184" s="69" t="s">
        <v>519</v>
      </c>
      <c r="C184" s="70">
        <v>45729</v>
      </c>
      <c r="D184" s="71" t="s">
        <v>527</v>
      </c>
      <c r="E184" s="70">
        <v>45729</v>
      </c>
      <c r="F184" s="69"/>
      <c r="G184" s="69" t="s">
        <v>348</v>
      </c>
      <c r="H184" s="72"/>
      <c r="I184" s="72">
        <v>0</v>
      </c>
      <c r="J184" s="72">
        <v>0</v>
      </c>
      <c r="K184" s="72">
        <v>150681</v>
      </c>
      <c r="L184" s="8" t="s">
        <v>17</v>
      </c>
      <c r="M184" s="43">
        <v>45729</v>
      </c>
      <c r="N184" s="29" t="s">
        <v>3768</v>
      </c>
      <c r="O184" s="72">
        <f>IF(Table1[[#This Row],[Phân loại]]="Tồn đầu kỳ",Table1[[#This Row],[Tổng giá trị]],0)</f>
        <v>0</v>
      </c>
      <c r="P184" s="8">
        <f>IF(Table1[[#This Row],[Số còn phải thu ĐK]]&lt;&gt;0,0,IF(Table1[[#This Row],[Phân loại]]="Bán hàng",Table1[[#This Row],[Tổng giá trị]],-Table1[[#This Row],[Tổng giá trị]]))</f>
        <v>-150681</v>
      </c>
      <c r="Q184" s="73">
        <f t="shared" si="11"/>
        <v>-150681</v>
      </c>
      <c r="R184" s="8">
        <f>Table1[[#This Row],[Số còn phải thu ĐK]]+Table1[[#This Row],[Giá Trị HD sau CK]]-Table1[[#This Row],[Số tiền đã thu]]</f>
        <v>0</v>
      </c>
      <c r="S184" s="7">
        <f>IF(Table1[[#This Row],[Ngày hóa đơn]]&lt;&gt;"",Table1[[#This Row],[Ngày hóa đơn]],Table1[[#This Row],[Ngày hạch toán]])</f>
        <v>45729</v>
      </c>
      <c r="T184" s="8"/>
      <c r="U184" s="7">
        <f>IF(Table1[[#This Row],[Ngày tính CN]]="","",S184+T184)</f>
        <v>45729</v>
      </c>
      <c r="V184" s="74">
        <f ca="1">IF(Table1[[#This Row],[Hạn thanh toán]]="","",IF((U184-NOW())&lt;0,0,(U184-NOW())))</f>
        <v>0</v>
      </c>
      <c r="W184" s="72"/>
      <c r="X184" s="68" t="str">
        <f t="shared" ca="1" si="12"/>
        <v/>
      </c>
      <c r="Y184" s="68" t="str">
        <f t="shared" si="10"/>
        <v>Đã thanh toán</v>
      </c>
      <c r="Z184" s="301">
        <f>Table1[[#This Row],[Hạn thanh toán]]</f>
        <v>45729</v>
      </c>
      <c r="AA184" s="301">
        <f>Table1[[#This Row],[Ngày Thanh toán]]</f>
        <v>45729</v>
      </c>
      <c r="AD184" s="3" t="str">
        <f>VLOOKUP($A184,Ma_KH!$A:$Q,Ma_KH!O$1,0)</f>
        <v>KL00176</v>
      </c>
      <c r="AE184" s="3" t="str">
        <f>VLOOKUP($A184,Ma_KH!$A:$Q,Ma_KH!P$1,0)</f>
        <v>Daily Mart H1.18 Gia Lâm</v>
      </c>
    </row>
    <row r="185" spans="1:31" ht="25.5" customHeight="1" x14ac:dyDescent="0.3">
      <c r="A185" s="69" t="s">
        <v>54</v>
      </c>
      <c r="B185" s="69" t="s">
        <v>519</v>
      </c>
      <c r="C185" s="70">
        <v>45748</v>
      </c>
      <c r="D185" s="71" t="s">
        <v>528</v>
      </c>
      <c r="E185" s="70"/>
      <c r="F185" s="69"/>
      <c r="G185" s="69" t="s">
        <v>481</v>
      </c>
      <c r="H185" s="72">
        <v>3058624</v>
      </c>
      <c r="I185" s="72">
        <v>152931</v>
      </c>
      <c r="J185" s="72">
        <v>232455</v>
      </c>
      <c r="K185" s="72">
        <v>3138148</v>
      </c>
      <c r="L185" s="8" t="s">
        <v>24</v>
      </c>
      <c r="M185" s="43">
        <v>45749</v>
      </c>
      <c r="N185" s="29" t="s">
        <v>3769</v>
      </c>
      <c r="O185" s="72">
        <f>IF(Table1[[#This Row],[Phân loại]]="Tồn đầu kỳ",Table1[[#This Row],[Tổng giá trị]],0)</f>
        <v>0</v>
      </c>
      <c r="P185" s="8">
        <f>IF(Table1[[#This Row],[Số còn phải thu ĐK]]&lt;&gt;0,0,IF(Table1[[#This Row],[Phân loại]]="Bán hàng",Table1[[#This Row],[Tổng giá trị]],-Table1[[#This Row],[Tổng giá trị]]))</f>
        <v>3138148</v>
      </c>
      <c r="Q185" s="73">
        <f t="shared" si="11"/>
        <v>3138148</v>
      </c>
      <c r="R185" s="8">
        <f>Table1[[#This Row],[Số còn phải thu ĐK]]+Table1[[#This Row],[Giá Trị HD sau CK]]-Table1[[#This Row],[Số tiền đã thu]]</f>
        <v>0</v>
      </c>
      <c r="S185" s="7">
        <f>IF(Table1[[#This Row],[Ngày hóa đơn]]&lt;&gt;"",Table1[[#This Row],[Ngày hóa đơn]],Table1[[#This Row],[Ngày hạch toán]])</f>
        <v>45748</v>
      </c>
      <c r="T185" s="8"/>
      <c r="U185" s="7">
        <f>IF(Table1[[#This Row],[Ngày tính CN]]="","",S185+T185)</f>
        <v>45748</v>
      </c>
      <c r="V185" s="74">
        <f ca="1">IF(Table1[[#This Row],[Hạn thanh toán]]="","",IF((U185-NOW())&lt;0,0,(U185-NOW())))</f>
        <v>0</v>
      </c>
      <c r="W185" s="72"/>
      <c r="X185" s="68" t="str">
        <f t="shared" ca="1" si="12"/>
        <v/>
      </c>
      <c r="Y185" s="68" t="str">
        <f t="shared" si="10"/>
        <v>Đã thanh toán</v>
      </c>
      <c r="Z185" s="301">
        <f>Table1[[#This Row],[Hạn thanh toán]]</f>
        <v>45748</v>
      </c>
      <c r="AA185" s="301">
        <f>Table1[[#This Row],[Ngày Thanh toán]]</f>
        <v>45749</v>
      </c>
      <c r="AD185" s="3" t="str">
        <f>VLOOKUP($A185,Ma_KH!$A:$Q,Ma_KH!O$1,0)</f>
        <v>KL00176</v>
      </c>
      <c r="AE185" s="3" t="str">
        <f>VLOOKUP($A185,Ma_KH!$A:$Q,Ma_KH!P$1,0)</f>
        <v>Daily Mart H1.18 Gia Lâm</v>
      </c>
    </row>
    <row r="186" spans="1:31" ht="25.5" customHeight="1" x14ac:dyDescent="0.3">
      <c r="A186" s="69" t="s">
        <v>54</v>
      </c>
      <c r="B186" s="69" t="s">
        <v>519</v>
      </c>
      <c r="C186" s="70">
        <v>45755</v>
      </c>
      <c r="D186" s="71" t="s">
        <v>529</v>
      </c>
      <c r="E186" s="70"/>
      <c r="F186" s="69"/>
      <c r="G186" s="69" t="s">
        <v>481</v>
      </c>
      <c r="H186" s="72">
        <v>2472260</v>
      </c>
      <c r="I186" s="72">
        <v>123613</v>
      </c>
      <c r="J186" s="72">
        <v>187892</v>
      </c>
      <c r="K186" s="72">
        <v>2536539</v>
      </c>
      <c r="L186" s="8" t="s">
        <v>24</v>
      </c>
      <c r="M186" s="43">
        <v>45759</v>
      </c>
      <c r="N186" s="29" t="s">
        <v>3770</v>
      </c>
      <c r="O186" s="72">
        <f>IF(Table1[[#This Row],[Phân loại]]="Tồn đầu kỳ",Table1[[#This Row],[Tổng giá trị]],0)</f>
        <v>0</v>
      </c>
      <c r="P186" s="8">
        <f>IF(Table1[[#This Row],[Số còn phải thu ĐK]]&lt;&gt;0,0,IF(Table1[[#This Row],[Phân loại]]="Bán hàng",Table1[[#This Row],[Tổng giá trị]],-Table1[[#This Row],[Tổng giá trị]]))</f>
        <v>2536539</v>
      </c>
      <c r="Q186" s="73">
        <f t="shared" si="11"/>
        <v>2536539</v>
      </c>
      <c r="R186" s="8">
        <f>Table1[[#This Row],[Số còn phải thu ĐK]]+Table1[[#This Row],[Giá Trị HD sau CK]]-Table1[[#This Row],[Số tiền đã thu]]</f>
        <v>0</v>
      </c>
      <c r="S186" s="7">
        <f>IF(Table1[[#This Row],[Ngày hóa đơn]]&lt;&gt;"",Table1[[#This Row],[Ngày hóa đơn]],Table1[[#This Row],[Ngày hạch toán]])</f>
        <v>45755</v>
      </c>
      <c r="T186" s="8"/>
      <c r="U186" s="7">
        <f>IF(Table1[[#This Row],[Ngày tính CN]]="","",S186+T186)</f>
        <v>45755</v>
      </c>
      <c r="V186" s="74">
        <f ca="1">IF(Table1[[#This Row],[Hạn thanh toán]]="","",IF((U186-NOW())&lt;0,0,(U186-NOW())))</f>
        <v>0</v>
      </c>
      <c r="W186" s="72"/>
      <c r="X186" s="68" t="str">
        <f t="shared" ca="1" si="12"/>
        <v/>
      </c>
      <c r="Y186" s="68" t="str">
        <f t="shared" si="10"/>
        <v>Đã thanh toán</v>
      </c>
      <c r="Z186" s="301">
        <f>Table1[[#This Row],[Hạn thanh toán]]</f>
        <v>45755</v>
      </c>
      <c r="AA186" s="301">
        <f>Table1[[#This Row],[Ngày Thanh toán]]</f>
        <v>45759</v>
      </c>
      <c r="AD186" s="3" t="str">
        <f>VLOOKUP($A186,Ma_KH!$A:$Q,Ma_KH!O$1,0)</f>
        <v>KL00176</v>
      </c>
      <c r="AE186" s="3" t="str">
        <f>VLOOKUP($A186,Ma_KH!$A:$Q,Ma_KH!P$1,0)</f>
        <v>Daily Mart H1.18 Gia Lâm</v>
      </c>
    </row>
    <row r="187" spans="1:31" ht="25.5" customHeight="1" x14ac:dyDescent="0.3">
      <c r="A187" s="76" t="s">
        <v>54</v>
      </c>
      <c r="B187" s="76" t="s">
        <v>519</v>
      </c>
      <c r="C187" s="78">
        <v>45766</v>
      </c>
      <c r="D187" s="79" t="s">
        <v>530</v>
      </c>
      <c r="E187" s="78"/>
      <c r="F187" s="76"/>
      <c r="G187" s="76" t="s">
        <v>481</v>
      </c>
      <c r="H187" s="72">
        <v>555290</v>
      </c>
      <c r="I187" s="72">
        <v>27765</v>
      </c>
      <c r="J187" s="72">
        <v>42202</v>
      </c>
      <c r="K187" s="72">
        <v>569727</v>
      </c>
      <c r="L187" s="8" t="s">
        <v>24</v>
      </c>
      <c r="M187" s="43">
        <v>45783</v>
      </c>
      <c r="N187" s="29" t="s">
        <v>3771</v>
      </c>
      <c r="O187" s="72">
        <f>IF(Table1[[#This Row],[Phân loại]]="Tồn đầu kỳ",Table1[[#This Row],[Tổng giá trị]],0)</f>
        <v>0</v>
      </c>
      <c r="P187" s="8">
        <f>IF(Table1[[#This Row],[Số còn phải thu ĐK]]&lt;&gt;0,0,IF(Table1[[#This Row],[Phân loại]]="Bán hàng",Table1[[#This Row],[Tổng giá trị]],-Table1[[#This Row],[Tổng giá trị]]))</f>
        <v>569727</v>
      </c>
      <c r="Q187" s="73">
        <f t="shared" si="11"/>
        <v>569727</v>
      </c>
      <c r="R187" s="8">
        <f>Table1[[#This Row],[Số còn phải thu ĐK]]+Table1[[#This Row],[Giá Trị HD sau CK]]-Table1[[#This Row],[Số tiền đã thu]]</f>
        <v>0</v>
      </c>
      <c r="S187" s="7">
        <f>IF(Table1[[#This Row],[Ngày hóa đơn]]&lt;&gt;"",Table1[[#This Row],[Ngày hóa đơn]],Table1[[#This Row],[Ngày hạch toán]])</f>
        <v>45766</v>
      </c>
      <c r="T187" s="8"/>
      <c r="U187" s="7">
        <f>IF(Table1[[#This Row],[Ngày tính CN]]="","",S187+T187)</f>
        <v>45766</v>
      </c>
      <c r="V187" s="74">
        <f ca="1">IF(Table1[[#This Row],[Hạn thanh toán]]="","",IF((U187-NOW())&lt;0,0,(U187-NOW())))</f>
        <v>0</v>
      </c>
      <c r="W187" s="72"/>
      <c r="X187" s="68" t="str">
        <f t="shared" ca="1" si="12"/>
        <v/>
      </c>
      <c r="Y187" s="68" t="str">
        <f t="shared" si="10"/>
        <v>Đã thanh toán</v>
      </c>
      <c r="Z187" s="301">
        <f>Table1[[#This Row],[Hạn thanh toán]]</f>
        <v>45766</v>
      </c>
      <c r="AA187" s="301">
        <f>Table1[[#This Row],[Ngày Thanh toán]]</f>
        <v>45783</v>
      </c>
      <c r="AD187" s="3" t="str">
        <f>VLOOKUP($A187,Ma_KH!$A:$Q,Ma_KH!O$1,0)</f>
        <v>KL00176</v>
      </c>
      <c r="AE187" s="3" t="str">
        <f>VLOOKUP($A187,Ma_KH!$A:$Q,Ma_KH!P$1,0)</f>
        <v>Daily Mart H1.18 Gia Lâm</v>
      </c>
    </row>
    <row r="188" spans="1:31" ht="25.5" customHeight="1" x14ac:dyDescent="0.3">
      <c r="A188" s="69" t="s">
        <v>54</v>
      </c>
      <c r="B188" s="69" t="s">
        <v>519</v>
      </c>
      <c r="C188" s="70">
        <v>45780</v>
      </c>
      <c r="D188" s="71" t="s">
        <v>531</v>
      </c>
      <c r="E188" s="70"/>
      <c r="F188" s="69"/>
      <c r="G188" s="69" t="s">
        <v>481</v>
      </c>
      <c r="H188" s="72">
        <v>922445</v>
      </c>
      <c r="I188" s="72">
        <v>46122</v>
      </c>
      <c r="J188" s="72">
        <v>70106</v>
      </c>
      <c r="K188" s="72">
        <v>946429</v>
      </c>
      <c r="L188" s="8" t="s">
        <v>24</v>
      </c>
      <c r="M188" s="43">
        <v>45794</v>
      </c>
      <c r="N188" s="29" t="s">
        <v>3772</v>
      </c>
      <c r="O188" s="72">
        <f>IF(Table1[[#This Row],[Phân loại]]="Tồn đầu kỳ",Table1[[#This Row],[Tổng giá trị]],0)</f>
        <v>0</v>
      </c>
      <c r="P188" s="8">
        <f>IF(Table1[[#This Row],[Số còn phải thu ĐK]]&lt;&gt;0,0,IF(Table1[[#This Row],[Phân loại]]="Bán hàng",Table1[[#This Row],[Tổng giá trị]],-Table1[[#This Row],[Tổng giá trị]]))</f>
        <v>946429</v>
      </c>
      <c r="Q188" s="73">
        <f t="shared" si="11"/>
        <v>946429</v>
      </c>
      <c r="R188" s="8">
        <f>Table1[[#This Row],[Số còn phải thu ĐK]]+Table1[[#This Row],[Giá Trị HD sau CK]]-Table1[[#This Row],[Số tiền đã thu]]</f>
        <v>0</v>
      </c>
      <c r="S188" s="7">
        <f>IF(Table1[[#This Row],[Ngày hóa đơn]]&lt;&gt;"",Table1[[#This Row],[Ngày hóa đơn]],Table1[[#This Row],[Ngày hạch toán]])</f>
        <v>45780</v>
      </c>
      <c r="T188" s="8"/>
      <c r="U188" s="7">
        <f>IF(Table1[[#This Row],[Ngày tính CN]]="","",S188+T188)</f>
        <v>45780</v>
      </c>
      <c r="V188" s="74">
        <f ca="1">IF(Table1[[#This Row],[Hạn thanh toán]]="","",IF((U188-NOW())&lt;0,0,(U188-NOW())))</f>
        <v>0</v>
      </c>
      <c r="W188" s="72"/>
      <c r="X188" s="68" t="str">
        <f t="shared" ca="1" si="12"/>
        <v/>
      </c>
      <c r="Y188" s="68" t="str">
        <f t="shared" si="10"/>
        <v>Đã thanh toán</v>
      </c>
      <c r="Z188" s="301">
        <f>Table1[[#This Row],[Hạn thanh toán]]</f>
        <v>45780</v>
      </c>
      <c r="AA188" s="301">
        <f>Table1[[#This Row],[Ngày Thanh toán]]</f>
        <v>45794</v>
      </c>
      <c r="AD188" s="3" t="str">
        <f>VLOOKUP($A188,Ma_KH!$A:$Q,Ma_KH!O$1,0)</f>
        <v>KL00176</v>
      </c>
      <c r="AE188" s="3" t="str">
        <f>VLOOKUP($A188,Ma_KH!$A:$Q,Ma_KH!P$1,0)</f>
        <v>Daily Mart H1.18 Gia Lâm</v>
      </c>
    </row>
    <row r="189" spans="1:31" ht="25.5" customHeight="1" x14ac:dyDescent="0.3">
      <c r="A189" s="69" t="s">
        <v>54</v>
      </c>
      <c r="B189" s="69" t="s">
        <v>519</v>
      </c>
      <c r="C189" s="70">
        <v>45793</v>
      </c>
      <c r="D189" s="71" t="s">
        <v>532</v>
      </c>
      <c r="E189" s="70"/>
      <c r="F189" s="69"/>
      <c r="G189" s="69" t="s">
        <v>481</v>
      </c>
      <c r="H189" s="72">
        <v>1289600</v>
      </c>
      <c r="I189" s="72">
        <v>64480</v>
      </c>
      <c r="J189" s="72">
        <v>98010</v>
      </c>
      <c r="K189" s="72">
        <v>1323130</v>
      </c>
      <c r="L189" s="8" t="s">
        <v>24</v>
      </c>
      <c r="M189" s="43">
        <v>45805</v>
      </c>
      <c r="N189" s="29" t="s">
        <v>3773</v>
      </c>
      <c r="O189" s="72">
        <f>IF(Table1[[#This Row],[Phân loại]]="Tồn đầu kỳ",Table1[[#This Row],[Tổng giá trị]],0)</f>
        <v>0</v>
      </c>
      <c r="P189" s="8">
        <f>IF(Table1[[#This Row],[Số còn phải thu ĐK]]&lt;&gt;0,0,IF(Table1[[#This Row],[Phân loại]]="Bán hàng",Table1[[#This Row],[Tổng giá trị]],-Table1[[#This Row],[Tổng giá trị]]))</f>
        <v>1323130</v>
      </c>
      <c r="Q189" s="73">
        <f t="shared" si="11"/>
        <v>1323130</v>
      </c>
      <c r="R189" s="8">
        <f>Table1[[#This Row],[Số còn phải thu ĐK]]+Table1[[#This Row],[Giá Trị HD sau CK]]-Table1[[#This Row],[Số tiền đã thu]]</f>
        <v>0</v>
      </c>
      <c r="S189" s="7">
        <f>IF(Table1[[#This Row],[Ngày hóa đơn]]&lt;&gt;"",Table1[[#This Row],[Ngày hóa đơn]],Table1[[#This Row],[Ngày hạch toán]])</f>
        <v>45793</v>
      </c>
      <c r="T189" s="8"/>
      <c r="U189" s="7">
        <f>IF(Table1[[#This Row],[Ngày tính CN]]="","",S189+T189)</f>
        <v>45793</v>
      </c>
      <c r="V189" s="74">
        <f ca="1">IF(Table1[[#This Row],[Hạn thanh toán]]="","",IF((U189-NOW())&lt;0,0,(U189-NOW())))</f>
        <v>0</v>
      </c>
      <c r="W189" s="72"/>
      <c r="X189" s="68" t="str">
        <f t="shared" ca="1" si="12"/>
        <v/>
      </c>
      <c r="Y189" s="68" t="str">
        <f t="shared" si="10"/>
        <v>Đã thanh toán</v>
      </c>
      <c r="Z189" s="301">
        <f>Table1[[#This Row],[Hạn thanh toán]]</f>
        <v>45793</v>
      </c>
      <c r="AA189" s="301">
        <f>Table1[[#This Row],[Ngày Thanh toán]]</f>
        <v>45805</v>
      </c>
      <c r="AD189" s="3" t="str">
        <f>VLOOKUP($A189,Ma_KH!$A:$Q,Ma_KH!O$1,0)</f>
        <v>KL00176</v>
      </c>
      <c r="AE189" s="3" t="str">
        <f>VLOOKUP($A189,Ma_KH!$A:$Q,Ma_KH!P$1,0)</f>
        <v>Daily Mart H1.18 Gia Lâm</v>
      </c>
    </row>
    <row r="190" spans="1:31" ht="25.5" customHeight="1" x14ac:dyDescent="0.3">
      <c r="A190" s="69" t="s">
        <v>54</v>
      </c>
      <c r="B190" s="69" t="s">
        <v>519</v>
      </c>
      <c r="C190" s="70">
        <v>45835</v>
      </c>
      <c r="D190" s="71" t="s">
        <v>533</v>
      </c>
      <c r="E190" s="70"/>
      <c r="F190" s="69"/>
      <c r="G190" s="69" t="s">
        <v>481</v>
      </c>
      <c r="H190" s="72">
        <v>367155</v>
      </c>
      <c r="I190" s="72">
        <v>18358</v>
      </c>
      <c r="J190" s="72">
        <v>27904</v>
      </c>
      <c r="K190" s="72">
        <v>376701</v>
      </c>
      <c r="L190" s="8" t="s">
        <v>24</v>
      </c>
      <c r="M190" s="43">
        <v>45846</v>
      </c>
      <c r="N190" s="29" t="s">
        <v>3774</v>
      </c>
      <c r="O190" s="72">
        <f>IF(Table1[[#This Row],[Phân loại]]="Tồn đầu kỳ",Table1[[#This Row],[Tổng giá trị]],0)</f>
        <v>0</v>
      </c>
      <c r="P190" s="8">
        <f>IF(Table1[[#This Row],[Số còn phải thu ĐK]]&lt;&gt;0,0,IF(Table1[[#This Row],[Phân loại]]="Bán hàng",Table1[[#This Row],[Tổng giá trị]],-Table1[[#This Row],[Tổng giá trị]]))</f>
        <v>376701</v>
      </c>
      <c r="Q190" s="73">
        <f t="shared" si="11"/>
        <v>376701</v>
      </c>
      <c r="R190" s="8">
        <f>Table1[[#This Row],[Số còn phải thu ĐK]]+Table1[[#This Row],[Giá Trị HD sau CK]]-Table1[[#This Row],[Số tiền đã thu]]</f>
        <v>0</v>
      </c>
      <c r="S190" s="7">
        <f>IF(Table1[[#This Row],[Ngày hóa đơn]]&lt;&gt;"",Table1[[#This Row],[Ngày hóa đơn]],Table1[[#This Row],[Ngày hạch toán]])</f>
        <v>45835</v>
      </c>
      <c r="T190" s="8"/>
      <c r="U190" s="7">
        <f>IF(Table1[[#This Row],[Ngày tính CN]]="","",S190+T190)</f>
        <v>45835</v>
      </c>
      <c r="V190" s="74">
        <f ca="1">IF(Table1[[#This Row],[Hạn thanh toán]]="","",IF((U190-NOW())&lt;0,0,(U190-NOW())))</f>
        <v>0</v>
      </c>
      <c r="W190" s="72"/>
      <c r="X190" s="68" t="str">
        <f t="shared" ca="1" si="12"/>
        <v/>
      </c>
      <c r="Y190" s="68" t="str">
        <f t="shared" si="10"/>
        <v>Đã thanh toán</v>
      </c>
      <c r="Z190" s="301">
        <f>Table1[[#This Row],[Hạn thanh toán]]</f>
        <v>45835</v>
      </c>
      <c r="AA190" s="301">
        <f>Table1[[#This Row],[Ngày Thanh toán]]</f>
        <v>45846</v>
      </c>
      <c r="AD190" s="3" t="str">
        <f>VLOOKUP($A190,Ma_KH!$A:$Q,Ma_KH!O$1,0)</f>
        <v>KL00176</v>
      </c>
      <c r="AE190" s="3" t="str">
        <f>VLOOKUP($A190,Ma_KH!$A:$Q,Ma_KH!P$1,0)</f>
        <v>Daily Mart H1.18 Gia Lâm</v>
      </c>
    </row>
    <row r="191" spans="1:31" ht="25.5" customHeight="1" x14ac:dyDescent="0.3">
      <c r="A191" s="76" t="s">
        <v>54</v>
      </c>
      <c r="B191" s="76" t="s">
        <v>519</v>
      </c>
      <c r="C191" s="78">
        <v>45853</v>
      </c>
      <c r="D191" s="79" t="s">
        <v>534</v>
      </c>
      <c r="E191" s="78"/>
      <c r="F191" s="76"/>
      <c r="G191" s="76" t="s">
        <v>481</v>
      </c>
      <c r="H191" s="72">
        <v>734310</v>
      </c>
      <c r="I191" s="72">
        <v>36716</v>
      </c>
      <c r="J191" s="72">
        <v>55808</v>
      </c>
      <c r="K191" s="72">
        <v>753402</v>
      </c>
      <c r="L191" s="8" t="s">
        <v>24</v>
      </c>
      <c r="M191" s="43">
        <v>45885</v>
      </c>
      <c r="N191" s="29" t="s">
        <v>3775</v>
      </c>
      <c r="O191" s="72">
        <f>IF(Table1[[#This Row],[Phân loại]]="Tồn đầu kỳ",Table1[[#This Row],[Tổng giá trị]],0)</f>
        <v>0</v>
      </c>
      <c r="P191" s="8">
        <f>IF(Table1[[#This Row],[Số còn phải thu ĐK]]&lt;&gt;0,0,IF(Table1[[#This Row],[Phân loại]]="Bán hàng",Table1[[#This Row],[Tổng giá trị]],-Table1[[#This Row],[Tổng giá trị]]))</f>
        <v>753402</v>
      </c>
      <c r="Q191" s="73">
        <f t="shared" si="11"/>
        <v>753402</v>
      </c>
      <c r="R191" s="8">
        <f>Table1[[#This Row],[Số còn phải thu ĐK]]+Table1[[#This Row],[Giá Trị HD sau CK]]-Table1[[#This Row],[Số tiền đã thu]]</f>
        <v>0</v>
      </c>
      <c r="S191" s="7">
        <f>IF(Table1[[#This Row],[Ngày hóa đơn]]&lt;&gt;"",Table1[[#This Row],[Ngày hóa đơn]],Table1[[#This Row],[Ngày hạch toán]])</f>
        <v>45853</v>
      </c>
      <c r="T191" s="8"/>
      <c r="U191" s="7">
        <f>IF(Table1[[#This Row],[Ngày tính CN]]="","",S191+T191)</f>
        <v>45853</v>
      </c>
      <c r="V191" s="74">
        <f ca="1">IF(Table1[[#This Row],[Hạn thanh toán]]="","",IF((U191-NOW())&lt;0,0,(U191-NOW())))</f>
        <v>0</v>
      </c>
      <c r="W191" s="72"/>
      <c r="X191" s="68" t="str">
        <f t="shared" ca="1" si="12"/>
        <v/>
      </c>
      <c r="Y191" s="68" t="str">
        <f t="shared" si="10"/>
        <v>Đã thanh toán</v>
      </c>
      <c r="Z191" s="301">
        <f>Table1[[#This Row],[Hạn thanh toán]]</f>
        <v>45853</v>
      </c>
      <c r="AA191" s="301">
        <f>Table1[[#This Row],[Ngày Thanh toán]]</f>
        <v>45885</v>
      </c>
      <c r="AD191" s="3" t="str">
        <f>VLOOKUP($A191,Ma_KH!$A:$Q,Ma_KH!O$1,0)</f>
        <v>KL00176</v>
      </c>
      <c r="AE191" s="3" t="str">
        <f>VLOOKUP($A191,Ma_KH!$A:$Q,Ma_KH!P$1,0)</f>
        <v>Daily Mart H1.18 Gia Lâm</v>
      </c>
    </row>
    <row r="192" spans="1:31" ht="25.5" customHeight="1" x14ac:dyDescent="0.3">
      <c r="A192" s="76" t="s">
        <v>54</v>
      </c>
      <c r="B192" s="76" t="s">
        <v>519</v>
      </c>
      <c r="C192" s="78">
        <v>45877</v>
      </c>
      <c r="D192" s="79" t="s">
        <v>535</v>
      </c>
      <c r="E192" s="78"/>
      <c r="F192" s="76"/>
      <c r="G192" s="76" t="s">
        <v>481</v>
      </c>
      <c r="H192" s="72">
        <v>1483467</v>
      </c>
      <c r="I192" s="72">
        <v>74173</v>
      </c>
      <c r="J192" s="72">
        <v>112744</v>
      </c>
      <c r="K192" s="72">
        <v>1522038</v>
      </c>
      <c r="L192" s="8" t="s">
        <v>24</v>
      </c>
      <c r="M192" s="43">
        <v>45885</v>
      </c>
      <c r="N192" s="29" t="s">
        <v>3776</v>
      </c>
      <c r="O192" s="72">
        <f>IF(Table1[[#This Row],[Phân loại]]="Tồn đầu kỳ",Table1[[#This Row],[Tổng giá trị]],0)</f>
        <v>0</v>
      </c>
      <c r="P192" s="8">
        <f>IF(Table1[[#This Row],[Số còn phải thu ĐK]]&lt;&gt;0,0,IF(Table1[[#This Row],[Phân loại]]="Bán hàng",Table1[[#This Row],[Tổng giá trị]],-Table1[[#This Row],[Tổng giá trị]]))</f>
        <v>1522038</v>
      </c>
      <c r="Q192" s="73">
        <f t="shared" si="11"/>
        <v>1522038</v>
      </c>
      <c r="R192" s="8">
        <f>Table1[[#This Row],[Số còn phải thu ĐK]]+Table1[[#This Row],[Giá Trị HD sau CK]]-Table1[[#This Row],[Số tiền đã thu]]</f>
        <v>0</v>
      </c>
      <c r="S192" s="7">
        <f>IF(Table1[[#This Row],[Ngày hóa đơn]]&lt;&gt;"",Table1[[#This Row],[Ngày hóa đơn]],Table1[[#This Row],[Ngày hạch toán]])</f>
        <v>45877</v>
      </c>
      <c r="T192" s="8"/>
      <c r="U192" s="7">
        <f>IF(Table1[[#This Row],[Ngày tính CN]]="","",S192+T192)</f>
        <v>45877</v>
      </c>
      <c r="V192" s="74">
        <f ca="1">IF(Table1[[#This Row],[Hạn thanh toán]]="","",IF((U192-NOW())&lt;0,0,(U192-NOW())))</f>
        <v>0</v>
      </c>
      <c r="W192" s="72"/>
      <c r="X192" s="68" t="str">
        <f t="shared" ca="1" si="12"/>
        <v/>
      </c>
      <c r="Y192" s="68" t="str">
        <f t="shared" si="10"/>
        <v>Đã thanh toán</v>
      </c>
      <c r="Z192" s="301">
        <f>Table1[[#This Row],[Hạn thanh toán]]</f>
        <v>45877</v>
      </c>
      <c r="AA192" s="301">
        <f>Table1[[#This Row],[Ngày Thanh toán]]</f>
        <v>45885</v>
      </c>
      <c r="AD192" s="3" t="str">
        <f>VLOOKUP($A192,Ma_KH!$A:$Q,Ma_KH!O$1,0)</f>
        <v>KL00176</v>
      </c>
      <c r="AE192" s="3" t="str">
        <f>VLOOKUP($A192,Ma_KH!$A:$Q,Ma_KH!P$1,0)</f>
        <v>Daily Mart H1.18 Gia Lâm</v>
      </c>
    </row>
    <row r="193" spans="1:31" ht="25.5" customHeight="1" x14ac:dyDescent="0.3">
      <c r="A193" s="69" t="s">
        <v>54</v>
      </c>
      <c r="B193" s="69" t="s">
        <v>519</v>
      </c>
      <c r="C193" s="70">
        <v>45885</v>
      </c>
      <c r="D193" s="71" t="s">
        <v>536</v>
      </c>
      <c r="E193" s="70">
        <v>45885</v>
      </c>
      <c r="F193" s="69"/>
      <c r="G193" s="69" t="s">
        <v>353</v>
      </c>
      <c r="H193" s="72"/>
      <c r="I193" s="72">
        <v>0</v>
      </c>
      <c r="J193" s="72">
        <v>0</v>
      </c>
      <c r="K193" s="72">
        <v>279378</v>
      </c>
      <c r="L193" s="8" t="s">
        <v>17</v>
      </c>
      <c r="M193" s="43">
        <v>45885</v>
      </c>
      <c r="N193" s="29" t="s">
        <v>3776</v>
      </c>
      <c r="O193" s="72">
        <f>IF(Table1[[#This Row],[Phân loại]]="Tồn đầu kỳ",Table1[[#This Row],[Tổng giá trị]],0)</f>
        <v>0</v>
      </c>
      <c r="P193" s="8">
        <f>IF(Table1[[#This Row],[Số còn phải thu ĐK]]&lt;&gt;0,0,IF(Table1[[#This Row],[Phân loại]]="Bán hàng",Table1[[#This Row],[Tổng giá trị]],-Table1[[#This Row],[Tổng giá trị]]))</f>
        <v>-279378</v>
      </c>
      <c r="Q193" s="73">
        <f t="shared" si="11"/>
        <v>-279378</v>
      </c>
      <c r="R193" s="8">
        <f>Table1[[#This Row],[Số còn phải thu ĐK]]+Table1[[#This Row],[Giá Trị HD sau CK]]-Table1[[#This Row],[Số tiền đã thu]]</f>
        <v>0</v>
      </c>
      <c r="S193" s="7">
        <f>IF(Table1[[#This Row],[Ngày hóa đơn]]&lt;&gt;"",Table1[[#This Row],[Ngày hóa đơn]],Table1[[#This Row],[Ngày hạch toán]])</f>
        <v>45885</v>
      </c>
      <c r="T193" s="8"/>
      <c r="U193" s="7">
        <f>IF(Table1[[#This Row],[Ngày tính CN]]="","",S193+T193)</f>
        <v>45885</v>
      </c>
      <c r="V193" s="74">
        <f ca="1">IF(Table1[[#This Row],[Hạn thanh toán]]="","",IF((U193-NOW())&lt;0,0,(U193-NOW())))</f>
        <v>0</v>
      </c>
      <c r="W193" s="72"/>
      <c r="X193" s="68" t="str">
        <f t="shared" ca="1" si="12"/>
        <v/>
      </c>
      <c r="Y193" s="68" t="str">
        <f t="shared" si="10"/>
        <v>Đã thanh toán</v>
      </c>
      <c r="Z193" s="301">
        <f>Table1[[#This Row],[Hạn thanh toán]]</f>
        <v>45885</v>
      </c>
      <c r="AA193" s="301">
        <f>Table1[[#This Row],[Ngày Thanh toán]]</f>
        <v>45885</v>
      </c>
      <c r="AD193" s="3" t="str">
        <f>VLOOKUP($A193,Ma_KH!$A:$Q,Ma_KH!O$1,0)</f>
        <v>KL00176</v>
      </c>
      <c r="AE193" s="3" t="str">
        <f>VLOOKUP($A193,Ma_KH!$A:$Q,Ma_KH!P$1,0)</f>
        <v>Daily Mart H1.18 Gia Lâm</v>
      </c>
    </row>
    <row r="194" spans="1:31" ht="25.5" customHeight="1" x14ac:dyDescent="0.3">
      <c r="A194" s="76" t="s">
        <v>54</v>
      </c>
      <c r="B194" s="76" t="s">
        <v>519</v>
      </c>
      <c r="C194" s="78">
        <v>45905</v>
      </c>
      <c r="D194" s="79" t="s">
        <v>537</v>
      </c>
      <c r="E194" s="78"/>
      <c r="F194" s="76"/>
      <c r="G194" s="76" t="s">
        <v>538</v>
      </c>
      <c r="H194" s="72">
        <v>1733027</v>
      </c>
      <c r="I194" s="72">
        <v>86651</v>
      </c>
      <c r="J194" s="72">
        <v>131710</v>
      </c>
      <c r="K194" s="72">
        <v>1778086</v>
      </c>
      <c r="L194" s="8" t="s">
        <v>24</v>
      </c>
      <c r="M194" s="43">
        <v>45938</v>
      </c>
      <c r="N194" s="29" t="s">
        <v>3777</v>
      </c>
      <c r="O194" s="72">
        <f>IF(Table1[[#This Row],[Phân loại]]="Tồn đầu kỳ",Table1[[#This Row],[Tổng giá trị]],0)</f>
        <v>0</v>
      </c>
      <c r="P194" s="8">
        <f>IF(Table1[[#This Row],[Số còn phải thu ĐK]]&lt;&gt;0,0,IF(Table1[[#This Row],[Phân loại]]="Bán hàng",Table1[[#This Row],[Tổng giá trị]],-Table1[[#This Row],[Tổng giá trị]]))</f>
        <v>1778086</v>
      </c>
      <c r="Q194" s="73">
        <f t="shared" si="11"/>
        <v>1778086</v>
      </c>
      <c r="R194" s="8">
        <f>Table1[[#This Row],[Số còn phải thu ĐK]]+Table1[[#This Row],[Giá Trị HD sau CK]]-Table1[[#This Row],[Số tiền đã thu]]</f>
        <v>0</v>
      </c>
      <c r="S194" s="7">
        <f>IF(Table1[[#This Row],[Ngày hóa đơn]]&lt;&gt;"",Table1[[#This Row],[Ngày hóa đơn]],Table1[[#This Row],[Ngày hạch toán]])</f>
        <v>45905</v>
      </c>
      <c r="T194" s="8"/>
      <c r="U194" s="7">
        <f>IF(Table1[[#This Row],[Ngày tính CN]]="","",S194+T194)</f>
        <v>45905</v>
      </c>
      <c r="V194" s="74">
        <f ca="1">IF(Table1[[#This Row],[Hạn thanh toán]]="","",IF((U194-NOW())&lt;0,0,(U194-NOW())))</f>
        <v>0</v>
      </c>
      <c r="W194" s="72"/>
      <c r="X194" s="68" t="str">
        <f t="shared" ca="1" si="12"/>
        <v/>
      </c>
      <c r="Y194" s="68" t="str">
        <f t="shared" si="10"/>
        <v>Đã thanh toán</v>
      </c>
      <c r="Z194" s="301">
        <f>Table1[[#This Row],[Hạn thanh toán]]</f>
        <v>45905</v>
      </c>
      <c r="AA194" s="301">
        <f>Table1[[#This Row],[Ngày Thanh toán]]</f>
        <v>45938</v>
      </c>
      <c r="AD194" s="3" t="str">
        <f>VLOOKUP($A194,Ma_KH!$A:$Q,Ma_KH!O$1,0)</f>
        <v>KL00176</v>
      </c>
      <c r="AE194" s="3" t="str">
        <f>VLOOKUP($A194,Ma_KH!$A:$Q,Ma_KH!P$1,0)</f>
        <v>Daily Mart H1.18 Gia Lâm</v>
      </c>
    </row>
    <row r="195" spans="1:31" ht="25.5" customHeight="1" x14ac:dyDescent="0.3">
      <c r="A195" s="69" t="s">
        <v>54</v>
      </c>
      <c r="B195" s="69" t="s">
        <v>519</v>
      </c>
      <c r="C195" s="70">
        <v>45933</v>
      </c>
      <c r="D195" s="71" t="s">
        <v>539</v>
      </c>
      <c r="E195" s="70"/>
      <c r="F195" s="69"/>
      <c r="G195" s="69" t="s">
        <v>540</v>
      </c>
      <c r="H195" s="72">
        <v>727905</v>
      </c>
      <c r="I195" s="72">
        <v>36395</v>
      </c>
      <c r="J195" s="72">
        <v>55321</v>
      </c>
      <c r="K195" s="72">
        <v>746831</v>
      </c>
      <c r="L195" s="8" t="s">
        <v>24</v>
      </c>
      <c r="M195" s="63">
        <v>45957</v>
      </c>
      <c r="N195" s="64" t="s">
        <v>3778</v>
      </c>
      <c r="O195" s="72">
        <f>IF(Table1[[#This Row],[Phân loại]]="Tồn đầu kỳ",Table1[[#This Row],[Tổng giá trị]],0)</f>
        <v>0</v>
      </c>
      <c r="P195" s="8">
        <f>IF(Table1[[#This Row],[Số còn phải thu ĐK]]&lt;&gt;0,0,IF(Table1[[#This Row],[Phân loại]]="Bán hàng",Table1[[#This Row],[Tổng giá trị]],-Table1[[#This Row],[Tổng giá trị]]))</f>
        <v>746831</v>
      </c>
      <c r="Q195" s="73">
        <f t="shared" si="11"/>
        <v>746831</v>
      </c>
      <c r="R195" s="8">
        <f>Table1[[#This Row],[Số còn phải thu ĐK]]+Table1[[#This Row],[Giá Trị HD sau CK]]-Table1[[#This Row],[Số tiền đã thu]]</f>
        <v>0</v>
      </c>
      <c r="S195" s="7">
        <f>IF(Table1[[#This Row],[Ngày hóa đơn]]&lt;&gt;"",Table1[[#This Row],[Ngày hóa đơn]],Table1[[#This Row],[Ngày hạch toán]])</f>
        <v>45933</v>
      </c>
      <c r="T195" s="8"/>
      <c r="U195" s="7">
        <f>IF(Table1[[#This Row],[Ngày tính CN]]="","",S195+T195)</f>
        <v>45933</v>
      </c>
      <c r="V195" s="74">
        <f ca="1">IF(Table1[[#This Row],[Hạn thanh toán]]="","",IF((U195-NOW())&lt;0,0,(U195-NOW())))</f>
        <v>0</v>
      </c>
      <c r="W195" s="72"/>
      <c r="X195" s="68" t="str">
        <f t="shared" ca="1" si="12"/>
        <v/>
      </c>
      <c r="Y195" s="68" t="str">
        <f t="shared" si="10"/>
        <v>Đã thanh toán</v>
      </c>
      <c r="Z195" s="301">
        <f>Table1[[#This Row],[Hạn thanh toán]]</f>
        <v>45933</v>
      </c>
      <c r="AA195" s="301">
        <f>Table1[[#This Row],[Ngày Thanh toán]]</f>
        <v>45957</v>
      </c>
      <c r="AD195" s="3" t="str">
        <f>VLOOKUP($A195,Ma_KH!$A:$Q,Ma_KH!O$1,0)</f>
        <v>KL00176</v>
      </c>
      <c r="AE195" s="3" t="str">
        <f>VLOOKUP($A195,Ma_KH!$A:$Q,Ma_KH!P$1,0)</f>
        <v>Daily Mart H1.18 Gia Lâm</v>
      </c>
    </row>
    <row r="196" spans="1:31" s="61" customFormat="1" ht="25.5" customHeight="1" x14ac:dyDescent="0.3">
      <c r="A196" s="47" t="s">
        <v>54</v>
      </c>
      <c r="B196" s="47" t="s">
        <v>519</v>
      </c>
      <c r="C196" s="49">
        <v>45948</v>
      </c>
      <c r="D196" s="48" t="s">
        <v>541</v>
      </c>
      <c r="E196" s="49"/>
      <c r="F196" s="51"/>
      <c r="G196" s="51" t="s">
        <v>481</v>
      </c>
      <c r="H196" s="57">
        <v>816513</v>
      </c>
      <c r="I196" s="57">
        <v>40826</v>
      </c>
      <c r="J196" s="57">
        <v>62055</v>
      </c>
      <c r="K196" s="57">
        <v>837742</v>
      </c>
      <c r="L196" s="58" t="s">
        <v>24</v>
      </c>
      <c r="M196" s="59"/>
      <c r="N196" s="58"/>
      <c r="O196" s="57">
        <f>IF(Table1[[#This Row],[Phân loại]]="Tồn đầu kỳ",Table1[[#This Row],[Tổng giá trị]],0)</f>
        <v>0</v>
      </c>
      <c r="P196" s="58">
        <f>IF(Table1[[#This Row],[Số còn phải thu ĐK]]&lt;&gt;0,0,IF(Table1[[#This Row],[Phân loại]]="Bán hàng",Table1[[#This Row],[Tổng giá trị]],-Table1[[#This Row],[Tổng giá trị]]))</f>
        <v>837742</v>
      </c>
      <c r="Q196" s="115">
        <f t="shared" si="11"/>
        <v>0</v>
      </c>
      <c r="R196" s="58">
        <f>Table1[[#This Row],[Số còn phải thu ĐK]]+Table1[[#This Row],[Giá Trị HD sau CK]]-Table1[[#This Row],[Số tiền đã thu]]</f>
        <v>837742</v>
      </c>
      <c r="S196" s="59">
        <f>IF(Table1[[#This Row],[Ngày hóa đơn]]&lt;&gt;"",Table1[[#This Row],[Ngày hóa đơn]],Table1[[#This Row],[Ngày hạch toán]])</f>
        <v>45948</v>
      </c>
      <c r="T196" s="58"/>
      <c r="U196" s="59">
        <f>IF(Table1[[#This Row],[Ngày tính CN]]="","",S196+T196)</f>
        <v>45948</v>
      </c>
      <c r="V196" s="60">
        <f ca="1">IF(Table1[[#This Row],[Hạn thanh toán]]="","",IF((U196-NOW())&lt;0,0,(U196-NOW())))</f>
        <v>0</v>
      </c>
      <c r="W196" s="57"/>
      <c r="X196" s="116" t="str">
        <f t="shared" ca="1" si="12"/>
        <v/>
      </c>
      <c r="Y196" s="116" t="str">
        <f t="shared" ca="1" si="10"/>
        <v/>
      </c>
      <c r="Z196" s="305">
        <f>Table1[[#This Row],[Hạn thanh toán]]</f>
        <v>45948</v>
      </c>
      <c r="AA196" s="305">
        <f>Table1[[#This Row],[Ngày Thanh toán]]</f>
        <v>0</v>
      </c>
      <c r="AD196" s="61" t="str">
        <f>VLOOKUP($A196,Ma_KH!$A:$Q,Ma_KH!O$1,0)</f>
        <v>KL00176</v>
      </c>
      <c r="AE196" s="3" t="str">
        <f>VLOOKUP($A196,Ma_KH!$A:$Q,Ma_KH!P$1,0)</f>
        <v>Daily Mart H1.18 Gia Lâm</v>
      </c>
    </row>
    <row r="197" spans="1:31" ht="25.5" customHeight="1" x14ac:dyDescent="0.3">
      <c r="A197" s="76" t="s">
        <v>55</v>
      </c>
      <c r="B197" s="76" t="s">
        <v>542</v>
      </c>
      <c r="C197" s="78">
        <v>45724</v>
      </c>
      <c r="D197" s="79" t="s">
        <v>543</v>
      </c>
      <c r="E197" s="78"/>
      <c r="F197" s="76"/>
      <c r="G197" s="76" t="s">
        <v>544</v>
      </c>
      <c r="H197" s="72">
        <v>1862493</v>
      </c>
      <c r="I197" s="72">
        <v>0</v>
      </c>
      <c r="J197" s="72">
        <v>148999</v>
      </c>
      <c r="K197" s="72">
        <v>2011492</v>
      </c>
      <c r="L197" s="8" t="s">
        <v>24</v>
      </c>
      <c r="M197" s="43">
        <v>45783</v>
      </c>
      <c r="N197" s="29" t="s">
        <v>3779</v>
      </c>
      <c r="O197" s="72">
        <f>IF(Table1[[#This Row],[Phân loại]]="Tồn đầu kỳ",Table1[[#This Row],[Tổng giá trị]],0)</f>
        <v>0</v>
      </c>
      <c r="P197" s="8">
        <f>IF(Table1[[#This Row],[Số còn phải thu ĐK]]&lt;&gt;0,0,IF(Table1[[#This Row],[Phân loại]]="Bán hàng",Table1[[#This Row],[Tổng giá trị]],-Table1[[#This Row],[Tổng giá trị]]))</f>
        <v>2011492</v>
      </c>
      <c r="Q197" s="73">
        <v>1763000</v>
      </c>
      <c r="R197" s="8">
        <f>Table1[[#This Row],[Số còn phải thu ĐK]]+Table1[[#This Row],[Giá Trị HD sau CK]]-Table1[[#This Row],[Số tiền đã thu]]</f>
        <v>248492</v>
      </c>
      <c r="S197" s="7">
        <f>IF(Table1[[#This Row],[Ngày hóa đơn]]&lt;&gt;"",Table1[[#This Row],[Ngày hóa đơn]],Table1[[#This Row],[Ngày hạch toán]])</f>
        <v>45724</v>
      </c>
      <c r="T197" s="8"/>
      <c r="U197" s="7">
        <f>IF(Table1[[#This Row],[Ngày tính CN]]="","",S197+T197)</f>
        <v>45724</v>
      </c>
      <c r="V197" s="74">
        <f ca="1">IF(Table1[[#This Row],[Hạn thanh toán]]="","",IF((U197-NOW())&lt;0,0,(U197-NOW())))</f>
        <v>0</v>
      </c>
      <c r="W197" s="72"/>
      <c r="X197" s="68" t="str">
        <f t="shared" ca="1" si="12"/>
        <v/>
      </c>
      <c r="Y197" s="68" t="str">
        <f t="shared" ca="1" si="10"/>
        <v/>
      </c>
      <c r="Z197" s="301">
        <f>Table1[[#This Row],[Hạn thanh toán]]</f>
        <v>45724</v>
      </c>
      <c r="AA197" s="301">
        <f>Table1[[#This Row],[Ngày Thanh toán]]</f>
        <v>45783</v>
      </c>
      <c r="AD197" s="3" t="str">
        <f>VLOOKUP($A197,Ma_KH!$A:$Q,Ma_KH!O$1,0)</f>
        <v>KL00185</v>
      </c>
      <c r="AE197" s="3" t="str">
        <f>VLOOKUP($A197,Ma_KH!$A:$Q,Ma_KH!P$1,0)</f>
        <v>Eco Mart</v>
      </c>
    </row>
    <row r="198" spans="1:31" ht="25.5" customHeight="1" x14ac:dyDescent="0.3">
      <c r="A198" s="76" t="s">
        <v>55</v>
      </c>
      <c r="B198" s="76" t="s">
        <v>542</v>
      </c>
      <c r="C198" s="78">
        <v>45766</v>
      </c>
      <c r="D198" s="79" t="s">
        <v>545</v>
      </c>
      <c r="E198" s="78"/>
      <c r="F198" s="76"/>
      <c r="G198" s="76" t="s">
        <v>546</v>
      </c>
      <c r="H198" s="72">
        <v>1268575</v>
      </c>
      <c r="I198" s="72">
        <v>0</v>
      </c>
      <c r="J198" s="72">
        <v>101486</v>
      </c>
      <c r="K198" s="72">
        <v>1370061</v>
      </c>
      <c r="L198" s="8" t="s">
        <v>24</v>
      </c>
      <c r="M198" s="43">
        <v>45769</v>
      </c>
      <c r="N198" s="29" t="s">
        <v>3780</v>
      </c>
      <c r="O198" s="72">
        <f>IF(Table1[[#This Row],[Phân loại]]="Tồn đầu kỳ",Table1[[#This Row],[Tổng giá trị]],0)</f>
        <v>0</v>
      </c>
      <c r="P198" s="8">
        <f>IF(Table1[[#This Row],[Số còn phải thu ĐK]]&lt;&gt;0,0,IF(Table1[[#This Row],[Phân loại]]="Bán hàng",Table1[[#This Row],[Tổng giá trị]],-Table1[[#This Row],[Tổng giá trị]]))</f>
        <v>1370061</v>
      </c>
      <c r="Q198" s="73">
        <f t="shared" si="11"/>
        <v>1370061</v>
      </c>
      <c r="R198" s="8">
        <f>Table1[[#This Row],[Số còn phải thu ĐK]]+Table1[[#This Row],[Giá Trị HD sau CK]]-Table1[[#This Row],[Số tiền đã thu]]</f>
        <v>0</v>
      </c>
      <c r="S198" s="7">
        <f>IF(Table1[[#This Row],[Ngày hóa đơn]]&lt;&gt;"",Table1[[#This Row],[Ngày hóa đơn]],Table1[[#This Row],[Ngày hạch toán]])</f>
        <v>45766</v>
      </c>
      <c r="T198" s="8"/>
      <c r="U198" s="7">
        <f>IF(Table1[[#This Row],[Ngày tính CN]]="","",S198+T198)</f>
        <v>45766</v>
      </c>
      <c r="V198" s="74">
        <f ca="1">IF(Table1[[#This Row],[Hạn thanh toán]]="","",IF((U198-NOW())&lt;0,0,(U198-NOW())))</f>
        <v>0</v>
      </c>
      <c r="W198" s="72"/>
      <c r="X198" s="68" t="str">
        <f t="shared" ca="1" si="12"/>
        <v/>
      </c>
      <c r="Y198" s="68" t="str">
        <f t="shared" si="10"/>
        <v>Đã thanh toán</v>
      </c>
      <c r="Z198" s="301">
        <f>Table1[[#This Row],[Hạn thanh toán]]</f>
        <v>45766</v>
      </c>
      <c r="AA198" s="301">
        <f>Table1[[#This Row],[Ngày Thanh toán]]</f>
        <v>45769</v>
      </c>
      <c r="AD198" s="3" t="str">
        <f>VLOOKUP($A198,Ma_KH!$A:$Q,Ma_KH!O$1,0)</f>
        <v>KL00185</v>
      </c>
      <c r="AE198" s="3" t="str">
        <f>VLOOKUP($A198,Ma_KH!$A:$Q,Ma_KH!P$1,0)</f>
        <v>Eco Mart</v>
      </c>
    </row>
    <row r="199" spans="1:31" ht="25.5" customHeight="1" x14ac:dyDescent="0.3">
      <c r="A199" s="76" t="s">
        <v>55</v>
      </c>
      <c r="B199" s="76" t="s">
        <v>542</v>
      </c>
      <c r="C199" s="78">
        <v>45782</v>
      </c>
      <c r="D199" s="79" t="s">
        <v>547</v>
      </c>
      <c r="E199" s="78"/>
      <c r="F199" s="76"/>
      <c r="G199" s="76" t="s">
        <v>546</v>
      </c>
      <c r="H199" s="72">
        <v>985323</v>
      </c>
      <c r="I199" s="72">
        <v>0</v>
      </c>
      <c r="J199" s="72">
        <v>78826</v>
      </c>
      <c r="K199" s="72">
        <v>1064149</v>
      </c>
      <c r="L199" s="8" t="s">
        <v>24</v>
      </c>
      <c r="M199" s="43">
        <v>45783</v>
      </c>
      <c r="N199" s="29" t="s">
        <v>3779</v>
      </c>
      <c r="O199" s="72">
        <f>IF(Table1[[#This Row],[Phân loại]]="Tồn đầu kỳ",Table1[[#This Row],[Tổng giá trị]],0)</f>
        <v>0</v>
      </c>
      <c r="P199" s="8">
        <f>IF(Table1[[#This Row],[Số còn phải thu ĐK]]&lt;&gt;0,0,IF(Table1[[#This Row],[Phân loại]]="Bán hàng",Table1[[#This Row],[Tổng giá trị]],-Table1[[#This Row],[Tổng giá trị]]))</f>
        <v>1064149</v>
      </c>
      <c r="Q199" s="73">
        <v>914000</v>
      </c>
      <c r="R199" s="8">
        <f>Table1[[#This Row],[Số còn phải thu ĐK]]+Table1[[#This Row],[Giá Trị HD sau CK]]-Table1[[#This Row],[Số tiền đã thu]]</f>
        <v>150149</v>
      </c>
      <c r="S199" s="7">
        <f>IF(Table1[[#This Row],[Ngày hóa đơn]]&lt;&gt;"",Table1[[#This Row],[Ngày hóa đơn]],Table1[[#This Row],[Ngày hạch toán]])</f>
        <v>45782</v>
      </c>
      <c r="T199" s="8"/>
      <c r="U199" s="7">
        <f>IF(Table1[[#This Row],[Ngày tính CN]]="","",S199+T199)</f>
        <v>45782</v>
      </c>
      <c r="V199" s="74">
        <f ca="1">IF(Table1[[#This Row],[Hạn thanh toán]]="","",IF((U199-NOW())&lt;0,0,(U199-NOW())))</f>
        <v>0</v>
      </c>
      <c r="W199" s="72"/>
      <c r="X199" s="68" t="str">
        <f t="shared" ca="1" si="12"/>
        <v/>
      </c>
      <c r="Y199" s="68" t="str">
        <f t="shared" ref="Y199:Y273" ca="1" si="18">IF(R199=0,"Đã thanh toán",IF(X199="","",IF(X199&lt;=0,"Chưa đến hạn thanh toán",IF(X199&lt;=30,"Nợ quá hạn 30 ngày",IF(X199&lt;=60,"Nợ quá hạn từ 30 ngày đến 60 ngày",IF(X199&lt;=90,"Nợ quá hạn từ 60 ngày đến 90 ngày",IF(X199&lt;=120,"Nợ quá hạn từ 90 ngày đến 120 ngày","Nợ quá hạn hơn 120 ngày có khả năng mất thanh toán")))))))</f>
        <v/>
      </c>
      <c r="Z199" s="301">
        <f>Table1[[#This Row],[Hạn thanh toán]]</f>
        <v>45782</v>
      </c>
      <c r="AA199" s="301">
        <f>Table1[[#This Row],[Ngày Thanh toán]]</f>
        <v>45783</v>
      </c>
      <c r="AD199" s="3" t="str">
        <f>VLOOKUP($A199,Ma_KH!$A:$Q,Ma_KH!O$1,0)</f>
        <v>KL00185</v>
      </c>
      <c r="AE199" s="3" t="str">
        <f>VLOOKUP($A199,Ma_KH!$A:$Q,Ma_KH!P$1,0)</f>
        <v>Eco Mart</v>
      </c>
    </row>
    <row r="200" spans="1:31" ht="25.5" customHeight="1" x14ac:dyDescent="0.3">
      <c r="A200" s="76" t="s">
        <v>55</v>
      </c>
      <c r="B200" s="76" t="s">
        <v>542</v>
      </c>
      <c r="C200" s="78">
        <v>45810</v>
      </c>
      <c r="D200" s="79" t="s">
        <v>548</v>
      </c>
      <c r="E200" s="78"/>
      <c r="F200" s="76"/>
      <c r="G200" s="76" t="s">
        <v>546</v>
      </c>
      <c r="H200" s="72">
        <v>950148</v>
      </c>
      <c r="I200" s="72">
        <v>0</v>
      </c>
      <c r="J200" s="72">
        <v>76012</v>
      </c>
      <c r="K200" s="72">
        <v>1026160</v>
      </c>
      <c r="L200" s="8" t="s">
        <v>24</v>
      </c>
      <c r="M200" s="43">
        <v>45811</v>
      </c>
      <c r="N200" s="29" t="s">
        <v>3781</v>
      </c>
      <c r="O200" s="72">
        <f>IF(Table1[[#This Row],[Phân loại]]="Tồn đầu kỳ",Table1[[#This Row],[Tổng giá trị]],0)</f>
        <v>0</v>
      </c>
      <c r="P200" s="8">
        <f>IF(Table1[[#This Row],[Số còn phải thu ĐK]]&lt;&gt;0,0,IF(Table1[[#This Row],[Phân loại]]="Bán hàng",Table1[[#This Row],[Tổng giá trị]],-Table1[[#This Row],[Tổng giá trị]]))</f>
        <v>1026160</v>
      </c>
      <c r="Q200" s="73">
        <f t="shared" ref="Q200:Q273" si="19">IF(M200&lt;&gt;"",IF(O200&gt;0,O200,P200),0)</f>
        <v>1026160</v>
      </c>
      <c r="R200" s="8">
        <f>Table1[[#This Row],[Số còn phải thu ĐK]]+Table1[[#This Row],[Giá Trị HD sau CK]]-Table1[[#This Row],[Số tiền đã thu]]</f>
        <v>0</v>
      </c>
      <c r="S200" s="7">
        <f>IF(Table1[[#This Row],[Ngày hóa đơn]]&lt;&gt;"",Table1[[#This Row],[Ngày hóa đơn]],Table1[[#This Row],[Ngày hạch toán]])</f>
        <v>45810</v>
      </c>
      <c r="T200" s="8"/>
      <c r="U200" s="7">
        <f>IF(Table1[[#This Row],[Ngày tính CN]]="","",S200+T200)</f>
        <v>45810</v>
      </c>
      <c r="V200" s="74">
        <f ca="1">IF(Table1[[#This Row],[Hạn thanh toán]]="","",IF((U200-NOW())&lt;0,0,(U200-NOW())))</f>
        <v>0</v>
      </c>
      <c r="W200" s="72"/>
      <c r="X200" s="68" t="str">
        <f t="shared" ref="X200:X272" ca="1" si="20">IF(OR(AR203="",AO203=0),"",IF((AR203-NOW())&lt;0,-(AR203-NOW()),0))</f>
        <v/>
      </c>
      <c r="Y200" s="68" t="str">
        <f t="shared" si="18"/>
        <v>Đã thanh toán</v>
      </c>
      <c r="Z200" s="301">
        <f>Table1[[#This Row],[Hạn thanh toán]]</f>
        <v>45810</v>
      </c>
      <c r="AA200" s="301">
        <f>Table1[[#This Row],[Ngày Thanh toán]]</f>
        <v>45811</v>
      </c>
      <c r="AD200" s="3" t="str">
        <f>VLOOKUP($A200,Ma_KH!$A:$Q,Ma_KH!O$1,0)</f>
        <v>KL00185</v>
      </c>
      <c r="AE200" s="3" t="str">
        <f>VLOOKUP($A200,Ma_KH!$A:$Q,Ma_KH!P$1,0)</f>
        <v>Eco Mart</v>
      </c>
    </row>
    <row r="201" spans="1:31" s="61" customFormat="1" ht="25.5" customHeight="1" x14ac:dyDescent="0.3">
      <c r="A201" s="44" t="s">
        <v>55</v>
      </c>
      <c r="B201" s="44" t="s">
        <v>542</v>
      </c>
      <c r="C201" s="46">
        <v>45853</v>
      </c>
      <c r="D201" s="45" t="s">
        <v>549</v>
      </c>
      <c r="E201" s="46"/>
      <c r="F201" s="44"/>
      <c r="G201" s="44" t="s">
        <v>546</v>
      </c>
      <c r="H201" s="57">
        <v>1463622</v>
      </c>
      <c r="I201" s="57">
        <v>0</v>
      </c>
      <c r="J201" s="57">
        <v>117090</v>
      </c>
      <c r="K201" s="57">
        <v>1580712</v>
      </c>
      <c r="L201" s="58" t="s">
        <v>24</v>
      </c>
      <c r="M201" s="59"/>
      <c r="N201" s="58"/>
      <c r="O201" s="57">
        <f>IF(Table1[[#This Row],[Phân loại]]="Tồn đầu kỳ",Table1[[#This Row],[Tổng giá trị]],0)</f>
        <v>0</v>
      </c>
      <c r="P201" s="58">
        <f>IF(Table1[[#This Row],[Số còn phải thu ĐK]]&lt;&gt;0,0,IF(Table1[[#This Row],[Phân loại]]="Bán hàng",Table1[[#This Row],[Tổng giá trị]],-Table1[[#This Row],[Tổng giá trị]]))</f>
        <v>1580712</v>
      </c>
      <c r="Q201" s="115">
        <f t="shared" si="19"/>
        <v>0</v>
      </c>
      <c r="R201" s="58">
        <f>Table1[[#This Row],[Số còn phải thu ĐK]]+Table1[[#This Row],[Giá Trị HD sau CK]]-Table1[[#This Row],[Số tiền đã thu]]</f>
        <v>1580712</v>
      </c>
      <c r="S201" s="59">
        <f>IF(Table1[[#This Row],[Ngày hóa đơn]]&lt;&gt;"",Table1[[#This Row],[Ngày hóa đơn]],Table1[[#This Row],[Ngày hạch toán]])</f>
        <v>45853</v>
      </c>
      <c r="T201" s="58"/>
      <c r="U201" s="59">
        <f>IF(Table1[[#This Row],[Ngày tính CN]]="","",S201+T201)</f>
        <v>45853</v>
      </c>
      <c r="V201" s="60">
        <f ca="1">IF(Table1[[#This Row],[Hạn thanh toán]]="","",IF((U201-NOW())&lt;0,0,(U201-NOW())))</f>
        <v>0</v>
      </c>
      <c r="W201" s="57"/>
      <c r="X201" s="116" t="str">
        <f t="shared" ca="1" si="20"/>
        <v/>
      </c>
      <c r="Y201" s="116" t="str">
        <f t="shared" ca="1" si="18"/>
        <v/>
      </c>
      <c r="Z201" s="305">
        <f>Table1[[#This Row],[Hạn thanh toán]]</f>
        <v>45853</v>
      </c>
      <c r="AA201" s="305">
        <f>Table1[[#This Row],[Ngày Thanh toán]]</f>
        <v>0</v>
      </c>
      <c r="AD201" s="61" t="str">
        <f>VLOOKUP($A201,Ma_KH!$A:$Q,Ma_KH!O$1,0)</f>
        <v>KL00185</v>
      </c>
      <c r="AE201" s="3" t="str">
        <f>VLOOKUP($A201,Ma_KH!$A:$Q,Ma_KH!P$1,0)</f>
        <v>Eco Mart</v>
      </c>
    </row>
    <row r="202" spans="1:31" s="61" customFormat="1" ht="25.5" customHeight="1" x14ac:dyDescent="0.3">
      <c r="A202" s="44" t="s">
        <v>55</v>
      </c>
      <c r="B202" s="44" t="s">
        <v>542</v>
      </c>
      <c r="C202" s="46">
        <v>45877</v>
      </c>
      <c r="D202" s="45" t="s">
        <v>550</v>
      </c>
      <c r="E202" s="46"/>
      <c r="F202" s="44"/>
      <c r="G202" s="44" t="s">
        <v>551</v>
      </c>
      <c r="H202" s="57">
        <v>1511038</v>
      </c>
      <c r="I202" s="57">
        <v>0</v>
      </c>
      <c r="J202" s="57">
        <v>120883</v>
      </c>
      <c r="K202" s="57">
        <v>1631921</v>
      </c>
      <c r="L202" s="58" t="s">
        <v>24</v>
      </c>
      <c r="M202" s="59"/>
      <c r="N202" s="58"/>
      <c r="O202" s="57">
        <f>IF(Table1[[#This Row],[Phân loại]]="Tồn đầu kỳ",Table1[[#This Row],[Tổng giá trị]],0)</f>
        <v>0</v>
      </c>
      <c r="P202" s="58">
        <f>IF(Table1[[#This Row],[Số còn phải thu ĐK]]&lt;&gt;0,0,IF(Table1[[#This Row],[Phân loại]]="Bán hàng",Table1[[#This Row],[Tổng giá trị]],-Table1[[#This Row],[Tổng giá trị]]))</f>
        <v>1631921</v>
      </c>
      <c r="Q202" s="115">
        <f t="shared" si="19"/>
        <v>0</v>
      </c>
      <c r="R202" s="58">
        <f>Table1[[#This Row],[Số còn phải thu ĐK]]+Table1[[#This Row],[Giá Trị HD sau CK]]-Table1[[#This Row],[Số tiền đã thu]]</f>
        <v>1631921</v>
      </c>
      <c r="S202" s="59">
        <f>IF(Table1[[#This Row],[Ngày hóa đơn]]&lt;&gt;"",Table1[[#This Row],[Ngày hóa đơn]],Table1[[#This Row],[Ngày hạch toán]])</f>
        <v>45877</v>
      </c>
      <c r="T202" s="58"/>
      <c r="U202" s="59">
        <f>IF(Table1[[#This Row],[Ngày tính CN]]="","",S202+T202)</f>
        <v>45877</v>
      </c>
      <c r="V202" s="60">
        <f ca="1">IF(Table1[[#This Row],[Hạn thanh toán]]="","",IF((U202-NOW())&lt;0,0,(U202-NOW())))</f>
        <v>0</v>
      </c>
      <c r="W202" s="57"/>
      <c r="X202" s="116" t="str">
        <f t="shared" ca="1" si="20"/>
        <v/>
      </c>
      <c r="Y202" s="116" t="str">
        <f t="shared" ca="1" si="18"/>
        <v/>
      </c>
      <c r="Z202" s="305">
        <f>Table1[[#This Row],[Hạn thanh toán]]</f>
        <v>45877</v>
      </c>
      <c r="AA202" s="305">
        <f>Table1[[#This Row],[Ngày Thanh toán]]</f>
        <v>0</v>
      </c>
      <c r="AD202" s="61" t="str">
        <f>VLOOKUP($A202,Ma_KH!$A:$Q,Ma_KH!O$1,0)</f>
        <v>KL00185</v>
      </c>
      <c r="AE202" s="3" t="str">
        <f>VLOOKUP($A202,Ma_KH!$A:$Q,Ma_KH!P$1,0)</f>
        <v>Eco Mart</v>
      </c>
    </row>
    <row r="203" spans="1:31" s="61" customFormat="1" ht="25.5" customHeight="1" x14ac:dyDescent="0.3">
      <c r="A203" s="47" t="s">
        <v>55</v>
      </c>
      <c r="B203" s="47" t="s">
        <v>542</v>
      </c>
      <c r="C203" s="49">
        <v>45905</v>
      </c>
      <c r="D203" s="48" t="s">
        <v>552</v>
      </c>
      <c r="E203" s="49"/>
      <c r="F203" s="47"/>
      <c r="G203" s="47" t="s">
        <v>551</v>
      </c>
      <c r="H203" s="57">
        <v>1496118</v>
      </c>
      <c r="I203" s="57">
        <v>0</v>
      </c>
      <c r="J203" s="57">
        <v>119689</v>
      </c>
      <c r="K203" s="57">
        <v>1615807</v>
      </c>
      <c r="L203" s="58" t="s">
        <v>24</v>
      </c>
      <c r="M203" s="59"/>
      <c r="N203" s="58"/>
      <c r="O203" s="57">
        <f>IF(Table1[[#This Row],[Phân loại]]="Tồn đầu kỳ",Table1[[#This Row],[Tổng giá trị]],0)</f>
        <v>0</v>
      </c>
      <c r="P203" s="58">
        <f>IF(Table1[[#This Row],[Số còn phải thu ĐK]]&lt;&gt;0,0,IF(Table1[[#This Row],[Phân loại]]="Bán hàng",Table1[[#This Row],[Tổng giá trị]],-Table1[[#This Row],[Tổng giá trị]]))</f>
        <v>1615807</v>
      </c>
      <c r="Q203" s="115">
        <f t="shared" si="19"/>
        <v>0</v>
      </c>
      <c r="R203" s="58">
        <f>Table1[[#This Row],[Số còn phải thu ĐK]]+Table1[[#This Row],[Giá Trị HD sau CK]]-Table1[[#This Row],[Số tiền đã thu]]</f>
        <v>1615807</v>
      </c>
      <c r="S203" s="59">
        <f>IF(Table1[[#This Row],[Ngày hóa đơn]]&lt;&gt;"",Table1[[#This Row],[Ngày hóa đơn]],Table1[[#This Row],[Ngày hạch toán]])</f>
        <v>45905</v>
      </c>
      <c r="T203" s="58"/>
      <c r="U203" s="59">
        <f>IF(Table1[[#This Row],[Ngày tính CN]]="","",S203+T203)</f>
        <v>45905</v>
      </c>
      <c r="V203" s="60">
        <f ca="1">IF(Table1[[#This Row],[Hạn thanh toán]]="","",IF((U203-NOW())&lt;0,0,(U203-NOW())))</f>
        <v>0</v>
      </c>
      <c r="W203" s="57"/>
      <c r="X203" s="116" t="str">
        <f ca="1">IF(OR(AR208="",AO208=0),"",IF((AR208-NOW())&lt;0,-(AR208-NOW()),0))</f>
        <v/>
      </c>
      <c r="Y203" s="116" t="str">
        <f t="shared" ca="1" si="18"/>
        <v/>
      </c>
      <c r="Z203" s="305">
        <f>Table1[[#This Row],[Hạn thanh toán]]</f>
        <v>45905</v>
      </c>
      <c r="AA203" s="305">
        <f>Table1[[#This Row],[Ngày Thanh toán]]</f>
        <v>0</v>
      </c>
      <c r="AD203" s="61" t="str">
        <f>VLOOKUP($A203,Ma_KH!$A:$Q,Ma_KH!O$1,0)</f>
        <v>KL00185</v>
      </c>
      <c r="AE203" s="3" t="str">
        <f>VLOOKUP($A203,Ma_KH!$A:$Q,Ma_KH!P$1,0)</f>
        <v>Eco Mart</v>
      </c>
    </row>
    <row r="204" spans="1:31" ht="25.5" customHeight="1" x14ac:dyDescent="0.3">
      <c r="A204" s="76" t="s">
        <v>55</v>
      </c>
      <c r="B204" s="76" t="s">
        <v>542</v>
      </c>
      <c r="C204" s="78">
        <v>45783</v>
      </c>
      <c r="D204" s="79" t="s">
        <v>553</v>
      </c>
      <c r="E204" s="78"/>
      <c r="F204" s="84"/>
      <c r="G204" s="76"/>
      <c r="H204" s="72"/>
      <c r="I204" s="72">
        <v>0</v>
      </c>
      <c r="J204" s="72">
        <v>0</v>
      </c>
      <c r="K204" s="72">
        <v>248543</v>
      </c>
      <c r="L204" s="8" t="s">
        <v>17</v>
      </c>
      <c r="M204" s="43">
        <v>45783</v>
      </c>
      <c r="N204" s="29" t="s">
        <v>3779</v>
      </c>
      <c r="O204" s="72">
        <f>IF(Table1[[#This Row],[Phân loại]]="Tồn đầu kỳ",Table1[[#This Row],[Tổng giá trị]],0)</f>
        <v>0</v>
      </c>
      <c r="P204" s="8">
        <f>IF(Table1[[#This Row],[Số còn phải thu ĐK]]&lt;&gt;0,0,IF(Table1[[#This Row],[Phân loại]]="Bán hàng",Table1[[#This Row],[Tổng giá trị]],-Table1[[#This Row],[Tổng giá trị]]))</f>
        <v>-248543</v>
      </c>
      <c r="Q204" s="73">
        <f t="shared" si="19"/>
        <v>-248543</v>
      </c>
      <c r="R204" s="8">
        <f>Table1[[#This Row],[Số còn phải thu ĐK]]+Table1[[#This Row],[Giá Trị HD sau CK]]-Table1[[#This Row],[Số tiền đã thu]]</f>
        <v>0</v>
      </c>
      <c r="S204" s="7">
        <f>IF(Table1[[#This Row],[Ngày hóa đơn]]&lt;&gt;"",Table1[[#This Row],[Ngày hóa đơn]],Table1[[#This Row],[Ngày hạch toán]])</f>
        <v>45783</v>
      </c>
      <c r="T204" s="8"/>
      <c r="U204" s="7">
        <f>IF(Table1[[#This Row],[Ngày tính CN]]="","",S204+T204)</f>
        <v>45783</v>
      </c>
      <c r="V204" s="74">
        <f ca="1">IF(Table1[[#This Row],[Hạn thanh toán]]="","",IF((U204-NOW())&lt;0,0,(U204-NOW())))</f>
        <v>0</v>
      </c>
      <c r="W204" s="72"/>
      <c r="X204" s="68" t="str">
        <f ca="1">IF(OR(AR209="",AO209=0),"",IF((AR209-NOW())&lt;0,-(AR209-NOW()),0))</f>
        <v/>
      </c>
      <c r="Y204" s="68" t="str">
        <f t="shared" si="18"/>
        <v>Đã thanh toán</v>
      </c>
      <c r="Z204" s="301">
        <f>Table1[[#This Row],[Hạn thanh toán]]</f>
        <v>45783</v>
      </c>
      <c r="AA204" s="301">
        <f>Table1[[#This Row],[Ngày Thanh toán]]</f>
        <v>45783</v>
      </c>
      <c r="AD204" s="3" t="str">
        <f>VLOOKUP($A204,Ma_KH!$A:$Q,Ma_KH!O$1,0)</f>
        <v>KL00185</v>
      </c>
      <c r="AE204" s="3" t="str">
        <f>VLOOKUP($A204,Ma_KH!$A:$Q,Ma_KH!P$1,0)</f>
        <v>Eco Mart</v>
      </c>
    </row>
    <row r="205" spans="1:31" ht="25.5" customHeight="1" x14ac:dyDescent="0.3">
      <c r="A205" s="69" t="s">
        <v>55</v>
      </c>
      <c r="B205" s="69" t="s">
        <v>542</v>
      </c>
      <c r="C205" s="70">
        <v>45860</v>
      </c>
      <c r="D205" s="71" t="s">
        <v>554</v>
      </c>
      <c r="E205" s="70"/>
      <c r="F205" s="75"/>
      <c r="G205" s="69"/>
      <c r="H205" s="72"/>
      <c r="I205" s="72">
        <v>0</v>
      </c>
      <c r="J205" s="72">
        <v>0</v>
      </c>
      <c r="K205" s="72">
        <v>152226</v>
      </c>
      <c r="L205" s="8" t="s">
        <v>17</v>
      </c>
      <c r="M205" s="43">
        <v>45783</v>
      </c>
      <c r="N205" s="29" t="s">
        <v>3779</v>
      </c>
      <c r="O205" s="72">
        <f>IF(Table1[[#This Row],[Phân loại]]="Tồn đầu kỳ",Table1[[#This Row],[Tổng giá trị]],0)</f>
        <v>0</v>
      </c>
      <c r="P205" s="8">
        <f>IF(Table1[[#This Row],[Số còn phải thu ĐK]]&lt;&gt;0,0,IF(Table1[[#This Row],[Phân loại]]="Bán hàng",Table1[[#This Row],[Tổng giá trị]],-Table1[[#This Row],[Tổng giá trị]]))</f>
        <v>-152226</v>
      </c>
      <c r="Q205" s="73">
        <f t="shared" si="19"/>
        <v>-152226</v>
      </c>
      <c r="R205" s="8">
        <f>Table1[[#This Row],[Số còn phải thu ĐK]]+Table1[[#This Row],[Giá Trị HD sau CK]]-Table1[[#This Row],[Số tiền đã thu]]</f>
        <v>0</v>
      </c>
      <c r="S205" s="7">
        <f>IF(Table1[[#This Row],[Ngày hóa đơn]]&lt;&gt;"",Table1[[#This Row],[Ngày hóa đơn]],Table1[[#This Row],[Ngày hạch toán]])</f>
        <v>45860</v>
      </c>
      <c r="T205" s="8"/>
      <c r="U205" s="7">
        <f>IF(Table1[[#This Row],[Ngày tính CN]]="","",S205+T205)</f>
        <v>45860</v>
      </c>
      <c r="V205" s="74">
        <f ca="1">IF(Table1[[#This Row],[Hạn thanh toán]]="","",IF((U205-NOW())&lt;0,0,(U205-NOW())))</f>
        <v>0</v>
      </c>
      <c r="W205" s="72"/>
      <c r="X205" s="68" t="str">
        <f ca="1">IF(OR(AR210="",AO210=0),"",IF((AR210-NOW())&lt;0,-(AR210-NOW()),0))</f>
        <v/>
      </c>
      <c r="Y205" s="68" t="str">
        <f t="shared" si="18"/>
        <v>Đã thanh toán</v>
      </c>
      <c r="Z205" s="301">
        <f>Table1[[#This Row],[Hạn thanh toán]]</f>
        <v>45860</v>
      </c>
      <c r="AA205" s="301">
        <f>Table1[[#This Row],[Ngày Thanh toán]]</f>
        <v>45783</v>
      </c>
      <c r="AD205" s="3" t="str">
        <f>VLOOKUP($A205,Ma_KH!$A:$Q,Ma_KH!O$1,0)</f>
        <v>KL00185</v>
      </c>
      <c r="AE205" s="3" t="str">
        <f>VLOOKUP($A205,Ma_KH!$A:$Q,Ma_KH!P$1,0)</f>
        <v>Eco Mart</v>
      </c>
    </row>
    <row r="206" spans="1:31" ht="25.5" customHeight="1" x14ac:dyDescent="0.3">
      <c r="A206" s="76" t="s">
        <v>56</v>
      </c>
      <c r="B206" s="76" t="s">
        <v>555</v>
      </c>
      <c r="C206" s="70"/>
      <c r="D206" s="71" t="s">
        <v>3789</v>
      </c>
      <c r="E206" s="70"/>
      <c r="F206" s="75"/>
      <c r="G206" s="69"/>
      <c r="H206" s="72"/>
      <c r="I206" s="72">
        <f>IFERROR(ROUND((VLOOKUP(Table1[[#This Row],[Mã khách hàng]],Ty_Le!$A:$E,5,0)*5%),0),0)</f>
        <v>0</v>
      </c>
      <c r="J206" s="72">
        <f>(Table1[[#This Row],[Tiền hàng]]-Table1[[#This Row],[Tiền chiết khấu]])*8%</f>
        <v>0</v>
      </c>
      <c r="K206" s="72">
        <v>620789</v>
      </c>
      <c r="L206" s="8" t="s">
        <v>3648</v>
      </c>
      <c r="M206" s="43">
        <v>45682</v>
      </c>
      <c r="N206" s="29" t="s">
        <v>3782</v>
      </c>
      <c r="O206" s="72">
        <f>IF(Table1[[#This Row],[Phân loại]]="Tồn đầu kỳ",Table1[[#This Row],[Tổng giá trị]],0)</f>
        <v>620789</v>
      </c>
      <c r="P206" s="8">
        <f>IF(Table1[[#This Row],[Số còn phải thu ĐK]]&lt;&gt;0,0,IF(Table1[[#This Row],[Phân loại]]="Bán hàng",Table1[[#This Row],[Tổng giá trị]],-Table1[[#This Row],[Tổng giá trị]]))</f>
        <v>0</v>
      </c>
      <c r="Q206" s="73">
        <f>IF(M206&lt;&gt;"",IF(O206&gt;0,O206,P206),0)</f>
        <v>620789</v>
      </c>
      <c r="R206" s="8">
        <f>Table1[[#This Row],[Số còn phải thu ĐK]]+Table1[[#This Row],[Giá Trị HD sau CK]]-Table1[[#This Row],[Số tiền đã thu]]</f>
        <v>0</v>
      </c>
      <c r="S206" s="7">
        <f>IF(Table1[[#This Row],[Ngày hóa đơn]]&lt;&gt;"",Table1[[#This Row],[Ngày hóa đơn]],Table1[[#This Row],[Ngày hạch toán]])</f>
        <v>0</v>
      </c>
      <c r="T206" s="8"/>
      <c r="U206" s="7">
        <f>IF(Table1[[#This Row],[Ngày tính CN]]="","",S206+T206)</f>
        <v>0</v>
      </c>
      <c r="V206" s="74">
        <f ca="1">IF(Table1[[#This Row],[Hạn thanh toán]]="","",IF((U206-NOW())&lt;0,0,(U206-NOW())))</f>
        <v>0</v>
      </c>
      <c r="W206" s="72"/>
      <c r="X206" s="68" t="str">
        <f ca="1">IF(OR(AR209="",AO209=0),"",IF((AR209-NOW())&lt;0,-(AR209-NOW()),0))</f>
        <v/>
      </c>
      <c r="Y206" s="68" t="str">
        <f>IF(R206=0,"Đã thanh toán",IF(X206="","",IF(X206&lt;=0,"Chưa đến hạn thanh toán",IF(X206&lt;=30,"Nợ quá hạn 30 ngày",IF(X206&lt;=60,"Nợ quá hạn từ 30 ngày đến 60 ngày",IF(X206&lt;=90,"Nợ quá hạn từ 60 ngày đến 90 ngày",IF(X206&lt;=120,"Nợ quá hạn từ 90 ngày đến 120 ngày","Nợ quá hạn hơn 120 ngày có khả năng mất thanh toán")))))))</f>
        <v>Đã thanh toán</v>
      </c>
      <c r="Z206" s="301">
        <f>Table1[[#This Row],[Hạn thanh toán]]</f>
        <v>0</v>
      </c>
      <c r="AA206" s="301">
        <f>Table1[[#This Row],[Ngày Thanh toán]]</f>
        <v>45682</v>
      </c>
      <c r="AD206" s="3" t="str">
        <f>VLOOKUP($A206,Ma_KH!$A:$Q,Ma_KH!O$1,0)</f>
        <v>KL00068</v>
      </c>
      <c r="AE206" s="3" t="str">
        <f>VLOOKUP($A206,Ma_KH!$A:$Q,Ma_KH!P$1,0)</f>
        <v>Eco Mart , toà 143 Trần Phú</v>
      </c>
    </row>
    <row r="207" spans="1:31" ht="25.5" customHeight="1" x14ac:dyDescent="0.3">
      <c r="A207" s="76" t="s">
        <v>56</v>
      </c>
      <c r="B207" s="76" t="s">
        <v>555</v>
      </c>
      <c r="C207" s="70"/>
      <c r="D207" s="71" t="s">
        <v>3790</v>
      </c>
      <c r="E207" s="70"/>
      <c r="F207" s="75"/>
      <c r="G207" s="69"/>
      <c r="H207" s="72"/>
      <c r="I207" s="72">
        <f>IFERROR(ROUND((VLOOKUP(Table1[[#This Row],[Mã khách hàng]],Ty_Le!$A:$E,5,0)*5%),0),0)</f>
        <v>0</v>
      </c>
      <c r="J207" s="72">
        <f>(Table1[[#This Row],[Tiền hàng]]-Table1[[#This Row],[Tiền chiết khấu]])*8%</f>
        <v>0</v>
      </c>
      <c r="K207" s="72">
        <v>687000</v>
      </c>
      <c r="L207" s="8" t="s">
        <v>3648</v>
      </c>
      <c r="M207" s="43">
        <v>45695</v>
      </c>
      <c r="N207" s="29" t="s">
        <v>3791</v>
      </c>
      <c r="O207" s="72">
        <f>IF(Table1[[#This Row],[Phân loại]]="Tồn đầu kỳ",Table1[[#This Row],[Tổng giá trị]],0)</f>
        <v>687000</v>
      </c>
      <c r="P207" s="8">
        <f>IF(Table1[[#This Row],[Số còn phải thu ĐK]]&lt;&gt;0,0,IF(Table1[[#This Row],[Phân loại]]="Bán hàng",Table1[[#This Row],[Tổng giá trị]],-Table1[[#This Row],[Tổng giá trị]]))</f>
        <v>0</v>
      </c>
      <c r="Q207" s="73">
        <f>IF(M207&lt;&gt;"",IF(O207&gt;0,O207,P207),0)</f>
        <v>687000</v>
      </c>
      <c r="R207" s="8">
        <f>Table1[[#This Row],[Số còn phải thu ĐK]]+Table1[[#This Row],[Giá Trị HD sau CK]]-Table1[[#This Row],[Số tiền đã thu]]</f>
        <v>0</v>
      </c>
      <c r="S207" s="7">
        <f>IF(Table1[[#This Row],[Ngày hóa đơn]]&lt;&gt;"",Table1[[#This Row],[Ngày hóa đơn]],Table1[[#This Row],[Ngày hạch toán]])</f>
        <v>0</v>
      </c>
      <c r="T207" s="8"/>
      <c r="U207" s="7">
        <f>IF(Table1[[#This Row],[Ngày tính CN]]="","",S207+T207)</f>
        <v>0</v>
      </c>
      <c r="V207" s="74">
        <f ca="1">IF(Table1[[#This Row],[Hạn thanh toán]]="","",IF((U207-NOW())&lt;0,0,(U207-NOW())))</f>
        <v>0</v>
      </c>
      <c r="W207" s="72"/>
      <c r="X207" s="68" t="str">
        <f ca="1">IF(OR(AR210="",AO210=0),"",IF((AR210-NOW())&lt;0,-(AR210-NOW()),0))</f>
        <v/>
      </c>
      <c r="Y207" s="68" t="str">
        <f>IF(R207=0,"Đã thanh toán",IF(X207="","",IF(X207&lt;=0,"Chưa đến hạn thanh toán",IF(X207&lt;=30,"Nợ quá hạn 30 ngày",IF(X207&lt;=60,"Nợ quá hạn từ 30 ngày đến 60 ngày",IF(X207&lt;=90,"Nợ quá hạn từ 60 ngày đến 90 ngày",IF(X207&lt;=120,"Nợ quá hạn từ 90 ngày đến 120 ngày","Nợ quá hạn hơn 120 ngày có khả năng mất thanh toán")))))))</f>
        <v>Đã thanh toán</v>
      </c>
      <c r="Z207" s="301">
        <f>Table1[[#This Row],[Hạn thanh toán]]</f>
        <v>0</v>
      </c>
      <c r="AA207" s="301">
        <f>Table1[[#This Row],[Ngày Thanh toán]]</f>
        <v>45695</v>
      </c>
      <c r="AD207" s="3" t="str">
        <f>VLOOKUP($A207,Ma_KH!$A:$Q,Ma_KH!O$1,0)</f>
        <v>KL00068</v>
      </c>
      <c r="AE207" s="3" t="str">
        <f>VLOOKUP($A207,Ma_KH!$A:$Q,Ma_KH!P$1,0)</f>
        <v>Eco Mart , toà 143 Trần Phú</v>
      </c>
    </row>
    <row r="208" spans="1:31" ht="25.5" customHeight="1" x14ac:dyDescent="0.3">
      <c r="A208" s="76" t="s">
        <v>56</v>
      </c>
      <c r="B208" s="76" t="s">
        <v>555</v>
      </c>
      <c r="C208" s="78">
        <v>45665</v>
      </c>
      <c r="D208" s="79" t="s">
        <v>556</v>
      </c>
      <c r="E208" s="78"/>
      <c r="F208" s="84"/>
      <c r="G208" s="76" t="s">
        <v>557</v>
      </c>
      <c r="H208" s="72">
        <v>618070</v>
      </c>
      <c r="I208" s="72">
        <v>43265</v>
      </c>
      <c r="J208" s="72">
        <v>45984</v>
      </c>
      <c r="K208" s="72">
        <v>620789</v>
      </c>
      <c r="L208" s="8" t="s">
        <v>24</v>
      </c>
      <c r="M208" s="43">
        <v>45682</v>
      </c>
      <c r="N208" s="29" t="s">
        <v>3782</v>
      </c>
      <c r="O208" s="72">
        <f>IF(Table1[[#This Row],[Phân loại]]="Tồn đầu kỳ",Table1[[#This Row],[Tổng giá trị]],0)</f>
        <v>0</v>
      </c>
      <c r="P208" s="8">
        <f>IF(Table1[[#This Row],[Số còn phải thu ĐK]]&lt;&gt;0,0,IF(Table1[[#This Row],[Phân loại]]="Bán hàng",Table1[[#This Row],[Tổng giá trị]],-Table1[[#This Row],[Tổng giá trị]]))</f>
        <v>620789</v>
      </c>
      <c r="Q208" s="73">
        <f t="shared" si="19"/>
        <v>620789</v>
      </c>
      <c r="R208" s="8">
        <f>Table1[[#This Row],[Số còn phải thu ĐK]]+Table1[[#This Row],[Giá Trị HD sau CK]]-Table1[[#This Row],[Số tiền đã thu]]</f>
        <v>0</v>
      </c>
      <c r="S208" s="7">
        <f>IF(Table1[[#This Row],[Ngày hóa đơn]]&lt;&gt;"",Table1[[#This Row],[Ngày hóa đơn]],Table1[[#This Row],[Ngày hạch toán]])</f>
        <v>45665</v>
      </c>
      <c r="T208" s="8"/>
      <c r="U208" s="7">
        <f>IF(Table1[[#This Row],[Ngày tính CN]]="","",S208+T208)</f>
        <v>45665</v>
      </c>
      <c r="V208" s="74">
        <f ca="1">IF(Table1[[#This Row],[Hạn thanh toán]]="","",IF((U208-NOW())&lt;0,0,(U208-NOW())))</f>
        <v>0</v>
      </c>
      <c r="W208" s="72"/>
      <c r="X208" s="68" t="str">
        <f t="shared" ca="1" si="20"/>
        <v/>
      </c>
      <c r="Y208" s="68" t="str">
        <f t="shared" si="18"/>
        <v>Đã thanh toán</v>
      </c>
      <c r="Z208" s="301">
        <f>Table1[[#This Row],[Hạn thanh toán]]</f>
        <v>45665</v>
      </c>
      <c r="AA208" s="301">
        <f>Table1[[#This Row],[Ngày Thanh toán]]</f>
        <v>45682</v>
      </c>
      <c r="AD208" s="3" t="str">
        <f>VLOOKUP($A208,Ma_KH!$A:$Q,Ma_KH!O$1,0)</f>
        <v>KL00068</v>
      </c>
      <c r="AE208" s="3" t="str">
        <f>VLOOKUP($A208,Ma_KH!$A:$Q,Ma_KH!P$1,0)</f>
        <v>Eco Mart , toà 143 Trần Phú</v>
      </c>
    </row>
    <row r="209" spans="1:31" ht="25.5" customHeight="1" x14ac:dyDescent="0.3">
      <c r="A209" s="76" t="s">
        <v>56</v>
      </c>
      <c r="B209" s="76" t="s">
        <v>555</v>
      </c>
      <c r="C209" s="78">
        <v>45693</v>
      </c>
      <c r="D209" s="79" t="s">
        <v>558</v>
      </c>
      <c r="E209" s="78"/>
      <c r="F209" s="84"/>
      <c r="G209" s="76" t="s">
        <v>559</v>
      </c>
      <c r="H209" s="72">
        <v>611058</v>
      </c>
      <c r="I209" s="72">
        <v>42774</v>
      </c>
      <c r="J209" s="72">
        <v>45463</v>
      </c>
      <c r="K209" s="72">
        <v>613747</v>
      </c>
      <c r="L209" s="8" t="s">
        <v>24</v>
      </c>
      <c r="M209" s="43">
        <v>45906</v>
      </c>
      <c r="N209" s="29" t="s">
        <v>3783</v>
      </c>
      <c r="O209" s="72">
        <f>IF(Table1[[#This Row],[Phân loại]]="Tồn đầu kỳ",Table1[[#This Row],[Tổng giá trị]],0)</f>
        <v>0</v>
      </c>
      <c r="P209" s="8">
        <f>IF(Table1[[#This Row],[Số còn phải thu ĐK]]&lt;&gt;0,0,IF(Table1[[#This Row],[Phân loại]]="Bán hàng",Table1[[#This Row],[Tổng giá trị]],-Table1[[#This Row],[Tổng giá trị]]))</f>
        <v>613747</v>
      </c>
      <c r="Q209" s="73">
        <f t="shared" si="19"/>
        <v>613747</v>
      </c>
      <c r="R209" s="8">
        <f>Table1[[#This Row],[Số còn phải thu ĐK]]+Table1[[#This Row],[Giá Trị HD sau CK]]-Table1[[#This Row],[Số tiền đã thu]]</f>
        <v>0</v>
      </c>
      <c r="S209" s="7">
        <f>IF(Table1[[#This Row],[Ngày hóa đơn]]&lt;&gt;"",Table1[[#This Row],[Ngày hóa đơn]],Table1[[#This Row],[Ngày hạch toán]])</f>
        <v>45693</v>
      </c>
      <c r="T209" s="8"/>
      <c r="U209" s="7">
        <f>IF(Table1[[#This Row],[Ngày tính CN]]="","",S209+T209)</f>
        <v>45693</v>
      </c>
      <c r="V209" s="74">
        <f ca="1">IF(Table1[[#This Row],[Hạn thanh toán]]="","",IF((U209-NOW())&lt;0,0,(U209-NOW())))</f>
        <v>0</v>
      </c>
      <c r="W209" s="72"/>
      <c r="X209" s="68" t="str">
        <f t="shared" ca="1" si="20"/>
        <v/>
      </c>
      <c r="Y209" s="68" t="str">
        <f t="shared" si="18"/>
        <v>Đã thanh toán</v>
      </c>
      <c r="Z209" s="301">
        <f>Table1[[#This Row],[Hạn thanh toán]]</f>
        <v>45693</v>
      </c>
      <c r="AA209" s="301">
        <f>Table1[[#This Row],[Ngày Thanh toán]]</f>
        <v>45906</v>
      </c>
      <c r="AD209" s="3" t="str">
        <f>VLOOKUP($A209,Ma_KH!$A:$Q,Ma_KH!O$1,0)</f>
        <v>KL00068</v>
      </c>
      <c r="AE209" s="3" t="str">
        <f>VLOOKUP($A209,Ma_KH!$A:$Q,Ma_KH!P$1,0)</f>
        <v>Eco Mart , toà 143 Trần Phú</v>
      </c>
    </row>
    <row r="210" spans="1:31" ht="25.5" customHeight="1" x14ac:dyDescent="0.3">
      <c r="A210" s="76" t="s">
        <v>56</v>
      </c>
      <c r="B210" s="76" t="s">
        <v>555</v>
      </c>
      <c r="C210" s="78">
        <v>45731</v>
      </c>
      <c r="D210" s="79" t="s">
        <v>560</v>
      </c>
      <c r="E210" s="78"/>
      <c r="F210" s="84"/>
      <c r="G210" s="76" t="s">
        <v>561</v>
      </c>
      <c r="H210" s="72">
        <v>896045</v>
      </c>
      <c r="I210" s="72">
        <v>62723</v>
      </c>
      <c r="J210" s="72">
        <v>66666</v>
      </c>
      <c r="K210" s="72">
        <v>899988</v>
      </c>
      <c r="L210" s="8" t="s">
        <v>24</v>
      </c>
      <c r="M210" s="43">
        <v>45776</v>
      </c>
      <c r="N210" s="29" t="s">
        <v>3784</v>
      </c>
      <c r="O210" s="72">
        <f>IF(Table1[[#This Row],[Phân loại]]="Tồn đầu kỳ",Table1[[#This Row],[Tổng giá trị]],0)</f>
        <v>0</v>
      </c>
      <c r="P210" s="8">
        <f>IF(Table1[[#This Row],[Số còn phải thu ĐK]]&lt;&gt;0,0,IF(Table1[[#This Row],[Phân loại]]="Bán hàng",Table1[[#This Row],[Tổng giá trị]],-Table1[[#This Row],[Tổng giá trị]]))</f>
        <v>899988</v>
      </c>
      <c r="Q210" s="73">
        <f t="shared" si="19"/>
        <v>899988</v>
      </c>
      <c r="R210" s="8">
        <f>Table1[[#This Row],[Số còn phải thu ĐK]]+Table1[[#This Row],[Giá Trị HD sau CK]]-Table1[[#This Row],[Số tiền đã thu]]</f>
        <v>0</v>
      </c>
      <c r="S210" s="7">
        <f>IF(Table1[[#This Row],[Ngày hóa đơn]]&lt;&gt;"",Table1[[#This Row],[Ngày hóa đơn]],Table1[[#This Row],[Ngày hạch toán]])</f>
        <v>45731</v>
      </c>
      <c r="T210" s="8"/>
      <c r="U210" s="7">
        <f>IF(Table1[[#This Row],[Ngày tính CN]]="","",S210+T210)</f>
        <v>45731</v>
      </c>
      <c r="V210" s="74">
        <f ca="1">IF(Table1[[#This Row],[Hạn thanh toán]]="","",IF((U210-NOW())&lt;0,0,(U210-NOW())))</f>
        <v>0</v>
      </c>
      <c r="W210" s="72"/>
      <c r="X210" s="68" t="str">
        <f t="shared" ca="1" si="20"/>
        <v/>
      </c>
      <c r="Y210" s="68" t="str">
        <f t="shared" si="18"/>
        <v>Đã thanh toán</v>
      </c>
      <c r="Z210" s="301">
        <f>Table1[[#This Row],[Hạn thanh toán]]</f>
        <v>45731</v>
      </c>
      <c r="AA210" s="301">
        <f>Table1[[#This Row],[Ngày Thanh toán]]</f>
        <v>45776</v>
      </c>
      <c r="AD210" s="3" t="str">
        <f>VLOOKUP($A210,Ma_KH!$A:$Q,Ma_KH!O$1,0)</f>
        <v>KL00068</v>
      </c>
      <c r="AE210" s="3" t="str">
        <f>VLOOKUP($A210,Ma_KH!$A:$Q,Ma_KH!P$1,0)</f>
        <v>Eco Mart , toà 143 Trần Phú</v>
      </c>
    </row>
    <row r="211" spans="1:31" ht="25.5" customHeight="1" x14ac:dyDescent="0.3">
      <c r="A211" s="76" t="s">
        <v>56</v>
      </c>
      <c r="B211" s="76" t="s">
        <v>555</v>
      </c>
      <c r="C211" s="78">
        <v>45772</v>
      </c>
      <c r="D211" s="79" t="s">
        <v>562</v>
      </c>
      <c r="E211" s="78"/>
      <c r="F211" s="84"/>
      <c r="G211" s="76" t="s">
        <v>563</v>
      </c>
      <c r="H211" s="72">
        <v>540952</v>
      </c>
      <c r="I211" s="72">
        <v>37867</v>
      </c>
      <c r="J211" s="72">
        <v>40247</v>
      </c>
      <c r="K211" s="72">
        <v>543332</v>
      </c>
      <c r="L211" s="8" t="s">
        <v>24</v>
      </c>
      <c r="M211" s="43">
        <v>45786</v>
      </c>
      <c r="N211" s="29" t="s">
        <v>3785</v>
      </c>
      <c r="O211" s="72">
        <f>IF(Table1[[#This Row],[Phân loại]]="Tồn đầu kỳ",Table1[[#This Row],[Tổng giá trị]],0)</f>
        <v>0</v>
      </c>
      <c r="P211" s="8">
        <f>IF(Table1[[#This Row],[Số còn phải thu ĐK]]&lt;&gt;0,0,IF(Table1[[#This Row],[Phân loại]]="Bán hàng",Table1[[#This Row],[Tổng giá trị]],-Table1[[#This Row],[Tổng giá trị]]))</f>
        <v>543332</v>
      </c>
      <c r="Q211" s="125">
        <v>489134</v>
      </c>
      <c r="R211" s="8">
        <f>Table1[[#This Row],[Số còn phải thu ĐK]]+Table1[[#This Row],[Giá Trị HD sau CK]]-Table1[[#This Row],[Số tiền đã thu]]</f>
        <v>54198</v>
      </c>
      <c r="S211" s="7">
        <f>IF(Table1[[#This Row],[Ngày hóa đơn]]&lt;&gt;"",Table1[[#This Row],[Ngày hóa đơn]],Table1[[#This Row],[Ngày hạch toán]])</f>
        <v>45772</v>
      </c>
      <c r="T211" s="8"/>
      <c r="U211" s="7">
        <f>IF(Table1[[#This Row],[Ngày tính CN]]="","",S211+T211)</f>
        <v>45772</v>
      </c>
      <c r="V211" s="74">
        <f ca="1">IF(Table1[[#This Row],[Hạn thanh toán]]="","",IF((U211-NOW())&lt;0,0,(U211-NOW())))</f>
        <v>0</v>
      </c>
      <c r="W211" s="72"/>
      <c r="X211" s="68" t="str">
        <f t="shared" ca="1" si="20"/>
        <v/>
      </c>
      <c r="Y211" s="68" t="str">
        <f t="shared" ca="1" si="18"/>
        <v/>
      </c>
      <c r="Z211" s="301">
        <f>Table1[[#This Row],[Hạn thanh toán]]</f>
        <v>45772</v>
      </c>
      <c r="AA211" s="301">
        <f>Table1[[#This Row],[Ngày Thanh toán]]</f>
        <v>45786</v>
      </c>
      <c r="AD211" s="3" t="str">
        <f>VLOOKUP($A211,Ma_KH!$A:$Q,Ma_KH!O$1,0)</f>
        <v>KL00068</v>
      </c>
      <c r="AE211" s="3" t="str">
        <f>VLOOKUP($A211,Ma_KH!$A:$Q,Ma_KH!P$1,0)</f>
        <v>Eco Mart , toà 143 Trần Phú</v>
      </c>
    </row>
    <row r="212" spans="1:31" ht="25.5" customHeight="1" x14ac:dyDescent="0.3">
      <c r="A212" s="76" t="s">
        <v>56</v>
      </c>
      <c r="B212" s="76" t="s">
        <v>555</v>
      </c>
      <c r="C212" s="78">
        <v>45784</v>
      </c>
      <c r="D212" s="79" t="s">
        <v>564</v>
      </c>
      <c r="E212" s="78"/>
      <c r="F212" s="84"/>
      <c r="G212" s="76" t="s">
        <v>565</v>
      </c>
      <c r="H212" s="72">
        <v>587448</v>
      </c>
      <c r="I212" s="72">
        <v>41121</v>
      </c>
      <c r="J212" s="72">
        <v>43706</v>
      </c>
      <c r="K212" s="72">
        <v>590033</v>
      </c>
      <c r="L212" s="8" t="s">
        <v>24</v>
      </c>
      <c r="M212" s="43">
        <v>45836</v>
      </c>
      <c r="N212" s="29" t="s">
        <v>3786</v>
      </c>
      <c r="O212" s="72">
        <f>IF(Table1[[#This Row],[Phân loại]]="Tồn đầu kỳ",Table1[[#This Row],[Tổng giá trị]],0)</f>
        <v>0</v>
      </c>
      <c r="P212" s="8">
        <f>IF(Table1[[#This Row],[Số còn phải thu ĐK]]&lt;&gt;0,0,IF(Table1[[#This Row],[Phân loại]]="Bán hàng",Table1[[#This Row],[Tổng giá trị]],-Table1[[#This Row],[Tổng giá trị]]))</f>
        <v>590033</v>
      </c>
      <c r="Q212" s="73">
        <f t="shared" si="19"/>
        <v>590033</v>
      </c>
      <c r="R212" s="8">
        <f>Table1[[#This Row],[Số còn phải thu ĐK]]+Table1[[#This Row],[Giá Trị HD sau CK]]-Table1[[#This Row],[Số tiền đã thu]]</f>
        <v>0</v>
      </c>
      <c r="S212" s="7">
        <f>IF(Table1[[#This Row],[Ngày hóa đơn]]&lt;&gt;"",Table1[[#This Row],[Ngày hóa đơn]],Table1[[#This Row],[Ngày hạch toán]])</f>
        <v>45784</v>
      </c>
      <c r="T212" s="8"/>
      <c r="U212" s="7">
        <f>IF(Table1[[#This Row],[Ngày tính CN]]="","",S212+T212)</f>
        <v>45784</v>
      </c>
      <c r="V212" s="74">
        <f ca="1">IF(Table1[[#This Row],[Hạn thanh toán]]="","",IF((U212-NOW())&lt;0,0,(U212-NOW())))</f>
        <v>0</v>
      </c>
      <c r="W212" s="72"/>
      <c r="X212" s="68" t="str">
        <f t="shared" ca="1" si="20"/>
        <v/>
      </c>
      <c r="Y212" s="68" t="str">
        <f t="shared" si="18"/>
        <v>Đã thanh toán</v>
      </c>
      <c r="Z212" s="301">
        <f>Table1[[#This Row],[Hạn thanh toán]]</f>
        <v>45784</v>
      </c>
      <c r="AA212" s="301">
        <f>Table1[[#This Row],[Ngày Thanh toán]]</f>
        <v>45836</v>
      </c>
      <c r="AD212" s="3" t="str">
        <f>VLOOKUP($A212,Ma_KH!$A:$Q,Ma_KH!O$1,0)</f>
        <v>KL00068</v>
      </c>
      <c r="AE212" s="3" t="str">
        <f>VLOOKUP($A212,Ma_KH!$A:$Q,Ma_KH!P$1,0)</f>
        <v>Eco Mart , toà 143 Trần Phú</v>
      </c>
    </row>
    <row r="213" spans="1:31" ht="25.5" customHeight="1" x14ac:dyDescent="0.3">
      <c r="A213" s="76" t="s">
        <v>56</v>
      </c>
      <c r="B213" s="76" t="s">
        <v>555</v>
      </c>
      <c r="C213" s="78">
        <v>45831</v>
      </c>
      <c r="D213" s="79" t="s">
        <v>566</v>
      </c>
      <c r="E213" s="78"/>
      <c r="F213" s="84"/>
      <c r="G213" s="76" t="s">
        <v>567</v>
      </c>
      <c r="H213" s="72">
        <v>904783</v>
      </c>
      <c r="I213" s="72">
        <v>63335</v>
      </c>
      <c r="J213" s="72">
        <v>67316</v>
      </c>
      <c r="K213" s="72">
        <v>908764</v>
      </c>
      <c r="L213" s="8" t="s">
        <v>24</v>
      </c>
      <c r="M213" s="43">
        <v>45906</v>
      </c>
      <c r="N213" s="29" t="s">
        <v>3787</v>
      </c>
      <c r="O213" s="72">
        <f>IF(Table1[[#This Row],[Phân loại]]="Tồn đầu kỳ",Table1[[#This Row],[Tổng giá trị]],0)</f>
        <v>0</v>
      </c>
      <c r="P213" s="8">
        <f>IF(Table1[[#This Row],[Số còn phải thu ĐK]]&lt;&gt;0,0,IF(Table1[[#This Row],[Phân loại]]="Bán hàng",Table1[[#This Row],[Tổng giá trị]],-Table1[[#This Row],[Tổng giá trị]]))</f>
        <v>908764</v>
      </c>
      <c r="Q213" s="73">
        <v>797000</v>
      </c>
      <c r="R213" s="8">
        <f>Table1[[#This Row],[Số còn phải thu ĐK]]+Table1[[#This Row],[Giá Trị HD sau CK]]-Table1[[#This Row],[Số tiền đã thu]]</f>
        <v>111764</v>
      </c>
      <c r="S213" s="7">
        <f>IF(Table1[[#This Row],[Ngày hóa đơn]]&lt;&gt;"",Table1[[#This Row],[Ngày hóa đơn]],Table1[[#This Row],[Ngày hạch toán]])</f>
        <v>45831</v>
      </c>
      <c r="T213" s="8"/>
      <c r="U213" s="7">
        <f>IF(Table1[[#This Row],[Ngày tính CN]]="","",S213+T213)</f>
        <v>45831</v>
      </c>
      <c r="V213" s="74">
        <f ca="1">IF(Table1[[#This Row],[Hạn thanh toán]]="","",IF((U213-NOW())&lt;0,0,(U213-NOW())))</f>
        <v>0</v>
      </c>
      <c r="W213" s="72"/>
      <c r="X213" s="68" t="str">
        <f t="shared" ca="1" si="20"/>
        <v/>
      </c>
      <c r="Y213" s="68" t="str">
        <f t="shared" ca="1" si="18"/>
        <v/>
      </c>
      <c r="Z213" s="301">
        <f>Table1[[#This Row],[Hạn thanh toán]]</f>
        <v>45831</v>
      </c>
      <c r="AA213" s="301">
        <f>Table1[[#This Row],[Ngày Thanh toán]]</f>
        <v>45906</v>
      </c>
      <c r="AD213" s="3" t="str">
        <f>VLOOKUP($A213,Ma_KH!$A:$Q,Ma_KH!O$1,0)</f>
        <v>KL00068</v>
      </c>
      <c r="AE213" s="3" t="str">
        <f>VLOOKUP($A213,Ma_KH!$A:$Q,Ma_KH!P$1,0)</f>
        <v>Eco Mart , toà 143 Trần Phú</v>
      </c>
    </row>
    <row r="214" spans="1:31" ht="25.5" customHeight="1" x14ac:dyDescent="0.3">
      <c r="A214" s="69" t="s">
        <v>56</v>
      </c>
      <c r="B214" s="69" t="s">
        <v>555</v>
      </c>
      <c r="C214" s="70">
        <v>45903</v>
      </c>
      <c r="D214" s="71" t="s">
        <v>568</v>
      </c>
      <c r="E214" s="70"/>
      <c r="F214" s="75"/>
      <c r="G214" s="69" t="s">
        <v>567</v>
      </c>
      <c r="H214" s="72">
        <v>969352</v>
      </c>
      <c r="I214" s="72">
        <v>67855</v>
      </c>
      <c r="J214" s="72">
        <v>72120</v>
      </c>
      <c r="K214" s="72">
        <v>973617</v>
      </c>
      <c r="L214" s="8" t="s">
        <v>24</v>
      </c>
      <c r="M214" s="121">
        <v>45934</v>
      </c>
      <c r="N214" s="120" t="s">
        <v>3788</v>
      </c>
      <c r="O214" s="72">
        <f>IF(Table1[[#This Row],[Phân loại]]="Tồn đầu kỳ",Table1[[#This Row],[Tổng giá trị]],0)</f>
        <v>0</v>
      </c>
      <c r="P214" s="8">
        <f>IF(Table1[[#This Row],[Số còn phải thu ĐK]]&lt;&gt;0,0,IF(Table1[[#This Row],[Phân loại]]="Bán hàng",Table1[[#This Row],[Tổng giá trị]],-Table1[[#This Row],[Tổng giá trị]]))</f>
        <v>973617</v>
      </c>
      <c r="Q214" s="73">
        <f t="shared" si="19"/>
        <v>973617</v>
      </c>
      <c r="R214" s="8">
        <f>Table1[[#This Row],[Số còn phải thu ĐK]]+Table1[[#This Row],[Giá Trị HD sau CK]]-Table1[[#This Row],[Số tiền đã thu]]</f>
        <v>0</v>
      </c>
      <c r="S214" s="7">
        <f>IF(Table1[[#This Row],[Ngày hóa đơn]]&lt;&gt;"",Table1[[#This Row],[Ngày hóa đơn]],Table1[[#This Row],[Ngày hạch toán]])</f>
        <v>45903</v>
      </c>
      <c r="T214" s="8"/>
      <c r="U214" s="7">
        <f>IF(Table1[[#This Row],[Ngày tính CN]]="","",S214+T214)</f>
        <v>45903</v>
      </c>
      <c r="V214" s="74">
        <f ca="1">IF(Table1[[#This Row],[Hạn thanh toán]]="","",IF((U214-NOW())&lt;0,0,(U214-NOW())))</f>
        <v>0</v>
      </c>
      <c r="W214" s="72"/>
      <c r="X214" s="68" t="str">
        <f t="shared" ca="1" si="20"/>
        <v/>
      </c>
      <c r="Y214" s="68" t="str">
        <f t="shared" si="18"/>
        <v>Đã thanh toán</v>
      </c>
      <c r="Z214" s="301">
        <f>Table1[[#This Row],[Hạn thanh toán]]</f>
        <v>45903</v>
      </c>
      <c r="AA214" s="301">
        <f>Table1[[#This Row],[Ngày Thanh toán]]</f>
        <v>45934</v>
      </c>
      <c r="AD214" s="3" t="str">
        <f>VLOOKUP($A214,Ma_KH!$A:$Q,Ma_KH!O$1,0)</f>
        <v>KL00068</v>
      </c>
      <c r="AE214" s="3" t="str">
        <f>VLOOKUP($A214,Ma_KH!$A:$Q,Ma_KH!P$1,0)</f>
        <v>Eco Mart , toà 143 Trần Phú</v>
      </c>
    </row>
    <row r="215" spans="1:31" ht="25.5" customHeight="1" x14ac:dyDescent="0.3">
      <c r="A215" s="76" t="s">
        <v>56</v>
      </c>
      <c r="B215" s="76" t="s">
        <v>555</v>
      </c>
      <c r="C215" s="78">
        <v>45786</v>
      </c>
      <c r="D215" s="79" t="s">
        <v>569</v>
      </c>
      <c r="E215" s="78"/>
      <c r="F215" s="84"/>
      <c r="G215" s="84"/>
      <c r="H215" s="72"/>
      <c r="I215" s="72">
        <v>0</v>
      </c>
      <c r="J215" s="72">
        <v>0</v>
      </c>
      <c r="K215" s="72">
        <v>54197</v>
      </c>
      <c r="L215" s="8" t="s">
        <v>17</v>
      </c>
      <c r="M215" s="43">
        <v>45786</v>
      </c>
      <c r="N215" s="29" t="s">
        <v>3785</v>
      </c>
      <c r="O215" s="72">
        <f>IF(Table1[[#This Row],[Phân loại]]="Tồn đầu kỳ",Table1[[#This Row],[Tổng giá trị]],0)</f>
        <v>0</v>
      </c>
      <c r="P215" s="8">
        <f>IF(Table1[[#This Row],[Số còn phải thu ĐK]]&lt;&gt;0,0,IF(Table1[[#This Row],[Phân loại]]="Bán hàng",Table1[[#This Row],[Tổng giá trị]],-Table1[[#This Row],[Tổng giá trị]]))</f>
        <v>-54197</v>
      </c>
      <c r="Q215" s="73">
        <f t="shared" si="19"/>
        <v>-54197</v>
      </c>
      <c r="R215" s="8">
        <f>Table1[[#This Row],[Số còn phải thu ĐK]]+Table1[[#This Row],[Giá Trị HD sau CK]]-Table1[[#This Row],[Số tiền đã thu]]</f>
        <v>0</v>
      </c>
      <c r="S215" s="7">
        <f>IF(Table1[[#This Row],[Ngày hóa đơn]]&lt;&gt;"",Table1[[#This Row],[Ngày hóa đơn]],Table1[[#This Row],[Ngày hạch toán]])</f>
        <v>45786</v>
      </c>
      <c r="T215" s="8"/>
      <c r="U215" s="7">
        <f>IF(Table1[[#This Row],[Ngày tính CN]]="","",S215+T215)</f>
        <v>45786</v>
      </c>
      <c r="V215" s="74">
        <f ca="1">IF(Table1[[#This Row],[Hạn thanh toán]]="","",IF((U215-NOW())&lt;0,0,(U215-NOW())))</f>
        <v>0</v>
      </c>
      <c r="W215" s="72"/>
      <c r="X215" s="68" t="str">
        <f t="shared" ca="1" si="20"/>
        <v/>
      </c>
      <c r="Y215" s="68" t="str">
        <f t="shared" si="18"/>
        <v>Đã thanh toán</v>
      </c>
      <c r="Z215" s="301">
        <f>Table1[[#This Row],[Hạn thanh toán]]</f>
        <v>45786</v>
      </c>
      <c r="AA215" s="301">
        <f>Table1[[#This Row],[Ngày Thanh toán]]</f>
        <v>45786</v>
      </c>
      <c r="AD215" s="3" t="str">
        <f>VLOOKUP($A215,Ma_KH!$A:$Q,Ma_KH!O$1,0)</f>
        <v>KL00068</v>
      </c>
      <c r="AE215" s="3" t="str">
        <f>VLOOKUP($A215,Ma_KH!$A:$Q,Ma_KH!P$1,0)</f>
        <v>Eco Mart , toà 143 Trần Phú</v>
      </c>
    </row>
    <row r="216" spans="1:31" ht="25.5" customHeight="1" x14ac:dyDescent="0.3">
      <c r="A216" s="76" t="s">
        <v>56</v>
      </c>
      <c r="B216" s="76" t="s">
        <v>555</v>
      </c>
      <c r="C216" s="78">
        <v>45906</v>
      </c>
      <c r="D216" s="79" t="s">
        <v>570</v>
      </c>
      <c r="E216" s="78"/>
      <c r="F216" s="84"/>
      <c r="G216" s="84"/>
      <c r="H216" s="72"/>
      <c r="I216" s="72">
        <v>0</v>
      </c>
      <c r="J216" s="72">
        <v>0</v>
      </c>
      <c r="K216" s="72">
        <v>111678</v>
      </c>
      <c r="L216" s="8" t="s">
        <v>17</v>
      </c>
      <c r="M216" s="43">
        <v>45906</v>
      </c>
      <c r="N216" s="29" t="s">
        <v>3787</v>
      </c>
      <c r="O216" s="72">
        <f>IF(Table1[[#This Row],[Phân loại]]="Tồn đầu kỳ",Table1[[#This Row],[Tổng giá trị]],0)</f>
        <v>0</v>
      </c>
      <c r="P216" s="8">
        <f>IF(Table1[[#This Row],[Số còn phải thu ĐK]]&lt;&gt;0,0,IF(Table1[[#This Row],[Phân loại]]="Bán hàng",Table1[[#This Row],[Tổng giá trị]],-Table1[[#This Row],[Tổng giá trị]]))</f>
        <v>-111678</v>
      </c>
      <c r="Q216" s="73">
        <f t="shared" si="19"/>
        <v>-111678</v>
      </c>
      <c r="R216" s="8">
        <f>Table1[[#This Row],[Số còn phải thu ĐK]]+Table1[[#This Row],[Giá Trị HD sau CK]]-Table1[[#This Row],[Số tiền đã thu]]</f>
        <v>0</v>
      </c>
      <c r="S216" s="7">
        <f>IF(Table1[[#This Row],[Ngày hóa đơn]]&lt;&gt;"",Table1[[#This Row],[Ngày hóa đơn]],Table1[[#This Row],[Ngày hạch toán]])</f>
        <v>45906</v>
      </c>
      <c r="T216" s="8"/>
      <c r="U216" s="7">
        <f>IF(Table1[[#This Row],[Ngày tính CN]]="","",S216+T216)</f>
        <v>45906</v>
      </c>
      <c r="V216" s="74">
        <f ca="1">IF(Table1[[#This Row],[Hạn thanh toán]]="","",IF((U216-NOW())&lt;0,0,(U216-NOW())))</f>
        <v>0</v>
      </c>
      <c r="W216" s="72"/>
      <c r="X216" s="68" t="str">
        <f t="shared" ca="1" si="20"/>
        <v/>
      </c>
      <c r="Y216" s="68" t="str">
        <f t="shared" si="18"/>
        <v>Đã thanh toán</v>
      </c>
      <c r="Z216" s="301">
        <f>Table1[[#This Row],[Hạn thanh toán]]</f>
        <v>45906</v>
      </c>
      <c r="AA216" s="301">
        <f>Table1[[#This Row],[Ngày Thanh toán]]</f>
        <v>45906</v>
      </c>
      <c r="AD216" s="3" t="str">
        <f>VLOOKUP($A216,Ma_KH!$A:$Q,Ma_KH!O$1,0)</f>
        <v>KL00068</v>
      </c>
      <c r="AE216" s="3" t="str">
        <f>VLOOKUP($A216,Ma_KH!$A:$Q,Ma_KH!P$1,0)</f>
        <v>Eco Mart , toà 143 Trần Phú</v>
      </c>
    </row>
    <row r="217" spans="1:31" s="61" customFormat="1" ht="25.5" customHeight="1" x14ac:dyDescent="0.3">
      <c r="A217" s="47" t="s">
        <v>56</v>
      </c>
      <c r="B217" s="47" t="s">
        <v>555</v>
      </c>
      <c r="C217" s="49">
        <v>45929</v>
      </c>
      <c r="D217" s="48" t="s">
        <v>571</v>
      </c>
      <c r="E217" s="49"/>
      <c r="F217" s="52"/>
      <c r="G217" s="47" t="s">
        <v>572</v>
      </c>
      <c r="H217" s="57">
        <v>624586</v>
      </c>
      <c r="I217" s="57">
        <v>43721</v>
      </c>
      <c r="J217" s="57">
        <v>46469</v>
      </c>
      <c r="K217" s="57">
        <v>627334</v>
      </c>
      <c r="L217" s="58" t="s">
        <v>24</v>
      </c>
      <c r="M217" s="126"/>
      <c r="N217" s="127"/>
      <c r="O217" s="57">
        <f>IF(Table1[[#This Row],[Phân loại]]="Tồn đầu kỳ",Table1[[#This Row],[Tổng giá trị]],0)</f>
        <v>0</v>
      </c>
      <c r="P217" s="58">
        <f>IF(Table1[[#This Row],[Số còn phải thu ĐK]]&lt;&gt;0,0,IF(Table1[[#This Row],[Phân loại]]="Bán hàng",Table1[[#This Row],[Tổng giá trị]],-Table1[[#This Row],[Tổng giá trị]]))</f>
        <v>627334</v>
      </c>
      <c r="Q217" s="115">
        <f t="shared" si="19"/>
        <v>0</v>
      </c>
      <c r="R217" s="58">
        <f>Table1[[#This Row],[Số còn phải thu ĐK]]+Table1[[#This Row],[Giá Trị HD sau CK]]-Table1[[#This Row],[Số tiền đã thu]]</f>
        <v>627334</v>
      </c>
      <c r="S217" s="59">
        <f>IF(Table1[[#This Row],[Ngày hóa đơn]]&lt;&gt;"",Table1[[#This Row],[Ngày hóa đơn]],Table1[[#This Row],[Ngày hạch toán]])</f>
        <v>45929</v>
      </c>
      <c r="T217" s="58"/>
      <c r="U217" s="59">
        <f>IF(Table1[[#This Row],[Ngày tính CN]]="","",S217+T217)</f>
        <v>45929</v>
      </c>
      <c r="V217" s="60">
        <f ca="1">IF(Table1[[#This Row],[Hạn thanh toán]]="","",IF((U217-NOW())&lt;0,0,(U217-NOW())))</f>
        <v>0</v>
      </c>
      <c r="W217" s="57"/>
      <c r="X217" s="116" t="str">
        <f t="shared" ca="1" si="20"/>
        <v/>
      </c>
      <c r="Y217" s="116" t="str">
        <f t="shared" ca="1" si="18"/>
        <v/>
      </c>
      <c r="Z217" s="305">
        <f>Table1[[#This Row],[Hạn thanh toán]]</f>
        <v>45929</v>
      </c>
      <c r="AA217" s="305">
        <f>Table1[[#This Row],[Ngày Thanh toán]]</f>
        <v>0</v>
      </c>
      <c r="AD217" s="61" t="str">
        <f>VLOOKUP($A217,Ma_KH!$A:$Q,Ma_KH!O$1,0)</f>
        <v>KL00068</v>
      </c>
      <c r="AE217" s="3" t="str">
        <f>VLOOKUP($A217,Ma_KH!$A:$Q,Ma_KH!P$1,0)</f>
        <v>Eco Mart , toà 143 Trần Phú</v>
      </c>
    </row>
    <row r="218" spans="1:31" ht="25.5" customHeight="1" x14ac:dyDescent="0.3">
      <c r="A218" s="76" t="s">
        <v>57</v>
      </c>
      <c r="B218" s="76" t="s">
        <v>573</v>
      </c>
      <c r="C218" s="78">
        <v>45677</v>
      </c>
      <c r="D218" s="79" t="s">
        <v>574</v>
      </c>
      <c r="E218" s="78"/>
      <c r="F218" s="76"/>
      <c r="G218" s="76" t="s">
        <v>575</v>
      </c>
      <c r="H218" s="72">
        <v>1468620</v>
      </c>
      <c r="I218" s="72">
        <v>102803</v>
      </c>
      <c r="J218" s="72">
        <v>109265</v>
      </c>
      <c r="K218" s="72">
        <v>1475082</v>
      </c>
      <c r="L218" s="8" t="s">
        <v>24</v>
      </c>
      <c r="M218" s="43">
        <v>45682</v>
      </c>
      <c r="N218" s="29" t="s">
        <v>3814</v>
      </c>
      <c r="O218" s="72">
        <f>IF(Table1[[#This Row],[Phân loại]]="Tồn đầu kỳ",Table1[[#This Row],[Tổng giá trị]],0)</f>
        <v>0</v>
      </c>
      <c r="P218" s="8">
        <f>IF(Table1[[#This Row],[Số còn phải thu ĐK]]&lt;&gt;0,0,IF(Table1[[#This Row],[Phân loại]]="Bán hàng",Table1[[#This Row],[Tổng giá trị]],-Table1[[#This Row],[Tổng giá trị]]))</f>
        <v>1475082</v>
      </c>
      <c r="Q218" s="73">
        <f t="shared" si="19"/>
        <v>1475082</v>
      </c>
      <c r="R218" s="8">
        <f>Table1[[#This Row],[Số còn phải thu ĐK]]+Table1[[#This Row],[Giá Trị HD sau CK]]-Table1[[#This Row],[Số tiền đã thu]]</f>
        <v>0</v>
      </c>
      <c r="S218" s="7">
        <f>IF(Table1[[#This Row],[Ngày hóa đơn]]&lt;&gt;"",Table1[[#This Row],[Ngày hóa đơn]],Table1[[#This Row],[Ngày hạch toán]])</f>
        <v>45677</v>
      </c>
      <c r="T218" s="8"/>
      <c r="U218" s="7">
        <f>IF(Table1[[#This Row],[Ngày tính CN]]="","",S218+T218)</f>
        <v>45677</v>
      </c>
      <c r="V218" s="74">
        <f ca="1">IF(Table1[[#This Row],[Hạn thanh toán]]="","",IF((U218-NOW())&lt;0,0,(U218-NOW())))</f>
        <v>0</v>
      </c>
      <c r="W218" s="72"/>
      <c r="X218" s="68" t="str">
        <f t="shared" ca="1" si="20"/>
        <v/>
      </c>
      <c r="Y218" s="68" t="str">
        <f t="shared" si="18"/>
        <v>Đã thanh toán</v>
      </c>
      <c r="Z218" s="301">
        <f>Table1[[#This Row],[Hạn thanh toán]]</f>
        <v>45677</v>
      </c>
      <c r="AA218" s="301">
        <f>Table1[[#This Row],[Ngày Thanh toán]]</f>
        <v>45682</v>
      </c>
      <c r="AD218" s="3" t="str">
        <f>VLOOKUP($A218,Ma_KH!$A:$Q,Ma_KH!O$1,0)</f>
        <v>KL00082</v>
      </c>
      <c r="AE218" s="3" t="str">
        <f>VLOOKUP($A218,Ma_KH!$A:$Q,Ma_KH!P$1,0)</f>
        <v>Em Hằng đội 2 Xuân Bách</v>
      </c>
    </row>
    <row r="219" spans="1:31" ht="25.5" customHeight="1" x14ac:dyDescent="0.3">
      <c r="A219" s="76" t="s">
        <v>57</v>
      </c>
      <c r="B219" s="76" t="s">
        <v>573</v>
      </c>
      <c r="C219" s="78">
        <v>45679</v>
      </c>
      <c r="D219" s="79" t="s">
        <v>576</v>
      </c>
      <c r="E219" s="78"/>
      <c r="F219" s="76"/>
      <c r="G219" s="76" t="s">
        <v>575</v>
      </c>
      <c r="H219" s="72">
        <v>1835775</v>
      </c>
      <c r="I219" s="72">
        <v>128504</v>
      </c>
      <c r="J219" s="72">
        <v>136582</v>
      </c>
      <c r="K219" s="72">
        <v>1843853</v>
      </c>
      <c r="L219" s="8" t="s">
        <v>24</v>
      </c>
      <c r="M219" s="43">
        <v>45682</v>
      </c>
      <c r="N219" s="29" t="s">
        <v>3815</v>
      </c>
      <c r="O219" s="72">
        <f>IF(Table1[[#This Row],[Phân loại]]="Tồn đầu kỳ",Table1[[#This Row],[Tổng giá trị]],0)</f>
        <v>0</v>
      </c>
      <c r="P219" s="8">
        <f>IF(Table1[[#This Row],[Số còn phải thu ĐK]]&lt;&gt;0,0,IF(Table1[[#This Row],[Phân loại]]="Bán hàng",Table1[[#This Row],[Tổng giá trị]],-Table1[[#This Row],[Tổng giá trị]]))</f>
        <v>1843853</v>
      </c>
      <c r="Q219" s="73">
        <f t="shared" si="19"/>
        <v>1843853</v>
      </c>
      <c r="R219" s="8">
        <f>Table1[[#This Row],[Số còn phải thu ĐK]]+Table1[[#This Row],[Giá Trị HD sau CK]]-Table1[[#This Row],[Số tiền đã thu]]</f>
        <v>0</v>
      </c>
      <c r="S219" s="7">
        <f>IF(Table1[[#This Row],[Ngày hóa đơn]]&lt;&gt;"",Table1[[#This Row],[Ngày hóa đơn]],Table1[[#This Row],[Ngày hạch toán]])</f>
        <v>45679</v>
      </c>
      <c r="T219" s="8"/>
      <c r="U219" s="7">
        <f>IF(Table1[[#This Row],[Ngày tính CN]]="","",S219+T219)</f>
        <v>45679</v>
      </c>
      <c r="V219" s="74">
        <f ca="1">IF(Table1[[#This Row],[Hạn thanh toán]]="","",IF((U219-NOW())&lt;0,0,(U219-NOW())))</f>
        <v>0</v>
      </c>
      <c r="W219" s="72"/>
      <c r="X219" s="68" t="str">
        <f t="shared" ca="1" si="20"/>
        <v/>
      </c>
      <c r="Y219" s="68" t="str">
        <f t="shared" si="18"/>
        <v>Đã thanh toán</v>
      </c>
      <c r="Z219" s="301">
        <f>Table1[[#This Row],[Hạn thanh toán]]</f>
        <v>45679</v>
      </c>
      <c r="AA219" s="301">
        <f>Table1[[#This Row],[Ngày Thanh toán]]</f>
        <v>45682</v>
      </c>
      <c r="AD219" s="3" t="str">
        <f>VLOOKUP($A219,Ma_KH!$A:$Q,Ma_KH!O$1,0)</f>
        <v>KL00082</v>
      </c>
      <c r="AE219" s="3" t="str">
        <f>VLOOKUP($A219,Ma_KH!$A:$Q,Ma_KH!P$1,0)</f>
        <v>Em Hằng đội 2 Xuân Bách</v>
      </c>
    </row>
    <row r="220" spans="1:31" ht="25.5" customHeight="1" x14ac:dyDescent="0.3">
      <c r="A220" s="76" t="s">
        <v>57</v>
      </c>
      <c r="B220" s="76" t="s">
        <v>573</v>
      </c>
      <c r="C220" s="78">
        <v>45692</v>
      </c>
      <c r="D220" s="79" t="s">
        <v>577</v>
      </c>
      <c r="E220" s="78"/>
      <c r="F220" s="76"/>
      <c r="G220" s="76" t="s">
        <v>575</v>
      </c>
      <c r="H220" s="72">
        <v>3689780</v>
      </c>
      <c r="I220" s="72">
        <v>258285</v>
      </c>
      <c r="J220" s="72">
        <v>274520</v>
      </c>
      <c r="K220" s="72">
        <v>3706015</v>
      </c>
      <c r="L220" s="8" t="s">
        <v>24</v>
      </c>
      <c r="M220" s="43">
        <v>45724</v>
      </c>
      <c r="N220" s="29" t="s">
        <v>3817</v>
      </c>
      <c r="O220" s="72">
        <f>IF(Table1[[#This Row],[Phân loại]]="Tồn đầu kỳ",Table1[[#This Row],[Tổng giá trị]],0)</f>
        <v>0</v>
      </c>
      <c r="P220" s="8">
        <f>IF(Table1[[#This Row],[Số còn phải thu ĐK]]&lt;&gt;0,0,IF(Table1[[#This Row],[Phân loại]]="Bán hàng",Table1[[#This Row],[Tổng giá trị]],-Table1[[#This Row],[Tổng giá trị]]))</f>
        <v>3706015</v>
      </c>
      <c r="Q220" s="73">
        <v>3467000</v>
      </c>
      <c r="R220" s="8">
        <f>Table1[[#This Row],[Số còn phải thu ĐK]]+Table1[[#This Row],[Giá Trị HD sau CK]]-Table1[[#This Row],[Số tiền đã thu]]</f>
        <v>239015</v>
      </c>
      <c r="S220" s="7">
        <f>IF(Table1[[#This Row],[Ngày hóa đơn]]&lt;&gt;"",Table1[[#This Row],[Ngày hóa đơn]],Table1[[#This Row],[Ngày hạch toán]])</f>
        <v>45692</v>
      </c>
      <c r="T220" s="8"/>
      <c r="U220" s="7">
        <f>IF(Table1[[#This Row],[Ngày tính CN]]="","",S220+T220)</f>
        <v>45692</v>
      </c>
      <c r="V220" s="74">
        <f ca="1">IF(Table1[[#This Row],[Hạn thanh toán]]="","",IF((U220-NOW())&lt;0,0,(U220-NOW())))</f>
        <v>0</v>
      </c>
      <c r="W220" s="72"/>
      <c r="X220" s="68" t="str">
        <f t="shared" ca="1" si="20"/>
        <v/>
      </c>
      <c r="Y220" s="68" t="str">
        <f t="shared" ca="1" si="18"/>
        <v/>
      </c>
      <c r="Z220" s="301">
        <f>Table1[[#This Row],[Hạn thanh toán]]</f>
        <v>45692</v>
      </c>
      <c r="AA220" s="301">
        <f>Table1[[#This Row],[Ngày Thanh toán]]</f>
        <v>45724</v>
      </c>
      <c r="AD220" s="3" t="str">
        <f>VLOOKUP($A220,Ma_KH!$A:$Q,Ma_KH!O$1,0)</f>
        <v>KL00082</v>
      </c>
      <c r="AE220" s="3" t="str">
        <f>VLOOKUP($A220,Ma_KH!$A:$Q,Ma_KH!P$1,0)</f>
        <v>Em Hằng đội 2 Xuân Bách</v>
      </c>
    </row>
    <row r="221" spans="1:31" ht="25.5" customHeight="1" x14ac:dyDescent="0.3">
      <c r="A221" s="76" t="s">
        <v>57</v>
      </c>
      <c r="B221" s="76" t="s">
        <v>573</v>
      </c>
      <c r="C221" s="78">
        <v>45695</v>
      </c>
      <c r="D221" s="79" t="s">
        <v>578</v>
      </c>
      <c r="E221" s="78"/>
      <c r="F221" s="76"/>
      <c r="G221" s="76" t="s">
        <v>575</v>
      </c>
      <c r="H221" s="72">
        <v>1321758</v>
      </c>
      <c r="I221" s="72">
        <v>92523</v>
      </c>
      <c r="J221" s="72">
        <v>98339</v>
      </c>
      <c r="K221" s="72">
        <v>1327574</v>
      </c>
      <c r="L221" s="8" t="s">
        <v>24</v>
      </c>
      <c r="M221" s="43">
        <v>45695</v>
      </c>
      <c r="N221" s="29" t="s">
        <v>3816</v>
      </c>
      <c r="O221" s="72">
        <f>IF(Table1[[#This Row],[Phân loại]]="Tồn đầu kỳ",Table1[[#This Row],[Tổng giá trị]],0)</f>
        <v>0</v>
      </c>
      <c r="P221" s="8">
        <f>IF(Table1[[#This Row],[Số còn phải thu ĐK]]&lt;&gt;0,0,IF(Table1[[#This Row],[Phân loại]]="Bán hàng",Table1[[#This Row],[Tổng giá trị]],-Table1[[#This Row],[Tổng giá trị]]))</f>
        <v>1327574</v>
      </c>
      <c r="Q221" s="73">
        <f t="shared" si="19"/>
        <v>1327574</v>
      </c>
      <c r="R221" s="8">
        <f>Table1[[#This Row],[Số còn phải thu ĐK]]+Table1[[#This Row],[Giá Trị HD sau CK]]-Table1[[#This Row],[Số tiền đã thu]]</f>
        <v>0</v>
      </c>
      <c r="S221" s="7">
        <f>IF(Table1[[#This Row],[Ngày hóa đơn]]&lt;&gt;"",Table1[[#This Row],[Ngày hóa đơn]],Table1[[#This Row],[Ngày hạch toán]])</f>
        <v>45695</v>
      </c>
      <c r="T221" s="8"/>
      <c r="U221" s="7">
        <f>IF(Table1[[#This Row],[Ngày tính CN]]="","",S221+T221)</f>
        <v>45695</v>
      </c>
      <c r="V221" s="74">
        <f ca="1">IF(Table1[[#This Row],[Hạn thanh toán]]="","",IF((U221-NOW())&lt;0,0,(U221-NOW())))</f>
        <v>0</v>
      </c>
      <c r="W221" s="72"/>
      <c r="X221" s="68" t="str">
        <f t="shared" ca="1" si="20"/>
        <v/>
      </c>
      <c r="Y221" s="68" t="str">
        <f t="shared" si="18"/>
        <v>Đã thanh toán</v>
      </c>
      <c r="Z221" s="301">
        <f>Table1[[#This Row],[Hạn thanh toán]]</f>
        <v>45695</v>
      </c>
      <c r="AA221" s="301">
        <f>Table1[[#This Row],[Ngày Thanh toán]]</f>
        <v>45695</v>
      </c>
      <c r="AD221" s="3" t="str">
        <f>VLOOKUP($A221,Ma_KH!$A:$Q,Ma_KH!O$1,0)</f>
        <v>KL00082</v>
      </c>
      <c r="AE221" s="3" t="str">
        <f>VLOOKUP($A221,Ma_KH!$A:$Q,Ma_KH!P$1,0)</f>
        <v>Em Hằng đội 2 Xuân Bách</v>
      </c>
    </row>
    <row r="222" spans="1:31" ht="25.5" customHeight="1" x14ac:dyDescent="0.3">
      <c r="A222" s="76" t="s">
        <v>57</v>
      </c>
      <c r="B222" s="76" t="s">
        <v>573</v>
      </c>
      <c r="C222" s="78">
        <v>45703</v>
      </c>
      <c r="D222" s="79" t="s">
        <v>579</v>
      </c>
      <c r="E222" s="78"/>
      <c r="F222" s="76"/>
      <c r="G222" s="76" t="s">
        <v>575</v>
      </c>
      <c r="H222" s="72">
        <v>1468620</v>
      </c>
      <c r="I222" s="72">
        <v>102803</v>
      </c>
      <c r="J222" s="72">
        <v>109265</v>
      </c>
      <c r="K222" s="72">
        <v>1475082</v>
      </c>
      <c r="L222" s="8" t="s">
        <v>24</v>
      </c>
      <c r="M222" s="43">
        <v>45724</v>
      </c>
      <c r="N222" s="29" t="s">
        <v>3818</v>
      </c>
      <c r="O222" s="72">
        <f>IF(Table1[[#This Row],[Phân loại]]="Tồn đầu kỳ",Table1[[#This Row],[Tổng giá trị]],0)</f>
        <v>0</v>
      </c>
      <c r="P222" s="8">
        <f>IF(Table1[[#This Row],[Số còn phải thu ĐK]]&lt;&gt;0,0,IF(Table1[[#This Row],[Phân loại]]="Bán hàng",Table1[[#This Row],[Tổng giá trị]],-Table1[[#This Row],[Tổng giá trị]]))</f>
        <v>1475082</v>
      </c>
      <c r="Q222" s="73">
        <f t="shared" si="19"/>
        <v>1475082</v>
      </c>
      <c r="R222" s="8">
        <f>Table1[[#This Row],[Số còn phải thu ĐK]]+Table1[[#This Row],[Giá Trị HD sau CK]]-Table1[[#This Row],[Số tiền đã thu]]</f>
        <v>0</v>
      </c>
      <c r="S222" s="7">
        <f>IF(Table1[[#This Row],[Ngày hóa đơn]]&lt;&gt;"",Table1[[#This Row],[Ngày hóa đơn]],Table1[[#This Row],[Ngày hạch toán]])</f>
        <v>45703</v>
      </c>
      <c r="T222" s="8"/>
      <c r="U222" s="7">
        <f>IF(Table1[[#This Row],[Ngày tính CN]]="","",S222+T222)</f>
        <v>45703</v>
      </c>
      <c r="V222" s="74">
        <f ca="1">IF(Table1[[#This Row],[Hạn thanh toán]]="","",IF((U222-NOW())&lt;0,0,(U222-NOW())))</f>
        <v>0</v>
      </c>
      <c r="W222" s="72"/>
      <c r="X222" s="68" t="str">
        <f t="shared" ca="1" si="20"/>
        <v/>
      </c>
      <c r="Y222" s="68" t="str">
        <f t="shared" si="18"/>
        <v>Đã thanh toán</v>
      </c>
      <c r="Z222" s="301">
        <f>Table1[[#This Row],[Hạn thanh toán]]</f>
        <v>45703</v>
      </c>
      <c r="AA222" s="301">
        <f>Table1[[#This Row],[Ngày Thanh toán]]</f>
        <v>45724</v>
      </c>
      <c r="AD222" s="3" t="str">
        <f>VLOOKUP($A222,Ma_KH!$A:$Q,Ma_KH!O$1,0)</f>
        <v>KL00082</v>
      </c>
      <c r="AE222" s="3" t="str">
        <f>VLOOKUP($A222,Ma_KH!$A:$Q,Ma_KH!P$1,0)</f>
        <v>Em Hằng đội 2 Xuân Bách</v>
      </c>
    </row>
    <row r="223" spans="1:31" ht="25.5" customHeight="1" x14ac:dyDescent="0.3">
      <c r="A223" s="76" t="s">
        <v>57</v>
      </c>
      <c r="B223" s="76" t="s">
        <v>573</v>
      </c>
      <c r="C223" s="78">
        <v>45724</v>
      </c>
      <c r="D223" s="79" t="s">
        <v>580</v>
      </c>
      <c r="E223" s="78"/>
      <c r="F223" s="76"/>
      <c r="G223" s="76" t="s">
        <v>575</v>
      </c>
      <c r="H223" s="72">
        <v>1468620</v>
      </c>
      <c r="I223" s="72">
        <v>102803</v>
      </c>
      <c r="J223" s="72">
        <v>109265</v>
      </c>
      <c r="K223" s="72">
        <v>1475082</v>
      </c>
      <c r="L223" s="8" t="s">
        <v>24</v>
      </c>
      <c r="M223" s="43">
        <v>45755</v>
      </c>
      <c r="N223" s="29" t="s">
        <v>3820</v>
      </c>
      <c r="O223" s="72">
        <f>IF(Table1[[#This Row],[Phân loại]]="Tồn đầu kỳ",Table1[[#This Row],[Tổng giá trị]],0)</f>
        <v>0</v>
      </c>
      <c r="P223" s="8">
        <f>IF(Table1[[#This Row],[Số còn phải thu ĐK]]&lt;&gt;0,0,IF(Table1[[#This Row],[Phân loại]]="Bán hàng",Table1[[#This Row],[Tổng giá trị]],-Table1[[#This Row],[Tổng giá trị]]))</f>
        <v>1475082</v>
      </c>
      <c r="Q223" s="73">
        <v>1317000</v>
      </c>
      <c r="R223" s="8">
        <f>Table1[[#This Row],[Số còn phải thu ĐK]]+Table1[[#This Row],[Giá Trị HD sau CK]]-Table1[[#This Row],[Số tiền đã thu]]</f>
        <v>158082</v>
      </c>
      <c r="S223" s="7">
        <f>IF(Table1[[#This Row],[Ngày hóa đơn]]&lt;&gt;"",Table1[[#This Row],[Ngày hóa đơn]],Table1[[#This Row],[Ngày hạch toán]])</f>
        <v>45724</v>
      </c>
      <c r="T223" s="8"/>
      <c r="U223" s="7">
        <f>IF(Table1[[#This Row],[Ngày tính CN]]="","",S223+T223)</f>
        <v>45724</v>
      </c>
      <c r="V223" s="74">
        <f ca="1">IF(Table1[[#This Row],[Hạn thanh toán]]="","",IF((U223-NOW())&lt;0,0,(U223-NOW())))</f>
        <v>0</v>
      </c>
      <c r="W223" s="72"/>
      <c r="X223" s="68" t="str">
        <f t="shared" ca="1" si="20"/>
        <v/>
      </c>
      <c r="Y223" s="68" t="str">
        <f t="shared" ca="1" si="18"/>
        <v/>
      </c>
      <c r="Z223" s="301">
        <f>Table1[[#This Row],[Hạn thanh toán]]</f>
        <v>45724</v>
      </c>
      <c r="AA223" s="301">
        <f>Table1[[#This Row],[Ngày Thanh toán]]</f>
        <v>45755</v>
      </c>
      <c r="AD223" s="3" t="str">
        <f>VLOOKUP($A223,Ma_KH!$A:$Q,Ma_KH!O$1,0)</f>
        <v>KL00082</v>
      </c>
      <c r="AE223" s="3" t="str">
        <f>VLOOKUP($A223,Ma_KH!$A:$Q,Ma_KH!P$1,0)</f>
        <v>Em Hằng đội 2 Xuân Bách</v>
      </c>
    </row>
    <row r="224" spans="1:31" ht="25.5" customHeight="1" x14ac:dyDescent="0.3">
      <c r="A224" s="69" t="s">
        <v>57</v>
      </c>
      <c r="B224" s="69" t="s">
        <v>573</v>
      </c>
      <c r="C224" s="70">
        <v>45752</v>
      </c>
      <c r="D224" s="71" t="s">
        <v>581</v>
      </c>
      <c r="E224" s="70"/>
      <c r="F224" s="69"/>
      <c r="G224" s="69" t="s">
        <v>575</v>
      </c>
      <c r="H224" s="72">
        <v>1468620</v>
      </c>
      <c r="I224" s="72">
        <v>102803</v>
      </c>
      <c r="J224" s="72">
        <v>109265</v>
      </c>
      <c r="K224" s="72">
        <v>1475082</v>
      </c>
      <c r="L224" s="8" t="s">
        <v>24</v>
      </c>
      <c r="M224" s="43">
        <v>45783</v>
      </c>
      <c r="N224" s="29" t="s">
        <v>3819</v>
      </c>
      <c r="O224" s="72">
        <f>IF(Table1[[#This Row],[Phân loại]]="Tồn đầu kỳ",Table1[[#This Row],[Tổng giá trị]],0)</f>
        <v>0</v>
      </c>
      <c r="P224" s="8">
        <f>IF(Table1[[#This Row],[Số còn phải thu ĐK]]&lt;&gt;0,0,IF(Table1[[#This Row],[Phân loại]]="Bán hàng",Table1[[#This Row],[Tổng giá trị]],-Table1[[#This Row],[Tổng giá trị]]))</f>
        <v>1475082</v>
      </c>
      <c r="Q224" s="73">
        <f t="shared" si="19"/>
        <v>1475082</v>
      </c>
      <c r="R224" s="8">
        <f>Table1[[#This Row],[Số còn phải thu ĐK]]+Table1[[#This Row],[Giá Trị HD sau CK]]-Table1[[#This Row],[Số tiền đã thu]]</f>
        <v>0</v>
      </c>
      <c r="S224" s="7">
        <f>IF(Table1[[#This Row],[Ngày hóa đơn]]&lt;&gt;"",Table1[[#This Row],[Ngày hóa đơn]],Table1[[#This Row],[Ngày hạch toán]])</f>
        <v>45752</v>
      </c>
      <c r="T224" s="8"/>
      <c r="U224" s="7">
        <f>IF(Table1[[#This Row],[Ngày tính CN]]="","",S224+T224)</f>
        <v>45752</v>
      </c>
      <c r="V224" s="74">
        <f ca="1">IF(Table1[[#This Row],[Hạn thanh toán]]="","",IF((U224-NOW())&lt;0,0,(U224-NOW())))</f>
        <v>0</v>
      </c>
      <c r="W224" s="72"/>
      <c r="X224" s="68" t="str">
        <f t="shared" ca="1" si="20"/>
        <v/>
      </c>
      <c r="Y224" s="68" t="str">
        <f t="shared" si="18"/>
        <v>Đã thanh toán</v>
      </c>
      <c r="Z224" s="301">
        <f>Table1[[#This Row],[Hạn thanh toán]]</f>
        <v>45752</v>
      </c>
      <c r="AA224" s="301">
        <f>Table1[[#This Row],[Ngày Thanh toán]]</f>
        <v>45783</v>
      </c>
      <c r="AD224" s="3" t="str">
        <f>VLOOKUP($A224,Ma_KH!$A:$Q,Ma_KH!O$1,0)</f>
        <v>KL00082</v>
      </c>
      <c r="AE224" s="3" t="str">
        <f>VLOOKUP($A224,Ma_KH!$A:$Q,Ma_KH!P$1,0)</f>
        <v>Em Hằng đội 2 Xuân Bách</v>
      </c>
    </row>
    <row r="225" spans="1:31" ht="25.5" customHeight="1" x14ac:dyDescent="0.3">
      <c r="A225" s="76" t="s">
        <v>57</v>
      </c>
      <c r="B225" s="76" t="s">
        <v>573</v>
      </c>
      <c r="C225" s="78">
        <v>45724</v>
      </c>
      <c r="D225" s="79" t="s">
        <v>582</v>
      </c>
      <c r="E225" s="78">
        <v>45724</v>
      </c>
      <c r="F225" s="76"/>
      <c r="G225" s="76" t="s">
        <v>348</v>
      </c>
      <c r="H225" s="72"/>
      <c r="I225" s="72">
        <v>0</v>
      </c>
      <c r="J225" s="72">
        <v>0</v>
      </c>
      <c r="K225" s="72">
        <v>239885</v>
      </c>
      <c r="L225" s="8" t="s">
        <v>17</v>
      </c>
      <c r="M225" s="43">
        <v>45724</v>
      </c>
      <c r="N225" s="29" t="s">
        <v>3817</v>
      </c>
      <c r="O225" s="72">
        <f>IF(Table1[[#This Row],[Phân loại]]="Tồn đầu kỳ",Table1[[#This Row],[Tổng giá trị]],0)</f>
        <v>0</v>
      </c>
      <c r="P225" s="8">
        <f>IF(Table1[[#This Row],[Số còn phải thu ĐK]]&lt;&gt;0,0,IF(Table1[[#This Row],[Phân loại]]="Bán hàng",Table1[[#This Row],[Tổng giá trị]],-Table1[[#This Row],[Tổng giá trị]]))</f>
        <v>-239885</v>
      </c>
      <c r="Q225" s="73">
        <f t="shared" si="19"/>
        <v>-239885</v>
      </c>
      <c r="R225" s="8">
        <f>Table1[[#This Row],[Số còn phải thu ĐK]]+Table1[[#This Row],[Giá Trị HD sau CK]]-Table1[[#This Row],[Số tiền đã thu]]</f>
        <v>0</v>
      </c>
      <c r="S225" s="7">
        <f>IF(Table1[[#This Row],[Ngày hóa đơn]]&lt;&gt;"",Table1[[#This Row],[Ngày hóa đơn]],Table1[[#This Row],[Ngày hạch toán]])</f>
        <v>45724</v>
      </c>
      <c r="T225" s="8"/>
      <c r="U225" s="7">
        <f>IF(Table1[[#This Row],[Ngày tính CN]]="","",S225+T225)</f>
        <v>45724</v>
      </c>
      <c r="V225" s="74">
        <f ca="1">IF(Table1[[#This Row],[Hạn thanh toán]]="","",IF((U225-NOW())&lt;0,0,(U225-NOW())))</f>
        <v>0</v>
      </c>
      <c r="W225" s="72"/>
      <c r="X225" s="68" t="str">
        <f t="shared" ca="1" si="20"/>
        <v/>
      </c>
      <c r="Y225" s="68" t="str">
        <f t="shared" si="18"/>
        <v>Đã thanh toán</v>
      </c>
      <c r="Z225" s="301">
        <f>Table1[[#This Row],[Hạn thanh toán]]</f>
        <v>45724</v>
      </c>
      <c r="AA225" s="301">
        <f>Table1[[#This Row],[Ngày Thanh toán]]</f>
        <v>45724</v>
      </c>
      <c r="AD225" s="3" t="str">
        <f>VLOOKUP($A225,Ma_KH!$A:$Q,Ma_KH!O$1,0)</f>
        <v>KL00082</v>
      </c>
      <c r="AE225" s="3" t="str">
        <f>VLOOKUP($A225,Ma_KH!$A:$Q,Ma_KH!P$1,0)</f>
        <v>Em Hằng đội 2 Xuân Bách</v>
      </c>
    </row>
    <row r="226" spans="1:31" ht="25.5" customHeight="1" x14ac:dyDescent="0.3">
      <c r="A226" s="69" t="s">
        <v>57</v>
      </c>
      <c r="B226" s="69" t="s">
        <v>573</v>
      </c>
      <c r="C226" s="70">
        <v>45755</v>
      </c>
      <c r="D226" s="71" t="s">
        <v>583</v>
      </c>
      <c r="E226" s="70">
        <v>45755</v>
      </c>
      <c r="F226" s="69"/>
      <c r="G226" s="69" t="s">
        <v>348</v>
      </c>
      <c r="H226" s="72"/>
      <c r="I226" s="72">
        <v>0</v>
      </c>
      <c r="J226" s="72">
        <v>0</v>
      </c>
      <c r="K226" s="72">
        <v>158611</v>
      </c>
      <c r="L226" s="8" t="s">
        <v>17</v>
      </c>
      <c r="M226" s="43">
        <v>45755</v>
      </c>
      <c r="N226" s="29" t="s">
        <v>3820</v>
      </c>
      <c r="O226" s="72">
        <f>IF(Table1[[#This Row],[Phân loại]]="Tồn đầu kỳ",Table1[[#This Row],[Tổng giá trị]],0)</f>
        <v>0</v>
      </c>
      <c r="P226" s="8">
        <f>IF(Table1[[#This Row],[Số còn phải thu ĐK]]&lt;&gt;0,0,IF(Table1[[#This Row],[Phân loại]]="Bán hàng",Table1[[#This Row],[Tổng giá trị]],-Table1[[#This Row],[Tổng giá trị]]))</f>
        <v>-158611</v>
      </c>
      <c r="Q226" s="73">
        <f t="shared" si="19"/>
        <v>-158611</v>
      </c>
      <c r="R226" s="8">
        <f>Table1[[#This Row],[Số còn phải thu ĐK]]+Table1[[#This Row],[Giá Trị HD sau CK]]-Table1[[#This Row],[Số tiền đã thu]]</f>
        <v>0</v>
      </c>
      <c r="S226" s="7">
        <f>IF(Table1[[#This Row],[Ngày hóa đơn]]&lt;&gt;"",Table1[[#This Row],[Ngày hóa đơn]],Table1[[#This Row],[Ngày hạch toán]])</f>
        <v>45755</v>
      </c>
      <c r="T226" s="8"/>
      <c r="U226" s="7">
        <f>IF(Table1[[#This Row],[Ngày tính CN]]="","",S226+T226)</f>
        <v>45755</v>
      </c>
      <c r="V226" s="74">
        <f ca="1">IF(Table1[[#This Row],[Hạn thanh toán]]="","",IF((U226-NOW())&lt;0,0,(U226-NOW())))</f>
        <v>0</v>
      </c>
      <c r="W226" s="72"/>
      <c r="X226" s="68" t="str">
        <f t="shared" ca="1" si="20"/>
        <v/>
      </c>
      <c r="Y226" s="68" t="str">
        <f t="shared" si="18"/>
        <v>Đã thanh toán</v>
      </c>
      <c r="Z226" s="301">
        <f>Table1[[#This Row],[Hạn thanh toán]]</f>
        <v>45755</v>
      </c>
      <c r="AA226" s="301">
        <f>Table1[[#This Row],[Ngày Thanh toán]]</f>
        <v>45755</v>
      </c>
      <c r="AD226" s="3" t="str">
        <f>VLOOKUP($A226,Ma_KH!$A:$Q,Ma_KH!O$1,0)</f>
        <v>KL00082</v>
      </c>
      <c r="AE226" s="3" t="str">
        <f>VLOOKUP($A226,Ma_KH!$A:$Q,Ma_KH!P$1,0)</f>
        <v>Em Hằng đội 2 Xuân Bách</v>
      </c>
    </row>
    <row r="227" spans="1:31" ht="25.5" customHeight="1" x14ac:dyDescent="0.3">
      <c r="A227" s="76" t="s">
        <v>58</v>
      </c>
      <c r="B227" s="76" t="s">
        <v>584</v>
      </c>
      <c r="C227" s="78">
        <v>45695</v>
      </c>
      <c r="D227" s="79" t="s">
        <v>585</v>
      </c>
      <c r="E227" s="78"/>
      <c r="F227" s="76"/>
      <c r="G227" s="76" t="s">
        <v>586</v>
      </c>
      <c r="H227" s="72">
        <v>2346710</v>
      </c>
      <c r="I227" s="72">
        <v>187737</v>
      </c>
      <c r="J227" s="72">
        <v>172718</v>
      </c>
      <c r="K227" s="72">
        <v>2331691</v>
      </c>
      <c r="L227" s="8" t="s">
        <v>24</v>
      </c>
      <c r="M227" s="43">
        <v>45724</v>
      </c>
      <c r="N227" s="29" t="s">
        <v>3821</v>
      </c>
      <c r="O227" s="72">
        <f>IF(Table1[[#This Row],[Phân loại]]="Tồn đầu kỳ",Table1[[#This Row],[Tổng giá trị]],0)</f>
        <v>0</v>
      </c>
      <c r="P227" s="8">
        <f>IF(Table1[[#This Row],[Số còn phải thu ĐK]]&lt;&gt;0,0,IF(Table1[[#This Row],[Phân loại]]="Bán hàng",Table1[[#This Row],[Tổng giá trị]],-Table1[[#This Row],[Tổng giá trị]]))</f>
        <v>2331691</v>
      </c>
      <c r="Q227" s="73">
        <v>2092000</v>
      </c>
      <c r="R227" s="8">
        <f>Table1[[#This Row],[Số còn phải thu ĐK]]+Table1[[#This Row],[Giá Trị HD sau CK]]-Table1[[#This Row],[Số tiền đã thu]]</f>
        <v>239691</v>
      </c>
      <c r="S227" s="7">
        <f>IF(Table1[[#This Row],[Ngày hóa đơn]]&lt;&gt;"",Table1[[#This Row],[Ngày hóa đơn]],Table1[[#This Row],[Ngày hạch toán]])</f>
        <v>45695</v>
      </c>
      <c r="T227" s="8"/>
      <c r="U227" s="7">
        <f>IF(Table1[[#This Row],[Ngày tính CN]]="","",S227+T227)</f>
        <v>45695</v>
      </c>
      <c r="V227" s="74">
        <f ca="1">IF(Table1[[#This Row],[Hạn thanh toán]]="","",IF((U227-NOW())&lt;0,0,(U227-NOW())))</f>
        <v>0</v>
      </c>
      <c r="W227" s="72"/>
      <c r="X227" s="68" t="str">
        <f ca="1">IF(OR(AR231="",AO231=0),"",IF((AR231-NOW())&lt;0,-(AR231-NOW()),0))</f>
        <v/>
      </c>
      <c r="Y227" s="68" t="str">
        <f t="shared" ca="1" si="18"/>
        <v/>
      </c>
      <c r="Z227" s="301">
        <f>Table1[[#This Row],[Hạn thanh toán]]</f>
        <v>45695</v>
      </c>
      <c r="AA227" s="301">
        <f>Table1[[#This Row],[Ngày Thanh toán]]</f>
        <v>45724</v>
      </c>
      <c r="AD227" s="3" t="str">
        <f>VLOOKUP($A227,Ma_KH!$A:$Q,Ma_KH!O$1,0)</f>
        <v>KL00177</v>
      </c>
      <c r="AE227" s="3" t="str">
        <f>VLOOKUP($A227,Ma_KH!$A:$Q,Ma_KH!P$1,0)</f>
        <v>Em Linh</v>
      </c>
    </row>
    <row r="228" spans="1:31" ht="25.5" customHeight="1" x14ac:dyDescent="0.3">
      <c r="A228" s="76" t="s">
        <v>58</v>
      </c>
      <c r="B228" s="76" t="s">
        <v>584</v>
      </c>
      <c r="C228" s="78">
        <v>45703</v>
      </c>
      <c r="D228" s="79" t="s">
        <v>587</v>
      </c>
      <c r="E228" s="78"/>
      <c r="F228" s="76"/>
      <c r="G228" s="76" t="s">
        <v>588</v>
      </c>
      <c r="H228" s="72">
        <v>1511716</v>
      </c>
      <c r="I228" s="72">
        <v>120937</v>
      </c>
      <c r="J228" s="72">
        <v>111262</v>
      </c>
      <c r="K228" s="72">
        <v>1502041</v>
      </c>
      <c r="L228" s="8" t="s">
        <v>24</v>
      </c>
      <c r="M228" s="43">
        <v>45724</v>
      </c>
      <c r="N228" s="29" t="s">
        <v>3822</v>
      </c>
      <c r="O228" s="72">
        <f>IF(Table1[[#This Row],[Phân loại]]="Tồn đầu kỳ",Table1[[#This Row],[Tổng giá trị]],0)</f>
        <v>0</v>
      </c>
      <c r="P228" s="8">
        <f>IF(Table1[[#This Row],[Số còn phải thu ĐK]]&lt;&gt;0,0,IF(Table1[[#This Row],[Phân loại]]="Bán hàng",Table1[[#This Row],[Tổng giá trị]],-Table1[[#This Row],[Tổng giá trị]]))</f>
        <v>1502041</v>
      </c>
      <c r="Q228" s="73">
        <f t="shared" si="19"/>
        <v>1502041</v>
      </c>
      <c r="R228" s="8">
        <f>Table1[[#This Row],[Số còn phải thu ĐK]]+Table1[[#This Row],[Giá Trị HD sau CK]]-Table1[[#This Row],[Số tiền đã thu]]</f>
        <v>0</v>
      </c>
      <c r="S228" s="7">
        <f>IF(Table1[[#This Row],[Ngày hóa đơn]]&lt;&gt;"",Table1[[#This Row],[Ngày hóa đơn]],Table1[[#This Row],[Ngày hạch toán]])</f>
        <v>45703</v>
      </c>
      <c r="T228" s="8"/>
      <c r="U228" s="7">
        <f>IF(Table1[[#This Row],[Ngày tính CN]]="","",S228+T228)</f>
        <v>45703</v>
      </c>
      <c r="V228" s="74">
        <f ca="1">IF(Table1[[#This Row],[Hạn thanh toán]]="","",IF((U228-NOW())&lt;0,0,(U228-NOW())))</f>
        <v>0</v>
      </c>
      <c r="W228" s="72"/>
      <c r="X228" s="68" t="str">
        <f ca="1">IF(OR(AR232="",AO232=0),"",IF((AR232-NOW())&lt;0,-(AR232-NOW()),0))</f>
        <v/>
      </c>
      <c r="Y228" s="68" t="str">
        <f t="shared" si="18"/>
        <v>Đã thanh toán</v>
      </c>
      <c r="Z228" s="301">
        <f>Table1[[#This Row],[Hạn thanh toán]]</f>
        <v>45703</v>
      </c>
      <c r="AA228" s="301">
        <f>Table1[[#This Row],[Ngày Thanh toán]]</f>
        <v>45724</v>
      </c>
      <c r="AD228" s="3" t="str">
        <f>VLOOKUP($A228,Ma_KH!$A:$Q,Ma_KH!O$1,0)</f>
        <v>KL00177</v>
      </c>
      <c r="AE228" s="3" t="str">
        <f>VLOOKUP($A228,Ma_KH!$A:$Q,Ma_KH!P$1,0)</f>
        <v>Em Linh</v>
      </c>
    </row>
    <row r="229" spans="1:31" ht="25.5" customHeight="1" x14ac:dyDescent="0.3">
      <c r="A229" s="69" t="s">
        <v>58</v>
      </c>
      <c r="B229" s="69" t="s">
        <v>584</v>
      </c>
      <c r="C229" s="70">
        <v>45724</v>
      </c>
      <c r="D229" s="71" t="s">
        <v>589</v>
      </c>
      <c r="E229" s="70">
        <v>45724</v>
      </c>
      <c r="F229" s="69"/>
      <c r="G229" s="69" t="s">
        <v>348</v>
      </c>
      <c r="H229" s="72"/>
      <c r="I229" s="72">
        <v>0</v>
      </c>
      <c r="J229" s="72">
        <v>0</v>
      </c>
      <c r="K229" s="72">
        <v>239885</v>
      </c>
      <c r="L229" s="8" t="s">
        <v>17</v>
      </c>
      <c r="M229" s="43">
        <v>45724</v>
      </c>
      <c r="N229" s="29" t="s">
        <v>3821</v>
      </c>
      <c r="O229" s="72">
        <f>IF(Table1[[#This Row],[Phân loại]]="Tồn đầu kỳ",Table1[[#This Row],[Tổng giá trị]],0)</f>
        <v>0</v>
      </c>
      <c r="P229" s="8">
        <f>IF(Table1[[#This Row],[Số còn phải thu ĐK]]&lt;&gt;0,0,IF(Table1[[#This Row],[Phân loại]]="Bán hàng",Table1[[#This Row],[Tổng giá trị]],-Table1[[#This Row],[Tổng giá trị]]))</f>
        <v>-239885</v>
      </c>
      <c r="Q229" s="73">
        <f t="shared" si="19"/>
        <v>-239885</v>
      </c>
      <c r="R229" s="8">
        <f>Table1[[#This Row],[Số còn phải thu ĐK]]+Table1[[#This Row],[Giá Trị HD sau CK]]-Table1[[#This Row],[Số tiền đã thu]]</f>
        <v>0</v>
      </c>
      <c r="S229" s="7">
        <f>IF(Table1[[#This Row],[Ngày hóa đơn]]&lt;&gt;"",Table1[[#This Row],[Ngày hóa đơn]],Table1[[#This Row],[Ngày hạch toán]])</f>
        <v>45724</v>
      </c>
      <c r="T229" s="8"/>
      <c r="U229" s="7">
        <f>IF(Table1[[#This Row],[Ngày tính CN]]="","",S229+T229)</f>
        <v>45724</v>
      </c>
      <c r="V229" s="74">
        <f ca="1">IF(Table1[[#This Row],[Hạn thanh toán]]="","",IF((U229-NOW())&lt;0,0,(U229-NOW())))</f>
        <v>0</v>
      </c>
      <c r="W229" s="72"/>
      <c r="X229" s="68" t="str">
        <f ca="1">IF(OR(AR233="",AO233=0),"",IF((AR233-NOW())&lt;0,-(AR233-NOW()),0))</f>
        <v/>
      </c>
      <c r="Y229" s="68" t="str">
        <f t="shared" si="18"/>
        <v>Đã thanh toán</v>
      </c>
      <c r="Z229" s="301">
        <f>Table1[[#This Row],[Hạn thanh toán]]</f>
        <v>45724</v>
      </c>
      <c r="AA229" s="301">
        <f>Table1[[#This Row],[Ngày Thanh toán]]</f>
        <v>45724</v>
      </c>
      <c r="AD229" s="3" t="str">
        <f>VLOOKUP($A229,Ma_KH!$A:$Q,Ma_KH!O$1,0)</f>
        <v>KL00177</v>
      </c>
      <c r="AE229" s="3" t="str">
        <f>VLOOKUP($A229,Ma_KH!$A:$Q,Ma_KH!P$1,0)</f>
        <v>Em Linh</v>
      </c>
    </row>
    <row r="230" spans="1:31" s="156" customFormat="1" ht="25.5" customHeight="1" x14ac:dyDescent="0.3">
      <c r="A230" s="144" t="s">
        <v>59</v>
      </c>
      <c r="B230" s="144" t="s">
        <v>590</v>
      </c>
      <c r="C230" s="145">
        <v>45568</v>
      </c>
      <c r="D230" s="146" t="s">
        <v>3825</v>
      </c>
      <c r="E230" s="145"/>
      <c r="F230" s="144"/>
      <c r="G230" s="144" t="s">
        <v>592</v>
      </c>
      <c r="H230" s="148">
        <v>2355160</v>
      </c>
      <c r="I230" s="148">
        <v>117758</v>
      </c>
      <c r="J230" s="148">
        <v>178992</v>
      </c>
      <c r="K230" s="148">
        <v>2416394</v>
      </c>
      <c r="L230" s="149" t="s">
        <v>3648</v>
      </c>
      <c r="M230" s="43">
        <v>45677</v>
      </c>
      <c r="N230" s="29" t="s">
        <v>3826</v>
      </c>
      <c r="O230" s="148">
        <f>IF(Table1[[#This Row],[Phân loại]]="Tồn đầu kỳ",Table1[[#This Row],[Tổng giá trị]],0)</f>
        <v>2416394</v>
      </c>
      <c r="P230" s="149">
        <f>IF(Table1[[#This Row],[Số còn phải thu ĐK]]&lt;&gt;0,0,IF(Table1[[#This Row],[Phân loại]]="Bán hàng",Table1[[#This Row],[Tổng giá trị]],-Table1[[#This Row],[Tổng giá trị]]))</f>
        <v>0</v>
      </c>
      <c r="Q230" s="152">
        <f t="shared" ref="Q230" si="21">IF(M230&lt;&gt;"",IF(O230&gt;0,O230,P230),0)</f>
        <v>2416394</v>
      </c>
      <c r="R230" s="149">
        <f>Table1[[#This Row],[Số còn phải thu ĐK]]+Table1[[#This Row],[Giá Trị HD sau CK]]-Table1[[#This Row],[Số tiền đã thu]]</f>
        <v>0</v>
      </c>
      <c r="S230" s="153">
        <f>IF(Table1[[#This Row],[Ngày hóa đơn]]&lt;&gt;"",Table1[[#This Row],[Ngày hóa đơn]],Table1[[#This Row],[Ngày hạch toán]])</f>
        <v>45568</v>
      </c>
      <c r="T230" s="149"/>
      <c r="U230" s="153">
        <f>IF(Table1[[#This Row],[Ngày tính CN]]="","",S230+T230)</f>
        <v>45568</v>
      </c>
      <c r="V230" s="154">
        <f ca="1">IF(Table1[[#This Row],[Hạn thanh toán]]="","",IF((U230-NOW())&lt;0,0,(U230-NOW())))</f>
        <v>0</v>
      </c>
      <c r="W230" s="148"/>
      <c r="X230" s="155" t="str">
        <f t="shared" ref="X230" ca="1" si="22">IF(OR(AR232="",AO232=0),"",IF((AR232-NOW())&lt;0,-(AR232-NOW()),0))</f>
        <v/>
      </c>
      <c r="Y230" s="155" t="str">
        <f t="shared" ref="Y230" si="23">IF(R230=0,"Đã thanh toán",IF(X230="","",IF(X230&lt;=0,"Chưa đến hạn thanh toán",IF(X230&lt;=30,"Nợ quá hạn 30 ngày",IF(X230&lt;=60,"Nợ quá hạn từ 30 ngày đến 60 ngày",IF(X230&lt;=90,"Nợ quá hạn từ 60 ngày đến 90 ngày",IF(X230&lt;=120,"Nợ quá hạn từ 90 ngày đến 120 ngày","Nợ quá hạn hơn 120 ngày có khả năng mất thanh toán")))))))</f>
        <v>Đã thanh toán</v>
      </c>
      <c r="Z230" s="304">
        <f>Table1[[#This Row],[Hạn thanh toán]]</f>
        <v>45568</v>
      </c>
      <c r="AA230" s="304">
        <f>Table1[[#This Row],[Ngày Thanh toán]]</f>
        <v>45677</v>
      </c>
      <c r="AD230" s="156" t="str">
        <f>VLOOKUP($A230,Ma_KH!$A:$Q,Ma_KH!O$1,0)</f>
        <v>KL00106</v>
      </c>
      <c r="AE230" s="3" t="str">
        <f>VLOOKUP($A230,Ma_KH!$A:$Q,Ma_KH!P$1,0)</f>
        <v>Em Nguyệt - Sach.Mart</v>
      </c>
    </row>
    <row r="231" spans="1:31" ht="25.5" customHeight="1" x14ac:dyDescent="0.3">
      <c r="A231" s="69" t="s">
        <v>59</v>
      </c>
      <c r="B231" s="69" t="s">
        <v>590</v>
      </c>
      <c r="C231" s="70">
        <v>45678</v>
      </c>
      <c r="D231" s="71" t="s">
        <v>591</v>
      </c>
      <c r="E231" s="70"/>
      <c r="F231" s="69"/>
      <c r="G231" s="69" t="s">
        <v>592</v>
      </c>
      <c r="H231" s="72">
        <v>2355160</v>
      </c>
      <c r="I231" s="72">
        <v>117758</v>
      </c>
      <c r="J231" s="72">
        <v>178992</v>
      </c>
      <c r="K231" s="72">
        <v>2416394</v>
      </c>
      <c r="L231" s="8" t="s">
        <v>24</v>
      </c>
      <c r="M231" s="43">
        <v>45752</v>
      </c>
      <c r="N231" s="29" t="s">
        <v>3824</v>
      </c>
      <c r="O231" s="72">
        <f>IF(Table1[[#This Row],[Phân loại]]="Tồn đầu kỳ",Table1[[#This Row],[Tổng giá trị]],0)</f>
        <v>0</v>
      </c>
      <c r="P231" s="8">
        <f>IF(Table1[[#This Row],[Số còn phải thu ĐK]]&lt;&gt;0,0,IF(Table1[[#This Row],[Phân loại]]="Bán hàng",Table1[[#This Row],[Tổng giá trị]],-Table1[[#This Row],[Tổng giá trị]]))</f>
        <v>2416394</v>
      </c>
      <c r="Q231" s="73">
        <f t="shared" si="19"/>
        <v>2416394</v>
      </c>
      <c r="R231" s="8">
        <f>Table1[[#This Row],[Số còn phải thu ĐK]]+Table1[[#This Row],[Giá Trị HD sau CK]]-Table1[[#This Row],[Số tiền đã thu]]</f>
        <v>0</v>
      </c>
      <c r="S231" s="7">
        <f>IF(Table1[[#This Row],[Ngày hóa đơn]]&lt;&gt;"",Table1[[#This Row],[Ngày hóa đơn]],Table1[[#This Row],[Ngày hạch toán]])</f>
        <v>45678</v>
      </c>
      <c r="T231" s="8"/>
      <c r="U231" s="7">
        <f>IF(Table1[[#This Row],[Ngày tính CN]]="","",S231+T231)</f>
        <v>45678</v>
      </c>
      <c r="V231" s="74">
        <f ca="1">IF(Table1[[#This Row],[Hạn thanh toán]]="","",IF((U231-NOW())&lt;0,0,(U231-NOW())))</f>
        <v>0</v>
      </c>
      <c r="W231" s="72"/>
      <c r="X231" s="68" t="str">
        <f t="shared" ca="1" si="20"/>
        <v/>
      </c>
      <c r="Y231" s="68" t="str">
        <f t="shared" si="18"/>
        <v>Đã thanh toán</v>
      </c>
      <c r="Z231" s="301">
        <f>Table1[[#This Row],[Hạn thanh toán]]</f>
        <v>45678</v>
      </c>
      <c r="AA231" s="301">
        <f>Table1[[#This Row],[Ngày Thanh toán]]</f>
        <v>45752</v>
      </c>
      <c r="AD231" s="3" t="str">
        <f>VLOOKUP($A231,Ma_KH!$A:$Q,Ma_KH!O$1,0)</f>
        <v>KL00106</v>
      </c>
      <c r="AE231" s="3" t="str">
        <f>VLOOKUP($A231,Ma_KH!$A:$Q,Ma_KH!P$1,0)</f>
        <v>Em Nguyệt - Sach.Mart</v>
      </c>
    </row>
    <row r="232" spans="1:31" ht="25.5" customHeight="1" x14ac:dyDescent="0.3">
      <c r="A232" s="69" t="s">
        <v>60</v>
      </c>
      <c r="B232" s="82" t="s">
        <v>593</v>
      </c>
      <c r="C232" s="43">
        <v>45826</v>
      </c>
      <c r="D232" s="70" t="s">
        <v>594</v>
      </c>
      <c r="E232" s="70" t="s">
        <v>595</v>
      </c>
      <c r="F232" s="75"/>
      <c r="G232" s="69" t="s">
        <v>596</v>
      </c>
      <c r="H232" s="72">
        <v>1083799</v>
      </c>
      <c r="I232" s="72">
        <v>75866</v>
      </c>
      <c r="J232" s="72">
        <v>80635</v>
      </c>
      <c r="K232" s="72">
        <v>1088568</v>
      </c>
      <c r="L232" s="8" t="s">
        <v>24</v>
      </c>
      <c r="M232" s="43">
        <v>45827</v>
      </c>
      <c r="N232" s="29" t="s">
        <v>3823</v>
      </c>
      <c r="O232" s="72">
        <f>IF(Table1[[#This Row],[Phân loại]]="Tồn đầu kỳ",Table1[[#This Row],[Tổng giá trị]],0)</f>
        <v>0</v>
      </c>
      <c r="P232" s="8">
        <f>IF(Table1[[#This Row],[Số còn phải thu ĐK]]&lt;&gt;0,0,IF(Table1[[#This Row],[Phân loại]]="Bán hàng",Table1[[#This Row],[Tổng giá trị]],-Table1[[#This Row],[Tổng giá trị]]))</f>
        <v>1088568</v>
      </c>
      <c r="Q232" s="73">
        <f t="shared" si="19"/>
        <v>1088568</v>
      </c>
      <c r="R232" s="8">
        <f>Table1[[#This Row],[Số còn phải thu ĐK]]+Table1[[#This Row],[Giá Trị HD sau CK]]-Table1[[#This Row],[Số tiền đã thu]]</f>
        <v>0</v>
      </c>
      <c r="S232" s="7" t="str">
        <f>IF(Table1[[#This Row],[Ngày hóa đơn]]&lt;&gt;"",Table1[[#This Row],[Ngày hóa đơn]],Table1[[#This Row],[Ngày hạch toán]])</f>
        <v>00037139</v>
      </c>
      <c r="T232" s="8"/>
      <c r="U232" s="7">
        <f>IF(Table1[[#This Row],[Ngày tính CN]]="","",S232+T232)</f>
        <v>37139</v>
      </c>
      <c r="V232" s="74">
        <f ca="1">IF(Table1[[#This Row],[Hạn thanh toán]]="","",IF((U232-NOW())&lt;0,0,(U232-NOW())))</f>
        <v>0</v>
      </c>
      <c r="W232" s="72"/>
      <c r="X232" s="68" t="str">
        <f t="shared" ca="1" si="20"/>
        <v/>
      </c>
      <c r="Y232" s="68" t="str">
        <f t="shared" si="18"/>
        <v>Đã thanh toán</v>
      </c>
      <c r="Z232" s="301">
        <f>Table1[[#This Row],[Hạn thanh toán]]</f>
        <v>37139</v>
      </c>
      <c r="AA232" s="301">
        <f>Table1[[#This Row],[Ngày Thanh toán]]</f>
        <v>45827</v>
      </c>
      <c r="AD232" s="3" t="str">
        <f>VLOOKUP($A232,Ma_KH!$A:$Q,Ma_KH!O$1,0)</f>
        <v>KL00196</v>
      </c>
      <c r="AE232" s="3" t="str">
        <f>VLOOKUP($A232,Ma_KH!$A:$Q,Ma_KH!P$1,0)</f>
        <v>Esmee Mart - 444 Hoàng Hoa Thám, Ba Đình, Hà Nội</v>
      </c>
    </row>
    <row r="233" spans="1:31" ht="25.5" customHeight="1" x14ac:dyDescent="0.3">
      <c r="A233" s="76" t="s">
        <v>61</v>
      </c>
      <c r="B233" s="81" t="s">
        <v>597</v>
      </c>
      <c r="C233" s="78">
        <v>45731</v>
      </c>
      <c r="D233" s="79" t="s">
        <v>598</v>
      </c>
      <c r="E233" s="78"/>
      <c r="F233" s="84"/>
      <c r="G233" s="76" t="s">
        <v>599</v>
      </c>
      <c r="H233" s="72">
        <v>1343619</v>
      </c>
      <c r="I233" s="72">
        <v>0</v>
      </c>
      <c r="J233" s="72">
        <v>107490</v>
      </c>
      <c r="K233" s="72">
        <v>1451109</v>
      </c>
      <c r="L233" s="8" t="s">
        <v>24</v>
      </c>
      <c r="M233" s="121">
        <v>45821</v>
      </c>
      <c r="N233" s="120" t="s">
        <v>3792</v>
      </c>
      <c r="O233" s="72">
        <f>IF(Table1[[#This Row],[Phân loại]]="Tồn đầu kỳ",Table1[[#This Row],[Tổng giá trị]],0)</f>
        <v>0</v>
      </c>
      <c r="P233" s="8">
        <f>IF(Table1[[#This Row],[Số còn phải thu ĐK]]&lt;&gt;0,0,IF(Table1[[#This Row],[Phân loại]]="Bán hàng",Table1[[#This Row],[Tổng giá trị]],-Table1[[#This Row],[Tổng giá trị]]))</f>
        <v>1451109</v>
      </c>
      <c r="Q233" s="128">
        <v>1211215</v>
      </c>
      <c r="R233" s="8">
        <f>Table1[[#This Row],[Số còn phải thu ĐK]]+Table1[[#This Row],[Giá Trị HD sau CK]]-Table1[[#This Row],[Số tiền đã thu]]</f>
        <v>239894</v>
      </c>
      <c r="S233" s="7">
        <f>IF(Table1[[#This Row],[Ngày hóa đơn]]&lt;&gt;"",Table1[[#This Row],[Ngày hóa đơn]],Table1[[#This Row],[Ngày hạch toán]])</f>
        <v>45731</v>
      </c>
      <c r="T233" s="8"/>
      <c r="U233" s="7">
        <f>IF(Table1[[#This Row],[Ngày tính CN]]="","",S233+T233)</f>
        <v>45731</v>
      </c>
      <c r="V233" s="74">
        <f ca="1">IF(Table1[[#This Row],[Hạn thanh toán]]="","",IF((U233-NOW())&lt;0,0,(U233-NOW())))</f>
        <v>0</v>
      </c>
      <c r="W233" s="72"/>
      <c r="X233" s="68" t="str">
        <f t="shared" ca="1" si="20"/>
        <v/>
      </c>
      <c r="Y233" s="68" t="str">
        <f t="shared" ca="1" si="18"/>
        <v/>
      </c>
      <c r="Z233" s="301">
        <f>Table1[[#This Row],[Hạn thanh toán]]</f>
        <v>45731</v>
      </c>
      <c r="AA233" s="301">
        <f>Table1[[#This Row],[Ngày Thanh toán]]</f>
        <v>45821</v>
      </c>
      <c r="AD233" s="3" t="str">
        <f>VLOOKUP($A233,Ma_KH!$A:$Q,Ma_KH!O$1,0)</f>
        <v>KL00056</v>
      </c>
      <c r="AE233" s="3" t="str">
        <f>VLOOKUP($A233,Ma_KH!$A:$Q,Ma_KH!P$1,0)</f>
        <v>Fresh &amp; Go Mart</v>
      </c>
    </row>
    <row r="234" spans="1:31" ht="25.5" customHeight="1" x14ac:dyDescent="0.3">
      <c r="A234" s="76" t="s">
        <v>61</v>
      </c>
      <c r="B234" s="81" t="s">
        <v>597</v>
      </c>
      <c r="C234" s="78">
        <v>45755</v>
      </c>
      <c r="D234" s="79" t="s">
        <v>600</v>
      </c>
      <c r="E234" s="78"/>
      <c r="F234" s="84"/>
      <c r="G234" s="76" t="s">
        <v>599</v>
      </c>
      <c r="H234" s="72">
        <v>691467</v>
      </c>
      <c r="I234" s="72">
        <v>0</v>
      </c>
      <c r="J234" s="72">
        <v>55317</v>
      </c>
      <c r="K234" s="72">
        <v>746784</v>
      </c>
      <c r="L234" s="8" t="s">
        <v>24</v>
      </c>
      <c r="M234" s="121">
        <v>45758</v>
      </c>
      <c r="N234" s="120" t="s">
        <v>3794</v>
      </c>
      <c r="O234" s="72">
        <f>IF(Table1[[#This Row],[Phân loại]]="Tồn đầu kỳ",Table1[[#This Row],[Tổng giá trị]],0)</f>
        <v>0</v>
      </c>
      <c r="P234" s="8">
        <f>IF(Table1[[#This Row],[Số còn phải thu ĐK]]&lt;&gt;0,0,IF(Table1[[#This Row],[Phân loại]]="Bán hàng",Table1[[#This Row],[Tổng giá trị]],-Table1[[#This Row],[Tổng giá trị]]))</f>
        <v>746784</v>
      </c>
      <c r="Q234" s="73">
        <f t="shared" si="19"/>
        <v>746784</v>
      </c>
      <c r="R234" s="8">
        <f>Table1[[#This Row],[Số còn phải thu ĐK]]+Table1[[#This Row],[Giá Trị HD sau CK]]-Table1[[#This Row],[Số tiền đã thu]]</f>
        <v>0</v>
      </c>
      <c r="S234" s="7">
        <f>IF(Table1[[#This Row],[Ngày hóa đơn]]&lt;&gt;"",Table1[[#This Row],[Ngày hóa đơn]],Table1[[#This Row],[Ngày hạch toán]])</f>
        <v>45755</v>
      </c>
      <c r="T234" s="8"/>
      <c r="U234" s="7">
        <f>IF(Table1[[#This Row],[Ngày tính CN]]="","",S234+T234)</f>
        <v>45755</v>
      </c>
      <c r="V234" s="74">
        <f ca="1">IF(Table1[[#This Row],[Hạn thanh toán]]="","",IF((U234-NOW())&lt;0,0,(U234-NOW())))</f>
        <v>0</v>
      </c>
      <c r="W234" s="72"/>
      <c r="X234" s="68" t="str">
        <f t="shared" ca="1" si="20"/>
        <v/>
      </c>
      <c r="Y234" s="68" t="str">
        <f t="shared" si="18"/>
        <v>Đã thanh toán</v>
      </c>
      <c r="Z234" s="301">
        <f>Table1[[#This Row],[Hạn thanh toán]]</f>
        <v>45755</v>
      </c>
      <c r="AA234" s="301">
        <f>Table1[[#This Row],[Ngày Thanh toán]]</f>
        <v>45758</v>
      </c>
      <c r="AD234" s="3" t="str">
        <f>VLOOKUP($A234,Ma_KH!$A:$Q,Ma_KH!O$1,0)</f>
        <v>KL00056</v>
      </c>
      <c r="AE234" s="3" t="str">
        <f>VLOOKUP($A234,Ma_KH!$A:$Q,Ma_KH!P$1,0)</f>
        <v>Fresh &amp; Go Mart</v>
      </c>
    </row>
    <row r="235" spans="1:31" ht="25.5" customHeight="1" x14ac:dyDescent="0.3">
      <c r="A235" s="76" t="s">
        <v>61</v>
      </c>
      <c r="B235" s="81" t="s">
        <v>597</v>
      </c>
      <c r="C235" s="78">
        <v>45782</v>
      </c>
      <c r="D235" s="79" t="s">
        <v>601</v>
      </c>
      <c r="E235" s="78"/>
      <c r="F235" s="84"/>
      <c r="G235" s="76" t="s">
        <v>599</v>
      </c>
      <c r="H235" s="72">
        <v>1008801</v>
      </c>
      <c r="I235" s="72">
        <v>0</v>
      </c>
      <c r="J235" s="72">
        <v>80704</v>
      </c>
      <c r="K235" s="72">
        <v>1089505</v>
      </c>
      <c r="L235" s="8" t="s">
        <v>24</v>
      </c>
      <c r="M235" s="121">
        <v>45821</v>
      </c>
      <c r="N235" s="120" t="s">
        <v>3795</v>
      </c>
      <c r="O235" s="72">
        <f>IF(Table1[[#This Row],[Phân loại]]="Tồn đầu kỳ",Table1[[#This Row],[Tổng giá trị]],0)</f>
        <v>0</v>
      </c>
      <c r="P235" s="8">
        <f>IF(Table1[[#This Row],[Số còn phải thu ĐK]]&lt;&gt;0,0,IF(Table1[[#This Row],[Phân loại]]="Bán hàng",Table1[[#This Row],[Tổng giá trị]],-Table1[[#This Row],[Tổng giá trị]]))</f>
        <v>1089505</v>
      </c>
      <c r="Q235" s="73">
        <f t="shared" si="19"/>
        <v>1089505</v>
      </c>
      <c r="R235" s="8">
        <f>Table1[[#This Row],[Số còn phải thu ĐK]]+Table1[[#This Row],[Giá Trị HD sau CK]]-Table1[[#This Row],[Số tiền đã thu]]</f>
        <v>0</v>
      </c>
      <c r="S235" s="7">
        <f>IF(Table1[[#This Row],[Ngày hóa đơn]]&lt;&gt;"",Table1[[#This Row],[Ngày hóa đơn]],Table1[[#This Row],[Ngày hạch toán]])</f>
        <v>45782</v>
      </c>
      <c r="T235" s="8"/>
      <c r="U235" s="7">
        <f>IF(Table1[[#This Row],[Ngày tính CN]]="","",S235+T235)</f>
        <v>45782</v>
      </c>
      <c r="V235" s="74">
        <f ca="1">IF(Table1[[#This Row],[Hạn thanh toán]]="","",IF((U235-NOW())&lt;0,0,(U235-NOW())))</f>
        <v>0</v>
      </c>
      <c r="W235" s="72"/>
      <c r="X235" s="68" t="str">
        <f t="shared" ca="1" si="20"/>
        <v/>
      </c>
      <c r="Y235" s="68" t="str">
        <f t="shared" si="18"/>
        <v>Đã thanh toán</v>
      </c>
      <c r="Z235" s="301">
        <f>Table1[[#This Row],[Hạn thanh toán]]</f>
        <v>45782</v>
      </c>
      <c r="AA235" s="301">
        <f>Table1[[#This Row],[Ngày Thanh toán]]</f>
        <v>45821</v>
      </c>
      <c r="AD235" s="3" t="str">
        <f>VLOOKUP($A235,Ma_KH!$A:$Q,Ma_KH!O$1,0)</f>
        <v>KL00056</v>
      </c>
      <c r="AE235" s="3" t="str">
        <f>VLOOKUP($A235,Ma_KH!$A:$Q,Ma_KH!P$1,0)</f>
        <v>Fresh &amp; Go Mart</v>
      </c>
    </row>
    <row r="236" spans="1:31" ht="25.5" customHeight="1" x14ac:dyDescent="0.3">
      <c r="A236" s="76" t="s">
        <v>61</v>
      </c>
      <c r="B236" s="81" t="s">
        <v>597</v>
      </c>
      <c r="C236" s="78">
        <v>45818</v>
      </c>
      <c r="D236" s="79" t="s">
        <v>602</v>
      </c>
      <c r="E236" s="78"/>
      <c r="F236" s="84"/>
      <c r="G236" s="76" t="s">
        <v>599</v>
      </c>
      <c r="H236" s="72">
        <v>1230917</v>
      </c>
      <c r="I236" s="72">
        <v>0</v>
      </c>
      <c r="J236" s="72">
        <v>98473</v>
      </c>
      <c r="K236" s="72">
        <v>1329390</v>
      </c>
      <c r="L236" s="8" t="s">
        <v>24</v>
      </c>
      <c r="M236" s="121">
        <v>45860</v>
      </c>
      <c r="N236" s="120" t="s">
        <v>3793</v>
      </c>
      <c r="O236" s="72">
        <f>IF(Table1[[#This Row],[Phân loại]]="Tồn đầu kỳ",Table1[[#This Row],[Tổng giá trị]],0)</f>
        <v>0</v>
      </c>
      <c r="P236" s="8">
        <f>IF(Table1[[#This Row],[Số còn phải thu ĐK]]&lt;&gt;0,0,IF(Table1[[#This Row],[Phân loại]]="Bán hàng",Table1[[#This Row],[Tổng giá trị]],-Table1[[#This Row],[Tổng giá trị]]))</f>
        <v>1329390</v>
      </c>
      <c r="Q236" s="128">
        <v>1210000</v>
      </c>
      <c r="R236" s="8">
        <f>Table1[[#This Row],[Số còn phải thu ĐK]]+Table1[[#This Row],[Giá Trị HD sau CK]]-Table1[[#This Row],[Số tiền đã thu]]</f>
        <v>119390</v>
      </c>
      <c r="S236" s="7">
        <f>IF(Table1[[#This Row],[Ngày hóa đơn]]&lt;&gt;"",Table1[[#This Row],[Ngày hóa đơn]],Table1[[#This Row],[Ngày hạch toán]])</f>
        <v>45818</v>
      </c>
      <c r="T236" s="8"/>
      <c r="U236" s="7">
        <f>IF(Table1[[#This Row],[Ngày tính CN]]="","",S236+T236)</f>
        <v>45818</v>
      </c>
      <c r="V236" s="74">
        <f ca="1">IF(Table1[[#This Row],[Hạn thanh toán]]="","",IF((U236-NOW())&lt;0,0,(U236-NOW())))</f>
        <v>0</v>
      </c>
      <c r="W236" s="72"/>
      <c r="X236" s="68" t="str">
        <f t="shared" ca="1" si="20"/>
        <v/>
      </c>
      <c r="Y236" s="68" t="str">
        <f t="shared" ca="1" si="18"/>
        <v/>
      </c>
      <c r="Z236" s="301">
        <f>Table1[[#This Row],[Hạn thanh toán]]</f>
        <v>45818</v>
      </c>
      <c r="AA236" s="301">
        <f>Table1[[#This Row],[Ngày Thanh toán]]</f>
        <v>45860</v>
      </c>
      <c r="AD236" s="3" t="str">
        <f>VLOOKUP($A236,Ma_KH!$A:$Q,Ma_KH!O$1,0)</f>
        <v>KL00056</v>
      </c>
      <c r="AE236" s="3" t="str">
        <f>VLOOKUP($A236,Ma_KH!$A:$Q,Ma_KH!P$1,0)</f>
        <v>Fresh &amp; Go Mart</v>
      </c>
    </row>
    <row r="237" spans="1:31" ht="25.5" customHeight="1" x14ac:dyDescent="0.3">
      <c r="A237" s="76" t="s">
        <v>61</v>
      </c>
      <c r="B237" s="81" t="s">
        <v>597</v>
      </c>
      <c r="C237" s="78">
        <v>45853</v>
      </c>
      <c r="D237" s="79" t="s">
        <v>603</v>
      </c>
      <c r="E237" s="78"/>
      <c r="F237" s="84"/>
      <c r="G237" s="76" t="s">
        <v>599</v>
      </c>
      <c r="H237" s="72">
        <v>1378413</v>
      </c>
      <c r="I237" s="72">
        <v>0</v>
      </c>
      <c r="J237" s="72">
        <v>110273</v>
      </c>
      <c r="K237" s="72">
        <v>1488686</v>
      </c>
      <c r="L237" s="8" t="s">
        <v>24</v>
      </c>
      <c r="M237" s="123">
        <v>45952</v>
      </c>
      <c r="N237" s="124" t="s">
        <v>3796</v>
      </c>
      <c r="O237" s="72">
        <f>IF(Table1[[#This Row],[Phân loại]]="Tồn đầu kỳ",Table1[[#This Row],[Tổng giá trị]],0)</f>
        <v>0</v>
      </c>
      <c r="P237" s="8">
        <f>IF(Table1[[#This Row],[Số còn phải thu ĐK]]&lt;&gt;0,0,IF(Table1[[#This Row],[Phân loại]]="Bán hàng",Table1[[#This Row],[Tổng giá trị]],-Table1[[#This Row],[Tổng giá trị]]))</f>
        <v>1488686</v>
      </c>
      <c r="Q237" s="73">
        <f t="shared" si="19"/>
        <v>1488686</v>
      </c>
      <c r="R237" s="8">
        <f>Table1[[#This Row],[Số còn phải thu ĐK]]+Table1[[#This Row],[Giá Trị HD sau CK]]-Table1[[#This Row],[Số tiền đã thu]]</f>
        <v>0</v>
      </c>
      <c r="S237" s="7">
        <f>IF(Table1[[#This Row],[Ngày hóa đơn]]&lt;&gt;"",Table1[[#This Row],[Ngày hóa đơn]],Table1[[#This Row],[Ngày hạch toán]])</f>
        <v>45853</v>
      </c>
      <c r="T237" s="8"/>
      <c r="U237" s="7">
        <f>IF(Table1[[#This Row],[Ngày tính CN]]="","",S237+T237)</f>
        <v>45853</v>
      </c>
      <c r="V237" s="74">
        <f ca="1">IF(Table1[[#This Row],[Hạn thanh toán]]="","",IF((U237-NOW())&lt;0,0,(U237-NOW())))</f>
        <v>0</v>
      </c>
      <c r="W237" s="72"/>
      <c r="X237" s="68" t="str">
        <f t="shared" ca="1" si="20"/>
        <v/>
      </c>
      <c r="Y237" s="68" t="str">
        <f t="shared" si="18"/>
        <v>Đã thanh toán</v>
      </c>
      <c r="Z237" s="301">
        <f>Table1[[#This Row],[Hạn thanh toán]]</f>
        <v>45853</v>
      </c>
      <c r="AA237" s="301">
        <f>Table1[[#This Row],[Ngày Thanh toán]]</f>
        <v>45952</v>
      </c>
      <c r="AD237" s="3" t="str">
        <f>VLOOKUP($A237,Ma_KH!$A:$Q,Ma_KH!O$1,0)</f>
        <v>KL00056</v>
      </c>
      <c r="AE237" s="3" t="str">
        <f>VLOOKUP($A237,Ma_KH!$A:$Q,Ma_KH!P$1,0)</f>
        <v>Fresh &amp; Go Mart</v>
      </c>
    </row>
    <row r="238" spans="1:31" ht="25.5" customHeight="1" x14ac:dyDescent="0.3">
      <c r="A238" s="76" t="s">
        <v>61</v>
      </c>
      <c r="B238" s="81" t="s">
        <v>597</v>
      </c>
      <c r="C238" s="78">
        <v>45877</v>
      </c>
      <c r="D238" s="79" t="s">
        <v>604</v>
      </c>
      <c r="E238" s="78"/>
      <c r="F238" s="84"/>
      <c r="G238" s="76" t="s">
        <v>599</v>
      </c>
      <c r="H238" s="72">
        <v>1020120</v>
      </c>
      <c r="I238" s="72">
        <v>0</v>
      </c>
      <c r="J238" s="72">
        <v>81610</v>
      </c>
      <c r="K238" s="72">
        <v>1101730</v>
      </c>
      <c r="L238" s="8" t="s">
        <v>24</v>
      </c>
      <c r="M238" s="123">
        <v>45952</v>
      </c>
      <c r="N238" s="124" t="s">
        <v>3797</v>
      </c>
      <c r="O238" s="72">
        <f>IF(Table1[[#This Row],[Phân loại]]="Tồn đầu kỳ",Table1[[#This Row],[Tổng giá trị]],0)</f>
        <v>0</v>
      </c>
      <c r="P238" s="8">
        <f>IF(Table1[[#This Row],[Số còn phải thu ĐK]]&lt;&gt;0,0,IF(Table1[[#This Row],[Phân loại]]="Bán hàng",Table1[[#This Row],[Tổng giá trị]],-Table1[[#This Row],[Tổng giá trị]]))</f>
        <v>1101730</v>
      </c>
      <c r="Q238" s="73">
        <v>861843</v>
      </c>
      <c r="R238" s="8">
        <f>Table1[[#This Row],[Số còn phải thu ĐK]]+Table1[[#This Row],[Giá Trị HD sau CK]]-Table1[[#This Row],[Số tiền đã thu]]</f>
        <v>239887</v>
      </c>
      <c r="S238" s="7">
        <f>IF(Table1[[#This Row],[Ngày hóa đơn]]&lt;&gt;"",Table1[[#This Row],[Ngày hóa đơn]],Table1[[#This Row],[Ngày hạch toán]])</f>
        <v>45877</v>
      </c>
      <c r="T238" s="8"/>
      <c r="U238" s="7">
        <f>IF(Table1[[#This Row],[Ngày tính CN]]="","",S238+T238)</f>
        <v>45877</v>
      </c>
      <c r="V238" s="74">
        <f ca="1">IF(Table1[[#This Row],[Hạn thanh toán]]="","",IF((U238-NOW())&lt;0,0,(U238-NOW())))</f>
        <v>0</v>
      </c>
      <c r="W238" s="72"/>
      <c r="X238" s="68" t="str">
        <f t="shared" ca="1" si="20"/>
        <v/>
      </c>
      <c r="Y238" s="68" t="str">
        <f t="shared" ca="1" si="18"/>
        <v/>
      </c>
      <c r="Z238" s="301">
        <f>Table1[[#This Row],[Hạn thanh toán]]</f>
        <v>45877</v>
      </c>
      <c r="AA238" s="301">
        <f>Table1[[#This Row],[Ngày Thanh toán]]</f>
        <v>45952</v>
      </c>
      <c r="AD238" s="3" t="str">
        <f>VLOOKUP($A238,Ma_KH!$A:$Q,Ma_KH!O$1,0)</f>
        <v>KL00056</v>
      </c>
      <c r="AE238" s="3" t="str">
        <f>VLOOKUP($A238,Ma_KH!$A:$Q,Ma_KH!P$1,0)</f>
        <v>Fresh &amp; Go Mart</v>
      </c>
    </row>
    <row r="239" spans="1:31" s="61" customFormat="1" ht="25.5" customHeight="1" x14ac:dyDescent="0.3">
      <c r="A239" s="44" t="s">
        <v>61</v>
      </c>
      <c r="B239" s="129" t="s">
        <v>597</v>
      </c>
      <c r="C239" s="46">
        <v>45905</v>
      </c>
      <c r="D239" s="45" t="s">
        <v>605</v>
      </c>
      <c r="E239" s="46"/>
      <c r="F239" s="50"/>
      <c r="G239" s="44" t="s">
        <v>599</v>
      </c>
      <c r="H239" s="57">
        <v>529134</v>
      </c>
      <c r="I239" s="57">
        <v>0</v>
      </c>
      <c r="J239" s="57">
        <v>42331</v>
      </c>
      <c r="K239" s="57">
        <v>571465</v>
      </c>
      <c r="L239" s="58" t="s">
        <v>24</v>
      </c>
      <c r="M239" s="59"/>
      <c r="N239" s="58"/>
      <c r="O239" s="57">
        <f>IF(Table1[[#This Row],[Phân loại]]="Tồn đầu kỳ",Table1[[#This Row],[Tổng giá trị]],0)</f>
        <v>0</v>
      </c>
      <c r="P239" s="58">
        <f>IF(Table1[[#This Row],[Số còn phải thu ĐK]]&lt;&gt;0,0,IF(Table1[[#This Row],[Phân loại]]="Bán hàng",Table1[[#This Row],[Tổng giá trị]],-Table1[[#This Row],[Tổng giá trị]]))</f>
        <v>571465</v>
      </c>
      <c r="Q239" s="115">
        <f t="shared" si="19"/>
        <v>0</v>
      </c>
      <c r="R239" s="58">
        <f>Table1[[#This Row],[Số còn phải thu ĐK]]+Table1[[#This Row],[Giá Trị HD sau CK]]-Table1[[#This Row],[Số tiền đã thu]]</f>
        <v>571465</v>
      </c>
      <c r="S239" s="59">
        <f>IF(Table1[[#This Row],[Ngày hóa đơn]]&lt;&gt;"",Table1[[#This Row],[Ngày hóa đơn]],Table1[[#This Row],[Ngày hạch toán]])</f>
        <v>45905</v>
      </c>
      <c r="T239" s="58"/>
      <c r="U239" s="59">
        <f>IF(Table1[[#This Row],[Ngày tính CN]]="","",S239+T239)</f>
        <v>45905</v>
      </c>
      <c r="V239" s="60">
        <f ca="1">IF(Table1[[#This Row],[Hạn thanh toán]]="","",IF((U239-NOW())&lt;0,0,(U239-NOW())))</f>
        <v>0</v>
      </c>
      <c r="W239" s="57"/>
      <c r="X239" s="116" t="str">
        <f t="shared" ca="1" si="20"/>
        <v/>
      </c>
      <c r="Y239" s="116" t="str">
        <f t="shared" ca="1" si="18"/>
        <v/>
      </c>
      <c r="Z239" s="305">
        <f>Table1[[#This Row],[Hạn thanh toán]]</f>
        <v>45905</v>
      </c>
      <c r="AA239" s="305">
        <f>Table1[[#This Row],[Ngày Thanh toán]]</f>
        <v>0</v>
      </c>
      <c r="AD239" s="61" t="str">
        <f>VLOOKUP($A239,Ma_KH!$A:$Q,Ma_KH!O$1,0)</f>
        <v>KL00056</v>
      </c>
      <c r="AE239" s="3" t="str">
        <f>VLOOKUP($A239,Ma_KH!$A:$Q,Ma_KH!P$1,0)</f>
        <v>Fresh &amp; Go Mart</v>
      </c>
    </row>
    <row r="240" spans="1:31" s="61" customFormat="1" ht="25.5" customHeight="1" x14ac:dyDescent="0.3">
      <c r="A240" s="44" t="s">
        <v>61</v>
      </c>
      <c r="B240" s="129" t="s">
        <v>597</v>
      </c>
      <c r="C240" s="46">
        <v>45948</v>
      </c>
      <c r="D240" s="45" t="s">
        <v>606</v>
      </c>
      <c r="E240" s="46"/>
      <c r="F240" s="50"/>
      <c r="G240" s="44" t="s">
        <v>599</v>
      </c>
      <c r="H240" s="57">
        <v>1017663</v>
      </c>
      <c r="I240" s="57">
        <v>0</v>
      </c>
      <c r="J240" s="57">
        <v>81413</v>
      </c>
      <c r="K240" s="57">
        <v>1099076</v>
      </c>
      <c r="L240" s="58" t="s">
        <v>24</v>
      </c>
      <c r="M240" s="59"/>
      <c r="N240" s="58"/>
      <c r="O240" s="57">
        <f>IF(Table1[[#This Row],[Phân loại]]="Tồn đầu kỳ",Table1[[#This Row],[Tổng giá trị]],0)</f>
        <v>0</v>
      </c>
      <c r="P240" s="58">
        <f>IF(Table1[[#This Row],[Số còn phải thu ĐK]]&lt;&gt;0,0,IF(Table1[[#This Row],[Phân loại]]="Bán hàng",Table1[[#This Row],[Tổng giá trị]],-Table1[[#This Row],[Tổng giá trị]]))</f>
        <v>1099076</v>
      </c>
      <c r="Q240" s="115">
        <f t="shared" si="19"/>
        <v>0</v>
      </c>
      <c r="R240" s="58">
        <f>Table1[[#This Row],[Số còn phải thu ĐK]]+Table1[[#This Row],[Giá Trị HD sau CK]]-Table1[[#This Row],[Số tiền đã thu]]</f>
        <v>1099076</v>
      </c>
      <c r="S240" s="59">
        <f>IF(Table1[[#This Row],[Ngày hóa đơn]]&lt;&gt;"",Table1[[#This Row],[Ngày hóa đơn]],Table1[[#This Row],[Ngày hạch toán]])</f>
        <v>45948</v>
      </c>
      <c r="T240" s="58"/>
      <c r="U240" s="59">
        <f>IF(Table1[[#This Row],[Ngày tính CN]]="","",S240+T240)</f>
        <v>45948</v>
      </c>
      <c r="V240" s="60">
        <f ca="1">IF(Table1[[#This Row],[Hạn thanh toán]]="","",IF((U240-NOW())&lt;0,0,(U240-NOW())))</f>
        <v>0</v>
      </c>
      <c r="W240" s="57"/>
      <c r="X240" s="116" t="str">
        <f t="shared" ca="1" si="20"/>
        <v/>
      </c>
      <c r="Y240" s="116" t="str">
        <f t="shared" ca="1" si="18"/>
        <v/>
      </c>
      <c r="Z240" s="305">
        <f>Table1[[#This Row],[Hạn thanh toán]]</f>
        <v>45948</v>
      </c>
      <c r="AA240" s="305">
        <f>Table1[[#This Row],[Ngày Thanh toán]]</f>
        <v>0</v>
      </c>
      <c r="AD240" s="61" t="str">
        <f>VLOOKUP($A240,Ma_KH!$A:$Q,Ma_KH!O$1,0)</f>
        <v>KL00056</v>
      </c>
      <c r="AE240" s="3" t="str">
        <f>VLOOKUP($A240,Ma_KH!$A:$Q,Ma_KH!P$1,0)</f>
        <v>Fresh &amp; Go Mart</v>
      </c>
    </row>
    <row r="241" spans="1:31" ht="25.5" customHeight="1" x14ac:dyDescent="0.3">
      <c r="A241" s="76" t="s">
        <v>61</v>
      </c>
      <c r="B241" s="81" t="s">
        <v>597</v>
      </c>
      <c r="C241" s="78">
        <v>45925</v>
      </c>
      <c r="D241" s="79" t="s">
        <v>607</v>
      </c>
      <c r="E241" s="78"/>
      <c r="F241" s="84"/>
      <c r="G241" s="76" t="s">
        <v>348</v>
      </c>
      <c r="H241" s="72"/>
      <c r="I241" s="72">
        <v>0</v>
      </c>
      <c r="J241" s="72">
        <v>0</v>
      </c>
      <c r="K241" s="72">
        <v>240477</v>
      </c>
      <c r="L241" s="8" t="s">
        <v>17</v>
      </c>
      <c r="M241" s="123">
        <v>45821</v>
      </c>
      <c r="N241" s="124" t="s">
        <v>3792</v>
      </c>
      <c r="O241" s="72">
        <f>IF(Table1[[#This Row],[Phân loại]]="Tồn đầu kỳ",Table1[[#This Row],[Tổng giá trị]],0)</f>
        <v>0</v>
      </c>
      <c r="P241" s="8">
        <f>IF(Table1[[#This Row],[Số còn phải thu ĐK]]&lt;&gt;0,0,IF(Table1[[#This Row],[Phân loại]]="Bán hàng",Table1[[#This Row],[Tổng giá trị]],-Table1[[#This Row],[Tổng giá trị]]))</f>
        <v>-240477</v>
      </c>
      <c r="Q241" s="73">
        <f t="shared" si="19"/>
        <v>-240477</v>
      </c>
      <c r="R241" s="8">
        <f>Table1[[#This Row],[Số còn phải thu ĐK]]+Table1[[#This Row],[Giá Trị HD sau CK]]-Table1[[#This Row],[Số tiền đã thu]]</f>
        <v>0</v>
      </c>
      <c r="S241" s="7">
        <f>IF(Table1[[#This Row],[Ngày hóa đơn]]&lt;&gt;"",Table1[[#This Row],[Ngày hóa đơn]],Table1[[#This Row],[Ngày hạch toán]])</f>
        <v>45925</v>
      </c>
      <c r="T241" s="8"/>
      <c r="U241" s="7">
        <f>IF(Table1[[#This Row],[Ngày tính CN]]="","",S241+T241)</f>
        <v>45925</v>
      </c>
      <c r="V241" s="74">
        <f ca="1">IF(Table1[[#This Row],[Hạn thanh toán]]="","",IF((U241-NOW())&lt;0,0,(U241-NOW())))</f>
        <v>0</v>
      </c>
      <c r="W241" s="72"/>
      <c r="X241" s="68" t="str">
        <f ca="1">IF(OR(AR245="",AO245=0),"",IF((AR245-NOW())&lt;0,-(AR245-NOW()),0))</f>
        <v/>
      </c>
      <c r="Y241" s="68" t="str">
        <f t="shared" si="18"/>
        <v>Đã thanh toán</v>
      </c>
      <c r="Z241" s="301">
        <f>Table1[[#This Row],[Hạn thanh toán]]</f>
        <v>45925</v>
      </c>
      <c r="AA241" s="301">
        <f>Table1[[#This Row],[Ngày Thanh toán]]</f>
        <v>45821</v>
      </c>
      <c r="AD241" s="3" t="str">
        <f>VLOOKUP($A241,Ma_KH!$A:$Q,Ma_KH!O$1,0)</f>
        <v>KL00056</v>
      </c>
      <c r="AE241" s="3" t="str">
        <f>VLOOKUP($A241,Ma_KH!$A:$Q,Ma_KH!P$1,0)</f>
        <v>Fresh &amp; Go Mart</v>
      </c>
    </row>
    <row r="242" spans="1:31" ht="25.5" customHeight="1" x14ac:dyDescent="0.3">
      <c r="A242" s="69" t="s">
        <v>61</v>
      </c>
      <c r="B242" s="82" t="s">
        <v>597</v>
      </c>
      <c r="C242" s="70">
        <v>45860</v>
      </c>
      <c r="D242" s="71" t="s">
        <v>608</v>
      </c>
      <c r="E242" s="70"/>
      <c r="F242" s="75"/>
      <c r="G242" s="69" t="s">
        <v>609</v>
      </c>
      <c r="H242" s="72"/>
      <c r="I242" s="72">
        <v>0</v>
      </c>
      <c r="J242" s="72">
        <v>0</v>
      </c>
      <c r="K242" s="72">
        <v>120534</v>
      </c>
      <c r="L242" s="8" t="s">
        <v>17</v>
      </c>
      <c r="M242" s="123">
        <v>45860</v>
      </c>
      <c r="N242" s="124" t="s">
        <v>3793</v>
      </c>
      <c r="O242" s="72">
        <f>IF(Table1[[#This Row],[Phân loại]]="Tồn đầu kỳ",Table1[[#This Row],[Tổng giá trị]],0)</f>
        <v>0</v>
      </c>
      <c r="P242" s="8">
        <f>IF(Table1[[#This Row],[Số còn phải thu ĐK]]&lt;&gt;0,0,IF(Table1[[#This Row],[Phân loại]]="Bán hàng",Table1[[#This Row],[Tổng giá trị]],-Table1[[#This Row],[Tổng giá trị]]))</f>
        <v>-120534</v>
      </c>
      <c r="Q242" s="73">
        <f t="shared" si="19"/>
        <v>-120534</v>
      </c>
      <c r="R242" s="8">
        <f>Table1[[#This Row],[Số còn phải thu ĐK]]+Table1[[#This Row],[Giá Trị HD sau CK]]-Table1[[#This Row],[Số tiền đã thu]]</f>
        <v>0</v>
      </c>
      <c r="S242" s="7">
        <f>IF(Table1[[#This Row],[Ngày hóa đơn]]&lt;&gt;"",Table1[[#This Row],[Ngày hóa đơn]],Table1[[#This Row],[Ngày hạch toán]])</f>
        <v>45860</v>
      </c>
      <c r="T242" s="8"/>
      <c r="U242" s="7">
        <f>IF(Table1[[#This Row],[Ngày tính CN]]="","",S242+T242)</f>
        <v>45860</v>
      </c>
      <c r="V242" s="74">
        <f ca="1">IF(Table1[[#This Row],[Hạn thanh toán]]="","",IF((U242-NOW())&lt;0,0,(U242-NOW())))</f>
        <v>0</v>
      </c>
      <c r="W242" s="72"/>
      <c r="X242" s="68" t="str">
        <f ca="1">IF(OR(AR246="",AO246=0),"",IF((AR246-NOW())&lt;0,-(AR246-NOW()),0))</f>
        <v/>
      </c>
      <c r="Y242" s="68" t="str">
        <f t="shared" si="18"/>
        <v>Đã thanh toán</v>
      </c>
      <c r="Z242" s="301">
        <f>Table1[[#This Row],[Hạn thanh toán]]</f>
        <v>45860</v>
      </c>
      <c r="AA242" s="301">
        <f>Table1[[#This Row],[Ngày Thanh toán]]</f>
        <v>45860</v>
      </c>
      <c r="AD242" s="3" t="str">
        <f>VLOOKUP($A242,Ma_KH!$A:$Q,Ma_KH!O$1,0)</f>
        <v>KL00056</v>
      </c>
      <c r="AE242" s="3" t="str">
        <f>VLOOKUP($A242,Ma_KH!$A:$Q,Ma_KH!P$1,0)</f>
        <v>Fresh &amp; Go Mart</v>
      </c>
    </row>
    <row r="243" spans="1:31" ht="25.5" customHeight="1" x14ac:dyDescent="0.3">
      <c r="A243" s="69" t="s">
        <v>61</v>
      </c>
      <c r="B243" s="82" t="s">
        <v>597</v>
      </c>
      <c r="C243" s="70">
        <v>45726</v>
      </c>
      <c r="D243" s="71" t="s">
        <v>610</v>
      </c>
      <c r="E243" s="70"/>
      <c r="F243" s="75"/>
      <c r="G243" s="69" t="s">
        <v>348</v>
      </c>
      <c r="H243" s="72"/>
      <c r="I243" s="72">
        <v>0</v>
      </c>
      <c r="J243" s="72">
        <v>0</v>
      </c>
      <c r="K243" s="72">
        <v>119943</v>
      </c>
      <c r="L243" s="8" t="s">
        <v>17</v>
      </c>
      <c r="M243" s="123">
        <v>45860</v>
      </c>
      <c r="N243" s="124" t="s">
        <v>3793</v>
      </c>
      <c r="O243" s="72">
        <f>IF(Table1[[#This Row],[Phân loại]]="Tồn đầu kỳ",Table1[[#This Row],[Tổng giá trị]],0)</f>
        <v>0</v>
      </c>
      <c r="P243" s="8">
        <f>IF(Table1[[#This Row],[Số còn phải thu ĐK]]&lt;&gt;0,0,IF(Table1[[#This Row],[Phân loại]]="Bán hàng",Table1[[#This Row],[Tổng giá trị]],-Table1[[#This Row],[Tổng giá trị]]))</f>
        <v>-119943</v>
      </c>
      <c r="Q243" s="73">
        <f t="shared" si="19"/>
        <v>-119943</v>
      </c>
      <c r="R243" s="8">
        <f>Table1[[#This Row],[Số còn phải thu ĐK]]+Table1[[#This Row],[Giá Trị HD sau CK]]-Table1[[#This Row],[Số tiền đã thu]]</f>
        <v>0</v>
      </c>
      <c r="S243" s="7">
        <f>IF(Table1[[#This Row],[Ngày hóa đơn]]&lt;&gt;"",Table1[[#This Row],[Ngày hóa đơn]],Table1[[#This Row],[Ngày hạch toán]])</f>
        <v>45726</v>
      </c>
      <c r="T243" s="8"/>
      <c r="U243" s="7">
        <f>IF(Table1[[#This Row],[Ngày tính CN]]="","",S243+T243)</f>
        <v>45726</v>
      </c>
      <c r="V243" s="74">
        <f ca="1">IF(Table1[[#This Row],[Hạn thanh toán]]="","",IF((U243-NOW())&lt;0,0,(U243-NOW())))</f>
        <v>0</v>
      </c>
      <c r="W243" s="72"/>
      <c r="X243" s="68" t="str">
        <f ca="1">IF(OR(AR247="",AO247=0),"",IF((AR247-NOW())&lt;0,-(AR247-NOW()),0))</f>
        <v/>
      </c>
      <c r="Y243" s="68" t="str">
        <f t="shared" si="18"/>
        <v>Đã thanh toán</v>
      </c>
      <c r="Z243" s="301">
        <f>Table1[[#This Row],[Hạn thanh toán]]</f>
        <v>45726</v>
      </c>
      <c r="AA243" s="301">
        <f>Table1[[#This Row],[Ngày Thanh toán]]</f>
        <v>45860</v>
      </c>
      <c r="AD243" s="3" t="str">
        <f>VLOOKUP($A243,Ma_KH!$A:$Q,Ma_KH!O$1,0)</f>
        <v>KL00056</v>
      </c>
      <c r="AE243" s="3" t="str">
        <f>VLOOKUP($A243,Ma_KH!$A:$Q,Ma_KH!P$1,0)</f>
        <v>Fresh &amp; Go Mart</v>
      </c>
    </row>
    <row r="244" spans="1:31" s="143" customFormat="1" ht="25.5" customHeight="1" x14ac:dyDescent="0.3">
      <c r="A244" s="130" t="s">
        <v>61</v>
      </c>
      <c r="B244" s="131" t="s">
        <v>597</v>
      </c>
      <c r="C244" s="132">
        <v>45952</v>
      </c>
      <c r="D244" s="133" t="s">
        <v>3803</v>
      </c>
      <c r="E244" s="134"/>
      <c r="F244" s="135"/>
      <c r="G244" s="130" t="s">
        <v>348</v>
      </c>
      <c r="H244" s="136"/>
      <c r="I244" s="136">
        <v>0</v>
      </c>
      <c r="J244" s="136">
        <v>0</v>
      </c>
      <c r="K244" s="136">
        <v>239885</v>
      </c>
      <c r="L244" s="137" t="s">
        <v>17</v>
      </c>
      <c r="M244" s="132">
        <v>45952</v>
      </c>
      <c r="N244" s="138" t="s">
        <v>3797</v>
      </c>
      <c r="O244" s="136">
        <f>IF(Table1[[#This Row],[Phân loại]]="Tồn đầu kỳ",Table1[[#This Row],[Tổng giá trị]],0)</f>
        <v>0</v>
      </c>
      <c r="P244" s="137">
        <f>IF(Table1[[#This Row],[Số còn phải thu ĐK]]&lt;&gt;0,0,IF(Table1[[#This Row],[Phân loại]]="Bán hàng",Table1[[#This Row],[Tổng giá trị]],-Table1[[#This Row],[Tổng giá trị]]))</f>
        <v>-239885</v>
      </c>
      <c r="Q244" s="139">
        <f t="shared" ref="Q244" si="24">IF(M244&lt;&gt;"",IF(O244&gt;0,O244,P244),0)</f>
        <v>-239885</v>
      </c>
      <c r="R244" s="137">
        <f>Table1[[#This Row],[Số còn phải thu ĐK]]+Table1[[#This Row],[Giá Trị HD sau CK]]-Table1[[#This Row],[Số tiền đã thu]]</f>
        <v>0</v>
      </c>
      <c r="S244" s="140">
        <f>IF(Table1[[#This Row],[Ngày hóa đơn]]&lt;&gt;"",Table1[[#This Row],[Ngày hóa đơn]],Table1[[#This Row],[Ngày hạch toán]])</f>
        <v>45952</v>
      </c>
      <c r="T244" s="137"/>
      <c r="U244" s="140">
        <f>IF(Table1[[#This Row],[Ngày tính CN]]="","",S244+T244)</f>
        <v>45952</v>
      </c>
      <c r="V244" s="141">
        <f ca="1">IF(Table1[[#This Row],[Hạn thanh toán]]="","",IF((U244-NOW())&lt;0,0,(U244-NOW())))</f>
        <v>0</v>
      </c>
      <c r="W244" s="136"/>
      <c r="X244" s="142" t="str">
        <f ca="1">IF(OR(AR249="",AO249=0),"",IF((AR249-NOW())&lt;0,-(AR249-NOW()),0))</f>
        <v/>
      </c>
      <c r="Y244" s="142" t="str">
        <f t="shared" ref="Y244" si="25">IF(R244=0,"Đã thanh toán",IF(X244="","",IF(X244&lt;=0,"Chưa đến hạn thanh toán",IF(X244&lt;=30,"Nợ quá hạn 30 ngày",IF(X244&lt;=60,"Nợ quá hạn từ 30 ngày đến 60 ngày",IF(X244&lt;=90,"Nợ quá hạn từ 60 ngày đến 90 ngày",IF(X244&lt;=120,"Nợ quá hạn từ 90 ngày đến 120 ngày","Nợ quá hạn hơn 120 ngày có khả năng mất thanh toán")))))))</f>
        <v>Đã thanh toán</v>
      </c>
      <c r="Z244" s="306">
        <f>Table1[[#This Row],[Hạn thanh toán]]</f>
        <v>45952</v>
      </c>
      <c r="AA244" s="306">
        <f>Table1[[#This Row],[Ngày Thanh toán]]</f>
        <v>45952</v>
      </c>
      <c r="AC244" s="143" t="s">
        <v>3804</v>
      </c>
      <c r="AD244" s="3" t="str">
        <f>VLOOKUP($A244,Ma_KH!$A:$Q,Ma_KH!O$1,0)</f>
        <v>KL00056</v>
      </c>
      <c r="AE244" s="3" t="str">
        <f>VLOOKUP($A244,Ma_KH!$A:$Q,Ma_KH!P$1,0)</f>
        <v>Fresh &amp; Go Mart</v>
      </c>
    </row>
    <row r="245" spans="1:31" ht="25.5" customHeight="1" x14ac:dyDescent="0.3">
      <c r="A245" s="69" t="s">
        <v>62</v>
      </c>
      <c r="B245" s="69" t="s">
        <v>611</v>
      </c>
      <c r="C245" s="70">
        <v>45679</v>
      </c>
      <c r="D245" s="71" t="s">
        <v>612</v>
      </c>
      <c r="E245" s="70"/>
      <c r="F245" s="75"/>
      <c r="G245" s="69" t="s">
        <v>613</v>
      </c>
      <c r="H245" s="72">
        <v>2185645</v>
      </c>
      <c r="I245" s="72">
        <v>0</v>
      </c>
      <c r="J245" s="72">
        <v>174852</v>
      </c>
      <c r="K245" s="72">
        <v>2360497</v>
      </c>
      <c r="L245" s="8" t="s">
        <v>24</v>
      </c>
      <c r="M245" s="43">
        <v>45691</v>
      </c>
      <c r="N245" s="29" t="s">
        <v>3805</v>
      </c>
      <c r="O245" s="72">
        <f>IF(Table1[[#This Row],[Phân loại]]="Tồn đầu kỳ",Table1[[#This Row],[Tổng giá trị]],0)</f>
        <v>0</v>
      </c>
      <c r="P245" s="8">
        <f>IF(Table1[[#This Row],[Số còn phải thu ĐK]]&lt;&gt;0,0,IF(Table1[[#This Row],[Phân loại]]="Bán hàng",Table1[[#This Row],[Tổng giá trị]],-Table1[[#This Row],[Tổng giá trị]]))</f>
        <v>2360497</v>
      </c>
      <c r="Q245" s="73">
        <f t="shared" si="19"/>
        <v>2360497</v>
      </c>
      <c r="R245" s="8">
        <f>Table1[[#This Row],[Số còn phải thu ĐK]]+Table1[[#This Row],[Giá Trị HD sau CK]]-Table1[[#This Row],[Số tiền đã thu]]</f>
        <v>0</v>
      </c>
      <c r="S245" s="7">
        <f>IF(Table1[[#This Row],[Ngày hóa đơn]]&lt;&gt;"",Table1[[#This Row],[Ngày hóa đơn]],Table1[[#This Row],[Ngày hạch toán]])</f>
        <v>45679</v>
      </c>
      <c r="T245" s="8"/>
      <c r="U245" s="7">
        <f>IF(Table1[[#This Row],[Ngày tính CN]]="","",S245+T245)</f>
        <v>45679</v>
      </c>
      <c r="V245" s="74">
        <f ca="1">IF(Table1[[#This Row],[Hạn thanh toán]]="","",IF((U245-NOW())&lt;0,0,(U245-NOW())))</f>
        <v>0</v>
      </c>
      <c r="W245" s="72"/>
      <c r="X245" s="68" t="str">
        <f ca="1">IF(OR(AR249="",AO249=0),"",IF((AR249-NOW())&lt;0,-(AR249-NOW()),0))</f>
        <v/>
      </c>
      <c r="Y245" s="68" t="str">
        <f t="shared" si="18"/>
        <v>Đã thanh toán</v>
      </c>
      <c r="Z245" s="301">
        <f>Table1[[#This Row],[Hạn thanh toán]]</f>
        <v>45679</v>
      </c>
      <c r="AA245" s="301">
        <f>Table1[[#This Row],[Ngày Thanh toán]]</f>
        <v>45691</v>
      </c>
      <c r="AD245" s="3" t="str">
        <f>VLOOKUP($A245,Ma_KH!$A:$Q,Ma_KH!O$1,0)</f>
        <v>KL00065</v>
      </c>
      <c r="AE245" s="3" t="str">
        <f>VLOOKUP($A245,Ma_KH!$A:$Q,Ma_KH!P$1,0)</f>
        <v>Fresh Food</v>
      </c>
    </row>
    <row r="246" spans="1:31" ht="25.5" customHeight="1" x14ac:dyDescent="0.3">
      <c r="A246" s="69" t="s">
        <v>62</v>
      </c>
      <c r="B246" s="69" t="s">
        <v>611</v>
      </c>
      <c r="C246" s="70">
        <v>45717</v>
      </c>
      <c r="D246" s="71" t="s">
        <v>614</v>
      </c>
      <c r="E246" s="70"/>
      <c r="F246" s="75"/>
      <c r="G246" s="69" t="s">
        <v>615</v>
      </c>
      <c r="H246" s="72">
        <v>444232</v>
      </c>
      <c r="I246" s="72">
        <v>0</v>
      </c>
      <c r="J246" s="72">
        <v>35539</v>
      </c>
      <c r="K246" s="72">
        <v>479771</v>
      </c>
      <c r="L246" s="8" t="s">
        <v>24</v>
      </c>
      <c r="M246" s="43">
        <v>45810</v>
      </c>
      <c r="N246" s="29" t="s">
        <v>3807</v>
      </c>
      <c r="O246" s="72">
        <f>IF(Table1[[#This Row],[Phân loại]]="Tồn đầu kỳ",Table1[[#This Row],[Tổng giá trị]],0)</f>
        <v>0</v>
      </c>
      <c r="P246" s="8">
        <f>IF(Table1[[#This Row],[Số còn phải thu ĐK]]&lt;&gt;0,0,IF(Table1[[#This Row],[Phân loại]]="Bán hàng",Table1[[#This Row],[Tổng giá trị]],-Table1[[#This Row],[Tổng giá trị]]))</f>
        <v>479771</v>
      </c>
      <c r="Q246" s="73">
        <f t="shared" si="19"/>
        <v>479771</v>
      </c>
      <c r="R246" s="8">
        <f>Table1[[#This Row],[Số còn phải thu ĐK]]+Table1[[#This Row],[Giá Trị HD sau CK]]-Table1[[#This Row],[Số tiền đã thu]]</f>
        <v>0</v>
      </c>
      <c r="S246" s="7">
        <f>IF(Table1[[#This Row],[Ngày hóa đơn]]&lt;&gt;"",Table1[[#This Row],[Ngày hóa đơn]],Table1[[#This Row],[Ngày hạch toán]])</f>
        <v>45717</v>
      </c>
      <c r="T246" s="8"/>
      <c r="U246" s="7">
        <f>IF(Table1[[#This Row],[Ngày tính CN]]="","",S246+T246)</f>
        <v>45717</v>
      </c>
      <c r="V246" s="74">
        <f ca="1">IF(Table1[[#This Row],[Hạn thanh toán]]="","",IF((U246-NOW())&lt;0,0,(U246-NOW())))</f>
        <v>0</v>
      </c>
      <c r="W246" s="72"/>
      <c r="X246" s="68" t="e">
        <f ca="1">IF(OR(#REF!="",#REF!=0),"",IF((#REF!-NOW())&lt;0,-(#REF!-NOW()),0))</f>
        <v>#REF!</v>
      </c>
      <c r="Y246" s="68" t="str">
        <f t="shared" si="18"/>
        <v>Đã thanh toán</v>
      </c>
      <c r="Z246" s="301">
        <f>Table1[[#This Row],[Hạn thanh toán]]</f>
        <v>45717</v>
      </c>
      <c r="AA246" s="301">
        <f>Table1[[#This Row],[Ngày Thanh toán]]</f>
        <v>45810</v>
      </c>
      <c r="AD246" s="3" t="str">
        <f>VLOOKUP($A246,Ma_KH!$A:$Q,Ma_KH!O$1,0)</f>
        <v>KL00065</v>
      </c>
      <c r="AE246" s="3" t="str">
        <f>VLOOKUP($A246,Ma_KH!$A:$Q,Ma_KH!P$1,0)</f>
        <v>Fresh Food</v>
      </c>
    </row>
    <row r="247" spans="1:31" ht="25.5" customHeight="1" x14ac:dyDescent="0.3">
      <c r="A247" s="76" t="s">
        <v>62</v>
      </c>
      <c r="B247" s="76" t="s">
        <v>611</v>
      </c>
      <c r="C247" s="78">
        <v>45761</v>
      </c>
      <c r="D247" s="79" t="s">
        <v>616</v>
      </c>
      <c r="E247" s="78"/>
      <c r="F247" s="84"/>
      <c r="G247" s="76" t="s">
        <v>617</v>
      </c>
      <c r="H247" s="72">
        <v>367155</v>
      </c>
      <c r="I247" s="72">
        <v>0</v>
      </c>
      <c r="J247" s="72">
        <v>29372</v>
      </c>
      <c r="K247" s="72">
        <v>396527</v>
      </c>
      <c r="L247" s="8" t="s">
        <v>24</v>
      </c>
      <c r="M247" s="43">
        <v>45810</v>
      </c>
      <c r="N247" s="29" t="s">
        <v>3806</v>
      </c>
      <c r="O247" s="72">
        <f>IF(Table1[[#This Row],[Phân loại]]="Tồn đầu kỳ",Table1[[#This Row],[Tổng giá trị]],0)</f>
        <v>0</v>
      </c>
      <c r="P247" s="8">
        <f>IF(Table1[[#This Row],[Số còn phải thu ĐK]]&lt;&gt;0,0,IF(Table1[[#This Row],[Phân loại]]="Bán hàng",Table1[[#This Row],[Tổng giá trị]],-Table1[[#This Row],[Tổng giá trị]]))</f>
        <v>396527</v>
      </c>
      <c r="Q247" s="73">
        <v>6269</v>
      </c>
      <c r="R247" s="8">
        <f>Table1[[#This Row],[Số còn phải thu ĐK]]+Table1[[#This Row],[Giá Trị HD sau CK]]-Table1[[#This Row],[Số tiền đã thu]]</f>
        <v>390258</v>
      </c>
      <c r="S247" s="7">
        <f>IF(Table1[[#This Row],[Ngày hóa đơn]]&lt;&gt;"",Table1[[#This Row],[Ngày hóa đơn]],Table1[[#This Row],[Ngày hạch toán]])</f>
        <v>45761</v>
      </c>
      <c r="T247" s="8"/>
      <c r="U247" s="7">
        <f>IF(Table1[[#This Row],[Ngày tính CN]]="","",S247+T247)</f>
        <v>45761</v>
      </c>
      <c r="V247" s="74">
        <f ca="1">IF(Table1[[#This Row],[Hạn thanh toán]]="","",IF((U247-NOW())&lt;0,0,(U247-NOW())))</f>
        <v>0</v>
      </c>
      <c r="W247" s="72"/>
      <c r="X247" s="68" t="str">
        <f ca="1">IF(OR(AR250="",AO250=0),"",IF((AR250-NOW())&lt;0,-(AR250-NOW()),0))</f>
        <v/>
      </c>
      <c r="Y247" s="68" t="str">
        <f t="shared" ca="1" si="18"/>
        <v/>
      </c>
      <c r="Z247" s="301">
        <f>Table1[[#This Row],[Hạn thanh toán]]</f>
        <v>45761</v>
      </c>
      <c r="AA247" s="301">
        <f>Table1[[#This Row],[Ngày Thanh toán]]</f>
        <v>45810</v>
      </c>
      <c r="AD247" s="3" t="str">
        <f>VLOOKUP($A247,Ma_KH!$A:$Q,Ma_KH!O$1,0)</f>
        <v>KL00065</v>
      </c>
      <c r="AE247" s="3" t="str">
        <f>VLOOKUP($A247,Ma_KH!$A:$Q,Ma_KH!P$1,0)</f>
        <v>Fresh Food</v>
      </c>
    </row>
    <row r="248" spans="1:31" ht="25.5" customHeight="1" x14ac:dyDescent="0.3">
      <c r="A248" s="76" t="s">
        <v>62</v>
      </c>
      <c r="B248" s="76" t="s">
        <v>611</v>
      </c>
      <c r="C248" s="43">
        <v>45810</v>
      </c>
      <c r="D248" s="29" t="s">
        <v>620</v>
      </c>
      <c r="E248" s="78"/>
      <c r="F248" s="84"/>
      <c r="G248" s="29" t="s">
        <v>353</v>
      </c>
      <c r="H248" s="72"/>
      <c r="I248" s="72">
        <v>0</v>
      </c>
      <c r="J248" s="72"/>
      <c r="K248" s="72">
        <v>390258</v>
      </c>
      <c r="L248" s="8" t="s">
        <v>17</v>
      </c>
      <c r="M248" s="43">
        <v>45810</v>
      </c>
      <c r="N248" s="29" t="s">
        <v>3806</v>
      </c>
      <c r="O248" s="72">
        <f>IF(Table1[[#This Row],[Phân loại]]="Tồn đầu kỳ",Table1[[#This Row],[Tổng giá trị]],0)</f>
        <v>0</v>
      </c>
      <c r="P248" s="8">
        <f>IF(Table1[[#This Row],[Số còn phải thu ĐK]]&lt;&gt;0,0,IF(Table1[[#This Row],[Phân loại]]="Bán hàng",Table1[[#This Row],[Tổng giá trị]],-Table1[[#This Row],[Tổng giá trị]]))</f>
        <v>-390258</v>
      </c>
      <c r="Q248" s="73">
        <f t="shared" ref="Q248" si="26">IF(M248&lt;&gt;"",IF(O248&gt;0,O248,P248),0)</f>
        <v>-390258</v>
      </c>
      <c r="R248" s="8">
        <f>Table1[[#This Row],[Số còn phải thu ĐK]]+Table1[[#This Row],[Giá Trị HD sau CK]]-Table1[[#This Row],[Số tiền đã thu]]</f>
        <v>0</v>
      </c>
      <c r="S248" s="7">
        <f>IF(Table1[[#This Row],[Ngày hóa đơn]]&lt;&gt;"",Table1[[#This Row],[Ngày hóa đơn]],Table1[[#This Row],[Ngày hạch toán]])</f>
        <v>45810</v>
      </c>
      <c r="T248" s="8"/>
      <c r="U248" s="7">
        <f>IF(Table1[[#This Row],[Ngày tính CN]]="","",S248+T248)</f>
        <v>45810</v>
      </c>
      <c r="V248" s="74">
        <f ca="1">IF(Table1[[#This Row],[Hạn thanh toán]]="","",IF((U248-NOW())&lt;0,0,(U248-NOW())))</f>
        <v>0</v>
      </c>
      <c r="W248" s="72"/>
      <c r="X248" s="68" t="str">
        <f ca="1">IF(OR(AR251="",AO251=0),"",IF((AR251-NOW())&lt;0,-(AR251-NOW()),0))</f>
        <v/>
      </c>
      <c r="Y248" s="68" t="str">
        <f t="shared" ref="Y248" si="27">IF(R248=0,"Đã thanh toán",IF(X248="","",IF(X248&lt;=0,"Chưa đến hạn thanh toán",IF(X248&lt;=30,"Nợ quá hạn 30 ngày",IF(X248&lt;=60,"Nợ quá hạn từ 30 ngày đến 60 ngày",IF(X248&lt;=90,"Nợ quá hạn từ 60 ngày đến 90 ngày",IF(X248&lt;=120,"Nợ quá hạn từ 90 ngày đến 120 ngày","Nợ quá hạn hơn 120 ngày có khả năng mất thanh toán")))))))</f>
        <v>Đã thanh toán</v>
      </c>
      <c r="Z248" s="301">
        <f>Table1[[#This Row],[Hạn thanh toán]]</f>
        <v>45810</v>
      </c>
      <c r="AA248" s="301">
        <f>Table1[[#This Row],[Ngày Thanh toán]]</f>
        <v>45810</v>
      </c>
      <c r="AD248" s="3" t="str">
        <f>VLOOKUP($A248,Ma_KH!$A:$Q,Ma_KH!O$1,0)</f>
        <v>KL00065</v>
      </c>
      <c r="AE248" s="3" t="str">
        <f>VLOOKUP($A248,Ma_KH!$A:$Q,Ma_KH!P$1,0)</f>
        <v>Fresh Food</v>
      </c>
    </row>
    <row r="249" spans="1:31" ht="25.5" customHeight="1" x14ac:dyDescent="0.3">
      <c r="A249" s="76" t="s">
        <v>62</v>
      </c>
      <c r="B249" s="76" t="s">
        <v>611</v>
      </c>
      <c r="C249" s="78">
        <v>45803</v>
      </c>
      <c r="D249" s="79" t="s">
        <v>618</v>
      </c>
      <c r="E249" s="78"/>
      <c r="F249" s="84"/>
      <c r="G249" s="76" t="s">
        <v>619</v>
      </c>
      <c r="H249" s="72">
        <v>686312</v>
      </c>
      <c r="I249" s="72">
        <v>0</v>
      </c>
      <c r="J249" s="72">
        <v>54905</v>
      </c>
      <c r="K249" s="72">
        <v>741217</v>
      </c>
      <c r="L249" s="8" t="s">
        <v>24</v>
      </c>
      <c r="M249" s="43">
        <v>45835</v>
      </c>
      <c r="N249" s="29" t="s">
        <v>3808</v>
      </c>
      <c r="O249" s="72">
        <f>IF(Table1[[#This Row],[Phân loại]]="Tồn đầu kỳ",Table1[[#This Row],[Tổng giá trị]],0)</f>
        <v>0</v>
      </c>
      <c r="P249" s="8">
        <f>IF(Table1[[#This Row],[Số còn phải thu ĐK]]&lt;&gt;0,0,IF(Table1[[#This Row],[Phân loại]]="Bán hàng",Table1[[#This Row],[Tổng giá trị]],-Table1[[#This Row],[Tổng giá trị]]))</f>
        <v>741217</v>
      </c>
      <c r="Q249" s="73">
        <f t="shared" si="19"/>
        <v>741217</v>
      </c>
      <c r="R249" s="8">
        <f>Table1[[#This Row],[Số còn phải thu ĐK]]+Table1[[#This Row],[Giá Trị HD sau CK]]-Table1[[#This Row],[Số tiền đã thu]]</f>
        <v>0</v>
      </c>
      <c r="S249" s="7">
        <f>IF(Table1[[#This Row],[Ngày hóa đơn]]&lt;&gt;"",Table1[[#This Row],[Ngày hóa đơn]],Table1[[#This Row],[Ngày hạch toán]])</f>
        <v>45803</v>
      </c>
      <c r="T249" s="8"/>
      <c r="U249" s="7">
        <f>IF(Table1[[#This Row],[Ngày tính CN]]="","",S249+T249)</f>
        <v>45803</v>
      </c>
      <c r="V249" s="74">
        <f ca="1">IF(Table1[[#This Row],[Hạn thanh toán]]="","",IF((U249-NOW())&lt;0,0,(U249-NOW())))</f>
        <v>0</v>
      </c>
      <c r="W249" s="72"/>
      <c r="X249" s="68" t="str">
        <f ca="1">IF(OR(AR251="",AO251=0),"",IF((AR251-NOW())&lt;0,-(AR251-NOW()),0))</f>
        <v/>
      </c>
      <c r="Y249" s="68" t="str">
        <f t="shared" si="18"/>
        <v>Đã thanh toán</v>
      </c>
      <c r="Z249" s="301">
        <f>Table1[[#This Row],[Hạn thanh toán]]</f>
        <v>45803</v>
      </c>
      <c r="AA249" s="301">
        <f>Table1[[#This Row],[Ngày Thanh toán]]</f>
        <v>45835</v>
      </c>
      <c r="AD249" s="3" t="str">
        <f>VLOOKUP($A249,Ma_KH!$A:$Q,Ma_KH!O$1,0)</f>
        <v>KL00065</v>
      </c>
      <c r="AE249" s="3" t="str">
        <f>VLOOKUP($A249,Ma_KH!$A:$Q,Ma_KH!P$1,0)</f>
        <v>Fresh Food</v>
      </c>
    </row>
    <row r="250" spans="1:31" ht="25.5" customHeight="1" x14ac:dyDescent="0.3">
      <c r="A250" s="69" t="s">
        <v>62</v>
      </c>
      <c r="B250" s="69" t="s">
        <v>611</v>
      </c>
      <c r="C250" s="70">
        <v>45828</v>
      </c>
      <c r="D250" s="71" t="s">
        <v>621</v>
      </c>
      <c r="E250" s="70"/>
      <c r="F250" s="75"/>
      <c r="G250" s="69" t="s">
        <v>622</v>
      </c>
      <c r="H250" s="72">
        <v>553467</v>
      </c>
      <c r="I250" s="72">
        <v>0</v>
      </c>
      <c r="J250" s="72">
        <v>44277</v>
      </c>
      <c r="K250" s="72">
        <v>597744</v>
      </c>
      <c r="L250" s="8" t="s">
        <v>24</v>
      </c>
      <c r="M250" s="43">
        <v>45929</v>
      </c>
      <c r="N250" s="29" t="s">
        <v>3809</v>
      </c>
      <c r="O250" s="72">
        <f>IF(Table1[[#This Row],[Phân loại]]="Tồn đầu kỳ",Table1[[#This Row],[Tổng giá trị]],0)</f>
        <v>0</v>
      </c>
      <c r="P250" s="8">
        <f>IF(Table1[[#This Row],[Số còn phải thu ĐK]]&lt;&gt;0,0,IF(Table1[[#This Row],[Phân loại]]="Bán hàng",Table1[[#This Row],[Tổng giá trị]],-Table1[[#This Row],[Tổng giá trị]]))</f>
        <v>597744</v>
      </c>
      <c r="Q250" s="73">
        <v>237916</v>
      </c>
      <c r="R250" s="8">
        <f>Table1[[#This Row],[Số còn phải thu ĐK]]+Table1[[#This Row],[Giá Trị HD sau CK]]-Table1[[#This Row],[Số tiền đã thu]]</f>
        <v>359828</v>
      </c>
      <c r="S250" s="7">
        <f>IF(Table1[[#This Row],[Ngày hóa đơn]]&lt;&gt;"",Table1[[#This Row],[Ngày hóa đơn]],Table1[[#This Row],[Ngày hạch toán]])</f>
        <v>45828</v>
      </c>
      <c r="T250" s="8"/>
      <c r="U250" s="7">
        <f>IF(Table1[[#This Row],[Ngày tính CN]]="","",S250+T250)</f>
        <v>45828</v>
      </c>
      <c r="V250" s="74">
        <f ca="1">IF(Table1[[#This Row],[Hạn thanh toán]]="","",IF((U250-NOW())&lt;0,0,(U250-NOW())))</f>
        <v>0</v>
      </c>
      <c r="W250" s="72"/>
      <c r="X250" s="68" t="str">
        <f ca="1">IF(OR(AR255="",AO255=0),"",IF((AR255-NOW())&lt;0,-(AR255-NOW()),0))</f>
        <v/>
      </c>
      <c r="Y250" s="68" t="str">
        <f t="shared" ca="1" si="18"/>
        <v/>
      </c>
      <c r="Z250" s="301">
        <f>Table1[[#This Row],[Hạn thanh toán]]</f>
        <v>45828</v>
      </c>
      <c r="AA250" s="301">
        <f>Table1[[#This Row],[Ngày Thanh toán]]</f>
        <v>45929</v>
      </c>
      <c r="AD250" s="3" t="str">
        <f>VLOOKUP($A250,Ma_KH!$A:$Q,Ma_KH!O$1,0)</f>
        <v>KL00065</v>
      </c>
      <c r="AE250" s="3" t="str">
        <f>VLOOKUP($A250,Ma_KH!$A:$Q,Ma_KH!P$1,0)</f>
        <v>Fresh Food</v>
      </c>
    </row>
    <row r="251" spans="1:31" ht="25.5" customHeight="1" x14ac:dyDescent="0.3">
      <c r="A251" s="76" t="s">
        <v>62</v>
      </c>
      <c r="B251" s="76" t="s">
        <v>611</v>
      </c>
      <c r="C251" s="78">
        <v>45927</v>
      </c>
      <c r="D251" s="79" t="s">
        <v>623</v>
      </c>
      <c r="E251" s="78"/>
      <c r="F251" s="84"/>
      <c r="G251" s="76" t="s">
        <v>624</v>
      </c>
      <c r="H251" s="72">
        <v>700329</v>
      </c>
      <c r="I251" s="72">
        <v>0</v>
      </c>
      <c r="J251" s="72">
        <v>56026</v>
      </c>
      <c r="K251" s="72">
        <v>756355</v>
      </c>
      <c r="L251" s="8" t="s">
        <v>24</v>
      </c>
      <c r="M251" s="43">
        <v>45962</v>
      </c>
      <c r="N251" s="29" t="s">
        <v>3810</v>
      </c>
      <c r="O251" s="72">
        <f>IF(Table1[[#This Row],[Phân loại]]="Tồn đầu kỳ",Table1[[#This Row],[Tổng giá trị]],0)</f>
        <v>0</v>
      </c>
      <c r="P251" s="8">
        <f>IF(Table1[[#This Row],[Số còn phải thu ĐK]]&lt;&gt;0,0,IF(Table1[[#This Row],[Phân loại]]="Bán hàng",Table1[[#This Row],[Tổng giá trị]],-Table1[[#This Row],[Tổng giá trị]]))</f>
        <v>756355</v>
      </c>
      <c r="Q251" s="73">
        <v>330000</v>
      </c>
      <c r="R251" s="8">
        <f>Table1[[#This Row],[Số còn phải thu ĐK]]+Table1[[#This Row],[Giá Trị HD sau CK]]-Table1[[#This Row],[Số tiền đã thu]]</f>
        <v>426355</v>
      </c>
      <c r="S251" s="7">
        <f>IF(Table1[[#This Row],[Ngày hóa đơn]]&lt;&gt;"",Table1[[#This Row],[Ngày hóa đơn]],Table1[[#This Row],[Ngày hạch toán]])</f>
        <v>45927</v>
      </c>
      <c r="T251" s="8"/>
      <c r="U251" s="7">
        <f>IF(Table1[[#This Row],[Ngày tính CN]]="","",S251+T251)</f>
        <v>45927</v>
      </c>
      <c r="V251" s="74">
        <f ca="1">IF(Table1[[#This Row],[Hạn thanh toán]]="","",IF((U251-NOW())&lt;0,0,(U251-NOW())))</f>
        <v>0</v>
      </c>
      <c r="W251" s="72"/>
      <c r="X251" s="68" t="str">
        <f ca="1">IF(OR(AR257="",AO257=0),"",IF((AR257-NOW())&lt;0,-(AR257-NOW()),0))</f>
        <v/>
      </c>
      <c r="Y251" s="68" t="str">
        <f t="shared" ca="1" si="18"/>
        <v/>
      </c>
      <c r="Z251" s="301">
        <f>Table1[[#This Row],[Hạn thanh toán]]</f>
        <v>45927</v>
      </c>
      <c r="AA251" s="301">
        <f>Table1[[#This Row],[Ngày Thanh toán]]</f>
        <v>45962</v>
      </c>
      <c r="AD251" s="3" t="str">
        <f>VLOOKUP($A251,Ma_KH!$A:$Q,Ma_KH!O$1,0)</f>
        <v>KL00065</v>
      </c>
      <c r="AE251" s="3" t="str">
        <f>VLOOKUP($A251,Ma_KH!$A:$Q,Ma_KH!P$1,0)</f>
        <v>Fresh Food</v>
      </c>
    </row>
    <row r="252" spans="1:31" s="156" customFormat="1" ht="25.5" customHeight="1" x14ac:dyDescent="0.3">
      <c r="A252" s="144" t="s">
        <v>62</v>
      </c>
      <c r="B252" s="144" t="s">
        <v>611</v>
      </c>
      <c r="C252" s="145">
        <v>45643</v>
      </c>
      <c r="D252" s="146" t="s">
        <v>3811</v>
      </c>
      <c r="E252" s="145"/>
      <c r="F252" s="147"/>
      <c r="G252" s="144" t="s">
        <v>3704</v>
      </c>
      <c r="H252" s="148"/>
      <c r="I252" s="148">
        <v>0</v>
      </c>
      <c r="J252" s="148">
        <v>0</v>
      </c>
      <c r="K252" s="148">
        <v>425000</v>
      </c>
      <c r="L252" s="149" t="s">
        <v>3648</v>
      </c>
      <c r="M252" s="150">
        <v>45719</v>
      </c>
      <c r="N252" s="151" t="s">
        <v>3812</v>
      </c>
      <c r="O252" s="148">
        <f>IF(Table1[[#This Row],[Phân loại]]="Tồn đầu kỳ",Table1[[#This Row],[Tổng giá trị]],0)</f>
        <v>425000</v>
      </c>
      <c r="P252" s="149">
        <f>IF(Table1[[#This Row],[Số còn phải thu ĐK]]&lt;&gt;0,0,IF(Table1[[#This Row],[Phân loại]]="Bán hàng",Table1[[#This Row],[Tổng giá trị]],-Table1[[#This Row],[Tổng giá trị]]))</f>
        <v>0</v>
      </c>
      <c r="Q252" s="152">
        <f t="shared" si="19"/>
        <v>425000</v>
      </c>
      <c r="R252" s="149">
        <f>Table1[[#This Row],[Số còn phải thu ĐK]]+Table1[[#This Row],[Giá Trị HD sau CK]]-Table1[[#This Row],[Số tiền đã thu]]</f>
        <v>0</v>
      </c>
      <c r="S252" s="153">
        <f>IF(Table1[[#This Row],[Ngày hóa đơn]]&lt;&gt;"",Table1[[#This Row],[Ngày hóa đơn]],Table1[[#This Row],[Ngày hạch toán]])</f>
        <v>45643</v>
      </c>
      <c r="T252" s="149"/>
      <c r="U252" s="153">
        <f>IF(Table1[[#This Row],[Ngày tính CN]]="","",S252+T252)</f>
        <v>45643</v>
      </c>
      <c r="V252" s="154">
        <f ca="1">IF(Table1[[#This Row],[Hạn thanh toán]]="","",IF((U252-NOW())&lt;0,0,(U252-NOW())))</f>
        <v>0</v>
      </c>
      <c r="W252" s="148"/>
      <c r="X252" s="155" t="str">
        <f ca="1">IF(OR(AR260="",AO260=0),"",IF((AR260-NOW())&lt;0,-(AR260-NOW()),0))</f>
        <v/>
      </c>
      <c r="Y252" s="155" t="str">
        <f t="shared" si="18"/>
        <v>Đã thanh toán</v>
      </c>
      <c r="Z252" s="304">
        <f>Table1[[#This Row],[Hạn thanh toán]]</f>
        <v>45643</v>
      </c>
      <c r="AA252" s="304">
        <f>Table1[[#This Row],[Ngày Thanh toán]]</f>
        <v>45719</v>
      </c>
      <c r="AD252" s="156" t="str">
        <f>VLOOKUP($A252,Ma_KH!$A:$Q,Ma_KH!O$1,0)</f>
        <v>KL00065</v>
      </c>
      <c r="AE252" s="3" t="str">
        <f>VLOOKUP($A252,Ma_KH!$A:$Q,Ma_KH!P$1,0)</f>
        <v>Fresh Food</v>
      </c>
    </row>
    <row r="253" spans="1:31" ht="25.5" customHeight="1" x14ac:dyDescent="0.3">
      <c r="A253" s="69" t="s">
        <v>62</v>
      </c>
      <c r="B253" s="69" t="s">
        <v>611</v>
      </c>
      <c r="C253" s="70">
        <v>45929</v>
      </c>
      <c r="D253" s="71" t="s">
        <v>625</v>
      </c>
      <c r="E253" s="70">
        <v>45929</v>
      </c>
      <c r="F253" s="75"/>
      <c r="G253" s="69" t="s">
        <v>626</v>
      </c>
      <c r="H253" s="72"/>
      <c r="I253" s="72">
        <v>0</v>
      </c>
      <c r="J253" s="72">
        <v>0</v>
      </c>
      <c r="K253" s="72">
        <v>359828</v>
      </c>
      <c r="L253" s="8" t="s">
        <v>17</v>
      </c>
      <c r="M253" s="43">
        <v>45929</v>
      </c>
      <c r="N253" s="29" t="s">
        <v>3809</v>
      </c>
      <c r="O253" s="72">
        <f>IF(Table1[[#This Row],[Phân loại]]="Tồn đầu kỳ",Table1[[#This Row],[Tổng giá trị]],0)</f>
        <v>0</v>
      </c>
      <c r="P253" s="8">
        <f>IF(Table1[[#This Row],[Số còn phải thu ĐK]]&lt;&gt;0,0,IF(Table1[[#This Row],[Phân loại]]="Bán hàng",Table1[[#This Row],[Tổng giá trị]],-Table1[[#This Row],[Tổng giá trị]]))</f>
        <v>-359828</v>
      </c>
      <c r="Q253" s="73">
        <f t="shared" ref="Q253" si="28">IF(M253&lt;&gt;"",IF(O253&gt;0,O253,P253),0)</f>
        <v>-359828</v>
      </c>
      <c r="R253" s="8">
        <f>Table1[[#This Row],[Số còn phải thu ĐK]]+Table1[[#This Row],[Giá Trị HD sau CK]]-Table1[[#This Row],[Số tiền đã thu]]</f>
        <v>0</v>
      </c>
      <c r="S253" s="7">
        <f>IF(Table1[[#This Row],[Ngày hóa đơn]]&lt;&gt;"",Table1[[#This Row],[Ngày hóa đơn]],Table1[[#This Row],[Ngày hạch toán]])</f>
        <v>45929</v>
      </c>
      <c r="T253" s="8"/>
      <c r="U253" s="7">
        <f>IF(Table1[[#This Row],[Ngày tính CN]]="","",S253+T253)</f>
        <v>45929</v>
      </c>
      <c r="V253" s="74">
        <f ca="1">IF(Table1[[#This Row],[Hạn thanh toán]]="","",IF((U253-NOW())&lt;0,0,(U253-NOW())))</f>
        <v>0</v>
      </c>
      <c r="W253" s="72"/>
      <c r="X253" s="68" t="str">
        <f ca="1">IF(OR(AR261="",AO261=0),"",IF((AR261-NOW())&lt;0,-(AR261-NOW()),0))</f>
        <v/>
      </c>
      <c r="Y253" s="68" t="str">
        <f t="shared" ref="Y253" si="29">IF(R253=0,"Đã thanh toán",IF(X253="","",IF(X253&lt;=0,"Chưa đến hạn thanh toán",IF(X253&lt;=30,"Nợ quá hạn 30 ngày",IF(X253&lt;=60,"Nợ quá hạn từ 30 ngày đến 60 ngày",IF(X253&lt;=90,"Nợ quá hạn từ 60 ngày đến 90 ngày",IF(X253&lt;=120,"Nợ quá hạn từ 90 ngày đến 120 ngày","Nợ quá hạn hơn 120 ngày có khả năng mất thanh toán")))))))</f>
        <v>Đã thanh toán</v>
      </c>
      <c r="Z253" s="301">
        <f>Table1[[#This Row],[Hạn thanh toán]]</f>
        <v>45929</v>
      </c>
      <c r="AA253" s="301">
        <f>Table1[[#This Row],[Ngày Thanh toán]]</f>
        <v>45929</v>
      </c>
      <c r="AD253" s="3" t="str">
        <f>VLOOKUP($A253,Ma_KH!$A:$Q,Ma_KH!O$1,0)</f>
        <v>KL00065</v>
      </c>
      <c r="AE253" s="3" t="str">
        <f>VLOOKUP($A253,Ma_KH!$A:$Q,Ma_KH!P$1,0)</f>
        <v>Fresh Food</v>
      </c>
    </row>
    <row r="254" spans="1:31" s="143" customFormat="1" ht="25.5" customHeight="1" x14ac:dyDescent="0.3">
      <c r="A254" s="130" t="s">
        <v>62</v>
      </c>
      <c r="B254" s="130" t="s">
        <v>611</v>
      </c>
      <c r="C254" s="134">
        <v>45962</v>
      </c>
      <c r="D254" s="157" t="s">
        <v>3813</v>
      </c>
      <c r="E254" s="134">
        <v>45962</v>
      </c>
      <c r="F254" s="135"/>
      <c r="G254" s="130" t="s">
        <v>626</v>
      </c>
      <c r="H254" s="136"/>
      <c r="I254" s="136">
        <v>0</v>
      </c>
      <c r="J254" s="136">
        <v>0</v>
      </c>
      <c r="K254" s="158">
        <v>427585</v>
      </c>
      <c r="L254" s="137" t="s">
        <v>17</v>
      </c>
      <c r="M254" s="159">
        <v>45962</v>
      </c>
      <c r="N254" s="157" t="s">
        <v>3810</v>
      </c>
      <c r="O254" s="136">
        <f>IF(Table1[[#This Row],[Phân loại]]="Tồn đầu kỳ",Table1[[#This Row],[Tổng giá trị]],0)</f>
        <v>0</v>
      </c>
      <c r="P254" s="137">
        <f>IF(Table1[[#This Row],[Số còn phải thu ĐK]]&lt;&gt;0,0,IF(Table1[[#This Row],[Phân loại]]="Bán hàng",Table1[[#This Row],[Tổng giá trị]],-Table1[[#This Row],[Tổng giá trị]]))</f>
        <v>-427585</v>
      </c>
      <c r="Q254" s="139">
        <f t="shared" ref="Q254" si="30">IF(M254&lt;&gt;"",IF(O254&gt;0,O254,P254),0)</f>
        <v>-427585</v>
      </c>
      <c r="R254" s="137">
        <f>Table1[[#This Row],[Số còn phải thu ĐK]]+Table1[[#This Row],[Giá Trị HD sau CK]]-Table1[[#This Row],[Số tiền đã thu]]</f>
        <v>0</v>
      </c>
      <c r="S254" s="140">
        <f>IF(Table1[[#This Row],[Ngày hóa đơn]]&lt;&gt;"",Table1[[#This Row],[Ngày hóa đơn]],Table1[[#This Row],[Ngày hạch toán]])</f>
        <v>45962</v>
      </c>
      <c r="T254" s="137"/>
      <c r="U254" s="140">
        <f>IF(Table1[[#This Row],[Ngày tính CN]]="","",S254+T254)</f>
        <v>45962</v>
      </c>
      <c r="V254" s="141">
        <f ca="1">IF(Table1[[#This Row],[Hạn thanh toán]]="","",IF((U254-NOW())&lt;0,0,(U254-NOW())))</f>
        <v>0</v>
      </c>
      <c r="W254" s="136"/>
      <c r="X254" s="142" t="str">
        <f ca="1">IF(OR(AR262="",AO262=0),"",IF((AR262-NOW())&lt;0,-(AR262-NOW()),0))</f>
        <v/>
      </c>
      <c r="Y254" s="142" t="str">
        <f t="shared" ref="Y254" si="31">IF(R254=0,"Đã thanh toán",IF(X254="","",IF(X254&lt;=0,"Chưa đến hạn thanh toán",IF(X254&lt;=30,"Nợ quá hạn 30 ngày",IF(X254&lt;=60,"Nợ quá hạn từ 30 ngày đến 60 ngày",IF(X254&lt;=90,"Nợ quá hạn từ 60 ngày đến 90 ngày",IF(X254&lt;=120,"Nợ quá hạn từ 90 ngày đến 120 ngày","Nợ quá hạn hơn 120 ngày có khả năng mất thanh toán")))))))</f>
        <v>Đã thanh toán</v>
      </c>
      <c r="Z254" s="306">
        <f>Table1[[#This Row],[Hạn thanh toán]]</f>
        <v>45962</v>
      </c>
      <c r="AA254" s="306">
        <f>Table1[[#This Row],[Ngày Thanh toán]]</f>
        <v>45962</v>
      </c>
      <c r="AC254" s="143" t="s">
        <v>3804</v>
      </c>
      <c r="AD254" s="3" t="str">
        <f>VLOOKUP($A254,Ma_KH!$A:$Q,Ma_KH!O$1,0)</f>
        <v>KL00065</v>
      </c>
      <c r="AE254" s="3" t="str">
        <f>VLOOKUP($A254,Ma_KH!$A:$Q,Ma_KH!P$1,0)</f>
        <v>Fresh Food</v>
      </c>
    </row>
    <row r="255" spans="1:31" ht="25.5" customHeight="1" x14ac:dyDescent="0.3">
      <c r="A255" s="76" t="s">
        <v>63</v>
      </c>
      <c r="B255" s="81" t="s">
        <v>627</v>
      </c>
      <c r="C255" s="78">
        <v>45658</v>
      </c>
      <c r="D255" s="79" t="s">
        <v>628</v>
      </c>
      <c r="E255" s="78"/>
      <c r="F255" s="76"/>
      <c r="G255" s="76" t="s">
        <v>629</v>
      </c>
      <c r="H255" s="72">
        <v>1240482</v>
      </c>
      <c r="I255" s="72">
        <v>62024</v>
      </c>
      <c r="J255" s="72">
        <v>94277</v>
      </c>
      <c r="K255" s="72">
        <v>1272735</v>
      </c>
      <c r="L255" s="8" t="s">
        <v>24</v>
      </c>
      <c r="M255" s="43">
        <v>45742</v>
      </c>
      <c r="N255" s="29" t="s">
        <v>3971</v>
      </c>
      <c r="O255" s="72">
        <f>IF(Table1[[#This Row],[Phân loại]]="Tồn đầu kỳ",Table1[[#This Row],[Tổng giá trị]],0)</f>
        <v>0</v>
      </c>
      <c r="P255" s="8">
        <f>IF(Table1[[#This Row],[Số còn phải thu ĐK]]&lt;&gt;0,0,IF(Table1[[#This Row],[Phân loại]]="Bán hàng",Table1[[#This Row],[Tổng giá trị]],-Table1[[#This Row],[Tổng giá trị]]))</f>
        <v>1272735</v>
      </c>
      <c r="Q255" s="73">
        <f t="shared" si="19"/>
        <v>1272735</v>
      </c>
      <c r="R255" s="8">
        <f>Table1[[#This Row],[Số còn phải thu ĐK]]+Table1[[#This Row],[Giá Trị HD sau CK]]-Table1[[#This Row],[Số tiền đã thu]]</f>
        <v>0</v>
      </c>
      <c r="S255" s="7">
        <f>IF(Table1[[#This Row],[Ngày hóa đơn]]&lt;&gt;"",Table1[[#This Row],[Ngày hóa đơn]],Table1[[#This Row],[Ngày hạch toán]])</f>
        <v>45658</v>
      </c>
      <c r="T255" s="8"/>
      <c r="U255" s="7">
        <f>IF(Table1[[#This Row],[Ngày tính CN]]="","",S255+T255)</f>
        <v>45658</v>
      </c>
      <c r="V255" s="74">
        <f ca="1">IF(Table1[[#This Row],[Hạn thanh toán]]="","",IF((U255-NOW())&lt;0,0,(U255-NOW())))</f>
        <v>0</v>
      </c>
      <c r="W255" s="72"/>
      <c r="X255" s="68" t="str">
        <f ca="1">IF(OR(AR261="",AO261=0),"",IF((AR261-NOW())&lt;0,-(AR261-NOW()),0))</f>
        <v/>
      </c>
      <c r="Y255" s="68" t="str">
        <f t="shared" si="18"/>
        <v>Đã thanh toán</v>
      </c>
      <c r="Z255" s="301">
        <f>Table1[[#This Row],[Hạn thanh toán]]</f>
        <v>45658</v>
      </c>
      <c r="AA255" s="301">
        <f>Table1[[#This Row],[Ngày Thanh toán]]</f>
        <v>45742</v>
      </c>
      <c r="AD255" s="3" t="str">
        <f>VLOOKUP($A255,Ma_KH!$A:$Q,Ma_KH!O$1,0)</f>
        <v>KL00155</v>
      </c>
      <c r="AE255" s="3" t="str">
        <f>VLOOKUP($A255,Ma_KH!$A:$Q,Ma_KH!P$1,0)</f>
        <v>Gmart - Sảnh B - 82 Nguyễn Tuân</v>
      </c>
    </row>
    <row r="256" spans="1:31" s="156" customFormat="1" ht="25.5" customHeight="1" x14ac:dyDescent="0.3">
      <c r="A256" s="160" t="s">
        <v>63</v>
      </c>
      <c r="B256" s="161" t="s">
        <v>627</v>
      </c>
      <c r="C256" s="145">
        <v>45509</v>
      </c>
      <c r="D256" s="162" t="s">
        <v>3827</v>
      </c>
      <c r="E256" s="163"/>
      <c r="F256" s="160"/>
      <c r="G256" s="160" t="s">
        <v>629</v>
      </c>
      <c r="H256" s="148"/>
      <c r="I256" s="148"/>
      <c r="J256" s="148"/>
      <c r="K256" s="164">
        <v>1510798</v>
      </c>
      <c r="L256" s="149" t="s">
        <v>3648</v>
      </c>
      <c r="M256" s="150">
        <v>45663</v>
      </c>
      <c r="N256" s="151" t="s">
        <v>3828</v>
      </c>
      <c r="O256" s="148">
        <f>IF(Table1[[#This Row],[Phân loại]]="Tồn đầu kỳ",Table1[[#This Row],[Tổng giá trị]],0)</f>
        <v>1510798</v>
      </c>
      <c r="P256" s="149">
        <f>IF(Table1[[#This Row],[Số còn phải thu ĐK]]&lt;&gt;0,0,IF(Table1[[#This Row],[Phân loại]]="Bán hàng",Table1[[#This Row],[Tổng giá trị]],-Table1[[#This Row],[Tổng giá trị]]))</f>
        <v>0</v>
      </c>
      <c r="Q256" s="152">
        <f t="shared" ref="Q256" si="32">IF(M256&lt;&gt;"",IF(O256&gt;0,O256,P256),0)</f>
        <v>1510798</v>
      </c>
      <c r="R256" s="149">
        <f>Table1[[#This Row],[Số còn phải thu ĐK]]+Table1[[#This Row],[Giá Trị HD sau CK]]-Table1[[#This Row],[Số tiền đã thu]]</f>
        <v>0</v>
      </c>
      <c r="S256" s="153">
        <f>IF(Table1[[#This Row],[Ngày hóa đơn]]&lt;&gt;"",Table1[[#This Row],[Ngày hóa đơn]],Table1[[#This Row],[Ngày hạch toán]])</f>
        <v>45509</v>
      </c>
      <c r="T256" s="149"/>
      <c r="U256" s="153">
        <f>IF(Table1[[#This Row],[Ngày tính CN]]="","",S256+T256)</f>
        <v>45509</v>
      </c>
      <c r="V256" s="154">
        <f ca="1">IF(Table1[[#This Row],[Hạn thanh toán]]="","",IF((U256-NOW())&lt;0,0,(U256-NOW())))</f>
        <v>0</v>
      </c>
      <c r="W256" s="148"/>
      <c r="X256" s="155" t="str">
        <f ca="1">IF(OR(AR262="",AO262=0),"",IF((AR262-NOW())&lt;0,-(AR262-NOW()),0))</f>
        <v/>
      </c>
      <c r="Y256" s="155" t="str">
        <f t="shared" ref="Y256" si="33">IF(R256=0,"Đã thanh toán",IF(X256="","",IF(X256&lt;=0,"Chưa đến hạn thanh toán",IF(X256&lt;=30,"Nợ quá hạn 30 ngày",IF(X256&lt;=60,"Nợ quá hạn từ 30 ngày đến 60 ngày",IF(X256&lt;=90,"Nợ quá hạn từ 60 ngày đến 90 ngày",IF(X256&lt;=120,"Nợ quá hạn từ 90 ngày đến 120 ngày","Nợ quá hạn hơn 120 ngày có khả năng mất thanh toán")))))))</f>
        <v>Đã thanh toán</v>
      </c>
      <c r="Z256" s="304">
        <f>Table1[[#This Row],[Hạn thanh toán]]</f>
        <v>45509</v>
      </c>
      <c r="AA256" s="304">
        <f>Table1[[#This Row],[Ngày Thanh toán]]</f>
        <v>45663</v>
      </c>
      <c r="AD256" s="156" t="str">
        <f>VLOOKUP($A256,Ma_KH!$A:$Q,Ma_KH!O$1,0)</f>
        <v>KL00155</v>
      </c>
      <c r="AE256" s="3" t="str">
        <f>VLOOKUP($A256,Ma_KH!$A:$Q,Ma_KH!P$1,0)</f>
        <v>Gmart - Sảnh B - 82 Nguyễn Tuân</v>
      </c>
    </row>
    <row r="257" spans="1:31" s="156" customFormat="1" ht="25.5" customHeight="1" x14ac:dyDescent="0.3">
      <c r="A257" s="144" t="s">
        <v>63</v>
      </c>
      <c r="B257" s="165" t="s">
        <v>627</v>
      </c>
      <c r="C257" s="145">
        <v>45663</v>
      </c>
      <c r="D257" s="146" t="s">
        <v>630</v>
      </c>
      <c r="E257" s="145">
        <v>45663</v>
      </c>
      <c r="F257" s="144"/>
      <c r="G257" s="144" t="s">
        <v>348</v>
      </c>
      <c r="H257" s="148"/>
      <c r="I257" s="148">
        <v>0</v>
      </c>
      <c r="J257" s="148">
        <v>0</v>
      </c>
      <c r="K257" s="148">
        <v>385829</v>
      </c>
      <c r="L257" s="149" t="s">
        <v>3648</v>
      </c>
      <c r="M257" s="150">
        <v>45663</v>
      </c>
      <c r="N257" s="151" t="s">
        <v>3828</v>
      </c>
      <c r="O257" s="148">
        <f>IF(Table1[[#This Row],[Phân loại]]="Tồn đầu kỳ",Table1[[#This Row],[Tổng giá trị]],0)</f>
        <v>385829</v>
      </c>
      <c r="P257" s="149">
        <f>IF(Table1[[#This Row],[Số còn phải thu ĐK]]&lt;&gt;0,0,IF(Table1[[#This Row],[Phân loại]]="Bán hàng",Table1[[#This Row],[Tổng giá trị]],-Table1[[#This Row],[Tổng giá trị]]))</f>
        <v>0</v>
      </c>
      <c r="Q257" s="152">
        <f t="shared" si="19"/>
        <v>385829</v>
      </c>
      <c r="R257" s="149">
        <f>Table1[[#This Row],[Số còn phải thu ĐK]]+Table1[[#This Row],[Giá Trị HD sau CK]]-Table1[[#This Row],[Số tiền đã thu]]</f>
        <v>0</v>
      </c>
      <c r="S257" s="153">
        <f>IF(Table1[[#This Row],[Ngày hóa đơn]]&lt;&gt;"",Table1[[#This Row],[Ngày hóa đơn]],Table1[[#This Row],[Ngày hạch toán]])</f>
        <v>45663</v>
      </c>
      <c r="T257" s="149"/>
      <c r="U257" s="153">
        <f>IF(Table1[[#This Row],[Ngày tính CN]]="","",S257+T257)</f>
        <v>45663</v>
      </c>
      <c r="V257" s="154">
        <f ca="1">IF(Table1[[#This Row],[Hạn thanh toán]]="","",IF((U257-NOW())&lt;0,0,(U257-NOW())))</f>
        <v>0</v>
      </c>
      <c r="W257" s="148"/>
      <c r="X257" s="155" t="str">
        <f ca="1">IF(OR(AR262="",AO262=0),"",IF((AR262-NOW())&lt;0,-(AR262-NOW()),0))</f>
        <v/>
      </c>
      <c r="Y257" s="155" t="str">
        <f t="shared" si="18"/>
        <v>Đã thanh toán</v>
      </c>
      <c r="Z257" s="304">
        <f>Table1[[#This Row],[Hạn thanh toán]]</f>
        <v>45663</v>
      </c>
      <c r="AA257" s="304">
        <f>Table1[[#This Row],[Ngày Thanh toán]]</f>
        <v>45663</v>
      </c>
      <c r="AD257" s="156" t="str">
        <f>VLOOKUP($A257,Ma_KH!$A:$Q,Ma_KH!O$1,0)</f>
        <v>KL00155</v>
      </c>
      <c r="AE257" s="3" t="str">
        <f>VLOOKUP($A257,Ma_KH!$A:$Q,Ma_KH!P$1,0)</f>
        <v>Gmart - Sảnh B - 82 Nguyễn Tuân</v>
      </c>
    </row>
    <row r="258" spans="1:31" s="156" customFormat="1" ht="25.5" customHeight="1" x14ac:dyDescent="0.3">
      <c r="A258" s="160" t="s">
        <v>64</v>
      </c>
      <c r="B258" s="161" t="s">
        <v>631</v>
      </c>
      <c r="C258" s="163">
        <v>45635</v>
      </c>
      <c r="D258" s="162" t="s">
        <v>3829</v>
      </c>
      <c r="E258" s="163"/>
      <c r="F258" s="160"/>
      <c r="G258" s="160" t="s">
        <v>633</v>
      </c>
      <c r="H258" s="148"/>
      <c r="I258" s="148"/>
      <c r="J258" s="148"/>
      <c r="K258" s="164">
        <v>2506202</v>
      </c>
      <c r="L258" s="149" t="s">
        <v>3648</v>
      </c>
      <c r="M258" s="150">
        <v>45668</v>
      </c>
      <c r="N258" s="151" t="s">
        <v>3831</v>
      </c>
      <c r="O258" s="148">
        <f>IF(Table1[[#This Row],[Phân loại]]="Tồn đầu kỳ",Table1[[#This Row],[Tổng giá trị]],0)</f>
        <v>2506202</v>
      </c>
      <c r="P258" s="149">
        <f>IF(Table1[[#This Row],[Số còn phải thu ĐK]]&lt;&gt;0,0,IF(Table1[[#This Row],[Phân loại]]="Bán hàng",Table1[[#This Row],[Tổng giá trị]],-Table1[[#This Row],[Tổng giá trị]]))</f>
        <v>0</v>
      </c>
      <c r="Q258" s="152">
        <f t="shared" ref="Q258:Q259" si="34">IF(M258&lt;&gt;"",IF(O258&gt;0,O258,P258),0)</f>
        <v>2506202</v>
      </c>
      <c r="R258" s="149">
        <f>Table1[[#This Row],[Số còn phải thu ĐK]]+Table1[[#This Row],[Giá Trị HD sau CK]]-Table1[[#This Row],[Số tiền đã thu]]</f>
        <v>0</v>
      </c>
      <c r="S258" s="153">
        <f>IF(Table1[[#This Row],[Ngày hóa đơn]]&lt;&gt;"",Table1[[#This Row],[Ngày hóa đơn]],Table1[[#This Row],[Ngày hạch toán]])</f>
        <v>45635</v>
      </c>
      <c r="T258" s="149"/>
      <c r="U258" s="153">
        <f>IF(Table1[[#This Row],[Ngày tính CN]]="","",S258+T258)</f>
        <v>45635</v>
      </c>
      <c r="V258" s="154">
        <f ca="1">IF(Table1[[#This Row],[Hạn thanh toán]]="","",IF((U258-NOW())&lt;0,0,(U258-NOW())))</f>
        <v>0</v>
      </c>
      <c r="W258" s="148"/>
      <c r="X258" s="155" t="str">
        <f t="shared" ref="X258:X259" ca="1" si="35">IF(OR(AR261="",AO261=0),"",IF((AR261-NOW())&lt;0,-(AR261-NOW()),0))</f>
        <v/>
      </c>
      <c r="Y258" s="155" t="str">
        <f t="shared" ref="Y258:Y259" si="36">IF(R258=0,"Đã thanh toán",IF(X258="","",IF(X258&lt;=0,"Chưa đến hạn thanh toán",IF(X258&lt;=30,"Nợ quá hạn 30 ngày",IF(X258&lt;=60,"Nợ quá hạn từ 30 ngày đến 60 ngày",IF(X258&lt;=90,"Nợ quá hạn từ 60 ngày đến 90 ngày",IF(X258&lt;=120,"Nợ quá hạn từ 90 ngày đến 120 ngày","Nợ quá hạn hơn 120 ngày có khả năng mất thanh toán")))))))</f>
        <v>Đã thanh toán</v>
      </c>
      <c r="Z258" s="304">
        <f>Table1[[#This Row],[Hạn thanh toán]]</f>
        <v>45635</v>
      </c>
      <c r="AA258" s="304">
        <f>Table1[[#This Row],[Ngày Thanh toán]]</f>
        <v>45668</v>
      </c>
      <c r="AD258" s="156" t="str">
        <f>VLOOKUP($A258,Ma_KH!$A:$Q,Ma_KH!O$1,0)</f>
        <v>KL00172</v>
      </c>
      <c r="AE258" s="3" t="str">
        <f>VLOOKUP($A258,Ma_KH!$A:$Q,Ma_KH!P$1,0)</f>
        <v>H mart - R1.05 Ocean Park, Đa Tốn, Gia Lâm</v>
      </c>
    </row>
    <row r="259" spans="1:31" s="156" customFormat="1" ht="25.5" customHeight="1" x14ac:dyDescent="0.3">
      <c r="A259" s="160" t="s">
        <v>64</v>
      </c>
      <c r="B259" s="161" t="s">
        <v>631</v>
      </c>
      <c r="C259" s="163">
        <v>45653</v>
      </c>
      <c r="D259" s="162" t="s">
        <v>3830</v>
      </c>
      <c r="E259" s="163"/>
      <c r="F259" s="160"/>
      <c r="G259" s="160" t="s">
        <v>633</v>
      </c>
      <c r="H259" s="148"/>
      <c r="I259" s="148"/>
      <c r="J259" s="148"/>
      <c r="K259" s="164">
        <v>2056922</v>
      </c>
      <c r="L259" s="149" t="s">
        <v>3648</v>
      </c>
      <c r="M259" s="150">
        <v>45668</v>
      </c>
      <c r="N259" s="151" t="s">
        <v>3832</v>
      </c>
      <c r="O259" s="148">
        <f>IF(Table1[[#This Row],[Phân loại]]="Tồn đầu kỳ",Table1[[#This Row],[Tổng giá trị]],0)</f>
        <v>2056922</v>
      </c>
      <c r="P259" s="149">
        <f>IF(Table1[[#This Row],[Số còn phải thu ĐK]]&lt;&gt;0,0,IF(Table1[[#This Row],[Phân loại]]="Bán hàng",Table1[[#This Row],[Tổng giá trị]],-Table1[[#This Row],[Tổng giá trị]]))</f>
        <v>0</v>
      </c>
      <c r="Q259" s="152">
        <f t="shared" si="34"/>
        <v>2056922</v>
      </c>
      <c r="R259" s="149">
        <f>Table1[[#This Row],[Số còn phải thu ĐK]]+Table1[[#This Row],[Giá Trị HD sau CK]]-Table1[[#This Row],[Số tiền đã thu]]</f>
        <v>0</v>
      </c>
      <c r="S259" s="153">
        <f>IF(Table1[[#This Row],[Ngày hóa đơn]]&lt;&gt;"",Table1[[#This Row],[Ngày hóa đơn]],Table1[[#This Row],[Ngày hạch toán]])</f>
        <v>45653</v>
      </c>
      <c r="T259" s="149"/>
      <c r="U259" s="153">
        <f>IF(Table1[[#This Row],[Ngày tính CN]]="","",S259+T259)</f>
        <v>45653</v>
      </c>
      <c r="V259" s="154">
        <f ca="1">IF(Table1[[#This Row],[Hạn thanh toán]]="","",IF((U259-NOW())&lt;0,0,(U259-NOW())))</f>
        <v>0</v>
      </c>
      <c r="W259" s="148"/>
      <c r="X259" s="155" t="str">
        <f t="shared" ca="1" si="35"/>
        <v/>
      </c>
      <c r="Y259" s="155" t="str">
        <f t="shared" si="36"/>
        <v>Đã thanh toán</v>
      </c>
      <c r="Z259" s="304">
        <f>Table1[[#This Row],[Hạn thanh toán]]</f>
        <v>45653</v>
      </c>
      <c r="AA259" s="304">
        <f>Table1[[#This Row],[Ngày Thanh toán]]</f>
        <v>45668</v>
      </c>
      <c r="AD259" s="156" t="str">
        <f>VLOOKUP($A259,Ma_KH!$A:$Q,Ma_KH!O$1,0)</f>
        <v>KL00172</v>
      </c>
      <c r="AE259" s="3" t="str">
        <f>VLOOKUP($A259,Ma_KH!$A:$Q,Ma_KH!P$1,0)</f>
        <v>H mart - R1.05 Ocean Park, Đa Tốn, Gia Lâm</v>
      </c>
    </row>
    <row r="260" spans="1:31" ht="25.5" customHeight="1" x14ac:dyDescent="0.3">
      <c r="A260" s="76" t="s">
        <v>64</v>
      </c>
      <c r="B260" s="81" t="s">
        <v>631</v>
      </c>
      <c r="C260" s="78">
        <v>45693</v>
      </c>
      <c r="D260" s="79" t="s">
        <v>632</v>
      </c>
      <c r="E260" s="78"/>
      <c r="F260" s="76"/>
      <c r="G260" s="76" t="s">
        <v>633</v>
      </c>
      <c r="H260" s="72">
        <v>2004797</v>
      </c>
      <c r="I260" s="72">
        <v>100240</v>
      </c>
      <c r="J260" s="72">
        <v>152365</v>
      </c>
      <c r="K260" s="72">
        <v>2056922</v>
      </c>
      <c r="L260" s="8" t="s">
        <v>24</v>
      </c>
      <c r="M260" s="43">
        <v>45727</v>
      </c>
      <c r="N260" s="29" t="s">
        <v>3833</v>
      </c>
      <c r="O260" s="72">
        <f>IF(Table1[[#This Row],[Phân loại]]="Tồn đầu kỳ",Table1[[#This Row],[Tổng giá trị]],0)</f>
        <v>0</v>
      </c>
      <c r="P260" s="8">
        <f>IF(Table1[[#This Row],[Số còn phải thu ĐK]]&lt;&gt;0,0,IF(Table1[[#This Row],[Phân loại]]="Bán hàng",Table1[[#This Row],[Tổng giá trị]],-Table1[[#This Row],[Tổng giá trị]]))</f>
        <v>2056922</v>
      </c>
      <c r="Q260" s="73">
        <f t="shared" si="19"/>
        <v>2056922</v>
      </c>
      <c r="R260" s="8">
        <f>Table1[[#This Row],[Số còn phải thu ĐK]]+Table1[[#This Row],[Giá Trị HD sau CK]]-Table1[[#This Row],[Số tiền đã thu]]</f>
        <v>0</v>
      </c>
      <c r="S260" s="7">
        <f>IF(Table1[[#This Row],[Ngày hóa đơn]]&lt;&gt;"",Table1[[#This Row],[Ngày hóa đơn]],Table1[[#This Row],[Ngày hạch toán]])</f>
        <v>45693</v>
      </c>
      <c r="T260" s="8"/>
      <c r="U260" s="7">
        <f>IF(Table1[[#This Row],[Ngày tính CN]]="","",S260+T260)</f>
        <v>45693</v>
      </c>
      <c r="V260" s="74">
        <f ca="1">IF(Table1[[#This Row],[Hạn thanh toán]]="","",IF((U260-NOW())&lt;0,0,(U260-NOW())))</f>
        <v>0</v>
      </c>
      <c r="W260" s="72"/>
      <c r="X260" s="68" t="str">
        <f t="shared" ca="1" si="20"/>
        <v/>
      </c>
      <c r="Y260" s="68" t="str">
        <f t="shared" si="18"/>
        <v>Đã thanh toán</v>
      </c>
      <c r="Z260" s="301">
        <f>Table1[[#This Row],[Hạn thanh toán]]</f>
        <v>45693</v>
      </c>
      <c r="AA260" s="301">
        <f>Table1[[#This Row],[Ngày Thanh toán]]</f>
        <v>45727</v>
      </c>
      <c r="AD260" s="3" t="str">
        <f>VLOOKUP($A260,Ma_KH!$A:$Q,Ma_KH!O$1,0)</f>
        <v>KL00172</v>
      </c>
      <c r="AE260" s="3" t="str">
        <f>VLOOKUP($A260,Ma_KH!$A:$Q,Ma_KH!P$1,0)</f>
        <v>H mart - R1.05 Ocean Park, Đa Tốn, Gia Lâm</v>
      </c>
    </row>
    <row r="261" spans="1:31" ht="25.5" customHeight="1" x14ac:dyDescent="0.3">
      <c r="A261" s="69" t="s">
        <v>64</v>
      </c>
      <c r="B261" s="82" t="s">
        <v>631</v>
      </c>
      <c r="C261" s="70">
        <v>45721</v>
      </c>
      <c r="D261" s="71" t="s">
        <v>634</v>
      </c>
      <c r="E261" s="70"/>
      <c r="F261" s="69"/>
      <c r="G261" s="69" t="s">
        <v>633</v>
      </c>
      <c r="H261" s="72">
        <v>2004797</v>
      </c>
      <c r="I261" s="72">
        <v>100240</v>
      </c>
      <c r="J261" s="72">
        <v>152365</v>
      </c>
      <c r="K261" s="72">
        <v>2056922</v>
      </c>
      <c r="L261" s="8" t="s">
        <v>24</v>
      </c>
      <c r="M261" s="43">
        <v>45748</v>
      </c>
      <c r="N261" s="29" t="s">
        <v>3834</v>
      </c>
      <c r="O261" s="72">
        <f>IF(Table1[[#This Row],[Phân loại]]="Tồn đầu kỳ",Table1[[#This Row],[Tổng giá trị]],0)</f>
        <v>0</v>
      </c>
      <c r="P261" s="8">
        <f>IF(Table1[[#This Row],[Số còn phải thu ĐK]]&lt;&gt;0,0,IF(Table1[[#This Row],[Phân loại]]="Bán hàng",Table1[[#This Row],[Tổng giá trị]],-Table1[[#This Row],[Tổng giá trị]]))</f>
        <v>2056922</v>
      </c>
      <c r="Q261" s="73">
        <f t="shared" si="19"/>
        <v>2056922</v>
      </c>
      <c r="R261" s="8">
        <f>Table1[[#This Row],[Số còn phải thu ĐK]]+Table1[[#This Row],[Giá Trị HD sau CK]]-Table1[[#This Row],[Số tiền đã thu]]</f>
        <v>0</v>
      </c>
      <c r="S261" s="7">
        <f>IF(Table1[[#This Row],[Ngày hóa đơn]]&lt;&gt;"",Table1[[#This Row],[Ngày hóa đơn]],Table1[[#This Row],[Ngày hạch toán]])</f>
        <v>45721</v>
      </c>
      <c r="T261" s="8"/>
      <c r="U261" s="7">
        <f>IF(Table1[[#This Row],[Ngày tính CN]]="","",S261+T261)</f>
        <v>45721</v>
      </c>
      <c r="V261" s="74">
        <f ca="1">IF(Table1[[#This Row],[Hạn thanh toán]]="","",IF((U261-NOW())&lt;0,0,(U261-NOW())))</f>
        <v>0</v>
      </c>
      <c r="W261" s="72"/>
      <c r="X261" s="68" t="str">
        <f t="shared" ca="1" si="20"/>
        <v/>
      </c>
      <c r="Y261" s="68" t="str">
        <f t="shared" si="18"/>
        <v>Đã thanh toán</v>
      </c>
      <c r="Z261" s="301">
        <f>Table1[[#This Row],[Hạn thanh toán]]</f>
        <v>45721</v>
      </c>
      <c r="AA261" s="301">
        <f>Table1[[#This Row],[Ngày Thanh toán]]</f>
        <v>45748</v>
      </c>
      <c r="AD261" s="3" t="str">
        <f>VLOOKUP($A261,Ma_KH!$A:$Q,Ma_KH!O$1,0)</f>
        <v>KL00172</v>
      </c>
      <c r="AE261" s="3" t="str">
        <f>VLOOKUP($A261,Ma_KH!$A:$Q,Ma_KH!P$1,0)</f>
        <v>H mart - R1.05 Ocean Park, Đa Tốn, Gia Lâm</v>
      </c>
    </row>
    <row r="262" spans="1:31" ht="25.5" customHeight="1" x14ac:dyDescent="0.3">
      <c r="A262" s="76" t="s">
        <v>64</v>
      </c>
      <c r="B262" s="81" t="s">
        <v>631</v>
      </c>
      <c r="C262" s="78">
        <v>45752</v>
      </c>
      <c r="D262" s="79" t="s">
        <v>635</v>
      </c>
      <c r="E262" s="78">
        <v>45790</v>
      </c>
      <c r="F262" s="76" t="s">
        <v>636</v>
      </c>
      <c r="G262" s="76" t="s">
        <v>633</v>
      </c>
      <c r="H262" s="72">
        <v>2004797</v>
      </c>
      <c r="I262" s="72">
        <v>100240</v>
      </c>
      <c r="J262" s="72">
        <v>152365</v>
      </c>
      <c r="K262" s="72">
        <v>2056922</v>
      </c>
      <c r="L262" s="8" t="s">
        <v>24</v>
      </c>
      <c r="M262" s="43">
        <v>45790</v>
      </c>
      <c r="N262" s="29" t="s">
        <v>3835</v>
      </c>
      <c r="O262" s="72">
        <f>IF(Table1[[#This Row],[Phân loại]]="Tồn đầu kỳ",Table1[[#This Row],[Tổng giá trị]],0)</f>
        <v>0</v>
      </c>
      <c r="P262" s="8">
        <f>IF(Table1[[#This Row],[Số còn phải thu ĐK]]&lt;&gt;0,0,IF(Table1[[#This Row],[Phân loại]]="Bán hàng",Table1[[#This Row],[Tổng giá trị]],-Table1[[#This Row],[Tổng giá trị]]))</f>
        <v>2056922</v>
      </c>
      <c r="Q262" s="73">
        <v>1461297</v>
      </c>
      <c r="R262" s="8">
        <f>Table1[[#This Row],[Số còn phải thu ĐK]]+Table1[[#This Row],[Giá Trị HD sau CK]]-Table1[[#This Row],[Số tiền đã thu]]</f>
        <v>595625</v>
      </c>
      <c r="S262" s="7">
        <f>IF(Table1[[#This Row],[Ngày hóa đơn]]&lt;&gt;"",Table1[[#This Row],[Ngày hóa đơn]],Table1[[#This Row],[Ngày hạch toán]])</f>
        <v>45790</v>
      </c>
      <c r="T262" s="8"/>
      <c r="U262" s="7">
        <f>IF(Table1[[#This Row],[Ngày tính CN]]="","",S262+T262)</f>
        <v>45790</v>
      </c>
      <c r="V262" s="74">
        <f ca="1">IF(Table1[[#This Row],[Hạn thanh toán]]="","",IF((U262-NOW())&lt;0,0,(U262-NOW())))</f>
        <v>0</v>
      </c>
      <c r="W262" s="72"/>
      <c r="X262" s="68" t="str">
        <f ca="1">IF(OR(AR267="",AO267=0),"",IF((AR267-NOW())&lt;0,-(AR267-NOW()),0))</f>
        <v/>
      </c>
      <c r="Y262" s="68" t="str">
        <f t="shared" ca="1" si="18"/>
        <v/>
      </c>
      <c r="Z262" s="301">
        <f>Table1[[#This Row],[Hạn thanh toán]]</f>
        <v>45790</v>
      </c>
      <c r="AA262" s="301">
        <f>Table1[[#This Row],[Ngày Thanh toán]]</f>
        <v>45790</v>
      </c>
      <c r="AD262" s="3" t="str">
        <f>VLOOKUP($A262,Ma_KH!$A:$Q,Ma_KH!O$1,0)</f>
        <v>KL00172</v>
      </c>
      <c r="AE262" s="3" t="str">
        <f>VLOOKUP($A262,Ma_KH!$A:$Q,Ma_KH!P$1,0)</f>
        <v>H mart - R1.05 Ocean Park, Đa Tốn, Gia Lâm</v>
      </c>
    </row>
    <row r="263" spans="1:31" ht="25.5" customHeight="1" x14ac:dyDescent="0.3">
      <c r="A263" s="69" t="s">
        <v>64</v>
      </c>
      <c r="B263" s="82" t="s">
        <v>631</v>
      </c>
      <c r="C263" s="70">
        <v>45790</v>
      </c>
      <c r="D263" s="71" t="s">
        <v>637</v>
      </c>
      <c r="E263" s="70">
        <v>45790</v>
      </c>
      <c r="F263" s="69"/>
      <c r="G263" s="69" t="s">
        <v>353</v>
      </c>
      <c r="H263" s="72"/>
      <c r="I263" s="72">
        <v>0</v>
      </c>
      <c r="J263" s="72">
        <v>0</v>
      </c>
      <c r="K263" s="72">
        <v>595626</v>
      </c>
      <c r="L263" s="8" t="s">
        <v>17</v>
      </c>
      <c r="M263" s="43">
        <v>45790</v>
      </c>
      <c r="N263" s="29" t="s">
        <v>3835</v>
      </c>
      <c r="O263" s="72">
        <f>IF(Table1[[#This Row],[Phân loại]]="Tồn đầu kỳ",Table1[[#This Row],[Tổng giá trị]],0)</f>
        <v>0</v>
      </c>
      <c r="P263" s="8">
        <f>IF(Table1[[#This Row],[Số còn phải thu ĐK]]&lt;&gt;0,0,IF(Table1[[#This Row],[Phân loại]]="Bán hàng",Table1[[#This Row],[Tổng giá trị]],-Table1[[#This Row],[Tổng giá trị]]))</f>
        <v>-595626</v>
      </c>
      <c r="Q263" s="73">
        <f t="shared" si="19"/>
        <v>-595626</v>
      </c>
      <c r="R263" s="8">
        <f>Table1[[#This Row],[Số còn phải thu ĐK]]+Table1[[#This Row],[Giá Trị HD sau CK]]-Table1[[#This Row],[Số tiền đã thu]]</f>
        <v>0</v>
      </c>
      <c r="S263" s="7">
        <f>IF(Table1[[#This Row],[Ngày hóa đơn]]&lt;&gt;"",Table1[[#This Row],[Ngày hóa đơn]],Table1[[#This Row],[Ngày hạch toán]])</f>
        <v>45790</v>
      </c>
      <c r="T263" s="8"/>
      <c r="U263" s="7">
        <f>IF(Table1[[#This Row],[Ngày tính CN]]="","",S263+T263)</f>
        <v>45790</v>
      </c>
      <c r="V263" s="74">
        <f ca="1">IF(Table1[[#This Row],[Hạn thanh toán]]="","",IF((U263-NOW())&lt;0,0,(U263-NOW())))</f>
        <v>0</v>
      </c>
      <c r="W263" s="72"/>
      <c r="X263" s="68" t="str">
        <f ca="1">IF(OR(AR268="",AO268=0),"",IF((AR268-NOW())&lt;0,-(AR268-NOW()),0))</f>
        <v/>
      </c>
      <c r="Y263" s="68" t="str">
        <f t="shared" si="18"/>
        <v>Đã thanh toán</v>
      </c>
      <c r="Z263" s="301">
        <f>Table1[[#This Row],[Hạn thanh toán]]</f>
        <v>45790</v>
      </c>
      <c r="AA263" s="301">
        <f>Table1[[#This Row],[Ngày Thanh toán]]</f>
        <v>45790</v>
      </c>
      <c r="AD263" s="3" t="str">
        <f>VLOOKUP($A263,Ma_KH!$A:$Q,Ma_KH!O$1,0)</f>
        <v>KL00172</v>
      </c>
      <c r="AE263" s="3" t="str">
        <f>VLOOKUP($A263,Ma_KH!$A:$Q,Ma_KH!P$1,0)</f>
        <v>H mart - R1.05 Ocean Park, Đa Tốn, Gia Lâm</v>
      </c>
    </row>
    <row r="264" spans="1:31" ht="25.5" customHeight="1" x14ac:dyDescent="0.3">
      <c r="A264" s="69" t="s">
        <v>64</v>
      </c>
      <c r="B264" s="82" t="s">
        <v>631</v>
      </c>
      <c r="C264" s="70">
        <v>45805</v>
      </c>
      <c r="D264" s="71" t="s">
        <v>638</v>
      </c>
      <c r="E264" s="70"/>
      <c r="F264" s="69"/>
      <c r="G264" s="69" t="s">
        <v>633</v>
      </c>
      <c r="H264" s="72">
        <v>1773320</v>
      </c>
      <c r="I264" s="72">
        <v>88666</v>
      </c>
      <c r="J264" s="72">
        <v>134772</v>
      </c>
      <c r="K264" s="72">
        <v>1819426</v>
      </c>
      <c r="L264" s="8" t="s">
        <v>24</v>
      </c>
      <c r="M264" s="43">
        <v>45894</v>
      </c>
      <c r="N264" s="29" t="s">
        <v>3836</v>
      </c>
      <c r="O264" s="72">
        <f>IF(Table1[[#This Row],[Phân loại]]="Tồn đầu kỳ",Table1[[#This Row],[Tổng giá trị]],0)</f>
        <v>0</v>
      </c>
      <c r="P264" s="8">
        <f>IF(Table1[[#This Row],[Số còn phải thu ĐK]]&lt;&gt;0,0,IF(Table1[[#This Row],[Phân loại]]="Bán hàng",Table1[[#This Row],[Tổng giá trị]],-Table1[[#This Row],[Tổng giá trị]]))</f>
        <v>1819426</v>
      </c>
      <c r="Q264" s="62">
        <v>1516195</v>
      </c>
      <c r="R264" s="8">
        <f>Table1[[#This Row],[Số còn phải thu ĐK]]+Table1[[#This Row],[Giá Trị HD sau CK]]-Table1[[#This Row],[Số tiền đã thu]]</f>
        <v>303231</v>
      </c>
      <c r="S264" s="7">
        <f>IF(Table1[[#This Row],[Ngày hóa đơn]]&lt;&gt;"",Table1[[#This Row],[Ngày hóa đơn]],Table1[[#This Row],[Ngày hạch toán]])</f>
        <v>45805</v>
      </c>
      <c r="T264" s="8"/>
      <c r="U264" s="7">
        <f>IF(Table1[[#This Row],[Ngày tính CN]]="","",S264+T264)</f>
        <v>45805</v>
      </c>
      <c r="V264" s="74">
        <f ca="1">IF(Table1[[#This Row],[Hạn thanh toán]]="","",IF((U264-NOW())&lt;0,0,(U264-NOW())))</f>
        <v>0</v>
      </c>
      <c r="W264" s="72"/>
      <c r="X264" s="68" t="str">
        <f ca="1">IF(OR(AR269="",AO269=0),"",IF((AR269-NOW())&lt;0,-(AR269-NOW()),0))</f>
        <v/>
      </c>
      <c r="Y264" s="68" t="str">
        <f t="shared" ca="1" si="18"/>
        <v/>
      </c>
      <c r="Z264" s="301">
        <f>Table1[[#This Row],[Hạn thanh toán]]</f>
        <v>45805</v>
      </c>
      <c r="AA264" s="301">
        <f>Table1[[#This Row],[Ngày Thanh toán]]</f>
        <v>45894</v>
      </c>
      <c r="AD264" s="3" t="str">
        <f>VLOOKUP($A264,Ma_KH!$A:$Q,Ma_KH!O$1,0)</f>
        <v>KL00172</v>
      </c>
      <c r="AE264" s="3" t="str">
        <f>VLOOKUP($A264,Ma_KH!$A:$Q,Ma_KH!P$1,0)</f>
        <v>H mart - R1.05 Ocean Park, Đa Tốn, Gia Lâm</v>
      </c>
    </row>
    <row r="265" spans="1:31" ht="25.5" customHeight="1" x14ac:dyDescent="0.3">
      <c r="A265" s="69" t="s">
        <v>64</v>
      </c>
      <c r="B265" s="82" t="s">
        <v>631</v>
      </c>
      <c r="C265" s="43">
        <v>45893</v>
      </c>
      <c r="D265" s="29" t="s">
        <v>3837</v>
      </c>
      <c r="E265" s="70"/>
      <c r="F265" s="69"/>
      <c r="G265" s="69" t="s">
        <v>348</v>
      </c>
      <c r="H265" s="72"/>
      <c r="I265" s="72"/>
      <c r="J265" s="72"/>
      <c r="K265" s="72">
        <v>303231</v>
      </c>
      <c r="L265" s="8" t="s">
        <v>17</v>
      </c>
      <c r="M265" s="43">
        <v>45894</v>
      </c>
      <c r="N265" s="29" t="s">
        <v>3836</v>
      </c>
      <c r="O265" s="72">
        <f>IF(Table1[[#This Row],[Phân loại]]="Tồn đầu kỳ",Table1[[#This Row],[Tổng giá trị]],0)</f>
        <v>0</v>
      </c>
      <c r="P265" s="8">
        <f>IF(Table1[[#This Row],[Số còn phải thu ĐK]]&lt;&gt;0,0,IF(Table1[[#This Row],[Phân loại]]="Bán hàng",Table1[[#This Row],[Tổng giá trị]],-Table1[[#This Row],[Tổng giá trị]]))</f>
        <v>-303231</v>
      </c>
      <c r="Q265" s="73">
        <f t="shared" ref="Q265" si="37">IF(M265&lt;&gt;"",IF(O265&gt;0,O265,P265),0)</f>
        <v>-303231</v>
      </c>
      <c r="R265" s="8">
        <f>Table1[[#This Row],[Số còn phải thu ĐK]]+Table1[[#This Row],[Giá Trị HD sau CK]]-Table1[[#This Row],[Số tiền đã thu]]</f>
        <v>0</v>
      </c>
      <c r="S265" s="7">
        <f>IF(Table1[[#This Row],[Ngày hóa đơn]]&lt;&gt;"",Table1[[#This Row],[Ngày hóa đơn]],Table1[[#This Row],[Ngày hạch toán]])</f>
        <v>45893</v>
      </c>
      <c r="T265" s="8"/>
      <c r="U265" s="7">
        <f>IF(Table1[[#This Row],[Ngày tính CN]]="","",S265+T265)</f>
        <v>45893</v>
      </c>
      <c r="V265" s="74">
        <f ca="1">IF(Table1[[#This Row],[Hạn thanh toán]]="","",IF((U265-NOW())&lt;0,0,(U265-NOW())))</f>
        <v>0</v>
      </c>
      <c r="W265" s="72"/>
      <c r="X265" s="68" t="str">
        <f ca="1">IF(OR(AR270="",AO270=0),"",IF((AR270-NOW())&lt;0,-(AR270-NOW()),0))</f>
        <v/>
      </c>
      <c r="Y265" s="68" t="str">
        <f t="shared" ref="Y265:Y266" si="38">IF(R265=0,"Đã thanh toán",IF(X265="","",IF(X265&lt;=0,"Chưa đến hạn thanh toán",IF(X265&lt;=30,"Nợ quá hạn 30 ngày",IF(X265&lt;=60,"Nợ quá hạn từ 30 ngày đến 60 ngày",IF(X265&lt;=90,"Nợ quá hạn từ 60 ngày đến 90 ngày",IF(X265&lt;=120,"Nợ quá hạn từ 90 ngày đến 120 ngày","Nợ quá hạn hơn 120 ngày có khả năng mất thanh toán")))))))</f>
        <v>Đã thanh toán</v>
      </c>
      <c r="Z265" s="301">
        <f>Table1[[#This Row],[Hạn thanh toán]]</f>
        <v>45893</v>
      </c>
      <c r="AA265" s="301">
        <f>Table1[[#This Row],[Ngày Thanh toán]]</f>
        <v>45894</v>
      </c>
      <c r="AD265" s="3" t="str">
        <f>VLOOKUP($A265,Ma_KH!$A:$Q,Ma_KH!O$1,0)</f>
        <v>KL00172</v>
      </c>
      <c r="AE265" s="3" t="str">
        <f>VLOOKUP($A265,Ma_KH!$A:$Q,Ma_KH!P$1,0)</f>
        <v>H mart - R1.05 Ocean Park, Đa Tốn, Gia Lâm</v>
      </c>
    </row>
    <row r="266" spans="1:31" s="156" customFormat="1" ht="25.5" customHeight="1" x14ac:dyDescent="0.3">
      <c r="A266" s="144" t="s">
        <v>65</v>
      </c>
      <c r="B266" s="165" t="s">
        <v>639</v>
      </c>
      <c r="C266" s="145">
        <v>45568</v>
      </c>
      <c r="D266" s="146" t="s">
        <v>3838</v>
      </c>
      <c r="E266" s="145"/>
      <c r="F266" s="144"/>
      <c r="G266" s="144"/>
      <c r="H266" s="148"/>
      <c r="I266" s="148">
        <v>0</v>
      </c>
      <c r="J266" s="148">
        <v>0</v>
      </c>
      <c r="K266" s="148">
        <v>2056552</v>
      </c>
      <c r="L266" s="149" t="s">
        <v>3648</v>
      </c>
      <c r="M266" s="150">
        <v>45668</v>
      </c>
      <c r="N266" s="151" t="s">
        <v>3839</v>
      </c>
      <c r="O266" s="148">
        <f>IF(Table1[[#This Row],[Phân loại]]="Tồn đầu kỳ",Table1[[#This Row],[Tổng giá trị]],0)</f>
        <v>2056552</v>
      </c>
      <c r="P266" s="149">
        <f>IF(Table1[[#This Row],[Số còn phải thu ĐK]]&lt;&gt;0,0,IF(Table1[[#This Row],[Phân loại]]="Bán hàng",Table1[[#This Row],[Tổng giá trị]],-Table1[[#This Row],[Tổng giá trị]]))</f>
        <v>0</v>
      </c>
      <c r="Q266" s="152">
        <v>1668647</v>
      </c>
      <c r="R266" s="149">
        <f>Table1[[#This Row],[Số còn phải thu ĐK]]+Table1[[#This Row],[Giá Trị HD sau CK]]-Table1[[#This Row],[Số tiền đã thu]]</f>
        <v>387905</v>
      </c>
      <c r="S266" s="153">
        <f>IF(Table1[[#This Row],[Ngày hóa đơn]]&lt;&gt;"",Table1[[#This Row],[Ngày hóa đơn]],Table1[[#This Row],[Ngày hạch toán]])</f>
        <v>45568</v>
      </c>
      <c r="T266" s="149"/>
      <c r="U266" s="153">
        <f>IF(Table1[[#This Row],[Ngày tính CN]]="","",S266+T266)</f>
        <v>45568</v>
      </c>
      <c r="V266" s="154">
        <f ca="1">IF(Table1[[#This Row],[Hạn thanh toán]]="","",IF((U266-NOW())&lt;0,0,(U266-NOW())))</f>
        <v>0</v>
      </c>
      <c r="W266" s="148"/>
      <c r="X266" s="155" t="str">
        <f t="shared" ref="X266" ca="1" si="39">IF(OR(AR269="",AO269=0),"",IF((AR269-NOW())&lt;0,-(AR269-NOW()),0))</f>
        <v/>
      </c>
      <c r="Y266" s="155" t="str">
        <f t="shared" ca="1" si="38"/>
        <v/>
      </c>
      <c r="Z266" s="304">
        <f>Table1[[#This Row],[Hạn thanh toán]]</f>
        <v>45568</v>
      </c>
      <c r="AA266" s="304">
        <f>Table1[[#This Row],[Ngày Thanh toán]]</f>
        <v>45668</v>
      </c>
      <c r="AD266" s="156" t="str">
        <f>VLOOKUP($A266,Ma_KH!$A:$Q,Ma_KH!O$1,0)</f>
        <v>KL00103</v>
      </c>
      <c r="AE266" s="3" t="str">
        <f>VLOOKUP($A266,Ma_KH!$A:$Q,Ma_KH!P$1,0)</f>
        <v>H mart-s2.12 Vin Ocean park</v>
      </c>
    </row>
    <row r="267" spans="1:31" s="156" customFormat="1" ht="25.5" customHeight="1" x14ac:dyDescent="0.3">
      <c r="A267" s="144" t="s">
        <v>65</v>
      </c>
      <c r="B267" s="165" t="s">
        <v>639</v>
      </c>
      <c r="C267" s="145">
        <v>45667</v>
      </c>
      <c r="D267" s="146" t="s">
        <v>640</v>
      </c>
      <c r="E267" s="145">
        <v>45667</v>
      </c>
      <c r="F267" s="144"/>
      <c r="G267" s="144" t="s">
        <v>348</v>
      </c>
      <c r="H267" s="148"/>
      <c r="I267" s="148">
        <v>0</v>
      </c>
      <c r="J267" s="148">
        <v>0</v>
      </c>
      <c r="K267" s="148">
        <v>387905</v>
      </c>
      <c r="L267" s="149" t="s">
        <v>3648</v>
      </c>
      <c r="M267" s="150">
        <v>45668</v>
      </c>
      <c r="N267" s="151" t="s">
        <v>3839</v>
      </c>
      <c r="O267" s="148">
        <f>IF(Table1[[#This Row],[Phân loại]]="Tồn đầu kỳ",Table1[[#This Row],[Tổng giá trị]],0)</f>
        <v>387905</v>
      </c>
      <c r="P267" s="149">
        <f>IF(Table1[[#This Row],[Số còn phải thu ĐK]]&lt;&gt;0,0,IF(Table1[[#This Row],[Phân loại]]="Bán hàng",Table1[[#This Row],[Tổng giá trị]],-Table1[[#This Row],[Tổng giá trị]]))</f>
        <v>0</v>
      </c>
      <c r="Q267" s="152">
        <f t="shared" si="19"/>
        <v>387905</v>
      </c>
      <c r="R267" s="149">
        <f>Table1[[#This Row],[Số còn phải thu ĐK]]+Table1[[#This Row],[Giá Trị HD sau CK]]-Table1[[#This Row],[Số tiền đã thu]]</f>
        <v>0</v>
      </c>
      <c r="S267" s="153">
        <f>IF(Table1[[#This Row],[Ngày hóa đơn]]&lt;&gt;"",Table1[[#This Row],[Ngày hóa đơn]],Table1[[#This Row],[Ngày hạch toán]])</f>
        <v>45667</v>
      </c>
      <c r="T267" s="149"/>
      <c r="U267" s="153">
        <f>IF(Table1[[#This Row],[Ngày tính CN]]="","",S267+T267)</f>
        <v>45667</v>
      </c>
      <c r="V267" s="154">
        <f ca="1">IF(Table1[[#This Row],[Hạn thanh toán]]="","",IF((U267-NOW())&lt;0,0,(U267-NOW())))</f>
        <v>0</v>
      </c>
      <c r="W267" s="148"/>
      <c r="X267" s="155" t="str">
        <f t="shared" ca="1" si="20"/>
        <v/>
      </c>
      <c r="Y267" s="155" t="str">
        <f t="shared" si="18"/>
        <v>Đã thanh toán</v>
      </c>
      <c r="Z267" s="304">
        <f>Table1[[#This Row],[Hạn thanh toán]]</f>
        <v>45667</v>
      </c>
      <c r="AA267" s="304">
        <f>Table1[[#This Row],[Ngày Thanh toán]]</f>
        <v>45668</v>
      </c>
      <c r="AD267" s="156" t="str">
        <f>VLOOKUP($A267,Ma_KH!$A:$Q,Ma_KH!O$1,0)</f>
        <v>KL00103</v>
      </c>
      <c r="AE267" s="3" t="str">
        <f>VLOOKUP($A267,Ma_KH!$A:$Q,Ma_KH!P$1,0)</f>
        <v>H mart-s2.12 Vin Ocean park</v>
      </c>
    </row>
    <row r="268" spans="1:31" ht="25.5" customHeight="1" x14ac:dyDescent="0.3">
      <c r="A268" s="76" t="s">
        <v>65</v>
      </c>
      <c r="B268" s="81" t="s">
        <v>639</v>
      </c>
      <c r="C268" s="78">
        <v>45693</v>
      </c>
      <c r="D268" s="79" t="s">
        <v>641</v>
      </c>
      <c r="E268" s="78"/>
      <c r="F268" s="76"/>
      <c r="G268" s="76" t="s">
        <v>642</v>
      </c>
      <c r="H268" s="72">
        <v>2004802</v>
      </c>
      <c r="I268" s="72">
        <v>100240</v>
      </c>
      <c r="J268" s="72">
        <v>152365</v>
      </c>
      <c r="K268" s="72">
        <v>2056927</v>
      </c>
      <c r="L268" s="8" t="s">
        <v>24</v>
      </c>
      <c r="M268" s="43">
        <v>45727</v>
      </c>
      <c r="N268" s="29" t="s">
        <v>3840</v>
      </c>
      <c r="O268" s="72">
        <f>IF(Table1[[#This Row],[Phân loại]]="Tồn đầu kỳ",Table1[[#This Row],[Tổng giá trị]],0)</f>
        <v>0</v>
      </c>
      <c r="P268" s="8">
        <f>IF(Table1[[#This Row],[Số còn phải thu ĐK]]&lt;&gt;0,0,IF(Table1[[#This Row],[Phân loại]]="Bán hàng",Table1[[#This Row],[Tổng giá trị]],-Table1[[#This Row],[Tổng giá trị]]))</f>
        <v>2056927</v>
      </c>
      <c r="Q268" s="62">
        <v>1792302</v>
      </c>
      <c r="R268" s="8">
        <f>Table1[[#This Row],[Số còn phải thu ĐK]]+Table1[[#This Row],[Giá Trị HD sau CK]]-Table1[[#This Row],[Số tiền đã thu]]</f>
        <v>264625</v>
      </c>
      <c r="S268" s="7">
        <f>IF(Table1[[#This Row],[Ngày hóa đơn]]&lt;&gt;"",Table1[[#This Row],[Ngày hóa đơn]],Table1[[#This Row],[Ngày hạch toán]])</f>
        <v>45693</v>
      </c>
      <c r="T268" s="8"/>
      <c r="U268" s="7">
        <f>IF(Table1[[#This Row],[Ngày tính CN]]="","",S268+T268)</f>
        <v>45693</v>
      </c>
      <c r="V268" s="74">
        <f ca="1">IF(Table1[[#This Row],[Hạn thanh toán]]="","",IF((U268-NOW())&lt;0,0,(U268-NOW())))</f>
        <v>0</v>
      </c>
      <c r="W268" s="72"/>
      <c r="X268" s="68" t="str">
        <f t="shared" ca="1" si="20"/>
        <v/>
      </c>
      <c r="Y268" s="68" t="str">
        <f t="shared" ca="1" si="18"/>
        <v/>
      </c>
      <c r="Z268" s="301">
        <f>Table1[[#This Row],[Hạn thanh toán]]</f>
        <v>45693</v>
      </c>
      <c r="AA268" s="301">
        <f>Table1[[#This Row],[Ngày Thanh toán]]</f>
        <v>45727</v>
      </c>
      <c r="AD268" s="3" t="str">
        <f>VLOOKUP($A268,Ma_KH!$A:$Q,Ma_KH!O$1,0)</f>
        <v>KL00103</v>
      </c>
      <c r="AE268" s="3" t="str">
        <f>VLOOKUP($A268,Ma_KH!$A:$Q,Ma_KH!P$1,0)</f>
        <v>H mart-s2.12 Vin Ocean park</v>
      </c>
    </row>
    <row r="269" spans="1:31" ht="25.5" customHeight="1" x14ac:dyDescent="0.3">
      <c r="A269" s="76" t="s">
        <v>65</v>
      </c>
      <c r="B269" s="81" t="s">
        <v>639</v>
      </c>
      <c r="C269" s="78">
        <v>45721</v>
      </c>
      <c r="D269" s="79" t="s">
        <v>643</v>
      </c>
      <c r="E269" s="78"/>
      <c r="F269" s="76"/>
      <c r="G269" s="76" t="s">
        <v>644</v>
      </c>
      <c r="H269" s="72">
        <v>2004802</v>
      </c>
      <c r="I269" s="72">
        <v>100240</v>
      </c>
      <c r="J269" s="72">
        <v>152365</v>
      </c>
      <c r="K269" s="72">
        <v>2056927</v>
      </c>
      <c r="L269" s="8" t="s">
        <v>24</v>
      </c>
      <c r="M269" s="43">
        <v>45748</v>
      </c>
      <c r="N269" s="29" t="s">
        <v>3841</v>
      </c>
      <c r="O269" s="72">
        <f>IF(Table1[[#This Row],[Phân loại]]="Tồn đầu kỳ",Table1[[#This Row],[Tổng giá trị]],0)</f>
        <v>0</v>
      </c>
      <c r="P269" s="8">
        <f>IF(Table1[[#This Row],[Số còn phải thu ĐK]]&lt;&gt;0,0,IF(Table1[[#This Row],[Phân loại]]="Bán hàng",Table1[[#This Row],[Tổng giá trị]],-Table1[[#This Row],[Tổng giá trị]]))</f>
        <v>2056927</v>
      </c>
      <c r="Q269" s="62">
        <v>1753696</v>
      </c>
      <c r="R269" s="8">
        <f>Table1[[#This Row],[Số còn phải thu ĐK]]+Table1[[#This Row],[Giá Trị HD sau CK]]-Table1[[#This Row],[Số tiền đã thu]]</f>
        <v>303231</v>
      </c>
      <c r="S269" s="7">
        <f>IF(Table1[[#This Row],[Ngày hóa đơn]]&lt;&gt;"",Table1[[#This Row],[Ngày hóa đơn]],Table1[[#This Row],[Ngày hạch toán]])</f>
        <v>45721</v>
      </c>
      <c r="T269" s="8"/>
      <c r="U269" s="7">
        <f>IF(Table1[[#This Row],[Ngày tính CN]]="","",S269+T269)</f>
        <v>45721</v>
      </c>
      <c r="V269" s="74">
        <f ca="1">IF(Table1[[#This Row],[Hạn thanh toán]]="","",IF((U269-NOW())&lt;0,0,(U269-NOW())))</f>
        <v>0</v>
      </c>
      <c r="W269" s="72"/>
      <c r="X269" s="68" t="str">
        <f t="shared" ca="1" si="20"/>
        <v/>
      </c>
      <c r="Y269" s="68" t="str">
        <f t="shared" ca="1" si="18"/>
        <v/>
      </c>
      <c r="Z269" s="301">
        <f>Table1[[#This Row],[Hạn thanh toán]]</f>
        <v>45721</v>
      </c>
      <c r="AA269" s="301">
        <f>Table1[[#This Row],[Ngày Thanh toán]]</f>
        <v>45748</v>
      </c>
      <c r="AD269" s="3" t="str">
        <f>VLOOKUP($A269,Ma_KH!$A:$Q,Ma_KH!O$1,0)</f>
        <v>KL00103</v>
      </c>
      <c r="AE269" s="3" t="str">
        <f>VLOOKUP($A269,Ma_KH!$A:$Q,Ma_KH!P$1,0)</f>
        <v>H mart-s2.12 Vin Ocean park</v>
      </c>
    </row>
    <row r="270" spans="1:31" ht="25.5" customHeight="1" x14ac:dyDescent="0.3">
      <c r="A270" s="69" t="s">
        <v>65</v>
      </c>
      <c r="B270" s="82" t="s">
        <v>639</v>
      </c>
      <c r="C270" s="70">
        <v>45727</v>
      </c>
      <c r="D270" s="71" t="s">
        <v>645</v>
      </c>
      <c r="E270" s="70">
        <v>45727</v>
      </c>
      <c r="F270" s="69"/>
      <c r="G270" s="69" t="s">
        <v>348</v>
      </c>
      <c r="H270" s="72"/>
      <c r="I270" s="72">
        <v>0</v>
      </c>
      <c r="J270" s="72">
        <v>0</v>
      </c>
      <c r="K270" s="72">
        <v>264626</v>
      </c>
      <c r="L270" s="8" t="s">
        <v>17</v>
      </c>
      <c r="M270" s="43">
        <v>45727</v>
      </c>
      <c r="N270" s="29" t="s">
        <v>3840</v>
      </c>
      <c r="O270" s="72">
        <f>IF(Table1[[#This Row],[Phân loại]]="Tồn đầu kỳ",Table1[[#This Row],[Tổng giá trị]],0)</f>
        <v>0</v>
      </c>
      <c r="P270" s="8">
        <f>IF(Table1[[#This Row],[Số còn phải thu ĐK]]&lt;&gt;0,0,IF(Table1[[#This Row],[Phân loại]]="Bán hàng",Table1[[#This Row],[Tổng giá trị]],-Table1[[#This Row],[Tổng giá trị]]))</f>
        <v>-264626</v>
      </c>
      <c r="Q270" s="73">
        <f t="shared" si="19"/>
        <v>-264626</v>
      </c>
      <c r="R270" s="8">
        <f>Table1[[#This Row],[Số còn phải thu ĐK]]+Table1[[#This Row],[Giá Trị HD sau CK]]-Table1[[#This Row],[Số tiền đã thu]]</f>
        <v>0</v>
      </c>
      <c r="S270" s="7">
        <f>IF(Table1[[#This Row],[Ngày hóa đơn]]&lt;&gt;"",Table1[[#This Row],[Ngày hóa đơn]],Table1[[#This Row],[Ngày hạch toán]])</f>
        <v>45727</v>
      </c>
      <c r="T270" s="8"/>
      <c r="U270" s="7">
        <f>IF(Table1[[#This Row],[Ngày tính CN]]="","",S270+T270)</f>
        <v>45727</v>
      </c>
      <c r="V270" s="74">
        <f ca="1">IF(Table1[[#This Row],[Hạn thanh toán]]="","",IF((U270-NOW())&lt;0,0,(U270-NOW())))</f>
        <v>0</v>
      </c>
      <c r="W270" s="72"/>
      <c r="X270" s="68" t="str">
        <f t="shared" ca="1" si="20"/>
        <v/>
      </c>
      <c r="Y270" s="68" t="str">
        <f t="shared" si="18"/>
        <v>Đã thanh toán</v>
      </c>
      <c r="Z270" s="301">
        <f>Table1[[#This Row],[Hạn thanh toán]]</f>
        <v>45727</v>
      </c>
      <c r="AA270" s="301">
        <f>Table1[[#This Row],[Ngày Thanh toán]]</f>
        <v>45727</v>
      </c>
      <c r="AD270" s="3" t="str">
        <f>VLOOKUP($A270,Ma_KH!$A:$Q,Ma_KH!O$1,0)</f>
        <v>KL00103</v>
      </c>
      <c r="AE270" s="3" t="str">
        <f>VLOOKUP($A270,Ma_KH!$A:$Q,Ma_KH!P$1,0)</f>
        <v>H mart-s2.12 Vin Ocean park</v>
      </c>
    </row>
    <row r="271" spans="1:31" ht="25.5" customHeight="1" x14ac:dyDescent="0.3">
      <c r="A271" s="69" t="s">
        <v>65</v>
      </c>
      <c r="B271" s="82" t="s">
        <v>639</v>
      </c>
      <c r="C271" s="70">
        <v>45748</v>
      </c>
      <c r="D271" s="71" t="s">
        <v>646</v>
      </c>
      <c r="E271" s="70">
        <v>45748</v>
      </c>
      <c r="F271" s="69"/>
      <c r="G271" s="69" t="s">
        <v>353</v>
      </c>
      <c r="H271" s="72"/>
      <c r="I271" s="72">
        <v>0</v>
      </c>
      <c r="J271" s="72">
        <v>0</v>
      </c>
      <c r="K271" s="72">
        <v>303231</v>
      </c>
      <c r="L271" s="8" t="s">
        <v>17</v>
      </c>
      <c r="M271" s="43">
        <v>45748</v>
      </c>
      <c r="N271" s="29" t="s">
        <v>3841</v>
      </c>
      <c r="O271" s="72">
        <f>IF(Table1[[#This Row],[Phân loại]]="Tồn đầu kỳ",Table1[[#This Row],[Tổng giá trị]],0)</f>
        <v>0</v>
      </c>
      <c r="P271" s="8">
        <f>IF(Table1[[#This Row],[Số còn phải thu ĐK]]&lt;&gt;0,0,IF(Table1[[#This Row],[Phân loại]]="Bán hàng",Table1[[#This Row],[Tổng giá trị]],-Table1[[#This Row],[Tổng giá trị]]))</f>
        <v>-303231</v>
      </c>
      <c r="Q271" s="73">
        <f t="shared" si="19"/>
        <v>-303231</v>
      </c>
      <c r="R271" s="8">
        <f>Table1[[#This Row],[Số còn phải thu ĐK]]+Table1[[#This Row],[Giá Trị HD sau CK]]-Table1[[#This Row],[Số tiền đã thu]]</f>
        <v>0</v>
      </c>
      <c r="S271" s="7">
        <f>IF(Table1[[#This Row],[Ngày hóa đơn]]&lt;&gt;"",Table1[[#This Row],[Ngày hóa đơn]],Table1[[#This Row],[Ngày hạch toán]])</f>
        <v>45748</v>
      </c>
      <c r="T271" s="8"/>
      <c r="U271" s="7">
        <f>IF(Table1[[#This Row],[Ngày tính CN]]="","",S271+T271)</f>
        <v>45748</v>
      </c>
      <c r="V271" s="74">
        <f ca="1">IF(Table1[[#This Row],[Hạn thanh toán]]="","",IF((U271-NOW())&lt;0,0,(U271-NOW())))</f>
        <v>0</v>
      </c>
      <c r="W271" s="72"/>
      <c r="X271" s="68" t="str">
        <f t="shared" ca="1" si="20"/>
        <v/>
      </c>
      <c r="Y271" s="68" t="str">
        <f t="shared" si="18"/>
        <v>Đã thanh toán</v>
      </c>
      <c r="Z271" s="301">
        <f>Table1[[#This Row],[Hạn thanh toán]]</f>
        <v>45748</v>
      </c>
      <c r="AA271" s="301">
        <f>Table1[[#This Row],[Ngày Thanh toán]]</f>
        <v>45748</v>
      </c>
      <c r="AD271" s="3" t="str">
        <f>VLOOKUP($A271,Ma_KH!$A:$Q,Ma_KH!O$1,0)</f>
        <v>KL00103</v>
      </c>
      <c r="AE271" s="3" t="str">
        <f>VLOOKUP($A271,Ma_KH!$A:$Q,Ma_KH!P$1,0)</f>
        <v>H mart-s2.12 Vin Ocean park</v>
      </c>
    </row>
    <row r="272" spans="1:31" ht="25.5" customHeight="1" x14ac:dyDescent="0.3">
      <c r="A272" s="69" t="s">
        <v>65</v>
      </c>
      <c r="B272" s="82" t="s">
        <v>639</v>
      </c>
      <c r="C272" s="70">
        <v>45752</v>
      </c>
      <c r="D272" s="71" t="s">
        <v>647</v>
      </c>
      <c r="E272" s="70">
        <v>45790</v>
      </c>
      <c r="F272" s="69" t="s">
        <v>648</v>
      </c>
      <c r="G272" s="69" t="s">
        <v>644</v>
      </c>
      <c r="H272" s="72">
        <v>2004802</v>
      </c>
      <c r="I272" s="72">
        <v>100240</v>
      </c>
      <c r="J272" s="72">
        <v>152365</v>
      </c>
      <c r="K272" s="72">
        <v>2056927</v>
      </c>
      <c r="L272" s="8" t="s">
        <v>24</v>
      </c>
      <c r="M272" s="43">
        <v>45790</v>
      </c>
      <c r="N272" s="29" t="s">
        <v>3842</v>
      </c>
      <c r="O272" s="72">
        <f>IF(Table1[[#This Row],[Phân loại]]="Tồn đầu kỳ",Table1[[#This Row],[Tổng giá trị]],0)</f>
        <v>0</v>
      </c>
      <c r="P272" s="8">
        <f>IF(Table1[[#This Row],[Số còn phải thu ĐK]]&lt;&gt;0,0,IF(Table1[[#This Row],[Phân loại]]="Bán hàng",Table1[[#This Row],[Tổng giá trị]],-Table1[[#This Row],[Tổng giá trị]]))</f>
        <v>2056927</v>
      </c>
      <c r="Q272" s="73">
        <f t="shared" si="19"/>
        <v>2056927</v>
      </c>
      <c r="R272" s="8">
        <f>Table1[[#This Row],[Số còn phải thu ĐK]]+Table1[[#This Row],[Giá Trị HD sau CK]]-Table1[[#This Row],[Số tiền đã thu]]</f>
        <v>0</v>
      </c>
      <c r="S272" s="7">
        <f>IF(Table1[[#This Row],[Ngày hóa đơn]]&lt;&gt;"",Table1[[#This Row],[Ngày hóa đơn]],Table1[[#This Row],[Ngày hạch toán]])</f>
        <v>45790</v>
      </c>
      <c r="T272" s="8"/>
      <c r="U272" s="7">
        <f>IF(Table1[[#This Row],[Ngày tính CN]]="","",S272+T272)</f>
        <v>45790</v>
      </c>
      <c r="V272" s="74">
        <f ca="1">IF(Table1[[#This Row],[Hạn thanh toán]]="","",IF((U272-NOW())&lt;0,0,(U272-NOW())))</f>
        <v>0</v>
      </c>
      <c r="W272" s="72"/>
      <c r="X272" s="68" t="str">
        <f t="shared" ca="1" si="20"/>
        <v/>
      </c>
      <c r="Y272" s="68" t="str">
        <f t="shared" si="18"/>
        <v>Đã thanh toán</v>
      </c>
      <c r="Z272" s="301">
        <f>Table1[[#This Row],[Hạn thanh toán]]</f>
        <v>45790</v>
      </c>
      <c r="AA272" s="301">
        <f>Table1[[#This Row],[Ngày Thanh toán]]</f>
        <v>45790</v>
      </c>
      <c r="AD272" s="3" t="str">
        <f>VLOOKUP($A272,Ma_KH!$A:$Q,Ma_KH!O$1,0)</f>
        <v>KL00103</v>
      </c>
      <c r="AE272" s="3" t="str">
        <f>VLOOKUP($A272,Ma_KH!$A:$Q,Ma_KH!P$1,0)</f>
        <v>H mart-s2.12 Vin Ocean park</v>
      </c>
    </row>
    <row r="273" spans="1:31" ht="25.5" customHeight="1" x14ac:dyDescent="0.3">
      <c r="A273" s="76" t="s">
        <v>65</v>
      </c>
      <c r="B273" s="81" t="s">
        <v>639</v>
      </c>
      <c r="C273" s="78">
        <v>45805</v>
      </c>
      <c r="D273" s="79" t="s">
        <v>649</v>
      </c>
      <c r="E273" s="78"/>
      <c r="F273" s="76"/>
      <c r="G273" s="76" t="s">
        <v>633</v>
      </c>
      <c r="H273" s="72">
        <v>1773323</v>
      </c>
      <c r="I273" s="72">
        <v>88666</v>
      </c>
      <c r="J273" s="72">
        <v>134773</v>
      </c>
      <c r="K273" s="72">
        <v>1819430</v>
      </c>
      <c r="L273" s="8" t="s">
        <v>24</v>
      </c>
      <c r="M273" s="43">
        <v>45894</v>
      </c>
      <c r="N273" s="29" t="s">
        <v>3844</v>
      </c>
      <c r="O273" s="72">
        <f>IF(Table1[[#This Row],[Phân loại]]="Tồn đầu kỳ",Table1[[#This Row],[Tổng giá trị]],0)</f>
        <v>0</v>
      </c>
      <c r="P273" s="8">
        <f>IF(Table1[[#This Row],[Số còn phải thu ĐK]]&lt;&gt;0,0,IF(Table1[[#This Row],[Phân loại]]="Bán hàng",Table1[[#This Row],[Tổng giá trị]],-Table1[[#This Row],[Tổng giá trị]]))</f>
        <v>1819430</v>
      </c>
      <c r="Q273" s="73">
        <f t="shared" si="19"/>
        <v>1819430</v>
      </c>
      <c r="R273" s="8">
        <f>Table1[[#This Row],[Số còn phải thu ĐK]]+Table1[[#This Row],[Giá Trị HD sau CK]]-Table1[[#This Row],[Số tiền đã thu]]</f>
        <v>0</v>
      </c>
      <c r="S273" s="7">
        <f>IF(Table1[[#This Row],[Ngày hóa đơn]]&lt;&gt;"",Table1[[#This Row],[Ngày hóa đơn]],Table1[[#This Row],[Ngày hạch toán]])</f>
        <v>45805</v>
      </c>
      <c r="T273" s="8"/>
      <c r="U273" s="7">
        <f>IF(Table1[[#This Row],[Ngày tính CN]]="","",S273+T273)</f>
        <v>45805</v>
      </c>
      <c r="V273" s="74">
        <f ca="1">IF(Table1[[#This Row],[Hạn thanh toán]]="","",IF((U273-NOW())&lt;0,0,(U273-NOW())))</f>
        <v>0</v>
      </c>
      <c r="W273" s="72"/>
      <c r="X273" s="68" t="str">
        <f ca="1">IF(OR(AR277="",AO277=0),"",IF((AR277-NOW())&lt;0,-(AR277-NOW()),0))</f>
        <v/>
      </c>
      <c r="Y273" s="68" t="str">
        <f t="shared" si="18"/>
        <v>Đã thanh toán</v>
      </c>
      <c r="Z273" s="301">
        <f>Table1[[#This Row],[Hạn thanh toán]]</f>
        <v>45805</v>
      </c>
      <c r="AA273" s="301">
        <f>Table1[[#This Row],[Ngày Thanh toán]]</f>
        <v>45894</v>
      </c>
      <c r="AD273" s="3" t="str">
        <f>VLOOKUP($A273,Ma_KH!$A:$Q,Ma_KH!O$1,0)</f>
        <v>KL00103</v>
      </c>
      <c r="AE273" s="3" t="str">
        <f>VLOOKUP($A273,Ma_KH!$A:$Q,Ma_KH!P$1,0)</f>
        <v>H mart-s2.12 Vin Ocean park</v>
      </c>
    </row>
    <row r="274" spans="1:31" ht="25.5" customHeight="1" x14ac:dyDescent="0.3">
      <c r="A274" s="76" t="s">
        <v>65</v>
      </c>
      <c r="B274" s="81" t="s">
        <v>639</v>
      </c>
      <c r="C274" s="78">
        <v>45835</v>
      </c>
      <c r="D274" s="79" t="s">
        <v>650</v>
      </c>
      <c r="E274" s="78"/>
      <c r="F274" s="76"/>
      <c r="G274" s="76" t="s">
        <v>633</v>
      </c>
      <c r="H274" s="72">
        <v>333174</v>
      </c>
      <c r="I274" s="72">
        <v>16659</v>
      </c>
      <c r="J274" s="72">
        <v>25321</v>
      </c>
      <c r="K274" s="72">
        <v>341836</v>
      </c>
      <c r="L274" s="8" t="s">
        <v>24</v>
      </c>
      <c r="M274" s="43">
        <v>45894</v>
      </c>
      <c r="N274" s="29" t="s">
        <v>3843</v>
      </c>
      <c r="O274" s="72">
        <f>IF(Table1[[#This Row],[Phân loại]]="Tồn đầu kỳ",Table1[[#This Row],[Tổng giá trị]],0)</f>
        <v>0</v>
      </c>
      <c r="P274" s="8">
        <f>IF(Table1[[#This Row],[Số còn phải thu ĐK]]&lt;&gt;0,0,IF(Table1[[#This Row],[Phân loại]]="Bán hàng",Table1[[#This Row],[Tổng giá trị]],-Table1[[#This Row],[Tổng giá trị]]))</f>
        <v>341836</v>
      </c>
      <c r="Q274" s="65">
        <v>84403</v>
      </c>
      <c r="R274" s="8">
        <f>Table1[[#This Row],[Số còn phải thu ĐK]]+Table1[[#This Row],[Giá Trị HD sau CK]]-Table1[[#This Row],[Số tiền đã thu]]</f>
        <v>257433</v>
      </c>
      <c r="S274" s="7">
        <f>IF(Table1[[#This Row],[Ngày hóa đơn]]&lt;&gt;"",Table1[[#This Row],[Ngày hóa đơn]],Table1[[#This Row],[Ngày hạch toán]])</f>
        <v>45835</v>
      </c>
      <c r="T274" s="8"/>
      <c r="U274" s="7">
        <f>IF(Table1[[#This Row],[Ngày tính CN]]="","",S274+T274)</f>
        <v>45835</v>
      </c>
      <c r="V274" s="74">
        <f ca="1">IF(Table1[[#This Row],[Hạn thanh toán]]="","",IF((U274-NOW())&lt;0,0,(U274-NOW())))</f>
        <v>0</v>
      </c>
      <c r="W274" s="72"/>
      <c r="X274" s="68" t="str">
        <f ca="1">IF(OR(AR278="",AO278=0),"",IF((AR278-NOW())&lt;0,-(AR278-NOW()),0))</f>
        <v/>
      </c>
      <c r="Y274" s="68" t="str">
        <f t="shared" ref="Y274:Y341" ca="1" si="40">IF(R274=0,"Đã thanh toán",IF(X274="","",IF(X274&lt;=0,"Chưa đến hạn thanh toán",IF(X274&lt;=30,"Nợ quá hạn 30 ngày",IF(X274&lt;=60,"Nợ quá hạn từ 30 ngày đến 60 ngày",IF(X274&lt;=90,"Nợ quá hạn từ 60 ngày đến 90 ngày",IF(X274&lt;=120,"Nợ quá hạn từ 90 ngày đến 120 ngày","Nợ quá hạn hơn 120 ngày có khả năng mất thanh toán")))))))</f>
        <v/>
      </c>
      <c r="Z274" s="301">
        <f>Table1[[#This Row],[Hạn thanh toán]]</f>
        <v>45835</v>
      </c>
      <c r="AA274" s="301">
        <f>Table1[[#This Row],[Ngày Thanh toán]]</f>
        <v>45894</v>
      </c>
      <c r="AD274" s="3" t="str">
        <f>VLOOKUP($A274,Ma_KH!$A:$Q,Ma_KH!O$1,0)</f>
        <v>KL00103</v>
      </c>
      <c r="AE274" s="3" t="str">
        <f>VLOOKUP($A274,Ma_KH!$A:$Q,Ma_KH!P$1,0)</f>
        <v>H mart-s2.12 Vin Ocean park</v>
      </c>
    </row>
    <row r="275" spans="1:31" ht="25.5" customHeight="1" x14ac:dyDescent="0.3">
      <c r="A275" s="69" t="s">
        <v>65</v>
      </c>
      <c r="B275" s="82" t="s">
        <v>639</v>
      </c>
      <c r="C275" s="70">
        <v>45894</v>
      </c>
      <c r="D275" s="71" t="s">
        <v>651</v>
      </c>
      <c r="E275" s="70">
        <v>45894</v>
      </c>
      <c r="F275" s="69"/>
      <c r="G275" s="69" t="s">
        <v>348</v>
      </c>
      <c r="H275" s="72"/>
      <c r="I275" s="72">
        <v>0</v>
      </c>
      <c r="J275" s="72">
        <v>0</v>
      </c>
      <c r="K275" s="72">
        <v>257439</v>
      </c>
      <c r="L275" s="8" t="s">
        <v>17</v>
      </c>
      <c r="M275" s="43">
        <v>45894</v>
      </c>
      <c r="N275" s="29" t="s">
        <v>3843</v>
      </c>
      <c r="O275" s="72">
        <f>IF(Table1[[#This Row],[Phân loại]]="Tồn đầu kỳ",Table1[[#This Row],[Tổng giá trị]],0)</f>
        <v>0</v>
      </c>
      <c r="P275" s="8">
        <f>IF(Table1[[#This Row],[Số còn phải thu ĐK]]&lt;&gt;0,0,IF(Table1[[#This Row],[Phân loại]]="Bán hàng",Table1[[#This Row],[Tổng giá trị]],-Table1[[#This Row],[Tổng giá trị]]))</f>
        <v>-257439</v>
      </c>
      <c r="Q275" s="73">
        <f t="shared" ref="Q275:Q331" si="41">IF(M275&lt;&gt;"",IF(O275&gt;0,O275,P275),0)</f>
        <v>-257439</v>
      </c>
      <c r="R275" s="8">
        <f>Table1[[#This Row],[Số còn phải thu ĐK]]+Table1[[#This Row],[Giá Trị HD sau CK]]-Table1[[#This Row],[Số tiền đã thu]]</f>
        <v>0</v>
      </c>
      <c r="S275" s="7">
        <f>IF(Table1[[#This Row],[Ngày hóa đơn]]&lt;&gt;"",Table1[[#This Row],[Ngày hóa đơn]],Table1[[#This Row],[Ngày hạch toán]])</f>
        <v>45894</v>
      </c>
      <c r="T275" s="8"/>
      <c r="U275" s="7">
        <f>IF(Table1[[#This Row],[Ngày tính CN]]="","",S275+T275)</f>
        <v>45894</v>
      </c>
      <c r="V275" s="74">
        <f ca="1">IF(Table1[[#This Row],[Hạn thanh toán]]="","",IF((U275-NOW())&lt;0,0,(U275-NOW())))</f>
        <v>0</v>
      </c>
      <c r="W275" s="72"/>
      <c r="X275" s="68" t="str">
        <f ca="1">IF(OR(AR279="",AO279=0),"",IF((AR279-NOW())&lt;0,-(AR279-NOW()),0))</f>
        <v/>
      </c>
      <c r="Y275" s="68" t="str">
        <f t="shared" si="40"/>
        <v>Đã thanh toán</v>
      </c>
      <c r="Z275" s="301">
        <f>Table1[[#This Row],[Hạn thanh toán]]</f>
        <v>45894</v>
      </c>
      <c r="AA275" s="301">
        <f>Table1[[#This Row],[Ngày Thanh toán]]</f>
        <v>45894</v>
      </c>
      <c r="AD275" s="3" t="str">
        <f>VLOOKUP($A275,Ma_KH!$A:$Q,Ma_KH!O$1,0)</f>
        <v>KL00103</v>
      </c>
      <c r="AE275" s="3" t="str">
        <f>VLOOKUP($A275,Ma_KH!$A:$Q,Ma_KH!P$1,0)</f>
        <v>H mart-s2.12 Vin Ocean park</v>
      </c>
    </row>
    <row r="276" spans="1:31" s="156" customFormat="1" ht="25.5" customHeight="1" x14ac:dyDescent="0.3">
      <c r="A276" s="160" t="s">
        <v>66</v>
      </c>
      <c r="B276" s="160" t="s">
        <v>652</v>
      </c>
      <c r="C276" s="163">
        <v>45649</v>
      </c>
      <c r="D276" s="162" t="s">
        <v>3907</v>
      </c>
      <c r="E276" s="163"/>
      <c r="F276" s="175"/>
      <c r="G276" s="160" t="s">
        <v>654</v>
      </c>
      <c r="H276" s="148">
        <v>367155</v>
      </c>
      <c r="I276" s="148">
        <v>18358</v>
      </c>
      <c r="J276" s="148">
        <v>27904</v>
      </c>
      <c r="K276" s="148">
        <v>376701</v>
      </c>
      <c r="L276" s="149" t="s">
        <v>3648</v>
      </c>
      <c r="M276" s="150">
        <v>45729</v>
      </c>
      <c r="N276" s="151" t="s">
        <v>3908</v>
      </c>
      <c r="O276" s="148">
        <f>IF(Table1[[#This Row],[Phân loại]]="Tồn đầu kỳ",Table1[[#This Row],[Tổng giá trị]],0)</f>
        <v>376701</v>
      </c>
      <c r="P276" s="149">
        <f>IF(Table1[[#This Row],[Số còn phải thu ĐK]]&lt;&gt;0,0,IF(Table1[[#This Row],[Phân loại]]="Bán hàng",Table1[[#This Row],[Tổng giá trị]],-Table1[[#This Row],[Tổng giá trị]]))</f>
        <v>0</v>
      </c>
      <c r="Q276" s="152">
        <f t="shared" ref="Q276" si="42">IF(M276&lt;&gt;"",IF(O276&gt;0,O276,P276),0)</f>
        <v>376701</v>
      </c>
      <c r="R276" s="149">
        <f>Table1[[#This Row],[Số còn phải thu ĐK]]+Table1[[#This Row],[Giá Trị HD sau CK]]-Table1[[#This Row],[Số tiền đã thu]]</f>
        <v>0</v>
      </c>
      <c r="S276" s="153">
        <f>IF(Table1[[#This Row],[Ngày hóa đơn]]&lt;&gt;"",Table1[[#This Row],[Ngày hóa đơn]],Table1[[#This Row],[Ngày hạch toán]])</f>
        <v>45649</v>
      </c>
      <c r="T276" s="149"/>
      <c r="U276" s="153">
        <f>IF(Table1[[#This Row],[Ngày tính CN]]="","",S276+T276)</f>
        <v>45649</v>
      </c>
      <c r="V276" s="154">
        <f ca="1">IF(Table1[[#This Row],[Hạn thanh toán]]="","",IF((U276-NOW())&lt;0,0,(U276-NOW())))</f>
        <v>0</v>
      </c>
      <c r="W276" s="148"/>
      <c r="X276" s="155" t="str">
        <f t="shared" ref="X276" ca="1" si="43">IF(OR(AR279="",AO279=0),"",IF((AR279-NOW())&lt;0,-(AR279-NOW()),0))</f>
        <v/>
      </c>
      <c r="Y276" s="155" t="str">
        <f t="shared" ref="Y276" si="44">IF(R276=0,"Đã thanh toán",IF(X276="","",IF(X276&lt;=0,"Chưa đến hạn thanh toán",IF(X276&lt;=30,"Nợ quá hạn 30 ngày",IF(X276&lt;=60,"Nợ quá hạn từ 30 ngày đến 60 ngày",IF(X276&lt;=90,"Nợ quá hạn từ 60 ngày đến 90 ngày",IF(X276&lt;=120,"Nợ quá hạn từ 90 ngày đến 120 ngày","Nợ quá hạn hơn 120 ngày có khả năng mất thanh toán")))))))</f>
        <v>Đã thanh toán</v>
      </c>
      <c r="Z276" s="304">
        <f>Table1[[#This Row],[Hạn thanh toán]]</f>
        <v>45649</v>
      </c>
      <c r="AA276" s="304">
        <f>Table1[[#This Row],[Ngày Thanh toán]]</f>
        <v>45729</v>
      </c>
      <c r="AD276" s="156" t="str">
        <f>VLOOKUP($A276,Ma_KH!$A:$Q,Ma_KH!O$1,0)</f>
        <v>KL00099</v>
      </c>
      <c r="AE276" s="3" t="str">
        <f>VLOOKUP($A276,Ma_KH!$A:$Q,Ma_KH!P$1,0)</f>
        <v>Hada mart, N3 ecohome 3</v>
      </c>
    </row>
    <row r="277" spans="1:31" ht="25.5" customHeight="1" x14ac:dyDescent="0.3">
      <c r="A277" s="76" t="s">
        <v>66</v>
      </c>
      <c r="B277" s="76" t="s">
        <v>652</v>
      </c>
      <c r="C277" s="78">
        <v>45660</v>
      </c>
      <c r="D277" s="79" t="s">
        <v>653</v>
      </c>
      <c r="E277" s="78"/>
      <c r="F277" s="84"/>
      <c r="G277" s="76" t="s">
        <v>654</v>
      </c>
      <c r="H277" s="72">
        <v>367155</v>
      </c>
      <c r="I277" s="72">
        <v>18358</v>
      </c>
      <c r="J277" s="72">
        <v>27904</v>
      </c>
      <c r="K277" s="72">
        <v>376701</v>
      </c>
      <c r="L277" s="8" t="s">
        <v>24</v>
      </c>
      <c r="M277" s="43">
        <v>45729</v>
      </c>
      <c r="N277" s="29" t="s">
        <v>3909</v>
      </c>
      <c r="O277" s="72">
        <f>IF(Table1[[#This Row],[Phân loại]]="Tồn đầu kỳ",Table1[[#This Row],[Tổng giá trị]],0)</f>
        <v>0</v>
      </c>
      <c r="P277" s="8">
        <f>IF(Table1[[#This Row],[Số còn phải thu ĐK]]&lt;&gt;0,0,IF(Table1[[#This Row],[Phân loại]]="Bán hàng",Table1[[#This Row],[Tổng giá trị]],-Table1[[#This Row],[Tổng giá trị]]))</f>
        <v>376701</v>
      </c>
      <c r="Q277" s="73">
        <f t="shared" si="41"/>
        <v>376701</v>
      </c>
      <c r="R277" s="8">
        <f>Table1[[#This Row],[Số còn phải thu ĐK]]+Table1[[#This Row],[Giá Trị HD sau CK]]-Table1[[#This Row],[Số tiền đã thu]]</f>
        <v>0</v>
      </c>
      <c r="S277" s="7">
        <f>IF(Table1[[#This Row],[Ngày hóa đơn]]&lt;&gt;"",Table1[[#This Row],[Ngày hóa đơn]],Table1[[#This Row],[Ngày hạch toán]])</f>
        <v>45660</v>
      </c>
      <c r="T277" s="8"/>
      <c r="U277" s="7">
        <f>IF(Table1[[#This Row],[Ngày tính CN]]="","",S277+T277)</f>
        <v>45660</v>
      </c>
      <c r="V277" s="74">
        <f ca="1">IF(Table1[[#This Row],[Hạn thanh toán]]="","",IF((U277-NOW())&lt;0,0,(U277-NOW())))</f>
        <v>0</v>
      </c>
      <c r="W277" s="72"/>
      <c r="X277" s="68" t="str">
        <f t="shared" ref="X277:X342" ca="1" si="45">IF(OR(AR280="",AO280=0),"",IF((AR280-NOW())&lt;0,-(AR280-NOW()),0))</f>
        <v/>
      </c>
      <c r="Y277" s="68" t="str">
        <f t="shared" si="40"/>
        <v>Đã thanh toán</v>
      </c>
      <c r="Z277" s="301">
        <f>Table1[[#This Row],[Hạn thanh toán]]</f>
        <v>45660</v>
      </c>
      <c r="AA277" s="301">
        <f>Table1[[#This Row],[Ngày Thanh toán]]</f>
        <v>45729</v>
      </c>
      <c r="AD277" s="3" t="str">
        <f>VLOOKUP($A277,Ma_KH!$A:$Q,Ma_KH!O$1,0)</f>
        <v>KL00099</v>
      </c>
      <c r="AE277" s="3" t="str">
        <f>VLOOKUP($A277,Ma_KH!$A:$Q,Ma_KH!P$1,0)</f>
        <v>Hada mart, N3 ecohome 3</v>
      </c>
    </row>
    <row r="278" spans="1:31" ht="25.5" customHeight="1" x14ac:dyDescent="0.3">
      <c r="A278" s="76" t="s">
        <v>66</v>
      </c>
      <c r="B278" s="76" t="s">
        <v>652</v>
      </c>
      <c r="C278" s="78">
        <v>45691</v>
      </c>
      <c r="D278" s="79" t="s">
        <v>655</v>
      </c>
      <c r="E278" s="78"/>
      <c r="F278" s="84"/>
      <c r="G278" s="76" t="s">
        <v>654</v>
      </c>
      <c r="H278" s="72">
        <v>367155</v>
      </c>
      <c r="I278" s="72">
        <v>18358</v>
      </c>
      <c r="J278" s="72">
        <v>27904</v>
      </c>
      <c r="K278" s="72">
        <v>376701</v>
      </c>
      <c r="L278" s="8" t="s">
        <v>24</v>
      </c>
      <c r="M278" s="43">
        <v>45729</v>
      </c>
      <c r="N278" s="29" t="s">
        <v>3910</v>
      </c>
      <c r="O278" s="72">
        <f>IF(Table1[[#This Row],[Phân loại]]="Tồn đầu kỳ",Table1[[#This Row],[Tổng giá trị]],0)</f>
        <v>0</v>
      </c>
      <c r="P278" s="8">
        <f>IF(Table1[[#This Row],[Số còn phải thu ĐK]]&lt;&gt;0,0,IF(Table1[[#This Row],[Phân loại]]="Bán hàng",Table1[[#This Row],[Tổng giá trị]],-Table1[[#This Row],[Tổng giá trị]]))</f>
        <v>376701</v>
      </c>
      <c r="Q278" s="177">
        <v>301361</v>
      </c>
      <c r="R278" s="8">
        <f>Table1[[#This Row],[Số còn phải thu ĐK]]+Table1[[#This Row],[Giá Trị HD sau CK]]-Table1[[#This Row],[Số tiền đã thu]]</f>
        <v>75340</v>
      </c>
      <c r="S278" s="7">
        <f>IF(Table1[[#This Row],[Ngày hóa đơn]]&lt;&gt;"",Table1[[#This Row],[Ngày hóa đơn]],Table1[[#This Row],[Ngày hạch toán]])</f>
        <v>45691</v>
      </c>
      <c r="T278" s="8"/>
      <c r="U278" s="7">
        <f>IF(Table1[[#This Row],[Ngày tính CN]]="","",S278+T278)</f>
        <v>45691</v>
      </c>
      <c r="V278" s="74">
        <f ca="1">IF(Table1[[#This Row],[Hạn thanh toán]]="","",IF((U278-NOW())&lt;0,0,(U278-NOW())))</f>
        <v>0</v>
      </c>
      <c r="W278" s="72"/>
      <c r="X278" s="68" t="str">
        <f t="shared" ca="1" si="45"/>
        <v/>
      </c>
      <c r="Y278" s="68" t="str">
        <f t="shared" ca="1" si="40"/>
        <v/>
      </c>
      <c r="Z278" s="301">
        <f>Table1[[#This Row],[Hạn thanh toán]]</f>
        <v>45691</v>
      </c>
      <c r="AA278" s="301">
        <f>Table1[[#This Row],[Ngày Thanh toán]]</f>
        <v>45729</v>
      </c>
      <c r="AD278" s="3" t="str">
        <f>VLOOKUP($A278,Ma_KH!$A:$Q,Ma_KH!O$1,0)</f>
        <v>KL00099</v>
      </c>
      <c r="AE278" s="3" t="str">
        <f>VLOOKUP($A278,Ma_KH!$A:$Q,Ma_KH!P$1,0)</f>
        <v>Hada mart, N3 ecohome 3</v>
      </c>
    </row>
    <row r="279" spans="1:31" ht="25.5" customHeight="1" x14ac:dyDescent="0.3">
      <c r="A279" s="76" t="s">
        <v>66</v>
      </c>
      <c r="B279" s="76" t="s">
        <v>652</v>
      </c>
      <c r="C279" s="78">
        <v>45717</v>
      </c>
      <c r="D279" s="79" t="s">
        <v>656</v>
      </c>
      <c r="E279" s="78"/>
      <c r="F279" s="84"/>
      <c r="G279" s="76" t="s">
        <v>654</v>
      </c>
      <c r="H279" s="72">
        <v>367155</v>
      </c>
      <c r="I279" s="72">
        <v>18358</v>
      </c>
      <c r="J279" s="72">
        <v>27904</v>
      </c>
      <c r="K279" s="72">
        <v>376701</v>
      </c>
      <c r="L279" s="8" t="s">
        <v>24</v>
      </c>
      <c r="M279" s="43">
        <v>45761</v>
      </c>
      <c r="N279" s="29" t="s">
        <v>3911</v>
      </c>
      <c r="O279" s="72">
        <f>IF(Table1[[#This Row],[Phân loại]]="Tồn đầu kỳ",Table1[[#This Row],[Tổng giá trị]],0)</f>
        <v>0</v>
      </c>
      <c r="P279" s="8">
        <f>IF(Table1[[#This Row],[Số còn phải thu ĐK]]&lt;&gt;0,0,IF(Table1[[#This Row],[Phân loại]]="Bán hàng",Table1[[#This Row],[Tổng giá trị]],-Table1[[#This Row],[Tổng giá trị]]))</f>
        <v>376701</v>
      </c>
      <c r="Q279" s="73">
        <f t="shared" si="41"/>
        <v>376701</v>
      </c>
      <c r="R279" s="8">
        <f>Table1[[#This Row],[Số còn phải thu ĐK]]+Table1[[#This Row],[Giá Trị HD sau CK]]-Table1[[#This Row],[Số tiền đã thu]]</f>
        <v>0</v>
      </c>
      <c r="S279" s="7">
        <f>IF(Table1[[#This Row],[Ngày hóa đơn]]&lt;&gt;"",Table1[[#This Row],[Ngày hóa đơn]],Table1[[#This Row],[Ngày hạch toán]])</f>
        <v>45717</v>
      </c>
      <c r="T279" s="8"/>
      <c r="U279" s="7">
        <f>IF(Table1[[#This Row],[Ngày tính CN]]="","",S279+T279)</f>
        <v>45717</v>
      </c>
      <c r="V279" s="74">
        <f ca="1">IF(Table1[[#This Row],[Hạn thanh toán]]="","",IF((U279-NOW())&lt;0,0,(U279-NOW())))</f>
        <v>0</v>
      </c>
      <c r="W279" s="72"/>
      <c r="X279" s="68" t="str">
        <f t="shared" ca="1" si="45"/>
        <v/>
      </c>
      <c r="Y279" s="68" t="str">
        <f t="shared" si="40"/>
        <v>Đã thanh toán</v>
      </c>
      <c r="Z279" s="301">
        <f>Table1[[#This Row],[Hạn thanh toán]]</f>
        <v>45717</v>
      </c>
      <c r="AA279" s="301">
        <f>Table1[[#This Row],[Ngày Thanh toán]]</f>
        <v>45761</v>
      </c>
      <c r="AD279" s="3" t="str">
        <f>VLOOKUP($A279,Ma_KH!$A:$Q,Ma_KH!O$1,0)</f>
        <v>KL00099</v>
      </c>
      <c r="AE279" s="3" t="str">
        <f>VLOOKUP($A279,Ma_KH!$A:$Q,Ma_KH!P$1,0)</f>
        <v>Hada mart, N3 ecohome 3</v>
      </c>
    </row>
    <row r="280" spans="1:31" ht="25.5" customHeight="1" x14ac:dyDescent="0.3">
      <c r="A280" s="69" t="s">
        <v>66</v>
      </c>
      <c r="B280" s="69" t="s">
        <v>652</v>
      </c>
      <c r="C280" s="70">
        <v>45729</v>
      </c>
      <c r="D280" s="71" t="s">
        <v>657</v>
      </c>
      <c r="E280" s="70"/>
      <c r="F280" s="75"/>
      <c r="G280" s="69" t="s">
        <v>348</v>
      </c>
      <c r="H280" s="72"/>
      <c r="I280" s="72">
        <v>0</v>
      </c>
      <c r="J280" s="72">
        <v>0</v>
      </c>
      <c r="K280" s="72">
        <v>75340</v>
      </c>
      <c r="L280" s="8" t="s">
        <v>17</v>
      </c>
      <c r="M280" s="43">
        <v>45729</v>
      </c>
      <c r="N280" s="29" t="s">
        <v>3910</v>
      </c>
      <c r="O280" s="72">
        <f>IF(Table1[[#This Row],[Phân loại]]="Tồn đầu kỳ",Table1[[#This Row],[Tổng giá trị]],0)</f>
        <v>0</v>
      </c>
      <c r="P280" s="8">
        <f>IF(Table1[[#This Row],[Số còn phải thu ĐK]]&lt;&gt;0,0,IF(Table1[[#This Row],[Phân loại]]="Bán hàng",Table1[[#This Row],[Tổng giá trị]],-Table1[[#This Row],[Tổng giá trị]]))</f>
        <v>-75340</v>
      </c>
      <c r="Q280" s="73">
        <f t="shared" si="41"/>
        <v>-75340</v>
      </c>
      <c r="R280" s="8">
        <f>Table1[[#This Row],[Số còn phải thu ĐK]]+Table1[[#This Row],[Giá Trị HD sau CK]]-Table1[[#This Row],[Số tiền đã thu]]</f>
        <v>0</v>
      </c>
      <c r="S280" s="7">
        <f>IF(Table1[[#This Row],[Ngày hóa đơn]]&lt;&gt;"",Table1[[#This Row],[Ngày hóa đơn]],Table1[[#This Row],[Ngày hạch toán]])</f>
        <v>45729</v>
      </c>
      <c r="T280" s="8"/>
      <c r="U280" s="7">
        <f>IF(Table1[[#This Row],[Ngày tính CN]]="","",S280+T280)</f>
        <v>45729</v>
      </c>
      <c r="V280" s="74">
        <f ca="1">IF(Table1[[#This Row],[Hạn thanh toán]]="","",IF((U280-NOW())&lt;0,0,(U280-NOW())))</f>
        <v>0</v>
      </c>
      <c r="W280" s="72"/>
      <c r="X280" s="68" t="str">
        <f t="shared" ca="1" si="45"/>
        <v/>
      </c>
      <c r="Y280" s="68" t="str">
        <f t="shared" si="40"/>
        <v>Đã thanh toán</v>
      </c>
      <c r="Z280" s="301">
        <f>Table1[[#This Row],[Hạn thanh toán]]</f>
        <v>45729</v>
      </c>
      <c r="AA280" s="301">
        <f>Table1[[#This Row],[Ngày Thanh toán]]</f>
        <v>45729</v>
      </c>
      <c r="AD280" s="3" t="str">
        <f>VLOOKUP($A280,Ma_KH!$A:$Q,Ma_KH!O$1,0)</f>
        <v>KL00099</v>
      </c>
      <c r="AE280" s="3" t="str">
        <f>VLOOKUP($A280,Ma_KH!$A:$Q,Ma_KH!P$1,0)</f>
        <v>Hada mart, N3 ecohome 3</v>
      </c>
    </row>
    <row r="281" spans="1:31" ht="25.5" customHeight="1" x14ac:dyDescent="0.3">
      <c r="A281" s="76" t="s">
        <v>66</v>
      </c>
      <c r="B281" s="76" t="s">
        <v>652</v>
      </c>
      <c r="C281" s="78">
        <v>45766</v>
      </c>
      <c r="D281" s="79" t="s">
        <v>658</v>
      </c>
      <c r="E281" s="78"/>
      <c r="F281" s="84"/>
      <c r="G281" s="76" t="s">
        <v>654</v>
      </c>
      <c r="H281" s="72">
        <v>367155</v>
      </c>
      <c r="I281" s="72">
        <v>18358</v>
      </c>
      <c r="J281" s="72">
        <v>27904</v>
      </c>
      <c r="K281" s="72">
        <v>376701</v>
      </c>
      <c r="L281" s="8" t="s">
        <v>24</v>
      </c>
      <c r="M281" s="43">
        <v>45811</v>
      </c>
      <c r="N281" s="29" t="s">
        <v>3912</v>
      </c>
      <c r="O281" s="72">
        <f>IF(Table1[[#This Row],[Phân loại]]="Tồn đầu kỳ",Table1[[#This Row],[Tổng giá trị]],0)</f>
        <v>0</v>
      </c>
      <c r="P281" s="8">
        <f>IF(Table1[[#This Row],[Số còn phải thu ĐK]]&lt;&gt;0,0,IF(Table1[[#This Row],[Phân loại]]="Bán hàng",Table1[[#This Row],[Tổng giá trị]],-Table1[[#This Row],[Tổng giá trị]]))</f>
        <v>376701</v>
      </c>
      <c r="Q281" s="73">
        <f t="shared" si="41"/>
        <v>376701</v>
      </c>
      <c r="R281" s="8">
        <f>Table1[[#This Row],[Số còn phải thu ĐK]]+Table1[[#This Row],[Giá Trị HD sau CK]]-Table1[[#This Row],[Số tiền đã thu]]</f>
        <v>0</v>
      </c>
      <c r="S281" s="7">
        <f>IF(Table1[[#This Row],[Ngày hóa đơn]]&lt;&gt;"",Table1[[#This Row],[Ngày hóa đơn]],Table1[[#This Row],[Ngày hạch toán]])</f>
        <v>45766</v>
      </c>
      <c r="T281" s="8"/>
      <c r="U281" s="7">
        <f>IF(Table1[[#This Row],[Ngày tính CN]]="","",S281+T281)</f>
        <v>45766</v>
      </c>
      <c r="V281" s="74">
        <f ca="1">IF(Table1[[#This Row],[Hạn thanh toán]]="","",IF((U281-NOW())&lt;0,0,(U281-NOW())))</f>
        <v>0</v>
      </c>
      <c r="W281" s="72"/>
      <c r="X281" s="68" t="str">
        <f t="shared" ca="1" si="45"/>
        <v/>
      </c>
      <c r="Y281" s="68" t="str">
        <f t="shared" si="40"/>
        <v>Đã thanh toán</v>
      </c>
      <c r="Z281" s="301">
        <f>Table1[[#This Row],[Hạn thanh toán]]</f>
        <v>45766</v>
      </c>
      <c r="AA281" s="301">
        <f>Table1[[#This Row],[Ngày Thanh toán]]</f>
        <v>45811</v>
      </c>
      <c r="AD281" s="3" t="str">
        <f>VLOOKUP($A281,Ma_KH!$A:$Q,Ma_KH!O$1,0)</f>
        <v>KL00099</v>
      </c>
      <c r="AE281" s="3" t="str">
        <f>VLOOKUP($A281,Ma_KH!$A:$Q,Ma_KH!P$1,0)</f>
        <v>Hada mart, N3 ecohome 3</v>
      </c>
    </row>
    <row r="282" spans="1:31" ht="25.5" customHeight="1" x14ac:dyDescent="0.3">
      <c r="A282" s="76" t="s">
        <v>66</v>
      </c>
      <c r="B282" s="76" t="s">
        <v>652</v>
      </c>
      <c r="C282" s="78">
        <v>45785</v>
      </c>
      <c r="D282" s="79" t="s">
        <v>659</v>
      </c>
      <c r="E282" s="78"/>
      <c r="F282" s="84"/>
      <c r="G282" s="76" t="s">
        <v>654</v>
      </c>
      <c r="H282" s="72">
        <v>367155</v>
      </c>
      <c r="I282" s="72">
        <v>18358</v>
      </c>
      <c r="J282" s="72">
        <v>27904</v>
      </c>
      <c r="K282" s="72">
        <v>376701</v>
      </c>
      <c r="L282" s="8" t="s">
        <v>24</v>
      </c>
      <c r="M282" s="43">
        <v>45811</v>
      </c>
      <c r="N282" s="29" t="s">
        <v>3912</v>
      </c>
      <c r="O282" s="72">
        <f>IF(Table1[[#This Row],[Phân loại]]="Tồn đầu kỳ",Table1[[#This Row],[Tổng giá trị]],0)</f>
        <v>0</v>
      </c>
      <c r="P282" s="8">
        <f>IF(Table1[[#This Row],[Số còn phải thu ĐK]]&lt;&gt;0,0,IF(Table1[[#This Row],[Phân loại]]="Bán hàng",Table1[[#This Row],[Tổng giá trị]],-Table1[[#This Row],[Tổng giá trị]]))</f>
        <v>376701</v>
      </c>
      <c r="Q282" s="73">
        <f t="shared" si="41"/>
        <v>376701</v>
      </c>
      <c r="R282" s="8">
        <f>Table1[[#This Row],[Số còn phải thu ĐK]]+Table1[[#This Row],[Giá Trị HD sau CK]]-Table1[[#This Row],[Số tiền đã thu]]</f>
        <v>0</v>
      </c>
      <c r="S282" s="7">
        <f>IF(Table1[[#This Row],[Ngày hóa đơn]]&lt;&gt;"",Table1[[#This Row],[Ngày hóa đơn]],Table1[[#This Row],[Ngày hạch toán]])</f>
        <v>45785</v>
      </c>
      <c r="T282" s="8"/>
      <c r="U282" s="7">
        <f>IF(Table1[[#This Row],[Ngày tính CN]]="","",S282+T282)</f>
        <v>45785</v>
      </c>
      <c r="V282" s="74">
        <f ca="1">IF(Table1[[#This Row],[Hạn thanh toán]]="","",IF((U282-NOW())&lt;0,0,(U282-NOW())))</f>
        <v>0</v>
      </c>
      <c r="W282" s="72"/>
      <c r="X282" s="68" t="str">
        <f t="shared" ca="1" si="45"/>
        <v/>
      </c>
      <c r="Y282" s="68" t="str">
        <f t="shared" si="40"/>
        <v>Đã thanh toán</v>
      </c>
      <c r="Z282" s="301">
        <f>Table1[[#This Row],[Hạn thanh toán]]</f>
        <v>45785</v>
      </c>
      <c r="AA282" s="301">
        <f>Table1[[#This Row],[Ngày Thanh toán]]</f>
        <v>45811</v>
      </c>
      <c r="AD282" s="3" t="str">
        <f>VLOOKUP($A282,Ma_KH!$A:$Q,Ma_KH!O$1,0)</f>
        <v>KL00099</v>
      </c>
      <c r="AE282" s="3" t="str">
        <f>VLOOKUP($A282,Ma_KH!$A:$Q,Ma_KH!P$1,0)</f>
        <v>Hada mart, N3 ecohome 3</v>
      </c>
    </row>
    <row r="283" spans="1:31" ht="25.5" customHeight="1" x14ac:dyDescent="0.3">
      <c r="A283" s="69" t="s">
        <v>66</v>
      </c>
      <c r="B283" s="69" t="s">
        <v>652</v>
      </c>
      <c r="C283" s="70">
        <v>45810</v>
      </c>
      <c r="D283" s="71" t="s">
        <v>660</v>
      </c>
      <c r="E283" s="70"/>
      <c r="F283" s="75"/>
      <c r="G283" s="69" t="s">
        <v>654</v>
      </c>
      <c r="H283" s="72">
        <v>367155</v>
      </c>
      <c r="I283" s="72">
        <v>18358</v>
      </c>
      <c r="J283" s="72">
        <v>27904</v>
      </c>
      <c r="K283" s="72">
        <v>376701</v>
      </c>
      <c r="L283" s="8" t="s">
        <v>24</v>
      </c>
      <c r="M283" s="43">
        <v>45882</v>
      </c>
      <c r="N283" s="29" t="s">
        <v>3913</v>
      </c>
      <c r="O283" s="72">
        <f>IF(Table1[[#This Row],[Phân loại]]="Tồn đầu kỳ",Table1[[#This Row],[Tổng giá trị]],0)</f>
        <v>0</v>
      </c>
      <c r="P283" s="8">
        <f>IF(Table1[[#This Row],[Số còn phải thu ĐK]]&lt;&gt;0,0,IF(Table1[[#This Row],[Phân loại]]="Bán hàng",Table1[[#This Row],[Tổng giá trị]],-Table1[[#This Row],[Tổng giá trị]]))</f>
        <v>376701</v>
      </c>
      <c r="Q283" s="73">
        <f t="shared" si="41"/>
        <v>376701</v>
      </c>
      <c r="R283" s="8">
        <f>Table1[[#This Row],[Số còn phải thu ĐK]]+Table1[[#This Row],[Giá Trị HD sau CK]]-Table1[[#This Row],[Số tiền đã thu]]</f>
        <v>0</v>
      </c>
      <c r="S283" s="7">
        <f>IF(Table1[[#This Row],[Ngày hóa đơn]]&lt;&gt;"",Table1[[#This Row],[Ngày hóa đơn]],Table1[[#This Row],[Ngày hạch toán]])</f>
        <v>45810</v>
      </c>
      <c r="T283" s="8"/>
      <c r="U283" s="7">
        <f>IF(Table1[[#This Row],[Ngày tính CN]]="","",S283+T283)</f>
        <v>45810</v>
      </c>
      <c r="V283" s="74">
        <f ca="1">IF(Table1[[#This Row],[Hạn thanh toán]]="","",IF((U283-NOW())&lt;0,0,(U283-NOW())))</f>
        <v>0</v>
      </c>
      <c r="W283" s="72"/>
      <c r="X283" s="68" t="str">
        <f t="shared" ca="1" si="45"/>
        <v/>
      </c>
      <c r="Y283" s="68" t="str">
        <f t="shared" si="40"/>
        <v>Đã thanh toán</v>
      </c>
      <c r="Z283" s="301">
        <f>Table1[[#This Row],[Hạn thanh toán]]</f>
        <v>45810</v>
      </c>
      <c r="AA283" s="301">
        <f>Table1[[#This Row],[Ngày Thanh toán]]</f>
        <v>45882</v>
      </c>
      <c r="AD283" s="3" t="str">
        <f>VLOOKUP($A283,Ma_KH!$A:$Q,Ma_KH!O$1,0)</f>
        <v>KL00099</v>
      </c>
      <c r="AE283" s="3" t="str">
        <f>VLOOKUP($A283,Ma_KH!$A:$Q,Ma_KH!P$1,0)</f>
        <v>Hada mart, N3 ecohome 3</v>
      </c>
    </row>
    <row r="284" spans="1:31" ht="25.5" customHeight="1" x14ac:dyDescent="0.3">
      <c r="A284" s="76" t="s">
        <v>66</v>
      </c>
      <c r="B284" s="76" t="s">
        <v>652</v>
      </c>
      <c r="C284" s="78">
        <v>45832</v>
      </c>
      <c r="D284" s="79" t="s">
        <v>661</v>
      </c>
      <c r="E284" s="78"/>
      <c r="F284" s="84"/>
      <c r="G284" s="76" t="s">
        <v>654</v>
      </c>
      <c r="H284" s="72">
        <v>367155</v>
      </c>
      <c r="I284" s="72">
        <v>18358</v>
      </c>
      <c r="J284" s="72">
        <v>27904</v>
      </c>
      <c r="K284" s="72">
        <v>376701</v>
      </c>
      <c r="L284" s="8" t="s">
        <v>24</v>
      </c>
      <c r="M284" s="43">
        <v>45882</v>
      </c>
      <c r="N284" s="29" t="s">
        <v>3913</v>
      </c>
      <c r="O284" s="72">
        <f>IF(Table1[[#This Row],[Phân loại]]="Tồn đầu kỳ",Table1[[#This Row],[Tổng giá trị]],0)</f>
        <v>0</v>
      </c>
      <c r="P284" s="8">
        <f>IF(Table1[[#This Row],[Số còn phải thu ĐK]]&lt;&gt;0,0,IF(Table1[[#This Row],[Phân loại]]="Bán hàng",Table1[[#This Row],[Tổng giá trị]],-Table1[[#This Row],[Tổng giá trị]]))</f>
        <v>376701</v>
      </c>
      <c r="Q284" s="73">
        <f t="shared" si="41"/>
        <v>376701</v>
      </c>
      <c r="R284" s="8">
        <f>Table1[[#This Row],[Số còn phải thu ĐK]]+Table1[[#This Row],[Giá Trị HD sau CK]]-Table1[[#This Row],[Số tiền đã thu]]</f>
        <v>0</v>
      </c>
      <c r="S284" s="7">
        <f>IF(Table1[[#This Row],[Ngày hóa đơn]]&lt;&gt;"",Table1[[#This Row],[Ngày hóa đơn]],Table1[[#This Row],[Ngày hạch toán]])</f>
        <v>45832</v>
      </c>
      <c r="T284" s="8"/>
      <c r="U284" s="7">
        <f>IF(Table1[[#This Row],[Ngày tính CN]]="","",S284+T284)</f>
        <v>45832</v>
      </c>
      <c r="V284" s="74">
        <f ca="1">IF(Table1[[#This Row],[Hạn thanh toán]]="","",IF((U284-NOW())&lt;0,0,(U284-NOW())))</f>
        <v>0</v>
      </c>
      <c r="W284" s="72"/>
      <c r="X284" s="68" t="str">
        <f t="shared" ca="1" si="45"/>
        <v/>
      </c>
      <c r="Y284" s="68" t="str">
        <f t="shared" si="40"/>
        <v>Đã thanh toán</v>
      </c>
      <c r="Z284" s="301">
        <f>Table1[[#This Row],[Hạn thanh toán]]</f>
        <v>45832</v>
      </c>
      <c r="AA284" s="301">
        <f>Table1[[#This Row],[Ngày Thanh toán]]</f>
        <v>45882</v>
      </c>
      <c r="AD284" s="3" t="str">
        <f>VLOOKUP($A284,Ma_KH!$A:$Q,Ma_KH!O$1,0)</f>
        <v>KL00099</v>
      </c>
      <c r="AE284" s="3" t="str">
        <f>VLOOKUP($A284,Ma_KH!$A:$Q,Ma_KH!P$1,0)</f>
        <v>Hada mart, N3 ecohome 3</v>
      </c>
    </row>
    <row r="285" spans="1:31" ht="25.5" customHeight="1" x14ac:dyDescent="0.3">
      <c r="A285" s="76" t="s">
        <v>66</v>
      </c>
      <c r="B285" s="76" t="s">
        <v>652</v>
      </c>
      <c r="C285" s="78">
        <v>45852</v>
      </c>
      <c r="D285" s="79" t="s">
        <v>662</v>
      </c>
      <c r="E285" s="78"/>
      <c r="F285" s="84"/>
      <c r="G285" s="76" t="s">
        <v>654</v>
      </c>
      <c r="H285" s="72">
        <v>367155</v>
      </c>
      <c r="I285" s="72">
        <v>18358</v>
      </c>
      <c r="J285" s="72">
        <v>27904</v>
      </c>
      <c r="K285" s="72">
        <v>376701</v>
      </c>
      <c r="L285" s="8" t="s">
        <v>24</v>
      </c>
      <c r="M285" s="43">
        <v>45918</v>
      </c>
      <c r="N285" s="29" t="s">
        <v>3916</v>
      </c>
      <c r="O285" s="72">
        <f>IF(Table1[[#This Row],[Phân loại]]="Tồn đầu kỳ",Table1[[#This Row],[Tổng giá trị]],0)</f>
        <v>0</v>
      </c>
      <c r="P285" s="8">
        <f>IF(Table1[[#This Row],[Số còn phải thu ĐK]]&lt;&gt;0,0,IF(Table1[[#This Row],[Phân loại]]="Bán hàng",Table1[[#This Row],[Tổng giá trị]],-Table1[[#This Row],[Tổng giá trị]]))</f>
        <v>376701</v>
      </c>
      <c r="Q285" s="177">
        <v>226000</v>
      </c>
      <c r="R285" s="8">
        <f>Table1[[#This Row],[Số còn phải thu ĐK]]+Table1[[#This Row],[Giá Trị HD sau CK]]-Table1[[#This Row],[Số tiền đã thu]]</f>
        <v>150701</v>
      </c>
      <c r="S285" s="7">
        <f>IF(Table1[[#This Row],[Ngày hóa đơn]]&lt;&gt;"",Table1[[#This Row],[Ngày hóa đơn]],Table1[[#This Row],[Ngày hạch toán]])</f>
        <v>45852</v>
      </c>
      <c r="T285" s="8"/>
      <c r="U285" s="7">
        <f>IF(Table1[[#This Row],[Ngày tính CN]]="","",S285+T285)</f>
        <v>45852</v>
      </c>
      <c r="V285" s="74">
        <f ca="1">IF(Table1[[#This Row],[Hạn thanh toán]]="","",IF((U285-NOW())&lt;0,0,(U285-NOW())))</f>
        <v>0</v>
      </c>
      <c r="W285" s="72"/>
      <c r="X285" s="68" t="str">
        <f t="shared" ca="1" si="45"/>
        <v/>
      </c>
      <c r="Y285" s="68" t="str">
        <f t="shared" ca="1" si="40"/>
        <v/>
      </c>
      <c r="Z285" s="301">
        <f>Table1[[#This Row],[Hạn thanh toán]]</f>
        <v>45852</v>
      </c>
      <c r="AA285" s="301">
        <f>Table1[[#This Row],[Ngày Thanh toán]]</f>
        <v>45918</v>
      </c>
      <c r="AD285" s="3" t="str">
        <f>VLOOKUP($A285,Ma_KH!$A:$Q,Ma_KH!O$1,0)</f>
        <v>KL00099</v>
      </c>
      <c r="AE285" s="3" t="str">
        <f>VLOOKUP($A285,Ma_KH!$A:$Q,Ma_KH!P$1,0)</f>
        <v>Hada mart, N3 ecohome 3</v>
      </c>
    </row>
    <row r="286" spans="1:31" ht="25.5" customHeight="1" x14ac:dyDescent="0.3">
      <c r="A286" s="69" t="s">
        <v>66</v>
      </c>
      <c r="B286" s="69" t="s">
        <v>652</v>
      </c>
      <c r="C286" s="70">
        <v>45864</v>
      </c>
      <c r="D286" s="71" t="s">
        <v>663</v>
      </c>
      <c r="E286" s="70"/>
      <c r="F286" s="75"/>
      <c r="G286" s="69" t="s">
        <v>654</v>
      </c>
      <c r="H286" s="72">
        <v>367155</v>
      </c>
      <c r="I286" s="72">
        <v>18358</v>
      </c>
      <c r="J286" s="72">
        <v>27904</v>
      </c>
      <c r="K286" s="72">
        <v>376701</v>
      </c>
      <c r="L286" s="8" t="s">
        <v>24</v>
      </c>
      <c r="M286" s="43">
        <v>45918</v>
      </c>
      <c r="N286" s="29" t="s">
        <v>3915</v>
      </c>
      <c r="O286" s="72">
        <f>IF(Table1[[#This Row],[Phân loại]]="Tồn đầu kỳ",Table1[[#This Row],[Tổng giá trị]],0)</f>
        <v>0</v>
      </c>
      <c r="P286" s="8">
        <f>IF(Table1[[#This Row],[Số còn phải thu ĐK]]&lt;&gt;0,0,IF(Table1[[#This Row],[Phân loại]]="Bán hàng",Table1[[#This Row],[Tổng giá trị]],-Table1[[#This Row],[Tổng giá trị]]))</f>
        <v>376701</v>
      </c>
      <c r="Q286" s="73">
        <f t="shared" si="41"/>
        <v>376701</v>
      </c>
      <c r="R286" s="8">
        <f>Table1[[#This Row],[Số còn phải thu ĐK]]+Table1[[#This Row],[Giá Trị HD sau CK]]-Table1[[#This Row],[Số tiền đã thu]]</f>
        <v>0</v>
      </c>
      <c r="S286" s="7">
        <f>IF(Table1[[#This Row],[Ngày hóa đơn]]&lt;&gt;"",Table1[[#This Row],[Ngày hóa đơn]],Table1[[#This Row],[Ngày hạch toán]])</f>
        <v>45864</v>
      </c>
      <c r="T286" s="8"/>
      <c r="U286" s="7">
        <f>IF(Table1[[#This Row],[Ngày tính CN]]="","",S286+T286)</f>
        <v>45864</v>
      </c>
      <c r="V286" s="74">
        <f ca="1">IF(Table1[[#This Row],[Hạn thanh toán]]="","",IF((U286-NOW())&lt;0,0,(U286-NOW())))</f>
        <v>0</v>
      </c>
      <c r="W286" s="72"/>
      <c r="X286" s="68" t="str">
        <f t="shared" ca="1" si="45"/>
        <v/>
      </c>
      <c r="Y286" s="68" t="str">
        <f t="shared" si="40"/>
        <v>Đã thanh toán</v>
      </c>
      <c r="Z286" s="301">
        <f>Table1[[#This Row],[Hạn thanh toán]]</f>
        <v>45864</v>
      </c>
      <c r="AA286" s="301">
        <f>Table1[[#This Row],[Ngày Thanh toán]]</f>
        <v>45918</v>
      </c>
      <c r="AD286" s="3" t="str">
        <f>VLOOKUP($A286,Ma_KH!$A:$Q,Ma_KH!O$1,0)</f>
        <v>KL00099</v>
      </c>
      <c r="AE286" s="3" t="str">
        <f>VLOOKUP($A286,Ma_KH!$A:$Q,Ma_KH!P$1,0)</f>
        <v>Hada mart, N3 ecohome 3</v>
      </c>
    </row>
    <row r="287" spans="1:31" ht="25.5" customHeight="1" x14ac:dyDescent="0.3">
      <c r="A287" s="76" t="s">
        <v>66</v>
      </c>
      <c r="B287" s="76" t="s">
        <v>652</v>
      </c>
      <c r="C287" s="78">
        <v>45889</v>
      </c>
      <c r="D287" s="79" t="s">
        <v>664</v>
      </c>
      <c r="E287" s="78"/>
      <c r="F287" s="84"/>
      <c r="G287" s="76" t="s">
        <v>654</v>
      </c>
      <c r="H287" s="72">
        <v>367155</v>
      </c>
      <c r="I287" s="72">
        <v>18358</v>
      </c>
      <c r="J287" s="72">
        <v>27904</v>
      </c>
      <c r="K287" s="72">
        <v>376701</v>
      </c>
      <c r="L287" s="8" t="s">
        <v>24</v>
      </c>
      <c r="M287" s="43">
        <v>45918</v>
      </c>
      <c r="N287" s="29" t="s">
        <v>3917</v>
      </c>
      <c r="O287" s="72">
        <f>IF(Table1[[#This Row],[Phân loại]]="Tồn đầu kỳ",Table1[[#This Row],[Tổng giá trị]],0)</f>
        <v>0</v>
      </c>
      <c r="P287" s="8">
        <f>IF(Table1[[#This Row],[Số còn phải thu ĐK]]&lt;&gt;0,0,IF(Table1[[#This Row],[Phân loại]]="Bán hàng",Table1[[#This Row],[Tổng giá trị]],-Table1[[#This Row],[Tổng giá trị]]))</f>
        <v>376701</v>
      </c>
      <c r="Q287" s="73">
        <f t="shared" si="41"/>
        <v>376701</v>
      </c>
      <c r="R287" s="8">
        <f>Table1[[#This Row],[Số còn phải thu ĐK]]+Table1[[#This Row],[Giá Trị HD sau CK]]-Table1[[#This Row],[Số tiền đã thu]]</f>
        <v>0</v>
      </c>
      <c r="S287" s="7">
        <f>IF(Table1[[#This Row],[Ngày hóa đơn]]&lt;&gt;"",Table1[[#This Row],[Ngày hóa đơn]],Table1[[#This Row],[Ngày hạch toán]])</f>
        <v>45889</v>
      </c>
      <c r="T287" s="8"/>
      <c r="U287" s="7">
        <f>IF(Table1[[#This Row],[Ngày tính CN]]="","",S287+T287)</f>
        <v>45889</v>
      </c>
      <c r="V287" s="74">
        <f ca="1">IF(Table1[[#This Row],[Hạn thanh toán]]="","",IF((U287-NOW())&lt;0,0,(U287-NOW())))</f>
        <v>0</v>
      </c>
      <c r="W287" s="72"/>
      <c r="X287" s="68" t="str">
        <f t="shared" ca="1" si="45"/>
        <v/>
      </c>
      <c r="Y287" s="68" t="str">
        <f t="shared" si="40"/>
        <v>Đã thanh toán</v>
      </c>
      <c r="Z287" s="301">
        <f>Table1[[#This Row],[Hạn thanh toán]]</f>
        <v>45889</v>
      </c>
      <c r="AA287" s="301">
        <f>Table1[[#This Row],[Ngày Thanh toán]]</f>
        <v>45918</v>
      </c>
      <c r="AD287" s="3" t="str">
        <f>VLOOKUP($A287,Ma_KH!$A:$Q,Ma_KH!O$1,0)</f>
        <v>KL00099</v>
      </c>
      <c r="AE287" s="3" t="str">
        <f>VLOOKUP($A287,Ma_KH!$A:$Q,Ma_KH!P$1,0)</f>
        <v>Hada mart, N3 ecohome 3</v>
      </c>
    </row>
    <row r="288" spans="1:31" ht="25.5" customHeight="1" x14ac:dyDescent="0.3">
      <c r="A288" s="76" t="s">
        <v>66</v>
      </c>
      <c r="B288" s="76" t="s">
        <v>652</v>
      </c>
      <c r="C288" s="78">
        <v>45905</v>
      </c>
      <c r="D288" s="79" t="s">
        <v>665</v>
      </c>
      <c r="E288" s="78"/>
      <c r="F288" s="84"/>
      <c r="G288" s="76" t="s">
        <v>654</v>
      </c>
      <c r="H288" s="72">
        <v>734310</v>
      </c>
      <c r="I288" s="72">
        <v>36716</v>
      </c>
      <c r="J288" s="72">
        <v>55808</v>
      </c>
      <c r="K288" s="72">
        <v>753402</v>
      </c>
      <c r="L288" s="8" t="s">
        <v>24</v>
      </c>
      <c r="M288" s="43">
        <v>45918</v>
      </c>
      <c r="N288" s="29" t="s">
        <v>3914</v>
      </c>
      <c r="O288" s="72">
        <f>IF(Table1[[#This Row],[Phân loại]]="Tồn đầu kỳ",Table1[[#This Row],[Tổng giá trị]],0)</f>
        <v>0</v>
      </c>
      <c r="P288" s="8">
        <f>IF(Table1[[#This Row],[Số còn phải thu ĐK]]&lt;&gt;0,0,IF(Table1[[#This Row],[Phân loại]]="Bán hàng",Table1[[#This Row],[Tổng giá trị]],-Table1[[#This Row],[Tổng giá trị]]))</f>
        <v>753402</v>
      </c>
      <c r="Q288" s="73">
        <f t="shared" si="41"/>
        <v>753402</v>
      </c>
      <c r="R288" s="8">
        <f>Table1[[#This Row],[Số còn phải thu ĐK]]+Table1[[#This Row],[Giá Trị HD sau CK]]-Table1[[#This Row],[Số tiền đã thu]]</f>
        <v>0</v>
      </c>
      <c r="S288" s="7">
        <f>IF(Table1[[#This Row],[Ngày hóa đơn]]&lt;&gt;"",Table1[[#This Row],[Ngày hóa đơn]],Table1[[#This Row],[Ngày hạch toán]])</f>
        <v>45905</v>
      </c>
      <c r="T288" s="8"/>
      <c r="U288" s="7">
        <f>IF(Table1[[#This Row],[Ngày tính CN]]="","",S288+T288)</f>
        <v>45905</v>
      </c>
      <c r="V288" s="74">
        <f ca="1">IF(Table1[[#This Row],[Hạn thanh toán]]="","",IF((U288-NOW())&lt;0,0,(U288-NOW())))</f>
        <v>0</v>
      </c>
      <c r="W288" s="72"/>
      <c r="X288" s="68" t="str">
        <f ca="1">IF(OR(AR291="",AO291=0),"",IF((AR291-NOW())&lt;0,-(AR291-NOW()),0))</f>
        <v/>
      </c>
      <c r="Y288" s="68" t="str">
        <f t="shared" si="40"/>
        <v>Đã thanh toán</v>
      </c>
      <c r="Z288" s="301">
        <f>Table1[[#This Row],[Hạn thanh toán]]</f>
        <v>45905</v>
      </c>
      <c r="AA288" s="301">
        <f>Table1[[#This Row],[Ngày Thanh toán]]</f>
        <v>45918</v>
      </c>
      <c r="AD288" s="3" t="str">
        <f>VLOOKUP($A288,Ma_KH!$A:$Q,Ma_KH!O$1,0)</f>
        <v>KL00099</v>
      </c>
      <c r="AE288" s="3" t="str">
        <f>VLOOKUP($A288,Ma_KH!$A:$Q,Ma_KH!P$1,0)</f>
        <v>Hada mart, N3 ecohome 3</v>
      </c>
    </row>
    <row r="289" spans="1:31" ht="25.5" customHeight="1" x14ac:dyDescent="0.3">
      <c r="A289" s="69" t="s">
        <v>66</v>
      </c>
      <c r="B289" s="69" t="s">
        <v>652</v>
      </c>
      <c r="C289" s="70">
        <v>45918</v>
      </c>
      <c r="D289" s="71" t="s">
        <v>666</v>
      </c>
      <c r="E289" s="70"/>
      <c r="F289" s="75"/>
      <c r="G289" s="69" t="s">
        <v>667</v>
      </c>
      <c r="H289" s="72"/>
      <c r="I289" s="72">
        <v>0</v>
      </c>
      <c r="J289" s="72">
        <v>0</v>
      </c>
      <c r="K289" s="72">
        <v>150679</v>
      </c>
      <c r="L289" s="8" t="s">
        <v>17</v>
      </c>
      <c r="M289" s="43">
        <v>45918</v>
      </c>
      <c r="N289" s="29" t="s">
        <v>3916</v>
      </c>
      <c r="O289" s="72">
        <f>IF(Table1[[#This Row],[Phân loại]]="Tồn đầu kỳ",Table1[[#This Row],[Tổng giá trị]],0)</f>
        <v>0</v>
      </c>
      <c r="P289" s="8">
        <f>IF(Table1[[#This Row],[Số còn phải thu ĐK]]&lt;&gt;0,0,IF(Table1[[#This Row],[Phân loại]]="Bán hàng",Table1[[#This Row],[Tổng giá trị]],-Table1[[#This Row],[Tổng giá trị]]))</f>
        <v>-150679</v>
      </c>
      <c r="Q289" s="73">
        <f t="shared" si="41"/>
        <v>-150679</v>
      </c>
      <c r="R289" s="8">
        <f>Table1[[#This Row],[Số còn phải thu ĐK]]+Table1[[#This Row],[Giá Trị HD sau CK]]-Table1[[#This Row],[Số tiền đã thu]]</f>
        <v>0</v>
      </c>
      <c r="S289" s="7">
        <f>IF(Table1[[#This Row],[Ngày hóa đơn]]&lt;&gt;"",Table1[[#This Row],[Ngày hóa đơn]],Table1[[#This Row],[Ngày hạch toán]])</f>
        <v>45918</v>
      </c>
      <c r="T289" s="8"/>
      <c r="U289" s="7">
        <f>IF(Table1[[#This Row],[Ngày tính CN]]="","",S289+T289)</f>
        <v>45918</v>
      </c>
      <c r="V289" s="74">
        <f ca="1">IF(Table1[[#This Row],[Hạn thanh toán]]="","",IF((U289-NOW())&lt;0,0,(U289-NOW())))</f>
        <v>0</v>
      </c>
      <c r="W289" s="72"/>
      <c r="X289" s="68" t="str">
        <f ca="1">IF(OR(AR292="",AO292=0),"",IF((AR292-NOW())&lt;0,-(AR292-NOW()),0))</f>
        <v/>
      </c>
      <c r="Y289" s="68" t="str">
        <f t="shared" si="40"/>
        <v>Đã thanh toán</v>
      </c>
      <c r="Z289" s="301">
        <f>Table1[[#This Row],[Hạn thanh toán]]</f>
        <v>45918</v>
      </c>
      <c r="AA289" s="301">
        <f>Table1[[#This Row],[Ngày Thanh toán]]</f>
        <v>45918</v>
      </c>
      <c r="AD289" s="3" t="str">
        <f>VLOOKUP($A289,Ma_KH!$A:$Q,Ma_KH!O$1,0)</f>
        <v>KL00099</v>
      </c>
      <c r="AE289" s="3" t="str">
        <f>VLOOKUP($A289,Ma_KH!$A:$Q,Ma_KH!P$1,0)</f>
        <v>Hada mart, N3 ecohome 3</v>
      </c>
    </row>
    <row r="290" spans="1:31" ht="25.5" customHeight="1" x14ac:dyDescent="0.3">
      <c r="A290" s="69" t="s">
        <v>66</v>
      </c>
      <c r="B290" s="69" t="s">
        <v>652</v>
      </c>
      <c r="C290" s="70">
        <v>45936</v>
      </c>
      <c r="D290" s="71" t="s">
        <v>668</v>
      </c>
      <c r="E290" s="70"/>
      <c r="F290" s="75"/>
      <c r="G290" s="69" t="s">
        <v>669</v>
      </c>
      <c r="H290" s="72">
        <v>734310</v>
      </c>
      <c r="I290" s="72">
        <v>36716</v>
      </c>
      <c r="J290" s="72">
        <v>55808</v>
      </c>
      <c r="K290" s="72">
        <v>753402</v>
      </c>
      <c r="L290" s="8" t="s">
        <v>24</v>
      </c>
      <c r="M290" s="63">
        <v>45954</v>
      </c>
      <c r="N290" s="64" t="s">
        <v>3918</v>
      </c>
      <c r="O290" s="72">
        <f>IF(Table1[[#This Row],[Phân loại]]="Tồn đầu kỳ",Table1[[#This Row],[Tổng giá trị]],0)</f>
        <v>0</v>
      </c>
      <c r="P290" s="8">
        <f>IF(Table1[[#This Row],[Số còn phải thu ĐK]]&lt;&gt;0,0,IF(Table1[[#This Row],[Phân loại]]="Bán hàng",Table1[[#This Row],[Tổng giá trị]],-Table1[[#This Row],[Tổng giá trị]]))</f>
        <v>753402</v>
      </c>
      <c r="Q290" s="73">
        <f t="shared" si="41"/>
        <v>753402</v>
      </c>
      <c r="R290" s="8">
        <f>Table1[[#This Row],[Số còn phải thu ĐK]]+Table1[[#This Row],[Giá Trị HD sau CK]]-Table1[[#This Row],[Số tiền đã thu]]</f>
        <v>0</v>
      </c>
      <c r="S290" s="7">
        <f>IF(Table1[[#This Row],[Ngày hóa đơn]]&lt;&gt;"",Table1[[#This Row],[Ngày hóa đơn]],Table1[[#This Row],[Ngày hạch toán]])</f>
        <v>45936</v>
      </c>
      <c r="T290" s="8"/>
      <c r="U290" s="7">
        <f>IF(Table1[[#This Row],[Ngày tính CN]]="","",S290+T290)</f>
        <v>45936</v>
      </c>
      <c r="V290" s="74">
        <f ca="1">IF(Table1[[#This Row],[Hạn thanh toán]]="","",IF((U290-NOW())&lt;0,0,(U290-NOW())))</f>
        <v>0</v>
      </c>
      <c r="W290" s="72"/>
      <c r="X290" s="68" t="str">
        <f ca="1">IF(OR(AR293="",AO293=0),"",IF((AR293-NOW())&lt;0,-(AR293-NOW()),0))</f>
        <v/>
      </c>
      <c r="Y290" s="68" t="str">
        <f t="shared" si="40"/>
        <v>Đã thanh toán</v>
      </c>
      <c r="Z290" s="301">
        <f>Table1[[#This Row],[Hạn thanh toán]]</f>
        <v>45936</v>
      </c>
      <c r="AA290" s="301">
        <f>Table1[[#This Row],[Ngày Thanh toán]]</f>
        <v>45954</v>
      </c>
      <c r="AD290" s="3" t="str">
        <f>VLOOKUP($A290,Ma_KH!$A:$Q,Ma_KH!O$1,0)</f>
        <v>KL00099</v>
      </c>
      <c r="AE290" s="3" t="str">
        <f>VLOOKUP($A290,Ma_KH!$A:$Q,Ma_KH!P$1,0)</f>
        <v>Hada mart, N3 ecohome 3</v>
      </c>
    </row>
    <row r="291" spans="1:31" ht="25.5" customHeight="1" x14ac:dyDescent="0.3">
      <c r="A291" s="76" t="s">
        <v>67</v>
      </c>
      <c r="B291" s="76" t="s">
        <v>670</v>
      </c>
      <c r="C291" s="78">
        <v>45671</v>
      </c>
      <c r="D291" s="79" t="s">
        <v>671</v>
      </c>
      <c r="E291" s="78">
        <v>45671</v>
      </c>
      <c r="F291" s="76" t="s">
        <v>672</v>
      </c>
      <c r="G291" s="76" t="s">
        <v>673</v>
      </c>
      <c r="H291" s="72">
        <v>2830732</v>
      </c>
      <c r="I291" s="72">
        <v>283073</v>
      </c>
      <c r="J291" s="72">
        <v>203813</v>
      </c>
      <c r="K291" s="72">
        <v>2751472</v>
      </c>
      <c r="L291" s="8" t="s">
        <v>24</v>
      </c>
      <c r="M291" s="43">
        <v>45729</v>
      </c>
      <c r="N291" s="29" t="s">
        <v>3920</v>
      </c>
      <c r="O291" s="72">
        <f>IF(Table1[[#This Row],[Phân loại]]="Tồn đầu kỳ",Table1[[#This Row],[Tổng giá trị]],0)</f>
        <v>0</v>
      </c>
      <c r="P291" s="8">
        <f>IF(Table1[[#This Row],[Số còn phải thu ĐK]]&lt;&gt;0,0,IF(Table1[[#This Row],[Phân loại]]="Bán hàng",Table1[[#This Row],[Tổng giá trị]],-Table1[[#This Row],[Tổng giá trị]]))</f>
        <v>2751472</v>
      </c>
      <c r="Q291" s="62">
        <v>2751000</v>
      </c>
      <c r="R291" s="8">
        <f>Table1[[#This Row],[Số còn phải thu ĐK]]+Table1[[#This Row],[Giá Trị HD sau CK]]-Table1[[#This Row],[Số tiền đã thu]]</f>
        <v>472</v>
      </c>
      <c r="S291" s="7">
        <f>IF(Table1[[#This Row],[Ngày hóa đơn]]&lt;&gt;"",Table1[[#This Row],[Ngày hóa đơn]],Table1[[#This Row],[Ngày hạch toán]])</f>
        <v>45671</v>
      </c>
      <c r="T291" s="8"/>
      <c r="U291" s="7">
        <f>IF(Table1[[#This Row],[Ngày tính CN]]="","",S291+T291)</f>
        <v>45671</v>
      </c>
      <c r="V291" s="74">
        <f ca="1">IF(Table1[[#This Row],[Hạn thanh toán]]="","",IF((U291-NOW())&lt;0,0,(U291-NOW())))</f>
        <v>0</v>
      </c>
      <c r="W291" s="72"/>
      <c r="X291" s="68" t="str">
        <f t="shared" ca="1" si="45"/>
        <v/>
      </c>
      <c r="Y291" s="68" t="str">
        <f t="shared" ca="1" si="40"/>
        <v/>
      </c>
      <c r="Z291" s="301">
        <f>Table1[[#This Row],[Hạn thanh toán]]</f>
        <v>45671</v>
      </c>
      <c r="AA291" s="301">
        <f>Table1[[#This Row],[Ngày Thanh toán]]</f>
        <v>45729</v>
      </c>
      <c r="AD291" s="3" t="str">
        <f>VLOOKUP($A291,Ma_KH!$A:$Q,Ma_KH!O$1,0)</f>
        <v>KL00168</v>
      </c>
      <c r="AE291" s="3" t="str">
        <f>VLOOKUP($A291,Ma_KH!$A:$Q,Ma_KH!P$1,0)</f>
        <v>HỘ KINH DOANH MINIMART HÀ NỘI</v>
      </c>
    </row>
    <row r="292" spans="1:31" ht="25.5" customHeight="1" x14ac:dyDescent="0.3">
      <c r="A292" s="69" t="s">
        <v>67</v>
      </c>
      <c r="B292" s="69" t="s">
        <v>670</v>
      </c>
      <c r="C292" s="70">
        <v>45682</v>
      </c>
      <c r="D292" s="71" t="s">
        <v>674</v>
      </c>
      <c r="E292" s="70">
        <v>45682</v>
      </c>
      <c r="F292" s="69" t="s">
        <v>675</v>
      </c>
      <c r="G292" s="69" t="s">
        <v>673</v>
      </c>
      <c r="H292" s="72">
        <v>1514105</v>
      </c>
      <c r="I292" s="72">
        <v>151411</v>
      </c>
      <c r="J292" s="72">
        <v>109016</v>
      </c>
      <c r="K292" s="72">
        <v>1471710</v>
      </c>
      <c r="L292" s="8" t="s">
        <v>24</v>
      </c>
      <c r="M292" s="43">
        <v>45695</v>
      </c>
      <c r="N292" s="29" t="s">
        <v>3919</v>
      </c>
      <c r="O292" s="72">
        <f>IF(Table1[[#This Row],[Phân loại]]="Tồn đầu kỳ",Table1[[#This Row],[Tổng giá trị]],0)</f>
        <v>0</v>
      </c>
      <c r="P292" s="8">
        <f>IF(Table1[[#This Row],[Số còn phải thu ĐK]]&lt;&gt;0,0,IF(Table1[[#This Row],[Phân loại]]="Bán hàng",Table1[[#This Row],[Tổng giá trị]],-Table1[[#This Row],[Tổng giá trị]]))</f>
        <v>1471710</v>
      </c>
      <c r="Q292" s="62">
        <v>1471000</v>
      </c>
      <c r="R292" s="8">
        <f>Table1[[#This Row],[Số còn phải thu ĐK]]+Table1[[#This Row],[Giá Trị HD sau CK]]-Table1[[#This Row],[Số tiền đã thu]]</f>
        <v>710</v>
      </c>
      <c r="S292" s="7">
        <f>IF(Table1[[#This Row],[Ngày hóa đơn]]&lt;&gt;"",Table1[[#This Row],[Ngày hóa đơn]],Table1[[#This Row],[Ngày hạch toán]])</f>
        <v>45682</v>
      </c>
      <c r="T292" s="8"/>
      <c r="U292" s="7">
        <f>IF(Table1[[#This Row],[Ngày tính CN]]="","",S292+T292)</f>
        <v>45682</v>
      </c>
      <c r="V292" s="74">
        <f ca="1">IF(Table1[[#This Row],[Hạn thanh toán]]="","",IF((U292-NOW())&lt;0,0,(U292-NOW())))</f>
        <v>0</v>
      </c>
      <c r="W292" s="72"/>
      <c r="X292" s="68" t="str">
        <f t="shared" ca="1" si="45"/>
        <v/>
      </c>
      <c r="Y292" s="68" t="str">
        <f t="shared" ca="1" si="40"/>
        <v/>
      </c>
      <c r="Z292" s="301">
        <f>Table1[[#This Row],[Hạn thanh toán]]</f>
        <v>45682</v>
      </c>
      <c r="AA292" s="301">
        <f>Table1[[#This Row],[Ngày Thanh toán]]</f>
        <v>45695</v>
      </c>
      <c r="AD292" s="3" t="str">
        <f>VLOOKUP($A292,Ma_KH!$A:$Q,Ma_KH!O$1,0)</f>
        <v>KL00168</v>
      </c>
      <c r="AE292" s="3" t="str">
        <f>VLOOKUP($A292,Ma_KH!$A:$Q,Ma_KH!P$1,0)</f>
        <v>HỘ KINH DOANH MINIMART HÀ NỘI</v>
      </c>
    </row>
    <row r="293" spans="1:31" ht="25.5" customHeight="1" x14ac:dyDescent="0.3">
      <c r="A293" s="76" t="s">
        <v>67</v>
      </c>
      <c r="B293" s="76" t="s">
        <v>670</v>
      </c>
      <c r="C293" s="78">
        <v>45737</v>
      </c>
      <c r="D293" s="79" t="s">
        <v>676</v>
      </c>
      <c r="E293" s="78">
        <v>45737</v>
      </c>
      <c r="F293" s="76" t="s">
        <v>677</v>
      </c>
      <c r="G293" s="76" t="s">
        <v>673</v>
      </c>
      <c r="H293" s="72">
        <v>1792080</v>
      </c>
      <c r="I293" s="72">
        <v>179208</v>
      </c>
      <c r="J293" s="72">
        <v>129030</v>
      </c>
      <c r="K293" s="72">
        <v>1741902</v>
      </c>
      <c r="L293" s="8" t="s">
        <v>24</v>
      </c>
      <c r="M293" s="43">
        <v>45751</v>
      </c>
      <c r="N293" s="29" t="s">
        <v>3922</v>
      </c>
      <c r="O293" s="72">
        <f>IF(Table1[[#This Row],[Phân loại]]="Tồn đầu kỳ",Table1[[#This Row],[Tổng giá trị]],0)</f>
        <v>0</v>
      </c>
      <c r="P293" s="8">
        <f>IF(Table1[[#This Row],[Số còn phải thu ĐK]]&lt;&gt;0,0,IF(Table1[[#This Row],[Phân loại]]="Bán hàng",Table1[[#This Row],[Tổng giá trị]],-Table1[[#This Row],[Tổng giá trị]]))</f>
        <v>1741902</v>
      </c>
      <c r="Q293" s="62">
        <v>1742000</v>
      </c>
      <c r="R293" s="8">
        <f>Table1[[#This Row],[Số còn phải thu ĐK]]+Table1[[#This Row],[Giá Trị HD sau CK]]-Table1[[#This Row],[Số tiền đã thu]]</f>
        <v>-98</v>
      </c>
      <c r="S293" s="7">
        <f>IF(Table1[[#This Row],[Ngày hóa đơn]]&lt;&gt;"",Table1[[#This Row],[Ngày hóa đơn]],Table1[[#This Row],[Ngày hạch toán]])</f>
        <v>45737</v>
      </c>
      <c r="T293" s="8"/>
      <c r="U293" s="7">
        <f>IF(Table1[[#This Row],[Ngày tính CN]]="","",S293+T293)</f>
        <v>45737</v>
      </c>
      <c r="V293" s="74">
        <f ca="1">IF(Table1[[#This Row],[Hạn thanh toán]]="","",IF((U293-NOW())&lt;0,0,(U293-NOW())))</f>
        <v>0</v>
      </c>
      <c r="W293" s="72"/>
      <c r="X293" s="68" t="str">
        <f t="shared" ca="1" si="45"/>
        <v/>
      </c>
      <c r="Y293" s="68" t="str">
        <f t="shared" ca="1" si="40"/>
        <v/>
      </c>
      <c r="Z293" s="301">
        <f>Table1[[#This Row],[Hạn thanh toán]]</f>
        <v>45737</v>
      </c>
      <c r="AA293" s="301">
        <f>Table1[[#This Row],[Ngày Thanh toán]]</f>
        <v>45751</v>
      </c>
      <c r="AD293" s="3" t="str">
        <f>VLOOKUP($A293,Ma_KH!$A:$Q,Ma_KH!O$1,0)</f>
        <v>KL00168</v>
      </c>
      <c r="AE293" s="3" t="str">
        <f>VLOOKUP($A293,Ma_KH!$A:$Q,Ma_KH!P$1,0)</f>
        <v>HỘ KINH DOANH MINIMART HÀ NỘI</v>
      </c>
    </row>
    <row r="294" spans="1:31" ht="25.5" customHeight="1" x14ac:dyDescent="0.3">
      <c r="A294" s="69" t="s">
        <v>67</v>
      </c>
      <c r="B294" s="69" t="s">
        <v>670</v>
      </c>
      <c r="C294" s="70">
        <v>45829</v>
      </c>
      <c r="D294" s="71" t="s">
        <v>678</v>
      </c>
      <c r="E294" s="70">
        <v>45829</v>
      </c>
      <c r="F294" s="69" t="s">
        <v>679</v>
      </c>
      <c r="G294" s="69" t="s">
        <v>680</v>
      </c>
      <c r="H294" s="72">
        <v>618065</v>
      </c>
      <c r="I294" s="72">
        <v>61807</v>
      </c>
      <c r="J294" s="72">
        <v>44501</v>
      </c>
      <c r="K294" s="72">
        <v>600759</v>
      </c>
      <c r="L294" s="8" t="s">
        <v>24</v>
      </c>
      <c r="M294" s="43">
        <v>45832</v>
      </c>
      <c r="N294" s="29" t="s">
        <v>3921</v>
      </c>
      <c r="O294" s="72">
        <f>IF(Table1[[#This Row],[Phân loại]]="Tồn đầu kỳ",Table1[[#This Row],[Tổng giá trị]],0)</f>
        <v>0</v>
      </c>
      <c r="P294" s="8">
        <f>IF(Table1[[#This Row],[Số còn phải thu ĐK]]&lt;&gt;0,0,IF(Table1[[#This Row],[Phân loại]]="Bán hàng",Table1[[#This Row],[Tổng giá trị]],-Table1[[#This Row],[Tổng giá trị]]))</f>
        <v>600759</v>
      </c>
      <c r="Q294" s="62">
        <v>601000</v>
      </c>
      <c r="R294" s="8">
        <f>Table1[[#This Row],[Số còn phải thu ĐK]]+Table1[[#This Row],[Giá Trị HD sau CK]]-Table1[[#This Row],[Số tiền đã thu]]</f>
        <v>-241</v>
      </c>
      <c r="S294" s="7">
        <f>IF(Table1[[#This Row],[Ngày hóa đơn]]&lt;&gt;"",Table1[[#This Row],[Ngày hóa đơn]],Table1[[#This Row],[Ngày hạch toán]])</f>
        <v>45829</v>
      </c>
      <c r="T294" s="8"/>
      <c r="U294" s="7">
        <f>IF(Table1[[#This Row],[Ngày tính CN]]="","",S294+T294)</f>
        <v>45829</v>
      </c>
      <c r="V294" s="74">
        <f ca="1">IF(Table1[[#This Row],[Hạn thanh toán]]="","",IF((U294-NOW())&lt;0,0,(U294-NOW())))</f>
        <v>0</v>
      </c>
      <c r="W294" s="72"/>
      <c r="X294" s="68" t="str">
        <f t="shared" ca="1" si="45"/>
        <v/>
      </c>
      <c r="Y294" s="68" t="str">
        <f t="shared" ca="1" si="40"/>
        <v/>
      </c>
      <c r="Z294" s="301">
        <f>Table1[[#This Row],[Hạn thanh toán]]</f>
        <v>45829</v>
      </c>
      <c r="AA294" s="301">
        <f>Table1[[#This Row],[Ngày Thanh toán]]</f>
        <v>45832</v>
      </c>
      <c r="AD294" s="3" t="str">
        <f>VLOOKUP($A294,Ma_KH!$A:$Q,Ma_KH!O$1,0)</f>
        <v>KL00168</v>
      </c>
      <c r="AE294" s="3" t="str">
        <f>VLOOKUP($A294,Ma_KH!$A:$Q,Ma_KH!P$1,0)</f>
        <v>HỘ KINH DOANH MINIMART HÀ NỘI</v>
      </c>
    </row>
    <row r="295" spans="1:31" ht="25.5" customHeight="1" x14ac:dyDescent="0.3">
      <c r="A295" s="69" t="s">
        <v>68</v>
      </c>
      <c r="B295" s="69" t="s">
        <v>681</v>
      </c>
      <c r="C295" s="70">
        <v>45946</v>
      </c>
      <c r="D295" s="71" t="s">
        <v>682</v>
      </c>
      <c r="E295" s="70">
        <v>45946</v>
      </c>
      <c r="F295" s="69" t="s">
        <v>683</v>
      </c>
      <c r="G295" s="69" t="s">
        <v>684</v>
      </c>
      <c r="H295" s="72">
        <v>1757890</v>
      </c>
      <c r="I295" s="72">
        <v>140631</v>
      </c>
      <c r="J295" s="72">
        <v>129381</v>
      </c>
      <c r="K295" s="72">
        <v>1746640</v>
      </c>
      <c r="L295" s="8" t="s">
        <v>24</v>
      </c>
      <c r="M295" s="43">
        <v>45947</v>
      </c>
      <c r="N295" s="29" t="s">
        <v>3923</v>
      </c>
      <c r="O295" s="72">
        <f>IF(Table1[[#This Row],[Phân loại]]="Tồn đầu kỳ",Table1[[#This Row],[Tổng giá trị]],0)</f>
        <v>0</v>
      </c>
      <c r="P295" s="8">
        <f>IF(Table1[[#This Row],[Số còn phải thu ĐK]]&lt;&gt;0,0,IF(Table1[[#This Row],[Phân loại]]="Bán hàng",Table1[[#This Row],[Tổng giá trị]],-Table1[[#This Row],[Tổng giá trị]]))</f>
        <v>1746640</v>
      </c>
      <c r="Q295" s="73">
        <f t="shared" si="41"/>
        <v>1746640</v>
      </c>
      <c r="R295" s="8">
        <f>Table1[[#This Row],[Số còn phải thu ĐK]]+Table1[[#This Row],[Giá Trị HD sau CK]]-Table1[[#This Row],[Số tiền đã thu]]</f>
        <v>0</v>
      </c>
      <c r="S295" s="7">
        <f>IF(Table1[[#This Row],[Ngày hóa đơn]]&lt;&gt;"",Table1[[#This Row],[Ngày hóa đơn]],Table1[[#This Row],[Ngày hạch toán]])</f>
        <v>45946</v>
      </c>
      <c r="T295" s="8"/>
      <c r="U295" s="7">
        <f>IF(Table1[[#This Row],[Ngày tính CN]]="","",S295+T295)</f>
        <v>45946</v>
      </c>
      <c r="V295" s="74">
        <f ca="1">IF(Table1[[#This Row],[Hạn thanh toán]]="","",IF((U295-NOW())&lt;0,0,(U295-NOW())))</f>
        <v>0</v>
      </c>
      <c r="W295" s="72"/>
      <c r="X295" s="68" t="str">
        <f t="shared" ca="1" si="45"/>
        <v/>
      </c>
      <c r="Y295" s="68" t="str">
        <f t="shared" si="40"/>
        <v>Đã thanh toán</v>
      </c>
      <c r="Z295" s="301">
        <f>Table1[[#This Row],[Hạn thanh toán]]</f>
        <v>45946</v>
      </c>
      <c r="AA295" s="301">
        <f>Table1[[#This Row],[Ngày Thanh toán]]</f>
        <v>45947</v>
      </c>
      <c r="AD295" s="3" t="str">
        <f>VLOOKUP($A295,Ma_KH!$A:$Q,Ma_KH!O$1,0)</f>
        <v>HUYENANH</v>
      </c>
      <c r="AE295" s="3" t="str">
        <f>VLOOKUP($A295,Ma_KH!$A:$Q,Ma_KH!P$1,0)</f>
        <v>HỘ KINH DOANH NGUYỄN THIÊN ĐẠT</v>
      </c>
    </row>
    <row r="296" spans="1:31" ht="25.5" customHeight="1" x14ac:dyDescent="0.3">
      <c r="A296" s="69" t="s">
        <v>69</v>
      </c>
      <c r="B296" s="69" t="s">
        <v>681</v>
      </c>
      <c r="C296" s="70">
        <v>45800</v>
      </c>
      <c r="D296" s="71" t="s">
        <v>685</v>
      </c>
      <c r="E296" s="70">
        <v>45801</v>
      </c>
      <c r="F296" s="69" t="s">
        <v>686</v>
      </c>
      <c r="G296" s="69" t="s">
        <v>687</v>
      </c>
      <c r="H296" s="72">
        <v>3993400</v>
      </c>
      <c r="I296" s="72">
        <v>399340</v>
      </c>
      <c r="J296" s="72">
        <v>287525</v>
      </c>
      <c r="K296" s="72">
        <v>3881585</v>
      </c>
      <c r="L296" s="8" t="s">
        <v>24</v>
      </c>
      <c r="M296" s="43">
        <v>45800</v>
      </c>
      <c r="N296" s="29" t="s">
        <v>3924</v>
      </c>
      <c r="O296" s="72">
        <f>IF(Table1[[#This Row],[Phân loại]]="Tồn đầu kỳ",Table1[[#This Row],[Tổng giá trị]],0)</f>
        <v>0</v>
      </c>
      <c r="P296" s="8">
        <f>IF(Table1[[#This Row],[Số còn phải thu ĐK]]&lt;&gt;0,0,IF(Table1[[#This Row],[Phân loại]]="Bán hàng",Table1[[#This Row],[Tổng giá trị]],-Table1[[#This Row],[Tổng giá trị]]))</f>
        <v>3881585</v>
      </c>
      <c r="Q296" s="62">
        <v>3881584</v>
      </c>
      <c r="R296" s="8">
        <f>Table1[[#This Row],[Số còn phải thu ĐK]]+Table1[[#This Row],[Giá Trị HD sau CK]]-Table1[[#This Row],[Số tiền đã thu]]</f>
        <v>1</v>
      </c>
      <c r="S296" s="7">
        <f>IF(Table1[[#This Row],[Ngày hóa đơn]]&lt;&gt;"",Table1[[#This Row],[Ngày hóa đơn]],Table1[[#This Row],[Ngày hạch toán]])</f>
        <v>45801</v>
      </c>
      <c r="T296" s="8"/>
      <c r="U296" s="7">
        <f>IF(Table1[[#This Row],[Ngày tính CN]]="","",S296+T296)</f>
        <v>45801</v>
      </c>
      <c r="V296" s="74">
        <f ca="1">IF(Table1[[#This Row],[Hạn thanh toán]]="","",IF((U296-NOW())&lt;0,0,(U296-NOW())))</f>
        <v>0</v>
      </c>
      <c r="W296" s="72"/>
      <c r="X296" s="68" t="str">
        <f t="shared" ca="1" si="45"/>
        <v/>
      </c>
      <c r="Y296" s="68" t="str">
        <f t="shared" ca="1" si="40"/>
        <v/>
      </c>
      <c r="Z296" s="301">
        <f>Table1[[#This Row],[Hạn thanh toán]]</f>
        <v>45801</v>
      </c>
      <c r="AA296" s="301">
        <f>Table1[[#This Row],[Ngày Thanh toán]]</f>
        <v>45800</v>
      </c>
      <c r="AD296" s="3" t="str">
        <f>VLOOKUP($A296,Ma_KH!$A:$Q,Ma_KH!O$1,0)</f>
        <v>KL00189</v>
      </c>
      <c r="AE296" s="3" t="str">
        <f>VLOOKUP($A296,Ma_KH!$A:$Q,Ma_KH!P$1,0)</f>
        <v>Trần Thanh Vân</v>
      </c>
    </row>
    <row r="297" spans="1:31" ht="25.5" customHeight="1" x14ac:dyDescent="0.3">
      <c r="A297" s="69" t="s">
        <v>69</v>
      </c>
      <c r="B297" s="69" t="s">
        <v>681</v>
      </c>
      <c r="C297" s="70">
        <v>45825</v>
      </c>
      <c r="D297" s="71" t="s">
        <v>688</v>
      </c>
      <c r="E297" s="70">
        <v>45825</v>
      </c>
      <c r="F297" s="69" t="s">
        <v>689</v>
      </c>
      <c r="G297" s="69" t="s">
        <v>690</v>
      </c>
      <c r="H297" s="72">
        <v>2193990</v>
      </c>
      <c r="I297" s="72">
        <v>219399</v>
      </c>
      <c r="J297" s="72">
        <v>157967</v>
      </c>
      <c r="K297" s="72">
        <v>2132558</v>
      </c>
      <c r="L297" s="8" t="s">
        <v>24</v>
      </c>
      <c r="M297" s="43">
        <v>45842</v>
      </c>
      <c r="N297" s="29" t="s">
        <v>3925</v>
      </c>
      <c r="O297" s="72">
        <f>IF(Table1[[#This Row],[Phân loại]]="Tồn đầu kỳ",Table1[[#This Row],[Tổng giá trị]],0)</f>
        <v>0</v>
      </c>
      <c r="P297" s="8">
        <f>IF(Table1[[#This Row],[Số còn phải thu ĐK]]&lt;&gt;0,0,IF(Table1[[#This Row],[Phân loại]]="Bán hàng",Table1[[#This Row],[Tổng giá trị]],-Table1[[#This Row],[Tổng giá trị]]))</f>
        <v>2132558</v>
      </c>
      <c r="Q297" s="73">
        <f t="shared" si="41"/>
        <v>2132558</v>
      </c>
      <c r="R297" s="8">
        <f>Table1[[#This Row],[Số còn phải thu ĐK]]+Table1[[#This Row],[Giá Trị HD sau CK]]-Table1[[#This Row],[Số tiền đã thu]]</f>
        <v>0</v>
      </c>
      <c r="S297" s="7">
        <f>IF(Table1[[#This Row],[Ngày hóa đơn]]&lt;&gt;"",Table1[[#This Row],[Ngày hóa đơn]],Table1[[#This Row],[Ngày hạch toán]])</f>
        <v>45825</v>
      </c>
      <c r="T297" s="8"/>
      <c r="U297" s="7">
        <f>IF(Table1[[#This Row],[Ngày tính CN]]="","",S297+T297)</f>
        <v>45825</v>
      </c>
      <c r="V297" s="74">
        <f ca="1">IF(Table1[[#This Row],[Hạn thanh toán]]="","",IF((U297-NOW())&lt;0,0,(U297-NOW())))</f>
        <v>0</v>
      </c>
      <c r="W297" s="72"/>
      <c r="X297" s="68" t="str">
        <f t="shared" ca="1" si="45"/>
        <v/>
      </c>
      <c r="Y297" s="68" t="str">
        <f t="shared" si="40"/>
        <v>Đã thanh toán</v>
      </c>
      <c r="Z297" s="301">
        <f>Table1[[#This Row],[Hạn thanh toán]]</f>
        <v>45825</v>
      </c>
      <c r="AA297" s="301">
        <f>Table1[[#This Row],[Ngày Thanh toán]]</f>
        <v>45842</v>
      </c>
      <c r="AD297" s="3" t="str">
        <f>VLOOKUP($A297,Ma_KH!$A:$Q,Ma_KH!O$1,0)</f>
        <v>KL00189</v>
      </c>
      <c r="AE297" s="3" t="str">
        <f>VLOOKUP($A297,Ma_KH!$A:$Q,Ma_KH!P$1,0)</f>
        <v>Trần Thanh Vân</v>
      </c>
    </row>
    <row r="298" spans="1:31" ht="25.5" customHeight="1" x14ac:dyDescent="0.3">
      <c r="A298" s="69" t="s">
        <v>69</v>
      </c>
      <c r="B298" s="69" t="s">
        <v>681</v>
      </c>
      <c r="C298" s="70">
        <v>45846</v>
      </c>
      <c r="D298" s="71" t="s">
        <v>691</v>
      </c>
      <c r="E298" s="70"/>
      <c r="F298" s="69"/>
      <c r="G298" s="69" t="s">
        <v>692</v>
      </c>
      <c r="H298" s="72">
        <v>1047679</v>
      </c>
      <c r="I298" s="72">
        <v>83814</v>
      </c>
      <c r="J298" s="72">
        <v>77109</v>
      </c>
      <c r="K298" s="72">
        <v>1040974</v>
      </c>
      <c r="L298" s="8" t="s">
        <v>24</v>
      </c>
      <c r="M298" s="43">
        <v>45846</v>
      </c>
      <c r="N298" s="29" t="s">
        <v>3926</v>
      </c>
      <c r="O298" s="72">
        <f>IF(Table1[[#This Row],[Phân loại]]="Tồn đầu kỳ",Table1[[#This Row],[Tổng giá trị]],0)</f>
        <v>0</v>
      </c>
      <c r="P298" s="8">
        <f>IF(Table1[[#This Row],[Số còn phải thu ĐK]]&lt;&gt;0,0,IF(Table1[[#This Row],[Phân loại]]="Bán hàng",Table1[[#This Row],[Tổng giá trị]],-Table1[[#This Row],[Tổng giá trị]]))</f>
        <v>1040974</v>
      </c>
      <c r="Q298" s="73">
        <f t="shared" si="41"/>
        <v>1040974</v>
      </c>
      <c r="R298" s="8">
        <f>Table1[[#This Row],[Số còn phải thu ĐK]]+Table1[[#This Row],[Giá Trị HD sau CK]]-Table1[[#This Row],[Số tiền đã thu]]</f>
        <v>0</v>
      </c>
      <c r="S298" s="7">
        <f>IF(Table1[[#This Row],[Ngày hóa đơn]]&lt;&gt;"",Table1[[#This Row],[Ngày hóa đơn]],Table1[[#This Row],[Ngày hạch toán]])</f>
        <v>45846</v>
      </c>
      <c r="T298" s="8"/>
      <c r="U298" s="7">
        <f>IF(Table1[[#This Row],[Ngày tính CN]]="","",S298+T298)</f>
        <v>45846</v>
      </c>
      <c r="V298" s="74">
        <f ca="1">IF(Table1[[#This Row],[Hạn thanh toán]]="","",IF((U298-NOW())&lt;0,0,(U298-NOW())))</f>
        <v>0</v>
      </c>
      <c r="W298" s="72"/>
      <c r="X298" s="68" t="str">
        <f t="shared" ca="1" si="45"/>
        <v/>
      </c>
      <c r="Y298" s="68" t="str">
        <f t="shared" si="40"/>
        <v>Đã thanh toán</v>
      </c>
      <c r="Z298" s="301">
        <f>Table1[[#This Row],[Hạn thanh toán]]</f>
        <v>45846</v>
      </c>
      <c r="AA298" s="301">
        <f>Table1[[#This Row],[Ngày Thanh toán]]</f>
        <v>45846</v>
      </c>
      <c r="AD298" s="3" t="str">
        <f>VLOOKUP($A298,Ma_KH!$A:$Q,Ma_KH!O$1,0)</f>
        <v>KL00189</v>
      </c>
      <c r="AE298" s="3" t="str">
        <f>VLOOKUP($A298,Ma_KH!$A:$Q,Ma_KH!P$1,0)</f>
        <v>Trần Thanh Vân</v>
      </c>
    </row>
    <row r="299" spans="1:31" ht="25.5" customHeight="1" x14ac:dyDescent="0.3">
      <c r="A299" s="69" t="s">
        <v>69</v>
      </c>
      <c r="B299" s="69" t="s">
        <v>681</v>
      </c>
      <c r="C299" s="70">
        <v>45855</v>
      </c>
      <c r="D299" s="71" t="s">
        <v>693</v>
      </c>
      <c r="E299" s="70"/>
      <c r="F299" s="69"/>
      <c r="G299" s="69" t="s">
        <v>692</v>
      </c>
      <c r="H299" s="72">
        <v>1197472</v>
      </c>
      <c r="I299" s="72">
        <v>95798</v>
      </c>
      <c r="J299" s="72">
        <v>88134</v>
      </c>
      <c r="K299" s="72">
        <v>1189808</v>
      </c>
      <c r="L299" s="8" t="s">
        <v>24</v>
      </c>
      <c r="M299" s="43">
        <v>45855</v>
      </c>
      <c r="N299" s="29" t="s">
        <v>3927</v>
      </c>
      <c r="O299" s="72">
        <f>IF(Table1[[#This Row],[Phân loại]]="Tồn đầu kỳ",Table1[[#This Row],[Tổng giá trị]],0)</f>
        <v>0</v>
      </c>
      <c r="P299" s="8">
        <f>IF(Table1[[#This Row],[Số còn phải thu ĐK]]&lt;&gt;0,0,IF(Table1[[#This Row],[Phân loại]]="Bán hàng",Table1[[#This Row],[Tổng giá trị]],-Table1[[#This Row],[Tổng giá trị]]))</f>
        <v>1189808</v>
      </c>
      <c r="Q299" s="73">
        <f t="shared" si="41"/>
        <v>1189808</v>
      </c>
      <c r="R299" s="8">
        <f>Table1[[#This Row],[Số còn phải thu ĐK]]+Table1[[#This Row],[Giá Trị HD sau CK]]-Table1[[#This Row],[Số tiền đã thu]]</f>
        <v>0</v>
      </c>
      <c r="S299" s="7">
        <f>IF(Table1[[#This Row],[Ngày hóa đơn]]&lt;&gt;"",Table1[[#This Row],[Ngày hóa đơn]],Table1[[#This Row],[Ngày hạch toán]])</f>
        <v>45855</v>
      </c>
      <c r="T299" s="8"/>
      <c r="U299" s="7">
        <f>IF(Table1[[#This Row],[Ngày tính CN]]="","",S299+T299)</f>
        <v>45855</v>
      </c>
      <c r="V299" s="74">
        <f ca="1">IF(Table1[[#This Row],[Hạn thanh toán]]="","",IF((U299-NOW())&lt;0,0,(U299-NOW())))</f>
        <v>0</v>
      </c>
      <c r="W299" s="72"/>
      <c r="X299" s="68" t="str">
        <f t="shared" ca="1" si="45"/>
        <v/>
      </c>
      <c r="Y299" s="68" t="str">
        <f t="shared" si="40"/>
        <v>Đã thanh toán</v>
      </c>
      <c r="Z299" s="301">
        <f>Table1[[#This Row],[Hạn thanh toán]]</f>
        <v>45855</v>
      </c>
      <c r="AA299" s="301">
        <f>Table1[[#This Row],[Ngày Thanh toán]]</f>
        <v>45855</v>
      </c>
      <c r="AD299" s="3" t="str">
        <f>VLOOKUP($A299,Ma_KH!$A:$Q,Ma_KH!O$1,0)</f>
        <v>KL00189</v>
      </c>
      <c r="AE299" s="3" t="str">
        <f>VLOOKUP($A299,Ma_KH!$A:$Q,Ma_KH!P$1,0)</f>
        <v>Trần Thanh Vân</v>
      </c>
    </row>
    <row r="300" spans="1:31" ht="25.5" customHeight="1" x14ac:dyDescent="0.3">
      <c r="A300" s="69" t="s">
        <v>69</v>
      </c>
      <c r="B300" s="69" t="s">
        <v>681</v>
      </c>
      <c r="C300" s="70">
        <v>45859</v>
      </c>
      <c r="D300" s="71" t="s">
        <v>694</v>
      </c>
      <c r="E300" s="70"/>
      <c r="F300" s="69"/>
      <c r="G300" s="69" t="s">
        <v>692</v>
      </c>
      <c r="H300" s="72">
        <v>2080921</v>
      </c>
      <c r="I300" s="72">
        <v>166474</v>
      </c>
      <c r="J300" s="72">
        <v>153156</v>
      </c>
      <c r="K300" s="72">
        <v>2067603</v>
      </c>
      <c r="L300" s="8" t="s">
        <v>24</v>
      </c>
      <c r="M300" s="43">
        <v>45859</v>
      </c>
      <c r="N300" s="29" t="s">
        <v>3928</v>
      </c>
      <c r="O300" s="72">
        <f>IF(Table1[[#This Row],[Phân loại]]="Tồn đầu kỳ",Table1[[#This Row],[Tổng giá trị]],0)</f>
        <v>0</v>
      </c>
      <c r="P300" s="8">
        <f>IF(Table1[[#This Row],[Số còn phải thu ĐK]]&lt;&gt;0,0,IF(Table1[[#This Row],[Phân loại]]="Bán hàng",Table1[[#This Row],[Tổng giá trị]],-Table1[[#This Row],[Tổng giá trị]]))</f>
        <v>2067603</v>
      </c>
      <c r="Q300" s="73">
        <f t="shared" si="41"/>
        <v>2067603</v>
      </c>
      <c r="R300" s="8">
        <f>Table1[[#This Row],[Số còn phải thu ĐK]]+Table1[[#This Row],[Giá Trị HD sau CK]]-Table1[[#This Row],[Số tiền đã thu]]</f>
        <v>0</v>
      </c>
      <c r="S300" s="7">
        <f>IF(Table1[[#This Row],[Ngày hóa đơn]]&lt;&gt;"",Table1[[#This Row],[Ngày hóa đơn]],Table1[[#This Row],[Ngày hạch toán]])</f>
        <v>45859</v>
      </c>
      <c r="T300" s="8"/>
      <c r="U300" s="7">
        <f>IF(Table1[[#This Row],[Ngày tính CN]]="","",S300+T300)</f>
        <v>45859</v>
      </c>
      <c r="V300" s="74">
        <f ca="1">IF(Table1[[#This Row],[Hạn thanh toán]]="","",IF((U300-NOW())&lt;0,0,(U300-NOW())))</f>
        <v>0</v>
      </c>
      <c r="W300" s="72"/>
      <c r="X300" s="68" t="str">
        <f t="shared" ca="1" si="45"/>
        <v/>
      </c>
      <c r="Y300" s="68" t="str">
        <f t="shared" si="40"/>
        <v>Đã thanh toán</v>
      </c>
      <c r="Z300" s="301">
        <f>Table1[[#This Row],[Hạn thanh toán]]</f>
        <v>45859</v>
      </c>
      <c r="AA300" s="301">
        <f>Table1[[#This Row],[Ngày Thanh toán]]</f>
        <v>45859</v>
      </c>
      <c r="AD300" s="3" t="str">
        <f>VLOOKUP($A300,Ma_KH!$A:$Q,Ma_KH!O$1,0)</f>
        <v>KL00189</v>
      </c>
      <c r="AE300" s="3" t="str">
        <f>VLOOKUP($A300,Ma_KH!$A:$Q,Ma_KH!P$1,0)</f>
        <v>Trần Thanh Vân</v>
      </c>
    </row>
    <row r="301" spans="1:31" ht="25.5" customHeight="1" x14ac:dyDescent="0.3">
      <c r="A301" s="69" t="s">
        <v>69</v>
      </c>
      <c r="B301" s="69" t="s">
        <v>681</v>
      </c>
      <c r="C301" s="70">
        <v>45867</v>
      </c>
      <c r="D301" s="71" t="s">
        <v>695</v>
      </c>
      <c r="E301" s="70"/>
      <c r="F301" s="69"/>
      <c r="G301" s="69" t="s">
        <v>692</v>
      </c>
      <c r="H301" s="72">
        <v>2138355</v>
      </c>
      <c r="I301" s="72">
        <v>171068</v>
      </c>
      <c r="J301" s="72">
        <v>157383</v>
      </c>
      <c r="K301" s="72">
        <v>2124670</v>
      </c>
      <c r="L301" s="8" t="s">
        <v>24</v>
      </c>
      <c r="M301" s="43">
        <v>45869</v>
      </c>
      <c r="N301" s="29" t="s">
        <v>3929</v>
      </c>
      <c r="O301" s="72">
        <f>IF(Table1[[#This Row],[Phân loại]]="Tồn đầu kỳ",Table1[[#This Row],[Tổng giá trị]],0)</f>
        <v>0</v>
      </c>
      <c r="P301" s="8">
        <f>IF(Table1[[#This Row],[Số còn phải thu ĐK]]&lt;&gt;0,0,IF(Table1[[#This Row],[Phân loại]]="Bán hàng",Table1[[#This Row],[Tổng giá trị]],-Table1[[#This Row],[Tổng giá trị]]))</f>
        <v>2124670</v>
      </c>
      <c r="Q301" s="73">
        <f t="shared" si="41"/>
        <v>2124670</v>
      </c>
      <c r="R301" s="8">
        <f>Table1[[#This Row],[Số còn phải thu ĐK]]+Table1[[#This Row],[Giá Trị HD sau CK]]-Table1[[#This Row],[Số tiền đã thu]]</f>
        <v>0</v>
      </c>
      <c r="S301" s="7">
        <f>IF(Table1[[#This Row],[Ngày hóa đơn]]&lt;&gt;"",Table1[[#This Row],[Ngày hóa đơn]],Table1[[#This Row],[Ngày hạch toán]])</f>
        <v>45867</v>
      </c>
      <c r="T301" s="8"/>
      <c r="U301" s="7">
        <f>IF(Table1[[#This Row],[Ngày tính CN]]="","",S301+T301)</f>
        <v>45867</v>
      </c>
      <c r="V301" s="74">
        <f ca="1">IF(Table1[[#This Row],[Hạn thanh toán]]="","",IF((U301-NOW())&lt;0,0,(U301-NOW())))</f>
        <v>0</v>
      </c>
      <c r="W301" s="72"/>
      <c r="X301" s="68" t="str">
        <f t="shared" ca="1" si="45"/>
        <v/>
      </c>
      <c r="Y301" s="68" t="str">
        <f t="shared" si="40"/>
        <v>Đã thanh toán</v>
      </c>
      <c r="Z301" s="301">
        <f>Table1[[#This Row],[Hạn thanh toán]]</f>
        <v>45867</v>
      </c>
      <c r="AA301" s="301">
        <f>Table1[[#This Row],[Ngày Thanh toán]]</f>
        <v>45869</v>
      </c>
      <c r="AD301" s="3" t="str">
        <f>VLOOKUP($A301,Ma_KH!$A:$Q,Ma_KH!O$1,0)</f>
        <v>KL00189</v>
      </c>
      <c r="AE301" s="3" t="str">
        <f>VLOOKUP($A301,Ma_KH!$A:$Q,Ma_KH!P$1,0)</f>
        <v>Trần Thanh Vân</v>
      </c>
    </row>
    <row r="302" spans="1:31" ht="25.5" customHeight="1" x14ac:dyDescent="0.3">
      <c r="A302" s="69" t="s">
        <v>69</v>
      </c>
      <c r="B302" s="69" t="s">
        <v>681</v>
      </c>
      <c r="C302" s="70">
        <v>45877</v>
      </c>
      <c r="D302" s="71" t="s">
        <v>696</v>
      </c>
      <c r="E302" s="70"/>
      <c r="F302" s="69"/>
      <c r="G302" s="69" t="s">
        <v>692</v>
      </c>
      <c r="H302" s="72">
        <v>2031926</v>
      </c>
      <c r="I302" s="72">
        <v>162554</v>
      </c>
      <c r="J302" s="72">
        <v>149550</v>
      </c>
      <c r="K302" s="72">
        <v>2018922</v>
      </c>
      <c r="L302" s="8" t="s">
        <v>24</v>
      </c>
      <c r="M302" s="43">
        <v>45878</v>
      </c>
      <c r="N302" s="29" t="s">
        <v>3930</v>
      </c>
      <c r="O302" s="72">
        <f>IF(Table1[[#This Row],[Phân loại]]="Tồn đầu kỳ",Table1[[#This Row],[Tổng giá trị]],0)</f>
        <v>0</v>
      </c>
      <c r="P302" s="8">
        <f>IF(Table1[[#This Row],[Số còn phải thu ĐK]]&lt;&gt;0,0,IF(Table1[[#This Row],[Phân loại]]="Bán hàng",Table1[[#This Row],[Tổng giá trị]],-Table1[[#This Row],[Tổng giá trị]]))</f>
        <v>2018922</v>
      </c>
      <c r="Q302" s="73">
        <f t="shared" si="41"/>
        <v>2018922</v>
      </c>
      <c r="R302" s="8">
        <f>Table1[[#This Row],[Số còn phải thu ĐK]]+Table1[[#This Row],[Giá Trị HD sau CK]]-Table1[[#This Row],[Số tiền đã thu]]</f>
        <v>0</v>
      </c>
      <c r="S302" s="7">
        <f>IF(Table1[[#This Row],[Ngày hóa đơn]]&lt;&gt;"",Table1[[#This Row],[Ngày hóa đơn]],Table1[[#This Row],[Ngày hạch toán]])</f>
        <v>45877</v>
      </c>
      <c r="T302" s="8"/>
      <c r="U302" s="7">
        <f>IF(Table1[[#This Row],[Ngày tính CN]]="","",S302+T302)</f>
        <v>45877</v>
      </c>
      <c r="V302" s="74">
        <f ca="1">IF(Table1[[#This Row],[Hạn thanh toán]]="","",IF((U302-NOW())&lt;0,0,(U302-NOW())))</f>
        <v>0</v>
      </c>
      <c r="W302" s="72"/>
      <c r="X302" s="68" t="str">
        <f t="shared" ca="1" si="45"/>
        <v/>
      </c>
      <c r="Y302" s="68" t="str">
        <f t="shared" si="40"/>
        <v>Đã thanh toán</v>
      </c>
      <c r="Z302" s="301">
        <f>Table1[[#This Row],[Hạn thanh toán]]</f>
        <v>45877</v>
      </c>
      <c r="AA302" s="301">
        <f>Table1[[#This Row],[Ngày Thanh toán]]</f>
        <v>45878</v>
      </c>
      <c r="AD302" s="3" t="str">
        <f>VLOOKUP($A302,Ma_KH!$A:$Q,Ma_KH!O$1,0)</f>
        <v>KL00189</v>
      </c>
      <c r="AE302" s="3" t="str">
        <f>VLOOKUP($A302,Ma_KH!$A:$Q,Ma_KH!P$1,0)</f>
        <v>Trần Thanh Vân</v>
      </c>
    </row>
    <row r="303" spans="1:31" ht="25.5" customHeight="1" x14ac:dyDescent="0.3">
      <c r="A303" s="69" t="s">
        <v>69</v>
      </c>
      <c r="B303" s="69" t="s">
        <v>681</v>
      </c>
      <c r="C303" s="70">
        <v>45882</v>
      </c>
      <c r="D303" s="71" t="s">
        <v>697</v>
      </c>
      <c r="E303" s="70"/>
      <c r="F303" s="69"/>
      <c r="G303" s="69" t="s">
        <v>692</v>
      </c>
      <c r="H303" s="72">
        <v>2082693</v>
      </c>
      <c r="I303" s="72">
        <v>166615</v>
      </c>
      <c r="J303" s="72">
        <v>153286</v>
      </c>
      <c r="K303" s="72">
        <v>2069364</v>
      </c>
      <c r="L303" s="8" t="s">
        <v>24</v>
      </c>
      <c r="M303" s="43">
        <v>45882</v>
      </c>
      <c r="N303" s="29" t="s">
        <v>3931</v>
      </c>
      <c r="O303" s="72">
        <f>IF(Table1[[#This Row],[Phân loại]]="Tồn đầu kỳ",Table1[[#This Row],[Tổng giá trị]],0)</f>
        <v>0</v>
      </c>
      <c r="P303" s="8">
        <f>IF(Table1[[#This Row],[Số còn phải thu ĐK]]&lt;&gt;0,0,IF(Table1[[#This Row],[Phân loại]]="Bán hàng",Table1[[#This Row],[Tổng giá trị]],-Table1[[#This Row],[Tổng giá trị]]))</f>
        <v>2069364</v>
      </c>
      <c r="Q303" s="73">
        <f t="shared" si="41"/>
        <v>2069364</v>
      </c>
      <c r="R303" s="8">
        <f>Table1[[#This Row],[Số còn phải thu ĐK]]+Table1[[#This Row],[Giá Trị HD sau CK]]-Table1[[#This Row],[Số tiền đã thu]]</f>
        <v>0</v>
      </c>
      <c r="S303" s="7">
        <f>IF(Table1[[#This Row],[Ngày hóa đơn]]&lt;&gt;"",Table1[[#This Row],[Ngày hóa đơn]],Table1[[#This Row],[Ngày hạch toán]])</f>
        <v>45882</v>
      </c>
      <c r="T303" s="8"/>
      <c r="U303" s="7">
        <f>IF(Table1[[#This Row],[Ngày tính CN]]="","",S303+T303)</f>
        <v>45882</v>
      </c>
      <c r="V303" s="74">
        <f ca="1">IF(Table1[[#This Row],[Hạn thanh toán]]="","",IF((U303-NOW())&lt;0,0,(U303-NOW())))</f>
        <v>0</v>
      </c>
      <c r="W303" s="72"/>
      <c r="X303" s="68" t="str">
        <f t="shared" ca="1" si="45"/>
        <v/>
      </c>
      <c r="Y303" s="68" t="str">
        <f t="shared" si="40"/>
        <v>Đã thanh toán</v>
      </c>
      <c r="Z303" s="301">
        <f>Table1[[#This Row],[Hạn thanh toán]]</f>
        <v>45882</v>
      </c>
      <c r="AA303" s="301">
        <f>Table1[[#This Row],[Ngày Thanh toán]]</f>
        <v>45882</v>
      </c>
      <c r="AD303" s="3" t="str">
        <f>VLOOKUP($A303,Ma_KH!$A:$Q,Ma_KH!O$1,0)</f>
        <v>KL00189</v>
      </c>
      <c r="AE303" s="3" t="str">
        <f>VLOOKUP($A303,Ma_KH!$A:$Q,Ma_KH!P$1,0)</f>
        <v>Trần Thanh Vân</v>
      </c>
    </row>
    <row r="304" spans="1:31" ht="25.5" customHeight="1" x14ac:dyDescent="0.3">
      <c r="A304" s="69" t="s">
        <v>69</v>
      </c>
      <c r="B304" s="69" t="s">
        <v>681</v>
      </c>
      <c r="C304" s="70">
        <v>45894</v>
      </c>
      <c r="D304" s="71" t="s">
        <v>698</v>
      </c>
      <c r="E304" s="70"/>
      <c r="F304" s="69"/>
      <c r="G304" s="69" t="s">
        <v>692</v>
      </c>
      <c r="H304" s="72">
        <v>1355832</v>
      </c>
      <c r="I304" s="72">
        <v>108467</v>
      </c>
      <c r="J304" s="72">
        <v>99789</v>
      </c>
      <c r="K304" s="72">
        <v>1347154</v>
      </c>
      <c r="L304" s="8" t="s">
        <v>24</v>
      </c>
      <c r="M304" s="43">
        <v>45894</v>
      </c>
      <c r="N304" s="29" t="s">
        <v>3932</v>
      </c>
      <c r="O304" s="72">
        <f>IF(Table1[[#This Row],[Phân loại]]="Tồn đầu kỳ",Table1[[#This Row],[Tổng giá trị]],0)</f>
        <v>0</v>
      </c>
      <c r="P304" s="8">
        <f>IF(Table1[[#This Row],[Số còn phải thu ĐK]]&lt;&gt;0,0,IF(Table1[[#This Row],[Phân loại]]="Bán hàng",Table1[[#This Row],[Tổng giá trị]],-Table1[[#This Row],[Tổng giá trị]]))</f>
        <v>1347154</v>
      </c>
      <c r="Q304" s="73">
        <f t="shared" si="41"/>
        <v>1347154</v>
      </c>
      <c r="R304" s="8">
        <f>Table1[[#This Row],[Số còn phải thu ĐK]]+Table1[[#This Row],[Giá Trị HD sau CK]]-Table1[[#This Row],[Số tiền đã thu]]</f>
        <v>0</v>
      </c>
      <c r="S304" s="7">
        <f>IF(Table1[[#This Row],[Ngày hóa đơn]]&lt;&gt;"",Table1[[#This Row],[Ngày hóa đơn]],Table1[[#This Row],[Ngày hạch toán]])</f>
        <v>45894</v>
      </c>
      <c r="T304" s="8"/>
      <c r="U304" s="7">
        <f>IF(Table1[[#This Row],[Ngày tính CN]]="","",S304+T304)</f>
        <v>45894</v>
      </c>
      <c r="V304" s="74">
        <f ca="1">IF(Table1[[#This Row],[Hạn thanh toán]]="","",IF((U304-NOW())&lt;0,0,(U304-NOW())))</f>
        <v>0</v>
      </c>
      <c r="W304" s="72"/>
      <c r="X304" s="68" t="str">
        <f t="shared" ca="1" si="45"/>
        <v/>
      </c>
      <c r="Y304" s="68" t="str">
        <f t="shared" si="40"/>
        <v>Đã thanh toán</v>
      </c>
      <c r="Z304" s="301">
        <f>Table1[[#This Row],[Hạn thanh toán]]</f>
        <v>45894</v>
      </c>
      <c r="AA304" s="301">
        <f>Table1[[#This Row],[Ngày Thanh toán]]</f>
        <v>45894</v>
      </c>
      <c r="AD304" s="3" t="str">
        <f>VLOOKUP($A304,Ma_KH!$A:$Q,Ma_KH!O$1,0)</f>
        <v>KL00189</v>
      </c>
      <c r="AE304" s="3" t="str">
        <f>VLOOKUP($A304,Ma_KH!$A:$Q,Ma_KH!P$1,0)</f>
        <v>Trần Thanh Vân</v>
      </c>
    </row>
    <row r="305" spans="1:31" ht="25.5" customHeight="1" x14ac:dyDescent="0.3">
      <c r="A305" s="69" t="s">
        <v>69</v>
      </c>
      <c r="B305" s="69" t="s">
        <v>681</v>
      </c>
      <c r="C305" s="70">
        <v>45905</v>
      </c>
      <c r="D305" s="71" t="s">
        <v>699</v>
      </c>
      <c r="E305" s="70"/>
      <c r="F305" s="69"/>
      <c r="G305" s="69" t="s">
        <v>692</v>
      </c>
      <c r="H305" s="72">
        <v>1985656</v>
      </c>
      <c r="I305" s="72">
        <v>158852</v>
      </c>
      <c r="J305" s="72">
        <v>146144</v>
      </c>
      <c r="K305" s="72">
        <v>1972948</v>
      </c>
      <c r="L305" s="8" t="s">
        <v>24</v>
      </c>
      <c r="M305" s="43">
        <v>45906</v>
      </c>
      <c r="N305" s="29" t="s">
        <v>3933</v>
      </c>
      <c r="O305" s="72">
        <f>IF(Table1[[#This Row],[Phân loại]]="Tồn đầu kỳ",Table1[[#This Row],[Tổng giá trị]],0)</f>
        <v>0</v>
      </c>
      <c r="P305" s="8">
        <f>IF(Table1[[#This Row],[Số còn phải thu ĐK]]&lt;&gt;0,0,IF(Table1[[#This Row],[Phân loại]]="Bán hàng",Table1[[#This Row],[Tổng giá trị]],-Table1[[#This Row],[Tổng giá trị]]))</f>
        <v>1972948</v>
      </c>
      <c r="Q305" s="73">
        <f t="shared" si="41"/>
        <v>1972948</v>
      </c>
      <c r="R305" s="8">
        <f>Table1[[#This Row],[Số còn phải thu ĐK]]+Table1[[#This Row],[Giá Trị HD sau CK]]-Table1[[#This Row],[Số tiền đã thu]]</f>
        <v>0</v>
      </c>
      <c r="S305" s="7">
        <f>IF(Table1[[#This Row],[Ngày hóa đơn]]&lt;&gt;"",Table1[[#This Row],[Ngày hóa đơn]],Table1[[#This Row],[Ngày hạch toán]])</f>
        <v>45905</v>
      </c>
      <c r="T305" s="8"/>
      <c r="U305" s="7">
        <f>IF(Table1[[#This Row],[Ngày tính CN]]="","",S305+T305)</f>
        <v>45905</v>
      </c>
      <c r="V305" s="74">
        <f ca="1">IF(Table1[[#This Row],[Hạn thanh toán]]="","",IF((U305-NOW())&lt;0,0,(U305-NOW())))</f>
        <v>0</v>
      </c>
      <c r="W305" s="72"/>
      <c r="X305" s="68" t="str">
        <f ca="1">IF(OR(AR309="",AO309=0),"",IF((AR309-NOW())&lt;0,-(AR309-NOW()),0))</f>
        <v/>
      </c>
      <c r="Y305" s="68" t="str">
        <f t="shared" si="40"/>
        <v>Đã thanh toán</v>
      </c>
      <c r="Z305" s="301">
        <f>Table1[[#This Row],[Hạn thanh toán]]</f>
        <v>45905</v>
      </c>
      <c r="AA305" s="301">
        <f>Table1[[#This Row],[Ngày Thanh toán]]</f>
        <v>45906</v>
      </c>
      <c r="AD305" s="3" t="str">
        <f>VLOOKUP($A305,Ma_KH!$A:$Q,Ma_KH!O$1,0)</f>
        <v>KL00189</v>
      </c>
      <c r="AE305" s="3" t="str">
        <f>VLOOKUP($A305,Ma_KH!$A:$Q,Ma_KH!P$1,0)</f>
        <v>Trần Thanh Vân</v>
      </c>
    </row>
    <row r="306" spans="1:31" ht="25.5" customHeight="1" x14ac:dyDescent="0.3">
      <c r="A306" s="69" t="s">
        <v>69</v>
      </c>
      <c r="B306" s="69" t="s">
        <v>681</v>
      </c>
      <c r="C306" s="70">
        <v>45922</v>
      </c>
      <c r="D306" s="71" t="s">
        <v>700</v>
      </c>
      <c r="E306" s="70"/>
      <c r="F306" s="69"/>
      <c r="G306" s="69" t="s">
        <v>701</v>
      </c>
      <c r="H306" s="72">
        <v>1746861</v>
      </c>
      <c r="I306" s="72">
        <v>139749</v>
      </c>
      <c r="J306" s="72">
        <v>128569</v>
      </c>
      <c r="K306" s="72">
        <v>1735681</v>
      </c>
      <c r="L306" s="8" t="s">
        <v>24</v>
      </c>
      <c r="M306" s="43">
        <v>45922</v>
      </c>
      <c r="N306" s="29" t="s">
        <v>3934</v>
      </c>
      <c r="O306" s="72">
        <f>IF(Table1[[#This Row],[Phân loại]]="Tồn đầu kỳ",Table1[[#This Row],[Tổng giá trị]],0)</f>
        <v>0</v>
      </c>
      <c r="P306" s="8">
        <f>IF(Table1[[#This Row],[Số còn phải thu ĐK]]&lt;&gt;0,0,IF(Table1[[#This Row],[Phân loại]]="Bán hàng",Table1[[#This Row],[Tổng giá trị]],-Table1[[#This Row],[Tổng giá trị]]))</f>
        <v>1735681</v>
      </c>
      <c r="Q306" s="73">
        <f t="shared" si="41"/>
        <v>1735681</v>
      </c>
      <c r="R306" s="8">
        <f>Table1[[#This Row],[Số còn phải thu ĐK]]+Table1[[#This Row],[Giá Trị HD sau CK]]-Table1[[#This Row],[Số tiền đã thu]]</f>
        <v>0</v>
      </c>
      <c r="S306" s="7">
        <f>IF(Table1[[#This Row],[Ngày hóa đơn]]&lt;&gt;"",Table1[[#This Row],[Ngày hóa đơn]],Table1[[#This Row],[Ngày hạch toán]])</f>
        <v>45922</v>
      </c>
      <c r="T306" s="8"/>
      <c r="U306" s="7">
        <f>IF(Table1[[#This Row],[Ngày tính CN]]="","",S306+T306)</f>
        <v>45922</v>
      </c>
      <c r="V306" s="74">
        <f ca="1">IF(Table1[[#This Row],[Hạn thanh toán]]="","",IF((U306-NOW())&lt;0,0,(U306-NOW())))</f>
        <v>0</v>
      </c>
      <c r="W306" s="72"/>
      <c r="X306" s="68" t="str">
        <f ca="1">IF(OR(AR310="",AO310=0),"",IF((AR310-NOW())&lt;0,-(AR310-NOW()),0))</f>
        <v/>
      </c>
      <c r="Y306" s="68" t="str">
        <f t="shared" si="40"/>
        <v>Đã thanh toán</v>
      </c>
      <c r="Z306" s="301">
        <f>Table1[[#This Row],[Hạn thanh toán]]</f>
        <v>45922</v>
      </c>
      <c r="AA306" s="301">
        <f>Table1[[#This Row],[Ngày Thanh toán]]</f>
        <v>45922</v>
      </c>
      <c r="AD306" s="3" t="str">
        <f>VLOOKUP($A306,Ma_KH!$A:$Q,Ma_KH!O$1,0)</f>
        <v>KL00189</v>
      </c>
      <c r="AE306" s="3" t="str">
        <f>VLOOKUP($A306,Ma_KH!$A:$Q,Ma_KH!P$1,0)</f>
        <v>Trần Thanh Vân</v>
      </c>
    </row>
    <row r="307" spans="1:31" ht="25.5" customHeight="1" x14ac:dyDescent="0.3">
      <c r="A307" s="69" t="s">
        <v>69</v>
      </c>
      <c r="B307" s="69" t="s">
        <v>681</v>
      </c>
      <c r="C307" s="70">
        <v>45930</v>
      </c>
      <c r="D307" s="71" t="s">
        <v>702</v>
      </c>
      <c r="E307" s="70"/>
      <c r="F307" s="69"/>
      <c r="G307" s="69" t="s">
        <v>701</v>
      </c>
      <c r="H307" s="72">
        <v>2368725</v>
      </c>
      <c r="I307" s="72">
        <v>189498</v>
      </c>
      <c r="J307" s="72">
        <v>174338</v>
      </c>
      <c r="K307" s="72">
        <v>2353565</v>
      </c>
      <c r="L307" s="8" t="s">
        <v>24</v>
      </c>
      <c r="M307" s="43">
        <v>45930</v>
      </c>
      <c r="N307" s="29" t="s">
        <v>3935</v>
      </c>
      <c r="O307" s="72">
        <f>IF(Table1[[#This Row],[Phân loại]]="Tồn đầu kỳ",Table1[[#This Row],[Tổng giá trị]],0)</f>
        <v>0</v>
      </c>
      <c r="P307" s="8">
        <f>IF(Table1[[#This Row],[Số còn phải thu ĐK]]&lt;&gt;0,0,IF(Table1[[#This Row],[Phân loại]]="Bán hàng",Table1[[#This Row],[Tổng giá trị]],-Table1[[#This Row],[Tổng giá trị]]))</f>
        <v>2353565</v>
      </c>
      <c r="Q307" s="73">
        <f t="shared" si="41"/>
        <v>2353565</v>
      </c>
      <c r="R307" s="8">
        <f>Table1[[#This Row],[Số còn phải thu ĐK]]+Table1[[#This Row],[Giá Trị HD sau CK]]-Table1[[#This Row],[Số tiền đã thu]]</f>
        <v>0</v>
      </c>
      <c r="S307" s="7">
        <f>IF(Table1[[#This Row],[Ngày hóa đơn]]&lt;&gt;"",Table1[[#This Row],[Ngày hóa đơn]],Table1[[#This Row],[Ngày hạch toán]])</f>
        <v>45930</v>
      </c>
      <c r="T307" s="8"/>
      <c r="U307" s="7">
        <f>IF(Table1[[#This Row],[Ngày tính CN]]="","",S307+T307)</f>
        <v>45930</v>
      </c>
      <c r="V307" s="74">
        <f ca="1">IF(Table1[[#This Row],[Hạn thanh toán]]="","",IF((U307-NOW())&lt;0,0,(U307-NOW())))</f>
        <v>0</v>
      </c>
      <c r="W307" s="72"/>
      <c r="X307" s="68" t="str">
        <f ca="1">IF(OR(AR311="",AO311=0),"",IF((AR311-NOW())&lt;0,-(AR311-NOW()),0))</f>
        <v/>
      </c>
      <c r="Y307" s="68" t="str">
        <f t="shared" si="40"/>
        <v>Đã thanh toán</v>
      </c>
      <c r="Z307" s="301">
        <f>Table1[[#This Row],[Hạn thanh toán]]</f>
        <v>45930</v>
      </c>
      <c r="AA307" s="301">
        <f>Table1[[#This Row],[Ngày Thanh toán]]</f>
        <v>45930</v>
      </c>
      <c r="AD307" s="3" t="str">
        <f>VLOOKUP($A307,Ma_KH!$A:$Q,Ma_KH!O$1,0)</f>
        <v>KL00189</v>
      </c>
      <c r="AE307" s="3" t="str">
        <f>VLOOKUP($A307,Ma_KH!$A:$Q,Ma_KH!P$1,0)</f>
        <v>Trần Thanh Vân</v>
      </c>
    </row>
    <row r="308" spans="1:31" ht="25.5" customHeight="1" x14ac:dyDescent="0.3">
      <c r="A308" s="69" t="s">
        <v>69</v>
      </c>
      <c r="B308" s="69" t="s">
        <v>681</v>
      </c>
      <c r="C308" s="43">
        <v>45965</v>
      </c>
      <c r="D308" s="29" t="s">
        <v>3937</v>
      </c>
      <c r="E308" s="70"/>
      <c r="F308" s="69"/>
      <c r="G308" s="29" t="s">
        <v>3938</v>
      </c>
      <c r="H308" s="62">
        <v>2474479</v>
      </c>
      <c r="I308" s="72">
        <v>197958</v>
      </c>
      <c r="J308" s="72">
        <v>182122</v>
      </c>
      <c r="K308" s="72">
        <v>2458643</v>
      </c>
      <c r="L308" s="8" t="s">
        <v>24</v>
      </c>
      <c r="M308" s="43">
        <v>45966</v>
      </c>
      <c r="N308" s="29" t="s">
        <v>3936</v>
      </c>
      <c r="O308" s="72">
        <f>IF(Table1[[#This Row],[Phân loại]]="Tồn đầu kỳ",Table1[[#This Row],[Tổng giá trị]],0)</f>
        <v>0</v>
      </c>
      <c r="P308" s="8">
        <f>IF(Table1[[#This Row],[Số còn phải thu ĐK]]&lt;&gt;0,0,IF(Table1[[#This Row],[Phân loại]]="Bán hàng",Table1[[#This Row],[Tổng giá trị]],-Table1[[#This Row],[Tổng giá trị]]))</f>
        <v>2458643</v>
      </c>
      <c r="Q308" s="73">
        <f t="shared" ref="Q308" si="46">IF(M308&lt;&gt;"",IF(O308&gt;0,O308,P308),0)</f>
        <v>2458643</v>
      </c>
      <c r="R308" s="8">
        <f>Table1[[#This Row],[Số còn phải thu ĐK]]+Table1[[#This Row],[Giá Trị HD sau CK]]-Table1[[#This Row],[Số tiền đã thu]]</f>
        <v>0</v>
      </c>
      <c r="S308" s="7">
        <f>IF(Table1[[#This Row],[Ngày hóa đơn]]&lt;&gt;"",Table1[[#This Row],[Ngày hóa đơn]],Table1[[#This Row],[Ngày hạch toán]])</f>
        <v>45965</v>
      </c>
      <c r="T308" s="8"/>
      <c r="U308" s="7">
        <f>IF(Table1[[#This Row],[Ngày tính CN]]="","",S308+T308)</f>
        <v>45965</v>
      </c>
      <c r="V308" s="74">
        <f ca="1">IF(Table1[[#This Row],[Hạn thanh toán]]="","",IF((U308-NOW())&lt;0,0,(U308-NOW())))</f>
        <v>0</v>
      </c>
      <c r="W308" s="72"/>
      <c r="X308" s="68" t="str">
        <f ca="1">IF(OR(AR312="",AO312=0),"",IF((AR312-NOW())&lt;0,-(AR312-NOW()),0))</f>
        <v/>
      </c>
      <c r="Y308" s="68" t="str">
        <f t="shared" ref="Y308" si="47">IF(R308=0,"Đã thanh toán",IF(X308="","",IF(X308&lt;=0,"Chưa đến hạn thanh toán",IF(X308&lt;=30,"Nợ quá hạn 30 ngày",IF(X308&lt;=60,"Nợ quá hạn từ 30 ngày đến 60 ngày",IF(X308&lt;=90,"Nợ quá hạn từ 60 ngày đến 90 ngày",IF(X308&lt;=120,"Nợ quá hạn từ 90 ngày đến 120 ngày","Nợ quá hạn hơn 120 ngày có khả năng mất thanh toán")))))))</f>
        <v>Đã thanh toán</v>
      </c>
      <c r="Z308" s="301">
        <f>Table1[[#This Row],[Hạn thanh toán]]</f>
        <v>45965</v>
      </c>
      <c r="AA308" s="301">
        <f>Table1[[#This Row],[Ngày Thanh toán]]</f>
        <v>45966</v>
      </c>
      <c r="AD308" s="3" t="str">
        <f>VLOOKUP($A308,Ma_KH!$A:$Q,Ma_KH!O$1,0)</f>
        <v>KL00189</v>
      </c>
      <c r="AE308" s="3" t="str">
        <f>VLOOKUP($A308,Ma_KH!$A:$Q,Ma_KH!P$1,0)</f>
        <v>Trần Thanh Vân</v>
      </c>
    </row>
    <row r="309" spans="1:31" ht="25.5" customHeight="1" x14ac:dyDescent="0.3">
      <c r="A309" s="69" t="s">
        <v>70</v>
      </c>
      <c r="B309" s="69" t="s">
        <v>703</v>
      </c>
      <c r="C309" s="70">
        <v>45813</v>
      </c>
      <c r="D309" s="71" t="s">
        <v>704</v>
      </c>
      <c r="E309" s="70"/>
      <c r="F309" s="75"/>
      <c r="G309" s="69" t="s">
        <v>705</v>
      </c>
      <c r="H309" s="72">
        <v>691664</v>
      </c>
      <c r="I309" s="72">
        <v>55333</v>
      </c>
      <c r="J309" s="72">
        <v>50906</v>
      </c>
      <c r="K309" s="72">
        <v>687237</v>
      </c>
      <c r="L309" s="8" t="s">
        <v>24</v>
      </c>
      <c r="M309" s="43">
        <v>45815</v>
      </c>
      <c r="N309" s="29" t="s">
        <v>3939</v>
      </c>
      <c r="O309" s="72">
        <f>IF(Table1[[#This Row],[Phân loại]]="Tồn đầu kỳ",Table1[[#This Row],[Tổng giá trị]],0)</f>
        <v>0</v>
      </c>
      <c r="P309" s="8">
        <f>IF(Table1[[#This Row],[Số còn phải thu ĐK]]&lt;&gt;0,0,IF(Table1[[#This Row],[Phân loại]]="Bán hàng",Table1[[#This Row],[Tổng giá trị]],-Table1[[#This Row],[Tổng giá trị]]))</f>
        <v>687237</v>
      </c>
      <c r="Q309" s="62">
        <v>687237</v>
      </c>
      <c r="R309" s="8">
        <f>Table1[[#This Row],[Số còn phải thu ĐK]]+Table1[[#This Row],[Giá Trị HD sau CK]]-Table1[[#This Row],[Số tiền đã thu]]</f>
        <v>0</v>
      </c>
      <c r="S309" s="7">
        <f>IF(Table1[[#This Row],[Ngày hóa đơn]]&lt;&gt;"",Table1[[#This Row],[Ngày hóa đơn]],Table1[[#This Row],[Ngày hạch toán]])</f>
        <v>45813</v>
      </c>
      <c r="T309" s="8"/>
      <c r="U309" s="7">
        <f>IF(Table1[[#This Row],[Ngày tính CN]]="","",S309+T309)</f>
        <v>45813</v>
      </c>
      <c r="V309" s="74">
        <f ca="1">IF(Table1[[#This Row],[Hạn thanh toán]]="","",IF((U309-NOW())&lt;0,0,(U309-NOW())))</f>
        <v>0</v>
      </c>
      <c r="W309" s="72"/>
      <c r="X309" s="68" t="str">
        <f t="shared" ca="1" si="45"/>
        <v/>
      </c>
      <c r="Y309" s="68" t="str">
        <f t="shared" si="40"/>
        <v>Đã thanh toán</v>
      </c>
      <c r="Z309" s="301">
        <f>Table1[[#This Row],[Hạn thanh toán]]</f>
        <v>45813</v>
      </c>
      <c r="AA309" s="301">
        <f>Table1[[#This Row],[Ngày Thanh toán]]</f>
        <v>45815</v>
      </c>
      <c r="AD309" s="3" t="str">
        <f>VLOOKUP($A309,Ma_KH!$A:$Q,Ma_KH!O$1,0)</f>
        <v>KL00192</v>
      </c>
      <c r="AE309" s="3" t="str">
        <f>VLOOKUP($A309,Ma_KH!$A:$Q,Ma_KH!P$1,0)</f>
        <v>Văn Quyền Mart</v>
      </c>
    </row>
    <row r="310" spans="1:31" ht="25.5" customHeight="1" x14ac:dyDescent="0.3">
      <c r="A310" s="69" t="s">
        <v>70</v>
      </c>
      <c r="B310" s="69" t="s">
        <v>703</v>
      </c>
      <c r="C310" s="70">
        <v>45839</v>
      </c>
      <c r="D310" s="71" t="s">
        <v>706</v>
      </c>
      <c r="E310" s="70"/>
      <c r="F310" s="75"/>
      <c r="G310" s="69" t="s">
        <v>705</v>
      </c>
      <c r="H310" s="72">
        <v>1477734</v>
      </c>
      <c r="I310" s="72">
        <v>118219</v>
      </c>
      <c r="J310" s="72">
        <v>108761</v>
      </c>
      <c r="K310" s="72">
        <v>1468276</v>
      </c>
      <c r="L310" s="8" t="s">
        <v>24</v>
      </c>
      <c r="M310" s="43">
        <v>45846</v>
      </c>
      <c r="N310" s="29" t="s">
        <v>3940</v>
      </c>
      <c r="O310" s="72">
        <f>IF(Table1[[#This Row],[Phân loại]]="Tồn đầu kỳ",Table1[[#This Row],[Tổng giá trị]],0)</f>
        <v>0</v>
      </c>
      <c r="P310" s="8">
        <f>IF(Table1[[#This Row],[Số còn phải thu ĐK]]&lt;&gt;0,0,IF(Table1[[#This Row],[Phân loại]]="Bán hàng",Table1[[#This Row],[Tổng giá trị]],-Table1[[#This Row],[Tổng giá trị]]))</f>
        <v>1468276</v>
      </c>
      <c r="Q310" s="62">
        <v>1468000</v>
      </c>
      <c r="R310" s="8">
        <f>Table1[[#This Row],[Số còn phải thu ĐK]]+Table1[[#This Row],[Giá Trị HD sau CK]]-Table1[[#This Row],[Số tiền đã thu]]</f>
        <v>276</v>
      </c>
      <c r="S310" s="7">
        <f>IF(Table1[[#This Row],[Ngày hóa đơn]]&lt;&gt;"",Table1[[#This Row],[Ngày hóa đơn]],Table1[[#This Row],[Ngày hạch toán]])</f>
        <v>45839</v>
      </c>
      <c r="T310" s="8"/>
      <c r="U310" s="7">
        <f>IF(Table1[[#This Row],[Ngày tính CN]]="","",S310+T310)</f>
        <v>45839</v>
      </c>
      <c r="V310" s="74">
        <f ca="1">IF(Table1[[#This Row],[Hạn thanh toán]]="","",IF((U310-NOW())&lt;0,0,(U310-NOW())))</f>
        <v>0</v>
      </c>
      <c r="W310" s="72"/>
      <c r="X310" s="68" t="str">
        <f t="shared" ca="1" si="45"/>
        <v/>
      </c>
      <c r="Y310" s="68" t="str">
        <f t="shared" ca="1" si="40"/>
        <v/>
      </c>
      <c r="Z310" s="301">
        <f>Table1[[#This Row],[Hạn thanh toán]]</f>
        <v>45839</v>
      </c>
      <c r="AA310" s="301">
        <f>Table1[[#This Row],[Ngày Thanh toán]]</f>
        <v>45846</v>
      </c>
      <c r="AD310" s="3" t="str">
        <f>VLOOKUP($A310,Ma_KH!$A:$Q,Ma_KH!O$1,0)</f>
        <v>KL00192</v>
      </c>
      <c r="AE310" s="3" t="str">
        <f>VLOOKUP($A310,Ma_KH!$A:$Q,Ma_KH!P$1,0)</f>
        <v>Văn Quyền Mart</v>
      </c>
    </row>
    <row r="311" spans="1:31" ht="25.5" customHeight="1" x14ac:dyDescent="0.3">
      <c r="A311" s="69" t="s">
        <v>70</v>
      </c>
      <c r="B311" s="69" t="s">
        <v>703</v>
      </c>
      <c r="C311" s="70">
        <v>45862</v>
      </c>
      <c r="D311" s="71" t="s">
        <v>707</v>
      </c>
      <c r="E311" s="70"/>
      <c r="F311" s="75"/>
      <c r="G311" s="69" t="s">
        <v>705</v>
      </c>
      <c r="H311" s="72">
        <v>561827</v>
      </c>
      <c r="I311" s="72">
        <v>44946</v>
      </c>
      <c r="J311" s="72">
        <v>41350</v>
      </c>
      <c r="K311" s="72">
        <v>558231</v>
      </c>
      <c r="L311" s="8" t="s">
        <v>24</v>
      </c>
      <c r="M311" s="43">
        <v>45866</v>
      </c>
      <c r="N311" s="29" t="s">
        <v>3941</v>
      </c>
      <c r="O311" s="72">
        <f>IF(Table1[[#This Row],[Phân loại]]="Tồn đầu kỳ",Table1[[#This Row],[Tổng giá trị]],0)</f>
        <v>0</v>
      </c>
      <c r="P311" s="8">
        <f>IF(Table1[[#This Row],[Số còn phải thu ĐK]]&lt;&gt;0,0,IF(Table1[[#This Row],[Phân loại]]="Bán hàng",Table1[[#This Row],[Tổng giá trị]],-Table1[[#This Row],[Tổng giá trị]]))</f>
        <v>558231</v>
      </c>
      <c r="Q311" s="62">
        <v>558000</v>
      </c>
      <c r="R311" s="8">
        <f>Table1[[#This Row],[Số còn phải thu ĐK]]+Table1[[#This Row],[Giá Trị HD sau CK]]-Table1[[#This Row],[Số tiền đã thu]]</f>
        <v>231</v>
      </c>
      <c r="S311" s="7">
        <f>IF(Table1[[#This Row],[Ngày hóa đơn]]&lt;&gt;"",Table1[[#This Row],[Ngày hóa đơn]],Table1[[#This Row],[Ngày hạch toán]])</f>
        <v>45862</v>
      </c>
      <c r="T311" s="8"/>
      <c r="U311" s="7">
        <f>IF(Table1[[#This Row],[Ngày tính CN]]="","",S311+T311)</f>
        <v>45862</v>
      </c>
      <c r="V311" s="74">
        <f ca="1">IF(Table1[[#This Row],[Hạn thanh toán]]="","",IF((U311-NOW())&lt;0,0,(U311-NOW())))</f>
        <v>0</v>
      </c>
      <c r="W311" s="72"/>
      <c r="X311" s="68" t="str">
        <f ca="1">IF(OR(AR315="",AO315=0),"",IF((AR315-NOW())&lt;0,-(AR315-NOW()),0))</f>
        <v/>
      </c>
      <c r="Y311" s="68" t="str">
        <f t="shared" ca="1" si="40"/>
        <v/>
      </c>
      <c r="Z311" s="301">
        <f>Table1[[#This Row],[Hạn thanh toán]]</f>
        <v>45862</v>
      </c>
      <c r="AA311" s="301">
        <f>Table1[[#This Row],[Ngày Thanh toán]]</f>
        <v>45866</v>
      </c>
      <c r="AD311" s="3" t="str">
        <f>VLOOKUP($A311,Ma_KH!$A:$Q,Ma_KH!O$1,0)</f>
        <v>KL00192</v>
      </c>
      <c r="AE311" s="3" t="str">
        <f>VLOOKUP($A311,Ma_KH!$A:$Q,Ma_KH!P$1,0)</f>
        <v>Văn Quyền Mart</v>
      </c>
    </row>
    <row r="312" spans="1:31" ht="25.5" customHeight="1" x14ac:dyDescent="0.3">
      <c r="A312" s="69" t="s">
        <v>70</v>
      </c>
      <c r="B312" s="69" t="s">
        <v>703</v>
      </c>
      <c r="C312" s="70">
        <v>45897</v>
      </c>
      <c r="D312" s="71" t="s">
        <v>708</v>
      </c>
      <c r="E312" s="70"/>
      <c r="F312" s="75"/>
      <c r="G312" s="69" t="s">
        <v>705</v>
      </c>
      <c r="H312" s="72">
        <v>755286</v>
      </c>
      <c r="I312" s="72">
        <v>60423</v>
      </c>
      <c r="J312" s="72">
        <v>55589</v>
      </c>
      <c r="K312" s="72">
        <v>750452</v>
      </c>
      <c r="L312" s="8" t="s">
        <v>24</v>
      </c>
      <c r="M312" s="43">
        <v>45903</v>
      </c>
      <c r="N312" s="29" t="s">
        <v>3942</v>
      </c>
      <c r="O312" s="72">
        <f>IF(Table1[[#This Row],[Phân loại]]="Tồn đầu kỳ",Table1[[#This Row],[Tổng giá trị]],0)</f>
        <v>0</v>
      </c>
      <c r="P312" s="8">
        <f>IF(Table1[[#This Row],[Số còn phải thu ĐK]]&lt;&gt;0,0,IF(Table1[[#This Row],[Phân loại]]="Bán hàng",Table1[[#This Row],[Tổng giá trị]],-Table1[[#This Row],[Tổng giá trị]]))</f>
        <v>750452</v>
      </c>
      <c r="Q312" s="73">
        <v>677000</v>
      </c>
      <c r="R312" s="8">
        <f>Table1[[#This Row],[Số còn phải thu ĐK]]+Table1[[#This Row],[Giá Trị HD sau CK]]-Table1[[#This Row],[Số tiền đã thu]]</f>
        <v>73452</v>
      </c>
      <c r="S312" s="7">
        <f>IF(Table1[[#This Row],[Ngày hóa đơn]]&lt;&gt;"",Table1[[#This Row],[Ngày hóa đơn]],Table1[[#This Row],[Ngày hạch toán]])</f>
        <v>45897</v>
      </c>
      <c r="T312" s="8"/>
      <c r="U312" s="7">
        <f>IF(Table1[[#This Row],[Ngày tính CN]]="","",S312+T312)</f>
        <v>45897</v>
      </c>
      <c r="V312" s="74">
        <f ca="1">IF(Table1[[#This Row],[Hạn thanh toán]]="","",IF((U312-NOW())&lt;0,0,(U312-NOW())))</f>
        <v>0</v>
      </c>
      <c r="W312" s="72"/>
      <c r="X312" s="68" t="str">
        <f ca="1">IF(OR(AR316="",AO316=0),"",IF((AR316-NOW())&lt;0,-(AR316-NOW()),0))</f>
        <v/>
      </c>
      <c r="Y312" s="68" t="str">
        <f t="shared" ca="1" si="40"/>
        <v/>
      </c>
      <c r="Z312" s="301">
        <f>Table1[[#This Row],[Hạn thanh toán]]</f>
        <v>45897</v>
      </c>
      <c r="AA312" s="301">
        <f>Table1[[#This Row],[Ngày Thanh toán]]</f>
        <v>45903</v>
      </c>
      <c r="AD312" s="3" t="str">
        <f>VLOOKUP($A312,Ma_KH!$A:$Q,Ma_KH!O$1,0)</f>
        <v>KL00192</v>
      </c>
      <c r="AE312" s="3" t="str">
        <f>VLOOKUP($A312,Ma_KH!$A:$Q,Ma_KH!P$1,0)</f>
        <v>Văn Quyền Mart</v>
      </c>
    </row>
    <row r="313" spans="1:31" ht="25.5" customHeight="1" x14ac:dyDescent="0.3">
      <c r="A313" s="69" t="s">
        <v>70</v>
      </c>
      <c r="B313" s="69" t="s">
        <v>703</v>
      </c>
      <c r="C313" s="70">
        <v>45918</v>
      </c>
      <c r="D313" s="71" t="s">
        <v>709</v>
      </c>
      <c r="E313" s="70"/>
      <c r="F313" s="75"/>
      <c r="G313" s="69" t="s">
        <v>710</v>
      </c>
      <c r="H313" s="72">
        <v>785804</v>
      </c>
      <c r="I313" s="72">
        <v>62864</v>
      </c>
      <c r="J313" s="72">
        <v>57835</v>
      </c>
      <c r="K313" s="72">
        <v>780775</v>
      </c>
      <c r="L313" s="8" t="s">
        <v>24</v>
      </c>
      <c r="M313" s="43">
        <v>45919</v>
      </c>
      <c r="N313" s="29" t="s">
        <v>3943</v>
      </c>
      <c r="O313" s="72">
        <f>IF(Table1[[#This Row],[Phân loại]]="Tồn đầu kỳ",Table1[[#This Row],[Tổng giá trị]],0)</f>
        <v>0</v>
      </c>
      <c r="P313" s="8">
        <f>IF(Table1[[#This Row],[Số còn phải thu ĐK]]&lt;&gt;0,0,IF(Table1[[#This Row],[Phân loại]]="Bán hàng",Table1[[#This Row],[Tổng giá trị]],-Table1[[#This Row],[Tổng giá trị]]))</f>
        <v>780775</v>
      </c>
      <c r="Q313" s="73">
        <v>780774</v>
      </c>
      <c r="R313" s="8">
        <f>Table1[[#This Row],[Số còn phải thu ĐK]]+Table1[[#This Row],[Giá Trị HD sau CK]]-Table1[[#This Row],[Số tiền đã thu]]</f>
        <v>1</v>
      </c>
      <c r="S313" s="7">
        <f>IF(Table1[[#This Row],[Ngày hóa đơn]]&lt;&gt;"",Table1[[#This Row],[Ngày hóa đơn]],Table1[[#This Row],[Ngày hạch toán]])</f>
        <v>45918</v>
      </c>
      <c r="T313" s="8"/>
      <c r="U313" s="7">
        <f>IF(Table1[[#This Row],[Ngày tính CN]]="","",S313+T313)</f>
        <v>45918</v>
      </c>
      <c r="V313" s="74">
        <f ca="1">IF(Table1[[#This Row],[Hạn thanh toán]]="","",IF((U313-NOW())&lt;0,0,(U313-NOW())))</f>
        <v>0</v>
      </c>
      <c r="W313" s="72"/>
      <c r="X313" s="68" t="str">
        <f ca="1">IF(OR(AR317="",AO317=0),"",IF((AR317-NOW())&lt;0,-(AR317-NOW()),0))</f>
        <v/>
      </c>
      <c r="Y313" s="68" t="str">
        <f t="shared" ca="1" si="40"/>
        <v/>
      </c>
      <c r="Z313" s="301">
        <f>Table1[[#This Row],[Hạn thanh toán]]</f>
        <v>45918</v>
      </c>
      <c r="AA313" s="301">
        <f>Table1[[#This Row],[Ngày Thanh toán]]</f>
        <v>45919</v>
      </c>
      <c r="AD313" s="3" t="str">
        <f>VLOOKUP($A313,Ma_KH!$A:$Q,Ma_KH!O$1,0)</f>
        <v>KL00192</v>
      </c>
      <c r="AE313" s="3" t="str">
        <f>VLOOKUP($A313,Ma_KH!$A:$Q,Ma_KH!P$1,0)</f>
        <v>Văn Quyền Mart</v>
      </c>
    </row>
    <row r="314" spans="1:31" ht="25.5" customHeight="1" x14ac:dyDescent="0.3">
      <c r="A314" s="69" t="s">
        <v>70</v>
      </c>
      <c r="B314" s="69" t="s">
        <v>703</v>
      </c>
      <c r="C314" s="43">
        <v>45903</v>
      </c>
      <c r="D314" s="29" t="s">
        <v>3944</v>
      </c>
      <c r="E314" s="70"/>
      <c r="F314" s="75"/>
      <c r="G314" s="29" t="s">
        <v>348</v>
      </c>
      <c r="H314" s="72"/>
      <c r="I314" s="72"/>
      <c r="J314" s="72"/>
      <c r="K314" s="62">
        <v>73431</v>
      </c>
      <c r="L314" s="8" t="s">
        <v>17</v>
      </c>
      <c r="M314" s="43">
        <v>45903</v>
      </c>
      <c r="N314" s="29" t="s">
        <v>3942</v>
      </c>
      <c r="O314" s="72">
        <f>IF(Table1[[#This Row],[Phân loại]]="Tồn đầu kỳ",Table1[[#This Row],[Tổng giá trị]],0)</f>
        <v>0</v>
      </c>
      <c r="P314" s="8">
        <f>IF(Table1[[#This Row],[Số còn phải thu ĐK]]&lt;&gt;0,0,IF(Table1[[#This Row],[Phân loại]]="Bán hàng",Table1[[#This Row],[Tổng giá trị]],-Table1[[#This Row],[Tổng giá trị]]))</f>
        <v>-73431</v>
      </c>
      <c r="Q314" s="73">
        <f t="shared" si="41"/>
        <v>-73431</v>
      </c>
      <c r="R314" s="8">
        <f>Table1[[#This Row],[Số còn phải thu ĐK]]+Table1[[#This Row],[Giá Trị HD sau CK]]-Table1[[#This Row],[Số tiền đã thu]]</f>
        <v>0</v>
      </c>
      <c r="S314" s="7">
        <f>IF(Table1[[#This Row],[Ngày hóa đơn]]&lt;&gt;"",Table1[[#This Row],[Ngày hóa đơn]],Table1[[#This Row],[Ngày hạch toán]])</f>
        <v>45903</v>
      </c>
      <c r="T314" s="8"/>
      <c r="U314" s="7">
        <f>IF(Table1[[#This Row],[Ngày tính CN]]="","",S314+T314)</f>
        <v>45903</v>
      </c>
      <c r="V314" s="74">
        <f ca="1">IF(Table1[[#This Row],[Hạn thanh toán]]="","",IF((U314-NOW())&lt;0,0,(U314-NOW())))</f>
        <v>0</v>
      </c>
      <c r="W314" s="72"/>
      <c r="X314" s="68" t="str">
        <f ca="1">IF(OR(AR318="",AO318=0),"",IF((AR318-NOW())&lt;0,-(AR318-NOW()),0))</f>
        <v/>
      </c>
      <c r="Y314" s="68" t="str">
        <f t="shared" ref="Y314" si="48">IF(R314=0,"Đã thanh toán",IF(X314="","",IF(X314&lt;=0,"Chưa đến hạn thanh toán",IF(X314&lt;=30,"Nợ quá hạn 30 ngày",IF(X314&lt;=60,"Nợ quá hạn từ 30 ngày đến 60 ngày",IF(X314&lt;=90,"Nợ quá hạn từ 60 ngày đến 90 ngày",IF(X314&lt;=120,"Nợ quá hạn từ 90 ngày đến 120 ngày","Nợ quá hạn hơn 120 ngày có khả năng mất thanh toán")))))))</f>
        <v>Đã thanh toán</v>
      </c>
      <c r="Z314" s="301">
        <f>Table1[[#This Row],[Hạn thanh toán]]</f>
        <v>45903</v>
      </c>
      <c r="AA314" s="301">
        <f>Table1[[#This Row],[Ngày Thanh toán]]</f>
        <v>45903</v>
      </c>
      <c r="AD314" s="3" t="str">
        <f>VLOOKUP($A314,Ma_KH!$A:$Q,Ma_KH!O$1,0)</f>
        <v>KL00192</v>
      </c>
      <c r="AE314" s="3" t="str">
        <f>VLOOKUP($A314,Ma_KH!$A:$Q,Ma_KH!P$1,0)</f>
        <v>Văn Quyền Mart</v>
      </c>
    </row>
    <row r="315" spans="1:31" ht="25.5" customHeight="1" x14ac:dyDescent="0.3">
      <c r="A315" s="76" t="s">
        <v>71</v>
      </c>
      <c r="B315" s="76" t="s">
        <v>711</v>
      </c>
      <c r="C315" s="78">
        <v>45660</v>
      </c>
      <c r="D315" s="79" t="s">
        <v>712</v>
      </c>
      <c r="E315" s="78"/>
      <c r="F315" s="84"/>
      <c r="G315" s="76" t="s">
        <v>713</v>
      </c>
      <c r="H315" s="72">
        <v>1110580</v>
      </c>
      <c r="I315" s="72">
        <v>55529</v>
      </c>
      <c r="J315" s="72">
        <v>84404</v>
      </c>
      <c r="K315" s="72">
        <v>1139455</v>
      </c>
      <c r="L315" s="8" t="s">
        <v>24</v>
      </c>
      <c r="M315" s="43">
        <v>45692</v>
      </c>
      <c r="N315" s="29" t="s">
        <v>3945</v>
      </c>
      <c r="O315" s="72">
        <f>IF(Table1[[#This Row],[Phân loại]]="Tồn đầu kỳ",Table1[[#This Row],[Tổng giá trị]],0)</f>
        <v>0</v>
      </c>
      <c r="P315" s="8">
        <f>IF(Table1[[#This Row],[Số còn phải thu ĐK]]&lt;&gt;0,0,IF(Table1[[#This Row],[Phân loại]]="Bán hàng",Table1[[#This Row],[Tổng giá trị]],-Table1[[#This Row],[Tổng giá trị]]))</f>
        <v>1139455</v>
      </c>
      <c r="Q315" s="73">
        <f t="shared" si="41"/>
        <v>1139455</v>
      </c>
      <c r="R315" s="8">
        <f>Table1[[#This Row],[Số còn phải thu ĐK]]+Table1[[#This Row],[Giá Trị HD sau CK]]-Table1[[#This Row],[Số tiền đã thu]]</f>
        <v>0</v>
      </c>
      <c r="S315" s="7">
        <f>IF(Table1[[#This Row],[Ngày hóa đơn]]&lt;&gt;"",Table1[[#This Row],[Ngày hóa đơn]],Table1[[#This Row],[Ngày hạch toán]])</f>
        <v>45660</v>
      </c>
      <c r="T315" s="8"/>
      <c r="U315" s="7">
        <f>IF(Table1[[#This Row],[Ngày tính CN]]="","",S315+T315)</f>
        <v>45660</v>
      </c>
      <c r="V315" s="74">
        <f ca="1">IF(Table1[[#This Row],[Hạn thanh toán]]="","",IF((U315-NOW())&lt;0,0,(U315-NOW())))</f>
        <v>0</v>
      </c>
      <c r="W315" s="72"/>
      <c r="X315" s="68" t="str">
        <f t="shared" ca="1" si="45"/>
        <v/>
      </c>
      <c r="Y315" s="68" t="str">
        <f t="shared" si="40"/>
        <v>Đã thanh toán</v>
      </c>
      <c r="Z315" s="301">
        <f>Table1[[#This Row],[Hạn thanh toán]]</f>
        <v>45660</v>
      </c>
      <c r="AA315" s="301">
        <f>Table1[[#This Row],[Ngày Thanh toán]]</f>
        <v>45692</v>
      </c>
      <c r="AD315" s="3" t="str">
        <f>VLOOKUP($A315,Ma_KH!$A:$Q,Ma_KH!O$1,0)</f>
        <v>KL00066</v>
      </c>
      <c r="AE315" s="3" t="str">
        <f>VLOOKUP($A315,Ma_KH!$A:$Q,Ma_KH!P$1,0)</f>
        <v>Vi Oanh - V-mart</v>
      </c>
    </row>
    <row r="316" spans="1:31" ht="25.5" customHeight="1" x14ac:dyDescent="0.3">
      <c r="A316" s="69" t="s">
        <v>71</v>
      </c>
      <c r="B316" s="69" t="s">
        <v>711</v>
      </c>
      <c r="C316" s="70">
        <v>45671</v>
      </c>
      <c r="D316" s="71" t="s">
        <v>714</v>
      </c>
      <c r="E316" s="70"/>
      <c r="F316" s="75"/>
      <c r="G316" s="69" t="s">
        <v>713</v>
      </c>
      <c r="H316" s="72">
        <v>1110580</v>
      </c>
      <c r="I316" s="72">
        <v>55529</v>
      </c>
      <c r="J316" s="72">
        <v>84404</v>
      </c>
      <c r="K316" s="72">
        <v>1139455</v>
      </c>
      <c r="L316" s="8" t="s">
        <v>24</v>
      </c>
      <c r="M316" s="43">
        <v>45692</v>
      </c>
      <c r="N316" s="29" t="s">
        <v>3946</v>
      </c>
      <c r="O316" s="72">
        <f>IF(Table1[[#This Row],[Phân loại]]="Tồn đầu kỳ",Table1[[#This Row],[Tổng giá trị]],0)</f>
        <v>0</v>
      </c>
      <c r="P316" s="8">
        <f>IF(Table1[[#This Row],[Số còn phải thu ĐK]]&lt;&gt;0,0,IF(Table1[[#This Row],[Phân loại]]="Bán hàng",Table1[[#This Row],[Tổng giá trị]],-Table1[[#This Row],[Tổng giá trị]]))</f>
        <v>1139455</v>
      </c>
      <c r="Q316" s="73">
        <f t="shared" si="41"/>
        <v>1139455</v>
      </c>
      <c r="R316" s="8">
        <f>Table1[[#This Row],[Số còn phải thu ĐK]]+Table1[[#This Row],[Giá Trị HD sau CK]]-Table1[[#This Row],[Số tiền đã thu]]</f>
        <v>0</v>
      </c>
      <c r="S316" s="7">
        <f>IF(Table1[[#This Row],[Ngày hóa đơn]]&lt;&gt;"",Table1[[#This Row],[Ngày hóa đơn]],Table1[[#This Row],[Ngày hạch toán]])</f>
        <v>45671</v>
      </c>
      <c r="T316" s="8"/>
      <c r="U316" s="7">
        <f>IF(Table1[[#This Row],[Ngày tính CN]]="","",S316+T316)</f>
        <v>45671</v>
      </c>
      <c r="V316" s="74">
        <f ca="1">IF(Table1[[#This Row],[Hạn thanh toán]]="","",IF((U316-NOW())&lt;0,0,(U316-NOW())))</f>
        <v>0</v>
      </c>
      <c r="W316" s="72"/>
      <c r="X316" s="68" t="str">
        <f t="shared" ca="1" si="45"/>
        <v/>
      </c>
      <c r="Y316" s="68" t="str">
        <f t="shared" si="40"/>
        <v>Đã thanh toán</v>
      </c>
      <c r="Z316" s="301">
        <f>Table1[[#This Row],[Hạn thanh toán]]</f>
        <v>45671</v>
      </c>
      <c r="AA316" s="301">
        <f>Table1[[#This Row],[Ngày Thanh toán]]</f>
        <v>45692</v>
      </c>
      <c r="AD316" s="3" t="str">
        <f>VLOOKUP($A316,Ma_KH!$A:$Q,Ma_KH!O$1,0)</f>
        <v>KL00066</v>
      </c>
      <c r="AE316" s="3" t="str">
        <f>VLOOKUP($A316,Ma_KH!$A:$Q,Ma_KH!P$1,0)</f>
        <v>Vi Oanh - V-mart</v>
      </c>
    </row>
    <row r="317" spans="1:31" ht="25.5" customHeight="1" x14ac:dyDescent="0.3">
      <c r="A317" s="69" t="s">
        <v>71</v>
      </c>
      <c r="B317" s="69" t="s">
        <v>711</v>
      </c>
      <c r="C317" s="70">
        <v>45699</v>
      </c>
      <c r="D317" s="71" t="s">
        <v>715</v>
      </c>
      <c r="E317" s="70"/>
      <c r="F317" s="75"/>
      <c r="G317" s="69" t="s">
        <v>713</v>
      </c>
      <c r="H317" s="72">
        <v>999522</v>
      </c>
      <c r="I317" s="72">
        <v>49976</v>
      </c>
      <c r="J317" s="72">
        <v>75964</v>
      </c>
      <c r="K317" s="72">
        <v>1025510</v>
      </c>
      <c r="L317" s="8" t="s">
        <v>24</v>
      </c>
      <c r="M317" s="43">
        <v>45709</v>
      </c>
      <c r="N317" s="29" t="s">
        <v>3947</v>
      </c>
      <c r="O317" s="72">
        <f>IF(Table1[[#This Row],[Phân loại]]="Tồn đầu kỳ",Table1[[#This Row],[Tổng giá trị]],0)</f>
        <v>0</v>
      </c>
      <c r="P317" s="8">
        <f>IF(Table1[[#This Row],[Số còn phải thu ĐK]]&lt;&gt;0,0,IF(Table1[[#This Row],[Phân loại]]="Bán hàng",Table1[[#This Row],[Tổng giá trị]],-Table1[[#This Row],[Tổng giá trị]]))</f>
        <v>1025510</v>
      </c>
      <c r="Q317" s="62">
        <v>1025509</v>
      </c>
      <c r="R317" s="8">
        <f>Table1[[#This Row],[Số còn phải thu ĐK]]+Table1[[#This Row],[Giá Trị HD sau CK]]-Table1[[#This Row],[Số tiền đã thu]]</f>
        <v>1</v>
      </c>
      <c r="S317" s="7">
        <f>IF(Table1[[#This Row],[Ngày hóa đơn]]&lt;&gt;"",Table1[[#This Row],[Ngày hóa đơn]],Table1[[#This Row],[Ngày hạch toán]])</f>
        <v>45699</v>
      </c>
      <c r="T317" s="8"/>
      <c r="U317" s="7">
        <f>IF(Table1[[#This Row],[Ngày tính CN]]="","",S317+T317)</f>
        <v>45699</v>
      </c>
      <c r="V317" s="74">
        <f ca="1">IF(Table1[[#This Row],[Hạn thanh toán]]="","",IF((U317-NOW())&lt;0,0,(U317-NOW())))</f>
        <v>0</v>
      </c>
      <c r="W317" s="72"/>
      <c r="X317" s="68" t="str">
        <f t="shared" ca="1" si="45"/>
        <v/>
      </c>
      <c r="Y317" s="68" t="str">
        <f t="shared" ca="1" si="40"/>
        <v/>
      </c>
      <c r="Z317" s="301">
        <f>Table1[[#This Row],[Hạn thanh toán]]</f>
        <v>45699</v>
      </c>
      <c r="AA317" s="301">
        <f>Table1[[#This Row],[Ngày Thanh toán]]</f>
        <v>45709</v>
      </c>
      <c r="AD317" s="3" t="str">
        <f>VLOOKUP($A317,Ma_KH!$A:$Q,Ma_KH!O$1,0)</f>
        <v>KL00066</v>
      </c>
      <c r="AE317" s="3" t="str">
        <f>VLOOKUP($A317,Ma_KH!$A:$Q,Ma_KH!P$1,0)</f>
        <v>Vi Oanh - V-mart</v>
      </c>
    </row>
    <row r="318" spans="1:31" ht="25.5" customHeight="1" x14ac:dyDescent="0.3">
      <c r="A318" s="76" t="s">
        <v>71</v>
      </c>
      <c r="B318" s="76" t="s">
        <v>711</v>
      </c>
      <c r="C318" s="78">
        <v>45721</v>
      </c>
      <c r="D318" s="79" t="s">
        <v>716</v>
      </c>
      <c r="E318" s="78"/>
      <c r="F318" s="84"/>
      <c r="G318" s="76" t="s">
        <v>713</v>
      </c>
      <c r="H318" s="72">
        <v>1110580</v>
      </c>
      <c r="I318" s="72">
        <v>55529</v>
      </c>
      <c r="J318" s="72">
        <v>84404</v>
      </c>
      <c r="K318" s="72">
        <v>1139455</v>
      </c>
      <c r="L318" s="8" t="s">
        <v>24</v>
      </c>
      <c r="M318" s="43">
        <v>45729</v>
      </c>
      <c r="N318" s="29" t="s">
        <v>3948</v>
      </c>
      <c r="O318" s="72">
        <f>IF(Table1[[#This Row],[Phân loại]]="Tồn đầu kỳ",Table1[[#This Row],[Tổng giá trị]],0)</f>
        <v>0</v>
      </c>
      <c r="P318" s="8">
        <f>IF(Table1[[#This Row],[Số còn phải thu ĐK]]&lt;&gt;0,0,IF(Table1[[#This Row],[Phân loại]]="Bán hàng",Table1[[#This Row],[Tổng giá trị]],-Table1[[#This Row],[Tổng giá trị]]))</f>
        <v>1139455</v>
      </c>
      <c r="Q318" s="62">
        <v>700000</v>
      </c>
      <c r="R318" s="8">
        <f>Table1[[#This Row],[Số còn phải thu ĐK]]+Table1[[#This Row],[Giá Trị HD sau CK]]-Table1[[#This Row],[Số tiền đã thu]]</f>
        <v>439455</v>
      </c>
      <c r="S318" s="7">
        <f>IF(Table1[[#This Row],[Ngày hóa đơn]]&lt;&gt;"",Table1[[#This Row],[Ngày hóa đơn]],Table1[[#This Row],[Ngày hạch toán]])</f>
        <v>45721</v>
      </c>
      <c r="T318" s="8"/>
      <c r="U318" s="7">
        <f>IF(Table1[[#This Row],[Ngày tính CN]]="","",S318+T318)</f>
        <v>45721</v>
      </c>
      <c r="V318" s="74">
        <f ca="1">IF(Table1[[#This Row],[Hạn thanh toán]]="","",IF((U318-NOW())&lt;0,0,(U318-NOW())))</f>
        <v>0</v>
      </c>
      <c r="W318" s="72"/>
      <c r="X318" s="68" t="str">
        <f t="shared" ca="1" si="45"/>
        <v/>
      </c>
      <c r="Y318" s="68" t="str">
        <f t="shared" ca="1" si="40"/>
        <v/>
      </c>
      <c r="Z318" s="301">
        <f>Table1[[#This Row],[Hạn thanh toán]]</f>
        <v>45721</v>
      </c>
      <c r="AA318" s="301">
        <f>Table1[[#This Row],[Ngày Thanh toán]]</f>
        <v>45729</v>
      </c>
      <c r="AD318" s="3" t="str">
        <f>VLOOKUP($A318,Ma_KH!$A:$Q,Ma_KH!O$1,0)</f>
        <v>KL00066</v>
      </c>
      <c r="AE318" s="3" t="str">
        <f>VLOOKUP($A318,Ma_KH!$A:$Q,Ma_KH!P$1,0)</f>
        <v>Vi Oanh - V-mart</v>
      </c>
    </row>
    <row r="319" spans="1:31" ht="25.5" customHeight="1" x14ac:dyDescent="0.3">
      <c r="A319" s="69" t="s">
        <v>71</v>
      </c>
      <c r="B319" s="69" t="s">
        <v>711</v>
      </c>
      <c r="C319" s="70">
        <v>45729</v>
      </c>
      <c r="D319" s="71" t="s">
        <v>717</v>
      </c>
      <c r="E319" s="70">
        <v>45729</v>
      </c>
      <c r="F319" s="75"/>
      <c r="G319" s="69" t="s">
        <v>348</v>
      </c>
      <c r="H319" s="72"/>
      <c r="I319" s="72">
        <v>0</v>
      </c>
      <c r="J319" s="72">
        <v>0</v>
      </c>
      <c r="K319" s="72">
        <v>437102</v>
      </c>
      <c r="L319" s="8" t="s">
        <v>17</v>
      </c>
      <c r="M319" s="43">
        <v>45729</v>
      </c>
      <c r="N319" s="29" t="s">
        <v>3948</v>
      </c>
      <c r="O319" s="72">
        <f>IF(Table1[[#This Row],[Phân loại]]="Tồn đầu kỳ",Table1[[#This Row],[Tổng giá trị]],0)</f>
        <v>0</v>
      </c>
      <c r="P319" s="8">
        <f>IF(Table1[[#This Row],[Số còn phải thu ĐK]]&lt;&gt;0,0,IF(Table1[[#This Row],[Phân loại]]="Bán hàng",Table1[[#This Row],[Tổng giá trị]],-Table1[[#This Row],[Tổng giá trị]]))</f>
        <v>-437102</v>
      </c>
      <c r="Q319" s="73">
        <f t="shared" si="41"/>
        <v>-437102</v>
      </c>
      <c r="R319" s="8">
        <f>Table1[[#This Row],[Số còn phải thu ĐK]]+Table1[[#This Row],[Giá Trị HD sau CK]]-Table1[[#This Row],[Số tiền đã thu]]</f>
        <v>0</v>
      </c>
      <c r="S319" s="7">
        <f>IF(Table1[[#This Row],[Ngày hóa đơn]]&lt;&gt;"",Table1[[#This Row],[Ngày hóa đơn]],Table1[[#This Row],[Ngày hạch toán]])</f>
        <v>45729</v>
      </c>
      <c r="T319" s="8"/>
      <c r="U319" s="7">
        <f>IF(Table1[[#This Row],[Ngày tính CN]]="","",S319+T319)</f>
        <v>45729</v>
      </c>
      <c r="V319" s="74">
        <f ca="1">IF(Table1[[#This Row],[Hạn thanh toán]]="","",IF((U319-NOW())&lt;0,0,(U319-NOW())))</f>
        <v>0</v>
      </c>
      <c r="W319" s="72"/>
      <c r="X319" s="68" t="str">
        <f t="shared" ca="1" si="45"/>
        <v/>
      </c>
      <c r="Y319" s="68" t="str">
        <f t="shared" si="40"/>
        <v>Đã thanh toán</v>
      </c>
      <c r="Z319" s="301">
        <f>Table1[[#This Row],[Hạn thanh toán]]</f>
        <v>45729</v>
      </c>
      <c r="AA319" s="301">
        <f>Table1[[#This Row],[Ngày Thanh toán]]</f>
        <v>45729</v>
      </c>
      <c r="AD319" s="3" t="str">
        <f>VLOOKUP($A319,Ma_KH!$A:$Q,Ma_KH!O$1,0)</f>
        <v>KL00066</v>
      </c>
      <c r="AE319" s="3" t="str">
        <f>VLOOKUP($A319,Ma_KH!$A:$Q,Ma_KH!P$1,0)</f>
        <v>Vi Oanh - V-mart</v>
      </c>
    </row>
    <row r="320" spans="1:31" ht="25.5" customHeight="1" x14ac:dyDescent="0.3">
      <c r="A320" s="76" t="s">
        <v>71</v>
      </c>
      <c r="B320" s="76" t="s">
        <v>711</v>
      </c>
      <c r="C320" s="78">
        <v>45755</v>
      </c>
      <c r="D320" s="79" t="s">
        <v>718</v>
      </c>
      <c r="E320" s="78"/>
      <c r="F320" s="84"/>
      <c r="G320" s="76" t="s">
        <v>713</v>
      </c>
      <c r="H320" s="72">
        <v>1110580</v>
      </c>
      <c r="I320" s="72">
        <v>55529</v>
      </c>
      <c r="J320" s="72">
        <v>84404</v>
      </c>
      <c r="K320" s="72">
        <v>1139455</v>
      </c>
      <c r="L320" s="8" t="s">
        <v>24</v>
      </c>
      <c r="M320" s="43">
        <v>45771</v>
      </c>
      <c r="N320" s="29" t="s">
        <v>3949</v>
      </c>
      <c r="O320" s="72">
        <f>IF(Table1[[#This Row],[Phân loại]]="Tồn đầu kỳ",Table1[[#This Row],[Tổng giá trị]],0)</f>
        <v>0</v>
      </c>
      <c r="P320" s="8">
        <f>IF(Table1[[#This Row],[Số còn phải thu ĐK]]&lt;&gt;0,0,IF(Table1[[#This Row],[Phân loại]]="Bán hàng",Table1[[#This Row],[Tổng giá trị]],-Table1[[#This Row],[Tổng giá trị]]))</f>
        <v>1139455</v>
      </c>
      <c r="Q320" s="73">
        <f t="shared" si="41"/>
        <v>1139455</v>
      </c>
      <c r="R320" s="8">
        <f>Table1[[#This Row],[Số còn phải thu ĐK]]+Table1[[#This Row],[Giá Trị HD sau CK]]-Table1[[#This Row],[Số tiền đã thu]]</f>
        <v>0</v>
      </c>
      <c r="S320" s="7">
        <f>IF(Table1[[#This Row],[Ngày hóa đơn]]&lt;&gt;"",Table1[[#This Row],[Ngày hóa đơn]],Table1[[#This Row],[Ngày hạch toán]])</f>
        <v>45755</v>
      </c>
      <c r="T320" s="8"/>
      <c r="U320" s="7">
        <f>IF(Table1[[#This Row],[Ngày tính CN]]="","",S320+T320)</f>
        <v>45755</v>
      </c>
      <c r="V320" s="74">
        <f ca="1">IF(Table1[[#This Row],[Hạn thanh toán]]="","",IF((U320-NOW())&lt;0,0,(U320-NOW())))</f>
        <v>0</v>
      </c>
      <c r="W320" s="72"/>
      <c r="X320" s="68" t="str">
        <f t="shared" ca="1" si="45"/>
        <v/>
      </c>
      <c r="Y320" s="68" t="str">
        <f t="shared" si="40"/>
        <v>Đã thanh toán</v>
      </c>
      <c r="Z320" s="301">
        <f>Table1[[#This Row],[Hạn thanh toán]]</f>
        <v>45755</v>
      </c>
      <c r="AA320" s="301">
        <f>Table1[[#This Row],[Ngày Thanh toán]]</f>
        <v>45771</v>
      </c>
      <c r="AD320" s="3" t="str">
        <f>VLOOKUP($A320,Ma_KH!$A:$Q,Ma_KH!O$1,0)</f>
        <v>KL00066</v>
      </c>
      <c r="AE320" s="3" t="str">
        <f>VLOOKUP($A320,Ma_KH!$A:$Q,Ma_KH!P$1,0)</f>
        <v>Vi Oanh - V-mart</v>
      </c>
    </row>
    <row r="321" spans="1:31" ht="25.5" customHeight="1" x14ac:dyDescent="0.3">
      <c r="A321" s="69" t="s">
        <v>71</v>
      </c>
      <c r="B321" s="69" t="s">
        <v>711</v>
      </c>
      <c r="C321" s="70">
        <v>45766</v>
      </c>
      <c r="D321" s="71" t="s">
        <v>719</v>
      </c>
      <c r="E321" s="70"/>
      <c r="F321" s="75"/>
      <c r="G321" s="69" t="s">
        <v>713</v>
      </c>
      <c r="H321" s="72">
        <v>293940</v>
      </c>
      <c r="I321" s="72">
        <v>14697</v>
      </c>
      <c r="J321" s="72">
        <v>22339</v>
      </c>
      <c r="K321" s="72">
        <v>301582</v>
      </c>
      <c r="L321" s="8" t="s">
        <v>24</v>
      </c>
      <c r="M321" s="43">
        <v>45783</v>
      </c>
      <c r="N321" s="29" t="s">
        <v>3950</v>
      </c>
      <c r="O321" s="72">
        <f>IF(Table1[[#This Row],[Phân loại]]="Tồn đầu kỳ",Table1[[#This Row],[Tổng giá trị]],0)</f>
        <v>0</v>
      </c>
      <c r="P321" s="8">
        <f>IF(Table1[[#This Row],[Số còn phải thu ĐK]]&lt;&gt;0,0,IF(Table1[[#This Row],[Phân loại]]="Bán hàng",Table1[[#This Row],[Tổng giá trị]],-Table1[[#This Row],[Tổng giá trị]]))</f>
        <v>301582</v>
      </c>
      <c r="Q321" s="73">
        <f t="shared" si="41"/>
        <v>301582</v>
      </c>
      <c r="R321" s="8">
        <f>Table1[[#This Row],[Số còn phải thu ĐK]]+Table1[[#This Row],[Giá Trị HD sau CK]]-Table1[[#This Row],[Số tiền đã thu]]</f>
        <v>0</v>
      </c>
      <c r="S321" s="7">
        <f>IF(Table1[[#This Row],[Ngày hóa đơn]]&lt;&gt;"",Table1[[#This Row],[Ngày hóa đơn]],Table1[[#This Row],[Ngày hạch toán]])</f>
        <v>45766</v>
      </c>
      <c r="T321" s="8"/>
      <c r="U321" s="7">
        <f>IF(Table1[[#This Row],[Ngày tính CN]]="","",S321+T321)</f>
        <v>45766</v>
      </c>
      <c r="V321" s="74">
        <f ca="1">IF(Table1[[#This Row],[Hạn thanh toán]]="","",IF((U321-NOW())&lt;0,0,(U321-NOW())))</f>
        <v>0</v>
      </c>
      <c r="W321" s="72"/>
      <c r="X321" s="68" t="str">
        <f t="shared" ca="1" si="45"/>
        <v/>
      </c>
      <c r="Y321" s="68" t="str">
        <f t="shared" si="40"/>
        <v>Đã thanh toán</v>
      </c>
      <c r="Z321" s="301">
        <f>Table1[[#This Row],[Hạn thanh toán]]</f>
        <v>45766</v>
      </c>
      <c r="AA321" s="301">
        <f>Table1[[#This Row],[Ngày Thanh toán]]</f>
        <v>45783</v>
      </c>
      <c r="AD321" s="3" t="str">
        <f>VLOOKUP($A321,Ma_KH!$A:$Q,Ma_KH!O$1,0)</f>
        <v>KL00066</v>
      </c>
      <c r="AE321" s="3" t="str">
        <f>VLOOKUP($A321,Ma_KH!$A:$Q,Ma_KH!P$1,0)</f>
        <v>Vi Oanh - V-mart</v>
      </c>
    </row>
    <row r="322" spans="1:31" ht="25.5" customHeight="1" x14ac:dyDescent="0.3">
      <c r="A322" s="76" t="s">
        <v>71</v>
      </c>
      <c r="B322" s="76" t="s">
        <v>711</v>
      </c>
      <c r="C322" s="78">
        <v>45799</v>
      </c>
      <c r="D322" s="79" t="s">
        <v>720</v>
      </c>
      <c r="E322" s="78"/>
      <c r="F322" s="84"/>
      <c r="G322" s="76" t="s">
        <v>713</v>
      </c>
      <c r="H322" s="72">
        <v>1110580</v>
      </c>
      <c r="I322" s="72">
        <v>55529</v>
      </c>
      <c r="J322" s="72">
        <v>84404</v>
      </c>
      <c r="K322" s="72">
        <v>1139455</v>
      </c>
      <c r="L322" s="8" t="s">
        <v>24</v>
      </c>
      <c r="M322" s="43">
        <v>45808</v>
      </c>
      <c r="N322" s="29" t="s">
        <v>3952</v>
      </c>
      <c r="O322" s="72">
        <f>IF(Table1[[#This Row],[Phân loại]]="Tồn đầu kỳ",Table1[[#This Row],[Tổng giá trị]],0)</f>
        <v>0</v>
      </c>
      <c r="P322" s="8">
        <f>IF(Table1[[#This Row],[Số còn phải thu ĐK]]&lt;&gt;0,0,IF(Table1[[#This Row],[Phân loại]]="Bán hàng",Table1[[#This Row],[Tổng giá trị]],-Table1[[#This Row],[Tổng giá trị]]))</f>
        <v>1139455</v>
      </c>
      <c r="Q322" s="62">
        <v>950170</v>
      </c>
      <c r="R322" s="8">
        <f>Table1[[#This Row],[Số còn phải thu ĐK]]+Table1[[#This Row],[Giá Trị HD sau CK]]-Table1[[#This Row],[Số tiền đã thu]]</f>
        <v>189285</v>
      </c>
      <c r="S322" s="7">
        <f>IF(Table1[[#This Row],[Ngày hóa đơn]]&lt;&gt;"",Table1[[#This Row],[Ngày hóa đơn]],Table1[[#This Row],[Ngày hạch toán]])</f>
        <v>45799</v>
      </c>
      <c r="T322" s="8"/>
      <c r="U322" s="7">
        <f>IF(Table1[[#This Row],[Ngày tính CN]]="","",S322+T322)</f>
        <v>45799</v>
      </c>
      <c r="V322" s="74">
        <f ca="1">IF(Table1[[#This Row],[Hạn thanh toán]]="","",IF((U322-NOW())&lt;0,0,(U322-NOW())))</f>
        <v>0</v>
      </c>
      <c r="W322" s="72"/>
      <c r="X322" s="68" t="str">
        <f t="shared" ca="1" si="45"/>
        <v/>
      </c>
      <c r="Y322" s="68" t="str">
        <f t="shared" ca="1" si="40"/>
        <v/>
      </c>
      <c r="Z322" s="301">
        <f>Table1[[#This Row],[Hạn thanh toán]]</f>
        <v>45799</v>
      </c>
      <c r="AA322" s="301">
        <f>Table1[[#This Row],[Ngày Thanh toán]]</f>
        <v>45808</v>
      </c>
      <c r="AD322" s="3" t="str">
        <f>VLOOKUP($A322,Ma_KH!$A:$Q,Ma_KH!O$1,0)</f>
        <v>KL00066</v>
      </c>
      <c r="AE322" s="3" t="str">
        <f>VLOOKUP($A322,Ma_KH!$A:$Q,Ma_KH!P$1,0)</f>
        <v>Vi Oanh - V-mart</v>
      </c>
    </row>
    <row r="323" spans="1:31" ht="25.5" customHeight="1" x14ac:dyDescent="0.3">
      <c r="A323" s="69" t="s">
        <v>71</v>
      </c>
      <c r="B323" s="69" t="s">
        <v>711</v>
      </c>
      <c r="C323" s="70">
        <v>45808</v>
      </c>
      <c r="D323" s="71" t="s">
        <v>721</v>
      </c>
      <c r="E323" s="70">
        <v>45808</v>
      </c>
      <c r="F323" s="75"/>
      <c r="G323" s="69" t="s">
        <v>353</v>
      </c>
      <c r="H323" s="72"/>
      <c r="I323" s="72">
        <v>0</v>
      </c>
      <c r="J323" s="72">
        <v>0</v>
      </c>
      <c r="K323" s="72">
        <v>189285</v>
      </c>
      <c r="L323" s="8" t="s">
        <v>17</v>
      </c>
      <c r="M323" s="43">
        <v>45808</v>
      </c>
      <c r="N323" s="29" t="s">
        <v>3952</v>
      </c>
      <c r="O323" s="72">
        <f>IF(Table1[[#This Row],[Phân loại]]="Tồn đầu kỳ",Table1[[#This Row],[Tổng giá trị]],0)</f>
        <v>0</v>
      </c>
      <c r="P323" s="8">
        <f>IF(Table1[[#This Row],[Số còn phải thu ĐK]]&lt;&gt;0,0,IF(Table1[[#This Row],[Phân loại]]="Bán hàng",Table1[[#This Row],[Tổng giá trị]],-Table1[[#This Row],[Tổng giá trị]]))</f>
        <v>-189285</v>
      </c>
      <c r="Q323" s="73">
        <f t="shared" si="41"/>
        <v>-189285</v>
      </c>
      <c r="R323" s="8">
        <f>Table1[[#This Row],[Số còn phải thu ĐK]]+Table1[[#This Row],[Giá Trị HD sau CK]]-Table1[[#This Row],[Số tiền đã thu]]</f>
        <v>0</v>
      </c>
      <c r="S323" s="7">
        <f>IF(Table1[[#This Row],[Ngày hóa đơn]]&lt;&gt;"",Table1[[#This Row],[Ngày hóa đơn]],Table1[[#This Row],[Ngày hạch toán]])</f>
        <v>45808</v>
      </c>
      <c r="T323" s="8"/>
      <c r="U323" s="7">
        <f>IF(Table1[[#This Row],[Ngày tính CN]]="","",S323+T323)</f>
        <v>45808</v>
      </c>
      <c r="V323" s="74">
        <f ca="1">IF(Table1[[#This Row],[Hạn thanh toán]]="","",IF((U323-NOW())&lt;0,0,(U323-NOW())))</f>
        <v>0</v>
      </c>
      <c r="W323" s="72"/>
      <c r="X323" s="68" t="str">
        <f t="shared" ca="1" si="45"/>
        <v/>
      </c>
      <c r="Y323" s="68" t="str">
        <f t="shared" si="40"/>
        <v>Đã thanh toán</v>
      </c>
      <c r="Z323" s="301">
        <f>Table1[[#This Row],[Hạn thanh toán]]</f>
        <v>45808</v>
      </c>
      <c r="AA323" s="301">
        <f>Table1[[#This Row],[Ngày Thanh toán]]</f>
        <v>45808</v>
      </c>
      <c r="AD323" s="3" t="str">
        <f>VLOOKUP($A323,Ma_KH!$A:$Q,Ma_KH!O$1,0)</f>
        <v>KL00066</v>
      </c>
      <c r="AE323" s="3" t="str">
        <f>VLOOKUP($A323,Ma_KH!$A:$Q,Ma_KH!P$1,0)</f>
        <v>Vi Oanh - V-mart</v>
      </c>
    </row>
    <row r="324" spans="1:31" ht="25.5" customHeight="1" x14ac:dyDescent="0.3">
      <c r="A324" s="69" t="s">
        <v>71</v>
      </c>
      <c r="B324" s="69" t="s">
        <v>711</v>
      </c>
      <c r="C324" s="70">
        <v>45840</v>
      </c>
      <c r="D324" s="71" t="s">
        <v>722</v>
      </c>
      <c r="E324" s="70"/>
      <c r="F324" s="75"/>
      <c r="G324" s="69" t="s">
        <v>713</v>
      </c>
      <c r="H324" s="72">
        <v>1110580</v>
      </c>
      <c r="I324" s="72">
        <v>55529</v>
      </c>
      <c r="J324" s="72">
        <v>84404</v>
      </c>
      <c r="K324" s="72">
        <v>1139455</v>
      </c>
      <c r="L324" s="8" t="s">
        <v>24</v>
      </c>
      <c r="M324" s="43">
        <v>45853</v>
      </c>
      <c r="N324" s="29" t="s">
        <v>3951</v>
      </c>
      <c r="O324" s="72">
        <f>IF(Table1[[#This Row],[Phân loại]]="Tồn đầu kỳ",Table1[[#This Row],[Tổng giá trị]],0)</f>
        <v>0</v>
      </c>
      <c r="P324" s="8">
        <f>IF(Table1[[#This Row],[Số còn phải thu ĐK]]&lt;&gt;0,0,IF(Table1[[#This Row],[Phân loại]]="Bán hàng",Table1[[#This Row],[Tổng giá trị]],-Table1[[#This Row],[Tổng giá trị]]))</f>
        <v>1139455</v>
      </c>
      <c r="Q324" s="73">
        <f t="shared" si="41"/>
        <v>1139455</v>
      </c>
      <c r="R324" s="8">
        <f>Table1[[#This Row],[Số còn phải thu ĐK]]+Table1[[#This Row],[Giá Trị HD sau CK]]-Table1[[#This Row],[Số tiền đã thu]]</f>
        <v>0</v>
      </c>
      <c r="S324" s="7">
        <f>IF(Table1[[#This Row],[Ngày hóa đơn]]&lt;&gt;"",Table1[[#This Row],[Ngày hóa đơn]],Table1[[#This Row],[Ngày hạch toán]])</f>
        <v>45840</v>
      </c>
      <c r="T324" s="8"/>
      <c r="U324" s="7">
        <f>IF(Table1[[#This Row],[Ngày tính CN]]="","",S324+T324)</f>
        <v>45840</v>
      </c>
      <c r="V324" s="74">
        <f ca="1">IF(Table1[[#This Row],[Hạn thanh toán]]="","",IF((U324-NOW())&lt;0,0,(U324-NOW())))</f>
        <v>0</v>
      </c>
      <c r="W324" s="72"/>
      <c r="X324" s="68" t="str">
        <f t="shared" ca="1" si="45"/>
        <v/>
      </c>
      <c r="Y324" s="68" t="str">
        <f t="shared" si="40"/>
        <v>Đã thanh toán</v>
      </c>
      <c r="Z324" s="301">
        <f>Table1[[#This Row],[Hạn thanh toán]]</f>
        <v>45840</v>
      </c>
      <c r="AA324" s="301">
        <f>Table1[[#This Row],[Ngày Thanh toán]]</f>
        <v>45853</v>
      </c>
      <c r="AD324" s="3" t="str">
        <f>VLOOKUP($A324,Ma_KH!$A:$Q,Ma_KH!O$1,0)</f>
        <v>KL00066</v>
      </c>
      <c r="AE324" s="3" t="str">
        <f>VLOOKUP($A324,Ma_KH!$A:$Q,Ma_KH!P$1,0)</f>
        <v>Vi Oanh - V-mart</v>
      </c>
    </row>
    <row r="325" spans="1:31" ht="25.5" customHeight="1" x14ac:dyDescent="0.3">
      <c r="A325" s="76" t="s">
        <v>71</v>
      </c>
      <c r="B325" s="76" t="s">
        <v>711</v>
      </c>
      <c r="C325" s="78">
        <v>45857</v>
      </c>
      <c r="D325" s="79" t="s">
        <v>723</v>
      </c>
      <c r="E325" s="78"/>
      <c r="F325" s="84"/>
      <c r="G325" s="76" t="s">
        <v>713</v>
      </c>
      <c r="H325" s="72">
        <v>1665870</v>
      </c>
      <c r="I325" s="72">
        <v>83294</v>
      </c>
      <c r="J325" s="72">
        <v>126606</v>
      </c>
      <c r="K325" s="72">
        <v>1709182</v>
      </c>
      <c r="L325" s="8" t="s">
        <v>24</v>
      </c>
      <c r="M325" s="43">
        <v>45926</v>
      </c>
      <c r="N325" s="29" t="s">
        <v>3953</v>
      </c>
      <c r="O325" s="72">
        <f>IF(Table1[[#This Row],[Phân loại]]="Tồn đầu kỳ",Table1[[#This Row],[Tổng giá trị]],0)</f>
        <v>0</v>
      </c>
      <c r="P325" s="8">
        <f>IF(Table1[[#This Row],[Số còn phải thu ĐK]]&lt;&gt;0,0,IF(Table1[[#This Row],[Phân loại]]="Bán hàng",Table1[[#This Row],[Tổng giá trị]],-Table1[[#This Row],[Tổng giá trị]]))</f>
        <v>1709182</v>
      </c>
      <c r="Q325" s="62">
        <v>1481291</v>
      </c>
      <c r="R325" s="8">
        <f>Table1[[#This Row],[Số còn phải thu ĐK]]+Table1[[#This Row],[Giá Trị HD sau CK]]-Table1[[#This Row],[Số tiền đã thu]]</f>
        <v>227891</v>
      </c>
      <c r="S325" s="7">
        <f>IF(Table1[[#This Row],[Ngày hóa đơn]]&lt;&gt;"",Table1[[#This Row],[Ngày hóa đơn]],Table1[[#This Row],[Ngày hạch toán]])</f>
        <v>45857</v>
      </c>
      <c r="T325" s="8"/>
      <c r="U325" s="7">
        <f>IF(Table1[[#This Row],[Ngày tính CN]]="","",S325+T325)</f>
        <v>45857</v>
      </c>
      <c r="V325" s="74">
        <f ca="1">IF(Table1[[#This Row],[Hạn thanh toán]]="","",IF((U325-NOW())&lt;0,0,(U325-NOW())))</f>
        <v>0</v>
      </c>
      <c r="W325" s="72"/>
      <c r="X325" s="68" t="str">
        <f ca="1">IF(OR(AR329="",AO329=0),"",IF((AR329-NOW())&lt;0,-(AR329-NOW()),0))</f>
        <v/>
      </c>
      <c r="Y325" s="68" t="str">
        <f t="shared" ca="1" si="40"/>
        <v/>
      </c>
      <c r="Z325" s="301">
        <f>Table1[[#This Row],[Hạn thanh toán]]</f>
        <v>45857</v>
      </c>
      <c r="AA325" s="301">
        <f>Table1[[#This Row],[Ngày Thanh toán]]</f>
        <v>45926</v>
      </c>
      <c r="AD325" s="3" t="str">
        <f>VLOOKUP($A325,Ma_KH!$A:$Q,Ma_KH!O$1,0)</f>
        <v>KL00066</v>
      </c>
      <c r="AE325" s="3" t="str">
        <f>VLOOKUP($A325,Ma_KH!$A:$Q,Ma_KH!P$1,0)</f>
        <v>Vi Oanh - V-mart</v>
      </c>
    </row>
    <row r="326" spans="1:31" ht="25.5" customHeight="1" x14ac:dyDescent="0.3">
      <c r="A326" s="69" t="s">
        <v>71</v>
      </c>
      <c r="B326" s="69" t="s">
        <v>711</v>
      </c>
      <c r="C326" s="70">
        <v>45926</v>
      </c>
      <c r="D326" s="71" t="s">
        <v>724</v>
      </c>
      <c r="E326" s="70">
        <v>45926</v>
      </c>
      <c r="F326" s="75"/>
      <c r="G326" s="69" t="s">
        <v>725</v>
      </c>
      <c r="H326" s="72"/>
      <c r="I326" s="72">
        <v>0</v>
      </c>
      <c r="J326" s="72">
        <v>0</v>
      </c>
      <c r="K326" s="72">
        <v>227891</v>
      </c>
      <c r="L326" s="8" t="s">
        <v>17</v>
      </c>
      <c r="M326" s="43">
        <v>45926</v>
      </c>
      <c r="N326" s="29" t="s">
        <v>3953</v>
      </c>
      <c r="O326" s="72">
        <f>IF(Table1[[#This Row],[Phân loại]]="Tồn đầu kỳ",Table1[[#This Row],[Tổng giá trị]],0)</f>
        <v>0</v>
      </c>
      <c r="P326" s="8">
        <f>IF(Table1[[#This Row],[Số còn phải thu ĐK]]&lt;&gt;0,0,IF(Table1[[#This Row],[Phân loại]]="Bán hàng",Table1[[#This Row],[Tổng giá trị]],-Table1[[#This Row],[Tổng giá trị]]))</f>
        <v>-227891</v>
      </c>
      <c r="Q326" s="73">
        <f t="shared" si="41"/>
        <v>-227891</v>
      </c>
      <c r="R326" s="8">
        <f>Table1[[#This Row],[Số còn phải thu ĐK]]+Table1[[#This Row],[Giá Trị HD sau CK]]-Table1[[#This Row],[Số tiền đã thu]]</f>
        <v>0</v>
      </c>
      <c r="S326" s="7">
        <f>IF(Table1[[#This Row],[Ngày hóa đơn]]&lt;&gt;"",Table1[[#This Row],[Ngày hóa đơn]],Table1[[#This Row],[Ngày hạch toán]])</f>
        <v>45926</v>
      </c>
      <c r="T326" s="8"/>
      <c r="U326" s="7">
        <f>IF(Table1[[#This Row],[Ngày tính CN]]="","",S326+T326)</f>
        <v>45926</v>
      </c>
      <c r="V326" s="74">
        <f ca="1">IF(Table1[[#This Row],[Hạn thanh toán]]="","",IF((U326-NOW())&lt;0,0,(U326-NOW())))</f>
        <v>0</v>
      </c>
      <c r="W326" s="72"/>
      <c r="X326" s="68" t="str">
        <f ca="1">IF(OR(AR330="",AO330=0),"",IF((AR330-NOW())&lt;0,-(AR330-NOW()),0))</f>
        <v/>
      </c>
      <c r="Y326" s="68" t="str">
        <f t="shared" si="40"/>
        <v>Đã thanh toán</v>
      </c>
      <c r="Z326" s="301">
        <f>Table1[[#This Row],[Hạn thanh toán]]</f>
        <v>45926</v>
      </c>
      <c r="AA326" s="301">
        <f>Table1[[#This Row],[Ngày Thanh toán]]</f>
        <v>45926</v>
      </c>
      <c r="AD326" s="3" t="str">
        <f>VLOOKUP($A326,Ma_KH!$A:$Q,Ma_KH!O$1,0)</f>
        <v>KL00066</v>
      </c>
      <c r="AE326" s="3" t="str">
        <f>VLOOKUP($A326,Ma_KH!$A:$Q,Ma_KH!P$1,0)</f>
        <v>Vi Oanh - V-mart</v>
      </c>
    </row>
    <row r="327" spans="1:31" ht="25.5" customHeight="1" x14ac:dyDescent="0.3">
      <c r="A327" s="69" t="s">
        <v>71</v>
      </c>
      <c r="B327" s="69" t="s">
        <v>711</v>
      </c>
      <c r="C327" s="70">
        <v>45944</v>
      </c>
      <c r="D327" s="71" t="s">
        <v>726</v>
      </c>
      <c r="E327" s="70"/>
      <c r="F327" s="75"/>
      <c r="G327" s="69" t="s">
        <v>727</v>
      </c>
      <c r="H327" s="72">
        <v>1443754</v>
      </c>
      <c r="I327" s="72">
        <v>72188</v>
      </c>
      <c r="J327" s="72">
        <v>109725</v>
      </c>
      <c r="K327" s="72">
        <v>1481291</v>
      </c>
      <c r="L327" s="8" t="s">
        <v>24</v>
      </c>
      <c r="M327" s="178">
        <v>45957</v>
      </c>
      <c r="N327" s="179" t="s">
        <v>3954</v>
      </c>
      <c r="O327" s="72">
        <f>IF(Table1[[#This Row],[Phân loại]]="Tồn đầu kỳ",Table1[[#This Row],[Tổng giá trị]],0)</f>
        <v>0</v>
      </c>
      <c r="P327" s="8">
        <f>IF(Table1[[#This Row],[Số còn phải thu ĐK]]&lt;&gt;0,0,IF(Table1[[#This Row],[Phân loại]]="Bán hàng",Table1[[#This Row],[Tổng giá trị]],-Table1[[#This Row],[Tổng giá trị]]))</f>
        <v>1481291</v>
      </c>
      <c r="Q327" s="180">
        <v>1253401</v>
      </c>
      <c r="R327" s="8">
        <f>Table1[[#This Row],[Số còn phải thu ĐK]]+Table1[[#This Row],[Giá Trị HD sau CK]]-Table1[[#This Row],[Số tiền đã thu]]</f>
        <v>227890</v>
      </c>
      <c r="S327" s="7">
        <f>IF(Table1[[#This Row],[Ngày hóa đơn]]&lt;&gt;"",Table1[[#This Row],[Ngày hóa đơn]],Table1[[#This Row],[Ngày hạch toán]])</f>
        <v>45944</v>
      </c>
      <c r="T327" s="8"/>
      <c r="U327" s="7">
        <f>IF(Table1[[#This Row],[Ngày tính CN]]="","",S327+T327)</f>
        <v>45944</v>
      </c>
      <c r="V327" s="74">
        <f ca="1">IF(Table1[[#This Row],[Hạn thanh toán]]="","",IF((U327-NOW())&lt;0,0,(U327-NOW())))</f>
        <v>0</v>
      </c>
      <c r="W327" s="72"/>
      <c r="X327" s="68" t="str">
        <f ca="1">IF(OR(AR331="",AO331=0),"",IF((AR331-NOW())&lt;0,-(AR331-NOW()),0))</f>
        <v/>
      </c>
      <c r="Y327" s="68" t="str">
        <f t="shared" ca="1" si="40"/>
        <v/>
      </c>
      <c r="Z327" s="301">
        <f>Table1[[#This Row],[Hạn thanh toán]]</f>
        <v>45944</v>
      </c>
      <c r="AA327" s="301">
        <f>Table1[[#This Row],[Ngày Thanh toán]]</f>
        <v>45957</v>
      </c>
      <c r="AD327" s="3" t="str">
        <f>VLOOKUP($A327,Ma_KH!$A:$Q,Ma_KH!O$1,0)</f>
        <v>KL00066</v>
      </c>
      <c r="AE327" s="3" t="str">
        <f>VLOOKUP($A327,Ma_KH!$A:$Q,Ma_KH!P$1,0)</f>
        <v>Vi Oanh - V-mart</v>
      </c>
    </row>
    <row r="328" spans="1:31" ht="25.5" customHeight="1" x14ac:dyDescent="0.3">
      <c r="A328" s="69" t="s">
        <v>71</v>
      </c>
      <c r="B328" s="69" t="s">
        <v>711</v>
      </c>
      <c r="C328" s="43">
        <v>45957</v>
      </c>
      <c r="D328" s="64" t="s">
        <v>3955</v>
      </c>
      <c r="E328" s="70"/>
      <c r="F328" s="75"/>
      <c r="G328" s="64" t="s">
        <v>3956</v>
      </c>
      <c r="H328" s="72"/>
      <c r="I328" s="72"/>
      <c r="J328" s="72"/>
      <c r="K328" s="65">
        <v>216496</v>
      </c>
      <c r="L328" s="8" t="s">
        <v>17</v>
      </c>
      <c r="M328" s="178">
        <v>45957</v>
      </c>
      <c r="N328" s="179" t="s">
        <v>3954</v>
      </c>
      <c r="O328" s="72">
        <f>IF(Table1[[#This Row],[Phân loại]]="Tồn đầu kỳ",Table1[[#This Row],[Tổng giá trị]],0)</f>
        <v>0</v>
      </c>
      <c r="P328" s="8">
        <f>IF(Table1[[#This Row],[Số còn phải thu ĐK]]&lt;&gt;0,0,IF(Table1[[#This Row],[Phân loại]]="Bán hàng",Table1[[#This Row],[Tổng giá trị]],-Table1[[#This Row],[Tổng giá trị]]))</f>
        <v>-216496</v>
      </c>
      <c r="Q328" s="73">
        <f t="shared" si="41"/>
        <v>-216496</v>
      </c>
      <c r="R328" s="8">
        <f>Table1[[#This Row],[Số còn phải thu ĐK]]+Table1[[#This Row],[Giá Trị HD sau CK]]-Table1[[#This Row],[Số tiền đã thu]]</f>
        <v>0</v>
      </c>
      <c r="S328" s="7">
        <f>IF(Table1[[#This Row],[Ngày hóa đơn]]&lt;&gt;"",Table1[[#This Row],[Ngày hóa đơn]],Table1[[#This Row],[Ngày hạch toán]])</f>
        <v>45957</v>
      </c>
      <c r="T328" s="8"/>
      <c r="U328" s="7">
        <f>IF(Table1[[#This Row],[Ngày tính CN]]="","",S328+T328)</f>
        <v>45957</v>
      </c>
      <c r="V328" s="74">
        <f ca="1">IF(Table1[[#This Row],[Hạn thanh toán]]="","",IF((U328-NOW())&lt;0,0,(U328-NOW())))</f>
        <v>0</v>
      </c>
      <c r="W328" s="72"/>
      <c r="X328" s="68" t="str">
        <f ca="1">IF(OR(AR332="",AO332=0),"",IF((AR332-NOW())&lt;0,-(AR332-NOW()),0))</f>
        <v/>
      </c>
      <c r="Y328" s="68" t="str">
        <f t="shared" ref="Y328" si="49">IF(R328=0,"Đã thanh toán",IF(X328="","",IF(X328&lt;=0,"Chưa đến hạn thanh toán",IF(X328&lt;=30,"Nợ quá hạn 30 ngày",IF(X328&lt;=60,"Nợ quá hạn từ 30 ngày đến 60 ngày",IF(X328&lt;=90,"Nợ quá hạn từ 60 ngày đến 90 ngày",IF(X328&lt;=120,"Nợ quá hạn từ 90 ngày đến 120 ngày","Nợ quá hạn hơn 120 ngày có khả năng mất thanh toán")))))))</f>
        <v>Đã thanh toán</v>
      </c>
      <c r="Z328" s="301">
        <f>Table1[[#This Row],[Hạn thanh toán]]</f>
        <v>45957</v>
      </c>
      <c r="AA328" s="301">
        <f>Table1[[#This Row],[Ngày Thanh toán]]</f>
        <v>45957</v>
      </c>
      <c r="AD328" s="3" t="str">
        <f>VLOOKUP($A328,Ma_KH!$A:$Q,Ma_KH!O$1,0)</f>
        <v>KL00066</v>
      </c>
      <c r="AE328" s="3" t="str">
        <f>VLOOKUP($A328,Ma_KH!$A:$Q,Ma_KH!P$1,0)</f>
        <v>Vi Oanh - V-mart</v>
      </c>
    </row>
    <row r="329" spans="1:31" ht="25.5" customHeight="1" x14ac:dyDescent="0.3">
      <c r="A329" s="69" t="s">
        <v>72</v>
      </c>
      <c r="B329" s="69" t="s">
        <v>728</v>
      </c>
      <c r="C329" s="70">
        <v>45738</v>
      </c>
      <c r="D329" s="71" t="s">
        <v>729</v>
      </c>
      <c r="E329" s="70"/>
      <c r="F329" s="69"/>
      <c r="G329" s="69" t="s">
        <v>730</v>
      </c>
      <c r="H329" s="72">
        <v>1041387</v>
      </c>
      <c r="I329" s="72">
        <v>52069</v>
      </c>
      <c r="J329" s="72">
        <v>79145</v>
      </c>
      <c r="K329" s="72">
        <v>1068463</v>
      </c>
      <c r="L329" s="8" t="s">
        <v>24</v>
      </c>
      <c r="M329" s="43">
        <v>45741</v>
      </c>
      <c r="N329" s="29" t="s">
        <v>3957</v>
      </c>
      <c r="O329" s="72">
        <f>IF(Table1[[#This Row],[Phân loại]]="Tồn đầu kỳ",Table1[[#This Row],[Tổng giá trị]],0)</f>
        <v>0</v>
      </c>
      <c r="P329" s="8">
        <f>IF(Table1[[#This Row],[Số còn phải thu ĐK]]&lt;&gt;0,0,IF(Table1[[#This Row],[Phân loại]]="Bán hàng",Table1[[#This Row],[Tổng giá trị]],-Table1[[#This Row],[Tổng giá trị]]))</f>
        <v>1068463</v>
      </c>
      <c r="Q329" s="73">
        <f t="shared" si="41"/>
        <v>1068463</v>
      </c>
      <c r="R329" s="8">
        <f>Table1[[#This Row],[Số còn phải thu ĐK]]+Table1[[#This Row],[Giá Trị HD sau CK]]-Table1[[#This Row],[Số tiền đã thu]]</f>
        <v>0</v>
      </c>
      <c r="S329" s="7">
        <f>IF(Table1[[#This Row],[Ngày hóa đơn]]&lt;&gt;"",Table1[[#This Row],[Ngày hóa đơn]],Table1[[#This Row],[Ngày hạch toán]])</f>
        <v>45738</v>
      </c>
      <c r="T329" s="8"/>
      <c r="U329" s="7">
        <f>IF(Table1[[#This Row],[Ngày tính CN]]="","",S329+T329)</f>
        <v>45738</v>
      </c>
      <c r="V329" s="74">
        <f ca="1">IF(Table1[[#This Row],[Hạn thanh toán]]="","",IF((U329-NOW())&lt;0,0,(U329-NOW())))</f>
        <v>0</v>
      </c>
      <c r="W329" s="72"/>
      <c r="X329" s="68" t="str">
        <f t="shared" ca="1" si="45"/>
        <v/>
      </c>
      <c r="Y329" s="68" t="str">
        <f t="shared" si="40"/>
        <v>Đã thanh toán</v>
      </c>
      <c r="Z329" s="301">
        <f>Table1[[#This Row],[Hạn thanh toán]]</f>
        <v>45738</v>
      </c>
      <c r="AA329" s="301">
        <f>Table1[[#This Row],[Ngày Thanh toán]]</f>
        <v>45741</v>
      </c>
      <c r="AD329" s="3" t="str">
        <f>VLOOKUP($A329,Ma_KH!$A:$Q,Ma_KH!O$1,0)</f>
        <v>KL00053</v>
      </c>
      <c r="AE329" s="3" t="str">
        <f>VLOOKUP($A329,Ma_KH!$A:$Q,Ma_KH!P$1,0)</f>
        <v>ViVy mart</v>
      </c>
    </row>
    <row r="330" spans="1:31" ht="25.5" customHeight="1" x14ac:dyDescent="0.3">
      <c r="A330" s="76" t="s">
        <v>72</v>
      </c>
      <c r="B330" s="76" t="s">
        <v>728</v>
      </c>
      <c r="C330" s="78">
        <v>45915</v>
      </c>
      <c r="D330" s="79" t="s">
        <v>731</v>
      </c>
      <c r="E330" s="78"/>
      <c r="F330" s="76"/>
      <c r="G330" s="76" t="s">
        <v>730</v>
      </c>
      <c r="H330" s="72">
        <v>765021</v>
      </c>
      <c r="I330" s="72">
        <v>38251</v>
      </c>
      <c r="J330" s="72">
        <v>58142</v>
      </c>
      <c r="K330" s="72">
        <v>784912</v>
      </c>
      <c r="L330" s="8" t="s">
        <v>24</v>
      </c>
      <c r="M330" s="43">
        <v>45919</v>
      </c>
      <c r="N330" s="29" t="s">
        <v>3958</v>
      </c>
      <c r="O330" s="72">
        <f>IF(Table1[[#This Row],[Phân loại]]="Tồn đầu kỳ",Table1[[#This Row],[Tổng giá trị]],0)</f>
        <v>0</v>
      </c>
      <c r="P330" s="8">
        <f>IF(Table1[[#This Row],[Số còn phải thu ĐK]]&lt;&gt;0,0,IF(Table1[[#This Row],[Phân loại]]="Bán hàng",Table1[[#This Row],[Tổng giá trị]],-Table1[[#This Row],[Tổng giá trị]]))</f>
        <v>784912</v>
      </c>
      <c r="Q330" s="62">
        <v>670965</v>
      </c>
      <c r="R330" s="8">
        <f>Table1[[#This Row],[Số còn phải thu ĐK]]+Table1[[#This Row],[Giá Trị HD sau CK]]-Table1[[#This Row],[Số tiền đã thu]]</f>
        <v>113947</v>
      </c>
      <c r="S330" s="7">
        <f>IF(Table1[[#This Row],[Ngày hóa đơn]]&lt;&gt;"",Table1[[#This Row],[Ngày hóa đơn]],Table1[[#This Row],[Ngày hạch toán]])</f>
        <v>45915</v>
      </c>
      <c r="T330" s="8"/>
      <c r="U330" s="7">
        <f>IF(Table1[[#This Row],[Ngày tính CN]]="","",S330+T330)</f>
        <v>45915</v>
      </c>
      <c r="V330" s="74">
        <f ca="1">IF(Table1[[#This Row],[Hạn thanh toán]]="","",IF((U330-NOW())&lt;0,0,(U330-NOW())))</f>
        <v>0</v>
      </c>
      <c r="W330" s="72"/>
      <c r="X330" s="68" t="str">
        <f t="shared" ca="1" si="45"/>
        <v/>
      </c>
      <c r="Y330" s="68" t="str">
        <f t="shared" ca="1" si="40"/>
        <v/>
      </c>
      <c r="Z330" s="301">
        <f>Table1[[#This Row],[Hạn thanh toán]]</f>
        <v>45915</v>
      </c>
      <c r="AA330" s="301">
        <f>Table1[[#This Row],[Ngày Thanh toán]]</f>
        <v>45919</v>
      </c>
      <c r="AD330" s="3" t="str">
        <f>VLOOKUP($A330,Ma_KH!$A:$Q,Ma_KH!O$1,0)</f>
        <v>KL00053</v>
      </c>
      <c r="AE330" s="3" t="str">
        <f>VLOOKUP($A330,Ma_KH!$A:$Q,Ma_KH!P$1,0)</f>
        <v>ViVy mart</v>
      </c>
    </row>
    <row r="331" spans="1:31" ht="25.5" customHeight="1" x14ac:dyDescent="0.3">
      <c r="A331" s="69" t="s">
        <v>72</v>
      </c>
      <c r="B331" s="69" t="s">
        <v>728</v>
      </c>
      <c r="C331" s="70">
        <v>45919</v>
      </c>
      <c r="D331" s="71" t="s">
        <v>732</v>
      </c>
      <c r="E331" s="70">
        <v>45919</v>
      </c>
      <c r="F331" s="69"/>
      <c r="G331" s="69" t="s">
        <v>733</v>
      </c>
      <c r="H331" s="72"/>
      <c r="I331" s="72">
        <v>0</v>
      </c>
      <c r="J331" s="72">
        <v>0</v>
      </c>
      <c r="K331" s="72">
        <v>113945</v>
      </c>
      <c r="L331" s="8" t="s">
        <v>17</v>
      </c>
      <c r="M331" s="43">
        <v>45919</v>
      </c>
      <c r="N331" s="29" t="s">
        <v>3958</v>
      </c>
      <c r="O331" s="72">
        <f>IF(Table1[[#This Row],[Phân loại]]="Tồn đầu kỳ",Table1[[#This Row],[Tổng giá trị]],0)</f>
        <v>0</v>
      </c>
      <c r="P331" s="8">
        <f>IF(Table1[[#This Row],[Số còn phải thu ĐK]]&lt;&gt;0,0,IF(Table1[[#This Row],[Phân loại]]="Bán hàng",Table1[[#This Row],[Tổng giá trị]],-Table1[[#This Row],[Tổng giá trị]]))</f>
        <v>-113945</v>
      </c>
      <c r="Q331" s="73">
        <f t="shared" si="41"/>
        <v>-113945</v>
      </c>
      <c r="R331" s="8">
        <f>Table1[[#This Row],[Số còn phải thu ĐK]]+Table1[[#This Row],[Giá Trị HD sau CK]]-Table1[[#This Row],[Số tiền đã thu]]</f>
        <v>0</v>
      </c>
      <c r="S331" s="7">
        <f>IF(Table1[[#This Row],[Ngày hóa đơn]]&lt;&gt;"",Table1[[#This Row],[Ngày hóa đơn]],Table1[[#This Row],[Ngày hạch toán]])</f>
        <v>45919</v>
      </c>
      <c r="T331" s="8"/>
      <c r="U331" s="7">
        <f>IF(Table1[[#This Row],[Ngày tính CN]]="","",S331+T331)</f>
        <v>45919</v>
      </c>
      <c r="V331" s="74">
        <f ca="1">IF(Table1[[#This Row],[Hạn thanh toán]]="","",IF((U331-NOW())&lt;0,0,(U331-NOW())))</f>
        <v>0</v>
      </c>
      <c r="W331" s="72"/>
      <c r="X331" s="68" t="str">
        <f t="shared" ca="1" si="45"/>
        <v/>
      </c>
      <c r="Y331" s="68" t="str">
        <f t="shared" si="40"/>
        <v>Đã thanh toán</v>
      </c>
      <c r="Z331" s="301">
        <f>Table1[[#This Row],[Hạn thanh toán]]</f>
        <v>45919</v>
      </c>
      <c r="AA331" s="301">
        <f>Table1[[#This Row],[Ngày Thanh toán]]</f>
        <v>45919</v>
      </c>
      <c r="AD331" s="3" t="str">
        <f>VLOOKUP($A331,Ma_KH!$A:$Q,Ma_KH!O$1,0)</f>
        <v>KL00053</v>
      </c>
      <c r="AE331" s="3" t="str">
        <f>VLOOKUP($A331,Ma_KH!$A:$Q,Ma_KH!P$1,0)</f>
        <v>ViVy mart</v>
      </c>
    </row>
    <row r="332" spans="1:31" ht="25.5" customHeight="1" x14ac:dyDescent="0.3">
      <c r="A332" s="76" t="s">
        <v>73</v>
      </c>
      <c r="B332" s="76" t="s">
        <v>734</v>
      </c>
      <c r="C332" s="78">
        <v>45703</v>
      </c>
      <c r="D332" s="79" t="s">
        <v>735</v>
      </c>
      <c r="E332" s="78"/>
      <c r="F332" s="86">
        <v>1835775</v>
      </c>
      <c r="G332" s="76" t="s">
        <v>736</v>
      </c>
      <c r="H332" s="72">
        <v>1055070</v>
      </c>
      <c r="I332" s="72">
        <v>0</v>
      </c>
      <c r="J332" s="72">
        <v>84406</v>
      </c>
      <c r="K332" s="72">
        <v>1139476</v>
      </c>
      <c r="L332" s="8" t="s">
        <v>24</v>
      </c>
      <c r="M332" s="166">
        <v>45768</v>
      </c>
      <c r="N332" s="167" t="s">
        <v>3959</v>
      </c>
      <c r="O332" s="72">
        <f>IF(Table1[[#This Row],[Phân loại]]="Tồn đầu kỳ",Table1[[#This Row],[Tổng giá trị]],0)</f>
        <v>0</v>
      </c>
      <c r="P332" s="8">
        <f>IF(Table1[[#This Row],[Số còn phải thu ĐK]]&lt;&gt;0,0,IF(Table1[[#This Row],[Phân loại]]="Bán hàng",Table1[[#This Row],[Tổng giá trị]],-Table1[[#This Row],[Tổng giá trị]]))</f>
        <v>1139476</v>
      </c>
      <c r="Q332" s="73">
        <v>900000</v>
      </c>
      <c r="R332" s="8">
        <f>Table1[[#This Row],[Số còn phải thu ĐK]]+Table1[[#This Row],[Giá Trị HD sau CK]]-Table1[[#This Row],[Số tiền đã thu]]</f>
        <v>239476</v>
      </c>
      <c r="S332" s="7">
        <f>IF(Table1[[#This Row],[Ngày hóa đơn]]&lt;&gt;"",Table1[[#This Row],[Ngày hóa đơn]],Table1[[#This Row],[Ngày hạch toán]])</f>
        <v>45703</v>
      </c>
      <c r="T332" s="8"/>
      <c r="U332" s="7">
        <f>IF(Table1[[#This Row],[Ngày tính CN]]="","",S332+T332)</f>
        <v>45703</v>
      </c>
      <c r="V332" s="74">
        <f ca="1">IF(Table1[[#This Row],[Hạn thanh toán]]="","",IF((U332-NOW())&lt;0,0,(U332-NOW())))</f>
        <v>0</v>
      </c>
      <c r="W332" s="72"/>
      <c r="X332" s="68" t="str">
        <f t="shared" ca="1" si="45"/>
        <v/>
      </c>
      <c r="Y332" s="68" t="str">
        <f t="shared" ca="1" si="40"/>
        <v/>
      </c>
      <c r="Z332" s="301">
        <f>Table1[[#This Row],[Hạn thanh toán]]</f>
        <v>45703</v>
      </c>
      <c r="AA332" s="301">
        <f>Table1[[#This Row],[Ngày Thanh toán]]</f>
        <v>45768</v>
      </c>
      <c r="AD332" s="3" t="str">
        <f>VLOOKUP($A332,Ma_KH!$A:$Q,Ma_KH!O$1,0)</f>
        <v>KL00181</v>
      </c>
      <c r="AE332" s="3" t="str">
        <f>VLOOKUP($A332,Ma_KH!$A:$Q,Ma_KH!P$1,0)</f>
        <v>Xanh Mart - S1.08 Vinhomes Ocean Park</v>
      </c>
    </row>
    <row r="333" spans="1:31" ht="25.5" customHeight="1" x14ac:dyDescent="0.3">
      <c r="A333" s="76" t="s">
        <v>73</v>
      </c>
      <c r="B333" s="76" t="s">
        <v>734</v>
      </c>
      <c r="C333" s="78">
        <v>45724</v>
      </c>
      <c r="D333" s="79" t="s">
        <v>737</v>
      </c>
      <c r="E333" s="78"/>
      <c r="F333" s="86">
        <v>881172</v>
      </c>
      <c r="G333" s="76" t="s">
        <v>736</v>
      </c>
      <c r="H333" s="72">
        <v>596425</v>
      </c>
      <c r="I333" s="72">
        <v>0</v>
      </c>
      <c r="J333" s="72">
        <v>47714</v>
      </c>
      <c r="K333" s="72">
        <v>644139</v>
      </c>
      <c r="L333" s="8" t="s">
        <v>24</v>
      </c>
      <c r="M333" s="166">
        <v>45811</v>
      </c>
      <c r="N333" s="167" t="s">
        <v>3960</v>
      </c>
      <c r="O333" s="72">
        <f>IF(Table1[[#This Row],[Phân loại]]="Tồn đầu kỳ",Table1[[#This Row],[Tổng giá trị]],0)</f>
        <v>0</v>
      </c>
      <c r="P333" s="8">
        <f>IF(Table1[[#This Row],[Số còn phải thu ĐK]]&lt;&gt;0,0,IF(Table1[[#This Row],[Phân loại]]="Bán hàng",Table1[[#This Row],[Tổng giá trị]],-Table1[[#This Row],[Tổng giá trị]]))</f>
        <v>644139</v>
      </c>
      <c r="Q333" s="73">
        <v>565000</v>
      </c>
      <c r="R333" s="8">
        <f>Table1[[#This Row],[Số còn phải thu ĐK]]+Table1[[#This Row],[Giá Trị HD sau CK]]-Table1[[#This Row],[Số tiền đã thu]]</f>
        <v>79139</v>
      </c>
      <c r="S333" s="7">
        <f>IF(Table1[[#This Row],[Ngày hóa đơn]]&lt;&gt;"",Table1[[#This Row],[Ngày hóa đơn]],Table1[[#This Row],[Ngày hạch toán]])</f>
        <v>45724</v>
      </c>
      <c r="T333" s="8"/>
      <c r="U333" s="7">
        <f>IF(Table1[[#This Row],[Ngày tính CN]]="","",S333+T333)</f>
        <v>45724</v>
      </c>
      <c r="V333" s="74">
        <f ca="1">IF(Table1[[#This Row],[Hạn thanh toán]]="","",IF((U333-NOW())&lt;0,0,(U333-NOW())))</f>
        <v>0</v>
      </c>
      <c r="W333" s="72"/>
      <c r="X333" s="68" t="str">
        <f t="shared" ca="1" si="45"/>
        <v/>
      </c>
      <c r="Y333" s="68" t="str">
        <f t="shared" ca="1" si="40"/>
        <v/>
      </c>
      <c r="Z333" s="301">
        <f>Table1[[#This Row],[Hạn thanh toán]]</f>
        <v>45724</v>
      </c>
      <c r="AA333" s="301">
        <f>Table1[[#This Row],[Ngày Thanh toán]]</f>
        <v>45811</v>
      </c>
      <c r="AD333" s="3" t="str">
        <f>VLOOKUP($A333,Ma_KH!$A:$Q,Ma_KH!O$1,0)</f>
        <v>KL00181</v>
      </c>
      <c r="AE333" s="3" t="str">
        <f>VLOOKUP($A333,Ma_KH!$A:$Q,Ma_KH!P$1,0)</f>
        <v>Xanh Mart - S1.08 Vinhomes Ocean Park</v>
      </c>
    </row>
    <row r="334" spans="1:31" ht="25.5" customHeight="1" x14ac:dyDescent="0.3">
      <c r="A334" s="76" t="s">
        <v>73</v>
      </c>
      <c r="B334" s="76" t="s">
        <v>734</v>
      </c>
      <c r="C334" s="78">
        <v>45766</v>
      </c>
      <c r="D334" s="79" t="s">
        <v>738</v>
      </c>
      <c r="E334" s="78"/>
      <c r="F334" s="86">
        <v>1835775</v>
      </c>
      <c r="G334" s="76" t="s">
        <v>739</v>
      </c>
      <c r="H334" s="72">
        <v>532072</v>
      </c>
      <c r="I334" s="72">
        <v>0</v>
      </c>
      <c r="J334" s="72">
        <v>42566</v>
      </c>
      <c r="K334" s="72">
        <v>574638</v>
      </c>
      <c r="L334" s="8" t="s">
        <v>24</v>
      </c>
      <c r="M334" s="166">
        <v>45811</v>
      </c>
      <c r="N334" s="167" t="s">
        <v>3961</v>
      </c>
      <c r="O334" s="72">
        <f>IF(Table1[[#This Row],[Phân loại]]="Tồn đầu kỳ",Table1[[#This Row],[Tổng giá trị]],0)</f>
        <v>0</v>
      </c>
      <c r="P334" s="8">
        <f>IF(Table1[[#This Row],[Số còn phải thu ĐK]]&lt;&gt;0,0,IF(Table1[[#This Row],[Phân loại]]="Bán hàng",Table1[[#This Row],[Tổng giá trị]],-Table1[[#This Row],[Tổng giá trị]]))</f>
        <v>574638</v>
      </c>
      <c r="Q334" s="73">
        <v>574000</v>
      </c>
      <c r="R334" s="8">
        <f>Table1[[#This Row],[Số còn phải thu ĐK]]+Table1[[#This Row],[Giá Trị HD sau CK]]-Table1[[#This Row],[Số tiền đã thu]]</f>
        <v>638</v>
      </c>
      <c r="S334" s="7">
        <f>IF(Table1[[#This Row],[Ngày hóa đơn]]&lt;&gt;"",Table1[[#This Row],[Ngày hóa đơn]],Table1[[#This Row],[Ngày hạch toán]])</f>
        <v>45766</v>
      </c>
      <c r="T334" s="8"/>
      <c r="U334" s="7">
        <f>IF(Table1[[#This Row],[Ngày tính CN]]="","",S334+T334)</f>
        <v>45766</v>
      </c>
      <c r="V334" s="74">
        <f ca="1">IF(Table1[[#This Row],[Hạn thanh toán]]="","",IF((U334-NOW())&lt;0,0,(U334-NOW())))</f>
        <v>0</v>
      </c>
      <c r="W334" s="72"/>
      <c r="X334" s="68" t="str">
        <f t="shared" ca="1" si="45"/>
        <v/>
      </c>
      <c r="Y334" s="68" t="str">
        <f t="shared" ca="1" si="40"/>
        <v/>
      </c>
      <c r="Z334" s="301">
        <f>Table1[[#This Row],[Hạn thanh toán]]</f>
        <v>45766</v>
      </c>
      <c r="AA334" s="301">
        <f>Table1[[#This Row],[Ngày Thanh toán]]</f>
        <v>45811</v>
      </c>
      <c r="AD334" s="3" t="str">
        <f>VLOOKUP($A334,Ma_KH!$A:$Q,Ma_KH!O$1,0)</f>
        <v>KL00181</v>
      </c>
      <c r="AE334" s="3" t="str">
        <f>VLOOKUP($A334,Ma_KH!$A:$Q,Ma_KH!P$1,0)</f>
        <v>Xanh Mart - S1.08 Vinhomes Ocean Park</v>
      </c>
    </row>
    <row r="335" spans="1:31" ht="25.5" customHeight="1" x14ac:dyDescent="0.3">
      <c r="A335" s="76" t="s">
        <v>73</v>
      </c>
      <c r="B335" s="76" t="s">
        <v>734</v>
      </c>
      <c r="C335" s="78">
        <v>45793</v>
      </c>
      <c r="D335" s="79" t="s">
        <v>740</v>
      </c>
      <c r="E335" s="78"/>
      <c r="F335" s="86">
        <v>734310</v>
      </c>
      <c r="G335" s="76" t="s">
        <v>739</v>
      </c>
      <c r="H335" s="72">
        <v>489900</v>
      </c>
      <c r="I335" s="72">
        <v>0</v>
      </c>
      <c r="J335" s="72">
        <v>39192</v>
      </c>
      <c r="K335" s="72">
        <v>529092</v>
      </c>
      <c r="L335" s="8" t="s">
        <v>24</v>
      </c>
      <c r="M335" s="166">
        <v>45836</v>
      </c>
      <c r="N335" s="167" t="s">
        <v>3963</v>
      </c>
      <c r="O335" s="72">
        <f>IF(Table1[[#This Row],[Phân loại]]="Tồn đầu kỳ",Table1[[#This Row],[Tổng giá trị]],0)</f>
        <v>0</v>
      </c>
      <c r="P335" s="8">
        <f>IF(Table1[[#This Row],[Số còn phải thu ĐK]]&lt;&gt;0,0,IF(Table1[[#This Row],[Phân loại]]="Bán hàng",Table1[[#This Row],[Tổng giá trị]],-Table1[[#This Row],[Tổng giá trị]]))</f>
        <v>529092</v>
      </c>
      <c r="Q335" s="73">
        <f t="shared" ref="Q335" si="50">IF(M335&lt;&gt;"",IF(O335&gt;0,O335,P335),0)</f>
        <v>529092</v>
      </c>
      <c r="R335" s="8">
        <f>Table1[[#This Row],[Số còn phải thu ĐK]]+Table1[[#This Row],[Giá Trị HD sau CK]]-Table1[[#This Row],[Số tiền đã thu]]</f>
        <v>0</v>
      </c>
      <c r="S335" s="7">
        <f>IF(Table1[[#This Row],[Ngày hóa đơn]]&lt;&gt;"",Table1[[#This Row],[Ngày hóa đơn]],Table1[[#This Row],[Ngày hạch toán]])</f>
        <v>45793</v>
      </c>
      <c r="T335" s="8"/>
      <c r="U335" s="7">
        <f>IF(Table1[[#This Row],[Ngày tính CN]]="","",S335+T335)</f>
        <v>45793</v>
      </c>
      <c r="V335" s="74">
        <f ca="1">IF(Table1[[#This Row],[Hạn thanh toán]]="","",IF((U335-NOW())&lt;0,0,(U335-NOW())))</f>
        <v>0</v>
      </c>
      <c r="W335" s="72"/>
      <c r="X335" s="68" t="str">
        <f t="shared" ca="1" si="45"/>
        <v/>
      </c>
      <c r="Y335" s="68" t="str">
        <f t="shared" si="40"/>
        <v>Đã thanh toán</v>
      </c>
      <c r="Z335" s="301">
        <f>Table1[[#This Row],[Hạn thanh toán]]</f>
        <v>45793</v>
      </c>
      <c r="AA335" s="301">
        <f>Table1[[#This Row],[Ngày Thanh toán]]</f>
        <v>45836</v>
      </c>
      <c r="AD335" s="3" t="str">
        <f>VLOOKUP($A335,Ma_KH!$A:$Q,Ma_KH!O$1,0)</f>
        <v>KL00181</v>
      </c>
      <c r="AE335" s="3" t="str">
        <f>VLOOKUP($A335,Ma_KH!$A:$Q,Ma_KH!P$1,0)</f>
        <v>Xanh Mart - S1.08 Vinhomes Ocean Park</v>
      </c>
    </row>
    <row r="336" spans="1:31" ht="25.5" customHeight="1" x14ac:dyDescent="0.3">
      <c r="A336" s="76" t="s">
        <v>73</v>
      </c>
      <c r="B336" s="76" t="s">
        <v>734</v>
      </c>
      <c r="C336" s="78">
        <v>45805</v>
      </c>
      <c r="D336" s="79" t="s">
        <v>741</v>
      </c>
      <c r="E336" s="78"/>
      <c r="F336" s="86">
        <v>734310</v>
      </c>
      <c r="G336" s="76" t="s">
        <v>739</v>
      </c>
      <c r="H336" s="72">
        <v>555463</v>
      </c>
      <c r="I336" s="72">
        <v>0</v>
      </c>
      <c r="J336" s="72">
        <v>44437</v>
      </c>
      <c r="K336" s="72">
        <v>599900</v>
      </c>
      <c r="L336" s="8" t="s">
        <v>24</v>
      </c>
      <c r="M336" s="166">
        <v>45836</v>
      </c>
      <c r="N336" s="167" t="s">
        <v>3962</v>
      </c>
      <c r="O336" s="72">
        <f>IF(Table1[[#This Row],[Phân loại]]="Tồn đầu kỳ",Table1[[#This Row],[Tổng giá trị]],0)</f>
        <v>0</v>
      </c>
      <c r="P336" s="8">
        <f>IF(Table1[[#This Row],[Số còn phải thu ĐK]]&lt;&gt;0,0,IF(Table1[[#This Row],[Phân loại]]="Bán hàng",Table1[[#This Row],[Tổng giá trị]],-Table1[[#This Row],[Tổng giá trị]]))</f>
        <v>599900</v>
      </c>
      <c r="Q336" s="73">
        <v>360000</v>
      </c>
      <c r="R336" s="8">
        <f>Table1[[#This Row],[Số còn phải thu ĐK]]+Table1[[#This Row],[Giá Trị HD sau CK]]-Table1[[#This Row],[Số tiền đã thu]]</f>
        <v>239900</v>
      </c>
      <c r="S336" s="7">
        <f>IF(Table1[[#This Row],[Ngày hóa đơn]]&lt;&gt;"",Table1[[#This Row],[Ngày hóa đơn]],Table1[[#This Row],[Ngày hạch toán]])</f>
        <v>45805</v>
      </c>
      <c r="T336" s="8"/>
      <c r="U336" s="7">
        <f>IF(Table1[[#This Row],[Ngày tính CN]]="","",S336+T336)</f>
        <v>45805</v>
      </c>
      <c r="V336" s="74">
        <f ca="1">IF(Table1[[#This Row],[Hạn thanh toán]]="","",IF((U336-NOW())&lt;0,0,(U336-NOW())))</f>
        <v>0</v>
      </c>
      <c r="W336" s="72"/>
      <c r="X336" s="68" t="str">
        <f t="shared" ca="1" si="45"/>
        <v/>
      </c>
      <c r="Y336" s="68" t="str">
        <f t="shared" ca="1" si="40"/>
        <v/>
      </c>
      <c r="Z336" s="301">
        <f>Table1[[#This Row],[Hạn thanh toán]]</f>
        <v>45805</v>
      </c>
      <c r="AA336" s="301">
        <f>Table1[[#This Row],[Ngày Thanh toán]]</f>
        <v>45836</v>
      </c>
      <c r="AD336" s="3" t="str">
        <f>VLOOKUP($A336,Ma_KH!$A:$Q,Ma_KH!O$1,0)</f>
        <v>KL00181</v>
      </c>
      <c r="AE336" s="3" t="str">
        <f>VLOOKUP($A336,Ma_KH!$A:$Q,Ma_KH!P$1,0)</f>
        <v>Xanh Mart - S1.08 Vinhomes Ocean Park</v>
      </c>
    </row>
    <row r="337" spans="1:31" ht="25.5" customHeight="1" x14ac:dyDescent="0.3">
      <c r="A337" s="76" t="s">
        <v>73</v>
      </c>
      <c r="B337" s="76" t="s">
        <v>734</v>
      </c>
      <c r="C337" s="78">
        <v>45835</v>
      </c>
      <c r="D337" s="79" t="s">
        <v>742</v>
      </c>
      <c r="E337" s="78"/>
      <c r="F337" s="86">
        <v>1468620</v>
      </c>
      <c r="G337" s="76" t="s">
        <v>739</v>
      </c>
      <c r="H337" s="72">
        <v>684486</v>
      </c>
      <c r="I337" s="72">
        <v>0</v>
      </c>
      <c r="J337" s="72">
        <v>54759</v>
      </c>
      <c r="K337" s="72">
        <v>739245</v>
      </c>
      <c r="L337" s="8" t="s">
        <v>24</v>
      </c>
      <c r="M337" s="166">
        <v>45846</v>
      </c>
      <c r="N337" s="167" t="s">
        <v>3964</v>
      </c>
      <c r="O337" s="72">
        <f>IF(Table1[[#This Row],[Phân loại]]="Tồn đầu kỳ",Table1[[#This Row],[Tổng giá trị]],0)</f>
        <v>0</v>
      </c>
      <c r="P337" s="8">
        <f>IF(Table1[[#This Row],[Số còn phải thu ĐK]]&lt;&gt;0,0,IF(Table1[[#This Row],[Phân loại]]="Bán hàng",Table1[[#This Row],[Tổng giá trị]],-Table1[[#This Row],[Tổng giá trị]]))</f>
        <v>739245</v>
      </c>
      <c r="Q337" s="181">
        <v>660000</v>
      </c>
      <c r="R337" s="8">
        <f>Table1[[#This Row],[Số còn phải thu ĐK]]+Table1[[#This Row],[Giá Trị HD sau CK]]-Table1[[#This Row],[Số tiền đã thu]]</f>
        <v>79245</v>
      </c>
      <c r="S337" s="7">
        <f>IF(Table1[[#This Row],[Ngày hóa đơn]]&lt;&gt;"",Table1[[#This Row],[Ngày hóa đơn]],Table1[[#This Row],[Ngày hạch toán]])</f>
        <v>45835</v>
      </c>
      <c r="T337" s="8"/>
      <c r="U337" s="7">
        <f>IF(Table1[[#This Row],[Ngày tính CN]]="","",S337+T337)</f>
        <v>45835</v>
      </c>
      <c r="V337" s="74">
        <f ca="1">IF(Table1[[#This Row],[Hạn thanh toán]]="","",IF((U337-NOW())&lt;0,0,(U337-NOW())))</f>
        <v>0</v>
      </c>
      <c r="W337" s="72"/>
      <c r="X337" s="68" t="str">
        <f t="shared" ca="1" si="45"/>
        <v/>
      </c>
      <c r="Y337" s="68" t="str">
        <f t="shared" ca="1" si="40"/>
        <v/>
      </c>
      <c r="Z337" s="301">
        <f>Table1[[#This Row],[Hạn thanh toán]]</f>
        <v>45835</v>
      </c>
      <c r="AA337" s="301">
        <f>Table1[[#This Row],[Ngày Thanh toán]]</f>
        <v>45846</v>
      </c>
      <c r="AD337" s="3" t="str">
        <f>VLOOKUP($A337,Ma_KH!$A:$Q,Ma_KH!O$1,0)</f>
        <v>KL00181</v>
      </c>
      <c r="AE337" s="3" t="str">
        <f>VLOOKUP($A337,Ma_KH!$A:$Q,Ma_KH!P$1,0)</f>
        <v>Xanh Mart - S1.08 Vinhomes Ocean Park</v>
      </c>
    </row>
    <row r="338" spans="1:31" ht="25.5" customHeight="1" x14ac:dyDescent="0.3">
      <c r="A338" s="76" t="s">
        <v>73</v>
      </c>
      <c r="B338" s="76" t="s">
        <v>734</v>
      </c>
      <c r="C338" s="78">
        <v>45853</v>
      </c>
      <c r="D338" s="79" t="s">
        <v>743</v>
      </c>
      <c r="E338" s="78"/>
      <c r="F338" s="86">
        <v>697590</v>
      </c>
      <c r="G338" s="76" t="s">
        <v>739</v>
      </c>
      <c r="H338" s="72">
        <v>384994</v>
      </c>
      <c r="I338" s="72">
        <v>0</v>
      </c>
      <c r="J338" s="72">
        <v>30800</v>
      </c>
      <c r="K338" s="72">
        <v>415794</v>
      </c>
      <c r="L338" s="8" t="s">
        <v>24</v>
      </c>
      <c r="M338" s="166">
        <v>45860</v>
      </c>
      <c r="N338" s="167" t="s">
        <v>3965</v>
      </c>
      <c r="O338" s="72">
        <f>IF(Table1[[#This Row],[Phân loại]]="Tồn đầu kỳ",Table1[[#This Row],[Tổng giá trị]],0)</f>
        <v>0</v>
      </c>
      <c r="P338" s="8">
        <f>IF(Table1[[#This Row],[Số còn phải thu ĐK]]&lt;&gt;0,0,IF(Table1[[#This Row],[Phân loại]]="Bán hàng",Table1[[#This Row],[Tổng giá trị]],-Table1[[#This Row],[Tổng giá trị]]))</f>
        <v>415794</v>
      </c>
      <c r="Q338" s="73">
        <f t="shared" ref="Q338" si="51">IF(M338&lt;&gt;"",IF(O338&gt;0,O338,P338),0)</f>
        <v>415794</v>
      </c>
      <c r="R338" s="8">
        <f>Table1[[#This Row],[Số còn phải thu ĐK]]+Table1[[#This Row],[Giá Trị HD sau CK]]-Table1[[#This Row],[Số tiền đã thu]]</f>
        <v>0</v>
      </c>
      <c r="S338" s="7">
        <f>IF(Table1[[#This Row],[Ngày hóa đơn]]&lt;&gt;"",Table1[[#This Row],[Ngày hóa đơn]],Table1[[#This Row],[Ngày hạch toán]])</f>
        <v>45853</v>
      </c>
      <c r="T338" s="8"/>
      <c r="U338" s="7">
        <f>IF(Table1[[#This Row],[Ngày tính CN]]="","",S338+T338)</f>
        <v>45853</v>
      </c>
      <c r="V338" s="74">
        <f ca="1">IF(Table1[[#This Row],[Hạn thanh toán]]="","",IF((U338-NOW())&lt;0,0,(U338-NOW())))</f>
        <v>0</v>
      </c>
      <c r="W338" s="72"/>
      <c r="X338" s="68" t="str">
        <f t="shared" ca="1" si="45"/>
        <v/>
      </c>
      <c r="Y338" s="68" t="str">
        <f t="shared" si="40"/>
        <v>Đã thanh toán</v>
      </c>
      <c r="Z338" s="301">
        <f>Table1[[#This Row],[Hạn thanh toán]]</f>
        <v>45853</v>
      </c>
      <c r="AA338" s="301">
        <f>Table1[[#This Row],[Ngày Thanh toán]]</f>
        <v>45860</v>
      </c>
      <c r="AD338" s="3" t="str">
        <f>VLOOKUP($A338,Ma_KH!$A:$Q,Ma_KH!O$1,0)</f>
        <v>KL00181</v>
      </c>
      <c r="AE338" s="3" t="str">
        <f>VLOOKUP($A338,Ma_KH!$A:$Q,Ma_KH!P$1,0)</f>
        <v>Xanh Mart - S1.08 Vinhomes Ocean Park</v>
      </c>
    </row>
    <row r="339" spans="1:31" ht="25.5" customHeight="1" x14ac:dyDescent="0.3">
      <c r="A339" s="76" t="s">
        <v>73</v>
      </c>
      <c r="B339" s="76" t="s">
        <v>734</v>
      </c>
      <c r="C339" s="78">
        <v>45870</v>
      </c>
      <c r="D339" s="79" t="s">
        <v>744</v>
      </c>
      <c r="E339" s="78"/>
      <c r="F339" s="86">
        <v>1101465</v>
      </c>
      <c r="G339" s="76" t="s">
        <v>739</v>
      </c>
      <c r="H339" s="72">
        <v>726653</v>
      </c>
      <c r="I339" s="72">
        <v>0</v>
      </c>
      <c r="J339" s="72">
        <v>58132</v>
      </c>
      <c r="K339" s="72">
        <v>784785</v>
      </c>
      <c r="L339" s="8" t="s">
        <v>24</v>
      </c>
      <c r="M339" s="166">
        <v>45878</v>
      </c>
      <c r="N339" s="167" t="s">
        <v>3966</v>
      </c>
      <c r="O339" s="72">
        <f>IF(Table1[[#This Row],[Phân loại]]="Tồn đầu kỳ",Table1[[#This Row],[Tổng giá trị]],0)</f>
        <v>0</v>
      </c>
      <c r="P339" s="8">
        <f>IF(Table1[[#This Row],[Số còn phải thu ĐK]]&lt;&gt;0,0,IF(Table1[[#This Row],[Phân loại]]="Bán hàng",Table1[[#This Row],[Tổng giá trị]],-Table1[[#This Row],[Tổng giá trị]]))</f>
        <v>784785</v>
      </c>
      <c r="Q339" s="73">
        <f t="shared" ref="Q339" si="52">IF(M339&lt;&gt;"",IF(O339&gt;0,O339,P339),0)</f>
        <v>784785</v>
      </c>
      <c r="R339" s="8">
        <f>Table1[[#This Row],[Số còn phải thu ĐK]]+Table1[[#This Row],[Giá Trị HD sau CK]]-Table1[[#This Row],[Số tiền đã thu]]</f>
        <v>0</v>
      </c>
      <c r="S339" s="7">
        <f>IF(Table1[[#This Row],[Ngày hóa đơn]]&lt;&gt;"",Table1[[#This Row],[Ngày hóa đơn]],Table1[[#This Row],[Ngày hạch toán]])</f>
        <v>45870</v>
      </c>
      <c r="T339" s="8"/>
      <c r="U339" s="7">
        <f>IF(Table1[[#This Row],[Ngày tính CN]]="","",S339+T339)</f>
        <v>45870</v>
      </c>
      <c r="V339" s="74">
        <f ca="1">IF(Table1[[#This Row],[Hạn thanh toán]]="","",IF((U339-NOW())&lt;0,0,(U339-NOW())))</f>
        <v>0</v>
      </c>
      <c r="W339" s="72"/>
      <c r="X339" s="68" t="str">
        <f t="shared" ca="1" si="45"/>
        <v/>
      </c>
      <c r="Y339" s="68" t="str">
        <f t="shared" si="40"/>
        <v>Đã thanh toán</v>
      </c>
      <c r="Z339" s="301">
        <f>Table1[[#This Row],[Hạn thanh toán]]</f>
        <v>45870</v>
      </c>
      <c r="AA339" s="301">
        <f>Table1[[#This Row],[Ngày Thanh toán]]</f>
        <v>45878</v>
      </c>
      <c r="AD339" s="3" t="str">
        <f>VLOOKUP($A339,Ma_KH!$A:$Q,Ma_KH!O$1,0)</f>
        <v>KL00181</v>
      </c>
      <c r="AE339" s="3" t="str">
        <f>VLOOKUP($A339,Ma_KH!$A:$Q,Ma_KH!P$1,0)</f>
        <v>Xanh Mart - S1.08 Vinhomes Ocean Park</v>
      </c>
    </row>
    <row r="340" spans="1:31" ht="25.5" customHeight="1" x14ac:dyDescent="0.3">
      <c r="A340" s="76" t="s">
        <v>73</v>
      </c>
      <c r="B340" s="76" t="s">
        <v>734</v>
      </c>
      <c r="C340" s="78">
        <v>45877</v>
      </c>
      <c r="D340" s="79" t="s">
        <v>745</v>
      </c>
      <c r="E340" s="78"/>
      <c r="F340" s="86">
        <v>734310</v>
      </c>
      <c r="G340" s="76" t="s">
        <v>739</v>
      </c>
      <c r="H340" s="72">
        <v>880662</v>
      </c>
      <c r="I340" s="72">
        <v>0</v>
      </c>
      <c r="J340" s="72">
        <v>70453</v>
      </c>
      <c r="K340" s="72">
        <v>951115</v>
      </c>
      <c r="L340" s="8" t="s">
        <v>24</v>
      </c>
      <c r="M340" s="166">
        <v>45962</v>
      </c>
      <c r="N340" s="167" t="s">
        <v>3969</v>
      </c>
      <c r="O340" s="72">
        <f>IF(Table1[[#This Row],[Phân loại]]="Tồn đầu kỳ",Table1[[#This Row],[Tổng giá trị]],0)</f>
        <v>0</v>
      </c>
      <c r="P340" s="8">
        <f>IF(Table1[[#This Row],[Số còn phải thu ĐK]]&lt;&gt;0,0,IF(Table1[[#This Row],[Phân loại]]="Bán hàng",Table1[[#This Row],[Tổng giá trị]],-Table1[[#This Row],[Tổng giá trị]]))</f>
        <v>951115</v>
      </c>
      <c r="Q340" s="65">
        <v>951000</v>
      </c>
      <c r="R340" s="8">
        <f>Table1[[#This Row],[Số còn phải thu ĐK]]+Table1[[#This Row],[Giá Trị HD sau CK]]-Table1[[#This Row],[Số tiền đã thu]]</f>
        <v>115</v>
      </c>
      <c r="S340" s="7">
        <f>IF(Table1[[#This Row],[Ngày hóa đơn]]&lt;&gt;"",Table1[[#This Row],[Ngày hóa đơn]],Table1[[#This Row],[Ngày hạch toán]])</f>
        <v>45877</v>
      </c>
      <c r="T340" s="8"/>
      <c r="U340" s="7">
        <f>IF(Table1[[#This Row],[Ngày tính CN]]="","",S340+T340)</f>
        <v>45877</v>
      </c>
      <c r="V340" s="74">
        <f ca="1">IF(Table1[[#This Row],[Hạn thanh toán]]="","",IF((U340-NOW())&lt;0,0,(U340-NOW())))</f>
        <v>0</v>
      </c>
      <c r="W340" s="72"/>
      <c r="X340" s="68" t="str">
        <f t="shared" ca="1" si="45"/>
        <v/>
      </c>
      <c r="Y340" s="68" t="str">
        <f t="shared" ca="1" si="40"/>
        <v/>
      </c>
      <c r="Z340" s="301">
        <f>Table1[[#This Row],[Hạn thanh toán]]</f>
        <v>45877</v>
      </c>
      <c r="AA340" s="301">
        <f>Table1[[#This Row],[Ngày Thanh toán]]</f>
        <v>45962</v>
      </c>
      <c r="AD340" s="3" t="str">
        <f>VLOOKUP($A340,Ma_KH!$A:$Q,Ma_KH!O$1,0)</f>
        <v>KL00181</v>
      </c>
      <c r="AE340" s="3" t="str">
        <f>VLOOKUP($A340,Ma_KH!$A:$Q,Ma_KH!P$1,0)</f>
        <v>Xanh Mart - S1.08 Vinhomes Ocean Park</v>
      </c>
    </row>
    <row r="341" spans="1:31" ht="25.5" customHeight="1" x14ac:dyDescent="0.3">
      <c r="A341" s="76" t="s">
        <v>73</v>
      </c>
      <c r="B341" s="76" t="s">
        <v>734</v>
      </c>
      <c r="C341" s="78">
        <v>45887</v>
      </c>
      <c r="D341" s="79" t="s">
        <v>746</v>
      </c>
      <c r="E341" s="78"/>
      <c r="F341" s="86">
        <v>1101465</v>
      </c>
      <c r="G341" s="76" t="s">
        <v>739</v>
      </c>
      <c r="H341" s="72">
        <v>555290</v>
      </c>
      <c r="I341" s="72">
        <v>0</v>
      </c>
      <c r="J341" s="72">
        <v>44423</v>
      </c>
      <c r="K341" s="72">
        <v>599713</v>
      </c>
      <c r="L341" s="8" t="s">
        <v>24</v>
      </c>
      <c r="M341" s="166">
        <v>45893</v>
      </c>
      <c r="N341" s="167" t="s">
        <v>3967</v>
      </c>
      <c r="O341" s="72">
        <f>IF(Table1[[#This Row],[Phân loại]]="Tồn đầu kỳ",Table1[[#This Row],[Tổng giá trị]],0)</f>
        <v>0</v>
      </c>
      <c r="P341" s="8">
        <f>IF(Table1[[#This Row],[Số còn phải thu ĐK]]&lt;&gt;0,0,IF(Table1[[#This Row],[Phân loại]]="Bán hàng",Table1[[#This Row],[Tổng giá trị]],-Table1[[#This Row],[Tổng giá trị]]))</f>
        <v>599713</v>
      </c>
      <c r="Q341" s="73">
        <v>599713</v>
      </c>
      <c r="R341" s="8">
        <f>Table1[[#This Row],[Số còn phải thu ĐK]]+Table1[[#This Row],[Giá Trị HD sau CK]]-Table1[[#This Row],[Số tiền đã thu]]</f>
        <v>0</v>
      </c>
      <c r="S341" s="7">
        <f>IF(Table1[[#This Row],[Ngày hóa đơn]]&lt;&gt;"",Table1[[#This Row],[Ngày hóa đơn]],Table1[[#This Row],[Ngày hạch toán]])</f>
        <v>45887</v>
      </c>
      <c r="T341" s="8"/>
      <c r="U341" s="7">
        <f>IF(Table1[[#This Row],[Ngày tính CN]]="","",S341+T341)</f>
        <v>45887</v>
      </c>
      <c r="V341" s="74">
        <f ca="1">IF(Table1[[#This Row],[Hạn thanh toán]]="","",IF((U341-NOW())&lt;0,0,(U341-NOW())))</f>
        <v>0</v>
      </c>
      <c r="W341" s="72"/>
      <c r="X341" s="68" t="str">
        <f t="shared" ca="1" si="45"/>
        <v/>
      </c>
      <c r="Y341" s="68" t="str">
        <f t="shared" si="40"/>
        <v>Đã thanh toán</v>
      </c>
      <c r="Z341" s="301">
        <f>Table1[[#This Row],[Hạn thanh toán]]</f>
        <v>45887</v>
      </c>
      <c r="AA341" s="301">
        <f>Table1[[#This Row],[Ngày Thanh toán]]</f>
        <v>45893</v>
      </c>
      <c r="AD341" s="3" t="str">
        <f>VLOOKUP($A341,Ma_KH!$A:$Q,Ma_KH!O$1,0)</f>
        <v>KL00181</v>
      </c>
      <c r="AE341" s="3" t="str">
        <f>VLOOKUP($A341,Ma_KH!$A:$Q,Ma_KH!P$1,0)</f>
        <v>Xanh Mart - S1.08 Vinhomes Ocean Park</v>
      </c>
    </row>
    <row r="342" spans="1:31" ht="25.5" customHeight="1" x14ac:dyDescent="0.3">
      <c r="A342" s="76" t="s">
        <v>73</v>
      </c>
      <c r="B342" s="76" t="s">
        <v>734</v>
      </c>
      <c r="C342" s="78">
        <v>45905</v>
      </c>
      <c r="D342" s="79" t="s">
        <v>747</v>
      </c>
      <c r="E342" s="78"/>
      <c r="F342" s="86">
        <v>1468620</v>
      </c>
      <c r="G342" s="76" t="s">
        <v>739</v>
      </c>
      <c r="H342" s="72">
        <v>287793</v>
      </c>
      <c r="I342" s="72">
        <v>0</v>
      </c>
      <c r="J342" s="72">
        <v>23023</v>
      </c>
      <c r="K342" s="72">
        <v>310816</v>
      </c>
      <c r="L342" s="8" t="s">
        <v>24</v>
      </c>
      <c r="M342" s="166">
        <v>45912</v>
      </c>
      <c r="N342" s="167" t="s">
        <v>3968</v>
      </c>
      <c r="O342" s="72">
        <f>IF(Table1[[#This Row],[Phân loại]]="Tồn đầu kỳ",Table1[[#This Row],[Tổng giá trị]],0)</f>
        <v>0</v>
      </c>
      <c r="P342" s="8">
        <f>IF(Table1[[#This Row],[Số còn phải thu ĐK]]&lt;&gt;0,0,IF(Table1[[#This Row],[Phân loại]]="Bán hàng",Table1[[#This Row],[Tổng giá trị]],-Table1[[#This Row],[Tổng giá trị]]))</f>
        <v>310816</v>
      </c>
      <c r="Q342" s="73">
        <v>310816</v>
      </c>
      <c r="R342" s="8">
        <f>Table1[[#This Row],[Số còn phải thu ĐK]]+Table1[[#This Row],[Giá Trị HD sau CK]]-Table1[[#This Row],[Số tiền đã thu]]</f>
        <v>0</v>
      </c>
      <c r="S342" s="7">
        <f>IF(Table1[[#This Row],[Ngày hóa đơn]]&lt;&gt;"",Table1[[#This Row],[Ngày hóa đơn]],Table1[[#This Row],[Ngày hạch toán]])</f>
        <v>45905</v>
      </c>
      <c r="T342" s="8"/>
      <c r="U342" s="7">
        <f>IF(Table1[[#This Row],[Ngày tính CN]]="","",S342+T342)</f>
        <v>45905</v>
      </c>
      <c r="V342" s="74">
        <f ca="1">IF(Table1[[#This Row],[Hạn thanh toán]]="","",IF((U342-NOW())&lt;0,0,(U342-NOW())))</f>
        <v>0</v>
      </c>
      <c r="W342" s="72"/>
      <c r="X342" s="68" t="str">
        <f t="shared" ca="1" si="45"/>
        <v/>
      </c>
      <c r="Y342" s="68" t="str">
        <f t="shared" ref="Y342:Y406" si="53">IF(R342=0,"Đã thanh toán",IF(X342="","",IF(X342&lt;=0,"Chưa đến hạn thanh toán",IF(X342&lt;=30,"Nợ quá hạn 30 ngày",IF(X342&lt;=60,"Nợ quá hạn từ 30 ngày đến 60 ngày",IF(X342&lt;=90,"Nợ quá hạn từ 60 ngày đến 90 ngày",IF(X342&lt;=120,"Nợ quá hạn từ 90 ngày đến 120 ngày","Nợ quá hạn hơn 120 ngày có khả năng mất thanh toán")))))))</f>
        <v>Đã thanh toán</v>
      </c>
      <c r="Z342" s="301">
        <f>Table1[[#This Row],[Hạn thanh toán]]</f>
        <v>45905</v>
      </c>
      <c r="AA342" s="301">
        <f>Table1[[#This Row],[Ngày Thanh toán]]</f>
        <v>45912</v>
      </c>
      <c r="AD342" s="3" t="str">
        <f>VLOOKUP($A342,Ma_KH!$A:$Q,Ma_KH!O$1,0)</f>
        <v>KL00181</v>
      </c>
      <c r="AE342" s="3" t="str">
        <f>VLOOKUP($A342,Ma_KH!$A:$Q,Ma_KH!P$1,0)</f>
        <v>Xanh Mart - S1.08 Vinhomes Ocean Park</v>
      </c>
    </row>
    <row r="343" spans="1:31" ht="25.5" customHeight="1" x14ac:dyDescent="0.3">
      <c r="A343" s="69" t="s">
        <v>73</v>
      </c>
      <c r="B343" s="69" t="s">
        <v>734</v>
      </c>
      <c r="C343" s="70">
        <v>45933</v>
      </c>
      <c r="D343" s="71" t="s">
        <v>748</v>
      </c>
      <c r="E343" s="70"/>
      <c r="F343" s="85">
        <v>1835775</v>
      </c>
      <c r="G343" s="69" t="s">
        <v>739</v>
      </c>
      <c r="H343" s="72">
        <v>553467</v>
      </c>
      <c r="I343" s="72">
        <v>0</v>
      </c>
      <c r="J343" s="72">
        <v>44277</v>
      </c>
      <c r="K343" s="72">
        <v>597744</v>
      </c>
      <c r="L343" s="8" t="s">
        <v>24</v>
      </c>
      <c r="M343" s="166">
        <v>45962</v>
      </c>
      <c r="N343" s="167" t="s">
        <v>3970</v>
      </c>
      <c r="O343" s="72">
        <f>IF(Table1[[#This Row],[Phân loại]]="Tồn đầu kỳ",Table1[[#This Row],[Tổng giá trị]],0)</f>
        <v>0</v>
      </c>
      <c r="P343" s="8">
        <f>IF(Table1[[#This Row],[Số còn phải thu ĐK]]&lt;&gt;0,0,IF(Table1[[#This Row],[Phân loại]]="Bán hàng",Table1[[#This Row],[Tổng giá trị]],-Table1[[#This Row],[Tổng giá trị]]))</f>
        <v>597744</v>
      </c>
      <c r="Q343" s="65">
        <v>597000</v>
      </c>
      <c r="R343" s="8">
        <f>Table1[[#This Row],[Số còn phải thu ĐK]]+Table1[[#This Row],[Giá Trị HD sau CK]]-Table1[[#This Row],[Số tiền đã thu]]</f>
        <v>744</v>
      </c>
      <c r="S343" s="7">
        <f>IF(Table1[[#This Row],[Ngày hóa đơn]]&lt;&gt;"",Table1[[#This Row],[Ngày hóa đơn]],Table1[[#This Row],[Ngày hạch toán]])</f>
        <v>45933</v>
      </c>
      <c r="T343" s="8"/>
      <c r="U343" s="7">
        <f>IF(Table1[[#This Row],[Ngày tính CN]]="","",S343+T343)</f>
        <v>45933</v>
      </c>
      <c r="V343" s="74">
        <f ca="1">IF(Table1[[#This Row],[Hạn thanh toán]]="","",IF((U343-NOW())&lt;0,0,(U343-NOW())))</f>
        <v>0</v>
      </c>
      <c r="W343" s="72"/>
      <c r="X343" s="68" t="str">
        <f t="shared" ref="X343:X407" ca="1" si="54">IF(OR(AR346="",AO346=0),"",IF((AR346-NOW())&lt;0,-(AR346-NOW()),0))</f>
        <v/>
      </c>
      <c r="Y343" s="68" t="str">
        <f t="shared" ca="1" si="53"/>
        <v/>
      </c>
      <c r="Z343" s="301">
        <f>Table1[[#This Row],[Hạn thanh toán]]</f>
        <v>45933</v>
      </c>
      <c r="AA343" s="301">
        <f>Table1[[#This Row],[Ngày Thanh toán]]</f>
        <v>45962</v>
      </c>
      <c r="AD343" s="3" t="str">
        <f>VLOOKUP($A343,Ma_KH!$A:$Q,Ma_KH!O$1,0)</f>
        <v>KL00181</v>
      </c>
      <c r="AE343" s="3" t="str">
        <f>VLOOKUP($A343,Ma_KH!$A:$Q,Ma_KH!P$1,0)</f>
        <v>Xanh Mart - S1.08 Vinhomes Ocean Park</v>
      </c>
    </row>
    <row r="344" spans="1:31" ht="25.5" customHeight="1" x14ac:dyDescent="0.3">
      <c r="A344" s="76" t="s">
        <v>73</v>
      </c>
      <c r="B344" s="76" t="s">
        <v>734</v>
      </c>
      <c r="C344" s="78">
        <v>45768</v>
      </c>
      <c r="D344" s="79" t="s">
        <v>749</v>
      </c>
      <c r="E344" s="78"/>
      <c r="F344" s="84"/>
      <c r="G344" s="84"/>
      <c r="H344" s="72"/>
      <c r="I344" s="72">
        <v>0</v>
      </c>
      <c r="J344" s="72">
        <v>0</v>
      </c>
      <c r="K344" s="72">
        <v>240477</v>
      </c>
      <c r="L344" s="8" t="s">
        <v>17</v>
      </c>
      <c r="M344" s="166">
        <v>45768</v>
      </c>
      <c r="N344" s="167" t="s">
        <v>3959</v>
      </c>
      <c r="O344" s="72">
        <f>IF(Table1[[#This Row],[Phân loại]]="Tồn đầu kỳ",Table1[[#This Row],[Tổng giá trị]],0)</f>
        <v>0</v>
      </c>
      <c r="P344" s="8">
        <f>IF(Table1[[#This Row],[Số còn phải thu ĐK]]&lt;&gt;0,0,IF(Table1[[#This Row],[Phân loại]]="Bán hàng",Table1[[#This Row],[Tổng giá trị]],-Table1[[#This Row],[Tổng giá trị]]))</f>
        <v>-240477</v>
      </c>
      <c r="Q344" s="73">
        <f t="shared" ref="Q344:Q405" si="55">IF(M344&lt;&gt;"",IF(O344&gt;0,O344,P344),0)</f>
        <v>-240477</v>
      </c>
      <c r="R344" s="8">
        <f>Table1[[#This Row],[Số còn phải thu ĐK]]+Table1[[#This Row],[Giá Trị HD sau CK]]-Table1[[#This Row],[Số tiền đã thu]]</f>
        <v>0</v>
      </c>
      <c r="S344" s="7">
        <f>IF(Table1[[#This Row],[Ngày hóa đơn]]&lt;&gt;"",Table1[[#This Row],[Ngày hóa đơn]],Table1[[#This Row],[Ngày hạch toán]])</f>
        <v>45768</v>
      </c>
      <c r="T344" s="8"/>
      <c r="U344" s="7">
        <f>IF(Table1[[#This Row],[Ngày tính CN]]="","",S344+T344)</f>
        <v>45768</v>
      </c>
      <c r="V344" s="74">
        <f ca="1">IF(Table1[[#This Row],[Hạn thanh toán]]="","",IF((U344-NOW())&lt;0,0,(U344-NOW())))</f>
        <v>0</v>
      </c>
      <c r="W344" s="72"/>
      <c r="X344" s="68" t="str">
        <f t="shared" ca="1" si="54"/>
        <v/>
      </c>
      <c r="Y344" s="68" t="str">
        <f t="shared" si="53"/>
        <v>Đã thanh toán</v>
      </c>
      <c r="Z344" s="301">
        <f>Table1[[#This Row],[Hạn thanh toán]]</f>
        <v>45768</v>
      </c>
      <c r="AA344" s="301">
        <f>Table1[[#This Row],[Ngày Thanh toán]]</f>
        <v>45768</v>
      </c>
      <c r="AD344" s="3" t="str">
        <f>VLOOKUP($A344,Ma_KH!$A:$Q,Ma_KH!O$1,0)</f>
        <v>KL00181</v>
      </c>
      <c r="AE344" s="3" t="str">
        <f>VLOOKUP($A344,Ma_KH!$A:$Q,Ma_KH!P$1,0)</f>
        <v>Xanh Mart - S1.08 Vinhomes Ocean Park</v>
      </c>
    </row>
    <row r="345" spans="1:31" ht="25.5" customHeight="1" x14ac:dyDescent="0.3">
      <c r="A345" s="76" t="s">
        <v>73</v>
      </c>
      <c r="B345" s="76" t="s">
        <v>734</v>
      </c>
      <c r="C345" s="78">
        <v>45811</v>
      </c>
      <c r="D345" s="79" t="s">
        <v>750</v>
      </c>
      <c r="E345" s="78"/>
      <c r="F345" s="84"/>
      <c r="G345" s="84"/>
      <c r="H345" s="72"/>
      <c r="I345" s="72">
        <v>0</v>
      </c>
      <c r="J345" s="72">
        <v>0</v>
      </c>
      <c r="K345" s="72">
        <v>79305</v>
      </c>
      <c r="L345" s="8" t="s">
        <v>17</v>
      </c>
      <c r="M345" s="166">
        <v>45811</v>
      </c>
      <c r="N345" s="167" t="s">
        <v>3960</v>
      </c>
      <c r="O345" s="72">
        <f>IF(Table1[[#This Row],[Phân loại]]="Tồn đầu kỳ",Table1[[#This Row],[Tổng giá trị]],0)</f>
        <v>0</v>
      </c>
      <c r="P345" s="8">
        <f>IF(Table1[[#This Row],[Số còn phải thu ĐK]]&lt;&gt;0,0,IF(Table1[[#This Row],[Phân loại]]="Bán hàng",Table1[[#This Row],[Tổng giá trị]],-Table1[[#This Row],[Tổng giá trị]]))</f>
        <v>-79305</v>
      </c>
      <c r="Q345" s="73">
        <f t="shared" si="55"/>
        <v>-79305</v>
      </c>
      <c r="R345" s="8">
        <f>Table1[[#This Row],[Số còn phải thu ĐK]]+Table1[[#This Row],[Giá Trị HD sau CK]]-Table1[[#This Row],[Số tiền đã thu]]</f>
        <v>0</v>
      </c>
      <c r="S345" s="7">
        <f>IF(Table1[[#This Row],[Ngày hóa đơn]]&lt;&gt;"",Table1[[#This Row],[Ngày hóa đơn]],Table1[[#This Row],[Ngày hạch toán]])</f>
        <v>45811</v>
      </c>
      <c r="T345" s="8"/>
      <c r="U345" s="7">
        <f>IF(Table1[[#This Row],[Ngày tính CN]]="","",S345+T345)</f>
        <v>45811</v>
      </c>
      <c r="V345" s="74">
        <f ca="1">IF(Table1[[#This Row],[Hạn thanh toán]]="","",IF((U345-NOW())&lt;0,0,(U345-NOW())))</f>
        <v>0</v>
      </c>
      <c r="W345" s="72"/>
      <c r="X345" s="68" t="str">
        <f t="shared" ca="1" si="54"/>
        <v/>
      </c>
      <c r="Y345" s="68" t="str">
        <f t="shared" si="53"/>
        <v>Đã thanh toán</v>
      </c>
      <c r="Z345" s="301">
        <f>Table1[[#This Row],[Hạn thanh toán]]</f>
        <v>45811</v>
      </c>
      <c r="AA345" s="301">
        <f>Table1[[#This Row],[Ngày Thanh toán]]</f>
        <v>45811</v>
      </c>
      <c r="AD345" s="3" t="str">
        <f>VLOOKUP($A345,Ma_KH!$A:$Q,Ma_KH!O$1,0)</f>
        <v>KL00181</v>
      </c>
      <c r="AE345" s="3" t="str">
        <f>VLOOKUP($A345,Ma_KH!$A:$Q,Ma_KH!P$1,0)</f>
        <v>Xanh Mart - S1.08 Vinhomes Ocean Park</v>
      </c>
    </row>
    <row r="346" spans="1:31" ht="25.5" customHeight="1" x14ac:dyDescent="0.3">
      <c r="A346" s="76" t="s">
        <v>73</v>
      </c>
      <c r="B346" s="76" t="s">
        <v>734</v>
      </c>
      <c r="C346" s="78">
        <v>45836</v>
      </c>
      <c r="D346" s="79" t="s">
        <v>751</v>
      </c>
      <c r="E346" s="78"/>
      <c r="F346" s="84"/>
      <c r="G346" s="84"/>
      <c r="H346" s="72"/>
      <c r="I346" s="72">
        <v>0</v>
      </c>
      <c r="J346" s="72">
        <v>0</v>
      </c>
      <c r="K346" s="72">
        <v>170169</v>
      </c>
      <c r="L346" s="8" t="s">
        <v>17</v>
      </c>
      <c r="M346" s="166">
        <v>45836</v>
      </c>
      <c r="N346" s="167" t="s">
        <v>3962</v>
      </c>
      <c r="O346" s="72">
        <f>IF(Table1[[#This Row],[Phân loại]]="Tồn đầu kỳ",Table1[[#This Row],[Tổng giá trị]],0)</f>
        <v>0</v>
      </c>
      <c r="P346" s="8">
        <f>IF(Table1[[#This Row],[Số còn phải thu ĐK]]&lt;&gt;0,0,IF(Table1[[#This Row],[Phân loại]]="Bán hàng",Table1[[#This Row],[Tổng giá trị]],-Table1[[#This Row],[Tổng giá trị]]))</f>
        <v>-170169</v>
      </c>
      <c r="Q346" s="73">
        <f t="shared" si="55"/>
        <v>-170169</v>
      </c>
      <c r="R346" s="8">
        <f>Table1[[#This Row],[Số còn phải thu ĐK]]+Table1[[#This Row],[Giá Trị HD sau CK]]-Table1[[#This Row],[Số tiền đã thu]]</f>
        <v>0</v>
      </c>
      <c r="S346" s="7">
        <f>IF(Table1[[#This Row],[Ngày hóa đơn]]&lt;&gt;"",Table1[[#This Row],[Ngày hóa đơn]],Table1[[#This Row],[Ngày hạch toán]])</f>
        <v>45836</v>
      </c>
      <c r="T346" s="8"/>
      <c r="U346" s="7">
        <f>IF(Table1[[#This Row],[Ngày tính CN]]="","",S346+T346)</f>
        <v>45836</v>
      </c>
      <c r="V346" s="74">
        <f ca="1">IF(Table1[[#This Row],[Hạn thanh toán]]="","",IF((U346-NOW())&lt;0,0,(U346-NOW())))</f>
        <v>0</v>
      </c>
      <c r="W346" s="72"/>
      <c r="X346" s="68" t="str">
        <f t="shared" ca="1" si="54"/>
        <v/>
      </c>
      <c r="Y346" s="68" t="str">
        <f t="shared" si="53"/>
        <v>Đã thanh toán</v>
      </c>
      <c r="Z346" s="301">
        <f>Table1[[#This Row],[Hạn thanh toán]]</f>
        <v>45836</v>
      </c>
      <c r="AA346" s="301">
        <f>Table1[[#This Row],[Ngày Thanh toán]]</f>
        <v>45836</v>
      </c>
      <c r="AD346" s="3" t="str">
        <f>VLOOKUP($A346,Ma_KH!$A:$Q,Ma_KH!O$1,0)</f>
        <v>KL00181</v>
      </c>
      <c r="AE346" s="3" t="str">
        <f>VLOOKUP($A346,Ma_KH!$A:$Q,Ma_KH!P$1,0)</f>
        <v>Xanh Mart - S1.08 Vinhomes Ocean Park</v>
      </c>
    </row>
    <row r="347" spans="1:31" ht="25.5" customHeight="1" x14ac:dyDescent="0.3">
      <c r="A347" s="76" t="s">
        <v>73</v>
      </c>
      <c r="B347" s="76" t="s">
        <v>734</v>
      </c>
      <c r="C347" s="78">
        <v>45836</v>
      </c>
      <c r="D347" s="79" t="s">
        <v>751</v>
      </c>
      <c r="E347" s="78"/>
      <c r="F347" s="84"/>
      <c r="G347" s="84"/>
      <c r="H347" s="72"/>
      <c r="I347" s="72">
        <v>0</v>
      </c>
      <c r="J347" s="72">
        <v>0</v>
      </c>
      <c r="K347" s="72">
        <v>70900</v>
      </c>
      <c r="L347" s="8" t="s">
        <v>17</v>
      </c>
      <c r="M347" s="166">
        <v>45836</v>
      </c>
      <c r="N347" s="167" t="s">
        <v>3962</v>
      </c>
      <c r="O347" s="72">
        <f>IF(Table1[[#This Row],[Phân loại]]="Tồn đầu kỳ",Table1[[#This Row],[Tổng giá trị]],0)</f>
        <v>0</v>
      </c>
      <c r="P347" s="8">
        <f>IF(Table1[[#This Row],[Số còn phải thu ĐK]]&lt;&gt;0,0,IF(Table1[[#This Row],[Phân loại]]="Bán hàng",Table1[[#This Row],[Tổng giá trị]],-Table1[[#This Row],[Tổng giá trị]]))</f>
        <v>-70900</v>
      </c>
      <c r="Q347" s="73">
        <f t="shared" si="55"/>
        <v>-70900</v>
      </c>
      <c r="R347" s="8">
        <f>Table1[[#This Row],[Số còn phải thu ĐK]]+Table1[[#This Row],[Giá Trị HD sau CK]]-Table1[[#This Row],[Số tiền đã thu]]</f>
        <v>0</v>
      </c>
      <c r="S347" s="7">
        <f>IF(Table1[[#This Row],[Ngày hóa đơn]]&lt;&gt;"",Table1[[#This Row],[Ngày hóa đơn]],Table1[[#This Row],[Ngày hạch toán]])</f>
        <v>45836</v>
      </c>
      <c r="T347" s="8"/>
      <c r="U347" s="7">
        <f>IF(Table1[[#This Row],[Ngày tính CN]]="","",S347+T347)</f>
        <v>45836</v>
      </c>
      <c r="V347" s="74">
        <f ca="1">IF(Table1[[#This Row],[Hạn thanh toán]]="","",IF((U347-NOW())&lt;0,0,(U347-NOW())))</f>
        <v>0</v>
      </c>
      <c r="W347" s="72"/>
      <c r="X347" s="68" t="str">
        <f t="shared" ca="1" si="54"/>
        <v/>
      </c>
      <c r="Y347" s="68" t="str">
        <f t="shared" si="53"/>
        <v>Đã thanh toán</v>
      </c>
      <c r="Z347" s="301">
        <f>Table1[[#This Row],[Hạn thanh toán]]</f>
        <v>45836</v>
      </c>
      <c r="AA347" s="301">
        <f>Table1[[#This Row],[Ngày Thanh toán]]</f>
        <v>45836</v>
      </c>
      <c r="AD347" s="3" t="str">
        <f>VLOOKUP($A347,Ma_KH!$A:$Q,Ma_KH!O$1,0)</f>
        <v>KL00181</v>
      </c>
      <c r="AE347" s="3" t="str">
        <f>VLOOKUP($A347,Ma_KH!$A:$Q,Ma_KH!P$1,0)</f>
        <v>Xanh Mart - S1.08 Vinhomes Ocean Park</v>
      </c>
    </row>
    <row r="348" spans="1:31" ht="25.5" customHeight="1" x14ac:dyDescent="0.3">
      <c r="A348" s="69" t="s">
        <v>73</v>
      </c>
      <c r="B348" s="69" t="s">
        <v>734</v>
      </c>
      <c r="C348" s="70">
        <v>45846</v>
      </c>
      <c r="D348" s="71" t="s">
        <v>752</v>
      </c>
      <c r="E348" s="70"/>
      <c r="F348" s="75"/>
      <c r="G348" s="75"/>
      <c r="H348" s="72"/>
      <c r="I348" s="72">
        <v>0</v>
      </c>
      <c r="J348" s="72">
        <v>0</v>
      </c>
      <c r="K348" s="72">
        <v>79305</v>
      </c>
      <c r="L348" s="8" t="s">
        <v>17</v>
      </c>
      <c r="M348" s="166">
        <v>45846</v>
      </c>
      <c r="N348" s="167" t="s">
        <v>3964</v>
      </c>
      <c r="O348" s="72">
        <f>IF(Table1[[#This Row],[Phân loại]]="Tồn đầu kỳ",Table1[[#This Row],[Tổng giá trị]],0)</f>
        <v>0</v>
      </c>
      <c r="P348" s="8">
        <f>IF(Table1[[#This Row],[Số còn phải thu ĐK]]&lt;&gt;0,0,IF(Table1[[#This Row],[Phân loại]]="Bán hàng",Table1[[#This Row],[Tổng giá trị]],-Table1[[#This Row],[Tổng giá trị]]))</f>
        <v>-79305</v>
      </c>
      <c r="Q348" s="73">
        <f t="shared" si="55"/>
        <v>-79305</v>
      </c>
      <c r="R348" s="8">
        <f>Table1[[#This Row],[Số còn phải thu ĐK]]+Table1[[#This Row],[Giá Trị HD sau CK]]-Table1[[#This Row],[Số tiền đã thu]]</f>
        <v>0</v>
      </c>
      <c r="S348" s="7">
        <f>IF(Table1[[#This Row],[Ngày hóa đơn]]&lt;&gt;"",Table1[[#This Row],[Ngày hóa đơn]],Table1[[#This Row],[Ngày hạch toán]])</f>
        <v>45846</v>
      </c>
      <c r="T348" s="8"/>
      <c r="U348" s="7">
        <f>IF(Table1[[#This Row],[Ngày tính CN]]="","",S348+T348)</f>
        <v>45846</v>
      </c>
      <c r="V348" s="74">
        <f ca="1">IF(Table1[[#This Row],[Hạn thanh toán]]="","",IF((U348-NOW())&lt;0,0,(U348-NOW())))</f>
        <v>0</v>
      </c>
      <c r="W348" s="72"/>
      <c r="X348" s="68" t="str">
        <f t="shared" ca="1" si="54"/>
        <v/>
      </c>
      <c r="Y348" s="68" t="str">
        <f t="shared" si="53"/>
        <v>Đã thanh toán</v>
      </c>
      <c r="Z348" s="301">
        <f>Table1[[#This Row],[Hạn thanh toán]]</f>
        <v>45846</v>
      </c>
      <c r="AA348" s="301">
        <f>Table1[[#This Row],[Ngày Thanh toán]]</f>
        <v>45846</v>
      </c>
      <c r="AD348" s="3" t="str">
        <f>VLOOKUP($A348,Ma_KH!$A:$Q,Ma_KH!O$1,0)</f>
        <v>KL00181</v>
      </c>
      <c r="AE348" s="3" t="str">
        <f>VLOOKUP($A348,Ma_KH!$A:$Q,Ma_KH!P$1,0)</f>
        <v>Xanh Mart - S1.08 Vinhomes Ocean Park</v>
      </c>
    </row>
    <row r="349" spans="1:31" ht="25.5" customHeight="1" x14ac:dyDescent="0.3">
      <c r="A349" s="76" t="s">
        <v>74</v>
      </c>
      <c r="B349" s="76" t="s">
        <v>753</v>
      </c>
      <c r="C349" s="78" t="s">
        <v>754</v>
      </c>
      <c r="D349" s="78">
        <v>45659</v>
      </c>
      <c r="E349" s="78"/>
      <c r="F349" s="84"/>
      <c r="G349" s="76" t="s">
        <v>755</v>
      </c>
      <c r="H349" s="72">
        <v>1388674</v>
      </c>
      <c r="I349" s="72">
        <v>0</v>
      </c>
      <c r="J349" s="72">
        <v>111094</v>
      </c>
      <c r="K349" s="72">
        <v>1499768</v>
      </c>
      <c r="L349" s="8" t="s">
        <v>24</v>
      </c>
      <c r="M349" s="66">
        <v>45663</v>
      </c>
      <c r="N349" s="67" t="s">
        <v>3744</v>
      </c>
      <c r="O349" s="72">
        <f>IF(Table1[[#This Row],[Phân loại]]="Tồn đầu kỳ",Table1[[#This Row],[Tổng giá trị]],0)</f>
        <v>0</v>
      </c>
      <c r="P349" s="8">
        <f>IF(Table1[[#This Row],[Số còn phải thu ĐK]]&lt;&gt;0,0,IF(Table1[[#This Row],[Phân loại]]="Bán hàng",Table1[[#This Row],[Tổng giá trị]],-Table1[[#This Row],[Tổng giá trị]]))</f>
        <v>1499768</v>
      </c>
      <c r="Q349" s="73">
        <f t="shared" si="55"/>
        <v>1499768</v>
      </c>
      <c r="R349" s="8">
        <f>Table1[[#This Row],[Số còn phải thu ĐK]]+Table1[[#This Row],[Giá Trị HD sau CK]]-Table1[[#This Row],[Số tiền đã thu]]</f>
        <v>0</v>
      </c>
      <c r="S349" s="7" t="str">
        <f>IF(Table1[[#This Row],[Ngày hóa đơn]]&lt;&gt;"",Table1[[#This Row],[Ngày hóa đơn]],Table1[[#This Row],[Ngày hạch toán]])</f>
        <v>BH2339331</v>
      </c>
      <c r="T349" s="8"/>
      <c r="U349" s="7" t="e">
        <f>IF(Table1[[#This Row],[Ngày tính CN]]="","",S349+T349)</f>
        <v>#VALUE!</v>
      </c>
      <c r="V349" s="74" t="e">
        <f ca="1">IF(Table1[[#This Row],[Hạn thanh toán]]="","",IF((U349-NOW())&lt;0,0,(U349-NOW())))</f>
        <v>#VALUE!</v>
      </c>
      <c r="W349" s="72"/>
      <c r="X349" s="68" t="str">
        <f t="shared" ca="1" si="54"/>
        <v/>
      </c>
      <c r="Y349" s="68" t="str">
        <f t="shared" si="53"/>
        <v>Đã thanh toán</v>
      </c>
      <c r="Z349" s="301" t="e">
        <f>Table1[[#This Row],[Hạn thanh toán]]</f>
        <v>#VALUE!</v>
      </c>
      <c r="AA349" s="301">
        <f>Table1[[#This Row],[Ngày Thanh toán]]</f>
        <v>45663</v>
      </c>
      <c r="AD349" s="3" t="str">
        <f>VLOOKUP($A349,Ma_KH!$A:$Q,Ma_KH!O$1,0)</f>
        <v>KL00145</v>
      </c>
      <c r="AE349" s="3" t="str">
        <f>VLOOKUP($A349,Ma_KH!$A:$Q,Ma_KH!P$1,0)</f>
        <v>CÔNG TY CỔ PHẦN THƯƠNG MẠI NỘI THẤT PHÚC ĐẠT</v>
      </c>
    </row>
    <row r="350" spans="1:31" ht="25.5" customHeight="1" x14ac:dyDescent="0.3">
      <c r="A350" s="76" t="s">
        <v>74</v>
      </c>
      <c r="B350" s="76" t="s">
        <v>753</v>
      </c>
      <c r="C350" s="78">
        <v>45706</v>
      </c>
      <c r="D350" s="79" t="s">
        <v>756</v>
      </c>
      <c r="E350" s="78">
        <v>45706</v>
      </c>
      <c r="F350" s="84"/>
      <c r="G350" s="76" t="s">
        <v>757</v>
      </c>
      <c r="H350" s="72">
        <v>1473200</v>
      </c>
      <c r="I350" s="72">
        <v>0</v>
      </c>
      <c r="J350" s="72">
        <v>117856</v>
      </c>
      <c r="K350" s="72">
        <v>1591056</v>
      </c>
      <c r="L350" s="8" t="s">
        <v>24</v>
      </c>
      <c r="M350" s="66">
        <v>45708</v>
      </c>
      <c r="N350" s="67" t="s">
        <v>3745</v>
      </c>
      <c r="O350" s="72">
        <f>IF(Table1[[#This Row],[Phân loại]]="Tồn đầu kỳ",Table1[[#This Row],[Tổng giá trị]],0)</f>
        <v>0</v>
      </c>
      <c r="P350" s="8">
        <f>IF(Table1[[#This Row],[Số còn phải thu ĐK]]&lt;&gt;0,0,IF(Table1[[#This Row],[Phân loại]]="Bán hàng",Table1[[#This Row],[Tổng giá trị]],-Table1[[#This Row],[Tổng giá trị]]))</f>
        <v>1591056</v>
      </c>
      <c r="Q350" s="73">
        <f t="shared" si="55"/>
        <v>1591056</v>
      </c>
      <c r="R350" s="8">
        <f>Table1[[#This Row],[Số còn phải thu ĐK]]+Table1[[#This Row],[Giá Trị HD sau CK]]-Table1[[#This Row],[Số tiền đã thu]]</f>
        <v>0</v>
      </c>
      <c r="S350" s="7">
        <f>IF(Table1[[#This Row],[Ngày hóa đơn]]&lt;&gt;"",Table1[[#This Row],[Ngày hóa đơn]],Table1[[#This Row],[Ngày hạch toán]])</f>
        <v>45706</v>
      </c>
      <c r="T350" s="8"/>
      <c r="U350" s="7">
        <f>IF(Table1[[#This Row],[Ngày tính CN]]="","",S350+T350)</f>
        <v>45706</v>
      </c>
      <c r="V350" s="74">
        <f ca="1">IF(Table1[[#This Row],[Hạn thanh toán]]="","",IF((U350-NOW())&lt;0,0,(U350-NOW())))</f>
        <v>0</v>
      </c>
      <c r="W350" s="72"/>
      <c r="X350" s="68" t="str">
        <f t="shared" ca="1" si="54"/>
        <v/>
      </c>
      <c r="Y350" s="68" t="str">
        <f t="shared" si="53"/>
        <v>Đã thanh toán</v>
      </c>
      <c r="Z350" s="301">
        <f>Table1[[#This Row],[Hạn thanh toán]]</f>
        <v>45706</v>
      </c>
      <c r="AA350" s="301">
        <f>Table1[[#This Row],[Ngày Thanh toán]]</f>
        <v>45708</v>
      </c>
      <c r="AD350" s="3" t="str">
        <f>VLOOKUP($A350,Ma_KH!$A:$Q,Ma_KH!O$1,0)</f>
        <v>KL00145</v>
      </c>
      <c r="AE350" s="3" t="str">
        <f>VLOOKUP($A350,Ma_KH!$A:$Q,Ma_KH!P$1,0)</f>
        <v>CÔNG TY CỔ PHẦN THƯƠNG MẠI NỘI THẤT PHÚC ĐẠT</v>
      </c>
    </row>
    <row r="351" spans="1:31" ht="25.5" customHeight="1" x14ac:dyDescent="0.3">
      <c r="A351" s="76" t="s">
        <v>74</v>
      </c>
      <c r="B351" s="76" t="s">
        <v>753</v>
      </c>
      <c r="C351" s="78">
        <v>45765</v>
      </c>
      <c r="D351" s="79" t="s">
        <v>758</v>
      </c>
      <c r="E351" s="78">
        <v>45765</v>
      </c>
      <c r="F351" s="84"/>
      <c r="G351" s="76" t="s">
        <v>759</v>
      </c>
      <c r="H351" s="72">
        <v>1569853</v>
      </c>
      <c r="I351" s="72">
        <v>0</v>
      </c>
      <c r="J351" s="72">
        <v>125588</v>
      </c>
      <c r="K351" s="72">
        <v>1695441</v>
      </c>
      <c r="L351" s="8" t="s">
        <v>24</v>
      </c>
      <c r="M351" s="66">
        <v>45768</v>
      </c>
      <c r="N351" s="67" t="s">
        <v>3746</v>
      </c>
      <c r="O351" s="72">
        <f>IF(Table1[[#This Row],[Phân loại]]="Tồn đầu kỳ",Table1[[#This Row],[Tổng giá trị]],0)</f>
        <v>0</v>
      </c>
      <c r="P351" s="8">
        <f>IF(Table1[[#This Row],[Số còn phải thu ĐK]]&lt;&gt;0,0,IF(Table1[[#This Row],[Phân loại]]="Bán hàng",Table1[[#This Row],[Tổng giá trị]],-Table1[[#This Row],[Tổng giá trị]]))</f>
        <v>1695441</v>
      </c>
      <c r="Q351" s="73">
        <f t="shared" si="55"/>
        <v>1695441</v>
      </c>
      <c r="R351" s="8">
        <f>Table1[[#This Row],[Số còn phải thu ĐK]]+Table1[[#This Row],[Giá Trị HD sau CK]]-Table1[[#This Row],[Số tiền đã thu]]</f>
        <v>0</v>
      </c>
      <c r="S351" s="7">
        <f>IF(Table1[[#This Row],[Ngày hóa đơn]]&lt;&gt;"",Table1[[#This Row],[Ngày hóa đơn]],Table1[[#This Row],[Ngày hạch toán]])</f>
        <v>45765</v>
      </c>
      <c r="T351" s="8"/>
      <c r="U351" s="7">
        <f>IF(Table1[[#This Row],[Ngày tính CN]]="","",S351+T351)</f>
        <v>45765</v>
      </c>
      <c r="V351" s="74">
        <f ca="1">IF(Table1[[#This Row],[Hạn thanh toán]]="","",IF((U351-NOW())&lt;0,0,(U351-NOW())))</f>
        <v>0</v>
      </c>
      <c r="W351" s="72"/>
      <c r="X351" s="68" t="str">
        <f t="shared" ca="1" si="54"/>
        <v/>
      </c>
      <c r="Y351" s="68" t="str">
        <f t="shared" si="53"/>
        <v>Đã thanh toán</v>
      </c>
      <c r="Z351" s="301">
        <f>Table1[[#This Row],[Hạn thanh toán]]</f>
        <v>45765</v>
      </c>
      <c r="AA351" s="301">
        <f>Table1[[#This Row],[Ngày Thanh toán]]</f>
        <v>45768</v>
      </c>
      <c r="AD351" s="3" t="str">
        <f>VLOOKUP($A351,Ma_KH!$A:$Q,Ma_KH!O$1,0)</f>
        <v>KL00145</v>
      </c>
      <c r="AE351" s="3" t="str">
        <f>VLOOKUP($A351,Ma_KH!$A:$Q,Ma_KH!P$1,0)</f>
        <v>CÔNG TY CỔ PHẦN THƯƠNG MẠI NỘI THẤT PHÚC ĐẠT</v>
      </c>
    </row>
    <row r="352" spans="1:31" ht="25.5" customHeight="1" x14ac:dyDescent="0.3">
      <c r="A352" s="76" t="s">
        <v>74</v>
      </c>
      <c r="B352" s="76" t="s">
        <v>753</v>
      </c>
      <c r="C352" s="78">
        <v>45803</v>
      </c>
      <c r="D352" s="79" t="s">
        <v>760</v>
      </c>
      <c r="E352" s="78">
        <v>45803</v>
      </c>
      <c r="F352" s="84"/>
      <c r="G352" s="76" t="s">
        <v>761</v>
      </c>
      <c r="H352" s="72">
        <v>1508978</v>
      </c>
      <c r="I352" s="72">
        <v>0</v>
      </c>
      <c r="J352" s="72">
        <v>120718</v>
      </c>
      <c r="K352" s="72">
        <v>1629696</v>
      </c>
      <c r="L352" s="8" t="s">
        <v>24</v>
      </c>
      <c r="M352" s="66">
        <v>45804</v>
      </c>
      <c r="N352" s="67" t="s">
        <v>3747</v>
      </c>
      <c r="O352" s="72">
        <f>IF(Table1[[#This Row],[Phân loại]]="Tồn đầu kỳ",Table1[[#This Row],[Tổng giá trị]],0)</f>
        <v>0</v>
      </c>
      <c r="P352" s="8">
        <f>IF(Table1[[#This Row],[Số còn phải thu ĐK]]&lt;&gt;0,0,IF(Table1[[#This Row],[Phân loại]]="Bán hàng",Table1[[#This Row],[Tổng giá trị]],-Table1[[#This Row],[Tổng giá trị]]))</f>
        <v>1629696</v>
      </c>
      <c r="Q352" s="73">
        <f t="shared" si="55"/>
        <v>1629696</v>
      </c>
      <c r="R352" s="8">
        <f>Table1[[#This Row],[Số còn phải thu ĐK]]+Table1[[#This Row],[Giá Trị HD sau CK]]-Table1[[#This Row],[Số tiền đã thu]]</f>
        <v>0</v>
      </c>
      <c r="S352" s="7">
        <f>IF(Table1[[#This Row],[Ngày hóa đơn]]&lt;&gt;"",Table1[[#This Row],[Ngày hóa đơn]],Table1[[#This Row],[Ngày hạch toán]])</f>
        <v>45803</v>
      </c>
      <c r="T352" s="8"/>
      <c r="U352" s="7">
        <f>IF(Table1[[#This Row],[Ngày tính CN]]="","",S352+T352)</f>
        <v>45803</v>
      </c>
      <c r="V352" s="74">
        <f ca="1">IF(Table1[[#This Row],[Hạn thanh toán]]="","",IF((U352-NOW())&lt;0,0,(U352-NOW())))</f>
        <v>0</v>
      </c>
      <c r="W352" s="72"/>
      <c r="X352" s="68" t="str">
        <f t="shared" ca="1" si="54"/>
        <v/>
      </c>
      <c r="Y352" s="68" t="str">
        <f t="shared" si="53"/>
        <v>Đã thanh toán</v>
      </c>
      <c r="Z352" s="301">
        <f>Table1[[#This Row],[Hạn thanh toán]]</f>
        <v>45803</v>
      </c>
      <c r="AA352" s="301">
        <f>Table1[[#This Row],[Ngày Thanh toán]]</f>
        <v>45804</v>
      </c>
      <c r="AD352" s="3" t="str">
        <f>VLOOKUP($A352,Ma_KH!$A:$Q,Ma_KH!O$1,0)</f>
        <v>KL00145</v>
      </c>
      <c r="AE352" s="3" t="str">
        <f>VLOOKUP($A352,Ma_KH!$A:$Q,Ma_KH!P$1,0)</f>
        <v>CÔNG TY CỔ PHẦN THƯƠNG MẠI NỘI THẤT PHÚC ĐẠT</v>
      </c>
    </row>
    <row r="353" spans="1:31" s="61" customFormat="1" ht="25.5" customHeight="1" x14ac:dyDescent="0.3">
      <c r="A353" s="44" t="s">
        <v>74</v>
      </c>
      <c r="B353" s="44" t="s">
        <v>753</v>
      </c>
      <c r="C353" s="46">
        <v>45842</v>
      </c>
      <c r="D353" s="45" t="s">
        <v>762</v>
      </c>
      <c r="E353" s="46">
        <v>45842</v>
      </c>
      <c r="F353" s="50"/>
      <c r="G353" s="44" t="s">
        <v>763</v>
      </c>
      <c r="H353" s="57">
        <v>1591094</v>
      </c>
      <c r="I353" s="57">
        <v>0</v>
      </c>
      <c r="J353" s="57">
        <v>127288</v>
      </c>
      <c r="K353" s="57">
        <v>1718382</v>
      </c>
      <c r="L353" s="58" t="s">
        <v>24</v>
      </c>
      <c r="M353" s="59"/>
      <c r="N353" s="58"/>
      <c r="O353" s="57">
        <f>IF(Table1[[#This Row],[Phân loại]]="Tồn đầu kỳ",Table1[[#This Row],[Tổng giá trị]],0)</f>
        <v>0</v>
      </c>
      <c r="P353" s="58">
        <f>IF(Table1[[#This Row],[Số còn phải thu ĐK]]&lt;&gt;0,0,IF(Table1[[#This Row],[Phân loại]]="Bán hàng",Table1[[#This Row],[Tổng giá trị]],-Table1[[#This Row],[Tổng giá trị]]))</f>
        <v>1718382</v>
      </c>
      <c r="Q353" s="115">
        <f t="shared" si="55"/>
        <v>0</v>
      </c>
      <c r="R353" s="58">
        <f>Table1[[#This Row],[Số còn phải thu ĐK]]+Table1[[#This Row],[Giá Trị HD sau CK]]-Table1[[#This Row],[Số tiền đã thu]]</f>
        <v>1718382</v>
      </c>
      <c r="S353" s="59">
        <f>IF(Table1[[#This Row],[Ngày hóa đơn]]&lt;&gt;"",Table1[[#This Row],[Ngày hóa đơn]],Table1[[#This Row],[Ngày hạch toán]])</f>
        <v>45842</v>
      </c>
      <c r="T353" s="58"/>
      <c r="U353" s="59">
        <f>IF(Table1[[#This Row],[Ngày tính CN]]="","",S353+T353)</f>
        <v>45842</v>
      </c>
      <c r="V353" s="60">
        <f ca="1">IF(Table1[[#This Row],[Hạn thanh toán]]="","",IF((U353-NOW())&lt;0,0,(U353-NOW())))</f>
        <v>0</v>
      </c>
      <c r="W353" s="57"/>
      <c r="X353" s="116" t="str">
        <f t="shared" ca="1" si="54"/>
        <v/>
      </c>
      <c r="Y353" s="116" t="str">
        <f t="shared" ca="1" si="53"/>
        <v/>
      </c>
      <c r="Z353" s="305">
        <f>Table1[[#This Row],[Hạn thanh toán]]</f>
        <v>45842</v>
      </c>
      <c r="AA353" s="305">
        <f>Table1[[#This Row],[Ngày Thanh toán]]</f>
        <v>0</v>
      </c>
      <c r="AD353" s="61" t="str">
        <f>VLOOKUP($A353,Ma_KH!$A:$Q,Ma_KH!O$1,0)</f>
        <v>KL00145</v>
      </c>
      <c r="AE353" s="3" t="str">
        <f>VLOOKUP($A353,Ma_KH!$A:$Q,Ma_KH!P$1,0)</f>
        <v>CÔNG TY CỔ PHẦN THƯƠNG MẠI NỘI THẤT PHÚC ĐẠT</v>
      </c>
    </row>
    <row r="354" spans="1:31" ht="25.5" customHeight="1" x14ac:dyDescent="0.3">
      <c r="A354" s="76" t="s">
        <v>74</v>
      </c>
      <c r="B354" s="76" t="s">
        <v>753</v>
      </c>
      <c r="C354" s="78">
        <v>45895</v>
      </c>
      <c r="D354" s="79" t="s">
        <v>764</v>
      </c>
      <c r="E354" s="78">
        <v>45895</v>
      </c>
      <c r="F354" s="84"/>
      <c r="G354" s="76" t="s">
        <v>765</v>
      </c>
      <c r="H354" s="72">
        <v>1103800</v>
      </c>
      <c r="I354" s="72">
        <v>0</v>
      </c>
      <c r="J354" s="72">
        <v>88304</v>
      </c>
      <c r="K354" s="72">
        <v>1192104</v>
      </c>
      <c r="L354" s="8" t="s">
        <v>24</v>
      </c>
      <c r="M354" s="66">
        <v>45898</v>
      </c>
      <c r="N354" s="67" t="s">
        <v>3748</v>
      </c>
      <c r="O354" s="72">
        <f>IF(Table1[[#This Row],[Phân loại]]="Tồn đầu kỳ",Table1[[#This Row],[Tổng giá trị]],0)</f>
        <v>0</v>
      </c>
      <c r="P354" s="8">
        <f>IF(Table1[[#This Row],[Số còn phải thu ĐK]]&lt;&gt;0,0,IF(Table1[[#This Row],[Phân loại]]="Bán hàng",Table1[[#This Row],[Tổng giá trị]],-Table1[[#This Row],[Tổng giá trị]]))</f>
        <v>1192104</v>
      </c>
      <c r="Q354" s="73">
        <f t="shared" si="55"/>
        <v>1192104</v>
      </c>
      <c r="R354" s="8">
        <f>Table1[[#This Row],[Số còn phải thu ĐK]]+Table1[[#This Row],[Giá Trị HD sau CK]]-Table1[[#This Row],[Số tiền đã thu]]</f>
        <v>0</v>
      </c>
      <c r="S354" s="7">
        <f>IF(Table1[[#This Row],[Ngày hóa đơn]]&lt;&gt;"",Table1[[#This Row],[Ngày hóa đơn]],Table1[[#This Row],[Ngày hạch toán]])</f>
        <v>45895</v>
      </c>
      <c r="T354" s="8"/>
      <c r="U354" s="7">
        <f>IF(Table1[[#This Row],[Ngày tính CN]]="","",S354+T354)</f>
        <v>45895</v>
      </c>
      <c r="V354" s="74">
        <f ca="1">IF(Table1[[#This Row],[Hạn thanh toán]]="","",IF((U354-NOW())&lt;0,0,(U354-NOW())))</f>
        <v>0</v>
      </c>
      <c r="W354" s="72"/>
      <c r="X354" s="68" t="str">
        <f t="shared" ca="1" si="54"/>
        <v/>
      </c>
      <c r="Y354" s="68" t="str">
        <f t="shared" si="53"/>
        <v>Đã thanh toán</v>
      </c>
      <c r="Z354" s="301">
        <f>Table1[[#This Row],[Hạn thanh toán]]</f>
        <v>45895</v>
      </c>
      <c r="AA354" s="301">
        <f>Table1[[#This Row],[Ngày Thanh toán]]</f>
        <v>45898</v>
      </c>
      <c r="AD354" s="3" t="str">
        <f>VLOOKUP($A354,Ma_KH!$A:$Q,Ma_KH!O$1,0)</f>
        <v>KL00145</v>
      </c>
      <c r="AE354" s="3" t="str">
        <f>VLOOKUP($A354,Ma_KH!$A:$Q,Ma_KH!P$1,0)</f>
        <v>CÔNG TY CỔ PHẦN THƯƠNG MẠI NỘI THẤT PHÚC ĐẠT</v>
      </c>
    </row>
    <row r="355" spans="1:31" ht="25.5" customHeight="1" x14ac:dyDescent="0.3">
      <c r="A355" s="69" t="s">
        <v>74</v>
      </c>
      <c r="B355" s="69" t="s">
        <v>753</v>
      </c>
      <c r="C355" s="70">
        <v>45923</v>
      </c>
      <c r="D355" s="71" t="s">
        <v>766</v>
      </c>
      <c r="E355" s="70">
        <v>45923</v>
      </c>
      <c r="F355" s="75"/>
      <c r="G355" s="69" t="s">
        <v>767</v>
      </c>
      <c r="H355" s="72">
        <v>1066049</v>
      </c>
      <c r="I355" s="72">
        <v>0</v>
      </c>
      <c r="J355" s="72">
        <v>85284</v>
      </c>
      <c r="K355" s="72">
        <v>1151333</v>
      </c>
      <c r="L355" s="8" t="s">
        <v>24</v>
      </c>
      <c r="M355" s="66">
        <v>45929</v>
      </c>
      <c r="N355" s="67" t="s">
        <v>3749</v>
      </c>
      <c r="O355" s="72">
        <f>IF(Table1[[#This Row],[Phân loại]]="Tồn đầu kỳ",Table1[[#This Row],[Tổng giá trị]],0)</f>
        <v>0</v>
      </c>
      <c r="P355" s="8">
        <f>IF(Table1[[#This Row],[Số còn phải thu ĐK]]&lt;&gt;0,0,IF(Table1[[#This Row],[Phân loại]]="Bán hàng",Table1[[#This Row],[Tổng giá trị]],-Table1[[#This Row],[Tổng giá trị]]))</f>
        <v>1151333</v>
      </c>
      <c r="Q355" s="73">
        <f t="shared" si="55"/>
        <v>1151333</v>
      </c>
      <c r="R355" s="8">
        <f>Table1[[#This Row],[Số còn phải thu ĐK]]+Table1[[#This Row],[Giá Trị HD sau CK]]-Table1[[#This Row],[Số tiền đã thu]]</f>
        <v>0</v>
      </c>
      <c r="S355" s="7">
        <f>IF(Table1[[#This Row],[Ngày hóa đơn]]&lt;&gt;"",Table1[[#This Row],[Ngày hóa đơn]],Table1[[#This Row],[Ngày hạch toán]])</f>
        <v>45923</v>
      </c>
      <c r="T355" s="8"/>
      <c r="U355" s="7">
        <f>IF(Table1[[#This Row],[Ngày tính CN]]="","",S355+T355)</f>
        <v>45923</v>
      </c>
      <c r="V355" s="74">
        <f ca="1">IF(Table1[[#This Row],[Hạn thanh toán]]="","",IF((U355-NOW())&lt;0,0,(U355-NOW())))</f>
        <v>0</v>
      </c>
      <c r="W355" s="72"/>
      <c r="X355" s="68" t="str">
        <f t="shared" ca="1" si="54"/>
        <v/>
      </c>
      <c r="Y355" s="68" t="str">
        <f t="shared" si="53"/>
        <v>Đã thanh toán</v>
      </c>
      <c r="Z355" s="301">
        <f>Table1[[#This Row],[Hạn thanh toán]]</f>
        <v>45923</v>
      </c>
      <c r="AA355" s="301">
        <f>Table1[[#This Row],[Ngày Thanh toán]]</f>
        <v>45929</v>
      </c>
      <c r="AD355" s="3" t="str">
        <f>VLOOKUP($A355,Ma_KH!$A:$Q,Ma_KH!O$1,0)</f>
        <v>KL00145</v>
      </c>
      <c r="AE355" s="3" t="str">
        <f>VLOOKUP($A355,Ma_KH!$A:$Q,Ma_KH!P$1,0)</f>
        <v>CÔNG TY CỔ PHẦN THƯƠNG MẠI NỘI THẤT PHÚC ĐẠT</v>
      </c>
    </row>
    <row r="356" spans="1:31" ht="25.5" customHeight="1" x14ac:dyDescent="0.3">
      <c r="A356" s="69" t="s">
        <v>74</v>
      </c>
      <c r="B356" s="69" t="s">
        <v>753</v>
      </c>
      <c r="C356" s="70">
        <v>45941</v>
      </c>
      <c r="D356" s="71" t="s">
        <v>768</v>
      </c>
      <c r="E356" s="70"/>
      <c r="F356" s="87" t="s">
        <v>769</v>
      </c>
      <c r="G356" s="75" t="s">
        <v>770</v>
      </c>
      <c r="H356" s="72">
        <v>955327</v>
      </c>
      <c r="I356" s="72">
        <v>0</v>
      </c>
      <c r="J356" s="72">
        <v>76426</v>
      </c>
      <c r="K356" s="72">
        <v>1031753</v>
      </c>
      <c r="L356" s="8" t="s">
        <v>24</v>
      </c>
      <c r="M356" s="66">
        <v>45943</v>
      </c>
      <c r="N356" s="67" t="s">
        <v>3750</v>
      </c>
      <c r="O356" s="72">
        <f>IF(Table1[[#This Row],[Phân loại]]="Tồn đầu kỳ",Table1[[#This Row],[Tổng giá trị]],0)</f>
        <v>0</v>
      </c>
      <c r="P356" s="8">
        <f>IF(Table1[[#This Row],[Số còn phải thu ĐK]]&lt;&gt;0,0,IF(Table1[[#This Row],[Phân loại]]="Bán hàng",Table1[[#This Row],[Tổng giá trị]],-Table1[[#This Row],[Tổng giá trị]]))</f>
        <v>1031753</v>
      </c>
      <c r="Q356" s="73">
        <f t="shared" si="55"/>
        <v>1031753</v>
      </c>
      <c r="R356" s="8">
        <f>Table1[[#This Row],[Số còn phải thu ĐK]]+Table1[[#This Row],[Giá Trị HD sau CK]]-Table1[[#This Row],[Số tiền đã thu]]</f>
        <v>0</v>
      </c>
      <c r="S356" s="7">
        <f>IF(Table1[[#This Row],[Ngày hóa đơn]]&lt;&gt;"",Table1[[#This Row],[Ngày hóa đơn]],Table1[[#This Row],[Ngày hạch toán]])</f>
        <v>45941</v>
      </c>
      <c r="T356" s="8"/>
      <c r="U356" s="7">
        <f>IF(Table1[[#This Row],[Ngày tính CN]]="","",S356+T356)</f>
        <v>45941</v>
      </c>
      <c r="V356" s="74">
        <f ca="1">IF(Table1[[#This Row],[Hạn thanh toán]]="","",IF((U356-NOW())&lt;0,0,(U356-NOW())))</f>
        <v>0</v>
      </c>
      <c r="W356" s="72"/>
      <c r="X356" s="68" t="str">
        <f t="shared" ca="1" si="54"/>
        <v/>
      </c>
      <c r="Y356" s="68" t="str">
        <f t="shared" si="53"/>
        <v>Đã thanh toán</v>
      </c>
      <c r="Z356" s="301">
        <f>Table1[[#This Row],[Hạn thanh toán]]</f>
        <v>45941</v>
      </c>
      <c r="AA356" s="301">
        <f>Table1[[#This Row],[Ngày Thanh toán]]</f>
        <v>45943</v>
      </c>
      <c r="AD356" s="3" t="str">
        <f>VLOOKUP($A356,Ma_KH!$A:$Q,Ma_KH!O$1,0)</f>
        <v>KL00145</v>
      </c>
      <c r="AE356" s="3" t="str">
        <f>VLOOKUP($A356,Ma_KH!$A:$Q,Ma_KH!P$1,0)</f>
        <v>CÔNG TY CỔ PHẦN THƯƠNG MẠI NỘI THẤT PHÚC ĐẠT</v>
      </c>
    </row>
    <row r="357" spans="1:31" s="61" customFormat="1" ht="25.5" customHeight="1" x14ac:dyDescent="0.3">
      <c r="A357" s="47" t="s">
        <v>74</v>
      </c>
      <c r="B357" s="47" t="s">
        <v>753</v>
      </c>
      <c r="C357" s="49">
        <v>45961</v>
      </c>
      <c r="D357" s="48" t="s">
        <v>771</v>
      </c>
      <c r="E357" s="49"/>
      <c r="F357" s="53" t="s">
        <v>772</v>
      </c>
      <c r="G357" s="51" t="s">
        <v>773</v>
      </c>
      <c r="H357" s="57">
        <v>874258</v>
      </c>
      <c r="I357" s="57">
        <v>0</v>
      </c>
      <c r="J357" s="57">
        <v>69941</v>
      </c>
      <c r="K357" s="57">
        <v>944199</v>
      </c>
      <c r="L357" s="58" t="s">
        <v>24</v>
      </c>
      <c r="M357" s="59"/>
      <c r="N357" s="58"/>
      <c r="O357" s="57">
        <f>IF(Table1[[#This Row],[Phân loại]]="Tồn đầu kỳ",Table1[[#This Row],[Tổng giá trị]],0)</f>
        <v>0</v>
      </c>
      <c r="P357" s="58">
        <f>IF(Table1[[#This Row],[Số còn phải thu ĐK]]&lt;&gt;0,0,IF(Table1[[#This Row],[Phân loại]]="Bán hàng",Table1[[#This Row],[Tổng giá trị]],-Table1[[#This Row],[Tổng giá trị]]))</f>
        <v>944199</v>
      </c>
      <c r="Q357" s="115">
        <f t="shared" si="55"/>
        <v>0</v>
      </c>
      <c r="R357" s="58">
        <f>Table1[[#This Row],[Số còn phải thu ĐK]]+Table1[[#This Row],[Giá Trị HD sau CK]]-Table1[[#This Row],[Số tiền đã thu]]</f>
        <v>944199</v>
      </c>
      <c r="S357" s="59">
        <f>IF(Table1[[#This Row],[Ngày hóa đơn]]&lt;&gt;"",Table1[[#This Row],[Ngày hóa đơn]],Table1[[#This Row],[Ngày hạch toán]])</f>
        <v>45961</v>
      </c>
      <c r="T357" s="58"/>
      <c r="U357" s="59">
        <f>IF(Table1[[#This Row],[Ngày tính CN]]="","",S357+T357)</f>
        <v>45961</v>
      </c>
      <c r="V357" s="60">
        <f ca="1">IF(Table1[[#This Row],[Hạn thanh toán]]="","",IF((U357-NOW())&lt;0,0,(U357-NOW())))</f>
        <v>0</v>
      </c>
      <c r="W357" s="57"/>
      <c r="X357" s="116" t="str">
        <f t="shared" ca="1" si="54"/>
        <v/>
      </c>
      <c r="Y357" s="116" t="str">
        <f t="shared" ca="1" si="53"/>
        <v/>
      </c>
      <c r="Z357" s="305">
        <f>Table1[[#This Row],[Hạn thanh toán]]</f>
        <v>45961</v>
      </c>
      <c r="AA357" s="305">
        <f>Table1[[#This Row],[Ngày Thanh toán]]</f>
        <v>0</v>
      </c>
      <c r="AD357" s="61" t="str">
        <f>VLOOKUP($A357,Ma_KH!$A:$Q,Ma_KH!O$1,0)</f>
        <v>KL00145</v>
      </c>
      <c r="AE357" s="3" t="str">
        <f>VLOOKUP($A357,Ma_KH!$A:$Q,Ma_KH!P$1,0)</f>
        <v>CÔNG TY CỔ PHẦN THƯƠNG MẠI NỘI THẤT PHÚC ĐẠT</v>
      </c>
    </row>
    <row r="358" spans="1:31" ht="25.5" customHeight="1" x14ac:dyDescent="0.3">
      <c r="A358" s="76" t="s">
        <v>75</v>
      </c>
      <c r="B358" s="76" t="s">
        <v>774</v>
      </c>
      <c r="C358" s="78">
        <v>45709</v>
      </c>
      <c r="D358" s="79" t="s">
        <v>775</v>
      </c>
      <c r="E358" s="78"/>
      <c r="F358" s="84"/>
      <c r="G358" s="76" t="s">
        <v>776</v>
      </c>
      <c r="H358" s="72">
        <v>2402919</v>
      </c>
      <c r="I358" s="72">
        <v>120146</v>
      </c>
      <c r="J358" s="72">
        <v>182622</v>
      </c>
      <c r="K358" s="72">
        <v>2465395</v>
      </c>
      <c r="L358" s="8" t="s">
        <v>24</v>
      </c>
      <c r="M358" s="121">
        <v>45752</v>
      </c>
      <c r="N358" s="120" t="s">
        <v>3751</v>
      </c>
      <c r="O358" s="72">
        <f>IF(Table1[[#This Row],[Phân loại]]="Tồn đầu kỳ",Table1[[#This Row],[Tổng giá trị]],0)</f>
        <v>0</v>
      </c>
      <c r="P358" s="8">
        <f>IF(Table1[[#This Row],[Số còn phải thu ĐK]]&lt;&gt;0,0,IF(Table1[[#This Row],[Phân loại]]="Bán hàng",Table1[[#This Row],[Tổng giá trị]],-Table1[[#This Row],[Tổng giá trị]]))</f>
        <v>2465395</v>
      </c>
      <c r="Q358" s="73">
        <f t="shared" si="55"/>
        <v>2465395</v>
      </c>
      <c r="R358" s="8">
        <f>Table1[[#This Row],[Số còn phải thu ĐK]]+Table1[[#This Row],[Giá Trị HD sau CK]]-Table1[[#This Row],[Số tiền đã thu]]</f>
        <v>0</v>
      </c>
      <c r="S358" s="7">
        <f>IF(Table1[[#This Row],[Ngày hóa đơn]]&lt;&gt;"",Table1[[#This Row],[Ngày hóa đơn]],Table1[[#This Row],[Ngày hạch toán]])</f>
        <v>45709</v>
      </c>
      <c r="T358" s="8"/>
      <c r="U358" s="7">
        <f>IF(Table1[[#This Row],[Ngày tính CN]]="","",S358+T358)</f>
        <v>45709</v>
      </c>
      <c r="V358" s="74">
        <f ca="1">IF(Table1[[#This Row],[Hạn thanh toán]]="","",IF((U358-NOW())&lt;0,0,(U358-NOW())))</f>
        <v>0</v>
      </c>
      <c r="W358" s="72"/>
      <c r="X358" s="68" t="str">
        <f t="shared" ca="1" si="54"/>
        <v/>
      </c>
      <c r="Y358" s="68" t="str">
        <f t="shared" si="53"/>
        <v>Đã thanh toán</v>
      </c>
      <c r="Z358" s="301">
        <f>Table1[[#This Row],[Hạn thanh toán]]</f>
        <v>45709</v>
      </c>
      <c r="AA358" s="301">
        <f>Table1[[#This Row],[Ngày Thanh toán]]</f>
        <v>45752</v>
      </c>
      <c r="AD358" s="3" t="str">
        <f>VLOOKUP($A358,Ma_KH!$A:$Q,Ma_KH!O$1,0)</f>
        <v>KL00174</v>
      </c>
      <c r="AE358" s="3" t="str">
        <f>VLOOKUP($A358,Ma_KH!$A:$Q,Ma_KH!P$1,0)</f>
        <v>Chumi Mart</v>
      </c>
    </row>
    <row r="359" spans="1:31" ht="25.5" customHeight="1" x14ac:dyDescent="0.3">
      <c r="A359" s="76" t="s">
        <v>75</v>
      </c>
      <c r="B359" s="76" t="s">
        <v>774</v>
      </c>
      <c r="C359" s="78">
        <v>45758</v>
      </c>
      <c r="D359" s="79" t="s">
        <v>777</v>
      </c>
      <c r="E359" s="78"/>
      <c r="F359" s="84"/>
      <c r="G359" s="76" t="s">
        <v>778</v>
      </c>
      <c r="H359" s="72">
        <v>2067005</v>
      </c>
      <c r="I359" s="72">
        <v>103350</v>
      </c>
      <c r="J359" s="72">
        <v>157092</v>
      </c>
      <c r="K359" s="72">
        <v>2120747</v>
      </c>
      <c r="L359" s="8" t="s">
        <v>24</v>
      </c>
      <c r="M359" s="121">
        <v>45760</v>
      </c>
      <c r="N359" s="120" t="s">
        <v>3752</v>
      </c>
      <c r="O359" s="72">
        <f>IF(Table1[[#This Row],[Phân loại]]="Tồn đầu kỳ",Table1[[#This Row],[Tổng giá trị]],0)</f>
        <v>0</v>
      </c>
      <c r="P359" s="8">
        <f>IF(Table1[[#This Row],[Số còn phải thu ĐK]]&lt;&gt;0,0,IF(Table1[[#This Row],[Phân loại]]="Bán hàng",Table1[[#This Row],[Tổng giá trị]],-Table1[[#This Row],[Tổng giá trị]]))</f>
        <v>2120747</v>
      </c>
      <c r="Q359" s="73">
        <f t="shared" si="55"/>
        <v>2120747</v>
      </c>
      <c r="R359" s="8">
        <f>Table1[[#This Row],[Số còn phải thu ĐK]]+Table1[[#This Row],[Giá Trị HD sau CK]]-Table1[[#This Row],[Số tiền đã thu]]</f>
        <v>0</v>
      </c>
      <c r="S359" s="7">
        <f>IF(Table1[[#This Row],[Ngày hóa đơn]]&lt;&gt;"",Table1[[#This Row],[Ngày hóa đơn]],Table1[[#This Row],[Ngày hạch toán]])</f>
        <v>45758</v>
      </c>
      <c r="T359" s="8"/>
      <c r="U359" s="7">
        <f>IF(Table1[[#This Row],[Ngày tính CN]]="","",S359+T359)</f>
        <v>45758</v>
      </c>
      <c r="V359" s="74">
        <f ca="1">IF(Table1[[#This Row],[Hạn thanh toán]]="","",IF((U359-NOW())&lt;0,0,(U359-NOW())))</f>
        <v>0</v>
      </c>
      <c r="W359" s="72"/>
      <c r="X359" s="68" t="str">
        <f t="shared" ca="1" si="54"/>
        <v/>
      </c>
      <c r="Y359" s="68" t="str">
        <f t="shared" si="53"/>
        <v>Đã thanh toán</v>
      </c>
      <c r="Z359" s="301">
        <f>Table1[[#This Row],[Hạn thanh toán]]</f>
        <v>45758</v>
      </c>
      <c r="AA359" s="301">
        <f>Table1[[#This Row],[Ngày Thanh toán]]</f>
        <v>45760</v>
      </c>
      <c r="AD359" s="3" t="str">
        <f>VLOOKUP($A359,Ma_KH!$A:$Q,Ma_KH!O$1,0)</f>
        <v>KL00174</v>
      </c>
      <c r="AE359" s="3" t="str">
        <f>VLOOKUP($A359,Ma_KH!$A:$Q,Ma_KH!P$1,0)</f>
        <v>Chumi Mart</v>
      </c>
    </row>
    <row r="360" spans="1:31" ht="25.5" customHeight="1" x14ac:dyDescent="0.3">
      <c r="A360" s="76" t="s">
        <v>75</v>
      </c>
      <c r="B360" s="76" t="s">
        <v>774</v>
      </c>
      <c r="C360" s="78">
        <v>45841</v>
      </c>
      <c r="D360" s="79" t="s">
        <v>779</v>
      </c>
      <c r="E360" s="78"/>
      <c r="F360" s="84"/>
      <c r="G360" s="76" t="s">
        <v>778</v>
      </c>
      <c r="H360" s="72">
        <v>2770075</v>
      </c>
      <c r="I360" s="72">
        <v>138504</v>
      </c>
      <c r="J360" s="72">
        <v>210526</v>
      </c>
      <c r="K360" s="72">
        <v>2842097</v>
      </c>
      <c r="L360" s="8" t="s">
        <v>24</v>
      </c>
      <c r="M360" s="121">
        <v>45868</v>
      </c>
      <c r="N360" s="120" t="s">
        <v>3753</v>
      </c>
      <c r="O360" s="72">
        <f>IF(Table1[[#This Row],[Phân loại]]="Tồn đầu kỳ",Table1[[#This Row],[Tổng giá trị]],0)</f>
        <v>0</v>
      </c>
      <c r="P360" s="8">
        <f>IF(Table1[[#This Row],[Số còn phải thu ĐK]]&lt;&gt;0,0,IF(Table1[[#This Row],[Phân loại]]="Bán hàng",Table1[[#This Row],[Tổng giá trị]],-Table1[[#This Row],[Tổng giá trị]]))</f>
        <v>2842097</v>
      </c>
      <c r="Q360" s="73">
        <f t="shared" si="55"/>
        <v>2842097</v>
      </c>
      <c r="R360" s="8">
        <f>Table1[[#This Row],[Số còn phải thu ĐK]]+Table1[[#This Row],[Giá Trị HD sau CK]]-Table1[[#This Row],[Số tiền đã thu]]</f>
        <v>0</v>
      </c>
      <c r="S360" s="7">
        <f>IF(Table1[[#This Row],[Ngày hóa đơn]]&lt;&gt;"",Table1[[#This Row],[Ngày hóa đơn]],Table1[[#This Row],[Ngày hạch toán]])</f>
        <v>45841</v>
      </c>
      <c r="T360" s="8"/>
      <c r="U360" s="7">
        <f>IF(Table1[[#This Row],[Ngày tính CN]]="","",S360+T360)</f>
        <v>45841</v>
      </c>
      <c r="V360" s="74">
        <f ca="1">IF(Table1[[#This Row],[Hạn thanh toán]]="","",IF((U360-NOW())&lt;0,0,(U360-NOW())))</f>
        <v>0</v>
      </c>
      <c r="W360" s="72"/>
      <c r="X360" s="68" t="str">
        <f ca="1">IF(OR(AR364="",AO364=0),"",IF((AR364-NOW())&lt;0,-(AR364-NOW()),0))</f>
        <v/>
      </c>
      <c r="Y360" s="68" t="str">
        <f t="shared" si="53"/>
        <v>Đã thanh toán</v>
      </c>
      <c r="Z360" s="301">
        <f>Table1[[#This Row],[Hạn thanh toán]]</f>
        <v>45841</v>
      </c>
      <c r="AA360" s="301">
        <f>Table1[[#This Row],[Ngày Thanh toán]]</f>
        <v>45868</v>
      </c>
      <c r="AD360" s="3" t="str">
        <f>VLOOKUP($A360,Ma_KH!$A:$Q,Ma_KH!O$1,0)</f>
        <v>KL00174</v>
      </c>
      <c r="AE360" s="3" t="str">
        <f>VLOOKUP($A360,Ma_KH!$A:$Q,Ma_KH!P$1,0)</f>
        <v>Chumi Mart</v>
      </c>
    </row>
    <row r="361" spans="1:31" ht="25.5" customHeight="1" x14ac:dyDescent="0.3">
      <c r="A361" s="76" t="s">
        <v>75</v>
      </c>
      <c r="B361" s="76" t="s">
        <v>774</v>
      </c>
      <c r="C361" s="78">
        <v>45870</v>
      </c>
      <c r="D361" s="79" t="s">
        <v>780</v>
      </c>
      <c r="E361" s="78"/>
      <c r="F361" s="84"/>
      <c r="G361" s="76" t="s">
        <v>778</v>
      </c>
      <c r="H361" s="72">
        <v>2023910</v>
      </c>
      <c r="I361" s="72">
        <v>101196</v>
      </c>
      <c r="J361" s="72">
        <v>153817</v>
      </c>
      <c r="K361" s="72">
        <v>2076531</v>
      </c>
      <c r="L361" s="8" t="s">
        <v>24</v>
      </c>
      <c r="M361" s="121">
        <v>45883</v>
      </c>
      <c r="N361" s="120" t="s">
        <v>3754</v>
      </c>
      <c r="O361" s="72">
        <f>IF(Table1[[#This Row],[Phân loại]]="Tồn đầu kỳ",Table1[[#This Row],[Tổng giá trị]],0)</f>
        <v>0</v>
      </c>
      <c r="P361" s="8">
        <f>IF(Table1[[#This Row],[Số còn phải thu ĐK]]&lt;&gt;0,0,IF(Table1[[#This Row],[Phân loại]]="Bán hàng",Table1[[#This Row],[Tổng giá trị]],-Table1[[#This Row],[Tổng giá trị]]))</f>
        <v>2076531</v>
      </c>
      <c r="Q361" s="73">
        <f t="shared" si="55"/>
        <v>2076531</v>
      </c>
      <c r="R361" s="8">
        <f>Table1[[#This Row],[Số còn phải thu ĐK]]+Table1[[#This Row],[Giá Trị HD sau CK]]-Table1[[#This Row],[Số tiền đã thu]]</f>
        <v>0</v>
      </c>
      <c r="S361" s="7">
        <f>IF(Table1[[#This Row],[Ngày hóa đơn]]&lt;&gt;"",Table1[[#This Row],[Ngày hóa đơn]],Table1[[#This Row],[Ngày hạch toán]])</f>
        <v>45870</v>
      </c>
      <c r="T361" s="8"/>
      <c r="U361" s="7">
        <f>IF(Table1[[#This Row],[Ngày tính CN]]="","",S361+T361)</f>
        <v>45870</v>
      </c>
      <c r="V361" s="74">
        <f ca="1">IF(Table1[[#This Row],[Hạn thanh toán]]="","",IF((U361-NOW())&lt;0,0,(U361-NOW())))</f>
        <v>0</v>
      </c>
      <c r="W361" s="72"/>
      <c r="X361" s="68" t="str">
        <f ca="1">IF(OR(AR365="",AO365=0),"",IF((AR365-NOW())&lt;0,-(AR365-NOW()),0))</f>
        <v/>
      </c>
      <c r="Y361" s="68" t="str">
        <f t="shared" si="53"/>
        <v>Đã thanh toán</v>
      </c>
      <c r="Z361" s="301">
        <f>Table1[[#This Row],[Hạn thanh toán]]</f>
        <v>45870</v>
      </c>
      <c r="AA361" s="301">
        <f>Table1[[#This Row],[Ngày Thanh toán]]</f>
        <v>45883</v>
      </c>
      <c r="AD361" s="3" t="str">
        <f>VLOOKUP($A361,Ma_KH!$A:$Q,Ma_KH!O$1,0)</f>
        <v>KL00174</v>
      </c>
      <c r="AE361" s="3" t="str">
        <f>VLOOKUP($A361,Ma_KH!$A:$Q,Ma_KH!P$1,0)</f>
        <v>Chumi Mart</v>
      </c>
    </row>
    <row r="362" spans="1:31" ht="25.5" customHeight="1" x14ac:dyDescent="0.3">
      <c r="A362" s="76" t="s">
        <v>75</v>
      </c>
      <c r="B362" s="76" t="s">
        <v>774</v>
      </c>
      <c r="C362" s="78">
        <v>45894</v>
      </c>
      <c r="D362" s="79" t="s">
        <v>781</v>
      </c>
      <c r="E362" s="78"/>
      <c r="F362" s="84"/>
      <c r="G362" s="76" t="s">
        <v>778</v>
      </c>
      <c r="H362" s="72">
        <v>3501644</v>
      </c>
      <c r="I362" s="72">
        <v>175082</v>
      </c>
      <c r="J362" s="72">
        <v>266125</v>
      </c>
      <c r="K362" s="72">
        <v>3592687</v>
      </c>
      <c r="L362" s="8" t="s">
        <v>24</v>
      </c>
      <c r="M362" s="121">
        <v>45950</v>
      </c>
      <c r="N362" s="120" t="s">
        <v>3755</v>
      </c>
      <c r="O362" s="72">
        <f>IF(Table1[[#This Row],[Phân loại]]="Tồn đầu kỳ",Table1[[#This Row],[Tổng giá trị]],0)</f>
        <v>0</v>
      </c>
      <c r="P362" s="8">
        <f>IF(Table1[[#This Row],[Số còn phải thu ĐK]]&lt;&gt;0,0,IF(Table1[[#This Row],[Phân loại]]="Bán hàng",Table1[[#This Row],[Tổng giá trị]],-Table1[[#This Row],[Tổng giá trị]]))</f>
        <v>3592687</v>
      </c>
      <c r="Q362" s="182">
        <v>3245925</v>
      </c>
      <c r="R362" s="8">
        <f>Table1[[#This Row],[Số còn phải thu ĐK]]+Table1[[#This Row],[Giá Trị HD sau CK]]-Table1[[#This Row],[Số tiền đã thu]]</f>
        <v>346762</v>
      </c>
      <c r="S362" s="7">
        <f>IF(Table1[[#This Row],[Ngày hóa đơn]]&lt;&gt;"",Table1[[#This Row],[Ngày hóa đơn]],Table1[[#This Row],[Ngày hạch toán]])</f>
        <v>45894</v>
      </c>
      <c r="T362" s="8"/>
      <c r="U362" s="7">
        <f>IF(Table1[[#This Row],[Ngày tính CN]]="","",S362+T362)</f>
        <v>45894</v>
      </c>
      <c r="V362" s="74">
        <f ca="1">IF(Table1[[#This Row],[Hạn thanh toán]]="","",IF((U362-NOW())&lt;0,0,(U362-NOW())))</f>
        <v>0</v>
      </c>
      <c r="W362" s="72"/>
      <c r="X362" s="68" t="str">
        <f ca="1">IF(OR(AR366="",AO366=0),"",IF((AR366-NOW())&lt;0,-(AR366-NOW()),0))</f>
        <v/>
      </c>
      <c r="Y362" s="68" t="str">
        <f t="shared" ca="1" si="53"/>
        <v/>
      </c>
      <c r="Z362" s="301">
        <f>Table1[[#This Row],[Hạn thanh toán]]</f>
        <v>45894</v>
      </c>
      <c r="AA362" s="301">
        <f>Table1[[#This Row],[Ngày Thanh toán]]</f>
        <v>45950</v>
      </c>
      <c r="AD362" s="3" t="str">
        <f>VLOOKUP($A362,Ma_KH!$A:$Q,Ma_KH!O$1,0)</f>
        <v>KL00174</v>
      </c>
      <c r="AE362" s="3" t="str">
        <f>VLOOKUP($A362,Ma_KH!$A:$Q,Ma_KH!P$1,0)</f>
        <v>Chumi Mart</v>
      </c>
    </row>
    <row r="363" spans="1:31" s="143" customFormat="1" ht="25.5" customHeight="1" x14ac:dyDescent="0.3">
      <c r="A363" s="183" t="s">
        <v>75</v>
      </c>
      <c r="B363" s="183" t="s">
        <v>774</v>
      </c>
      <c r="C363" s="184">
        <v>45950</v>
      </c>
      <c r="D363" s="185" t="s">
        <v>3989</v>
      </c>
      <c r="E363" s="184"/>
      <c r="F363" s="186"/>
      <c r="G363" s="183" t="s">
        <v>3990</v>
      </c>
      <c r="H363" s="136"/>
      <c r="I363" s="136"/>
      <c r="J363" s="136"/>
      <c r="K363" s="136">
        <v>379695</v>
      </c>
      <c r="L363" s="137" t="s">
        <v>17</v>
      </c>
      <c r="M363" s="132">
        <v>45950</v>
      </c>
      <c r="N363" s="138" t="s">
        <v>3755</v>
      </c>
      <c r="O363" s="136">
        <f>IF(Table1[[#This Row],[Phân loại]]="Tồn đầu kỳ",Table1[[#This Row],[Tổng giá trị]],0)</f>
        <v>0</v>
      </c>
      <c r="P363" s="137">
        <f>IF(Table1[[#This Row],[Số còn phải thu ĐK]]&lt;&gt;0,0,IF(Table1[[#This Row],[Phân loại]]="Bán hàng",Table1[[#This Row],[Tổng giá trị]],-Table1[[#This Row],[Tổng giá trị]]))</f>
        <v>-379695</v>
      </c>
      <c r="Q363" s="73">
        <f t="shared" si="55"/>
        <v>-379695</v>
      </c>
      <c r="R363" s="137">
        <f>Table1[[#This Row],[Số còn phải thu ĐK]]+Table1[[#This Row],[Giá Trị HD sau CK]]-Table1[[#This Row],[Số tiền đã thu]]</f>
        <v>0</v>
      </c>
      <c r="S363" s="140">
        <f>IF(Table1[[#This Row],[Ngày hóa đơn]]&lt;&gt;"",Table1[[#This Row],[Ngày hóa đơn]],Table1[[#This Row],[Ngày hạch toán]])</f>
        <v>45950</v>
      </c>
      <c r="T363" s="137"/>
      <c r="U363" s="140">
        <f>IF(Table1[[#This Row],[Ngày tính CN]]="","",S363+T363)</f>
        <v>45950</v>
      </c>
      <c r="V363" s="141">
        <f ca="1">IF(Table1[[#This Row],[Hạn thanh toán]]="","",IF((U363-NOW())&lt;0,0,(U363-NOW())))</f>
        <v>0</v>
      </c>
      <c r="W363" s="136"/>
      <c r="X363" s="142" t="str">
        <f ca="1">IF(OR(AR367="",AO367=0),"",IF((AR367-NOW())&lt;0,-(AR367-NOW()),0))</f>
        <v/>
      </c>
      <c r="Y363" s="142" t="str">
        <f t="shared" ref="Y363" si="56">IF(R363=0,"Đã thanh toán",IF(X363="","",IF(X363&lt;=0,"Chưa đến hạn thanh toán",IF(X363&lt;=30,"Nợ quá hạn 30 ngày",IF(X363&lt;=60,"Nợ quá hạn từ 30 ngày đến 60 ngày",IF(X363&lt;=90,"Nợ quá hạn từ 60 ngày đến 90 ngày",IF(X363&lt;=120,"Nợ quá hạn từ 90 ngày đến 120 ngày","Nợ quá hạn hơn 120 ngày có khả năng mất thanh toán")))))))</f>
        <v>Đã thanh toán</v>
      </c>
      <c r="Z363" s="306">
        <f>Table1[[#This Row],[Hạn thanh toán]]</f>
        <v>45950</v>
      </c>
      <c r="AA363" s="306">
        <f>Table1[[#This Row],[Ngày Thanh toán]]</f>
        <v>45950</v>
      </c>
      <c r="AC363" s="143" t="s">
        <v>3991</v>
      </c>
      <c r="AD363" s="3" t="str">
        <f>VLOOKUP($A363,Ma_KH!$A:$Q,Ma_KH!O$1,0)</f>
        <v>KL00174</v>
      </c>
      <c r="AE363" s="3" t="str">
        <f>VLOOKUP($A363,Ma_KH!$A:$Q,Ma_KH!P$1,0)</f>
        <v>Chumi Mart</v>
      </c>
    </row>
    <row r="364" spans="1:31" ht="25.5" customHeight="1" x14ac:dyDescent="0.3">
      <c r="A364" s="69" t="s">
        <v>75</v>
      </c>
      <c r="B364" s="69" t="s">
        <v>774</v>
      </c>
      <c r="C364" s="70">
        <v>45948</v>
      </c>
      <c r="D364" s="71" t="s">
        <v>782</v>
      </c>
      <c r="E364" s="70"/>
      <c r="F364" s="75"/>
      <c r="G364" s="69" t="s">
        <v>778</v>
      </c>
      <c r="H364" s="72">
        <v>2579200</v>
      </c>
      <c r="I364" s="72">
        <v>128960</v>
      </c>
      <c r="J364" s="72">
        <v>196019</v>
      </c>
      <c r="K364" s="72">
        <v>2646259</v>
      </c>
      <c r="L364" s="8" t="s">
        <v>24</v>
      </c>
      <c r="M364" s="121">
        <v>45950</v>
      </c>
      <c r="N364" s="120" t="s">
        <v>3756</v>
      </c>
      <c r="O364" s="72">
        <f>IF(Table1[[#This Row],[Phân loại]]="Tồn đầu kỳ",Table1[[#This Row],[Tổng giá trị]],0)</f>
        <v>0</v>
      </c>
      <c r="P364" s="8">
        <f>IF(Table1[[#This Row],[Số còn phải thu ĐK]]&lt;&gt;0,0,IF(Table1[[#This Row],[Phân loại]]="Bán hàng",Table1[[#This Row],[Tổng giá trị]],-Table1[[#This Row],[Tổng giá trị]]))</f>
        <v>2646259</v>
      </c>
      <c r="Q364" s="73">
        <f t="shared" si="55"/>
        <v>2646259</v>
      </c>
      <c r="R364" s="8">
        <f>Table1[[#This Row],[Số còn phải thu ĐK]]+Table1[[#This Row],[Giá Trị HD sau CK]]-Table1[[#This Row],[Số tiền đã thu]]</f>
        <v>0</v>
      </c>
      <c r="S364" s="7">
        <f>IF(Table1[[#This Row],[Ngày hóa đơn]]&lt;&gt;"",Table1[[#This Row],[Ngày hóa đơn]],Table1[[#This Row],[Ngày hạch toán]])</f>
        <v>45948</v>
      </c>
      <c r="T364" s="8"/>
      <c r="U364" s="7">
        <f>IF(Table1[[#This Row],[Ngày tính CN]]="","",S364+T364)</f>
        <v>45948</v>
      </c>
      <c r="V364" s="74">
        <f ca="1">IF(Table1[[#This Row],[Hạn thanh toán]]="","",IF((U364-NOW())&lt;0,0,(U364-NOW())))</f>
        <v>0</v>
      </c>
      <c r="W364" s="72"/>
      <c r="X364" s="68" t="str">
        <f t="shared" ca="1" si="54"/>
        <v/>
      </c>
      <c r="Y364" s="68" t="str">
        <f t="shared" si="53"/>
        <v>Đã thanh toán</v>
      </c>
      <c r="Z364" s="301">
        <f>Table1[[#This Row],[Hạn thanh toán]]</f>
        <v>45948</v>
      </c>
      <c r="AA364" s="301">
        <f>Table1[[#This Row],[Ngày Thanh toán]]</f>
        <v>45950</v>
      </c>
      <c r="AD364" s="3" t="str">
        <f>VLOOKUP($A364,Ma_KH!$A:$Q,Ma_KH!O$1,0)</f>
        <v>KL00174</v>
      </c>
      <c r="AE364" s="3" t="str">
        <f>VLOOKUP($A364,Ma_KH!$A:$Q,Ma_KH!P$1,0)</f>
        <v>Chumi Mart</v>
      </c>
    </row>
    <row r="365" spans="1:31" s="61" customFormat="1" ht="25.5" customHeight="1" x14ac:dyDescent="0.3">
      <c r="A365" s="44" t="s">
        <v>76</v>
      </c>
      <c r="B365" s="44" t="s">
        <v>783</v>
      </c>
      <c r="C365" s="46">
        <v>45729</v>
      </c>
      <c r="D365" s="45" t="s">
        <v>784</v>
      </c>
      <c r="E365" s="46"/>
      <c r="F365" s="50"/>
      <c r="G365" s="44" t="s">
        <v>785</v>
      </c>
      <c r="H365" s="57">
        <v>891001</v>
      </c>
      <c r="I365" s="57">
        <v>0</v>
      </c>
      <c r="J365" s="57">
        <v>71280</v>
      </c>
      <c r="K365" s="57">
        <v>962281</v>
      </c>
      <c r="L365" s="58" t="s">
        <v>24</v>
      </c>
      <c r="M365" s="59"/>
      <c r="N365" s="58"/>
      <c r="O365" s="57">
        <f>IF(Table1[[#This Row],[Phân loại]]="Tồn đầu kỳ",Table1[[#This Row],[Tổng giá trị]],0)</f>
        <v>0</v>
      </c>
      <c r="P365" s="58">
        <f>IF(Table1[[#This Row],[Số còn phải thu ĐK]]&lt;&gt;0,0,IF(Table1[[#This Row],[Phân loại]]="Bán hàng",Table1[[#This Row],[Tổng giá trị]],-Table1[[#This Row],[Tổng giá trị]]))</f>
        <v>962281</v>
      </c>
      <c r="Q365" s="115">
        <f t="shared" si="55"/>
        <v>0</v>
      </c>
      <c r="R365" s="58">
        <f>Table1[[#This Row],[Số còn phải thu ĐK]]+Table1[[#This Row],[Giá Trị HD sau CK]]-Table1[[#This Row],[Số tiền đã thu]]</f>
        <v>962281</v>
      </c>
      <c r="S365" s="59">
        <f>IF(Table1[[#This Row],[Ngày hóa đơn]]&lt;&gt;"",Table1[[#This Row],[Ngày hóa đơn]],Table1[[#This Row],[Ngày hạch toán]])</f>
        <v>45729</v>
      </c>
      <c r="T365" s="58"/>
      <c r="U365" s="59">
        <f>IF(Table1[[#This Row],[Ngày tính CN]]="","",S365+T365)</f>
        <v>45729</v>
      </c>
      <c r="V365" s="60">
        <f ca="1">IF(Table1[[#This Row],[Hạn thanh toán]]="","",IF((U365-NOW())&lt;0,0,(U365-NOW())))</f>
        <v>0</v>
      </c>
      <c r="W365" s="57"/>
      <c r="X365" s="116" t="str">
        <f t="shared" ca="1" si="54"/>
        <v/>
      </c>
      <c r="Y365" s="116" t="str">
        <f t="shared" ca="1" si="53"/>
        <v/>
      </c>
      <c r="Z365" s="305">
        <f>Table1[[#This Row],[Hạn thanh toán]]</f>
        <v>45729</v>
      </c>
      <c r="AA365" s="305">
        <f>Table1[[#This Row],[Ngày Thanh toán]]</f>
        <v>0</v>
      </c>
      <c r="AD365" s="61" t="str">
        <f>VLOOKUP($A365,Ma_KH!$A:$Q,Ma_KH!O$1,0)</f>
        <v>Eco001</v>
      </c>
      <c r="AE365" s="3" t="str">
        <f>VLOOKUP($A365,Ma_KH!$A:$Q,Ma_KH!P$1,0)</f>
        <v>Eco xanh</v>
      </c>
    </row>
    <row r="366" spans="1:31" s="61" customFormat="1" ht="25.5" customHeight="1" x14ac:dyDescent="0.3">
      <c r="A366" s="47" t="s">
        <v>76</v>
      </c>
      <c r="B366" s="47" t="s">
        <v>783</v>
      </c>
      <c r="C366" s="49">
        <v>45875</v>
      </c>
      <c r="D366" s="48" t="s">
        <v>786</v>
      </c>
      <c r="E366" s="49"/>
      <c r="F366" s="51"/>
      <c r="G366" s="47" t="s">
        <v>785</v>
      </c>
      <c r="H366" s="57">
        <v>1000104</v>
      </c>
      <c r="I366" s="57">
        <v>0</v>
      </c>
      <c r="J366" s="57">
        <v>80008</v>
      </c>
      <c r="K366" s="57">
        <v>1080112</v>
      </c>
      <c r="L366" s="58" t="s">
        <v>24</v>
      </c>
      <c r="M366" s="59"/>
      <c r="N366" s="58"/>
      <c r="O366" s="57">
        <f>IF(Table1[[#This Row],[Phân loại]]="Tồn đầu kỳ",Table1[[#This Row],[Tổng giá trị]],0)</f>
        <v>0</v>
      </c>
      <c r="P366" s="58">
        <f>IF(Table1[[#This Row],[Số còn phải thu ĐK]]&lt;&gt;0,0,IF(Table1[[#This Row],[Phân loại]]="Bán hàng",Table1[[#This Row],[Tổng giá trị]],-Table1[[#This Row],[Tổng giá trị]]))</f>
        <v>1080112</v>
      </c>
      <c r="Q366" s="115">
        <f t="shared" si="55"/>
        <v>0</v>
      </c>
      <c r="R366" s="58">
        <f>Table1[[#This Row],[Số còn phải thu ĐK]]+Table1[[#This Row],[Giá Trị HD sau CK]]-Table1[[#This Row],[Số tiền đã thu]]</f>
        <v>1080112</v>
      </c>
      <c r="S366" s="59">
        <f>IF(Table1[[#This Row],[Ngày hóa đơn]]&lt;&gt;"",Table1[[#This Row],[Ngày hóa đơn]],Table1[[#This Row],[Ngày hạch toán]])</f>
        <v>45875</v>
      </c>
      <c r="T366" s="58"/>
      <c r="U366" s="59">
        <f>IF(Table1[[#This Row],[Ngày tính CN]]="","",S366+T366)</f>
        <v>45875</v>
      </c>
      <c r="V366" s="60">
        <f ca="1">IF(Table1[[#This Row],[Hạn thanh toán]]="","",IF((U366-NOW())&lt;0,0,(U366-NOW())))</f>
        <v>0</v>
      </c>
      <c r="W366" s="57"/>
      <c r="X366" s="116" t="str">
        <f t="shared" ca="1" si="54"/>
        <v/>
      </c>
      <c r="Y366" s="116" t="str">
        <f t="shared" ca="1" si="53"/>
        <v/>
      </c>
      <c r="Z366" s="305">
        <f>Table1[[#This Row],[Hạn thanh toán]]</f>
        <v>45875</v>
      </c>
      <c r="AA366" s="305">
        <f>Table1[[#This Row],[Ngày Thanh toán]]</f>
        <v>0</v>
      </c>
      <c r="AD366" s="61" t="str">
        <f>VLOOKUP($A366,Ma_KH!$A:$Q,Ma_KH!O$1,0)</f>
        <v>Eco001</v>
      </c>
      <c r="AE366" s="3" t="str">
        <f>VLOOKUP($A366,Ma_KH!$A:$Q,Ma_KH!P$1,0)</f>
        <v>Eco xanh</v>
      </c>
    </row>
    <row r="367" spans="1:31" ht="25.5" customHeight="1" x14ac:dyDescent="0.3">
      <c r="A367" s="76" t="s">
        <v>77</v>
      </c>
      <c r="B367" s="76" t="s">
        <v>787</v>
      </c>
      <c r="C367" s="78">
        <v>45672</v>
      </c>
      <c r="D367" s="79" t="s">
        <v>788</v>
      </c>
      <c r="E367" s="78"/>
      <c r="F367" s="76"/>
      <c r="G367" s="76" t="s">
        <v>789</v>
      </c>
      <c r="H367" s="72">
        <v>3851510</v>
      </c>
      <c r="I367" s="72">
        <v>0</v>
      </c>
      <c r="J367" s="72">
        <v>308121</v>
      </c>
      <c r="K367" s="72">
        <v>4159631</v>
      </c>
      <c r="L367" s="8" t="s">
        <v>24</v>
      </c>
      <c r="M367" s="43">
        <v>45869</v>
      </c>
      <c r="N367" s="29" t="s">
        <v>3798</v>
      </c>
      <c r="O367" s="72">
        <f>IF(Table1[[#This Row],[Phân loại]]="Tồn đầu kỳ",Table1[[#This Row],[Tổng giá trị]],0)</f>
        <v>0</v>
      </c>
      <c r="P367" s="8">
        <f>IF(Table1[[#This Row],[Số còn phải thu ĐK]]&lt;&gt;0,0,IF(Table1[[#This Row],[Phân loại]]="Bán hàng",Table1[[#This Row],[Tổng giá trị]],-Table1[[#This Row],[Tổng giá trị]]))</f>
        <v>4159631</v>
      </c>
      <c r="Q367" s="73">
        <v>3919000</v>
      </c>
      <c r="R367" s="8">
        <f>Table1[[#This Row],[Số còn phải thu ĐK]]+Table1[[#This Row],[Giá Trị HD sau CK]]-Table1[[#This Row],[Số tiền đã thu]]</f>
        <v>240631</v>
      </c>
      <c r="S367" s="7">
        <f>IF(Table1[[#This Row],[Ngày hóa đơn]]&lt;&gt;"",Table1[[#This Row],[Ngày hóa đơn]],Table1[[#This Row],[Ngày hạch toán]])</f>
        <v>45672</v>
      </c>
      <c r="T367" s="8"/>
      <c r="U367" s="7">
        <f>IF(Table1[[#This Row],[Ngày tính CN]]="","",S367+T367)</f>
        <v>45672</v>
      </c>
      <c r="V367" s="74">
        <f ca="1">IF(Table1[[#This Row],[Hạn thanh toán]]="","",IF((U367-NOW())&lt;0,0,(U367-NOW())))</f>
        <v>0</v>
      </c>
      <c r="W367" s="72"/>
      <c r="X367" s="68" t="str">
        <f t="shared" ca="1" si="54"/>
        <v/>
      </c>
      <c r="Y367" s="68" t="str">
        <f t="shared" ca="1" si="53"/>
        <v/>
      </c>
      <c r="Z367" s="301">
        <f>Table1[[#This Row],[Hạn thanh toán]]</f>
        <v>45672</v>
      </c>
      <c r="AA367" s="301">
        <f>Table1[[#This Row],[Ngày Thanh toán]]</f>
        <v>45869</v>
      </c>
      <c r="AD367" s="3" t="str">
        <f>VLOOKUP($A367,Ma_KH!$A:$Q,Ma_KH!O$1,0)</f>
        <v>KL00015</v>
      </c>
      <c r="AE367" s="3" t="str">
        <f>VLOOKUP($A367,Ma_KH!$A:$Q,Ma_KH!P$1,0)</f>
        <v>Hộ kinh doanh Phúc Hậu (chị Liên sđt 0982164624)</v>
      </c>
    </row>
    <row r="368" spans="1:31" ht="25.5" customHeight="1" x14ac:dyDescent="0.3">
      <c r="A368" s="76" t="s">
        <v>77</v>
      </c>
      <c r="B368" s="76" t="s">
        <v>787</v>
      </c>
      <c r="C368" s="78">
        <v>45698</v>
      </c>
      <c r="D368" s="79" t="s">
        <v>790</v>
      </c>
      <c r="E368" s="78"/>
      <c r="F368" s="76"/>
      <c r="G368" s="76" t="s">
        <v>791</v>
      </c>
      <c r="H368" s="72">
        <v>2095800</v>
      </c>
      <c r="I368" s="72">
        <v>0</v>
      </c>
      <c r="J368" s="72">
        <v>167664</v>
      </c>
      <c r="K368" s="72">
        <v>2263464</v>
      </c>
      <c r="L368" s="8" t="s">
        <v>24</v>
      </c>
      <c r="M368" s="43">
        <v>45702</v>
      </c>
      <c r="N368" s="29" t="s">
        <v>3799</v>
      </c>
      <c r="O368" s="72">
        <f>IF(Table1[[#This Row],[Phân loại]]="Tồn đầu kỳ",Table1[[#This Row],[Tổng giá trị]],0)</f>
        <v>0</v>
      </c>
      <c r="P368" s="8">
        <f>IF(Table1[[#This Row],[Số còn phải thu ĐK]]&lt;&gt;0,0,IF(Table1[[#This Row],[Phân loại]]="Bán hàng",Table1[[#This Row],[Tổng giá trị]],-Table1[[#This Row],[Tổng giá trị]]))</f>
        <v>2263464</v>
      </c>
      <c r="Q368" s="73">
        <v>2070000</v>
      </c>
      <c r="R368" s="8">
        <f>Table1[[#This Row],[Số còn phải thu ĐK]]+Table1[[#This Row],[Giá Trị HD sau CK]]-Table1[[#This Row],[Số tiền đã thu]]</f>
        <v>193464</v>
      </c>
      <c r="S368" s="7">
        <f>IF(Table1[[#This Row],[Ngày hóa đơn]]&lt;&gt;"",Table1[[#This Row],[Ngày hóa đơn]],Table1[[#This Row],[Ngày hạch toán]])</f>
        <v>45698</v>
      </c>
      <c r="T368" s="8"/>
      <c r="U368" s="7">
        <f>IF(Table1[[#This Row],[Ngày tính CN]]="","",S368+T368)</f>
        <v>45698</v>
      </c>
      <c r="V368" s="74">
        <f ca="1">IF(Table1[[#This Row],[Hạn thanh toán]]="","",IF((U368-NOW())&lt;0,0,(U368-NOW())))</f>
        <v>0</v>
      </c>
      <c r="W368" s="72"/>
      <c r="X368" s="68" t="str">
        <f t="shared" ca="1" si="54"/>
        <v/>
      </c>
      <c r="Y368" s="68" t="str">
        <f t="shared" ca="1" si="53"/>
        <v/>
      </c>
      <c r="Z368" s="301">
        <f>Table1[[#This Row],[Hạn thanh toán]]</f>
        <v>45698</v>
      </c>
      <c r="AA368" s="301">
        <f>Table1[[#This Row],[Ngày Thanh toán]]</f>
        <v>45702</v>
      </c>
      <c r="AD368" s="3" t="str">
        <f>VLOOKUP($A368,Ma_KH!$A:$Q,Ma_KH!O$1,0)</f>
        <v>KL00015</v>
      </c>
      <c r="AE368" s="3" t="str">
        <f>VLOOKUP($A368,Ma_KH!$A:$Q,Ma_KH!P$1,0)</f>
        <v>Hộ kinh doanh Phúc Hậu (chị Liên sđt 0982164624)</v>
      </c>
    </row>
    <row r="369" spans="1:31" ht="25.5" customHeight="1" x14ac:dyDescent="0.3">
      <c r="A369" s="76" t="s">
        <v>77</v>
      </c>
      <c r="B369" s="76" t="s">
        <v>787</v>
      </c>
      <c r="C369" s="78">
        <v>45743</v>
      </c>
      <c r="D369" s="79" t="s">
        <v>792</v>
      </c>
      <c r="E369" s="78"/>
      <c r="F369" s="76"/>
      <c r="G369" s="76" t="s">
        <v>793</v>
      </c>
      <c r="H369" s="72">
        <v>896040</v>
      </c>
      <c r="I369" s="72">
        <v>0</v>
      </c>
      <c r="J369" s="72">
        <v>71683</v>
      </c>
      <c r="K369" s="72">
        <v>967723</v>
      </c>
      <c r="L369" s="8" t="s">
        <v>24</v>
      </c>
      <c r="M369" s="43">
        <v>45745</v>
      </c>
      <c r="N369" s="29" t="s">
        <v>3800</v>
      </c>
      <c r="O369" s="72">
        <f>IF(Table1[[#This Row],[Phân loại]]="Tồn đầu kỳ",Table1[[#This Row],[Tổng giá trị]],0)</f>
        <v>0</v>
      </c>
      <c r="P369" s="8">
        <f>IF(Table1[[#This Row],[Số còn phải thu ĐK]]&lt;&gt;0,0,IF(Table1[[#This Row],[Phân loại]]="Bán hàng",Table1[[#This Row],[Tổng giá trị]],-Table1[[#This Row],[Tổng giá trị]]))</f>
        <v>967723</v>
      </c>
      <c r="Q369" s="73">
        <v>967723</v>
      </c>
      <c r="R369" s="8">
        <f>Table1[[#This Row],[Số còn phải thu ĐK]]+Table1[[#This Row],[Giá Trị HD sau CK]]-Table1[[#This Row],[Số tiền đã thu]]</f>
        <v>0</v>
      </c>
      <c r="S369" s="7">
        <f>IF(Table1[[#This Row],[Ngày hóa đơn]]&lt;&gt;"",Table1[[#This Row],[Ngày hóa đơn]],Table1[[#This Row],[Ngày hạch toán]])</f>
        <v>45743</v>
      </c>
      <c r="T369" s="8"/>
      <c r="U369" s="7">
        <f>IF(Table1[[#This Row],[Ngày tính CN]]="","",S369+T369)</f>
        <v>45743</v>
      </c>
      <c r="V369" s="74">
        <f ca="1">IF(Table1[[#This Row],[Hạn thanh toán]]="","",IF((U369-NOW())&lt;0,0,(U369-NOW())))</f>
        <v>0</v>
      </c>
      <c r="W369" s="72"/>
      <c r="X369" s="68" t="str">
        <f t="shared" ca="1" si="54"/>
        <v/>
      </c>
      <c r="Y369" s="68" t="str">
        <f t="shared" si="53"/>
        <v>Đã thanh toán</v>
      </c>
      <c r="Z369" s="301">
        <f>Table1[[#This Row],[Hạn thanh toán]]</f>
        <v>45743</v>
      </c>
      <c r="AA369" s="301">
        <f>Table1[[#This Row],[Ngày Thanh toán]]</f>
        <v>45745</v>
      </c>
      <c r="AD369" s="3" t="str">
        <f>VLOOKUP($A369,Ma_KH!$A:$Q,Ma_KH!O$1,0)</f>
        <v>KL00015</v>
      </c>
      <c r="AE369" s="3" t="str">
        <f>VLOOKUP($A369,Ma_KH!$A:$Q,Ma_KH!P$1,0)</f>
        <v>Hộ kinh doanh Phúc Hậu (chị Liên sđt 0982164624)</v>
      </c>
    </row>
    <row r="370" spans="1:31" ht="25.5" customHeight="1" x14ac:dyDescent="0.3">
      <c r="A370" s="76" t="s">
        <v>77</v>
      </c>
      <c r="B370" s="76" t="s">
        <v>787</v>
      </c>
      <c r="C370" s="78">
        <v>45798</v>
      </c>
      <c r="D370" s="79" t="s">
        <v>794</v>
      </c>
      <c r="E370" s="78"/>
      <c r="F370" s="76"/>
      <c r="G370" s="76" t="s">
        <v>795</v>
      </c>
      <c r="H370" s="72">
        <v>1707427</v>
      </c>
      <c r="I370" s="72">
        <v>0</v>
      </c>
      <c r="J370" s="72">
        <v>136594</v>
      </c>
      <c r="K370" s="72">
        <v>1844021</v>
      </c>
      <c r="L370" s="8" t="s">
        <v>24</v>
      </c>
      <c r="M370" s="43">
        <v>45800</v>
      </c>
      <c r="N370" s="29" t="s">
        <v>3801</v>
      </c>
      <c r="O370" s="72">
        <f>IF(Table1[[#This Row],[Phân loại]]="Tồn đầu kỳ",Table1[[#This Row],[Tổng giá trị]],0)</f>
        <v>0</v>
      </c>
      <c r="P370" s="8">
        <f>IF(Table1[[#This Row],[Số còn phải thu ĐK]]&lt;&gt;0,0,IF(Table1[[#This Row],[Phân loại]]="Bán hàng",Table1[[#This Row],[Tổng giá trị]],-Table1[[#This Row],[Tổng giá trị]]))</f>
        <v>1844021</v>
      </c>
      <c r="Q370" s="73">
        <v>1844000</v>
      </c>
      <c r="R370" s="8">
        <f>Table1[[#This Row],[Số còn phải thu ĐK]]+Table1[[#This Row],[Giá Trị HD sau CK]]-Table1[[#This Row],[Số tiền đã thu]]</f>
        <v>21</v>
      </c>
      <c r="S370" s="7">
        <f>IF(Table1[[#This Row],[Ngày hóa đơn]]&lt;&gt;"",Table1[[#This Row],[Ngày hóa đơn]],Table1[[#This Row],[Ngày hạch toán]])</f>
        <v>45798</v>
      </c>
      <c r="T370" s="8"/>
      <c r="U370" s="7">
        <f>IF(Table1[[#This Row],[Ngày tính CN]]="","",S370+T370)</f>
        <v>45798</v>
      </c>
      <c r="V370" s="74">
        <f ca="1">IF(Table1[[#This Row],[Hạn thanh toán]]="","",IF((U370-NOW())&lt;0,0,(U370-NOW())))</f>
        <v>0</v>
      </c>
      <c r="W370" s="72"/>
      <c r="X370" s="68" t="str">
        <f t="shared" ca="1" si="54"/>
        <v/>
      </c>
      <c r="Y370" s="68" t="str">
        <f t="shared" ca="1" si="53"/>
        <v/>
      </c>
      <c r="Z370" s="301">
        <f>Table1[[#This Row],[Hạn thanh toán]]</f>
        <v>45798</v>
      </c>
      <c r="AA370" s="301">
        <f>Table1[[#This Row],[Ngày Thanh toán]]</f>
        <v>45800</v>
      </c>
      <c r="AD370" s="3" t="str">
        <f>VLOOKUP($A370,Ma_KH!$A:$Q,Ma_KH!O$1,0)</f>
        <v>KL00015</v>
      </c>
      <c r="AE370" s="3" t="str">
        <f>VLOOKUP($A370,Ma_KH!$A:$Q,Ma_KH!P$1,0)</f>
        <v>Hộ kinh doanh Phúc Hậu (chị Liên sđt 0982164624)</v>
      </c>
    </row>
    <row r="371" spans="1:31" ht="25.5" customHeight="1" x14ac:dyDescent="0.3">
      <c r="A371" s="76" t="s">
        <v>77</v>
      </c>
      <c r="B371" s="76" t="s">
        <v>787</v>
      </c>
      <c r="C371" s="78">
        <v>45866</v>
      </c>
      <c r="D371" s="79" t="s">
        <v>796</v>
      </c>
      <c r="E371" s="78"/>
      <c r="F371" s="76"/>
      <c r="G371" s="76" t="s">
        <v>797</v>
      </c>
      <c r="H371" s="72">
        <v>1035402</v>
      </c>
      <c r="I371" s="72">
        <v>0</v>
      </c>
      <c r="J371" s="72">
        <v>82832</v>
      </c>
      <c r="K371" s="72">
        <v>1118234</v>
      </c>
      <c r="L371" s="8" t="s">
        <v>24</v>
      </c>
      <c r="M371" s="43">
        <v>45890</v>
      </c>
      <c r="N371" s="29" t="s">
        <v>3802</v>
      </c>
      <c r="O371" s="72">
        <f>IF(Table1[[#This Row],[Phân loại]]="Tồn đầu kỳ",Table1[[#This Row],[Tổng giá trị]],0)</f>
        <v>0</v>
      </c>
      <c r="P371" s="8">
        <f>IF(Table1[[#This Row],[Số còn phải thu ĐK]]&lt;&gt;0,0,IF(Table1[[#This Row],[Phân loại]]="Bán hàng",Table1[[#This Row],[Tổng giá trị]],-Table1[[#This Row],[Tổng giá trị]]))</f>
        <v>1118234</v>
      </c>
      <c r="Q371" s="73">
        <v>919000</v>
      </c>
      <c r="R371" s="8">
        <f>Table1[[#This Row],[Số còn phải thu ĐK]]+Table1[[#This Row],[Giá Trị HD sau CK]]-Table1[[#This Row],[Số tiền đã thu]]</f>
        <v>199234</v>
      </c>
      <c r="S371" s="7">
        <f>IF(Table1[[#This Row],[Ngày hóa đơn]]&lt;&gt;"",Table1[[#This Row],[Ngày hóa đơn]],Table1[[#This Row],[Ngày hạch toán]])</f>
        <v>45866</v>
      </c>
      <c r="T371" s="8"/>
      <c r="U371" s="7">
        <f>IF(Table1[[#This Row],[Ngày tính CN]]="","",S371+T371)</f>
        <v>45866</v>
      </c>
      <c r="V371" s="74">
        <f ca="1">IF(Table1[[#This Row],[Hạn thanh toán]]="","",IF((U371-NOW())&lt;0,0,(U371-NOW())))</f>
        <v>0</v>
      </c>
      <c r="W371" s="72"/>
      <c r="X371" s="68" t="str">
        <f t="shared" ca="1" si="54"/>
        <v/>
      </c>
      <c r="Y371" s="68" t="str">
        <f t="shared" ca="1" si="53"/>
        <v/>
      </c>
      <c r="Z371" s="301">
        <f>Table1[[#This Row],[Hạn thanh toán]]</f>
        <v>45866</v>
      </c>
      <c r="AA371" s="301">
        <f>Table1[[#This Row],[Ngày Thanh toán]]</f>
        <v>45890</v>
      </c>
      <c r="AD371" s="3" t="str">
        <f>VLOOKUP($A371,Ma_KH!$A:$Q,Ma_KH!O$1,0)</f>
        <v>KL00015</v>
      </c>
      <c r="AE371" s="3" t="str">
        <f>VLOOKUP($A371,Ma_KH!$A:$Q,Ma_KH!P$1,0)</f>
        <v>Hộ kinh doanh Phúc Hậu (chị Liên sđt 0982164624)</v>
      </c>
    </row>
    <row r="372" spans="1:31" ht="25.5" customHeight="1" x14ac:dyDescent="0.3">
      <c r="A372" s="76" t="s">
        <v>77</v>
      </c>
      <c r="B372" s="76" t="s">
        <v>787</v>
      </c>
      <c r="C372" s="78">
        <v>45884</v>
      </c>
      <c r="D372" s="79" t="s">
        <v>798</v>
      </c>
      <c r="E372" s="78"/>
      <c r="F372" s="76"/>
      <c r="G372" s="76" t="s">
        <v>799</v>
      </c>
      <c r="H372" s="72">
        <v>1084175</v>
      </c>
      <c r="I372" s="72">
        <v>0</v>
      </c>
      <c r="J372" s="72">
        <v>86734</v>
      </c>
      <c r="K372" s="72">
        <v>1170909</v>
      </c>
      <c r="L372" s="8" t="s">
        <v>24</v>
      </c>
      <c r="M372" s="63">
        <v>45960</v>
      </c>
      <c r="N372" s="64" t="s">
        <v>3972</v>
      </c>
      <c r="O372" s="72">
        <f>IF(Table1[[#This Row],[Phân loại]]="Tồn đầu kỳ",Table1[[#This Row],[Tổng giá trị]],0)</f>
        <v>0</v>
      </c>
      <c r="P372" s="8">
        <f>IF(Table1[[#This Row],[Số còn phải thu ĐK]]&lt;&gt;0,0,IF(Table1[[#This Row],[Phân loại]]="Bán hàng",Table1[[#This Row],[Tổng giá trị]],-Table1[[#This Row],[Tổng giá trị]]))</f>
        <v>1170909</v>
      </c>
      <c r="Q372" s="73">
        <f t="shared" si="55"/>
        <v>1170909</v>
      </c>
      <c r="R372" s="8">
        <f>Table1[[#This Row],[Số còn phải thu ĐK]]+Table1[[#This Row],[Giá Trị HD sau CK]]-Table1[[#This Row],[Số tiền đã thu]]</f>
        <v>0</v>
      </c>
      <c r="S372" s="7">
        <f>IF(Table1[[#This Row],[Ngày hóa đơn]]&lt;&gt;"",Table1[[#This Row],[Ngày hóa đơn]],Table1[[#This Row],[Ngày hạch toán]])</f>
        <v>45884</v>
      </c>
      <c r="T372" s="8"/>
      <c r="U372" s="7">
        <f>IF(Table1[[#This Row],[Ngày tính CN]]="","",S372+T372)</f>
        <v>45884</v>
      </c>
      <c r="V372" s="74">
        <f ca="1">IF(Table1[[#This Row],[Hạn thanh toán]]="","",IF((U372-NOW())&lt;0,0,(U372-NOW())))</f>
        <v>0</v>
      </c>
      <c r="W372" s="72"/>
      <c r="X372" s="68" t="str">
        <f t="shared" ca="1" si="54"/>
        <v/>
      </c>
      <c r="Y372" s="68" t="str">
        <f t="shared" si="53"/>
        <v>Đã thanh toán</v>
      </c>
      <c r="Z372" s="301">
        <f>Table1[[#This Row],[Hạn thanh toán]]</f>
        <v>45884</v>
      </c>
      <c r="AA372" s="301">
        <f>Table1[[#This Row],[Ngày Thanh toán]]</f>
        <v>45960</v>
      </c>
      <c r="AD372" s="3" t="str">
        <f>VLOOKUP($A372,Ma_KH!$A:$Q,Ma_KH!O$1,0)</f>
        <v>KL00015</v>
      </c>
      <c r="AE372" s="3" t="str">
        <f>VLOOKUP($A372,Ma_KH!$A:$Q,Ma_KH!P$1,0)</f>
        <v>Hộ kinh doanh Phúc Hậu (chị Liên sđt 0982164624)</v>
      </c>
    </row>
    <row r="373" spans="1:31" ht="25.5" customHeight="1" x14ac:dyDescent="0.3">
      <c r="A373" s="76" t="s">
        <v>77</v>
      </c>
      <c r="B373" s="76" t="s">
        <v>787</v>
      </c>
      <c r="C373" s="78">
        <v>45899</v>
      </c>
      <c r="D373" s="79" t="s">
        <v>800</v>
      </c>
      <c r="E373" s="78"/>
      <c r="F373" s="76"/>
      <c r="G373" s="76" t="s">
        <v>801</v>
      </c>
      <c r="H373" s="72">
        <v>1289600</v>
      </c>
      <c r="I373" s="72">
        <v>0</v>
      </c>
      <c r="J373" s="72">
        <v>103168</v>
      </c>
      <c r="K373" s="72">
        <v>1392768</v>
      </c>
      <c r="L373" s="8" t="s">
        <v>24</v>
      </c>
      <c r="M373" s="43">
        <v>45930</v>
      </c>
      <c r="N373" s="29" t="s">
        <v>3973</v>
      </c>
      <c r="O373" s="72">
        <f>IF(Table1[[#This Row],[Phân loại]]="Tồn đầu kỳ",Table1[[#This Row],[Tổng giá trị]],0)</f>
        <v>0</v>
      </c>
      <c r="P373" s="8">
        <f>IF(Table1[[#This Row],[Số còn phải thu ĐK]]&lt;&gt;0,0,IF(Table1[[#This Row],[Phân loại]]="Bán hàng",Table1[[#This Row],[Tổng giá trị]],-Table1[[#This Row],[Tổng giá trị]]))</f>
        <v>1392768</v>
      </c>
      <c r="Q373" s="62">
        <v>972753</v>
      </c>
      <c r="R373" s="8">
        <f>Table1[[#This Row],[Số còn phải thu ĐK]]+Table1[[#This Row],[Giá Trị HD sau CK]]-Table1[[#This Row],[Số tiền đã thu]]</f>
        <v>420015</v>
      </c>
      <c r="S373" s="7">
        <f>IF(Table1[[#This Row],[Ngày hóa đơn]]&lt;&gt;"",Table1[[#This Row],[Ngày hóa đơn]],Table1[[#This Row],[Ngày hạch toán]])</f>
        <v>45899</v>
      </c>
      <c r="T373" s="8"/>
      <c r="U373" s="7">
        <f>IF(Table1[[#This Row],[Ngày tính CN]]="","",S373+T373)</f>
        <v>45899</v>
      </c>
      <c r="V373" s="74">
        <f ca="1">IF(Table1[[#This Row],[Hạn thanh toán]]="","",IF((U373-NOW())&lt;0,0,(U373-NOW())))</f>
        <v>0</v>
      </c>
      <c r="W373" s="72"/>
      <c r="X373" s="68" t="str">
        <f t="shared" ca="1" si="54"/>
        <v/>
      </c>
      <c r="Y373" s="68" t="str">
        <f t="shared" ca="1" si="53"/>
        <v/>
      </c>
      <c r="Z373" s="301">
        <f>Table1[[#This Row],[Hạn thanh toán]]</f>
        <v>45899</v>
      </c>
      <c r="AA373" s="301">
        <f>Table1[[#This Row],[Ngày Thanh toán]]</f>
        <v>45930</v>
      </c>
      <c r="AD373" s="3" t="str">
        <f>VLOOKUP($A373,Ma_KH!$A:$Q,Ma_KH!O$1,0)</f>
        <v>KL00015</v>
      </c>
      <c r="AE373" s="3" t="str">
        <f>VLOOKUP($A373,Ma_KH!$A:$Q,Ma_KH!P$1,0)</f>
        <v>Hộ kinh doanh Phúc Hậu (chị Liên sđt 0982164624)</v>
      </c>
    </row>
    <row r="374" spans="1:31" ht="25.5" customHeight="1" x14ac:dyDescent="0.3">
      <c r="A374" s="76" t="s">
        <v>77</v>
      </c>
      <c r="B374" s="76" t="s">
        <v>787</v>
      </c>
      <c r="C374" s="78">
        <v>45920</v>
      </c>
      <c r="D374" s="79" t="s">
        <v>802</v>
      </c>
      <c r="E374" s="78"/>
      <c r="F374" s="76"/>
      <c r="G374" s="76" t="s">
        <v>801</v>
      </c>
      <c r="H374" s="72">
        <v>775583</v>
      </c>
      <c r="I374" s="72">
        <v>0</v>
      </c>
      <c r="J374" s="72">
        <v>62047</v>
      </c>
      <c r="K374" s="72">
        <v>837630</v>
      </c>
      <c r="L374" s="8" t="s">
        <v>24</v>
      </c>
      <c r="M374" s="43">
        <v>45930</v>
      </c>
      <c r="N374" s="29" t="s">
        <v>3974</v>
      </c>
      <c r="O374" s="72">
        <f>IF(Table1[[#This Row],[Phân loại]]="Tồn đầu kỳ",Table1[[#This Row],[Tổng giá trị]],0)</f>
        <v>0</v>
      </c>
      <c r="P374" s="8">
        <f>IF(Table1[[#This Row],[Số còn phải thu ĐK]]&lt;&gt;0,0,IF(Table1[[#This Row],[Phân loại]]="Bán hàng",Table1[[#This Row],[Tổng giá trị]],-Table1[[#This Row],[Tổng giá trị]]))</f>
        <v>837630</v>
      </c>
      <c r="Q374" s="62">
        <v>372572</v>
      </c>
      <c r="R374" s="8">
        <f>Table1[[#This Row],[Số còn phải thu ĐK]]+Table1[[#This Row],[Giá Trị HD sau CK]]-Table1[[#This Row],[Số tiền đã thu]]</f>
        <v>465058</v>
      </c>
      <c r="S374" s="7">
        <f>IF(Table1[[#This Row],[Ngày hóa đơn]]&lt;&gt;"",Table1[[#This Row],[Ngày hóa đơn]],Table1[[#This Row],[Ngày hạch toán]])</f>
        <v>45920</v>
      </c>
      <c r="T374" s="8"/>
      <c r="U374" s="7">
        <f>IF(Table1[[#This Row],[Ngày tính CN]]="","",S374+T374)</f>
        <v>45920</v>
      </c>
      <c r="V374" s="74">
        <f ca="1">IF(Table1[[#This Row],[Hạn thanh toán]]="","",IF((U374-NOW())&lt;0,0,(U374-NOW())))</f>
        <v>0</v>
      </c>
      <c r="W374" s="72"/>
      <c r="X374" s="68" t="str">
        <f t="shared" ca="1" si="54"/>
        <v/>
      </c>
      <c r="Y374" s="68" t="str">
        <f t="shared" ca="1" si="53"/>
        <v/>
      </c>
      <c r="Z374" s="301">
        <f>Table1[[#This Row],[Hạn thanh toán]]</f>
        <v>45920</v>
      </c>
      <c r="AA374" s="301">
        <f>Table1[[#This Row],[Ngày Thanh toán]]</f>
        <v>45930</v>
      </c>
      <c r="AD374" s="3" t="str">
        <f>VLOOKUP($A374,Ma_KH!$A:$Q,Ma_KH!O$1,0)</f>
        <v>KL00015</v>
      </c>
      <c r="AE374" s="3" t="str">
        <f>VLOOKUP($A374,Ma_KH!$A:$Q,Ma_KH!P$1,0)</f>
        <v>Hộ kinh doanh Phúc Hậu (chị Liên sđt 0982164624)</v>
      </c>
    </row>
    <row r="375" spans="1:31" ht="25.5" customHeight="1" x14ac:dyDescent="0.3">
      <c r="A375" s="76" t="s">
        <v>78</v>
      </c>
      <c r="B375" s="76" t="s">
        <v>803</v>
      </c>
      <c r="C375" s="78">
        <v>45672</v>
      </c>
      <c r="D375" s="79" t="s">
        <v>804</v>
      </c>
      <c r="E375" s="78"/>
      <c r="F375" s="76"/>
      <c r="G375" s="76" t="s">
        <v>805</v>
      </c>
      <c r="H375" s="72">
        <v>4747550</v>
      </c>
      <c r="I375" s="72">
        <v>0</v>
      </c>
      <c r="J375" s="72">
        <v>379804</v>
      </c>
      <c r="K375" s="72">
        <v>5127354</v>
      </c>
      <c r="L375" s="8" t="s">
        <v>24</v>
      </c>
      <c r="M375" s="43">
        <v>45698</v>
      </c>
      <c r="N375" s="29" t="s">
        <v>3975</v>
      </c>
      <c r="O375" s="72">
        <f>IF(Table1[[#This Row],[Phân loại]]="Tồn đầu kỳ",Table1[[#This Row],[Tổng giá trị]],0)</f>
        <v>0</v>
      </c>
      <c r="P375" s="8">
        <f>IF(Table1[[#This Row],[Số còn phải thu ĐK]]&lt;&gt;0,0,IF(Table1[[#This Row],[Phân loại]]="Bán hàng",Table1[[#This Row],[Tổng giá trị]],-Table1[[#This Row],[Tổng giá trị]]))</f>
        <v>5127354</v>
      </c>
      <c r="Q375" s="73">
        <v>4934000</v>
      </c>
      <c r="R375" s="8">
        <f>Table1[[#This Row],[Số còn phải thu ĐK]]+Table1[[#This Row],[Giá Trị HD sau CK]]-Table1[[#This Row],[Số tiền đã thu]]</f>
        <v>193354</v>
      </c>
      <c r="S375" s="7">
        <f>IF(Table1[[#This Row],[Ngày hóa đơn]]&lt;&gt;"",Table1[[#This Row],[Ngày hóa đơn]],Table1[[#This Row],[Ngày hạch toán]])</f>
        <v>45672</v>
      </c>
      <c r="T375" s="8"/>
      <c r="U375" s="7">
        <f>IF(Table1[[#This Row],[Ngày tính CN]]="","",S375+T375)</f>
        <v>45672</v>
      </c>
      <c r="V375" s="74">
        <f ca="1">IF(Table1[[#This Row],[Hạn thanh toán]]="","",IF((U375-NOW())&lt;0,0,(U375-NOW())))</f>
        <v>0</v>
      </c>
      <c r="W375" s="72"/>
      <c r="X375" s="68" t="str">
        <f t="shared" ca="1" si="54"/>
        <v/>
      </c>
      <c r="Y375" s="68" t="str">
        <f t="shared" ca="1" si="53"/>
        <v/>
      </c>
      <c r="Z375" s="301">
        <f>Table1[[#This Row],[Hạn thanh toán]]</f>
        <v>45672</v>
      </c>
      <c r="AA375" s="301">
        <f>Table1[[#This Row],[Ngày Thanh toán]]</f>
        <v>45698</v>
      </c>
      <c r="AD375" s="3" t="str">
        <f>VLOOKUP($A375,Ma_KH!$A:$Q,Ma_KH!O$1,0)</f>
        <v>KL00014</v>
      </c>
      <c r="AE375" s="3" t="str">
        <f>VLOOKUP($A375,Ma_KH!$A:$Q,Ma_KH!P$1,0)</f>
        <v>Hộ kinh doanh Phúc Hậu (chị Liên sđt 0982164624)</v>
      </c>
    </row>
    <row r="376" spans="1:31" ht="25.5" customHeight="1" x14ac:dyDescent="0.3">
      <c r="A376" s="76" t="s">
        <v>78</v>
      </c>
      <c r="B376" s="76" t="s">
        <v>803</v>
      </c>
      <c r="C376" s="78">
        <v>45694</v>
      </c>
      <c r="D376" s="79" t="s">
        <v>806</v>
      </c>
      <c r="E376" s="78"/>
      <c r="F376" s="76"/>
      <c r="G376" s="76" t="s">
        <v>805</v>
      </c>
      <c r="H376" s="72">
        <v>2095800</v>
      </c>
      <c r="I376" s="72">
        <v>0</v>
      </c>
      <c r="J376" s="72">
        <v>167664</v>
      </c>
      <c r="K376" s="72">
        <v>2263464</v>
      </c>
      <c r="L376" s="8" t="s">
        <v>24</v>
      </c>
      <c r="M376" s="43">
        <v>45740</v>
      </c>
      <c r="N376" s="29" t="s">
        <v>3976</v>
      </c>
      <c r="O376" s="72">
        <f>IF(Table1[[#This Row],[Phân loại]]="Tồn đầu kỳ",Table1[[#This Row],[Tổng giá trị]],0)</f>
        <v>0</v>
      </c>
      <c r="P376" s="8">
        <f>IF(Table1[[#This Row],[Số còn phải thu ĐK]]&lt;&gt;0,0,IF(Table1[[#This Row],[Phân loại]]="Bán hàng",Table1[[#This Row],[Tổng giá trị]],-Table1[[#This Row],[Tổng giá trị]]))</f>
        <v>2263464</v>
      </c>
      <c r="Q376" s="73">
        <v>2023578</v>
      </c>
      <c r="R376" s="8">
        <f>Table1[[#This Row],[Số còn phải thu ĐK]]+Table1[[#This Row],[Giá Trị HD sau CK]]-Table1[[#This Row],[Số tiền đã thu]]</f>
        <v>239886</v>
      </c>
      <c r="S376" s="7">
        <f>IF(Table1[[#This Row],[Ngày hóa đơn]]&lt;&gt;"",Table1[[#This Row],[Ngày hóa đơn]],Table1[[#This Row],[Ngày hạch toán]])</f>
        <v>45694</v>
      </c>
      <c r="T376" s="8"/>
      <c r="U376" s="7">
        <f>IF(Table1[[#This Row],[Ngày tính CN]]="","",S376+T376)</f>
        <v>45694</v>
      </c>
      <c r="V376" s="74">
        <f ca="1">IF(Table1[[#This Row],[Hạn thanh toán]]="","",IF((U376-NOW())&lt;0,0,(U376-NOW())))</f>
        <v>0</v>
      </c>
      <c r="W376" s="72"/>
      <c r="X376" s="68" t="str">
        <f t="shared" ca="1" si="54"/>
        <v/>
      </c>
      <c r="Y376" s="68" t="str">
        <f t="shared" ca="1" si="53"/>
        <v/>
      </c>
      <c r="Z376" s="301">
        <f>Table1[[#This Row],[Hạn thanh toán]]</f>
        <v>45694</v>
      </c>
      <c r="AA376" s="301">
        <f>Table1[[#This Row],[Ngày Thanh toán]]</f>
        <v>45740</v>
      </c>
      <c r="AD376" s="3" t="str">
        <f>VLOOKUP($A376,Ma_KH!$A:$Q,Ma_KH!O$1,0)</f>
        <v>KL00014</v>
      </c>
      <c r="AE376" s="3" t="str">
        <f>VLOOKUP($A376,Ma_KH!$A:$Q,Ma_KH!P$1,0)</f>
        <v>Hộ kinh doanh Phúc Hậu (chị Liên sđt 0982164624)</v>
      </c>
    </row>
    <row r="377" spans="1:31" ht="25.5" customHeight="1" x14ac:dyDescent="0.3">
      <c r="A377" s="76" t="s">
        <v>78</v>
      </c>
      <c r="B377" s="76" t="s">
        <v>803</v>
      </c>
      <c r="C377" s="78">
        <v>45734</v>
      </c>
      <c r="D377" s="79" t="s">
        <v>807</v>
      </c>
      <c r="E377" s="78"/>
      <c r="F377" s="76"/>
      <c r="G377" s="76" t="s">
        <v>805</v>
      </c>
      <c r="H377" s="72">
        <v>1755710</v>
      </c>
      <c r="I377" s="72">
        <v>0</v>
      </c>
      <c r="J377" s="72">
        <v>140457</v>
      </c>
      <c r="K377" s="72">
        <v>1896167</v>
      </c>
      <c r="L377" s="8" t="s">
        <v>24</v>
      </c>
      <c r="M377" s="43">
        <v>45775</v>
      </c>
      <c r="N377" s="29" t="s">
        <v>3977</v>
      </c>
      <c r="O377" s="72">
        <f>IF(Table1[[#This Row],[Phân loại]]="Tồn đầu kỳ",Table1[[#This Row],[Tổng giá trị]],0)</f>
        <v>0</v>
      </c>
      <c r="P377" s="8">
        <f>IF(Table1[[#This Row],[Số còn phải thu ĐK]]&lt;&gt;0,0,IF(Table1[[#This Row],[Phân loại]]="Bán hàng",Table1[[#This Row],[Tổng giá trị]],-Table1[[#This Row],[Tổng giá trị]]))</f>
        <v>1896167</v>
      </c>
      <c r="Q377" s="73">
        <v>1654000</v>
      </c>
      <c r="R377" s="8">
        <f>Table1[[#This Row],[Số còn phải thu ĐK]]+Table1[[#This Row],[Giá Trị HD sau CK]]-Table1[[#This Row],[Số tiền đã thu]]</f>
        <v>242167</v>
      </c>
      <c r="S377" s="7">
        <f>IF(Table1[[#This Row],[Ngày hóa đơn]]&lt;&gt;"",Table1[[#This Row],[Ngày hóa đơn]],Table1[[#This Row],[Ngày hạch toán]])</f>
        <v>45734</v>
      </c>
      <c r="T377" s="8"/>
      <c r="U377" s="7">
        <f>IF(Table1[[#This Row],[Ngày tính CN]]="","",S377+T377)</f>
        <v>45734</v>
      </c>
      <c r="V377" s="74">
        <f ca="1">IF(Table1[[#This Row],[Hạn thanh toán]]="","",IF((U377-NOW())&lt;0,0,(U377-NOW())))</f>
        <v>0</v>
      </c>
      <c r="W377" s="72"/>
      <c r="X377" s="68" t="str">
        <f t="shared" ca="1" si="54"/>
        <v/>
      </c>
      <c r="Y377" s="68" t="str">
        <f t="shared" ca="1" si="53"/>
        <v/>
      </c>
      <c r="Z377" s="301">
        <f>Table1[[#This Row],[Hạn thanh toán]]</f>
        <v>45734</v>
      </c>
      <c r="AA377" s="301">
        <f>Table1[[#This Row],[Ngày Thanh toán]]</f>
        <v>45775</v>
      </c>
      <c r="AD377" s="3" t="str">
        <f>VLOOKUP($A377,Ma_KH!$A:$Q,Ma_KH!O$1,0)</f>
        <v>KL00014</v>
      </c>
      <c r="AE377" s="3" t="str">
        <f>VLOOKUP($A377,Ma_KH!$A:$Q,Ma_KH!P$1,0)</f>
        <v>Hộ kinh doanh Phúc Hậu (chị Liên sđt 0982164624)</v>
      </c>
    </row>
    <row r="378" spans="1:31" ht="25.5" customHeight="1" x14ac:dyDescent="0.3">
      <c r="A378" s="76" t="s">
        <v>78</v>
      </c>
      <c r="B378" s="76" t="s">
        <v>803</v>
      </c>
      <c r="C378" s="78">
        <v>45772</v>
      </c>
      <c r="D378" s="79" t="s">
        <v>808</v>
      </c>
      <c r="E378" s="78"/>
      <c r="F378" s="76"/>
      <c r="G378" s="76" t="s">
        <v>805</v>
      </c>
      <c r="H378" s="72">
        <v>684486</v>
      </c>
      <c r="I378" s="72">
        <v>0</v>
      </c>
      <c r="J378" s="72">
        <v>54759</v>
      </c>
      <c r="K378" s="72">
        <v>739245</v>
      </c>
      <c r="L378" s="8" t="s">
        <v>24</v>
      </c>
      <c r="M378" s="43">
        <v>45800</v>
      </c>
      <c r="N378" s="29" t="s">
        <v>3978</v>
      </c>
      <c r="O378" s="72">
        <f>IF(Table1[[#This Row],[Phân loại]]="Tồn đầu kỳ",Table1[[#This Row],[Tổng giá trị]],0)</f>
        <v>0</v>
      </c>
      <c r="P378" s="8">
        <f>IF(Table1[[#This Row],[Số còn phải thu ĐK]]&lt;&gt;0,0,IF(Table1[[#This Row],[Phân loại]]="Bán hàng",Table1[[#This Row],[Tổng giá trị]],-Table1[[#This Row],[Tổng giá trị]]))</f>
        <v>739245</v>
      </c>
      <c r="Q378" s="73">
        <v>739000</v>
      </c>
      <c r="R378" s="8">
        <f>Table1[[#This Row],[Số còn phải thu ĐK]]+Table1[[#This Row],[Giá Trị HD sau CK]]-Table1[[#This Row],[Số tiền đã thu]]</f>
        <v>245</v>
      </c>
      <c r="S378" s="7">
        <f>IF(Table1[[#This Row],[Ngày hóa đơn]]&lt;&gt;"",Table1[[#This Row],[Ngày hóa đơn]],Table1[[#This Row],[Ngày hạch toán]])</f>
        <v>45772</v>
      </c>
      <c r="T378" s="8"/>
      <c r="U378" s="7">
        <f>IF(Table1[[#This Row],[Ngày tính CN]]="","",S378+T378)</f>
        <v>45772</v>
      </c>
      <c r="V378" s="74">
        <f ca="1">IF(Table1[[#This Row],[Hạn thanh toán]]="","",IF((U378-NOW())&lt;0,0,(U378-NOW())))</f>
        <v>0</v>
      </c>
      <c r="W378" s="72"/>
      <c r="X378" s="68" t="str">
        <f t="shared" ca="1" si="54"/>
        <v/>
      </c>
      <c r="Y378" s="68" t="str">
        <f t="shared" ca="1" si="53"/>
        <v/>
      </c>
      <c r="Z378" s="301">
        <f>Table1[[#This Row],[Hạn thanh toán]]</f>
        <v>45772</v>
      </c>
      <c r="AA378" s="301">
        <f>Table1[[#This Row],[Ngày Thanh toán]]</f>
        <v>45800</v>
      </c>
      <c r="AD378" s="3" t="str">
        <f>VLOOKUP($A378,Ma_KH!$A:$Q,Ma_KH!O$1,0)</f>
        <v>KL00014</v>
      </c>
      <c r="AE378" s="3" t="str">
        <f>VLOOKUP($A378,Ma_KH!$A:$Q,Ma_KH!P$1,0)</f>
        <v>Hộ kinh doanh Phúc Hậu (chị Liên sđt 0982164624)</v>
      </c>
    </row>
    <row r="379" spans="1:31" ht="25.5" customHeight="1" x14ac:dyDescent="0.3">
      <c r="A379" s="76" t="s">
        <v>78</v>
      </c>
      <c r="B379" s="76" t="s">
        <v>803</v>
      </c>
      <c r="C379" s="78">
        <v>45798</v>
      </c>
      <c r="D379" s="79" t="s">
        <v>809</v>
      </c>
      <c r="E379" s="78"/>
      <c r="F379" s="76"/>
      <c r="G379" s="76" t="s">
        <v>805</v>
      </c>
      <c r="H379" s="72">
        <v>1818485</v>
      </c>
      <c r="I379" s="72">
        <v>0</v>
      </c>
      <c r="J379" s="72">
        <v>145479</v>
      </c>
      <c r="K379" s="72">
        <v>1963964</v>
      </c>
      <c r="L379" s="8" t="s">
        <v>24</v>
      </c>
      <c r="M379" s="43">
        <v>45842</v>
      </c>
      <c r="N379" s="29" t="s">
        <v>3979</v>
      </c>
      <c r="O379" s="72">
        <f>IF(Table1[[#This Row],[Phân loại]]="Tồn đầu kỳ",Table1[[#This Row],[Tổng giá trị]],0)</f>
        <v>0</v>
      </c>
      <c r="P379" s="8">
        <f>IF(Table1[[#This Row],[Số còn phải thu ĐK]]&lt;&gt;0,0,IF(Table1[[#This Row],[Phân loại]]="Bán hàng",Table1[[#This Row],[Tổng giá trị]],-Table1[[#This Row],[Tổng giá trị]]))</f>
        <v>1963964</v>
      </c>
      <c r="Q379" s="73">
        <v>1963000</v>
      </c>
      <c r="R379" s="8">
        <f>Table1[[#This Row],[Số còn phải thu ĐK]]+Table1[[#This Row],[Giá Trị HD sau CK]]-Table1[[#This Row],[Số tiền đã thu]]</f>
        <v>964</v>
      </c>
      <c r="S379" s="7">
        <f>IF(Table1[[#This Row],[Ngày hóa đơn]]&lt;&gt;"",Table1[[#This Row],[Ngày hóa đơn]],Table1[[#This Row],[Ngày hạch toán]])</f>
        <v>45798</v>
      </c>
      <c r="T379" s="8"/>
      <c r="U379" s="7">
        <f>IF(Table1[[#This Row],[Ngày tính CN]]="","",S379+T379)</f>
        <v>45798</v>
      </c>
      <c r="V379" s="74">
        <f ca="1">IF(Table1[[#This Row],[Hạn thanh toán]]="","",IF((U379-NOW())&lt;0,0,(U379-NOW())))</f>
        <v>0</v>
      </c>
      <c r="W379" s="72"/>
      <c r="X379" s="68" t="str">
        <f t="shared" ca="1" si="54"/>
        <v/>
      </c>
      <c r="Y379" s="68" t="str">
        <f t="shared" ca="1" si="53"/>
        <v/>
      </c>
      <c r="Z379" s="301">
        <f>Table1[[#This Row],[Hạn thanh toán]]</f>
        <v>45798</v>
      </c>
      <c r="AA379" s="301">
        <f>Table1[[#This Row],[Ngày Thanh toán]]</f>
        <v>45842</v>
      </c>
      <c r="AD379" s="3" t="str">
        <f>VLOOKUP($A379,Ma_KH!$A:$Q,Ma_KH!O$1,0)</f>
        <v>KL00014</v>
      </c>
      <c r="AE379" s="3" t="str">
        <f>VLOOKUP($A379,Ma_KH!$A:$Q,Ma_KH!P$1,0)</f>
        <v>Hộ kinh doanh Phúc Hậu (chị Liên sđt 0982164624)</v>
      </c>
    </row>
    <row r="380" spans="1:31" ht="25.5" customHeight="1" x14ac:dyDescent="0.3">
      <c r="A380" s="76" t="s">
        <v>78</v>
      </c>
      <c r="B380" s="76" t="s">
        <v>803</v>
      </c>
      <c r="C380" s="78">
        <v>45840</v>
      </c>
      <c r="D380" s="79" t="s">
        <v>810</v>
      </c>
      <c r="E380" s="78"/>
      <c r="F380" s="76"/>
      <c r="G380" s="76" t="s">
        <v>805</v>
      </c>
      <c r="H380" s="72">
        <v>1818485</v>
      </c>
      <c r="I380" s="72">
        <v>0</v>
      </c>
      <c r="J380" s="72">
        <v>145479</v>
      </c>
      <c r="K380" s="72">
        <v>1963964</v>
      </c>
      <c r="L380" s="8" t="s">
        <v>24</v>
      </c>
      <c r="M380" s="43">
        <v>45869</v>
      </c>
      <c r="N380" s="29" t="s">
        <v>3980</v>
      </c>
      <c r="O380" s="72">
        <f>IF(Table1[[#This Row],[Phân loại]]="Tồn đầu kỳ",Table1[[#This Row],[Tổng giá trị]],0)</f>
        <v>0</v>
      </c>
      <c r="P380" s="8">
        <f>IF(Table1[[#This Row],[Số còn phải thu ĐK]]&lt;&gt;0,0,IF(Table1[[#This Row],[Phân loại]]="Bán hàng",Table1[[#This Row],[Tổng giá trị]],-Table1[[#This Row],[Tổng giá trị]]))</f>
        <v>1963964</v>
      </c>
      <c r="Q380" s="73">
        <v>1724000</v>
      </c>
      <c r="R380" s="8">
        <f>Table1[[#This Row],[Số còn phải thu ĐK]]+Table1[[#This Row],[Giá Trị HD sau CK]]-Table1[[#This Row],[Số tiền đã thu]]</f>
        <v>239964</v>
      </c>
      <c r="S380" s="7">
        <f>IF(Table1[[#This Row],[Ngày hóa đơn]]&lt;&gt;"",Table1[[#This Row],[Ngày hóa đơn]],Table1[[#This Row],[Ngày hạch toán]])</f>
        <v>45840</v>
      </c>
      <c r="T380" s="8"/>
      <c r="U380" s="7">
        <f>IF(Table1[[#This Row],[Ngày tính CN]]="","",S380+T380)</f>
        <v>45840</v>
      </c>
      <c r="V380" s="74">
        <f ca="1">IF(Table1[[#This Row],[Hạn thanh toán]]="","",IF((U380-NOW())&lt;0,0,(U380-NOW())))</f>
        <v>0</v>
      </c>
      <c r="W380" s="72"/>
      <c r="X380" s="68" t="str">
        <f t="shared" ca="1" si="54"/>
        <v/>
      </c>
      <c r="Y380" s="68" t="str">
        <f t="shared" ca="1" si="53"/>
        <v/>
      </c>
      <c r="Z380" s="301">
        <f>Table1[[#This Row],[Hạn thanh toán]]</f>
        <v>45840</v>
      </c>
      <c r="AA380" s="301">
        <f>Table1[[#This Row],[Ngày Thanh toán]]</f>
        <v>45869</v>
      </c>
      <c r="AD380" s="3" t="str">
        <f>VLOOKUP($A380,Ma_KH!$A:$Q,Ma_KH!O$1,0)</f>
        <v>KL00014</v>
      </c>
      <c r="AE380" s="3" t="str">
        <f>VLOOKUP($A380,Ma_KH!$A:$Q,Ma_KH!P$1,0)</f>
        <v>Hộ kinh doanh Phúc Hậu (chị Liên sđt 0982164624)</v>
      </c>
    </row>
    <row r="381" spans="1:31" ht="25.5" customHeight="1" x14ac:dyDescent="0.3">
      <c r="A381" s="76" t="s">
        <v>78</v>
      </c>
      <c r="B381" s="76" t="s">
        <v>803</v>
      </c>
      <c r="C381" s="78">
        <v>45866</v>
      </c>
      <c r="D381" s="79" t="s">
        <v>811</v>
      </c>
      <c r="E381" s="78"/>
      <c r="F381" s="76"/>
      <c r="G381" s="76" t="s">
        <v>805</v>
      </c>
      <c r="H381" s="72">
        <v>1477735</v>
      </c>
      <c r="I381" s="72">
        <v>0</v>
      </c>
      <c r="J381" s="72">
        <v>118219</v>
      </c>
      <c r="K381" s="72">
        <v>1595954</v>
      </c>
      <c r="L381" s="8" t="s">
        <v>24</v>
      </c>
      <c r="M381" s="43">
        <v>45892</v>
      </c>
      <c r="N381" s="29" t="s">
        <v>3981</v>
      </c>
      <c r="O381" s="72">
        <f>IF(Table1[[#This Row],[Phân loại]]="Tồn đầu kỳ",Table1[[#This Row],[Tổng giá trị]],0)</f>
        <v>0</v>
      </c>
      <c r="P381" s="8">
        <f>IF(Table1[[#This Row],[Số còn phải thu ĐK]]&lt;&gt;0,0,IF(Table1[[#This Row],[Phân loại]]="Bán hàng",Table1[[#This Row],[Tổng giá trị]],-Table1[[#This Row],[Tổng giá trị]]))</f>
        <v>1595954</v>
      </c>
      <c r="Q381" s="73">
        <v>1415954</v>
      </c>
      <c r="R381" s="8">
        <f>Table1[[#This Row],[Số còn phải thu ĐK]]+Table1[[#This Row],[Giá Trị HD sau CK]]-Table1[[#This Row],[Số tiền đã thu]]</f>
        <v>180000</v>
      </c>
      <c r="S381" s="7">
        <f>IF(Table1[[#This Row],[Ngày hóa đơn]]&lt;&gt;"",Table1[[#This Row],[Ngày hóa đơn]],Table1[[#This Row],[Ngày hạch toán]])</f>
        <v>45866</v>
      </c>
      <c r="T381" s="8"/>
      <c r="U381" s="7">
        <f>IF(Table1[[#This Row],[Ngày tính CN]]="","",S381+T381)</f>
        <v>45866</v>
      </c>
      <c r="V381" s="74">
        <f ca="1">IF(Table1[[#This Row],[Hạn thanh toán]]="","",IF((U381-NOW())&lt;0,0,(U381-NOW())))</f>
        <v>0</v>
      </c>
      <c r="W381" s="72"/>
      <c r="X381" s="68" t="str">
        <f t="shared" ca="1" si="54"/>
        <v/>
      </c>
      <c r="Y381" s="68" t="str">
        <f t="shared" ca="1" si="53"/>
        <v/>
      </c>
      <c r="Z381" s="301">
        <f>Table1[[#This Row],[Hạn thanh toán]]</f>
        <v>45866</v>
      </c>
      <c r="AA381" s="301">
        <f>Table1[[#This Row],[Ngày Thanh toán]]</f>
        <v>45892</v>
      </c>
      <c r="AD381" s="3" t="str">
        <f>VLOOKUP($A381,Ma_KH!$A:$Q,Ma_KH!O$1,0)</f>
        <v>KL00014</v>
      </c>
      <c r="AE381" s="3" t="str">
        <f>VLOOKUP($A381,Ma_KH!$A:$Q,Ma_KH!P$1,0)</f>
        <v>Hộ kinh doanh Phúc Hậu (chị Liên sđt 0982164624)</v>
      </c>
    </row>
    <row r="382" spans="1:31" ht="25.5" customHeight="1" x14ac:dyDescent="0.3">
      <c r="A382" s="76" t="s">
        <v>78</v>
      </c>
      <c r="B382" s="76" t="s">
        <v>803</v>
      </c>
      <c r="C382" s="78">
        <v>45891</v>
      </c>
      <c r="D382" s="79" t="s">
        <v>812</v>
      </c>
      <c r="E382" s="78">
        <v>45891</v>
      </c>
      <c r="F382" s="88" t="s">
        <v>813</v>
      </c>
      <c r="G382" s="76" t="s">
        <v>805</v>
      </c>
      <c r="H382" s="72">
        <v>1818485</v>
      </c>
      <c r="I382" s="72">
        <v>0</v>
      </c>
      <c r="J382" s="72">
        <v>145479</v>
      </c>
      <c r="K382" s="72">
        <v>1963964</v>
      </c>
      <c r="L382" s="8" t="s">
        <v>24</v>
      </c>
      <c r="M382" s="43">
        <v>45906</v>
      </c>
      <c r="N382" s="29" t="s">
        <v>3982</v>
      </c>
      <c r="O382" s="72">
        <f>IF(Table1[[#This Row],[Phân loại]]="Tồn đầu kỳ",Table1[[#This Row],[Tổng giá trị]],0)</f>
        <v>0</v>
      </c>
      <c r="P382" s="8">
        <f>IF(Table1[[#This Row],[Số còn phải thu ĐK]]&lt;&gt;0,0,IF(Table1[[#This Row],[Phân loại]]="Bán hàng",Table1[[#This Row],[Tổng giá trị]],-Table1[[#This Row],[Tổng giá trị]]))</f>
        <v>1963964</v>
      </c>
      <c r="Q382" s="73">
        <f t="shared" si="55"/>
        <v>1963964</v>
      </c>
      <c r="R382" s="8">
        <f>Table1[[#This Row],[Số còn phải thu ĐK]]+Table1[[#This Row],[Giá Trị HD sau CK]]-Table1[[#This Row],[Số tiền đã thu]]</f>
        <v>0</v>
      </c>
      <c r="S382" s="7">
        <f>IF(Table1[[#This Row],[Ngày hóa đơn]]&lt;&gt;"",Table1[[#This Row],[Ngày hóa đơn]],Table1[[#This Row],[Ngày hạch toán]])</f>
        <v>45891</v>
      </c>
      <c r="T382" s="8"/>
      <c r="U382" s="7">
        <f>IF(Table1[[#This Row],[Ngày tính CN]]="","",S382+T382)</f>
        <v>45891</v>
      </c>
      <c r="V382" s="74">
        <f ca="1">IF(Table1[[#This Row],[Hạn thanh toán]]="","",IF((U382-NOW())&lt;0,0,(U382-NOW())))</f>
        <v>0</v>
      </c>
      <c r="W382" s="72"/>
      <c r="X382" s="68" t="str">
        <f t="shared" ca="1" si="54"/>
        <v/>
      </c>
      <c r="Y382" s="68" t="str">
        <f t="shared" si="53"/>
        <v>Đã thanh toán</v>
      </c>
      <c r="Z382" s="301">
        <f>Table1[[#This Row],[Hạn thanh toán]]</f>
        <v>45891</v>
      </c>
      <c r="AA382" s="301">
        <f>Table1[[#This Row],[Ngày Thanh toán]]</f>
        <v>45906</v>
      </c>
      <c r="AD382" s="3" t="str">
        <f>VLOOKUP($A382,Ma_KH!$A:$Q,Ma_KH!O$1,0)</f>
        <v>KL00014</v>
      </c>
      <c r="AE382" s="3" t="str">
        <f>VLOOKUP($A382,Ma_KH!$A:$Q,Ma_KH!P$1,0)</f>
        <v>Hộ kinh doanh Phúc Hậu (chị Liên sđt 0982164624)</v>
      </c>
    </row>
    <row r="383" spans="1:31" ht="25.5" customHeight="1" x14ac:dyDescent="0.3">
      <c r="A383" s="76" t="s">
        <v>78</v>
      </c>
      <c r="B383" s="76" t="s">
        <v>803</v>
      </c>
      <c r="C383" s="78">
        <v>45899</v>
      </c>
      <c r="D383" s="79" t="s">
        <v>814</v>
      </c>
      <c r="E383" s="78">
        <v>45899</v>
      </c>
      <c r="F383" s="88" t="s">
        <v>815</v>
      </c>
      <c r="G383" s="76" t="s">
        <v>805</v>
      </c>
      <c r="H383" s="72">
        <v>3484355</v>
      </c>
      <c r="I383" s="72">
        <v>0</v>
      </c>
      <c r="J383" s="72">
        <v>278748</v>
      </c>
      <c r="K383" s="72">
        <v>3763103</v>
      </c>
      <c r="L383" s="8" t="s">
        <v>24</v>
      </c>
      <c r="M383" s="43">
        <v>45954</v>
      </c>
      <c r="N383" s="29" t="s">
        <v>3983</v>
      </c>
      <c r="O383" s="72">
        <f>IF(Table1[[#This Row],[Phân loại]]="Tồn đầu kỳ",Table1[[#This Row],[Tổng giá trị]],0)</f>
        <v>0</v>
      </c>
      <c r="P383" s="8">
        <f>IF(Table1[[#This Row],[Số còn phải thu ĐK]]&lt;&gt;0,0,IF(Table1[[#This Row],[Phân loại]]="Bán hàng",Table1[[#This Row],[Tổng giá trị]],-Table1[[#This Row],[Tổng giá trị]]))</f>
        <v>3763103</v>
      </c>
      <c r="Q383" s="73">
        <f t="shared" si="55"/>
        <v>3763103</v>
      </c>
      <c r="R383" s="8">
        <f>Table1[[#This Row],[Số còn phải thu ĐK]]+Table1[[#This Row],[Giá Trị HD sau CK]]-Table1[[#This Row],[Số tiền đã thu]]</f>
        <v>0</v>
      </c>
      <c r="S383" s="7">
        <f>IF(Table1[[#This Row],[Ngày hóa đơn]]&lt;&gt;"",Table1[[#This Row],[Ngày hóa đơn]],Table1[[#This Row],[Ngày hạch toán]])</f>
        <v>45899</v>
      </c>
      <c r="T383" s="8"/>
      <c r="U383" s="7">
        <f>IF(Table1[[#This Row],[Ngày tính CN]]="","",S383+T383)</f>
        <v>45899</v>
      </c>
      <c r="V383" s="74">
        <f ca="1">IF(Table1[[#This Row],[Hạn thanh toán]]="","",IF((U383-NOW())&lt;0,0,(U383-NOW())))</f>
        <v>0</v>
      </c>
      <c r="W383" s="72"/>
      <c r="X383" s="68" t="str">
        <f t="shared" ca="1" si="54"/>
        <v/>
      </c>
      <c r="Y383" s="68" t="str">
        <f t="shared" si="53"/>
        <v>Đã thanh toán</v>
      </c>
      <c r="Z383" s="301">
        <f>Table1[[#This Row],[Hạn thanh toán]]</f>
        <v>45899</v>
      </c>
      <c r="AA383" s="301">
        <f>Table1[[#This Row],[Ngày Thanh toán]]</f>
        <v>45954</v>
      </c>
      <c r="AD383" s="3" t="str">
        <f>VLOOKUP($A383,Ma_KH!$A:$Q,Ma_KH!O$1,0)</f>
        <v>KL00014</v>
      </c>
      <c r="AE383" s="3" t="str">
        <f>VLOOKUP($A383,Ma_KH!$A:$Q,Ma_KH!P$1,0)</f>
        <v>Hộ kinh doanh Phúc Hậu (chị Liên sđt 0982164624)</v>
      </c>
    </row>
    <row r="384" spans="1:31" s="61" customFormat="1" ht="25.5" customHeight="1" x14ac:dyDescent="0.3">
      <c r="A384" s="47" t="s">
        <v>78</v>
      </c>
      <c r="B384" s="47" t="s">
        <v>803</v>
      </c>
      <c r="C384" s="49">
        <v>45944</v>
      </c>
      <c r="D384" s="48" t="s">
        <v>816</v>
      </c>
      <c r="E384" s="49">
        <v>45944</v>
      </c>
      <c r="F384" s="47">
        <v>67169</v>
      </c>
      <c r="G384" s="47" t="s">
        <v>817</v>
      </c>
      <c r="H384" s="57">
        <v>1818485</v>
      </c>
      <c r="I384" s="57">
        <v>0</v>
      </c>
      <c r="J384" s="57">
        <v>145479</v>
      </c>
      <c r="K384" s="57">
        <v>1963964</v>
      </c>
      <c r="L384" s="58" t="s">
        <v>24</v>
      </c>
      <c r="M384" s="59"/>
      <c r="N384" s="58"/>
      <c r="O384" s="57">
        <f>IF(Table1[[#This Row],[Phân loại]]="Tồn đầu kỳ",Table1[[#This Row],[Tổng giá trị]],0)</f>
        <v>0</v>
      </c>
      <c r="P384" s="58">
        <f>IF(Table1[[#This Row],[Số còn phải thu ĐK]]&lt;&gt;0,0,IF(Table1[[#This Row],[Phân loại]]="Bán hàng",Table1[[#This Row],[Tổng giá trị]],-Table1[[#This Row],[Tổng giá trị]]))</f>
        <v>1963964</v>
      </c>
      <c r="Q384" s="115">
        <f t="shared" si="55"/>
        <v>0</v>
      </c>
      <c r="R384" s="58">
        <f>Table1[[#This Row],[Số còn phải thu ĐK]]+Table1[[#This Row],[Giá Trị HD sau CK]]-Table1[[#This Row],[Số tiền đã thu]]</f>
        <v>1963964</v>
      </c>
      <c r="S384" s="59">
        <f>IF(Table1[[#This Row],[Ngày hóa đơn]]&lt;&gt;"",Table1[[#This Row],[Ngày hóa đơn]],Table1[[#This Row],[Ngày hạch toán]])</f>
        <v>45944</v>
      </c>
      <c r="T384" s="58"/>
      <c r="U384" s="59">
        <f>IF(Table1[[#This Row],[Ngày tính CN]]="","",S384+T384)</f>
        <v>45944</v>
      </c>
      <c r="V384" s="60">
        <f ca="1">IF(Table1[[#This Row],[Hạn thanh toán]]="","",IF((U384-NOW())&lt;0,0,(U384-NOW())))</f>
        <v>0</v>
      </c>
      <c r="W384" s="57"/>
      <c r="X384" s="116" t="str">
        <f t="shared" ca="1" si="54"/>
        <v/>
      </c>
      <c r="Y384" s="116" t="str">
        <f t="shared" ca="1" si="53"/>
        <v/>
      </c>
      <c r="Z384" s="305">
        <f>Table1[[#This Row],[Hạn thanh toán]]</f>
        <v>45944</v>
      </c>
      <c r="AA384" s="305">
        <f>Table1[[#This Row],[Ngày Thanh toán]]</f>
        <v>0</v>
      </c>
      <c r="AD384" s="61" t="str">
        <f>VLOOKUP($A384,Ma_KH!$A:$Q,Ma_KH!O$1,0)</f>
        <v>KL00014</v>
      </c>
      <c r="AE384" s="3" t="str">
        <f>VLOOKUP($A384,Ma_KH!$A:$Q,Ma_KH!P$1,0)</f>
        <v>Hộ kinh doanh Phúc Hậu (chị Liên sđt 0982164624)</v>
      </c>
    </row>
    <row r="385" spans="1:31" ht="25.5" customHeight="1" x14ac:dyDescent="0.3">
      <c r="A385" s="76" t="s">
        <v>78</v>
      </c>
      <c r="B385" s="76" t="s">
        <v>803</v>
      </c>
      <c r="C385" s="78">
        <v>45675</v>
      </c>
      <c r="D385" s="79" t="s">
        <v>818</v>
      </c>
      <c r="E385" s="78"/>
      <c r="F385" s="84"/>
      <c r="G385" s="84" t="s">
        <v>17</v>
      </c>
      <c r="H385" s="72"/>
      <c r="I385" s="72">
        <v>0</v>
      </c>
      <c r="J385" s="72">
        <v>0</v>
      </c>
      <c r="K385" s="72">
        <v>319190</v>
      </c>
      <c r="L385" s="8" t="s">
        <v>17</v>
      </c>
      <c r="M385" s="43">
        <v>45698</v>
      </c>
      <c r="N385" s="29" t="s">
        <v>3975</v>
      </c>
      <c r="O385" s="72">
        <f>IF(Table1[[#This Row],[Phân loại]]="Tồn đầu kỳ",Table1[[#This Row],[Tổng giá trị]],0)</f>
        <v>0</v>
      </c>
      <c r="P385" s="8">
        <f>IF(Table1[[#This Row],[Số còn phải thu ĐK]]&lt;&gt;0,0,IF(Table1[[#This Row],[Phân loại]]="Bán hàng",Table1[[#This Row],[Tổng giá trị]],-Table1[[#This Row],[Tổng giá trị]]))</f>
        <v>-319190</v>
      </c>
      <c r="Q385" s="73">
        <f t="shared" si="55"/>
        <v>-319190</v>
      </c>
      <c r="R385" s="8">
        <f>Table1[[#This Row],[Số còn phải thu ĐK]]+Table1[[#This Row],[Giá Trị HD sau CK]]-Table1[[#This Row],[Số tiền đã thu]]</f>
        <v>0</v>
      </c>
      <c r="S385" s="7">
        <f>IF(Table1[[#This Row],[Ngày hóa đơn]]&lt;&gt;"",Table1[[#This Row],[Ngày hóa đơn]],Table1[[#This Row],[Ngày hạch toán]])</f>
        <v>45675</v>
      </c>
      <c r="T385" s="8"/>
      <c r="U385" s="7">
        <f>IF(Table1[[#This Row],[Ngày tính CN]]="","",S385+T385)</f>
        <v>45675</v>
      </c>
      <c r="V385" s="74">
        <f ca="1">IF(Table1[[#This Row],[Hạn thanh toán]]="","",IF((U385-NOW())&lt;0,0,(U385-NOW())))</f>
        <v>0</v>
      </c>
      <c r="W385" s="72"/>
      <c r="X385" s="68" t="str">
        <f t="shared" ca="1" si="54"/>
        <v/>
      </c>
      <c r="Y385" s="68" t="str">
        <f t="shared" si="53"/>
        <v>Đã thanh toán</v>
      </c>
      <c r="Z385" s="301">
        <f>Table1[[#This Row],[Hạn thanh toán]]</f>
        <v>45675</v>
      </c>
      <c r="AA385" s="301">
        <f>Table1[[#This Row],[Ngày Thanh toán]]</f>
        <v>45698</v>
      </c>
      <c r="AD385" s="3" t="str">
        <f>VLOOKUP($A385,Ma_KH!$A:$Q,Ma_KH!O$1,0)</f>
        <v>KL00014</v>
      </c>
      <c r="AE385" s="3" t="str">
        <f>VLOOKUP($A385,Ma_KH!$A:$Q,Ma_KH!P$1,0)</f>
        <v>Hộ kinh doanh Phúc Hậu (chị Liên sđt 0982164624)</v>
      </c>
    </row>
    <row r="386" spans="1:31" ht="25.5" customHeight="1" x14ac:dyDescent="0.3">
      <c r="A386" s="76" t="s">
        <v>78</v>
      </c>
      <c r="B386" s="76" t="s">
        <v>803</v>
      </c>
      <c r="C386" s="78">
        <v>45696</v>
      </c>
      <c r="D386" s="79" t="s">
        <v>819</v>
      </c>
      <c r="E386" s="78"/>
      <c r="F386" s="84"/>
      <c r="G386" s="84" t="s">
        <v>17</v>
      </c>
      <c r="H386" s="72"/>
      <c r="I386" s="72">
        <v>0</v>
      </c>
      <c r="J386" s="72">
        <v>0</v>
      </c>
      <c r="K386" s="72">
        <v>199248</v>
      </c>
      <c r="L386" s="8" t="s">
        <v>17</v>
      </c>
      <c r="M386" s="43">
        <v>45698</v>
      </c>
      <c r="N386" s="29" t="s">
        <v>3975</v>
      </c>
      <c r="O386" s="72">
        <f>IF(Table1[[#This Row],[Phân loại]]="Tồn đầu kỳ",Table1[[#This Row],[Tổng giá trị]],0)</f>
        <v>0</v>
      </c>
      <c r="P386" s="8">
        <f>IF(Table1[[#This Row],[Số còn phải thu ĐK]]&lt;&gt;0,0,IF(Table1[[#This Row],[Phân loại]]="Bán hàng",Table1[[#This Row],[Tổng giá trị]],-Table1[[#This Row],[Tổng giá trị]]))</f>
        <v>-199248</v>
      </c>
      <c r="Q386" s="73">
        <f t="shared" si="55"/>
        <v>-199248</v>
      </c>
      <c r="R386" s="8">
        <f>Table1[[#This Row],[Số còn phải thu ĐK]]+Table1[[#This Row],[Giá Trị HD sau CK]]-Table1[[#This Row],[Số tiền đã thu]]</f>
        <v>0</v>
      </c>
      <c r="S386" s="7">
        <f>IF(Table1[[#This Row],[Ngày hóa đơn]]&lt;&gt;"",Table1[[#This Row],[Ngày hóa đơn]],Table1[[#This Row],[Ngày hạch toán]])</f>
        <v>45696</v>
      </c>
      <c r="T386" s="8"/>
      <c r="U386" s="7">
        <f>IF(Table1[[#This Row],[Ngày tính CN]]="","",S386+T386)</f>
        <v>45696</v>
      </c>
      <c r="V386" s="74">
        <f ca="1">IF(Table1[[#This Row],[Hạn thanh toán]]="","",IF((U386-NOW())&lt;0,0,(U386-NOW())))</f>
        <v>0</v>
      </c>
      <c r="W386" s="72"/>
      <c r="X386" s="68" t="str">
        <f t="shared" ca="1" si="54"/>
        <v/>
      </c>
      <c r="Y386" s="68" t="str">
        <f t="shared" si="53"/>
        <v>Đã thanh toán</v>
      </c>
      <c r="Z386" s="301">
        <f>Table1[[#This Row],[Hạn thanh toán]]</f>
        <v>45696</v>
      </c>
      <c r="AA386" s="301">
        <f>Table1[[#This Row],[Ngày Thanh toán]]</f>
        <v>45698</v>
      </c>
      <c r="AD386" s="3" t="str">
        <f>VLOOKUP($A386,Ma_KH!$A:$Q,Ma_KH!O$1,0)</f>
        <v>KL00014</v>
      </c>
      <c r="AE386" s="3" t="str">
        <f>VLOOKUP($A386,Ma_KH!$A:$Q,Ma_KH!P$1,0)</f>
        <v>Hộ kinh doanh Phúc Hậu (chị Liên sđt 0982164624)</v>
      </c>
    </row>
    <row r="387" spans="1:31" ht="25.5" customHeight="1" x14ac:dyDescent="0.3">
      <c r="A387" s="76" t="s">
        <v>78</v>
      </c>
      <c r="B387" s="76" t="s">
        <v>803</v>
      </c>
      <c r="C387" s="78">
        <v>45775</v>
      </c>
      <c r="D387" s="79" t="s">
        <v>820</v>
      </c>
      <c r="E387" s="78"/>
      <c r="F387" s="84"/>
      <c r="G387" s="84" t="s">
        <v>17</v>
      </c>
      <c r="H387" s="72"/>
      <c r="I387" s="72">
        <v>0</v>
      </c>
      <c r="J387" s="72">
        <v>0</v>
      </c>
      <c r="K387" s="72">
        <v>241895</v>
      </c>
      <c r="L387" s="8" t="s">
        <v>17</v>
      </c>
      <c r="M387" s="43">
        <v>45775</v>
      </c>
      <c r="N387" s="29" t="s">
        <v>3977</v>
      </c>
      <c r="O387" s="72">
        <f>IF(Table1[[#This Row],[Phân loại]]="Tồn đầu kỳ",Table1[[#This Row],[Tổng giá trị]],0)</f>
        <v>0</v>
      </c>
      <c r="P387" s="8">
        <f>IF(Table1[[#This Row],[Số còn phải thu ĐK]]&lt;&gt;0,0,IF(Table1[[#This Row],[Phân loại]]="Bán hàng",Table1[[#This Row],[Tổng giá trị]],-Table1[[#This Row],[Tổng giá trị]]))</f>
        <v>-241895</v>
      </c>
      <c r="Q387" s="73">
        <f t="shared" si="55"/>
        <v>-241895</v>
      </c>
      <c r="R387" s="8">
        <f>Table1[[#This Row],[Số còn phải thu ĐK]]+Table1[[#This Row],[Giá Trị HD sau CK]]-Table1[[#This Row],[Số tiền đã thu]]</f>
        <v>0</v>
      </c>
      <c r="S387" s="7">
        <f>IF(Table1[[#This Row],[Ngày hóa đơn]]&lt;&gt;"",Table1[[#This Row],[Ngày hóa đơn]],Table1[[#This Row],[Ngày hạch toán]])</f>
        <v>45775</v>
      </c>
      <c r="T387" s="8"/>
      <c r="U387" s="7">
        <f>IF(Table1[[#This Row],[Ngày tính CN]]="","",S387+T387)</f>
        <v>45775</v>
      </c>
      <c r="V387" s="74">
        <f ca="1">IF(Table1[[#This Row],[Hạn thanh toán]]="","",IF((U387-NOW())&lt;0,0,(U387-NOW())))</f>
        <v>0</v>
      </c>
      <c r="W387" s="72"/>
      <c r="X387" s="68" t="str">
        <f t="shared" ca="1" si="54"/>
        <v/>
      </c>
      <c r="Y387" s="68" t="str">
        <f t="shared" si="53"/>
        <v>Đã thanh toán</v>
      </c>
      <c r="Z387" s="301">
        <f>Table1[[#This Row],[Hạn thanh toán]]</f>
        <v>45775</v>
      </c>
      <c r="AA387" s="301">
        <f>Table1[[#This Row],[Ngày Thanh toán]]</f>
        <v>45775</v>
      </c>
      <c r="AD387" s="3" t="str">
        <f>VLOOKUP($A387,Ma_KH!$A:$Q,Ma_KH!O$1,0)</f>
        <v>KL00014</v>
      </c>
      <c r="AE387" s="3" t="str">
        <f>VLOOKUP($A387,Ma_KH!$A:$Q,Ma_KH!P$1,0)</f>
        <v>Hộ kinh doanh Phúc Hậu (chị Liên sđt 0982164624)</v>
      </c>
    </row>
    <row r="388" spans="1:31" ht="25.5" customHeight="1" x14ac:dyDescent="0.3">
      <c r="A388" s="76" t="s">
        <v>78</v>
      </c>
      <c r="B388" s="76" t="s">
        <v>803</v>
      </c>
      <c r="C388" s="78">
        <v>45868</v>
      </c>
      <c r="D388" s="79" t="s">
        <v>821</v>
      </c>
      <c r="E388" s="78"/>
      <c r="F388" s="84"/>
      <c r="G388" s="84" t="s">
        <v>17</v>
      </c>
      <c r="H388" s="72"/>
      <c r="I388" s="72">
        <v>0</v>
      </c>
      <c r="J388" s="72">
        <v>0</v>
      </c>
      <c r="K388" s="72">
        <v>239885</v>
      </c>
      <c r="L388" s="8" t="s">
        <v>17</v>
      </c>
      <c r="M388" s="43">
        <v>45869</v>
      </c>
      <c r="N388" s="29" t="s">
        <v>3980</v>
      </c>
      <c r="O388" s="72">
        <f>IF(Table1[[#This Row],[Phân loại]]="Tồn đầu kỳ",Table1[[#This Row],[Tổng giá trị]],0)</f>
        <v>0</v>
      </c>
      <c r="P388" s="8">
        <f>IF(Table1[[#This Row],[Số còn phải thu ĐK]]&lt;&gt;0,0,IF(Table1[[#This Row],[Phân loại]]="Bán hàng",Table1[[#This Row],[Tổng giá trị]],-Table1[[#This Row],[Tổng giá trị]]))</f>
        <v>-239885</v>
      </c>
      <c r="Q388" s="73">
        <f t="shared" si="55"/>
        <v>-239885</v>
      </c>
      <c r="R388" s="8">
        <f>Table1[[#This Row],[Số còn phải thu ĐK]]+Table1[[#This Row],[Giá Trị HD sau CK]]-Table1[[#This Row],[Số tiền đã thu]]</f>
        <v>0</v>
      </c>
      <c r="S388" s="7">
        <f>IF(Table1[[#This Row],[Ngày hóa đơn]]&lt;&gt;"",Table1[[#This Row],[Ngày hóa đơn]],Table1[[#This Row],[Ngày hạch toán]])</f>
        <v>45868</v>
      </c>
      <c r="T388" s="8"/>
      <c r="U388" s="7">
        <f>IF(Table1[[#This Row],[Ngày tính CN]]="","",S388+T388)</f>
        <v>45868</v>
      </c>
      <c r="V388" s="74">
        <f ca="1">IF(Table1[[#This Row],[Hạn thanh toán]]="","",IF((U388-NOW())&lt;0,0,(U388-NOW())))</f>
        <v>0</v>
      </c>
      <c r="W388" s="72"/>
      <c r="X388" s="68" t="str">
        <f t="shared" ca="1" si="54"/>
        <v/>
      </c>
      <c r="Y388" s="68" t="str">
        <f t="shared" si="53"/>
        <v>Đã thanh toán</v>
      </c>
      <c r="Z388" s="301">
        <f>Table1[[#This Row],[Hạn thanh toán]]</f>
        <v>45868</v>
      </c>
      <c r="AA388" s="301">
        <f>Table1[[#This Row],[Ngày Thanh toán]]</f>
        <v>45869</v>
      </c>
      <c r="AD388" s="3" t="str">
        <f>VLOOKUP($A388,Ma_KH!$A:$Q,Ma_KH!O$1,0)</f>
        <v>KL00014</v>
      </c>
      <c r="AE388" s="3" t="str">
        <f>VLOOKUP($A388,Ma_KH!$A:$Q,Ma_KH!P$1,0)</f>
        <v>Hộ kinh doanh Phúc Hậu (chị Liên sđt 0982164624)</v>
      </c>
    </row>
    <row r="389" spans="1:31" ht="25.5" customHeight="1" x14ac:dyDescent="0.3">
      <c r="A389" s="76" t="s">
        <v>78</v>
      </c>
      <c r="B389" s="76" t="s">
        <v>803</v>
      </c>
      <c r="C389" s="78">
        <v>45892</v>
      </c>
      <c r="D389" s="79" t="s">
        <v>822</v>
      </c>
      <c r="E389" s="78"/>
      <c r="F389" s="84"/>
      <c r="G389" s="84" t="s">
        <v>17</v>
      </c>
      <c r="H389" s="72"/>
      <c r="I389" s="72">
        <v>0</v>
      </c>
      <c r="J389" s="72">
        <v>0</v>
      </c>
      <c r="K389" s="72">
        <v>179986</v>
      </c>
      <c r="L389" s="8" t="s">
        <v>17</v>
      </c>
      <c r="M389" s="43">
        <v>45892</v>
      </c>
      <c r="N389" s="29" t="s">
        <v>3981</v>
      </c>
      <c r="O389" s="72">
        <f>IF(Table1[[#This Row],[Phân loại]]="Tồn đầu kỳ",Table1[[#This Row],[Tổng giá trị]],0)</f>
        <v>0</v>
      </c>
      <c r="P389" s="8">
        <f>IF(Table1[[#This Row],[Số còn phải thu ĐK]]&lt;&gt;0,0,IF(Table1[[#This Row],[Phân loại]]="Bán hàng",Table1[[#This Row],[Tổng giá trị]],-Table1[[#This Row],[Tổng giá trị]]))</f>
        <v>-179986</v>
      </c>
      <c r="Q389" s="73">
        <f t="shared" si="55"/>
        <v>-179986</v>
      </c>
      <c r="R389" s="8">
        <f>Table1[[#This Row],[Số còn phải thu ĐK]]+Table1[[#This Row],[Giá Trị HD sau CK]]-Table1[[#This Row],[Số tiền đã thu]]</f>
        <v>0</v>
      </c>
      <c r="S389" s="7">
        <f>IF(Table1[[#This Row],[Ngày hóa đơn]]&lt;&gt;"",Table1[[#This Row],[Ngày hóa đơn]],Table1[[#This Row],[Ngày hạch toán]])</f>
        <v>45892</v>
      </c>
      <c r="T389" s="8"/>
      <c r="U389" s="7">
        <f>IF(Table1[[#This Row],[Ngày tính CN]]="","",S389+T389)</f>
        <v>45892</v>
      </c>
      <c r="V389" s="74">
        <f ca="1">IF(Table1[[#This Row],[Hạn thanh toán]]="","",IF((U389-NOW())&lt;0,0,(U389-NOW())))</f>
        <v>0</v>
      </c>
      <c r="W389" s="72"/>
      <c r="X389" s="68" t="str">
        <f t="shared" ca="1" si="54"/>
        <v/>
      </c>
      <c r="Y389" s="68" t="str">
        <f t="shared" si="53"/>
        <v>Đã thanh toán</v>
      </c>
      <c r="Z389" s="301">
        <f>Table1[[#This Row],[Hạn thanh toán]]</f>
        <v>45892</v>
      </c>
      <c r="AA389" s="301">
        <f>Table1[[#This Row],[Ngày Thanh toán]]</f>
        <v>45892</v>
      </c>
      <c r="AD389" s="3" t="str">
        <f>VLOOKUP($A389,Ma_KH!$A:$Q,Ma_KH!O$1,0)</f>
        <v>KL00014</v>
      </c>
      <c r="AE389" s="3" t="str">
        <f>VLOOKUP($A389,Ma_KH!$A:$Q,Ma_KH!P$1,0)</f>
        <v>Hộ kinh doanh Phúc Hậu (chị Liên sđt 0982164624)</v>
      </c>
    </row>
    <row r="390" spans="1:31" ht="25.5" customHeight="1" x14ac:dyDescent="0.3">
      <c r="A390" s="76" t="s">
        <v>78</v>
      </c>
      <c r="B390" s="76" t="s">
        <v>803</v>
      </c>
      <c r="C390" s="78">
        <v>45869</v>
      </c>
      <c r="D390" s="79" t="s">
        <v>823</v>
      </c>
      <c r="E390" s="78"/>
      <c r="F390" s="84"/>
      <c r="G390" s="84" t="s">
        <v>17</v>
      </c>
      <c r="H390" s="72"/>
      <c r="I390" s="72">
        <v>0</v>
      </c>
      <c r="J390" s="72">
        <v>0</v>
      </c>
      <c r="K390" s="72">
        <v>239885</v>
      </c>
      <c r="L390" s="8" t="s">
        <v>17</v>
      </c>
      <c r="M390" s="43">
        <v>45869</v>
      </c>
      <c r="N390" s="29" t="s">
        <v>3798</v>
      </c>
      <c r="O390" s="72">
        <f>IF(Table1[[#This Row],[Phân loại]]="Tồn đầu kỳ",Table1[[#This Row],[Tổng giá trị]],0)</f>
        <v>0</v>
      </c>
      <c r="P390" s="8">
        <f>IF(Table1[[#This Row],[Số còn phải thu ĐK]]&lt;&gt;0,0,IF(Table1[[#This Row],[Phân loại]]="Bán hàng",Table1[[#This Row],[Tổng giá trị]],-Table1[[#This Row],[Tổng giá trị]]))</f>
        <v>-239885</v>
      </c>
      <c r="Q390" s="73">
        <f t="shared" si="55"/>
        <v>-239885</v>
      </c>
      <c r="R390" s="8">
        <f>Table1[[#This Row],[Số còn phải thu ĐK]]+Table1[[#This Row],[Giá Trị HD sau CK]]-Table1[[#This Row],[Số tiền đã thu]]</f>
        <v>0</v>
      </c>
      <c r="S390" s="7">
        <f>IF(Table1[[#This Row],[Ngày hóa đơn]]&lt;&gt;"",Table1[[#This Row],[Ngày hóa đơn]],Table1[[#This Row],[Ngày hạch toán]])</f>
        <v>45869</v>
      </c>
      <c r="T390" s="8"/>
      <c r="U390" s="7">
        <f>IF(Table1[[#This Row],[Ngày tính CN]]="","",S390+T390)</f>
        <v>45869</v>
      </c>
      <c r="V390" s="74">
        <f ca="1">IF(Table1[[#This Row],[Hạn thanh toán]]="","",IF((U390-NOW())&lt;0,0,(U390-NOW())))</f>
        <v>0</v>
      </c>
      <c r="W390" s="72"/>
      <c r="X390" s="68" t="str">
        <f t="shared" ca="1" si="54"/>
        <v/>
      </c>
      <c r="Y390" s="68" t="str">
        <f t="shared" si="53"/>
        <v>Đã thanh toán</v>
      </c>
      <c r="Z390" s="301">
        <f>Table1[[#This Row],[Hạn thanh toán]]</f>
        <v>45869</v>
      </c>
      <c r="AA390" s="301">
        <f>Table1[[#This Row],[Ngày Thanh toán]]</f>
        <v>45869</v>
      </c>
      <c r="AD390" s="3" t="str">
        <f>VLOOKUP($A390,Ma_KH!$A:$Q,Ma_KH!O$1,0)</f>
        <v>KL00014</v>
      </c>
      <c r="AE390" s="3" t="str">
        <f>VLOOKUP($A390,Ma_KH!$A:$Q,Ma_KH!P$1,0)</f>
        <v>Hộ kinh doanh Phúc Hậu (chị Liên sđt 0982164624)</v>
      </c>
    </row>
    <row r="391" spans="1:31" ht="25.5" customHeight="1" x14ac:dyDescent="0.3">
      <c r="A391" s="76" t="s">
        <v>78</v>
      </c>
      <c r="B391" s="76" t="s">
        <v>803</v>
      </c>
      <c r="C391" s="78">
        <v>45702</v>
      </c>
      <c r="D391" s="79" t="s">
        <v>824</v>
      </c>
      <c r="E391" s="78"/>
      <c r="F391" s="84"/>
      <c r="G391" s="84" t="s">
        <v>17</v>
      </c>
      <c r="H391" s="72"/>
      <c r="I391" s="72">
        <v>0</v>
      </c>
      <c r="J391" s="72">
        <v>0</v>
      </c>
      <c r="K391" s="72">
        <v>199248</v>
      </c>
      <c r="L391" s="8" t="s">
        <v>17</v>
      </c>
      <c r="M391" s="43">
        <v>45702</v>
      </c>
      <c r="N391" s="29" t="s">
        <v>3799</v>
      </c>
      <c r="O391" s="72">
        <f>IF(Table1[[#This Row],[Phân loại]]="Tồn đầu kỳ",Table1[[#This Row],[Tổng giá trị]],0)</f>
        <v>0</v>
      </c>
      <c r="P391" s="8">
        <f>IF(Table1[[#This Row],[Số còn phải thu ĐK]]&lt;&gt;0,0,IF(Table1[[#This Row],[Phân loại]]="Bán hàng",Table1[[#This Row],[Tổng giá trị]],-Table1[[#This Row],[Tổng giá trị]]))</f>
        <v>-199248</v>
      </c>
      <c r="Q391" s="73">
        <f t="shared" si="55"/>
        <v>-199248</v>
      </c>
      <c r="R391" s="8">
        <f>Table1[[#This Row],[Số còn phải thu ĐK]]+Table1[[#This Row],[Giá Trị HD sau CK]]-Table1[[#This Row],[Số tiền đã thu]]</f>
        <v>0</v>
      </c>
      <c r="S391" s="7">
        <f>IF(Table1[[#This Row],[Ngày hóa đơn]]&lt;&gt;"",Table1[[#This Row],[Ngày hóa đơn]],Table1[[#This Row],[Ngày hạch toán]])</f>
        <v>45702</v>
      </c>
      <c r="T391" s="8"/>
      <c r="U391" s="7">
        <f>IF(Table1[[#This Row],[Ngày tính CN]]="","",S391+T391)</f>
        <v>45702</v>
      </c>
      <c r="V391" s="74">
        <f ca="1">IF(Table1[[#This Row],[Hạn thanh toán]]="","",IF((U391-NOW())&lt;0,0,(U391-NOW())))</f>
        <v>0</v>
      </c>
      <c r="W391" s="72"/>
      <c r="X391" s="68" t="str">
        <f t="shared" ca="1" si="54"/>
        <v/>
      </c>
      <c r="Y391" s="68" t="str">
        <f t="shared" si="53"/>
        <v>Đã thanh toán</v>
      </c>
      <c r="Z391" s="301">
        <f>Table1[[#This Row],[Hạn thanh toán]]</f>
        <v>45702</v>
      </c>
      <c r="AA391" s="301">
        <f>Table1[[#This Row],[Ngày Thanh toán]]</f>
        <v>45702</v>
      </c>
      <c r="AD391" s="3" t="str">
        <f>VLOOKUP($A391,Ma_KH!$A:$Q,Ma_KH!O$1,0)</f>
        <v>KL00014</v>
      </c>
      <c r="AE391" s="3" t="str">
        <f>VLOOKUP($A391,Ma_KH!$A:$Q,Ma_KH!P$1,0)</f>
        <v>Hộ kinh doanh Phúc Hậu (chị Liên sđt 0982164624)</v>
      </c>
    </row>
    <row r="392" spans="1:31" ht="25.5" customHeight="1" x14ac:dyDescent="0.3">
      <c r="A392" s="76" t="s">
        <v>78</v>
      </c>
      <c r="B392" s="76" t="s">
        <v>803</v>
      </c>
      <c r="C392" s="78">
        <v>45866</v>
      </c>
      <c r="D392" s="79" t="s">
        <v>825</v>
      </c>
      <c r="E392" s="78"/>
      <c r="F392" s="84"/>
      <c r="G392" s="84" t="s">
        <v>17</v>
      </c>
      <c r="H392" s="72"/>
      <c r="I392" s="72">
        <v>0</v>
      </c>
      <c r="J392" s="72">
        <v>0</v>
      </c>
      <c r="K392" s="72">
        <v>199248</v>
      </c>
      <c r="L392" s="8" t="s">
        <v>17</v>
      </c>
      <c r="M392" s="43">
        <v>45890</v>
      </c>
      <c r="N392" s="29" t="s">
        <v>3802</v>
      </c>
      <c r="O392" s="72">
        <f>IF(Table1[[#This Row],[Phân loại]]="Tồn đầu kỳ",Table1[[#This Row],[Tổng giá trị]],0)</f>
        <v>0</v>
      </c>
      <c r="P392" s="8">
        <f>IF(Table1[[#This Row],[Số còn phải thu ĐK]]&lt;&gt;0,0,IF(Table1[[#This Row],[Phân loại]]="Bán hàng",Table1[[#This Row],[Tổng giá trị]],-Table1[[#This Row],[Tổng giá trị]]))</f>
        <v>-199248</v>
      </c>
      <c r="Q392" s="73">
        <f t="shared" si="55"/>
        <v>-199248</v>
      </c>
      <c r="R392" s="8">
        <f>Table1[[#This Row],[Số còn phải thu ĐK]]+Table1[[#This Row],[Giá Trị HD sau CK]]-Table1[[#This Row],[Số tiền đã thu]]</f>
        <v>0</v>
      </c>
      <c r="S392" s="7">
        <f>IF(Table1[[#This Row],[Ngày hóa đơn]]&lt;&gt;"",Table1[[#This Row],[Ngày hóa đơn]],Table1[[#This Row],[Ngày hạch toán]])</f>
        <v>45866</v>
      </c>
      <c r="T392" s="8"/>
      <c r="U392" s="7">
        <f>IF(Table1[[#This Row],[Ngày tính CN]]="","",S392+T392)</f>
        <v>45866</v>
      </c>
      <c r="V392" s="74">
        <f ca="1">IF(Table1[[#This Row],[Hạn thanh toán]]="","",IF((U392-NOW())&lt;0,0,(U392-NOW())))</f>
        <v>0</v>
      </c>
      <c r="W392" s="72"/>
      <c r="X392" s="68" t="str">
        <f t="shared" ca="1" si="54"/>
        <v/>
      </c>
      <c r="Y392" s="68" t="str">
        <f t="shared" si="53"/>
        <v>Đã thanh toán</v>
      </c>
      <c r="Z392" s="301">
        <f>Table1[[#This Row],[Hạn thanh toán]]</f>
        <v>45866</v>
      </c>
      <c r="AA392" s="301">
        <f>Table1[[#This Row],[Ngày Thanh toán]]</f>
        <v>45890</v>
      </c>
      <c r="AD392" s="3" t="str">
        <f>VLOOKUP($A392,Ma_KH!$A:$Q,Ma_KH!O$1,0)</f>
        <v>KL00014</v>
      </c>
      <c r="AE392" s="3" t="str">
        <f>VLOOKUP($A392,Ma_KH!$A:$Q,Ma_KH!P$1,0)</f>
        <v>Hộ kinh doanh Phúc Hậu (chị Liên sđt 0982164624)</v>
      </c>
    </row>
    <row r="393" spans="1:31" ht="25.5" customHeight="1" x14ac:dyDescent="0.3">
      <c r="A393" s="76" t="s">
        <v>78</v>
      </c>
      <c r="B393" s="76" t="s">
        <v>803</v>
      </c>
      <c r="C393" s="78">
        <v>45927</v>
      </c>
      <c r="D393" s="79" t="s">
        <v>826</v>
      </c>
      <c r="E393" s="78"/>
      <c r="F393" s="84"/>
      <c r="G393" s="84" t="s">
        <v>17</v>
      </c>
      <c r="H393" s="72"/>
      <c r="I393" s="72">
        <v>0</v>
      </c>
      <c r="J393" s="72">
        <v>0</v>
      </c>
      <c r="K393" s="72">
        <v>480055</v>
      </c>
      <c r="L393" s="8" t="s">
        <v>17</v>
      </c>
      <c r="M393" s="43">
        <v>45930</v>
      </c>
      <c r="N393" s="29" t="s">
        <v>3974</v>
      </c>
      <c r="O393" s="72">
        <f>IF(Table1[[#This Row],[Phân loại]]="Tồn đầu kỳ",Table1[[#This Row],[Tổng giá trị]],0)</f>
        <v>0</v>
      </c>
      <c r="P393" s="8">
        <f>IF(Table1[[#This Row],[Số còn phải thu ĐK]]&lt;&gt;0,0,IF(Table1[[#This Row],[Phân loại]]="Bán hàng",Table1[[#This Row],[Tổng giá trị]],-Table1[[#This Row],[Tổng giá trị]]))</f>
        <v>-480055</v>
      </c>
      <c r="Q393" s="73">
        <f t="shared" si="55"/>
        <v>-480055</v>
      </c>
      <c r="R393" s="8">
        <f>Table1[[#This Row],[Số còn phải thu ĐK]]+Table1[[#This Row],[Giá Trị HD sau CK]]-Table1[[#This Row],[Số tiền đã thu]]</f>
        <v>0</v>
      </c>
      <c r="S393" s="7">
        <f>IF(Table1[[#This Row],[Ngày hóa đơn]]&lt;&gt;"",Table1[[#This Row],[Ngày hóa đơn]],Table1[[#This Row],[Ngày hạch toán]])</f>
        <v>45927</v>
      </c>
      <c r="T393" s="8"/>
      <c r="U393" s="7">
        <f>IF(Table1[[#This Row],[Ngày tính CN]]="","",S393+T393)</f>
        <v>45927</v>
      </c>
      <c r="V393" s="74">
        <f ca="1">IF(Table1[[#This Row],[Hạn thanh toán]]="","",IF((U393-NOW())&lt;0,0,(U393-NOW())))</f>
        <v>0</v>
      </c>
      <c r="W393" s="72"/>
      <c r="X393" s="68" t="str">
        <f t="shared" ca="1" si="54"/>
        <v/>
      </c>
      <c r="Y393" s="68" t="str">
        <f t="shared" si="53"/>
        <v>Đã thanh toán</v>
      </c>
      <c r="Z393" s="301">
        <f>Table1[[#This Row],[Hạn thanh toán]]</f>
        <v>45927</v>
      </c>
      <c r="AA393" s="301">
        <f>Table1[[#This Row],[Ngày Thanh toán]]</f>
        <v>45930</v>
      </c>
      <c r="AD393" s="3" t="str">
        <f>VLOOKUP($A393,Ma_KH!$A:$Q,Ma_KH!O$1,0)</f>
        <v>KL00014</v>
      </c>
      <c r="AE393" s="3" t="str">
        <f>VLOOKUP($A393,Ma_KH!$A:$Q,Ma_KH!P$1,0)</f>
        <v>Hộ kinh doanh Phúc Hậu (chị Liên sđt 0982164624)</v>
      </c>
    </row>
    <row r="394" spans="1:31" ht="25.5" customHeight="1" x14ac:dyDescent="0.3">
      <c r="A394" s="69" t="s">
        <v>78</v>
      </c>
      <c r="B394" s="69" t="s">
        <v>803</v>
      </c>
      <c r="C394" s="70">
        <v>45930</v>
      </c>
      <c r="D394" s="71" t="s">
        <v>827</v>
      </c>
      <c r="E394" s="70"/>
      <c r="F394" s="75"/>
      <c r="G394" s="75" t="s">
        <v>17</v>
      </c>
      <c r="H394" s="72"/>
      <c r="I394" s="72">
        <v>0</v>
      </c>
      <c r="J394" s="72">
        <v>0</v>
      </c>
      <c r="K394" s="72">
        <v>420013</v>
      </c>
      <c r="L394" s="8" t="s">
        <v>17</v>
      </c>
      <c r="M394" s="43">
        <v>45930</v>
      </c>
      <c r="N394" s="29" t="s">
        <v>3973</v>
      </c>
      <c r="O394" s="72">
        <f>IF(Table1[[#This Row],[Phân loại]]="Tồn đầu kỳ",Table1[[#This Row],[Tổng giá trị]],0)</f>
        <v>0</v>
      </c>
      <c r="P394" s="8">
        <f>IF(Table1[[#This Row],[Số còn phải thu ĐK]]&lt;&gt;0,0,IF(Table1[[#This Row],[Phân loại]]="Bán hàng",Table1[[#This Row],[Tổng giá trị]],-Table1[[#This Row],[Tổng giá trị]]))</f>
        <v>-420013</v>
      </c>
      <c r="Q394" s="73">
        <f t="shared" si="55"/>
        <v>-420013</v>
      </c>
      <c r="R394" s="8">
        <f>Table1[[#This Row],[Số còn phải thu ĐK]]+Table1[[#This Row],[Giá Trị HD sau CK]]-Table1[[#This Row],[Số tiền đã thu]]</f>
        <v>0</v>
      </c>
      <c r="S394" s="7">
        <f>IF(Table1[[#This Row],[Ngày hóa đơn]]&lt;&gt;"",Table1[[#This Row],[Ngày hóa đơn]],Table1[[#This Row],[Ngày hạch toán]])</f>
        <v>45930</v>
      </c>
      <c r="T394" s="8"/>
      <c r="U394" s="7">
        <f>IF(Table1[[#This Row],[Ngày tính CN]]="","",S394+T394)</f>
        <v>45930</v>
      </c>
      <c r="V394" s="74">
        <f ca="1">IF(Table1[[#This Row],[Hạn thanh toán]]="","",IF((U394-NOW())&lt;0,0,(U394-NOW())))</f>
        <v>0</v>
      </c>
      <c r="W394" s="72"/>
      <c r="X394" s="68" t="str">
        <f t="shared" ca="1" si="54"/>
        <v/>
      </c>
      <c r="Y394" s="68" t="str">
        <f t="shared" si="53"/>
        <v>Đã thanh toán</v>
      </c>
      <c r="Z394" s="301">
        <f>Table1[[#This Row],[Hạn thanh toán]]</f>
        <v>45930</v>
      </c>
      <c r="AA394" s="301">
        <f>Table1[[#This Row],[Ngày Thanh toán]]</f>
        <v>45930</v>
      </c>
      <c r="AD394" s="3" t="str">
        <f>VLOOKUP($A394,Ma_KH!$A:$Q,Ma_KH!O$1,0)</f>
        <v>KL00014</v>
      </c>
      <c r="AE394" s="3" t="str">
        <f>VLOOKUP($A394,Ma_KH!$A:$Q,Ma_KH!P$1,0)</f>
        <v>Hộ kinh doanh Phúc Hậu (chị Liên sđt 0982164624)</v>
      </c>
    </row>
    <row r="395" spans="1:31" ht="25.5" customHeight="1" x14ac:dyDescent="0.3">
      <c r="A395" s="76" t="s">
        <v>79</v>
      </c>
      <c r="B395" s="76" t="s">
        <v>828</v>
      </c>
      <c r="C395" s="78">
        <v>45701</v>
      </c>
      <c r="D395" s="79" t="s">
        <v>829</v>
      </c>
      <c r="E395" s="78"/>
      <c r="F395" s="84"/>
      <c r="G395" s="76" t="s">
        <v>830</v>
      </c>
      <c r="H395" s="72">
        <v>2956290</v>
      </c>
      <c r="I395" s="72">
        <v>147815</v>
      </c>
      <c r="J395" s="72">
        <v>224678</v>
      </c>
      <c r="K395" s="72">
        <v>3033153</v>
      </c>
      <c r="L395" s="8" t="s">
        <v>24</v>
      </c>
      <c r="M395" s="43">
        <v>45729</v>
      </c>
      <c r="N395" s="29" t="s">
        <v>3984</v>
      </c>
      <c r="O395" s="72">
        <f>IF(Table1[[#This Row],[Phân loại]]="Tồn đầu kỳ",Table1[[#This Row],[Tổng giá trị]],0)</f>
        <v>0</v>
      </c>
      <c r="P395" s="8">
        <f>IF(Table1[[#This Row],[Số còn phải thu ĐK]]&lt;&gt;0,0,IF(Table1[[#This Row],[Phân loại]]="Bán hàng",Table1[[#This Row],[Tổng giá trị]],-Table1[[#This Row],[Tổng giá trị]]))</f>
        <v>3033153</v>
      </c>
      <c r="Q395" s="73">
        <v>2493813</v>
      </c>
      <c r="R395" s="8">
        <f>Table1[[#This Row],[Số còn phải thu ĐK]]+Table1[[#This Row],[Giá Trị HD sau CK]]-Table1[[#This Row],[Số tiền đã thu]]</f>
        <v>539340</v>
      </c>
      <c r="S395" s="7">
        <f>IF(Table1[[#This Row],[Ngày hóa đơn]]&lt;&gt;"",Table1[[#This Row],[Ngày hóa đơn]],Table1[[#This Row],[Ngày hạch toán]])</f>
        <v>45701</v>
      </c>
      <c r="T395" s="8"/>
      <c r="U395" s="7">
        <f>IF(Table1[[#This Row],[Ngày tính CN]]="","",S395+T395)</f>
        <v>45701</v>
      </c>
      <c r="V395" s="74">
        <f ca="1">IF(Table1[[#This Row],[Hạn thanh toán]]="","",IF((U395-NOW())&lt;0,0,(U395-NOW())))</f>
        <v>0</v>
      </c>
      <c r="W395" s="72"/>
      <c r="X395" s="68" t="str">
        <f t="shared" ca="1" si="54"/>
        <v/>
      </c>
      <c r="Y395" s="68" t="str">
        <f t="shared" ca="1" si="53"/>
        <v/>
      </c>
      <c r="Z395" s="301">
        <f>Table1[[#This Row],[Hạn thanh toán]]</f>
        <v>45701</v>
      </c>
      <c r="AA395" s="301">
        <f>Table1[[#This Row],[Ngày Thanh toán]]</f>
        <v>45729</v>
      </c>
      <c r="AD395" s="3" t="str">
        <f>VLOOKUP($A395,Ma_KH!$A:$Q,Ma_KH!O$1,0)</f>
        <v>KL00085</v>
      </c>
      <c r="AE395" s="3" t="str">
        <f>VLOOKUP($A395,Ma_KH!$A:$Q,Ma_KH!P$1,0)</f>
        <v>Mini Mart, 79 ngõ 2 Đại Lộ Thăng Long</v>
      </c>
    </row>
    <row r="396" spans="1:31" ht="25.5" customHeight="1" x14ac:dyDescent="0.3">
      <c r="A396" s="76" t="s">
        <v>79</v>
      </c>
      <c r="B396" s="76" t="s">
        <v>828</v>
      </c>
      <c r="C396" s="78">
        <v>45728</v>
      </c>
      <c r="D396" s="79" t="s">
        <v>831</v>
      </c>
      <c r="E396" s="78"/>
      <c r="F396" s="84"/>
      <c r="G396" s="76" t="s">
        <v>830</v>
      </c>
      <c r="H396" s="72">
        <v>1329050</v>
      </c>
      <c r="I396" s="72">
        <v>66453</v>
      </c>
      <c r="J396" s="72">
        <v>101008</v>
      </c>
      <c r="K396" s="72">
        <v>1363605</v>
      </c>
      <c r="L396" s="8" t="s">
        <v>24</v>
      </c>
      <c r="M396" s="43">
        <v>45765</v>
      </c>
      <c r="N396" s="29" t="s">
        <v>3985</v>
      </c>
      <c r="O396" s="72">
        <f>IF(Table1[[#This Row],[Phân loại]]="Tồn đầu kỳ",Table1[[#This Row],[Tổng giá trị]],0)</f>
        <v>0</v>
      </c>
      <c r="P396" s="8">
        <f>IF(Table1[[#This Row],[Số còn phải thu ĐK]]&lt;&gt;0,0,IF(Table1[[#This Row],[Phân loại]]="Bán hàng",Table1[[#This Row],[Tổng giá trị]],-Table1[[#This Row],[Tổng giá trị]]))</f>
        <v>1363605</v>
      </c>
      <c r="Q396" s="73">
        <v>1363606</v>
      </c>
      <c r="R396" s="8">
        <f>Table1[[#This Row],[Số còn phải thu ĐK]]+Table1[[#This Row],[Giá Trị HD sau CK]]-Table1[[#This Row],[Số tiền đã thu]]</f>
        <v>-1</v>
      </c>
      <c r="S396" s="7">
        <f>IF(Table1[[#This Row],[Ngày hóa đơn]]&lt;&gt;"",Table1[[#This Row],[Ngày hóa đơn]],Table1[[#This Row],[Ngày hạch toán]])</f>
        <v>45728</v>
      </c>
      <c r="T396" s="8"/>
      <c r="U396" s="7">
        <f>IF(Table1[[#This Row],[Ngày tính CN]]="","",S396+T396)</f>
        <v>45728</v>
      </c>
      <c r="V396" s="74">
        <f ca="1">IF(Table1[[#This Row],[Hạn thanh toán]]="","",IF((U396-NOW())&lt;0,0,(U396-NOW())))</f>
        <v>0</v>
      </c>
      <c r="W396" s="72"/>
      <c r="X396" s="68" t="str">
        <f t="shared" ca="1" si="54"/>
        <v/>
      </c>
      <c r="Y396" s="68" t="str">
        <f t="shared" ca="1" si="53"/>
        <v/>
      </c>
      <c r="Z396" s="301">
        <f>Table1[[#This Row],[Hạn thanh toán]]</f>
        <v>45728</v>
      </c>
      <c r="AA396" s="301">
        <f>Table1[[#This Row],[Ngày Thanh toán]]</f>
        <v>45765</v>
      </c>
      <c r="AD396" s="3" t="str">
        <f>VLOOKUP($A396,Ma_KH!$A:$Q,Ma_KH!O$1,0)</f>
        <v>KL00085</v>
      </c>
      <c r="AE396" s="3" t="str">
        <f>VLOOKUP($A396,Ma_KH!$A:$Q,Ma_KH!P$1,0)</f>
        <v>Mini Mart, 79 ngõ 2 Đại Lộ Thăng Long</v>
      </c>
    </row>
    <row r="397" spans="1:31" ht="25.5" customHeight="1" x14ac:dyDescent="0.3">
      <c r="A397" s="76" t="s">
        <v>79</v>
      </c>
      <c r="B397" s="76" t="s">
        <v>828</v>
      </c>
      <c r="C397" s="78">
        <v>45756</v>
      </c>
      <c r="D397" s="79" t="s">
        <v>832</v>
      </c>
      <c r="E397" s="78"/>
      <c r="F397" s="84"/>
      <c r="G397" s="76" t="s">
        <v>830</v>
      </c>
      <c r="H397" s="72">
        <v>773892</v>
      </c>
      <c r="I397" s="72">
        <v>38695</v>
      </c>
      <c r="J397" s="72">
        <v>58816</v>
      </c>
      <c r="K397" s="72">
        <v>794013</v>
      </c>
      <c r="L397" s="8" t="s">
        <v>24</v>
      </c>
      <c r="M397" s="43">
        <v>45876</v>
      </c>
      <c r="N397" s="29" t="s">
        <v>3986</v>
      </c>
      <c r="O397" s="72">
        <f>IF(Table1[[#This Row],[Phân loại]]="Tồn đầu kỳ",Table1[[#This Row],[Tổng giá trị]],0)</f>
        <v>0</v>
      </c>
      <c r="P397" s="8">
        <f>IF(Table1[[#This Row],[Số còn phải thu ĐK]]&lt;&gt;0,0,IF(Table1[[#This Row],[Phân loại]]="Bán hàng",Table1[[#This Row],[Tổng giá trị]],-Table1[[#This Row],[Tổng giá trị]]))</f>
        <v>794013</v>
      </c>
      <c r="Q397" s="73">
        <v>545161</v>
      </c>
      <c r="R397" s="8">
        <f>Table1[[#This Row],[Số còn phải thu ĐK]]+Table1[[#This Row],[Giá Trị HD sau CK]]-Table1[[#This Row],[Số tiền đã thu]]</f>
        <v>248852</v>
      </c>
      <c r="S397" s="7">
        <f>IF(Table1[[#This Row],[Ngày hóa đơn]]&lt;&gt;"",Table1[[#This Row],[Ngày hóa đơn]],Table1[[#This Row],[Ngày hạch toán]])</f>
        <v>45756</v>
      </c>
      <c r="T397" s="8"/>
      <c r="U397" s="7">
        <f>IF(Table1[[#This Row],[Ngày tính CN]]="","",S397+T397)</f>
        <v>45756</v>
      </c>
      <c r="V397" s="74">
        <f ca="1">IF(Table1[[#This Row],[Hạn thanh toán]]="","",IF((U397-NOW())&lt;0,0,(U397-NOW())))</f>
        <v>0</v>
      </c>
      <c r="W397" s="72"/>
      <c r="X397" s="68" t="str">
        <f t="shared" ca="1" si="54"/>
        <v/>
      </c>
      <c r="Y397" s="68" t="str">
        <f t="shared" ca="1" si="53"/>
        <v/>
      </c>
      <c r="Z397" s="301">
        <f>Table1[[#This Row],[Hạn thanh toán]]</f>
        <v>45756</v>
      </c>
      <c r="AA397" s="301">
        <f>Table1[[#This Row],[Ngày Thanh toán]]</f>
        <v>45876</v>
      </c>
      <c r="AD397" s="3" t="str">
        <f>VLOOKUP($A397,Ma_KH!$A:$Q,Ma_KH!O$1,0)</f>
        <v>KL00085</v>
      </c>
      <c r="AE397" s="3" t="str">
        <f>VLOOKUP($A397,Ma_KH!$A:$Q,Ma_KH!P$1,0)</f>
        <v>Mini Mart, 79 ngõ 2 Đại Lộ Thăng Long</v>
      </c>
    </row>
    <row r="398" spans="1:31" ht="25.5" customHeight="1" x14ac:dyDescent="0.3">
      <c r="A398" s="76" t="s">
        <v>79</v>
      </c>
      <c r="B398" s="76" t="s">
        <v>828</v>
      </c>
      <c r="C398" s="78">
        <v>45824</v>
      </c>
      <c r="D398" s="79" t="s">
        <v>833</v>
      </c>
      <c r="E398" s="78"/>
      <c r="F398" s="84"/>
      <c r="G398" s="76" t="s">
        <v>830</v>
      </c>
      <c r="H398" s="72">
        <v>1024237</v>
      </c>
      <c r="I398" s="72">
        <v>51212</v>
      </c>
      <c r="J398" s="72">
        <v>77842</v>
      </c>
      <c r="K398" s="72">
        <v>1050867</v>
      </c>
      <c r="L398" s="8" t="s">
        <v>24</v>
      </c>
      <c r="M398" s="43">
        <v>45862</v>
      </c>
      <c r="N398" s="29" t="s">
        <v>3987</v>
      </c>
      <c r="O398" s="72">
        <f>IF(Table1[[#This Row],[Phân loại]]="Tồn đầu kỳ",Table1[[#This Row],[Tổng giá trị]],0)</f>
        <v>0</v>
      </c>
      <c r="P398" s="8">
        <f>IF(Table1[[#This Row],[Số còn phải thu ĐK]]&lt;&gt;0,0,IF(Table1[[#This Row],[Phân loại]]="Bán hàng",Table1[[#This Row],[Tổng giá trị]],-Table1[[#This Row],[Tổng giá trị]]))</f>
        <v>1050867</v>
      </c>
      <c r="Q398" s="73">
        <v>688000</v>
      </c>
      <c r="R398" s="8">
        <f>Table1[[#This Row],[Số còn phải thu ĐK]]+Table1[[#This Row],[Giá Trị HD sau CK]]-Table1[[#This Row],[Số tiền đã thu]]</f>
        <v>362867</v>
      </c>
      <c r="S398" s="7">
        <f>IF(Table1[[#This Row],[Ngày hóa đơn]]&lt;&gt;"",Table1[[#This Row],[Ngày hóa đơn]],Table1[[#This Row],[Ngày hạch toán]])</f>
        <v>45824</v>
      </c>
      <c r="T398" s="8"/>
      <c r="U398" s="7">
        <f>IF(Table1[[#This Row],[Ngày tính CN]]="","",S398+T398)</f>
        <v>45824</v>
      </c>
      <c r="V398" s="74">
        <f ca="1">IF(Table1[[#This Row],[Hạn thanh toán]]="","",IF((U398-NOW())&lt;0,0,(U398-NOW())))</f>
        <v>0</v>
      </c>
      <c r="W398" s="72"/>
      <c r="X398" s="68" t="str">
        <f t="shared" ca="1" si="54"/>
        <v/>
      </c>
      <c r="Y398" s="68" t="str">
        <f t="shared" ca="1" si="53"/>
        <v/>
      </c>
      <c r="Z398" s="301">
        <f>Table1[[#This Row],[Hạn thanh toán]]</f>
        <v>45824</v>
      </c>
      <c r="AA398" s="301">
        <f>Table1[[#This Row],[Ngày Thanh toán]]</f>
        <v>45862</v>
      </c>
      <c r="AD398" s="3" t="str">
        <f>VLOOKUP($A398,Ma_KH!$A:$Q,Ma_KH!O$1,0)</f>
        <v>KL00085</v>
      </c>
      <c r="AE398" s="3" t="str">
        <f>VLOOKUP($A398,Ma_KH!$A:$Q,Ma_KH!P$1,0)</f>
        <v>Mini Mart, 79 ngõ 2 Đại Lộ Thăng Long</v>
      </c>
    </row>
    <row r="399" spans="1:31" ht="25.5" customHeight="1" x14ac:dyDescent="0.3">
      <c r="A399" s="69" t="s">
        <v>79</v>
      </c>
      <c r="B399" s="69" t="s">
        <v>828</v>
      </c>
      <c r="C399" s="70">
        <v>45862</v>
      </c>
      <c r="D399" s="71" t="s">
        <v>834</v>
      </c>
      <c r="E399" s="70"/>
      <c r="F399" s="75"/>
      <c r="G399" s="69" t="s">
        <v>830</v>
      </c>
      <c r="H399" s="72">
        <v>773760</v>
      </c>
      <c r="I399" s="72">
        <v>38688</v>
      </c>
      <c r="J399" s="72">
        <v>58806</v>
      </c>
      <c r="K399" s="72">
        <v>793878</v>
      </c>
      <c r="L399" s="8" t="s">
        <v>24</v>
      </c>
      <c r="M399" s="43">
        <v>45947</v>
      </c>
      <c r="N399" s="29" t="s">
        <v>3988</v>
      </c>
      <c r="O399" s="72">
        <f>IF(Table1[[#This Row],[Phân loại]]="Tồn đầu kỳ",Table1[[#This Row],[Tổng giá trị]],0)</f>
        <v>0</v>
      </c>
      <c r="P399" s="8">
        <f>IF(Table1[[#This Row],[Số còn phải thu ĐK]]&lt;&gt;0,0,IF(Table1[[#This Row],[Phân loại]]="Bán hàng",Table1[[#This Row],[Tổng giá trị]],-Table1[[#This Row],[Tổng giá trị]]))</f>
        <v>793878</v>
      </c>
      <c r="Q399" s="73">
        <v>734929</v>
      </c>
      <c r="R399" s="8">
        <f>Table1[[#This Row],[Số còn phải thu ĐK]]+Table1[[#This Row],[Giá Trị HD sau CK]]-Table1[[#This Row],[Số tiền đã thu]]</f>
        <v>58949</v>
      </c>
      <c r="S399" s="7">
        <f>IF(Table1[[#This Row],[Ngày hóa đơn]]&lt;&gt;"",Table1[[#This Row],[Ngày hóa đơn]],Table1[[#This Row],[Ngày hạch toán]])</f>
        <v>45862</v>
      </c>
      <c r="T399" s="8"/>
      <c r="U399" s="7">
        <f>IF(Table1[[#This Row],[Ngày tính CN]]="","",S399+T399)</f>
        <v>45862</v>
      </c>
      <c r="V399" s="74">
        <f ca="1">IF(Table1[[#This Row],[Hạn thanh toán]]="","",IF((U399-NOW())&lt;0,0,(U399-NOW())))</f>
        <v>0</v>
      </c>
      <c r="W399" s="72"/>
      <c r="X399" s="68" t="str">
        <f t="shared" ca="1" si="54"/>
        <v/>
      </c>
      <c r="Y399" s="68" t="str">
        <f t="shared" ca="1" si="53"/>
        <v/>
      </c>
      <c r="Z399" s="301">
        <f>Table1[[#This Row],[Hạn thanh toán]]</f>
        <v>45862</v>
      </c>
      <c r="AA399" s="301">
        <f>Table1[[#This Row],[Ngày Thanh toán]]</f>
        <v>45947</v>
      </c>
      <c r="AD399" s="3" t="str">
        <f>VLOOKUP($A399,Ma_KH!$A:$Q,Ma_KH!O$1,0)</f>
        <v>KL00085</v>
      </c>
      <c r="AE399" s="3" t="str">
        <f>VLOOKUP($A399,Ma_KH!$A:$Q,Ma_KH!P$1,0)</f>
        <v>Mini Mart, 79 ngõ 2 Đại Lộ Thăng Long</v>
      </c>
    </row>
    <row r="400" spans="1:31" s="156" customFormat="1" ht="25.5" customHeight="1" x14ac:dyDescent="0.3">
      <c r="A400" s="160" t="s">
        <v>79</v>
      </c>
      <c r="B400" s="160" t="s">
        <v>828</v>
      </c>
      <c r="C400" s="163">
        <v>45726</v>
      </c>
      <c r="D400" s="162" t="s">
        <v>835</v>
      </c>
      <c r="E400" s="163"/>
      <c r="F400" s="175"/>
      <c r="G400" s="175" t="s">
        <v>17</v>
      </c>
      <c r="H400" s="148"/>
      <c r="I400" s="148">
        <v>0</v>
      </c>
      <c r="J400" s="148">
        <v>0</v>
      </c>
      <c r="K400" s="148">
        <v>325583</v>
      </c>
      <c r="L400" s="149" t="s">
        <v>17</v>
      </c>
      <c r="M400" s="153"/>
      <c r="N400" s="149"/>
      <c r="O400" s="148">
        <f>IF(Table1[[#This Row],[Phân loại]]="Tồn đầu kỳ",Table1[[#This Row],[Tổng giá trị]],0)</f>
        <v>0</v>
      </c>
      <c r="P400" s="149">
        <f>IF(Table1[[#This Row],[Số còn phải thu ĐK]]&lt;&gt;0,0,IF(Table1[[#This Row],[Phân loại]]="Bán hàng",Table1[[#This Row],[Tổng giá trị]],-Table1[[#This Row],[Tổng giá trị]]))</f>
        <v>-325583</v>
      </c>
      <c r="Q400" s="152">
        <f t="shared" si="55"/>
        <v>0</v>
      </c>
      <c r="R400" s="149">
        <f>Table1[[#This Row],[Số còn phải thu ĐK]]+Table1[[#This Row],[Giá Trị HD sau CK]]-Table1[[#This Row],[Số tiền đã thu]]</f>
        <v>-325583</v>
      </c>
      <c r="S400" s="153">
        <f>IF(Table1[[#This Row],[Ngày hóa đơn]]&lt;&gt;"",Table1[[#This Row],[Ngày hóa đơn]],Table1[[#This Row],[Ngày hạch toán]])</f>
        <v>45726</v>
      </c>
      <c r="T400" s="149"/>
      <c r="U400" s="153">
        <f>IF(Table1[[#This Row],[Ngày tính CN]]="","",S400+T400)</f>
        <v>45726</v>
      </c>
      <c r="V400" s="154">
        <f ca="1">IF(Table1[[#This Row],[Hạn thanh toán]]="","",IF((U400-NOW())&lt;0,0,(U400-NOW())))</f>
        <v>0</v>
      </c>
      <c r="W400" s="148"/>
      <c r="X400" s="155" t="str">
        <f t="shared" ca="1" si="54"/>
        <v/>
      </c>
      <c r="Y400" s="155" t="str">
        <f t="shared" ca="1" si="53"/>
        <v/>
      </c>
      <c r="Z400" s="304">
        <f>Table1[[#This Row],[Hạn thanh toán]]</f>
        <v>45726</v>
      </c>
      <c r="AA400" s="304">
        <f>Table1[[#This Row],[Ngày Thanh toán]]</f>
        <v>0</v>
      </c>
      <c r="AD400" s="156" t="str">
        <f>VLOOKUP($A400,Ma_KH!$A:$Q,Ma_KH!O$1,0)</f>
        <v>KL00085</v>
      </c>
      <c r="AE400" s="3" t="str">
        <f>VLOOKUP($A400,Ma_KH!$A:$Q,Ma_KH!P$1,0)</f>
        <v>Mini Mart, 79 ngõ 2 Đại Lộ Thăng Long</v>
      </c>
    </row>
    <row r="401" spans="1:31" s="156" customFormat="1" ht="25.5" customHeight="1" x14ac:dyDescent="0.3">
      <c r="A401" s="160" t="s">
        <v>79</v>
      </c>
      <c r="B401" s="160" t="s">
        <v>828</v>
      </c>
      <c r="C401" s="163">
        <v>45726</v>
      </c>
      <c r="D401" s="162" t="s">
        <v>836</v>
      </c>
      <c r="E401" s="163"/>
      <c r="F401" s="175"/>
      <c r="G401" s="175" t="s">
        <v>17</v>
      </c>
      <c r="H401" s="148"/>
      <c r="I401" s="148">
        <v>0</v>
      </c>
      <c r="J401" s="148">
        <v>0</v>
      </c>
      <c r="K401" s="148">
        <v>100364</v>
      </c>
      <c r="L401" s="149" t="s">
        <v>17</v>
      </c>
      <c r="M401" s="153"/>
      <c r="N401" s="149"/>
      <c r="O401" s="148">
        <f>IF(Table1[[#This Row],[Phân loại]]="Tồn đầu kỳ",Table1[[#This Row],[Tổng giá trị]],0)</f>
        <v>0</v>
      </c>
      <c r="P401" s="149">
        <f>IF(Table1[[#This Row],[Số còn phải thu ĐK]]&lt;&gt;0,0,IF(Table1[[#This Row],[Phân loại]]="Bán hàng",Table1[[#This Row],[Tổng giá trị]],-Table1[[#This Row],[Tổng giá trị]]))</f>
        <v>-100364</v>
      </c>
      <c r="Q401" s="152">
        <f t="shared" si="55"/>
        <v>0</v>
      </c>
      <c r="R401" s="149">
        <f>Table1[[#This Row],[Số còn phải thu ĐK]]+Table1[[#This Row],[Giá Trị HD sau CK]]-Table1[[#This Row],[Số tiền đã thu]]</f>
        <v>-100364</v>
      </c>
      <c r="S401" s="153">
        <f>IF(Table1[[#This Row],[Ngày hóa đơn]]&lt;&gt;"",Table1[[#This Row],[Ngày hóa đơn]],Table1[[#This Row],[Ngày hạch toán]])</f>
        <v>45726</v>
      </c>
      <c r="T401" s="149"/>
      <c r="U401" s="153">
        <f>IF(Table1[[#This Row],[Ngày tính CN]]="","",S401+T401)</f>
        <v>45726</v>
      </c>
      <c r="V401" s="154">
        <f ca="1">IF(Table1[[#This Row],[Hạn thanh toán]]="","",IF((U401-NOW())&lt;0,0,(U401-NOW())))</f>
        <v>0</v>
      </c>
      <c r="W401" s="148"/>
      <c r="X401" s="155" t="str">
        <f t="shared" ca="1" si="54"/>
        <v/>
      </c>
      <c r="Y401" s="155" t="str">
        <f t="shared" ca="1" si="53"/>
        <v/>
      </c>
      <c r="Z401" s="304">
        <f>Table1[[#This Row],[Hạn thanh toán]]</f>
        <v>45726</v>
      </c>
      <c r="AA401" s="304">
        <f>Table1[[#This Row],[Ngày Thanh toán]]</f>
        <v>0</v>
      </c>
      <c r="AD401" s="156" t="str">
        <f>VLOOKUP($A401,Ma_KH!$A:$Q,Ma_KH!O$1,0)</f>
        <v>KL00085</v>
      </c>
      <c r="AE401" s="3" t="str">
        <f>VLOOKUP($A401,Ma_KH!$A:$Q,Ma_KH!P$1,0)</f>
        <v>Mini Mart, 79 ngõ 2 Đại Lộ Thăng Long</v>
      </c>
    </row>
    <row r="402" spans="1:31" ht="25.5" customHeight="1" x14ac:dyDescent="0.3">
      <c r="A402" s="76" t="s">
        <v>79</v>
      </c>
      <c r="B402" s="76" t="s">
        <v>828</v>
      </c>
      <c r="C402" s="78">
        <v>45729</v>
      </c>
      <c r="D402" s="79" t="s">
        <v>837</v>
      </c>
      <c r="E402" s="78"/>
      <c r="F402" s="84"/>
      <c r="G402" s="84" t="s">
        <v>17</v>
      </c>
      <c r="H402" s="72"/>
      <c r="I402" s="72">
        <v>0</v>
      </c>
      <c r="J402" s="72">
        <v>0</v>
      </c>
      <c r="K402" s="72">
        <v>539337</v>
      </c>
      <c r="L402" s="8" t="s">
        <v>17</v>
      </c>
      <c r="M402" s="43">
        <v>45729</v>
      </c>
      <c r="N402" s="29" t="s">
        <v>3984</v>
      </c>
      <c r="O402" s="72">
        <f>IF(Table1[[#This Row],[Phân loại]]="Tồn đầu kỳ",Table1[[#This Row],[Tổng giá trị]],0)</f>
        <v>0</v>
      </c>
      <c r="P402" s="8">
        <f>IF(Table1[[#This Row],[Số còn phải thu ĐK]]&lt;&gt;0,0,IF(Table1[[#This Row],[Phân loại]]="Bán hàng",Table1[[#This Row],[Tổng giá trị]],-Table1[[#This Row],[Tổng giá trị]]))</f>
        <v>-539337</v>
      </c>
      <c r="Q402" s="73">
        <f t="shared" si="55"/>
        <v>-539337</v>
      </c>
      <c r="R402" s="8">
        <f>Table1[[#This Row],[Số còn phải thu ĐK]]+Table1[[#This Row],[Giá Trị HD sau CK]]-Table1[[#This Row],[Số tiền đã thu]]</f>
        <v>0</v>
      </c>
      <c r="S402" s="7">
        <f>IF(Table1[[#This Row],[Ngày hóa đơn]]&lt;&gt;"",Table1[[#This Row],[Ngày hóa đơn]],Table1[[#This Row],[Ngày hạch toán]])</f>
        <v>45729</v>
      </c>
      <c r="T402" s="8"/>
      <c r="U402" s="7">
        <f>IF(Table1[[#This Row],[Ngày tính CN]]="","",S402+T402)</f>
        <v>45729</v>
      </c>
      <c r="V402" s="74">
        <f ca="1">IF(Table1[[#This Row],[Hạn thanh toán]]="","",IF((U402-NOW())&lt;0,0,(U402-NOW())))</f>
        <v>0</v>
      </c>
      <c r="W402" s="72"/>
      <c r="X402" s="68" t="str">
        <f t="shared" ca="1" si="54"/>
        <v/>
      </c>
      <c r="Y402" s="68" t="str">
        <f t="shared" si="53"/>
        <v>Đã thanh toán</v>
      </c>
      <c r="Z402" s="301">
        <f>Table1[[#This Row],[Hạn thanh toán]]</f>
        <v>45729</v>
      </c>
      <c r="AA402" s="301">
        <f>Table1[[#This Row],[Ngày Thanh toán]]</f>
        <v>45729</v>
      </c>
      <c r="AD402" s="3" t="str">
        <f>VLOOKUP($A402,Ma_KH!$A:$Q,Ma_KH!O$1,0)</f>
        <v>KL00085</v>
      </c>
      <c r="AE402" s="3" t="str">
        <f>VLOOKUP($A402,Ma_KH!$A:$Q,Ma_KH!P$1,0)</f>
        <v>Mini Mart, 79 ngõ 2 Đại Lộ Thăng Long</v>
      </c>
    </row>
    <row r="403" spans="1:31" ht="25.5" customHeight="1" x14ac:dyDescent="0.3">
      <c r="A403" s="76" t="s">
        <v>79</v>
      </c>
      <c r="B403" s="76" t="s">
        <v>828</v>
      </c>
      <c r="C403" s="78">
        <v>45876</v>
      </c>
      <c r="D403" s="79" t="s">
        <v>838</v>
      </c>
      <c r="E403" s="78"/>
      <c r="F403" s="84"/>
      <c r="G403" s="84" t="s">
        <v>17</v>
      </c>
      <c r="H403" s="72"/>
      <c r="I403" s="72">
        <v>0</v>
      </c>
      <c r="J403" s="72">
        <v>0</v>
      </c>
      <c r="K403" s="72">
        <v>248853</v>
      </c>
      <c r="L403" s="8" t="s">
        <v>17</v>
      </c>
      <c r="M403" s="43">
        <v>45876</v>
      </c>
      <c r="N403" s="29" t="s">
        <v>3986</v>
      </c>
      <c r="O403" s="72">
        <f>IF(Table1[[#This Row],[Phân loại]]="Tồn đầu kỳ",Table1[[#This Row],[Tổng giá trị]],0)</f>
        <v>0</v>
      </c>
      <c r="P403" s="8">
        <f>IF(Table1[[#This Row],[Số còn phải thu ĐK]]&lt;&gt;0,0,IF(Table1[[#This Row],[Phân loại]]="Bán hàng",Table1[[#This Row],[Tổng giá trị]],-Table1[[#This Row],[Tổng giá trị]]))</f>
        <v>-248853</v>
      </c>
      <c r="Q403" s="73">
        <f t="shared" si="55"/>
        <v>-248853</v>
      </c>
      <c r="R403" s="8">
        <f>Table1[[#This Row],[Số còn phải thu ĐK]]+Table1[[#This Row],[Giá Trị HD sau CK]]-Table1[[#This Row],[Số tiền đã thu]]</f>
        <v>0</v>
      </c>
      <c r="S403" s="7">
        <f>IF(Table1[[#This Row],[Ngày hóa đơn]]&lt;&gt;"",Table1[[#This Row],[Ngày hóa đơn]],Table1[[#This Row],[Ngày hạch toán]])</f>
        <v>45876</v>
      </c>
      <c r="T403" s="8"/>
      <c r="U403" s="7">
        <f>IF(Table1[[#This Row],[Ngày tính CN]]="","",S403+T403)</f>
        <v>45876</v>
      </c>
      <c r="V403" s="74">
        <f ca="1">IF(Table1[[#This Row],[Hạn thanh toán]]="","",IF((U403-NOW())&lt;0,0,(U403-NOW())))</f>
        <v>0</v>
      </c>
      <c r="W403" s="72"/>
      <c r="X403" s="68" t="str">
        <f t="shared" ca="1" si="54"/>
        <v/>
      </c>
      <c r="Y403" s="68" t="str">
        <f t="shared" si="53"/>
        <v>Đã thanh toán</v>
      </c>
      <c r="Z403" s="301">
        <f>Table1[[#This Row],[Hạn thanh toán]]</f>
        <v>45876</v>
      </c>
      <c r="AA403" s="301">
        <f>Table1[[#This Row],[Ngày Thanh toán]]</f>
        <v>45876</v>
      </c>
      <c r="AD403" s="3" t="str">
        <f>VLOOKUP($A403,Ma_KH!$A:$Q,Ma_KH!O$1,0)</f>
        <v>KL00085</v>
      </c>
      <c r="AE403" s="3" t="str">
        <f>VLOOKUP($A403,Ma_KH!$A:$Q,Ma_KH!P$1,0)</f>
        <v>Mini Mart, 79 ngõ 2 Đại Lộ Thăng Long</v>
      </c>
    </row>
    <row r="404" spans="1:31" ht="25.5" customHeight="1" x14ac:dyDescent="0.3">
      <c r="A404" s="76" t="s">
        <v>79</v>
      </c>
      <c r="B404" s="76" t="s">
        <v>828</v>
      </c>
      <c r="C404" s="78">
        <v>45861</v>
      </c>
      <c r="D404" s="79" t="s">
        <v>839</v>
      </c>
      <c r="E404" s="78"/>
      <c r="F404" s="84"/>
      <c r="G404" s="84" t="s">
        <v>17</v>
      </c>
      <c r="H404" s="72"/>
      <c r="I404" s="72">
        <v>0</v>
      </c>
      <c r="J404" s="72">
        <v>0</v>
      </c>
      <c r="K404" s="72">
        <v>360271</v>
      </c>
      <c r="L404" s="8" t="s">
        <v>17</v>
      </c>
      <c r="M404" s="43">
        <v>45862</v>
      </c>
      <c r="N404" s="29" t="s">
        <v>3987</v>
      </c>
      <c r="O404" s="72">
        <f>IF(Table1[[#This Row],[Phân loại]]="Tồn đầu kỳ",Table1[[#This Row],[Tổng giá trị]],0)</f>
        <v>0</v>
      </c>
      <c r="P404" s="8">
        <f>IF(Table1[[#This Row],[Số còn phải thu ĐK]]&lt;&gt;0,0,IF(Table1[[#This Row],[Phân loại]]="Bán hàng",Table1[[#This Row],[Tổng giá trị]],-Table1[[#This Row],[Tổng giá trị]]))</f>
        <v>-360271</v>
      </c>
      <c r="Q404" s="73">
        <f t="shared" si="55"/>
        <v>-360271</v>
      </c>
      <c r="R404" s="8">
        <f>Table1[[#This Row],[Số còn phải thu ĐK]]+Table1[[#This Row],[Giá Trị HD sau CK]]-Table1[[#This Row],[Số tiền đã thu]]</f>
        <v>0</v>
      </c>
      <c r="S404" s="7">
        <f>IF(Table1[[#This Row],[Ngày hóa đơn]]&lt;&gt;"",Table1[[#This Row],[Ngày hóa đơn]],Table1[[#This Row],[Ngày hạch toán]])</f>
        <v>45861</v>
      </c>
      <c r="T404" s="8"/>
      <c r="U404" s="7">
        <f>IF(Table1[[#This Row],[Ngày tính CN]]="","",S404+T404)</f>
        <v>45861</v>
      </c>
      <c r="V404" s="74">
        <f ca="1">IF(Table1[[#This Row],[Hạn thanh toán]]="","",IF((U404-NOW())&lt;0,0,(U404-NOW())))</f>
        <v>0</v>
      </c>
      <c r="W404" s="72"/>
      <c r="X404" s="68" t="str">
        <f t="shared" ca="1" si="54"/>
        <v/>
      </c>
      <c r="Y404" s="68" t="str">
        <f t="shared" si="53"/>
        <v>Đã thanh toán</v>
      </c>
      <c r="Z404" s="301">
        <f>Table1[[#This Row],[Hạn thanh toán]]</f>
        <v>45861</v>
      </c>
      <c r="AA404" s="301">
        <f>Table1[[#This Row],[Ngày Thanh toán]]</f>
        <v>45862</v>
      </c>
      <c r="AD404" s="3" t="str">
        <f>VLOOKUP($A404,Ma_KH!$A:$Q,Ma_KH!O$1,0)</f>
        <v>KL00085</v>
      </c>
      <c r="AE404" s="3" t="str">
        <f>VLOOKUP($A404,Ma_KH!$A:$Q,Ma_KH!P$1,0)</f>
        <v>Mini Mart, 79 ngõ 2 Đại Lộ Thăng Long</v>
      </c>
    </row>
    <row r="405" spans="1:31" ht="25.5" customHeight="1" x14ac:dyDescent="0.3">
      <c r="A405" s="69" t="s">
        <v>79</v>
      </c>
      <c r="B405" s="69" t="s">
        <v>828</v>
      </c>
      <c r="C405" s="70">
        <v>45947</v>
      </c>
      <c r="D405" s="71" t="s">
        <v>840</v>
      </c>
      <c r="E405" s="70"/>
      <c r="F405" s="75"/>
      <c r="G405" s="75" t="s">
        <v>17</v>
      </c>
      <c r="H405" s="72"/>
      <c r="I405" s="72">
        <v>0</v>
      </c>
      <c r="J405" s="72">
        <v>0</v>
      </c>
      <c r="K405" s="72">
        <v>58098</v>
      </c>
      <c r="L405" s="8" t="s">
        <v>17</v>
      </c>
      <c r="M405" s="43">
        <v>45947</v>
      </c>
      <c r="N405" s="29" t="s">
        <v>3988</v>
      </c>
      <c r="O405" s="72">
        <f>IF(Table1[[#This Row],[Phân loại]]="Tồn đầu kỳ",Table1[[#This Row],[Tổng giá trị]],0)</f>
        <v>0</v>
      </c>
      <c r="P405" s="8">
        <f>IF(Table1[[#This Row],[Số còn phải thu ĐK]]&lt;&gt;0,0,IF(Table1[[#This Row],[Phân loại]]="Bán hàng",Table1[[#This Row],[Tổng giá trị]],-Table1[[#This Row],[Tổng giá trị]]))</f>
        <v>-58098</v>
      </c>
      <c r="Q405" s="73">
        <f t="shared" si="55"/>
        <v>-58098</v>
      </c>
      <c r="R405" s="8">
        <f>Table1[[#This Row],[Số còn phải thu ĐK]]+Table1[[#This Row],[Giá Trị HD sau CK]]-Table1[[#This Row],[Số tiền đã thu]]</f>
        <v>0</v>
      </c>
      <c r="S405" s="7">
        <f>IF(Table1[[#This Row],[Ngày hóa đơn]]&lt;&gt;"",Table1[[#This Row],[Ngày hóa đơn]],Table1[[#This Row],[Ngày hạch toán]])</f>
        <v>45947</v>
      </c>
      <c r="T405" s="8"/>
      <c r="U405" s="7">
        <f>IF(Table1[[#This Row],[Ngày tính CN]]="","",S405+T405)</f>
        <v>45947</v>
      </c>
      <c r="V405" s="74">
        <f ca="1">IF(Table1[[#This Row],[Hạn thanh toán]]="","",IF((U405-NOW())&lt;0,0,(U405-NOW())))</f>
        <v>0</v>
      </c>
      <c r="W405" s="72"/>
      <c r="X405" s="68" t="str">
        <f t="shared" ca="1" si="54"/>
        <v/>
      </c>
      <c r="Y405" s="68" t="str">
        <f t="shared" si="53"/>
        <v>Đã thanh toán</v>
      </c>
      <c r="Z405" s="301">
        <f>Table1[[#This Row],[Hạn thanh toán]]</f>
        <v>45947</v>
      </c>
      <c r="AA405" s="301">
        <f>Table1[[#This Row],[Ngày Thanh toán]]</f>
        <v>45947</v>
      </c>
      <c r="AD405" s="3" t="str">
        <f>VLOOKUP($A405,Ma_KH!$A:$Q,Ma_KH!O$1,0)</f>
        <v>KL00085</v>
      </c>
      <c r="AE405" s="3" t="str">
        <f>VLOOKUP($A405,Ma_KH!$A:$Q,Ma_KH!P$1,0)</f>
        <v>Mini Mart, 79 ngõ 2 Đại Lộ Thăng Long</v>
      </c>
    </row>
    <row r="406" spans="1:31" ht="25.5" customHeight="1" x14ac:dyDescent="0.3">
      <c r="A406" s="76" t="s">
        <v>80</v>
      </c>
      <c r="B406" s="76" t="s">
        <v>841</v>
      </c>
      <c r="C406" s="78">
        <v>45670</v>
      </c>
      <c r="D406" s="79" t="s">
        <v>842</v>
      </c>
      <c r="E406" s="78"/>
      <c r="F406" s="84"/>
      <c r="G406" s="76" t="s">
        <v>843</v>
      </c>
      <c r="H406" s="72">
        <v>1616210</v>
      </c>
      <c r="I406" s="72">
        <v>0</v>
      </c>
      <c r="J406" s="72">
        <v>129297</v>
      </c>
      <c r="K406" s="72">
        <v>1745507</v>
      </c>
      <c r="L406" s="8" t="s">
        <v>24</v>
      </c>
      <c r="M406" s="43">
        <v>45755</v>
      </c>
      <c r="N406" s="29" t="s">
        <v>4487</v>
      </c>
      <c r="O406" s="72">
        <f>IF(Table1[[#This Row],[Phân loại]]="Tồn đầu kỳ",Table1[[#This Row],[Tổng giá trị]],0)</f>
        <v>0</v>
      </c>
      <c r="P406" s="8">
        <f>IF(Table1[[#This Row],[Số còn phải thu ĐK]]&lt;&gt;0,0,IF(Table1[[#This Row],[Phân loại]]="Bán hàng",Table1[[#This Row],[Tổng giá trị]],-Table1[[#This Row],[Tổng giá trị]]))</f>
        <v>1745507</v>
      </c>
      <c r="Q406" s="73">
        <v>1745507</v>
      </c>
      <c r="R406" s="8">
        <f>Table1[[#This Row],[Số còn phải thu ĐK]]+Table1[[#This Row],[Giá Trị HD sau CK]]-Table1[[#This Row],[Số tiền đã thu]]</f>
        <v>0</v>
      </c>
      <c r="S406" s="7">
        <f>IF(Table1[[#This Row],[Ngày hóa đơn]]&lt;&gt;"",Table1[[#This Row],[Ngày hóa đơn]],Table1[[#This Row],[Ngày hạch toán]])</f>
        <v>45670</v>
      </c>
      <c r="T406" s="8"/>
      <c r="U406" s="7">
        <f>IF(Table1[[#This Row],[Ngày tính CN]]="","",S406+T406)</f>
        <v>45670</v>
      </c>
      <c r="V406" s="74">
        <f ca="1">IF(Table1[[#This Row],[Hạn thanh toán]]="","",IF((U406-NOW())&lt;0,0,(U406-NOW())))</f>
        <v>0</v>
      </c>
      <c r="W406" s="72"/>
      <c r="X406" s="68" t="str">
        <f t="shared" ca="1" si="54"/>
        <v/>
      </c>
      <c r="Y406" s="68" t="str">
        <f t="shared" si="53"/>
        <v>Đã thanh toán</v>
      </c>
      <c r="Z406" s="301">
        <f>Table1[[#This Row],[Hạn thanh toán]]</f>
        <v>45670</v>
      </c>
      <c r="AA406" s="301">
        <f>Table1[[#This Row],[Ngày Thanh toán]]</f>
        <v>45755</v>
      </c>
      <c r="AD406" s="3" t="str">
        <f>VLOOKUP($A406,Ma_KH!$A:$Q,Ma_KH!O$1,0)</f>
        <v>KL.HN007</v>
      </c>
      <c r="AE406" s="3" t="str">
        <f>VLOOKUP($A406,Ma_KH!$A:$Q,Ma_KH!P$1,0)</f>
        <v>Minh Mart</v>
      </c>
    </row>
    <row r="407" spans="1:31" ht="25.5" customHeight="1" x14ac:dyDescent="0.3">
      <c r="A407" s="76" t="s">
        <v>80</v>
      </c>
      <c r="B407" s="76" t="s">
        <v>841</v>
      </c>
      <c r="C407" s="78">
        <v>45713</v>
      </c>
      <c r="D407" s="79" t="s">
        <v>844</v>
      </c>
      <c r="E407" s="78"/>
      <c r="F407" s="84"/>
      <c r="G407" s="76" t="s">
        <v>845</v>
      </c>
      <c r="H407" s="72">
        <v>797887</v>
      </c>
      <c r="I407" s="72">
        <v>0</v>
      </c>
      <c r="J407" s="72">
        <v>63831</v>
      </c>
      <c r="K407" s="72">
        <v>861718</v>
      </c>
      <c r="L407" s="8" t="s">
        <v>24</v>
      </c>
      <c r="M407" s="43">
        <v>45755</v>
      </c>
      <c r="N407" s="29" t="s">
        <v>4488</v>
      </c>
      <c r="O407" s="72">
        <f>IF(Table1[[#This Row],[Phân loại]]="Tồn đầu kỳ",Table1[[#This Row],[Tổng giá trị]],0)</f>
        <v>0</v>
      </c>
      <c r="P407" s="8">
        <f>IF(Table1[[#This Row],[Số còn phải thu ĐK]]&lt;&gt;0,0,IF(Table1[[#This Row],[Phân loại]]="Bán hàng",Table1[[#This Row],[Tổng giá trị]],-Table1[[#This Row],[Tổng giá trị]]))</f>
        <v>861718</v>
      </c>
      <c r="Q407" s="73">
        <v>861718</v>
      </c>
      <c r="R407" s="8">
        <f>Table1[[#This Row],[Số còn phải thu ĐK]]+Table1[[#This Row],[Giá Trị HD sau CK]]-Table1[[#This Row],[Số tiền đã thu]]</f>
        <v>0</v>
      </c>
      <c r="S407" s="7">
        <f>IF(Table1[[#This Row],[Ngày hóa đơn]]&lt;&gt;"",Table1[[#This Row],[Ngày hóa đơn]],Table1[[#This Row],[Ngày hạch toán]])</f>
        <v>45713</v>
      </c>
      <c r="T407" s="8"/>
      <c r="U407" s="7">
        <f>IF(Table1[[#This Row],[Ngày tính CN]]="","",S407+T407)</f>
        <v>45713</v>
      </c>
      <c r="V407" s="74">
        <f ca="1">IF(Table1[[#This Row],[Hạn thanh toán]]="","",IF((U407-NOW())&lt;0,0,(U407-NOW())))</f>
        <v>0</v>
      </c>
      <c r="W407" s="72"/>
      <c r="X407" s="68" t="str">
        <f t="shared" ca="1" si="54"/>
        <v/>
      </c>
      <c r="Y407" s="68" t="str">
        <f t="shared" ref="Y407:Y476" si="57">IF(R407=0,"Đã thanh toán",IF(X407="","",IF(X407&lt;=0,"Chưa đến hạn thanh toán",IF(X407&lt;=30,"Nợ quá hạn 30 ngày",IF(X407&lt;=60,"Nợ quá hạn từ 30 ngày đến 60 ngày",IF(X407&lt;=90,"Nợ quá hạn từ 60 ngày đến 90 ngày",IF(X407&lt;=120,"Nợ quá hạn từ 90 ngày đến 120 ngày","Nợ quá hạn hơn 120 ngày có khả năng mất thanh toán")))))))</f>
        <v>Đã thanh toán</v>
      </c>
      <c r="Z407" s="301">
        <f>Table1[[#This Row],[Hạn thanh toán]]</f>
        <v>45713</v>
      </c>
      <c r="AA407" s="301">
        <f>Table1[[#This Row],[Ngày Thanh toán]]</f>
        <v>45755</v>
      </c>
      <c r="AD407" s="3" t="str">
        <f>VLOOKUP($A407,Ma_KH!$A:$Q,Ma_KH!O$1,0)</f>
        <v>KL.HN007</v>
      </c>
      <c r="AE407" s="3" t="str">
        <f>VLOOKUP($A407,Ma_KH!$A:$Q,Ma_KH!P$1,0)</f>
        <v>Minh Mart</v>
      </c>
    </row>
    <row r="408" spans="1:31" ht="25.5" customHeight="1" x14ac:dyDescent="0.3">
      <c r="A408" s="76" t="s">
        <v>80</v>
      </c>
      <c r="B408" s="76" t="s">
        <v>841</v>
      </c>
      <c r="C408" s="78">
        <v>45741</v>
      </c>
      <c r="D408" s="79" t="s">
        <v>846</v>
      </c>
      <c r="E408" s="78"/>
      <c r="F408" s="84"/>
      <c r="G408" s="76" t="s">
        <v>847</v>
      </c>
      <c r="H408" s="72">
        <v>803944</v>
      </c>
      <c r="I408" s="72">
        <v>0</v>
      </c>
      <c r="J408" s="72">
        <v>64316</v>
      </c>
      <c r="K408" s="72">
        <v>868260</v>
      </c>
      <c r="L408" s="8" t="s">
        <v>24</v>
      </c>
      <c r="M408" s="43">
        <v>45758</v>
      </c>
      <c r="N408" s="29" t="s">
        <v>4489</v>
      </c>
      <c r="O408" s="72">
        <f>IF(Table1[[#This Row],[Phân loại]]="Tồn đầu kỳ",Table1[[#This Row],[Tổng giá trị]],0)</f>
        <v>0</v>
      </c>
      <c r="P408" s="8">
        <f>IF(Table1[[#This Row],[Số còn phải thu ĐK]]&lt;&gt;0,0,IF(Table1[[#This Row],[Phân loại]]="Bán hàng",Table1[[#This Row],[Tổng giá trị]],-Table1[[#This Row],[Tổng giá trị]]))</f>
        <v>868260</v>
      </c>
      <c r="Q408" s="73">
        <v>586000</v>
      </c>
      <c r="R408" s="8">
        <f>Table1[[#This Row],[Số còn phải thu ĐK]]+Table1[[#This Row],[Giá Trị HD sau CK]]-Table1[[#This Row],[Số tiền đã thu]]</f>
        <v>282260</v>
      </c>
      <c r="S408" s="7">
        <f>IF(Table1[[#This Row],[Ngày hóa đơn]]&lt;&gt;"",Table1[[#This Row],[Ngày hóa đơn]],Table1[[#This Row],[Ngày hạch toán]])</f>
        <v>45741</v>
      </c>
      <c r="T408" s="8"/>
      <c r="U408" s="7">
        <f>IF(Table1[[#This Row],[Ngày tính CN]]="","",S408+T408)</f>
        <v>45741</v>
      </c>
      <c r="V408" s="74">
        <f ca="1">IF(Table1[[#This Row],[Hạn thanh toán]]="","",IF((U408-NOW())&lt;0,0,(U408-NOW())))</f>
        <v>0</v>
      </c>
      <c r="W408" s="72"/>
      <c r="X408" s="68" t="str">
        <f t="shared" ref="X408:X477" ca="1" si="58">IF(OR(AR411="",AO411=0),"",IF((AR411-NOW())&lt;0,-(AR411-NOW()),0))</f>
        <v/>
      </c>
      <c r="Y408" s="68" t="str">
        <f t="shared" ca="1" si="57"/>
        <v/>
      </c>
      <c r="Z408" s="301">
        <f>Table1[[#This Row],[Hạn thanh toán]]</f>
        <v>45741</v>
      </c>
      <c r="AA408" s="301">
        <f>Table1[[#This Row],[Ngày Thanh toán]]</f>
        <v>45758</v>
      </c>
      <c r="AD408" s="3" t="str">
        <f>VLOOKUP($A408,Ma_KH!$A:$Q,Ma_KH!O$1,0)</f>
        <v>KL.HN007</v>
      </c>
      <c r="AE408" s="3" t="str">
        <f>VLOOKUP($A408,Ma_KH!$A:$Q,Ma_KH!P$1,0)</f>
        <v>Minh Mart</v>
      </c>
    </row>
    <row r="409" spans="1:31" ht="25.5" customHeight="1" x14ac:dyDescent="0.3">
      <c r="A409" s="76" t="s">
        <v>80</v>
      </c>
      <c r="B409" s="76" t="s">
        <v>841</v>
      </c>
      <c r="C409" s="78">
        <v>45756</v>
      </c>
      <c r="D409" s="79" t="s">
        <v>848</v>
      </c>
      <c r="E409" s="78"/>
      <c r="F409" s="84"/>
      <c r="G409" s="76" t="s">
        <v>849</v>
      </c>
      <c r="H409" s="72">
        <v>1136670</v>
      </c>
      <c r="I409" s="72">
        <v>0</v>
      </c>
      <c r="J409" s="72">
        <v>90934</v>
      </c>
      <c r="K409" s="72">
        <v>1227604</v>
      </c>
      <c r="L409" s="8" t="s">
        <v>24</v>
      </c>
      <c r="M409" s="43">
        <v>45779</v>
      </c>
      <c r="N409" s="29" t="s">
        <v>4490</v>
      </c>
      <c r="O409" s="72">
        <f>IF(Table1[[#This Row],[Phân loại]]="Tồn đầu kỳ",Table1[[#This Row],[Tổng giá trị]],0)</f>
        <v>0</v>
      </c>
      <c r="P409" s="8">
        <f>IF(Table1[[#This Row],[Số còn phải thu ĐK]]&lt;&gt;0,0,IF(Table1[[#This Row],[Phân loại]]="Bán hàng",Table1[[#This Row],[Tổng giá trị]],-Table1[[#This Row],[Tổng giá trị]]))</f>
        <v>1227604</v>
      </c>
      <c r="Q409" s="73">
        <v>1028000</v>
      </c>
      <c r="R409" s="8">
        <f>Table1[[#This Row],[Số còn phải thu ĐK]]+Table1[[#This Row],[Giá Trị HD sau CK]]-Table1[[#This Row],[Số tiền đã thu]]</f>
        <v>199604</v>
      </c>
      <c r="S409" s="7">
        <f>IF(Table1[[#This Row],[Ngày hóa đơn]]&lt;&gt;"",Table1[[#This Row],[Ngày hóa đơn]],Table1[[#This Row],[Ngày hạch toán]])</f>
        <v>45756</v>
      </c>
      <c r="T409" s="8"/>
      <c r="U409" s="7">
        <f>IF(Table1[[#This Row],[Ngày tính CN]]="","",S409+T409)</f>
        <v>45756</v>
      </c>
      <c r="V409" s="74">
        <f ca="1">IF(Table1[[#This Row],[Hạn thanh toán]]="","",IF((U409-NOW())&lt;0,0,(U409-NOW())))</f>
        <v>0</v>
      </c>
      <c r="W409" s="72"/>
      <c r="X409" s="68" t="str">
        <f t="shared" ca="1" si="58"/>
        <v/>
      </c>
      <c r="Y409" s="68" t="str">
        <f t="shared" ca="1" si="57"/>
        <v/>
      </c>
      <c r="Z409" s="301">
        <f>Table1[[#This Row],[Hạn thanh toán]]</f>
        <v>45756</v>
      </c>
      <c r="AA409" s="301">
        <f>Table1[[#This Row],[Ngày Thanh toán]]</f>
        <v>45779</v>
      </c>
      <c r="AD409" s="3" t="str">
        <f>VLOOKUP($A409,Ma_KH!$A:$Q,Ma_KH!O$1,0)</f>
        <v>KL.HN007</v>
      </c>
      <c r="AE409" s="3" t="str">
        <f>VLOOKUP($A409,Ma_KH!$A:$Q,Ma_KH!P$1,0)</f>
        <v>Minh Mart</v>
      </c>
    </row>
    <row r="410" spans="1:31" ht="25.5" customHeight="1" x14ac:dyDescent="0.3">
      <c r="A410" s="76" t="s">
        <v>80</v>
      </c>
      <c r="B410" s="76" t="s">
        <v>841</v>
      </c>
      <c r="C410" s="78">
        <v>45773</v>
      </c>
      <c r="D410" s="79" t="s">
        <v>850</v>
      </c>
      <c r="E410" s="78"/>
      <c r="F410" s="84"/>
      <c r="G410" s="76" t="s">
        <v>851</v>
      </c>
      <c r="H410" s="72">
        <v>700329</v>
      </c>
      <c r="I410" s="72">
        <v>0</v>
      </c>
      <c r="J410" s="72">
        <v>56026</v>
      </c>
      <c r="K410" s="72">
        <v>756355</v>
      </c>
      <c r="L410" s="8" t="s">
        <v>24</v>
      </c>
      <c r="M410" s="43">
        <v>45798</v>
      </c>
      <c r="N410" s="29" t="s">
        <v>4491</v>
      </c>
      <c r="O410" s="72">
        <f>IF(Table1[[#This Row],[Phân loại]]="Tồn đầu kỳ",Table1[[#This Row],[Tổng giá trị]],0)</f>
        <v>0</v>
      </c>
      <c r="P410" s="8">
        <f>IF(Table1[[#This Row],[Số còn phải thu ĐK]]&lt;&gt;0,0,IF(Table1[[#This Row],[Phân loại]]="Bán hàng",Table1[[#This Row],[Tổng giá trị]],-Table1[[#This Row],[Tổng giá trị]]))</f>
        <v>756355</v>
      </c>
      <c r="Q410" s="73">
        <v>636412</v>
      </c>
      <c r="R410" s="8">
        <f>Table1[[#This Row],[Số còn phải thu ĐK]]+Table1[[#This Row],[Giá Trị HD sau CK]]-Table1[[#This Row],[Số tiền đã thu]]</f>
        <v>119943</v>
      </c>
      <c r="S410" s="7">
        <f>IF(Table1[[#This Row],[Ngày hóa đơn]]&lt;&gt;"",Table1[[#This Row],[Ngày hóa đơn]],Table1[[#This Row],[Ngày hạch toán]])</f>
        <v>45773</v>
      </c>
      <c r="T410" s="8"/>
      <c r="U410" s="7">
        <f>IF(Table1[[#This Row],[Ngày tính CN]]="","",S410+T410)</f>
        <v>45773</v>
      </c>
      <c r="V410" s="74">
        <f ca="1">IF(Table1[[#This Row],[Hạn thanh toán]]="","",IF((U410-NOW())&lt;0,0,(U410-NOW())))</f>
        <v>0</v>
      </c>
      <c r="W410" s="72"/>
      <c r="X410" s="68" t="str">
        <f t="shared" ca="1" si="58"/>
        <v/>
      </c>
      <c r="Y410" s="68" t="str">
        <f t="shared" ca="1" si="57"/>
        <v/>
      </c>
      <c r="Z410" s="301">
        <f>Table1[[#This Row],[Hạn thanh toán]]</f>
        <v>45773</v>
      </c>
      <c r="AA410" s="301">
        <f>Table1[[#This Row],[Ngày Thanh toán]]</f>
        <v>45798</v>
      </c>
      <c r="AD410" s="3" t="str">
        <f>VLOOKUP($A410,Ma_KH!$A:$Q,Ma_KH!O$1,0)</f>
        <v>KL.HN007</v>
      </c>
      <c r="AE410" s="3" t="str">
        <f>VLOOKUP($A410,Ma_KH!$A:$Q,Ma_KH!P$1,0)</f>
        <v>Minh Mart</v>
      </c>
    </row>
    <row r="411" spans="1:31" ht="25.5" customHeight="1" x14ac:dyDescent="0.3">
      <c r="A411" s="76" t="s">
        <v>80</v>
      </c>
      <c r="B411" s="76" t="s">
        <v>841</v>
      </c>
      <c r="C411" s="78">
        <v>45796</v>
      </c>
      <c r="D411" s="79" t="s">
        <v>852</v>
      </c>
      <c r="E411" s="78"/>
      <c r="F411" s="84"/>
      <c r="G411" s="76" t="s">
        <v>853</v>
      </c>
      <c r="H411" s="72">
        <v>583692</v>
      </c>
      <c r="I411" s="72">
        <v>0</v>
      </c>
      <c r="J411" s="72">
        <v>46695</v>
      </c>
      <c r="K411" s="72">
        <v>630387</v>
      </c>
      <c r="L411" s="8" t="s">
        <v>24</v>
      </c>
      <c r="M411" s="43">
        <v>45819</v>
      </c>
      <c r="N411" s="29" t="s">
        <v>4492</v>
      </c>
      <c r="O411" s="72">
        <f>IF(Table1[[#This Row],[Phân loại]]="Tồn đầu kỳ",Table1[[#This Row],[Tổng giá trị]],0)</f>
        <v>0</v>
      </c>
      <c r="P411" s="8">
        <f>IF(Table1[[#This Row],[Số còn phải thu ĐK]]&lt;&gt;0,0,IF(Table1[[#This Row],[Phân loại]]="Bán hàng",Table1[[#This Row],[Tổng giá trị]],-Table1[[#This Row],[Tổng giá trị]]))</f>
        <v>630387</v>
      </c>
      <c r="Q411" s="73">
        <v>630000</v>
      </c>
      <c r="R411" s="8">
        <f>Table1[[#This Row],[Số còn phải thu ĐK]]+Table1[[#This Row],[Giá Trị HD sau CK]]-Table1[[#This Row],[Số tiền đã thu]]</f>
        <v>387</v>
      </c>
      <c r="S411" s="7">
        <f>IF(Table1[[#This Row],[Ngày hóa đơn]]&lt;&gt;"",Table1[[#This Row],[Ngày hóa đơn]],Table1[[#This Row],[Ngày hạch toán]])</f>
        <v>45796</v>
      </c>
      <c r="T411" s="8"/>
      <c r="U411" s="7">
        <f>IF(Table1[[#This Row],[Ngày tính CN]]="","",S411+T411)</f>
        <v>45796</v>
      </c>
      <c r="V411" s="74">
        <f ca="1">IF(Table1[[#This Row],[Hạn thanh toán]]="","",IF((U411-NOW())&lt;0,0,(U411-NOW())))</f>
        <v>0</v>
      </c>
      <c r="W411" s="72"/>
      <c r="X411" s="68" t="str">
        <f t="shared" ca="1" si="58"/>
        <v/>
      </c>
      <c r="Y411" s="68" t="str">
        <f t="shared" ca="1" si="57"/>
        <v/>
      </c>
      <c r="Z411" s="301">
        <f>Table1[[#This Row],[Hạn thanh toán]]</f>
        <v>45796</v>
      </c>
      <c r="AA411" s="301">
        <f>Table1[[#This Row],[Ngày Thanh toán]]</f>
        <v>45819</v>
      </c>
      <c r="AD411" s="3" t="str">
        <f>VLOOKUP($A411,Ma_KH!$A:$Q,Ma_KH!O$1,0)</f>
        <v>KL.HN007</v>
      </c>
      <c r="AE411" s="3" t="str">
        <f>VLOOKUP($A411,Ma_KH!$A:$Q,Ma_KH!P$1,0)</f>
        <v>Minh Mart</v>
      </c>
    </row>
    <row r="412" spans="1:31" ht="25.5" customHeight="1" x14ac:dyDescent="0.3">
      <c r="A412" s="76" t="s">
        <v>80</v>
      </c>
      <c r="B412" s="76" t="s">
        <v>841</v>
      </c>
      <c r="C412" s="78">
        <v>45817</v>
      </c>
      <c r="D412" s="79" t="s">
        <v>854</v>
      </c>
      <c r="E412" s="78"/>
      <c r="F412" s="84"/>
      <c r="G412" s="76" t="s">
        <v>855</v>
      </c>
      <c r="H412" s="72">
        <v>1106445</v>
      </c>
      <c r="I412" s="72">
        <v>0</v>
      </c>
      <c r="J412" s="72">
        <v>88516</v>
      </c>
      <c r="K412" s="72">
        <v>1194961</v>
      </c>
      <c r="L412" s="8" t="s">
        <v>24</v>
      </c>
      <c r="M412" s="43">
        <v>45846</v>
      </c>
      <c r="N412" s="29" t="s">
        <v>4493</v>
      </c>
      <c r="O412" s="72">
        <f>IF(Table1[[#This Row],[Phân loại]]="Tồn đầu kỳ",Table1[[#This Row],[Tổng giá trị]],0)</f>
        <v>0</v>
      </c>
      <c r="P412" s="8">
        <f>IF(Table1[[#This Row],[Số còn phải thu ĐK]]&lt;&gt;0,0,IF(Table1[[#This Row],[Phân loại]]="Bán hàng",Table1[[#This Row],[Tổng giá trị]],-Table1[[#This Row],[Tổng giá trị]]))</f>
        <v>1194961</v>
      </c>
      <c r="Q412" s="73">
        <v>955000</v>
      </c>
      <c r="R412" s="8">
        <f>Table1[[#This Row],[Số còn phải thu ĐK]]+Table1[[#This Row],[Giá Trị HD sau CK]]-Table1[[#This Row],[Số tiền đã thu]]</f>
        <v>239961</v>
      </c>
      <c r="S412" s="7">
        <f>IF(Table1[[#This Row],[Ngày hóa đơn]]&lt;&gt;"",Table1[[#This Row],[Ngày hóa đơn]],Table1[[#This Row],[Ngày hạch toán]])</f>
        <v>45817</v>
      </c>
      <c r="T412" s="8"/>
      <c r="U412" s="7">
        <f>IF(Table1[[#This Row],[Ngày tính CN]]="","",S412+T412)</f>
        <v>45817</v>
      </c>
      <c r="V412" s="74">
        <f ca="1">IF(Table1[[#This Row],[Hạn thanh toán]]="","",IF((U412-NOW())&lt;0,0,(U412-NOW())))</f>
        <v>0</v>
      </c>
      <c r="W412" s="72"/>
      <c r="X412" s="68" t="str">
        <f t="shared" ca="1" si="58"/>
        <v/>
      </c>
      <c r="Y412" s="68" t="str">
        <f t="shared" ca="1" si="57"/>
        <v/>
      </c>
      <c r="Z412" s="301">
        <f>Table1[[#This Row],[Hạn thanh toán]]</f>
        <v>45817</v>
      </c>
      <c r="AA412" s="301">
        <f>Table1[[#This Row],[Ngày Thanh toán]]</f>
        <v>45846</v>
      </c>
      <c r="AD412" s="3" t="str">
        <f>VLOOKUP($A412,Ma_KH!$A:$Q,Ma_KH!O$1,0)</f>
        <v>KL.HN007</v>
      </c>
      <c r="AE412" s="3" t="str">
        <f>VLOOKUP($A412,Ma_KH!$A:$Q,Ma_KH!P$1,0)</f>
        <v>Minh Mart</v>
      </c>
    </row>
    <row r="413" spans="1:31" ht="25.5" customHeight="1" x14ac:dyDescent="0.3">
      <c r="A413" s="76" t="s">
        <v>80</v>
      </c>
      <c r="B413" s="76" t="s">
        <v>841</v>
      </c>
      <c r="C413" s="78">
        <v>45827</v>
      </c>
      <c r="D413" s="79" t="s">
        <v>856</v>
      </c>
      <c r="E413" s="78"/>
      <c r="F413" s="84"/>
      <c r="G413" s="76" t="s">
        <v>857</v>
      </c>
      <c r="H413" s="72">
        <v>440586</v>
      </c>
      <c r="I413" s="72">
        <v>0</v>
      </c>
      <c r="J413" s="72">
        <v>35247</v>
      </c>
      <c r="K413" s="72">
        <v>475833</v>
      </c>
      <c r="L413" s="8" t="s">
        <v>24</v>
      </c>
      <c r="M413" s="43">
        <v>45846</v>
      </c>
      <c r="N413" s="29" t="s">
        <v>4494</v>
      </c>
      <c r="O413" s="72">
        <f>IF(Table1[[#This Row],[Phân loại]]="Tồn đầu kỳ",Table1[[#This Row],[Tổng giá trị]],0)</f>
        <v>0</v>
      </c>
      <c r="P413" s="8">
        <f>IF(Table1[[#This Row],[Số còn phải thu ĐK]]&lt;&gt;0,0,IF(Table1[[#This Row],[Phân loại]]="Bán hàng",Table1[[#This Row],[Tổng giá trị]],-Table1[[#This Row],[Tổng giá trị]]))</f>
        <v>475833</v>
      </c>
      <c r="Q413" s="73">
        <v>475833</v>
      </c>
      <c r="R413" s="8">
        <f>Table1[[#This Row],[Số còn phải thu ĐK]]+Table1[[#This Row],[Giá Trị HD sau CK]]-Table1[[#This Row],[Số tiền đã thu]]</f>
        <v>0</v>
      </c>
      <c r="S413" s="7">
        <f>IF(Table1[[#This Row],[Ngày hóa đơn]]&lt;&gt;"",Table1[[#This Row],[Ngày hóa đơn]],Table1[[#This Row],[Ngày hạch toán]])</f>
        <v>45827</v>
      </c>
      <c r="T413" s="8"/>
      <c r="U413" s="7">
        <f>IF(Table1[[#This Row],[Ngày tính CN]]="","",S413+T413)</f>
        <v>45827</v>
      </c>
      <c r="V413" s="74">
        <f ca="1">IF(Table1[[#This Row],[Hạn thanh toán]]="","",IF((U413-NOW())&lt;0,0,(U413-NOW())))</f>
        <v>0</v>
      </c>
      <c r="W413" s="72"/>
      <c r="X413" s="68" t="str">
        <f t="shared" ca="1" si="58"/>
        <v/>
      </c>
      <c r="Y413" s="68" t="str">
        <f t="shared" si="57"/>
        <v>Đã thanh toán</v>
      </c>
      <c r="Z413" s="301">
        <f>Table1[[#This Row],[Hạn thanh toán]]</f>
        <v>45827</v>
      </c>
      <c r="AA413" s="301">
        <f>Table1[[#This Row],[Ngày Thanh toán]]</f>
        <v>45846</v>
      </c>
      <c r="AD413" s="3" t="str">
        <f>VLOOKUP($A413,Ma_KH!$A:$Q,Ma_KH!O$1,0)</f>
        <v>KL.HN007</v>
      </c>
      <c r="AE413" s="3" t="str">
        <f>VLOOKUP($A413,Ma_KH!$A:$Q,Ma_KH!P$1,0)</f>
        <v>Minh Mart</v>
      </c>
    </row>
    <row r="414" spans="1:31" ht="25.5" customHeight="1" x14ac:dyDescent="0.3">
      <c r="A414" s="76" t="s">
        <v>80</v>
      </c>
      <c r="B414" s="76" t="s">
        <v>841</v>
      </c>
      <c r="C414" s="78">
        <v>45843</v>
      </c>
      <c r="D414" s="79" t="s">
        <v>858</v>
      </c>
      <c r="E414" s="78"/>
      <c r="F414" s="84"/>
      <c r="G414" s="76" t="s">
        <v>859</v>
      </c>
      <c r="H414" s="72">
        <v>850878</v>
      </c>
      <c r="I414" s="72">
        <v>0</v>
      </c>
      <c r="J414" s="72">
        <v>68070</v>
      </c>
      <c r="K414" s="72">
        <v>918948</v>
      </c>
      <c r="L414" s="8" t="s">
        <v>24</v>
      </c>
      <c r="M414" s="43">
        <v>45865</v>
      </c>
      <c r="N414" s="29" t="s">
        <v>4495</v>
      </c>
      <c r="O414" s="72">
        <f>IF(Table1[[#This Row],[Phân loại]]="Tồn đầu kỳ",Table1[[#This Row],[Tổng giá trị]],0)</f>
        <v>0</v>
      </c>
      <c r="P414" s="8">
        <f>IF(Table1[[#This Row],[Số còn phải thu ĐK]]&lt;&gt;0,0,IF(Table1[[#This Row],[Phân loại]]="Bán hàng",Table1[[#This Row],[Tổng giá trị]],-Table1[[#This Row],[Tổng giá trị]]))</f>
        <v>918948</v>
      </c>
      <c r="Q414" s="73">
        <f t="shared" ref="Q414:Q476" si="59">IF(M414&lt;&gt;"",IF(O414&gt;0,O414,P414),0)</f>
        <v>918948</v>
      </c>
      <c r="R414" s="8">
        <f>Table1[[#This Row],[Số còn phải thu ĐK]]+Table1[[#This Row],[Giá Trị HD sau CK]]-Table1[[#This Row],[Số tiền đã thu]]</f>
        <v>0</v>
      </c>
      <c r="S414" s="7">
        <f>IF(Table1[[#This Row],[Ngày hóa đơn]]&lt;&gt;"",Table1[[#This Row],[Ngày hóa đơn]],Table1[[#This Row],[Ngày hạch toán]])</f>
        <v>45843</v>
      </c>
      <c r="T414" s="8"/>
      <c r="U414" s="7">
        <f>IF(Table1[[#This Row],[Ngày tính CN]]="","",S414+T414)</f>
        <v>45843</v>
      </c>
      <c r="V414" s="74">
        <f ca="1">IF(Table1[[#This Row],[Hạn thanh toán]]="","",IF((U414-NOW())&lt;0,0,(U414-NOW())))</f>
        <v>0</v>
      </c>
      <c r="W414" s="72"/>
      <c r="X414" s="68" t="str">
        <f t="shared" ca="1" si="58"/>
        <v/>
      </c>
      <c r="Y414" s="68" t="str">
        <f t="shared" si="57"/>
        <v>Đã thanh toán</v>
      </c>
      <c r="Z414" s="301">
        <f>Table1[[#This Row],[Hạn thanh toán]]</f>
        <v>45843</v>
      </c>
      <c r="AA414" s="301">
        <f>Table1[[#This Row],[Ngày Thanh toán]]</f>
        <v>45865</v>
      </c>
      <c r="AD414" s="3" t="str">
        <f>VLOOKUP($A414,Ma_KH!$A:$Q,Ma_KH!O$1,0)</f>
        <v>KL.HN007</v>
      </c>
      <c r="AE414" s="3" t="str">
        <f>VLOOKUP($A414,Ma_KH!$A:$Q,Ma_KH!P$1,0)</f>
        <v>Minh Mart</v>
      </c>
    </row>
    <row r="415" spans="1:31" ht="25.5" customHeight="1" x14ac:dyDescent="0.3">
      <c r="A415" s="76" t="s">
        <v>80</v>
      </c>
      <c r="B415" s="76" t="s">
        <v>841</v>
      </c>
      <c r="C415" s="78">
        <v>45862</v>
      </c>
      <c r="D415" s="79" t="s">
        <v>860</v>
      </c>
      <c r="E415" s="78"/>
      <c r="F415" s="84"/>
      <c r="G415" s="76" t="s">
        <v>861</v>
      </c>
      <c r="H415" s="72">
        <v>1199864</v>
      </c>
      <c r="I415" s="72">
        <v>0</v>
      </c>
      <c r="J415" s="72">
        <v>95989</v>
      </c>
      <c r="K415" s="72">
        <v>1295853</v>
      </c>
      <c r="L415" s="8" t="s">
        <v>24</v>
      </c>
      <c r="M415" s="43">
        <v>45899</v>
      </c>
      <c r="N415" s="29" t="s">
        <v>4496</v>
      </c>
      <c r="O415" s="72">
        <f>IF(Table1[[#This Row],[Phân loại]]="Tồn đầu kỳ",Table1[[#This Row],[Tổng giá trị]],0)</f>
        <v>0</v>
      </c>
      <c r="P415" s="8">
        <f>IF(Table1[[#This Row],[Số còn phải thu ĐK]]&lt;&gt;0,0,IF(Table1[[#This Row],[Phân loại]]="Bán hàng",Table1[[#This Row],[Tổng giá trị]],-Table1[[#This Row],[Tổng giá trị]]))</f>
        <v>1295853</v>
      </c>
      <c r="Q415" s="73">
        <v>1175000</v>
      </c>
      <c r="R415" s="8">
        <f>Table1[[#This Row],[Số còn phải thu ĐK]]+Table1[[#This Row],[Giá Trị HD sau CK]]-Table1[[#This Row],[Số tiền đã thu]]</f>
        <v>120853</v>
      </c>
      <c r="S415" s="7">
        <f>IF(Table1[[#This Row],[Ngày hóa đơn]]&lt;&gt;"",Table1[[#This Row],[Ngày hóa đơn]],Table1[[#This Row],[Ngày hạch toán]])</f>
        <v>45862</v>
      </c>
      <c r="T415" s="8"/>
      <c r="U415" s="7">
        <f>IF(Table1[[#This Row],[Ngày tính CN]]="","",S415+T415)</f>
        <v>45862</v>
      </c>
      <c r="V415" s="74">
        <f ca="1">IF(Table1[[#This Row],[Hạn thanh toán]]="","",IF((U415-NOW())&lt;0,0,(U415-NOW())))</f>
        <v>0</v>
      </c>
      <c r="W415" s="72"/>
      <c r="X415" s="68" t="str">
        <f t="shared" ca="1" si="58"/>
        <v/>
      </c>
      <c r="Y415" s="68" t="str">
        <f t="shared" ca="1" si="57"/>
        <v/>
      </c>
      <c r="Z415" s="301">
        <f>Table1[[#This Row],[Hạn thanh toán]]</f>
        <v>45862</v>
      </c>
      <c r="AA415" s="301">
        <f>Table1[[#This Row],[Ngày Thanh toán]]</f>
        <v>45899</v>
      </c>
      <c r="AD415" s="3" t="str">
        <f>VLOOKUP($A415,Ma_KH!$A:$Q,Ma_KH!O$1,0)</f>
        <v>KL.HN007</v>
      </c>
      <c r="AE415" s="3" t="str">
        <f>VLOOKUP($A415,Ma_KH!$A:$Q,Ma_KH!P$1,0)</f>
        <v>Minh Mart</v>
      </c>
    </row>
    <row r="416" spans="1:31" ht="25.5" customHeight="1" x14ac:dyDescent="0.3">
      <c r="A416" s="76" t="s">
        <v>80</v>
      </c>
      <c r="B416" s="76" t="s">
        <v>841</v>
      </c>
      <c r="C416" s="78">
        <v>45894</v>
      </c>
      <c r="D416" s="79" t="s">
        <v>862</v>
      </c>
      <c r="E416" s="78"/>
      <c r="F416" s="84"/>
      <c r="G416" s="76" t="s">
        <v>863</v>
      </c>
      <c r="H416" s="72">
        <v>850878</v>
      </c>
      <c r="I416" s="72">
        <v>0</v>
      </c>
      <c r="J416" s="72">
        <v>68070</v>
      </c>
      <c r="K416" s="72">
        <v>918948</v>
      </c>
      <c r="L416" s="8" t="s">
        <v>24</v>
      </c>
      <c r="M416" s="43">
        <v>45910</v>
      </c>
      <c r="N416" s="29" t="s">
        <v>4497</v>
      </c>
      <c r="O416" s="72">
        <f>IF(Table1[[#This Row],[Phân loại]]="Tồn đầu kỳ",Table1[[#This Row],[Tổng giá trị]],0)</f>
        <v>0</v>
      </c>
      <c r="P416" s="8">
        <f>IF(Table1[[#This Row],[Số còn phải thu ĐK]]&lt;&gt;0,0,IF(Table1[[#This Row],[Phân loại]]="Bán hàng",Table1[[#This Row],[Tổng giá trị]],-Table1[[#This Row],[Tổng giá trị]]))</f>
        <v>918948</v>
      </c>
      <c r="Q416" s="73">
        <f t="shared" si="59"/>
        <v>918948</v>
      </c>
      <c r="R416" s="8">
        <f>Table1[[#This Row],[Số còn phải thu ĐK]]+Table1[[#This Row],[Giá Trị HD sau CK]]-Table1[[#This Row],[Số tiền đã thu]]</f>
        <v>0</v>
      </c>
      <c r="S416" s="7">
        <f>IF(Table1[[#This Row],[Ngày hóa đơn]]&lt;&gt;"",Table1[[#This Row],[Ngày hóa đơn]],Table1[[#This Row],[Ngày hạch toán]])</f>
        <v>45894</v>
      </c>
      <c r="T416" s="8"/>
      <c r="U416" s="7">
        <f>IF(Table1[[#This Row],[Ngày tính CN]]="","",S416+T416)</f>
        <v>45894</v>
      </c>
      <c r="V416" s="74">
        <f ca="1">IF(Table1[[#This Row],[Hạn thanh toán]]="","",IF((U416-NOW())&lt;0,0,(U416-NOW())))</f>
        <v>0</v>
      </c>
      <c r="W416" s="72"/>
      <c r="X416" s="68" t="str">
        <f t="shared" ca="1" si="58"/>
        <v/>
      </c>
      <c r="Y416" s="68" t="str">
        <f t="shared" si="57"/>
        <v>Đã thanh toán</v>
      </c>
      <c r="Z416" s="301">
        <f>Table1[[#This Row],[Hạn thanh toán]]</f>
        <v>45894</v>
      </c>
      <c r="AA416" s="301">
        <f>Table1[[#This Row],[Ngày Thanh toán]]</f>
        <v>45910</v>
      </c>
      <c r="AD416" s="3" t="str">
        <f>VLOOKUP($A416,Ma_KH!$A:$Q,Ma_KH!O$1,0)</f>
        <v>KL.HN007</v>
      </c>
      <c r="AE416" s="3" t="str">
        <f>VLOOKUP($A416,Ma_KH!$A:$Q,Ma_KH!P$1,0)</f>
        <v>Minh Mart</v>
      </c>
    </row>
    <row r="417" spans="1:31" ht="25.5" customHeight="1" x14ac:dyDescent="0.3">
      <c r="A417" s="76" t="s">
        <v>80</v>
      </c>
      <c r="B417" s="76" t="s">
        <v>841</v>
      </c>
      <c r="C417" s="78">
        <v>45905</v>
      </c>
      <c r="D417" s="79" t="s">
        <v>864</v>
      </c>
      <c r="E417" s="78"/>
      <c r="F417" s="84"/>
      <c r="G417" s="76" t="s">
        <v>865</v>
      </c>
      <c r="H417" s="72">
        <v>1650150</v>
      </c>
      <c r="I417" s="72">
        <v>0</v>
      </c>
      <c r="J417" s="72">
        <v>132012</v>
      </c>
      <c r="K417" s="72">
        <v>1782162</v>
      </c>
      <c r="L417" s="8" t="s">
        <v>24</v>
      </c>
      <c r="M417" s="43">
        <v>45933</v>
      </c>
      <c r="N417" s="29" t="s">
        <v>4498</v>
      </c>
      <c r="O417" s="72">
        <f>IF(Table1[[#This Row],[Phân loại]]="Tồn đầu kỳ",Table1[[#This Row],[Tổng giá trị]],0)</f>
        <v>0</v>
      </c>
      <c r="P417" s="8">
        <f>IF(Table1[[#This Row],[Số còn phải thu ĐK]]&lt;&gt;0,0,IF(Table1[[#This Row],[Phân loại]]="Bán hàng",Table1[[#This Row],[Tổng giá trị]],-Table1[[#This Row],[Tổng giá trị]]))</f>
        <v>1782162</v>
      </c>
      <c r="Q417" s="73">
        <v>1585593</v>
      </c>
      <c r="R417" s="8">
        <f>Table1[[#This Row],[Số còn phải thu ĐK]]+Table1[[#This Row],[Giá Trị HD sau CK]]-Table1[[#This Row],[Số tiền đã thu]]</f>
        <v>196569</v>
      </c>
      <c r="S417" s="7">
        <f>IF(Table1[[#This Row],[Ngày hóa đơn]]&lt;&gt;"",Table1[[#This Row],[Ngày hóa đơn]],Table1[[#This Row],[Ngày hạch toán]])</f>
        <v>45905</v>
      </c>
      <c r="T417" s="8"/>
      <c r="U417" s="7">
        <f>IF(Table1[[#This Row],[Ngày tính CN]]="","",S417+T417)</f>
        <v>45905</v>
      </c>
      <c r="V417" s="74">
        <f ca="1">IF(Table1[[#This Row],[Hạn thanh toán]]="","",IF((U417-NOW())&lt;0,0,(U417-NOW())))</f>
        <v>0</v>
      </c>
      <c r="W417" s="72"/>
      <c r="X417" s="68" t="str">
        <f t="shared" ca="1" si="58"/>
        <v/>
      </c>
      <c r="Y417" s="68" t="str">
        <f t="shared" ca="1" si="57"/>
        <v/>
      </c>
      <c r="Z417" s="301">
        <f>Table1[[#This Row],[Hạn thanh toán]]</f>
        <v>45905</v>
      </c>
      <c r="AA417" s="301">
        <f>Table1[[#This Row],[Ngày Thanh toán]]</f>
        <v>45933</v>
      </c>
      <c r="AD417" s="3" t="str">
        <f>VLOOKUP($A417,Ma_KH!$A:$Q,Ma_KH!O$1,0)</f>
        <v>KL.HN007</v>
      </c>
      <c r="AE417" s="3" t="str">
        <f>VLOOKUP($A417,Ma_KH!$A:$Q,Ma_KH!P$1,0)</f>
        <v>Minh Mart</v>
      </c>
    </row>
    <row r="418" spans="1:31" ht="25.5" customHeight="1" x14ac:dyDescent="0.3">
      <c r="A418" s="76" t="s">
        <v>80</v>
      </c>
      <c r="B418" s="76" t="s">
        <v>841</v>
      </c>
      <c r="C418" s="78">
        <v>45929</v>
      </c>
      <c r="D418" s="79" t="s">
        <v>866</v>
      </c>
      <c r="E418" s="78"/>
      <c r="F418" s="84"/>
      <c r="G418" s="76" t="s">
        <v>867</v>
      </c>
      <c r="H418" s="72">
        <v>1077184</v>
      </c>
      <c r="I418" s="72">
        <v>0</v>
      </c>
      <c r="J418" s="72">
        <v>86175</v>
      </c>
      <c r="K418" s="72">
        <v>1163359</v>
      </c>
      <c r="L418" s="8" t="s">
        <v>24</v>
      </c>
      <c r="M418" s="43">
        <v>45946</v>
      </c>
      <c r="N418" s="29" t="s">
        <v>4499</v>
      </c>
      <c r="O418" s="72">
        <f>IF(Table1[[#This Row],[Phân loại]]="Tồn đầu kỳ",Table1[[#This Row],[Tổng giá trị]],0)</f>
        <v>0</v>
      </c>
      <c r="P418" s="8">
        <f>IF(Table1[[#This Row],[Số còn phải thu ĐK]]&lt;&gt;0,0,IF(Table1[[#This Row],[Phân loại]]="Bán hàng",Table1[[#This Row],[Tổng giá trị]],-Table1[[#This Row],[Tổng giá trị]]))</f>
        <v>1163359</v>
      </c>
      <c r="Q418" s="73">
        <v>1163000</v>
      </c>
      <c r="R418" s="8">
        <f>Table1[[#This Row],[Số còn phải thu ĐK]]+Table1[[#This Row],[Giá Trị HD sau CK]]-Table1[[#This Row],[Số tiền đã thu]]</f>
        <v>359</v>
      </c>
      <c r="S418" s="7">
        <f>IF(Table1[[#This Row],[Ngày hóa đơn]]&lt;&gt;"",Table1[[#This Row],[Ngày hóa đơn]],Table1[[#This Row],[Ngày hạch toán]])</f>
        <v>45929</v>
      </c>
      <c r="T418" s="8"/>
      <c r="U418" s="7">
        <f>IF(Table1[[#This Row],[Ngày tính CN]]="","",S418+T418)</f>
        <v>45929</v>
      </c>
      <c r="V418" s="74">
        <f ca="1">IF(Table1[[#This Row],[Hạn thanh toán]]="","",IF((U418-NOW())&lt;0,0,(U418-NOW())))</f>
        <v>0</v>
      </c>
      <c r="W418" s="72"/>
      <c r="X418" s="68" t="str">
        <f t="shared" ca="1" si="58"/>
        <v/>
      </c>
      <c r="Y418" s="68" t="str">
        <f t="shared" ca="1" si="57"/>
        <v/>
      </c>
      <c r="Z418" s="301">
        <f>Table1[[#This Row],[Hạn thanh toán]]</f>
        <v>45929</v>
      </c>
      <c r="AA418" s="301">
        <f>Table1[[#This Row],[Ngày Thanh toán]]</f>
        <v>45946</v>
      </c>
      <c r="AD418" s="3" t="str">
        <f>VLOOKUP($A418,Ma_KH!$A:$Q,Ma_KH!O$1,0)</f>
        <v>KL.HN007</v>
      </c>
      <c r="AE418" s="3" t="str">
        <f>VLOOKUP($A418,Ma_KH!$A:$Q,Ma_KH!P$1,0)</f>
        <v>Minh Mart</v>
      </c>
    </row>
    <row r="419" spans="1:31" s="61" customFormat="1" ht="25.5" customHeight="1" x14ac:dyDescent="0.3">
      <c r="A419" s="47" t="s">
        <v>80</v>
      </c>
      <c r="B419" s="47" t="s">
        <v>841</v>
      </c>
      <c r="C419" s="49">
        <v>45941</v>
      </c>
      <c r="D419" s="48" t="s">
        <v>868</v>
      </c>
      <c r="E419" s="49"/>
      <c r="F419" s="51"/>
      <c r="G419" s="47" t="s">
        <v>869</v>
      </c>
      <c r="H419" s="57">
        <v>985184</v>
      </c>
      <c r="I419" s="57">
        <v>0</v>
      </c>
      <c r="J419" s="57">
        <v>78815</v>
      </c>
      <c r="K419" s="57">
        <v>1063999</v>
      </c>
      <c r="L419" s="58" t="s">
        <v>24</v>
      </c>
      <c r="M419" s="59"/>
      <c r="N419" s="58"/>
      <c r="O419" s="57">
        <f>IF(Table1[[#This Row],[Phân loại]]="Tồn đầu kỳ",Table1[[#This Row],[Tổng giá trị]],0)</f>
        <v>0</v>
      </c>
      <c r="P419" s="58">
        <f>IF(Table1[[#This Row],[Số còn phải thu ĐK]]&lt;&gt;0,0,IF(Table1[[#This Row],[Phân loại]]="Bán hàng",Table1[[#This Row],[Tổng giá trị]],-Table1[[#This Row],[Tổng giá trị]]))</f>
        <v>1063999</v>
      </c>
      <c r="Q419" s="115">
        <f t="shared" si="59"/>
        <v>0</v>
      </c>
      <c r="R419" s="58">
        <f>Table1[[#This Row],[Số còn phải thu ĐK]]+Table1[[#This Row],[Giá Trị HD sau CK]]-Table1[[#This Row],[Số tiền đã thu]]</f>
        <v>1063999</v>
      </c>
      <c r="S419" s="59">
        <f>IF(Table1[[#This Row],[Ngày hóa đơn]]&lt;&gt;"",Table1[[#This Row],[Ngày hóa đơn]],Table1[[#This Row],[Ngày hạch toán]])</f>
        <v>45941</v>
      </c>
      <c r="T419" s="58"/>
      <c r="U419" s="59">
        <f>IF(Table1[[#This Row],[Ngày tính CN]]="","",S419+T419)</f>
        <v>45941</v>
      </c>
      <c r="V419" s="60">
        <f ca="1">IF(Table1[[#This Row],[Hạn thanh toán]]="","",IF((U419-NOW())&lt;0,0,(U419-NOW())))</f>
        <v>0</v>
      </c>
      <c r="W419" s="57"/>
      <c r="X419" s="116" t="str">
        <f t="shared" ca="1" si="58"/>
        <v/>
      </c>
      <c r="Y419" s="116" t="str">
        <f t="shared" ca="1" si="57"/>
        <v/>
      </c>
      <c r="Z419" s="305">
        <f>Table1[[#This Row],[Hạn thanh toán]]</f>
        <v>45941</v>
      </c>
      <c r="AA419" s="305">
        <f>Table1[[#This Row],[Ngày Thanh toán]]</f>
        <v>0</v>
      </c>
      <c r="AD419" s="61" t="str">
        <f>VLOOKUP($A419,Ma_KH!$A:$Q,Ma_KH!O$1,0)</f>
        <v>KL.HN007</v>
      </c>
      <c r="AE419" s="3" t="str">
        <f>VLOOKUP($A419,Ma_KH!$A:$Q,Ma_KH!P$1,0)</f>
        <v>Minh Mart</v>
      </c>
    </row>
    <row r="420" spans="1:31" ht="25.5" customHeight="1" x14ac:dyDescent="0.3">
      <c r="A420" s="76" t="s">
        <v>80</v>
      </c>
      <c r="B420" s="76" t="s">
        <v>841</v>
      </c>
      <c r="C420" s="78">
        <v>45758</v>
      </c>
      <c r="D420" s="79" t="s">
        <v>870</v>
      </c>
      <c r="E420" s="78"/>
      <c r="F420" s="84"/>
      <c r="G420" s="84" t="s">
        <v>17</v>
      </c>
      <c r="H420" s="72"/>
      <c r="I420" s="72">
        <v>0</v>
      </c>
      <c r="J420" s="72">
        <v>0</v>
      </c>
      <c r="K420" s="72">
        <v>283863</v>
      </c>
      <c r="L420" s="8" t="s">
        <v>17</v>
      </c>
      <c r="M420" s="43">
        <v>45758</v>
      </c>
      <c r="N420" s="29" t="s">
        <v>4489</v>
      </c>
      <c r="O420" s="72">
        <f>IF(Table1[[#This Row],[Phân loại]]="Tồn đầu kỳ",Table1[[#This Row],[Tổng giá trị]],0)</f>
        <v>0</v>
      </c>
      <c r="P420" s="8">
        <f>IF(Table1[[#This Row],[Số còn phải thu ĐK]]&lt;&gt;0,0,IF(Table1[[#This Row],[Phân loại]]="Bán hàng",Table1[[#This Row],[Tổng giá trị]],-Table1[[#This Row],[Tổng giá trị]]))</f>
        <v>-283863</v>
      </c>
      <c r="Q420" s="73">
        <f t="shared" si="59"/>
        <v>-283863</v>
      </c>
      <c r="R420" s="8">
        <f>Table1[[#This Row],[Số còn phải thu ĐK]]+Table1[[#This Row],[Giá Trị HD sau CK]]-Table1[[#This Row],[Số tiền đã thu]]</f>
        <v>0</v>
      </c>
      <c r="S420" s="7">
        <f>IF(Table1[[#This Row],[Ngày hóa đơn]]&lt;&gt;"",Table1[[#This Row],[Ngày hóa đơn]],Table1[[#This Row],[Ngày hạch toán]])</f>
        <v>45758</v>
      </c>
      <c r="T420" s="8"/>
      <c r="U420" s="7">
        <f>IF(Table1[[#This Row],[Ngày tính CN]]="","",S420+T420)</f>
        <v>45758</v>
      </c>
      <c r="V420" s="74">
        <f ca="1">IF(Table1[[#This Row],[Hạn thanh toán]]="","",IF((U420-NOW())&lt;0,0,(U420-NOW())))</f>
        <v>0</v>
      </c>
      <c r="W420" s="72"/>
      <c r="X420" s="68" t="str">
        <f t="shared" ca="1" si="58"/>
        <v/>
      </c>
      <c r="Y420" s="68" t="str">
        <f t="shared" si="57"/>
        <v>Đã thanh toán</v>
      </c>
      <c r="Z420" s="301">
        <f>Table1[[#This Row],[Hạn thanh toán]]</f>
        <v>45758</v>
      </c>
      <c r="AA420" s="301">
        <f>Table1[[#This Row],[Ngày Thanh toán]]</f>
        <v>45758</v>
      </c>
      <c r="AD420" s="3" t="str">
        <f>VLOOKUP($A420,Ma_KH!$A:$Q,Ma_KH!O$1,0)</f>
        <v>KL.HN007</v>
      </c>
      <c r="AE420" s="3" t="str">
        <f>VLOOKUP($A420,Ma_KH!$A:$Q,Ma_KH!P$1,0)</f>
        <v>Minh Mart</v>
      </c>
    </row>
    <row r="421" spans="1:31" ht="25.5" customHeight="1" x14ac:dyDescent="0.3">
      <c r="A421" s="76" t="s">
        <v>80</v>
      </c>
      <c r="B421" s="76" t="s">
        <v>841</v>
      </c>
      <c r="C421" s="78">
        <v>45779</v>
      </c>
      <c r="D421" s="79" t="s">
        <v>871</v>
      </c>
      <c r="E421" s="78"/>
      <c r="F421" s="84"/>
      <c r="G421" s="84" t="s">
        <v>17</v>
      </c>
      <c r="H421" s="72"/>
      <c r="I421" s="72">
        <v>0</v>
      </c>
      <c r="J421" s="72">
        <v>0</v>
      </c>
      <c r="K421" s="72">
        <v>199248</v>
      </c>
      <c r="L421" s="8" t="s">
        <v>17</v>
      </c>
      <c r="M421" s="43">
        <v>45779</v>
      </c>
      <c r="N421" s="29" t="s">
        <v>4490</v>
      </c>
      <c r="O421" s="72">
        <f>IF(Table1[[#This Row],[Phân loại]]="Tồn đầu kỳ",Table1[[#This Row],[Tổng giá trị]],0)</f>
        <v>0</v>
      </c>
      <c r="P421" s="8">
        <f>IF(Table1[[#This Row],[Số còn phải thu ĐK]]&lt;&gt;0,0,IF(Table1[[#This Row],[Phân loại]]="Bán hàng",Table1[[#This Row],[Tổng giá trị]],-Table1[[#This Row],[Tổng giá trị]]))</f>
        <v>-199248</v>
      </c>
      <c r="Q421" s="73">
        <f t="shared" si="59"/>
        <v>-199248</v>
      </c>
      <c r="R421" s="8">
        <f>Table1[[#This Row],[Số còn phải thu ĐK]]+Table1[[#This Row],[Giá Trị HD sau CK]]-Table1[[#This Row],[Số tiền đã thu]]</f>
        <v>0</v>
      </c>
      <c r="S421" s="7">
        <f>IF(Table1[[#This Row],[Ngày hóa đơn]]&lt;&gt;"",Table1[[#This Row],[Ngày hóa đơn]],Table1[[#This Row],[Ngày hạch toán]])</f>
        <v>45779</v>
      </c>
      <c r="T421" s="8"/>
      <c r="U421" s="7">
        <f>IF(Table1[[#This Row],[Ngày tính CN]]="","",S421+T421)</f>
        <v>45779</v>
      </c>
      <c r="V421" s="74">
        <f ca="1">IF(Table1[[#This Row],[Hạn thanh toán]]="","",IF((U421-NOW())&lt;0,0,(U421-NOW())))</f>
        <v>0</v>
      </c>
      <c r="W421" s="72"/>
      <c r="X421" s="68" t="str">
        <f t="shared" ca="1" si="58"/>
        <v/>
      </c>
      <c r="Y421" s="68" t="str">
        <f t="shared" si="57"/>
        <v>Đã thanh toán</v>
      </c>
      <c r="Z421" s="301">
        <f>Table1[[#This Row],[Hạn thanh toán]]</f>
        <v>45779</v>
      </c>
      <c r="AA421" s="301">
        <f>Table1[[#This Row],[Ngày Thanh toán]]</f>
        <v>45779</v>
      </c>
      <c r="AD421" s="3" t="str">
        <f>VLOOKUP($A421,Ma_KH!$A:$Q,Ma_KH!O$1,0)</f>
        <v>KL.HN007</v>
      </c>
      <c r="AE421" s="3" t="str">
        <f>VLOOKUP($A421,Ma_KH!$A:$Q,Ma_KH!P$1,0)</f>
        <v>Minh Mart</v>
      </c>
    </row>
    <row r="422" spans="1:31" ht="25.5" customHeight="1" x14ac:dyDescent="0.3">
      <c r="A422" s="76" t="s">
        <v>80</v>
      </c>
      <c r="B422" s="76" t="s">
        <v>841</v>
      </c>
      <c r="C422" s="78">
        <v>45798</v>
      </c>
      <c r="D422" s="79" t="s">
        <v>872</v>
      </c>
      <c r="E422" s="78"/>
      <c r="F422" s="84"/>
      <c r="G422" s="84" t="s">
        <v>17</v>
      </c>
      <c r="H422" s="72"/>
      <c r="I422" s="72">
        <v>0</v>
      </c>
      <c r="J422" s="72">
        <v>0</v>
      </c>
      <c r="K422" s="72">
        <v>119943</v>
      </c>
      <c r="L422" s="8" t="s">
        <v>17</v>
      </c>
      <c r="M422" s="43">
        <v>45798</v>
      </c>
      <c r="N422" s="29" t="s">
        <v>4491</v>
      </c>
      <c r="O422" s="72">
        <f>IF(Table1[[#This Row],[Phân loại]]="Tồn đầu kỳ",Table1[[#This Row],[Tổng giá trị]],0)</f>
        <v>0</v>
      </c>
      <c r="P422" s="8">
        <f>IF(Table1[[#This Row],[Số còn phải thu ĐK]]&lt;&gt;0,0,IF(Table1[[#This Row],[Phân loại]]="Bán hàng",Table1[[#This Row],[Tổng giá trị]],-Table1[[#This Row],[Tổng giá trị]]))</f>
        <v>-119943</v>
      </c>
      <c r="Q422" s="73">
        <f t="shared" si="59"/>
        <v>-119943</v>
      </c>
      <c r="R422" s="8">
        <f>Table1[[#This Row],[Số còn phải thu ĐK]]+Table1[[#This Row],[Giá Trị HD sau CK]]-Table1[[#This Row],[Số tiền đã thu]]</f>
        <v>0</v>
      </c>
      <c r="S422" s="7">
        <f>IF(Table1[[#This Row],[Ngày hóa đơn]]&lt;&gt;"",Table1[[#This Row],[Ngày hóa đơn]],Table1[[#This Row],[Ngày hạch toán]])</f>
        <v>45798</v>
      </c>
      <c r="T422" s="8"/>
      <c r="U422" s="7">
        <f>IF(Table1[[#This Row],[Ngày tính CN]]="","",S422+T422)</f>
        <v>45798</v>
      </c>
      <c r="V422" s="74">
        <f ca="1">IF(Table1[[#This Row],[Hạn thanh toán]]="","",IF((U422-NOW())&lt;0,0,(U422-NOW())))</f>
        <v>0</v>
      </c>
      <c r="W422" s="72"/>
      <c r="X422" s="68" t="str">
        <f t="shared" ca="1" si="58"/>
        <v/>
      </c>
      <c r="Y422" s="68" t="str">
        <f t="shared" si="57"/>
        <v>Đã thanh toán</v>
      </c>
      <c r="Z422" s="301">
        <f>Table1[[#This Row],[Hạn thanh toán]]</f>
        <v>45798</v>
      </c>
      <c r="AA422" s="301">
        <f>Table1[[#This Row],[Ngày Thanh toán]]</f>
        <v>45798</v>
      </c>
      <c r="AD422" s="3" t="str">
        <f>VLOOKUP($A422,Ma_KH!$A:$Q,Ma_KH!O$1,0)</f>
        <v>KL.HN007</v>
      </c>
      <c r="AE422" s="3" t="str">
        <f>VLOOKUP($A422,Ma_KH!$A:$Q,Ma_KH!P$1,0)</f>
        <v>Minh Mart</v>
      </c>
    </row>
    <row r="423" spans="1:31" ht="25.5" customHeight="1" x14ac:dyDescent="0.3">
      <c r="A423" s="76" t="s">
        <v>80</v>
      </c>
      <c r="B423" s="76" t="s">
        <v>841</v>
      </c>
      <c r="C423" s="78">
        <v>45846</v>
      </c>
      <c r="D423" s="79" t="s">
        <v>873</v>
      </c>
      <c r="E423" s="78"/>
      <c r="F423" s="84"/>
      <c r="G423" s="84" t="s">
        <v>17</v>
      </c>
      <c r="H423" s="72"/>
      <c r="I423" s="72">
        <v>0</v>
      </c>
      <c r="J423" s="72">
        <v>0</v>
      </c>
      <c r="K423" s="72">
        <v>239885</v>
      </c>
      <c r="L423" s="8" t="s">
        <v>17</v>
      </c>
      <c r="M423" s="43">
        <v>45846</v>
      </c>
      <c r="N423" s="29" t="s">
        <v>4493</v>
      </c>
      <c r="O423" s="72">
        <f>IF(Table1[[#This Row],[Phân loại]]="Tồn đầu kỳ",Table1[[#This Row],[Tổng giá trị]],0)</f>
        <v>0</v>
      </c>
      <c r="P423" s="8">
        <f>IF(Table1[[#This Row],[Số còn phải thu ĐK]]&lt;&gt;0,0,IF(Table1[[#This Row],[Phân loại]]="Bán hàng",Table1[[#This Row],[Tổng giá trị]],-Table1[[#This Row],[Tổng giá trị]]))</f>
        <v>-239885</v>
      </c>
      <c r="Q423" s="73">
        <f t="shared" si="59"/>
        <v>-239885</v>
      </c>
      <c r="R423" s="8">
        <f>Table1[[#This Row],[Số còn phải thu ĐK]]+Table1[[#This Row],[Giá Trị HD sau CK]]-Table1[[#This Row],[Số tiền đã thu]]</f>
        <v>0</v>
      </c>
      <c r="S423" s="7">
        <f>IF(Table1[[#This Row],[Ngày hóa đơn]]&lt;&gt;"",Table1[[#This Row],[Ngày hóa đơn]],Table1[[#This Row],[Ngày hạch toán]])</f>
        <v>45846</v>
      </c>
      <c r="T423" s="8"/>
      <c r="U423" s="7">
        <f>IF(Table1[[#This Row],[Ngày tính CN]]="","",S423+T423)</f>
        <v>45846</v>
      </c>
      <c r="V423" s="74">
        <f ca="1">IF(Table1[[#This Row],[Hạn thanh toán]]="","",IF((U423-NOW())&lt;0,0,(U423-NOW())))</f>
        <v>0</v>
      </c>
      <c r="W423" s="72"/>
      <c r="X423" s="68" t="str">
        <f t="shared" ca="1" si="58"/>
        <v/>
      </c>
      <c r="Y423" s="68" t="str">
        <f t="shared" si="57"/>
        <v>Đã thanh toán</v>
      </c>
      <c r="Z423" s="301">
        <f>Table1[[#This Row],[Hạn thanh toán]]</f>
        <v>45846</v>
      </c>
      <c r="AA423" s="301">
        <f>Table1[[#This Row],[Ngày Thanh toán]]</f>
        <v>45846</v>
      </c>
      <c r="AD423" s="3" t="str">
        <f>VLOOKUP($A423,Ma_KH!$A:$Q,Ma_KH!O$1,0)</f>
        <v>KL.HN007</v>
      </c>
      <c r="AE423" s="3" t="str">
        <f>VLOOKUP($A423,Ma_KH!$A:$Q,Ma_KH!P$1,0)</f>
        <v>Minh Mart</v>
      </c>
    </row>
    <row r="424" spans="1:31" ht="25.5" customHeight="1" x14ac:dyDescent="0.3">
      <c r="A424" s="76" t="s">
        <v>80</v>
      </c>
      <c r="B424" s="76" t="s">
        <v>841</v>
      </c>
      <c r="C424" s="78">
        <v>45899</v>
      </c>
      <c r="D424" s="79" t="s">
        <v>874</v>
      </c>
      <c r="E424" s="78"/>
      <c r="F424" s="84"/>
      <c r="G424" s="84" t="s">
        <v>17</v>
      </c>
      <c r="H424" s="72"/>
      <c r="I424" s="72">
        <v>0</v>
      </c>
      <c r="J424" s="72">
        <v>0</v>
      </c>
      <c r="K424" s="72">
        <v>119943</v>
      </c>
      <c r="L424" s="8" t="s">
        <v>17</v>
      </c>
      <c r="M424" s="43">
        <v>45899</v>
      </c>
      <c r="N424" s="29" t="s">
        <v>4496</v>
      </c>
      <c r="O424" s="72">
        <f>IF(Table1[[#This Row],[Phân loại]]="Tồn đầu kỳ",Table1[[#This Row],[Tổng giá trị]],0)</f>
        <v>0</v>
      </c>
      <c r="P424" s="8">
        <f>IF(Table1[[#This Row],[Số còn phải thu ĐK]]&lt;&gt;0,0,IF(Table1[[#This Row],[Phân loại]]="Bán hàng",Table1[[#This Row],[Tổng giá trị]],-Table1[[#This Row],[Tổng giá trị]]))</f>
        <v>-119943</v>
      </c>
      <c r="Q424" s="73">
        <f t="shared" si="59"/>
        <v>-119943</v>
      </c>
      <c r="R424" s="8">
        <f>Table1[[#This Row],[Số còn phải thu ĐK]]+Table1[[#This Row],[Giá Trị HD sau CK]]-Table1[[#This Row],[Số tiền đã thu]]</f>
        <v>0</v>
      </c>
      <c r="S424" s="7">
        <f>IF(Table1[[#This Row],[Ngày hóa đơn]]&lt;&gt;"",Table1[[#This Row],[Ngày hóa đơn]],Table1[[#This Row],[Ngày hạch toán]])</f>
        <v>45899</v>
      </c>
      <c r="T424" s="8"/>
      <c r="U424" s="7">
        <f>IF(Table1[[#This Row],[Ngày tính CN]]="","",S424+T424)</f>
        <v>45899</v>
      </c>
      <c r="V424" s="74">
        <f ca="1">IF(Table1[[#This Row],[Hạn thanh toán]]="","",IF((U424-NOW())&lt;0,0,(U424-NOW())))</f>
        <v>0</v>
      </c>
      <c r="W424" s="72"/>
      <c r="X424" s="68" t="str">
        <f ca="1">IF(OR(AR429="",AO429=0),"",IF((AR429-NOW())&lt;0,-(AR429-NOW()),0))</f>
        <v/>
      </c>
      <c r="Y424" s="68" t="str">
        <f t="shared" si="57"/>
        <v>Đã thanh toán</v>
      </c>
      <c r="Z424" s="301">
        <f>Table1[[#This Row],[Hạn thanh toán]]</f>
        <v>45899</v>
      </c>
      <c r="AA424" s="301">
        <f>Table1[[#This Row],[Ngày Thanh toán]]</f>
        <v>45899</v>
      </c>
      <c r="AD424" s="3" t="str">
        <f>VLOOKUP($A424,Ma_KH!$A:$Q,Ma_KH!O$1,0)</f>
        <v>KL.HN007</v>
      </c>
      <c r="AE424" s="3" t="str">
        <f>VLOOKUP($A424,Ma_KH!$A:$Q,Ma_KH!P$1,0)</f>
        <v>Minh Mart</v>
      </c>
    </row>
    <row r="425" spans="1:31" s="61" customFormat="1" ht="25.5" customHeight="1" x14ac:dyDescent="0.3">
      <c r="A425" s="44" t="s">
        <v>80</v>
      </c>
      <c r="B425" s="44" t="s">
        <v>841</v>
      </c>
      <c r="C425" s="46">
        <v>45920</v>
      </c>
      <c r="D425" s="45" t="s">
        <v>875</v>
      </c>
      <c r="E425" s="46"/>
      <c r="F425" s="50"/>
      <c r="G425" s="50" t="s">
        <v>17</v>
      </c>
      <c r="H425" s="57"/>
      <c r="I425" s="57">
        <v>0</v>
      </c>
      <c r="J425" s="57">
        <v>0</v>
      </c>
      <c r="K425" s="57">
        <v>410193</v>
      </c>
      <c r="L425" s="58" t="s">
        <v>17</v>
      </c>
      <c r="M425" s="59"/>
      <c r="N425" s="58"/>
      <c r="O425" s="57">
        <f>IF(Table1[[#This Row],[Phân loại]]="Tồn đầu kỳ",Table1[[#This Row],[Tổng giá trị]],0)</f>
        <v>0</v>
      </c>
      <c r="P425" s="58">
        <f>IF(Table1[[#This Row],[Số còn phải thu ĐK]]&lt;&gt;0,0,IF(Table1[[#This Row],[Phân loại]]="Bán hàng",Table1[[#This Row],[Tổng giá trị]],-Table1[[#This Row],[Tổng giá trị]]))</f>
        <v>-410193</v>
      </c>
      <c r="Q425" s="115">
        <f t="shared" si="59"/>
        <v>0</v>
      </c>
      <c r="R425" s="58">
        <f>Table1[[#This Row],[Số còn phải thu ĐK]]+Table1[[#This Row],[Giá Trị HD sau CK]]-Table1[[#This Row],[Số tiền đã thu]]</f>
        <v>-410193</v>
      </c>
      <c r="S425" s="59">
        <f>IF(Table1[[#This Row],[Ngày hóa đơn]]&lt;&gt;"",Table1[[#This Row],[Ngày hóa đơn]],Table1[[#This Row],[Ngày hạch toán]])</f>
        <v>45920</v>
      </c>
      <c r="T425" s="58"/>
      <c r="U425" s="59">
        <f>IF(Table1[[#This Row],[Ngày tính CN]]="","",S425+T425)</f>
        <v>45920</v>
      </c>
      <c r="V425" s="60">
        <f ca="1">IF(Table1[[#This Row],[Hạn thanh toán]]="","",IF((U425-NOW())&lt;0,0,(U425-NOW())))</f>
        <v>0</v>
      </c>
      <c r="W425" s="57"/>
      <c r="X425" s="116" t="str">
        <f ca="1">IF(OR(AR430="",AO430=0),"",IF((AR430-NOW())&lt;0,-(AR430-NOW()),0))</f>
        <v/>
      </c>
      <c r="Y425" s="116" t="str">
        <f t="shared" ca="1" si="57"/>
        <v/>
      </c>
      <c r="Z425" s="305">
        <f>Table1[[#This Row],[Hạn thanh toán]]</f>
        <v>45920</v>
      </c>
      <c r="AA425" s="305">
        <f>Table1[[#This Row],[Ngày Thanh toán]]</f>
        <v>0</v>
      </c>
      <c r="AD425" s="61" t="str">
        <f>VLOOKUP($A425,Ma_KH!$A:$Q,Ma_KH!O$1,0)</f>
        <v>KL.HN007</v>
      </c>
      <c r="AE425" s="3" t="str">
        <f>VLOOKUP($A425,Ma_KH!$A:$Q,Ma_KH!P$1,0)</f>
        <v>Minh Mart</v>
      </c>
    </row>
    <row r="426" spans="1:31" s="156" customFormat="1" ht="25.5" customHeight="1" x14ac:dyDescent="0.3">
      <c r="A426" s="144" t="s">
        <v>80</v>
      </c>
      <c r="B426" s="144" t="s">
        <v>841</v>
      </c>
      <c r="C426" s="145">
        <v>45664</v>
      </c>
      <c r="D426" s="146" t="s">
        <v>876</v>
      </c>
      <c r="E426" s="145"/>
      <c r="F426" s="147"/>
      <c r="G426" s="147" t="s">
        <v>17</v>
      </c>
      <c r="H426" s="148"/>
      <c r="I426" s="148">
        <v>0</v>
      </c>
      <c r="J426" s="148">
        <v>0</v>
      </c>
      <c r="K426" s="148">
        <v>111058</v>
      </c>
      <c r="L426" s="149" t="s">
        <v>3648</v>
      </c>
      <c r="M426" s="281">
        <v>45664</v>
      </c>
      <c r="N426" s="203" t="s">
        <v>4500</v>
      </c>
      <c r="O426" s="148">
        <f>IF(Table1[[#This Row],[Phân loại]]="Tồn đầu kỳ",Table1[[#This Row],[Tổng giá trị]],0)</f>
        <v>111058</v>
      </c>
      <c r="P426" s="149">
        <f>IF(Table1[[#This Row],[Số còn phải thu ĐK]]&lt;&gt;0,0,IF(Table1[[#This Row],[Phân loại]]="Bán hàng",Table1[[#This Row],[Tổng giá trị]],-Table1[[#This Row],[Tổng giá trị]]))</f>
        <v>0</v>
      </c>
      <c r="Q426" s="152">
        <f t="shared" si="59"/>
        <v>111058</v>
      </c>
      <c r="R426" s="149">
        <f>Table1[[#This Row],[Số còn phải thu ĐK]]+Table1[[#This Row],[Giá Trị HD sau CK]]-Table1[[#This Row],[Số tiền đã thu]]</f>
        <v>0</v>
      </c>
      <c r="S426" s="153">
        <f>IF(Table1[[#This Row],[Ngày hóa đơn]]&lt;&gt;"",Table1[[#This Row],[Ngày hóa đơn]],Table1[[#This Row],[Ngày hạch toán]])</f>
        <v>45664</v>
      </c>
      <c r="T426" s="149"/>
      <c r="U426" s="153">
        <f>IF(Table1[[#This Row],[Ngày tính CN]]="","",S426+T426)</f>
        <v>45664</v>
      </c>
      <c r="V426" s="154">
        <f ca="1">IF(Table1[[#This Row],[Hạn thanh toán]]="","",IF((U426-NOW())&lt;0,0,(U426-NOW())))</f>
        <v>0</v>
      </c>
      <c r="W426" s="148"/>
      <c r="X426" s="155" t="str">
        <f ca="1">IF(OR(AR431="",AO431=0),"",IF((AR431-NOW())&lt;0,-(AR431-NOW()),0))</f>
        <v/>
      </c>
      <c r="Y426" s="155" t="str">
        <f t="shared" si="57"/>
        <v>Đã thanh toán</v>
      </c>
      <c r="Z426" s="304">
        <f>Table1[[#This Row],[Hạn thanh toán]]</f>
        <v>45664</v>
      </c>
      <c r="AA426" s="304">
        <f>Table1[[#This Row],[Ngày Thanh toán]]</f>
        <v>45664</v>
      </c>
      <c r="AD426" s="156" t="str">
        <f>VLOOKUP($A426,Ma_KH!$A:$Q,Ma_KH!O$1,0)</f>
        <v>KL.HN007</v>
      </c>
      <c r="AE426" s="3" t="str">
        <f>VLOOKUP($A426,Ma_KH!$A:$Q,Ma_KH!P$1,0)</f>
        <v>Minh Mart</v>
      </c>
    </row>
    <row r="427" spans="1:31" s="156" customFormat="1" ht="25.5" customHeight="1" x14ac:dyDescent="0.3">
      <c r="A427" s="144" t="s">
        <v>80</v>
      </c>
      <c r="B427" s="144" t="s">
        <v>841</v>
      </c>
      <c r="C427" s="145">
        <v>45597</v>
      </c>
      <c r="D427" s="203" t="s">
        <v>4503</v>
      </c>
      <c r="E427" s="145"/>
      <c r="F427" s="147"/>
      <c r="G427" s="147" t="s">
        <v>4501</v>
      </c>
      <c r="H427" s="148">
        <v>1279187</v>
      </c>
      <c r="I427" s="148">
        <f>IFERROR(ROUND((VLOOKUP(Table1[[#This Row],[Mã khách hàng]],Ty_Le!$A:$E,5,0)*5%),0),0)</f>
        <v>0</v>
      </c>
      <c r="J427" s="148">
        <f>(Table1[[#This Row],[Tiền hàng]]-Table1[[#This Row],[Tiền chiết khấu]])*8%</f>
        <v>102334.96</v>
      </c>
      <c r="K427" s="148">
        <f>Table1[[#This Row],[Tiền hàng]]-Table1[[#This Row],[Tiền chiết khấu]]+Table1[[#This Row],[Tiền VAT]]</f>
        <v>1381521.96</v>
      </c>
      <c r="L427" s="149" t="s">
        <v>3648</v>
      </c>
      <c r="M427" s="281">
        <v>45664</v>
      </c>
      <c r="N427" s="203" t="s">
        <v>4500</v>
      </c>
      <c r="O427" s="148">
        <f>IF(Table1[[#This Row],[Phân loại]]="Tồn đầu kỳ",Table1[[#This Row],[Tổng giá trị]],0)</f>
        <v>1381521.96</v>
      </c>
      <c r="P427" s="149">
        <f>IF(Table1[[#This Row],[Số còn phải thu ĐK]]&lt;&gt;0,0,IF(Table1[[#This Row],[Phân loại]]="Bán hàng",Table1[[#This Row],[Tổng giá trị]],-Table1[[#This Row],[Tổng giá trị]]))</f>
        <v>0</v>
      </c>
      <c r="Q427" s="152">
        <f>IF(M427&lt;&gt;"",IF(O427&gt;0,O427,P427),0)</f>
        <v>1381521.96</v>
      </c>
      <c r="R427" s="149">
        <f>Table1[[#This Row],[Số còn phải thu ĐK]]+Table1[[#This Row],[Giá Trị HD sau CK]]-Table1[[#This Row],[Số tiền đã thu]]</f>
        <v>0</v>
      </c>
      <c r="S427" s="153">
        <f>IF(Table1[[#This Row],[Ngày hóa đơn]]&lt;&gt;"",Table1[[#This Row],[Ngày hóa đơn]],Table1[[#This Row],[Ngày hạch toán]])</f>
        <v>45597</v>
      </c>
      <c r="T427" s="149"/>
      <c r="U427" s="153">
        <f>IF(Table1[[#This Row],[Ngày tính CN]]="","",S427+T427)</f>
        <v>45597</v>
      </c>
      <c r="V427" s="154">
        <f ca="1">IF(Table1[[#This Row],[Hạn thanh toán]]="","",IF((U427-NOW())&lt;0,0,(U427-NOW())))</f>
        <v>0</v>
      </c>
      <c r="W427" s="148"/>
      <c r="X427" s="155" t="str">
        <f ca="1">IF(OR(AR431="",AO431=0),"",IF((AR431-NOW())&lt;0,-(AR431-NOW()),0))</f>
        <v/>
      </c>
      <c r="Y427" s="155" t="str">
        <f>IF(R427=0,"Đã thanh toán",IF(X427="","",IF(X427&lt;=0,"Chưa đến hạn thanh toán",IF(X427&lt;=30,"Nợ quá hạn 30 ngày",IF(X427&lt;=60,"Nợ quá hạn từ 30 ngày đến 60 ngày",IF(X427&lt;=90,"Nợ quá hạn từ 60 ngày đến 90 ngày",IF(X427&lt;=120,"Nợ quá hạn từ 90 ngày đến 120 ngày","Nợ quá hạn hơn 120 ngày có khả năng mất thanh toán")))))))</f>
        <v>Đã thanh toán</v>
      </c>
      <c r="Z427" s="304">
        <f>Table1[[#This Row],[Hạn thanh toán]]</f>
        <v>45597</v>
      </c>
      <c r="AA427" s="304">
        <f>Table1[[#This Row],[Ngày Thanh toán]]</f>
        <v>45664</v>
      </c>
      <c r="AD427" s="156" t="str">
        <f>VLOOKUP($A427,Ma_KH!$A:$Q,Ma_KH!O$1,0)</f>
        <v>KL.HN007</v>
      </c>
      <c r="AE427" s="3" t="str">
        <f>VLOOKUP($A427,Ma_KH!$A:$Q,Ma_KH!P$1,0)</f>
        <v>Minh Mart</v>
      </c>
    </row>
    <row r="428" spans="1:31" s="156" customFormat="1" ht="25.5" customHeight="1" x14ac:dyDescent="0.3">
      <c r="A428" s="144" t="s">
        <v>80</v>
      </c>
      <c r="B428" s="144" t="s">
        <v>841</v>
      </c>
      <c r="C428" s="145">
        <v>45646</v>
      </c>
      <c r="D428" s="203" t="s">
        <v>4502</v>
      </c>
      <c r="E428" s="145"/>
      <c r="F428" s="147"/>
      <c r="G428" s="147" t="s">
        <v>4501</v>
      </c>
      <c r="H428" s="148">
        <v>1072994</v>
      </c>
      <c r="I428" s="148">
        <f>IFERROR(ROUND((VLOOKUP(Table1[[#This Row],[Mã khách hàng]],Ty_Le!$A:$E,5,0)*5%),0),0)</f>
        <v>0</v>
      </c>
      <c r="J428" s="148">
        <f>(Table1[[#This Row],[Tiền hàng]]-Table1[[#This Row],[Tiền chiết khấu]])*8%</f>
        <v>85839.52</v>
      </c>
      <c r="K428" s="148">
        <f>Table1[[#This Row],[Tiền hàng]]-Table1[[#This Row],[Tiền chiết khấu]]+Table1[[#This Row],[Tiền VAT]]</f>
        <v>1158833.52</v>
      </c>
      <c r="L428" s="149" t="s">
        <v>3648</v>
      </c>
      <c r="M428" s="281">
        <v>45682</v>
      </c>
      <c r="N428" s="203" t="s">
        <v>4504</v>
      </c>
      <c r="O428" s="148">
        <f>IF(Table1[[#This Row],[Phân loại]]="Tồn đầu kỳ",Table1[[#This Row],[Tổng giá trị]],0)</f>
        <v>1158833.52</v>
      </c>
      <c r="P428" s="149">
        <f>IF(Table1[[#This Row],[Số còn phải thu ĐK]]&lt;&gt;0,0,IF(Table1[[#This Row],[Phân loại]]="Bán hàng",Table1[[#This Row],[Tổng giá trị]],-Table1[[#This Row],[Tổng giá trị]]))</f>
        <v>0</v>
      </c>
      <c r="Q428" s="152">
        <f>IF(M428&lt;&gt;"",IF(O428&gt;0,O428,P428),0)</f>
        <v>1158833.52</v>
      </c>
      <c r="R428" s="149">
        <f>Table1[[#This Row],[Số còn phải thu ĐK]]+Table1[[#This Row],[Giá Trị HD sau CK]]-Table1[[#This Row],[Số tiền đã thu]]</f>
        <v>0</v>
      </c>
      <c r="S428" s="153">
        <f>IF(Table1[[#This Row],[Ngày hóa đơn]]&lt;&gt;"",Table1[[#This Row],[Ngày hóa đơn]],Table1[[#This Row],[Ngày hạch toán]])</f>
        <v>45646</v>
      </c>
      <c r="T428" s="149"/>
      <c r="U428" s="153">
        <f>IF(Table1[[#This Row],[Ngày tính CN]]="","",S428+T428)</f>
        <v>45646</v>
      </c>
      <c r="V428" s="154">
        <f ca="1">IF(Table1[[#This Row],[Hạn thanh toán]]="","",IF((U428-NOW())&lt;0,0,(U428-NOW())))</f>
        <v>0</v>
      </c>
      <c r="W428" s="148"/>
      <c r="X428" s="155" t="str">
        <f ca="1">IF(OR(AR432="",AO432=0),"",IF((AR432-NOW())&lt;0,-(AR432-NOW()),0))</f>
        <v/>
      </c>
      <c r="Y428" s="155" t="str">
        <f>IF(R428=0,"Đã thanh toán",IF(X428="","",IF(X428&lt;=0,"Chưa đến hạn thanh toán",IF(X428&lt;=30,"Nợ quá hạn 30 ngày",IF(X428&lt;=60,"Nợ quá hạn từ 30 ngày đến 60 ngày",IF(X428&lt;=90,"Nợ quá hạn từ 60 ngày đến 90 ngày",IF(X428&lt;=120,"Nợ quá hạn từ 90 ngày đến 120 ngày","Nợ quá hạn hơn 120 ngày có khả năng mất thanh toán")))))))</f>
        <v>Đã thanh toán</v>
      </c>
      <c r="Z428" s="304">
        <f>Table1[[#This Row],[Hạn thanh toán]]</f>
        <v>45646</v>
      </c>
      <c r="AA428" s="304">
        <f>Table1[[#This Row],[Ngày Thanh toán]]</f>
        <v>45682</v>
      </c>
      <c r="AD428" s="156" t="str">
        <f>VLOOKUP($A428,Ma_KH!$A:$Q,Ma_KH!O$1,0)</f>
        <v>KL.HN007</v>
      </c>
      <c r="AE428" s="3" t="str">
        <f>VLOOKUP($A428,Ma_KH!$A:$Q,Ma_KH!P$1,0)</f>
        <v>Minh Mart</v>
      </c>
    </row>
    <row r="429" spans="1:31" ht="25.5" customHeight="1" x14ac:dyDescent="0.3">
      <c r="A429" s="69" t="s">
        <v>80</v>
      </c>
      <c r="B429" s="69" t="s">
        <v>841</v>
      </c>
      <c r="C429" s="70">
        <v>45905</v>
      </c>
      <c r="D429" s="71" t="s">
        <v>877</v>
      </c>
      <c r="E429" s="70"/>
      <c r="F429" s="75"/>
      <c r="G429" s="75" t="s">
        <v>878</v>
      </c>
      <c r="H429" s="72"/>
      <c r="I429" s="72">
        <v>0</v>
      </c>
      <c r="J429" s="72">
        <v>0</v>
      </c>
      <c r="K429" s="72">
        <v>196569</v>
      </c>
      <c r="L429" s="8" t="s">
        <v>17</v>
      </c>
      <c r="M429" s="43">
        <v>45933</v>
      </c>
      <c r="N429" s="29" t="s">
        <v>4498</v>
      </c>
      <c r="O429" s="72">
        <f>IF(Table1[[#This Row],[Phân loại]]="Tồn đầu kỳ",Table1[[#This Row],[Tổng giá trị]],0)</f>
        <v>0</v>
      </c>
      <c r="P429" s="8">
        <f>IF(Table1[[#This Row],[Số còn phải thu ĐK]]&lt;&gt;0,0,IF(Table1[[#This Row],[Phân loại]]="Bán hàng",Table1[[#This Row],[Tổng giá trị]],-Table1[[#This Row],[Tổng giá trị]]))</f>
        <v>-196569</v>
      </c>
      <c r="Q429" s="73">
        <f t="shared" si="59"/>
        <v>-196569</v>
      </c>
      <c r="R429" s="8">
        <f>Table1[[#This Row],[Số còn phải thu ĐK]]+Table1[[#This Row],[Giá Trị HD sau CK]]-Table1[[#This Row],[Số tiền đã thu]]</f>
        <v>0</v>
      </c>
      <c r="S429" s="7">
        <f>IF(Table1[[#This Row],[Ngày hóa đơn]]&lt;&gt;"",Table1[[#This Row],[Ngày hóa đơn]],Table1[[#This Row],[Ngày hạch toán]])</f>
        <v>45905</v>
      </c>
      <c r="T429" s="8"/>
      <c r="U429" s="7">
        <f>IF(Table1[[#This Row],[Ngày tính CN]]="","",S429+T429)</f>
        <v>45905</v>
      </c>
      <c r="V429" s="74">
        <f ca="1">IF(Table1[[#This Row],[Hạn thanh toán]]="","",IF((U429-NOW())&lt;0,0,(U429-NOW())))</f>
        <v>0</v>
      </c>
      <c r="W429" s="72"/>
      <c r="X429" s="68" t="str">
        <f t="shared" ca="1" si="58"/>
        <v/>
      </c>
      <c r="Y429" s="68" t="str">
        <f t="shared" si="57"/>
        <v>Đã thanh toán</v>
      </c>
      <c r="Z429" s="301">
        <f>Table1[[#This Row],[Hạn thanh toán]]</f>
        <v>45905</v>
      </c>
      <c r="AA429" s="301">
        <f>Table1[[#This Row],[Ngày Thanh toán]]</f>
        <v>45933</v>
      </c>
      <c r="AD429" s="3" t="str">
        <f>VLOOKUP($A429,Ma_KH!$A:$Q,Ma_KH!O$1,0)</f>
        <v>KL.HN007</v>
      </c>
      <c r="AE429" s="3" t="str">
        <f>VLOOKUP($A429,Ma_KH!$A:$Q,Ma_KH!P$1,0)</f>
        <v>Minh Mart</v>
      </c>
    </row>
    <row r="430" spans="1:31" s="61" customFormat="1" ht="25.5" customHeight="1" x14ac:dyDescent="0.3">
      <c r="A430" s="47" t="s">
        <v>81</v>
      </c>
      <c r="B430" s="47" t="s">
        <v>879</v>
      </c>
      <c r="C430" s="49">
        <v>45917</v>
      </c>
      <c r="D430" s="48" t="s">
        <v>880</v>
      </c>
      <c r="E430" s="49"/>
      <c r="F430" s="51"/>
      <c r="G430" s="51" t="s">
        <v>881</v>
      </c>
      <c r="H430" s="57">
        <v>778132</v>
      </c>
      <c r="I430" s="57">
        <v>38907</v>
      </c>
      <c r="J430" s="57">
        <v>59138</v>
      </c>
      <c r="K430" s="57">
        <v>798363</v>
      </c>
      <c r="L430" s="58" t="s">
        <v>24</v>
      </c>
      <c r="M430" s="172"/>
      <c r="N430" s="173"/>
      <c r="O430" s="57">
        <f>IF(Table1[[#This Row],[Phân loại]]="Tồn đầu kỳ",Table1[[#This Row],[Tổng giá trị]],0)</f>
        <v>0</v>
      </c>
      <c r="P430" s="58">
        <f>IF(Table1[[#This Row],[Số còn phải thu ĐK]]&lt;&gt;0,0,IF(Table1[[#This Row],[Phân loại]]="Bán hàng",Table1[[#This Row],[Tổng giá trị]],-Table1[[#This Row],[Tổng giá trị]]))</f>
        <v>798363</v>
      </c>
      <c r="Q430" s="115">
        <f t="shared" si="59"/>
        <v>0</v>
      </c>
      <c r="R430" s="58">
        <f>Table1[[#This Row],[Số còn phải thu ĐK]]+Table1[[#This Row],[Giá Trị HD sau CK]]-Table1[[#This Row],[Số tiền đã thu]]</f>
        <v>798363</v>
      </c>
      <c r="S430" s="59">
        <f>IF(Table1[[#This Row],[Ngày hóa đơn]]&lt;&gt;"",Table1[[#This Row],[Ngày hóa đơn]],Table1[[#This Row],[Ngày hạch toán]])</f>
        <v>45917</v>
      </c>
      <c r="T430" s="58"/>
      <c r="U430" s="59">
        <f>IF(Table1[[#This Row],[Ngày tính CN]]="","",S430+T430)</f>
        <v>45917</v>
      </c>
      <c r="V430" s="60">
        <f ca="1">IF(Table1[[#This Row],[Hạn thanh toán]]="","",IF((U430-NOW())&lt;0,0,(U430-NOW())))</f>
        <v>0</v>
      </c>
      <c r="W430" s="57"/>
      <c r="X430" s="116" t="str">
        <f t="shared" ca="1" si="58"/>
        <v/>
      </c>
      <c r="Y430" s="116" t="str">
        <f t="shared" ca="1" si="57"/>
        <v/>
      </c>
      <c r="Z430" s="305">
        <f>Table1[[#This Row],[Hạn thanh toán]]</f>
        <v>45917</v>
      </c>
      <c r="AA430" s="305">
        <f>Table1[[#This Row],[Ngày Thanh toán]]</f>
        <v>0</v>
      </c>
      <c r="AD430" s="61" t="str">
        <f>VLOOKUP($A430,Ma_KH!$A:$Q,Ma_KH!O$1,0)</f>
        <v>KL00202</v>
      </c>
      <c r="AE430" s="3" t="str">
        <f>VLOOKUP($A430,Ma_KH!$A:$Q,Ma_KH!P$1,0)</f>
        <v>Siêu thị Minh Nhi Mart</v>
      </c>
    </row>
    <row r="431" spans="1:31" ht="25.5" customHeight="1" x14ac:dyDescent="0.3">
      <c r="A431" s="331" t="s">
        <v>82</v>
      </c>
      <c r="B431" s="331" t="s">
        <v>882</v>
      </c>
      <c r="C431" s="332">
        <v>45821</v>
      </c>
      <c r="D431" s="333" t="s">
        <v>883</v>
      </c>
      <c r="E431" s="332"/>
      <c r="F431" s="334"/>
      <c r="G431" s="331" t="s">
        <v>18850</v>
      </c>
      <c r="H431" s="311">
        <v>1052653</v>
      </c>
      <c r="I431" s="311">
        <v>73686</v>
      </c>
      <c r="J431" s="311">
        <v>78317</v>
      </c>
      <c r="K431" s="311">
        <v>1057284</v>
      </c>
      <c r="L431" s="312" t="s">
        <v>24</v>
      </c>
      <c r="M431" s="324"/>
      <c r="N431" s="179"/>
      <c r="O431" s="311">
        <f>IF(Table1[[#This Row],[Phân loại]]="Tồn đầu kỳ",Table1[[#This Row],[Tổng giá trị]],0)</f>
        <v>0</v>
      </c>
      <c r="P431" s="312">
        <f>IF(Table1[[#This Row],[Số còn phải thu ĐK]]&lt;&gt;0,0,IF(Table1[[#This Row],[Phân loại]]="Bán hàng",Table1[[#This Row],[Tổng giá trị]],-Table1[[#This Row],[Tổng giá trị]]))</f>
        <v>1057284</v>
      </c>
      <c r="Q431" s="314">
        <f t="shared" si="59"/>
        <v>0</v>
      </c>
      <c r="R431" s="312">
        <f>Table1[[#This Row],[Số còn phải thu ĐK]]+Table1[[#This Row],[Giá Trị HD sau CK]]-Table1[[#This Row],[Số tiền đã thu]]</f>
        <v>1057284</v>
      </c>
      <c r="S431" s="315">
        <f>IF(Table1[[#This Row],[Ngày hóa đơn]]&lt;&gt;"",Table1[[#This Row],[Ngày hóa đơn]],Table1[[#This Row],[Ngày hạch toán]])</f>
        <v>45821</v>
      </c>
      <c r="T431" s="312"/>
      <c r="U431" s="315">
        <f>IF(Table1[[#This Row],[Ngày tính CN]]="","",S431+T431)</f>
        <v>45821</v>
      </c>
      <c r="V431" s="316">
        <f ca="1">IF(Table1[[#This Row],[Hạn thanh toán]]="","",IF((U431-NOW())&lt;0,0,(U431-NOW())))</f>
        <v>0</v>
      </c>
      <c r="W431" s="311"/>
      <c r="X431" s="317" t="str">
        <f t="shared" ca="1" si="58"/>
        <v/>
      </c>
      <c r="Y431" s="317" t="str">
        <f t="shared" ca="1" si="57"/>
        <v/>
      </c>
      <c r="Z431" s="318">
        <f>Table1[[#This Row],[Hạn thanh toán]]</f>
        <v>45821</v>
      </c>
      <c r="AA431" s="318">
        <f>Table1[[#This Row],[Ngày Thanh toán]]</f>
        <v>0</v>
      </c>
      <c r="AB431" s="319"/>
      <c r="AC431" s="319"/>
      <c r="AD431" s="319" t="str">
        <f>VLOOKUP($A431,Ma_KH!$A:$Q,Ma_KH!O$1,0)</f>
        <v>KL00194</v>
      </c>
      <c r="AE431" s="319" t="str">
        <f>VLOOKUP($A431,Ma_KH!$A:$Q,Ma_KH!P$1,0)</f>
        <v>Siêu thị TH's Mart SA5</v>
      </c>
    </row>
    <row r="432" spans="1:31" ht="25.5" customHeight="1" x14ac:dyDescent="0.3">
      <c r="A432" s="69" t="s">
        <v>82</v>
      </c>
      <c r="B432" s="69" t="s">
        <v>882</v>
      </c>
      <c r="C432" s="70">
        <v>45833</v>
      </c>
      <c r="D432" s="71" t="s">
        <v>885</v>
      </c>
      <c r="E432" s="70"/>
      <c r="F432" s="75"/>
      <c r="G432" s="69" t="s">
        <v>884</v>
      </c>
      <c r="H432" s="72">
        <v>1249322</v>
      </c>
      <c r="I432" s="72">
        <v>87453</v>
      </c>
      <c r="J432" s="72">
        <v>92950</v>
      </c>
      <c r="K432" s="72">
        <v>1254819</v>
      </c>
      <c r="L432" s="8" t="s">
        <v>24</v>
      </c>
      <c r="M432" s="43">
        <v>45835</v>
      </c>
      <c r="N432" s="29" t="s">
        <v>4505</v>
      </c>
      <c r="O432" s="72">
        <f>IF(Table1[[#This Row],[Phân loại]]="Tồn đầu kỳ",Table1[[#This Row],[Tổng giá trị]],0)</f>
        <v>0</v>
      </c>
      <c r="P432" s="8">
        <f>IF(Table1[[#This Row],[Số còn phải thu ĐK]]&lt;&gt;0,0,IF(Table1[[#This Row],[Phân loại]]="Bán hàng",Table1[[#This Row],[Tổng giá trị]],-Table1[[#This Row],[Tổng giá trị]]))</f>
        <v>1254819</v>
      </c>
      <c r="Q432" s="73">
        <f t="shared" si="59"/>
        <v>1254819</v>
      </c>
      <c r="R432" s="8">
        <f>Table1[[#This Row],[Số còn phải thu ĐK]]+Table1[[#This Row],[Giá Trị HD sau CK]]-Table1[[#This Row],[Số tiền đã thu]]</f>
        <v>0</v>
      </c>
      <c r="S432" s="7">
        <f>IF(Table1[[#This Row],[Ngày hóa đơn]]&lt;&gt;"",Table1[[#This Row],[Ngày hóa đơn]],Table1[[#This Row],[Ngày hạch toán]])</f>
        <v>45833</v>
      </c>
      <c r="T432" s="8"/>
      <c r="U432" s="7">
        <f>IF(Table1[[#This Row],[Ngày tính CN]]="","",S432+T432)</f>
        <v>45833</v>
      </c>
      <c r="V432" s="74">
        <f ca="1">IF(Table1[[#This Row],[Hạn thanh toán]]="","",IF((U432-NOW())&lt;0,0,(U432-NOW())))</f>
        <v>0</v>
      </c>
      <c r="W432" s="72"/>
      <c r="X432" s="68" t="str">
        <f t="shared" ca="1" si="58"/>
        <v/>
      </c>
      <c r="Y432" s="68" t="str">
        <f t="shared" si="57"/>
        <v>Đã thanh toán</v>
      </c>
      <c r="Z432" s="301">
        <f>Table1[[#This Row],[Hạn thanh toán]]</f>
        <v>45833</v>
      </c>
      <c r="AA432" s="301">
        <f>Table1[[#This Row],[Ngày Thanh toán]]</f>
        <v>45835</v>
      </c>
      <c r="AD432" s="3" t="str">
        <f>VLOOKUP($A432,Ma_KH!$A:$Q,Ma_KH!O$1,0)</f>
        <v>KL00194</v>
      </c>
      <c r="AE432" s="3" t="str">
        <f>VLOOKUP($A432,Ma_KH!$A:$Q,Ma_KH!P$1,0)</f>
        <v>Siêu thị TH's Mart SA5</v>
      </c>
    </row>
    <row r="433" spans="1:31" ht="25.5" customHeight="1" x14ac:dyDescent="0.3">
      <c r="A433" s="76" t="s">
        <v>82</v>
      </c>
      <c r="B433" s="76" t="s">
        <v>882</v>
      </c>
      <c r="C433" s="78">
        <v>45859</v>
      </c>
      <c r="D433" s="79" t="s">
        <v>886</v>
      </c>
      <c r="E433" s="78"/>
      <c r="F433" s="84"/>
      <c r="G433" s="76" t="s">
        <v>884</v>
      </c>
      <c r="H433" s="72">
        <v>934110</v>
      </c>
      <c r="I433" s="72">
        <v>65388</v>
      </c>
      <c r="J433" s="72">
        <v>69498</v>
      </c>
      <c r="K433" s="72">
        <v>938220</v>
      </c>
      <c r="L433" s="8" t="s">
        <v>24</v>
      </c>
      <c r="M433" s="43">
        <v>45928</v>
      </c>
      <c r="N433" s="29" t="s">
        <v>4506</v>
      </c>
      <c r="O433" s="72">
        <f>IF(Table1[[#This Row],[Phân loại]]="Tồn đầu kỳ",Table1[[#This Row],[Tổng giá trị]],0)</f>
        <v>0</v>
      </c>
      <c r="P433" s="8">
        <f>IF(Table1[[#This Row],[Số còn phải thu ĐK]]&lt;&gt;0,0,IF(Table1[[#This Row],[Phân loại]]="Bán hàng",Table1[[#This Row],[Tổng giá trị]],-Table1[[#This Row],[Tổng giá trị]]))</f>
        <v>938220</v>
      </c>
      <c r="Q433" s="73">
        <f t="shared" si="59"/>
        <v>938220</v>
      </c>
      <c r="R433" s="8">
        <f>Table1[[#This Row],[Số còn phải thu ĐK]]+Table1[[#This Row],[Giá Trị HD sau CK]]-Table1[[#This Row],[Số tiền đã thu]]</f>
        <v>0</v>
      </c>
      <c r="S433" s="7">
        <f>IF(Table1[[#This Row],[Ngày hóa đơn]]&lt;&gt;"",Table1[[#This Row],[Ngày hóa đơn]],Table1[[#This Row],[Ngày hạch toán]])</f>
        <v>45859</v>
      </c>
      <c r="T433" s="8"/>
      <c r="U433" s="7">
        <f>IF(Table1[[#This Row],[Ngày tính CN]]="","",S433+T433)</f>
        <v>45859</v>
      </c>
      <c r="V433" s="74">
        <f ca="1">IF(Table1[[#This Row],[Hạn thanh toán]]="","",IF((U433-NOW())&lt;0,0,(U433-NOW())))</f>
        <v>0</v>
      </c>
      <c r="W433" s="72"/>
      <c r="X433" s="68" t="str">
        <f t="shared" ca="1" si="58"/>
        <v/>
      </c>
      <c r="Y433" s="68" t="str">
        <f t="shared" si="57"/>
        <v>Đã thanh toán</v>
      </c>
      <c r="Z433" s="301">
        <f>Table1[[#This Row],[Hạn thanh toán]]</f>
        <v>45859</v>
      </c>
      <c r="AA433" s="301">
        <f>Table1[[#This Row],[Ngày Thanh toán]]</f>
        <v>45928</v>
      </c>
      <c r="AD433" s="3" t="str">
        <f>VLOOKUP($A433,Ma_KH!$A:$Q,Ma_KH!O$1,0)</f>
        <v>KL00194</v>
      </c>
      <c r="AE433" s="3" t="str">
        <f>VLOOKUP($A433,Ma_KH!$A:$Q,Ma_KH!P$1,0)</f>
        <v>Siêu thị TH's Mart SA5</v>
      </c>
    </row>
    <row r="434" spans="1:31" ht="25.5" customHeight="1" x14ac:dyDescent="0.3">
      <c r="A434" s="76" t="s">
        <v>82</v>
      </c>
      <c r="B434" s="76" t="s">
        <v>882</v>
      </c>
      <c r="C434" s="78">
        <v>45873</v>
      </c>
      <c r="D434" s="79" t="s">
        <v>887</v>
      </c>
      <c r="E434" s="78"/>
      <c r="F434" s="84"/>
      <c r="G434" s="76" t="s">
        <v>884</v>
      </c>
      <c r="H434" s="72">
        <v>734310</v>
      </c>
      <c r="I434" s="72">
        <v>51402</v>
      </c>
      <c r="J434" s="72">
        <v>54633</v>
      </c>
      <c r="K434" s="72">
        <v>737541</v>
      </c>
      <c r="L434" s="8" t="s">
        <v>24</v>
      </c>
      <c r="M434" s="43">
        <v>45928</v>
      </c>
      <c r="N434" s="29" t="s">
        <v>4506</v>
      </c>
      <c r="O434" s="72">
        <f>IF(Table1[[#This Row],[Phân loại]]="Tồn đầu kỳ",Table1[[#This Row],[Tổng giá trị]],0)</f>
        <v>0</v>
      </c>
      <c r="P434" s="8">
        <f>IF(Table1[[#This Row],[Số còn phải thu ĐK]]&lt;&gt;0,0,IF(Table1[[#This Row],[Phân loại]]="Bán hàng",Table1[[#This Row],[Tổng giá trị]],-Table1[[#This Row],[Tổng giá trị]]))</f>
        <v>737541</v>
      </c>
      <c r="Q434" s="73">
        <f t="shared" si="59"/>
        <v>737541</v>
      </c>
      <c r="R434" s="8">
        <f>Table1[[#This Row],[Số còn phải thu ĐK]]+Table1[[#This Row],[Giá Trị HD sau CK]]-Table1[[#This Row],[Số tiền đã thu]]</f>
        <v>0</v>
      </c>
      <c r="S434" s="7">
        <f>IF(Table1[[#This Row],[Ngày hóa đơn]]&lt;&gt;"",Table1[[#This Row],[Ngày hóa đơn]],Table1[[#This Row],[Ngày hạch toán]])</f>
        <v>45873</v>
      </c>
      <c r="T434" s="8"/>
      <c r="U434" s="7">
        <f>IF(Table1[[#This Row],[Ngày tính CN]]="","",S434+T434)</f>
        <v>45873</v>
      </c>
      <c r="V434" s="74">
        <f ca="1">IF(Table1[[#This Row],[Hạn thanh toán]]="","",IF((U434-NOW())&lt;0,0,(U434-NOW())))</f>
        <v>0</v>
      </c>
      <c r="W434" s="72"/>
      <c r="X434" s="68" t="str">
        <f t="shared" ca="1" si="58"/>
        <v/>
      </c>
      <c r="Y434" s="68" t="str">
        <f t="shared" si="57"/>
        <v>Đã thanh toán</v>
      </c>
      <c r="Z434" s="301">
        <f>Table1[[#This Row],[Hạn thanh toán]]</f>
        <v>45873</v>
      </c>
      <c r="AA434" s="301">
        <f>Table1[[#This Row],[Ngày Thanh toán]]</f>
        <v>45928</v>
      </c>
      <c r="AD434" s="3" t="str">
        <f>VLOOKUP($A434,Ma_KH!$A:$Q,Ma_KH!O$1,0)</f>
        <v>KL00194</v>
      </c>
      <c r="AE434" s="3" t="str">
        <f>VLOOKUP($A434,Ma_KH!$A:$Q,Ma_KH!P$1,0)</f>
        <v>Siêu thị TH's Mart SA5</v>
      </c>
    </row>
    <row r="435" spans="1:31" ht="25.5" customHeight="1" x14ac:dyDescent="0.3">
      <c r="A435" s="69" t="s">
        <v>82</v>
      </c>
      <c r="B435" s="69" t="s">
        <v>882</v>
      </c>
      <c r="C435" s="70">
        <v>45903</v>
      </c>
      <c r="D435" s="71" t="s">
        <v>888</v>
      </c>
      <c r="E435" s="70"/>
      <c r="F435" s="75"/>
      <c r="G435" s="69" t="s">
        <v>889</v>
      </c>
      <c r="H435" s="72">
        <v>934110</v>
      </c>
      <c r="I435" s="72">
        <v>65388</v>
      </c>
      <c r="J435" s="72">
        <v>69498</v>
      </c>
      <c r="K435" s="72">
        <v>938220</v>
      </c>
      <c r="L435" s="8" t="s">
        <v>24</v>
      </c>
      <c r="M435" s="43">
        <v>45928</v>
      </c>
      <c r="N435" s="29" t="s">
        <v>4506</v>
      </c>
      <c r="O435" s="72">
        <f>IF(Table1[[#This Row],[Phân loại]]="Tồn đầu kỳ",Table1[[#This Row],[Tổng giá trị]],0)</f>
        <v>0</v>
      </c>
      <c r="P435" s="8">
        <f>IF(Table1[[#This Row],[Số còn phải thu ĐK]]&lt;&gt;0,0,IF(Table1[[#This Row],[Phân loại]]="Bán hàng",Table1[[#This Row],[Tổng giá trị]],-Table1[[#This Row],[Tổng giá trị]]))</f>
        <v>938220</v>
      </c>
      <c r="Q435" s="73">
        <f t="shared" si="59"/>
        <v>938220</v>
      </c>
      <c r="R435" s="8">
        <f>Table1[[#This Row],[Số còn phải thu ĐK]]+Table1[[#This Row],[Giá Trị HD sau CK]]-Table1[[#This Row],[Số tiền đã thu]]</f>
        <v>0</v>
      </c>
      <c r="S435" s="7">
        <f>IF(Table1[[#This Row],[Ngày hóa đơn]]&lt;&gt;"",Table1[[#This Row],[Ngày hóa đơn]],Table1[[#This Row],[Ngày hạch toán]])</f>
        <v>45903</v>
      </c>
      <c r="T435" s="8"/>
      <c r="U435" s="7">
        <f>IF(Table1[[#This Row],[Ngày tính CN]]="","",S435+T435)</f>
        <v>45903</v>
      </c>
      <c r="V435" s="74">
        <f ca="1">IF(Table1[[#This Row],[Hạn thanh toán]]="","",IF((U435-NOW())&lt;0,0,(U435-NOW())))</f>
        <v>0</v>
      </c>
      <c r="W435" s="72"/>
      <c r="X435" s="68" t="str">
        <f t="shared" ca="1" si="58"/>
        <v/>
      </c>
      <c r="Y435" s="68" t="str">
        <f t="shared" si="57"/>
        <v>Đã thanh toán</v>
      </c>
      <c r="Z435" s="301">
        <f>Table1[[#This Row],[Hạn thanh toán]]</f>
        <v>45903</v>
      </c>
      <c r="AA435" s="301">
        <f>Table1[[#This Row],[Ngày Thanh toán]]</f>
        <v>45928</v>
      </c>
      <c r="AD435" s="3" t="str">
        <f>VLOOKUP($A435,Ma_KH!$A:$Q,Ma_KH!O$1,0)</f>
        <v>KL00194</v>
      </c>
      <c r="AE435" s="3" t="str">
        <f>VLOOKUP($A435,Ma_KH!$A:$Q,Ma_KH!P$1,0)</f>
        <v>Siêu thị TH's Mart SA5</v>
      </c>
    </row>
    <row r="436" spans="1:31" ht="25.5" customHeight="1" x14ac:dyDescent="0.3">
      <c r="A436" s="69" t="s">
        <v>82</v>
      </c>
      <c r="B436" s="69" t="s">
        <v>882</v>
      </c>
      <c r="C436" s="70">
        <v>45958</v>
      </c>
      <c r="D436" s="71" t="s">
        <v>890</v>
      </c>
      <c r="E436" s="70"/>
      <c r="F436" s="75"/>
      <c r="G436" s="75" t="s">
        <v>891</v>
      </c>
      <c r="H436" s="72">
        <v>566955</v>
      </c>
      <c r="I436" s="72">
        <v>39687</v>
      </c>
      <c r="J436" s="72">
        <v>42181</v>
      </c>
      <c r="K436" s="72">
        <v>569449</v>
      </c>
      <c r="L436" s="8" t="s">
        <v>24</v>
      </c>
      <c r="M436" s="63">
        <v>45958</v>
      </c>
      <c r="N436" s="64" t="s">
        <v>890</v>
      </c>
      <c r="O436" s="72">
        <f>IF(Table1[[#This Row],[Phân loại]]="Tồn đầu kỳ",Table1[[#This Row],[Tổng giá trị]],0)</f>
        <v>0</v>
      </c>
      <c r="P436" s="8">
        <f>IF(Table1[[#This Row],[Số còn phải thu ĐK]]&lt;&gt;0,0,IF(Table1[[#This Row],[Phân loại]]="Bán hàng",Table1[[#This Row],[Tổng giá trị]],-Table1[[#This Row],[Tổng giá trị]]))</f>
        <v>569449</v>
      </c>
      <c r="Q436" s="73">
        <f t="shared" si="59"/>
        <v>569449</v>
      </c>
      <c r="R436" s="8">
        <f>Table1[[#This Row],[Số còn phải thu ĐK]]+Table1[[#This Row],[Giá Trị HD sau CK]]-Table1[[#This Row],[Số tiền đã thu]]</f>
        <v>0</v>
      </c>
      <c r="S436" s="7">
        <f>IF(Table1[[#This Row],[Ngày hóa đơn]]&lt;&gt;"",Table1[[#This Row],[Ngày hóa đơn]],Table1[[#This Row],[Ngày hạch toán]])</f>
        <v>45958</v>
      </c>
      <c r="T436" s="8"/>
      <c r="U436" s="7">
        <f>IF(Table1[[#This Row],[Ngày tính CN]]="","",S436+T436)</f>
        <v>45958</v>
      </c>
      <c r="V436" s="74">
        <f ca="1">IF(Table1[[#This Row],[Hạn thanh toán]]="","",IF((U436-NOW())&lt;0,0,(U436-NOW())))</f>
        <v>0</v>
      </c>
      <c r="W436" s="72"/>
      <c r="X436" s="68" t="str">
        <f t="shared" ca="1" si="58"/>
        <v/>
      </c>
      <c r="Y436" s="68" t="str">
        <f t="shared" si="57"/>
        <v>Đã thanh toán</v>
      </c>
      <c r="Z436" s="301">
        <f>Table1[[#This Row],[Hạn thanh toán]]</f>
        <v>45958</v>
      </c>
      <c r="AA436" s="301">
        <f>Table1[[#This Row],[Ngày Thanh toán]]</f>
        <v>45958</v>
      </c>
      <c r="AD436" s="3" t="str">
        <f>VLOOKUP($A436,Ma_KH!$A:$Q,Ma_KH!O$1,0)</f>
        <v>KL00194</v>
      </c>
      <c r="AE436" s="3" t="str">
        <f>VLOOKUP($A436,Ma_KH!$A:$Q,Ma_KH!P$1,0)</f>
        <v>Siêu thị TH's Mart SA5</v>
      </c>
    </row>
    <row r="437" spans="1:31" ht="25.5" customHeight="1" x14ac:dyDescent="0.3">
      <c r="A437" s="76" t="s">
        <v>83</v>
      </c>
      <c r="B437" s="76" t="s">
        <v>892</v>
      </c>
      <c r="C437" s="78">
        <v>45719</v>
      </c>
      <c r="D437" s="79" t="s">
        <v>893</v>
      </c>
      <c r="E437" s="78"/>
      <c r="F437" s="84"/>
      <c r="G437" s="76" t="s">
        <v>894</v>
      </c>
      <c r="H437" s="72">
        <v>2420060</v>
      </c>
      <c r="I437" s="72">
        <v>121003</v>
      </c>
      <c r="J437" s="72">
        <v>183925</v>
      </c>
      <c r="K437" s="72">
        <v>2482982</v>
      </c>
      <c r="L437" s="8" t="s">
        <v>24</v>
      </c>
      <c r="M437" s="43">
        <v>45840</v>
      </c>
      <c r="N437" s="29" t="s">
        <v>4507</v>
      </c>
      <c r="O437" s="72">
        <f>IF(Table1[[#This Row],[Phân loại]]="Tồn đầu kỳ",Table1[[#This Row],[Tổng giá trị]],0)</f>
        <v>0</v>
      </c>
      <c r="P437" s="8">
        <f>IF(Table1[[#This Row],[Số còn phải thu ĐK]]&lt;&gt;0,0,IF(Table1[[#This Row],[Phân loại]]="Bán hàng",Table1[[#This Row],[Tổng giá trị]],-Table1[[#This Row],[Tổng giá trị]]))</f>
        <v>2482982</v>
      </c>
      <c r="Q437" s="73">
        <f t="shared" si="59"/>
        <v>2482982</v>
      </c>
      <c r="R437" s="8">
        <f>Table1[[#This Row],[Số còn phải thu ĐK]]+Table1[[#This Row],[Giá Trị HD sau CK]]-Table1[[#This Row],[Số tiền đã thu]]</f>
        <v>0</v>
      </c>
      <c r="S437" s="7">
        <f>IF(Table1[[#This Row],[Ngày hóa đơn]]&lt;&gt;"",Table1[[#This Row],[Ngày hóa đơn]],Table1[[#This Row],[Ngày hạch toán]])</f>
        <v>45719</v>
      </c>
      <c r="T437" s="8"/>
      <c r="U437" s="7">
        <f>IF(Table1[[#This Row],[Ngày tính CN]]="","",S437+T437)</f>
        <v>45719</v>
      </c>
      <c r="V437" s="74">
        <f ca="1">IF(Table1[[#This Row],[Hạn thanh toán]]="","",IF((U437-NOW())&lt;0,0,(U437-NOW())))</f>
        <v>0</v>
      </c>
      <c r="W437" s="72"/>
      <c r="X437" s="68" t="str">
        <f t="shared" ca="1" si="58"/>
        <v/>
      </c>
      <c r="Y437" s="68" t="str">
        <f t="shared" si="57"/>
        <v>Đã thanh toán</v>
      </c>
      <c r="Z437" s="301">
        <f>Table1[[#This Row],[Hạn thanh toán]]</f>
        <v>45719</v>
      </c>
      <c r="AA437" s="301">
        <f>Table1[[#This Row],[Ngày Thanh toán]]</f>
        <v>45840</v>
      </c>
      <c r="AD437" s="3" t="str">
        <f>VLOOKUP($A437,Ma_KH!$A:$Q,Ma_KH!O$1,0)</f>
        <v>KL00184</v>
      </c>
      <c r="AE437" s="3" t="str">
        <f>VLOOKUP($A437,Ma_KH!$A:$Q,Ma_KH!P$1,0)</f>
        <v>TD Mart</v>
      </c>
    </row>
    <row r="438" spans="1:31" ht="25.5" customHeight="1" x14ac:dyDescent="0.3">
      <c r="A438" s="76" t="s">
        <v>83</v>
      </c>
      <c r="B438" s="76" t="s">
        <v>892</v>
      </c>
      <c r="C438" s="78">
        <v>45765</v>
      </c>
      <c r="D438" s="79" t="s">
        <v>895</v>
      </c>
      <c r="E438" s="78"/>
      <c r="F438" s="84"/>
      <c r="G438" s="76" t="s">
        <v>896</v>
      </c>
      <c r="H438" s="72">
        <v>1224104</v>
      </c>
      <c r="I438" s="72">
        <v>61205</v>
      </c>
      <c r="J438" s="72">
        <v>93032</v>
      </c>
      <c r="K438" s="72">
        <v>1255931</v>
      </c>
      <c r="L438" s="8" t="s">
        <v>24</v>
      </c>
      <c r="M438" s="43">
        <v>45840</v>
      </c>
      <c r="N438" s="29" t="s">
        <v>4507</v>
      </c>
      <c r="O438" s="72">
        <f>IF(Table1[[#This Row],[Phân loại]]="Tồn đầu kỳ",Table1[[#This Row],[Tổng giá trị]],0)</f>
        <v>0</v>
      </c>
      <c r="P438" s="8">
        <f>IF(Table1[[#This Row],[Số còn phải thu ĐK]]&lt;&gt;0,0,IF(Table1[[#This Row],[Phân loại]]="Bán hàng",Table1[[#This Row],[Tổng giá trị]],-Table1[[#This Row],[Tổng giá trị]]))</f>
        <v>1255931</v>
      </c>
      <c r="Q438" s="73">
        <f t="shared" si="59"/>
        <v>1255931</v>
      </c>
      <c r="R438" s="8">
        <f>Table1[[#This Row],[Số còn phải thu ĐK]]+Table1[[#This Row],[Giá Trị HD sau CK]]-Table1[[#This Row],[Số tiền đã thu]]</f>
        <v>0</v>
      </c>
      <c r="S438" s="7">
        <f>IF(Table1[[#This Row],[Ngày hóa đơn]]&lt;&gt;"",Table1[[#This Row],[Ngày hóa đơn]],Table1[[#This Row],[Ngày hạch toán]])</f>
        <v>45765</v>
      </c>
      <c r="T438" s="8"/>
      <c r="U438" s="7">
        <f>IF(Table1[[#This Row],[Ngày tính CN]]="","",S438+T438)</f>
        <v>45765</v>
      </c>
      <c r="V438" s="74">
        <f ca="1">IF(Table1[[#This Row],[Hạn thanh toán]]="","",IF((U438-NOW())&lt;0,0,(U438-NOW())))</f>
        <v>0</v>
      </c>
      <c r="W438" s="72"/>
      <c r="X438" s="68" t="str">
        <f t="shared" ca="1" si="58"/>
        <v/>
      </c>
      <c r="Y438" s="68" t="str">
        <f t="shared" si="57"/>
        <v>Đã thanh toán</v>
      </c>
      <c r="Z438" s="301">
        <f>Table1[[#This Row],[Hạn thanh toán]]</f>
        <v>45765</v>
      </c>
      <c r="AA438" s="301">
        <f>Table1[[#This Row],[Ngày Thanh toán]]</f>
        <v>45840</v>
      </c>
      <c r="AD438" s="3" t="str">
        <f>VLOOKUP($A438,Ma_KH!$A:$Q,Ma_KH!O$1,0)</f>
        <v>KL00184</v>
      </c>
      <c r="AE438" s="3" t="str">
        <f>VLOOKUP($A438,Ma_KH!$A:$Q,Ma_KH!P$1,0)</f>
        <v>TD Mart</v>
      </c>
    </row>
    <row r="439" spans="1:31" ht="25.5" customHeight="1" x14ac:dyDescent="0.3">
      <c r="A439" s="76" t="s">
        <v>83</v>
      </c>
      <c r="B439" s="76" t="s">
        <v>892</v>
      </c>
      <c r="C439" s="78">
        <v>45839</v>
      </c>
      <c r="D439" s="79" t="s">
        <v>897</v>
      </c>
      <c r="E439" s="78"/>
      <c r="F439" s="84"/>
      <c r="G439" s="76" t="s">
        <v>898</v>
      </c>
      <c r="H439" s="72">
        <v>1056599</v>
      </c>
      <c r="I439" s="72">
        <v>52830</v>
      </c>
      <c r="J439" s="72">
        <v>80302</v>
      </c>
      <c r="K439" s="72">
        <v>1084071</v>
      </c>
      <c r="L439" s="8" t="s">
        <v>24</v>
      </c>
      <c r="M439" s="43">
        <v>45958</v>
      </c>
      <c r="N439" s="64" t="s">
        <v>4508</v>
      </c>
      <c r="O439" s="72">
        <f>IF(Table1[[#This Row],[Phân loại]]="Tồn đầu kỳ",Table1[[#This Row],[Tổng giá trị]],0)</f>
        <v>0</v>
      </c>
      <c r="P439" s="8">
        <f>IF(Table1[[#This Row],[Số còn phải thu ĐK]]&lt;&gt;0,0,IF(Table1[[#This Row],[Phân loại]]="Bán hàng",Table1[[#This Row],[Tổng giá trị]],-Table1[[#This Row],[Tổng giá trị]]))</f>
        <v>1084071</v>
      </c>
      <c r="Q439" s="65">
        <v>911000</v>
      </c>
      <c r="R439" s="8">
        <f>Table1[[#This Row],[Số còn phải thu ĐK]]+Table1[[#This Row],[Giá Trị HD sau CK]]-Table1[[#This Row],[Số tiền đã thu]]</f>
        <v>173071</v>
      </c>
      <c r="S439" s="7">
        <f>IF(Table1[[#This Row],[Ngày hóa đơn]]&lt;&gt;"",Table1[[#This Row],[Ngày hóa đơn]],Table1[[#This Row],[Ngày hạch toán]])</f>
        <v>45839</v>
      </c>
      <c r="T439" s="8"/>
      <c r="U439" s="7">
        <f>IF(Table1[[#This Row],[Ngày tính CN]]="","",S439+T439)</f>
        <v>45839</v>
      </c>
      <c r="V439" s="74">
        <f ca="1">IF(Table1[[#This Row],[Hạn thanh toán]]="","",IF((U439-NOW())&lt;0,0,(U439-NOW())))</f>
        <v>0</v>
      </c>
      <c r="W439" s="72"/>
      <c r="X439" s="68" t="str">
        <f t="shared" ca="1" si="58"/>
        <v/>
      </c>
      <c r="Y439" s="68" t="str">
        <f t="shared" ca="1" si="57"/>
        <v/>
      </c>
      <c r="Z439" s="301">
        <f>Table1[[#This Row],[Hạn thanh toán]]</f>
        <v>45839</v>
      </c>
      <c r="AA439" s="301">
        <f>Table1[[#This Row],[Ngày Thanh toán]]</f>
        <v>45958</v>
      </c>
      <c r="AD439" s="3" t="str">
        <f>VLOOKUP($A439,Ma_KH!$A:$Q,Ma_KH!O$1,0)</f>
        <v>KL00184</v>
      </c>
      <c r="AE439" s="3" t="str">
        <f>VLOOKUP($A439,Ma_KH!$A:$Q,Ma_KH!P$1,0)</f>
        <v>TD Mart</v>
      </c>
    </row>
    <row r="440" spans="1:31" ht="25.5" customHeight="1" x14ac:dyDescent="0.3">
      <c r="A440" s="69" t="s">
        <v>83</v>
      </c>
      <c r="B440" s="69" t="s">
        <v>892</v>
      </c>
      <c r="C440" s="70">
        <v>45840</v>
      </c>
      <c r="D440" s="71" t="s">
        <v>899</v>
      </c>
      <c r="E440" s="70"/>
      <c r="F440" s="75"/>
      <c r="G440" s="75"/>
      <c r="H440" s="72"/>
      <c r="I440" s="72">
        <v>0</v>
      </c>
      <c r="J440" s="72">
        <v>0</v>
      </c>
      <c r="K440" s="72">
        <v>933843</v>
      </c>
      <c r="L440" s="8" t="s">
        <v>17</v>
      </c>
      <c r="M440" s="43">
        <v>45840</v>
      </c>
      <c r="N440" s="29" t="s">
        <v>4507</v>
      </c>
      <c r="O440" s="72">
        <f>IF(Table1[[#This Row],[Phân loại]]="Tồn đầu kỳ",Table1[[#This Row],[Tổng giá trị]],0)</f>
        <v>0</v>
      </c>
      <c r="P440" s="8">
        <f>IF(Table1[[#This Row],[Số còn phải thu ĐK]]&lt;&gt;0,0,IF(Table1[[#This Row],[Phân loại]]="Bán hàng",Table1[[#This Row],[Tổng giá trị]],-Table1[[#This Row],[Tổng giá trị]]))</f>
        <v>-933843</v>
      </c>
      <c r="Q440" s="73">
        <f t="shared" si="59"/>
        <v>-933843</v>
      </c>
      <c r="R440" s="8">
        <f>Table1[[#This Row],[Số còn phải thu ĐK]]+Table1[[#This Row],[Giá Trị HD sau CK]]-Table1[[#This Row],[Số tiền đã thu]]</f>
        <v>0</v>
      </c>
      <c r="S440" s="7">
        <f>IF(Table1[[#This Row],[Ngày hóa đơn]]&lt;&gt;"",Table1[[#This Row],[Ngày hóa đơn]],Table1[[#This Row],[Ngày hạch toán]])</f>
        <v>45840</v>
      </c>
      <c r="T440" s="8"/>
      <c r="U440" s="7">
        <f>IF(Table1[[#This Row],[Ngày tính CN]]="","",S440+T440)</f>
        <v>45840</v>
      </c>
      <c r="V440" s="74">
        <f ca="1">IF(Table1[[#This Row],[Hạn thanh toán]]="","",IF((U440-NOW())&lt;0,0,(U440-NOW())))</f>
        <v>0</v>
      </c>
      <c r="W440" s="72"/>
      <c r="X440" s="68" t="str">
        <f t="shared" ca="1" si="58"/>
        <v/>
      </c>
      <c r="Y440" s="68" t="str">
        <f t="shared" si="57"/>
        <v>Đã thanh toán</v>
      </c>
      <c r="Z440" s="301">
        <f>Table1[[#This Row],[Hạn thanh toán]]</f>
        <v>45840</v>
      </c>
      <c r="AA440" s="301">
        <f>Table1[[#This Row],[Ngày Thanh toán]]</f>
        <v>45840</v>
      </c>
      <c r="AD440" s="3" t="str">
        <f>VLOOKUP($A440,Ma_KH!$A:$Q,Ma_KH!O$1,0)</f>
        <v>KL00184</v>
      </c>
      <c r="AE440" s="3" t="str">
        <f>VLOOKUP($A440,Ma_KH!$A:$Q,Ma_KH!P$1,0)</f>
        <v>TD Mart</v>
      </c>
    </row>
    <row r="441" spans="1:31" ht="25.5" customHeight="1" x14ac:dyDescent="0.3">
      <c r="A441" s="76" t="s">
        <v>83</v>
      </c>
      <c r="B441" s="76" t="s">
        <v>892</v>
      </c>
      <c r="C441" s="78">
        <v>45875</v>
      </c>
      <c r="D441" s="79" t="s">
        <v>900</v>
      </c>
      <c r="E441" s="78"/>
      <c r="F441" s="84"/>
      <c r="G441" s="76" t="s">
        <v>898</v>
      </c>
      <c r="H441" s="72">
        <v>1288000</v>
      </c>
      <c r="I441" s="72">
        <v>64400</v>
      </c>
      <c r="J441" s="72">
        <v>97888</v>
      </c>
      <c r="K441" s="72">
        <v>1321488</v>
      </c>
      <c r="L441" s="8" t="s">
        <v>24</v>
      </c>
      <c r="M441" s="43">
        <v>45958</v>
      </c>
      <c r="N441" s="64" t="s">
        <v>4509</v>
      </c>
      <c r="O441" s="72">
        <f>IF(Table1[[#This Row],[Phân loại]]="Tồn đầu kỳ",Table1[[#This Row],[Tổng giá trị]],0)</f>
        <v>0</v>
      </c>
      <c r="P441" s="8">
        <f>IF(Table1[[#This Row],[Số còn phải thu ĐK]]&lt;&gt;0,0,IF(Table1[[#This Row],[Phân loại]]="Bán hàng",Table1[[#This Row],[Tổng giá trị]],-Table1[[#This Row],[Tổng giá trị]]))</f>
        <v>1321488</v>
      </c>
      <c r="Q441" s="65">
        <v>1089000</v>
      </c>
      <c r="R441" s="8">
        <f>Table1[[#This Row],[Số còn phải thu ĐK]]+Table1[[#This Row],[Giá Trị HD sau CK]]-Table1[[#This Row],[Số tiền đã thu]]</f>
        <v>232488</v>
      </c>
      <c r="S441" s="7">
        <f>IF(Table1[[#This Row],[Ngày hóa đơn]]&lt;&gt;"",Table1[[#This Row],[Ngày hóa đơn]],Table1[[#This Row],[Ngày hạch toán]])</f>
        <v>45875</v>
      </c>
      <c r="T441" s="8"/>
      <c r="U441" s="7">
        <f>IF(Table1[[#This Row],[Ngày tính CN]]="","",S441+T441)</f>
        <v>45875</v>
      </c>
      <c r="V441" s="74">
        <f ca="1">IF(Table1[[#This Row],[Hạn thanh toán]]="","",IF((U441-NOW())&lt;0,0,(U441-NOW())))</f>
        <v>0</v>
      </c>
      <c r="W441" s="72"/>
      <c r="X441" s="68" t="str">
        <f t="shared" ca="1" si="58"/>
        <v/>
      </c>
      <c r="Y441" s="68" t="str">
        <f t="shared" ca="1" si="57"/>
        <v/>
      </c>
      <c r="Z441" s="301">
        <f>Table1[[#This Row],[Hạn thanh toán]]</f>
        <v>45875</v>
      </c>
      <c r="AA441" s="301">
        <f>Table1[[#This Row],[Ngày Thanh toán]]</f>
        <v>45958</v>
      </c>
      <c r="AD441" s="3" t="str">
        <f>VLOOKUP($A441,Ma_KH!$A:$Q,Ma_KH!O$1,0)</f>
        <v>KL00184</v>
      </c>
      <c r="AE441" s="3" t="str">
        <f>VLOOKUP($A441,Ma_KH!$A:$Q,Ma_KH!P$1,0)</f>
        <v>TD Mart</v>
      </c>
    </row>
    <row r="442" spans="1:31" ht="25.5" customHeight="1" x14ac:dyDescent="0.3">
      <c r="A442" s="76" t="s">
        <v>83</v>
      </c>
      <c r="B442" s="76" t="s">
        <v>892</v>
      </c>
      <c r="C442" s="78">
        <v>45875</v>
      </c>
      <c r="D442" s="79" t="s">
        <v>901</v>
      </c>
      <c r="E442" s="78"/>
      <c r="F442" s="84"/>
      <c r="G442" s="84"/>
      <c r="H442" s="72"/>
      <c r="I442" s="72">
        <v>0</v>
      </c>
      <c r="J442" s="72">
        <v>0</v>
      </c>
      <c r="K442" s="72">
        <v>253532</v>
      </c>
      <c r="L442" s="8" t="s">
        <v>17</v>
      </c>
      <c r="M442" s="43">
        <v>45958</v>
      </c>
      <c r="N442" s="64" t="s">
        <v>4509</v>
      </c>
      <c r="O442" s="72">
        <f>IF(Table1[[#This Row],[Phân loại]]="Tồn đầu kỳ",Table1[[#This Row],[Tổng giá trị]],0)</f>
        <v>0</v>
      </c>
      <c r="P442" s="8">
        <f>IF(Table1[[#This Row],[Số còn phải thu ĐK]]&lt;&gt;0,0,IF(Table1[[#This Row],[Phân loại]]="Bán hàng",Table1[[#This Row],[Tổng giá trị]],-Table1[[#This Row],[Tổng giá trị]]))</f>
        <v>-253532</v>
      </c>
      <c r="Q442" s="73">
        <f t="shared" si="59"/>
        <v>-253532</v>
      </c>
      <c r="R442" s="8">
        <f>Table1[[#This Row],[Số còn phải thu ĐK]]+Table1[[#This Row],[Giá Trị HD sau CK]]-Table1[[#This Row],[Số tiền đã thu]]</f>
        <v>0</v>
      </c>
      <c r="S442" s="7">
        <f>IF(Table1[[#This Row],[Ngày hóa đơn]]&lt;&gt;"",Table1[[#This Row],[Ngày hóa đơn]],Table1[[#This Row],[Ngày hạch toán]])</f>
        <v>45875</v>
      </c>
      <c r="T442" s="8"/>
      <c r="U442" s="7">
        <f>IF(Table1[[#This Row],[Ngày tính CN]]="","",S442+T442)</f>
        <v>45875</v>
      </c>
      <c r="V442" s="74">
        <f ca="1">IF(Table1[[#This Row],[Hạn thanh toán]]="","",IF((U442-NOW())&lt;0,0,(U442-NOW())))</f>
        <v>0</v>
      </c>
      <c r="W442" s="72"/>
      <c r="X442" s="68" t="str">
        <f t="shared" ca="1" si="58"/>
        <v/>
      </c>
      <c r="Y442" s="68" t="str">
        <f t="shared" si="57"/>
        <v>Đã thanh toán</v>
      </c>
      <c r="Z442" s="301">
        <f>Table1[[#This Row],[Hạn thanh toán]]</f>
        <v>45875</v>
      </c>
      <c r="AA442" s="301">
        <f>Table1[[#This Row],[Ngày Thanh toán]]</f>
        <v>45958</v>
      </c>
      <c r="AD442" s="3" t="str">
        <f>VLOOKUP($A442,Ma_KH!$A:$Q,Ma_KH!O$1,0)</f>
        <v>KL00184</v>
      </c>
      <c r="AE442" s="3" t="str">
        <f>VLOOKUP($A442,Ma_KH!$A:$Q,Ma_KH!P$1,0)</f>
        <v>TD Mart</v>
      </c>
    </row>
    <row r="443" spans="1:31" ht="25.5" customHeight="1" x14ac:dyDescent="0.3">
      <c r="A443" s="76" t="s">
        <v>83</v>
      </c>
      <c r="B443" s="76" t="s">
        <v>892</v>
      </c>
      <c r="C443" s="78">
        <v>45905</v>
      </c>
      <c r="D443" s="79" t="s">
        <v>902</v>
      </c>
      <c r="E443" s="78"/>
      <c r="F443" s="84"/>
      <c r="G443" s="76" t="s">
        <v>898</v>
      </c>
      <c r="H443" s="72">
        <v>1541750</v>
      </c>
      <c r="I443" s="72">
        <v>77088</v>
      </c>
      <c r="J443" s="72">
        <v>117173</v>
      </c>
      <c r="K443" s="72">
        <v>1581835</v>
      </c>
      <c r="L443" s="8" t="s">
        <v>24</v>
      </c>
      <c r="M443" s="43">
        <v>45958</v>
      </c>
      <c r="N443" s="29" t="s">
        <v>4510</v>
      </c>
      <c r="O443" s="72">
        <f>IF(Table1[[#This Row],[Phân loại]]="Tồn đầu kỳ",Table1[[#This Row],[Tổng giá trị]],0)</f>
        <v>0</v>
      </c>
      <c r="P443" s="8">
        <f>IF(Table1[[#This Row],[Số còn phải thu ĐK]]&lt;&gt;0,0,IF(Table1[[#This Row],[Phân loại]]="Bán hàng",Table1[[#This Row],[Tổng giá trị]],-Table1[[#This Row],[Tổng giá trị]]))</f>
        <v>1581835</v>
      </c>
      <c r="Q443" s="65">
        <v>1459000</v>
      </c>
      <c r="R443" s="8">
        <f>Table1[[#This Row],[Số còn phải thu ĐK]]+Table1[[#This Row],[Giá Trị HD sau CK]]-Table1[[#This Row],[Số tiền đã thu]]</f>
        <v>122835</v>
      </c>
      <c r="S443" s="7">
        <f>IF(Table1[[#This Row],[Ngày hóa đơn]]&lt;&gt;"",Table1[[#This Row],[Ngày hóa đơn]],Table1[[#This Row],[Ngày hạch toán]])</f>
        <v>45905</v>
      </c>
      <c r="T443" s="8"/>
      <c r="U443" s="7">
        <f>IF(Table1[[#This Row],[Ngày tính CN]]="","",S443+T443)</f>
        <v>45905</v>
      </c>
      <c r="V443" s="74">
        <f ca="1">IF(Table1[[#This Row],[Hạn thanh toán]]="","",IF((U443-NOW())&lt;0,0,(U443-NOW())))</f>
        <v>0</v>
      </c>
      <c r="W443" s="72"/>
      <c r="X443" s="68" t="str">
        <f t="shared" ca="1" si="58"/>
        <v/>
      </c>
      <c r="Y443" s="68" t="str">
        <f t="shared" ca="1" si="57"/>
        <v/>
      </c>
      <c r="Z443" s="301">
        <f>Table1[[#This Row],[Hạn thanh toán]]</f>
        <v>45905</v>
      </c>
      <c r="AA443" s="301">
        <f>Table1[[#This Row],[Ngày Thanh toán]]</f>
        <v>45958</v>
      </c>
      <c r="AD443" s="3" t="str">
        <f>VLOOKUP($A443,Ma_KH!$A:$Q,Ma_KH!O$1,0)</f>
        <v>KL00184</v>
      </c>
      <c r="AE443" s="3" t="str">
        <f>VLOOKUP($A443,Ma_KH!$A:$Q,Ma_KH!P$1,0)</f>
        <v>TD Mart</v>
      </c>
    </row>
    <row r="444" spans="1:31" ht="25.5" customHeight="1" x14ac:dyDescent="0.3">
      <c r="A444" s="76" t="s">
        <v>83</v>
      </c>
      <c r="B444" s="76" t="s">
        <v>892</v>
      </c>
      <c r="C444" s="78">
        <v>45905</v>
      </c>
      <c r="D444" s="79" t="s">
        <v>903</v>
      </c>
      <c r="E444" s="78"/>
      <c r="F444" s="84"/>
      <c r="G444" s="84"/>
      <c r="H444" s="72"/>
      <c r="I444" s="72">
        <v>0</v>
      </c>
      <c r="J444" s="72">
        <v>0</v>
      </c>
      <c r="K444" s="72">
        <v>122162</v>
      </c>
      <c r="L444" s="8" t="s">
        <v>17</v>
      </c>
      <c r="M444" s="43">
        <v>45958</v>
      </c>
      <c r="N444" s="29" t="s">
        <v>4510</v>
      </c>
      <c r="O444" s="72">
        <f>IF(Table1[[#This Row],[Phân loại]]="Tồn đầu kỳ",Table1[[#This Row],[Tổng giá trị]],0)</f>
        <v>0</v>
      </c>
      <c r="P444" s="8">
        <f>IF(Table1[[#This Row],[Số còn phải thu ĐK]]&lt;&gt;0,0,IF(Table1[[#This Row],[Phân loại]]="Bán hàng",Table1[[#This Row],[Tổng giá trị]],-Table1[[#This Row],[Tổng giá trị]]))</f>
        <v>-122162</v>
      </c>
      <c r="Q444" s="73">
        <f t="shared" si="59"/>
        <v>-122162</v>
      </c>
      <c r="R444" s="8">
        <f>Table1[[#This Row],[Số còn phải thu ĐK]]+Table1[[#This Row],[Giá Trị HD sau CK]]-Table1[[#This Row],[Số tiền đã thu]]</f>
        <v>0</v>
      </c>
      <c r="S444" s="7">
        <f>IF(Table1[[#This Row],[Ngày hóa đơn]]&lt;&gt;"",Table1[[#This Row],[Ngày hóa đơn]],Table1[[#This Row],[Ngày hạch toán]])</f>
        <v>45905</v>
      </c>
      <c r="T444" s="8"/>
      <c r="U444" s="7">
        <f>IF(Table1[[#This Row],[Ngày tính CN]]="","",S444+T444)</f>
        <v>45905</v>
      </c>
      <c r="V444" s="74">
        <f ca="1">IF(Table1[[#This Row],[Hạn thanh toán]]="","",IF((U444-NOW())&lt;0,0,(U444-NOW())))</f>
        <v>0</v>
      </c>
      <c r="W444" s="72"/>
      <c r="X444" s="68" t="str">
        <f ca="1">IF(OR(AR449="",AO449=0),"",IF((AR449-NOW())&lt;0,-(AR449-NOW()),0))</f>
        <v/>
      </c>
      <c r="Y444" s="68" t="str">
        <f t="shared" si="57"/>
        <v>Đã thanh toán</v>
      </c>
      <c r="Z444" s="301">
        <f>Table1[[#This Row],[Hạn thanh toán]]</f>
        <v>45905</v>
      </c>
      <c r="AA444" s="301">
        <f>Table1[[#This Row],[Ngày Thanh toán]]</f>
        <v>45958</v>
      </c>
      <c r="AD444" s="3" t="str">
        <f>VLOOKUP($A444,Ma_KH!$A:$Q,Ma_KH!O$1,0)</f>
        <v>KL00184</v>
      </c>
      <c r="AE444" s="3" t="str">
        <f>VLOOKUP($A444,Ma_KH!$A:$Q,Ma_KH!P$1,0)</f>
        <v>TD Mart</v>
      </c>
    </row>
    <row r="445" spans="1:31" ht="25.5" customHeight="1" x14ac:dyDescent="0.3">
      <c r="A445" s="76" t="s">
        <v>83</v>
      </c>
      <c r="B445" s="76" t="s">
        <v>892</v>
      </c>
      <c r="C445" s="78">
        <v>45939</v>
      </c>
      <c r="D445" s="79" t="s">
        <v>904</v>
      </c>
      <c r="E445" s="78"/>
      <c r="F445" s="84"/>
      <c r="G445" s="76" t="s">
        <v>905</v>
      </c>
      <c r="H445" s="72">
        <v>580532</v>
      </c>
      <c r="I445" s="72">
        <v>29027</v>
      </c>
      <c r="J445" s="72">
        <v>44120</v>
      </c>
      <c r="K445" s="72">
        <v>595625</v>
      </c>
      <c r="L445" s="8" t="s">
        <v>24</v>
      </c>
      <c r="M445" s="43">
        <v>45958</v>
      </c>
      <c r="N445" s="29" t="s">
        <v>4511</v>
      </c>
      <c r="O445" s="72">
        <f>IF(Table1[[#This Row],[Phân loại]]="Tồn đầu kỳ",Table1[[#This Row],[Tổng giá trị]],0)</f>
        <v>0</v>
      </c>
      <c r="P445" s="8">
        <f>IF(Table1[[#This Row],[Số còn phải thu ĐK]]&lt;&gt;0,0,IF(Table1[[#This Row],[Phân loại]]="Bán hàng",Table1[[#This Row],[Tổng giá trị]],-Table1[[#This Row],[Tổng giá trị]]))</f>
        <v>595625</v>
      </c>
      <c r="Q445" s="73">
        <f t="shared" si="59"/>
        <v>595625</v>
      </c>
      <c r="R445" s="8">
        <f>Table1[[#This Row],[Số còn phải thu ĐK]]+Table1[[#This Row],[Giá Trị HD sau CK]]-Table1[[#This Row],[Số tiền đã thu]]</f>
        <v>0</v>
      </c>
      <c r="S445" s="7">
        <f>IF(Table1[[#This Row],[Ngày hóa đơn]]&lt;&gt;"",Table1[[#This Row],[Ngày hóa đơn]],Table1[[#This Row],[Ngày hạch toán]])</f>
        <v>45939</v>
      </c>
      <c r="T445" s="8"/>
      <c r="U445" s="7">
        <f>IF(Table1[[#This Row],[Ngày tính CN]]="","",S445+T445)</f>
        <v>45939</v>
      </c>
      <c r="V445" s="74">
        <f ca="1">IF(Table1[[#This Row],[Hạn thanh toán]]="","",IF((U445-NOW())&lt;0,0,(U445-NOW())))</f>
        <v>0</v>
      </c>
      <c r="W445" s="72"/>
      <c r="X445" s="68" t="str">
        <f ca="1">IF(OR(AR450="",AO450=0),"",IF((AR450-NOW())&lt;0,-(AR450-NOW()),0))</f>
        <v/>
      </c>
      <c r="Y445" s="68" t="str">
        <f t="shared" si="57"/>
        <v>Đã thanh toán</v>
      </c>
      <c r="Z445" s="301">
        <f>Table1[[#This Row],[Hạn thanh toán]]</f>
        <v>45939</v>
      </c>
      <c r="AA445" s="301">
        <f>Table1[[#This Row],[Ngày Thanh toán]]</f>
        <v>45958</v>
      </c>
      <c r="AD445" s="3" t="str">
        <f>VLOOKUP($A445,Ma_KH!$A:$Q,Ma_KH!O$1,0)</f>
        <v>KL00184</v>
      </c>
      <c r="AE445" s="3" t="str">
        <f>VLOOKUP($A445,Ma_KH!$A:$Q,Ma_KH!P$1,0)</f>
        <v>TD Mart</v>
      </c>
    </row>
    <row r="446" spans="1:31" s="61" customFormat="1" ht="25.5" customHeight="1" x14ac:dyDescent="0.3">
      <c r="A446" s="47" t="s">
        <v>83</v>
      </c>
      <c r="B446" s="47" t="s">
        <v>892</v>
      </c>
      <c r="C446" s="49">
        <v>45950</v>
      </c>
      <c r="D446" s="48" t="s">
        <v>906</v>
      </c>
      <c r="E446" s="49"/>
      <c r="F446" s="51"/>
      <c r="G446" s="47" t="s">
        <v>907</v>
      </c>
      <c r="H446" s="57">
        <v>1215515</v>
      </c>
      <c r="I446" s="57">
        <v>60776</v>
      </c>
      <c r="J446" s="57">
        <v>92379</v>
      </c>
      <c r="K446" s="57">
        <v>1247118</v>
      </c>
      <c r="L446" s="58" t="s">
        <v>24</v>
      </c>
      <c r="M446" s="59"/>
      <c r="N446" s="58"/>
      <c r="O446" s="57">
        <f>IF(Table1[[#This Row],[Phân loại]]="Tồn đầu kỳ",Table1[[#This Row],[Tổng giá trị]],0)</f>
        <v>0</v>
      </c>
      <c r="P446" s="58">
        <f>IF(Table1[[#This Row],[Số còn phải thu ĐK]]&lt;&gt;0,0,IF(Table1[[#This Row],[Phân loại]]="Bán hàng",Table1[[#This Row],[Tổng giá trị]],-Table1[[#This Row],[Tổng giá trị]]))</f>
        <v>1247118</v>
      </c>
      <c r="Q446" s="115">
        <f t="shared" si="59"/>
        <v>0</v>
      </c>
      <c r="R446" s="58">
        <f>Table1[[#This Row],[Số còn phải thu ĐK]]+Table1[[#This Row],[Giá Trị HD sau CK]]-Table1[[#This Row],[Số tiền đã thu]]</f>
        <v>1247118</v>
      </c>
      <c r="S446" s="59">
        <f>IF(Table1[[#This Row],[Ngày hóa đơn]]&lt;&gt;"",Table1[[#This Row],[Ngày hóa đơn]],Table1[[#This Row],[Ngày hạch toán]])</f>
        <v>45950</v>
      </c>
      <c r="T446" s="58"/>
      <c r="U446" s="59">
        <f>IF(Table1[[#This Row],[Ngày tính CN]]="","",S446+T446)</f>
        <v>45950</v>
      </c>
      <c r="V446" s="60">
        <f ca="1">IF(Table1[[#This Row],[Hạn thanh toán]]="","",IF((U446-NOW())&lt;0,0,(U446-NOW())))</f>
        <v>0</v>
      </c>
      <c r="W446" s="57"/>
      <c r="X446" s="116" t="str">
        <f ca="1">IF(OR(AR451="",AO451=0),"",IF((AR451-NOW())&lt;0,-(AR451-NOW()),0))</f>
        <v/>
      </c>
      <c r="Y446" s="116" t="str">
        <f t="shared" ca="1" si="57"/>
        <v/>
      </c>
      <c r="Z446" s="305">
        <f>Table1[[#This Row],[Hạn thanh toán]]</f>
        <v>45950</v>
      </c>
      <c r="AA446" s="305">
        <f>Table1[[#This Row],[Ngày Thanh toán]]</f>
        <v>0</v>
      </c>
      <c r="AD446" s="61" t="str">
        <f>VLOOKUP($A446,Ma_KH!$A:$Q,Ma_KH!O$1,0)</f>
        <v>KL00184</v>
      </c>
      <c r="AE446" s="3" t="str">
        <f>VLOOKUP($A446,Ma_KH!$A:$Q,Ma_KH!P$1,0)</f>
        <v>TD Mart</v>
      </c>
    </row>
    <row r="447" spans="1:31" s="265" customFormat="1" ht="25.5" customHeight="1" x14ac:dyDescent="0.3">
      <c r="A447" s="282" t="s">
        <v>83</v>
      </c>
      <c r="B447" s="282" t="s">
        <v>892</v>
      </c>
      <c r="C447" s="256">
        <v>45958</v>
      </c>
      <c r="D447" s="283" t="s">
        <v>4512</v>
      </c>
      <c r="E447" s="256"/>
      <c r="F447" s="257"/>
      <c r="G447" s="282" t="s">
        <v>17</v>
      </c>
      <c r="H447" s="259"/>
      <c r="I447" s="259">
        <f>IFERROR(ROUND((VLOOKUP(Table1[[#This Row],[Mã khách hàng]],Ty_Le!$A:$E,5,0)*5%),0),0)</f>
        <v>0</v>
      </c>
      <c r="J447" s="259">
        <f>(Table1[[#This Row],[Tiền hàng]]-Table1[[#This Row],[Tiền chiết khấu]])*8%</f>
        <v>0</v>
      </c>
      <c r="K447" s="259">
        <v>250455</v>
      </c>
      <c r="L447" s="260" t="s">
        <v>17</v>
      </c>
      <c r="M447" s="261"/>
      <c r="N447" s="260"/>
      <c r="O447" s="259">
        <f>IF(Table1[[#This Row],[Phân loại]]="Tồn đầu kỳ",Table1[[#This Row],[Tổng giá trị]],0)</f>
        <v>0</v>
      </c>
      <c r="P447" s="260">
        <f>IF(Table1[[#This Row],[Số còn phải thu ĐK]]&lt;&gt;0,0,IF(Table1[[#This Row],[Phân loại]]="Bán hàng",Table1[[#This Row],[Tổng giá trị]],-Table1[[#This Row],[Tổng giá trị]]))</f>
        <v>-250455</v>
      </c>
      <c r="Q447" s="262">
        <f>IF(M447&lt;&gt;"",IF(O447&gt;0,O447,P447),0)</f>
        <v>0</v>
      </c>
      <c r="R447" s="260">
        <f>Table1[[#This Row],[Số còn phải thu ĐK]]+Table1[[#This Row],[Giá Trị HD sau CK]]-Table1[[#This Row],[Số tiền đã thu]]</f>
        <v>-250455</v>
      </c>
      <c r="S447" s="261">
        <f>IF(Table1[[#This Row],[Ngày hóa đơn]]&lt;&gt;"",Table1[[#This Row],[Ngày hóa đơn]],Table1[[#This Row],[Ngày hạch toán]])</f>
        <v>45958</v>
      </c>
      <c r="T447" s="260"/>
      <c r="U447" s="261">
        <f>IF(Table1[[#This Row],[Ngày tính CN]]="","",S447+T447)</f>
        <v>45958</v>
      </c>
      <c r="V447" s="263">
        <f ca="1">IF(Table1[[#This Row],[Hạn thanh toán]]="","",IF((U447-NOW())&lt;0,0,(U447-NOW())))</f>
        <v>0</v>
      </c>
      <c r="W447" s="259"/>
      <c r="X447" s="264" t="str">
        <f ca="1">IF(OR(AR450="",AO450=0),"",IF((AR450-NOW())&lt;0,-(AR450-NOW()),0))</f>
        <v/>
      </c>
      <c r="Y447" s="264" t="str">
        <f ca="1">IF(R447=0,"Đã thanh toán",IF(X447="","",IF(X447&lt;=0,"Chưa đến hạn thanh toán",IF(X447&lt;=30,"Nợ quá hạn 30 ngày",IF(X447&lt;=60,"Nợ quá hạn từ 30 ngày đến 60 ngày",IF(X447&lt;=90,"Nợ quá hạn từ 60 ngày đến 90 ngày",IF(X447&lt;=120,"Nợ quá hạn từ 90 ngày đến 120 ngày","Nợ quá hạn hơn 120 ngày có khả năng mất thanh toán")))))))</f>
        <v/>
      </c>
      <c r="Z447" s="307">
        <f>Table1[[#This Row],[Hạn thanh toán]]</f>
        <v>45958</v>
      </c>
      <c r="AA447" s="307">
        <f>Table1[[#This Row],[Ngày Thanh toán]]</f>
        <v>0</v>
      </c>
      <c r="AD447" s="61" t="str">
        <f>VLOOKUP($A447,Ma_KH!$A:$Q,Ma_KH!O$1,0)</f>
        <v>KL00184</v>
      </c>
      <c r="AE447" s="3" t="str">
        <f>VLOOKUP($A447,Ma_KH!$A:$Q,Ma_KH!P$1,0)</f>
        <v>TD Mart</v>
      </c>
    </row>
    <row r="448" spans="1:31" s="265" customFormat="1" ht="25.5" customHeight="1" x14ac:dyDescent="0.3">
      <c r="A448" s="282" t="s">
        <v>83</v>
      </c>
      <c r="B448" s="282" t="s">
        <v>892</v>
      </c>
      <c r="C448" s="256">
        <v>45958</v>
      </c>
      <c r="D448" s="283" t="s">
        <v>4513</v>
      </c>
      <c r="E448" s="256"/>
      <c r="F448" s="257"/>
      <c r="G448" s="282" t="s">
        <v>17</v>
      </c>
      <c r="H448" s="259"/>
      <c r="I448" s="259">
        <f>IFERROR(ROUND((VLOOKUP(Table1[[#This Row],[Mã khách hàng]],Ty_Le!$A:$E,5,0)*5%),0),0)</f>
        <v>0</v>
      </c>
      <c r="J448" s="259">
        <f>(Table1[[#This Row],[Tiền hàng]]-Table1[[#This Row],[Tiền chiết khấu]])*8%</f>
        <v>0</v>
      </c>
      <c r="K448" s="259">
        <v>122162</v>
      </c>
      <c r="L448" s="260" t="s">
        <v>17</v>
      </c>
      <c r="M448" s="261"/>
      <c r="N448" s="260"/>
      <c r="O448" s="259">
        <f>IF(Table1[[#This Row],[Phân loại]]="Tồn đầu kỳ",Table1[[#This Row],[Tổng giá trị]],0)</f>
        <v>0</v>
      </c>
      <c r="P448" s="260">
        <f>IF(Table1[[#This Row],[Số còn phải thu ĐK]]&lt;&gt;0,0,IF(Table1[[#This Row],[Phân loại]]="Bán hàng",Table1[[#This Row],[Tổng giá trị]],-Table1[[#This Row],[Tổng giá trị]]))</f>
        <v>-122162</v>
      </c>
      <c r="Q448" s="262">
        <f>IF(M448&lt;&gt;"",IF(O448&gt;0,O448,P448),0)</f>
        <v>0</v>
      </c>
      <c r="R448" s="260">
        <f>Table1[[#This Row],[Số còn phải thu ĐK]]+Table1[[#This Row],[Giá Trị HD sau CK]]-Table1[[#This Row],[Số tiền đã thu]]</f>
        <v>-122162</v>
      </c>
      <c r="S448" s="261">
        <f>IF(Table1[[#This Row],[Ngày hóa đơn]]&lt;&gt;"",Table1[[#This Row],[Ngày hóa đơn]],Table1[[#This Row],[Ngày hạch toán]])</f>
        <v>45958</v>
      </c>
      <c r="T448" s="260"/>
      <c r="U448" s="261">
        <f>IF(Table1[[#This Row],[Ngày tính CN]]="","",S448+T448)</f>
        <v>45958</v>
      </c>
      <c r="V448" s="263">
        <f ca="1">IF(Table1[[#This Row],[Hạn thanh toán]]="","",IF((U448-NOW())&lt;0,0,(U448-NOW())))</f>
        <v>0</v>
      </c>
      <c r="W448" s="259"/>
      <c r="X448" s="264" t="str">
        <f ca="1">IF(OR(AR451="",AO451=0),"",IF((AR451-NOW())&lt;0,-(AR451-NOW()),0))</f>
        <v/>
      </c>
      <c r="Y448" s="264" t="str">
        <f ca="1">IF(R448=0,"Đã thanh toán",IF(X448="","",IF(X448&lt;=0,"Chưa đến hạn thanh toán",IF(X448&lt;=30,"Nợ quá hạn 30 ngày",IF(X448&lt;=60,"Nợ quá hạn từ 30 ngày đến 60 ngày",IF(X448&lt;=90,"Nợ quá hạn từ 60 ngày đến 90 ngày",IF(X448&lt;=120,"Nợ quá hạn từ 90 ngày đến 120 ngày","Nợ quá hạn hơn 120 ngày có khả năng mất thanh toán")))))))</f>
        <v/>
      </c>
      <c r="Z448" s="307">
        <f>Table1[[#This Row],[Hạn thanh toán]]</f>
        <v>45958</v>
      </c>
      <c r="AA448" s="307">
        <f>Table1[[#This Row],[Ngày Thanh toán]]</f>
        <v>0</v>
      </c>
      <c r="AD448" s="61" t="str">
        <f>VLOOKUP($A448,Ma_KH!$A:$Q,Ma_KH!O$1,0)</f>
        <v>KL00184</v>
      </c>
      <c r="AE448" s="3" t="str">
        <f>VLOOKUP($A448,Ma_KH!$A:$Q,Ma_KH!P$1,0)</f>
        <v>TD Mart</v>
      </c>
    </row>
    <row r="449" spans="1:31" ht="25.5" customHeight="1" x14ac:dyDescent="0.3">
      <c r="A449" s="76" t="s">
        <v>84</v>
      </c>
      <c r="B449" s="76" t="s">
        <v>908</v>
      </c>
      <c r="C449" s="78">
        <v>45905</v>
      </c>
      <c r="D449" s="79" t="s">
        <v>909</v>
      </c>
      <c r="E449" s="78"/>
      <c r="F449" s="84"/>
      <c r="G449" s="76" t="s">
        <v>910</v>
      </c>
      <c r="H449" s="72">
        <v>1850013</v>
      </c>
      <c r="I449" s="72">
        <v>92501</v>
      </c>
      <c r="J449" s="72">
        <v>140601</v>
      </c>
      <c r="K449" s="72">
        <v>1898113</v>
      </c>
      <c r="L449" s="8" t="s">
        <v>24</v>
      </c>
      <c r="O449" s="72">
        <f>IF(Table1[[#This Row],[Phân loại]]="Tồn đầu kỳ",Table1[[#This Row],[Tổng giá trị]],0)</f>
        <v>0</v>
      </c>
      <c r="P449" s="8">
        <f>IF(Table1[[#This Row],[Số còn phải thu ĐK]]&lt;&gt;0,0,IF(Table1[[#This Row],[Phân loại]]="Bán hàng",Table1[[#This Row],[Tổng giá trị]],-Table1[[#This Row],[Tổng giá trị]]))</f>
        <v>1898113</v>
      </c>
      <c r="Q449" s="73">
        <f t="shared" si="59"/>
        <v>0</v>
      </c>
      <c r="R449" s="8">
        <f>Table1[[#This Row],[Số còn phải thu ĐK]]+Table1[[#This Row],[Giá Trị HD sau CK]]-Table1[[#This Row],[Số tiền đã thu]]</f>
        <v>1898113</v>
      </c>
      <c r="S449" s="7">
        <f>IF(Table1[[#This Row],[Ngày hóa đơn]]&lt;&gt;"",Table1[[#This Row],[Ngày hóa đơn]],Table1[[#This Row],[Ngày hạch toán]])</f>
        <v>45905</v>
      </c>
      <c r="T449" s="8"/>
      <c r="U449" s="7">
        <f>IF(Table1[[#This Row],[Ngày tính CN]]="","",S449+T449)</f>
        <v>45905</v>
      </c>
      <c r="V449" s="74">
        <f ca="1">IF(Table1[[#This Row],[Hạn thanh toán]]="","",IF((U449-NOW())&lt;0,0,(U449-NOW())))</f>
        <v>0</v>
      </c>
      <c r="W449" s="72"/>
      <c r="X449" s="68" t="str">
        <f t="shared" ca="1" si="58"/>
        <v/>
      </c>
      <c r="Y449" s="68" t="str">
        <f t="shared" ca="1" si="57"/>
        <v/>
      </c>
      <c r="Z449" s="301">
        <f>Table1[[#This Row],[Hạn thanh toán]]</f>
        <v>45905</v>
      </c>
      <c r="AA449" s="301">
        <f>Table1[[#This Row],[Ngày Thanh toán]]</f>
        <v>0</v>
      </c>
      <c r="AD449" s="3" t="str">
        <f>VLOOKUP($A449,Ma_KH!$A:$Q,Ma_KH!O$1,0)</f>
        <v>KL00201</v>
      </c>
      <c r="AE449" s="3" t="str">
        <f>VLOOKUP($A449,Ma_KH!$A:$Q,Ma_KH!P$1,0)</f>
        <v>TD Mart Glexico</v>
      </c>
    </row>
    <row r="450" spans="1:31" ht="25.5" customHeight="1" x14ac:dyDescent="0.3">
      <c r="A450" s="76" t="s">
        <v>84</v>
      </c>
      <c r="B450" s="76" t="s">
        <v>908</v>
      </c>
      <c r="C450" s="78">
        <v>45917</v>
      </c>
      <c r="D450" s="79" t="s">
        <v>911</v>
      </c>
      <c r="E450" s="78"/>
      <c r="F450" s="84"/>
      <c r="G450" s="76" t="s">
        <v>912</v>
      </c>
      <c r="H450" s="72">
        <v>864265</v>
      </c>
      <c r="I450" s="72">
        <v>43213</v>
      </c>
      <c r="J450" s="72">
        <v>65684</v>
      </c>
      <c r="K450" s="72">
        <v>886736</v>
      </c>
      <c r="L450" s="8" t="s">
        <v>24</v>
      </c>
      <c r="O450" s="72">
        <f>IF(Table1[[#This Row],[Phân loại]]="Tồn đầu kỳ",Table1[[#This Row],[Tổng giá trị]],0)</f>
        <v>0</v>
      </c>
      <c r="P450" s="8">
        <f>IF(Table1[[#This Row],[Số còn phải thu ĐK]]&lt;&gt;0,0,IF(Table1[[#This Row],[Phân loại]]="Bán hàng",Table1[[#This Row],[Tổng giá trị]],-Table1[[#This Row],[Tổng giá trị]]))</f>
        <v>886736</v>
      </c>
      <c r="Q450" s="73">
        <f t="shared" si="59"/>
        <v>0</v>
      </c>
      <c r="R450" s="8">
        <f>Table1[[#This Row],[Số còn phải thu ĐK]]+Table1[[#This Row],[Giá Trị HD sau CK]]-Table1[[#This Row],[Số tiền đã thu]]</f>
        <v>886736</v>
      </c>
      <c r="S450" s="7">
        <f>IF(Table1[[#This Row],[Ngày hóa đơn]]&lt;&gt;"",Table1[[#This Row],[Ngày hóa đơn]],Table1[[#This Row],[Ngày hạch toán]])</f>
        <v>45917</v>
      </c>
      <c r="T450" s="8"/>
      <c r="U450" s="7">
        <f>IF(Table1[[#This Row],[Ngày tính CN]]="","",S450+T450)</f>
        <v>45917</v>
      </c>
      <c r="V450" s="74">
        <f ca="1">IF(Table1[[#This Row],[Hạn thanh toán]]="","",IF((U450-NOW())&lt;0,0,(U450-NOW())))</f>
        <v>0</v>
      </c>
      <c r="W450" s="72"/>
      <c r="X450" s="68" t="str">
        <f t="shared" ca="1" si="58"/>
        <v/>
      </c>
      <c r="Y450" s="68" t="str">
        <f t="shared" ca="1" si="57"/>
        <v/>
      </c>
      <c r="Z450" s="301">
        <f>Table1[[#This Row],[Hạn thanh toán]]</f>
        <v>45917</v>
      </c>
      <c r="AA450" s="301">
        <f>Table1[[#This Row],[Ngày Thanh toán]]</f>
        <v>0</v>
      </c>
      <c r="AD450" s="3" t="str">
        <f>VLOOKUP($A450,Ma_KH!$A:$Q,Ma_KH!O$1,0)</f>
        <v>KL00201</v>
      </c>
      <c r="AE450" s="3" t="str">
        <f>VLOOKUP($A450,Ma_KH!$A:$Q,Ma_KH!P$1,0)</f>
        <v>TD Mart Glexico</v>
      </c>
    </row>
    <row r="451" spans="1:31" ht="25.5" customHeight="1" x14ac:dyDescent="0.3">
      <c r="A451" s="76" t="s">
        <v>84</v>
      </c>
      <c r="B451" s="76" t="s">
        <v>908</v>
      </c>
      <c r="C451" s="78">
        <v>45958</v>
      </c>
      <c r="D451" s="79" t="s">
        <v>913</v>
      </c>
      <c r="E451" s="78"/>
      <c r="F451" s="84"/>
      <c r="G451" s="84" t="s">
        <v>914</v>
      </c>
      <c r="H451" s="72"/>
      <c r="I451" s="72">
        <v>0</v>
      </c>
      <c r="J451" s="72">
        <v>0</v>
      </c>
      <c r="K451" s="72">
        <v>886000</v>
      </c>
      <c r="L451" s="8" t="s">
        <v>17</v>
      </c>
      <c r="O451" s="72">
        <f>IF(Table1[[#This Row],[Phân loại]]="Tồn đầu kỳ",Table1[[#This Row],[Tổng giá trị]],0)</f>
        <v>0</v>
      </c>
      <c r="P451" s="8">
        <f>IF(Table1[[#This Row],[Số còn phải thu ĐK]]&lt;&gt;0,0,IF(Table1[[#This Row],[Phân loại]]="Bán hàng",Table1[[#This Row],[Tổng giá trị]],-Table1[[#This Row],[Tổng giá trị]]))</f>
        <v>-886000</v>
      </c>
      <c r="Q451" s="73">
        <f t="shared" si="59"/>
        <v>0</v>
      </c>
      <c r="R451" s="8">
        <f>Table1[[#This Row],[Số còn phải thu ĐK]]+Table1[[#This Row],[Giá Trị HD sau CK]]-Table1[[#This Row],[Số tiền đã thu]]</f>
        <v>-886000</v>
      </c>
      <c r="S451" s="7">
        <f>IF(Table1[[#This Row],[Ngày hóa đơn]]&lt;&gt;"",Table1[[#This Row],[Ngày hóa đơn]],Table1[[#This Row],[Ngày hạch toán]])</f>
        <v>45958</v>
      </c>
      <c r="T451" s="8"/>
      <c r="U451" s="7">
        <f>IF(Table1[[#This Row],[Ngày tính CN]]="","",S451+T451)</f>
        <v>45958</v>
      </c>
      <c r="V451" s="74">
        <f ca="1">IF(Table1[[#This Row],[Hạn thanh toán]]="","",IF((U451-NOW())&lt;0,0,(U451-NOW())))</f>
        <v>0</v>
      </c>
      <c r="W451" s="72"/>
      <c r="X451" s="68" t="str">
        <f t="shared" ca="1" si="58"/>
        <v/>
      </c>
      <c r="Y451" s="68" t="str">
        <f t="shared" ca="1" si="57"/>
        <v/>
      </c>
      <c r="Z451" s="301">
        <f>Table1[[#This Row],[Hạn thanh toán]]</f>
        <v>45958</v>
      </c>
      <c r="AA451" s="301">
        <f>Table1[[#This Row],[Ngày Thanh toán]]</f>
        <v>0</v>
      </c>
      <c r="AD451" s="3" t="str">
        <f>VLOOKUP($A451,Ma_KH!$A:$Q,Ma_KH!O$1,0)</f>
        <v>KL00201</v>
      </c>
      <c r="AE451" s="3" t="str">
        <f>VLOOKUP($A451,Ma_KH!$A:$Q,Ma_KH!P$1,0)</f>
        <v>TD Mart Glexico</v>
      </c>
    </row>
    <row r="452" spans="1:31" ht="25.5" customHeight="1" x14ac:dyDescent="0.3">
      <c r="A452" s="69" t="s">
        <v>84</v>
      </c>
      <c r="B452" s="69" t="s">
        <v>908</v>
      </c>
      <c r="C452" s="70">
        <v>45958</v>
      </c>
      <c r="D452" s="71" t="s">
        <v>915</v>
      </c>
      <c r="E452" s="70"/>
      <c r="F452" s="75"/>
      <c r="G452" s="75" t="s">
        <v>916</v>
      </c>
      <c r="H452" s="72"/>
      <c r="I452" s="72">
        <v>0</v>
      </c>
      <c r="J452" s="72">
        <v>0</v>
      </c>
      <c r="K452" s="72">
        <v>1898000</v>
      </c>
      <c r="L452" s="8" t="s">
        <v>17</v>
      </c>
      <c r="O452" s="72">
        <f>IF(Table1[[#This Row],[Phân loại]]="Tồn đầu kỳ",Table1[[#This Row],[Tổng giá trị]],0)</f>
        <v>0</v>
      </c>
      <c r="P452" s="8">
        <f>IF(Table1[[#This Row],[Số còn phải thu ĐK]]&lt;&gt;0,0,IF(Table1[[#This Row],[Phân loại]]="Bán hàng",Table1[[#This Row],[Tổng giá trị]],-Table1[[#This Row],[Tổng giá trị]]))</f>
        <v>-1898000</v>
      </c>
      <c r="Q452" s="73">
        <f t="shared" si="59"/>
        <v>0</v>
      </c>
      <c r="R452" s="8">
        <f>Table1[[#This Row],[Số còn phải thu ĐK]]+Table1[[#This Row],[Giá Trị HD sau CK]]-Table1[[#This Row],[Số tiền đã thu]]</f>
        <v>-1898000</v>
      </c>
      <c r="S452" s="7">
        <f>IF(Table1[[#This Row],[Ngày hóa đơn]]&lt;&gt;"",Table1[[#This Row],[Ngày hóa đơn]],Table1[[#This Row],[Ngày hạch toán]])</f>
        <v>45958</v>
      </c>
      <c r="T452" s="8"/>
      <c r="U452" s="7">
        <f>IF(Table1[[#This Row],[Ngày tính CN]]="","",S452+T452)</f>
        <v>45958</v>
      </c>
      <c r="V452" s="74">
        <f ca="1">IF(Table1[[#This Row],[Hạn thanh toán]]="","",IF((U452-NOW())&lt;0,0,(U452-NOW())))</f>
        <v>0</v>
      </c>
      <c r="W452" s="72"/>
      <c r="X452" s="68" t="str">
        <f t="shared" ca="1" si="58"/>
        <v/>
      </c>
      <c r="Y452" s="68" t="str">
        <f t="shared" ca="1" si="57"/>
        <v/>
      </c>
      <c r="Z452" s="301">
        <f>Table1[[#This Row],[Hạn thanh toán]]</f>
        <v>45958</v>
      </c>
      <c r="AA452" s="301">
        <f>Table1[[#This Row],[Ngày Thanh toán]]</f>
        <v>0</v>
      </c>
      <c r="AD452" s="3" t="str">
        <f>VLOOKUP($A452,Ma_KH!$A:$Q,Ma_KH!O$1,0)</f>
        <v>KL00201</v>
      </c>
      <c r="AE452" s="3" t="str">
        <f>VLOOKUP($A452,Ma_KH!$A:$Q,Ma_KH!P$1,0)</f>
        <v>TD Mart Glexico</v>
      </c>
    </row>
    <row r="453" spans="1:31" ht="25.5" customHeight="1" x14ac:dyDescent="0.3">
      <c r="A453" s="76" t="s">
        <v>85</v>
      </c>
      <c r="B453" s="76" t="s">
        <v>917</v>
      </c>
      <c r="C453" s="78">
        <v>45665</v>
      </c>
      <c r="D453" s="79" t="s">
        <v>918</v>
      </c>
      <c r="E453" s="78"/>
      <c r="F453" s="84"/>
      <c r="G453" s="76" t="s">
        <v>919</v>
      </c>
      <c r="H453" s="72">
        <v>1101465</v>
      </c>
      <c r="I453" s="72">
        <v>55073</v>
      </c>
      <c r="J453" s="72">
        <v>83711</v>
      </c>
      <c r="K453" s="72">
        <v>1130103</v>
      </c>
      <c r="L453" s="8" t="s">
        <v>24</v>
      </c>
      <c r="O453" s="72">
        <f>IF(Table1[[#This Row],[Phân loại]]="Tồn đầu kỳ",Table1[[#This Row],[Tổng giá trị]],0)</f>
        <v>0</v>
      </c>
      <c r="P453" s="8">
        <f>IF(Table1[[#This Row],[Số còn phải thu ĐK]]&lt;&gt;0,0,IF(Table1[[#This Row],[Phân loại]]="Bán hàng",Table1[[#This Row],[Tổng giá trị]],-Table1[[#This Row],[Tổng giá trị]]))</f>
        <v>1130103</v>
      </c>
      <c r="Q453" s="73">
        <f t="shared" si="59"/>
        <v>0</v>
      </c>
      <c r="R453" s="8">
        <f>Table1[[#This Row],[Số còn phải thu ĐK]]+Table1[[#This Row],[Giá Trị HD sau CK]]-Table1[[#This Row],[Số tiền đã thu]]</f>
        <v>1130103</v>
      </c>
      <c r="S453" s="7">
        <f>IF(Table1[[#This Row],[Ngày hóa đơn]]&lt;&gt;"",Table1[[#This Row],[Ngày hóa đơn]],Table1[[#This Row],[Ngày hạch toán]])</f>
        <v>45665</v>
      </c>
      <c r="T453" s="8"/>
      <c r="U453" s="7">
        <f>IF(Table1[[#This Row],[Ngày tính CN]]="","",S453+T453)</f>
        <v>45665</v>
      </c>
      <c r="V453" s="74">
        <f ca="1">IF(Table1[[#This Row],[Hạn thanh toán]]="","",IF((U453-NOW())&lt;0,0,(U453-NOW())))</f>
        <v>0</v>
      </c>
      <c r="W453" s="72"/>
      <c r="X453" s="68" t="str">
        <f t="shared" ca="1" si="58"/>
        <v/>
      </c>
      <c r="Y453" s="68" t="str">
        <f t="shared" ca="1" si="57"/>
        <v/>
      </c>
      <c r="Z453" s="301">
        <f>Table1[[#This Row],[Hạn thanh toán]]</f>
        <v>45665</v>
      </c>
      <c r="AA453" s="301">
        <f>Table1[[#This Row],[Ngày Thanh toán]]</f>
        <v>0</v>
      </c>
      <c r="AD453" s="3" t="str">
        <f>VLOOKUP($A453,Ma_KH!$A:$Q,Ma_KH!O$1,0)</f>
        <v>KL00142</v>
      </c>
      <c r="AE453" s="3" t="str">
        <f>VLOOKUP($A453,Ma_KH!$A:$Q,Ma_KH!P$1,0)</f>
        <v>Tiện Ích Long Hương</v>
      </c>
    </row>
    <row r="454" spans="1:31" ht="25.5" customHeight="1" x14ac:dyDescent="0.3">
      <c r="A454" s="69" t="s">
        <v>85</v>
      </c>
      <c r="B454" s="69" t="s">
        <v>917</v>
      </c>
      <c r="C454" s="70">
        <v>45692</v>
      </c>
      <c r="D454" s="71" t="s">
        <v>920</v>
      </c>
      <c r="E454" s="70"/>
      <c r="F454" s="75"/>
      <c r="G454" s="69" t="s">
        <v>919</v>
      </c>
      <c r="H454" s="72">
        <v>734310</v>
      </c>
      <c r="I454" s="72">
        <v>36716</v>
      </c>
      <c r="J454" s="72">
        <v>55808</v>
      </c>
      <c r="K454" s="72">
        <v>753402</v>
      </c>
      <c r="L454" s="8" t="s">
        <v>24</v>
      </c>
      <c r="O454" s="72">
        <f>IF(Table1[[#This Row],[Phân loại]]="Tồn đầu kỳ",Table1[[#This Row],[Tổng giá trị]],0)</f>
        <v>0</v>
      </c>
      <c r="P454" s="8">
        <f>IF(Table1[[#This Row],[Số còn phải thu ĐK]]&lt;&gt;0,0,IF(Table1[[#This Row],[Phân loại]]="Bán hàng",Table1[[#This Row],[Tổng giá trị]],-Table1[[#This Row],[Tổng giá trị]]))</f>
        <v>753402</v>
      </c>
      <c r="Q454" s="73">
        <f t="shared" si="59"/>
        <v>0</v>
      </c>
      <c r="R454" s="8">
        <f>Table1[[#This Row],[Số còn phải thu ĐK]]+Table1[[#This Row],[Giá Trị HD sau CK]]-Table1[[#This Row],[Số tiền đã thu]]</f>
        <v>753402</v>
      </c>
      <c r="S454" s="7">
        <f>IF(Table1[[#This Row],[Ngày hóa đơn]]&lt;&gt;"",Table1[[#This Row],[Ngày hóa đơn]],Table1[[#This Row],[Ngày hạch toán]])</f>
        <v>45692</v>
      </c>
      <c r="T454" s="8"/>
      <c r="U454" s="7">
        <f>IF(Table1[[#This Row],[Ngày tính CN]]="","",S454+T454)</f>
        <v>45692</v>
      </c>
      <c r="V454" s="74">
        <f ca="1">IF(Table1[[#This Row],[Hạn thanh toán]]="","",IF((U454-NOW())&lt;0,0,(U454-NOW())))</f>
        <v>0</v>
      </c>
      <c r="W454" s="72"/>
      <c r="X454" s="68" t="str">
        <f t="shared" ca="1" si="58"/>
        <v/>
      </c>
      <c r="Y454" s="68" t="str">
        <f t="shared" ca="1" si="57"/>
        <v/>
      </c>
      <c r="Z454" s="301">
        <f>Table1[[#This Row],[Hạn thanh toán]]</f>
        <v>45692</v>
      </c>
      <c r="AA454" s="301">
        <f>Table1[[#This Row],[Ngày Thanh toán]]</f>
        <v>0</v>
      </c>
      <c r="AD454" s="3" t="str">
        <f>VLOOKUP($A454,Ma_KH!$A:$Q,Ma_KH!O$1,0)</f>
        <v>KL00142</v>
      </c>
      <c r="AE454" s="3" t="str">
        <f>VLOOKUP($A454,Ma_KH!$A:$Q,Ma_KH!P$1,0)</f>
        <v>Tiện Ích Long Hương</v>
      </c>
    </row>
    <row r="455" spans="1:31" ht="25.5" customHeight="1" x14ac:dyDescent="0.3">
      <c r="A455" s="76" t="s">
        <v>85</v>
      </c>
      <c r="B455" s="76" t="s">
        <v>917</v>
      </c>
      <c r="C455" s="78">
        <v>45712</v>
      </c>
      <c r="D455" s="79" t="s">
        <v>921</v>
      </c>
      <c r="E455" s="78"/>
      <c r="F455" s="84"/>
      <c r="G455" s="76" t="s">
        <v>919</v>
      </c>
      <c r="H455" s="72">
        <v>734310</v>
      </c>
      <c r="I455" s="72">
        <v>36716</v>
      </c>
      <c r="J455" s="72">
        <v>55808</v>
      </c>
      <c r="K455" s="72">
        <v>753402</v>
      </c>
      <c r="L455" s="8" t="s">
        <v>24</v>
      </c>
      <c r="O455" s="72">
        <f>IF(Table1[[#This Row],[Phân loại]]="Tồn đầu kỳ",Table1[[#This Row],[Tổng giá trị]],0)</f>
        <v>0</v>
      </c>
      <c r="P455" s="8">
        <f>IF(Table1[[#This Row],[Số còn phải thu ĐK]]&lt;&gt;0,0,IF(Table1[[#This Row],[Phân loại]]="Bán hàng",Table1[[#This Row],[Tổng giá trị]],-Table1[[#This Row],[Tổng giá trị]]))</f>
        <v>753402</v>
      </c>
      <c r="Q455" s="73">
        <f t="shared" si="59"/>
        <v>0</v>
      </c>
      <c r="R455" s="8">
        <f>Table1[[#This Row],[Số còn phải thu ĐK]]+Table1[[#This Row],[Giá Trị HD sau CK]]-Table1[[#This Row],[Số tiền đã thu]]</f>
        <v>753402</v>
      </c>
      <c r="S455" s="7">
        <f>IF(Table1[[#This Row],[Ngày hóa đơn]]&lt;&gt;"",Table1[[#This Row],[Ngày hóa đơn]],Table1[[#This Row],[Ngày hạch toán]])</f>
        <v>45712</v>
      </c>
      <c r="T455" s="8"/>
      <c r="U455" s="7">
        <f>IF(Table1[[#This Row],[Ngày tính CN]]="","",S455+T455)</f>
        <v>45712</v>
      </c>
      <c r="V455" s="74">
        <f ca="1">IF(Table1[[#This Row],[Hạn thanh toán]]="","",IF((U455-NOW())&lt;0,0,(U455-NOW())))</f>
        <v>0</v>
      </c>
      <c r="W455" s="72"/>
      <c r="X455" s="68" t="str">
        <f t="shared" ca="1" si="58"/>
        <v/>
      </c>
      <c r="Y455" s="68" t="str">
        <f t="shared" ca="1" si="57"/>
        <v/>
      </c>
      <c r="Z455" s="301">
        <f>Table1[[#This Row],[Hạn thanh toán]]</f>
        <v>45712</v>
      </c>
      <c r="AA455" s="301">
        <f>Table1[[#This Row],[Ngày Thanh toán]]</f>
        <v>0</v>
      </c>
      <c r="AD455" s="3" t="str">
        <f>VLOOKUP($A455,Ma_KH!$A:$Q,Ma_KH!O$1,0)</f>
        <v>KL00142</v>
      </c>
      <c r="AE455" s="3" t="str">
        <f>VLOOKUP($A455,Ma_KH!$A:$Q,Ma_KH!P$1,0)</f>
        <v>Tiện Ích Long Hương</v>
      </c>
    </row>
    <row r="456" spans="1:31" ht="25.5" customHeight="1" x14ac:dyDescent="0.3">
      <c r="A456" s="69" t="s">
        <v>85</v>
      </c>
      <c r="B456" s="69" t="s">
        <v>917</v>
      </c>
      <c r="C456" s="70">
        <v>45819</v>
      </c>
      <c r="D456" s="71" t="s">
        <v>922</v>
      </c>
      <c r="E456" s="70"/>
      <c r="F456" s="75"/>
      <c r="G456" s="69" t="s">
        <v>919</v>
      </c>
      <c r="H456" s="72">
        <v>734310</v>
      </c>
      <c r="I456" s="72">
        <v>36716</v>
      </c>
      <c r="J456" s="72">
        <v>55808</v>
      </c>
      <c r="K456" s="72">
        <v>753402</v>
      </c>
      <c r="L456" s="8" t="s">
        <v>24</v>
      </c>
      <c r="O456" s="72">
        <f>IF(Table1[[#This Row],[Phân loại]]="Tồn đầu kỳ",Table1[[#This Row],[Tổng giá trị]],0)</f>
        <v>0</v>
      </c>
      <c r="P456" s="8">
        <f>IF(Table1[[#This Row],[Số còn phải thu ĐK]]&lt;&gt;0,0,IF(Table1[[#This Row],[Phân loại]]="Bán hàng",Table1[[#This Row],[Tổng giá trị]],-Table1[[#This Row],[Tổng giá trị]]))</f>
        <v>753402</v>
      </c>
      <c r="Q456" s="73">
        <f t="shared" si="59"/>
        <v>0</v>
      </c>
      <c r="R456" s="8">
        <f>Table1[[#This Row],[Số còn phải thu ĐK]]+Table1[[#This Row],[Giá Trị HD sau CK]]-Table1[[#This Row],[Số tiền đã thu]]</f>
        <v>753402</v>
      </c>
      <c r="S456" s="7">
        <f>IF(Table1[[#This Row],[Ngày hóa đơn]]&lt;&gt;"",Table1[[#This Row],[Ngày hóa đơn]],Table1[[#This Row],[Ngày hạch toán]])</f>
        <v>45819</v>
      </c>
      <c r="T456" s="8"/>
      <c r="U456" s="7">
        <f>IF(Table1[[#This Row],[Ngày tính CN]]="","",S456+T456)</f>
        <v>45819</v>
      </c>
      <c r="V456" s="74">
        <f ca="1">IF(Table1[[#This Row],[Hạn thanh toán]]="","",IF((U456-NOW())&lt;0,0,(U456-NOW())))</f>
        <v>0</v>
      </c>
      <c r="W456" s="72"/>
      <c r="X456" s="68" t="str">
        <f t="shared" ca="1" si="58"/>
        <v/>
      </c>
      <c r="Y456" s="68" t="str">
        <f t="shared" ca="1" si="57"/>
        <v/>
      </c>
      <c r="Z456" s="301">
        <f>Table1[[#This Row],[Hạn thanh toán]]</f>
        <v>45819</v>
      </c>
      <c r="AA456" s="301">
        <f>Table1[[#This Row],[Ngày Thanh toán]]</f>
        <v>0</v>
      </c>
      <c r="AD456" s="3" t="str">
        <f>VLOOKUP($A456,Ma_KH!$A:$Q,Ma_KH!O$1,0)</f>
        <v>KL00142</v>
      </c>
      <c r="AE456" s="3" t="str">
        <f>VLOOKUP($A456,Ma_KH!$A:$Q,Ma_KH!P$1,0)</f>
        <v>Tiện Ích Long Hương</v>
      </c>
    </row>
    <row r="457" spans="1:31" ht="25.5" customHeight="1" x14ac:dyDescent="0.3">
      <c r="A457" s="76" t="s">
        <v>86</v>
      </c>
      <c r="B457" s="76" t="s">
        <v>923</v>
      </c>
      <c r="C457" s="78">
        <v>45673</v>
      </c>
      <c r="D457" s="79" t="s">
        <v>924</v>
      </c>
      <c r="E457" s="78"/>
      <c r="F457" s="84"/>
      <c r="G457" s="76" t="s">
        <v>925</v>
      </c>
      <c r="H457" s="72">
        <v>1475912</v>
      </c>
      <c r="I457" s="72">
        <v>103314</v>
      </c>
      <c r="J457" s="72">
        <v>109808</v>
      </c>
      <c r="K457" s="72">
        <v>1482406</v>
      </c>
      <c r="L457" s="8" t="s">
        <v>24</v>
      </c>
      <c r="M457" s="43">
        <v>45783</v>
      </c>
      <c r="N457" s="29" t="s">
        <v>3845</v>
      </c>
      <c r="O457" s="72">
        <f>IF(Table1[[#This Row],[Phân loại]]="Tồn đầu kỳ",Table1[[#This Row],[Tổng giá trị]],0)</f>
        <v>0</v>
      </c>
      <c r="P457" s="8">
        <f>IF(Table1[[#This Row],[Số còn phải thu ĐK]]&lt;&gt;0,0,IF(Table1[[#This Row],[Phân loại]]="Bán hàng",Table1[[#This Row],[Tổng giá trị]],-Table1[[#This Row],[Tổng giá trị]]))</f>
        <v>1482406</v>
      </c>
      <c r="Q457" s="73">
        <v>1084000</v>
      </c>
      <c r="R457" s="8">
        <f>Table1[[#This Row],[Số còn phải thu ĐK]]+Table1[[#This Row],[Giá Trị HD sau CK]]-Table1[[#This Row],[Số tiền đã thu]]</f>
        <v>398406</v>
      </c>
      <c r="S457" s="7">
        <f>IF(Table1[[#This Row],[Ngày hóa đơn]]&lt;&gt;"",Table1[[#This Row],[Ngày hóa đơn]],Table1[[#This Row],[Ngày hạch toán]])</f>
        <v>45673</v>
      </c>
      <c r="T457" s="8"/>
      <c r="U457" s="7">
        <f>IF(Table1[[#This Row],[Ngày tính CN]]="","",S457+T457)</f>
        <v>45673</v>
      </c>
      <c r="V457" s="74">
        <f ca="1">IF(Table1[[#This Row],[Hạn thanh toán]]="","",IF((U457-NOW())&lt;0,0,(U457-NOW())))</f>
        <v>0</v>
      </c>
      <c r="W457" s="72"/>
      <c r="X457" s="68" t="str">
        <f t="shared" ca="1" si="58"/>
        <v/>
      </c>
      <c r="Y457" s="68" t="str">
        <f t="shared" ca="1" si="57"/>
        <v/>
      </c>
      <c r="Z457" s="301">
        <f>Table1[[#This Row],[Hạn thanh toán]]</f>
        <v>45673</v>
      </c>
      <c r="AA457" s="301">
        <f>Table1[[#This Row],[Ngày Thanh toán]]</f>
        <v>45783</v>
      </c>
      <c r="AD457" s="3" t="str">
        <f>VLOOKUP($A457,Ma_KH!$A:$Q,Ma_KH!O$1,0)</f>
        <v>KL00152</v>
      </c>
      <c r="AE457" s="3" t="str">
        <f>VLOOKUP($A457,Ma_KH!$A:$Q,Ma_KH!P$1,0)</f>
        <v>Tiện Lợi Mart</v>
      </c>
    </row>
    <row r="458" spans="1:31" ht="25.5" customHeight="1" x14ac:dyDescent="0.3">
      <c r="A458" s="76" t="s">
        <v>86</v>
      </c>
      <c r="B458" s="76" t="s">
        <v>923</v>
      </c>
      <c r="C458" s="78">
        <v>45758</v>
      </c>
      <c r="D458" s="79" t="s">
        <v>926</v>
      </c>
      <c r="E458" s="78"/>
      <c r="F458" s="84"/>
      <c r="G458" s="76" t="s">
        <v>927</v>
      </c>
      <c r="H458" s="72">
        <v>553467</v>
      </c>
      <c r="I458" s="72">
        <v>38743</v>
      </c>
      <c r="J458" s="72">
        <v>41178</v>
      </c>
      <c r="K458" s="72">
        <v>555902</v>
      </c>
      <c r="L458" s="8" t="s">
        <v>24</v>
      </c>
      <c r="M458" s="43">
        <v>45783</v>
      </c>
      <c r="N458" s="29" t="s">
        <v>3846</v>
      </c>
      <c r="O458" s="72">
        <f>IF(Table1[[#This Row],[Phân loại]]="Tồn đầu kỳ",Table1[[#This Row],[Tổng giá trị]],0)</f>
        <v>0</v>
      </c>
      <c r="P458" s="8">
        <f>IF(Table1[[#This Row],[Số còn phải thu ĐK]]&lt;&gt;0,0,IF(Table1[[#This Row],[Phân loại]]="Bán hàng",Table1[[#This Row],[Tổng giá trị]],-Table1[[#This Row],[Tổng giá trị]]))</f>
        <v>555902</v>
      </c>
      <c r="Q458" s="73">
        <v>555902</v>
      </c>
      <c r="R458" s="8">
        <f>Table1[[#This Row],[Số còn phải thu ĐK]]+Table1[[#This Row],[Giá Trị HD sau CK]]-Table1[[#This Row],[Số tiền đã thu]]</f>
        <v>0</v>
      </c>
      <c r="S458" s="7">
        <f>IF(Table1[[#This Row],[Ngày hóa đơn]]&lt;&gt;"",Table1[[#This Row],[Ngày hóa đơn]],Table1[[#This Row],[Ngày hạch toán]])</f>
        <v>45758</v>
      </c>
      <c r="T458" s="8"/>
      <c r="U458" s="7">
        <f>IF(Table1[[#This Row],[Ngày tính CN]]="","",S458+T458)</f>
        <v>45758</v>
      </c>
      <c r="V458" s="74">
        <f ca="1">IF(Table1[[#This Row],[Hạn thanh toán]]="","",IF((U458-NOW())&lt;0,0,(U458-NOW())))</f>
        <v>0</v>
      </c>
      <c r="W458" s="72"/>
      <c r="X458" s="68" t="str">
        <f t="shared" ca="1" si="58"/>
        <v/>
      </c>
      <c r="Y458" s="68" t="str">
        <f t="shared" si="57"/>
        <v>Đã thanh toán</v>
      </c>
      <c r="Z458" s="301">
        <f>Table1[[#This Row],[Hạn thanh toán]]</f>
        <v>45758</v>
      </c>
      <c r="AA458" s="301">
        <f>Table1[[#This Row],[Ngày Thanh toán]]</f>
        <v>45783</v>
      </c>
      <c r="AD458" s="3" t="str">
        <f>VLOOKUP($A458,Ma_KH!$A:$Q,Ma_KH!O$1,0)</f>
        <v>KL00152</v>
      </c>
      <c r="AE458" s="3" t="str">
        <f>VLOOKUP($A458,Ma_KH!$A:$Q,Ma_KH!P$1,0)</f>
        <v>Tiện Lợi Mart</v>
      </c>
    </row>
    <row r="459" spans="1:31" ht="25.5" customHeight="1" x14ac:dyDescent="0.3">
      <c r="A459" s="76" t="s">
        <v>86</v>
      </c>
      <c r="B459" s="76" t="s">
        <v>923</v>
      </c>
      <c r="C459" s="78">
        <v>45782</v>
      </c>
      <c r="D459" s="79" t="s">
        <v>928</v>
      </c>
      <c r="E459" s="78"/>
      <c r="F459" s="84"/>
      <c r="G459" s="76" t="s">
        <v>927</v>
      </c>
      <c r="H459" s="72">
        <v>589271</v>
      </c>
      <c r="I459" s="72">
        <v>41249</v>
      </c>
      <c r="J459" s="72">
        <v>43842</v>
      </c>
      <c r="K459" s="72">
        <v>591864</v>
      </c>
      <c r="L459" s="8" t="s">
        <v>24</v>
      </c>
      <c r="M459" s="43">
        <v>45800</v>
      </c>
      <c r="N459" s="29" t="s">
        <v>3847</v>
      </c>
      <c r="O459" s="72">
        <f>IF(Table1[[#This Row],[Phân loại]]="Tồn đầu kỳ",Table1[[#This Row],[Tổng giá trị]],0)</f>
        <v>0</v>
      </c>
      <c r="P459" s="8">
        <f>IF(Table1[[#This Row],[Số còn phải thu ĐK]]&lt;&gt;0,0,IF(Table1[[#This Row],[Phân loại]]="Bán hàng",Table1[[#This Row],[Tổng giá trị]],-Table1[[#This Row],[Tổng giá trị]]))</f>
        <v>591864</v>
      </c>
      <c r="Q459" s="73">
        <v>591000</v>
      </c>
      <c r="R459" s="8">
        <f>Table1[[#This Row],[Số còn phải thu ĐK]]+Table1[[#This Row],[Giá Trị HD sau CK]]-Table1[[#This Row],[Số tiền đã thu]]</f>
        <v>864</v>
      </c>
      <c r="S459" s="7">
        <f>IF(Table1[[#This Row],[Ngày hóa đơn]]&lt;&gt;"",Table1[[#This Row],[Ngày hóa đơn]],Table1[[#This Row],[Ngày hạch toán]])</f>
        <v>45782</v>
      </c>
      <c r="T459" s="8"/>
      <c r="U459" s="7">
        <f>IF(Table1[[#This Row],[Ngày tính CN]]="","",S459+T459)</f>
        <v>45782</v>
      </c>
      <c r="V459" s="74">
        <f ca="1">IF(Table1[[#This Row],[Hạn thanh toán]]="","",IF((U459-NOW())&lt;0,0,(U459-NOW())))</f>
        <v>0</v>
      </c>
      <c r="W459" s="72"/>
      <c r="X459" s="68" t="str">
        <f t="shared" ca="1" si="58"/>
        <v/>
      </c>
      <c r="Y459" s="68" t="str">
        <f t="shared" ca="1" si="57"/>
        <v/>
      </c>
      <c r="Z459" s="301">
        <f>Table1[[#This Row],[Hạn thanh toán]]</f>
        <v>45782</v>
      </c>
      <c r="AA459" s="301">
        <f>Table1[[#This Row],[Ngày Thanh toán]]</f>
        <v>45800</v>
      </c>
      <c r="AD459" s="3" t="str">
        <f>VLOOKUP($A459,Ma_KH!$A:$Q,Ma_KH!O$1,0)</f>
        <v>KL00152</v>
      </c>
      <c r="AE459" s="3" t="str">
        <f>VLOOKUP($A459,Ma_KH!$A:$Q,Ma_KH!P$1,0)</f>
        <v>Tiện Lợi Mart</v>
      </c>
    </row>
    <row r="460" spans="1:31" ht="25.5" customHeight="1" x14ac:dyDescent="0.3">
      <c r="A460" s="76" t="s">
        <v>86</v>
      </c>
      <c r="B460" s="76" t="s">
        <v>923</v>
      </c>
      <c r="C460" s="78">
        <v>45798</v>
      </c>
      <c r="D460" s="79" t="s">
        <v>929</v>
      </c>
      <c r="E460" s="78"/>
      <c r="F460" s="84"/>
      <c r="G460" s="76" t="s">
        <v>927</v>
      </c>
      <c r="H460" s="72">
        <v>866681</v>
      </c>
      <c r="I460" s="72">
        <v>60668</v>
      </c>
      <c r="J460" s="72">
        <v>64481</v>
      </c>
      <c r="K460" s="72">
        <v>870494</v>
      </c>
      <c r="L460" s="8" t="s">
        <v>24</v>
      </c>
      <c r="M460" s="43">
        <v>45806</v>
      </c>
      <c r="N460" s="29" t="s">
        <v>3848</v>
      </c>
      <c r="O460" s="72">
        <f>IF(Table1[[#This Row],[Phân loại]]="Tồn đầu kỳ",Table1[[#This Row],[Tổng giá trị]],0)</f>
        <v>0</v>
      </c>
      <c r="P460" s="8">
        <f>IF(Table1[[#This Row],[Số còn phải thu ĐK]]&lt;&gt;0,0,IF(Table1[[#This Row],[Phân loại]]="Bán hàng",Table1[[#This Row],[Tổng giá trị]],-Table1[[#This Row],[Tổng giá trị]]))</f>
        <v>870494</v>
      </c>
      <c r="Q460" s="73">
        <v>870000</v>
      </c>
      <c r="R460" s="8">
        <f>Table1[[#This Row],[Số còn phải thu ĐK]]+Table1[[#This Row],[Giá Trị HD sau CK]]-Table1[[#This Row],[Số tiền đã thu]]</f>
        <v>494</v>
      </c>
      <c r="S460" s="7">
        <f>IF(Table1[[#This Row],[Ngày hóa đơn]]&lt;&gt;"",Table1[[#This Row],[Ngày hóa đơn]],Table1[[#This Row],[Ngày hạch toán]])</f>
        <v>45798</v>
      </c>
      <c r="T460" s="8"/>
      <c r="U460" s="7">
        <f>IF(Table1[[#This Row],[Ngày tính CN]]="","",S460+T460)</f>
        <v>45798</v>
      </c>
      <c r="V460" s="74">
        <f ca="1">IF(Table1[[#This Row],[Hạn thanh toán]]="","",IF((U460-NOW())&lt;0,0,(U460-NOW())))</f>
        <v>0</v>
      </c>
      <c r="W460" s="72"/>
      <c r="X460" s="68" t="str">
        <f t="shared" ca="1" si="58"/>
        <v/>
      </c>
      <c r="Y460" s="68" t="str">
        <f t="shared" ca="1" si="57"/>
        <v/>
      </c>
      <c r="Z460" s="301">
        <f>Table1[[#This Row],[Hạn thanh toán]]</f>
        <v>45798</v>
      </c>
      <c r="AA460" s="301">
        <f>Table1[[#This Row],[Ngày Thanh toán]]</f>
        <v>45806</v>
      </c>
      <c r="AD460" s="3" t="str">
        <f>VLOOKUP($A460,Ma_KH!$A:$Q,Ma_KH!O$1,0)</f>
        <v>KL00152</v>
      </c>
      <c r="AE460" s="3" t="str">
        <f>VLOOKUP($A460,Ma_KH!$A:$Q,Ma_KH!P$1,0)</f>
        <v>Tiện Lợi Mart</v>
      </c>
    </row>
    <row r="461" spans="1:31" ht="25.5" customHeight="1" x14ac:dyDescent="0.3">
      <c r="A461" s="76" t="s">
        <v>86</v>
      </c>
      <c r="B461" s="76" t="s">
        <v>923</v>
      </c>
      <c r="C461" s="78">
        <v>45805</v>
      </c>
      <c r="D461" s="79" t="s">
        <v>930</v>
      </c>
      <c r="E461" s="78"/>
      <c r="F461" s="84"/>
      <c r="G461" s="76" t="s">
        <v>927</v>
      </c>
      <c r="H461" s="72">
        <v>494452</v>
      </c>
      <c r="I461" s="72">
        <v>34612</v>
      </c>
      <c r="J461" s="72">
        <v>36787</v>
      </c>
      <c r="K461" s="72">
        <v>496627</v>
      </c>
      <c r="L461" s="8" t="s">
        <v>24</v>
      </c>
      <c r="M461" s="43">
        <v>45842</v>
      </c>
      <c r="N461" s="29" t="s">
        <v>3849</v>
      </c>
      <c r="O461" s="72">
        <f>IF(Table1[[#This Row],[Phân loại]]="Tồn đầu kỳ",Table1[[#This Row],[Tổng giá trị]],0)</f>
        <v>0</v>
      </c>
      <c r="P461" s="8">
        <f>IF(Table1[[#This Row],[Số còn phải thu ĐK]]&lt;&gt;0,0,IF(Table1[[#This Row],[Phân loại]]="Bán hàng",Table1[[#This Row],[Tổng giá trị]],-Table1[[#This Row],[Tổng giá trị]]))</f>
        <v>496627</v>
      </c>
      <c r="Q461" s="73">
        <v>496000</v>
      </c>
      <c r="R461" s="8">
        <f>Table1[[#This Row],[Số còn phải thu ĐK]]+Table1[[#This Row],[Giá Trị HD sau CK]]-Table1[[#This Row],[Số tiền đã thu]]</f>
        <v>627</v>
      </c>
      <c r="S461" s="7">
        <f>IF(Table1[[#This Row],[Ngày hóa đơn]]&lt;&gt;"",Table1[[#This Row],[Ngày hóa đơn]],Table1[[#This Row],[Ngày hạch toán]])</f>
        <v>45805</v>
      </c>
      <c r="T461" s="8"/>
      <c r="U461" s="7">
        <f>IF(Table1[[#This Row],[Ngày tính CN]]="","",S461+T461)</f>
        <v>45805</v>
      </c>
      <c r="V461" s="74">
        <f ca="1">IF(Table1[[#This Row],[Hạn thanh toán]]="","",IF((U461-NOW())&lt;0,0,(U461-NOW())))</f>
        <v>0</v>
      </c>
      <c r="W461" s="72"/>
      <c r="X461" s="68" t="str">
        <f t="shared" ca="1" si="58"/>
        <v/>
      </c>
      <c r="Y461" s="68" t="str">
        <f t="shared" ca="1" si="57"/>
        <v/>
      </c>
      <c r="Z461" s="301">
        <f>Table1[[#This Row],[Hạn thanh toán]]</f>
        <v>45805</v>
      </c>
      <c r="AA461" s="301">
        <f>Table1[[#This Row],[Ngày Thanh toán]]</f>
        <v>45842</v>
      </c>
      <c r="AD461" s="3" t="str">
        <f>VLOOKUP($A461,Ma_KH!$A:$Q,Ma_KH!O$1,0)</f>
        <v>KL00152</v>
      </c>
      <c r="AE461" s="3" t="str">
        <f>VLOOKUP($A461,Ma_KH!$A:$Q,Ma_KH!P$1,0)</f>
        <v>Tiện Lợi Mart</v>
      </c>
    </row>
    <row r="462" spans="1:31" ht="25.5" customHeight="1" x14ac:dyDescent="0.3">
      <c r="A462" s="76" t="s">
        <v>86</v>
      </c>
      <c r="B462" s="76" t="s">
        <v>923</v>
      </c>
      <c r="C462" s="78">
        <v>45821</v>
      </c>
      <c r="D462" s="79" t="s">
        <v>931</v>
      </c>
      <c r="E462" s="78"/>
      <c r="F462" s="84"/>
      <c r="G462" s="76" t="s">
        <v>927</v>
      </c>
      <c r="H462" s="72">
        <v>358776</v>
      </c>
      <c r="I462" s="72">
        <v>25114</v>
      </c>
      <c r="J462" s="72">
        <v>26693</v>
      </c>
      <c r="K462" s="72">
        <v>360355</v>
      </c>
      <c r="L462" s="8" t="s">
        <v>24</v>
      </c>
      <c r="M462" s="43">
        <v>45824</v>
      </c>
      <c r="N462" s="29" t="s">
        <v>3850</v>
      </c>
      <c r="O462" s="72">
        <f>IF(Table1[[#This Row],[Phân loại]]="Tồn đầu kỳ",Table1[[#This Row],[Tổng giá trị]],0)</f>
        <v>0</v>
      </c>
      <c r="P462" s="8">
        <f>IF(Table1[[#This Row],[Số còn phải thu ĐK]]&lt;&gt;0,0,IF(Table1[[#This Row],[Phân loại]]="Bán hàng",Table1[[#This Row],[Tổng giá trị]],-Table1[[#This Row],[Tổng giá trị]]))</f>
        <v>360355</v>
      </c>
      <c r="Q462" s="73">
        <v>360000</v>
      </c>
      <c r="R462" s="8">
        <f>Table1[[#This Row],[Số còn phải thu ĐK]]+Table1[[#This Row],[Giá Trị HD sau CK]]-Table1[[#This Row],[Số tiền đã thu]]</f>
        <v>355</v>
      </c>
      <c r="S462" s="7">
        <f>IF(Table1[[#This Row],[Ngày hóa đơn]]&lt;&gt;"",Table1[[#This Row],[Ngày hóa đơn]],Table1[[#This Row],[Ngày hạch toán]])</f>
        <v>45821</v>
      </c>
      <c r="T462" s="8"/>
      <c r="U462" s="7">
        <f>IF(Table1[[#This Row],[Ngày tính CN]]="","",S462+T462)</f>
        <v>45821</v>
      </c>
      <c r="V462" s="74">
        <f ca="1">IF(Table1[[#This Row],[Hạn thanh toán]]="","",IF((U462-NOW())&lt;0,0,(U462-NOW())))</f>
        <v>0</v>
      </c>
      <c r="W462" s="72"/>
      <c r="X462" s="68" t="str">
        <f t="shared" ca="1" si="58"/>
        <v/>
      </c>
      <c r="Y462" s="68" t="str">
        <f t="shared" ca="1" si="57"/>
        <v/>
      </c>
      <c r="Z462" s="301">
        <f>Table1[[#This Row],[Hạn thanh toán]]</f>
        <v>45821</v>
      </c>
      <c r="AA462" s="301">
        <f>Table1[[#This Row],[Ngày Thanh toán]]</f>
        <v>45824</v>
      </c>
      <c r="AD462" s="3" t="str">
        <f>VLOOKUP($A462,Ma_KH!$A:$Q,Ma_KH!O$1,0)</f>
        <v>KL00152</v>
      </c>
      <c r="AE462" s="3" t="str">
        <f>VLOOKUP($A462,Ma_KH!$A:$Q,Ma_KH!P$1,0)</f>
        <v>Tiện Lợi Mart</v>
      </c>
    </row>
    <row r="463" spans="1:31" ht="25.5" customHeight="1" x14ac:dyDescent="0.3">
      <c r="A463" s="76" t="s">
        <v>86</v>
      </c>
      <c r="B463" s="76" t="s">
        <v>923</v>
      </c>
      <c r="C463" s="78">
        <v>45841</v>
      </c>
      <c r="D463" s="79" t="s">
        <v>932</v>
      </c>
      <c r="E463" s="78"/>
      <c r="F463" s="84"/>
      <c r="G463" s="76" t="s">
        <v>927</v>
      </c>
      <c r="H463" s="72">
        <v>486221</v>
      </c>
      <c r="I463" s="72">
        <v>34035</v>
      </c>
      <c r="J463" s="72">
        <v>36175</v>
      </c>
      <c r="K463" s="72">
        <v>488361</v>
      </c>
      <c r="L463" s="8" t="s">
        <v>24</v>
      </c>
      <c r="M463" s="43">
        <v>45878</v>
      </c>
      <c r="N463" s="29" t="s">
        <v>3851</v>
      </c>
      <c r="O463" s="72">
        <f>IF(Table1[[#This Row],[Phân loại]]="Tồn đầu kỳ",Table1[[#This Row],[Tổng giá trị]],0)</f>
        <v>0</v>
      </c>
      <c r="P463" s="8">
        <f>IF(Table1[[#This Row],[Số còn phải thu ĐK]]&lt;&gt;0,0,IF(Table1[[#This Row],[Phân loại]]="Bán hàng",Table1[[#This Row],[Tổng giá trị]],-Table1[[#This Row],[Tổng giá trị]]))</f>
        <v>488361</v>
      </c>
      <c r="Q463" s="73">
        <v>414000</v>
      </c>
      <c r="R463" s="8">
        <f>Table1[[#This Row],[Số còn phải thu ĐK]]+Table1[[#This Row],[Giá Trị HD sau CK]]-Table1[[#This Row],[Số tiền đã thu]]</f>
        <v>74361</v>
      </c>
      <c r="S463" s="7">
        <f>IF(Table1[[#This Row],[Ngày hóa đơn]]&lt;&gt;"",Table1[[#This Row],[Ngày hóa đơn]],Table1[[#This Row],[Ngày hạch toán]])</f>
        <v>45841</v>
      </c>
      <c r="T463" s="8"/>
      <c r="U463" s="7">
        <f>IF(Table1[[#This Row],[Ngày tính CN]]="","",S463+T463)</f>
        <v>45841</v>
      </c>
      <c r="V463" s="74">
        <f ca="1">IF(Table1[[#This Row],[Hạn thanh toán]]="","",IF((U463-NOW())&lt;0,0,(U463-NOW())))</f>
        <v>0</v>
      </c>
      <c r="W463" s="72"/>
      <c r="X463" s="68" t="str">
        <f t="shared" ca="1" si="58"/>
        <v/>
      </c>
      <c r="Y463" s="68" t="str">
        <f t="shared" ca="1" si="57"/>
        <v/>
      </c>
      <c r="Z463" s="301">
        <f>Table1[[#This Row],[Hạn thanh toán]]</f>
        <v>45841</v>
      </c>
      <c r="AA463" s="301">
        <f>Table1[[#This Row],[Ngày Thanh toán]]</f>
        <v>45878</v>
      </c>
      <c r="AD463" s="3" t="str">
        <f>VLOOKUP($A463,Ma_KH!$A:$Q,Ma_KH!O$1,0)</f>
        <v>KL00152</v>
      </c>
      <c r="AE463" s="3" t="str">
        <f>VLOOKUP($A463,Ma_KH!$A:$Q,Ma_KH!P$1,0)</f>
        <v>Tiện Lợi Mart</v>
      </c>
    </row>
    <row r="464" spans="1:31" ht="25.5" customHeight="1" x14ac:dyDescent="0.3">
      <c r="A464" s="76" t="s">
        <v>86</v>
      </c>
      <c r="B464" s="76" t="s">
        <v>923</v>
      </c>
      <c r="C464" s="78">
        <v>45873</v>
      </c>
      <c r="D464" s="79" t="s">
        <v>933</v>
      </c>
      <c r="E464" s="78"/>
      <c r="F464" s="84"/>
      <c r="G464" s="76" t="s">
        <v>927</v>
      </c>
      <c r="H464" s="72">
        <v>486221</v>
      </c>
      <c r="I464" s="72">
        <v>34035</v>
      </c>
      <c r="J464" s="72">
        <v>36175</v>
      </c>
      <c r="K464" s="72">
        <v>488361</v>
      </c>
      <c r="L464" s="8" t="s">
        <v>24</v>
      </c>
      <c r="M464" s="43">
        <v>45934</v>
      </c>
      <c r="N464" s="29" t="s">
        <v>3853</v>
      </c>
      <c r="O464" s="72">
        <f>IF(Table1[[#This Row],[Phân loại]]="Tồn đầu kỳ",Table1[[#This Row],[Tổng giá trị]],0)</f>
        <v>0</v>
      </c>
      <c r="P464" s="8">
        <f>IF(Table1[[#This Row],[Số còn phải thu ĐK]]&lt;&gt;0,0,IF(Table1[[#This Row],[Phân loại]]="Bán hàng",Table1[[#This Row],[Tổng giá trị]],-Table1[[#This Row],[Tổng giá trị]]))</f>
        <v>488361</v>
      </c>
      <c r="Q464" s="73">
        <f t="shared" si="59"/>
        <v>488361</v>
      </c>
      <c r="R464" s="8">
        <f>Table1[[#This Row],[Số còn phải thu ĐK]]+Table1[[#This Row],[Giá Trị HD sau CK]]-Table1[[#This Row],[Số tiền đã thu]]</f>
        <v>0</v>
      </c>
      <c r="S464" s="7">
        <f>IF(Table1[[#This Row],[Ngày hóa đơn]]&lt;&gt;"",Table1[[#This Row],[Ngày hóa đơn]],Table1[[#This Row],[Ngày hạch toán]])</f>
        <v>45873</v>
      </c>
      <c r="T464" s="8"/>
      <c r="U464" s="7">
        <f>IF(Table1[[#This Row],[Ngày tính CN]]="","",S464+T464)</f>
        <v>45873</v>
      </c>
      <c r="V464" s="74">
        <f ca="1">IF(Table1[[#This Row],[Hạn thanh toán]]="","",IF((U464-NOW())&lt;0,0,(U464-NOW())))</f>
        <v>0</v>
      </c>
      <c r="W464" s="72"/>
      <c r="X464" s="68" t="str">
        <f t="shared" ca="1" si="58"/>
        <v/>
      </c>
      <c r="Y464" s="68" t="str">
        <f t="shared" si="57"/>
        <v>Đã thanh toán</v>
      </c>
      <c r="Z464" s="301">
        <f>Table1[[#This Row],[Hạn thanh toán]]</f>
        <v>45873</v>
      </c>
      <c r="AA464" s="301">
        <f>Table1[[#This Row],[Ngày Thanh toán]]</f>
        <v>45934</v>
      </c>
      <c r="AD464" s="3" t="str">
        <f>VLOOKUP($A464,Ma_KH!$A:$Q,Ma_KH!O$1,0)</f>
        <v>KL00152</v>
      </c>
      <c r="AE464" s="3" t="str">
        <f>VLOOKUP($A464,Ma_KH!$A:$Q,Ma_KH!P$1,0)</f>
        <v>Tiện Lợi Mart</v>
      </c>
    </row>
    <row r="465" spans="1:31" ht="25.5" customHeight="1" x14ac:dyDescent="0.3">
      <c r="A465" s="76" t="s">
        <v>86</v>
      </c>
      <c r="B465" s="76" t="s">
        <v>923</v>
      </c>
      <c r="C465" s="78">
        <v>45895</v>
      </c>
      <c r="D465" s="79" t="s">
        <v>934</v>
      </c>
      <c r="E465" s="78"/>
      <c r="F465" s="84"/>
      <c r="G465" s="76" t="s">
        <v>927</v>
      </c>
      <c r="H465" s="72">
        <v>700329</v>
      </c>
      <c r="I465" s="72">
        <v>49023</v>
      </c>
      <c r="J465" s="72">
        <v>52104</v>
      </c>
      <c r="K465" s="72">
        <v>703410</v>
      </c>
      <c r="L465" s="8" t="s">
        <v>24</v>
      </c>
      <c r="M465" s="43">
        <v>45899</v>
      </c>
      <c r="N465" s="29" t="s">
        <v>3852</v>
      </c>
      <c r="O465" s="72">
        <f>IF(Table1[[#This Row],[Phân loại]]="Tồn đầu kỳ",Table1[[#This Row],[Tổng giá trị]],0)</f>
        <v>0</v>
      </c>
      <c r="P465" s="8">
        <f>IF(Table1[[#This Row],[Số còn phải thu ĐK]]&lt;&gt;0,0,IF(Table1[[#This Row],[Phân loại]]="Bán hàng",Table1[[#This Row],[Tổng giá trị]],-Table1[[#This Row],[Tổng giá trị]]))</f>
        <v>703410</v>
      </c>
      <c r="Q465" s="73">
        <v>337792</v>
      </c>
      <c r="R465" s="8">
        <f>Table1[[#This Row],[Số còn phải thu ĐK]]+Table1[[#This Row],[Giá Trị HD sau CK]]-Table1[[#This Row],[Số tiền đã thu]]</f>
        <v>365618</v>
      </c>
      <c r="S465" s="7">
        <f>IF(Table1[[#This Row],[Ngày hóa đơn]]&lt;&gt;"",Table1[[#This Row],[Ngày hóa đơn]],Table1[[#This Row],[Ngày hạch toán]])</f>
        <v>45895</v>
      </c>
      <c r="T465" s="8"/>
      <c r="U465" s="7">
        <f>IF(Table1[[#This Row],[Ngày tính CN]]="","",S465+T465)</f>
        <v>45895</v>
      </c>
      <c r="V465" s="74">
        <f ca="1">IF(Table1[[#This Row],[Hạn thanh toán]]="","",IF((U465-NOW())&lt;0,0,(U465-NOW())))</f>
        <v>0</v>
      </c>
      <c r="W465" s="72"/>
      <c r="X465" s="68" t="str">
        <f t="shared" ca="1" si="58"/>
        <v/>
      </c>
      <c r="Y465" s="68" t="str">
        <f t="shared" ca="1" si="57"/>
        <v/>
      </c>
      <c r="Z465" s="301">
        <f>Table1[[#This Row],[Hạn thanh toán]]</f>
        <v>45895</v>
      </c>
      <c r="AA465" s="301">
        <f>Table1[[#This Row],[Ngày Thanh toán]]</f>
        <v>45899</v>
      </c>
      <c r="AD465" s="3" t="str">
        <f>VLOOKUP($A465,Ma_KH!$A:$Q,Ma_KH!O$1,0)</f>
        <v>KL00152</v>
      </c>
      <c r="AE465" s="3" t="str">
        <f>VLOOKUP($A465,Ma_KH!$A:$Q,Ma_KH!P$1,0)</f>
        <v>Tiện Lợi Mart</v>
      </c>
    </row>
    <row r="466" spans="1:31" s="61" customFormat="1" ht="25.5" customHeight="1" x14ac:dyDescent="0.3">
      <c r="A466" s="47" t="s">
        <v>86</v>
      </c>
      <c r="B466" s="47" t="s">
        <v>923</v>
      </c>
      <c r="C466" s="49">
        <v>45931</v>
      </c>
      <c r="D466" s="48" t="s">
        <v>935</v>
      </c>
      <c r="E466" s="49"/>
      <c r="F466" s="51"/>
      <c r="G466" s="47" t="s">
        <v>936</v>
      </c>
      <c r="H466" s="57">
        <v>1256744</v>
      </c>
      <c r="I466" s="57">
        <v>87972</v>
      </c>
      <c r="J466" s="57">
        <v>93502</v>
      </c>
      <c r="K466" s="57">
        <v>1262274</v>
      </c>
      <c r="L466" s="58" t="s">
        <v>24</v>
      </c>
      <c r="M466" s="59"/>
      <c r="N466" s="58"/>
      <c r="O466" s="57">
        <f>IF(Table1[[#This Row],[Phân loại]]="Tồn đầu kỳ",Table1[[#This Row],[Tổng giá trị]],0)</f>
        <v>0</v>
      </c>
      <c r="P466" s="58">
        <f>IF(Table1[[#This Row],[Số còn phải thu ĐK]]&lt;&gt;0,0,IF(Table1[[#This Row],[Phân loại]]="Bán hàng",Table1[[#This Row],[Tổng giá trị]],-Table1[[#This Row],[Tổng giá trị]]))</f>
        <v>1262274</v>
      </c>
      <c r="Q466" s="115">
        <f t="shared" si="59"/>
        <v>0</v>
      </c>
      <c r="R466" s="58">
        <f>Table1[[#This Row],[Số còn phải thu ĐK]]+Table1[[#This Row],[Giá Trị HD sau CK]]-Table1[[#This Row],[Số tiền đã thu]]</f>
        <v>1262274</v>
      </c>
      <c r="S466" s="59">
        <f>IF(Table1[[#This Row],[Ngày hóa đơn]]&lt;&gt;"",Table1[[#This Row],[Ngày hóa đơn]],Table1[[#This Row],[Ngày hạch toán]])</f>
        <v>45931</v>
      </c>
      <c r="T466" s="58"/>
      <c r="U466" s="59">
        <f>IF(Table1[[#This Row],[Ngày tính CN]]="","",S466+T466)</f>
        <v>45931</v>
      </c>
      <c r="V466" s="60">
        <f ca="1">IF(Table1[[#This Row],[Hạn thanh toán]]="","",IF((U466-NOW())&lt;0,0,(U466-NOW())))</f>
        <v>0</v>
      </c>
      <c r="W466" s="57"/>
      <c r="X466" s="116" t="str">
        <f t="shared" ca="1" si="58"/>
        <v/>
      </c>
      <c r="Y466" s="116" t="str">
        <f t="shared" ca="1" si="57"/>
        <v/>
      </c>
      <c r="Z466" s="305">
        <f>Table1[[#This Row],[Hạn thanh toán]]</f>
        <v>45931</v>
      </c>
      <c r="AA466" s="305">
        <f>Table1[[#This Row],[Ngày Thanh toán]]</f>
        <v>0</v>
      </c>
      <c r="AD466" s="61" t="str">
        <f>VLOOKUP($A466,Ma_KH!$A:$Q,Ma_KH!O$1,0)</f>
        <v>KL00152</v>
      </c>
      <c r="AE466" s="3" t="str">
        <f>VLOOKUP($A466,Ma_KH!$A:$Q,Ma_KH!P$1,0)</f>
        <v>Tiện Lợi Mart</v>
      </c>
    </row>
    <row r="467" spans="1:31" ht="25.5" customHeight="1" x14ac:dyDescent="0.3">
      <c r="A467" s="76" t="s">
        <v>86</v>
      </c>
      <c r="B467" s="76" t="s">
        <v>923</v>
      </c>
      <c r="C467" s="78">
        <v>45925</v>
      </c>
      <c r="D467" s="79" t="s">
        <v>937</v>
      </c>
      <c r="E467" s="78"/>
      <c r="F467" s="84"/>
      <c r="G467" s="84" t="s">
        <v>348</v>
      </c>
      <c r="H467" s="72"/>
      <c r="I467" s="72">
        <v>0</v>
      </c>
      <c r="J467" s="72">
        <v>0</v>
      </c>
      <c r="K467" s="72">
        <v>398496</v>
      </c>
      <c r="L467" s="8" t="s">
        <v>17</v>
      </c>
      <c r="M467" s="43">
        <v>45783</v>
      </c>
      <c r="N467" s="29" t="s">
        <v>3845</v>
      </c>
      <c r="O467" s="72">
        <f>IF(Table1[[#This Row],[Phân loại]]="Tồn đầu kỳ",Table1[[#This Row],[Tổng giá trị]],0)</f>
        <v>0</v>
      </c>
      <c r="P467" s="8">
        <f>IF(Table1[[#This Row],[Số còn phải thu ĐK]]&lt;&gt;0,0,IF(Table1[[#This Row],[Phân loại]]="Bán hàng",Table1[[#This Row],[Tổng giá trị]],-Table1[[#This Row],[Tổng giá trị]]))</f>
        <v>-398496</v>
      </c>
      <c r="Q467" s="73">
        <f t="shared" si="59"/>
        <v>-398496</v>
      </c>
      <c r="R467" s="8">
        <f>Table1[[#This Row],[Số còn phải thu ĐK]]+Table1[[#This Row],[Giá Trị HD sau CK]]-Table1[[#This Row],[Số tiền đã thu]]</f>
        <v>0</v>
      </c>
      <c r="S467" s="7">
        <f>IF(Table1[[#This Row],[Ngày hóa đơn]]&lt;&gt;"",Table1[[#This Row],[Ngày hóa đơn]],Table1[[#This Row],[Ngày hạch toán]])</f>
        <v>45925</v>
      </c>
      <c r="T467" s="8"/>
      <c r="U467" s="7">
        <f>IF(Table1[[#This Row],[Ngày tính CN]]="","",S467+T467)</f>
        <v>45925</v>
      </c>
      <c r="V467" s="74">
        <f ca="1">IF(Table1[[#This Row],[Hạn thanh toán]]="","",IF((U467-NOW())&lt;0,0,(U467-NOW())))</f>
        <v>0</v>
      </c>
      <c r="W467" s="72"/>
      <c r="X467" s="68" t="str">
        <f t="shared" ca="1" si="58"/>
        <v/>
      </c>
      <c r="Y467" s="68" t="str">
        <f t="shared" si="57"/>
        <v>Đã thanh toán</v>
      </c>
      <c r="Z467" s="301">
        <f>Table1[[#This Row],[Hạn thanh toán]]</f>
        <v>45925</v>
      </c>
      <c r="AA467" s="301">
        <f>Table1[[#This Row],[Ngày Thanh toán]]</f>
        <v>45783</v>
      </c>
      <c r="AD467" s="3" t="str">
        <f>VLOOKUP($A467,Ma_KH!$A:$Q,Ma_KH!O$1,0)</f>
        <v>KL00152</v>
      </c>
      <c r="AE467" s="3" t="str">
        <f>VLOOKUP($A467,Ma_KH!$A:$Q,Ma_KH!P$1,0)</f>
        <v>Tiện Lợi Mart</v>
      </c>
    </row>
    <row r="468" spans="1:31" ht="25.5" customHeight="1" x14ac:dyDescent="0.3">
      <c r="A468" s="76" t="s">
        <v>86</v>
      </c>
      <c r="B468" s="76" t="s">
        <v>923</v>
      </c>
      <c r="C468" s="78">
        <v>45878</v>
      </c>
      <c r="D468" s="79" t="s">
        <v>938</v>
      </c>
      <c r="E468" s="78"/>
      <c r="F468" s="84"/>
      <c r="G468" s="84" t="s">
        <v>348</v>
      </c>
      <c r="H468" s="72"/>
      <c r="I468" s="72">
        <v>0</v>
      </c>
      <c r="J468" s="72">
        <v>0</v>
      </c>
      <c r="K468" s="72">
        <v>73754</v>
      </c>
      <c r="L468" s="8" t="s">
        <v>17</v>
      </c>
      <c r="M468" s="43">
        <v>45878</v>
      </c>
      <c r="N468" s="29" t="s">
        <v>3851</v>
      </c>
      <c r="O468" s="72">
        <f>IF(Table1[[#This Row],[Phân loại]]="Tồn đầu kỳ",Table1[[#This Row],[Tổng giá trị]],0)</f>
        <v>0</v>
      </c>
      <c r="P468" s="8">
        <f>IF(Table1[[#This Row],[Số còn phải thu ĐK]]&lt;&gt;0,0,IF(Table1[[#This Row],[Phân loại]]="Bán hàng",Table1[[#This Row],[Tổng giá trị]],-Table1[[#This Row],[Tổng giá trị]]))</f>
        <v>-73754</v>
      </c>
      <c r="Q468" s="73">
        <f t="shared" si="59"/>
        <v>-73754</v>
      </c>
      <c r="R468" s="8">
        <f>Table1[[#This Row],[Số còn phải thu ĐK]]+Table1[[#This Row],[Giá Trị HD sau CK]]-Table1[[#This Row],[Số tiền đã thu]]</f>
        <v>0</v>
      </c>
      <c r="S468" s="7">
        <f>IF(Table1[[#This Row],[Ngày hóa đơn]]&lt;&gt;"",Table1[[#This Row],[Ngày hóa đơn]],Table1[[#This Row],[Ngày hạch toán]])</f>
        <v>45878</v>
      </c>
      <c r="T468" s="8"/>
      <c r="U468" s="7">
        <f>IF(Table1[[#This Row],[Ngày tính CN]]="","",S468+T468)</f>
        <v>45878</v>
      </c>
      <c r="V468" s="74">
        <f ca="1">IF(Table1[[#This Row],[Hạn thanh toán]]="","",IF((U468-NOW())&lt;0,0,(U468-NOW())))</f>
        <v>0</v>
      </c>
      <c r="W468" s="72"/>
      <c r="X468" s="68" t="str">
        <f ca="1">IF(OR(AR472="",AO472=0),"",IF((AR472-NOW())&lt;0,-(AR472-NOW()),0))</f>
        <v/>
      </c>
      <c r="Y468" s="68" t="str">
        <f t="shared" si="57"/>
        <v>Đã thanh toán</v>
      </c>
      <c r="Z468" s="301">
        <f>Table1[[#This Row],[Hạn thanh toán]]</f>
        <v>45878</v>
      </c>
      <c r="AA468" s="301">
        <f>Table1[[#This Row],[Ngày Thanh toán]]</f>
        <v>45878</v>
      </c>
      <c r="AD468" s="3" t="str">
        <f>VLOOKUP($A468,Ma_KH!$A:$Q,Ma_KH!O$1,0)</f>
        <v>KL00152</v>
      </c>
      <c r="AE468" s="3" t="str">
        <f>VLOOKUP($A468,Ma_KH!$A:$Q,Ma_KH!P$1,0)</f>
        <v>Tiện Lợi Mart</v>
      </c>
    </row>
    <row r="469" spans="1:31" ht="25.5" customHeight="1" x14ac:dyDescent="0.3">
      <c r="A469" s="76" t="s">
        <v>86</v>
      </c>
      <c r="B469" s="76" t="s">
        <v>923</v>
      </c>
      <c r="C469" s="78">
        <v>45899</v>
      </c>
      <c r="D469" s="79" t="s">
        <v>939</v>
      </c>
      <c r="E469" s="78"/>
      <c r="F469" s="84"/>
      <c r="G469" s="84" t="s">
        <v>348</v>
      </c>
      <c r="H469" s="72"/>
      <c r="I469" s="72">
        <v>0</v>
      </c>
      <c r="J469" s="72">
        <v>0</v>
      </c>
      <c r="K469" s="72">
        <v>365617</v>
      </c>
      <c r="L469" s="8" t="s">
        <v>17</v>
      </c>
      <c r="M469" s="43">
        <v>45899</v>
      </c>
      <c r="N469" s="29" t="s">
        <v>3852</v>
      </c>
      <c r="O469" s="72">
        <f>IF(Table1[[#This Row],[Phân loại]]="Tồn đầu kỳ",Table1[[#This Row],[Tổng giá trị]],0)</f>
        <v>0</v>
      </c>
      <c r="P469" s="8">
        <f>IF(Table1[[#This Row],[Số còn phải thu ĐK]]&lt;&gt;0,0,IF(Table1[[#This Row],[Phân loại]]="Bán hàng",Table1[[#This Row],[Tổng giá trị]],-Table1[[#This Row],[Tổng giá trị]]))</f>
        <v>-365617</v>
      </c>
      <c r="Q469" s="73">
        <f t="shared" si="59"/>
        <v>-365617</v>
      </c>
      <c r="R469" s="8">
        <f>Table1[[#This Row],[Số còn phải thu ĐK]]+Table1[[#This Row],[Giá Trị HD sau CK]]-Table1[[#This Row],[Số tiền đã thu]]</f>
        <v>0</v>
      </c>
      <c r="S469" s="7">
        <f>IF(Table1[[#This Row],[Ngày hóa đơn]]&lt;&gt;"",Table1[[#This Row],[Ngày hóa đơn]],Table1[[#This Row],[Ngày hạch toán]])</f>
        <v>45899</v>
      </c>
      <c r="T469" s="8"/>
      <c r="U469" s="7">
        <f>IF(Table1[[#This Row],[Ngày tính CN]]="","",S469+T469)</f>
        <v>45899</v>
      </c>
      <c r="V469" s="74">
        <f ca="1">IF(Table1[[#This Row],[Hạn thanh toán]]="","",IF((U469-NOW())&lt;0,0,(U469-NOW())))</f>
        <v>0</v>
      </c>
      <c r="W469" s="72"/>
      <c r="X469" s="68" t="str">
        <f ca="1">IF(OR(AR474="",AO474=0),"",IF((AR474-NOW())&lt;0,-(AR474-NOW()),0))</f>
        <v/>
      </c>
      <c r="Y469" s="68" t="str">
        <f t="shared" si="57"/>
        <v>Đã thanh toán</v>
      </c>
      <c r="Z469" s="301">
        <f>Table1[[#This Row],[Hạn thanh toán]]</f>
        <v>45899</v>
      </c>
      <c r="AA469" s="301">
        <f>Table1[[#This Row],[Ngày Thanh toán]]</f>
        <v>45899</v>
      </c>
      <c r="AD469" s="3" t="str">
        <f>VLOOKUP($A469,Ma_KH!$A:$Q,Ma_KH!O$1,0)</f>
        <v>KL00152</v>
      </c>
      <c r="AE469" s="3" t="str">
        <f>VLOOKUP($A469,Ma_KH!$A:$Q,Ma_KH!P$1,0)</f>
        <v>Tiện Lợi Mart</v>
      </c>
    </row>
    <row r="470" spans="1:31" s="156" customFormat="1" ht="25.5" customHeight="1" x14ac:dyDescent="0.3">
      <c r="A470" s="144" t="s">
        <v>86</v>
      </c>
      <c r="B470" s="144" t="s">
        <v>923</v>
      </c>
      <c r="C470" s="145">
        <v>45675</v>
      </c>
      <c r="D470" s="146" t="s">
        <v>940</v>
      </c>
      <c r="E470" s="145"/>
      <c r="F470" s="147"/>
      <c r="G470" s="147" t="s">
        <v>348</v>
      </c>
      <c r="H470" s="148"/>
      <c r="I470" s="148">
        <v>0</v>
      </c>
      <c r="J470" s="148">
        <v>0</v>
      </c>
      <c r="K470" s="148">
        <v>113946</v>
      </c>
      <c r="L470" s="149" t="s">
        <v>3648</v>
      </c>
      <c r="M470" s="168">
        <v>45675</v>
      </c>
      <c r="N470" s="169" t="s">
        <v>3855</v>
      </c>
      <c r="O470" s="148">
        <f>IF(Table1[[#This Row],[Phân loại]]="Tồn đầu kỳ",Table1[[#This Row],[Tổng giá trị]],0)</f>
        <v>113946</v>
      </c>
      <c r="P470" s="149">
        <f>IF(Table1[[#This Row],[Số còn phải thu ĐK]]&lt;&gt;0,0,IF(Table1[[#This Row],[Phân loại]]="Bán hàng",Table1[[#This Row],[Tổng giá trị]],-Table1[[#This Row],[Tổng giá trị]]))</f>
        <v>0</v>
      </c>
      <c r="Q470" s="152">
        <f t="shared" si="59"/>
        <v>113946</v>
      </c>
      <c r="R470" s="149">
        <f>Table1[[#This Row],[Số còn phải thu ĐK]]+Table1[[#This Row],[Giá Trị HD sau CK]]-Table1[[#This Row],[Số tiền đã thu]]</f>
        <v>0</v>
      </c>
      <c r="S470" s="153">
        <f>IF(Table1[[#This Row],[Ngày hóa đơn]]&lt;&gt;"",Table1[[#This Row],[Ngày hóa đơn]],Table1[[#This Row],[Ngày hạch toán]])</f>
        <v>45675</v>
      </c>
      <c r="T470" s="149"/>
      <c r="U470" s="153">
        <f>IF(Table1[[#This Row],[Ngày tính CN]]="","",S470+T470)</f>
        <v>45675</v>
      </c>
      <c r="V470" s="154">
        <f ca="1">IF(Table1[[#This Row],[Hạn thanh toán]]="","",IF((U470-NOW())&lt;0,0,(U470-NOW())))</f>
        <v>0</v>
      </c>
      <c r="W470" s="148"/>
      <c r="X470" s="155" t="str">
        <f ca="1">IF(OR(AR475="",AO475=0),"",IF((AR475-NOW())&lt;0,-(AR475-NOW()),0))</f>
        <v/>
      </c>
      <c r="Y470" s="155" t="str">
        <f t="shared" si="57"/>
        <v>Đã thanh toán</v>
      </c>
      <c r="Z470" s="304">
        <f>Table1[[#This Row],[Hạn thanh toán]]</f>
        <v>45675</v>
      </c>
      <c r="AA470" s="304">
        <f>Table1[[#This Row],[Ngày Thanh toán]]</f>
        <v>45675</v>
      </c>
      <c r="AD470" s="156" t="str">
        <f>VLOOKUP($A470,Ma_KH!$A:$Q,Ma_KH!O$1,0)</f>
        <v>KL00152</v>
      </c>
      <c r="AE470" s="3" t="str">
        <f>VLOOKUP($A470,Ma_KH!$A:$Q,Ma_KH!P$1,0)</f>
        <v>Tiện Lợi Mart</v>
      </c>
    </row>
    <row r="471" spans="1:31" s="156" customFormat="1" ht="25.5" customHeight="1" x14ac:dyDescent="0.3">
      <c r="A471" s="144" t="s">
        <v>86</v>
      </c>
      <c r="B471" s="144" t="s">
        <v>923</v>
      </c>
      <c r="C471" s="145">
        <v>45625</v>
      </c>
      <c r="D471" s="146" t="s">
        <v>3856</v>
      </c>
      <c r="E471" s="145"/>
      <c r="F471" s="147"/>
      <c r="G471" s="147"/>
      <c r="H471" s="148"/>
      <c r="I471" s="148">
        <v>0</v>
      </c>
      <c r="J471" s="148">
        <v>0</v>
      </c>
      <c r="K471" s="148">
        <v>926504</v>
      </c>
      <c r="L471" s="149" t="s">
        <v>3648</v>
      </c>
      <c r="M471" s="168">
        <v>45675</v>
      </c>
      <c r="N471" s="169" t="s">
        <v>3855</v>
      </c>
      <c r="O471" s="148">
        <f>IF(Table1[[#This Row],[Phân loại]]="Tồn đầu kỳ",Table1[[#This Row],[Tổng giá trị]],0)</f>
        <v>926504</v>
      </c>
      <c r="P471" s="149">
        <f>IF(Table1[[#This Row],[Số còn phải thu ĐK]]&lt;&gt;0,0,IF(Table1[[#This Row],[Phân loại]]="Bán hàng",Table1[[#This Row],[Tổng giá trị]],-Table1[[#This Row],[Tổng giá trị]]))</f>
        <v>0</v>
      </c>
      <c r="Q471" s="152">
        <f t="shared" ref="Q471" si="60">IF(M471&lt;&gt;"",IF(O471&gt;0,O471,P471),0)</f>
        <v>926504</v>
      </c>
      <c r="R471" s="149">
        <f>Table1[[#This Row],[Số còn phải thu ĐK]]+Table1[[#This Row],[Giá Trị HD sau CK]]-Table1[[#This Row],[Số tiền đã thu]]</f>
        <v>0</v>
      </c>
      <c r="S471" s="153">
        <f>IF(Table1[[#This Row],[Ngày hóa đơn]]&lt;&gt;"",Table1[[#This Row],[Ngày hóa đơn]],Table1[[#This Row],[Ngày hạch toán]])</f>
        <v>45625</v>
      </c>
      <c r="T471" s="149"/>
      <c r="U471" s="153">
        <f>IF(Table1[[#This Row],[Ngày tính CN]]="","",S471+T471)</f>
        <v>45625</v>
      </c>
      <c r="V471" s="154">
        <f ca="1">IF(Table1[[#This Row],[Hạn thanh toán]]="","",IF((U471-NOW())&lt;0,0,(U471-NOW())))</f>
        <v>0</v>
      </c>
      <c r="W471" s="148"/>
      <c r="X471" s="155" t="str">
        <f ca="1">IF(OR(AR476="",AO476=0),"",IF((AR476-NOW())&lt;0,-(AR476-NOW()),0))</f>
        <v/>
      </c>
      <c r="Y471" s="155" t="str">
        <f t="shared" ref="Y471" si="61">IF(R471=0,"Đã thanh toán",IF(X471="","",IF(X471&lt;=0,"Chưa đến hạn thanh toán",IF(X471&lt;=30,"Nợ quá hạn 30 ngày",IF(X471&lt;=60,"Nợ quá hạn từ 30 ngày đến 60 ngày",IF(X471&lt;=90,"Nợ quá hạn từ 60 ngày đến 90 ngày",IF(X471&lt;=120,"Nợ quá hạn từ 90 ngày đến 120 ngày","Nợ quá hạn hơn 120 ngày có khả năng mất thanh toán")))))))</f>
        <v>Đã thanh toán</v>
      </c>
      <c r="Z471" s="304">
        <f>Table1[[#This Row],[Hạn thanh toán]]</f>
        <v>45625</v>
      </c>
      <c r="AA471" s="304">
        <f>Table1[[#This Row],[Ngày Thanh toán]]</f>
        <v>45675</v>
      </c>
      <c r="AD471" s="156" t="str">
        <f>VLOOKUP($A471,Ma_KH!$A:$Q,Ma_KH!O$1,0)</f>
        <v>KL00152</v>
      </c>
      <c r="AE471" s="3" t="str">
        <f>VLOOKUP($A471,Ma_KH!$A:$Q,Ma_KH!P$1,0)</f>
        <v>Tiện Lợi Mart</v>
      </c>
    </row>
    <row r="472" spans="1:31" ht="25.5" customHeight="1" x14ac:dyDescent="0.3">
      <c r="A472" s="69" t="s">
        <v>86</v>
      </c>
      <c r="B472" s="69" t="s">
        <v>923</v>
      </c>
      <c r="C472" s="70">
        <v>45954</v>
      </c>
      <c r="D472" s="71" t="s">
        <v>941</v>
      </c>
      <c r="E472" s="70"/>
      <c r="F472" s="75"/>
      <c r="G472" s="75" t="s">
        <v>942</v>
      </c>
      <c r="H472" s="72">
        <v>367155</v>
      </c>
      <c r="I472" s="72">
        <v>25701</v>
      </c>
      <c r="J472" s="72">
        <v>27316</v>
      </c>
      <c r="K472" s="72">
        <v>368770</v>
      </c>
      <c r="L472" s="8" t="s">
        <v>24</v>
      </c>
      <c r="M472" s="166">
        <v>45958</v>
      </c>
      <c r="N472" s="167" t="s">
        <v>3854</v>
      </c>
      <c r="O472" s="72">
        <f>IF(Table1[[#This Row],[Phân loại]]="Tồn đầu kỳ",Table1[[#This Row],[Tổng giá trị]],0)</f>
        <v>0</v>
      </c>
      <c r="P472" s="8">
        <f>IF(Table1[[#This Row],[Số còn phải thu ĐK]]&lt;&gt;0,0,IF(Table1[[#This Row],[Phân loại]]="Bán hàng",Table1[[#This Row],[Tổng giá trị]],-Table1[[#This Row],[Tổng giá trị]]))</f>
        <v>368770</v>
      </c>
      <c r="Q472" s="73">
        <f t="shared" si="59"/>
        <v>368770</v>
      </c>
      <c r="R472" s="8">
        <f>Table1[[#This Row],[Số còn phải thu ĐK]]+Table1[[#This Row],[Giá Trị HD sau CK]]-Table1[[#This Row],[Số tiền đã thu]]</f>
        <v>0</v>
      </c>
      <c r="S472" s="7">
        <f>IF(Table1[[#This Row],[Ngày hóa đơn]]&lt;&gt;"",Table1[[#This Row],[Ngày hóa đơn]],Table1[[#This Row],[Ngày hạch toán]])</f>
        <v>45954</v>
      </c>
      <c r="T472" s="8"/>
      <c r="U472" s="7">
        <f>IF(Table1[[#This Row],[Ngày tính CN]]="","",S472+T472)</f>
        <v>45954</v>
      </c>
      <c r="V472" s="74">
        <f ca="1">IF(Table1[[#This Row],[Hạn thanh toán]]="","",IF((U472-NOW())&lt;0,0,(U472-NOW())))</f>
        <v>0</v>
      </c>
      <c r="W472" s="72"/>
      <c r="X472" s="68" t="str">
        <f ca="1">IF(OR(AR476="",AO476=0),"",IF((AR476-NOW())&lt;0,-(AR476-NOW()),0))</f>
        <v/>
      </c>
      <c r="Y472" s="68" t="str">
        <f t="shared" si="57"/>
        <v>Đã thanh toán</v>
      </c>
      <c r="Z472" s="301">
        <f>Table1[[#This Row],[Hạn thanh toán]]</f>
        <v>45954</v>
      </c>
      <c r="AA472" s="301">
        <f>Table1[[#This Row],[Ngày Thanh toán]]</f>
        <v>45958</v>
      </c>
      <c r="AD472" s="3" t="str">
        <f>VLOOKUP($A472,Ma_KH!$A:$Q,Ma_KH!O$1,0)</f>
        <v>KL00152</v>
      </c>
      <c r="AE472" s="3" t="str">
        <f>VLOOKUP($A472,Ma_KH!$A:$Q,Ma_KH!P$1,0)</f>
        <v>Tiện Lợi Mart</v>
      </c>
    </row>
    <row r="473" spans="1:31" s="156" customFormat="1" ht="25.5" customHeight="1" x14ac:dyDescent="0.3">
      <c r="A473" s="144" t="s">
        <v>87</v>
      </c>
      <c r="B473" s="144" t="s">
        <v>943</v>
      </c>
      <c r="C473" s="145">
        <v>45630</v>
      </c>
      <c r="D473" s="146" t="s">
        <v>3869</v>
      </c>
      <c r="E473" s="145"/>
      <c r="F473" s="147"/>
      <c r="G473" s="144"/>
      <c r="H473" s="148"/>
      <c r="I473" s="148"/>
      <c r="J473" s="148"/>
      <c r="K473" s="164">
        <v>855672</v>
      </c>
      <c r="L473" s="149" t="s">
        <v>3648</v>
      </c>
      <c r="M473" s="150">
        <v>45663</v>
      </c>
      <c r="N473" s="151" t="s">
        <v>3870</v>
      </c>
      <c r="O473" s="148">
        <f>IF(Table1[[#This Row],[Phân loại]]="Tồn đầu kỳ",Table1[[#This Row],[Tổng giá trị]],0)</f>
        <v>855672</v>
      </c>
      <c r="P473" s="149">
        <f>IF(Table1[[#This Row],[Số còn phải thu ĐK]]&lt;&gt;0,0,IF(Table1[[#This Row],[Phân loại]]="Bán hàng",Table1[[#This Row],[Tổng giá trị]],-Table1[[#This Row],[Tổng giá trị]]))</f>
        <v>0</v>
      </c>
      <c r="Q473" s="152">
        <f t="shared" ref="Q473" si="62">IF(M473&lt;&gt;"",IF(O473&gt;0,O473,P473),0)</f>
        <v>855672</v>
      </c>
      <c r="R473" s="149">
        <f>Table1[[#This Row],[Số còn phải thu ĐK]]+Table1[[#This Row],[Giá Trị HD sau CK]]-Table1[[#This Row],[Số tiền đã thu]]</f>
        <v>0</v>
      </c>
      <c r="S473" s="153">
        <f>IF(Table1[[#This Row],[Ngày hóa đơn]]&lt;&gt;"",Table1[[#This Row],[Ngày hóa đơn]],Table1[[#This Row],[Ngày hạch toán]])</f>
        <v>45630</v>
      </c>
      <c r="T473" s="149"/>
      <c r="U473" s="153">
        <f>IF(Table1[[#This Row],[Ngày tính CN]]="","",S473+T473)</f>
        <v>45630</v>
      </c>
      <c r="V473" s="154">
        <f ca="1">IF(Table1[[#This Row],[Hạn thanh toán]]="","",IF((U473-NOW())&lt;0,0,(U473-NOW())))</f>
        <v>0</v>
      </c>
      <c r="W473" s="148"/>
      <c r="X473" s="155" t="str">
        <f t="shared" ref="X473" ca="1" si="63">IF(OR(AR476="",AO476=0),"",IF((AR476-NOW())&lt;0,-(AR476-NOW()),0))</f>
        <v/>
      </c>
      <c r="Y473" s="155" t="str">
        <f t="shared" ref="Y473" si="64">IF(R473=0,"Đã thanh toán",IF(X473="","",IF(X473&lt;=0,"Chưa đến hạn thanh toán",IF(X473&lt;=30,"Nợ quá hạn 30 ngày",IF(X473&lt;=60,"Nợ quá hạn từ 30 ngày đến 60 ngày",IF(X473&lt;=90,"Nợ quá hạn từ 60 ngày đến 90 ngày",IF(X473&lt;=120,"Nợ quá hạn từ 90 ngày đến 120 ngày","Nợ quá hạn hơn 120 ngày có khả năng mất thanh toán")))))))</f>
        <v>Đã thanh toán</v>
      </c>
      <c r="Z473" s="304">
        <f>Table1[[#This Row],[Hạn thanh toán]]</f>
        <v>45630</v>
      </c>
      <c r="AA473" s="304">
        <f>Table1[[#This Row],[Ngày Thanh toán]]</f>
        <v>45663</v>
      </c>
      <c r="AD473" s="156" t="str">
        <f>VLOOKUP($A473,Ma_KH!$A:$Q,Ma_KH!O$1,0)</f>
        <v>KL00143</v>
      </c>
      <c r="AE473" s="3" t="str">
        <f>VLOOKUP($A473,Ma_KH!$A:$Q,Ma_KH!P$1,0)</f>
        <v>THANH BÌNH MART</v>
      </c>
    </row>
    <row r="474" spans="1:31" ht="25.5" customHeight="1" x14ac:dyDescent="0.3">
      <c r="A474" s="69" t="s">
        <v>87</v>
      </c>
      <c r="B474" s="69" t="s">
        <v>943</v>
      </c>
      <c r="C474" s="70">
        <v>45677</v>
      </c>
      <c r="D474" s="71" t="s">
        <v>944</v>
      </c>
      <c r="E474" s="70"/>
      <c r="F474" s="75"/>
      <c r="G474" s="69" t="s">
        <v>945</v>
      </c>
      <c r="H474" s="72">
        <v>1442360</v>
      </c>
      <c r="I474" s="72">
        <v>72118</v>
      </c>
      <c r="J474" s="72">
        <v>109619</v>
      </c>
      <c r="K474" s="72">
        <v>1479861</v>
      </c>
      <c r="L474" s="8" t="s">
        <v>24</v>
      </c>
      <c r="M474" s="43">
        <v>45721</v>
      </c>
      <c r="N474" s="29" t="s">
        <v>3857</v>
      </c>
      <c r="O474" s="72">
        <f>IF(Table1[[#This Row],[Phân loại]]="Tồn đầu kỳ",Table1[[#This Row],[Tổng giá trị]],0)</f>
        <v>0</v>
      </c>
      <c r="P474" s="8">
        <f>IF(Table1[[#This Row],[Số còn phải thu ĐK]]&lt;&gt;0,0,IF(Table1[[#This Row],[Phân loại]]="Bán hàng",Table1[[#This Row],[Tổng giá trị]],-Table1[[#This Row],[Tổng giá trị]]))</f>
        <v>1479861</v>
      </c>
      <c r="Q474" s="73">
        <f t="shared" si="59"/>
        <v>1479861</v>
      </c>
      <c r="R474" s="8">
        <f>Table1[[#This Row],[Số còn phải thu ĐK]]+Table1[[#This Row],[Giá Trị HD sau CK]]-Table1[[#This Row],[Số tiền đã thu]]</f>
        <v>0</v>
      </c>
      <c r="S474" s="7">
        <f>IF(Table1[[#This Row],[Ngày hóa đơn]]&lt;&gt;"",Table1[[#This Row],[Ngày hóa đơn]],Table1[[#This Row],[Ngày hạch toán]])</f>
        <v>45677</v>
      </c>
      <c r="T474" s="8"/>
      <c r="U474" s="7">
        <f>IF(Table1[[#This Row],[Ngày tính CN]]="","",S474+T474)</f>
        <v>45677</v>
      </c>
      <c r="V474" s="74">
        <f ca="1">IF(Table1[[#This Row],[Hạn thanh toán]]="","",IF((U474-NOW())&lt;0,0,(U474-NOW())))</f>
        <v>0</v>
      </c>
      <c r="W474" s="72"/>
      <c r="X474" s="68" t="str">
        <f t="shared" ca="1" si="58"/>
        <v/>
      </c>
      <c r="Y474" s="68" t="str">
        <f t="shared" si="57"/>
        <v>Đã thanh toán</v>
      </c>
      <c r="Z474" s="301">
        <f>Table1[[#This Row],[Hạn thanh toán]]</f>
        <v>45677</v>
      </c>
      <c r="AA474" s="301">
        <f>Table1[[#This Row],[Ngày Thanh toán]]</f>
        <v>45721</v>
      </c>
      <c r="AD474" s="3" t="str">
        <f>VLOOKUP($A474,Ma_KH!$A:$Q,Ma_KH!O$1,0)</f>
        <v>KL00143</v>
      </c>
      <c r="AE474" s="3" t="str">
        <f>VLOOKUP($A474,Ma_KH!$A:$Q,Ma_KH!P$1,0)</f>
        <v>THANH BÌNH MART</v>
      </c>
    </row>
    <row r="475" spans="1:31" ht="25.5" customHeight="1" x14ac:dyDescent="0.3">
      <c r="A475" s="76" t="s">
        <v>87</v>
      </c>
      <c r="B475" s="76" t="s">
        <v>943</v>
      </c>
      <c r="C475" s="78">
        <v>45693</v>
      </c>
      <c r="D475" s="79" t="s">
        <v>946</v>
      </c>
      <c r="E475" s="78"/>
      <c r="F475" s="84"/>
      <c r="G475" s="76" t="s">
        <v>947</v>
      </c>
      <c r="H475" s="72">
        <v>957376</v>
      </c>
      <c r="I475" s="72">
        <v>47869</v>
      </c>
      <c r="J475" s="72">
        <v>72761</v>
      </c>
      <c r="K475" s="72">
        <v>982268</v>
      </c>
      <c r="L475" s="8" t="s">
        <v>24</v>
      </c>
      <c r="M475" s="43">
        <v>45721</v>
      </c>
      <c r="N475" s="29" t="s">
        <v>3857</v>
      </c>
      <c r="O475" s="72">
        <f>IF(Table1[[#This Row],[Phân loại]]="Tồn đầu kỳ",Table1[[#This Row],[Tổng giá trị]],0)</f>
        <v>0</v>
      </c>
      <c r="P475" s="8">
        <f>IF(Table1[[#This Row],[Số còn phải thu ĐK]]&lt;&gt;0,0,IF(Table1[[#This Row],[Phân loại]]="Bán hàng",Table1[[#This Row],[Tổng giá trị]],-Table1[[#This Row],[Tổng giá trị]]))</f>
        <v>982268</v>
      </c>
      <c r="Q475" s="73">
        <f t="shared" si="59"/>
        <v>982268</v>
      </c>
      <c r="R475" s="8">
        <f>Table1[[#This Row],[Số còn phải thu ĐK]]+Table1[[#This Row],[Giá Trị HD sau CK]]-Table1[[#This Row],[Số tiền đã thu]]</f>
        <v>0</v>
      </c>
      <c r="S475" s="7">
        <f>IF(Table1[[#This Row],[Ngày hóa đơn]]&lt;&gt;"",Table1[[#This Row],[Ngày hóa đơn]],Table1[[#This Row],[Ngày hạch toán]])</f>
        <v>45693</v>
      </c>
      <c r="T475" s="8"/>
      <c r="U475" s="7">
        <f>IF(Table1[[#This Row],[Ngày tính CN]]="","",S475+T475)</f>
        <v>45693</v>
      </c>
      <c r="V475" s="74">
        <f ca="1">IF(Table1[[#This Row],[Hạn thanh toán]]="","",IF((U475-NOW())&lt;0,0,(U475-NOW())))</f>
        <v>0</v>
      </c>
      <c r="W475" s="72"/>
      <c r="X475" s="68" t="str">
        <f t="shared" ca="1" si="58"/>
        <v/>
      </c>
      <c r="Y475" s="68" t="str">
        <f t="shared" si="57"/>
        <v>Đã thanh toán</v>
      </c>
      <c r="Z475" s="301">
        <f>Table1[[#This Row],[Hạn thanh toán]]</f>
        <v>45693</v>
      </c>
      <c r="AA475" s="301">
        <f>Table1[[#This Row],[Ngày Thanh toán]]</f>
        <v>45721</v>
      </c>
      <c r="AD475" s="3" t="str">
        <f>VLOOKUP($A475,Ma_KH!$A:$Q,Ma_KH!O$1,0)</f>
        <v>KL00143</v>
      </c>
      <c r="AE475" s="3" t="str">
        <f>VLOOKUP($A475,Ma_KH!$A:$Q,Ma_KH!P$1,0)</f>
        <v>THANH BÌNH MART</v>
      </c>
    </row>
    <row r="476" spans="1:31" ht="25.5" customHeight="1" x14ac:dyDescent="0.3">
      <c r="A476" s="69" t="s">
        <v>87</v>
      </c>
      <c r="B476" s="69" t="s">
        <v>943</v>
      </c>
      <c r="C476" s="70">
        <v>45717</v>
      </c>
      <c r="D476" s="71" t="s">
        <v>948</v>
      </c>
      <c r="E476" s="70"/>
      <c r="F476" s="75"/>
      <c r="G476" s="69" t="s">
        <v>949</v>
      </c>
      <c r="H476" s="72">
        <v>589271</v>
      </c>
      <c r="I476" s="72">
        <v>29464</v>
      </c>
      <c r="J476" s="72">
        <v>44785</v>
      </c>
      <c r="K476" s="72">
        <v>604592</v>
      </c>
      <c r="L476" s="8" t="s">
        <v>24</v>
      </c>
      <c r="M476" s="43">
        <v>45762</v>
      </c>
      <c r="N476" s="29" t="s">
        <v>3858</v>
      </c>
      <c r="O476" s="72">
        <f>IF(Table1[[#This Row],[Phân loại]]="Tồn đầu kỳ",Table1[[#This Row],[Tổng giá trị]],0)</f>
        <v>0</v>
      </c>
      <c r="P476" s="8">
        <f>IF(Table1[[#This Row],[Số còn phải thu ĐK]]&lt;&gt;0,0,IF(Table1[[#This Row],[Phân loại]]="Bán hàng",Table1[[#This Row],[Tổng giá trị]],-Table1[[#This Row],[Tổng giá trị]]))</f>
        <v>604592</v>
      </c>
      <c r="Q476" s="73">
        <f t="shared" si="59"/>
        <v>604592</v>
      </c>
      <c r="R476" s="8">
        <f>Table1[[#This Row],[Số còn phải thu ĐK]]+Table1[[#This Row],[Giá Trị HD sau CK]]-Table1[[#This Row],[Số tiền đã thu]]</f>
        <v>0</v>
      </c>
      <c r="S476" s="7">
        <f>IF(Table1[[#This Row],[Ngày hóa đơn]]&lt;&gt;"",Table1[[#This Row],[Ngày hóa đơn]],Table1[[#This Row],[Ngày hạch toán]])</f>
        <v>45717</v>
      </c>
      <c r="T476" s="8"/>
      <c r="U476" s="7">
        <f>IF(Table1[[#This Row],[Ngày tính CN]]="","",S476+T476)</f>
        <v>45717</v>
      </c>
      <c r="V476" s="74">
        <f ca="1">IF(Table1[[#This Row],[Hạn thanh toán]]="","",IF((U476-NOW())&lt;0,0,(U476-NOW())))</f>
        <v>0</v>
      </c>
      <c r="W476" s="72"/>
      <c r="X476" s="68" t="str">
        <f t="shared" ca="1" si="58"/>
        <v/>
      </c>
      <c r="Y476" s="68" t="str">
        <f t="shared" si="57"/>
        <v>Đã thanh toán</v>
      </c>
      <c r="Z476" s="301">
        <f>Table1[[#This Row],[Hạn thanh toán]]</f>
        <v>45717</v>
      </c>
      <c r="AA476" s="301">
        <f>Table1[[#This Row],[Ngày Thanh toán]]</f>
        <v>45762</v>
      </c>
      <c r="AD476" s="3" t="str">
        <f>VLOOKUP($A476,Ma_KH!$A:$Q,Ma_KH!O$1,0)</f>
        <v>KL00143</v>
      </c>
      <c r="AE476" s="3" t="str">
        <f>VLOOKUP($A476,Ma_KH!$A:$Q,Ma_KH!P$1,0)</f>
        <v>THANH BÌNH MART</v>
      </c>
    </row>
    <row r="477" spans="1:31" ht="25.5" customHeight="1" x14ac:dyDescent="0.3">
      <c r="A477" s="69" t="s">
        <v>87</v>
      </c>
      <c r="B477" s="69" t="s">
        <v>943</v>
      </c>
      <c r="C477" s="70">
        <v>45758</v>
      </c>
      <c r="D477" s="71" t="s">
        <v>950</v>
      </c>
      <c r="E477" s="70"/>
      <c r="F477" s="75"/>
      <c r="G477" s="69" t="s">
        <v>951</v>
      </c>
      <c r="H477" s="72">
        <v>1031636</v>
      </c>
      <c r="I477" s="72">
        <v>51582</v>
      </c>
      <c r="J477" s="72">
        <v>78404</v>
      </c>
      <c r="K477" s="72">
        <v>1058458</v>
      </c>
      <c r="L477" s="8" t="s">
        <v>24</v>
      </c>
      <c r="M477" s="43">
        <v>45927</v>
      </c>
      <c r="N477" s="29" t="s">
        <v>3859</v>
      </c>
      <c r="O477" s="72">
        <f>IF(Table1[[#This Row],[Phân loại]]="Tồn đầu kỳ",Table1[[#This Row],[Tổng giá trị]],0)</f>
        <v>0</v>
      </c>
      <c r="P477" s="8">
        <f>IF(Table1[[#This Row],[Số còn phải thu ĐK]]&lt;&gt;0,0,IF(Table1[[#This Row],[Phân loại]]="Bán hàng",Table1[[#This Row],[Tổng giá trị]],-Table1[[#This Row],[Tổng giá trị]]))</f>
        <v>1058458</v>
      </c>
      <c r="Q477" s="125">
        <v>727641</v>
      </c>
      <c r="R477" s="8">
        <f>Table1[[#This Row],[Số còn phải thu ĐK]]+Table1[[#This Row],[Giá Trị HD sau CK]]-Table1[[#This Row],[Số tiền đã thu]]</f>
        <v>330817</v>
      </c>
      <c r="S477" s="7">
        <f>IF(Table1[[#This Row],[Ngày hóa đơn]]&lt;&gt;"",Table1[[#This Row],[Ngày hóa đơn]],Table1[[#This Row],[Ngày hạch toán]])</f>
        <v>45758</v>
      </c>
      <c r="T477" s="8"/>
      <c r="U477" s="7">
        <f>IF(Table1[[#This Row],[Ngày tính CN]]="","",S477+T477)</f>
        <v>45758</v>
      </c>
      <c r="V477" s="74">
        <f ca="1">IF(Table1[[#This Row],[Hạn thanh toán]]="","",IF((U477-NOW())&lt;0,0,(U477-NOW())))</f>
        <v>0</v>
      </c>
      <c r="W477" s="72"/>
      <c r="X477" s="68" t="str">
        <f t="shared" ca="1" si="58"/>
        <v/>
      </c>
      <c r="Y477" s="68" t="str">
        <f t="shared" ref="Y477:Y548" ca="1" si="65">IF(R477=0,"Đã thanh toán",IF(X477="","",IF(X477&lt;=0,"Chưa đến hạn thanh toán",IF(X477&lt;=30,"Nợ quá hạn 30 ngày",IF(X477&lt;=60,"Nợ quá hạn từ 30 ngày đến 60 ngày",IF(X477&lt;=90,"Nợ quá hạn từ 60 ngày đến 90 ngày",IF(X477&lt;=120,"Nợ quá hạn từ 90 ngày đến 120 ngày","Nợ quá hạn hơn 120 ngày có khả năng mất thanh toán")))))))</f>
        <v/>
      </c>
      <c r="Z477" s="301">
        <f>Table1[[#This Row],[Hạn thanh toán]]</f>
        <v>45758</v>
      </c>
      <c r="AA477" s="301">
        <f>Table1[[#This Row],[Ngày Thanh toán]]</f>
        <v>45927</v>
      </c>
      <c r="AD477" s="3" t="str">
        <f>VLOOKUP($A477,Ma_KH!$A:$Q,Ma_KH!O$1,0)</f>
        <v>KL00143</v>
      </c>
      <c r="AE477" s="3" t="str">
        <f>VLOOKUP($A477,Ma_KH!$A:$Q,Ma_KH!P$1,0)</f>
        <v>THANH BÌNH MART</v>
      </c>
    </row>
    <row r="478" spans="1:31" ht="25.5" customHeight="1" x14ac:dyDescent="0.3">
      <c r="A478" s="76" t="s">
        <v>87</v>
      </c>
      <c r="B478" s="76" t="s">
        <v>943</v>
      </c>
      <c r="C478" s="78">
        <v>45765</v>
      </c>
      <c r="D478" s="79" t="s">
        <v>952</v>
      </c>
      <c r="E478" s="78"/>
      <c r="F478" s="84"/>
      <c r="G478" s="76" t="s">
        <v>953</v>
      </c>
      <c r="H478" s="72">
        <v>977730</v>
      </c>
      <c r="I478" s="72">
        <v>48887</v>
      </c>
      <c r="J478" s="72">
        <v>74307</v>
      </c>
      <c r="K478" s="72">
        <v>1003150</v>
      </c>
      <c r="L478" s="8" t="s">
        <v>24</v>
      </c>
      <c r="M478" s="43">
        <v>45927</v>
      </c>
      <c r="N478" s="29" t="s">
        <v>3860</v>
      </c>
      <c r="O478" s="72">
        <f>IF(Table1[[#This Row],[Phân loại]]="Tồn đầu kỳ",Table1[[#This Row],[Tổng giá trị]],0)</f>
        <v>0</v>
      </c>
      <c r="P478" s="8">
        <f>IF(Table1[[#This Row],[Số còn phải thu ĐK]]&lt;&gt;0,0,IF(Table1[[#This Row],[Phân loại]]="Bán hàng",Table1[[#This Row],[Tổng giá trị]],-Table1[[#This Row],[Tổng giá trị]]))</f>
        <v>1003150</v>
      </c>
      <c r="Q478" s="73">
        <v>926969</v>
      </c>
      <c r="R478" s="8">
        <f>Table1[[#This Row],[Số còn phải thu ĐK]]+Table1[[#This Row],[Giá Trị HD sau CK]]-Table1[[#This Row],[Số tiền đã thu]]</f>
        <v>76181</v>
      </c>
      <c r="S478" s="7">
        <f>IF(Table1[[#This Row],[Ngày hóa đơn]]&lt;&gt;"",Table1[[#This Row],[Ngày hóa đơn]],Table1[[#This Row],[Ngày hạch toán]])</f>
        <v>45765</v>
      </c>
      <c r="T478" s="8"/>
      <c r="U478" s="7">
        <f>IF(Table1[[#This Row],[Ngày tính CN]]="","",S478+T478)</f>
        <v>45765</v>
      </c>
      <c r="V478" s="74">
        <f ca="1">IF(Table1[[#This Row],[Hạn thanh toán]]="","",IF((U478-NOW())&lt;0,0,(U478-NOW())))</f>
        <v>0</v>
      </c>
      <c r="W478" s="72"/>
      <c r="X478" s="68" t="str">
        <f t="shared" ref="X478:X549" ca="1" si="66">IF(OR(AR481="",AO481=0),"",IF((AR481-NOW())&lt;0,-(AR481-NOW()),0))</f>
        <v/>
      </c>
      <c r="Y478" s="68" t="str">
        <f t="shared" ca="1" si="65"/>
        <v/>
      </c>
      <c r="Z478" s="301">
        <f>Table1[[#This Row],[Hạn thanh toán]]</f>
        <v>45765</v>
      </c>
      <c r="AA478" s="301">
        <f>Table1[[#This Row],[Ngày Thanh toán]]</f>
        <v>45927</v>
      </c>
      <c r="AD478" s="3" t="str">
        <f>VLOOKUP($A478,Ma_KH!$A:$Q,Ma_KH!O$1,0)</f>
        <v>KL00143</v>
      </c>
      <c r="AE478" s="3" t="str">
        <f>VLOOKUP($A478,Ma_KH!$A:$Q,Ma_KH!P$1,0)</f>
        <v>THANH BÌNH MART</v>
      </c>
    </row>
    <row r="479" spans="1:31" ht="25.5" customHeight="1" x14ac:dyDescent="0.3">
      <c r="A479" s="69" t="s">
        <v>87</v>
      </c>
      <c r="B479" s="69" t="s">
        <v>943</v>
      </c>
      <c r="C479" s="70">
        <v>45818</v>
      </c>
      <c r="D479" s="71" t="s">
        <v>954</v>
      </c>
      <c r="E479" s="70"/>
      <c r="F479" s="75"/>
      <c r="G479" s="69" t="s">
        <v>953</v>
      </c>
      <c r="H479" s="72">
        <v>544332</v>
      </c>
      <c r="I479" s="72">
        <v>27217</v>
      </c>
      <c r="J479" s="72">
        <v>41369</v>
      </c>
      <c r="K479" s="72">
        <v>558484</v>
      </c>
      <c r="L479" s="8" t="s">
        <v>24</v>
      </c>
      <c r="M479" s="43">
        <v>45846</v>
      </c>
      <c r="N479" s="29" t="s">
        <v>3862</v>
      </c>
      <c r="O479" s="72">
        <f>IF(Table1[[#This Row],[Phân loại]]="Tồn đầu kỳ",Table1[[#This Row],[Tổng giá trị]],0)</f>
        <v>0</v>
      </c>
      <c r="P479" s="8">
        <f>IF(Table1[[#This Row],[Số còn phải thu ĐK]]&lt;&gt;0,0,IF(Table1[[#This Row],[Phân loại]]="Bán hàng",Table1[[#This Row],[Tổng giá trị]],-Table1[[#This Row],[Tổng giá trị]]))</f>
        <v>558484</v>
      </c>
      <c r="Q479" s="73">
        <v>558000</v>
      </c>
      <c r="R479" s="8">
        <f>Table1[[#This Row],[Số còn phải thu ĐK]]+Table1[[#This Row],[Giá Trị HD sau CK]]-Table1[[#This Row],[Số tiền đã thu]]</f>
        <v>484</v>
      </c>
      <c r="S479" s="7">
        <f>IF(Table1[[#This Row],[Ngày hóa đơn]]&lt;&gt;"",Table1[[#This Row],[Ngày hóa đơn]],Table1[[#This Row],[Ngày hạch toán]])</f>
        <v>45818</v>
      </c>
      <c r="T479" s="8"/>
      <c r="U479" s="7">
        <f>IF(Table1[[#This Row],[Ngày tính CN]]="","",S479+T479)</f>
        <v>45818</v>
      </c>
      <c r="V479" s="74">
        <f ca="1">IF(Table1[[#This Row],[Hạn thanh toán]]="","",IF((U479-NOW())&lt;0,0,(U479-NOW())))</f>
        <v>0</v>
      </c>
      <c r="W479" s="72"/>
      <c r="X479" s="68" t="str">
        <f t="shared" ca="1" si="66"/>
        <v/>
      </c>
      <c r="Y479" s="68" t="str">
        <f t="shared" ca="1" si="65"/>
        <v/>
      </c>
      <c r="Z479" s="301">
        <f>Table1[[#This Row],[Hạn thanh toán]]</f>
        <v>45818</v>
      </c>
      <c r="AA479" s="301">
        <f>Table1[[#This Row],[Ngày Thanh toán]]</f>
        <v>45846</v>
      </c>
      <c r="AD479" s="3" t="str">
        <f>VLOOKUP($A479,Ma_KH!$A:$Q,Ma_KH!O$1,0)</f>
        <v>KL00143</v>
      </c>
      <c r="AE479" s="3" t="str">
        <f>VLOOKUP($A479,Ma_KH!$A:$Q,Ma_KH!P$1,0)</f>
        <v>THANH BÌNH MART</v>
      </c>
    </row>
    <row r="480" spans="1:31" ht="25.5" customHeight="1" x14ac:dyDescent="0.3">
      <c r="A480" s="76" t="s">
        <v>87</v>
      </c>
      <c r="B480" s="76" t="s">
        <v>943</v>
      </c>
      <c r="C480" s="78">
        <v>45857</v>
      </c>
      <c r="D480" s="79" t="s">
        <v>955</v>
      </c>
      <c r="E480" s="78"/>
      <c r="F480" s="84"/>
      <c r="G480" s="76" t="s">
        <v>956</v>
      </c>
      <c r="H480" s="72">
        <v>584308</v>
      </c>
      <c r="I480" s="72">
        <v>29215</v>
      </c>
      <c r="J480" s="72">
        <v>44407</v>
      </c>
      <c r="K480" s="72">
        <v>599500</v>
      </c>
      <c r="L480" s="8" t="s">
        <v>24</v>
      </c>
      <c r="M480" s="43">
        <v>45927</v>
      </c>
      <c r="N480" s="29" t="s">
        <v>3861</v>
      </c>
      <c r="O480" s="72">
        <f>IF(Table1[[#This Row],[Phân loại]]="Tồn đầu kỳ",Table1[[#This Row],[Tổng giá trị]],0)</f>
        <v>0</v>
      </c>
      <c r="P480" s="8">
        <f>IF(Table1[[#This Row],[Số còn phải thu ĐK]]&lt;&gt;0,0,IF(Table1[[#This Row],[Phân loại]]="Bán hàng",Table1[[#This Row],[Tổng giá trị]],-Table1[[#This Row],[Tổng giá trị]]))</f>
        <v>599500</v>
      </c>
      <c r="Q480" s="73">
        <v>129862</v>
      </c>
      <c r="R480" s="8">
        <f>Table1[[#This Row],[Số còn phải thu ĐK]]+Table1[[#This Row],[Giá Trị HD sau CK]]-Table1[[#This Row],[Số tiền đã thu]]</f>
        <v>469638</v>
      </c>
      <c r="S480" s="7">
        <f>IF(Table1[[#This Row],[Ngày hóa đơn]]&lt;&gt;"",Table1[[#This Row],[Ngày hóa đơn]],Table1[[#This Row],[Ngày hạch toán]])</f>
        <v>45857</v>
      </c>
      <c r="T480" s="8"/>
      <c r="U480" s="7">
        <f>IF(Table1[[#This Row],[Ngày tính CN]]="","",S480+T480)</f>
        <v>45857</v>
      </c>
      <c r="V480" s="74">
        <f ca="1">IF(Table1[[#This Row],[Hạn thanh toán]]="","",IF((U480-NOW())&lt;0,0,(U480-NOW())))</f>
        <v>0</v>
      </c>
      <c r="W480" s="72"/>
      <c r="X480" s="68" t="str">
        <f t="shared" ca="1" si="66"/>
        <v/>
      </c>
      <c r="Y480" s="68" t="str">
        <f t="shared" ca="1" si="65"/>
        <v/>
      </c>
      <c r="Z480" s="301">
        <f>Table1[[#This Row],[Hạn thanh toán]]</f>
        <v>45857</v>
      </c>
      <c r="AA480" s="301">
        <f>Table1[[#This Row],[Ngày Thanh toán]]</f>
        <v>45927</v>
      </c>
      <c r="AD480" s="3" t="str">
        <f>VLOOKUP($A480,Ma_KH!$A:$Q,Ma_KH!O$1,0)</f>
        <v>KL00143</v>
      </c>
      <c r="AE480" s="3" t="str">
        <f>VLOOKUP($A480,Ma_KH!$A:$Q,Ma_KH!P$1,0)</f>
        <v>THANH BÌNH MART</v>
      </c>
    </row>
    <row r="481" spans="1:31" ht="25.5" customHeight="1" x14ac:dyDescent="0.3">
      <c r="A481" s="76" t="s">
        <v>87</v>
      </c>
      <c r="B481" s="76" t="s">
        <v>943</v>
      </c>
      <c r="C481" s="78">
        <v>45866</v>
      </c>
      <c r="D481" s="79" t="s">
        <v>957</v>
      </c>
      <c r="E481" s="78"/>
      <c r="F481" s="84"/>
      <c r="G481" s="76" t="s">
        <v>956</v>
      </c>
      <c r="H481" s="72">
        <v>699110</v>
      </c>
      <c r="I481" s="72">
        <v>34956</v>
      </c>
      <c r="J481" s="72">
        <v>53132</v>
      </c>
      <c r="K481" s="72">
        <v>717286</v>
      </c>
      <c r="L481" s="8" t="s">
        <v>24</v>
      </c>
      <c r="M481" s="43">
        <v>45927</v>
      </c>
      <c r="N481" s="29" t="s">
        <v>3863</v>
      </c>
      <c r="O481" s="72">
        <f>IF(Table1[[#This Row],[Phân loại]]="Tồn đầu kỳ",Table1[[#This Row],[Tổng giá trị]],0)</f>
        <v>0</v>
      </c>
      <c r="P481" s="8">
        <f>IF(Table1[[#This Row],[Số còn phải thu ĐK]]&lt;&gt;0,0,IF(Table1[[#This Row],[Phân loại]]="Bán hàng",Table1[[#This Row],[Tổng giá trị]],-Table1[[#This Row],[Tổng giá trị]]))</f>
        <v>717286</v>
      </c>
      <c r="Q481" s="73">
        <v>717286</v>
      </c>
      <c r="R481" s="8">
        <f>Table1[[#This Row],[Số còn phải thu ĐK]]+Table1[[#This Row],[Giá Trị HD sau CK]]-Table1[[#This Row],[Số tiền đã thu]]</f>
        <v>0</v>
      </c>
      <c r="S481" s="7">
        <f>IF(Table1[[#This Row],[Ngày hóa đơn]]&lt;&gt;"",Table1[[#This Row],[Ngày hóa đơn]],Table1[[#This Row],[Ngày hạch toán]])</f>
        <v>45866</v>
      </c>
      <c r="T481" s="8"/>
      <c r="U481" s="7">
        <f>IF(Table1[[#This Row],[Ngày tính CN]]="","",S481+T481)</f>
        <v>45866</v>
      </c>
      <c r="V481" s="74">
        <f ca="1">IF(Table1[[#This Row],[Hạn thanh toán]]="","",IF((U481-NOW())&lt;0,0,(U481-NOW())))</f>
        <v>0</v>
      </c>
      <c r="W481" s="72"/>
      <c r="X481" s="68" t="str">
        <f t="shared" ca="1" si="66"/>
        <v/>
      </c>
      <c r="Y481" s="68" t="str">
        <f t="shared" si="65"/>
        <v>Đã thanh toán</v>
      </c>
      <c r="Z481" s="301">
        <f>Table1[[#This Row],[Hạn thanh toán]]</f>
        <v>45866</v>
      </c>
      <c r="AA481" s="301">
        <f>Table1[[#This Row],[Ngày Thanh toán]]</f>
        <v>45927</v>
      </c>
      <c r="AD481" s="3" t="str">
        <f>VLOOKUP($A481,Ma_KH!$A:$Q,Ma_KH!O$1,0)</f>
        <v>KL00143</v>
      </c>
      <c r="AE481" s="3" t="str">
        <f>VLOOKUP($A481,Ma_KH!$A:$Q,Ma_KH!P$1,0)</f>
        <v>THANH BÌNH MART</v>
      </c>
    </row>
    <row r="482" spans="1:31" ht="25.5" customHeight="1" x14ac:dyDescent="0.3">
      <c r="A482" s="76" t="s">
        <v>87</v>
      </c>
      <c r="B482" s="76" t="s">
        <v>943</v>
      </c>
      <c r="C482" s="78">
        <v>45909</v>
      </c>
      <c r="D482" s="79" t="s">
        <v>958</v>
      </c>
      <c r="E482" s="78"/>
      <c r="F482" s="84"/>
      <c r="G482" s="76" t="s">
        <v>953</v>
      </c>
      <c r="H482" s="72">
        <v>574205</v>
      </c>
      <c r="I482" s="72">
        <v>28710</v>
      </c>
      <c r="J482" s="72">
        <v>43640</v>
      </c>
      <c r="K482" s="72">
        <v>589135</v>
      </c>
      <c r="L482" s="8" t="s">
        <v>24</v>
      </c>
      <c r="M482" s="43">
        <v>45964</v>
      </c>
      <c r="N482" s="29" t="s">
        <v>3864</v>
      </c>
      <c r="O482" s="72">
        <f>IF(Table1[[#This Row],[Phân loại]]="Tồn đầu kỳ",Table1[[#This Row],[Tổng giá trị]],0)</f>
        <v>0</v>
      </c>
      <c r="P482" s="8">
        <f>IF(Table1[[#This Row],[Số còn phải thu ĐK]]&lt;&gt;0,0,IF(Table1[[#This Row],[Phân loại]]="Bán hàng",Table1[[#This Row],[Tổng giá trị]],-Table1[[#This Row],[Tổng giá trị]]))</f>
        <v>589135</v>
      </c>
      <c r="Q482" s="62">
        <v>262921</v>
      </c>
      <c r="R482" s="8">
        <f>Table1[[#This Row],[Số còn phải thu ĐK]]+Table1[[#This Row],[Giá Trị HD sau CK]]-Table1[[#This Row],[Số tiền đã thu]]</f>
        <v>326214</v>
      </c>
      <c r="S482" s="7">
        <f>IF(Table1[[#This Row],[Ngày hóa đơn]]&lt;&gt;"",Table1[[#This Row],[Ngày hóa đơn]],Table1[[#This Row],[Ngày hạch toán]])</f>
        <v>45909</v>
      </c>
      <c r="T482" s="8"/>
      <c r="U482" s="7">
        <f>IF(Table1[[#This Row],[Ngày tính CN]]="","",S482+T482)</f>
        <v>45909</v>
      </c>
      <c r="V482" s="74">
        <f ca="1">IF(Table1[[#This Row],[Hạn thanh toán]]="","",IF((U482-NOW())&lt;0,0,(U482-NOW())))</f>
        <v>0</v>
      </c>
      <c r="W482" s="72"/>
      <c r="X482" s="68" t="str">
        <f t="shared" ca="1" si="66"/>
        <v/>
      </c>
      <c r="Y482" s="68" t="str">
        <f t="shared" ca="1" si="65"/>
        <v/>
      </c>
      <c r="Z482" s="301">
        <f>Table1[[#This Row],[Hạn thanh toán]]</f>
        <v>45909</v>
      </c>
      <c r="AA482" s="301">
        <f>Table1[[#This Row],[Ngày Thanh toán]]</f>
        <v>45964</v>
      </c>
      <c r="AD482" s="3" t="str">
        <f>VLOOKUP($A482,Ma_KH!$A:$Q,Ma_KH!O$1,0)</f>
        <v>KL00143</v>
      </c>
      <c r="AE482" s="3" t="str">
        <f>VLOOKUP($A482,Ma_KH!$A:$Q,Ma_KH!P$1,0)</f>
        <v>THANH BÌNH MART</v>
      </c>
    </row>
    <row r="483" spans="1:31" ht="25.5" customHeight="1" x14ac:dyDescent="0.3">
      <c r="A483" s="76" t="s">
        <v>87</v>
      </c>
      <c r="B483" s="76" t="s">
        <v>943</v>
      </c>
      <c r="C483" s="78">
        <v>45927</v>
      </c>
      <c r="D483" s="79" t="s">
        <v>959</v>
      </c>
      <c r="E483" s="78"/>
      <c r="F483" s="84"/>
      <c r="G483" s="76" t="s">
        <v>960</v>
      </c>
      <c r="H483" s="72">
        <v>1084902</v>
      </c>
      <c r="I483" s="72">
        <v>54245</v>
      </c>
      <c r="J483" s="72">
        <v>82453</v>
      </c>
      <c r="K483" s="72">
        <v>1113110</v>
      </c>
      <c r="L483" s="8" t="s">
        <v>24</v>
      </c>
      <c r="M483" s="43">
        <v>45964</v>
      </c>
      <c r="N483" s="29" t="s">
        <v>3865</v>
      </c>
      <c r="O483" s="72">
        <f>IF(Table1[[#This Row],[Phân loại]]="Tồn đầu kỳ",Table1[[#This Row],[Tổng giá trị]],0)</f>
        <v>0</v>
      </c>
      <c r="P483" s="8">
        <f>IF(Table1[[#This Row],[Số còn phải thu ĐK]]&lt;&gt;0,0,IF(Table1[[#This Row],[Phân loại]]="Bán hàng",Table1[[#This Row],[Tổng giá trị]],-Table1[[#This Row],[Tổng giá trị]]))</f>
        <v>1113110</v>
      </c>
      <c r="Q483" s="73">
        <f t="shared" ref="Q483:Q547" si="67">IF(M483&lt;&gt;"",IF(O483&gt;0,O483,P483),0)</f>
        <v>1113110</v>
      </c>
      <c r="R483" s="8">
        <f>Table1[[#This Row],[Số còn phải thu ĐK]]+Table1[[#This Row],[Giá Trị HD sau CK]]-Table1[[#This Row],[Số tiền đã thu]]</f>
        <v>0</v>
      </c>
      <c r="S483" s="7">
        <f>IF(Table1[[#This Row],[Ngày hóa đơn]]&lt;&gt;"",Table1[[#This Row],[Ngày hóa đơn]],Table1[[#This Row],[Ngày hạch toán]])</f>
        <v>45927</v>
      </c>
      <c r="T483" s="8"/>
      <c r="U483" s="7">
        <f>IF(Table1[[#This Row],[Ngày tính CN]]="","",S483+T483)</f>
        <v>45927</v>
      </c>
      <c r="V483" s="74">
        <f ca="1">IF(Table1[[#This Row],[Hạn thanh toán]]="","",IF((U483-NOW())&lt;0,0,(U483-NOW())))</f>
        <v>0</v>
      </c>
      <c r="W483" s="72"/>
      <c r="X483" s="68" t="str">
        <f t="shared" ca="1" si="66"/>
        <v/>
      </c>
      <c r="Y483" s="68" t="str">
        <f t="shared" si="65"/>
        <v>Đã thanh toán</v>
      </c>
      <c r="Z483" s="301">
        <f>Table1[[#This Row],[Hạn thanh toán]]</f>
        <v>45927</v>
      </c>
      <c r="AA483" s="301">
        <f>Table1[[#This Row],[Ngày Thanh toán]]</f>
        <v>45964</v>
      </c>
      <c r="AD483" s="3" t="str">
        <f>VLOOKUP($A483,Ma_KH!$A:$Q,Ma_KH!O$1,0)</f>
        <v>KL00143</v>
      </c>
      <c r="AE483" s="3" t="str">
        <f>VLOOKUP($A483,Ma_KH!$A:$Q,Ma_KH!P$1,0)</f>
        <v>THANH BÌNH MART</v>
      </c>
    </row>
    <row r="484" spans="1:31" ht="25.5" customHeight="1" x14ac:dyDescent="0.3">
      <c r="A484" s="76" t="s">
        <v>87</v>
      </c>
      <c r="B484" s="76" t="s">
        <v>943</v>
      </c>
      <c r="C484" s="78">
        <v>45927</v>
      </c>
      <c r="D484" s="79" t="s">
        <v>961</v>
      </c>
      <c r="E484" s="78"/>
      <c r="F484" s="84"/>
      <c r="G484" s="84" t="s">
        <v>348</v>
      </c>
      <c r="H484" s="72"/>
      <c r="I484" s="72">
        <v>0</v>
      </c>
      <c r="J484" s="72">
        <v>0</v>
      </c>
      <c r="K484" s="72">
        <v>330817</v>
      </c>
      <c r="L484" s="8" t="s">
        <v>17</v>
      </c>
      <c r="M484" s="43">
        <v>45927</v>
      </c>
      <c r="N484" s="29" t="s">
        <v>3859</v>
      </c>
      <c r="O484" s="72">
        <f>IF(Table1[[#This Row],[Phân loại]]="Tồn đầu kỳ",Table1[[#This Row],[Tổng giá trị]],0)</f>
        <v>0</v>
      </c>
      <c r="P484" s="8">
        <f>IF(Table1[[#This Row],[Số còn phải thu ĐK]]&lt;&gt;0,0,IF(Table1[[#This Row],[Phân loại]]="Bán hàng",Table1[[#This Row],[Tổng giá trị]],-Table1[[#This Row],[Tổng giá trị]]))</f>
        <v>-330817</v>
      </c>
      <c r="Q484" s="73">
        <f t="shared" si="67"/>
        <v>-330817</v>
      </c>
      <c r="R484" s="8">
        <f>Table1[[#This Row],[Số còn phải thu ĐK]]+Table1[[#This Row],[Giá Trị HD sau CK]]-Table1[[#This Row],[Số tiền đã thu]]</f>
        <v>0</v>
      </c>
      <c r="S484" s="7">
        <f>IF(Table1[[#This Row],[Ngày hóa đơn]]&lt;&gt;"",Table1[[#This Row],[Ngày hóa đơn]],Table1[[#This Row],[Ngày hạch toán]])</f>
        <v>45927</v>
      </c>
      <c r="T484" s="8"/>
      <c r="U484" s="7">
        <f>IF(Table1[[#This Row],[Ngày tính CN]]="","",S484+T484)</f>
        <v>45927</v>
      </c>
      <c r="V484" s="74">
        <f ca="1">IF(Table1[[#This Row],[Hạn thanh toán]]="","",IF((U484-NOW())&lt;0,0,(U484-NOW())))</f>
        <v>0</v>
      </c>
      <c r="W484" s="72"/>
      <c r="X484" s="68" t="str">
        <f ca="1">IF(OR(AR492="",AO492=0),"",IF((AR492-NOW())&lt;0,-(AR492-NOW()),0))</f>
        <v/>
      </c>
      <c r="Y484" s="68" t="str">
        <f t="shared" si="65"/>
        <v>Đã thanh toán</v>
      </c>
      <c r="Z484" s="301">
        <f>Table1[[#This Row],[Hạn thanh toán]]</f>
        <v>45927</v>
      </c>
      <c r="AA484" s="301">
        <f>Table1[[#This Row],[Ngày Thanh toán]]</f>
        <v>45927</v>
      </c>
      <c r="AD484" s="3" t="str">
        <f>VLOOKUP($A484,Ma_KH!$A:$Q,Ma_KH!O$1,0)</f>
        <v>KL00143</v>
      </c>
      <c r="AE484" s="3" t="str">
        <f>VLOOKUP($A484,Ma_KH!$A:$Q,Ma_KH!P$1,0)</f>
        <v>THANH BÌNH MART</v>
      </c>
    </row>
    <row r="485" spans="1:31" ht="25.5" customHeight="1" x14ac:dyDescent="0.3">
      <c r="A485" s="76" t="s">
        <v>87</v>
      </c>
      <c r="B485" s="76" t="s">
        <v>943</v>
      </c>
      <c r="C485" s="78">
        <v>45927</v>
      </c>
      <c r="D485" s="79" t="s">
        <v>962</v>
      </c>
      <c r="E485" s="78"/>
      <c r="F485" s="84"/>
      <c r="G485" s="84" t="s">
        <v>348</v>
      </c>
      <c r="H485" s="72"/>
      <c r="I485" s="72">
        <v>0</v>
      </c>
      <c r="J485" s="72">
        <v>0</v>
      </c>
      <c r="K485" s="72">
        <v>469637</v>
      </c>
      <c r="L485" s="8" t="s">
        <v>17</v>
      </c>
      <c r="M485" s="43">
        <v>45927</v>
      </c>
      <c r="N485" s="29" t="s">
        <v>3861</v>
      </c>
      <c r="O485" s="72">
        <f>IF(Table1[[#This Row],[Phân loại]]="Tồn đầu kỳ",Table1[[#This Row],[Tổng giá trị]],0)</f>
        <v>0</v>
      </c>
      <c r="P485" s="8">
        <f>IF(Table1[[#This Row],[Số còn phải thu ĐK]]&lt;&gt;0,0,IF(Table1[[#This Row],[Phân loại]]="Bán hàng",Table1[[#This Row],[Tổng giá trị]],-Table1[[#This Row],[Tổng giá trị]]))</f>
        <v>-469637</v>
      </c>
      <c r="Q485" s="73">
        <f t="shared" si="67"/>
        <v>-469637</v>
      </c>
      <c r="R485" s="8">
        <f>Table1[[#This Row],[Số còn phải thu ĐK]]+Table1[[#This Row],[Giá Trị HD sau CK]]-Table1[[#This Row],[Số tiền đã thu]]</f>
        <v>0</v>
      </c>
      <c r="S485" s="7">
        <f>IF(Table1[[#This Row],[Ngày hóa đơn]]&lt;&gt;"",Table1[[#This Row],[Ngày hóa đơn]],Table1[[#This Row],[Ngày hạch toán]])</f>
        <v>45927</v>
      </c>
      <c r="T485" s="8"/>
      <c r="U485" s="7">
        <f>IF(Table1[[#This Row],[Ngày tính CN]]="","",S485+T485)</f>
        <v>45927</v>
      </c>
      <c r="V485" s="74">
        <f ca="1">IF(Table1[[#This Row],[Hạn thanh toán]]="","",IF((U485-NOW())&lt;0,0,(U485-NOW())))</f>
        <v>0</v>
      </c>
      <c r="W485" s="72"/>
      <c r="X485" s="68" t="str">
        <f ca="1">IF(OR(AR493="",AO493=0),"",IF((AR493-NOW())&lt;0,-(AR493-NOW()),0))</f>
        <v/>
      </c>
      <c r="Y485" s="68" t="str">
        <f t="shared" si="65"/>
        <v>Đã thanh toán</v>
      </c>
      <c r="Z485" s="301">
        <f>Table1[[#This Row],[Hạn thanh toán]]</f>
        <v>45927</v>
      </c>
      <c r="AA485" s="301">
        <f>Table1[[#This Row],[Ngày Thanh toán]]</f>
        <v>45927</v>
      </c>
      <c r="AD485" s="3" t="str">
        <f>VLOOKUP($A485,Ma_KH!$A:$Q,Ma_KH!O$1,0)</f>
        <v>KL00143</v>
      </c>
      <c r="AE485" s="3" t="str">
        <f>VLOOKUP($A485,Ma_KH!$A:$Q,Ma_KH!P$1,0)</f>
        <v>THANH BÌNH MART</v>
      </c>
    </row>
    <row r="486" spans="1:31" ht="25.5" customHeight="1" x14ac:dyDescent="0.3">
      <c r="A486" s="69" t="s">
        <v>87</v>
      </c>
      <c r="B486" s="69" t="s">
        <v>943</v>
      </c>
      <c r="C486" s="70">
        <v>45927</v>
      </c>
      <c r="D486" s="71" t="s">
        <v>963</v>
      </c>
      <c r="E486" s="70"/>
      <c r="F486" s="75"/>
      <c r="G486" s="75" t="s">
        <v>348</v>
      </c>
      <c r="H486" s="72"/>
      <c r="I486" s="72">
        <v>0</v>
      </c>
      <c r="J486" s="72">
        <v>0</v>
      </c>
      <c r="K486" s="72">
        <v>76181</v>
      </c>
      <c r="L486" s="8" t="s">
        <v>17</v>
      </c>
      <c r="M486" s="43">
        <v>45927</v>
      </c>
      <c r="N486" s="29" t="s">
        <v>3860</v>
      </c>
      <c r="O486" s="72">
        <f>IF(Table1[[#This Row],[Phân loại]]="Tồn đầu kỳ",Table1[[#This Row],[Tổng giá trị]],0)</f>
        <v>0</v>
      </c>
      <c r="P486" s="8">
        <f>IF(Table1[[#This Row],[Số còn phải thu ĐK]]&lt;&gt;0,0,IF(Table1[[#This Row],[Phân loại]]="Bán hàng",Table1[[#This Row],[Tổng giá trị]],-Table1[[#This Row],[Tổng giá trị]]))</f>
        <v>-76181</v>
      </c>
      <c r="Q486" s="73">
        <f t="shared" si="67"/>
        <v>-76181</v>
      </c>
      <c r="R486" s="8">
        <f>Table1[[#This Row],[Số còn phải thu ĐK]]+Table1[[#This Row],[Giá Trị HD sau CK]]-Table1[[#This Row],[Số tiền đã thu]]</f>
        <v>0</v>
      </c>
      <c r="S486" s="7">
        <f>IF(Table1[[#This Row],[Ngày hóa đơn]]&lt;&gt;"",Table1[[#This Row],[Ngày hóa đơn]],Table1[[#This Row],[Ngày hạch toán]])</f>
        <v>45927</v>
      </c>
      <c r="T486" s="8"/>
      <c r="U486" s="7">
        <f>IF(Table1[[#This Row],[Ngày tính CN]]="","",S486+T486)</f>
        <v>45927</v>
      </c>
      <c r="V486" s="74">
        <f ca="1">IF(Table1[[#This Row],[Hạn thanh toán]]="","",IF((U486-NOW())&lt;0,0,(U486-NOW())))</f>
        <v>0</v>
      </c>
      <c r="W486" s="72"/>
      <c r="X486" s="68" t="str">
        <f ca="1">IF(OR(AR494="",AO494=0),"",IF((AR494-NOW())&lt;0,-(AR494-NOW()),0))</f>
        <v/>
      </c>
      <c r="Y486" s="68" t="str">
        <f t="shared" si="65"/>
        <v>Đã thanh toán</v>
      </c>
      <c r="Z486" s="301">
        <f>Table1[[#This Row],[Hạn thanh toán]]</f>
        <v>45927</v>
      </c>
      <c r="AA486" s="301">
        <f>Table1[[#This Row],[Ngày Thanh toán]]</f>
        <v>45927</v>
      </c>
      <c r="AD486" s="3" t="str">
        <f>VLOOKUP($A486,Ma_KH!$A:$Q,Ma_KH!O$1,0)</f>
        <v>KL00143</v>
      </c>
      <c r="AE486" s="3" t="str">
        <f>VLOOKUP($A486,Ma_KH!$A:$Q,Ma_KH!P$1,0)</f>
        <v>THANH BÌNH MART</v>
      </c>
    </row>
    <row r="487" spans="1:31" s="143" customFormat="1" ht="25.5" customHeight="1" x14ac:dyDescent="0.3">
      <c r="A487" s="130" t="s">
        <v>87</v>
      </c>
      <c r="B487" s="130" t="s">
        <v>943</v>
      </c>
      <c r="C487" s="134">
        <v>45964</v>
      </c>
      <c r="D487" s="170" t="s">
        <v>3866</v>
      </c>
      <c r="E487" s="134"/>
      <c r="F487" s="135"/>
      <c r="G487" s="135" t="s">
        <v>348</v>
      </c>
      <c r="H487" s="136"/>
      <c r="I487" s="136">
        <v>0</v>
      </c>
      <c r="J487" s="136">
        <v>0</v>
      </c>
      <c r="K487" s="171">
        <v>262921</v>
      </c>
      <c r="L487" s="137" t="s">
        <v>17</v>
      </c>
      <c r="M487" s="159">
        <v>45964</v>
      </c>
      <c r="N487" s="157" t="s">
        <v>3864</v>
      </c>
      <c r="O487" s="136">
        <f>IF(Table1[[#This Row],[Phân loại]]="Tồn đầu kỳ",Table1[[#This Row],[Tổng giá trị]],0)</f>
        <v>0</v>
      </c>
      <c r="P487" s="137">
        <f>IF(Table1[[#This Row],[Số còn phải thu ĐK]]&lt;&gt;0,0,IF(Table1[[#This Row],[Phân loại]]="Bán hàng",Table1[[#This Row],[Tổng giá trị]],-Table1[[#This Row],[Tổng giá trị]]))</f>
        <v>-262921</v>
      </c>
      <c r="Q487" s="139">
        <f t="shared" ref="Q487:Q488" si="68">IF(M487&lt;&gt;"",IF(O487&gt;0,O487,P487),0)</f>
        <v>-262921</v>
      </c>
      <c r="R487" s="137">
        <f>Table1[[#This Row],[Số còn phải thu ĐK]]+Table1[[#This Row],[Giá Trị HD sau CK]]-Table1[[#This Row],[Số tiền đã thu]]</f>
        <v>0</v>
      </c>
      <c r="S487" s="140">
        <f>IF(Table1[[#This Row],[Ngày hóa đơn]]&lt;&gt;"",Table1[[#This Row],[Ngày hóa đơn]],Table1[[#This Row],[Ngày hạch toán]])</f>
        <v>45964</v>
      </c>
      <c r="T487" s="137"/>
      <c r="U487" s="140">
        <f>IF(Table1[[#This Row],[Ngày tính CN]]="","",S487+T487)</f>
        <v>45964</v>
      </c>
      <c r="V487" s="141">
        <f ca="1">IF(Table1[[#This Row],[Hạn thanh toán]]="","",IF((U487-NOW())&lt;0,0,(U487-NOW())))</f>
        <v>0</v>
      </c>
      <c r="W487" s="136"/>
      <c r="X487" s="142" t="str">
        <f t="shared" ref="X487:X488" ca="1" si="69">IF(OR(AR495="",AO495=0),"",IF((AR495-NOW())&lt;0,-(AR495-NOW()),0))</f>
        <v/>
      </c>
      <c r="Y487" s="142" t="str">
        <f t="shared" ref="Y487:Y489" si="70">IF(R487=0,"Đã thanh toán",IF(X487="","",IF(X487&lt;=0,"Chưa đến hạn thanh toán",IF(X487&lt;=30,"Nợ quá hạn 30 ngày",IF(X487&lt;=60,"Nợ quá hạn từ 30 ngày đến 60 ngày",IF(X487&lt;=90,"Nợ quá hạn từ 60 ngày đến 90 ngày",IF(X487&lt;=120,"Nợ quá hạn từ 90 ngày đến 120 ngày","Nợ quá hạn hơn 120 ngày có khả năng mất thanh toán")))))))</f>
        <v>Đã thanh toán</v>
      </c>
      <c r="Z487" s="306">
        <f>Table1[[#This Row],[Hạn thanh toán]]</f>
        <v>45964</v>
      </c>
      <c r="AA487" s="306">
        <f>Table1[[#This Row],[Ngày Thanh toán]]</f>
        <v>45964</v>
      </c>
      <c r="AC487" s="143" t="s">
        <v>3804</v>
      </c>
      <c r="AD487" s="3" t="str">
        <f>VLOOKUP($A487,Ma_KH!$A:$Q,Ma_KH!O$1,0)</f>
        <v>KL00143</v>
      </c>
      <c r="AE487" s="3" t="str">
        <f>VLOOKUP($A487,Ma_KH!$A:$Q,Ma_KH!P$1,0)</f>
        <v>THANH BÌNH MART</v>
      </c>
    </row>
    <row r="488" spans="1:31" s="143" customFormat="1" ht="25.5" customHeight="1" x14ac:dyDescent="0.3">
      <c r="A488" s="130" t="s">
        <v>87</v>
      </c>
      <c r="B488" s="130" t="s">
        <v>943</v>
      </c>
      <c r="C488" s="134">
        <v>45964</v>
      </c>
      <c r="D488" s="170" t="s">
        <v>3867</v>
      </c>
      <c r="E488" s="134"/>
      <c r="F488" s="135"/>
      <c r="G488" s="135" t="s">
        <v>348</v>
      </c>
      <c r="H488" s="136"/>
      <c r="I488" s="136">
        <v>0</v>
      </c>
      <c r="J488" s="136">
        <v>0</v>
      </c>
      <c r="K488" s="171">
        <v>236107</v>
      </c>
      <c r="L488" s="137" t="s">
        <v>17</v>
      </c>
      <c r="M488" s="159">
        <v>45964</v>
      </c>
      <c r="N488" s="157" t="s">
        <v>3865</v>
      </c>
      <c r="O488" s="136">
        <f>IF(Table1[[#This Row],[Phân loại]]="Tồn đầu kỳ",Table1[[#This Row],[Tổng giá trị]],0)</f>
        <v>0</v>
      </c>
      <c r="P488" s="137">
        <f>IF(Table1[[#This Row],[Số còn phải thu ĐK]]&lt;&gt;0,0,IF(Table1[[#This Row],[Phân loại]]="Bán hàng",Table1[[#This Row],[Tổng giá trị]],-Table1[[#This Row],[Tổng giá trị]]))</f>
        <v>-236107</v>
      </c>
      <c r="Q488" s="139">
        <f t="shared" si="68"/>
        <v>-236107</v>
      </c>
      <c r="R488" s="137">
        <f>Table1[[#This Row],[Số còn phải thu ĐK]]+Table1[[#This Row],[Giá Trị HD sau CK]]-Table1[[#This Row],[Số tiền đã thu]]</f>
        <v>0</v>
      </c>
      <c r="S488" s="140">
        <f>IF(Table1[[#This Row],[Ngày hóa đơn]]&lt;&gt;"",Table1[[#This Row],[Ngày hóa đơn]],Table1[[#This Row],[Ngày hạch toán]])</f>
        <v>45964</v>
      </c>
      <c r="T488" s="137"/>
      <c r="U488" s="140">
        <f>IF(Table1[[#This Row],[Ngày tính CN]]="","",S488+T488)</f>
        <v>45964</v>
      </c>
      <c r="V488" s="141">
        <f ca="1">IF(Table1[[#This Row],[Hạn thanh toán]]="","",IF((U488-NOW())&lt;0,0,(U488-NOW())))</f>
        <v>0</v>
      </c>
      <c r="W488" s="136"/>
      <c r="X488" s="142" t="str">
        <f t="shared" ca="1" si="69"/>
        <v/>
      </c>
      <c r="Y488" s="142" t="str">
        <f t="shared" si="70"/>
        <v>Đã thanh toán</v>
      </c>
      <c r="Z488" s="306">
        <f>Table1[[#This Row],[Hạn thanh toán]]</f>
        <v>45964</v>
      </c>
      <c r="AA488" s="306">
        <f>Table1[[#This Row],[Ngày Thanh toán]]</f>
        <v>45964</v>
      </c>
      <c r="AC488" s="143" t="s">
        <v>3804</v>
      </c>
      <c r="AD488" s="3" t="str">
        <f>VLOOKUP($A488,Ma_KH!$A:$Q,Ma_KH!O$1,0)</f>
        <v>KL00143</v>
      </c>
      <c r="AE488" s="3" t="str">
        <f>VLOOKUP($A488,Ma_KH!$A:$Q,Ma_KH!P$1,0)</f>
        <v>THANH BÌNH MART</v>
      </c>
    </row>
    <row r="489" spans="1:31" s="61" customFormat="1" ht="25.5" customHeight="1" x14ac:dyDescent="0.3">
      <c r="A489" s="44" t="s">
        <v>87</v>
      </c>
      <c r="B489" s="44" t="s">
        <v>943</v>
      </c>
      <c r="C489" s="46">
        <v>45962</v>
      </c>
      <c r="D489" s="45" t="s">
        <v>3868</v>
      </c>
      <c r="E489" s="46"/>
      <c r="F489" s="50"/>
      <c r="G489" s="44" t="s">
        <v>956</v>
      </c>
      <c r="H489" s="57">
        <v>719341</v>
      </c>
      <c r="I489" s="57"/>
      <c r="J489" s="57">
        <v>57547</v>
      </c>
      <c r="K489" s="57">
        <v>776888</v>
      </c>
      <c r="L489" s="58" t="s">
        <v>24</v>
      </c>
      <c r="M489" s="172"/>
      <c r="N489" s="173"/>
      <c r="O489" s="57">
        <f>IF(Table1[[#This Row],[Phân loại]]="Tồn đầu kỳ",Table1[[#This Row],[Tổng giá trị]],0)</f>
        <v>0</v>
      </c>
      <c r="P489" s="58">
        <f>IF(Table1[[#This Row],[Số còn phải thu ĐK]]&lt;&gt;0,0,IF(Table1[[#This Row],[Phân loại]]="Bán hàng",Table1[[#This Row],[Tổng giá trị]],-Table1[[#This Row],[Tổng giá trị]]))</f>
        <v>776888</v>
      </c>
      <c r="Q489" s="115">
        <v>717286</v>
      </c>
      <c r="R489" s="58">
        <f>Table1[[#This Row],[Số còn phải thu ĐK]]+Table1[[#This Row],[Giá Trị HD sau CK]]-Table1[[#This Row],[Số tiền đã thu]]</f>
        <v>59602</v>
      </c>
      <c r="S489" s="59">
        <f>IF(Table1[[#This Row],[Ngày hóa đơn]]&lt;&gt;"",Table1[[#This Row],[Ngày hóa đơn]],Table1[[#This Row],[Ngày hạch toán]])</f>
        <v>45962</v>
      </c>
      <c r="T489" s="58"/>
      <c r="U489" s="59">
        <f>IF(Table1[[#This Row],[Ngày tính CN]]="","",S489+T489)</f>
        <v>45962</v>
      </c>
      <c r="V489" s="60">
        <f ca="1">IF(Table1[[#This Row],[Hạn thanh toán]]="","",IF((U489-NOW())&lt;0,0,(U489-NOW())))</f>
        <v>0</v>
      </c>
      <c r="W489" s="57"/>
      <c r="X489" s="116" t="str">
        <f t="shared" ref="X489" ca="1" si="71">IF(OR(AR494="",AO494=0),"",IF((AR494-NOW())&lt;0,-(AR494-NOW()),0))</f>
        <v/>
      </c>
      <c r="Y489" s="116" t="str">
        <f t="shared" ca="1" si="70"/>
        <v/>
      </c>
      <c r="Z489" s="305">
        <f>Table1[[#This Row],[Hạn thanh toán]]</f>
        <v>45962</v>
      </c>
      <c r="AA489" s="305">
        <f>Table1[[#This Row],[Ngày Thanh toán]]</f>
        <v>0</v>
      </c>
      <c r="AD489" s="61" t="str">
        <f>VLOOKUP($A489,Ma_KH!$A:$Q,Ma_KH!O$1,0)</f>
        <v>KL00143</v>
      </c>
      <c r="AE489" s="3" t="str">
        <f>VLOOKUP($A489,Ma_KH!$A:$Q,Ma_KH!P$1,0)</f>
        <v>THANH BÌNH MART</v>
      </c>
    </row>
    <row r="490" spans="1:31" s="156" customFormat="1" ht="25.5" customHeight="1" x14ac:dyDescent="0.3">
      <c r="A490" s="160" t="s">
        <v>88</v>
      </c>
      <c r="B490" s="160" t="s">
        <v>964</v>
      </c>
      <c r="C490" s="163">
        <v>45654</v>
      </c>
      <c r="D490" s="162" t="s">
        <v>3881</v>
      </c>
      <c r="E490" s="163"/>
      <c r="F490" s="175"/>
      <c r="G490" s="160" t="s">
        <v>964</v>
      </c>
      <c r="H490" s="148">
        <v>2281305</v>
      </c>
      <c r="I490" s="148">
        <v>114066</v>
      </c>
      <c r="J490" s="148">
        <f>(Table1[[#This Row],[Tiền hàng]]-Table1[[#This Row],[Tiền chiết khấu]])*8%</f>
        <v>173379.12</v>
      </c>
      <c r="K490" s="148">
        <f>Table1[[#This Row],[Tiền hàng]]-Table1[[#This Row],[Tiền chiết khấu]]+Table1[[#This Row],[Tiền VAT]]</f>
        <v>2340618.12</v>
      </c>
      <c r="L490" s="149" t="s">
        <v>3648</v>
      </c>
      <c r="M490" s="150">
        <v>45692</v>
      </c>
      <c r="N490" s="151" t="s">
        <v>3883</v>
      </c>
      <c r="O490" s="148">
        <f>IF(Table1[[#This Row],[Phân loại]]="Tồn đầu kỳ",Table1[[#This Row],[Tổng giá trị]],0)</f>
        <v>2340618.12</v>
      </c>
      <c r="P490" s="149">
        <f>IF(Table1[[#This Row],[Số còn phải thu ĐK]]&lt;&gt;0,0,IF(Table1[[#This Row],[Phân loại]]="Bán hàng",Table1[[#This Row],[Tổng giá trị]],-Table1[[#This Row],[Tổng giá trị]]))</f>
        <v>0</v>
      </c>
      <c r="Q490" s="152">
        <f>IF(M490&lt;&gt;"",IF(O490&gt;0,O490,P490),0)</f>
        <v>2340618.12</v>
      </c>
      <c r="R490" s="149">
        <f>Table1[[#This Row],[Số còn phải thu ĐK]]+Table1[[#This Row],[Giá Trị HD sau CK]]-Table1[[#This Row],[Số tiền đã thu]]</f>
        <v>0</v>
      </c>
      <c r="S490" s="153">
        <f>IF(Table1[[#This Row],[Ngày hóa đơn]]&lt;&gt;"",Table1[[#This Row],[Ngày hóa đơn]],Table1[[#This Row],[Ngày hạch toán]])</f>
        <v>45654</v>
      </c>
      <c r="T490" s="149"/>
      <c r="U490" s="153">
        <f>IF(Table1[[#This Row],[Ngày tính CN]]="","",S490+T490)</f>
        <v>45654</v>
      </c>
      <c r="V490" s="154">
        <f ca="1">IF(Table1[[#This Row],[Hạn thanh toán]]="","",IF((U490-NOW())&lt;0,0,(U490-NOW())))</f>
        <v>0</v>
      </c>
      <c r="W490" s="148"/>
      <c r="X490" s="155" t="str">
        <f ca="1">IF(OR(AR493="",AO493=0),"",IF((AR493-NOW())&lt;0,-(AR493-NOW()),0))</f>
        <v/>
      </c>
      <c r="Y490" s="155" t="str">
        <f>IF(R490=0,"Đã thanh toán",IF(X490="","",IF(X490&lt;=0,"Chưa đến hạn thanh toán",IF(X490&lt;=30,"Nợ quá hạn 30 ngày",IF(X490&lt;=60,"Nợ quá hạn từ 30 ngày đến 60 ngày",IF(X490&lt;=90,"Nợ quá hạn từ 60 ngày đến 90 ngày",IF(X490&lt;=120,"Nợ quá hạn từ 90 ngày đến 120 ngày","Nợ quá hạn hơn 120 ngày có khả năng mất thanh toán")))))))</f>
        <v>Đã thanh toán</v>
      </c>
      <c r="Z490" s="304">
        <f>Table1[[#This Row],[Hạn thanh toán]]</f>
        <v>45654</v>
      </c>
      <c r="AA490" s="304">
        <f>Table1[[#This Row],[Ngày Thanh toán]]</f>
        <v>45692</v>
      </c>
      <c r="AD490" s="156" t="str">
        <f>VLOOKUP($A490,Ma_KH!$A:$Q,Ma_KH!O$1,0)</f>
        <v>KL00028</v>
      </c>
      <c r="AE490" s="3" t="str">
        <f>VLOOKUP($A490,Ma_KH!$A:$Q,Ma_KH!P$1,0)</f>
        <v>Thực phẩm sạch HT mart (Em Huyền) 0974617563</v>
      </c>
    </row>
    <row r="491" spans="1:31" s="156" customFormat="1" ht="25.5" customHeight="1" x14ac:dyDescent="0.3">
      <c r="A491" s="160" t="s">
        <v>88</v>
      </c>
      <c r="B491" s="160" t="s">
        <v>964</v>
      </c>
      <c r="C491" s="163">
        <v>45607</v>
      </c>
      <c r="D491" s="162" t="s">
        <v>3880</v>
      </c>
      <c r="E491" s="163"/>
      <c r="F491" s="175"/>
      <c r="G491" s="160" t="s">
        <v>964</v>
      </c>
      <c r="H491" s="148">
        <v>1838093</v>
      </c>
      <c r="I491" s="148">
        <v>91904</v>
      </c>
      <c r="J491" s="148">
        <f>(Table1[[#This Row],[Tiền hàng]]-Table1[[#This Row],[Tiền chiết khấu]])*8%</f>
        <v>139695.12</v>
      </c>
      <c r="K491" s="148">
        <f>Table1[[#This Row],[Tiền hàng]]-Table1[[#This Row],[Tiền chiết khấu]]+Table1[[#This Row],[Tiền VAT]]</f>
        <v>1885884.12</v>
      </c>
      <c r="L491" s="149" t="s">
        <v>3648</v>
      </c>
      <c r="M491" s="150">
        <v>45692</v>
      </c>
      <c r="N491" s="151" t="s">
        <v>3882</v>
      </c>
      <c r="O491" s="148">
        <f>IF(Table1[[#This Row],[Phân loại]]="Tồn đầu kỳ",Table1[[#This Row],[Tổng giá trị]],0)</f>
        <v>1885884.12</v>
      </c>
      <c r="P491" s="149">
        <f>IF(Table1[[#This Row],[Số còn phải thu ĐK]]&lt;&gt;0,0,IF(Table1[[#This Row],[Phân loại]]="Bán hàng",Table1[[#This Row],[Tổng giá trị]],-Table1[[#This Row],[Tổng giá trị]]))</f>
        <v>0</v>
      </c>
      <c r="Q491" s="152">
        <f>IF(M491&lt;&gt;"",IF(O491&gt;0,O491,P491),0)</f>
        <v>1885884.12</v>
      </c>
      <c r="R491" s="149">
        <f>Table1[[#This Row],[Số còn phải thu ĐK]]+Table1[[#This Row],[Giá Trị HD sau CK]]-Table1[[#This Row],[Số tiền đã thu]]</f>
        <v>0</v>
      </c>
      <c r="S491" s="153">
        <f>IF(Table1[[#This Row],[Ngày hóa đơn]]&lt;&gt;"",Table1[[#This Row],[Ngày hóa đơn]],Table1[[#This Row],[Ngày hạch toán]])</f>
        <v>45607</v>
      </c>
      <c r="T491" s="149"/>
      <c r="U491" s="153">
        <f>IF(Table1[[#This Row],[Ngày tính CN]]="","",S491+T491)</f>
        <v>45607</v>
      </c>
      <c r="V491" s="154">
        <f ca="1">IF(Table1[[#This Row],[Hạn thanh toán]]="","",IF((U491-NOW())&lt;0,0,(U491-NOW())))</f>
        <v>0</v>
      </c>
      <c r="W491" s="148"/>
      <c r="X491" s="155" t="str">
        <f ca="1">IF(OR(AR494="",AO494=0),"",IF((AR494-NOW())&lt;0,-(AR494-NOW()),0))</f>
        <v/>
      </c>
      <c r="Y491" s="155" t="str">
        <f>IF(R491=0,"Đã thanh toán",IF(X491="","",IF(X491&lt;=0,"Chưa đến hạn thanh toán",IF(X491&lt;=30,"Nợ quá hạn 30 ngày",IF(X491&lt;=60,"Nợ quá hạn từ 30 ngày đến 60 ngày",IF(X491&lt;=90,"Nợ quá hạn từ 60 ngày đến 90 ngày",IF(X491&lt;=120,"Nợ quá hạn từ 90 ngày đến 120 ngày","Nợ quá hạn hơn 120 ngày có khả năng mất thanh toán")))))))</f>
        <v>Đã thanh toán</v>
      </c>
      <c r="Z491" s="304">
        <f>Table1[[#This Row],[Hạn thanh toán]]</f>
        <v>45607</v>
      </c>
      <c r="AA491" s="304">
        <f>Table1[[#This Row],[Ngày Thanh toán]]</f>
        <v>45692</v>
      </c>
      <c r="AD491" s="156" t="str">
        <f>VLOOKUP($A491,Ma_KH!$A:$Q,Ma_KH!O$1,0)</f>
        <v>KL00028</v>
      </c>
      <c r="AE491" s="3" t="str">
        <f>VLOOKUP($A491,Ma_KH!$A:$Q,Ma_KH!P$1,0)</f>
        <v>Thực phẩm sạch HT mart (Em Huyền) 0974617563</v>
      </c>
    </row>
    <row r="492" spans="1:31" ht="25.5" customHeight="1" x14ac:dyDescent="0.3">
      <c r="A492" s="76" t="s">
        <v>88</v>
      </c>
      <c r="B492" s="76" t="s">
        <v>964</v>
      </c>
      <c r="C492" s="78">
        <v>45678</v>
      </c>
      <c r="D492" s="79" t="s">
        <v>965</v>
      </c>
      <c r="E492" s="78"/>
      <c r="F492" s="84"/>
      <c r="G492" s="76" t="s">
        <v>966</v>
      </c>
      <c r="H492" s="72">
        <v>2214237</v>
      </c>
      <c r="I492" s="72">
        <v>110712</v>
      </c>
      <c r="J492" s="72">
        <v>168282</v>
      </c>
      <c r="K492" s="72">
        <v>2271807</v>
      </c>
      <c r="L492" s="8" t="s">
        <v>24</v>
      </c>
      <c r="M492" s="43">
        <v>45765</v>
      </c>
      <c r="N492" s="29" t="s">
        <v>3871</v>
      </c>
      <c r="O492" s="72">
        <f>IF(Table1[[#This Row],[Phân loại]]="Tồn đầu kỳ",Table1[[#This Row],[Tổng giá trị]],0)</f>
        <v>0</v>
      </c>
      <c r="P492" s="8">
        <f>IF(Table1[[#This Row],[Số còn phải thu ĐK]]&lt;&gt;0,0,IF(Table1[[#This Row],[Phân loại]]="Bán hàng",Table1[[#This Row],[Tổng giá trị]],-Table1[[#This Row],[Tổng giá trị]]))</f>
        <v>2271807</v>
      </c>
      <c r="Q492" s="73">
        <v>2271808</v>
      </c>
      <c r="R492" s="8">
        <f>Table1[[#This Row],[Số còn phải thu ĐK]]+Table1[[#This Row],[Giá Trị HD sau CK]]-Table1[[#This Row],[Số tiền đã thu]]</f>
        <v>-1</v>
      </c>
      <c r="S492" s="7">
        <f>IF(Table1[[#This Row],[Ngày hóa đơn]]&lt;&gt;"",Table1[[#This Row],[Ngày hóa đơn]],Table1[[#This Row],[Ngày hạch toán]])</f>
        <v>45678</v>
      </c>
      <c r="T492" s="8"/>
      <c r="U492" s="7">
        <f>IF(Table1[[#This Row],[Ngày tính CN]]="","",S492+T492)</f>
        <v>45678</v>
      </c>
      <c r="V492" s="74">
        <f ca="1">IF(Table1[[#This Row],[Hạn thanh toán]]="","",IF((U492-NOW())&lt;0,0,(U492-NOW())))</f>
        <v>0</v>
      </c>
      <c r="W492" s="72"/>
      <c r="X492" s="68" t="str">
        <f t="shared" ca="1" si="66"/>
        <v/>
      </c>
      <c r="Y492" s="68" t="str">
        <f t="shared" ca="1" si="65"/>
        <v/>
      </c>
      <c r="Z492" s="301">
        <f>Table1[[#This Row],[Hạn thanh toán]]</f>
        <v>45678</v>
      </c>
      <c r="AA492" s="301">
        <f>Table1[[#This Row],[Ngày Thanh toán]]</f>
        <v>45765</v>
      </c>
      <c r="AD492" s="3" t="str">
        <f>VLOOKUP($A492,Ma_KH!$A:$Q,Ma_KH!O$1,0)</f>
        <v>KL00028</v>
      </c>
      <c r="AE492" s="3" t="str">
        <f>VLOOKUP($A492,Ma_KH!$A:$Q,Ma_KH!P$1,0)</f>
        <v>Thực phẩm sạch HT mart (Em Huyền) 0974617563</v>
      </c>
    </row>
    <row r="493" spans="1:31" ht="25.5" customHeight="1" x14ac:dyDescent="0.3">
      <c r="A493" s="76" t="s">
        <v>88</v>
      </c>
      <c r="B493" s="76" t="s">
        <v>964</v>
      </c>
      <c r="C493" s="78">
        <v>45715</v>
      </c>
      <c r="D493" s="79" t="s">
        <v>967</v>
      </c>
      <c r="E493" s="78"/>
      <c r="F493" s="84"/>
      <c r="G493" s="76" t="s">
        <v>966</v>
      </c>
      <c r="H493" s="72">
        <v>1380630</v>
      </c>
      <c r="I493" s="72">
        <v>69032</v>
      </c>
      <c r="J493" s="72">
        <v>104928</v>
      </c>
      <c r="K493" s="72">
        <v>1416526</v>
      </c>
      <c r="L493" s="8" t="s">
        <v>24</v>
      </c>
      <c r="M493" s="43">
        <v>45765</v>
      </c>
      <c r="N493" s="29" t="s">
        <v>3872</v>
      </c>
      <c r="O493" s="72">
        <f>IF(Table1[[#This Row],[Phân loại]]="Tồn đầu kỳ",Table1[[#This Row],[Tổng giá trị]],0)</f>
        <v>0</v>
      </c>
      <c r="P493" s="8">
        <f>IF(Table1[[#This Row],[Số còn phải thu ĐK]]&lt;&gt;0,0,IF(Table1[[#This Row],[Phân loại]]="Bán hàng",Table1[[#This Row],[Tổng giá trị]],-Table1[[#This Row],[Tổng giá trị]]))</f>
        <v>1416526</v>
      </c>
      <c r="Q493" s="73">
        <v>1416526</v>
      </c>
      <c r="R493" s="8">
        <f>Table1[[#This Row],[Số còn phải thu ĐK]]+Table1[[#This Row],[Giá Trị HD sau CK]]-Table1[[#This Row],[Số tiền đã thu]]</f>
        <v>0</v>
      </c>
      <c r="S493" s="7">
        <f>IF(Table1[[#This Row],[Ngày hóa đơn]]&lt;&gt;"",Table1[[#This Row],[Ngày hóa đơn]],Table1[[#This Row],[Ngày hạch toán]])</f>
        <v>45715</v>
      </c>
      <c r="T493" s="8"/>
      <c r="U493" s="7">
        <f>IF(Table1[[#This Row],[Ngày tính CN]]="","",S493+T493)</f>
        <v>45715</v>
      </c>
      <c r="V493" s="74">
        <f ca="1">IF(Table1[[#This Row],[Hạn thanh toán]]="","",IF((U493-NOW())&lt;0,0,(U493-NOW())))</f>
        <v>0</v>
      </c>
      <c r="W493" s="72"/>
      <c r="X493" s="68" t="str">
        <f t="shared" ca="1" si="66"/>
        <v/>
      </c>
      <c r="Y493" s="68" t="str">
        <f t="shared" si="65"/>
        <v>Đã thanh toán</v>
      </c>
      <c r="Z493" s="301">
        <f>Table1[[#This Row],[Hạn thanh toán]]</f>
        <v>45715</v>
      </c>
      <c r="AA493" s="301">
        <f>Table1[[#This Row],[Ngày Thanh toán]]</f>
        <v>45765</v>
      </c>
      <c r="AD493" s="3" t="str">
        <f>VLOOKUP($A493,Ma_KH!$A:$Q,Ma_KH!O$1,0)</f>
        <v>KL00028</v>
      </c>
      <c r="AE493" s="3" t="str">
        <f>VLOOKUP($A493,Ma_KH!$A:$Q,Ma_KH!P$1,0)</f>
        <v>Thực phẩm sạch HT mart (Em Huyền) 0974617563</v>
      </c>
    </row>
    <row r="494" spans="1:31" ht="25.5" customHeight="1" x14ac:dyDescent="0.3">
      <c r="A494" s="76" t="s">
        <v>88</v>
      </c>
      <c r="B494" s="76" t="s">
        <v>964</v>
      </c>
      <c r="C494" s="78">
        <v>45738</v>
      </c>
      <c r="D494" s="79" t="s">
        <v>968</v>
      </c>
      <c r="E494" s="78"/>
      <c r="F494" s="84"/>
      <c r="G494" s="76" t="s">
        <v>966</v>
      </c>
      <c r="H494" s="72">
        <v>1923698</v>
      </c>
      <c r="I494" s="72">
        <v>96185</v>
      </c>
      <c r="J494" s="72">
        <v>146201</v>
      </c>
      <c r="K494" s="72">
        <v>1973714</v>
      </c>
      <c r="L494" s="8" t="s">
        <v>24</v>
      </c>
      <c r="M494" s="43">
        <v>45775</v>
      </c>
      <c r="N494" s="29" t="s">
        <v>3873</v>
      </c>
      <c r="O494" s="72">
        <f>IF(Table1[[#This Row],[Phân loại]]="Tồn đầu kỳ",Table1[[#This Row],[Tổng giá trị]],0)</f>
        <v>0</v>
      </c>
      <c r="P494" s="8">
        <f>IF(Table1[[#This Row],[Số còn phải thu ĐK]]&lt;&gt;0,0,IF(Table1[[#This Row],[Phân loại]]="Bán hàng",Table1[[#This Row],[Tổng giá trị]],-Table1[[#This Row],[Tổng giá trị]]))</f>
        <v>1973714</v>
      </c>
      <c r="Q494" s="73">
        <v>1784285</v>
      </c>
      <c r="R494" s="8">
        <f>Table1[[#This Row],[Số còn phải thu ĐK]]+Table1[[#This Row],[Giá Trị HD sau CK]]-Table1[[#This Row],[Số tiền đã thu]]</f>
        <v>189429</v>
      </c>
      <c r="S494" s="7">
        <f>IF(Table1[[#This Row],[Ngày hóa đơn]]&lt;&gt;"",Table1[[#This Row],[Ngày hóa đơn]],Table1[[#This Row],[Ngày hạch toán]])</f>
        <v>45738</v>
      </c>
      <c r="T494" s="8"/>
      <c r="U494" s="7">
        <f>IF(Table1[[#This Row],[Ngày tính CN]]="","",S494+T494)</f>
        <v>45738</v>
      </c>
      <c r="V494" s="74">
        <f ca="1">IF(Table1[[#This Row],[Hạn thanh toán]]="","",IF((U494-NOW())&lt;0,0,(U494-NOW())))</f>
        <v>0</v>
      </c>
      <c r="W494" s="72"/>
      <c r="X494" s="68" t="str">
        <f t="shared" ca="1" si="66"/>
        <v/>
      </c>
      <c r="Y494" s="68" t="str">
        <f t="shared" ca="1" si="65"/>
        <v/>
      </c>
      <c r="Z494" s="301">
        <f>Table1[[#This Row],[Hạn thanh toán]]</f>
        <v>45738</v>
      </c>
      <c r="AA494" s="301">
        <f>Table1[[#This Row],[Ngày Thanh toán]]</f>
        <v>45775</v>
      </c>
      <c r="AD494" s="3" t="str">
        <f>VLOOKUP($A494,Ma_KH!$A:$Q,Ma_KH!O$1,0)</f>
        <v>KL00028</v>
      </c>
      <c r="AE494" s="3" t="str">
        <f>VLOOKUP($A494,Ma_KH!$A:$Q,Ma_KH!P$1,0)</f>
        <v>Thực phẩm sạch HT mart (Em Huyền) 0974617563</v>
      </c>
    </row>
    <row r="495" spans="1:31" ht="25.5" customHeight="1" x14ac:dyDescent="0.3">
      <c r="A495" s="76" t="s">
        <v>88</v>
      </c>
      <c r="B495" s="76" t="s">
        <v>964</v>
      </c>
      <c r="C495" s="78">
        <v>45763</v>
      </c>
      <c r="D495" s="79" t="s">
        <v>969</v>
      </c>
      <c r="E495" s="78"/>
      <c r="F495" s="84"/>
      <c r="G495" s="76" t="s">
        <v>966</v>
      </c>
      <c r="H495" s="72">
        <v>1657851</v>
      </c>
      <c r="I495" s="72">
        <v>82893</v>
      </c>
      <c r="J495" s="72">
        <v>125997</v>
      </c>
      <c r="K495" s="72">
        <v>1700955</v>
      </c>
      <c r="L495" s="8" t="s">
        <v>24</v>
      </c>
      <c r="M495" s="43">
        <v>45867</v>
      </c>
      <c r="N495" s="29" t="s">
        <v>3874</v>
      </c>
      <c r="O495" s="72">
        <f>IF(Table1[[#This Row],[Phân loại]]="Tồn đầu kỳ",Table1[[#This Row],[Tổng giá trị]],0)</f>
        <v>0</v>
      </c>
      <c r="P495" s="8">
        <f>IF(Table1[[#This Row],[Số còn phải thu ĐK]]&lt;&gt;0,0,IF(Table1[[#This Row],[Phân loại]]="Bán hàng",Table1[[#This Row],[Tổng giá trị]],-Table1[[#This Row],[Tổng giá trị]]))</f>
        <v>1700955</v>
      </c>
      <c r="Q495" s="73">
        <v>1550275</v>
      </c>
      <c r="R495" s="8">
        <f>Table1[[#This Row],[Số còn phải thu ĐK]]+Table1[[#This Row],[Giá Trị HD sau CK]]-Table1[[#This Row],[Số tiền đã thu]]</f>
        <v>150680</v>
      </c>
      <c r="S495" s="7">
        <f>IF(Table1[[#This Row],[Ngày hóa đơn]]&lt;&gt;"",Table1[[#This Row],[Ngày hóa đơn]],Table1[[#This Row],[Ngày hạch toán]])</f>
        <v>45763</v>
      </c>
      <c r="T495" s="8"/>
      <c r="U495" s="7">
        <f>IF(Table1[[#This Row],[Ngày tính CN]]="","",S495+T495)</f>
        <v>45763</v>
      </c>
      <c r="V495" s="74">
        <f ca="1">IF(Table1[[#This Row],[Hạn thanh toán]]="","",IF((U495-NOW())&lt;0,0,(U495-NOW())))</f>
        <v>0</v>
      </c>
      <c r="W495" s="72"/>
      <c r="X495" s="68" t="str">
        <f t="shared" ca="1" si="66"/>
        <v/>
      </c>
      <c r="Y495" s="68" t="str">
        <f t="shared" ca="1" si="65"/>
        <v/>
      </c>
      <c r="Z495" s="301">
        <f>Table1[[#This Row],[Hạn thanh toán]]</f>
        <v>45763</v>
      </c>
      <c r="AA495" s="301">
        <f>Table1[[#This Row],[Ngày Thanh toán]]</f>
        <v>45867</v>
      </c>
      <c r="AD495" s="3" t="str">
        <f>VLOOKUP($A495,Ma_KH!$A:$Q,Ma_KH!O$1,0)</f>
        <v>KL00028</v>
      </c>
      <c r="AE495" s="3" t="str">
        <f>VLOOKUP($A495,Ma_KH!$A:$Q,Ma_KH!P$1,0)</f>
        <v>Thực phẩm sạch HT mart (Em Huyền) 0974617563</v>
      </c>
    </row>
    <row r="496" spans="1:31" ht="25.5" customHeight="1" x14ac:dyDescent="0.3">
      <c r="A496" s="76" t="s">
        <v>88</v>
      </c>
      <c r="B496" s="76" t="s">
        <v>964</v>
      </c>
      <c r="C496" s="78">
        <v>45782</v>
      </c>
      <c r="D496" s="79" t="s">
        <v>970</v>
      </c>
      <c r="E496" s="78"/>
      <c r="F496" s="84"/>
      <c r="G496" s="76" t="s">
        <v>966</v>
      </c>
      <c r="H496" s="72">
        <v>556386</v>
      </c>
      <c r="I496" s="72">
        <v>27819</v>
      </c>
      <c r="J496" s="72">
        <v>42285</v>
      </c>
      <c r="K496" s="72">
        <v>570852</v>
      </c>
      <c r="L496" s="8" t="s">
        <v>24</v>
      </c>
      <c r="M496" s="43">
        <v>45867</v>
      </c>
      <c r="N496" s="29" t="s">
        <v>3875</v>
      </c>
      <c r="O496" s="72">
        <f>IF(Table1[[#This Row],[Phân loại]]="Tồn đầu kỳ",Table1[[#This Row],[Tổng giá trị]],0)</f>
        <v>0</v>
      </c>
      <c r="P496" s="8">
        <f>IF(Table1[[#This Row],[Số còn phải thu ĐK]]&lt;&gt;0,0,IF(Table1[[#This Row],[Phân loại]]="Bán hàng",Table1[[#This Row],[Tổng giá trị]],-Table1[[#This Row],[Tổng giá trị]]))</f>
        <v>570852</v>
      </c>
      <c r="Q496" s="73">
        <v>570851</v>
      </c>
      <c r="R496" s="8">
        <f>Table1[[#This Row],[Số còn phải thu ĐK]]+Table1[[#This Row],[Giá Trị HD sau CK]]-Table1[[#This Row],[Số tiền đã thu]]</f>
        <v>1</v>
      </c>
      <c r="S496" s="7">
        <f>IF(Table1[[#This Row],[Ngày hóa đơn]]&lt;&gt;"",Table1[[#This Row],[Ngày hóa đơn]],Table1[[#This Row],[Ngày hạch toán]])</f>
        <v>45782</v>
      </c>
      <c r="T496" s="8"/>
      <c r="U496" s="7">
        <f>IF(Table1[[#This Row],[Ngày tính CN]]="","",S496+T496)</f>
        <v>45782</v>
      </c>
      <c r="V496" s="74">
        <f ca="1">IF(Table1[[#This Row],[Hạn thanh toán]]="","",IF((U496-NOW())&lt;0,0,(U496-NOW())))</f>
        <v>0</v>
      </c>
      <c r="W496" s="72"/>
      <c r="X496" s="68" t="str">
        <f t="shared" ca="1" si="66"/>
        <v/>
      </c>
      <c r="Y496" s="68" t="str">
        <f t="shared" ca="1" si="65"/>
        <v/>
      </c>
      <c r="Z496" s="301">
        <f>Table1[[#This Row],[Hạn thanh toán]]</f>
        <v>45782</v>
      </c>
      <c r="AA496" s="301">
        <f>Table1[[#This Row],[Ngày Thanh toán]]</f>
        <v>45867</v>
      </c>
      <c r="AD496" s="3" t="str">
        <f>VLOOKUP($A496,Ma_KH!$A:$Q,Ma_KH!O$1,0)</f>
        <v>KL00028</v>
      </c>
      <c r="AE496" s="3" t="str">
        <f>VLOOKUP($A496,Ma_KH!$A:$Q,Ma_KH!P$1,0)</f>
        <v>Thực phẩm sạch HT mart (Em Huyền) 0974617563</v>
      </c>
    </row>
    <row r="497" spans="1:31" ht="25.5" customHeight="1" x14ac:dyDescent="0.3">
      <c r="A497" s="76" t="s">
        <v>88</v>
      </c>
      <c r="B497" s="76" t="s">
        <v>964</v>
      </c>
      <c r="C497" s="78">
        <v>45821</v>
      </c>
      <c r="D497" s="79" t="s">
        <v>971</v>
      </c>
      <c r="E497" s="78"/>
      <c r="F497" s="84"/>
      <c r="G497" s="76" t="s">
        <v>966</v>
      </c>
      <c r="H497" s="72">
        <v>947282</v>
      </c>
      <c r="I497" s="72">
        <v>47364</v>
      </c>
      <c r="J497" s="72">
        <v>71993</v>
      </c>
      <c r="K497" s="72">
        <v>971911</v>
      </c>
      <c r="L497" s="8" t="s">
        <v>24</v>
      </c>
      <c r="M497" s="43">
        <v>45867</v>
      </c>
      <c r="N497" s="29" t="s">
        <v>3876</v>
      </c>
      <c r="O497" s="72">
        <f>IF(Table1[[#This Row],[Phân loại]]="Tồn đầu kỳ",Table1[[#This Row],[Tổng giá trị]],0)</f>
        <v>0</v>
      </c>
      <c r="P497" s="8">
        <f>IF(Table1[[#This Row],[Số còn phải thu ĐK]]&lt;&gt;0,0,IF(Table1[[#This Row],[Phân loại]]="Bán hàng",Table1[[#This Row],[Tổng giá trị]],-Table1[[#This Row],[Tổng giá trị]]))</f>
        <v>971911</v>
      </c>
      <c r="Q497" s="73">
        <v>971910</v>
      </c>
      <c r="R497" s="8">
        <f>Table1[[#This Row],[Số còn phải thu ĐK]]+Table1[[#This Row],[Giá Trị HD sau CK]]-Table1[[#This Row],[Số tiền đã thu]]</f>
        <v>1</v>
      </c>
      <c r="S497" s="7">
        <f>IF(Table1[[#This Row],[Ngày hóa đơn]]&lt;&gt;"",Table1[[#This Row],[Ngày hóa đơn]],Table1[[#This Row],[Ngày hạch toán]])</f>
        <v>45821</v>
      </c>
      <c r="T497" s="8"/>
      <c r="U497" s="7">
        <f>IF(Table1[[#This Row],[Ngày tính CN]]="","",S497+T497)</f>
        <v>45821</v>
      </c>
      <c r="V497" s="74">
        <f ca="1">IF(Table1[[#This Row],[Hạn thanh toán]]="","",IF((U497-NOW())&lt;0,0,(U497-NOW())))</f>
        <v>0</v>
      </c>
      <c r="W497" s="72"/>
      <c r="X497" s="68" t="str">
        <f t="shared" ca="1" si="66"/>
        <v/>
      </c>
      <c r="Y497" s="68" t="str">
        <f t="shared" ca="1" si="65"/>
        <v/>
      </c>
      <c r="Z497" s="301">
        <f>Table1[[#This Row],[Hạn thanh toán]]</f>
        <v>45821</v>
      </c>
      <c r="AA497" s="301">
        <f>Table1[[#This Row],[Ngày Thanh toán]]</f>
        <v>45867</v>
      </c>
      <c r="AD497" s="3" t="str">
        <f>VLOOKUP($A497,Ma_KH!$A:$Q,Ma_KH!O$1,0)</f>
        <v>KL00028</v>
      </c>
      <c r="AE497" s="3" t="str">
        <f>VLOOKUP($A497,Ma_KH!$A:$Q,Ma_KH!P$1,0)</f>
        <v>Thực phẩm sạch HT mart (Em Huyền) 0974617563</v>
      </c>
    </row>
    <row r="498" spans="1:31" ht="25.5" customHeight="1" x14ac:dyDescent="0.3">
      <c r="A498" s="76" t="s">
        <v>88</v>
      </c>
      <c r="B498" s="76" t="s">
        <v>964</v>
      </c>
      <c r="C498" s="78">
        <v>45841</v>
      </c>
      <c r="D498" s="79" t="s">
        <v>972</v>
      </c>
      <c r="E498" s="78"/>
      <c r="F498" s="84"/>
      <c r="G498" s="76" t="s">
        <v>966</v>
      </c>
      <c r="H498" s="72">
        <v>1445691</v>
      </c>
      <c r="I498" s="72">
        <v>72285</v>
      </c>
      <c r="J498" s="72">
        <v>109872</v>
      </c>
      <c r="K498" s="72">
        <v>1483278</v>
      </c>
      <c r="L498" s="8" t="s">
        <v>24</v>
      </c>
      <c r="M498" s="43">
        <v>45867</v>
      </c>
      <c r="N498" s="29" t="s">
        <v>3877</v>
      </c>
      <c r="O498" s="72">
        <f>IF(Table1[[#This Row],[Phân loại]]="Tồn đầu kỳ",Table1[[#This Row],[Tổng giá trị]],0)</f>
        <v>0</v>
      </c>
      <c r="P498" s="8">
        <f>IF(Table1[[#This Row],[Số còn phải thu ĐK]]&lt;&gt;0,0,IF(Table1[[#This Row],[Phân loại]]="Bán hàng",Table1[[#This Row],[Tổng giá trị]],-Table1[[#This Row],[Tổng giá trị]]))</f>
        <v>1483278</v>
      </c>
      <c r="Q498" s="73">
        <v>1369333</v>
      </c>
      <c r="R498" s="8">
        <f>Table1[[#This Row],[Số còn phải thu ĐK]]+Table1[[#This Row],[Giá Trị HD sau CK]]-Table1[[#This Row],[Số tiền đã thu]]</f>
        <v>113945</v>
      </c>
      <c r="S498" s="7">
        <f>IF(Table1[[#This Row],[Ngày hóa đơn]]&lt;&gt;"",Table1[[#This Row],[Ngày hóa đơn]],Table1[[#This Row],[Ngày hạch toán]])</f>
        <v>45841</v>
      </c>
      <c r="T498" s="8"/>
      <c r="U498" s="7">
        <f>IF(Table1[[#This Row],[Ngày tính CN]]="","",S498+T498)</f>
        <v>45841</v>
      </c>
      <c r="V498" s="74">
        <f ca="1">IF(Table1[[#This Row],[Hạn thanh toán]]="","",IF((U498-NOW())&lt;0,0,(U498-NOW())))</f>
        <v>0</v>
      </c>
      <c r="W498" s="72"/>
      <c r="X498" s="68" t="str">
        <f t="shared" ca="1" si="66"/>
        <v/>
      </c>
      <c r="Y498" s="68" t="str">
        <f t="shared" ca="1" si="65"/>
        <v/>
      </c>
      <c r="Z498" s="301">
        <f>Table1[[#This Row],[Hạn thanh toán]]</f>
        <v>45841</v>
      </c>
      <c r="AA498" s="301">
        <f>Table1[[#This Row],[Ngày Thanh toán]]</f>
        <v>45867</v>
      </c>
      <c r="AD498" s="3" t="str">
        <f>VLOOKUP($A498,Ma_KH!$A:$Q,Ma_KH!O$1,0)</f>
        <v>KL00028</v>
      </c>
      <c r="AE498" s="3" t="str">
        <f>VLOOKUP($A498,Ma_KH!$A:$Q,Ma_KH!P$1,0)</f>
        <v>Thực phẩm sạch HT mart (Em Huyền) 0974617563</v>
      </c>
    </row>
    <row r="499" spans="1:31" s="61" customFormat="1" ht="25.5" customHeight="1" x14ac:dyDescent="0.3">
      <c r="A499" s="44" t="s">
        <v>88</v>
      </c>
      <c r="B499" s="44" t="s">
        <v>964</v>
      </c>
      <c r="C499" s="46">
        <v>45867</v>
      </c>
      <c r="D499" s="45" t="s">
        <v>973</v>
      </c>
      <c r="E499" s="46"/>
      <c r="F499" s="50"/>
      <c r="G499" s="44" t="s">
        <v>966</v>
      </c>
      <c r="H499" s="57">
        <v>2332513</v>
      </c>
      <c r="I499" s="57">
        <v>116626</v>
      </c>
      <c r="J499" s="57">
        <v>177271</v>
      </c>
      <c r="K499" s="57">
        <v>2393158</v>
      </c>
      <c r="L499" s="58" t="s">
        <v>24</v>
      </c>
      <c r="M499" s="59"/>
      <c r="N499" s="58"/>
      <c r="O499" s="57">
        <f>IF(Table1[[#This Row],[Phân loại]]="Tồn đầu kỳ",Table1[[#This Row],[Tổng giá trị]],0)</f>
        <v>0</v>
      </c>
      <c r="P499" s="58">
        <f>IF(Table1[[#This Row],[Số còn phải thu ĐK]]&lt;&gt;0,0,IF(Table1[[#This Row],[Phân loại]]="Bán hàng",Table1[[#This Row],[Tổng giá trị]],-Table1[[#This Row],[Tổng giá trị]]))</f>
        <v>2393158</v>
      </c>
      <c r="Q499" s="115">
        <f t="shared" si="67"/>
        <v>0</v>
      </c>
      <c r="R499" s="58">
        <f>Table1[[#This Row],[Số còn phải thu ĐK]]+Table1[[#This Row],[Giá Trị HD sau CK]]-Table1[[#This Row],[Số tiền đã thu]]</f>
        <v>2393158</v>
      </c>
      <c r="S499" s="59">
        <f>IF(Table1[[#This Row],[Ngày hóa đơn]]&lt;&gt;"",Table1[[#This Row],[Ngày hóa đơn]],Table1[[#This Row],[Ngày hạch toán]])</f>
        <v>45867</v>
      </c>
      <c r="T499" s="58"/>
      <c r="U499" s="59">
        <f>IF(Table1[[#This Row],[Ngày tính CN]]="","",S499+T499)</f>
        <v>45867</v>
      </c>
      <c r="V499" s="60">
        <f ca="1">IF(Table1[[#This Row],[Hạn thanh toán]]="","",IF((U499-NOW())&lt;0,0,(U499-NOW())))</f>
        <v>0</v>
      </c>
      <c r="W499" s="57"/>
      <c r="X499" s="116" t="str">
        <f t="shared" ca="1" si="66"/>
        <v/>
      </c>
      <c r="Y499" s="116" t="str">
        <f t="shared" ca="1" si="65"/>
        <v/>
      </c>
      <c r="Z499" s="305">
        <f>Table1[[#This Row],[Hạn thanh toán]]</f>
        <v>45867</v>
      </c>
      <c r="AA499" s="305">
        <f>Table1[[#This Row],[Ngày Thanh toán]]</f>
        <v>0</v>
      </c>
      <c r="AD499" s="61" t="str">
        <f>VLOOKUP($A499,Ma_KH!$A:$Q,Ma_KH!O$1,0)</f>
        <v>KL00028</v>
      </c>
      <c r="AE499" s="3" t="str">
        <f>VLOOKUP($A499,Ma_KH!$A:$Q,Ma_KH!P$1,0)</f>
        <v>Thực phẩm sạch HT mart (Em Huyền) 0974617563</v>
      </c>
    </row>
    <row r="500" spans="1:31" s="61" customFormat="1" ht="25.5" customHeight="1" x14ac:dyDescent="0.3">
      <c r="A500" s="44" t="s">
        <v>88</v>
      </c>
      <c r="B500" s="44" t="s">
        <v>964</v>
      </c>
      <c r="C500" s="46">
        <v>45891</v>
      </c>
      <c r="D500" s="45" t="s">
        <v>974</v>
      </c>
      <c r="E500" s="46"/>
      <c r="F500" s="50"/>
      <c r="G500" s="44" t="s">
        <v>966</v>
      </c>
      <c r="H500" s="57">
        <v>1101465</v>
      </c>
      <c r="I500" s="57">
        <v>55073</v>
      </c>
      <c r="J500" s="57">
        <v>83711</v>
      </c>
      <c r="K500" s="57">
        <v>1130103</v>
      </c>
      <c r="L500" s="58" t="s">
        <v>24</v>
      </c>
      <c r="M500" s="59"/>
      <c r="N500" s="58"/>
      <c r="O500" s="57">
        <f>IF(Table1[[#This Row],[Phân loại]]="Tồn đầu kỳ",Table1[[#This Row],[Tổng giá trị]],0)</f>
        <v>0</v>
      </c>
      <c r="P500" s="58">
        <f>IF(Table1[[#This Row],[Số còn phải thu ĐK]]&lt;&gt;0,0,IF(Table1[[#This Row],[Phân loại]]="Bán hàng",Table1[[#This Row],[Tổng giá trị]],-Table1[[#This Row],[Tổng giá trị]]))</f>
        <v>1130103</v>
      </c>
      <c r="Q500" s="115">
        <f t="shared" si="67"/>
        <v>0</v>
      </c>
      <c r="R500" s="58">
        <f>Table1[[#This Row],[Số còn phải thu ĐK]]+Table1[[#This Row],[Giá Trị HD sau CK]]-Table1[[#This Row],[Số tiền đã thu]]</f>
        <v>1130103</v>
      </c>
      <c r="S500" s="59">
        <f>IF(Table1[[#This Row],[Ngày hóa đơn]]&lt;&gt;"",Table1[[#This Row],[Ngày hóa đơn]],Table1[[#This Row],[Ngày hạch toán]])</f>
        <v>45891</v>
      </c>
      <c r="T500" s="58"/>
      <c r="U500" s="59">
        <f>IF(Table1[[#This Row],[Ngày tính CN]]="","",S500+T500)</f>
        <v>45891</v>
      </c>
      <c r="V500" s="60">
        <f ca="1">IF(Table1[[#This Row],[Hạn thanh toán]]="","",IF((U500-NOW())&lt;0,0,(U500-NOW())))</f>
        <v>0</v>
      </c>
      <c r="W500" s="57"/>
      <c r="X500" s="116" t="str">
        <f t="shared" ca="1" si="66"/>
        <v/>
      </c>
      <c r="Y500" s="116" t="str">
        <f t="shared" ca="1" si="65"/>
        <v/>
      </c>
      <c r="Z500" s="305">
        <f>Table1[[#This Row],[Hạn thanh toán]]</f>
        <v>45891</v>
      </c>
      <c r="AA500" s="305">
        <f>Table1[[#This Row],[Ngày Thanh toán]]</f>
        <v>0</v>
      </c>
      <c r="AD500" s="61" t="str">
        <f>VLOOKUP($A500,Ma_KH!$A:$Q,Ma_KH!O$1,0)</f>
        <v>KL00028</v>
      </c>
      <c r="AE500" s="3" t="str">
        <f>VLOOKUP($A500,Ma_KH!$A:$Q,Ma_KH!P$1,0)</f>
        <v>Thực phẩm sạch HT mart (Em Huyền) 0974617563</v>
      </c>
    </row>
    <row r="501" spans="1:31" ht="25.5" customHeight="1" x14ac:dyDescent="0.3">
      <c r="A501" s="76" t="s">
        <v>88</v>
      </c>
      <c r="B501" s="76" t="s">
        <v>964</v>
      </c>
      <c r="C501" s="78">
        <v>45918</v>
      </c>
      <c r="D501" s="79" t="s">
        <v>975</v>
      </c>
      <c r="E501" s="78"/>
      <c r="F501" s="84"/>
      <c r="G501" s="76" t="s">
        <v>966</v>
      </c>
      <c r="H501" s="72">
        <v>820827</v>
      </c>
      <c r="I501" s="72">
        <v>41041</v>
      </c>
      <c r="J501" s="72">
        <v>62383</v>
      </c>
      <c r="K501" s="72">
        <v>842169</v>
      </c>
      <c r="L501" s="8" t="s">
        <v>24</v>
      </c>
      <c r="M501" s="43">
        <v>45923</v>
      </c>
      <c r="N501" s="29" t="s">
        <v>3878</v>
      </c>
      <c r="O501" s="72">
        <f>IF(Table1[[#This Row],[Phân loại]]="Tồn đầu kỳ",Table1[[#This Row],[Tổng giá trị]],0)</f>
        <v>0</v>
      </c>
      <c r="P501" s="8">
        <f>IF(Table1[[#This Row],[Số còn phải thu ĐK]]&lt;&gt;0,0,IF(Table1[[#This Row],[Phân loại]]="Bán hàng",Table1[[#This Row],[Tổng giá trị]],-Table1[[#This Row],[Tổng giá trị]]))</f>
        <v>842169</v>
      </c>
      <c r="Q501" s="73">
        <f t="shared" si="67"/>
        <v>842169</v>
      </c>
      <c r="R501" s="8">
        <f>Table1[[#This Row],[Số còn phải thu ĐK]]+Table1[[#This Row],[Giá Trị HD sau CK]]-Table1[[#This Row],[Số tiền đã thu]]</f>
        <v>0</v>
      </c>
      <c r="S501" s="7">
        <f>IF(Table1[[#This Row],[Ngày hóa đơn]]&lt;&gt;"",Table1[[#This Row],[Ngày hóa đơn]],Table1[[#This Row],[Ngày hạch toán]])</f>
        <v>45918</v>
      </c>
      <c r="T501" s="8"/>
      <c r="U501" s="7">
        <f>IF(Table1[[#This Row],[Ngày tính CN]]="","",S501+T501)</f>
        <v>45918</v>
      </c>
      <c r="V501" s="74">
        <f ca="1">IF(Table1[[#This Row],[Hạn thanh toán]]="","",IF((U501-NOW())&lt;0,0,(U501-NOW())))</f>
        <v>0</v>
      </c>
      <c r="W501" s="72"/>
      <c r="X501" s="68" t="str">
        <f t="shared" ca="1" si="66"/>
        <v/>
      </c>
      <c r="Y501" s="68" t="str">
        <f t="shared" si="65"/>
        <v>Đã thanh toán</v>
      </c>
      <c r="Z501" s="301">
        <f>Table1[[#This Row],[Hạn thanh toán]]</f>
        <v>45918</v>
      </c>
      <c r="AA501" s="301">
        <f>Table1[[#This Row],[Ngày Thanh toán]]</f>
        <v>45923</v>
      </c>
      <c r="AD501" s="3" t="str">
        <f>VLOOKUP($A501,Ma_KH!$A:$Q,Ma_KH!O$1,0)</f>
        <v>KL00028</v>
      </c>
      <c r="AE501" s="3" t="str">
        <f>VLOOKUP($A501,Ma_KH!$A:$Q,Ma_KH!P$1,0)</f>
        <v>Thực phẩm sạch HT mart (Em Huyền) 0974617563</v>
      </c>
    </row>
    <row r="502" spans="1:31" ht="25.5" customHeight="1" x14ac:dyDescent="0.3">
      <c r="A502" s="69" t="s">
        <v>88</v>
      </c>
      <c r="B502" s="69" t="s">
        <v>964</v>
      </c>
      <c r="C502" s="70">
        <v>45951</v>
      </c>
      <c r="D502" s="71" t="s">
        <v>976</v>
      </c>
      <c r="E502" s="70"/>
      <c r="F502" s="75"/>
      <c r="G502" s="69" t="s">
        <v>966</v>
      </c>
      <c r="H502" s="72">
        <v>611271</v>
      </c>
      <c r="I502" s="72">
        <v>30564</v>
      </c>
      <c r="J502" s="72">
        <v>46457</v>
      </c>
      <c r="K502" s="72">
        <v>627164</v>
      </c>
      <c r="L502" s="8" t="s">
        <v>24</v>
      </c>
      <c r="O502" s="72">
        <f>IF(Table1[[#This Row],[Phân loại]]="Tồn đầu kỳ",Table1[[#This Row],[Tổng giá trị]],0)</f>
        <v>0</v>
      </c>
      <c r="P502" s="8">
        <f>IF(Table1[[#This Row],[Số còn phải thu ĐK]]&lt;&gt;0,0,IF(Table1[[#This Row],[Phân loại]]="Bán hàng",Table1[[#This Row],[Tổng giá trị]],-Table1[[#This Row],[Tổng giá trị]]))</f>
        <v>627164</v>
      </c>
      <c r="Q502" s="73">
        <f t="shared" si="67"/>
        <v>0</v>
      </c>
      <c r="R502" s="8">
        <f>Table1[[#This Row],[Số còn phải thu ĐK]]+Table1[[#This Row],[Giá Trị HD sau CK]]-Table1[[#This Row],[Số tiền đã thu]]</f>
        <v>627164</v>
      </c>
      <c r="S502" s="7">
        <f>IF(Table1[[#This Row],[Ngày hóa đơn]]&lt;&gt;"",Table1[[#This Row],[Ngày hóa đơn]],Table1[[#This Row],[Ngày hạch toán]])</f>
        <v>45951</v>
      </c>
      <c r="T502" s="8"/>
      <c r="U502" s="7">
        <f>IF(Table1[[#This Row],[Ngày tính CN]]="","",S502+T502)</f>
        <v>45951</v>
      </c>
      <c r="V502" s="74">
        <f ca="1">IF(Table1[[#This Row],[Hạn thanh toán]]="","",IF((U502-NOW())&lt;0,0,(U502-NOW())))</f>
        <v>0</v>
      </c>
      <c r="W502" s="72"/>
      <c r="X502" s="68" t="str">
        <f t="shared" ca="1" si="66"/>
        <v/>
      </c>
      <c r="Y502" s="68" t="str">
        <f t="shared" ca="1" si="65"/>
        <v/>
      </c>
      <c r="Z502" s="301">
        <f>Table1[[#This Row],[Hạn thanh toán]]</f>
        <v>45951</v>
      </c>
      <c r="AA502" s="301">
        <f>Table1[[#This Row],[Ngày Thanh toán]]</f>
        <v>0</v>
      </c>
      <c r="AD502" s="3" t="str">
        <f>VLOOKUP($A502,Ma_KH!$A:$Q,Ma_KH!O$1,0)</f>
        <v>KL00028</v>
      </c>
      <c r="AE502" s="3" t="str">
        <f>VLOOKUP($A502,Ma_KH!$A:$Q,Ma_KH!P$1,0)</f>
        <v>Thực phẩm sạch HT mart (Em Huyền) 0974617563</v>
      </c>
    </row>
    <row r="503" spans="1:31" ht="25.5" customHeight="1" x14ac:dyDescent="0.3">
      <c r="A503" s="76" t="s">
        <v>88</v>
      </c>
      <c r="B503" s="76" t="s">
        <v>964</v>
      </c>
      <c r="C503" s="78">
        <v>45775</v>
      </c>
      <c r="D503" s="79" t="s">
        <v>977</v>
      </c>
      <c r="E503" s="78"/>
      <c r="F503" s="84"/>
      <c r="G503" s="84" t="s">
        <v>348</v>
      </c>
      <c r="H503" s="72"/>
      <c r="I503" s="72">
        <v>0</v>
      </c>
      <c r="J503" s="72">
        <v>0</v>
      </c>
      <c r="K503" s="72">
        <v>189285</v>
      </c>
      <c r="L503" s="8" t="s">
        <v>17</v>
      </c>
      <c r="M503" s="43">
        <v>45775</v>
      </c>
      <c r="N503" s="29" t="s">
        <v>3873</v>
      </c>
      <c r="O503" s="72">
        <f>IF(Table1[[#This Row],[Phân loại]]="Tồn đầu kỳ",Table1[[#This Row],[Tổng giá trị]],0)</f>
        <v>0</v>
      </c>
      <c r="P503" s="8">
        <f>IF(Table1[[#This Row],[Số còn phải thu ĐK]]&lt;&gt;0,0,IF(Table1[[#This Row],[Phân loại]]="Bán hàng",Table1[[#This Row],[Tổng giá trị]],-Table1[[#This Row],[Tổng giá trị]]))</f>
        <v>-189285</v>
      </c>
      <c r="Q503" s="73">
        <f t="shared" si="67"/>
        <v>-189285</v>
      </c>
      <c r="R503" s="8">
        <f>Table1[[#This Row],[Số còn phải thu ĐK]]+Table1[[#This Row],[Giá Trị HD sau CK]]-Table1[[#This Row],[Số tiền đã thu]]</f>
        <v>0</v>
      </c>
      <c r="S503" s="7">
        <f>IF(Table1[[#This Row],[Ngày hóa đơn]]&lt;&gt;"",Table1[[#This Row],[Ngày hóa đơn]],Table1[[#This Row],[Ngày hạch toán]])</f>
        <v>45775</v>
      </c>
      <c r="T503" s="8"/>
      <c r="U503" s="7">
        <f>IF(Table1[[#This Row],[Ngày tính CN]]="","",S503+T503)</f>
        <v>45775</v>
      </c>
      <c r="V503" s="74">
        <f ca="1">IF(Table1[[#This Row],[Hạn thanh toán]]="","",IF((U503-NOW())&lt;0,0,(U503-NOW())))</f>
        <v>0</v>
      </c>
      <c r="W503" s="72"/>
      <c r="X503" s="68" t="str">
        <f t="shared" ca="1" si="66"/>
        <v/>
      </c>
      <c r="Y503" s="68" t="str">
        <f t="shared" si="65"/>
        <v>Đã thanh toán</v>
      </c>
      <c r="Z503" s="301">
        <f>Table1[[#This Row],[Hạn thanh toán]]</f>
        <v>45775</v>
      </c>
      <c r="AA503" s="301">
        <f>Table1[[#This Row],[Ngày Thanh toán]]</f>
        <v>45775</v>
      </c>
      <c r="AD503" s="3" t="str">
        <f>VLOOKUP($A503,Ma_KH!$A:$Q,Ma_KH!O$1,0)</f>
        <v>KL00028</v>
      </c>
      <c r="AE503" s="3" t="str">
        <f>VLOOKUP($A503,Ma_KH!$A:$Q,Ma_KH!P$1,0)</f>
        <v>Thực phẩm sạch HT mart (Em Huyền) 0974617563</v>
      </c>
    </row>
    <row r="504" spans="1:31" ht="25.5" customHeight="1" x14ac:dyDescent="0.3">
      <c r="A504" s="76" t="s">
        <v>88</v>
      </c>
      <c r="B504" s="76" t="s">
        <v>964</v>
      </c>
      <c r="C504" s="78">
        <v>45867</v>
      </c>
      <c r="D504" s="79" t="s">
        <v>978</v>
      </c>
      <c r="E504" s="78"/>
      <c r="F504" s="84"/>
      <c r="G504" s="84" t="s">
        <v>348</v>
      </c>
      <c r="H504" s="72"/>
      <c r="I504" s="72">
        <v>0</v>
      </c>
      <c r="J504" s="72">
        <v>0</v>
      </c>
      <c r="K504" s="72">
        <v>150681</v>
      </c>
      <c r="L504" s="8" t="s">
        <v>17</v>
      </c>
      <c r="M504" s="43">
        <v>45867</v>
      </c>
      <c r="N504" s="29" t="s">
        <v>3874</v>
      </c>
      <c r="O504" s="72">
        <f>IF(Table1[[#This Row],[Phân loại]]="Tồn đầu kỳ",Table1[[#This Row],[Tổng giá trị]],0)</f>
        <v>0</v>
      </c>
      <c r="P504" s="8">
        <f>IF(Table1[[#This Row],[Số còn phải thu ĐK]]&lt;&gt;0,0,IF(Table1[[#This Row],[Phân loại]]="Bán hàng",Table1[[#This Row],[Tổng giá trị]],-Table1[[#This Row],[Tổng giá trị]]))</f>
        <v>-150681</v>
      </c>
      <c r="Q504" s="73">
        <f t="shared" si="67"/>
        <v>-150681</v>
      </c>
      <c r="R504" s="8">
        <f>Table1[[#This Row],[Số còn phải thu ĐK]]+Table1[[#This Row],[Giá Trị HD sau CK]]-Table1[[#This Row],[Số tiền đã thu]]</f>
        <v>0</v>
      </c>
      <c r="S504" s="7">
        <f>IF(Table1[[#This Row],[Ngày hóa đơn]]&lt;&gt;"",Table1[[#This Row],[Ngày hóa đơn]],Table1[[#This Row],[Ngày hạch toán]])</f>
        <v>45867</v>
      </c>
      <c r="T504" s="8"/>
      <c r="U504" s="7">
        <f>IF(Table1[[#This Row],[Ngày tính CN]]="","",S504+T504)</f>
        <v>45867</v>
      </c>
      <c r="V504" s="74">
        <f ca="1">IF(Table1[[#This Row],[Hạn thanh toán]]="","",IF((U504-NOW())&lt;0,0,(U504-NOW())))</f>
        <v>0</v>
      </c>
      <c r="W504" s="72"/>
      <c r="X504" s="68" t="str">
        <f ca="1">IF(OR(AR508="",AO508=0),"",IF((AR508-NOW())&lt;0,-(AR508-NOW()),0))</f>
        <v/>
      </c>
      <c r="Y504" s="68" t="str">
        <f t="shared" si="65"/>
        <v>Đã thanh toán</v>
      </c>
      <c r="Z504" s="301">
        <f>Table1[[#This Row],[Hạn thanh toán]]</f>
        <v>45867</v>
      </c>
      <c r="AA504" s="301">
        <f>Table1[[#This Row],[Ngày Thanh toán]]</f>
        <v>45867</v>
      </c>
      <c r="AD504" s="3" t="str">
        <f>VLOOKUP($A504,Ma_KH!$A:$Q,Ma_KH!O$1,0)</f>
        <v>KL00028</v>
      </c>
      <c r="AE504" s="3" t="str">
        <f>VLOOKUP($A504,Ma_KH!$A:$Q,Ma_KH!P$1,0)</f>
        <v>Thực phẩm sạch HT mart (Em Huyền) 0974617563</v>
      </c>
    </row>
    <row r="505" spans="1:31" ht="25.5" customHeight="1" x14ac:dyDescent="0.3">
      <c r="A505" s="76" t="s">
        <v>88</v>
      </c>
      <c r="B505" s="76" t="s">
        <v>964</v>
      </c>
      <c r="C505" s="78">
        <v>45867</v>
      </c>
      <c r="D505" s="79" t="s">
        <v>979</v>
      </c>
      <c r="E505" s="78"/>
      <c r="F505" s="84"/>
      <c r="G505" s="84" t="s">
        <v>348</v>
      </c>
      <c r="H505" s="72"/>
      <c r="I505" s="72">
        <v>0</v>
      </c>
      <c r="J505" s="72">
        <v>0</v>
      </c>
      <c r="K505" s="72">
        <v>113945</v>
      </c>
      <c r="L505" s="8" t="s">
        <v>17</v>
      </c>
      <c r="M505" s="43">
        <v>45867</v>
      </c>
      <c r="N505" s="29" t="s">
        <v>3877</v>
      </c>
      <c r="O505" s="72">
        <f>IF(Table1[[#This Row],[Phân loại]]="Tồn đầu kỳ",Table1[[#This Row],[Tổng giá trị]],0)</f>
        <v>0</v>
      </c>
      <c r="P505" s="8">
        <f>IF(Table1[[#This Row],[Số còn phải thu ĐK]]&lt;&gt;0,0,IF(Table1[[#This Row],[Phân loại]]="Bán hàng",Table1[[#This Row],[Tổng giá trị]],-Table1[[#This Row],[Tổng giá trị]]))</f>
        <v>-113945</v>
      </c>
      <c r="Q505" s="73">
        <f t="shared" si="67"/>
        <v>-113945</v>
      </c>
      <c r="R505" s="8">
        <f>Table1[[#This Row],[Số còn phải thu ĐK]]+Table1[[#This Row],[Giá Trị HD sau CK]]-Table1[[#This Row],[Số tiền đã thu]]</f>
        <v>0</v>
      </c>
      <c r="S505" s="7">
        <f>IF(Table1[[#This Row],[Ngày hóa đơn]]&lt;&gt;"",Table1[[#This Row],[Ngày hóa đơn]],Table1[[#This Row],[Ngày hạch toán]])</f>
        <v>45867</v>
      </c>
      <c r="T505" s="8"/>
      <c r="U505" s="7">
        <f>IF(Table1[[#This Row],[Ngày tính CN]]="","",S505+T505)</f>
        <v>45867</v>
      </c>
      <c r="V505" s="74">
        <f ca="1">IF(Table1[[#This Row],[Hạn thanh toán]]="","",IF((U505-NOW())&lt;0,0,(U505-NOW())))</f>
        <v>0</v>
      </c>
      <c r="W505" s="72"/>
      <c r="X505" s="68" t="str">
        <f ca="1">IF(OR(AR510="",AO510=0),"",IF((AR510-NOW())&lt;0,-(AR510-NOW()),0))</f>
        <v/>
      </c>
      <c r="Y505" s="68" t="str">
        <f t="shared" si="65"/>
        <v>Đã thanh toán</v>
      </c>
      <c r="Z505" s="301">
        <f>Table1[[#This Row],[Hạn thanh toán]]</f>
        <v>45867</v>
      </c>
      <c r="AA505" s="301">
        <f>Table1[[#This Row],[Ngày Thanh toán]]</f>
        <v>45867</v>
      </c>
      <c r="AD505" s="3" t="str">
        <f>VLOOKUP($A505,Ma_KH!$A:$Q,Ma_KH!O$1,0)</f>
        <v>KL00028</v>
      </c>
      <c r="AE505" s="3" t="str">
        <f>VLOOKUP($A505,Ma_KH!$A:$Q,Ma_KH!P$1,0)</f>
        <v>Thực phẩm sạch HT mart (Em Huyền) 0974617563</v>
      </c>
    </row>
    <row r="506" spans="1:31" ht="25.5" customHeight="1" x14ac:dyDescent="0.3">
      <c r="A506" s="69" t="s">
        <v>88</v>
      </c>
      <c r="B506" s="69" t="s">
        <v>964</v>
      </c>
      <c r="C506" s="70">
        <v>45923</v>
      </c>
      <c r="D506" s="71" t="s">
        <v>980</v>
      </c>
      <c r="E506" s="70"/>
      <c r="F506" s="75"/>
      <c r="G506" s="75" t="s">
        <v>348</v>
      </c>
      <c r="H506" s="72"/>
      <c r="I506" s="72">
        <v>0</v>
      </c>
      <c r="J506" s="72">
        <v>0</v>
      </c>
      <c r="K506" s="72">
        <v>189285</v>
      </c>
      <c r="L506" s="8" t="s">
        <v>17</v>
      </c>
      <c r="M506" s="43">
        <v>45923</v>
      </c>
      <c r="N506" s="29" t="s">
        <v>3878</v>
      </c>
      <c r="O506" s="72">
        <f>IF(Table1[[#This Row],[Phân loại]]="Tồn đầu kỳ",Table1[[#This Row],[Tổng giá trị]],0)</f>
        <v>0</v>
      </c>
      <c r="P506" s="8">
        <f>IF(Table1[[#This Row],[Số còn phải thu ĐK]]&lt;&gt;0,0,IF(Table1[[#This Row],[Phân loại]]="Bán hàng",Table1[[#This Row],[Tổng giá trị]],-Table1[[#This Row],[Tổng giá trị]]))</f>
        <v>-189285</v>
      </c>
      <c r="Q506" s="73">
        <f t="shared" si="67"/>
        <v>-189285</v>
      </c>
      <c r="R506" s="8">
        <f>Table1[[#This Row],[Số còn phải thu ĐK]]+Table1[[#This Row],[Giá Trị HD sau CK]]-Table1[[#This Row],[Số tiền đã thu]]</f>
        <v>0</v>
      </c>
      <c r="S506" s="7">
        <f>IF(Table1[[#This Row],[Ngày hóa đơn]]&lt;&gt;"",Table1[[#This Row],[Ngày hóa đơn]],Table1[[#This Row],[Ngày hạch toán]])</f>
        <v>45923</v>
      </c>
      <c r="T506" s="8"/>
      <c r="U506" s="7">
        <f>IF(Table1[[#This Row],[Ngày tính CN]]="","",S506+T506)</f>
        <v>45923</v>
      </c>
      <c r="V506" s="74">
        <f ca="1">IF(Table1[[#This Row],[Hạn thanh toán]]="","",IF((U506-NOW())&lt;0,0,(U506-NOW())))</f>
        <v>0</v>
      </c>
      <c r="W506" s="72"/>
      <c r="X506" s="68" t="str">
        <f ca="1">IF(OR(AR511="",AO511=0),"",IF((AR511-NOW())&lt;0,-(AR511-NOW()),0))</f>
        <v/>
      </c>
      <c r="Y506" s="68" t="str">
        <f t="shared" si="65"/>
        <v>Đã thanh toán</v>
      </c>
      <c r="Z506" s="301">
        <f>Table1[[#This Row],[Hạn thanh toán]]</f>
        <v>45923</v>
      </c>
      <c r="AA506" s="301">
        <f>Table1[[#This Row],[Ngày Thanh toán]]</f>
        <v>45923</v>
      </c>
      <c r="AD506" s="3" t="str">
        <f>VLOOKUP($A506,Ma_KH!$A:$Q,Ma_KH!O$1,0)</f>
        <v>KL00028</v>
      </c>
      <c r="AE506" s="3" t="str">
        <f>VLOOKUP($A506,Ma_KH!$A:$Q,Ma_KH!P$1,0)</f>
        <v>Thực phẩm sạch HT mart (Em Huyền) 0974617563</v>
      </c>
    </row>
    <row r="507" spans="1:31" s="61" customFormat="1" ht="25.5" customHeight="1" x14ac:dyDescent="0.3">
      <c r="A507" s="47" t="s">
        <v>88</v>
      </c>
      <c r="B507" s="47" t="s">
        <v>964</v>
      </c>
      <c r="C507" s="49">
        <v>45965</v>
      </c>
      <c r="D507" s="173" t="s">
        <v>3879</v>
      </c>
      <c r="E507" s="49"/>
      <c r="F507" s="51"/>
      <c r="G507" s="174" t="s">
        <v>966</v>
      </c>
      <c r="H507" s="57">
        <v>1781687</v>
      </c>
      <c r="I507" s="57">
        <v>89084</v>
      </c>
      <c r="J507" s="57">
        <v>135408</v>
      </c>
      <c r="K507" s="57">
        <v>1917095</v>
      </c>
      <c r="L507" s="58" t="s">
        <v>24</v>
      </c>
      <c r="M507" s="172"/>
      <c r="N507" s="173"/>
      <c r="O507" s="57">
        <f>IF(Table1[[#This Row],[Phân loại]]="Tồn đầu kỳ",Table1[[#This Row],[Tổng giá trị]],0)</f>
        <v>0</v>
      </c>
      <c r="P507" s="58">
        <f>IF(Table1[[#This Row],[Số còn phải thu ĐK]]&lt;&gt;0,0,IF(Table1[[#This Row],[Phân loại]]="Bán hàng",Table1[[#This Row],[Tổng giá trị]],-Table1[[#This Row],[Tổng giá trị]]))</f>
        <v>1917095</v>
      </c>
      <c r="Q507" s="115">
        <f t="shared" ref="Q507" si="72">IF(M507&lt;&gt;"",IF(O507&gt;0,O507,P507),0)</f>
        <v>0</v>
      </c>
      <c r="R507" s="58">
        <f>Table1[[#This Row],[Số còn phải thu ĐK]]+Table1[[#This Row],[Giá Trị HD sau CK]]-Table1[[#This Row],[Số tiền đã thu]]</f>
        <v>1917095</v>
      </c>
      <c r="S507" s="59">
        <f>IF(Table1[[#This Row],[Ngày hóa đơn]]&lt;&gt;"",Table1[[#This Row],[Ngày hóa đơn]],Table1[[#This Row],[Ngày hạch toán]])</f>
        <v>45965</v>
      </c>
      <c r="T507" s="58"/>
      <c r="U507" s="59">
        <f>IF(Table1[[#This Row],[Ngày tính CN]]="","",S507+T507)</f>
        <v>45965</v>
      </c>
      <c r="V507" s="60">
        <f ca="1">IF(Table1[[#This Row],[Hạn thanh toán]]="","",IF((U507-NOW())&lt;0,0,(U507-NOW())))</f>
        <v>0</v>
      </c>
      <c r="W507" s="57"/>
      <c r="X507" s="116" t="str">
        <f ca="1">IF(OR(AR512="",AO512=0),"",IF((AR512-NOW())&lt;0,-(AR512-NOW()),0))</f>
        <v/>
      </c>
      <c r="Y507" s="116" t="str">
        <f t="shared" ref="Y507" ca="1" si="73">IF(R507=0,"Đã thanh toán",IF(X507="","",IF(X507&lt;=0,"Chưa đến hạn thanh toán",IF(X507&lt;=30,"Nợ quá hạn 30 ngày",IF(X507&lt;=60,"Nợ quá hạn từ 30 ngày đến 60 ngày",IF(X507&lt;=90,"Nợ quá hạn từ 60 ngày đến 90 ngày",IF(X507&lt;=120,"Nợ quá hạn từ 90 ngày đến 120 ngày","Nợ quá hạn hơn 120 ngày có khả năng mất thanh toán")))))))</f>
        <v/>
      </c>
      <c r="Z507" s="305">
        <f>Table1[[#This Row],[Hạn thanh toán]]</f>
        <v>45965</v>
      </c>
      <c r="AA507" s="305">
        <f>Table1[[#This Row],[Ngày Thanh toán]]</f>
        <v>0</v>
      </c>
      <c r="AD507" s="61" t="str">
        <f>VLOOKUP($A507,Ma_KH!$A:$Q,Ma_KH!O$1,0)</f>
        <v>KL00028</v>
      </c>
      <c r="AE507" s="3" t="str">
        <f>VLOOKUP($A507,Ma_KH!$A:$Q,Ma_KH!P$1,0)</f>
        <v>Thực phẩm sạch HT mart (Em Huyền) 0974617563</v>
      </c>
    </row>
    <row r="508" spans="1:31" s="61" customFormat="1" ht="25.5" customHeight="1" x14ac:dyDescent="0.3">
      <c r="A508" s="47" t="s">
        <v>89</v>
      </c>
      <c r="B508" s="47" t="s">
        <v>981</v>
      </c>
      <c r="C508" s="49">
        <v>45710</v>
      </c>
      <c r="D508" s="48" t="s">
        <v>982</v>
      </c>
      <c r="E508" s="49"/>
      <c r="F508" s="51"/>
      <c r="G508" s="51" t="s">
        <v>983</v>
      </c>
      <c r="H508" s="57">
        <v>553467</v>
      </c>
      <c r="I508" s="57">
        <v>27673</v>
      </c>
      <c r="J508" s="57">
        <v>42064</v>
      </c>
      <c r="K508" s="57">
        <v>567858</v>
      </c>
      <c r="L508" s="58" t="s">
        <v>24</v>
      </c>
      <c r="M508" s="59"/>
      <c r="N508" s="58"/>
      <c r="O508" s="57">
        <f>IF(Table1[[#This Row],[Phân loại]]="Tồn đầu kỳ",Table1[[#This Row],[Tổng giá trị]],0)</f>
        <v>0</v>
      </c>
      <c r="P508" s="58">
        <f>IF(Table1[[#This Row],[Số còn phải thu ĐK]]&lt;&gt;0,0,IF(Table1[[#This Row],[Phân loại]]="Bán hàng",Table1[[#This Row],[Tổng giá trị]],-Table1[[#This Row],[Tổng giá trị]]))</f>
        <v>567858</v>
      </c>
      <c r="Q508" s="115">
        <f t="shared" si="67"/>
        <v>0</v>
      </c>
      <c r="R508" s="58">
        <f>Table1[[#This Row],[Số còn phải thu ĐK]]+Table1[[#This Row],[Giá Trị HD sau CK]]-Table1[[#This Row],[Số tiền đã thu]]</f>
        <v>567858</v>
      </c>
      <c r="S508" s="59">
        <f>IF(Table1[[#This Row],[Ngày hóa đơn]]&lt;&gt;"",Table1[[#This Row],[Ngày hóa đơn]],Table1[[#This Row],[Ngày hạch toán]])</f>
        <v>45710</v>
      </c>
      <c r="T508" s="58"/>
      <c r="U508" s="59">
        <f>IF(Table1[[#This Row],[Ngày tính CN]]="","",S508+T508)</f>
        <v>45710</v>
      </c>
      <c r="V508" s="60">
        <f ca="1">IF(Table1[[#This Row],[Hạn thanh toán]]="","",IF((U508-NOW())&lt;0,0,(U508-NOW())))</f>
        <v>0</v>
      </c>
      <c r="W508" s="57"/>
      <c r="X508" s="116" t="str">
        <f ca="1">IF(OR(AR512="",AO512=0),"",IF((AR512-NOW())&lt;0,-(AR512-NOW()),0))</f>
        <v/>
      </c>
      <c r="Y508" s="116" t="str">
        <f t="shared" ca="1" si="65"/>
        <v/>
      </c>
      <c r="Z508" s="305">
        <f>Table1[[#This Row],[Hạn thanh toán]]</f>
        <v>45710</v>
      </c>
      <c r="AA508" s="305">
        <f>Table1[[#This Row],[Ngày Thanh toán]]</f>
        <v>0</v>
      </c>
      <c r="AD508" s="61" t="str">
        <f>VLOOKUP($A508,Ma_KH!$A:$Q,Ma_KH!O$1,0)</f>
        <v>KK</v>
      </c>
      <c r="AE508" s="3" t="str">
        <f>VLOOKUP($A508,Ma_KH!$A:$Q,Ma_KH!P$1,0)</f>
        <v>CÔNG TY TNHH ĐẦU TƯ K&amp;K</v>
      </c>
    </row>
    <row r="509" spans="1:31" s="156" customFormat="1" ht="25.5" customHeight="1" x14ac:dyDescent="0.3">
      <c r="A509" s="160" t="s">
        <v>90</v>
      </c>
      <c r="B509" s="151" t="s">
        <v>984</v>
      </c>
      <c r="C509" s="145">
        <v>45610</v>
      </c>
      <c r="D509" s="146" t="s">
        <v>3884</v>
      </c>
      <c r="E509" s="145"/>
      <c r="F509" s="147"/>
      <c r="G509" s="147" t="s">
        <v>984</v>
      </c>
      <c r="H509" s="148">
        <v>1071130</v>
      </c>
      <c r="I509" s="148">
        <v>53556</v>
      </c>
      <c r="J509" s="148">
        <f>(Table1[[#This Row],[Tiền hàng]]-Table1[[#This Row],[Tiền chiết khấu]])*8%</f>
        <v>81405.919999999998</v>
      </c>
      <c r="K509" s="148">
        <f>Table1[[#This Row],[Tiền hàng]]-Table1[[#This Row],[Tiền chiết khấu]]+Table1[[#This Row],[Tiền VAT]]</f>
        <v>1098979.92</v>
      </c>
      <c r="L509" s="149" t="s">
        <v>3648</v>
      </c>
      <c r="M509" s="150">
        <v>45666</v>
      </c>
      <c r="N509" s="151" t="s">
        <v>3885</v>
      </c>
      <c r="O509" s="148">
        <f>IF(Table1[[#This Row],[Phân loại]]="Tồn đầu kỳ",Table1[[#This Row],[Tổng giá trị]],0)</f>
        <v>1098979.92</v>
      </c>
      <c r="P509" s="149">
        <f>IF(Table1[[#This Row],[Số còn phải thu ĐK]]&lt;&gt;0,0,IF(Table1[[#This Row],[Phân loại]]="Bán hàng",Table1[[#This Row],[Tổng giá trị]],-Table1[[#This Row],[Tổng giá trị]]))</f>
        <v>0</v>
      </c>
      <c r="Q509" s="176">
        <v>985000</v>
      </c>
      <c r="R509" s="149">
        <f>Table1[[#This Row],[Số còn phải thu ĐK]]+Table1[[#This Row],[Giá Trị HD sau CK]]-Table1[[#This Row],[Số tiền đã thu]]</f>
        <v>113979.91999999993</v>
      </c>
      <c r="S509" s="153">
        <f>IF(Table1[[#This Row],[Ngày hóa đơn]]&lt;&gt;"",Table1[[#This Row],[Ngày hóa đơn]],Table1[[#This Row],[Ngày hạch toán]])</f>
        <v>45610</v>
      </c>
      <c r="T509" s="149"/>
      <c r="U509" s="153">
        <f>IF(Table1[[#This Row],[Ngày tính CN]]="","",S509+T509)</f>
        <v>45610</v>
      </c>
      <c r="V509" s="154">
        <f ca="1">IF(Table1[[#This Row],[Hạn thanh toán]]="","",IF((U509-NOW())&lt;0,0,(U509-NOW())))</f>
        <v>0</v>
      </c>
      <c r="W509" s="148"/>
      <c r="X509" s="155" t="str">
        <f ca="1">IF(OR(AR512="",AO512=0),"",IF((AR512-NOW())&lt;0,-(AR512-NOW()),0))</f>
        <v/>
      </c>
      <c r="Y509" s="155" t="str">
        <f ca="1">IF(R509=0,"Đã thanh toán",IF(X509="","",IF(X509&lt;=0,"Chưa đến hạn thanh toán",IF(X509&lt;=30,"Nợ quá hạn 30 ngày",IF(X509&lt;=60,"Nợ quá hạn từ 30 ngày đến 60 ngày",IF(X509&lt;=90,"Nợ quá hạn từ 60 ngày đến 90 ngày",IF(X509&lt;=120,"Nợ quá hạn từ 90 ngày đến 120 ngày","Nợ quá hạn hơn 120 ngày có khả năng mất thanh toán")))))))</f>
        <v/>
      </c>
      <c r="Z509" s="304">
        <f>Table1[[#This Row],[Hạn thanh toán]]</f>
        <v>45610</v>
      </c>
      <c r="AA509" s="304">
        <f>Table1[[#This Row],[Ngày Thanh toán]]</f>
        <v>45666</v>
      </c>
      <c r="AD509" s="156" t="str">
        <f>VLOOKUP($A509,Ma_KH!$A:$Q,Ma_KH!O$1,0)</f>
        <v>KL00073</v>
      </c>
      <c r="AE509" s="3" t="str">
        <f>VLOOKUP($A509,Ma_KH!$A:$Q,Ma_KH!P$1,0)</f>
        <v>Link mart</v>
      </c>
    </row>
    <row r="510" spans="1:31" ht="25.5" customHeight="1" x14ac:dyDescent="0.3">
      <c r="A510" s="76" t="s">
        <v>90</v>
      </c>
      <c r="B510" s="76" t="s">
        <v>984</v>
      </c>
      <c r="C510" s="78">
        <v>45674</v>
      </c>
      <c r="D510" s="79" t="s">
        <v>985</v>
      </c>
      <c r="E510" s="78"/>
      <c r="F510" s="84"/>
      <c r="G510" s="76" t="s">
        <v>986</v>
      </c>
      <c r="H510" s="72">
        <v>4047820</v>
      </c>
      <c r="I510" s="72">
        <v>202391</v>
      </c>
      <c r="J510" s="72">
        <v>307634</v>
      </c>
      <c r="K510" s="72">
        <v>4153063</v>
      </c>
      <c r="L510" s="8" t="s">
        <v>24</v>
      </c>
      <c r="M510" s="43">
        <v>45729</v>
      </c>
      <c r="N510" s="29" t="s">
        <v>3887</v>
      </c>
      <c r="O510" s="72">
        <f>IF(Table1[[#This Row],[Phân loại]]="Tồn đầu kỳ",Table1[[#This Row],[Tổng giá trị]],0)</f>
        <v>0</v>
      </c>
      <c r="P510" s="8">
        <f>IF(Table1[[#This Row],[Số còn phải thu ĐK]]&lt;&gt;0,0,IF(Table1[[#This Row],[Phân loại]]="Bán hàng",Table1[[#This Row],[Tổng giá trị]],-Table1[[#This Row],[Tổng giá trị]]))</f>
        <v>4153063</v>
      </c>
      <c r="Q510" s="73">
        <v>3774492</v>
      </c>
      <c r="R510" s="8">
        <f>Table1[[#This Row],[Số còn phải thu ĐK]]+Table1[[#This Row],[Giá Trị HD sau CK]]-Table1[[#This Row],[Số tiền đã thu]]</f>
        <v>378571</v>
      </c>
      <c r="S510" s="7">
        <f>IF(Table1[[#This Row],[Ngày hóa đơn]]&lt;&gt;"",Table1[[#This Row],[Ngày hóa đơn]],Table1[[#This Row],[Ngày hạch toán]])</f>
        <v>45674</v>
      </c>
      <c r="T510" s="8"/>
      <c r="U510" s="7">
        <f>IF(Table1[[#This Row],[Ngày tính CN]]="","",S510+T510)</f>
        <v>45674</v>
      </c>
      <c r="V510" s="74">
        <f ca="1">IF(Table1[[#This Row],[Hạn thanh toán]]="","",IF((U510-NOW())&lt;0,0,(U510-NOW())))</f>
        <v>0</v>
      </c>
      <c r="W510" s="72"/>
      <c r="X510" s="68" t="str">
        <f t="shared" ca="1" si="66"/>
        <v/>
      </c>
      <c r="Y510" s="68" t="str">
        <f t="shared" ca="1" si="65"/>
        <v/>
      </c>
      <c r="Z510" s="301">
        <f>Table1[[#This Row],[Hạn thanh toán]]</f>
        <v>45674</v>
      </c>
      <c r="AA510" s="301">
        <f>Table1[[#This Row],[Ngày Thanh toán]]</f>
        <v>45729</v>
      </c>
      <c r="AD510" s="3" t="str">
        <f>VLOOKUP($A510,Ma_KH!$A:$Q,Ma_KH!O$1,0)</f>
        <v>KL00073</v>
      </c>
      <c r="AE510" s="3" t="str">
        <f>VLOOKUP($A510,Ma_KH!$A:$Q,Ma_KH!P$1,0)</f>
        <v>Link mart</v>
      </c>
    </row>
    <row r="511" spans="1:31" ht="25.5" customHeight="1" x14ac:dyDescent="0.3">
      <c r="A511" s="69" t="s">
        <v>90</v>
      </c>
      <c r="B511" s="69" t="s">
        <v>984</v>
      </c>
      <c r="C511" s="70">
        <v>45693</v>
      </c>
      <c r="D511" s="71" t="s">
        <v>987</v>
      </c>
      <c r="E511" s="70"/>
      <c r="F511" s="75"/>
      <c r="G511" s="69" t="s">
        <v>986</v>
      </c>
      <c r="H511" s="72">
        <v>999522</v>
      </c>
      <c r="I511" s="72">
        <v>49976</v>
      </c>
      <c r="J511" s="72">
        <v>75964</v>
      </c>
      <c r="K511" s="72">
        <v>1025510</v>
      </c>
      <c r="L511" s="8" t="s">
        <v>24</v>
      </c>
      <c r="M511" s="43">
        <v>45726</v>
      </c>
      <c r="N511" s="29" t="s">
        <v>3886</v>
      </c>
      <c r="O511" s="72">
        <f>IF(Table1[[#This Row],[Phân loại]]="Tồn đầu kỳ",Table1[[#This Row],[Tổng giá trị]],0)</f>
        <v>0</v>
      </c>
      <c r="P511" s="8">
        <f>IF(Table1[[#This Row],[Số còn phải thu ĐK]]&lt;&gt;0,0,IF(Table1[[#This Row],[Phân loại]]="Bán hàng",Table1[[#This Row],[Tổng giá trị]],-Table1[[#This Row],[Tổng giá trị]]))</f>
        <v>1025510</v>
      </c>
      <c r="Q511" s="73">
        <v>1028000</v>
      </c>
      <c r="R511" s="8">
        <f>Table1[[#This Row],[Số còn phải thu ĐK]]+Table1[[#This Row],[Giá Trị HD sau CK]]-Table1[[#This Row],[Số tiền đã thu]]</f>
        <v>-2490</v>
      </c>
      <c r="S511" s="7">
        <f>IF(Table1[[#This Row],[Ngày hóa đơn]]&lt;&gt;"",Table1[[#This Row],[Ngày hóa đơn]],Table1[[#This Row],[Ngày hạch toán]])</f>
        <v>45693</v>
      </c>
      <c r="T511" s="8"/>
      <c r="U511" s="7">
        <f>IF(Table1[[#This Row],[Ngày tính CN]]="","",S511+T511)</f>
        <v>45693</v>
      </c>
      <c r="V511" s="74">
        <f ca="1">IF(Table1[[#This Row],[Hạn thanh toán]]="","",IF((U511-NOW())&lt;0,0,(U511-NOW())))</f>
        <v>0</v>
      </c>
      <c r="W511" s="72"/>
      <c r="X511" s="68" t="str">
        <f t="shared" ca="1" si="66"/>
        <v/>
      </c>
      <c r="Y511" s="68" t="str">
        <f t="shared" ca="1" si="65"/>
        <v/>
      </c>
      <c r="Z511" s="301">
        <f>Table1[[#This Row],[Hạn thanh toán]]</f>
        <v>45693</v>
      </c>
      <c r="AA511" s="301">
        <f>Table1[[#This Row],[Ngày Thanh toán]]</f>
        <v>45726</v>
      </c>
      <c r="AD511" s="3" t="str">
        <f>VLOOKUP($A511,Ma_KH!$A:$Q,Ma_KH!O$1,0)</f>
        <v>KL00073</v>
      </c>
      <c r="AE511" s="3" t="str">
        <f>VLOOKUP($A511,Ma_KH!$A:$Q,Ma_KH!P$1,0)</f>
        <v>Link mart</v>
      </c>
    </row>
    <row r="512" spans="1:31" ht="25.5" customHeight="1" x14ac:dyDescent="0.3">
      <c r="A512" s="69" t="s">
        <v>90</v>
      </c>
      <c r="B512" s="69" t="s">
        <v>984</v>
      </c>
      <c r="C512" s="70">
        <v>45729</v>
      </c>
      <c r="D512" s="71" t="s">
        <v>988</v>
      </c>
      <c r="E512" s="70"/>
      <c r="F512" s="75"/>
      <c r="G512" s="75" t="s">
        <v>348</v>
      </c>
      <c r="H512" s="72"/>
      <c r="I512" s="72">
        <v>0</v>
      </c>
      <c r="J512" s="72">
        <v>0</v>
      </c>
      <c r="K512" s="72">
        <v>378572</v>
      </c>
      <c r="L512" s="8" t="s">
        <v>17</v>
      </c>
      <c r="M512" s="43">
        <v>45729</v>
      </c>
      <c r="N512" s="29" t="s">
        <v>3887</v>
      </c>
      <c r="O512" s="72">
        <f>IF(Table1[[#This Row],[Phân loại]]="Tồn đầu kỳ",Table1[[#This Row],[Tổng giá trị]],0)</f>
        <v>0</v>
      </c>
      <c r="P512" s="8">
        <f>IF(Table1[[#This Row],[Số còn phải thu ĐK]]&lt;&gt;0,0,IF(Table1[[#This Row],[Phân loại]]="Bán hàng",Table1[[#This Row],[Tổng giá trị]],-Table1[[#This Row],[Tổng giá trị]]))</f>
        <v>-378572</v>
      </c>
      <c r="Q512" s="73">
        <f t="shared" si="67"/>
        <v>-378572</v>
      </c>
      <c r="R512" s="8">
        <f>Table1[[#This Row],[Số còn phải thu ĐK]]+Table1[[#This Row],[Giá Trị HD sau CK]]-Table1[[#This Row],[Số tiền đã thu]]</f>
        <v>0</v>
      </c>
      <c r="S512" s="7">
        <f>IF(Table1[[#This Row],[Ngày hóa đơn]]&lt;&gt;"",Table1[[#This Row],[Ngày hóa đơn]],Table1[[#This Row],[Ngày hạch toán]])</f>
        <v>45729</v>
      </c>
      <c r="T512" s="8"/>
      <c r="U512" s="7">
        <f>IF(Table1[[#This Row],[Ngày tính CN]]="","",S512+T512)</f>
        <v>45729</v>
      </c>
      <c r="V512" s="74">
        <f ca="1">IF(Table1[[#This Row],[Hạn thanh toán]]="","",IF((U512-NOW())&lt;0,0,(U512-NOW())))</f>
        <v>0</v>
      </c>
      <c r="W512" s="72"/>
      <c r="X512" s="68" t="str">
        <f t="shared" ca="1" si="66"/>
        <v/>
      </c>
      <c r="Y512" s="68" t="str">
        <f t="shared" si="65"/>
        <v>Đã thanh toán</v>
      </c>
      <c r="Z512" s="301">
        <f>Table1[[#This Row],[Hạn thanh toán]]</f>
        <v>45729</v>
      </c>
      <c r="AA512" s="301">
        <f>Table1[[#This Row],[Ngày Thanh toán]]</f>
        <v>45729</v>
      </c>
      <c r="AD512" s="3" t="str">
        <f>VLOOKUP($A512,Ma_KH!$A:$Q,Ma_KH!O$1,0)</f>
        <v>KL00073</v>
      </c>
      <c r="AE512" s="3" t="str">
        <f>VLOOKUP($A512,Ma_KH!$A:$Q,Ma_KH!P$1,0)</f>
        <v>Link mart</v>
      </c>
    </row>
    <row r="513" spans="1:31" ht="25.5" customHeight="1" x14ac:dyDescent="0.3">
      <c r="A513" s="76" t="s">
        <v>90</v>
      </c>
      <c r="B513" s="76" t="s">
        <v>984</v>
      </c>
      <c r="C513" s="78">
        <v>45752</v>
      </c>
      <c r="D513" s="79" t="s">
        <v>989</v>
      </c>
      <c r="E513" s="78"/>
      <c r="F513" s="84"/>
      <c r="G513" s="76" t="s">
        <v>986</v>
      </c>
      <c r="H513" s="72">
        <v>1289599</v>
      </c>
      <c r="I513" s="72">
        <v>64480</v>
      </c>
      <c r="J513" s="72">
        <v>98010</v>
      </c>
      <c r="K513" s="72">
        <v>1323129</v>
      </c>
      <c r="L513" s="8" t="s">
        <v>24</v>
      </c>
      <c r="M513" s="43">
        <v>45755</v>
      </c>
      <c r="N513" s="29" t="s">
        <v>3888</v>
      </c>
      <c r="O513" s="72">
        <f>IF(Table1[[#This Row],[Phân loại]]="Tồn đầu kỳ",Table1[[#This Row],[Tổng giá trị]],0)</f>
        <v>0</v>
      </c>
      <c r="P513" s="8">
        <f>IF(Table1[[#This Row],[Số còn phải thu ĐK]]&lt;&gt;0,0,IF(Table1[[#This Row],[Phân loại]]="Bán hàng",Table1[[#This Row],[Tổng giá trị]],-Table1[[#This Row],[Tổng giá trị]]))</f>
        <v>1323129</v>
      </c>
      <c r="Q513" s="65">
        <v>1134000</v>
      </c>
      <c r="R513" s="8">
        <f>Table1[[#This Row],[Số còn phải thu ĐK]]+Table1[[#This Row],[Giá Trị HD sau CK]]-Table1[[#This Row],[Số tiền đã thu]]</f>
        <v>189129</v>
      </c>
      <c r="S513" s="7">
        <f>IF(Table1[[#This Row],[Ngày hóa đơn]]&lt;&gt;"",Table1[[#This Row],[Ngày hóa đơn]],Table1[[#This Row],[Ngày hạch toán]])</f>
        <v>45752</v>
      </c>
      <c r="T513" s="8"/>
      <c r="U513" s="7">
        <f>IF(Table1[[#This Row],[Ngày tính CN]]="","",S513+T513)</f>
        <v>45752</v>
      </c>
      <c r="V513" s="74">
        <f ca="1">IF(Table1[[#This Row],[Hạn thanh toán]]="","",IF((U513-NOW())&lt;0,0,(U513-NOW())))</f>
        <v>0</v>
      </c>
      <c r="W513" s="72"/>
      <c r="X513" s="68" t="str">
        <f t="shared" ca="1" si="66"/>
        <v/>
      </c>
      <c r="Y513" s="68" t="str">
        <f t="shared" ca="1" si="65"/>
        <v/>
      </c>
      <c r="Z513" s="301">
        <f>Table1[[#This Row],[Hạn thanh toán]]</f>
        <v>45752</v>
      </c>
      <c r="AA513" s="301">
        <f>Table1[[#This Row],[Ngày Thanh toán]]</f>
        <v>45755</v>
      </c>
      <c r="AD513" s="3" t="str">
        <f>VLOOKUP($A513,Ma_KH!$A:$Q,Ma_KH!O$1,0)</f>
        <v>KL00073</v>
      </c>
      <c r="AE513" s="3" t="str">
        <f>VLOOKUP($A513,Ma_KH!$A:$Q,Ma_KH!P$1,0)</f>
        <v>Link mart</v>
      </c>
    </row>
    <row r="514" spans="1:31" ht="25.5" customHeight="1" x14ac:dyDescent="0.3">
      <c r="A514" s="69" t="s">
        <v>90</v>
      </c>
      <c r="B514" s="69" t="s">
        <v>984</v>
      </c>
      <c r="C514" s="70">
        <v>45755</v>
      </c>
      <c r="D514" s="71" t="s">
        <v>990</v>
      </c>
      <c r="E514" s="70"/>
      <c r="F514" s="75"/>
      <c r="G514" s="75" t="s">
        <v>348</v>
      </c>
      <c r="H514" s="72"/>
      <c r="I514" s="72">
        <v>0</v>
      </c>
      <c r="J514" s="72">
        <v>0</v>
      </c>
      <c r="K514" s="72">
        <v>189285</v>
      </c>
      <c r="L514" s="8" t="s">
        <v>17</v>
      </c>
      <c r="M514" s="43">
        <v>45755</v>
      </c>
      <c r="N514" s="29" t="s">
        <v>3888</v>
      </c>
      <c r="O514" s="72">
        <f>IF(Table1[[#This Row],[Phân loại]]="Tồn đầu kỳ",Table1[[#This Row],[Tổng giá trị]],0)</f>
        <v>0</v>
      </c>
      <c r="P514" s="8">
        <f>IF(Table1[[#This Row],[Số còn phải thu ĐK]]&lt;&gt;0,0,IF(Table1[[#This Row],[Phân loại]]="Bán hàng",Table1[[#This Row],[Tổng giá trị]],-Table1[[#This Row],[Tổng giá trị]]))</f>
        <v>-189285</v>
      </c>
      <c r="Q514" s="73">
        <f t="shared" si="67"/>
        <v>-189285</v>
      </c>
      <c r="R514" s="8">
        <f>Table1[[#This Row],[Số còn phải thu ĐK]]+Table1[[#This Row],[Giá Trị HD sau CK]]-Table1[[#This Row],[Số tiền đã thu]]</f>
        <v>0</v>
      </c>
      <c r="S514" s="7">
        <f>IF(Table1[[#This Row],[Ngày hóa đơn]]&lt;&gt;"",Table1[[#This Row],[Ngày hóa đơn]],Table1[[#This Row],[Ngày hạch toán]])</f>
        <v>45755</v>
      </c>
      <c r="T514" s="8"/>
      <c r="U514" s="7">
        <f>IF(Table1[[#This Row],[Ngày tính CN]]="","",S514+T514)</f>
        <v>45755</v>
      </c>
      <c r="V514" s="74">
        <f ca="1">IF(Table1[[#This Row],[Hạn thanh toán]]="","",IF((U514-NOW())&lt;0,0,(U514-NOW())))</f>
        <v>0</v>
      </c>
      <c r="W514" s="72"/>
      <c r="X514" s="68" t="str">
        <f t="shared" ca="1" si="66"/>
        <v/>
      </c>
      <c r="Y514" s="68" t="str">
        <f t="shared" si="65"/>
        <v>Đã thanh toán</v>
      </c>
      <c r="Z514" s="301">
        <f>Table1[[#This Row],[Hạn thanh toán]]</f>
        <v>45755</v>
      </c>
      <c r="AA514" s="301">
        <f>Table1[[#This Row],[Ngày Thanh toán]]</f>
        <v>45755</v>
      </c>
      <c r="AD514" s="3" t="str">
        <f>VLOOKUP($A514,Ma_KH!$A:$Q,Ma_KH!O$1,0)</f>
        <v>KL00073</v>
      </c>
      <c r="AE514" s="3" t="str">
        <f>VLOOKUP($A514,Ma_KH!$A:$Q,Ma_KH!P$1,0)</f>
        <v>Link mart</v>
      </c>
    </row>
    <row r="515" spans="1:31" ht="25.5" customHeight="1" x14ac:dyDescent="0.3">
      <c r="A515" s="69" t="s">
        <v>90</v>
      </c>
      <c r="B515" s="69" t="s">
        <v>984</v>
      </c>
      <c r="C515" s="70">
        <v>45810</v>
      </c>
      <c r="D515" s="71" t="s">
        <v>991</v>
      </c>
      <c r="E515" s="70"/>
      <c r="F515" s="75"/>
      <c r="G515" s="69" t="s">
        <v>986</v>
      </c>
      <c r="H515" s="72">
        <v>1844890</v>
      </c>
      <c r="I515" s="72">
        <v>92245</v>
      </c>
      <c r="J515" s="72">
        <v>140212</v>
      </c>
      <c r="K515" s="72">
        <v>1892857</v>
      </c>
      <c r="L515" s="8" t="s">
        <v>24</v>
      </c>
      <c r="M515" s="43">
        <v>45815</v>
      </c>
      <c r="N515" s="29" t="s">
        <v>3889</v>
      </c>
      <c r="O515" s="72">
        <f>IF(Table1[[#This Row],[Phân loại]]="Tồn đầu kỳ",Table1[[#This Row],[Tổng giá trị]],0)</f>
        <v>0</v>
      </c>
      <c r="P515" s="8">
        <f>IF(Table1[[#This Row],[Số còn phải thu ĐK]]&lt;&gt;0,0,IF(Table1[[#This Row],[Phân loại]]="Bán hàng",Table1[[#This Row],[Tổng giá trị]],-Table1[[#This Row],[Tổng giá trị]]))</f>
        <v>1892857</v>
      </c>
      <c r="Q515" s="65">
        <v>1892000</v>
      </c>
      <c r="R515" s="8">
        <f>Table1[[#This Row],[Số còn phải thu ĐK]]+Table1[[#This Row],[Giá Trị HD sau CK]]-Table1[[#This Row],[Số tiền đã thu]]</f>
        <v>857</v>
      </c>
      <c r="S515" s="7">
        <f>IF(Table1[[#This Row],[Ngày hóa đơn]]&lt;&gt;"",Table1[[#This Row],[Ngày hóa đơn]],Table1[[#This Row],[Ngày hạch toán]])</f>
        <v>45810</v>
      </c>
      <c r="T515" s="8"/>
      <c r="U515" s="7">
        <f>IF(Table1[[#This Row],[Ngày tính CN]]="","",S515+T515)</f>
        <v>45810</v>
      </c>
      <c r="V515" s="74">
        <f ca="1">IF(Table1[[#This Row],[Hạn thanh toán]]="","",IF((U515-NOW())&lt;0,0,(U515-NOW())))</f>
        <v>0</v>
      </c>
      <c r="W515" s="72"/>
      <c r="X515" s="68" t="str">
        <f t="shared" ca="1" si="66"/>
        <v/>
      </c>
      <c r="Y515" s="68" t="str">
        <f t="shared" ca="1" si="65"/>
        <v/>
      </c>
      <c r="Z515" s="301">
        <f>Table1[[#This Row],[Hạn thanh toán]]</f>
        <v>45810</v>
      </c>
      <c r="AA515" s="301">
        <f>Table1[[#This Row],[Ngày Thanh toán]]</f>
        <v>45815</v>
      </c>
      <c r="AD515" s="3" t="str">
        <f>VLOOKUP($A515,Ma_KH!$A:$Q,Ma_KH!O$1,0)</f>
        <v>KL00073</v>
      </c>
      <c r="AE515" s="3" t="str">
        <f>VLOOKUP($A515,Ma_KH!$A:$Q,Ma_KH!P$1,0)</f>
        <v>Link mart</v>
      </c>
    </row>
    <row r="516" spans="1:31" ht="25.5" customHeight="1" x14ac:dyDescent="0.3">
      <c r="A516" s="76" t="s">
        <v>90</v>
      </c>
      <c r="B516" s="76" t="s">
        <v>984</v>
      </c>
      <c r="C516" s="78">
        <v>45841</v>
      </c>
      <c r="D516" s="79" t="s">
        <v>992</v>
      </c>
      <c r="E516" s="78"/>
      <c r="F516" s="84"/>
      <c r="G516" s="76" t="s">
        <v>986</v>
      </c>
      <c r="H516" s="72">
        <v>734310</v>
      </c>
      <c r="I516" s="72">
        <v>36716</v>
      </c>
      <c r="J516" s="72">
        <v>55808</v>
      </c>
      <c r="K516" s="72">
        <v>753402</v>
      </c>
      <c r="L516" s="8" t="s">
        <v>24</v>
      </c>
      <c r="M516" s="43">
        <v>45859</v>
      </c>
      <c r="N516" s="29" t="s">
        <v>3890</v>
      </c>
      <c r="O516" s="72">
        <f>IF(Table1[[#This Row],[Phân loại]]="Tồn đầu kỳ",Table1[[#This Row],[Tổng giá trị]],0)</f>
        <v>0</v>
      </c>
      <c r="P516" s="8">
        <f>IF(Table1[[#This Row],[Số còn phải thu ĐK]]&lt;&gt;0,0,IF(Table1[[#This Row],[Phân loại]]="Bán hàng",Table1[[#This Row],[Tổng giá trị]],-Table1[[#This Row],[Tổng giá trị]]))</f>
        <v>753402</v>
      </c>
      <c r="Q516" s="65">
        <v>525000</v>
      </c>
      <c r="R516" s="8">
        <f>Table1[[#This Row],[Số còn phải thu ĐK]]+Table1[[#This Row],[Giá Trị HD sau CK]]-Table1[[#This Row],[Số tiền đã thu]]</f>
        <v>228402</v>
      </c>
      <c r="S516" s="7">
        <f>IF(Table1[[#This Row],[Ngày hóa đơn]]&lt;&gt;"",Table1[[#This Row],[Ngày hóa đơn]],Table1[[#This Row],[Ngày hạch toán]])</f>
        <v>45841</v>
      </c>
      <c r="T516" s="8"/>
      <c r="U516" s="7">
        <f>IF(Table1[[#This Row],[Ngày tính CN]]="","",S516+T516)</f>
        <v>45841</v>
      </c>
      <c r="V516" s="74">
        <f ca="1">IF(Table1[[#This Row],[Hạn thanh toán]]="","",IF((U516-NOW())&lt;0,0,(U516-NOW())))</f>
        <v>0</v>
      </c>
      <c r="W516" s="72"/>
      <c r="X516" s="68" t="str">
        <f t="shared" ca="1" si="66"/>
        <v/>
      </c>
      <c r="Y516" s="68" t="str">
        <f t="shared" ca="1" si="65"/>
        <v/>
      </c>
      <c r="Z516" s="301">
        <f>Table1[[#This Row],[Hạn thanh toán]]</f>
        <v>45841</v>
      </c>
      <c r="AA516" s="301">
        <f>Table1[[#This Row],[Ngày Thanh toán]]</f>
        <v>45859</v>
      </c>
      <c r="AD516" s="3" t="str">
        <f>VLOOKUP($A516,Ma_KH!$A:$Q,Ma_KH!O$1,0)</f>
        <v>KL00073</v>
      </c>
      <c r="AE516" s="3" t="str">
        <f>VLOOKUP($A516,Ma_KH!$A:$Q,Ma_KH!P$1,0)</f>
        <v>Link mart</v>
      </c>
    </row>
    <row r="517" spans="1:31" ht="25.5" customHeight="1" x14ac:dyDescent="0.3">
      <c r="A517" s="76" t="s">
        <v>90</v>
      </c>
      <c r="B517" s="76" t="s">
        <v>984</v>
      </c>
      <c r="C517" s="78">
        <v>45856</v>
      </c>
      <c r="D517" s="79" t="s">
        <v>993</v>
      </c>
      <c r="E517" s="78"/>
      <c r="F517" s="84"/>
      <c r="G517" s="76" t="s">
        <v>986</v>
      </c>
      <c r="H517" s="72">
        <v>1624597</v>
      </c>
      <c r="I517" s="72">
        <v>81230</v>
      </c>
      <c r="J517" s="72">
        <v>123469</v>
      </c>
      <c r="K517" s="72">
        <v>1666836</v>
      </c>
      <c r="L517" s="8" t="s">
        <v>24</v>
      </c>
      <c r="M517" s="43">
        <v>45859</v>
      </c>
      <c r="N517" s="29" t="s">
        <v>3891</v>
      </c>
      <c r="O517" s="72">
        <f>IF(Table1[[#This Row],[Phân loại]]="Tồn đầu kỳ",Table1[[#This Row],[Tổng giá trị]],0)</f>
        <v>0</v>
      </c>
      <c r="P517" s="8">
        <f>IF(Table1[[#This Row],[Số còn phải thu ĐK]]&lt;&gt;0,0,IF(Table1[[#This Row],[Phân loại]]="Bán hàng",Table1[[#This Row],[Tổng giá trị]],-Table1[[#This Row],[Tổng giá trị]]))</f>
        <v>1666836</v>
      </c>
      <c r="Q517" s="65">
        <v>1666000</v>
      </c>
      <c r="R517" s="8">
        <f>Table1[[#This Row],[Số còn phải thu ĐK]]+Table1[[#This Row],[Giá Trị HD sau CK]]-Table1[[#This Row],[Số tiền đã thu]]</f>
        <v>836</v>
      </c>
      <c r="S517" s="7">
        <f>IF(Table1[[#This Row],[Ngày hóa đơn]]&lt;&gt;"",Table1[[#This Row],[Ngày hóa đơn]],Table1[[#This Row],[Ngày hạch toán]])</f>
        <v>45856</v>
      </c>
      <c r="T517" s="8"/>
      <c r="U517" s="7">
        <f>IF(Table1[[#This Row],[Ngày tính CN]]="","",S517+T517)</f>
        <v>45856</v>
      </c>
      <c r="V517" s="74">
        <f ca="1">IF(Table1[[#This Row],[Hạn thanh toán]]="","",IF((U517-NOW())&lt;0,0,(U517-NOW())))</f>
        <v>0</v>
      </c>
      <c r="W517" s="72"/>
      <c r="X517" s="68" t="str">
        <f t="shared" ca="1" si="66"/>
        <v/>
      </c>
      <c r="Y517" s="68" t="str">
        <f t="shared" ca="1" si="65"/>
        <v/>
      </c>
      <c r="Z517" s="301">
        <f>Table1[[#This Row],[Hạn thanh toán]]</f>
        <v>45856</v>
      </c>
      <c r="AA517" s="301">
        <f>Table1[[#This Row],[Ngày Thanh toán]]</f>
        <v>45859</v>
      </c>
      <c r="AD517" s="3" t="str">
        <f>VLOOKUP($A517,Ma_KH!$A:$Q,Ma_KH!O$1,0)</f>
        <v>KL00073</v>
      </c>
      <c r="AE517" s="3" t="str">
        <f>VLOOKUP($A517,Ma_KH!$A:$Q,Ma_KH!P$1,0)</f>
        <v>Link mart</v>
      </c>
    </row>
    <row r="518" spans="1:31" ht="25.5" customHeight="1" x14ac:dyDescent="0.3">
      <c r="A518" s="69" t="s">
        <v>90</v>
      </c>
      <c r="B518" s="69" t="s">
        <v>984</v>
      </c>
      <c r="C518" s="70">
        <v>45859</v>
      </c>
      <c r="D518" s="71" t="s">
        <v>994</v>
      </c>
      <c r="E518" s="70"/>
      <c r="F518" s="75"/>
      <c r="G518" s="75" t="s">
        <v>348</v>
      </c>
      <c r="H518" s="72"/>
      <c r="I518" s="72">
        <v>0</v>
      </c>
      <c r="J518" s="72">
        <v>0</v>
      </c>
      <c r="K518" s="72">
        <v>227891</v>
      </c>
      <c r="L518" s="8" t="s">
        <v>17</v>
      </c>
      <c r="M518" s="43">
        <v>45859</v>
      </c>
      <c r="N518" s="29" t="s">
        <v>3890</v>
      </c>
      <c r="O518" s="72">
        <f>IF(Table1[[#This Row],[Phân loại]]="Tồn đầu kỳ",Table1[[#This Row],[Tổng giá trị]],0)</f>
        <v>0</v>
      </c>
      <c r="P518" s="8">
        <f>IF(Table1[[#This Row],[Số còn phải thu ĐK]]&lt;&gt;0,0,IF(Table1[[#This Row],[Phân loại]]="Bán hàng",Table1[[#This Row],[Tổng giá trị]],-Table1[[#This Row],[Tổng giá trị]]))</f>
        <v>-227891</v>
      </c>
      <c r="Q518" s="73">
        <f t="shared" si="67"/>
        <v>-227891</v>
      </c>
      <c r="R518" s="8">
        <f>Table1[[#This Row],[Số còn phải thu ĐK]]+Table1[[#This Row],[Giá Trị HD sau CK]]-Table1[[#This Row],[Số tiền đã thu]]</f>
        <v>0</v>
      </c>
      <c r="S518" s="7">
        <f>IF(Table1[[#This Row],[Ngày hóa đơn]]&lt;&gt;"",Table1[[#This Row],[Ngày hóa đơn]],Table1[[#This Row],[Ngày hạch toán]])</f>
        <v>45859</v>
      </c>
      <c r="T518" s="8"/>
      <c r="U518" s="7">
        <f>IF(Table1[[#This Row],[Ngày tính CN]]="","",S518+T518)</f>
        <v>45859</v>
      </c>
      <c r="V518" s="74">
        <f ca="1">IF(Table1[[#This Row],[Hạn thanh toán]]="","",IF((U518-NOW())&lt;0,0,(U518-NOW())))</f>
        <v>0</v>
      </c>
      <c r="W518" s="72"/>
      <c r="X518" s="68" t="str">
        <f t="shared" ca="1" si="66"/>
        <v/>
      </c>
      <c r="Y518" s="68" t="str">
        <f t="shared" si="65"/>
        <v>Đã thanh toán</v>
      </c>
      <c r="Z518" s="301">
        <f>Table1[[#This Row],[Hạn thanh toán]]</f>
        <v>45859</v>
      </c>
      <c r="AA518" s="301">
        <f>Table1[[#This Row],[Ngày Thanh toán]]</f>
        <v>45859</v>
      </c>
      <c r="AD518" s="3" t="str">
        <f>VLOOKUP($A518,Ma_KH!$A:$Q,Ma_KH!O$1,0)</f>
        <v>KL00073</v>
      </c>
      <c r="AE518" s="3" t="str">
        <f>VLOOKUP($A518,Ma_KH!$A:$Q,Ma_KH!P$1,0)</f>
        <v>Link mart</v>
      </c>
    </row>
    <row r="519" spans="1:31" ht="25.5" customHeight="1" x14ac:dyDescent="0.3">
      <c r="A519" s="76" t="s">
        <v>90</v>
      </c>
      <c r="B519" s="76" t="s">
        <v>984</v>
      </c>
      <c r="C519" s="78">
        <v>45882</v>
      </c>
      <c r="D519" s="79" t="s">
        <v>995</v>
      </c>
      <c r="E519" s="78"/>
      <c r="F519" s="84"/>
      <c r="G519" s="76" t="s">
        <v>986</v>
      </c>
      <c r="H519" s="72">
        <v>1475913</v>
      </c>
      <c r="I519" s="72">
        <v>73796</v>
      </c>
      <c r="J519" s="72">
        <v>112169</v>
      </c>
      <c r="K519" s="72">
        <v>1514286</v>
      </c>
      <c r="L519" s="8" t="s">
        <v>24</v>
      </c>
      <c r="M519" s="43">
        <v>45888</v>
      </c>
      <c r="N519" s="29" t="s">
        <v>3892</v>
      </c>
      <c r="O519" s="72">
        <f>IF(Table1[[#This Row],[Phân loại]]="Tồn đầu kỳ",Table1[[#This Row],[Tổng giá trị]],0)</f>
        <v>0</v>
      </c>
      <c r="P519" s="8">
        <f>IF(Table1[[#This Row],[Số còn phải thu ĐK]]&lt;&gt;0,0,IF(Table1[[#This Row],[Phân loại]]="Bán hàng",Table1[[#This Row],[Tổng giá trị]],-Table1[[#This Row],[Tổng giá trị]]))</f>
        <v>1514286</v>
      </c>
      <c r="Q519" s="65">
        <v>1276661</v>
      </c>
      <c r="R519" s="8">
        <f>Table1[[#This Row],[Số còn phải thu ĐK]]+Table1[[#This Row],[Giá Trị HD sau CK]]-Table1[[#This Row],[Số tiền đã thu]]</f>
        <v>237625</v>
      </c>
      <c r="S519" s="7">
        <f>IF(Table1[[#This Row],[Ngày hóa đơn]]&lt;&gt;"",Table1[[#This Row],[Ngày hóa đơn]],Table1[[#This Row],[Ngày hạch toán]])</f>
        <v>45882</v>
      </c>
      <c r="T519" s="8"/>
      <c r="U519" s="7">
        <f>IF(Table1[[#This Row],[Ngày tính CN]]="","",S519+T519)</f>
        <v>45882</v>
      </c>
      <c r="V519" s="74">
        <f ca="1">IF(Table1[[#This Row],[Hạn thanh toán]]="","",IF((U519-NOW())&lt;0,0,(U519-NOW())))</f>
        <v>0</v>
      </c>
      <c r="W519" s="72"/>
      <c r="X519" s="68" t="str">
        <f t="shared" ca="1" si="66"/>
        <v/>
      </c>
      <c r="Y519" s="68" t="str">
        <f t="shared" ca="1" si="65"/>
        <v/>
      </c>
      <c r="Z519" s="301">
        <f>Table1[[#This Row],[Hạn thanh toán]]</f>
        <v>45882</v>
      </c>
      <c r="AA519" s="301">
        <f>Table1[[#This Row],[Ngày Thanh toán]]</f>
        <v>45888</v>
      </c>
      <c r="AD519" s="3" t="str">
        <f>VLOOKUP($A519,Ma_KH!$A:$Q,Ma_KH!O$1,0)</f>
        <v>KL00073</v>
      </c>
      <c r="AE519" s="3" t="str">
        <f>VLOOKUP($A519,Ma_KH!$A:$Q,Ma_KH!P$1,0)</f>
        <v>Link mart</v>
      </c>
    </row>
    <row r="520" spans="1:31" ht="25.5" customHeight="1" x14ac:dyDescent="0.3">
      <c r="A520" s="69" t="s">
        <v>90</v>
      </c>
      <c r="B520" s="69" t="s">
        <v>984</v>
      </c>
      <c r="C520" s="70">
        <v>45888</v>
      </c>
      <c r="D520" s="71" t="s">
        <v>996</v>
      </c>
      <c r="E520" s="70"/>
      <c r="F520" s="75"/>
      <c r="G520" s="75" t="s">
        <v>348</v>
      </c>
      <c r="H520" s="72"/>
      <c r="I520" s="72">
        <v>0</v>
      </c>
      <c r="J520" s="72">
        <v>0</v>
      </c>
      <c r="K520" s="72">
        <v>264626</v>
      </c>
      <c r="L520" s="8" t="s">
        <v>17</v>
      </c>
      <c r="M520" s="43">
        <v>45888</v>
      </c>
      <c r="N520" s="29" t="s">
        <v>3892</v>
      </c>
      <c r="O520" s="72">
        <f>IF(Table1[[#This Row],[Phân loại]]="Tồn đầu kỳ",Table1[[#This Row],[Tổng giá trị]],0)</f>
        <v>0</v>
      </c>
      <c r="P520" s="8">
        <f>IF(Table1[[#This Row],[Số còn phải thu ĐK]]&lt;&gt;0,0,IF(Table1[[#This Row],[Phân loại]]="Bán hàng",Table1[[#This Row],[Tổng giá trị]],-Table1[[#This Row],[Tổng giá trị]]))</f>
        <v>-264626</v>
      </c>
      <c r="Q520" s="73">
        <f t="shared" si="67"/>
        <v>-264626</v>
      </c>
      <c r="R520" s="8">
        <f>Table1[[#This Row],[Số còn phải thu ĐK]]+Table1[[#This Row],[Giá Trị HD sau CK]]-Table1[[#This Row],[Số tiền đã thu]]</f>
        <v>0</v>
      </c>
      <c r="S520" s="7">
        <f>IF(Table1[[#This Row],[Ngày hóa đơn]]&lt;&gt;"",Table1[[#This Row],[Ngày hóa đơn]],Table1[[#This Row],[Ngày hạch toán]])</f>
        <v>45888</v>
      </c>
      <c r="T520" s="8"/>
      <c r="U520" s="7">
        <f>IF(Table1[[#This Row],[Ngày tính CN]]="","",S520+T520)</f>
        <v>45888</v>
      </c>
      <c r="V520" s="74">
        <f ca="1">IF(Table1[[#This Row],[Hạn thanh toán]]="","",IF((U520-NOW())&lt;0,0,(U520-NOW())))</f>
        <v>0</v>
      </c>
      <c r="W520" s="72"/>
      <c r="X520" s="68" t="str">
        <f t="shared" ca="1" si="66"/>
        <v/>
      </c>
      <c r="Y520" s="68" t="str">
        <f t="shared" si="65"/>
        <v>Đã thanh toán</v>
      </c>
      <c r="Z520" s="301">
        <f>Table1[[#This Row],[Hạn thanh toán]]</f>
        <v>45888</v>
      </c>
      <c r="AA520" s="301">
        <f>Table1[[#This Row],[Ngày Thanh toán]]</f>
        <v>45888</v>
      </c>
      <c r="AD520" s="3" t="str">
        <f>VLOOKUP($A520,Ma_KH!$A:$Q,Ma_KH!O$1,0)</f>
        <v>KL00073</v>
      </c>
      <c r="AE520" s="3" t="str">
        <f>VLOOKUP($A520,Ma_KH!$A:$Q,Ma_KH!P$1,0)</f>
        <v>Link mart</v>
      </c>
    </row>
    <row r="521" spans="1:31" ht="25.5" customHeight="1" x14ac:dyDescent="0.3">
      <c r="A521" s="76" t="s">
        <v>90</v>
      </c>
      <c r="B521" s="76" t="s">
        <v>984</v>
      </c>
      <c r="C521" s="78">
        <v>45897</v>
      </c>
      <c r="D521" s="79" t="s">
        <v>997</v>
      </c>
      <c r="E521" s="78"/>
      <c r="F521" s="84"/>
      <c r="G521" s="76" t="s">
        <v>986</v>
      </c>
      <c r="H521" s="72">
        <v>734310</v>
      </c>
      <c r="I521" s="72">
        <v>36716</v>
      </c>
      <c r="J521" s="72">
        <v>55808</v>
      </c>
      <c r="K521" s="72">
        <v>753402</v>
      </c>
      <c r="L521" s="8" t="s">
        <v>24</v>
      </c>
      <c r="M521" s="43">
        <v>45899</v>
      </c>
      <c r="N521" s="29" t="s">
        <v>3893</v>
      </c>
      <c r="O521" s="72">
        <f>IF(Table1[[#This Row],[Phân loại]]="Tồn đầu kỳ",Table1[[#This Row],[Tổng giá trị]],0)</f>
        <v>0</v>
      </c>
      <c r="P521" s="8">
        <f>IF(Table1[[#This Row],[Số còn phải thu ĐK]]&lt;&gt;0,0,IF(Table1[[#This Row],[Phân loại]]="Bán hàng",Table1[[#This Row],[Tổng giá trị]],-Table1[[#This Row],[Tổng giá trị]]))</f>
        <v>753402</v>
      </c>
      <c r="Q521" s="65">
        <v>680000</v>
      </c>
      <c r="R521" s="8">
        <f>Table1[[#This Row],[Số còn phải thu ĐK]]+Table1[[#This Row],[Giá Trị HD sau CK]]-Table1[[#This Row],[Số tiền đã thu]]</f>
        <v>73402</v>
      </c>
      <c r="S521" s="7">
        <f>IF(Table1[[#This Row],[Ngày hóa đơn]]&lt;&gt;"",Table1[[#This Row],[Ngày hóa đơn]],Table1[[#This Row],[Ngày hạch toán]])</f>
        <v>45897</v>
      </c>
      <c r="T521" s="8"/>
      <c r="U521" s="7">
        <f>IF(Table1[[#This Row],[Ngày tính CN]]="","",S521+T521)</f>
        <v>45897</v>
      </c>
      <c r="V521" s="74">
        <f ca="1">IF(Table1[[#This Row],[Hạn thanh toán]]="","",IF((U521-NOW())&lt;0,0,(U521-NOW())))</f>
        <v>0</v>
      </c>
      <c r="W521" s="72"/>
      <c r="X521" s="68" t="str">
        <f t="shared" ca="1" si="66"/>
        <v/>
      </c>
      <c r="Y521" s="68" t="str">
        <f t="shared" ca="1" si="65"/>
        <v/>
      </c>
      <c r="Z521" s="301">
        <f>Table1[[#This Row],[Hạn thanh toán]]</f>
        <v>45897</v>
      </c>
      <c r="AA521" s="301">
        <f>Table1[[#This Row],[Ngày Thanh toán]]</f>
        <v>45899</v>
      </c>
      <c r="AD521" s="3" t="str">
        <f>VLOOKUP($A521,Ma_KH!$A:$Q,Ma_KH!O$1,0)</f>
        <v>KL00073</v>
      </c>
      <c r="AE521" s="3" t="str">
        <f>VLOOKUP($A521,Ma_KH!$A:$Q,Ma_KH!P$1,0)</f>
        <v>Link mart</v>
      </c>
    </row>
    <row r="522" spans="1:31" ht="25.5" customHeight="1" x14ac:dyDescent="0.3">
      <c r="A522" s="69" t="s">
        <v>90</v>
      </c>
      <c r="B522" s="69" t="s">
        <v>984</v>
      </c>
      <c r="C522" s="70">
        <v>45899</v>
      </c>
      <c r="D522" s="71" t="s">
        <v>998</v>
      </c>
      <c r="E522" s="70"/>
      <c r="F522" s="75"/>
      <c r="G522" s="75" t="s">
        <v>348</v>
      </c>
      <c r="H522" s="72"/>
      <c r="I522" s="72">
        <v>0</v>
      </c>
      <c r="J522" s="72">
        <v>0</v>
      </c>
      <c r="K522" s="72">
        <v>73431</v>
      </c>
      <c r="L522" s="8" t="s">
        <v>17</v>
      </c>
      <c r="M522" s="43">
        <v>45899</v>
      </c>
      <c r="N522" s="29" t="s">
        <v>3893</v>
      </c>
      <c r="O522" s="72">
        <f>IF(Table1[[#This Row],[Phân loại]]="Tồn đầu kỳ",Table1[[#This Row],[Tổng giá trị]],0)</f>
        <v>0</v>
      </c>
      <c r="P522" s="8">
        <f>IF(Table1[[#This Row],[Số còn phải thu ĐK]]&lt;&gt;0,0,IF(Table1[[#This Row],[Phân loại]]="Bán hàng",Table1[[#This Row],[Tổng giá trị]],-Table1[[#This Row],[Tổng giá trị]]))</f>
        <v>-73431</v>
      </c>
      <c r="Q522" s="73">
        <f t="shared" si="67"/>
        <v>-73431</v>
      </c>
      <c r="R522" s="8">
        <f>Table1[[#This Row],[Số còn phải thu ĐK]]+Table1[[#This Row],[Giá Trị HD sau CK]]-Table1[[#This Row],[Số tiền đã thu]]</f>
        <v>0</v>
      </c>
      <c r="S522" s="7">
        <f>IF(Table1[[#This Row],[Ngày hóa đơn]]&lt;&gt;"",Table1[[#This Row],[Ngày hóa đơn]],Table1[[#This Row],[Ngày hạch toán]])</f>
        <v>45899</v>
      </c>
      <c r="T522" s="8"/>
      <c r="U522" s="7">
        <f>IF(Table1[[#This Row],[Ngày tính CN]]="","",S522+T522)</f>
        <v>45899</v>
      </c>
      <c r="V522" s="74">
        <f ca="1">IF(Table1[[#This Row],[Hạn thanh toán]]="","",IF((U522-NOW())&lt;0,0,(U522-NOW())))</f>
        <v>0</v>
      </c>
      <c r="W522" s="72"/>
      <c r="X522" s="68" t="str">
        <f t="shared" ca="1" si="66"/>
        <v/>
      </c>
      <c r="Y522" s="68" t="str">
        <f t="shared" si="65"/>
        <v>Đã thanh toán</v>
      </c>
      <c r="Z522" s="301">
        <f>Table1[[#This Row],[Hạn thanh toán]]</f>
        <v>45899</v>
      </c>
      <c r="AA522" s="301">
        <f>Table1[[#This Row],[Ngày Thanh toán]]</f>
        <v>45899</v>
      </c>
      <c r="AD522" s="3" t="str">
        <f>VLOOKUP($A522,Ma_KH!$A:$Q,Ma_KH!O$1,0)</f>
        <v>KL00073</v>
      </c>
      <c r="AE522" s="3" t="str">
        <f>VLOOKUP($A522,Ma_KH!$A:$Q,Ma_KH!P$1,0)</f>
        <v>Link mart</v>
      </c>
    </row>
    <row r="523" spans="1:31" ht="25.5" customHeight="1" x14ac:dyDescent="0.3">
      <c r="A523" s="76" t="s">
        <v>90</v>
      </c>
      <c r="B523" s="76" t="s">
        <v>984</v>
      </c>
      <c r="C523" s="78">
        <v>45905</v>
      </c>
      <c r="D523" s="79" t="s">
        <v>999</v>
      </c>
      <c r="E523" s="78"/>
      <c r="F523" s="84"/>
      <c r="G523" s="76" t="s">
        <v>986</v>
      </c>
      <c r="H523" s="72">
        <v>1110580</v>
      </c>
      <c r="I523" s="72">
        <v>55529</v>
      </c>
      <c r="J523" s="72">
        <v>84404</v>
      </c>
      <c r="K523" s="72">
        <v>1139455</v>
      </c>
      <c r="L523" s="8" t="s">
        <v>24</v>
      </c>
      <c r="M523" s="43">
        <v>45911</v>
      </c>
      <c r="N523" s="29" t="s">
        <v>3894</v>
      </c>
      <c r="O523" s="72">
        <f>IF(Table1[[#This Row],[Phân loại]]="Tồn đầu kỳ",Table1[[#This Row],[Tổng giá trị]],0)</f>
        <v>0</v>
      </c>
      <c r="P523" s="8">
        <f>IF(Table1[[#This Row],[Số còn phải thu ĐK]]&lt;&gt;0,0,IF(Table1[[#This Row],[Phân loại]]="Bán hàng",Table1[[#This Row],[Tổng giá trị]],-Table1[[#This Row],[Tổng giá trị]]))</f>
        <v>1139455</v>
      </c>
      <c r="Q523" s="65">
        <v>1025000</v>
      </c>
      <c r="R523" s="8">
        <f>Table1[[#This Row],[Số còn phải thu ĐK]]+Table1[[#This Row],[Giá Trị HD sau CK]]-Table1[[#This Row],[Số tiền đã thu]]</f>
        <v>114455</v>
      </c>
      <c r="S523" s="7">
        <f>IF(Table1[[#This Row],[Ngày hóa đơn]]&lt;&gt;"",Table1[[#This Row],[Ngày hóa đơn]],Table1[[#This Row],[Ngày hạch toán]])</f>
        <v>45905</v>
      </c>
      <c r="T523" s="8"/>
      <c r="U523" s="7">
        <f>IF(Table1[[#This Row],[Ngày tính CN]]="","",S523+T523)</f>
        <v>45905</v>
      </c>
      <c r="V523" s="74">
        <f ca="1">IF(Table1[[#This Row],[Hạn thanh toán]]="","",IF((U523-NOW())&lt;0,0,(U523-NOW())))</f>
        <v>0</v>
      </c>
      <c r="W523" s="72"/>
      <c r="X523" s="68" t="str">
        <f t="shared" ca="1" si="66"/>
        <v/>
      </c>
      <c r="Y523" s="68" t="str">
        <f t="shared" ca="1" si="65"/>
        <v/>
      </c>
      <c r="Z523" s="301">
        <f>Table1[[#This Row],[Hạn thanh toán]]</f>
        <v>45905</v>
      </c>
      <c r="AA523" s="301">
        <f>Table1[[#This Row],[Ngày Thanh toán]]</f>
        <v>45911</v>
      </c>
      <c r="AD523" s="3" t="str">
        <f>VLOOKUP($A523,Ma_KH!$A:$Q,Ma_KH!O$1,0)</f>
        <v>KL00073</v>
      </c>
      <c r="AE523" s="3" t="str">
        <f>VLOOKUP($A523,Ma_KH!$A:$Q,Ma_KH!P$1,0)</f>
        <v>Link mart</v>
      </c>
    </row>
    <row r="524" spans="1:31" ht="25.5" customHeight="1" x14ac:dyDescent="0.3">
      <c r="A524" s="69" t="s">
        <v>90</v>
      </c>
      <c r="B524" s="69" t="s">
        <v>984</v>
      </c>
      <c r="C524" s="70">
        <v>45911</v>
      </c>
      <c r="D524" s="71" t="s">
        <v>1000</v>
      </c>
      <c r="E524" s="70"/>
      <c r="F524" s="75"/>
      <c r="G524" s="75" t="s">
        <v>348</v>
      </c>
      <c r="H524" s="72"/>
      <c r="I524" s="72">
        <v>0</v>
      </c>
      <c r="J524" s="72">
        <v>0</v>
      </c>
      <c r="K524" s="72">
        <v>113945</v>
      </c>
      <c r="L524" s="8" t="s">
        <v>17</v>
      </c>
      <c r="M524" s="43">
        <v>45911</v>
      </c>
      <c r="N524" s="29" t="s">
        <v>3894</v>
      </c>
      <c r="O524" s="72">
        <f>IF(Table1[[#This Row],[Phân loại]]="Tồn đầu kỳ",Table1[[#This Row],[Tổng giá trị]],0)</f>
        <v>0</v>
      </c>
      <c r="P524" s="8">
        <f>IF(Table1[[#This Row],[Số còn phải thu ĐK]]&lt;&gt;0,0,IF(Table1[[#This Row],[Phân loại]]="Bán hàng",Table1[[#This Row],[Tổng giá trị]],-Table1[[#This Row],[Tổng giá trị]]))</f>
        <v>-113945</v>
      </c>
      <c r="Q524" s="73">
        <f t="shared" si="67"/>
        <v>-113945</v>
      </c>
      <c r="R524" s="8">
        <f>Table1[[#This Row],[Số còn phải thu ĐK]]+Table1[[#This Row],[Giá Trị HD sau CK]]-Table1[[#This Row],[Số tiền đã thu]]</f>
        <v>0</v>
      </c>
      <c r="S524" s="7">
        <f>IF(Table1[[#This Row],[Ngày hóa đơn]]&lt;&gt;"",Table1[[#This Row],[Ngày hóa đơn]],Table1[[#This Row],[Ngày hạch toán]])</f>
        <v>45911</v>
      </c>
      <c r="T524" s="8"/>
      <c r="U524" s="7">
        <f>IF(Table1[[#This Row],[Ngày tính CN]]="","",S524+T524)</f>
        <v>45911</v>
      </c>
      <c r="V524" s="74">
        <f ca="1">IF(Table1[[#This Row],[Hạn thanh toán]]="","",IF((U524-NOW())&lt;0,0,(U524-NOW())))</f>
        <v>0</v>
      </c>
      <c r="W524" s="72"/>
      <c r="X524" s="68" t="str">
        <f t="shared" ca="1" si="66"/>
        <v/>
      </c>
      <c r="Y524" s="68" t="str">
        <f t="shared" si="65"/>
        <v>Đã thanh toán</v>
      </c>
      <c r="Z524" s="301">
        <f>Table1[[#This Row],[Hạn thanh toán]]</f>
        <v>45911</v>
      </c>
      <c r="AA524" s="301">
        <f>Table1[[#This Row],[Ngày Thanh toán]]</f>
        <v>45911</v>
      </c>
      <c r="AD524" s="3" t="str">
        <f>VLOOKUP($A524,Ma_KH!$A:$Q,Ma_KH!O$1,0)</f>
        <v>KL00073</v>
      </c>
      <c r="AE524" s="3" t="str">
        <f>VLOOKUP($A524,Ma_KH!$A:$Q,Ma_KH!P$1,0)</f>
        <v>Link mart</v>
      </c>
    </row>
    <row r="525" spans="1:31" ht="25.5" customHeight="1" x14ac:dyDescent="0.3">
      <c r="A525" s="69" t="s">
        <v>90</v>
      </c>
      <c r="B525" s="69" t="s">
        <v>984</v>
      </c>
      <c r="C525" s="70">
        <v>45918</v>
      </c>
      <c r="D525" s="71" t="s">
        <v>1001</v>
      </c>
      <c r="E525" s="70"/>
      <c r="F525" s="75"/>
      <c r="G525" s="69" t="s">
        <v>986</v>
      </c>
      <c r="H525" s="72">
        <v>587448</v>
      </c>
      <c r="I525" s="72">
        <v>29372</v>
      </c>
      <c r="J525" s="72">
        <v>44646</v>
      </c>
      <c r="K525" s="72">
        <v>602722</v>
      </c>
      <c r="L525" s="8" t="s">
        <v>24</v>
      </c>
      <c r="M525" s="43">
        <v>45923</v>
      </c>
      <c r="N525" s="29" t="s">
        <v>3895</v>
      </c>
      <c r="O525" s="72">
        <f>IF(Table1[[#This Row],[Phân loại]]="Tồn đầu kỳ",Table1[[#This Row],[Tổng giá trị]],0)</f>
        <v>0</v>
      </c>
      <c r="P525" s="8">
        <f>IF(Table1[[#This Row],[Số còn phải thu ĐK]]&lt;&gt;0,0,IF(Table1[[#This Row],[Phân loại]]="Bán hàng",Table1[[#This Row],[Tổng giá trị]],-Table1[[#This Row],[Tổng giá trị]]))</f>
        <v>602722</v>
      </c>
      <c r="Q525" s="73">
        <f t="shared" si="67"/>
        <v>602722</v>
      </c>
      <c r="R525" s="8">
        <f>Table1[[#This Row],[Số còn phải thu ĐK]]+Table1[[#This Row],[Giá Trị HD sau CK]]-Table1[[#This Row],[Số tiền đã thu]]</f>
        <v>0</v>
      </c>
      <c r="S525" s="7">
        <f>IF(Table1[[#This Row],[Ngày hóa đơn]]&lt;&gt;"",Table1[[#This Row],[Ngày hóa đơn]],Table1[[#This Row],[Ngày hạch toán]])</f>
        <v>45918</v>
      </c>
      <c r="T525" s="8"/>
      <c r="U525" s="7">
        <f>IF(Table1[[#This Row],[Ngày tính CN]]="","",S525+T525)</f>
        <v>45918</v>
      </c>
      <c r="V525" s="74">
        <f ca="1">IF(Table1[[#This Row],[Hạn thanh toán]]="","",IF((U525-NOW())&lt;0,0,(U525-NOW())))</f>
        <v>0</v>
      </c>
      <c r="W525" s="72"/>
      <c r="X525" s="68" t="str">
        <f ca="1">IF(OR(AR529="",AO529=0),"",IF((AR529-NOW())&lt;0,-(AR529-NOW()),0))</f>
        <v/>
      </c>
      <c r="Y525" s="68" t="str">
        <f t="shared" si="65"/>
        <v>Đã thanh toán</v>
      </c>
      <c r="Z525" s="301">
        <f>Table1[[#This Row],[Hạn thanh toán]]</f>
        <v>45918</v>
      </c>
      <c r="AA525" s="301">
        <f>Table1[[#This Row],[Ngày Thanh toán]]</f>
        <v>45923</v>
      </c>
      <c r="AD525" s="3" t="str">
        <f>VLOOKUP($A525,Ma_KH!$A:$Q,Ma_KH!O$1,0)</f>
        <v>KL00073</v>
      </c>
      <c r="AE525" s="3" t="str">
        <f>VLOOKUP($A525,Ma_KH!$A:$Q,Ma_KH!P$1,0)</f>
        <v>Link mart</v>
      </c>
    </row>
    <row r="526" spans="1:31" ht="25.5" customHeight="1" x14ac:dyDescent="0.3">
      <c r="A526" s="69" t="s">
        <v>90</v>
      </c>
      <c r="B526" s="69" t="s">
        <v>984</v>
      </c>
      <c r="C526" s="70">
        <v>45930</v>
      </c>
      <c r="D526" s="71" t="s">
        <v>1002</v>
      </c>
      <c r="E526" s="70"/>
      <c r="F526" s="75"/>
      <c r="G526" s="69" t="s">
        <v>986</v>
      </c>
      <c r="H526" s="72">
        <v>888464</v>
      </c>
      <c r="I526" s="72">
        <v>44423</v>
      </c>
      <c r="J526" s="72">
        <v>67523</v>
      </c>
      <c r="K526" s="72">
        <v>911564</v>
      </c>
      <c r="L526" s="8" t="s">
        <v>24</v>
      </c>
      <c r="M526" s="43">
        <v>45931</v>
      </c>
      <c r="N526" s="29" t="s">
        <v>3896</v>
      </c>
      <c r="O526" s="72">
        <f>IF(Table1[[#This Row],[Phân loại]]="Tồn đầu kỳ",Table1[[#This Row],[Tổng giá trị]],0)</f>
        <v>0</v>
      </c>
      <c r="P526" s="8">
        <f>IF(Table1[[#This Row],[Số còn phải thu ĐK]]&lt;&gt;0,0,IF(Table1[[#This Row],[Phân loại]]="Bán hàng",Table1[[#This Row],[Tổng giá trị]],-Table1[[#This Row],[Tổng giá trị]]))</f>
        <v>911564</v>
      </c>
      <c r="Q526" s="73">
        <f t="shared" si="67"/>
        <v>911564</v>
      </c>
      <c r="R526" s="8">
        <f>Table1[[#This Row],[Số còn phải thu ĐK]]+Table1[[#This Row],[Giá Trị HD sau CK]]-Table1[[#This Row],[Số tiền đã thu]]</f>
        <v>0</v>
      </c>
      <c r="S526" s="7">
        <f>IF(Table1[[#This Row],[Ngày hóa đơn]]&lt;&gt;"",Table1[[#This Row],[Ngày hóa đơn]],Table1[[#This Row],[Ngày hạch toán]])</f>
        <v>45930</v>
      </c>
      <c r="T526" s="8"/>
      <c r="U526" s="7">
        <f>IF(Table1[[#This Row],[Ngày tính CN]]="","",S526+T526)</f>
        <v>45930</v>
      </c>
      <c r="V526" s="74">
        <f ca="1">IF(Table1[[#This Row],[Hạn thanh toán]]="","",IF((U526-NOW())&lt;0,0,(U526-NOW())))</f>
        <v>0</v>
      </c>
      <c r="W526" s="72"/>
      <c r="X526" s="68" t="str">
        <f ca="1">IF(OR(AR530="",AO530=0),"",IF((AR530-NOW())&lt;0,-(AR530-NOW()),0))</f>
        <v/>
      </c>
      <c r="Y526" s="68" t="str">
        <f t="shared" si="65"/>
        <v>Đã thanh toán</v>
      </c>
      <c r="Z526" s="301">
        <f>Table1[[#This Row],[Hạn thanh toán]]</f>
        <v>45930</v>
      </c>
      <c r="AA526" s="301">
        <f>Table1[[#This Row],[Ngày Thanh toán]]</f>
        <v>45931</v>
      </c>
      <c r="AD526" s="3" t="str">
        <f>VLOOKUP($A526,Ma_KH!$A:$Q,Ma_KH!O$1,0)</f>
        <v>KL00073</v>
      </c>
      <c r="AE526" s="3" t="str">
        <f>VLOOKUP($A526,Ma_KH!$A:$Q,Ma_KH!P$1,0)</f>
        <v>Link mart</v>
      </c>
    </row>
    <row r="527" spans="1:31" ht="25.5" customHeight="1" x14ac:dyDescent="0.3">
      <c r="A527" s="69" t="s">
        <v>90</v>
      </c>
      <c r="B527" s="69" t="s">
        <v>984</v>
      </c>
      <c r="C527" s="70">
        <v>45952</v>
      </c>
      <c r="D527" s="71" t="s">
        <v>1003</v>
      </c>
      <c r="E527" s="70"/>
      <c r="F527" s="75"/>
      <c r="G527" s="75" t="s">
        <v>1004</v>
      </c>
      <c r="H527" s="72">
        <v>1289600</v>
      </c>
      <c r="I527" s="72">
        <v>64480</v>
      </c>
      <c r="J527" s="72">
        <v>98010</v>
      </c>
      <c r="K527" s="72">
        <v>1323130</v>
      </c>
      <c r="L527" s="8" t="s">
        <v>24</v>
      </c>
      <c r="M527" s="63">
        <v>45957</v>
      </c>
      <c r="N527" s="64" t="s">
        <v>3897</v>
      </c>
      <c r="O527" s="72">
        <f>IF(Table1[[#This Row],[Phân loại]]="Tồn đầu kỳ",Table1[[#This Row],[Tổng giá trị]],0)</f>
        <v>0</v>
      </c>
      <c r="P527" s="8">
        <f>IF(Table1[[#This Row],[Số còn phải thu ĐK]]&lt;&gt;0,0,IF(Table1[[#This Row],[Phân loại]]="Bán hàng",Table1[[#This Row],[Tổng giá trị]],-Table1[[#This Row],[Tổng giá trị]]))</f>
        <v>1323130</v>
      </c>
      <c r="Q527" s="73">
        <f t="shared" si="67"/>
        <v>1323130</v>
      </c>
      <c r="R527" s="8">
        <f>Table1[[#This Row],[Số còn phải thu ĐK]]+Table1[[#This Row],[Giá Trị HD sau CK]]-Table1[[#This Row],[Số tiền đã thu]]</f>
        <v>0</v>
      </c>
      <c r="S527" s="7">
        <f>IF(Table1[[#This Row],[Ngày hóa đơn]]&lt;&gt;"",Table1[[#This Row],[Ngày hóa đơn]],Table1[[#This Row],[Ngày hạch toán]])</f>
        <v>45952</v>
      </c>
      <c r="T527" s="8"/>
      <c r="U527" s="7">
        <f>IF(Table1[[#This Row],[Ngày tính CN]]="","",S527+T527)</f>
        <v>45952</v>
      </c>
      <c r="V527" s="74">
        <f ca="1">IF(Table1[[#This Row],[Hạn thanh toán]]="","",IF((U527-NOW())&lt;0,0,(U527-NOW())))</f>
        <v>0</v>
      </c>
      <c r="W527" s="72"/>
      <c r="X527" s="68" t="str">
        <f ca="1">IF(OR(AR531="",AO531=0),"",IF((AR531-NOW())&lt;0,-(AR531-NOW()),0))</f>
        <v/>
      </c>
      <c r="Y527" s="68" t="str">
        <f t="shared" si="65"/>
        <v>Đã thanh toán</v>
      </c>
      <c r="Z527" s="301">
        <f>Table1[[#This Row],[Hạn thanh toán]]</f>
        <v>45952</v>
      </c>
      <c r="AA527" s="301">
        <f>Table1[[#This Row],[Ngày Thanh toán]]</f>
        <v>45957</v>
      </c>
      <c r="AD527" s="3" t="str">
        <f>VLOOKUP($A527,Ma_KH!$A:$Q,Ma_KH!O$1,0)</f>
        <v>KL00073</v>
      </c>
      <c r="AE527" s="3" t="str">
        <f>VLOOKUP($A527,Ma_KH!$A:$Q,Ma_KH!P$1,0)</f>
        <v>Link mart</v>
      </c>
    </row>
    <row r="528" spans="1:31" s="156" customFormat="1" ht="25.5" customHeight="1" x14ac:dyDescent="0.3">
      <c r="A528" s="144" t="s">
        <v>91</v>
      </c>
      <c r="B528" s="144" t="s">
        <v>1005</v>
      </c>
      <c r="C528" s="145">
        <v>45584</v>
      </c>
      <c r="D528" s="146" t="s">
        <v>3898</v>
      </c>
      <c r="E528" s="145"/>
      <c r="F528" s="147"/>
      <c r="G528" s="144" t="s">
        <v>1005</v>
      </c>
      <c r="H528" s="148">
        <v>1101465</v>
      </c>
      <c r="I528" s="148">
        <v>55073</v>
      </c>
      <c r="J528" s="148">
        <v>83711</v>
      </c>
      <c r="K528" s="148">
        <v>1130103</v>
      </c>
      <c r="L528" s="149" t="s">
        <v>3648</v>
      </c>
      <c r="M528" s="150">
        <v>45663</v>
      </c>
      <c r="N528" s="151" t="s">
        <v>3899</v>
      </c>
      <c r="O528" s="148">
        <f>IF(Table1[[#This Row],[Phân loại]]="Tồn đầu kỳ",Table1[[#This Row],[Tổng giá trị]],0)</f>
        <v>1130103</v>
      </c>
      <c r="P528" s="149">
        <f>IF(Table1[[#This Row],[Số còn phải thu ĐK]]&lt;&gt;0,0,IF(Table1[[#This Row],[Phân loại]]="Bán hàng",Table1[[#This Row],[Tổng giá trị]],-Table1[[#This Row],[Tổng giá trị]]))</f>
        <v>0</v>
      </c>
      <c r="Q528" s="152">
        <f t="shared" ref="Q528" si="74">IF(M528&lt;&gt;"",IF(O528&gt;0,O528,P528),0)</f>
        <v>1130103</v>
      </c>
      <c r="R528" s="149">
        <f>Table1[[#This Row],[Số còn phải thu ĐK]]+Table1[[#This Row],[Giá Trị HD sau CK]]-Table1[[#This Row],[Số tiền đã thu]]</f>
        <v>0</v>
      </c>
      <c r="S528" s="153">
        <f>IF(Table1[[#This Row],[Ngày hóa đơn]]&lt;&gt;"",Table1[[#This Row],[Ngày hóa đơn]],Table1[[#This Row],[Ngày hạch toán]])</f>
        <v>45584</v>
      </c>
      <c r="T528" s="149"/>
      <c r="U528" s="153">
        <f>IF(Table1[[#This Row],[Ngày tính CN]]="","",S528+T528)</f>
        <v>45584</v>
      </c>
      <c r="V528" s="154">
        <f ca="1">IF(Table1[[#This Row],[Hạn thanh toán]]="","",IF((U528-NOW())&lt;0,0,(U528-NOW())))</f>
        <v>0</v>
      </c>
      <c r="W528" s="148"/>
      <c r="X528" s="155" t="str">
        <f t="shared" ref="X528" ca="1" si="75">IF(OR(AR531="",AO531=0),"",IF((AR531-NOW())&lt;0,-(AR531-NOW()),0))</f>
        <v/>
      </c>
      <c r="Y528" s="155" t="str">
        <f t="shared" ref="Y528" si="76">IF(R528=0,"Đã thanh toán",IF(X528="","",IF(X528&lt;=0,"Chưa đến hạn thanh toán",IF(X528&lt;=30,"Nợ quá hạn 30 ngày",IF(X528&lt;=60,"Nợ quá hạn từ 30 ngày đến 60 ngày",IF(X528&lt;=90,"Nợ quá hạn từ 60 ngày đến 90 ngày",IF(X528&lt;=120,"Nợ quá hạn từ 90 ngày đến 120 ngày","Nợ quá hạn hơn 120 ngày có khả năng mất thanh toán")))))))</f>
        <v>Đã thanh toán</v>
      </c>
      <c r="Z528" s="304">
        <f>Table1[[#This Row],[Hạn thanh toán]]</f>
        <v>45584</v>
      </c>
      <c r="AA528" s="304">
        <f>Table1[[#This Row],[Ngày Thanh toán]]</f>
        <v>45663</v>
      </c>
      <c r="AD528" s="156" t="str">
        <f>VLOOKUP($A528,Ma_KH!$A:$Q,Ma_KH!O$1,0)</f>
        <v>KL.HN001</v>
      </c>
      <c r="AE528" s="3" t="str">
        <f>VLOOKUP($A528,Ma_KH!$A:$Q,Ma_KH!P$1,0)</f>
        <v>Thực phẩm sạch Minh An SA2 the Sakura Vinhomes Smartcity, Tây Mỗ</v>
      </c>
    </row>
    <row r="529" spans="1:31" s="61" customFormat="1" ht="25.5" customHeight="1" x14ac:dyDescent="0.3">
      <c r="A529" s="47" t="s">
        <v>91</v>
      </c>
      <c r="B529" s="47" t="s">
        <v>1005</v>
      </c>
      <c r="C529" s="49">
        <v>45658</v>
      </c>
      <c r="D529" s="48" t="s">
        <v>1006</v>
      </c>
      <c r="E529" s="49"/>
      <c r="F529" s="51"/>
      <c r="G529" s="47" t="s">
        <v>919</v>
      </c>
      <c r="H529" s="57">
        <v>1101465</v>
      </c>
      <c r="I529" s="57">
        <v>55073</v>
      </c>
      <c r="J529" s="57">
        <v>83711</v>
      </c>
      <c r="K529" s="57">
        <v>1130103</v>
      </c>
      <c r="L529" s="58" t="s">
        <v>24</v>
      </c>
      <c r="M529" s="172"/>
      <c r="N529" s="173"/>
      <c r="O529" s="57">
        <f>IF(Table1[[#This Row],[Phân loại]]="Tồn đầu kỳ",Table1[[#This Row],[Tổng giá trị]],0)</f>
        <v>0</v>
      </c>
      <c r="P529" s="58">
        <f>IF(Table1[[#This Row],[Số còn phải thu ĐK]]&lt;&gt;0,0,IF(Table1[[#This Row],[Phân loại]]="Bán hàng",Table1[[#This Row],[Tổng giá trị]],-Table1[[#This Row],[Tổng giá trị]]))</f>
        <v>1130103</v>
      </c>
      <c r="Q529" s="114"/>
      <c r="R529" s="58">
        <f>Table1[[#This Row],[Số còn phải thu ĐK]]+Table1[[#This Row],[Giá Trị HD sau CK]]-Table1[[#This Row],[Số tiền đã thu]]</f>
        <v>1130103</v>
      </c>
      <c r="S529" s="59">
        <f>IF(Table1[[#This Row],[Ngày hóa đơn]]&lt;&gt;"",Table1[[#This Row],[Ngày hóa đơn]],Table1[[#This Row],[Ngày hạch toán]])</f>
        <v>45658</v>
      </c>
      <c r="T529" s="58"/>
      <c r="U529" s="59">
        <f>IF(Table1[[#This Row],[Ngày tính CN]]="","",S529+T529)</f>
        <v>45658</v>
      </c>
      <c r="V529" s="60">
        <f ca="1">IF(Table1[[#This Row],[Hạn thanh toán]]="","",IF((U529-NOW())&lt;0,0,(U529-NOW())))</f>
        <v>0</v>
      </c>
      <c r="W529" s="57"/>
      <c r="X529" s="116" t="str">
        <f t="shared" ca="1" si="66"/>
        <v/>
      </c>
      <c r="Y529" s="116" t="str">
        <f t="shared" ca="1" si="65"/>
        <v/>
      </c>
      <c r="Z529" s="305">
        <f>Table1[[#This Row],[Hạn thanh toán]]</f>
        <v>45658</v>
      </c>
      <c r="AA529" s="305">
        <f>Table1[[#This Row],[Ngày Thanh toán]]</f>
        <v>0</v>
      </c>
      <c r="AD529" s="61" t="str">
        <f>VLOOKUP($A529,Ma_KH!$A:$Q,Ma_KH!O$1,0)</f>
        <v>KL.HN001</v>
      </c>
      <c r="AE529" s="3" t="str">
        <f>VLOOKUP($A529,Ma_KH!$A:$Q,Ma_KH!P$1,0)</f>
        <v>Thực phẩm sạch Minh An SA2 the Sakura Vinhomes Smartcity, Tây Mỗ</v>
      </c>
    </row>
    <row r="530" spans="1:31" ht="25.5" customHeight="1" x14ac:dyDescent="0.3">
      <c r="A530" s="76" t="s">
        <v>91</v>
      </c>
      <c r="B530" s="76" t="s">
        <v>1005</v>
      </c>
      <c r="C530" s="78">
        <v>45728</v>
      </c>
      <c r="D530" s="79" t="s">
        <v>1007</v>
      </c>
      <c r="E530" s="78"/>
      <c r="F530" s="84"/>
      <c r="G530" s="76" t="s">
        <v>919</v>
      </c>
      <c r="H530" s="72">
        <v>1101465</v>
      </c>
      <c r="I530" s="72">
        <v>55073</v>
      </c>
      <c r="J530" s="72">
        <v>83711</v>
      </c>
      <c r="K530" s="72">
        <v>1130103</v>
      </c>
      <c r="L530" s="8" t="s">
        <v>24</v>
      </c>
      <c r="M530" s="43">
        <v>45733</v>
      </c>
      <c r="N530" s="29" t="s">
        <v>3900</v>
      </c>
      <c r="O530" s="72">
        <f>IF(Table1[[#This Row],[Phân loại]]="Tồn đầu kỳ",Table1[[#This Row],[Tổng giá trị]],0)</f>
        <v>0</v>
      </c>
      <c r="P530" s="8">
        <f>IF(Table1[[#This Row],[Số còn phải thu ĐK]]&lt;&gt;0,0,IF(Table1[[#This Row],[Phân loại]]="Bán hàng",Table1[[#This Row],[Tổng giá trị]],-Table1[[#This Row],[Tổng giá trị]]))</f>
        <v>1130103</v>
      </c>
      <c r="Q530" s="62">
        <v>1054000</v>
      </c>
      <c r="R530" s="8">
        <f>Table1[[#This Row],[Số còn phải thu ĐK]]+Table1[[#This Row],[Giá Trị HD sau CK]]-Table1[[#This Row],[Số tiền đã thu]]</f>
        <v>76103</v>
      </c>
      <c r="S530" s="7">
        <f>IF(Table1[[#This Row],[Ngày hóa đơn]]&lt;&gt;"",Table1[[#This Row],[Ngày hóa đơn]],Table1[[#This Row],[Ngày hạch toán]])</f>
        <v>45728</v>
      </c>
      <c r="T530" s="8"/>
      <c r="U530" s="7">
        <f>IF(Table1[[#This Row],[Ngày tính CN]]="","",S530+T530)</f>
        <v>45728</v>
      </c>
      <c r="V530" s="74">
        <f ca="1">IF(Table1[[#This Row],[Hạn thanh toán]]="","",IF((U530-NOW())&lt;0,0,(U530-NOW())))</f>
        <v>0</v>
      </c>
      <c r="W530" s="72"/>
      <c r="X530" s="68" t="str">
        <f t="shared" ca="1" si="66"/>
        <v/>
      </c>
      <c r="Y530" s="68" t="str">
        <f t="shared" ca="1" si="65"/>
        <v/>
      </c>
      <c r="Z530" s="301">
        <f>Table1[[#This Row],[Hạn thanh toán]]</f>
        <v>45728</v>
      </c>
      <c r="AA530" s="301">
        <f>Table1[[#This Row],[Ngày Thanh toán]]</f>
        <v>45733</v>
      </c>
      <c r="AD530" s="3" t="str">
        <f>VLOOKUP($A530,Ma_KH!$A:$Q,Ma_KH!O$1,0)</f>
        <v>KL.HN001</v>
      </c>
      <c r="AE530" s="3" t="str">
        <f>VLOOKUP($A530,Ma_KH!$A:$Q,Ma_KH!P$1,0)</f>
        <v>Thực phẩm sạch Minh An SA2 the Sakura Vinhomes Smartcity, Tây Mỗ</v>
      </c>
    </row>
    <row r="531" spans="1:31" ht="25.5" customHeight="1" x14ac:dyDescent="0.3">
      <c r="A531" s="69" t="s">
        <v>91</v>
      </c>
      <c r="B531" s="69" t="s">
        <v>1005</v>
      </c>
      <c r="C531" s="70">
        <v>45733</v>
      </c>
      <c r="D531" s="71" t="s">
        <v>1008</v>
      </c>
      <c r="E531" s="70">
        <v>45733</v>
      </c>
      <c r="F531" s="75"/>
      <c r="G531" s="69" t="s">
        <v>353</v>
      </c>
      <c r="H531" s="72">
        <v>0</v>
      </c>
      <c r="I531" s="72">
        <v>0</v>
      </c>
      <c r="J531" s="72">
        <v>0</v>
      </c>
      <c r="K531" s="72">
        <v>75340</v>
      </c>
      <c r="L531" s="8" t="s">
        <v>17</v>
      </c>
      <c r="M531" s="43">
        <v>45733</v>
      </c>
      <c r="N531" s="29" t="s">
        <v>3900</v>
      </c>
      <c r="O531" s="72">
        <f>IF(Table1[[#This Row],[Phân loại]]="Tồn đầu kỳ",Table1[[#This Row],[Tổng giá trị]],0)</f>
        <v>0</v>
      </c>
      <c r="P531" s="8">
        <f>IF(Table1[[#This Row],[Số còn phải thu ĐK]]&lt;&gt;0,0,IF(Table1[[#This Row],[Phân loại]]="Bán hàng",Table1[[#This Row],[Tổng giá trị]],-Table1[[#This Row],[Tổng giá trị]]))</f>
        <v>-75340</v>
      </c>
      <c r="Q531" s="73">
        <f t="shared" si="67"/>
        <v>-75340</v>
      </c>
      <c r="R531" s="8">
        <f>Table1[[#This Row],[Số còn phải thu ĐK]]+Table1[[#This Row],[Giá Trị HD sau CK]]-Table1[[#This Row],[Số tiền đã thu]]</f>
        <v>0</v>
      </c>
      <c r="S531" s="7">
        <f>IF(Table1[[#This Row],[Ngày hóa đơn]]&lt;&gt;"",Table1[[#This Row],[Ngày hóa đơn]],Table1[[#This Row],[Ngày hạch toán]])</f>
        <v>45733</v>
      </c>
      <c r="T531" s="8"/>
      <c r="U531" s="7">
        <f>IF(Table1[[#This Row],[Ngày tính CN]]="","",S531+T531)</f>
        <v>45733</v>
      </c>
      <c r="V531" s="74">
        <f ca="1">IF(Table1[[#This Row],[Hạn thanh toán]]="","",IF((U531-NOW())&lt;0,0,(U531-NOW())))</f>
        <v>0</v>
      </c>
      <c r="W531" s="72"/>
      <c r="X531" s="68" t="str">
        <f t="shared" ca="1" si="66"/>
        <v/>
      </c>
      <c r="Y531" s="68" t="str">
        <f t="shared" si="65"/>
        <v>Đã thanh toán</v>
      </c>
      <c r="Z531" s="301">
        <f>Table1[[#This Row],[Hạn thanh toán]]</f>
        <v>45733</v>
      </c>
      <c r="AA531" s="301">
        <f>Table1[[#This Row],[Ngày Thanh toán]]</f>
        <v>45733</v>
      </c>
      <c r="AD531" s="3" t="str">
        <f>VLOOKUP($A531,Ma_KH!$A:$Q,Ma_KH!O$1,0)</f>
        <v>KL.HN001</v>
      </c>
      <c r="AE531" s="3" t="str">
        <f>VLOOKUP($A531,Ma_KH!$A:$Q,Ma_KH!P$1,0)</f>
        <v>Thực phẩm sạch Minh An SA2 the Sakura Vinhomes Smartcity, Tây Mỗ</v>
      </c>
    </row>
    <row r="532" spans="1:31" ht="25.5" customHeight="1" x14ac:dyDescent="0.3">
      <c r="A532" s="76" t="s">
        <v>91</v>
      </c>
      <c r="B532" s="76" t="s">
        <v>1005</v>
      </c>
      <c r="C532" s="78">
        <v>45814</v>
      </c>
      <c r="D532" s="79" t="s">
        <v>1009</v>
      </c>
      <c r="E532" s="78"/>
      <c r="F532" s="84"/>
      <c r="G532" s="76" t="s">
        <v>919</v>
      </c>
      <c r="H532" s="72">
        <v>1436283</v>
      </c>
      <c r="I532" s="72">
        <v>71814</v>
      </c>
      <c r="J532" s="72">
        <v>109158</v>
      </c>
      <c r="K532" s="72">
        <v>1473627</v>
      </c>
      <c r="L532" s="8" t="s">
        <v>24</v>
      </c>
      <c r="M532" s="43">
        <v>45817</v>
      </c>
      <c r="N532" s="29" t="s">
        <v>3901</v>
      </c>
      <c r="O532" s="72">
        <f>IF(Table1[[#This Row],[Phân loại]]="Tồn đầu kỳ",Table1[[#This Row],[Tổng giá trị]],0)</f>
        <v>0</v>
      </c>
      <c r="P532" s="8">
        <f>IF(Table1[[#This Row],[Số còn phải thu ĐK]]&lt;&gt;0,0,IF(Table1[[#This Row],[Phân loại]]="Bán hàng",Table1[[#This Row],[Tổng giá trị]],-Table1[[#This Row],[Tổng giá trị]]))</f>
        <v>1473627</v>
      </c>
      <c r="Q532" s="62">
        <v>1284000</v>
      </c>
      <c r="R532" s="8">
        <f>Table1[[#This Row],[Số còn phải thu ĐK]]+Table1[[#This Row],[Giá Trị HD sau CK]]-Table1[[#This Row],[Số tiền đã thu]]</f>
        <v>189627</v>
      </c>
      <c r="S532" s="7">
        <f>IF(Table1[[#This Row],[Ngày hóa đơn]]&lt;&gt;"",Table1[[#This Row],[Ngày hóa đơn]],Table1[[#This Row],[Ngày hạch toán]])</f>
        <v>45814</v>
      </c>
      <c r="T532" s="8"/>
      <c r="U532" s="7">
        <f>IF(Table1[[#This Row],[Ngày tính CN]]="","",S532+T532)</f>
        <v>45814</v>
      </c>
      <c r="V532" s="74">
        <f ca="1">IF(Table1[[#This Row],[Hạn thanh toán]]="","",IF((U532-NOW())&lt;0,0,(U532-NOW())))</f>
        <v>0</v>
      </c>
      <c r="W532" s="72"/>
      <c r="X532" s="68" t="str">
        <f t="shared" ca="1" si="66"/>
        <v/>
      </c>
      <c r="Y532" s="68" t="str">
        <f t="shared" ca="1" si="65"/>
        <v/>
      </c>
      <c r="Z532" s="301">
        <f>Table1[[#This Row],[Hạn thanh toán]]</f>
        <v>45814</v>
      </c>
      <c r="AA532" s="301">
        <f>Table1[[#This Row],[Ngày Thanh toán]]</f>
        <v>45817</v>
      </c>
      <c r="AD532" s="3" t="str">
        <f>VLOOKUP($A532,Ma_KH!$A:$Q,Ma_KH!O$1,0)</f>
        <v>KL.HN001</v>
      </c>
      <c r="AE532" s="3" t="str">
        <f>VLOOKUP($A532,Ma_KH!$A:$Q,Ma_KH!P$1,0)</f>
        <v>Thực phẩm sạch Minh An SA2 the Sakura Vinhomes Smartcity, Tây Mỗ</v>
      </c>
    </row>
    <row r="533" spans="1:31" ht="25.5" customHeight="1" x14ac:dyDescent="0.3">
      <c r="A533" s="69" t="s">
        <v>91</v>
      </c>
      <c r="B533" s="69" t="s">
        <v>1005</v>
      </c>
      <c r="C533" s="70">
        <v>45817</v>
      </c>
      <c r="D533" s="71" t="s">
        <v>1010</v>
      </c>
      <c r="E533" s="70">
        <v>45817</v>
      </c>
      <c r="F533" s="75"/>
      <c r="G533" s="69" t="s">
        <v>353</v>
      </c>
      <c r="H533" s="72">
        <v>0</v>
      </c>
      <c r="I533" s="72">
        <v>0</v>
      </c>
      <c r="J533" s="72">
        <v>0</v>
      </c>
      <c r="K533" s="72">
        <v>189285</v>
      </c>
      <c r="L533" s="8" t="s">
        <v>17</v>
      </c>
      <c r="M533" s="43">
        <v>45817</v>
      </c>
      <c r="N533" s="29" t="s">
        <v>3901</v>
      </c>
      <c r="O533" s="72">
        <f>IF(Table1[[#This Row],[Phân loại]]="Tồn đầu kỳ",Table1[[#This Row],[Tổng giá trị]],0)</f>
        <v>0</v>
      </c>
      <c r="P533" s="8">
        <f>IF(Table1[[#This Row],[Số còn phải thu ĐK]]&lt;&gt;0,0,IF(Table1[[#This Row],[Phân loại]]="Bán hàng",Table1[[#This Row],[Tổng giá trị]],-Table1[[#This Row],[Tổng giá trị]]))</f>
        <v>-189285</v>
      </c>
      <c r="Q533" s="73">
        <f t="shared" si="67"/>
        <v>-189285</v>
      </c>
      <c r="R533" s="8">
        <f>Table1[[#This Row],[Số còn phải thu ĐK]]+Table1[[#This Row],[Giá Trị HD sau CK]]-Table1[[#This Row],[Số tiền đã thu]]</f>
        <v>0</v>
      </c>
      <c r="S533" s="7">
        <f>IF(Table1[[#This Row],[Ngày hóa đơn]]&lt;&gt;"",Table1[[#This Row],[Ngày hóa đơn]],Table1[[#This Row],[Ngày hạch toán]])</f>
        <v>45817</v>
      </c>
      <c r="T533" s="8"/>
      <c r="U533" s="7">
        <f>IF(Table1[[#This Row],[Ngày tính CN]]="","",S533+T533)</f>
        <v>45817</v>
      </c>
      <c r="V533" s="74">
        <f ca="1">IF(Table1[[#This Row],[Hạn thanh toán]]="","",IF((U533-NOW())&lt;0,0,(U533-NOW())))</f>
        <v>0</v>
      </c>
      <c r="W533" s="72"/>
      <c r="X533" s="68" t="str">
        <f t="shared" ca="1" si="66"/>
        <v/>
      </c>
      <c r="Y533" s="68" t="str">
        <f t="shared" si="65"/>
        <v>Đã thanh toán</v>
      </c>
      <c r="Z533" s="301">
        <f>Table1[[#This Row],[Hạn thanh toán]]</f>
        <v>45817</v>
      </c>
      <c r="AA533" s="301">
        <f>Table1[[#This Row],[Ngày Thanh toán]]</f>
        <v>45817</v>
      </c>
      <c r="AD533" s="3" t="str">
        <f>VLOOKUP($A533,Ma_KH!$A:$Q,Ma_KH!O$1,0)</f>
        <v>KL.HN001</v>
      </c>
      <c r="AE533" s="3" t="str">
        <f>VLOOKUP($A533,Ma_KH!$A:$Q,Ma_KH!P$1,0)</f>
        <v>Thực phẩm sạch Minh An SA2 the Sakura Vinhomes Smartcity, Tây Mỗ</v>
      </c>
    </row>
    <row r="534" spans="1:31" ht="25.5" customHeight="1" x14ac:dyDescent="0.3">
      <c r="A534" s="76" t="s">
        <v>91</v>
      </c>
      <c r="B534" s="76" t="s">
        <v>1005</v>
      </c>
      <c r="C534" s="78">
        <v>45849</v>
      </c>
      <c r="D534" s="79" t="s">
        <v>1011</v>
      </c>
      <c r="E534" s="78"/>
      <c r="F534" s="84"/>
      <c r="G534" s="76" t="s">
        <v>919</v>
      </c>
      <c r="H534" s="72">
        <v>1101465</v>
      </c>
      <c r="I534" s="72">
        <v>55073</v>
      </c>
      <c r="J534" s="72">
        <v>83711</v>
      </c>
      <c r="K534" s="72">
        <v>1130103</v>
      </c>
      <c r="L534" s="8" t="s">
        <v>24</v>
      </c>
      <c r="M534" s="43">
        <v>45877</v>
      </c>
      <c r="N534" s="29" t="s">
        <v>3902</v>
      </c>
      <c r="O534" s="72">
        <f>IF(Table1[[#This Row],[Phân loại]]="Tồn đầu kỳ",Table1[[#This Row],[Tổng giá trị]],0)</f>
        <v>0</v>
      </c>
      <c r="P534" s="8">
        <f>IF(Table1[[#This Row],[Số còn phải thu ĐK]]&lt;&gt;0,0,IF(Table1[[#This Row],[Phân loại]]="Bán hàng",Table1[[#This Row],[Tổng giá trị]],-Table1[[#This Row],[Tổng giá trị]]))</f>
        <v>1130103</v>
      </c>
      <c r="Q534" s="62">
        <v>940000</v>
      </c>
      <c r="R534" s="8">
        <f>Table1[[#This Row],[Số còn phải thu ĐK]]+Table1[[#This Row],[Giá Trị HD sau CK]]-Table1[[#This Row],[Số tiền đã thu]]</f>
        <v>190103</v>
      </c>
      <c r="S534" s="7">
        <f>IF(Table1[[#This Row],[Ngày hóa đơn]]&lt;&gt;"",Table1[[#This Row],[Ngày hóa đơn]],Table1[[#This Row],[Ngày hạch toán]])</f>
        <v>45849</v>
      </c>
      <c r="T534" s="8"/>
      <c r="U534" s="7">
        <f>IF(Table1[[#This Row],[Ngày tính CN]]="","",S534+T534)</f>
        <v>45849</v>
      </c>
      <c r="V534" s="74">
        <f ca="1">IF(Table1[[#This Row],[Hạn thanh toán]]="","",IF((U534-NOW())&lt;0,0,(U534-NOW())))</f>
        <v>0</v>
      </c>
      <c r="W534" s="72"/>
      <c r="X534" s="68" t="str">
        <f t="shared" ca="1" si="66"/>
        <v/>
      </c>
      <c r="Y534" s="68" t="str">
        <f t="shared" ca="1" si="65"/>
        <v/>
      </c>
      <c r="Z534" s="301">
        <f>Table1[[#This Row],[Hạn thanh toán]]</f>
        <v>45849</v>
      </c>
      <c r="AA534" s="301">
        <f>Table1[[#This Row],[Ngày Thanh toán]]</f>
        <v>45877</v>
      </c>
      <c r="AD534" s="3" t="str">
        <f>VLOOKUP($A534,Ma_KH!$A:$Q,Ma_KH!O$1,0)</f>
        <v>KL.HN001</v>
      </c>
      <c r="AE534" s="3" t="str">
        <f>VLOOKUP($A534,Ma_KH!$A:$Q,Ma_KH!P$1,0)</f>
        <v>Thực phẩm sạch Minh An SA2 the Sakura Vinhomes Smartcity, Tây Mỗ</v>
      </c>
    </row>
    <row r="535" spans="1:31" ht="25.5" customHeight="1" x14ac:dyDescent="0.3">
      <c r="A535" s="69" t="s">
        <v>91</v>
      </c>
      <c r="B535" s="69" t="s">
        <v>1005</v>
      </c>
      <c r="C535" s="70">
        <v>45877</v>
      </c>
      <c r="D535" s="71" t="s">
        <v>1012</v>
      </c>
      <c r="E535" s="70">
        <v>45877</v>
      </c>
      <c r="F535" s="75"/>
      <c r="G535" s="69" t="s">
        <v>348</v>
      </c>
      <c r="H535" s="72">
        <v>0</v>
      </c>
      <c r="I535" s="72">
        <v>0</v>
      </c>
      <c r="J535" s="72">
        <v>0</v>
      </c>
      <c r="K535" s="72">
        <v>189848</v>
      </c>
      <c r="L535" s="8" t="s">
        <v>17</v>
      </c>
      <c r="M535" s="43">
        <v>45877</v>
      </c>
      <c r="N535" s="29" t="s">
        <v>3902</v>
      </c>
      <c r="O535" s="72">
        <f>IF(Table1[[#This Row],[Phân loại]]="Tồn đầu kỳ",Table1[[#This Row],[Tổng giá trị]],0)</f>
        <v>0</v>
      </c>
      <c r="P535" s="8">
        <f>IF(Table1[[#This Row],[Số còn phải thu ĐK]]&lt;&gt;0,0,IF(Table1[[#This Row],[Phân loại]]="Bán hàng",Table1[[#This Row],[Tổng giá trị]],-Table1[[#This Row],[Tổng giá trị]]))</f>
        <v>-189848</v>
      </c>
      <c r="Q535" s="73">
        <f t="shared" si="67"/>
        <v>-189848</v>
      </c>
      <c r="R535" s="8">
        <f>Table1[[#This Row],[Số còn phải thu ĐK]]+Table1[[#This Row],[Giá Trị HD sau CK]]-Table1[[#This Row],[Số tiền đã thu]]</f>
        <v>0</v>
      </c>
      <c r="S535" s="7">
        <f>IF(Table1[[#This Row],[Ngày hóa đơn]]&lt;&gt;"",Table1[[#This Row],[Ngày hóa đơn]],Table1[[#This Row],[Ngày hạch toán]])</f>
        <v>45877</v>
      </c>
      <c r="T535" s="8"/>
      <c r="U535" s="7">
        <f>IF(Table1[[#This Row],[Ngày tính CN]]="","",S535+T535)</f>
        <v>45877</v>
      </c>
      <c r="V535" s="74">
        <f ca="1">IF(Table1[[#This Row],[Hạn thanh toán]]="","",IF((U535-NOW())&lt;0,0,(U535-NOW())))</f>
        <v>0</v>
      </c>
      <c r="W535" s="72"/>
      <c r="X535" s="68" t="str">
        <f t="shared" ca="1" si="66"/>
        <v/>
      </c>
      <c r="Y535" s="68" t="str">
        <f t="shared" si="65"/>
        <v>Đã thanh toán</v>
      </c>
      <c r="Z535" s="301">
        <f>Table1[[#This Row],[Hạn thanh toán]]</f>
        <v>45877</v>
      </c>
      <c r="AA535" s="301">
        <f>Table1[[#This Row],[Ngày Thanh toán]]</f>
        <v>45877</v>
      </c>
      <c r="AD535" s="3" t="str">
        <f>VLOOKUP($A535,Ma_KH!$A:$Q,Ma_KH!O$1,0)</f>
        <v>KL.HN001</v>
      </c>
      <c r="AE535" s="3" t="str">
        <f>VLOOKUP($A535,Ma_KH!$A:$Q,Ma_KH!P$1,0)</f>
        <v>Thực phẩm sạch Minh An SA2 the Sakura Vinhomes Smartcity, Tây Mỗ</v>
      </c>
    </row>
    <row r="536" spans="1:31" ht="25.5" customHeight="1" x14ac:dyDescent="0.3">
      <c r="A536" s="76" t="s">
        <v>91</v>
      </c>
      <c r="B536" s="76" t="s">
        <v>1005</v>
      </c>
      <c r="C536" s="78">
        <v>45885</v>
      </c>
      <c r="D536" s="79" t="s">
        <v>1013</v>
      </c>
      <c r="E536" s="78"/>
      <c r="F536" s="84"/>
      <c r="G536" s="76" t="s">
        <v>919</v>
      </c>
      <c r="H536" s="72">
        <v>881172</v>
      </c>
      <c r="I536" s="72">
        <v>44059</v>
      </c>
      <c r="J536" s="72">
        <v>66969</v>
      </c>
      <c r="K536" s="72">
        <v>904082</v>
      </c>
      <c r="L536" s="8" t="s">
        <v>24</v>
      </c>
      <c r="M536" s="43">
        <v>45905</v>
      </c>
      <c r="N536" s="29" t="s">
        <v>3903</v>
      </c>
      <c r="O536" s="72">
        <f>IF(Table1[[#This Row],[Phân loại]]="Tồn đầu kỳ",Table1[[#This Row],[Tổng giá trị]],0)</f>
        <v>0</v>
      </c>
      <c r="P536" s="8">
        <f>IF(Table1[[#This Row],[Số còn phải thu ĐK]]&lt;&gt;0,0,IF(Table1[[#This Row],[Phân loại]]="Bán hàng",Table1[[#This Row],[Tổng giá trị]],-Table1[[#This Row],[Tổng giá trị]]))</f>
        <v>904082</v>
      </c>
      <c r="Q536" s="62">
        <v>753000</v>
      </c>
      <c r="R536" s="8">
        <f>Table1[[#This Row],[Số còn phải thu ĐK]]+Table1[[#This Row],[Giá Trị HD sau CK]]-Table1[[#This Row],[Số tiền đã thu]]</f>
        <v>151082</v>
      </c>
      <c r="S536" s="7">
        <f>IF(Table1[[#This Row],[Ngày hóa đơn]]&lt;&gt;"",Table1[[#This Row],[Ngày hóa đơn]],Table1[[#This Row],[Ngày hạch toán]])</f>
        <v>45885</v>
      </c>
      <c r="T536" s="8"/>
      <c r="U536" s="7">
        <f>IF(Table1[[#This Row],[Ngày tính CN]]="","",S536+T536)</f>
        <v>45885</v>
      </c>
      <c r="V536" s="74">
        <f ca="1">IF(Table1[[#This Row],[Hạn thanh toán]]="","",IF((U536-NOW())&lt;0,0,(U536-NOW())))</f>
        <v>0</v>
      </c>
      <c r="W536" s="72"/>
      <c r="X536" s="68" t="str">
        <f t="shared" ca="1" si="66"/>
        <v/>
      </c>
      <c r="Y536" s="68" t="str">
        <f t="shared" ca="1" si="65"/>
        <v/>
      </c>
      <c r="Z536" s="301">
        <f>Table1[[#This Row],[Hạn thanh toán]]</f>
        <v>45885</v>
      </c>
      <c r="AA536" s="301">
        <f>Table1[[#This Row],[Ngày Thanh toán]]</f>
        <v>45905</v>
      </c>
      <c r="AD536" s="3" t="str">
        <f>VLOOKUP($A536,Ma_KH!$A:$Q,Ma_KH!O$1,0)</f>
        <v>KL.HN001</v>
      </c>
      <c r="AE536" s="3" t="str">
        <f>VLOOKUP($A536,Ma_KH!$A:$Q,Ma_KH!P$1,0)</f>
        <v>Thực phẩm sạch Minh An SA2 the Sakura Vinhomes Smartcity, Tây Mỗ</v>
      </c>
    </row>
    <row r="537" spans="1:31" ht="25.5" customHeight="1" x14ac:dyDescent="0.3">
      <c r="A537" s="69" t="s">
        <v>91</v>
      </c>
      <c r="B537" s="69" t="s">
        <v>1005</v>
      </c>
      <c r="C537" s="70">
        <v>45894</v>
      </c>
      <c r="D537" s="71" t="s">
        <v>1014</v>
      </c>
      <c r="E537" s="70"/>
      <c r="F537" s="75"/>
      <c r="G537" s="69" t="s">
        <v>919</v>
      </c>
      <c r="H537" s="72">
        <v>558030</v>
      </c>
      <c r="I537" s="72">
        <v>27902</v>
      </c>
      <c r="J537" s="72">
        <v>42410</v>
      </c>
      <c r="K537" s="72">
        <v>572538</v>
      </c>
      <c r="L537" s="8" t="s">
        <v>24</v>
      </c>
      <c r="M537" s="43">
        <v>45899</v>
      </c>
      <c r="N537" s="29" t="s">
        <v>3904</v>
      </c>
      <c r="O537" s="72">
        <f>IF(Table1[[#This Row],[Phân loại]]="Tồn đầu kỳ",Table1[[#This Row],[Tổng giá trị]],0)</f>
        <v>0</v>
      </c>
      <c r="P537" s="8">
        <f>IF(Table1[[#This Row],[Số còn phải thu ĐK]]&lt;&gt;0,0,IF(Table1[[#This Row],[Phân loại]]="Bán hàng",Table1[[#This Row],[Tổng giá trị]],-Table1[[#This Row],[Tổng giá trị]]))</f>
        <v>572538</v>
      </c>
      <c r="Q537" s="62">
        <v>572000</v>
      </c>
      <c r="R537" s="8">
        <f>Table1[[#This Row],[Số còn phải thu ĐK]]+Table1[[#This Row],[Giá Trị HD sau CK]]-Table1[[#This Row],[Số tiền đã thu]]</f>
        <v>538</v>
      </c>
      <c r="S537" s="7">
        <f>IF(Table1[[#This Row],[Ngày hóa đơn]]&lt;&gt;"",Table1[[#This Row],[Ngày hóa đơn]],Table1[[#This Row],[Ngày hạch toán]])</f>
        <v>45894</v>
      </c>
      <c r="T537" s="8"/>
      <c r="U537" s="7">
        <f>IF(Table1[[#This Row],[Ngày tính CN]]="","",S537+T537)</f>
        <v>45894</v>
      </c>
      <c r="V537" s="74">
        <f ca="1">IF(Table1[[#This Row],[Hạn thanh toán]]="","",IF((U537-NOW())&lt;0,0,(U537-NOW())))</f>
        <v>0</v>
      </c>
      <c r="W537" s="72"/>
      <c r="X537" s="68" t="str">
        <f t="shared" ca="1" si="66"/>
        <v/>
      </c>
      <c r="Y537" s="68" t="str">
        <f t="shared" ca="1" si="65"/>
        <v/>
      </c>
      <c r="Z537" s="301">
        <f>Table1[[#This Row],[Hạn thanh toán]]</f>
        <v>45894</v>
      </c>
      <c r="AA537" s="301">
        <f>Table1[[#This Row],[Ngày Thanh toán]]</f>
        <v>45899</v>
      </c>
      <c r="AD537" s="3" t="str">
        <f>VLOOKUP($A537,Ma_KH!$A:$Q,Ma_KH!O$1,0)</f>
        <v>KL.HN001</v>
      </c>
      <c r="AE537" s="3" t="str">
        <f>VLOOKUP($A537,Ma_KH!$A:$Q,Ma_KH!P$1,0)</f>
        <v>Thực phẩm sạch Minh An SA2 the Sakura Vinhomes Smartcity, Tây Mỗ</v>
      </c>
    </row>
    <row r="538" spans="1:31" ht="25.5" customHeight="1" x14ac:dyDescent="0.3">
      <c r="A538" s="69" t="s">
        <v>91</v>
      </c>
      <c r="B538" s="69" t="s">
        <v>1005</v>
      </c>
      <c r="C538" s="70">
        <v>45905</v>
      </c>
      <c r="D538" s="71" t="s">
        <v>1015</v>
      </c>
      <c r="E538" s="70">
        <v>45905</v>
      </c>
      <c r="F538" s="75"/>
      <c r="G538" s="69" t="s">
        <v>1016</v>
      </c>
      <c r="H538" s="72">
        <v>0</v>
      </c>
      <c r="I538" s="72">
        <v>0</v>
      </c>
      <c r="J538" s="72">
        <v>0</v>
      </c>
      <c r="K538" s="72">
        <v>150679</v>
      </c>
      <c r="L538" s="8" t="s">
        <v>17</v>
      </c>
      <c r="M538" s="43">
        <v>45905</v>
      </c>
      <c r="N538" s="29" t="s">
        <v>3903</v>
      </c>
      <c r="O538" s="72">
        <f>IF(Table1[[#This Row],[Phân loại]]="Tồn đầu kỳ",Table1[[#This Row],[Tổng giá trị]],0)</f>
        <v>0</v>
      </c>
      <c r="P538" s="8">
        <f>IF(Table1[[#This Row],[Số còn phải thu ĐK]]&lt;&gt;0,0,IF(Table1[[#This Row],[Phân loại]]="Bán hàng",Table1[[#This Row],[Tổng giá trị]],-Table1[[#This Row],[Tổng giá trị]]))</f>
        <v>-150679</v>
      </c>
      <c r="Q538" s="73">
        <f t="shared" si="67"/>
        <v>-150679</v>
      </c>
      <c r="R538" s="8">
        <f>Table1[[#This Row],[Số còn phải thu ĐK]]+Table1[[#This Row],[Giá Trị HD sau CK]]-Table1[[#This Row],[Số tiền đã thu]]</f>
        <v>0</v>
      </c>
      <c r="S538" s="7">
        <f>IF(Table1[[#This Row],[Ngày hóa đơn]]&lt;&gt;"",Table1[[#This Row],[Ngày hóa đơn]],Table1[[#This Row],[Ngày hạch toán]])</f>
        <v>45905</v>
      </c>
      <c r="T538" s="8"/>
      <c r="U538" s="7">
        <f>IF(Table1[[#This Row],[Ngày tính CN]]="","",S538+T538)</f>
        <v>45905</v>
      </c>
      <c r="V538" s="74">
        <f ca="1">IF(Table1[[#This Row],[Hạn thanh toán]]="","",IF((U538-NOW())&lt;0,0,(U538-NOW())))</f>
        <v>0</v>
      </c>
      <c r="W538" s="72"/>
      <c r="X538" s="68" t="str">
        <f t="shared" ca="1" si="66"/>
        <v/>
      </c>
      <c r="Y538" s="68" t="str">
        <f t="shared" si="65"/>
        <v>Đã thanh toán</v>
      </c>
      <c r="Z538" s="301">
        <f>Table1[[#This Row],[Hạn thanh toán]]</f>
        <v>45905</v>
      </c>
      <c r="AA538" s="301">
        <f>Table1[[#This Row],[Ngày Thanh toán]]</f>
        <v>45905</v>
      </c>
      <c r="AD538" s="3" t="str">
        <f>VLOOKUP($A538,Ma_KH!$A:$Q,Ma_KH!O$1,0)</f>
        <v>KL.HN001</v>
      </c>
      <c r="AE538" s="3" t="str">
        <f>VLOOKUP($A538,Ma_KH!$A:$Q,Ma_KH!P$1,0)</f>
        <v>Thực phẩm sạch Minh An SA2 the Sakura Vinhomes Smartcity, Tây Mỗ</v>
      </c>
    </row>
    <row r="539" spans="1:31" ht="25.5" customHeight="1" x14ac:dyDescent="0.3">
      <c r="A539" s="76" t="s">
        <v>91</v>
      </c>
      <c r="B539" s="76" t="s">
        <v>1005</v>
      </c>
      <c r="C539" s="78">
        <v>45915</v>
      </c>
      <c r="D539" s="79" t="s">
        <v>1017</v>
      </c>
      <c r="E539" s="78"/>
      <c r="F539" s="84"/>
      <c r="G539" s="76" t="s">
        <v>919</v>
      </c>
      <c r="H539" s="72">
        <v>1101465</v>
      </c>
      <c r="I539" s="72">
        <v>55073</v>
      </c>
      <c r="J539" s="72">
        <v>83711</v>
      </c>
      <c r="K539" s="72">
        <v>1130103</v>
      </c>
      <c r="L539" s="8" t="s">
        <v>24</v>
      </c>
      <c r="M539" s="43">
        <v>45918</v>
      </c>
      <c r="N539" s="29" t="s">
        <v>3905</v>
      </c>
      <c r="O539" s="72">
        <f>IF(Table1[[#This Row],[Phân loại]]="Tồn đầu kỳ",Table1[[#This Row],[Tổng giá trị]],0)</f>
        <v>0</v>
      </c>
      <c r="P539" s="8">
        <f>IF(Table1[[#This Row],[Số còn phải thu ĐK]]&lt;&gt;0,0,IF(Table1[[#This Row],[Phân loại]]="Bán hàng",Table1[[#This Row],[Tổng giá trị]],-Table1[[#This Row],[Tổng giá trị]]))</f>
        <v>1130103</v>
      </c>
      <c r="Q539" s="65">
        <v>979423</v>
      </c>
      <c r="R539" s="8">
        <f>Table1[[#This Row],[Số còn phải thu ĐK]]+Table1[[#This Row],[Giá Trị HD sau CK]]-Table1[[#This Row],[Số tiền đã thu]]</f>
        <v>150680</v>
      </c>
      <c r="S539" s="7">
        <f>IF(Table1[[#This Row],[Ngày hóa đơn]]&lt;&gt;"",Table1[[#This Row],[Ngày hóa đơn]],Table1[[#This Row],[Ngày hạch toán]])</f>
        <v>45915</v>
      </c>
      <c r="T539" s="8"/>
      <c r="U539" s="7">
        <f>IF(Table1[[#This Row],[Ngày tính CN]]="","",S539+T539)</f>
        <v>45915</v>
      </c>
      <c r="V539" s="74">
        <f ca="1">IF(Table1[[#This Row],[Hạn thanh toán]]="","",IF((U539-NOW())&lt;0,0,(U539-NOW())))</f>
        <v>0</v>
      </c>
      <c r="W539" s="72"/>
      <c r="X539" s="68" t="str">
        <f t="shared" ca="1" si="66"/>
        <v/>
      </c>
      <c r="Y539" s="68" t="str">
        <f t="shared" ca="1" si="65"/>
        <v/>
      </c>
      <c r="Z539" s="301">
        <f>Table1[[#This Row],[Hạn thanh toán]]</f>
        <v>45915</v>
      </c>
      <c r="AA539" s="301">
        <f>Table1[[#This Row],[Ngày Thanh toán]]</f>
        <v>45918</v>
      </c>
      <c r="AD539" s="3" t="str">
        <f>VLOOKUP($A539,Ma_KH!$A:$Q,Ma_KH!O$1,0)</f>
        <v>KL.HN001</v>
      </c>
      <c r="AE539" s="3" t="str">
        <f>VLOOKUP($A539,Ma_KH!$A:$Q,Ma_KH!P$1,0)</f>
        <v>Thực phẩm sạch Minh An SA2 the Sakura Vinhomes Smartcity, Tây Mỗ</v>
      </c>
    </row>
    <row r="540" spans="1:31" ht="25.5" customHeight="1" x14ac:dyDescent="0.3">
      <c r="A540" s="69" t="s">
        <v>91</v>
      </c>
      <c r="B540" s="69" t="s">
        <v>1005</v>
      </c>
      <c r="C540" s="70">
        <v>45918</v>
      </c>
      <c r="D540" s="71" t="s">
        <v>1018</v>
      </c>
      <c r="E540" s="70">
        <v>45927</v>
      </c>
      <c r="F540" s="75"/>
      <c r="G540" s="69" t="s">
        <v>1019</v>
      </c>
      <c r="H540" s="72">
        <v>0</v>
      </c>
      <c r="I540" s="72">
        <v>0</v>
      </c>
      <c r="J540" s="72">
        <v>0</v>
      </c>
      <c r="K540" s="72">
        <v>150679</v>
      </c>
      <c r="L540" s="8" t="s">
        <v>17</v>
      </c>
      <c r="M540" s="43">
        <v>45918</v>
      </c>
      <c r="N540" s="29" t="s">
        <v>3905</v>
      </c>
      <c r="O540" s="72">
        <f>IF(Table1[[#This Row],[Phân loại]]="Tồn đầu kỳ",Table1[[#This Row],[Tổng giá trị]],0)</f>
        <v>0</v>
      </c>
      <c r="P540" s="8">
        <f>IF(Table1[[#This Row],[Số còn phải thu ĐK]]&lt;&gt;0,0,IF(Table1[[#This Row],[Phân loại]]="Bán hàng",Table1[[#This Row],[Tổng giá trị]],-Table1[[#This Row],[Tổng giá trị]]))</f>
        <v>-150679</v>
      </c>
      <c r="Q540" s="73">
        <f t="shared" si="67"/>
        <v>-150679</v>
      </c>
      <c r="R540" s="8">
        <f>Table1[[#This Row],[Số còn phải thu ĐK]]+Table1[[#This Row],[Giá Trị HD sau CK]]-Table1[[#This Row],[Số tiền đã thu]]</f>
        <v>0</v>
      </c>
      <c r="S540" s="7">
        <f>IF(Table1[[#This Row],[Ngày hóa đơn]]&lt;&gt;"",Table1[[#This Row],[Ngày hóa đơn]],Table1[[#This Row],[Ngày hạch toán]])</f>
        <v>45927</v>
      </c>
      <c r="T540" s="8"/>
      <c r="U540" s="7">
        <f>IF(Table1[[#This Row],[Ngày tính CN]]="","",S540+T540)</f>
        <v>45927</v>
      </c>
      <c r="V540" s="74">
        <f ca="1">IF(Table1[[#This Row],[Hạn thanh toán]]="","",IF((U540-NOW())&lt;0,0,(U540-NOW())))</f>
        <v>0</v>
      </c>
      <c r="W540" s="72"/>
      <c r="X540" s="68" t="str">
        <f t="shared" ca="1" si="66"/>
        <v/>
      </c>
      <c r="Y540" s="68" t="str">
        <f t="shared" si="65"/>
        <v>Đã thanh toán</v>
      </c>
      <c r="Z540" s="301">
        <f>Table1[[#This Row],[Hạn thanh toán]]</f>
        <v>45927</v>
      </c>
      <c r="AA540" s="301">
        <f>Table1[[#This Row],[Ngày Thanh toán]]</f>
        <v>45918</v>
      </c>
      <c r="AD540" s="3" t="str">
        <f>VLOOKUP($A540,Ma_KH!$A:$Q,Ma_KH!O$1,0)</f>
        <v>KL.HN001</v>
      </c>
      <c r="AE540" s="3" t="str">
        <f>VLOOKUP($A540,Ma_KH!$A:$Q,Ma_KH!P$1,0)</f>
        <v>Thực phẩm sạch Minh An SA2 the Sakura Vinhomes Smartcity, Tây Mỗ</v>
      </c>
    </row>
    <row r="541" spans="1:31" ht="25.5" customHeight="1" x14ac:dyDescent="0.3">
      <c r="A541" s="69" t="s">
        <v>91</v>
      </c>
      <c r="B541" s="69" t="s">
        <v>1005</v>
      </c>
      <c r="C541" s="70">
        <v>45939</v>
      </c>
      <c r="D541" s="71" t="s">
        <v>1020</v>
      </c>
      <c r="E541" s="70"/>
      <c r="F541" s="75"/>
      <c r="G541" s="69" t="s">
        <v>919</v>
      </c>
      <c r="H541" s="72">
        <v>734310</v>
      </c>
      <c r="I541" s="72">
        <v>36716</v>
      </c>
      <c r="J541" s="72">
        <v>55808</v>
      </c>
      <c r="K541" s="72">
        <v>753402</v>
      </c>
      <c r="L541" s="8" t="s">
        <v>24</v>
      </c>
      <c r="M541" s="43">
        <v>45941</v>
      </c>
      <c r="N541" s="29" t="s">
        <v>3906</v>
      </c>
      <c r="O541" s="72">
        <f>IF(Table1[[#This Row],[Phân loại]]="Tồn đầu kỳ",Table1[[#This Row],[Tổng giá trị]],0)</f>
        <v>0</v>
      </c>
      <c r="P541" s="8">
        <f>IF(Table1[[#This Row],[Số còn phải thu ĐK]]&lt;&gt;0,0,IF(Table1[[#This Row],[Phân loại]]="Bán hàng",Table1[[#This Row],[Tổng giá trị]],-Table1[[#This Row],[Tổng giá trị]]))</f>
        <v>753402</v>
      </c>
      <c r="Q541" s="65">
        <v>753000</v>
      </c>
      <c r="R541" s="8">
        <f>Table1[[#This Row],[Số còn phải thu ĐK]]+Table1[[#This Row],[Giá Trị HD sau CK]]-Table1[[#This Row],[Số tiền đã thu]]</f>
        <v>402</v>
      </c>
      <c r="S541" s="7">
        <f>IF(Table1[[#This Row],[Ngày hóa đơn]]&lt;&gt;"",Table1[[#This Row],[Ngày hóa đơn]],Table1[[#This Row],[Ngày hạch toán]])</f>
        <v>45939</v>
      </c>
      <c r="T541" s="8"/>
      <c r="U541" s="7">
        <f>IF(Table1[[#This Row],[Ngày tính CN]]="","",S541+T541)</f>
        <v>45939</v>
      </c>
      <c r="V541" s="74">
        <f ca="1">IF(Table1[[#This Row],[Hạn thanh toán]]="","",IF((U541-NOW())&lt;0,0,(U541-NOW())))</f>
        <v>0</v>
      </c>
      <c r="W541" s="72"/>
      <c r="X541" s="68" t="str">
        <f t="shared" ca="1" si="66"/>
        <v/>
      </c>
      <c r="Y541" s="68" t="str">
        <f t="shared" ca="1" si="65"/>
        <v/>
      </c>
      <c r="Z541" s="301">
        <f>Table1[[#This Row],[Hạn thanh toán]]</f>
        <v>45939</v>
      </c>
      <c r="AA541" s="301">
        <f>Table1[[#This Row],[Ngày Thanh toán]]</f>
        <v>45941</v>
      </c>
      <c r="AD541" s="3" t="str">
        <f>VLOOKUP($A541,Ma_KH!$A:$Q,Ma_KH!O$1,0)</f>
        <v>KL.HN001</v>
      </c>
      <c r="AE541" s="3" t="str">
        <f>VLOOKUP($A541,Ma_KH!$A:$Q,Ma_KH!P$1,0)</f>
        <v>Thực phẩm sạch Minh An SA2 the Sakura Vinhomes Smartcity, Tây Mỗ</v>
      </c>
    </row>
    <row r="542" spans="1:31" ht="25.5" customHeight="1" x14ac:dyDescent="0.3">
      <c r="A542" s="69" t="s">
        <v>92</v>
      </c>
      <c r="B542" s="82" t="s">
        <v>1021</v>
      </c>
      <c r="C542" s="70">
        <v>45660</v>
      </c>
      <c r="D542" s="71" t="s">
        <v>1022</v>
      </c>
      <c r="E542" s="70"/>
      <c r="F542" s="69"/>
      <c r="G542" s="69" t="s">
        <v>1023</v>
      </c>
      <c r="H542" s="72">
        <v>995876</v>
      </c>
      <c r="I542" s="72">
        <v>69711</v>
      </c>
      <c r="J542" s="72">
        <v>74093</v>
      </c>
      <c r="K542" s="72">
        <v>1000258</v>
      </c>
      <c r="L542" s="8" t="s">
        <v>24</v>
      </c>
      <c r="M542" s="43">
        <v>45664</v>
      </c>
      <c r="N542" s="29" t="s">
        <v>3992</v>
      </c>
      <c r="O542" s="72">
        <f>IF(Table1[[#This Row],[Phân loại]]="Tồn đầu kỳ",Table1[[#This Row],[Tổng giá trị]],0)</f>
        <v>0</v>
      </c>
      <c r="P542" s="8">
        <f>IF(Table1[[#This Row],[Số còn phải thu ĐK]]&lt;&gt;0,0,IF(Table1[[#This Row],[Phân loại]]="Bán hàng",Table1[[#This Row],[Tổng giá trị]],-Table1[[#This Row],[Tổng giá trị]]))</f>
        <v>1000258</v>
      </c>
      <c r="Q542" s="73">
        <f t="shared" si="67"/>
        <v>1000258</v>
      </c>
      <c r="R542" s="8">
        <f>Table1[[#This Row],[Số còn phải thu ĐK]]+Table1[[#This Row],[Giá Trị HD sau CK]]-Table1[[#This Row],[Số tiền đã thu]]</f>
        <v>0</v>
      </c>
      <c r="S542" s="7">
        <f>IF(Table1[[#This Row],[Ngày hóa đơn]]&lt;&gt;"",Table1[[#This Row],[Ngày hóa đơn]],Table1[[#This Row],[Ngày hạch toán]])</f>
        <v>45660</v>
      </c>
      <c r="T542" s="8"/>
      <c r="U542" s="7">
        <f>IF(Table1[[#This Row],[Ngày tính CN]]="","",S542+T542)</f>
        <v>45660</v>
      </c>
      <c r="V542" s="74">
        <f ca="1">IF(Table1[[#This Row],[Hạn thanh toán]]="","",IF((U542-NOW())&lt;0,0,(U542-NOW())))</f>
        <v>0</v>
      </c>
      <c r="W542" s="72"/>
      <c r="X542" s="68" t="str">
        <f t="shared" ca="1" si="66"/>
        <v/>
      </c>
      <c r="Y542" s="68" t="str">
        <f t="shared" si="65"/>
        <v>Đã thanh toán</v>
      </c>
      <c r="Z542" s="301">
        <f>Table1[[#This Row],[Hạn thanh toán]]</f>
        <v>45660</v>
      </c>
      <c r="AA542" s="301">
        <f>Table1[[#This Row],[Ngày Thanh toán]]</f>
        <v>45664</v>
      </c>
      <c r="AD542" s="3" t="str">
        <f>VLOOKUP($A542,Ma_KH!$A:$Q,Ma_KH!O$1,0)</f>
        <v>KL00016</v>
      </c>
      <c r="AE542" s="3" t="str">
        <f>VLOOKUP($A542,Ma_KH!$A:$Q,Ma_KH!P$1,0)</f>
        <v>Ms Quỳnh Siêu Thị Cara Mart</v>
      </c>
    </row>
    <row r="543" spans="1:31" ht="25.5" customHeight="1" x14ac:dyDescent="0.3">
      <c r="A543" s="76" t="s">
        <v>92</v>
      </c>
      <c r="B543" s="81" t="s">
        <v>1021</v>
      </c>
      <c r="C543" s="78">
        <v>45720</v>
      </c>
      <c r="D543" s="79" t="s">
        <v>1024</v>
      </c>
      <c r="E543" s="78"/>
      <c r="F543" s="76"/>
      <c r="G543" s="76" t="s">
        <v>1023</v>
      </c>
      <c r="H543" s="72">
        <v>722075</v>
      </c>
      <c r="I543" s="72">
        <v>50545</v>
      </c>
      <c r="J543" s="72">
        <v>53722</v>
      </c>
      <c r="K543" s="72">
        <v>725252</v>
      </c>
      <c r="L543" s="8" t="s">
        <v>24</v>
      </c>
      <c r="M543" s="43">
        <v>45733</v>
      </c>
      <c r="N543" s="29" t="s">
        <v>3993</v>
      </c>
      <c r="O543" s="72">
        <f>IF(Table1[[#This Row],[Phân loại]]="Tồn đầu kỳ",Table1[[#This Row],[Tổng giá trị]],0)</f>
        <v>0</v>
      </c>
      <c r="P543" s="8">
        <f>IF(Table1[[#This Row],[Số còn phải thu ĐK]]&lt;&gt;0,0,IF(Table1[[#This Row],[Phân loại]]="Bán hàng",Table1[[#This Row],[Tổng giá trị]],-Table1[[#This Row],[Tổng giá trị]]))</f>
        <v>725252</v>
      </c>
      <c r="Q543" s="62">
        <v>579000</v>
      </c>
      <c r="R543" s="8">
        <f>Table1[[#This Row],[Số còn phải thu ĐK]]+Table1[[#This Row],[Giá Trị HD sau CK]]-Table1[[#This Row],[Số tiền đã thu]]</f>
        <v>146252</v>
      </c>
      <c r="S543" s="7">
        <f>IF(Table1[[#This Row],[Ngày hóa đơn]]&lt;&gt;"",Table1[[#This Row],[Ngày hóa đơn]],Table1[[#This Row],[Ngày hạch toán]])</f>
        <v>45720</v>
      </c>
      <c r="T543" s="8"/>
      <c r="U543" s="7">
        <f>IF(Table1[[#This Row],[Ngày tính CN]]="","",S543+T543)</f>
        <v>45720</v>
      </c>
      <c r="V543" s="74">
        <f ca="1">IF(Table1[[#This Row],[Hạn thanh toán]]="","",IF((U543-NOW())&lt;0,0,(U543-NOW())))</f>
        <v>0</v>
      </c>
      <c r="W543" s="72"/>
      <c r="X543" s="68" t="str">
        <f t="shared" ca="1" si="66"/>
        <v/>
      </c>
      <c r="Y543" s="68" t="str">
        <f t="shared" ca="1" si="65"/>
        <v/>
      </c>
      <c r="Z543" s="301">
        <f>Table1[[#This Row],[Hạn thanh toán]]</f>
        <v>45720</v>
      </c>
      <c r="AA543" s="301">
        <f>Table1[[#This Row],[Ngày Thanh toán]]</f>
        <v>45733</v>
      </c>
      <c r="AD543" s="3" t="str">
        <f>VLOOKUP($A543,Ma_KH!$A:$Q,Ma_KH!O$1,0)</f>
        <v>KL00016</v>
      </c>
      <c r="AE543" s="3" t="str">
        <f>VLOOKUP($A543,Ma_KH!$A:$Q,Ma_KH!P$1,0)</f>
        <v>Ms Quỳnh Siêu Thị Cara Mart</v>
      </c>
    </row>
    <row r="544" spans="1:31" ht="25.5" customHeight="1" x14ac:dyDescent="0.3">
      <c r="A544" s="69" t="s">
        <v>92</v>
      </c>
      <c r="B544" s="82" t="s">
        <v>1021</v>
      </c>
      <c r="C544" s="70">
        <v>45733</v>
      </c>
      <c r="D544" s="71" t="s">
        <v>1025</v>
      </c>
      <c r="E544" s="70">
        <v>45733</v>
      </c>
      <c r="F544" s="69"/>
      <c r="G544" s="69" t="s">
        <v>353</v>
      </c>
      <c r="H544" s="72"/>
      <c r="I544" s="72">
        <v>0</v>
      </c>
      <c r="J544" s="72"/>
      <c r="K544" s="72">
        <v>147509</v>
      </c>
      <c r="L544" s="8" t="s">
        <v>17</v>
      </c>
      <c r="M544" s="43">
        <v>45733</v>
      </c>
      <c r="N544" s="29" t="s">
        <v>3993</v>
      </c>
      <c r="O544" s="72">
        <f>IF(Table1[[#This Row],[Phân loại]]="Tồn đầu kỳ",Table1[[#This Row],[Tổng giá trị]],0)</f>
        <v>0</v>
      </c>
      <c r="P544" s="8">
        <f>IF(Table1[[#This Row],[Số còn phải thu ĐK]]&lt;&gt;0,0,IF(Table1[[#This Row],[Phân loại]]="Bán hàng",Table1[[#This Row],[Tổng giá trị]],-Table1[[#This Row],[Tổng giá trị]]))</f>
        <v>-147509</v>
      </c>
      <c r="Q544" s="73">
        <f t="shared" si="67"/>
        <v>-147509</v>
      </c>
      <c r="R544" s="8">
        <f>Table1[[#This Row],[Số còn phải thu ĐK]]+Table1[[#This Row],[Giá Trị HD sau CK]]-Table1[[#This Row],[Số tiền đã thu]]</f>
        <v>0</v>
      </c>
      <c r="S544" s="7">
        <f>IF(Table1[[#This Row],[Ngày hóa đơn]]&lt;&gt;"",Table1[[#This Row],[Ngày hóa đơn]],Table1[[#This Row],[Ngày hạch toán]])</f>
        <v>45733</v>
      </c>
      <c r="T544" s="8"/>
      <c r="U544" s="7">
        <f>IF(Table1[[#This Row],[Ngày tính CN]]="","",S544+T544)</f>
        <v>45733</v>
      </c>
      <c r="V544" s="74">
        <f ca="1">IF(Table1[[#This Row],[Hạn thanh toán]]="","",IF((U544-NOW())&lt;0,0,(U544-NOW())))</f>
        <v>0</v>
      </c>
      <c r="W544" s="72"/>
      <c r="X544" s="68" t="str">
        <f t="shared" ca="1" si="66"/>
        <v/>
      </c>
      <c r="Y544" s="68" t="str">
        <f t="shared" si="65"/>
        <v>Đã thanh toán</v>
      </c>
      <c r="Z544" s="301">
        <f>Table1[[#This Row],[Hạn thanh toán]]</f>
        <v>45733</v>
      </c>
      <c r="AA544" s="301">
        <f>Table1[[#This Row],[Ngày Thanh toán]]</f>
        <v>45733</v>
      </c>
      <c r="AD544" s="3" t="str">
        <f>VLOOKUP($A544,Ma_KH!$A:$Q,Ma_KH!O$1,0)</f>
        <v>KL00016</v>
      </c>
      <c r="AE544" s="3" t="str">
        <f>VLOOKUP($A544,Ma_KH!$A:$Q,Ma_KH!P$1,0)</f>
        <v>Ms Quỳnh Siêu Thị Cara Mart</v>
      </c>
    </row>
    <row r="545" spans="1:31" ht="25.5" customHeight="1" x14ac:dyDescent="0.3">
      <c r="A545" s="69" t="s">
        <v>92</v>
      </c>
      <c r="B545" s="82" t="s">
        <v>1021</v>
      </c>
      <c r="C545" s="70">
        <v>45745</v>
      </c>
      <c r="D545" s="71" t="s">
        <v>1026</v>
      </c>
      <c r="E545" s="70"/>
      <c r="F545" s="69"/>
      <c r="G545" s="69" t="s">
        <v>1027</v>
      </c>
      <c r="H545" s="72">
        <v>995876</v>
      </c>
      <c r="I545" s="72">
        <v>69711</v>
      </c>
      <c r="J545" s="72">
        <v>74093</v>
      </c>
      <c r="K545" s="72">
        <v>1000258</v>
      </c>
      <c r="L545" s="8" t="s">
        <v>24</v>
      </c>
      <c r="M545" s="43">
        <v>45755</v>
      </c>
      <c r="N545" s="29" t="s">
        <v>3994</v>
      </c>
      <c r="O545" s="72">
        <f>IF(Table1[[#This Row],[Phân loại]]="Tồn đầu kỳ",Table1[[#This Row],[Tổng giá trị]],0)</f>
        <v>0</v>
      </c>
      <c r="P545" s="8">
        <f>IF(Table1[[#This Row],[Số còn phải thu ĐK]]&lt;&gt;0,0,IF(Table1[[#This Row],[Phân loại]]="Bán hàng",Table1[[#This Row],[Tổng giá trị]],-Table1[[#This Row],[Tổng giá trị]]))</f>
        <v>1000258</v>
      </c>
      <c r="Q545" s="62">
        <v>1000000</v>
      </c>
      <c r="R545" s="8">
        <f>Table1[[#This Row],[Số còn phải thu ĐK]]+Table1[[#This Row],[Giá Trị HD sau CK]]-Table1[[#This Row],[Số tiền đã thu]]</f>
        <v>258</v>
      </c>
      <c r="S545" s="7">
        <f>IF(Table1[[#This Row],[Ngày hóa đơn]]&lt;&gt;"",Table1[[#This Row],[Ngày hóa đơn]],Table1[[#This Row],[Ngày hạch toán]])</f>
        <v>45745</v>
      </c>
      <c r="T545" s="8"/>
      <c r="U545" s="7">
        <f>IF(Table1[[#This Row],[Ngày tính CN]]="","",S545+T545)</f>
        <v>45745</v>
      </c>
      <c r="V545" s="74">
        <f ca="1">IF(Table1[[#This Row],[Hạn thanh toán]]="","",IF((U545-NOW())&lt;0,0,(U545-NOW())))</f>
        <v>0</v>
      </c>
      <c r="W545" s="72"/>
      <c r="X545" s="68" t="str">
        <f t="shared" ca="1" si="66"/>
        <v/>
      </c>
      <c r="Y545" s="68" t="str">
        <f t="shared" ca="1" si="65"/>
        <v/>
      </c>
      <c r="Z545" s="301">
        <f>Table1[[#This Row],[Hạn thanh toán]]</f>
        <v>45745</v>
      </c>
      <c r="AA545" s="301">
        <f>Table1[[#This Row],[Ngày Thanh toán]]</f>
        <v>45755</v>
      </c>
      <c r="AD545" s="3" t="str">
        <f>VLOOKUP($A545,Ma_KH!$A:$Q,Ma_KH!O$1,0)</f>
        <v>KL00016</v>
      </c>
      <c r="AE545" s="3" t="str">
        <f>VLOOKUP($A545,Ma_KH!$A:$Q,Ma_KH!P$1,0)</f>
        <v>Ms Quỳnh Siêu Thị Cara Mart</v>
      </c>
    </row>
    <row r="546" spans="1:31" ht="25.5" customHeight="1" x14ac:dyDescent="0.3">
      <c r="A546" s="76" t="s">
        <v>92</v>
      </c>
      <c r="B546" s="81" t="s">
        <v>1021</v>
      </c>
      <c r="C546" s="78">
        <v>45870</v>
      </c>
      <c r="D546" s="79" t="s">
        <v>1028</v>
      </c>
      <c r="E546" s="78"/>
      <c r="F546" s="76"/>
      <c r="G546" s="76" t="s">
        <v>1027</v>
      </c>
      <c r="H546" s="72">
        <v>922445</v>
      </c>
      <c r="I546" s="72">
        <v>64571</v>
      </c>
      <c r="J546" s="72">
        <v>68630</v>
      </c>
      <c r="K546" s="72">
        <v>926504</v>
      </c>
      <c r="L546" s="8" t="s">
        <v>24</v>
      </c>
      <c r="M546" s="43">
        <v>45876</v>
      </c>
      <c r="N546" s="29" t="s">
        <v>3995</v>
      </c>
      <c r="O546" s="72">
        <f>IF(Table1[[#This Row],[Phân loại]]="Tồn đầu kỳ",Table1[[#This Row],[Tổng giá trị]],0)</f>
        <v>0</v>
      </c>
      <c r="P546" s="8">
        <f>IF(Table1[[#This Row],[Số còn phải thu ĐK]]&lt;&gt;0,0,IF(Table1[[#This Row],[Phân loại]]="Bán hàng",Table1[[#This Row],[Tổng giá trị]],-Table1[[#This Row],[Tổng giá trị]]))</f>
        <v>926504</v>
      </c>
      <c r="Q546" s="62">
        <v>815000</v>
      </c>
      <c r="R546" s="8">
        <f>Table1[[#This Row],[Số còn phải thu ĐK]]+Table1[[#This Row],[Giá Trị HD sau CK]]-Table1[[#This Row],[Số tiền đã thu]]</f>
        <v>111504</v>
      </c>
      <c r="S546" s="7">
        <f>IF(Table1[[#This Row],[Ngày hóa đơn]]&lt;&gt;"",Table1[[#This Row],[Ngày hóa đơn]],Table1[[#This Row],[Ngày hạch toán]])</f>
        <v>45870</v>
      </c>
      <c r="T546" s="8"/>
      <c r="U546" s="7">
        <f>IF(Table1[[#This Row],[Ngày tính CN]]="","",S546+T546)</f>
        <v>45870</v>
      </c>
      <c r="V546" s="74">
        <f ca="1">IF(Table1[[#This Row],[Hạn thanh toán]]="","",IF((U546-NOW())&lt;0,0,(U546-NOW())))</f>
        <v>0</v>
      </c>
      <c r="W546" s="72"/>
      <c r="X546" s="68" t="str">
        <f t="shared" ca="1" si="66"/>
        <v/>
      </c>
      <c r="Y546" s="68" t="str">
        <f t="shared" ca="1" si="65"/>
        <v/>
      </c>
      <c r="Z546" s="301">
        <f>Table1[[#This Row],[Hạn thanh toán]]</f>
        <v>45870</v>
      </c>
      <c r="AA546" s="301">
        <f>Table1[[#This Row],[Ngày Thanh toán]]</f>
        <v>45876</v>
      </c>
      <c r="AD546" s="3" t="str">
        <f>VLOOKUP($A546,Ma_KH!$A:$Q,Ma_KH!O$1,0)</f>
        <v>KL00016</v>
      </c>
      <c r="AE546" s="3" t="str">
        <f>VLOOKUP($A546,Ma_KH!$A:$Q,Ma_KH!P$1,0)</f>
        <v>Ms Quỳnh Siêu Thị Cara Mart</v>
      </c>
    </row>
    <row r="547" spans="1:31" ht="25.5" customHeight="1" x14ac:dyDescent="0.3">
      <c r="A547" s="69" t="s">
        <v>92</v>
      </c>
      <c r="B547" s="82" t="s">
        <v>1021</v>
      </c>
      <c r="C547" s="70">
        <v>45876</v>
      </c>
      <c r="D547" s="71" t="s">
        <v>1029</v>
      </c>
      <c r="E547" s="70">
        <v>45876</v>
      </c>
      <c r="F547" s="69"/>
      <c r="G547" s="69" t="s">
        <v>348</v>
      </c>
      <c r="H547" s="72"/>
      <c r="I547" s="72">
        <v>0</v>
      </c>
      <c r="J547" s="72">
        <v>0</v>
      </c>
      <c r="K547" s="72">
        <v>111547</v>
      </c>
      <c r="L547" s="8" t="s">
        <v>17</v>
      </c>
      <c r="M547" s="43">
        <v>45876</v>
      </c>
      <c r="N547" s="29" t="s">
        <v>3995</v>
      </c>
      <c r="O547" s="72">
        <f>IF(Table1[[#This Row],[Phân loại]]="Tồn đầu kỳ",Table1[[#This Row],[Tổng giá trị]],0)</f>
        <v>0</v>
      </c>
      <c r="P547" s="8">
        <f>IF(Table1[[#This Row],[Số còn phải thu ĐK]]&lt;&gt;0,0,IF(Table1[[#This Row],[Phân loại]]="Bán hàng",Table1[[#This Row],[Tổng giá trị]],-Table1[[#This Row],[Tổng giá trị]]))</f>
        <v>-111547</v>
      </c>
      <c r="Q547" s="73">
        <f t="shared" si="67"/>
        <v>-111547</v>
      </c>
      <c r="R547" s="8">
        <f>Table1[[#This Row],[Số còn phải thu ĐK]]+Table1[[#This Row],[Giá Trị HD sau CK]]-Table1[[#This Row],[Số tiền đã thu]]</f>
        <v>0</v>
      </c>
      <c r="S547" s="7">
        <f>IF(Table1[[#This Row],[Ngày hóa đơn]]&lt;&gt;"",Table1[[#This Row],[Ngày hóa đơn]],Table1[[#This Row],[Ngày hạch toán]])</f>
        <v>45876</v>
      </c>
      <c r="T547" s="8"/>
      <c r="U547" s="7">
        <f>IF(Table1[[#This Row],[Ngày tính CN]]="","",S547+T547)</f>
        <v>45876</v>
      </c>
      <c r="V547" s="74">
        <f ca="1">IF(Table1[[#This Row],[Hạn thanh toán]]="","",IF((U547-NOW())&lt;0,0,(U547-NOW())))</f>
        <v>0</v>
      </c>
      <c r="W547" s="72"/>
      <c r="X547" s="68" t="str">
        <f t="shared" ca="1" si="66"/>
        <v/>
      </c>
      <c r="Y547" s="68" t="str">
        <f t="shared" si="65"/>
        <v>Đã thanh toán</v>
      </c>
      <c r="Z547" s="301">
        <f>Table1[[#This Row],[Hạn thanh toán]]</f>
        <v>45876</v>
      </c>
      <c r="AA547" s="301">
        <f>Table1[[#This Row],[Ngày Thanh toán]]</f>
        <v>45876</v>
      </c>
      <c r="AD547" s="3" t="str">
        <f>VLOOKUP($A547,Ma_KH!$A:$Q,Ma_KH!O$1,0)</f>
        <v>KL00016</v>
      </c>
      <c r="AE547" s="3" t="str">
        <f>VLOOKUP($A547,Ma_KH!$A:$Q,Ma_KH!P$1,0)</f>
        <v>Ms Quỳnh Siêu Thị Cara Mart</v>
      </c>
    </row>
    <row r="548" spans="1:31" ht="25.5" customHeight="1" x14ac:dyDescent="0.3">
      <c r="A548" s="69" t="s">
        <v>93</v>
      </c>
      <c r="B548" s="69" t="s">
        <v>1030</v>
      </c>
      <c r="C548" s="70">
        <v>45664</v>
      </c>
      <c r="D548" s="71" t="s">
        <v>1031</v>
      </c>
      <c r="E548" s="70"/>
      <c r="F548" s="69"/>
      <c r="G548" s="69" t="s">
        <v>1032</v>
      </c>
      <c r="H548" s="72">
        <v>1110580</v>
      </c>
      <c r="I548" s="72">
        <v>0</v>
      </c>
      <c r="J548" s="72">
        <v>88846</v>
      </c>
      <c r="K548" s="72">
        <v>1199426</v>
      </c>
      <c r="L548" s="8" t="s">
        <v>24</v>
      </c>
      <c r="M548" s="43">
        <v>45665</v>
      </c>
      <c r="N548" s="29" t="s">
        <v>3996</v>
      </c>
      <c r="O548" s="72">
        <f>IF(Table1[[#This Row],[Phân loại]]="Tồn đầu kỳ",Table1[[#This Row],[Tổng giá trị]],0)</f>
        <v>0</v>
      </c>
      <c r="P548" s="8">
        <f>IF(Table1[[#This Row],[Số còn phải thu ĐK]]&lt;&gt;0,0,IF(Table1[[#This Row],[Phân loại]]="Bán hàng",Table1[[#This Row],[Tổng giá trị]],-Table1[[#This Row],[Tổng giá trị]]))</f>
        <v>1199426</v>
      </c>
      <c r="Q548" s="62">
        <v>1200000</v>
      </c>
      <c r="R548" s="8">
        <f>Table1[[#This Row],[Số còn phải thu ĐK]]+Table1[[#This Row],[Giá Trị HD sau CK]]-Table1[[#This Row],[Số tiền đã thu]]</f>
        <v>-574</v>
      </c>
      <c r="S548" s="7">
        <f>IF(Table1[[#This Row],[Ngày hóa đơn]]&lt;&gt;"",Table1[[#This Row],[Ngày hóa đơn]],Table1[[#This Row],[Ngày hạch toán]])</f>
        <v>45664</v>
      </c>
      <c r="T548" s="8"/>
      <c r="U548" s="7">
        <f>IF(Table1[[#This Row],[Ngày tính CN]]="","",S548+T548)</f>
        <v>45664</v>
      </c>
      <c r="V548" s="74">
        <f ca="1">IF(Table1[[#This Row],[Hạn thanh toán]]="","",IF((U548-NOW())&lt;0,0,(U548-NOW())))</f>
        <v>0</v>
      </c>
      <c r="W548" s="72"/>
      <c r="X548" s="68" t="str">
        <f t="shared" ca="1" si="66"/>
        <v/>
      </c>
      <c r="Y548" s="68" t="str">
        <f t="shared" ca="1" si="65"/>
        <v/>
      </c>
      <c r="Z548" s="301">
        <f>Table1[[#This Row],[Hạn thanh toán]]</f>
        <v>45664</v>
      </c>
      <c r="AA548" s="301">
        <f>Table1[[#This Row],[Ngày Thanh toán]]</f>
        <v>45665</v>
      </c>
      <c r="AD548" s="3" t="str">
        <f>VLOOKUP($A548,Ma_KH!$A:$Q,Ma_KH!O$1,0)</f>
        <v>KL00047</v>
      </c>
      <c r="AE548" s="3" t="str">
        <f>VLOOKUP($A548,Ma_KH!$A:$Q,Ma_KH!P$1,0)</f>
        <v>QUÁN HƯƠNG BẮC</v>
      </c>
    </row>
    <row r="549" spans="1:31" ht="25.5" customHeight="1" x14ac:dyDescent="0.3">
      <c r="A549" s="69" t="s">
        <v>93</v>
      </c>
      <c r="B549" s="69" t="s">
        <v>1030</v>
      </c>
      <c r="C549" s="70">
        <v>45677</v>
      </c>
      <c r="D549" s="71" t="s">
        <v>1033</v>
      </c>
      <c r="E549" s="70"/>
      <c r="F549" s="69"/>
      <c r="G549" s="69" t="s">
        <v>1034</v>
      </c>
      <c r="H549" s="72">
        <v>1110580</v>
      </c>
      <c r="I549" s="72">
        <v>0</v>
      </c>
      <c r="J549" s="72">
        <v>88846</v>
      </c>
      <c r="K549" s="72">
        <v>1199426</v>
      </c>
      <c r="L549" s="8" t="s">
        <v>24</v>
      </c>
      <c r="M549" s="43">
        <v>45678</v>
      </c>
      <c r="N549" s="29" t="s">
        <v>3997</v>
      </c>
      <c r="O549" s="72">
        <f>IF(Table1[[#This Row],[Phân loại]]="Tồn đầu kỳ",Table1[[#This Row],[Tổng giá trị]],0)</f>
        <v>0</v>
      </c>
      <c r="P549" s="8">
        <f>IF(Table1[[#This Row],[Số còn phải thu ĐK]]&lt;&gt;0,0,IF(Table1[[#This Row],[Phân loại]]="Bán hàng",Table1[[#This Row],[Tổng giá trị]],-Table1[[#This Row],[Tổng giá trị]]))</f>
        <v>1199426</v>
      </c>
      <c r="Q549" s="62">
        <v>1200000</v>
      </c>
      <c r="R549" s="8">
        <f>Table1[[#This Row],[Số còn phải thu ĐK]]+Table1[[#This Row],[Giá Trị HD sau CK]]-Table1[[#This Row],[Số tiền đã thu]]</f>
        <v>-574</v>
      </c>
      <c r="S549" s="7">
        <f>IF(Table1[[#This Row],[Ngày hóa đơn]]&lt;&gt;"",Table1[[#This Row],[Ngày hóa đơn]],Table1[[#This Row],[Ngày hạch toán]])</f>
        <v>45677</v>
      </c>
      <c r="T549" s="8"/>
      <c r="U549" s="7">
        <f>IF(Table1[[#This Row],[Ngày tính CN]]="","",S549+T549)</f>
        <v>45677</v>
      </c>
      <c r="V549" s="74">
        <f ca="1">IF(Table1[[#This Row],[Hạn thanh toán]]="","",IF((U549-NOW())&lt;0,0,(U549-NOW())))</f>
        <v>0</v>
      </c>
      <c r="W549" s="72"/>
      <c r="X549" s="68" t="str">
        <f t="shared" ca="1" si="66"/>
        <v/>
      </c>
      <c r="Y549" s="68" t="str">
        <f t="shared" ref="Y549:Y624" ca="1" si="77">IF(R549=0,"Đã thanh toán",IF(X549="","",IF(X549&lt;=0,"Chưa đến hạn thanh toán",IF(X549&lt;=30,"Nợ quá hạn 30 ngày",IF(X549&lt;=60,"Nợ quá hạn từ 30 ngày đến 60 ngày",IF(X549&lt;=90,"Nợ quá hạn từ 60 ngày đến 90 ngày",IF(X549&lt;=120,"Nợ quá hạn từ 90 ngày đến 120 ngày","Nợ quá hạn hơn 120 ngày có khả năng mất thanh toán")))))))</f>
        <v/>
      </c>
      <c r="Z549" s="301">
        <f>Table1[[#This Row],[Hạn thanh toán]]</f>
        <v>45677</v>
      </c>
      <c r="AA549" s="301">
        <f>Table1[[#This Row],[Ngày Thanh toán]]</f>
        <v>45678</v>
      </c>
      <c r="AD549" s="3" t="str">
        <f>VLOOKUP($A549,Ma_KH!$A:$Q,Ma_KH!O$1,0)</f>
        <v>KL00047</v>
      </c>
      <c r="AE549" s="3" t="str">
        <f>VLOOKUP($A549,Ma_KH!$A:$Q,Ma_KH!P$1,0)</f>
        <v>QUÁN HƯƠNG BẮC</v>
      </c>
    </row>
    <row r="550" spans="1:31" ht="25.5" customHeight="1" x14ac:dyDescent="0.3">
      <c r="A550" s="69" t="s">
        <v>93</v>
      </c>
      <c r="B550" s="69" t="s">
        <v>1030</v>
      </c>
      <c r="C550" s="70">
        <v>45681</v>
      </c>
      <c r="D550" s="71" t="s">
        <v>1035</v>
      </c>
      <c r="E550" s="70"/>
      <c r="F550" s="69"/>
      <c r="G550" s="69" t="s">
        <v>1032</v>
      </c>
      <c r="H550" s="72">
        <v>1110580</v>
      </c>
      <c r="I550" s="72">
        <v>0</v>
      </c>
      <c r="J550" s="72">
        <v>88846</v>
      </c>
      <c r="K550" s="72">
        <v>1199426</v>
      </c>
      <c r="L550" s="8" t="s">
        <v>24</v>
      </c>
      <c r="M550" s="43">
        <v>45695</v>
      </c>
      <c r="N550" s="29" t="s">
        <v>3919</v>
      </c>
      <c r="O550" s="72">
        <f>IF(Table1[[#This Row],[Phân loại]]="Tồn đầu kỳ",Table1[[#This Row],[Tổng giá trị]],0)</f>
        <v>0</v>
      </c>
      <c r="P550" s="8">
        <f>IF(Table1[[#This Row],[Số còn phải thu ĐK]]&lt;&gt;0,0,IF(Table1[[#This Row],[Phân loại]]="Bán hàng",Table1[[#This Row],[Tổng giá trị]],-Table1[[#This Row],[Tổng giá trị]]))</f>
        <v>1199426</v>
      </c>
      <c r="Q550" s="62">
        <v>1199000</v>
      </c>
      <c r="R550" s="8">
        <f>Table1[[#This Row],[Số còn phải thu ĐK]]+Table1[[#This Row],[Giá Trị HD sau CK]]-Table1[[#This Row],[Số tiền đã thu]]</f>
        <v>426</v>
      </c>
      <c r="S550" s="7">
        <f>IF(Table1[[#This Row],[Ngày hóa đơn]]&lt;&gt;"",Table1[[#This Row],[Ngày hóa đơn]],Table1[[#This Row],[Ngày hạch toán]])</f>
        <v>45681</v>
      </c>
      <c r="T550" s="8"/>
      <c r="U550" s="7">
        <f>IF(Table1[[#This Row],[Ngày tính CN]]="","",S550+T550)</f>
        <v>45681</v>
      </c>
      <c r="V550" s="74">
        <f ca="1">IF(Table1[[#This Row],[Hạn thanh toán]]="","",IF((U550-NOW())&lt;0,0,(U550-NOW())))</f>
        <v>0</v>
      </c>
      <c r="W550" s="72"/>
      <c r="X550" s="68" t="str">
        <f t="shared" ref="X550:X625" ca="1" si="78">IF(OR(AR553="",AO553=0),"",IF((AR553-NOW())&lt;0,-(AR553-NOW()),0))</f>
        <v/>
      </c>
      <c r="Y550" s="68" t="str">
        <f t="shared" ca="1" si="77"/>
        <v/>
      </c>
      <c r="Z550" s="301">
        <f>Table1[[#This Row],[Hạn thanh toán]]</f>
        <v>45681</v>
      </c>
      <c r="AA550" s="301">
        <f>Table1[[#This Row],[Ngày Thanh toán]]</f>
        <v>45695</v>
      </c>
      <c r="AD550" s="3" t="str">
        <f>VLOOKUP($A550,Ma_KH!$A:$Q,Ma_KH!O$1,0)</f>
        <v>KL00047</v>
      </c>
      <c r="AE550" s="3" t="str">
        <f>VLOOKUP($A550,Ma_KH!$A:$Q,Ma_KH!P$1,0)</f>
        <v>QUÁN HƯƠNG BẮC</v>
      </c>
    </row>
    <row r="551" spans="1:31" s="61" customFormat="1" ht="25.5" customHeight="1" x14ac:dyDescent="0.3">
      <c r="A551" s="44" t="s">
        <v>93</v>
      </c>
      <c r="B551" s="44" t="s">
        <v>1030</v>
      </c>
      <c r="C551" s="46">
        <v>45698</v>
      </c>
      <c r="D551" s="45" t="s">
        <v>1036</v>
      </c>
      <c r="E551" s="46"/>
      <c r="F551" s="44"/>
      <c r="G551" s="44" t="s">
        <v>1032</v>
      </c>
      <c r="H551" s="57">
        <v>1110580</v>
      </c>
      <c r="I551" s="57">
        <v>0</v>
      </c>
      <c r="J551" s="57">
        <v>88846</v>
      </c>
      <c r="K551" s="57">
        <v>1199426</v>
      </c>
      <c r="L551" s="58" t="s">
        <v>24</v>
      </c>
      <c r="M551" s="59"/>
      <c r="N551" s="58"/>
      <c r="O551" s="57">
        <f>IF(Table1[[#This Row],[Phân loại]]="Tồn đầu kỳ",Table1[[#This Row],[Tổng giá trị]],0)</f>
        <v>0</v>
      </c>
      <c r="P551" s="58">
        <f>IF(Table1[[#This Row],[Số còn phải thu ĐK]]&lt;&gt;0,0,IF(Table1[[#This Row],[Phân loại]]="Bán hàng",Table1[[#This Row],[Tổng giá trị]],-Table1[[#This Row],[Tổng giá trị]]))</f>
        <v>1199426</v>
      </c>
      <c r="Q551" s="115">
        <f t="shared" ref="Q551:Q625" si="79">IF(M551&lt;&gt;"",IF(O551&gt;0,O551,P551),0)</f>
        <v>0</v>
      </c>
      <c r="R551" s="58">
        <f>Table1[[#This Row],[Số còn phải thu ĐK]]+Table1[[#This Row],[Giá Trị HD sau CK]]-Table1[[#This Row],[Số tiền đã thu]]</f>
        <v>1199426</v>
      </c>
      <c r="S551" s="59">
        <f>IF(Table1[[#This Row],[Ngày hóa đơn]]&lt;&gt;"",Table1[[#This Row],[Ngày hóa đơn]],Table1[[#This Row],[Ngày hạch toán]])</f>
        <v>45698</v>
      </c>
      <c r="T551" s="58"/>
      <c r="U551" s="59">
        <f>IF(Table1[[#This Row],[Ngày tính CN]]="","",S551+T551)</f>
        <v>45698</v>
      </c>
      <c r="V551" s="60">
        <f ca="1">IF(Table1[[#This Row],[Hạn thanh toán]]="","",IF((U551-NOW())&lt;0,0,(U551-NOW())))</f>
        <v>0</v>
      </c>
      <c r="W551" s="57"/>
      <c r="X551" s="116" t="str">
        <f t="shared" ca="1" si="78"/>
        <v/>
      </c>
      <c r="Y551" s="116" t="str">
        <f t="shared" ca="1" si="77"/>
        <v/>
      </c>
      <c r="Z551" s="305">
        <f>Table1[[#This Row],[Hạn thanh toán]]</f>
        <v>45698</v>
      </c>
      <c r="AA551" s="305">
        <f>Table1[[#This Row],[Ngày Thanh toán]]</f>
        <v>0</v>
      </c>
      <c r="AD551" s="61" t="str">
        <f>VLOOKUP($A551,Ma_KH!$A:$Q,Ma_KH!O$1,0)</f>
        <v>KL00047</v>
      </c>
      <c r="AE551" s="3" t="str">
        <f>VLOOKUP($A551,Ma_KH!$A:$Q,Ma_KH!P$1,0)</f>
        <v>QUÁN HƯƠNG BẮC</v>
      </c>
    </row>
    <row r="552" spans="1:31" ht="25.5" customHeight="1" x14ac:dyDescent="0.3">
      <c r="A552" s="69" t="s">
        <v>93</v>
      </c>
      <c r="B552" s="69" t="s">
        <v>1030</v>
      </c>
      <c r="C552" s="70">
        <v>45729</v>
      </c>
      <c r="D552" s="71" t="s">
        <v>1037</v>
      </c>
      <c r="E552" s="70"/>
      <c r="F552" s="69"/>
      <c r="G552" s="69" t="s">
        <v>1032</v>
      </c>
      <c r="H552" s="72">
        <v>1110580</v>
      </c>
      <c r="I552" s="72">
        <v>0</v>
      </c>
      <c r="J552" s="72">
        <v>88846</v>
      </c>
      <c r="K552" s="72">
        <v>1199426</v>
      </c>
      <c r="L552" s="8" t="s">
        <v>24</v>
      </c>
      <c r="M552" s="43">
        <v>45729</v>
      </c>
      <c r="N552" s="29" t="s">
        <v>3998</v>
      </c>
      <c r="O552" s="72">
        <f>IF(Table1[[#This Row],[Phân loại]]="Tồn đầu kỳ",Table1[[#This Row],[Tổng giá trị]],0)</f>
        <v>0</v>
      </c>
      <c r="P552" s="8">
        <f>IF(Table1[[#This Row],[Số còn phải thu ĐK]]&lt;&gt;0,0,IF(Table1[[#This Row],[Phân loại]]="Bán hàng",Table1[[#This Row],[Tổng giá trị]],-Table1[[#This Row],[Tổng giá trị]]))</f>
        <v>1199426</v>
      </c>
      <c r="Q552" s="62">
        <v>1200000</v>
      </c>
      <c r="R552" s="8">
        <f>Table1[[#This Row],[Số còn phải thu ĐK]]+Table1[[#This Row],[Giá Trị HD sau CK]]-Table1[[#This Row],[Số tiền đã thu]]</f>
        <v>-574</v>
      </c>
      <c r="S552" s="7">
        <f>IF(Table1[[#This Row],[Ngày hóa đơn]]&lt;&gt;"",Table1[[#This Row],[Ngày hóa đơn]],Table1[[#This Row],[Ngày hạch toán]])</f>
        <v>45729</v>
      </c>
      <c r="T552" s="8"/>
      <c r="U552" s="7">
        <f>IF(Table1[[#This Row],[Ngày tính CN]]="","",S552+T552)</f>
        <v>45729</v>
      </c>
      <c r="V552" s="74">
        <f ca="1">IF(Table1[[#This Row],[Hạn thanh toán]]="","",IF((U552-NOW())&lt;0,0,(U552-NOW())))</f>
        <v>0</v>
      </c>
      <c r="W552" s="72"/>
      <c r="X552" s="68" t="str">
        <f t="shared" ca="1" si="78"/>
        <v/>
      </c>
      <c r="Y552" s="68" t="str">
        <f t="shared" ca="1" si="77"/>
        <v/>
      </c>
      <c r="Z552" s="301">
        <f>Table1[[#This Row],[Hạn thanh toán]]</f>
        <v>45729</v>
      </c>
      <c r="AA552" s="301">
        <f>Table1[[#This Row],[Ngày Thanh toán]]</f>
        <v>45729</v>
      </c>
      <c r="AD552" s="3" t="str">
        <f>VLOOKUP($A552,Ma_KH!$A:$Q,Ma_KH!O$1,0)</f>
        <v>KL00047</v>
      </c>
      <c r="AE552" s="3" t="str">
        <f>VLOOKUP($A552,Ma_KH!$A:$Q,Ma_KH!P$1,0)</f>
        <v>QUÁN HƯƠNG BẮC</v>
      </c>
    </row>
    <row r="553" spans="1:31" ht="25.5" customHeight="1" x14ac:dyDescent="0.3">
      <c r="A553" s="69" t="s">
        <v>93</v>
      </c>
      <c r="B553" s="69" t="s">
        <v>1030</v>
      </c>
      <c r="C553" s="70">
        <v>45747</v>
      </c>
      <c r="D553" s="71" t="s">
        <v>1038</v>
      </c>
      <c r="E553" s="70"/>
      <c r="F553" s="69"/>
      <c r="G553" s="69" t="s">
        <v>1032</v>
      </c>
      <c r="H553" s="72">
        <v>1110580</v>
      </c>
      <c r="I553" s="72">
        <v>0</v>
      </c>
      <c r="J553" s="72">
        <v>88846</v>
      </c>
      <c r="K553" s="72">
        <v>1199426</v>
      </c>
      <c r="L553" s="8" t="s">
        <v>24</v>
      </c>
      <c r="M553" s="43">
        <v>45747</v>
      </c>
      <c r="N553" s="29" t="s">
        <v>3999</v>
      </c>
      <c r="O553" s="72">
        <f>IF(Table1[[#This Row],[Phân loại]]="Tồn đầu kỳ",Table1[[#This Row],[Tổng giá trị]],0)</f>
        <v>0</v>
      </c>
      <c r="P553" s="8">
        <f>IF(Table1[[#This Row],[Số còn phải thu ĐK]]&lt;&gt;0,0,IF(Table1[[#This Row],[Phân loại]]="Bán hàng",Table1[[#This Row],[Tổng giá trị]],-Table1[[#This Row],[Tổng giá trị]]))</f>
        <v>1199426</v>
      </c>
      <c r="Q553" s="62">
        <v>1200000</v>
      </c>
      <c r="R553" s="8">
        <f>Table1[[#This Row],[Số còn phải thu ĐK]]+Table1[[#This Row],[Giá Trị HD sau CK]]-Table1[[#This Row],[Số tiền đã thu]]</f>
        <v>-574</v>
      </c>
      <c r="S553" s="7">
        <f>IF(Table1[[#This Row],[Ngày hóa đơn]]&lt;&gt;"",Table1[[#This Row],[Ngày hóa đơn]],Table1[[#This Row],[Ngày hạch toán]])</f>
        <v>45747</v>
      </c>
      <c r="T553" s="8"/>
      <c r="U553" s="7">
        <f>IF(Table1[[#This Row],[Ngày tính CN]]="","",S553+T553)</f>
        <v>45747</v>
      </c>
      <c r="V553" s="74">
        <f ca="1">IF(Table1[[#This Row],[Hạn thanh toán]]="","",IF((U553-NOW())&lt;0,0,(U553-NOW())))</f>
        <v>0</v>
      </c>
      <c r="W553" s="72"/>
      <c r="X553" s="68" t="str">
        <f t="shared" ca="1" si="78"/>
        <v/>
      </c>
      <c r="Y553" s="68" t="str">
        <f t="shared" ca="1" si="77"/>
        <v/>
      </c>
      <c r="Z553" s="301">
        <f>Table1[[#This Row],[Hạn thanh toán]]</f>
        <v>45747</v>
      </c>
      <c r="AA553" s="301">
        <f>Table1[[#This Row],[Ngày Thanh toán]]</f>
        <v>45747</v>
      </c>
      <c r="AD553" s="3" t="str">
        <f>VLOOKUP($A553,Ma_KH!$A:$Q,Ma_KH!O$1,0)</f>
        <v>KL00047</v>
      </c>
      <c r="AE553" s="3" t="str">
        <f>VLOOKUP($A553,Ma_KH!$A:$Q,Ma_KH!P$1,0)</f>
        <v>QUÁN HƯƠNG BẮC</v>
      </c>
    </row>
    <row r="554" spans="1:31" s="61" customFormat="1" ht="25.5" customHeight="1" x14ac:dyDescent="0.3">
      <c r="A554" s="44" t="s">
        <v>93</v>
      </c>
      <c r="B554" s="44" t="s">
        <v>1030</v>
      </c>
      <c r="C554" s="46">
        <v>45765</v>
      </c>
      <c r="D554" s="45" t="s">
        <v>1039</v>
      </c>
      <c r="E554" s="46"/>
      <c r="F554" s="44"/>
      <c r="G554" s="44" t="s">
        <v>1032</v>
      </c>
      <c r="H554" s="57">
        <v>1110580</v>
      </c>
      <c r="I554" s="57">
        <v>0</v>
      </c>
      <c r="J554" s="57">
        <v>88846</v>
      </c>
      <c r="K554" s="57">
        <v>1199426</v>
      </c>
      <c r="L554" s="58" t="s">
        <v>24</v>
      </c>
      <c r="M554" s="59"/>
      <c r="N554" s="58"/>
      <c r="O554" s="57">
        <f>IF(Table1[[#This Row],[Phân loại]]="Tồn đầu kỳ",Table1[[#This Row],[Tổng giá trị]],0)</f>
        <v>0</v>
      </c>
      <c r="P554" s="58">
        <f>IF(Table1[[#This Row],[Số còn phải thu ĐK]]&lt;&gt;0,0,IF(Table1[[#This Row],[Phân loại]]="Bán hàng",Table1[[#This Row],[Tổng giá trị]],-Table1[[#This Row],[Tổng giá trị]]))</f>
        <v>1199426</v>
      </c>
      <c r="Q554" s="115">
        <f t="shared" si="79"/>
        <v>0</v>
      </c>
      <c r="R554" s="58">
        <f>Table1[[#This Row],[Số còn phải thu ĐK]]+Table1[[#This Row],[Giá Trị HD sau CK]]-Table1[[#This Row],[Số tiền đã thu]]</f>
        <v>1199426</v>
      </c>
      <c r="S554" s="59">
        <f>IF(Table1[[#This Row],[Ngày hóa đơn]]&lt;&gt;"",Table1[[#This Row],[Ngày hóa đơn]],Table1[[#This Row],[Ngày hạch toán]])</f>
        <v>45765</v>
      </c>
      <c r="T554" s="58"/>
      <c r="U554" s="59">
        <f>IF(Table1[[#This Row],[Ngày tính CN]]="","",S554+T554)</f>
        <v>45765</v>
      </c>
      <c r="V554" s="60">
        <f ca="1">IF(Table1[[#This Row],[Hạn thanh toán]]="","",IF((U554-NOW())&lt;0,0,(U554-NOW())))</f>
        <v>0</v>
      </c>
      <c r="W554" s="57"/>
      <c r="X554" s="116" t="str">
        <f t="shared" ca="1" si="78"/>
        <v/>
      </c>
      <c r="Y554" s="116" t="str">
        <f t="shared" ca="1" si="77"/>
        <v/>
      </c>
      <c r="Z554" s="305">
        <f>Table1[[#This Row],[Hạn thanh toán]]</f>
        <v>45765</v>
      </c>
      <c r="AA554" s="305">
        <f>Table1[[#This Row],[Ngày Thanh toán]]</f>
        <v>0</v>
      </c>
      <c r="AD554" s="61" t="str">
        <f>VLOOKUP($A554,Ma_KH!$A:$Q,Ma_KH!O$1,0)</f>
        <v>KL00047</v>
      </c>
      <c r="AE554" s="3" t="str">
        <f>VLOOKUP($A554,Ma_KH!$A:$Q,Ma_KH!P$1,0)</f>
        <v>QUÁN HƯƠNG BẮC</v>
      </c>
    </row>
    <row r="555" spans="1:31" ht="25.5" customHeight="1" x14ac:dyDescent="0.3">
      <c r="A555" s="69" t="s">
        <v>93</v>
      </c>
      <c r="B555" s="69" t="s">
        <v>1030</v>
      </c>
      <c r="C555" s="70">
        <v>45776</v>
      </c>
      <c r="D555" s="71" t="s">
        <v>1040</v>
      </c>
      <c r="E555" s="70"/>
      <c r="F555" s="69"/>
      <c r="G555" s="69" t="s">
        <v>1032</v>
      </c>
      <c r="H555" s="72">
        <v>1110580</v>
      </c>
      <c r="I555" s="72">
        <v>0</v>
      </c>
      <c r="J555" s="72">
        <v>88846</v>
      </c>
      <c r="K555" s="72">
        <v>1199426</v>
      </c>
      <c r="L555" s="8" t="s">
        <v>24</v>
      </c>
      <c r="M555" s="43">
        <v>45776</v>
      </c>
      <c r="N555" s="29" t="s">
        <v>4000</v>
      </c>
      <c r="O555" s="72">
        <f>IF(Table1[[#This Row],[Phân loại]]="Tồn đầu kỳ",Table1[[#This Row],[Tổng giá trị]],0)</f>
        <v>0</v>
      </c>
      <c r="P555" s="8">
        <f>IF(Table1[[#This Row],[Số còn phải thu ĐK]]&lt;&gt;0,0,IF(Table1[[#This Row],[Phân loại]]="Bán hàng",Table1[[#This Row],[Tổng giá trị]],-Table1[[#This Row],[Tổng giá trị]]))</f>
        <v>1199426</v>
      </c>
      <c r="Q555" s="62">
        <v>1200000</v>
      </c>
      <c r="R555" s="8">
        <f>Table1[[#This Row],[Số còn phải thu ĐK]]+Table1[[#This Row],[Giá Trị HD sau CK]]-Table1[[#This Row],[Số tiền đã thu]]</f>
        <v>-574</v>
      </c>
      <c r="S555" s="7">
        <f>IF(Table1[[#This Row],[Ngày hóa đơn]]&lt;&gt;"",Table1[[#This Row],[Ngày hóa đơn]],Table1[[#This Row],[Ngày hạch toán]])</f>
        <v>45776</v>
      </c>
      <c r="T555" s="8"/>
      <c r="U555" s="7">
        <f>IF(Table1[[#This Row],[Ngày tính CN]]="","",S555+T555)</f>
        <v>45776</v>
      </c>
      <c r="V555" s="74">
        <f ca="1">IF(Table1[[#This Row],[Hạn thanh toán]]="","",IF((U555-NOW())&lt;0,0,(U555-NOW())))</f>
        <v>0</v>
      </c>
      <c r="W555" s="72"/>
      <c r="X555" s="68" t="str">
        <f t="shared" ca="1" si="78"/>
        <v/>
      </c>
      <c r="Y555" s="68" t="str">
        <f t="shared" ca="1" si="77"/>
        <v/>
      </c>
      <c r="Z555" s="301">
        <f>Table1[[#This Row],[Hạn thanh toán]]</f>
        <v>45776</v>
      </c>
      <c r="AA555" s="301">
        <f>Table1[[#This Row],[Ngày Thanh toán]]</f>
        <v>45776</v>
      </c>
      <c r="AD555" s="3" t="str">
        <f>VLOOKUP($A555,Ma_KH!$A:$Q,Ma_KH!O$1,0)</f>
        <v>KL00047</v>
      </c>
      <c r="AE555" s="3" t="str">
        <f>VLOOKUP($A555,Ma_KH!$A:$Q,Ma_KH!P$1,0)</f>
        <v>QUÁN HƯƠNG BẮC</v>
      </c>
    </row>
    <row r="556" spans="1:31" ht="25.5" customHeight="1" x14ac:dyDescent="0.3">
      <c r="A556" s="69" t="s">
        <v>93</v>
      </c>
      <c r="B556" s="69" t="s">
        <v>1030</v>
      </c>
      <c r="C556" s="70">
        <v>45784</v>
      </c>
      <c r="D556" s="71" t="s">
        <v>1041</v>
      </c>
      <c r="E556" s="70"/>
      <c r="F556" s="69"/>
      <c r="G556" s="69" t="s">
        <v>1042</v>
      </c>
      <c r="H556" s="72">
        <v>1110580</v>
      </c>
      <c r="I556" s="72">
        <v>0</v>
      </c>
      <c r="J556" s="72">
        <v>88846</v>
      </c>
      <c r="K556" s="72">
        <v>1199426</v>
      </c>
      <c r="L556" s="8" t="s">
        <v>24</v>
      </c>
      <c r="M556" s="43">
        <v>45784</v>
      </c>
      <c r="N556" s="29" t="s">
        <v>4001</v>
      </c>
      <c r="O556" s="72">
        <f>IF(Table1[[#This Row],[Phân loại]]="Tồn đầu kỳ",Table1[[#This Row],[Tổng giá trị]],0)</f>
        <v>0</v>
      </c>
      <c r="P556" s="8">
        <f>IF(Table1[[#This Row],[Số còn phải thu ĐK]]&lt;&gt;0,0,IF(Table1[[#This Row],[Phân loại]]="Bán hàng",Table1[[#This Row],[Tổng giá trị]],-Table1[[#This Row],[Tổng giá trị]]))</f>
        <v>1199426</v>
      </c>
      <c r="Q556" s="62">
        <v>1200000</v>
      </c>
      <c r="R556" s="8">
        <f>Table1[[#This Row],[Số còn phải thu ĐK]]+Table1[[#This Row],[Giá Trị HD sau CK]]-Table1[[#This Row],[Số tiền đã thu]]</f>
        <v>-574</v>
      </c>
      <c r="S556" s="7">
        <f>IF(Table1[[#This Row],[Ngày hóa đơn]]&lt;&gt;"",Table1[[#This Row],[Ngày hóa đơn]],Table1[[#This Row],[Ngày hạch toán]])</f>
        <v>45784</v>
      </c>
      <c r="T556" s="8"/>
      <c r="U556" s="7">
        <f>IF(Table1[[#This Row],[Ngày tính CN]]="","",S556+T556)</f>
        <v>45784</v>
      </c>
      <c r="V556" s="74">
        <f ca="1">IF(Table1[[#This Row],[Hạn thanh toán]]="","",IF((U556-NOW())&lt;0,0,(U556-NOW())))</f>
        <v>0</v>
      </c>
      <c r="W556" s="72"/>
      <c r="X556" s="68" t="str">
        <f t="shared" ca="1" si="78"/>
        <v/>
      </c>
      <c r="Y556" s="68" t="str">
        <f t="shared" ca="1" si="77"/>
        <v/>
      </c>
      <c r="Z556" s="301">
        <f>Table1[[#This Row],[Hạn thanh toán]]</f>
        <v>45784</v>
      </c>
      <c r="AA556" s="301">
        <f>Table1[[#This Row],[Ngày Thanh toán]]</f>
        <v>45784</v>
      </c>
      <c r="AD556" s="3" t="str">
        <f>VLOOKUP($A556,Ma_KH!$A:$Q,Ma_KH!O$1,0)</f>
        <v>KL00047</v>
      </c>
      <c r="AE556" s="3" t="str">
        <f>VLOOKUP($A556,Ma_KH!$A:$Q,Ma_KH!P$1,0)</f>
        <v>QUÁN HƯƠNG BẮC</v>
      </c>
    </row>
    <row r="557" spans="1:31" ht="25.5" customHeight="1" x14ac:dyDescent="0.3">
      <c r="A557" s="69" t="s">
        <v>93</v>
      </c>
      <c r="B557" s="69" t="s">
        <v>1030</v>
      </c>
      <c r="C557" s="70">
        <v>45805</v>
      </c>
      <c r="D557" s="71" t="s">
        <v>1043</v>
      </c>
      <c r="E557" s="70"/>
      <c r="F557" s="69"/>
      <c r="G557" s="69" t="s">
        <v>1032</v>
      </c>
      <c r="H557" s="72">
        <v>1665870</v>
      </c>
      <c r="I557" s="72">
        <v>0</v>
      </c>
      <c r="J557" s="72">
        <v>133270</v>
      </c>
      <c r="K557" s="72">
        <v>1799140</v>
      </c>
      <c r="L557" s="8" t="s">
        <v>24</v>
      </c>
      <c r="M557" s="43">
        <v>45805</v>
      </c>
      <c r="N557" s="29" t="s">
        <v>4002</v>
      </c>
      <c r="O557" s="72">
        <f>IF(Table1[[#This Row],[Phân loại]]="Tồn đầu kỳ",Table1[[#This Row],[Tổng giá trị]],0)</f>
        <v>0</v>
      </c>
      <c r="P557" s="8">
        <f>IF(Table1[[#This Row],[Số còn phải thu ĐK]]&lt;&gt;0,0,IF(Table1[[#This Row],[Phân loại]]="Bán hàng",Table1[[#This Row],[Tổng giá trị]],-Table1[[#This Row],[Tổng giá trị]]))</f>
        <v>1799140</v>
      </c>
      <c r="Q557" s="73">
        <v>1800000</v>
      </c>
      <c r="R557" s="8">
        <f>Table1[[#This Row],[Số còn phải thu ĐK]]+Table1[[#This Row],[Giá Trị HD sau CK]]-Table1[[#This Row],[Số tiền đã thu]]</f>
        <v>-860</v>
      </c>
      <c r="S557" s="7">
        <f>IF(Table1[[#This Row],[Ngày hóa đơn]]&lt;&gt;"",Table1[[#This Row],[Ngày hóa đơn]],Table1[[#This Row],[Ngày hạch toán]])</f>
        <v>45805</v>
      </c>
      <c r="T557" s="8"/>
      <c r="U557" s="7">
        <f>IF(Table1[[#This Row],[Ngày tính CN]]="","",S557+T557)</f>
        <v>45805</v>
      </c>
      <c r="V557" s="74">
        <f ca="1">IF(Table1[[#This Row],[Hạn thanh toán]]="","",IF((U557-NOW())&lt;0,0,(U557-NOW())))</f>
        <v>0</v>
      </c>
      <c r="W557" s="72"/>
      <c r="X557" s="68" t="str">
        <f t="shared" ca="1" si="78"/>
        <v/>
      </c>
      <c r="Y557" s="68" t="str">
        <f t="shared" ca="1" si="77"/>
        <v/>
      </c>
      <c r="Z557" s="301">
        <f>Table1[[#This Row],[Hạn thanh toán]]</f>
        <v>45805</v>
      </c>
      <c r="AA557" s="301">
        <f>Table1[[#This Row],[Ngày Thanh toán]]</f>
        <v>45805</v>
      </c>
      <c r="AD557" s="3" t="str">
        <f>VLOOKUP($A557,Ma_KH!$A:$Q,Ma_KH!O$1,0)</f>
        <v>KL00047</v>
      </c>
      <c r="AE557" s="3" t="str">
        <f>VLOOKUP($A557,Ma_KH!$A:$Q,Ma_KH!P$1,0)</f>
        <v>QUÁN HƯƠNG BẮC</v>
      </c>
    </row>
    <row r="558" spans="1:31" ht="25.5" customHeight="1" x14ac:dyDescent="0.3">
      <c r="A558" s="69" t="s">
        <v>93</v>
      </c>
      <c r="B558" s="69" t="s">
        <v>1030</v>
      </c>
      <c r="C558" s="70">
        <v>45832</v>
      </c>
      <c r="D558" s="71" t="s">
        <v>1044</v>
      </c>
      <c r="E558" s="70">
        <v>45832</v>
      </c>
      <c r="F558" s="69" t="s">
        <v>1045</v>
      </c>
      <c r="G558" s="69" t="s">
        <v>1046</v>
      </c>
      <c r="H558" s="72">
        <v>1110580</v>
      </c>
      <c r="I558" s="72">
        <v>0</v>
      </c>
      <c r="J558" s="72">
        <v>88846</v>
      </c>
      <c r="K558" s="72">
        <v>1199426</v>
      </c>
      <c r="L558" s="8" t="s">
        <v>24</v>
      </c>
      <c r="M558" s="43">
        <v>45832</v>
      </c>
      <c r="N558" s="29" t="s">
        <v>4003</v>
      </c>
      <c r="O558" s="72">
        <f>IF(Table1[[#This Row],[Phân loại]]="Tồn đầu kỳ",Table1[[#This Row],[Tổng giá trị]],0)</f>
        <v>0</v>
      </c>
      <c r="P558" s="8">
        <f>IF(Table1[[#This Row],[Số còn phải thu ĐK]]&lt;&gt;0,0,IF(Table1[[#This Row],[Phân loại]]="Bán hàng",Table1[[#This Row],[Tổng giá trị]],-Table1[[#This Row],[Tổng giá trị]]))</f>
        <v>1199426</v>
      </c>
      <c r="Q558" s="62">
        <v>1200000</v>
      </c>
      <c r="R558" s="8">
        <f>Table1[[#This Row],[Số còn phải thu ĐK]]+Table1[[#This Row],[Giá Trị HD sau CK]]-Table1[[#This Row],[Số tiền đã thu]]</f>
        <v>-574</v>
      </c>
      <c r="S558" s="7">
        <f>IF(Table1[[#This Row],[Ngày hóa đơn]]&lt;&gt;"",Table1[[#This Row],[Ngày hóa đơn]],Table1[[#This Row],[Ngày hạch toán]])</f>
        <v>45832</v>
      </c>
      <c r="T558" s="8"/>
      <c r="U558" s="7">
        <f>IF(Table1[[#This Row],[Ngày tính CN]]="","",S558+T558)</f>
        <v>45832</v>
      </c>
      <c r="V558" s="74">
        <f ca="1">IF(Table1[[#This Row],[Hạn thanh toán]]="","",IF((U558-NOW())&lt;0,0,(U558-NOW())))</f>
        <v>0</v>
      </c>
      <c r="W558" s="72"/>
      <c r="X558" s="68" t="str">
        <f t="shared" ca="1" si="78"/>
        <v/>
      </c>
      <c r="Y558" s="68" t="str">
        <f t="shared" ca="1" si="77"/>
        <v/>
      </c>
      <c r="Z558" s="301">
        <f>Table1[[#This Row],[Hạn thanh toán]]</f>
        <v>45832</v>
      </c>
      <c r="AA558" s="301">
        <f>Table1[[#This Row],[Ngày Thanh toán]]</f>
        <v>45832</v>
      </c>
      <c r="AD558" s="3" t="str">
        <f>VLOOKUP($A558,Ma_KH!$A:$Q,Ma_KH!O$1,0)</f>
        <v>KL00047</v>
      </c>
      <c r="AE558" s="3" t="str">
        <f>VLOOKUP($A558,Ma_KH!$A:$Q,Ma_KH!P$1,0)</f>
        <v>QUÁN HƯƠNG BẮC</v>
      </c>
    </row>
    <row r="559" spans="1:31" ht="25.5" customHeight="1" x14ac:dyDescent="0.3">
      <c r="A559" s="69" t="s">
        <v>93</v>
      </c>
      <c r="B559" s="69" t="s">
        <v>1030</v>
      </c>
      <c r="C559" s="70">
        <v>45852</v>
      </c>
      <c r="D559" s="71" t="s">
        <v>1047</v>
      </c>
      <c r="E559" s="70">
        <v>45852</v>
      </c>
      <c r="F559" s="69" t="s">
        <v>1048</v>
      </c>
      <c r="G559" s="69" t="s">
        <v>1049</v>
      </c>
      <c r="H559" s="72">
        <v>1110580</v>
      </c>
      <c r="I559" s="72">
        <v>0</v>
      </c>
      <c r="J559" s="72">
        <v>88846</v>
      </c>
      <c r="K559" s="72">
        <v>1199426</v>
      </c>
      <c r="L559" s="8" t="s">
        <v>24</v>
      </c>
      <c r="M559" s="43">
        <v>45852</v>
      </c>
      <c r="N559" s="29" t="s">
        <v>4004</v>
      </c>
      <c r="O559" s="72">
        <f>IF(Table1[[#This Row],[Phân loại]]="Tồn đầu kỳ",Table1[[#This Row],[Tổng giá trị]],0)</f>
        <v>0</v>
      </c>
      <c r="P559" s="8">
        <f>IF(Table1[[#This Row],[Số còn phải thu ĐK]]&lt;&gt;0,0,IF(Table1[[#This Row],[Phân loại]]="Bán hàng",Table1[[#This Row],[Tổng giá trị]],-Table1[[#This Row],[Tổng giá trị]]))</f>
        <v>1199426</v>
      </c>
      <c r="Q559" s="62">
        <v>1200000</v>
      </c>
      <c r="R559" s="8">
        <f>Table1[[#This Row],[Số còn phải thu ĐK]]+Table1[[#This Row],[Giá Trị HD sau CK]]-Table1[[#This Row],[Số tiền đã thu]]</f>
        <v>-574</v>
      </c>
      <c r="S559" s="7">
        <f>IF(Table1[[#This Row],[Ngày hóa đơn]]&lt;&gt;"",Table1[[#This Row],[Ngày hóa đơn]],Table1[[#This Row],[Ngày hạch toán]])</f>
        <v>45852</v>
      </c>
      <c r="T559" s="8"/>
      <c r="U559" s="7">
        <f>IF(Table1[[#This Row],[Ngày tính CN]]="","",S559+T559)</f>
        <v>45852</v>
      </c>
      <c r="V559" s="74">
        <f ca="1">IF(Table1[[#This Row],[Hạn thanh toán]]="","",IF((U559-NOW())&lt;0,0,(U559-NOW())))</f>
        <v>0</v>
      </c>
      <c r="W559" s="72"/>
      <c r="X559" s="68" t="str">
        <f t="shared" ca="1" si="78"/>
        <v/>
      </c>
      <c r="Y559" s="68" t="str">
        <f t="shared" ca="1" si="77"/>
        <v/>
      </c>
      <c r="Z559" s="301">
        <f>Table1[[#This Row],[Hạn thanh toán]]</f>
        <v>45852</v>
      </c>
      <c r="AA559" s="301">
        <f>Table1[[#This Row],[Ngày Thanh toán]]</f>
        <v>45852</v>
      </c>
      <c r="AD559" s="3" t="str">
        <f>VLOOKUP($A559,Ma_KH!$A:$Q,Ma_KH!O$1,0)</f>
        <v>KL00047</v>
      </c>
      <c r="AE559" s="3" t="str">
        <f>VLOOKUP($A559,Ma_KH!$A:$Q,Ma_KH!P$1,0)</f>
        <v>QUÁN HƯƠNG BẮC</v>
      </c>
    </row>
    <row r="560" spans="1:31" ht="25.5" customHeight="1" x14ac:dyDescent="0.3">
      <c r="A560" s="69" t="s">
        <v>93</v>
      </c>
      <c r="B560" s="69" t="s">
        <v>1030</v>
      </c>
      <c r="C560" s="70">
        <v>45874</v>
      </c>
      <c r="D560" s="71" t="s">
        <v>1050</v>
      </c>
      <c r="E560" s="70">
        <v>45874</v>
      </c>
      <c r="F560" s="69" t="s">
        <v>1051</v>
      </c>
      <c r="G560" s="69" t="s">
        <v>1052</v>
      </c>
      <c r="H560" s="72">
        <v>1110580</v>
      </c>
      <c r="I560" s="72">
        <v>0</v>
      </c>
      <c r="J560" s="72">
        <v>88846</v>
      </c>
      <c r="K560" s="72">
        <v>1199426</v>
      </c>
      <c r="L560" s="8" t="s">
        <v>24</v>
      </c>
      <c r="M560" s="43">
        <v>45874</v>
      </c>
      <c r="N560" s="29" t="s">
        <v>4005</v>
      </c>
      <c r="O560" s="72">
        <f>IF(Table1[[#This Row],[Phân loại]]="Tồn đầu kỳ",Table1[[#This Row],[Tổng giá trị]],0)</f>
        <v>0</v>
      </c>
      <c r="P560" s="8">
        <f>IF(Table1[[#This Row],[Số còn phải thu ĐK]]&lt;&gt;0,0,IF(Table1[[#This Row],[Phân loại]]="Bán hàng",Table1[[#This Row],[Tổng giá trị]],-Table1[[#This Row],[Tổng giá trị]]))</f>
        <v>1199426</v>
      </c>
      <c r="Q560" s="62">
        <v>1200000</v>
      </c>
      <c r="R560" s="8">
        <f>Table1[[#This Row],[Số còn phải thu ĐK]]+Table1[[#This Row],[Giá Trị HD sau CK]]-Table1[[#This Row],[Số tiền đã thu]]</f>
        <v>-574</v>
      </c>
      <c r="S560" s="7">
        <f>IF(Table1[[#This Row],[Ngày hóa đơn]]&lt;&gt;"",Table1[[#This Row],[Ngày hóa đơn]],Table1[[#This Row],[Ngày hạch toán]])</f>
        <v>45874</v>
      </c>
      <c r="T560" s="8"/>
      <c r="U560" s="7">
        <f>IF(Table1[[#This Row],[Ngày tính CN]]="","",S560+T560)</f>
        <v>45874</v>
      </c>
      <c r="V560" s="74">
        <f ca="1">IF(Table1[[#This Row],[Hạn thanh toán]]="","",IF((U560-NOW())&lt;0,0,(U560-NOW())))</f>
        <v>0</v>
      </c>
      <c r="W560" s="72"/>
      <c r="X560" s="68" t="str">
        <f ca="1">IF(OR(AR564="",AO564=0),"",IF((AR564-NOW())&lt;0,-(AR564-NOW()),0))</f>
        <v/>
      </c>
      <c r="Y560" s="68" t="str">
        <f t="shared" ca="1" si="77"/>
        <v/>
      </c>
      <c r="Z560" s="301">
        <f>Table1[[#This Row],[Hạn thanh toán]]</f>
        <v>45874</v>
      </c>
      <c r="AA560" s="301">
        <f>Table1[[#This Row],[Ngày Thanh toán]]</f>
        <v>45874</v>
      </c>
      <c r="AD560" s="3" t="str">
        <f>VLOOKUP($A560,Ma_KH!$A:$Q,Ma_KH!O$1,0)</f>
        <v>KL00047</v>
      </c>
      <c r="AE560" s="3" t="str">
        <f>VLOOKUP($A560,Ma_KH!$A:$Q,Ma_KH!P$1,0)</f>
        <v>QUÁN HƯƠNG BẮC</v>
      </c>
    </row>
    <row r="561" spans="1:31" ht="25.5" customHeight="1" x14ac:dyDescent="0.3">
      <c r="A561" s="76" t="s">
        <v>93</v>
      </c>
      <c r="B561" s="76" t="s">
        <v>1030</v>
      </c>
      <c r="C561" s="78">
        <v>45890</v>
      </c>
      <c r="D561" s="79" t="s">
        <v>1053</v>
      </c>
      <c r="E561" s="78">
        <v>45890</v>
      </c>
      <c r="F561" s="76" t="s">
        <v>1054</v>
      </c>
      <c r="G561" s="76" t="s">
        <v>1055</v>
      </c>
      <c r="H561" s="72">
        <v>1110580</v>
      </c>
      <c r="I561" s="72">
        <v>0</v>
      </c>
      <c r="J561" s="72">
        <v>88846</v>
      </c>
      <c r="K561" s="72">
        <v>1199426</v>
      </c>
      <c r="L561" s="8" t="s">
        <v>24</v>
      </c>
      <c r="M561" s="43">
        <v>45923</v>
      </c>
      <c r="N561" s="29" t="s">
        <v>4007</v>
      </c>
      <c r="O561" s="72">
        <f>IF(Table1[[#This Row],[Phân loại]]="Tồn đầu kỳ",Table1[[#This Row],[Tổng giá trị]],0)</f>
        <v>0</v>
      </c>
      <c r="P561" s="8">
        <f>IF(Table1[[#This Row],[Số còn phải thu ĐK]]&lt;&gt;0,0,IF(Table1[[#This Row],[Phân loại]]="Bán hàng",Table1[[#This Row],[Tổng giá trị]],-Table1[[#This Row],[Tổng giá trị]]))</f>
        <v>1199426</v>
      </c>
      <c r="Q561" s="62">
        <v>1200000</v>
      </c>
      <c r="R561" s="8">
        <f>Table1[[#This Row],[Số còn phải thu ĐK]]+Table1[[#This Row],[Giá Trị HD sau CK]]-Table1[[#This Row],[Số tiền đã thu]]</f>
        <v>-574</v>
      </c>
      <c r="S561" s="7">
        <f>IF(Table1[[#This Row],[Ngày hóa đơn]]&lt;&gt;"",Table1[[#This Row],[Ngày hóa đơn]],Table1[[#This Row],[Ngày hạch toán]])</f>
        <v>45890</v>
      </c>
      <c r="T561" s="8"/>
      <c r="U561" s="7">
        <f>IF(Table1[[#This Row],[Ngày tính CN]]="","",S561+T561)</f>
        <v>45890</v>
      </c>
      <c r="V561" s="74">
        <f ca="1">IF(Table1[[#This Row],[Hạn thanh toán]]="","",IF((U561-NOW())&lt;0,0,(U561-NOW())))</f>
        <v>0</v>
      </c>
      <c r="W561" s="72"/>
      <c r="X561" s="68" t="str">
        <f ca="1">IF(OR(AR565="",AO565=0),"",IF((AR565-NOW())&lt;0,-(AR565-NOW()),0))</f>
        <v/>
      </c>
      <c r="Y561" s="68" t="str">
        <f t="shared" ca="1" si="77"/>
        <v/>
      </c>
      <c r="Z561" s="301">
        <f>Table1[[#This Row],[Hạn thanh toán]]</f>
        <v>45890</v>
      </c>
      <c r="AA561" s="301">
        <f>Table1[[#This Row],[Ngày Thanh toán]]</f>
        <v>45923</v>
      </c>
      <c r="AD561" s="3" t="str">
        <f>VLOOKUP($A561,Ma_KH!$A:$Q,Ma_KH!O$1,0)</f>
        <v>KL00047</v>
      </c>
      <c r="AE561" s="3" t="str">
        <f>VLOOKUP($A561,Ma_KH!$A:$Q,Ma_KH!P$1,0)</f>
        <v>QUÁN HƯƠNG BẮC</v>
      </c>
    </row>
    <row r="562" spans="1:31" ht="25.5" customHeight="1" x14ac:dyDescent="0.3">
      <c r="A562" s="69" t="s">
        <v>93</v>
      </c>
      <c r="B562" s="69" t="s">
        <v>1030</v>
      </c>
      <c r="C562" s="70">
        <v>45899</v>
      </c>
      <c r="D562" s="71" t="s">
        <v>1056</v>
      </c>
      <c r="E562" s="70">
        <v>45899</v>
      </c>
      <c r="F562" s="69" t="s">
        <v>1057</v>
      </c>
      <c r="G562" s="69" t="s">
        <v>1058</v>
      </c>
      <c r="H562" s="72">
        <v>1110580</v>
      </c>
      <c r="I562" s="72">
        <v>0</v>
      </c>
      <c r="J562" s="72">
        <v>88846</v>
      </c>
      <c r="K562" s="72">
        <v>1199426</v>
      </c>
      <c r="L562" s="8" t="s">
        <v>24</v>
      </c>
      <c r="M562" s="43">
        <v>45899</v>
      </c>
      <c r="N562" s="29" t="s">
        <v>4006</v>
      </c>
      <c r="O562" s="72">
        <f>IF(Table1[[#This Row],[Phân loại]]="Tồn đầu kỳ",Table1[[#This Row],[Tổng giá trị]],0)</f>
        <v>0</v>
      </c>
      <c r="P562" s="8">
        <f>IF(Table1[[#This Row],[Số còn phải thu ĐK]]&lt;&gt;0,0,IF(Table1[[#This Row],[Phân loại]]="Bán hàng",Table1[[#This Row],[Tổng giá trị]],-Table1[[#This Row],[Tổng giá trị]]))</f>
        <v>1199426</v>
      </c>
      <c r="Q562" s="62">
        <v>1200000</v>
      </c>
      <c r="R562" s="8">
        <f>Table1[[#This Row],[Số còn phải thu ĐK]]+Table1[[#This Row],[Giá Trị HD sau CK]]-Table1[[#This Row],[Số tiền đã thu]]</f>
        <v>-574</v>
      </c>
      <c r="S562" s="7">
        <f>IF(Table1[[#This Row],[Ngày hóa đơn]]&lt;&gt;"",Table1[[#This Row],[Ngày hóa đơn]],Table1[[#This Row],[Ngày hạch toán]])</f>
        <v>45899</v>
      </c>
      <c r="T562" s="8"/>
      <c r="U562" s="7">
        <f>IF(Table1[[#This Row],[Ngày tính CN]]="","",S562+T562)</f>
        <v>45899</v>
      </c>
      <c r="V562" s="74">
        <f ca="1">IF(Table1[[#This Row],[Hạn thanh toán]]="","",IF((U562-NOW())&lt;0,0,(U562-NOW())))</f>
        <v>0</v>
      </c>
      <c r="W562" s="72"/>
      <c r="X562" s="68" t="str">
        <f ca="1">IF(OR(AR566="",AO566=0),"",IF((AR566-NOW())&lt;0,-(AR566-NOW()),0))</f>
        <v/>
      </c>
      <c r="Y562" s="68" t="str">
        <f t="shared" ca="1" si="77"/>
        <v/>
      </c>
      <c r="Z562" s="301">
        <f>Table1[[#This Row],[Hạn thanh toán]]</f>
        <v>45899</v>
      </c>
      <c r="AA562" s="301">
        <f>Table1[[#This Row],[Ngày Thanh toán]]</f>
        <v>45899</v>
      </c>
      <c r="AD562" s="3" t="str">
        <f>VLOOKUP($A562,Ma_KH!$A:$Q,Ma_KH!O$1,0)</f>
        <v>KL00047</v>
      </c>
      <c r="AE562" s="3" t="str">
        <f>VLOOKUP($A562,Ma_KH!$A:$Q,Ma_KH!P$1,0)</f>
        <v>QUÁN HƯƠNG BẮC</v>
      </c>
    </row>
    <row r="563" spans="1:31" s="156" customFormat="1" ht="25.5" customHeight="1" x14ac:dyDescent="0.3">
      <c r="A563" s="144" t="s">
        <v>94</v>
      </c>
      <c r="B563" s="144" t="s">
        <v>1059</v>
      </c>
      <c r="C563" s="145">
        <v>45632</v>
      </c>
      <c r="D563" s="146" t="s">
        <v>4008</v>
      </c>
      <c r="E563" s="145"/>
      <c r="F563" s="147"/>
      <c r="G563" s="144" t="s">
        <v>1061</v>
      </c>
      <c r="H563" s="148"/>
      <c r="I563" s="148">
        <v>0</v>
      </c>
      <c r="J563" s="148"/>
      <c r="K563" s="148">
        <v>996241</v>
      </c>
      <c r="L563" s="149" t="s">
        <v>3648</v>
      </c>
      <c r="M563" s="150">
        <v>45719</v>
      </c>
      <c r="N563" s="151" t="s">
        <v>4009</v>
      </c>
      <c r="O563" s="148">
        <f>IF(Table1[[#This Row],[Phân loại]]="Tồn đầu kỳ",Table1[[#This Row],[Tổng giá trị]],0)</f>
        <v>996241</v>
      </c>
      <c r="P563" s="149">
        <f>IF(Table1[[#This Row],[Số còn phải thu ĐK]]&lt;&gt;0,0,IF(Table1[[#This Row],[Phân loại]]="Bán hàng",Table1[[#This Row],[Tổng giá trị]],-Table1[[#This Row],[Tổng giá trị]]))</f>
        <v>0</v>
      </c>
      <c r="Q563" s="152">
        <v>996000</v>
      </c>
      <c r="R563" s="149">
        <f>Table1[[#This Row],[Số còn phải thu ĐK]]+Table1[[#This Row],[Giá Trị HD sau CK]]-Table1[[#This Row],[Số tiền đã thu]]</f>
        <v>241</v>
      </c>
      <c r="S563" s="153">
        <f>IF(Table1[[#This Row],[Ngày hóa đơn]]&lt;&gt;"",Table1[[#This Row],[Ngày hóa đơn]],Table1[[#This Row],[Ngày hạch toán]])</f>
        <v>45632</v>
      </c>
      <c r="T563" s="149"/>
      <c r="U563" s="153">
        <f>IF(Table1[[#This Row],[Ngày tính CN]]="","",S563+T563)</f>
        <v>45632</v>
      </c>
      <c r="V563" s="154">
        <f ca="1">IF(Table1[[#This Row],[Hạn thanh toán]]="","",IF((U563-NOW())&lt;0,0,(U563-NOW())))</f>
        <v>0</v>
      </c>
      <c r="W563" s="148"/>
      <c r="X563" s="155" t="str">
        <f t="shared" ref="X563" ca="1" si="80">IF(OR(AR566="",AO566=0),"",IF((AR566-NOW())&lt;0,-(AR566-NOW()),0))</f>
        <v/>
      </c>
      <c r="Y563" s="155" t="str">
        <f t="shared" ref="Y563" ca="1" si="81">IF(R563=0,"Đã thanh toán",IF(X563="","",IF(X563&lt;=0,"Chưa đến hạn thanh toán",IF(X563&lt;=30,"Nợ quá hạn 30 ngày",IF(X563&lt;=60,"Nợ quá hạn từ 30 ngày đến 60 ngày",IF(X563&lt;=90,"Nợ quá hạn từ 60 ngày đến 90 ngày",IF(X563&lt;=120,"Nợ quá hạn từ 90 ngày đến 120 ngày","Nợ quá hạn hơn 120 ngày có khả năng mất thanh toán")))))))</f>
        <v/>
      </c>
      <c r="Z563" s="304">
        <f>Table1[[#This Row],[Hạn thanh toán]]</f>
        <v>45632</v>
      </c>
      <c r="AA563" s="304">
        <f>Table1[[#This Row],[Ngày Thanh toán]]</f>
        <v>45719</v>
      </c>
      <c r="AD563" s="156" t="str">
        <f>VLOOKUP($A563,Ma_KH!$A:$Q,Ma_KH!O$1,0)</f>
        <v>KL00052</v>
      </c>
      <c r="AE563" s="3" t="str">
        <f>VLOOKUP($A563,Ma_KH!$A:$Q,Ma_KH!P$1,0)</f>
        <v>K Mart , Spendora An Khánh</v>
      </c>
    </row>
    <row r="564" spans="1:31" ht="25.5" customHeight="1" x14ac:dyDescent="0.3">
      <c r="A564" s="69" t="s">
        <v>94</v>
      </c>
      <c r="B564" s="69" t="s">
        <v>1059</v>
      </c>
      <c r="C564" s="70">
        <v>45717</v>
      </c>
      <c r="D564" s="71" t="s">
        <v>1060</v>
      </c>
      <c r="E564" s="70"/>
      <c r="F564" s="75"/>
      <c r="G564" s="69" t="s">
        <v>1061</v>
      </c>
      <c r="H564" s="72">
        <v>1239779</v>
      </c>
      <c r="I564" s="72">
        <v>0</v>
      </c>
      <c r="J564" s="72">
        <v>99182</v>
      </c>
      <c r="K564" s="72">
        <v>1338961</v>
      </c>
      <c r="L564" s="8" t="s">
        <v>24</v>
      </c>
      <c r="M564" s="43">
        <v>45766</v>
      </c>
      <c r="N564" s="29" t="s">
        <v>4010</v>
      </c>
      <c r="O564" s="72">
        <f>IF(Table1[[#This Row],[Phân loại]]="Tồn đầu kỳ",Table1[[#This Row],[Tổng giá trị]],0)</f>
        <v>0</v>
      </c>
      <c r="P564" s="8">
        <f>IF(Table1[[#This Row],[Số còn phải thu ĐK]]&lt;&gt;0,0,IF(Table1[[#This Row],[Phân loại]]="Bán hàng",Table1[[#This Row],[Tổng giá trị]],-Table1[[#This Row],[Tổng giá trị]]))</f>
        <v>1338961</v>
      </c>
      <c r="Q564" s="62">
        <v>1338000</v>
      </c>
      <c r="R564" s="8">
        <f>Table1[[#This Row],[Số còn phải thu ĐK]]+Table1[[#This Row],[Giá Trị HD sau CK]]-Table1[[#This Row],[Số tiền đã thu]]</f>
        <v>961</v>
      </c>
      <c r="S564" s="7">
        <f>IF(Table1[[#This Row],[Ngày hóa đơn]]&lt;&gt;"",Table1[[#This Row],[Ngày hóa đơn]],Table1[[#This Row],[Ngày hạch toán]])</f>
        <v>45717</v>
      </c>
      <c r="T564" s="8"/>
      <c r="U564" s="7">
        <f>IF(Table1[[#This Row],[Ngày tính CN]]="","",S564+T564)</f>
        <v>45717</v>
      </c>
      <c r="V564" s="74">
        <f ca="1">IF(Table1[[#This Row],[Hạn thanh toán]]="","",IF((U564-NOW())&lt;0,0,(U564-NOW())))</f>
        <v>0</v>
      </c>
      <c r="W564" s="72"/>
      <c r="X564" s="68" t="str">
        <f t="shared" ca="1" si="78"/>
        <v/>
      </c>
      <c r="Y564" s="68" t="str">
        <f t="shared" ca="1" si="77"/>
        <v/>
      </c>
      <c r="Z564" s="301">
        <f>Table1[[#This Row],[Hạn thanh toán]]</f>
        <v>45717</v>
      </c>
      <c r="AA564" s="301">
        <f>Table1[[#This Row],[Ngày Thanh toán]]</f>
        <v>45766</v>
      </c>
      <c r="AD564" s="3" t="str">
        <f>VLOOKUP($A564,Ma_KH!$A:$Q,Ma_KH!O$1,0)</f>
        <v>KL00052</v>
      </c>
      <c r="AE564" s="3" t="str">
        <f>VLOOKUP($A564,Ma_KH!$A:$Q,Ma_KH!P$1,0)</f>
        <v>K Mart , Spendora An Khánh</v>
      </c>
    </row>
    <row r="565" spans="1:31" ht="25.5" customHeight="1" x14ac:dyDescent="0.3">
      <c r="A565" s="69" t="s">
        <v>94</v>
      </c>
      <c r="B565" s="69" t="s">
        <v>1059</v>
      </c>
      <c r="C565" s="70">
        <v>45761</v>
      </c>
      <c r="D565" s="71" t="s">
        <v>1062</v>
      </c>
      <c r="E565" s="70"/>
      <c r="F565" s="75"/>
      <c r="G565" s="69" t="s">
        <v>1063</v>
      </c>
      <c r="H565" s="72">
        <v>1444401</v>
      </c>
      <c r="I565" s="72">
        <v>0</v>
      </c>
      <c r="J565" s="72">
        <v>115552</v>
      </c>
      <c r="K565" s="72">
        <v>1559953</v>
      </c>
      <c r="L565" s="8" t="s">
        <v>24</v>
      </c>
      <c r="M565" s="43">
        <v>45810</v>
      </c>
      <c r="N565" s="29" t="s">
        <v>4011</v>
      </c>
      <c r="O565" s="72">
        <f>IF(Table1[[#This Row],[Phân loại]]="Tồn đầu kỳ",Table1[[#This Row],[Tổng giá trị]],0)</f>
        <v>0</v>
      </c>
      <c r="P565" s="8">
        <f>IF(Table1[[#This Row],[Số còn phải thu ĐK]]&lt;&gt;0,0,IF(Table1[[#This Row],[Phân loại]]="Bán hàng",Table1[[#This Row],[Tổng giá trị]],-Table1[[#This Row],[Tổng giá trị]]))</f>
        <v>1559953</v>
      </c>
      <c r="Q565" s="62">
        <v>1559000</v>
      </c>
      <c r="R565" s="8">
        <f>Table1[[#This Row],[Số còn phải thu ĐK]]+Table1[[#This Row],[Giá Trị HD sau CK]]-Table1[[#This Row],[Số tiền đã thu]]</f>
        <v>953</v>
      </c>
      <c r="S565" s="7">
        <f>IF(Table1[[#This Row],[Ngày hóa đơn]]&lt;&gt;"",Table1[[#This Row],[Ngày hóa đơn]],Table1[[#This Row],[Ngày hạch toán]])</f>
        <v>45761</v>
      </c>
      <c r="T565" s="8"/>
      <c r="U565" s="7">
        <f>IF(Table1[[#This Row],[Ngày tính CN]]="","",S565+T565)</f>
        <v>45761</v>
      </c>
      <c r="V565" s="74">
        <f ca="1">IF(Table1[[#This Row],[Hạn thanh toán]]="","",IF((U565-NOW())&lt;0,0,(U565-NOW())))</f>
        <v>0</v>
      </c>
      <c r="W565" s="72"/>
      <c r="X565" s="68" t="str">
        <f ca="1">IF(OR(AR569="",AO569=0),"",IF((AR569-NOW())&lt;0,-(AR569-NOW()),0))</f>
        <v/>
      </c>
      <c r="Y565" s="68" t="str">
        <f t="shared" ca="1" si="77"/>
        <v/>
      </c>
      <c r="Z565" s="301">
        <f>Table1[[#This Row],[Hạn thanh toán]]</f>
        <v>45761</v>
      </c>
      <c r="AA565" s="301">
        <f>Table1[[#This Row],[Ngày Thanh toán]]</f>
        <v>45810</v>
      </c>
      <c r="AD565" s="3" t="str">
        <f>VLOOKUP($A565,Ma_KH!$A:$Q,Ma_KH!O$1,0)</f>
        <v>KL00052</v>
      </c>
      <c r="AE565" s="3" t="str">
        <f>VLOOKUP($A565,Ma_KH!$A:$Q,Ma_KH!P$1,0)</f>
        <v>K Mart , Spendora An Khánh</v>
      </c>
    </row>
    <row r="566" spans="1:31" ht="25.5" customHeight="1" x14ac:dyDescent="0.3">
      <c r="A566" s="69" t="s">
        <v>94</v>
      </c>
      <c r="B566" s="69" t="s">
        <v>1059</v>
      </c>
      <c r="C566" s="70">
        <v>45803</v>
      </c>
      <c r="D566" s="71" t="s">
        <v>1064</v>
      </c>
      <c r="E566" s="70"/>
      <c r="F566" s="75"/>
      <c r="G566" s="69" t="s">
        <v>1065</v>
      </c>
      <c r="H566" s="72">
        <v>870801</v>
      </c>
      <c r="I566" s="72">
        <v>0</v>
      </c>
      <c r="J566" s="72">
        <v>69664</v>
      </c>
      <c r="K566" s="72">
        <v>940465</v>
      </c>
      <c r="L566" s="8" t="s">
        <v>24</v>
      </c>
      <c r="M566" s="43">
        <v>45831</v>
      </c>
      <c r="N566" s="29" t="s">
        <v>4012</v>
      </c>
      <c r="O566" s="72">
        <f>IF(Table1[[#This Row],[Phân loại]]="Tồn đầu kỳ",Table1[[#This Row],[Tổng giá trị]],0)</f>
        <v>0</v>
      </c>
      <c r="P566" s="8">
        <f>IF(Table1[[#This Row],[Số còn phải thu ĐK]]&lt;&gt;0,0,IF(Table1[[#This Row],[Phân loại]]="Bán hàng",Table1[[#This Row],[Tổng giá trị]],-Table1[[#This Row],[Tổng giá trị]]))</f>
        <v>940465</v>
      </c>
      <c r="Q566" s="62">
        <v>650000</v>
      </c>
      <c r="R566" s="8">
        <f>Table1[[#This Row],[Số còn phải thu ĐK]]+Table1[[#This Row],[Giá Trị HD sau CK]]-Table1[[#This Row],[Số tiền đã thu]]</f>
        <v>290465</v>
      </c>
      <c r="S566" s="7">
        <f>IF(Table1[[#This Row],[Ngày hóa đơn]]&lt;&gt;"",Table1[[#This Row],[Ngày hóa đơn]],Table1[[#This Row],[Ngày hạch toán]])</f>
        <v>45803</v>
      </c>
      <c r="T566" s="8"/>
      <c r="U566" s="7">
        <f>IF(Table1[[#This Row],[Ngày tính CN]]="","",S566+T566)</f>
        <v>45803</v>
      </c>
      <c r="V566" s="74">
        <f ca="1">IF(Table1[[#This Row],[Hạn thanh toán]]="","",IF((U566-NOW())&lt;0,0,(U566-NOW())))</f>
        <v>0</v>
      </c>
      <c r="W566" s="72"/>
      <c r="X566" s="68" t="str">
        <f ca="1">IF(OR(AR570="",AO570=0),"",IF((AR570-NOW())&lt;0,-(AR570-NOW()),0))</f>
        <v/>
      </c>
      <c r="Y566" s="68" t="str">
        <f t="shared" ca="1" si="77"/>
        <v/>
      </c>
      <c r="Z566" s="301">
        <f>Table1[[#This Row],[Hạn thanh toán]]</f>
        <v>45803</v>
      </c>
      <c r="AA566" s="301">
        <f>Table1[[#This Row],[Ngày Thanh toán]]</f>
        <v>45831</v>
      </c>
      <c r="AD566" s="3" t="str">
        <f>VLOOKUP($A566,Ma_KH!$A:$Q,Ma_KH!O$1,0)</f>
        <v>KL00052</v>
      </c>
      <c r="AE566" s="3" t="str">
        <f>VLOOKUP($A566,Ma_KH!$A:$Q,Ma_KH!P$1,0)</f>
        <v>K Mart , Spendora An Khánh</v>
      </c>
    </row>
    <row r="567" spans="1:31" ht="25.5" customHeight="1" x14ac:dyDescent="0.3">
      <c r="A567" s="69" t="s">
        <v>94</v>
      </c>
      <c r="B567" s="69" t="s">
        <v>1059</v>
      </c>
      <c r="C567" s="70">
        <v>45834</v>
      </c>
      <c r="D567" s="71" t="s">
        <v>1066</v>
      </c>
      <c r="E567" s="70">
        <v>45834</v>
      </c>
      <c r="F567" s="75"/>
      <c r="G567" s="69" t="s">
        <v>348</v>
      </c>
      <c r="H567" s="72">
        <v>0</v>
      </c>
      <c r="I567" s="72">
        <v>0</v>
      </c>
      <c r="J567" s="72">
        <v>0</v>
      </c>
      <c r="K567" s="72">
        <v>289921</v>
      </c>
      <c r="L567" s="8" t="s">
        <v>17</v>
      </c>
      <c r="M567" s="43">
        <v>45831</v>
      </c>
      <c r="N567" s="29" t="s">
        <v>4012</v>
      </c>
      <c r="O567" s="72">
        <f>IF(Table1[[#This Row],[Phân loại]]="Tồn đầu kỳ",Table1[[#This Row],[Tổng giá trị]],0)</f>
        <v>0</v>
      </c>
      <c r="P567" s="8">
        <f>IF(Table1[[#This Row],[Số còn phải thu ĐK]]&lt;&gt;0,0,IF(Table1[[#This Row],[Phân loại]]="Bán hàng",Table1[[#This Row],[Tổng giá trị]],-Table1[[#This Row],[Tổng giá trị]]))</f>
        <v>-289921</v>
      </c>
      <c r="Q567" s="73">
        <f t="shared" si="79"/>
        <v>-289921</v>
      </c>
      <c r="R567" s="8">
        <f>Table1[[#This Row],[Số còn phải thu ĐK]]+Table1[[#This Row],[Giá Trị HD sau CK]]-Table1[[#This Row],[Số tiền đã thu]]</f>
        <v>0</v>
      </c>
      <c r="S567" s="7">
        <f>IF(Table1[[#This Row],[Ngày hóa đơn]]&lt;&gt;"",Table1[[#This Row],[Ngày hóa đơn]],Table1[[#This Row],[Ngày hạch toán]])</f>
        <v>45834</v>
      </c>
      <c r="T567" s="8"/>
      <c r="U567" s="7">
        <f>IF(Table1[[#This Row],[Ngày tính CN]]="","",S567+T567)</f>
        <v>45834</v>
      </c>
      <c r="V567" s="74">
        <f ca="1">IF(Table1[[#This Row],[Hạn thanh toán]]="","",IF((U567-NOW())&lt;0,0,(U567-NOW())))</f>
        <v>0</v>
      </c>
      <c r="W567" s="72"/>
      <c r="X567" s="68" t="str">
        <f ca="1">IF(OR(AR571="",AO571=0),"",IF((AR571-NOW())&lt;0,-(AR571-NOW()),0))</f>
        <v/>
      </c>
      <c r="Y567" s="68" t="str">
        <f t="shared" si="77"/>
        <v>Đã thanh toán</v>
      </c>
      <c r="Z567" s="301">
        <f>Table1[[#This Row],[Hạn thanh toán]]</f>
        <v>45834</v>
      </c>
      <c r="AA567" s="301">
        <f>Table1[[#This Row],[Ngày Thanh toán]]</f>
        <v>45831</v>
      </c>
      <c r="AD567" s="3" t="str">
        <f>VLOOKUP($A567,Ma_KH!$A:$Q,Ma_KH!O$1,0)</f>
        <v>KL00052</v>
      </c>
      <c r="AE567" s="3" t="str">
        <f>VLOOKUP($A567,Ma_KH!$A:$Q,Ma_KH!P$1,0)</f>
        <v>K Mart , Spendora An Khánh</v>
      </c>
    </row>
    <row r="568" spans="1:31" s="156" customFormat="1" ht="25.5" customHeight="1" x14ac:dyDescent="0.3">
      <c r="A568" s="144" t="s">
        <v>95</v>
      </c>
      <c r="B568" s="144" t="s">
        <v>1067</v>
      </c>
      <c r="C568" s="145">
        <v>45646</v>
      </c>
      <c r="D568" s="146" t="s">
        <v>4013</v>
      </c>
      <c r="E568" s="145"/>
      <c r="F568" s="144"/>
      <c r="G568" s="144" t="s">
        <v>1069</v>
      </c>
      <c r="H568" s="148"/>
      <c r="I568" s="148"/>
      <c r="J568" s="148"/>
      <c r="K568" s="148">
        <v>892751</v>
      </c>
      <c r="L568" s="149" t="s">
        <v>3648</v>
      </c>
      <c r="M568" s="150">
        <v>45664</v>
      </c>
      <c r="N568" s="151" t="s">
        <v>4014</v>
      </c>
      <c r="O568" s="148">
        <f>IF(Table1[[#This Row],[Phân loại]]="Tồn đầu kỳ",Table1[[#This Row],[Tổng giá trị]],0)</f>
        <v>892751</v>
      </c>
      <c r="P568" s="149">
        <f>IF(Table1[[#This Row],[Số còn phải thu ĐK]]&lt;&gt;0,0,IF(Table1[[#This Row],[Phân loại]]="Bán hàng",Table1[[#This Row],[Tổng giá trị]],-Table1[[#This Row],[Tổng giá trị]]))</f>
        <v>0</v>
      </c>
      <c r="Q568" s="152">
        <f t="shared" ref="Q568" si="82">IF(M568&lt;&gt;"",IF(O568&gt;0,O568,P568),0)</f>
        <v>892751</v>
      </c>
      <c r="R568" s="149">
        <f>Table1[[#This Row],[Số còn phải thu ĐK]]+Table1[[#This Row],[Giá Trị HD sau CK]]-Table1[[#This Row],[Số tiền đã thu]]</f>
        <v>0</v>
      </c>
      <c r="S568" s="153">
        <f>IF(Table1[[#This Row],[Ngày hóa đơn]]&lt;&gt;"",Table1[[#This Row],[Ngày hóa đơn]],Table1[[#This Row],[Ngày hạch toán]])</f>
        <v>45646</v>
      </c>
      <c r="T568" s="149"/>
      <c r="U568" s="153">
        <f>IF(Table1[[#This Row],[Ngày tính CN]]="","",S568+T568)</f>
        <v>45646</v>
      </c>
      <c r="V568" s="154">
        <f ca="1">IF(Table1[[#This Row],[Hạn thanh toán]]="","",IF((U568-NOW())&lt;0,0,(U568-NOW())))</f>
        <v>0</v>
      </c>
      <c r="W568" s="148"/>
      <c r="X568" s="155" t="str">
        <f t="shared" ref="X568" ca="1" si="83">IF(OR(AR571="",AO571=0),"",IF((AR571-NOW())&lt;0,-(AR571-NOW()),0))</f>
        <v/>
      </c>
      <c r="Y568" s="155" t="str">
        <f t="shared" ref="Y568" si="84">IF(R568=0,"Đã thanh toán",IF(X568="","",IF(X568&lt;=0,"Chưa đến hạn thanh toán",IF(X568&lt;=30,"Nợ quá hạn 30 ngày",IF(X568&lt;=60,"Nợ quá hạn từ 30 ngày đến 60 ngày",IF(X568&lt;=90,"Nợ quá hạn từ 60 ngày đến 90 ngày",IF(X568&lt;=120,"Nợ quá hạn từ 90 ngày đến 120 ngày","Nợ quá hạn hơn 120 ngày có khả năng mất thanh toán")))))))</f>
        <v>Đã thanh toán</v>
      </c>
      <c r="Z568" s="304">
        <f>Table1[[#This Row],[Hạn thanh toán]]</f>
        <v>45646</v>
      </c>
      <c r="AA568" s="304">
        <f>Table1[[#This Row],[Ngày Thanh toán]]</f>
        <v>45664</v>
      </c>
      <c r="AD568" s="156" t="str">
        <f>VLOOKUP($A568,Ma_KH!$A:$Q,Ma_KH!O$1,0)</f>
        <v>KL00109</v>
      </c>
      <c r="AE568" s="3" t="str">
        <f>VLOOKUP($A568,Ma_KH!$A:$Q,Ma_KH!P$1,0)</f>
        <v>Thực phẩm xanh</v>
      </c>
    </row>
    <row r="569" spans="1:31" ht="25.5" customHeight="1" x14ac:dyDescent="0.3">
      <c r="A569" s="69" t="s">
        <v>95</v>
      </c>
      <c r="B569" s="69" t="s">
        <v>1067</v>
      </c>
      <c r="C569" s="70">
        <v>45695</v>
      </c>
      <c r="D569" s="71" t="s">
        <v>1068</v>
      </c>
      <c r="E569" s="70"/>
      <c r="F569" s="69"/>
      <c r="G569" s="69" t="s">
        <v>1069</v>
      </c>
      <c r="H569" s="72">
        <v>681271</v>
      </c>
      <c r="I569" s="72">
        <v>34064</v>
      </c>
      <c r="J569" s="72">
        <v>51777</v>
      </c>
      <c r="K569" s="72">
        <v>698984</v>
      </c>
      <c r="L569" s="8" t="s">
        <v>24</v>
      </c>
      <c r="M569" s="43">
        <v>45765</v>
      </c>
      <c r="N569" s="29" t="s">
        <v>4015</v>
      </c>
      <c r="O569" s="72">
        <f>IF(Table1[[#This Row],[Phân loại]]="Tồn đầu kỳ",Table1[[#This Row],[Tổng giá trị]],0)</f>
        <v>0</v>
      </c>
      <c r="P569" s="8">
        <f>IF(Table1[[#This Row],[Số còn phải thu ĐK]]&lt;&gt;0,0,IF(Table1[[#This Row],[Phân loại]]="Bán hàng",Table1[[#This Row],[Tổng giá trị]],-Table1[[#This Row],[Tổng giá trị]]))</f>
        <v>698984</v>
      </c>
      <c r="Q569" s="73">
        <f t="shared" si="79"/>
        <v>698984</v>
      </c>
      <c r="R569" s="8">
        <f>Table1[[#This Row],[Số còn phải thu ĐK]]+Table1[[#This Row],[Giá Trị HD sau CK]]-Table1[[#This Row],[Số tiền đã thu]]</f>
        <v>0</v>
      </c>
      <c r="S569" s="7">
        <f>IF(Table1[[#This Row],[Ngày hóa đơn]]&lt;&gt;"",Table1[[#This Row],[Ngày hóa đơn]],Table1[[#This Row],[Ngày hạch toán]])</f>
        <v>45695</v>
      </c>
      <c r="T569" s="8"/>
      <c r="U569" s="7">
        <f>IF(Table1[[#This Row],[Ngày tính CN]]="","",S569+T569)</f>
        <v>45695</v>
      </c>
      <c r="V569" s="74">
        <f ca="1">IF(Table1[[#This Row],[Hạn thanh toán]]="","",IF((U569-NOW())&lt;0,0,(U569-NOW())))</f>
        <v>0</v>
      </c>
      <c r="W569" s="72"/>
      <c r="X569" s="68" t="str">
        <f t="shared" ca="1" si="78"/>
        <v/>
      </c>
      <c r="Y569" s="68" t="str">
        <f t="shared" si="77"/>
        <v>Đã thanh toán</v>
      </c>
      <c r="Z569" s="301">
        <f>Table1[[#This Row],[Hạn thanh toán]]</f>
        <v>45695</v>
      </c>
      <c r="AA569" s="301">
        <f>Table1[[#This Row],[Ngày Thanh toán]]</f>
        <v>45765</v>
      </c>
      <c r="AD569" s="3" t="str">
        <f>VLOOKUP($A569,Ma_KH!$A:$Q,Ma_KH!O$1,0)</f>
        <v>KL00109</v>
      </c>
      <c r="AE569" s="3" t="str">
        <f>VLOOKUP($A569,Ma_KH!$A:$Q,Ma_KH!P$1,0)</f>
        <v>Thực phẩm xanh</v>
      </c>
    </row>
    <row r="570" spans="1:31" ht="25.5" customHeight="1" x14ac:dyDescent="0.3">
      <c r="A570" s="69" t="s">
        <v>95</v>
      </c>
      <c r="B570" s="69" t="s">
        <v>1067</v>
      </c>
      <c r="C570" s="70">
        <v>45782</v>
      </c>
      <c r="D570" s="71" t="s">
        <v>1070</v>
      </c>
      <c r="E570" s="70"/>
      <c r="F570" s="69"/>
      <c r="G570" s="69" t="s">
        <v>1069</v>
      </c>
      <c r="H570" s="72">
        <v>737771</v>
      </c>
      <c r="I570" s="72">
        <v>36889</v>
      </c>
      <c r="J570" s="72">
        <v>56071</v>
      </c>
      <c r="K570" s="72">
        <v>756953</v>
      </c>
      <c r="L570" s="8" t="s">
        <v>24</v>
      </c>
      <c r="M570" s="43">
        <v>45784</v>
      </c>
      <c r="N570" s="29" t="s">
        <v>4016</v>
      </c>
      <c r="O570" s="72">
        <f>IF(Table1[[#This Row],[Phân loại]]="Tồn đầu kỳ",Table1[[#This Row],[Tổng giá trị]],0)</f>
        <v>0</v>
      </c>
      <c r="P570" s="8">
        <f>IF(Table1[[#This Row],[Số còn phải thu ĐK]]&lt;&gt;0,0,IF(Table1[[#This Row],[Phân loại]]="Bán hàng",Table1[[#This Row],[Tổng giá trị]],-Table1[[#This Row],[Tổng giá trị]]))</f>
        <v>756953</v>
      </c>
      <c r="Q570" s="73">
        <f t="shared" si="79"/>
        <v>756953</v>
      </c>
      <c r="R570" s="8">
        <f>Table1[[#This Row],[Số còn phải thu ĐK]]+Table1[[#This Row],[Giá Trị HD sau CK]]-Table1[[#This Row],[Số tiền đã thu]]</f>
        <v>0</v>
      </c>
      <c r="S570" s="7">
        <f>IF(Table1[[#This Row],[Ngày hóa đơn]]&lt;&gt;"",Table1[[#This Row],[Ngày hóa đơn]],Table1[[#This Row],[Ngày hạch toán]])</f>
        <v>45782</v>
      </c>
      <c r="T570" s="8"/>
      <c r="U570" s="7">
        <f>IF(Table1[[#This Row],[Ngày tính CN]]="","",S570+T570)</f>
        <v>45782</v>
      </c>
      <c r="V570" s="74">
        <f ca="1">IF(Table1[[#This Row],[Hạn thanh toán]]="","",IF((U570-NOW())&lt;0,0,(U570-NOW())))</f>
        <v>0</v>
      </c>
      <c r="W570" s="72"/>
      <c r="X570" s="68" t="str">
        <f ca="1">IF(OR(AR574="",AO574=0),"",IF((AR574-NOW())&lt;0,-(AR574-NOW()),0))</f>
        <v/>
      </c>
      <c r="Y570" s="68" t="str">
        <f t="shared" si="77"/>
        <v>Đã thanh toán</v>
      </c>
      <c r="Z570" s="301">
        <f>Table1[[#This Row],[Hạn thanh toán]]</f>
        <v>45782</v>
      </c>
      <c r="AA570" s="301">
        <f>Table1[[#This Row],[Ngày Thanh toán]]</f>
        <v>45784</v>
      </c>
      <c r="AD570" s="3" t="str">
        <f>VLOOKUP($A570,Ma_KH!$A:$Q,Ma_KH!O$1,0)</f>
        <v>KL00109</v>
      </c>
      <c r="AE570" s="3" t="str">
        <f>VLOOKUP($A570,Ma_KH!$A:$Q,Ma_KH!P$1,0)</f>
        <v>Thực phẩm xanh</v>
      </c>
    </row>
    <row r="571" spans="1:31" ht="25.5" customHeight="1" x14ac:dyDescent="0.3">
      <c r="A571" s="76" t="s">
        <v>95</v>
      </c>
      <c r="B571" s="76" t="s">
        <v>1067</v>
      </c>
      <c r="C571" s="78">
        <v>45852</v>
      </c>
      <c r="D571" s="79" t="s">
        <v>1071</v>
      </c>
      <c r="E571" s="78"/>
      <c r="F571" s="76"/>
      <c r="G571" s="76" t="s">
        <v>1069</v>
      </c>
      <c r="H571" s="72">
        <v>774908</v>
      </c>
      <c r="I571" s="72">
        <v>38745</v>
      </c>
      <c r="J571" s="72">
        <v>58893</v>
      </c>
      <c r="K571" s="72">
        <v>795056</v>
      </c>
      <c r="L571" s="8" t="s">
        <v>24</v>
      </c>
      <c r="M571" s="43">
        <v>45908</v>
      </c>
      <c r="N571" s="29" t="s">
        <v>4017</v>
      </c>
      <c r="O571" s="72">
        <f>IF(Table1[[#This Row],[Phân loại]]="Tồn đầu kỳ",Table1[[#This Row],[Tổng giá trị]],0)</f>
        <v>0</v>
      </c>
      <c r="P571" s="8">
        <f>IF(Table1[[#This Row],[Số còn phải thu ĐK]]&lt;&gt;0,0,IF(Table1[[#This Row],[Phân loại]]="Bán hàng",Table1[[#This Row],[Tổng giá trị]],-Table1[[#This Row],[Tổng giá trị]]))</f>
        <v>795056</v>
      </c>
      <c r="Q571" s="73">
        <f t="shared" si="79"/>
        <v>795056</v>
      </c>
      <c r="R571" s="8">
        <f>Table1[[#This Row],[Số còn phải thu ĐK]]+Table1[[#This Row],[Giá Trị HD sau CK]]-Table1[[#This Row],[Số tiền đã thu]]</f>
        <v>0</v>
      </c>
      <c r="S571" s="7">
        <f>IF(Table1[[#This Row],[Ngày hóa đơn]]&lt;&gt;"",Table1[[#This Row],[Ngày hóa đơn]],Table1[[#This Row],[Ngày hạch toán]])</f>
        <v>45852</v>
      </c>
      <c r="T571" s="8"/>
      <c r="U571" s="7">
        <f>IF(Table1[[#This Row],[Ngày tính CN]]="","",S571+T571)</f>
        <v>45852</v>
      </c>
      <c r="V571" s="74">
        <f ca="1">IF(Table1[[#This Row],[Hạn thanh toán]]="","",IF((U571-NOW())&lt;0,0,(U571-NOW())))</f>
        <v>0</v>
      </c>
      <c r="W571" s="72"/>
      <c r="X571" s="68" t="str">
        <f ca="1">IF(OR(AR575="",AO575=0),"",IF((AR575-NOW())&lt;0,-(AR575-NOW()),0))</f>
        <v/>
      </c>
      <c r="Y571" s="68" t="str">
        <f t="shared" si="77"/>
        <v>Đã thanh toán</v>
      </c>
      <c r="Z571" s="301">
        <f>Table1[[#This Row],[Hạn thanh toán]]</f>
        <v>45852</v>
      </c>
      <c r="AA571" s="301">
        <f>Table1[[#This Row],[Ngày Thanh toán]]</f>
        <v>45908</v>
      </c>
      <c r="AD571" s="3" t="str">
        <f>VLOOKUP($A571,Ma_KH!$A:$Q,Ma_KH!O$1,0)</f>
        <v>KL00109</v>
      </c>
      <c r="AE571" s="3" t="str">
        <f>VLOOKUP($A571,Ma_KH!$A:$Q,Ma_KH!P$1,0)</f>
        <v>Thực phẩm xanh</v>
      </c>
    </row>
    <row r="572" spans="1:31" ht="25.5" customHeight="1" x14ac:dyDescent="0.3">
      <c r="A572" s="69" t="s">
        <v>95</v>
      </c>
      <c r="B572" s="69" t="s">
        <v>1067</v>
      </c>
      <c r="C572" s="70">
        <v>45905</v>
      </c>
      <c r="D572" s="71" t="s">
        <v>1072</v>
      </c>
      <c r="E572" s="70"/>
      <c r="F572" s="69"/>
      <c r="G572" s="69" t="s">
        <v>1073</v>
      </c>
      <c r="H572" s="72">
        <v>590908</v>
      </c>
      <c r="I572" s="72">
        <v>29545</v>
      </c>
      <c r="J572" s="72">
        <v>44909</v>
      </c>
      <c r="K572" s="72">
        <v>606272</v>
      </c>
      <c r="L572" s="8" t="s">
        <v>24</v>
      </c>
      <c r="M572" s="43">
        <v>45908</v>
      </c>
      <c r="N572" s="29" t="s">
        <v>4018</v>
      </c>
      <c r="O572" s="72">
        <f>IF(Table1[[#This Row],[Phân loại]]="Tồn đầu kỳ",Table1[[#This Row],[Tổng giá trị]],0)</f>
        <v>0</v>
      </c>
      <c r="P572" s="8">
        <f>IF(Table1[[#This Row],[Số còn phải thu ĐK]]&lt;&gt;0,0,IF(Table1[[#This Row],[Phân loại]]="Bán hàng",Table1[[#This Row],[Tổng giá trị]],-Table1[[#This Row],[Tổng giá trị]]))</f>
        <v>606272</v>
      </c>
      <c r="Q572" s="62">
        <v>404000</v>
      </c>
      <c r="R572" s="8">
        <f>Table1[[#This Row],[Số còn phải thu ĐK]]+Table1[[#This Row],[Giá Trị HD sau CK]]-Table1[[#This Row],[Số tiền đã thu]]</f>
        <v>202272</v>
      </c>
      <c r="S572" s="7">
        <f>IF(Table1[[#This Row],[Ngày hóa đơn]]&lt;&gt;"",Table1[[#This Row],[Ngày hóa đơn]],Table1[[#This Row],[Ngày hạch toán]])</f>
        <v>45905</v>
      </c>
      <c r="T572" s="8"/>
      <c r="U572" s="7">
        <f>IF(Table1[[#This Row],[Ngày tính CN]]="","",S572+T572)</f>
        <v>45905</v>
      </c>
      <c r="V572" s="74">
        <f ca="1">IF(Table1[[#This Row],[Hạn thanh toán]]="","",IF((U572-NOW())&lt;0,0,(U572-NOW())))</f>
        <v>0</v>
      </c>
      <c r="W572" s="72"/>
      <c r="X572" s="68" t="str">
        <f ca="1">IF(OR(AR577="",AO577=0),"",IF((AR577-NOW())&lt;0,-(AR577-NOW()),0))</f>
        <v/>
      </c>
      <c r="Y572" s="68" t="str">
        <f t="shared" ca="1" si="77"/>
        <v/>
      </c>
      <c r="Z572" s="301">
        <f>Table1[[#This Row],[Hạn thanh toán]]</f>
        <v>45905</v>
      </c>
      <c r="AA572" s="301">
        <f>Table1[[#This Row],[Ngày Thanh toán]]</f>
        <v>45908</v>
      </c>
      <c r="AD572" s="3" t="str">
        <f>VLOOKUP($A572,Ma_KH!$A:$Q,Ma_KH!O$1,0)</f>
        <v>KL00109</v>
      </c>
      <c r="AE572" s="3" t="str">
        <f>VLOOKUP($A572,Ma_KH!$A:$Q,Ma_KH!P$1,0)</f>
        <v>Thực phẩm xanh</v>
      </c>
    </row>
    <row r="573" spans="1:31" ht="25.5" customHeight="1" x14ac:dyDescent="0.3">
      <c r="A573" s="69" t="s">
        <v>95</v>
      </c>
      <c r="B573" s="69" t="s">
        <v>1067</v>
      </c>
      <c r="C573" s="43">
        <v>45908</v>
      </c>
      <c r="D573" s="29" t="s">
        <v>4019</v>
      </c>
      <c r="E573" s="70"/>
      <c r="F573" s="69"/>
      <c r="G573" s="29" t="s">
        <v>4020</v>
      </c>
      <c r="H573" s="72"/>
      <c r="I573" s="72"/>
      <c r="J573" s="72"/>
      <c r="K573" s="62">
        <v>202166</v>
      </c>
      <c r="L573" s="8" t="s">
        <v>17</v>
      </c>
      <c r="M573" s="43">
        <v>45908</v>
      </c>
      <c r="N573" s="29" t="s">
        <v>4018</v>
      </c>
      <c r="O573" s="72">
        <f>IF(Table1[[#This Row],[Phân loại]]="Tồn đầu kỳ",Table1[[#This Row],[Tổng giá trị]],0)</f>
        <v>0</v>
      </c>
      <c r="P573" s="8">
        <f>IF(Table1[[#This Row],[Số còn phải thu ĐK]]&lt;&gt;0,0,IF(Table1[[#This Row],[Phân loại]]="Bán hàng",Table1[[#This Row],[Tổng giá trị]],-Table1[[#This Row],[Tổng giá trị]]))</f>
        <v>-202166</v>
      </c>
      <c r="Q573" s="73">
        <f t="shared" si="79"/>
        <v>-202166</v>
      </c>
      <c r="R573" s="8">
        <f>Table1[[#This Row],[Số còn phải thu ĐK]]+Table1[[#This Row],[Giá Trị HD sau CK]]-Table1[[#This Row],[Số tiền đã thu]]</f>
        <v>0</v>
      </c>
      <c r="S573" s="7">
        <f>IF(Table1[[#This Row],[Ngày hóa đơn]]&lt;&gt;"",Table1[[#This Row],[Ngày hóa đơn]],Table1[[#This Row],[Ngày hạch toán]])</f>
        <v>45908</v>
      </c>
      <c r="T573" s="8"/>
      <c r="U573" s="7">
        <f>IF(Table1[[#This Row],[Ngày tính CN]]="","",S573+T573)</f>
        <v>45908</v>
      </c>
      <c r="V573" s="74">
        <f ca="1">IF(Table1[[#This Row],[Hạn thanh toán]]="","",IF((U573-NOW())&lt;0,0,(U573-NOW())))</f>
        <v>0</v>
      </c>
      <c r="W573" s="72"/>
      <c r="X573" s="68" t="str">
        <f ca="1">IF(OR(AR578="",AO578=0),"",IF((AR578-NOW())&lt;0,-(AR578-NOW()),0))</f>
        <v/>
      </c>
      <c r="Y573" s="68" t="str">
        <f t="shared" ref="Y573" si="85">IF(R573=0,"Đã thanh toán",IF(X573="","",IF(X573&lt;=0,"Chưa đến hạn thanh toán",IF(X573&lt;=30,"Nợ quá hạn 30 ngày",IF(X573&lt;=60,"Nợ quá hạn từ 30 ngày đến 60 ngày",IF(X573&lt;=90,"Nợ quá hạn từ 60 ngày đến 90 ngày",IF(X573&lt;=120,"Nợ quá hạn từ 90 ngày đến 120 ngày","Nợ quá hạn hơn 120 ngày có khả năng mất thanh toán")))))))</f>
        <v>Đã thanh toán</v>
      </c>
      <c r="Z573" s="301">
        <f>Table1[[#This Row],[Hạn thanh toán]]</f>
        <v>45908</v>
      </c>
      <c r="AA573" s="301">
        <f>Table1[[#This Row],[Ngày Thanh toán]]</f>
        <v>45908</v>
      </c>
      <c r="AD573" s="3" t="str">
        <f>VLOOKUP($A573,Ma_KH!$A:$Q,Ma_KH!O$1,0)</f>
        <v>KL00109</v>
      </c>
      <c r="AE573" s="3" t="str">
        <f>VLOOKUP($A573,Ma_KH!$A:$Q,Ma_KH!P$1,0)</f>
        <v>Thực phẩm xanh</v>
      </c>
    </row>
    <row r="574" spans="1:31" ht="25.5" customHeight="1" x14ac:dyDescent="0.3">
      <c r="A574" s="69" t="s">
        <v>95</v>
      </c>
      <c r="B574" s="69" t="s">
        <v>1067</v>
      </c>
      <c r="C574" s="70">
        <v>45915</v>
      </c>
      <c r="D574" s="71" t="s">
        <v>1074</v>
      </c>
      <c r="E574" s="70"/>
      <c r="F574" s="69"/>
      <c r="G574" s="69" t="s">
        <v>1073</v>
      </c>
      <c r="H574" s="72">
        <v>495724</v>
      </c>
      <c r="I574" s="72">
        <v>24786</v>
      </c>
      <c r="J574" s="72">
        <v>37675</v>
      </c>
      <c r="K574" s="72">
        <v>508613</v>
      </c>
      <c r="L574" s="8" t="s">
        <v>24</v>
      </c>
      <c r="M574" s="43">
        <v>45930</v>
      </c>
      <c r="N574" s="29" t="s">
        <v>4021</v>
      </c>
      <c r="O574" s="72">
        <f>IF(Table1[[#This Row],[Phân loại]]="Tồn đầu kỳ",Table1[[#This Row],[Tổng giá trị]],0)</f>
        <v>0</v>
      </c>
      <c r="P574" s="8">
        <f>IF(Table1[[#This Row],[Số còn phải thu ĐK]]&lt;&gt;0,0,IF(Table1[[#This Row],[Phân loại]]="Bán hàng",Table1[[#This Row],[Tổng giá trị]],-Table1[[#This Row],[Tổng giá trị]]))</f>
        <v>508613</v>
      </c>
      <c r="Q574" s="73">
        <f t="shared" si="79"/>
        <v>508613</v>
      </c>
      <c r="R574" s="8">
        <f>Table1[[#This Row],[Số còn phải thu ĐK]]+Table1[[#This Row],[Giá Trị HD sau CK]]-Table1[[#This Row],[Số tiền đã thu]]</f>
        <v>0</v>
      </c>
      <c r="S574" s="7">
        <f>IF(Table1[[#This Row],[Ngày hóa đơn]]&lt;&gt;"",Table1[[#This Row],[Ngày hóa đơn]],Table1[[#This Row],[Ngày hạch toán]])</f>
        <v>45915</v>
      </c>
      <c r="T574" s="8"/>
      <c r="U574" s="7">
        <f>IF(Table1[[#This Row],[Ngày tính CN]]="","",S574+T574)</f>
        <v>45915</v>
      </c>
      <c r="V574" s="74">
        <f ca="1">IF(Table1[[#This Row],[Hạn thanh toán]]="","",IF((U574-NOW())&lt;0,0,(U574-NOW())))</f>
        <v>0</v>
      </c>
      <c r="W574" s="72"/>
      <c r="X574" s="68" t="str">
        <f ca="1">IF(OR(AR578="",AO578=0),"",IF((AR578-NOW())&lt;0,-(AR578-NOW()),0))</f>
        <v/>
      </c>
      <c r="Y574" s="68" t="str">
        <f t="shared" si="77"/>
        <v>Đã thanh toán</v>
      </c>
      <c r="Z574" s="301">
        <f>Table1[[#This Row],[Hạn thanh toán]]</f>
        <v>45915</v>
      </c>
      <c r="AA574" s="301">
        <f>Table1[[#This Row],[Ngày Thanh toán]]</f>
        <v>45930</v>
      </c>
      <c r="AD574" s="3" t="str">
        <f>VLOOKUP($A574,Ma_KH!$A:$Q,Ma_KH!O$1,0)</f>
        <v>KL00109</v>
      </c>
      <c r="AE574" s="3" t="str">
        <f>VLOOKUP($A574,Ma_KH!$A:$Q,Ma_KH!P$1,0)</f>
        <v>Thực phẩm xanh</v>
      </c>
    </row>
    <row r="575" spans="1:31" ht="25.5" customHeight="1" x14ac:dyDescent="0.3">
      <c r="A575" s="69" t="s">
        <v>95</v>
      </c>
      <c r="B575" s="69" t="s">
        <v>1067</v>
      </c>
      <c r="C575" s="70">
        <v>45951</v>
      </c>
      <c r="D575" s="71" t="s">
        <v>1075</v>
      </c>
      <c r="E575" s="70"/>
      <c r="F575" s="69"/>
      <c r="G575" s="69" t="s">
        <v>1076</v>
      </c>
      <c r="H575" s="72">
        <v>675340</v>
      </c>
      <c r="I575" s="72">
        <v>33767</v>
      </c>
      <c r="J575" s="72">
        <v>51326</v>
      </c>
      <c r="K575" s="72">
        <v>692899</v>
      </c>
      <c r="L575" s="8" t="s">
        <v>24</v>
      </c>
      <c r="M575" s="63">
        <v>45966</v>
      </c>
      <c r="N575" s="64" t="s">
        <v>4022</v>
      </c>
      <c r="O575" s="72">
        <f>IF(Table1[[#This Row],[Phân loại]]="Tồn đầu kỳ",Table1[[#This Row],[Tổng giá trị]],0)</f>
        <v>0</v>
      </c>
      <c r="P575" s="8">
        <f>IF(Table1[[#This Row],[Số còn phải thu ĐK]]&lt;&gt;0,0,IF(Table1[[#This Row],[Phân loại]]="Bán hàng",Table1[[#This Row],[Tổng giá trị]],-Table1[[#This Row],[Tổng giá trị]]))</f>
        <v>692899</v>
      </c>
      <c r="Q575" s="73">
        <f t="shared" si="79"/>
        <v>692899</v>
      </c>
      <c r="R575" s="8">
        <f>Table1[[#This Row],[Số còn phải thu ĐK]]+Table1[[#This Row],[Giá Trị HD sau CK]]-Table1[[#This Row],[Số tiền đã thu]]</f>
        <v>0</v>
      </c>
      <c r="S575" s="7">
        <f>IF(Table1[[#This Row],[Ngày hóa đơn]]&lt;&gt;"",Table1[[#This Row],[Ngày hóa đơn]],Table1[[#This Row],[Ngày hạch toán]])</f>
        <v>45951</v>
      </c>
      <c r="T575" s="8"/>
      <c r="U575" s="7">
        <f>IF(Table1[[#This Row],[Ngày tính CN]]="","",S575+T575)</f>
        <v>45951</v>
      </c>
      <c r="V575" s="74">
        <f ca="1">IF(Table1[[#This Row],[Hạn thanh toán]]="","",IF((U575-NOW())&lt;0,0,(U575-NOW())))</f>
        <v>0</v>
      </c>
      <c r="W575" s="72"/>
      <c r="X575" s="68" t="str">
        <f ca="1">IF(OR(AR580="",AO580=0),"",IF((AR580-NOW())&lt;0,-(AR580-NOW()),0))</f>
        <v/>
      </c>
      <c r="Y575" s="68" t="str">
        <f t="shared" si="77"/>
        <v>Đã thanh toán</v>
      </c>
      <c r="Z575" s="301">
        <f>Table1[[#This Row],[Hạn thanh toán]]</f>
        <v>45951</v>
      </c>
      <c r="AA575" s="301">
        <f>Table1[[#This Row],[Ngày Thanh toán]]</f>
        <v>45966</v>
      </c>
      <c r="AD575" s="3" t="str">
        <f>VLOOKUP($A575,Ma_KH!$A:$Q,Ma_KH!O$1,0)</f>
        <v>KL00109</v>
      </c>
      <c r="AE575" s="3" t="str">
        <f>VLOOKUP($A575,Ma_KH!$A:$Q,Ma_KH!P$1,0)</f>
        <v>Thực phẩm xanh</v>
      </c>
    </row>
    <row r="576" spans="1:31" s="156" customFormat="1" ht="25.5" customHeight="1" x14ac:dyDescent="0.3">
      <c r="A576" s="144" t="s">
        <v>96</v>
      </c>
      <c r="B576" s="144" t="s">
        <v>1077</v>
      </c>
      <c r="C576" s="145">
        <v>45654</v>
      </c>
      <c r="D576" s="146" t="s">
        <v>4023</v>
      </c>
      <c r="E576" s="145"/>
      <c r="F576" s="147"/>
      <c r="G576" s="144" t="s">
        <v>1079</v>
      </c>
      <c r="H576" s="148">
        <v>2095805</v>
      </c>
      <c r="I576" s="148">
        <v>104790</v>
      </c>
      <c r="J576" s="148">
        <v>159281</v>
      </c>
      <c r="K576" s="148">
        <v>2150296</v>
      </c>
      <c r="L576" s="149" t="s">
        <v>3648</v>
      </c>
      <c r="M576" s="150">
        <v>45743</v>
      </c>
      <c r="N576" s="151" t="s">
        <v>4024</v>
      </c>
      <c r="O576" s="148">
        <f>IF(Table1[[#This Row],[Phân loại]]="Tồn đầu kỳ",Table1[[#This Row],[Tổng giá trị]],0)</f>
        <v>2150296</v>
      </c>
      <c r="P576" s="149">
        <f>IF(Table1[[#This Row],[Số còn phải thu ĐK]]&lt;&gt;0,0,IF(Table1[[#This Row],[Phân loại]]="Bán hàng",Table1[[#This Row],[Tổng giá trị]],-Table1[[#This Row],[Tổng giá trị]]))</f>
        <v>0</v>
      </c>
      <c r="Q576" s="152">
        <f t="shared" ref="Q576" si="86">IF(M576&lt;&gt;"",IF(O576&gt;0,O576,P576),0)</f>
        <v>2150296</v>
      </c>
      <c r="R576" s="149">
        <f>Table1[[#This Row],[Số còn phải thu ĐK]]+Table1[[#This Row],[Giá Trị HD sau CK]]-Table1[[#This Row],[Số tiền đã thu]]</f>
        <v>0</v>
      </c>
      <c r="S576" s="153">
        <f>IF(Table1[[#This Row],[Ngày hóa đơn]]&lt;&gt;"",Table1[[#This Row],[Ngày hóa đơn]],Table1[[#This Row],[Ngày hạch toán]])</f>
        <v>45654</v>
      </c>
      <c r="T576" s="149"/>
      <c r="U576" s="153">
        <f>IF(Table1[[#This Row],[Ngày tính CN]]="","",S576+T576)</f>
        <v>45654</v>
      </c>
      <c r="V576" s="154">
        <f ca="1">IF(Table1[[#This Row],[Hạn thanh toán]]="","",IF((U576-NOW())&lt;0,0,(U576-NOW())))</f>
        <v>0</v>
      </c>
      <c r="W576" s="148"/>
      <c r="X576" s="155" t="str">
        <f t="shared" ref="X576" ca="1" si="87">IF(OR(AR580="",AO580=0),"",IF((AR580-NOW())&lt;0,-(AR580-NOW()),0))</f>
        <v/>
      </c>
      <c r="Y576" s="155" t="str">
        <f t="shared" ref="Y576" si="88">IF(R576=0,"Đã thanh toán",IF(X576="","",IF(X576&lt;=0,"Chưa đến hạn thanh toán",IF(X576&lt;=30,"Nợ quá hạn 30 ngày",IF(X576&lt;=60,"Nợ quá hạn từ 30 ngày đến 60 ngày",IF(X576&lt;=90,"Nợ quá hạn từ 60 ngày đến 90 ngày",IF(X576&lt;=120,"Nợ quá hạn từ 90 ngày đến 120 ngày","Nợ quá hạn hơn 120 ngày có khả năng mất thanh toán")))))))</f>
        <v>Đã thanh toán</v>
      </c>
      <c r="Z576" s="304">
        <f>Table1[[#This Row],[Hạn thanh toán]]</f>
        <v>45654</v>
      </c>
      <c r="AA576" s="304">
        <f>Table1[[#This Row],[Ngày Thanh toán]]</f>
        <v>45743</v>
      </c>
      <c r="AD576" s="156" t="str">
        <f>VLOOKUP($A576,Ma_KH!$A:$Q,Ma_KH!O$1,0)</f>
        <v>KL00119</v>
      </c>
      <c r="AE576" s="3" t="str">
        <f>VLOOKUP($A576,Ma_KH!$A:$Q,Ma_KH!P$1,0)</f>
        <v>SIÊU THỊ HOMEMART24H</v>
      </c>
    </row>
    <row r="577" spans="1:31" ht="25.5" customHeight="1" x14ac:dyDescent="0.3">
      <c r="A577" s="69" t="s">
        <v>96</v>
      </c>
      <c r="B577" s="69" t="s">
        <v>1077</v>
      </c>
      <c r="C577" s="70">
        <v>45744</v>
      </c>
      <c r="D577" s="71" t="s">
        <v>1078</v>
      </c>
      <c r="E577" s="70"/>
      <c r="F577" s="75"/>
      <c r="G577" s="69" t="s">
        <v>1079</v>
      </c>
      <c r="H577" s="72">
        <v>2095805</v>
      </c>
      <c r="I577" s="72">
        <v>104790</v>
      </c>
      <c r="J577" s="72">
        <v>159281</v>
      </c>
      <c r="K577" s="72">
        <v>2150296</v>
      </c>
      <c r="L577" s="8" t="s">
        <v>24</v>
      </c>
      <c r="M577" s="43">
        <v>45751</v>
      </c>
      <c r="N577" s="29" t="s">
        <v>4025</v>
      </c>
      <c r="O577" s="72">
        <f>IF(Table1[[#This Row],[Phân loại]]="Tồn đầu kỳ",Table1[[#This Row],[Tổng giá trị]],0)</f>
        <v>0</v>
      </c>
      <c r="P577" s="8">
        <f>IF(Table1[[#This Row],[Số còn phải thu ĐK]]&lt;&gt;0,0,IF(Table1[[#This Row],[Phân loại]]="Bán hàng",Table1[[#This Row],[Tổng giá trị]],-Table1[[#This Row],[Tổng giá trị]]))</f>
        <v>2150296</v>
      </c>
      <c r="Q577" s="73">
        <f t="shared" si="79"/>
        <v>2150296</v>
      </c>
      <c r="R577" s="8">
        <f>Table1[[#This Row],[Số còn phải thu ĐK]]+Table1[[#This Row],[Giá Trị HD sau CK]]-Table1[[#This Row],[Số tiền đã thu]]</f>
        <v>0</v>
      </c>
      <c r="S577" s="7">
        <f>IF(Table1[[#This Row],[Ngày hóa đơn]]&lt;&gt;"",Table1[[#This Row],[Ngày hóa đơn]],Table1[[#This Row],[Ngày hạch toán]])</f>
        <v>45744</v>
      </c>
      <c r="T577" s="8"/>
      <c r="U577" s="7">
        <f>IF(Table1[[#This Row],[Ngày tính CN]]="","",S577+T577)</f>
        <v>45744</v>
      </c>
      <c r="V577" s="74">
        <f ca="1">IF(Table1[[#This Row],[Hạn thanh toán]]="","",IF((U577-NOW())&lt;0,0,(U577-NOW())))</f>
        <v>0</v>
      </c>
      <c r="W577" s="72"/>
      <c r="X577" s="68" t="str">
        <f ca="1">IF(OR(AR581="",AO581=0),"",IF((AR581-NOW())&lt;0,-(AR581-NOW()),0))</f>
        <v/>
      </c>
      <c r="Y577" s="68" t="str">
        <f t="shared" si="77"/>
        <v>Đã thanh toán</v>
      </c>
      <c r="Z577" s="301">
        <f>Table1[[#This Row],[Hạn thanh toán]]</f>
        <v>45744</v>
      </c>
      <c r="AA577" s="301">
        <f>Table1[[#This Row],[Ngày Thanh toán]]</f>
        <v>45751</v>
      </c>
      <c r="AD577" s="3" t="str">
        <f>VLOOKUP($A577,Ma_KH!$A:$Q,Ma_KH!O$1,0)</f>
        <v>KL00119</v>
      </c>
      <c r="AE577" s="3" t="str">
        <f>VLOOKUP($A577,Ma_KH!$A:$Q,Ma_KH!P$1,0)</f>
        <v>SIÊU THỊ HOMEMART24H</v>
      </c>
    </row>
    <row r="578" spans="1:31" ht="25.5" customHeight="1" x14ac:dyDescent="0.3">
      <c r="A578" s="69" t="s">
        <v>96</v>
      </c>
      <c r="B578" s="69" t="s">
        <v>1077</v>
      </c>
      <c r="C578" s="70">
        <v>45794</v>
      </c>
      <c r="D578" s="71" t="s">
        <v>1080</v>
      </c>
      <c r="E578" s="70"/>
      <c r="F578" s="75"/>
      <c r="G578" s="69" t="s">
        <v>1081</v>
      </c>
      <c r="H578" s="72">
        <v>2095805</v>
      </c>
      <c r="I578" s="72">
        <v>104790</v>
      </c>
      <c r="J578" s="72">
        <v>159281</v>
      </c>
      <c r="K578" s="72">
        <v>2150296</v>
      </c>
      <c r="L578" s="8" t="s">
        <v>24</v>
      </c>
      <c r="M578" s="43">
        <v>45800</v>
      </c>
      <c r="N578" s="29" t="s">
        <v>4026</v>
      </c>
      <c r="O578" s="72">
        <f>IF(Table1[[#This Row],[Phân loại]]="Tồn đầu kỳ",Table1[[#This Row],[Tổng giá trị]],0)</f>
        <v>0</v>
      </c>
      <c r="P578" s="8">
        <f>IF(Table1[[#This Row],[Số còn phải thu ĐK]]&lt;&gt;0,0,IF(Table1[[#This Row],[Phân loại]]="Bán hàng",Table1[[#This Row],[Tổng giá trị]],-Table1[[#This Row],[Tổng giá trị]]))</f>
        <v>2150296</v>
      </c>
      <c r="Q578" s="73">
        <f t="shared" si="79"/>
        <v>2150296</v>
      </c>
      <c r="R578" s="8">
        <f>Table1[[#This Row],[Số còn phải thu ĐK]]+Table1[[#This Row],[Giá Trị HD sau CK]]-Table1[[#This Row],[Số tiền đã thu]]</f>
        <v>0</v>
      </c>
      <c r="S578" s="7">
        <f>IF(Table1[[#This Row],[Ngày hóa đơn]]&lt;&gt;"",Table1[[#This Row],[Ngày hóa đơn]],Table1[[#This Row],[Ngày hạch toán]])</f>
        <v>45794</v>
      </c>
      <c r="T578" s="8"/>
      <c r="U578" s="7">
        <f>IF(Table1[[#This Row],[Ngày tính CN]]="","",S578+T578)</f>
        <v>45794</v>
      </c>
      <c r="V578" s="74">
        <f ca="1">IF(Table1[[#This Row],[Hạn thanh toán]]="","",IF((U578-NOW())&lt;0,0,(U578-NOW())))</f>
        <v>0</v>
      </c>
      <c r="W578" s="72"/>
      <c r="X578" s="68" t="str">
        <f ca="1">IF(OR(AR582="",AO582=0),"",IF((AR582-NOW())&lt;0,-(AR582-NOW()),0))</f>
        <v/>
      </c>
      <c r="Y578" s="68" t="str">
        <f t="shared" si="77"/>
        <v>Đã thanh toán</v>
      </c>
      <c r="Z578" s="301">
        <f>Table1[[#This Row],[Hạn thanh toán]]</f>
        <v>45794</v>
      </c>
      <c r="AA578" s="301">
        <f>Table1[[#This Row],[Ngày Thanh toán]]</f>
        <v>45800</v>
      </c>
      <c r="AD578" s="3" t="str">
        <f>VLOOKUP($A578,Ma_KH!$A:$Q,Ma_KH!O$1,0)</f>
        <v>KL00119</v>
      </c>
      <c r="AE578" s="3" t="str">
        <f>VLOOKUP($A578,Ma_KH!$A:$Q,Ma_KH!P$1,0)</f>
        <v>SIÊU THỊ HOMEMART24H</v>
      </c>
    </row>
    <row r="579" spans="1:31" ht="25.5" customHeight="1" x14ac:dyDescent="0.3">
      <c r="A579" s="320" t="s">
        <v>96</v>
      </c>
      <c r="B579" s="320" t="s">
        <v>1077</v>
      </c>
      <c r="C579" s="321"/>
      <c r="D579" s="322"/>
      <c r="E579" s="321"/>
      <c r="F579" s="323"/>
      <c r="G579" s="320" t="s">
        <v>4027</v>
      </c>
      <c r="H579" s="311"/>
      <c r="I579" s="311"/>
      <c r="J579" s="311"/>
      <c r="K579" s="311">
        <v>2150296</v>
      </c>
      <c r="L579" s="312"/>
      <c r="M579" s="324"/>
      <c r="N579" s="179"/>
      <c r="O579" s="311">
        <f>IF(Table1[[#This Row],[Phân loại]]="Tồn đầu kỳ",Table1[[#This Row],[Tổng giá trị]],0)</f>
        <v>0</v>
      </c>
      <c r="P579" s="312">
        <f>IF(Table1[[#This Row],[Số còn phải thu ĐK]]&lt;&gt;0,0,IF(Table1[[#This Row],[Phân loại]]="Bán hàng",Table1[[#This Row],[Tổng giá trị]],-Table1[[#This Row],[Tổng giá trị]]))</f>
        <v>-2150296</v>
      </c>
      <c r="Q579" s="314">
        <f t="shared" ref="Q579" si="89">IF(M579&lt;&gt;"",IF(O579&gt;0,O579,P579),0)</f>
        <v>0</v>
      </c>
      <c r="R579" s="312">
        <f>Table1[[#This Row],[Số còn phải thu ĐK]]+Table1[[#This Row],[Giá Trị HD sau CK]]-Table1[[#This Row],[Số tiền đã thu]]</f>
        <v>-2150296</v>
      </c>
      <c r="S579" s="315">
        <f>IF(Table1[[#This Row],[Ngày hóa đơn]]&lt;&gt;"",Table1[[#This Row],[Ngày hóa đơn]],Table1[[#This Row],[Ngày hạch toán]])</f>
        <v>0</v>
      </c>
      <c r="T579" s="312"/>
      <c r="U579" s="315">
        <f>IF(Table1[[#This Row],[Ngày tính CN]]="","",S579+T579)</f>
        <v>0</v>
      </c>
      <c r="V579" s="316">
        <f ca="1">IF(Table1[[#This Row],[Hạn thanh toán]]="","",IF((U579-NOW())&lt;0,0,(U579-NOW())))</f>
        <v>0</v>
      </c>
      <c r="W579" s="311"/>
      <c r="X579" s="317" t="str">
        <f ca="1">IF(OR(AR583="",AO583=0),"",IF((AR583-NOW())&lt;0,-(AR583-NOW()),0))</f>
        <v/>
      </c>
      <c r="Y579" s="317" t="str">
        <f t="shared" ref="Y579" ca="1" si="90">IF(R579=0,"Đã thanh toán",IF(X579="","",IF(X579&lt;=0,"Chưa đến hạn thanh toán",IF(X579&lt;=30,"Nợ quá hạn 30 ngày",IF(X579&lt;=60,"Nợ quá hạn từ 30 ngày đến 60 ngày",IF(X579&lt;=90,"Nợ quá hạn từ 60 ngày đến 90 ngày",IF(X579&lt;=120,"Nợ quá hạn từ 90 ngày đến 120 ngày","Nợ quá hạn hơn 120 ngày có khả năng mất thanh toán")))))))</f>
        <v/>
      </c>
      <c r="Z579" s="318">
        <f>Table1[[#This Row],[Hạn thanh toán]]</f>
        <v>0</v>
      </c>
      <c r="AA579" s="318">
        <f>Table1[[#This Row],[Ngày Thanh toán]]</f>
        <v>0</v>
      </c>
      <c r="AB579" s="319"/>
      <c r="AC579" s="319"/>
      <c r="AD579" s="319" t="str">
        <f>VLOOKUP($A579,Ma_KH!$A:$Q,Ma_KH!O$1,0)</f>
        <v>KL00119</v>
      </c>
      <c r="AE579" s="319" t="str">
        <f>VLOOKUP($A579,Ma_KH!$A:$Q,Ma_KH!P$1,0)</f>
        <v>SIÊU THỊ HOMEMART24H</v>
      </c>
    </row>
    <row r="580" spans="1:31" ht="25.5" customHeight="1" x14ac:dyDescent="0.3">
      <c r="A580" s="69" t="s">
        <v>97</v>
      </c>
      <c r="B580" s="69" t="s">
        <v>1082</v>
      </c>
      <c r="C580" s="70">
        <v>45873</v>
      </c>
      <c r="D580" s="71" t="s">
        <v>1083</v>
      </c>
      <c r="E580" s="70">
        <v>45873</v>
      </c>
      <c r="F580" s="69" t="s">
        <v>1084</v>
      </c>
      <c r="G580" s="69" t="s">
        <v>1085</v>
      </c>
      <c r="H580" s="72">
        <v>956426</v>
      </c>
      <c r="I580" s="72">
        <v>47821</v>
      </c>
      <c r="J580" s="72">
        <v>72688</v>
      </c>
      <c r="K580" s="72">
        <v>981293</v>
      </c>
      <c r="L580" s="8" t="s">
        <v>24</v>
      </c>
      <c r="M580" s="43">
        <v>45875</v>
      </c>
      <c r="N580" s="29" t="s">
        <v>4028</v>
      </c>
      <c r="O580" s="72">
        <f>IF(Table1[[#This Row],[Phân loại]]="Tồn đầu kỳ",Table1[[#This Row],[Tổng giá trị]],0)</f>
        <v>0</v>
      </c>
      <c r="P580" s="8">
        <f>IF(Table1[[#This Row],[Số còn phải thu ĐK]]&lt;&gt;0,0,IF(Table1[[#This Row],[Phân loại]]="Bán hàng",Table1[[#This Row],[Tổng giá trị]],-Table1[[#This Row],[Tổng giá trị]]))</f>
        <v>981293</v>
      </c>
      <c r="Q580" s="73">
        <f t="shared" si="79"/>
        <v>981293</v>
      </c>
      <c r="R580" s="8">
        <f>Table1[[#This Row],[Số còn phải thu ĐK]]+Table1[[#This Row],[Giá Trị HD sau CK]]-Table1[[#This Row],[Số tiền đã thu]]</f>
        <v>0</v>
      </c>
      <c r="S580" s="7">
        <f>IF(Table1[[#This Row],[Ngày hóa đơn]]&lt;&gt;"",Table1[[#This Row],[Ngày hóa đơn]],Table1[[#This Row],[Ngày hạch toán]])</f>
        <v>45873</v>
      </c>
      <c r="T580" s="8"/>
      <c r="U580" s="7">
        <f>IF(Table1[[#This Row],[Ngày tính CN]]="","",S580+T580)</f>
        <v>45873</v>
      </c>
      <c r="V580" s="74">
        <f ca="1">IF(Table1[[#This Row],[Hạn thanh toán]]="","",IF((U580-NOW())&lt;0,0,(U580-NOW())))</f>
        <v>0</v>
      </c>
      <c r="W580" s="72"/>
      <c r="X580" s="68" t="str">
        <f t="shared" ca="1" si="78"/>
        <v/>
      </c>
      <c r="Y580" s="68" t="str">
        <f t="shared" si="77"/>
        <v>Đã thanh toán</v>
      </c>
      <c r="Z580" s="301">
        <f>Table1[[#This Row],[Hạn thanh toán]]</f>
        <v>45873</v>
      </c>
      <c r="AA580" s="301">
        <f>Table1[[#This Row],[Ngày Thanh toán]]</f>
        <v>45875</v>
      </c>
      <c r="AD580" s="3" t="str">
        <f>VLOOKUP($A580,Ma_KH!$A:$Q,Ma_KH!O$1,0)</f>
        <v>KL00105</v>
      </c>
      <c r="AE580" s="3" t="str">
        <f>VLOOKUP($A580,Ma_KH!$A:$Q,Ma_KH!P$1,0)</f>
        <v>Cmart CT19T1</v>
      </c>
    </row>
    <row r="581" spans="1:31" ht="25.5" customHeight="1" x14ac:dyDescent="0.3">
      <c r="A581" s="69" t="s">
        <v>97</v>
      </c>
      <c r="B581" s="69" t="s">
        <v>1082</v>
      </c>
      <c r="C581" s="70">
        <v>45895</v>
      </c>
      <c r="D581" s="71" t="s">
        <v>1086</v>
      </c>
      <c r="E581" s="70">
        <v>45895</v>
      </c>
      <c r="F581" s="69" t="s">
        <v>1087</v>
      </c>
      <c r="G581" s="69" t="s">
        <v>1088</v>
      </c>
      <c r="H581" s="72">
        <v>734310</v>
      </c>
      <c r="I581" s="72">
        <v>36716</v>
      </c>
      <c r="J581" s="72">
        <v>55808</v>
      </c>
      <c r="K581" s="72">
        <v>753402</v>
      </c>
      <c r="L581" s="8" t="s">
        <v>24</v>
      </c>
      <c r="M581" s="43">
        <v>45896</v>
      </c>
      <c r="N581" s="29" t="s">
        <v>4029</v>
      </c>
      <c r="O581" s="72">
        <f>IF(Table1[[#This Row],[Phân loại]]="Tồn đầu kỳ",Table1[[#This Row],[Tổng giá trị]],0)</f>
        <v>0</v>
      </c>
      <c r="P581" s="8">
        <f>IF(Table1[[#This Row],[Số còn phải thu ĐK]]&lt;&gt;0,0,IF(Table1[[#This Row],[Phân loại]]="Bán hàng",Table1[[#This Row],[Tổng giá trị]],-Table1[[#This Row],[Tổng giá trị]]))</f>
        <v>753402</v>
      </c>
      <c r="Q581" s="73">
        <f t="shared" si="79"/>
        <v>753402</v>
      </c>
      <c r="R581" s="8">
        <f>Table1[[#This Row],[Số còn phải thu ĐK]]+Table1[[#This Row],[Giá Trị HD sau CK]]-Table1[[#This Row],[Số tiền đã thu]]</f>
        <v>0</v>
      </c>
      <c r="S581" s="7">
        <f>IF(Table1[[#This Row],[Ngày hóa đơn]]&lt;&gt;"",Table1[[#This Row],[Ngày hóa đơn]],Table1[[#This Row],[Ngày hạch toán]])</f>
        <v>45895</v>
      </c>
      <c r="T581" s="8"/>
      <c r="U581" s="7">
        <f>IF(Table1[[#This Row],[Ngày tính CN]]="","",S581+T581)</f>
        <v>45895</v>
      </c>
      <c r="V581" s="74">
        <f ca="1">IF(Table1[[#This Row],[Hạn thanh toán]]="","",IF((U581-NOW())&lt;0,0,(U581-NOW())))</f>
        <v>0</v>
      </c>
      <c r="W581" s="72"/>
      <c r="X581" s="68" t="str">
        <f ca="1">IF(OR(AR585="",AO585=0),"",IF((AR585-NOW())&lt;0,-(AR585-NOW()),0))</f>
        <v/>
      </c>
      <c r="Y581" s="68" t="str">
        <f t="shared" si="77"/>
        <v>Đã thanh toán</v>
      </c>
      <c r="Z581" s="301">
        <f>Table1[[#This Row],[Hạn thanh toán]]</f>
        <v>45895</v>
      </c>
      <c r="AA581" s="301">
        <f>Table1[[#This Row],[Ngày Thanh toán]]</f>
        <v>45896</v>
      </c>
      <c r="AD581" s="3" t="str">
        <f>VLOOKUP($A581,Ma_KH!$A:$Q,Ma_KH!O$1,0)</f>
        <v>KL00105</v>
      </c>
      <c r="AE581" s="3" t="str">
        <f>VLOOKUP($A581,Ma_KH!$A:$Q,Ma_KH!P$1,0)</f>
        <v>Cmart CT19T1</v>
      </c>
    </row>
    <row r="582" spans="1:31" ht="25.5" customHeight="1" x14ac:dyDescent="0.3">
      <c r="A582" s="69" t="s">
        <v>98</v>
      </c>
      <c r="B582" s="69" t="s">
        <v>1089</v>
      </c>
      <c r="C582" s="70">
        <v>45789</v>
      </c>
      <c r="D582" s="71" t="s">
        <v>1090</v>
      </c>
      <c r="E582" s="70">
        <v>45791</v>
      </c>
      <c r="F582" s="69" t="s">
        <v>1091</v>
      </c>
      <c r="G582" s="69" t="s">
        <v>1092</v>
      </c>
      <c r="H582" s="72">
        <v>1100000000</v>
      </c>
      <c r="I582" s="72">
        <v>0</v>
      </c>
      <c r="J582" s="72">
        <v>88000000</v>
      </c>
      <c r="K582" s="72">
        <v>1188000000</v>
      </c>
      <c r="L582" s="8" t="s">
        <v>24</v>
      </c>
      <c r="M582" s="43">
        <v>45782</v>
      </c>
      <c r="N582" s="29" t="s">
        <v>4030</v>
      </c>
      <c r="O582" s="72">
        <f>IF(Table1[[#This Row],[Phân loại]]="Tồn đầu kỳ",Table1[[#This Row],[Tổng giá trị]],0)</f>
        <v>0</v>
      </c>
      <c r="P582" s="8">
        <f>IF(Table1[[#This Row],[Số còn phải thu ĐK]]&lt;&gt;0,0,IF(Table1[[#This Row],[Phân loại]]="Bán hàng",Table1[[#This Row],[Tổng giá trị]],-Table1[[#This Row],[Tổng giá trị]]))</f>
        <v>1188000000</v>
      </c>
      <c r="Q582" s="73">
        <f t="shared" si="79"/>
        <v>1188000000</v>
      </c>
      <c r="R582" s="8">
        <f>Table1[[#This Row],[Số còn phải thu ĐK]]+Table1[[#This Row],[Giá Trị HD sau CK]]-Table1[[#This Row],[Số tiền đã thu]]</f>
        <v>0</v>
      </c>
      <c r="S582" s="7">
        <f>IF(Table1[[#This Row],[Ngày hóa đơn]]&lt;&gt;"",Table1[[#This Row],[Ngày hóa đơn]],Table1[[#This Row],[Ngày hạch toán]])</f>
        <v>45791</v>
      </c>
      <c r="T582" s="8"/>
      <c r="U582" s="7">
        <f>IF(Table1[[#This Row],[Ngày tính CN]]="","",S582+T582)</f>
        <v>45791</v>
      </c>
      <c r="V582" s="74">
        <f ca="1">IF(Table1[[#This Row],[Hạn thanh toán]]="","",IF((U582-NOW())&lt;0,0,(U582-NOW())))</f>
        <v>0</v>
      </c>
      <c r="W582" s="72"/>
      <c r="X582" s="68" t="str">
        <f ca="1">IF(OR(AR587="",AO587=0),"",IF((AR587-NOW())&lt;0,-(AR587-NOW()),0))</f>
        <v/>
      </c>
      <c r="Y582" s="68" t="str">
        <f t="shared" si="77"/>
        <v>Đã thanh toán</v>
      </c>
      <c r="Z582" s="301">
        <f>Table1[[#This Row],[Hạn thanh toán]]</f>
        <v>45791</v>
      </c>
      <c r="AA582" s="301">
        <f>Table1[[#This Row],[Ngày Thanh toán]]</f>
        <v>45782</v>
      </c>
      <c r="AD582" s="3" t="str">
        <f>VLOOKUP($A582,Ma_KH!$A:$Q,Ma_KH!O$1,0)</f>
        <v>KL00124</v>
      </c>
      <c r="AE582" s="3" t="str">
        <f>VLOOKUP($A582,Ma_KH!$A:$Q,Ma_KH!P$1,0)</f>
        <v>CÔNG TY TNHH TRƯỜNG THỊNH</v>
      </c>
    </row>
    <row r="583" spans="1:31" ht="25.5" customHeight="1" x14ac:dyDescent="0.3">
      <c r="A583" s="69" t="s">
        <v>99</v>
      </c>
      <c r="B583" s="69" t="s">
        <v>1093</v>
      </c>
      <c r="C583" s="70">
        <v>45957</v>
      </c>
      <c r="D583" s="71" t="s">
        <v>1094</v>
      </c>
      <c r="E583" s="70">
        <v>45958</v>
      </c>
      <c r="F583" s="69" t="s">
        <v>1095</v>
      </c>
      <c r="G583" s="69" t="s">
        <v>1096</v>
      </c>
      <c r="H583" s="72">
        <v>951156</v>
      </c>
      <c r="I583" s="72">
        <v>47558</v>
      </c>
      <c r="J583" s="72">
        <v>72288</v>
      </c>
      <c r="K583" s="72">
        <v>975886</v>
      </c>
      <c r="L583" s="8" t="s">
        <v>24</v>
      </c>
      <c r="M583" s="43">
        <v>45959</v>
      </c>
      <c r="N583" s="29" t="s">
        <v>4031</v>
      </c>
      <c r="O583" s="72">
        <f>IF(Table1[[#This Row],[Phân loại]]="Tồn đầu kỳ",Table1[[#This Row],[Tổng giá trị]],0)</f>
        <v>0</v>
      </c>
      <c r="P583" s="8">
        <f>IF(Table1[[#This Row],[Số còn phải thu ĐK]]&lt;&gt;0,0,IF(Table1[[#This Row],[Phân loại]]="Bán hàng",Table1[[#This Row],[Tổng giá trị]],-Table1[[#This Row],[Tổng giá trị]]))</f>
        <v>975886</v>
      </c>
      <c r="Q583" s="73">
        <f t="shared" si="79"/>
        <v>975886</v>
      </c>
      <c r="R583" s="8">
        <f>Table1[[#This Row],[Số còn phải thu ĐK]]+Table1[[#This Row],[Giá Trị HD sau CK]]-Table1[[#This Row],[Số tiền đã thu]]</f>
        <v>0</v>
      </c>
      <c r="S583" s="7">
        <f>IF(Table1[[#This Row],[Ngày hóa đơn]]&lt;&gt;"",Table1[[#This Row],[Ngày hóa đơn]],Table1[[#This Row],[Ngày hạch toán]])</f>
        <v>45958</v>
      </c>
      <c r="T583" s="8"/>
      <c r="U583" s="7">
        <f>IF(Table1[[#This Row],[Ngày tính CN]]="","",S583+T583)</f>
        <v>45958</v>
      </c>
      <c r="V583" s="74">
        <f ca="1">IF(Table1[[#This Row],[Hạn thanh toán]]="","",IF((U583-NOW())&lt;0,0,(U583-NOW())))</f>
        <v>0</v>
      </c>
      <c r="W583" s="72"/>
      <c r="X583" s="68" t="str">
        <f ca="1">IF(OR(AR588="",AO588=0),"",IF((AR588-NOW())&lt;0,-(AR588-NOW()),0))</f>
        <v/>
      </c>
      <c r="Y583" s="68" t="str">
        <f t="shared" si="77"/>
        <v>Đã thanh toán</v>
      </c>
      <c r="Z583" s="301">
        <f>Table1[[#This Row],[Hạn thanh toán]]</f>
        <v>45958</v>
      </c>
      <c r="AA583" s="301">
        <f>Table1[[#This Row],[Ngày Thanh toán]]</f>
        <v>45959</v>
      </c>
      <c r="AD583" s="3" t="str">
        <f>VLOOKUP($A583,Ma_KH!$A:$Q,Ma_KH!O$1,0)</f>
        <v>KL00133</v>
      </c>
      <c r="AE583" s="3" t="str">
        <f>VLOOKUP($A583,Ma_KH!$A:$Q,Ma_KH!P$1,0)</f>
        <v>C Mart - Chung cư viện bỏng Hà Đông</v>
      </c>
    </row>
    <row r="584" spans="1:31" s="156" customFormat="1" ht="25.5" customHeight="1" x14ac:dyDescent="0.3">
      <c r="A584" s="144" t="s">
        <v>100</v>
      </c>
      <c r="B584" s="144" t="s">
        <v>1097</v>
      </c>
      <c r="C584" s="145">
        <v>45610</v>
      </c>
      <c r="D584" s="146" t="s">
        <v>4032</v>
      </c>
      <c r="E584" s="145">
        <v>45666</v>
      </c>
      <c r="F584" s="147"/>
      <c r="G584" s="144" t="s">
        <v>348</v>
      </c>
      <c r="H584" s="148">
        <v>0</v>
      </c>
      <c r="I584" s="148">
        <v>0</v>
      </c>
      <c r="J584" s="148">
        <v>0</v>
      </c>
      <c r="K584" s="148">
        <v>1892857</v>
      </c>
      <c r="L584" s="149" t="s">
        <v>3648</v>
      </c>
      <c r="M584" s="150">
        <v>45668</v>
      </c>
      <c r="N584" s="151" t="s">
        <v>4033</v>
      </c>
      <c r="O584" s="148">
        <f>IF(Table1[[#This Row],[Phân loại]]="Tồn đầu kỳ",Table1[[#This Row],[Tổng giá trị]],0)</f>
        <v>1892857</v>
      </c>
      <c r="P584" s="149">
        <f>IF(Table1[[#This Row],[Số còn phải thu ĐK]]&lt;&gt;0,0,IF(Table1[[#This Row],[Phân loại]]="Bán hàng",Table1[[#This Row],[Tổng giá trị]],-Table1[[#This Row],[Tổng giá trị]]))</f>
        <v>0</v>
      </c>
      <c r="Q584" s="164">
        <v>1778912</v>
      </c>
      <c r="R584" s="149">
        <f>Table1[[#This Row],[Số còn phải thu ĐK]]+Table1[[#This Row],[Giá Trị HD sau CK]]-Table1[[#This Row],[Số tiền đã thu]]</f>
        <v>113945</v>
      </c>
      <c r="S584" s="153">
        <f>IF(Table1[[#This Row],[Ngày hóa đơn]]&lt;&gt;"",Table1[[#This Row],[Ngày hóa đơn]],Table1[[#This Row],[Ngày hạch toán]])</f>
        <v>45666</v>
      </c>
      <c r="T584" s="149"/>
      <c r="U584" s="153">
        <f>IF(Table1[[#This Row],[Ngày tính CN]]="","",S584+T584)</f>
        <v>45666</v>
      </c>
      <c r="V584" s="154">
        <f ca="1">IF(Table1[[#This Row],[Hạn thanh toán]]="","",IF((U584-NOW())&lt;0,0,(U584-NOW())))</f>
        <v>0</v>
      </c>
      <c r="W584" s="148"/>
      <c r="X584" s="155" t="str">
        <f t="shared" ref="X584" ca="1" si="91">IF(OR(AR588="",AO588=0),"",IF((AR588-NOW())&lt;0,-(AR588-NOW()),0))</f>
        <v/>
      </c>
      <c r="Y584" s="155" t="str">
        <f t="shared" ref="Y584" ca="1" si="92">IF(R584=0,"Đã thanh toán",IF(X584="","",IF(X584&lt;=0,"Chưa đến hạn thanh toán",IF(X584&lt;=30,"Nợ quá hạn 30 ngày",IF(X584&lt;=60,"Nợ quá hạn từ 30 ngày đến 60 ngày",IF(X584&lt;=90,"Nợ quá hạn từ 60 ngày đến 90 ngày",IF(X584&lt;=120,"Nợ quá hạn từ 90 ngày đến 120 ngày","Nợ quá hạn hơn 120 ngày có khả năng mất thanh toán")))))))</f>
        <v/>
      </c>
      <c r="Z584" s="304">
        <f>Table1[[#This Row],[Hạn thanh toán]]</f>
        <v>45666</v>
      </c>
      <c r="AA584" s="304">
        <f>Table1[[#This Row],[Ngày Thanh toán]]</f>
        <v>45668</v>
      </c>
      <c r="AD584" s="156" t="str">
        <f>VLOOKUP($A584,Ma_KH!$A:$Q,Ma_KH!O$1,0)</f>
        <v>KL00136</v>
      </c>
      <c r="AE584" s="3" t="str">
        <f>VLOOKUP($A584,Ma_KH!$A:$Q,Ma_KH!P$1,0)</f>
        <v>LINKMART</v>
      </c>
    </row>
    <row r="585" spans="1:31" s="156" customFormat="1" ht="25.5" customHeight="1" x14ac:dyDescent="0.3">
      <c r="A585" s="144" t="s">
        <v>100</v>
      </c>
      <c r="B585" s="144" t="s">
        <v>1097</v>
      </c>
      <c r="C585" s="145">
        <v>45666</v>
      </c>
      <c r="D585" s="146" t="s">
        <v>1098</v>
      </c>
      <c r="E585" s="145">
        <v>45666</v>
      </c>
      <c r="F585" s="147"/>
      <c r="G585" s="144" t="s">
        <v>348</v>
      </c>
      <c r="H585" s="148">
        <v>0</v>
      </c>
      <c r="I585" s="148">
        <v>0</v>
      </c>
      <c r="J585" s="148">
        <v>0</v>
      </c>
      <c r="K585" s="148">
        <v>113945</v>
      </c>
      <c r="L585" s="149" t="s">
        <v>3648</v>
      </c>
      <c r="M585" s="150">
        <v>45668</v>
      </c>
      <c r="N585" s="151" t="s">
        <v>4033</v>
      </c>
      <c r="O585" s="148">
        <f>IF(Table1[[#This Row],[Phân loại]]="Tồn đầu kỳ",Table1[[#This Row],[Tổng giá trị]],0)</f>
        <v>113945</v>
      </c>
      <c r="P585" s="149">
        <f>IF(Table1[[#This Row],[Số còn phải thu ĐK]]&lt;&gt;0,0,IF(Table1[[#This Row],[Phân loại]]="Bán hàng",Table1[[#This Row],[Tổng giá trị]],-Table1[[#This Row],[Tổng giá trị]]))</f>
        <v>0</v>
      </c>
      <c r="Q585" s="152">
        <f t="shared" si="79"/>
        <v>113945</v>
      </c>
      <c r="R585" s="149">
        <f>Table1[[#This Row],[Số còn phải thu ĐK]]+Table1[[#This Row],[Giá Trị HD sau CK]]-Table1[[#This Row],[Số tiền đã thu]]</f>
        <v>0</v>
      </c>
      <c r="S585" s="153">
        <f>IF(Table1[[#This Row],[Ngày hóa đơn]]&lt;&gt;"",Table1[[#This Row],[Ngày hóa đơn]],Table1[[#This Row],[Ngày hạch toán]])</f>
        <v>45666</v>
      </c>
      <c r="T585" s="149"/>
      <c r="U585" s="153">
        <f>IF(Table1[[#This Row],[Ngày tính CN]]="","",S585+T585)</f>
        <v>45666</v>
      </c>
      <c r="V585" s="154">
        <f ca="1">IF(Table1[[#This Row],[Hạn thanh toán]]="","",IF((U585-NOW())&lt;0,0,(U585-NOW())))</f>
        <v>0</v>
      </c>
      <c r="W585" s="148"/>
      <c r="X585" s="155" t="str">
        <f ca="1">IF(OR(AR589="",AO589=0),"",IF((AR589-NOW())&lt;0,-(AR589-NOW()),0))</f>
        <v/>
      </c>
      <c r="Y585" s="155" t="str">
        <f t="shared" si="77"/>
        <v>Đã thanh toán</v>
      </c>
      <c r="Z585" s="304">
        <f>Table1[[#This Row],[Hạn thanh toán]]</f>
        <v>45666</v>
      </c>
      <c r="AA585" s="304">
        <f>Table1[[#This Row],[Ngày Thanh toán]]</f>
        <v>45668</v>
      </c>
      <c r="AD585" s="156" t="str">
        <f>VLOOKUP($A585,Ma_KH!$A:$Q,Ma_KH!O$1,0)</f>
        <v>KL00136</v>
      </c>
      <c r="AE585" s="3" t="str">
        <f>VLOOKUP($A585,Ma_KH!$A:$Q,Ma_KH!P$1,0)</f>
        <v>LINKMART</v>
      </c>
    </row>
    <row r="586" spans="1:31" s="156" customFormat="1" ht="25.5" customHeight="1" x14ac:dyDescent="0.3">
      <c r="A586" s="144" t="s">
        <v>100</v>
      </c>
      <c r="B586" s="144" t="s">
        <v>1097</v>
      </c>
      <c r="C586" s="145">
        <v>45653</v>
      </c>
      <c r="D586" s="146" t="s">
        <v>4035</v>
      </c>
      <c r="E586" s="145">
        <v>45666</v>
      </c>
      <c r="F586" s="147"/>
      <c r="G586" s="144" t="s">
        <v>348</v>
      </c>
      <c r="H586" s="148">
        <v>0</v>
      </c>
      <c r="I586" s="148">
        <v>0</v>
      </c>
      <c r="J586" s="148">
        <v>0</v>
      </c>
      <c r="K586" s="164">
        <v>2205566</v>
      </c>
      <c r="L586" s="149" t="s">
        <v>3648</v>
      </c>
      <c r="M586" s="150">
        <v>45726</v>
      </c>
      <c r="N586" s="151" t="s">
        <v>4034</v>
      </c>
      <c r="O586" s="148">
        <f>IF(Table1[[#This Row],[Phân loại]]="Tồn đầu kỳ",Table1[[#This Row],[Tổng giá trị]],0)</f>
        <v>2205566</v>
      </c>
      <c r="P586" s="149">
        <f>IF(Table1[[#This Row],[Số còn phải thu ĐK]]&lt;&gt;0,0,IF(Table1[[#This Row],[Phân loại]]="Bán hàng",Table1[[#This Row],[Tổng giá trị]],-Table1[[#This Row],[Tổng giá trị]]))</f>
        <v>0</v>
      </c>
      <c r="Q586" s="152">
        <f t="shared" ref="Q586" si="93">IF(M586&lt;&gt;"",IF(O586&gt;0,O586,P586),0)</f>
        <v>2205566</v>
      </c>
      <c r="R586" s="149">
        <f>Table1[[#This Row],[Số còn phải thu ĐK]]+Table1[[#This Row],[Giá Trị HD sau CK]]-Table1[[#This Row],[Số tiền đã thu]]</f>
        <v>0</v>
      </c>
      <c r="S586" s="153">
        <f>IF(Table1[[#This Row],[Ngày hóa đơn]]&lt;&gt;"",Table1[[#This Row],[Ngày hóa đơn]],Table1[[#This Row],[Ngày hạch toán]])</f>
        <v>45666</v>
      </c>
      <c r="T586" s="149"/>
      <c r="U586" s="153">
        <f>IF(Table1[[#This Row],[Ngày tính CN]]="","",S586+T586)</f>
        <v>45666</v>
      </c>
      <c r="V586" s="154">
        <f ca="1">IF(Table1[[#This Row],[Hạn thanh toán]]="","",IF((U586-NOW())&lt;0,0,(U586-NOW())))</f>
        <v>0</v>
      </c>
      <c r="W586" s="148"/>
      <c r="X586" s="155" t="str">
        <f ca="1">IF(OR(AR590="",AO590=0),"",IF((AR590-NOW())&lt;0,-(AR590-NOW()),0))</f>
        <v/>
      </c>
      <c r="Y586" s="155" t="str">
        <f t="shared" ref="Y586" si="94">IF(R586=0,"Đã thanh toán",IF(X586="","",IF(X586&lt;=0,"Chưa đến hạn thanh toán",IF(X586&lt;=30,"Nợ quá hạn 30 ngày",IF(X586&lt;=60,"Nợ quá hạn từ 30 ngày đến 60 ngày",IF(X586&lt;=90,"Nợ quá hạn từ 60 ngày đến 90 ngày",IF(X586&lt;=120,"Nợ quá hạn từ 90 ngày đến 120 ngày","Nợ quá hạn hơn 120 ngày có khả năng mất thanh toán")))))))</f>
        <v>Đã thanh toán</v>
      </c>
      <c r="Z586" s="304">
        <f>Table1[[#This Row],[Hạn thanh toán]]</f>
        <v>45666</v>
      </c>
      <c r="AA586" s="304">
        <f>Table1[[#This Row],[Ngày Thanh toán]]</f>
        <v>45726</v>
      </c>
      <c r="AD586" s="156" t="str">
        <f>VLOOKUP($A586,Ma_KH!$A:$Q,Ma_KH!O$1,0)</f>
        <v>KL00136</v>
      </c>
      <c r="AE586" s="3" t="str">
        <f>VLOOKUP($A586,Ma_KH!$A:$Q,Ma_KH!P$1,0)</f>
        <v>LINKMART</v>
      </c>
    </row>
    <row r="587" spans="1:31" ht="25.5" customHeight="1" x14ac:dyDescent="0.3">
      <c r="A587" s="76" t="s">
        <v>100</v>
      </c>
      <c r="B587" s="76" t="s">
        <v>1097</v>
      </c>
      <c r="C587" s="78">
        <v>45678</v>
      </c>
      <c r="D587" s="79" t="s">
        <v>1099</v>
      </c>
      <c r="E587" s="78"/>
      <c r="F587" s="84"/>
      <c r="G587" s="76" t="s">
        <v>1100</v>
      </c>
      <c r="H587" s="72">
        <v>1844890</v>
      </c>
      <c r="I587" s="72">
        <v>92245</v>
      </c>
      <c r="J587" s="72">
        <v>140212</v>
      </c>
      <c r="K587" s="72">
        <v>1892857</v>
      </c>
      <c r="L587" s="8" t="s">
        <v>24</v>
      </c>
      <c r="M587" s="43">
        <v>45748</v>
      </c>
      <c r="N587" s="29" t="s">
        <v>4037</v>
      </c>
      <c r="O587" s="72">
        <f>IF(Table1[[#This Row],[Phân loại]]="Tồn đầu kỳ",Table1[[#This Row],[Tổng giá trị]],0)</f>
        <v>0</v>
      </c>
      <c r="P587" s="8">
        <f>IF(Table1[[#This Row],[Số còn phải thu ĐK]]&lt;&gt;0,0,IF(Table1[[#This Row],[Phân loại]]="Bán hàng",Table1[[#This Row],[Tổng giá trị]],-Table1[[#This Row],[Tổng giá trị]]))</f>
        <v>1892857</v>
      </c>
      <c r="Q587" s="73">
        <f t="shared" si="79"/>
        <v>1892857</v>
      </c>
      <c r="R587" s="8">
        <f>Table1[[#This Row],[Số còn phải thu ĐK]]+Table1[[#This Row],[Giá Trị HD sau CK]]-Table1[[#This Row],[Số tiền đã thu]]</f>
        <v>0</v>
      </c>
      <c r="S587" s="7">
        <f>IF(Table1[[#This Row],[Ngày hóa đơn]]&lt;&gt;"",Table1[[#This Row],[Ngày hóa đơn]],Table1[[#This Row],[Ngày hạch toán]])</f>
        <v>45678</v>
      </c>
      <c r="T587" s="8"/>
      <c r="U587" s="7">
        <f>IF(Table1[[#This Row],[Ngày tính CN]]="","",S587+T587)</f>
        <v>45678</v>
      </c>
      <c r="V587" s="74">
        <f ca="1">IF(Table1[[#This Row],[Hạn thanh toán]]="","",IF((U587-NOW())&lt;0,0,(U587-NOW())))</f>
        <v>0</v>
      </c>
      <c r="W587" s="72"/>
      <c r="X587" s="68" t="str">
        <f t="shared" ca="1" si="78"/>
        <v/>
      </c>
      <c r="Y587" s="68" t="str">
        <f t="shared" si="77"/>
        <v>Đã thanh toán</v>
      </c>
      <c r="Z587" s="301">
        <f>Table1[[#This Row],[Hạn thanh toán]]</f>
        <v>45678</v>
      </c>
      <c r="AA587" s="301">
        <f>Table1[[#This Row],[Ngày Thanh toán]]</f>
        <v>45748</v>
      </c>
      <c r="AD587" s="3" t="str">
        <f>VLOOKUP($A587,Ma_KH!$A:$Q,Ma_KH!O$1,0)</f>
        <v>KL00136</v>
      </c>
      <c r="AE587" s="3" t="str">
        <f>VLOOKUP($A587,Ma_KH!$A:$Q,Ma_KH!P$1,0)</f>
        <v>LINKMART</v>
      </c>
    </row>
    <row r="588" spans="1:31" ht="25.5" customHeight="1" x14ac:dyDescent="0.3">
      <c r="A588" s="69" t="s">
        <v>100</v>
      </c>
      <c r="B588" s="69" t="s">
        <v>1097</v>
      </c>
      <c r="C588" s="70">
        <v>45723</v>
      </c>
      <c r="D588" s="71" t="s">
        <v>1101</v>
      </c>
      <c r="E588" s="70"/>
      <c r="F588" s="75"/>
      <c r="G588" s="69" t="s">
        <v>1100</v>
      </c>
      <c r="H588" s="72">
        <v>1844890</v>
      </c>
      <c r="I588" s="72">
        <v>92245</v>
      </c>
      <c r="J588" s="72">
        <v>140212</v>
      </c>
      <c r="K588" s="72">
        <v>1892857</v>
      </c>
      <c r="L588" s="8" t="s">
        <v>24</v>
      </c>
      <c r="M588" s="43">
        <v>45748</v>
      </c>
      <c r="N588" s="29" t="s">
        <v>4036</v>
      </c>
      <c r="O588" s="72">
        <f>IF(Table1[[#This Row],[Phân loại]]="Tồn đầu kỳ",Table1[[#This Row],[Tổng giá trị]],0)</f>
        <v>0</v>
      </c>
      <c r="P588" s="8">
        <f>IF(Table1[[#This Row],[Số còn phải thu ĐK]]&lt;&gt;0,0,IF(Table1[[#This Row],[Phân loại]]="Bán hàng",Table1[[#This Row],[Tổng giá trị]],-Table1[[#This Row],[Tổng giá trị]]))</f>
        <v>1892857</v>
      </c>
      <c r="Q588" s="62">
        <v>1514285</v>
      </c>
      <c r="R588" s="8">
        <f>Table1[[#This Row],[Số còn phải thu ĐK]]+Table1[[#This Row],[Giá Trị HD sau CK]]-Table1[[#This Row],[Số tiền đã thu]]</f>
        <v>378572</v>
      </c>
      <c r="S588" s="7">
        <f>IF(Table1[[#This Row],[Ngày hóa đơn]]&lt;&gt;"",Table1[[#This Row],[Ngày hóa đơn]],Table1[[#This Row],[Ngày hạch toán]])</f>
        <v>45723</v>
      </c>
      <c r="T588" s="8"/>
      <c r="U588" s="7">
        <f>IF(Table1[[#This Row],[Ngày tính CN]]="","",S588+T588)</f>
        <v>45723</v>
      </c>
      <c r="V588" s="74">
        <f ca="1">IF(Table1[[#This Row],[Hạn thanh toán]]="","",IF((U588-NOW())&lt;0,0,(U588-NOW())))</f>
        <v>0</v>
      </c>
      <c r="W588" s="72"/>
      <c r="X588" s="68" t="str">
        <f t="shared" ca="1" si="78"/>
        <v/>
      </c>
      <c r="Y588" s="68" t="str">
        <f t="shared" ca="1" si="77"/>
        <v/>
      </c>
      <c r="Z588" s="301">
        <f>Table1[[#This Row],[Hạn thanh toán]]</f>
        <v>45723</v>
      </c>
      <c r="AA588" s="301">
        <f>Table1[[#This Row],[Ngày Thanh toán]]</f>
        <v>45748</v>
      </c>
      <c r="AD588" s="3" t="str">
        <f>VLOOKUP($A588,Ma_KH!$A:$Q,Ma_KH!O$1,0)</f>
        <v>KL00136</v>
      </c>
      <c r="AE588" s="3" t="str">
        <f>VLOOKUP($A588,Ma_KH!$A:$Q,Ma_KH!P$1,0)</f>
        <v>LINKMART</v>
      </c>
    </row>
    <row r="589" spans="1:31" ht="25.5" customHeight="1" x14ac:dyDescent="0.3">
      <c r="A589" s="69" t="s">
        <v>100</v>
      </c>
      <c r="B589" s="69" t="s">
        <v>1097</v>
      </c>
      <c r="C589" s="70">
        <v>45748</v>
      </c>
      <c r="D589" s="71" t="s">
        <v>1102</v>
      </c>
      <c r="E589" s="70">
        <v>45748</v>
      </c>
      <c r="F589" s="75"/>
      <c r="G589" s="69" t="s">
        <v>353</v>
      </c>
      <c r="H589" s="72">
        <v>0</v>
      </c>
      <c r="I589" s="72">
        <v>0</v>
      </c>
      <c r="J589" s="72">
        <v>0</v>
      </c>
      <c r="K589" s="72">
        <v>398496</v>
      </c>
      <c r="L589" s="8" t="s">
        <v>17</v>
      </c>
      <c r="M589" s="43">
        <v>45748</v>
      </c>
      <c r="N589" s="29" t="s">
        <v>4036</v>
      </c>
      <c r="O589" s="72">
        <f>IF(Table1[[#This Row],[Phân loại]]="Tồn đầu kỳ",Table1[[#This Row],[Tổng giá trị]],0)</f>
        <v>0</v>
      </c>
      <c r="P589" s="8">
        <f>IF(Table1[[#This Row],[Số còn phải thu ĐK]]&lt;&gt;0,0,IF(Table1[[#This Row],[Phân loại]]="Bán hàng",Table1[[#This Row],[Tổng giá trị]],-Table1[[#This Row],[Tổng giá trị]]))</f>
        <v>-398496</v>
      </c>
      <c r="Q589" s="73">
        <f t="shared" si="79"/>
        <v>-398496</v>
      </c>
      <c r="R589" s="8">
        <f>Table1[[#This Row],[Số còn phải thu ĐK]]+Table1[[#This Row],[Giá Trị HD sau CK]]-Table1[[#This Row],[Số tiền đã thu]]</f>
        <v>0</v>
      </c>
      <c r="S589" s="7">
        <f>IF(Table1[[#This Row],[Ngày hóa đơn]]&lt;&gt;"",Table1[[#This Row],[Ngày hóa đơn]],Table1[[#This Row],[Ngày hạch toán]])</f>
        <v>45748</v>
      </c>
      <c r="T589" s="8"/>
      <c r="U589" s="7">
        <f>IF(Table1[[#This Row],[Ngày tính CN]]="","",S589+T589)</f>
        <v>45748</v>
      </c>
      <c r="V589" s="74">
        <f ca="1">IF(Table1[[#This Row],[Hạn thanh toán]]="","",IF((U589-NOW())&lt;0,0,(U589-NOW())))</f>
        <v>0</v>
      </c>
      <c r="W589" s="72"/>
      <c r="X589" s="68" t="str">
        <f t="shared" ca="1" si="78"/>
        <v/>
      </c>
      <c r="Y589" s="68" t="str">
        <f t="shared" si="77"/>
        <v>Đã thanh toán</v>
      </c>
      <c r="Z589" s="301">
        <f>Table1[[#This Row],[Hạn thanh toán]]</f>
        <v>45748</v>
      </c>
      <c r="AA589" s="301">
        <f>Table1[[#This Row],[Ngày Thanh toán]]</f>
        <v>45748</v>
      </c>
      <c r="AD589" s="3" t="str">
        <f>VLOOKUP($A589,Ma_KH!$A:$Q,Ma_KH!O$1,0)</f>
        <v>KL00136</v>
      </c>
      <c r="AE589" s="3" t="str">
        <f>VLOOKUP($A589,Ma_KH!$A:$Q,Ma_KH!P$1,0)</f>
        <v>LINKMART</v>
      </c>
    </row>
    <row r="590" spans="1:31" ht="25.5" customHeight="1" x14ac:dyDescent="0.3">
      <c r="A590" s="69" t="s">
        <v>100</v>
      </c>
      <c r="B590" s="69" t="s">
        <v>1097</v>
      </c>
      <c r="C590" s="70">
        <v>45904</v>
      </c>
      <c r="D590" s="71" t="s">
        <v>1103</v>
      </c>
      <c r="E590" s="70"/>
      <c r="F590" s="75"/>
      <c r="G590" s="69" t="s">
        <v>1100</v>
      </c>
      <c r="H590" s="72">
        <v>1069306</v>
      </c>
      <c r="I590" s="72">
        <v>53465</v>
      </c>
      <c r="J590" s="72">
        <v>81267</v>
      </c>
      <c r="K590" s="72">
        <v>1097108</v>
      </c>
      <c r="L590" s="8" t="s">
        <v>24</v>
      </c>
      <c r="M590" s="43">
        <v>45908</v>
      </c>
      <c r="N590" s="29" t="s">
        <v>4038</v>
      </c>
      <c r="O590" s="72">
        <f>IF(Table1[[#This Row],[Phân loại]]="Tồn đầu kỳ",Table1[[#This Row],[Tổng giá trị]],0)</f>
        <v>0</v>
      </c>
      <c r="P590" s="8">
        <f>IF(Table1[[#This Row],[Số còn phải thu ĐK]]&lt;&gt;0,0,IF(Table1[[#This Row],[Phân loại]]="Bán hàng",Table1[[#This Row],[Tổng giá trị]],-Table1[[#This Row],[Tổng giá trị]]))</f>
        <v>1097108</v>
      </c>
      <c r="Q590" s="62">
        <v>1097000</v>
      </c>
      <c r="R590" s="8">
        <f>Table1[[#This Row],[Số còn phải thu ĐK]]+Table1[[#This Row],[Giá Trị HD sau CK]]-Table1[[#This Row],[Số tiền đã thu]]</f>
        <v>108</v>
      </c>
      <c r="S590" s="7">
        <f>IF(Table1[[#This Row],[Ngày hóa đơn]]&lt;&gt;"",Table1[[#This Row],[Ngày hóa đơn]],Table1[[#This Row],[Ngày hạch toán]])</f>
        <v>45904</v>
      </c>
      <c r="T590" s="8"/>
      <c r="U590" s="7">
        <f>IF(Table1[[#This Row],[Ngày tính CN]]="","",S590+T590)</f>
        <v>45904</v>
      </c>
      <c r="V590" s="74">
        <f ca="1">IF(Table1[[#This Row],[Hạn thanh toán]]="","",IF((U590-NOW())&lt;0,0,(U590-NOW())))</f>
        <v>0</v>
      </c>
      <c r="W590" s="72"/>
      <c r="X590" s="68" t="str">
        <f t="shared" ca="1" si="78"/>
        <v/>
      </c>
      <c r="Y590" s="68" t="str">
        <f t="shared" ca="1" si="77"/>
        <v/>
      </c>
      <c r="Z590" s="301">
        <f>Table1[[#This Row],[Hạn thanh toán]]</f>
        <v>45904</v>
      </c>
      <c r="AA590" s="301">
        <f>Table1[[#This Row],[Ngày Thanh toán]]</f>
        <v>45908</v>
      </c>
      <c r="AD590" s="3" t="str">
        <f>VLOOKUP($A590,Ma_KH!$A:$Q,Ma_KH!O$1,0)</f>
        <v>KL00136</v>
      </c>
      <c r="AE590" s="3" t="str">
        <f>VLOOKUP($A590,Ma_KH!$A:$Q,Ma_KH!P$1,0)</f>
        <v>LINKMART</v>
      </c>
    </row>
    <row r="591" spans="1:31" ht="25.5" customHeight="1" x14ac:dyDescent="0.3">
      <c r="A591" s="69" t="s">
        <v>101</v>
      </c>
      <c r="B591" s="69" t="s">
        <v>1104</v>
      </c>
      <c r="C591" s="70">
        <v>45679</v>
      </c>
      <c r="D591" s="71" t="s">
        <v>1105</v>
      </c>
      <c r="E591" s="70"/>
      <c r="F591" s="69"/>
      <c r="G591" s="69" t="s">
        <v>1106</v>
      </c>
      <c r="H591" s="72">
        <v>2212045</v>
      </c>
      <c r="I591" s="72">
        <v>0</v>
      </c>
      <c r="J591" s="72">
        <v>176964</v>
      </c>
      <c r="K591" s="72">
        <v>2389009</v>
      </c>
      <c r="L591" s="8" t="s">
        <v>24</v>
      </c>
      <c r="M591" s="43">
        <v>45679</v>
      </c>
      <c r="N591" s="29" t="s">
        <v>4039</v>
      </c>
      <c r="O591" s="72">
        <f>IF(Table1[[#This Row],[Phân loại]]="Tồn đầu kỳ",Table1[[#This Row],[Tổng giá trị]],0)</f>
        <v>0</v>
      </c>
      <c r="P591" s="8">
        <f>IF(Table1[[#This Row],[Số còn phải thu ĐK]]&lt;&gt;0,0,IF(Table1[[#This Row],[Phân loại]]="Bán hàng",Table1[[#This Row],[Tổng giá trị]],-Table1[[#This Row],[Tổng giá trị]]))</f>
        <v>2389009</v>
      </c>
      <c r="Q591" s="73">
        <f t="shared" si="79"/>
        <v>2389009</v>
      </c>
      <c r="R591" s="8">
        <f>Table1[[#This Row],[Số còn phải thu ĐK]]+Table1[[#This Row],[Giá Trị HD sau CK]]-Table1[[#This Row],[Số tiền đã thu]]</f>
        <v>0</v>
      </c>
      <c r="S591" s="7">
        <f>IF(Table1[[#This Row],[Ngày hóa đơn]]&lt;&gt;"",Table1[[#This Row],[Ngày hóa đơn]],Table1[[#This Row],[Ngày hạch toán]])</f>
        <v>45679</v>
      </c>
      <c r="T591" s="8"/>
      <c r="U591" s="7">
        <f>IF(Table1[[#This Row],[Ngày tính CN]]="","",S591+T591)</f>
        <v>45679</v>
      </c>
      <c r="V591" s="74">
        <f ca="1">IF(Table1[[#This Row],[Hạn thanh toán]]="","",IF((U591-NOW())&lt;0,0,(U591-NOW())))</f>
        <v>0</v>
      </c>
      <c r="W591" s="72"/>
      <c r="X591" s="68" t="str">
        <f t="shared" ca="1" si="78"/>
        <v/>
      </c>
      <c r="Y591" s="68" t="str">
        <f t="shared" si="77"/>
        <v>Đã thanh toán</v>
      </c>
      <c r="Z591" s="301">
        <f>Table1[[#This Row],[Hạn thanh toán]]</f>
        <v>45679</v>
      </c>
      <c r="AA591" s="301">
        <f>Table1[[#This Row],[Ngày Thanh toán]]</f>
        <v>45679</v>
      </c>
      <c r="AD591" s="3" t="str">
        <f>VLOOKUP($A591,Ma_KH!$A:$Q,Ma_KH!O$1,0)</f>
        <v>KL00162</v>
      </c>
      <c r="AE591" s="3" t="str">
        <f>VLOOKUP($A591,Ma_KH!$A:$Q,Ma_KH!P$1,0)</f>
        <v>Siêu thị C Mart - Hải Phòng</v>
      </c>
    </row>
    <row r="592" spans="1:31" ht="25.5" customHeight="1" x14ac:dyDescent="0.3">
      <c r="A592" s="69" t="s">
        <v>101</v>
      </c>
      <c r="B592" s="69" t="s">
        <v>1104</v>
      </c>
      <c r="C592" s="70">
        <v>45741</v>
      </c>
      <c r="D592" s="71" t="s">
        <v>1107</v>
      </c>
      <c r="E592" s="70">
        <v>45741</v>
      </c>
      <c r="F592" s="69" t="s">
        <v>1108</v>
      </c>
      <c r="G592" s="69" t="s">
        <v>1106</v>
      </c>
      <c r="H592" s="72">
        <v>2346710</v>
      </c>
      <c r="I592" s="72">
        <v>0</v>
      </c>
      <c r="J592" s="72">
        <v>187737</v>
      </c>
      <c r="K592" s="72">
        <v>2534447</v>
      </c>
      <c r="L592" s="8" t="s">
        <v>24</v>
      </c>
      <c r="M592" s="43">
        <v>45742</v>
      </c>
      <c r="N592" s="29" t="s">
        <v>4040</v>
      </c>
      <c r="O592" s="72">
        <f>IF(Table1[[#This Row],[Phân loại]]="Tồn đầu kỳ",Table1[[#This Row],[Tổng giá trị]],0)</f>
        <v>0</v>
      </c>
      <c r="P592" s="8">
        <f>IF(Table1[[#This Row],[Số còn phải thu ĐK]]&lt;&gt;0,0,IF(Table1[[#This Row],[Phân loại]]="Bán hàng",Table1[[#This Row],[Tổng giá trị]],-Table1[[#This Row],[Tổng giá trị]]))</f>
        <v>2534447</v>
      </c>
      <c r="Q592" s="73">
        <f t="shared" si="79"/>
        <v>2534447</v>
      </c>
      <c r="R592" s="8">
        <f>Table1[[#This Row],[Số còn phải thu ĐK]]+Table1[[#This Row],[Giá Trị HD sau CK]]-Table1[[#This Row],[Số tiền đã thu]]</f>
        <v>0</v>
      </c>
      <c r="S592" s="7">
        <f>IF(Table1[[#This Row],[Ngày hóa đơn]]&lt;&gt;"",Table1[[#This Row],[Ngày hóa đơn]],Table1[[#This Row],[Ngày hạch toán]])</f>
        <v>45741</v>
      </c>
      <c r="T592" s="8"/>
      <c r="U592" s="7">
        <f>IF(Table1[[#This Row],[Ngày tính CN]]="","",S592+T592)</f>
        <v>45741</v>
      </c>
      <c r="V592" s="74">
        <f ca="1">IF(Table1[[#This Row],[Hạn thanh toán]]="","",IF((U592-NOW())&lt;0,0,(U592-NOW())))</f>
        <v>0</v>
      </c>
      <c r="W592" s="72"/>
      <c r="X592" s="68" t="str">
        <f t="shared" ca="1" si="78"/>
        <v/>
      </c>
      <c r="Y592" s="68" t="str">
        <f t="shared" si="77"/>
        <v>Đã thanh toán</v>
      </c>
      <c r="Z592" s="301">
        <f>Table1[[#This Row],[Hạn thanh toán]]</f>
        <v>45741</v>
      </c>
      <c r="AA592" s="301">
        <f>Table1[[#This Row],[Ngày Thanh toán]]</f>
        <v>45742</v>
      </c>
      <c r="AD592" s="3" t="str">
        <f>VLOOKUP($A592,Ma_KH!$A:$Q,Ma_KH!O$1,0)</f>
        <v>KL00162</v>
      </c>
      <c r="AE592" s="3" t="str">
        <f>VLOOKUP($A592,Ma_KH!$A:$Q,Ma_KH!P$1,0)</f>
        <v>Siêu thị C Mart - Hải Phòng</v>
      </c>
    </row>
    <row r="593" spans="1:31" ht="25.5" customHeight="1" x14ac:dyDescent="0.3">
      <c r="A593" s="69" t="s">
        <v>101</v>
      </c>
      <c r="B593" s="69" t="s">
        <v>1104</v>
      </c>
      <c r="C593" s="70">
        <v>45773</v>
      </c>
      <c r="D593" s="71" t="s">
        <v>1109</v>
      </c>
      <c r="E593" s="70">
        <v>45773</v>
      </c>
      <c r="F593" s="69" t="s">
        <v>1110</v>
      </c>
      <c r="G593" s="69" t="s">
        <v>1106</v>
      </c>
      <c r="H593" s="72">
        <v>2346710</v>
      </c>
      <c r="I593" s="72">
        <v>0</v>
      </c>
      <c r="J593" s="72">
        <v>187737</v>
      </c>
      <c r="K593" s="72">
        <v>2534447</v>
      </c>
      <c r="L593" s="8" t="s">
        <v>24</v>
      </c>
      <c r="M593" s="43">
        <v>45773</v>
      </c>
      <c r="N593" s="29" t="s">
        <v>4041</v>
      </c>
      <c r="O593" s="72">
        <f>IF(Table1[[#This Row],[Phân loại]]="Tồn đầu kỳ",Table1[[#This Row],[Tổng giá trị]],0)</f>
        <v>0</v>
      </c>
      <c r="P593" s="8">
        <f>IF(Table1[[#This Row],[Số còn phải thu ĐK]]&lt;&gt;0,0,IF(Table1[[#This Row],[Phân loại]]="Bán hàng",Table1[[#This Row],[Tổng giá trị]],-Table1[[#This Row],[Tổng giá trị]]))</f>
        <v>2534447</v>
      </c>
      <c r="Q593" s="73">
        <f t="shared" si="79"/>
        <v>2534447</v>
      </c>
      <c r="R593" s="8">
        <f>Table1[[#This Row],[Số còn phải thu ĐK]]+Table1[[#This Row],[Giá Trị HD sau CK]]-Table1[[#This Row],[Số tiền đã thu]]</f>
        <v>0</v>
      </c>
      <c r="S593" s="7">
        <f>IF(Table1[[#This Row],[Ngày hóa đơn]]&lt;&gt;"",Table1[[#This Row],[Ngày hóa đơn]],Table1[[#This Row],[Ngày hạch toán]])</f>
        <v>45773</v>
      </c>
      <c r="T593" s="8"/>
      <c r="U593" s="7">
        <f>IF(Table1[[#This Row],[Ngày tính CN]]="","",S593+T593)</f>
        <v>45773</v>
      </c>
      <c r="V593" s="74">
        <f ca="1">IF(Table1[[#This Row],[Hạn thanh toán]]="","",IF((U593-NOW())&lt;0,0,(U593-NOW())))</f>
        <v>0</v>
      </c>
      <c r="W593" s="72"/>
      <c r="X593" s="68" t="str">
        <f t="shared" ca="1" si="78"/>
        <v/>
      </c>
      <c r="Y593" s="68" t="str">
        <f t="shared" si="77"/>
        <v>Đã thanh toán</v>
      </c>
      <c r="Z593" s="301">
        <f>Table1[[#This Row],[Hạn thanh toán]]</f>
        <v>45773</v>
      </c>
      <c r="AA593" s="301">
        <f>Table1[[#This Row],[Ngày Thanh toán]]</f>
        <v>45773</v>
      </c>
      <c r="AD593" s="3" t="str">
        <f>VLOOKUP($A593,Ma_KH!$A:$Q,Ma_KH!O$1,0)</f>
        <v>KL00162</v>
      </c>
      <c r="AE593" s="3" t="str">
        <f>VLOOKUP($A593,Ma_KH!$A:$Q,Ma_KH!P$1,0)</f>
        <v>Siêu thị C Mart - Hải Phòng</v>
      </c>
    </row>
    <row r="594" spans="1:31" ht="25.5" customHeight="1" x14ac:dyDescent="0.3">
      <c r="A594" s="69" t="s">
        <v>101</v>
      </c>
      <c r="B594" s="69" t="s">
        <v>1104</v>
      </c>
      <c r="C594" s="70">
        <v>45813</v>
      </c>
      <c r="D594" s="71" t="s">
        <v>1111</v>
      </c>
      <c r="E594" s="70">
        <v>45813</v>
      </c>
      <c r="F594" s="69" t="s">
        <v>1112</v>
      </c>
      <c r="G594" s="69" t="s">
        <v>1113</v>
      </c>
      <c r="H594" s="72">
        <v>2346710</v>
      </c>
      <c r="I594" s="72">
        <v>0</v>
      </c>
      <c r="J594" s="72">
        <v>187737</v>
      </c>
      <c r="K594" s="72">
        <v>2534447</v>
      </c>
      <c r="L594" s="8" t="s">
        <v>24</v>
      </c>
      <c r="M594" s="43">
        <v>45815</v>
      </c>
      <c r="N594" s="29" t="s">
        <v>4042</v>
      </c>
      <c r="O594" s="72">
        <f>IF(Table1[[#This Row],[Phân loại]]="Tồn đầu kỳ",Table1[[#This Row],[Tổng giá trị]],0)</f>
        <v>0</v>
      </c>
      <c r="P594" s="8">
        <f>IF(Table1[[#This Row],[Số còn phải thu ĐK]]&lt;&gt;0,0,IF(Table1[[#This Row],[Phân loại]]="Bán hàng",Table1[[#This Row],[Tổng giá trị]],-Table1[[#This Row],[Tổng giá trị]]))</f>
        <v>2534447</v>
      </c>
      <c r="Q594" s="73">
        <f t="shared" si="79"/>
        <v>2534447</v>
      </c>
      <c r="R594" s="8">
        <f>Table1[[#This Row],[Số còn phải thu ĐK]]+Table1[[#This Row],[Giá Trị HD sau CK]]-Table1[[#This Row],[Số tiền đã thu]]</f>
        <v>0</v>
      </c>
      <c r="S594" s="7">
        <f>IF(Table1[[#This Row],[Ngày hóa đơn]]&lt;&gt;"",Table1[[#This Row],[Ngày hóa đơn]],Table1[[#This Row],[Ngày hạch toán]])</f>
        <v>45813</v>
      </c>
      <c r="T594" s="8"/>
      <c r="U594" s="7">
        <f>IF(Table1[[#This Row],[Ngày tính CN]]="","",S594+T594)</f>
        <v>45813</v>
      </c>
      <c r="V594" s="74">
        <f ca="1">IF(Table1[[#This Row],[Hạn thanh toán]]="","",IF((U594-NOW())&lt;0,0,(U594-NOW())))</f>
        <v>0</v>
      </c>
      <c r="W594" s="72"/>
      <c r="X594" s="68" t="str">
        <f t="shared" ca="1" si="78"/>
        <v/>
      </c>
      <c r="Y594" s="68" t="str">
        <f t="shared" si="77"/>
        <v>Đã thanh toán</v>
      </c>
      <c r="Z594" s="301">
        <f>Table1[[#This Row],[Hạn thanh toán]]</f>
        <v>45813</v>
      </c>
      <c r="AA594" s="301">
        <f>Table1[[#This Row],[Ngày Thanh toán]]</f>
        <v>45815</v>
      </c>
      <c r="AD594" s="3" t="str">
        <f>VLOOKUP($A594,Ma_KH!$A:$Q,Ma_KH!O$1,0)</f>
        <v>KL00162</v>
      </c>
      <c r="AE594" s="3" t="str">
        <f>VLOOKUP($A594,Ma_KH!$A:$Q,Ma_KH!P$1,0)</f>
        <v>Siêu thị C Mart - Hải Phòng</v>
      </c>
    </row>
    <row r="595" spans="1:31" ht="25.5" customHeight="1" x14ac:dyDescent="0.3">
      <c r="A595" s="76" t="s">
        <v>101</v>
      </c>
      <c r="B595" s="76" t="s">
        <v>1104</v>
      </c>
      <c r="C595" s="78">
        <v>45834</v>
      </c>
      <c r="D595" s="79" t="s">
        <v>1114</v>
      </c>
      <c r="E595" s="78">
        <v>45834</v>
      </c>
      <c r="F595" s="76" t="s">
        <v>1115</v>
      </c>
      <c r="G595" s="76" t="s">
        <v>1116</v>
      </c>
      <c r="H595" s="72">
        <v>4262565</v>
      </c>
      <c r="I595" s="72">
        <v>0</v>
      </c>
      <c r="J595" s="72">
        <v>341005</v>
      </c>
      <c r="K595" s="72">
        <v>4603570</v>
      </c>
      <c r="L595" s="8" t="s">
        <v>24</v>
      </c>
      <c r="M595" s="43">
        <v>45834</v>
      </c>
      <c r="N595" s="29" t="s">
        <v>4043</v>
      </c>
      <c r="O595" s="72">
        <f>IF(Table1[[#This Row],[Phân loại]]="Tồn đầu kỳ",Table1[[#This Row],[Tổng giá trị]],0)</f>
        <v>0</v>
      </c>
      <c r="P595" s="8">
        <f>IF(Table1[[#This Row],[Số còn phải thu ĐK]]&lt;&gt;0,0,IF(Table1[[#This Row],[Phân loại]]="Bán hàng",Table1[[#This Row],[Tổng giá trị]],-Table1[[#This Row],[Tổng giá trị]]))</f>
        <v>4603570</v>
      </c>
      <c r="Q595" s="73">
        <f t="shared" si="79"/>
        <v>4603570</v>
      </c>
      <c r="R595" s="8">
        <f>Table1[[#This Row],[Số còn phải thu ĐK]]+Table1[[#This Row],[Giá Trị HD sau CK]]-Table1[[#This Row],[Số tiền đã thu]]</f>
        <v>0</v>
      </c>
      <c r="S595" s="7">
        <f>IF(Table1[[#This Row],[Ngày hóa đơn]]&lt;&gt;"",Table1[[#This Row],[Ngày hóa đơn]],Table1[[#This Row],[Ngày hạch toán]])</f>
        <v>45834</v>
      </c>
      <c r="T595" s="8"/>
      <c r="U595" s="7">
        <f>IF(Table1[[#This Row],[Ngày tính CN]]="","",S595+T595)</f>
        <v>45834</v>
      </c>
      <c r="V595" s="74">
        <f ca="1">IF(Table1[[#This Row],[Hạn thanh toán]]="","",IF((U595-NOW())&lt;0,0,(U595-NOW())))</f>
        <v>0</v>
      </c>
      <c r="W595" s="72"/>
      <c r="X595" s="68" t="str">
        <f t="shared" ca="1" si="78"/>
        <v/>
      </c>
      <c r="Y595" s="68" t="str">
        <f t="shared" si="77"/>
        <v>Đã thanh toán</v>
      </c>
      <c r="Z595" s="301">
        <f>Table1[[#This Row],[Hạn thanh toán]]</f>
        <v>45834</v>
      </c>
      <c r="AA595" s="301">
        <f>Table1[[#This Row],[Ngày Thanh toán]]</f>
        <v>45834</v>
      </c>
      <c r="AD595" s="3" t="str">
        <f>VLOOKUP($A595,Ma_KH!$A:$Q,Ma_KH!O$1,0)</f>
        <v>KL00162</v>
      </c>
      <c r="AE595" s="3" t="str">
        <f>VLOOKUP($A595,Ma_KH!$A:$Q,Ma_KH!P$1,0)</f>
        <v>Siêu thị C Mart - Hải Phòng</v>
      </c>
    </row>
    <row r="596" spans="1:31" ht="25.5" customHeight="1" x14ac:dyDescent="0.3">
      <c r="A596" s="69" t="s">
        <v>101</v>
      </c>
      <c r="B596" s="69" t="s">
        <v>1104</v>
      </c>
      <c r="C596" s="70">
        <v>45877</v>
      </c>
      <c r="D596" s="71" t="s">
        <v>1117</v>
      </c>
      <c r="E596" s="70">
        <v>45887</v>
      </c>
      <c r="F596" s="69" t="s">
        <v>1118</v>
      </c>
      <c r="G596" s="69" t="s">
        <v>1119</v>
      </c>
      <c r="H596" s="72">
        <v>4262565</v>
      </c>
      <c r="I596" s="72">
        <v>0</v>
      </c>
      <c r="J596" s="72">
        <v>341005</v>
      </c>
      <c r="K596" s="72">
        <v>4603570</v>
      </c>
      <c r="L596" s="8" t="s">
        <v>24</v>
      </c>
      <c r="M596" s="43">
        <v>45887</v>
      </c>
      <c r="N596" s="29" t="s">
        <v>4044</v>
      </c>
      <c r="O596" s="72">
        <f>IF(Table1[[#This Row],[Phân loại]]="Tồn đầu kỳ",Table1[[#This Row],[Tổng giá trị]],0)</f>
        <v>0</v>
      </c>
      <c r="P596" s="8">
        <f>IF(Table1[[#This Row],[Số còn phải thu ĐK]]&lt;&gt;0,0,IF(Table1[[#This Row],[Phân loại]]="Bán hàng",Table1[[#This Row],[Tổng giá trị]],-Table1[[#This Row],[Tổng giá trị]]))</f>
        <v>4603570</v>
      </c>
      <c r="Q596" s="73">
        <f t="shared" si="79"/>
        <v>4603570</v>
      </c>
      <c r="R596" s="8">
        <f>Table1[[#This Row],[Số còn phải thu ĐK]]+Table1[[#This Row],[Giá Trị HD sau CK]]-Table1[[#This Row],[Số tiền đã thu]]</f>
        <v>0</v>
      </c>
      <c r="S596" s="7">
        <f>IF(Table1[[#This Row],[Ngày hóa đơn]]&lt;&gt;"",Table1[[#This Row],[Ngày hóa đơn]],Table1[[#This Row],[Ngày hạch toán]])</f>
        <v>45887</v>
      </c>
      <c r="T596" s="8"/>
      <c r="U596" s="7">
        <f>IF(Table1[[#This Row],[Ngày tính CN]]="","",S596+T596)</f>
        <v>45887</v>
      </c>
      <c r="V596" s="74">
        <f ca="1">IF(Table1[[#This Row],[Hạn thanh toán]]="","",IF((U596-NOW())&lt;0,0,(U596-NOW())))</f>
        <v>0</v>
      </c>
      <c r="W596" s="72"/>
      <c r="X596" s="68" t="str">
        <f t="shared" ca="1" si="78"/>
        <v/>
      </c>
      <c r="Y596" s="68" t="str">
        <f t="shared" si="77"/>
        <v>Đã thanh toán</v>
      </c>
      <c r="Z596" s="301">
        <f>Table1[[#This Row],[Hạn thanh toán]]</f>
        <v>45887</v>
      </c>
      <c r="AA596" s="301">
        <f>Table1[[#This Row],[Ngày Thanh toán]]</f>
        <v>45887</v>
      </c>
      <c r="AD596" s="3" t="str">
        <f>VLOOKUP($A596,Ma_KH!$A:$Q,Ma_KH!O$1,0)</f>
        <v>KL00162</v>
      </c>
      <c r="AE596" s="3" t="str">
        <f>VLOOKUP($A596,Ma_KH!$A:$Q,Ma_KH!P$1,0)</f>
        <v>Siêu thị C Mart - Hải Phòng</v>
      </c>
    </row>
    <row r="597" spans="1:31" ht="25.5" customHeight="1" x14ac:dyDescent="0.3">
      <c r="A597" s="69" t="s">
        <v>102</v>
      </c>
      <c r="B597" s="69" t="s">
        <v>1104</v>
      </c>
      <c r="C597" s="70">
        <v>45911</v>
      </c>
      <c r="D597" s="71" t="s">
        <v>1120</v>
      </c>
      <c r="E597" s="70">
        <v>45911</v>
      </c>
      <c r="F597" s="69" t="s">
        <v>1121</v>
      </c>
      <c r="G597" s="69" t="s">
        <v>1122</v>
      </c>
      <c r="H597" s="72">
        <v>3689780</v>
      </c>
      <c r="I597" s="72">
        <v>0</v>
      </c>
      <c r="J597" s="72">
        <v>295182</v>
      </c>
      <c r="K597" s="72">
        <v>3984962</v>
      </c>
      <c r="L597" s="8" t="s">
        <v>24</v>
      </c>
      <c r="M597" s="43">
        <v>45911</v>
      </c>
      <c r="N597" s="29" t="s">
        <v>4045</v>
      </c>
      <c r="O597" s="72">
        <f>IF(Table1[[#This Row],[Phân loại]]="Tồn đầu kỳ",Table1[[#This Row],[Tổng giá trị]],0)</f>
        <v>0</v>
      </c>
      <c r="P597" s="8">
        <f>IF(Table1[[#This Row],[Số còn phải thu ĐK]]&lt;&gt;0,0,IF(Table1[[#This Row],[Phân loại]]="Bán hàng",Table1[[#This Row],[Tổng giá trị]],-Table1[[#This Row],[Tổng giá trị]]))</f>
        <v>3984962</v>
      </c>
      <c r="Q597" s="73">
        <f t="shared" si="79"/>
        <v>3984962</v>
      </c>
      <c r="R597" s="8">
        <f>Table1[[#This Row],[Số còn phải thu ĐK]]+Table1[[#This Row],[Giá Trị HD sau CK]]-Table1[[#This Row],[Số tiền đã thu]]</f>
        <v>0</v>
      </c>
      <c r="S597" s="7">
        <f>IF(Table1[[#This Row],[Ngày hóa đơn]]&lt;&gt;"",Table1[[#This Row],[Ngày hóa đơn]],Table1[[#This Row],[Ngày hạch toán]])</f>
        <v>45911</v>
      </c>
      <c r="T597" s="8"/>
      <c r="U597" s="7">
        <f>IF(Table1[[#This Row],[Ngày tính CN]]="","",S597+T597)</f>
        <v>45911</v>
      </c>
      <c r="V597" s="74">
        <f ca="1">IF(Table1[[#This Row],[Hạn thanh toán]]="","",IF((U597-NOW())&lt;0,0,(U597-NOW())))</f>
        <v>0</v>
      </c>
      <c r="W597" s="72"/>
      <c r="X597" s="68" t="str">
        <f ca="1">IF(OR(AR602="",AO602=0),"",IF((AR602-NOW())&lt;0,-(AR602-NOW()),0))</f>
        <v/>
      </c>
      <c r="Y597" s="68" t="str">
        <f t="shared" si="77"/>
        <v>Đã thanh toán</v>
      </c>
      <c r="Z597" s="301">
        <f>Table1[[#This Row],[Hạn thanh toán]]</f>
        <v>45911</v>
      </c>
      <c r="AA597" s="301">
        <f>Table1[[#This Row],[Ngày Thanh toán]]</f>
        <v>45911</v>
      </c>
      <c r="AD597" s="3" t="str">
        <f>VLOOKUP($A597,Ma_KH!$A:$Q,Ma_KH!O$1,0)</f>
        <v>LIENCHAU</v>
      </c>
      <c r="AE597" s="3" t="str">
        <f>VLOOKUP($A597,Ma_KH!$A:$Q,Ma_KH!P$1,0)</f>
        <v>CHI NHÁNH CÔNG TY TNHH KINH DOANH TỔNG HỢP LIÊN CHÂU TẠI THÀNH PHỐ HẢI PHÒNG</v>
      </c>
    </row>
    <row r="598" spans="1:31" ht="25.5" customHeight="1" x14ac:dyDescent="0.3">
      <c r="A598" s="69" t="s">
        <v>102</v>
      </c>
      <c r="B598" s="69" t="s">
        <v>1123</v>
      </c>
      <c r="C598" s="70">
        <v>45945</v>
      </c>
      <c r="D598" s="71" t="s">
        <v>1124</v>
      </c>
      <c r="E598" s="70">
        <v>45945</v>
      </c>
      <c r="F598" s="69" t="s">
        <v>1125</v>
      </c>
      <c r="G598" s="69" t="s">
        <v>1122</v>
      </c>
      <c r="H598" s="72">
        <v>5420910</v>
      </c>
      <c r="I598" s="72">
        <v>0</v>
      </c>
      <c r="J598" s="72">
        <v>433673</v>
      </c>
      <c r="K598" s="72">
        <v>5854583</v>
      </c>
      <c r="L598" s="8" t="s">
        <v>24</v>
      </c>
      <c r="M598" s="43">
        <v>45945</v>
      </c>
      <c r="N598" s="29" t="s">
        <v>4046</v>
      </c>
      <c r="O598" s="72">
        <f>IF(Table1[[#This Row],[Phân loại]]="Tồn đầu kỳ",Table1[[#This Row],[Tổng giá trị]],0)</f>
        <v>0</v>
      </c>
      <c r="P598" s="8">
        <f>IF(Table1[[#This Row],[Số còn phải thu ĐK]]&lt;&gt;0,0,IF(Table1[[#This Row],[Phân loại]]="Bán hàng",Table1[[#This Row],[Tổng giá trị]],-Table1[[#This Row],[Tổng giá trị]]))</f>
        <v>5854583</v>
      </c>
      <c r="Q598" s="73">
        <f t="shared" si="79"/>
        <v>5854583</v>
      </c>
      <c r="R598" s="8">
        <f>Table1[[#This Row],[Số còn phải thu ĐK]]+Table1[[#This Row],[Giá Trị HD sau CK]]-Table1[[#This Row],[Số tiền đã thu]]</f>
        <v>0</v>
      </c>
      <c r="S598" s="7">
        <f>IF(Table1[[#This Row],[Ngày hóa đơn]]&lt;&gt;"",Table1[[#This Row],[Ngày hóa đơn]],Table1[[#This Row],[Ngày hạch toán]])</f>
        <v>45945</v>
      </c>
      <c r="T598" s="8"/>
      <c r="U598" s="7">
        <f>IF(Table1[[#This Row],[Ngày tính CN]]="","",S598+T598)</f>
        <v>45945</v>
      </c>
      <c r="V598" s="74">
        <f ca="1">IF(Table1[[#This Row],[Hạn thanh toán]]="","",IF((U598-NOW())&lt;0,0,(U598-NOW())))</f>
        <v>0</v>
      </c>
      <c r="W598" s="72"/>
      <c r="X598" s="68" t="str">
        <f ca="1">IF(OR(AR603="",AO603=0),"",IF((AR603-NOW())&lt;0,-(AR603-NOW()),0))</f>
        <v/>
      </c>
      <c r="Y598" s="68" t="str">
        <f t="shared" si="77"/>
        <v>Đã thanh toán</v>
      </c>
      <c r="Z598" s="301">
        <f>Table1[[#This Row],[Hạn thanh toán]]</f>
        <v>45945</v>
      </c>
      <c r="AA598" s="301">
        <f>Table1[[#This Row],[Ngày Thanh toán]]</f>
        <v>45945</v>
      </c>
      <c r="AD598" s="3" t="str">
        <f>VLOOKUP($A598,Ma_KH!$A:$Q,Ma_KH!O$1,0)</f>
        <v>LIENCHAU</v>
      </c>
      <c r="AE598" s="3" t="str">
        <f>VLOOKUP($A598,Ma_KH!$A:$Q,Ma_KH!P$1,0)</f>
        <v>CHI NHÁNH CÔNG TY TNHH KINH DOANH TỔNG HỢP LIÊN CHÂU TẠI THÀNH PHỐ HẢI PHÒNG</v>
      </c>
    </row>
    <row r="599" spans="1:31" ht="25.5" customHeight="1" x14ac:dyDescent="0.3">
      <c r="A599" s="69" t="s">
        <v>103</v>
      </c>
      <c r="B599" s="69" t="s">
        <v>1126</v>
      </c>
      <c r="C599" s="70">
        <v>45675</v>
      </c>
      <c r="D599" s="71" t="s">
        <v>1127</v>
      </c>
      <c r="E599" s="70">
        <v>45675</v>
      </c>
      <c r="F599" s="69" t="s">
        <v>1128</v>
      </c>
      <c r="G599" s="69" t="s">
        <v>1129</v>
      </c>
      <c r="H599" s="72">
        <v>734310</v>
      </c>
      <c r="I599" s="72">
        <v>0</v>
      </c>
      <c r="J599" s="72">
        <v>58745</v>
      </c>
      <c r="K599" s="72">
        <v>793055</v>
      </c>
      <c r="L599" s="8" t="s">
        <v>24</v>
      </c>
      <c r="M599" s="43">
        <v>45675</v>
      </c>
      <c r="N599" s="29" t="s">
        <v>4047</v>
      </c>
      <c r="O599" s="72">
        <f>IF(Table1[[#This Row],[Phân loại]]="Tồn đầu kỳ",Table1[[#This Row],[Tổng giá trị]],0)</f>
        <v>0</v>
      </c>
      <c r="P599" s="8">
        <f>IF(Table1[[#This Row],[Số còn phải thu ĐK]]&lt;&gt;0,0,IF(Table1[[#This Row],[Phân loại]]="Bán hàng",Table1[[#This Row],[Tổng giá trị]],-Table1[[#This Row],[Tổng giá trị]]))</f>
        <v>793055</v>
      </c>
      <c r="Q599" s="73">
        <f t="shared" si="79"/>
        <v>793055</v>
      </c>
      <c r="R599" s="8">
        <f>Table1[[#This Row],[Số còn phải thu ĐK]]+Table1[[#This Row],[Giá Trị HD sau CK]]-Table1[[#This Row],[Số tiền đã thu]]</f>
        <v>0</v>
      </c>
      <c r="S599" s="7">
        <f>IF(Table1[[#This Row],[Ngày hóa đơn]]&lt;&gt;"",Table1[[#This Row],[Ngày hóa đơn]],Table1[[#This Row],[Ngày hạch toán]])</f>
        <v>45675</v>
      </c>
      <c r="T599" s="8"/>
      <c r="U599" s="7">
        <f>IF(Table1[[#This Row],[Ngày tính CN]]="","",S599+T599)</f>
        <v>45675</v>
      </c>
      <c r="V599" s="74">
        <f ca="1">IF(Table1[[#This Row],[Hạn thanh toán]]="","",IF((U599-NOW())&lt;0,0,(U599-NOW())))</f>
        <v>0</v>
      </c>
      <c r="W599" s="72"/>
      <c r="X599" s="68" t="str">
        <f ca="1">IF(OR(AR604="",AO604=0),"",IF((AR604-NOW())&lt;0,-(AR604-NOW()),0))</f>
        <v/>
      </c>
      <c r="Y599" s="68" t="str">
        <f t="shared" si="77"/>
        <v>Đã thanh toán</v>
      </c>
      <c r="Z599" s="301">
        <f>Table1[[#This Row],[Hạn thanh toán]]</f>
        <v>45675</v>
      </c>
      <c r="AA599" s="301">
        <f>Table1[[#This Row],[Ngày Thanh toán]]</f>
        <v>45675</v>
      </c>
      <c r="AD599" s="3" t="str">
        <f>VLOOKUP($A599,Ma_KH!$A:$Q,Ma_KH!O$1,0)</f>
        <v>KL00163</v>
      </c>
      <c r="AE599" s="3" t="str">
        <f>VLOOKUP($A599,Ma_KH!$A:$Q,Ma_KH!P$1,0)</f>
        <v>Hộ kinh doanh thực phẩm Thiên Lý - Nguyễn Thị Ánh Nguyệt</v>
      </c>
    </row>
    <row r="600" spans="1:31" s="156" customFormat="1" ht="25.5" customHeight="1" x14ac:dyDescent="0.3">
      <c r="A600" s="144" t="s">
        <v>104</v>
      </c>
      <c r="B600" s="144" t="s">
        <v>1130</v>
      </c>
      <c r="C600" s="145">
        <v>45621</v>
      </c>
      <c r="D600" s="146" t="s">
        <v>4048</v>
      </c>
      <c r="E600" s="145"/>
      <c r="F600" s="147"/>
      <c r="G600" s="144" t="s">
        <v>1132</v>
      </c>
      <c r="H600" s="148"/>
      <c r="I600" s="148"/>
      <c r="J600" s="148"/>
      <c r="K600" s="164">
        <v>700664</v>
      </c>
      <c r="L600" s="149" t="s">
        <v>24</v>
      </c>
      <c r="M600" s="150">
        <v>45729</v>
      </c>
      <c r="N600" s="151" t="s">
        <v>4050</v>
      </c>
      <c r="O600" s="148">
        <f>IF(Table1[[#This Row],[Phân loại]]="Tồn đầu kỳ",Table1[[#This Row],[Tổng giá trị]],0)</f>
        <v>0</v>
      </c>
      <c r="P600" s="149">
        <f>IF(Table1[[#This Row],[Số còn phải thu ĐK]]&lt;&gt;0,0,IF(Table1[[#This Row],[Phân loại]]="Bán hàng",Table1[[#This Row],[Tổng giá trị]],-Table1[[#This Row],[Tổng giá trị]]))</f>
        <v>700664</v>
      </c>
      <c r="Q600" s="152">
        <f t="shared" ref="Q600:Q601" si="95">IF(M600&lt;&gt;"",IF(O600&gt;0,O600,P600),0)</f>
        <v>700664</v>
      </c>
      <c r="R600" s="149">
        <f>Table1[[#This Row],[Số còn phải thu ĐK]]+Table1[[#This Row],[Giá Trị HD sau CK]]-Table1[[#This Row],[Số tiền đã thu]]</f>
        <v>0</v>
      </c>
      <c r="S600" s="153">
        <f>IF(Table1[[#This Row],[Ngày hóa đơn]]&lt;&gt;"",Table1[[#This Row],[Ngày hóa đơn]],Table1[[#This Row],[Ngày hạch toán]])</f>
        <v>45621</v>
      </c>
      <c r="T600" s="149"/>
      <c r="U600" s="153">
        <f>IF(Table1[[#This Row],[Ngày tính CN]]="","",S600+T600)</f>
        <v>45621</v>
      </c>
      <c r="V600" s="154">
        <f ca="1">IF(Table1[[#This Row],[Hạn thanh toán]]="","",IF((U600-NOW())&lt;0,0,(U600-NOW())))</f>
        <v>0</v>
      </c>
      <c r="W600" s="148"/>
      <c r="X600" s="155" t="str">
        <f t="shared" ref="X600:X601" ca="1" si="96">IF(OR(AR603="",AO603=0),"",IF((AR603-NOW())&lt;0,-(AR603-NOW()),0))</f>
        <v/>
      </c>
      <c r="Y600" s="155" t="str">
        <f t="shared" ref="Y600:Y601" si="97">IF(R600=0,"Đã thanh toán",IF(X600="","",IF(X600&lt;=0,"Chưa đến hạn thanh toán",IF(X600&lt;=30,"Nợ quá hạn 30 ngày",IF(X600&lt;=60,"Nợ quá hạn từ 30 ngày đến 60 ngày",IF(X600&lt;=90,"Nợ quá hạn từ 60 ngày đến 90 ngày",IF(X600&lt;=120,"Nợ quá hạn từ 90 ngày đến 120 ngày","Nợ quá hạn hơn 120 ngày có khả năng mất thanh toán")))))))</f>
        <v>Đã thanh toán</v>
      </c>
      <c r="Z600" s="304">
        <f>Table1[[#This Row],[Hạn thanh toán]]</f>
        <v>45621</v>
      </c>
      <c r="AA600" s="304">
        <f>Table1[[#This Row],[Ngày Thanh toán]]</f>
        <v>45729</v>
      </c>
      <c r="AD600" s="156" t="str">
        <f>VLOOKUP($A600,Ma_KH!$A:$Q,Ma_KH!O$1,0)</f>
        <v>KL00164</v>
      </c>
      <c r="AE600" s="3" t="str">
        <f>VLOOKUP($A600,Ma_KH!$A:$Q,Ma_KH!P$1,0)</f>
        <v>Thực phẩm xanh (Hệ thống Cmart)</v>
      </c>
    </row>
    <row r="601" spans="1:31" s="156" customFormat="1" ht="25.5" customHeight="1" x14ac:dyDescent="0.3">
      <c r="A601" s="144" t="s">
        <v>104</v>
      </c>
      <c r="B601" s="144" t="s">
        <v>1130</v>
      </c>
      <c r="C601" s="145">
        <v>45583</v>
      </c>
      <c r="D601" s="146" t="s">
        <v>4049</v>
      </c>
      <c r="E601" s="145"/>
      <c r="F601" s="147"/>
      <c r="G601" s="144" t="s">
        <v>1132</v>
      </c>
      <c r="H601" s="148"/>
      <c r="I601" s="148"/>
      <c r="J601" s="148"/>
      <c r="K601" s="164">
        <v>700664</v>
      </c>
      <c r="L601" s="149" t="s">
        <v>24</v>
      </c>
      <c r="M601" s="150">
        <v>45742</v>
      </c>
      <c r="N601" s="151" t="s">
        <v>4051</v>
      </c>
      <c r="O601" s="148">
        <f>IF(Table1[[#This Row],[Phân loại]]="Tồn đầu kỳ",Table1[[#This Row],[Tổng giá trị]],0)</f>
        <v>0</v>
      </c>
      <c r="P601" s="149">
        <f>IF(Table1[[#This Row],[Số còn phải thu ĐK]]&lt;&gt;0,0,IF(Table1[[#This Row],[Phân loại]]="Bán hàng",Table1[[#This Row],[Tổng giá trị]],-Table1[[#This Row],[Tổng giá trị]]))</f>
        <v>700664</v>
      </c>
      <c r="Q601" s="152">
        <f t="shared" si="95"/>
        <v>700664</v>
      </c>
      <c r="R601" s="149">
        <f>Table1[[#This Row],[Số còn phải thu ĐK]]+Table1[[#This Row],[Giá Trị HD sau CK]]-Table1[[#This Row],[Số tiền đã thu]]</f>
        <v>0</v>
      </c>
      <c r="S601" s="153">
        <f>IF(Table1[[#This Row],[Ngày hóa đơn]]&lt;&gt;"",Table1[[#This Row],[Ngày hóa đơn]],Table1[[#This Row],[Ngày hạch toán]])</f>
        <v>45583</v>
      </c>
      <c r="T601" s="149"/>
      <c r="U601" s="153">
        <f>IF(Table1[[#This Row],[Ngày tính CN]]="","",S601+T601)</f>
        <v>45583</v>
      </c>
      <c r="V601" s="154">
        <f ca="1">IF(Table1[[#This Row],[Hạn thanh toán]]="","",IF((U601-NOW())&lt;0,0,(U601-NOW())))</f>
        <v>0</v>
      </c>
      <c r="W601" s="148"/>
      <c r="X601" s="155" t="str">
        <f t="shared" ca="1" si="96"/>
        <v/>
      </c>
      <c r="Y601" s="155" t="str">
        <f t="shared" si="97"/>
        <v>Đã thanh toán</v>
      </c>
      <c r="Z601" s="304">
        <f>Table1[[#This Row],[Hạn thanh toán]]</f>
        <v>45583</v>
      </c>
      <c r="AA601" s="304">
        <f>Table1[[#This Row],[Ngày Thanh toán]]</f>
        <v>45742</v>
      </c>
      <c r="AD601" s="156" t="str">
        <f>VLOOKUP($A601,Ma_KH!$A:$Q,Ma_KH!O$1,0)</f>
        <v>KL00164</v>
      </c>
      <c r="AE601" s="3" t="str">
        <f>VLOOKUP($A601,Ma_KH!$A:$Q,Ma_KH!P$1,0)</f>
        <v>Thực phẩm xanh (Hệ thống Cmart)</v>
      </c>
    </row>
    <row r="602" spans="1:31" ht="25.5" customHeight="1" x14ac:dyDescent="0.3">
      <c r="A602" s="69" t="s">
        <v>104</v>
      </c>
      <c r="B602" s="69" t="s">
        <v>1130</v>
      </c>
      <c r="C602" s="70">
        <v>45727</v>
      </c>
      <c r="D602" s="71" t="s">
        <v>1131</v>
      </c>
      <c r="E602" s="70"/>
      <c r="F602" s="75"/>
      <c r="G602" s="69" t="s">
        <v>1132</v>
      </c>
      <c r="H602" s="72">
        <v>1058133</v>
      </c>
      <c r="I602" s="72">
        <v>52907</v>
      </c>
      <c r="J602" s="72">
        <v>80418</v>
      </c>
      <c r="K602" s="72">
        <v>1085644</v>
      </c>
      <c r="L602" s="8" t="s">
        <v>24</v>
      </c>
      <c r="M602" s="43">
        <v>45808</v>
      </c>
      <c r="N602" s="29" t="s">
        <v>4056</v>
      </c>
      <c r="O602" s="72">
        <f>IF(Table1[[#This Row],[Phân loại]]="Tồn đầu kỳ",Table1[[#This Row],[Tổng giá trị]],0)</f>
        <v>0</v>
      </c>
      <c r="P602" s="8">
        <f>IF(Table1[[#This Row],[Số còn phải thu ĐK]]&lt;&gt;0,0,IF(Table1[[#This Row],[Phân loại]]="Bán hàng",Table1[[#This Row],[Tổng giá trị]],-Table1[[#This Row],[Tổng giá trị]]))</f>
        <v>1085644</v>
      </c>
      <c r="Q602" s="73">
        <f t="shared" si="79"/>
        <v>1085644</v>
      </c>
      <c r="R602" s="8">
        <f>Table1[[#This Row],[Số còn phải thu ĐK]]+Table1[[#This Row],[Giá Trị HD sau CK]]-Table1[[#This Row],[Số tiền đã thu]]</f>
        <v>0</v>
      </c>
      <c r="S602" s="7">
        <f>IF(Table1[[#This Row],[Ngày hóa đơn]]&lt;&gt;"",Table1[[#This Row],[Ngày hóa đơn]],Table1[[#This Row],[Ngày hạch toán]])</f>
        <v>45727</v>
      </c>
      <c r="T602" s="8"/>
      <c r="U602" s="7">
        <f>IF(Table1[[#This Row],[Ngày tính CN]]="","",S602+T602)</f>
        <v>45727</v>
      </c>
      <c r="V602" s="74">
        <f ca="1">IF(Table1[[#This Row],[Hạn thanh toán]]="","",IF((U602-NOW())&lt;0,0,(U602-NOW())))</f>
        <v>0</v>
      </c>
      <c r="W602" s="72"/>
      <c r="X602" s="68" t="str">
        <f t="shared" ca="1" si="78"/>
        <v/>
      </c>
      <c r="Y602" s="68" t="str">
        <f t="shared" si="77"/>
        <v>Đã thanh toán</v>
      </c>
      <c r="Z602" s="301">
        <f>Table1[[#This Row],[Hạn thanh toán]]</f>
        <v>45727</v>
      </c>
      <c r="AA602" s="301">
        <f>Table1[[#This Row],[Ngày Thanh toán]]</f>
        <v>45808</v>
      </c>
      <c r="AD602" s="3" t="str">
        <f>VLOOKUP($A602,Ma_KH!$A:$Q,Ma_KH!O$1,0)</f>
        <v>KL00164</v>
      </c>
      <c r="AE602" s="3" t="str">
        <f>VLOOKUP($A602,Ma_KH!$A:$Q,Ma_KH!P$1,0)</f>
        <v>Thực phẩm xanh (Hệ thống Cmart)</v>
      </c>
    </row>
    <row r="603" spans="1:31" ht="25.5" customHeight="1" x14ac:dyDescent="0.3">
      <c r="A603" s="69" t="s">
        <v>104</v>
      </c>
      <c r="B603" s="69" t="s">
        <v>1130</v>
      </c>
      <c r="C603" s="70">
        <v>45807</v>
      </c>
      <c r="D603" s="71" t="s">
        <v>1133</v>
      </c>
      <c r="E603" s="70"/>
      <c r="F603" s="75"/>
      <c r="G603" s="69" t="s">
        <v>1132</v>
      </c>
      <c r="H603" s="72">
        <v>968405</v>
      </c>
      <c r="I603" s="72">
        <v>48420</v>
      </c>
      <c r="J603" s="72">
        <v>73599</v>
      </c>
      <c r="K603" s="72">
        <v>993584</v>
      </c>
      <c r="L603" s="8" t="s">
        <v>24</v>
      </c>
      <c r="M603" s="43">
        <v>45853</v>
      </c>
      <c r="N603" s="29" t="s">
        <v>4057</v>
      </c>
      <c r="O603" s="72">
        <f>IF(Table1[[#This Row],[Phân loại]]="Tồn đầu kỳ",Table1[[#This Row],[Tổng giá trị]],0)</f>
        <v>0</v>
      </c>
      <c r="P603" s="8">
        <f>IF(Table1[[#This Row],[Số còn phải thu ĐK]]&lt;&gt;0,0,IF(Table1[[#This Row],[Phân loại]]="Bán hàng",Table1[[#This Row],[Tổng giá trị]],-Table1[[#This Row],[Tổng giá trị]]))</f>
        <v>993584</v>
      </c>
      <c r="Q603" s="73">
        <f t="shared" si="79"/>
        <v>993584</v>
      </c>
      <c r="R603" s="8">
        <f>Table1[[#This Row],[Số còn phải thu ĐK]]+Table1[[#This Row],[Giá Trị HD sau CK]]-Table1[[#This Row],[Số tiền đã thu]]</f>
        <v>0</v>
      </c>
      <c r="S603" s="7">
        <f>IF(Table1[[#This Row],[Ngày hóa đơn]]&lt;&gt;"",Table1[[#This Row],[Ngày hóa đơn]],Table1[[#This Row],[Ngày hạch toán]])</f>
        <v>45807</v>
      </c>
      <c r="T603" s="8"/>
      <c r="U603" s="7">
        <f>IF(Table1[[#This Row],[Ngày tính CN]]="","",S603+T603)</f>
        <v>45807</v>
      </c>
      <c r="V603" s="74">
        <f ca="1">IF(Table1[[#This Row],[Hạn thanh toán]]="","",IF((U603-NOW())&lt;0,0,(U603-NOW())))</f>
        <v>0</v>
      </c>
      <c r="W603" s="72"/>
      <c r="X603" s="68" t="str">
        <f t="shared" ca="1" si="78"/>
        <v/>
      </c>
      <c r="Y603" s="68" t="str">
        <f t="shared" si="77"/>
        <v>Đã thanh toán</v>
      </c>
      <c r="Z603" s="301">
        <f>Table1[[#This Row],[Hạn thanh toán]]</f>
        <v>45807</v>
      </c>
      <c r="AA603" s="301">
        <f>Table1[[#This Row],[Ngày Thanh toán]]</f>
        <v>45853</v>
      </c>
      <c r="AD603" s="3" t="str">
        <f>VLOOKUP($A603,Ma_KH!$A:$Q,Ma_KH!O$1,0)</f>
        <v>KL00164</v>
      </c>
      <c r="AE603" s="3" t="str">
        <f>VLOOKUP($A603,Ma_KH!$A:$Q,Ma_KH!P$1,0)</f>
        <v>Thực phẩm xanh (Hệ thống Cmart)</v>
      </c>
    </row>
    <row r="604" spans="1:31" ht="25.5" customHeight="1" x14ac:dyDescent="0.3">
      <c r="A604" s="69" t="s">
        <v>104</v>
      </c>
      <c r="B604" s="69" t="s">
        <v>1130</v>
      </c>
      <c r="C604" s="70">
        <v>45852</v>
      </c>
      <c r="D604" s="71" t="s">
        <v>1134</v>
      </c>
      <c r="E604" s="70"/>
      <c r="F604" s="75"/>
      <c r="G604" s="69" t="s">
        <v>1132</v>
      </c>
      <c r="H604" s="72">
        <v>819905</v>
      </c>
      <c r="I604" s="72">
        <v>40995</v>
      </c>
      <c r="J604" s="72">
        <v>62313</v>
      </c>
      <c r="K604" s="72">
        <v>841223</v>
      </c>
      <c r="L604" s="8" t="s">
        <v>24</v>
      </c>
      <c r="M604" s="43">
        <v>45908</v>
      </c>
      <c r="N604" s="29" t="s">
        <v>4058</v>
      </c>
      <c r="O604" s="72">
        <f>IF(Table1[[#This Row],[Phân loại]]="Tồn đầu kỳ",Table1[[#This Row],[Tổng giá trị]],0)</f>
        <v>0</v>
      </c>
      <c r="P604" s="8">
        <f>IF(Table1[[#This Row],[Số còn phải thu ĐK]]&lt;&gt;0,0,IF(Table1[[#This Row],[Phân loại]]="Bán hàng",Table1[[#This Row],[Tổng giá trị]],-Table1[[#This Row],[Tổng giá trị]]))</f>
        <v>841223</v>
      </c>
      <c r="Q604" s="73">
        <f t="shared" si="79"/>
        <v>841223</v>
      </c>
      <c r="R604" s="8">
        <f>Table1[[#This Row],[Số còn phải thu ĐK]]+Table1[[#This Row],[Giá Trị HD sau CK]]-Table1[[#This Row],[Số tiền đã thu]]</f>
        <v>0</v>
      </c>
      <c r="S604" s="7">
        <f>IF(Table1[[#This Row],[Ngày hóa đơn]]&lt;&gt;"",Table1[[#This Row],[Ngày hóa đơn]],Table1[[#This Row],[Ngày hạch toán]])</f>
        <v>45852</v>
      </c>
      <c r="T604" s="8"/>
      <c r="U604" s="7">
        <f>IF(Table1[[#This Row],[Ngày tính CN]]="","",S604+T604)</f>
        <v>45852</v>
      </c>
      <c r="V604" s="74">
        <f ca="1">IF(Table1[[#This Row],[Hạn thanh toán]]="","",IF((U604-NOW())&lt;0,0,(U604-NOW())))</f>
        <v>0</v>
      </c>
      <c r="W604" s="72"/>
      <c r="X604" s="68" t="str">
        <f t="shared" ca="1" si="78"/>
        <v/>
      </c>
      <c r="Y604" s="68" t="str">
        <f t="shared" si="77"/>
        <v>Đã thanh toán</v>
      </c>
      <c r="Z604" s="301">
        <f>Table1[[#This Row],[Hạn thanh toán]]</f>
        <v>45852</v>
      </c>
      <c r="AA604" s="301">
        <f>Table1[[#This Row],[Ngày Thanh toán]]</f>
        <v>45908</v>
      </c>
      <c r="AD604" s="3" t="str">
        <f>VLOOKUP($A604,Ma_KH!$A:$Q,Ma_KH!O$1,0)</f>
        <v>KL00164</v>
      </c>
      <c r="AE604" s="3" t="str">
        <f>VLOOKUP($A604,Ma_KH!$A:$Q,Ma_KH!P$1,0)</f>
        <v>Thực phẩm xanh (Hệ thống Cmart)</v>
      </c>
    </row>
    <row r="605" spans="1:31" ht="25.5" customHeight="1" x14ac:dyDescent="0.3">
      <c r="A605" s="76" t="s">
        <v>104</v>
      </c>
      <c r="B605" s="76" t="s">
        <v>1130</v>
      </c>
      <c r="C605" s="78">
        <v>45888</v>
      </c>
      <c r="D605" s="79" t="s">
        <v>1135</v>
      </c>
      <c r="E605" s="78"/>
      <c r="F605" s="84"/>
      <c r="G605" s="76" t="s">
        <v>1132</v>
      </c>
      <c r="H605" s="72">
        <v>700963</v>
      </c>
      <c r="I605" s="72">
        <v>35048</v>
      </c>
      <c r="J605" s="72">
        <v>53273</v>
      </c>
      <c r="K605" s="72">
        <v>719188</v>
      </c>
      <c r="L605" s="8" t="s">
        <v>24</v>
      </c>
      <c r="M605" s="43">
        <v>45908</v>
      </c>
      <c r="N605" s="29" t="s">
        <v>4059</v>
      </c>
      <c r="O605" s="72">
        <f>IF(Table1[[#This Row],[Phân loại]]="Tồn đầu kỳ",Table1[[#This Row],[Tổng giá trị]],0)</f>
        <v>0</v>
      </c>
      <c r="P605" s="8">
        <f>IF(Table1[[#This Row],[Số còn phải thu ĐK]]&lt;&gt;0,0,IF(Table1[[#This Row],[Phân loại]]="Bán hàng",Table1[[#This Row],[Tổng giá trị]],-Table1[[#This Row],[Tổng giá trị]]))</f>
        <v>719188</v>
      </c>
      <c r="Q605" s="73">
        <f t="shared" si="79"/>
        <v>719188</v>
      </c>
      <c r="R605" s="8">
        <f>Table1[[#This Row],[Số còn phải thu ĐK]]+Table1[[#This Row],[Giá Trị HD sau CK]]-Table1[[#This Row],[Số tiền đã thu]]</f>
        <v>0</v>
      </c>
      <c r="S605" s="7">
        <f>IF(Table1[[#This Row],[Ngày hóa đơn]]&lt;&gt;"",Table1[[#This Row],[Ngày hóa đơn]],Table1[[#This Row],[Ngày hạch toán]])</f>
        <v>45888</v>
      </c>
      <c r="T605" s="8"/>
      <c r="U605" s="7">
        <f>IF(Table1[[#This Row],[Ngày tính CN]]="","",S605+T605)</f>
        <v>45888</v>
      </c>
      <c r="V605" s="74">
        <f ca="1">IF(Table1[[#This Row],[Hạn thanh toán]]="","",IF((U605-NOW())&lt;0,0,(U605-NOW())))</f>
        <v>0</v>
      </c>
      <c r="W605" s="72"/>
      <c r="X605" s="68" t="str">
        <f t="shared" ca="1" si="78"/>
        <v/>
      </c>
      <c r="Y605" s="68" t="str">
        <f t="shared" si="77"/>
        <v>Đã thanh toán</v>
      </c>
      <c r="Z605" s="301">
        <f>Table1[[#This Row],[Hạn thanh toán]]</f>
        <v>45888</v>
      </c>
      <c r="AA605" s="301">
        <f>Table1[[#This Row],[Ngày Thanh toán]]</f>
        <v>45908</v>
      </c>
      <c r="AD605" s="3" t="str">
        <f>VLOOKUP($A605,Ma_KH!$A:$Q,Ma_KH!O$1,0)</f>
        <v>KL00164</v>
      </c>
      <c r="AE605" s="3" t="str">
        <f>VLOOKUP($A605,Ma_KH!$A:$Q,Ma_KH!P$1,0)</f>
        <v>Thực phẩm xanh (Hệ thống Cmart)</v>
      </c>
    </row>
    <row r="606" spans="1:31" ht="25.5" customHeight="1" x14ac:dyDescent="0.3">
      <c r="A606" s="69" t="s">
        <v>104</v>
      </c>
      <c r="B606" s="69" t="s">
        <v>1130</v>
      </c>
      <c r="C606" s="70">
        <v>45905</v>
      </c>
      <c r="D606" s="71" t="s">
        <v>1136</v>
      </c>
      <c r="E606" s="70"/>
      <c r="F606" s="75"/>
      <c r="G606" s="69" t="s">
        <v>1132</v>
      </c>
      <c r="H606" s="72">
        <v>838963</v>
      </c>
      <c r="I606" s="72">
        <v>41948</v>
      </c>
      <c r="J606" s="72">
        <v>63761</v>
      </c>
      <c r="K606" s="72">
        <v>860776</v>
      </c>
      <c r="L606" s="8" t="s">
        <v>24</v>
      </c>
      <c r="M606" s="43">
        <v>45908</v>
      </c>
      <c r="N606" s="29" t="s">
        <v>4060</v>
      </c>
      <c r="O606" s="72">
        <f>IF(Table1[[#This Row],[Phân loại]]="Tồn đầu kỳ",Table1[[#This Row],[Tổng giá trị]],0)</f>
        <v>0</v>
      </c>
      <c r="P606" s="8">
        <f>IF(Table1[[#This Row],[Số còn phải thu ĐK]]&lt;&gt;0,0,IF(Table1[[#This Row],[Phân loại]]="Bán hàng",Table1[[#This Row],[Tổng giá trị]],-Table1[[#This Row],[Tổng giá trị]]))</f>
        <v>860776</v>
      </c>
      <c r="Q606" s="73">
        <f t="shared" si="79"/>
        <v>860776</v>
      </c>
      <c r="R606" s="8">
        <f>Table1[[#This Row],[Số còn phải thu ĐK]]+Table1[[#This Row],[Giá Trị HD sau CK]]-Table1[[#This Row],[Số tiền đã thu]]</f>
        <v>0</v>
      </c>
      <c r="S606" s="7">
        <f>IF(Table1[[#This Row],[Ngày hóa đơn]]&lt;&gt;"",Table1[[#This Row],[Ngày hóa đơn]],Table1[[#This Row],[Ngày hạch toán]])</f>
        <v>45905</v>
      </c>
      <c r="T606" s="8"/>
      <c r="U606" s="7">
        <f>IF(Table1[[#This Row],[Ngày tính CN]]="","",S606+T606)</f>
        <v>45905</v>
      </c>
      <c r="V606" s="74">
        <f ca="1">IF(Table1[[#This Row],[Hạn thanh toán]]="","",IF((U606-NOW())&lt;0,0,(U606-NOW())))</f>
        <v>0</v>
      </c>
      <c r="W606" s="72"/>
      <c r="X606" s="68" t="str">
        <f ca="1">IF(OR(AR611="",AO611=0),"",IF((AR611-NOW())&lt;0,-(AR611-NOW()),0))</f>
        <v/>
      </c>
      <c r="Y606" s="68" t="str">
        <f t="shared" si="77"/>
        <v>Đã thanh toán</v>
      </c>
      <c r="Z606" s="301">
        <f>Table1[[#This Row],[Hạn thanh toán]]</f>
        <v>45905</v>
      </c>
      <c r="AA606" s="301">
        <f>Table1[[#This Row],[Ngày Thanh toán]]</f>
        <v>45908</v>
      </c>
      <c r="AD606" s="3" t="str">
        <f>VLOOKUP($A606,Ma_KH!$A:$Q,Ma_KH!O$1,0)</f>
        <v>KL00164</v>
      </c>
      <c r="AE606" s="3" t="str">
        <f>VLOOKUP($A606,Ma_KH!$A:$Q,Ma_KH!P$1,0)</f>
        <v>Thực phẩm xanh (Hệ thống Cmart)</v>
      </c>
    </row>
    <row r="607" spans="1:31" ht="25.5" customHeight="1" x14ac:dyDescent="0.3">
      <c r="A607" s="76" t="s">
        <v>104</v>
      </c>
      <c r="B607" s="76" t="s">
        <v>1130</v>
      </c>
      <c r="C607" s="78">
        <v>45941</v>
      </c>
      <c r="D607" s="79" t="s">
        <v>1137</v>
      </c>
      <c r="E607" s="78"/>
      <c r="F607" s="84"/>
      <c r="G607" s="76" t="s">
        <v>1132</v>
      </c>
      <c r="H607" s="72">
        <v>580409</v>
      </c>
      <c r="I607" s="72">
        <v>29020</v>
      </c>
      <c r="J607" s="72">
        <v>44111</v>
      </c>
      <c r="K607" s="72">
        <v>595500</v>
      </c>
      <c r="L607" s="8" t="s">
        <v>24</v>
      </c>
      <c r="M607" s="43">
        <v>45966</v>
      </c>
      <c r="N607" s="29" t="s">
        <v>4055</v>
      </c>
      <c r="O607" s="72">
        <f>IF(Table1[[#This Row],[Phân loại]]="Tồn đầu kỳ",Table1[[#This Row],[Tổng giá trị]],0)</f>
        <v>0</v>
      </c>
      <c r="P607" s="8">
        <f>IF(Table1[[#This Row],[Số còn phải thu ĐK]]&lt;&gt;0,0,IF(Table1[[#This Row],[Phân loại]]="Bán hàng",Table1[[#This Row],[Tổng giá trị]],-Table1[[#This Row],[Tổng giá trị]]))</f>
        <v>595500</v>
      </c>
      <c r="Q607" s="62">
        <v>514000</v>
      </c>
      <c r="R607" s="8">
        <f>Table1[[#This Row],[Số còn phải thu ĐK]]+Table1[[#This Row],[Giá Trị HD sau CK]]-Table1[[#This Row],[Số tiền đã thu]]</f>
        <v>81500</v>
      </c>
      <c r="S607" s="7">
        <f>IF(Table1[[#This Row],[Ngày hóa đơn]]&lt;&gt;"",Table1[[#This Row],[Ngày hóa đơn]],Table1[[#This Row],[Ngày hạch toán]])</f>
        <v>45941</v>
      </c>
      <c r="T607" s="8"/>
      <c r="U607" s="7">
        <f>IF(Table1[[#This Row],[Ngày tính CN]]="","",S607+T607)</f>
        <v>45941</v>
      </c>
      <c r="V607" s="74">
        <f ca="1">IF(Table1[[#This Row],[Hạn thanh toán]]="","",IF((U607-NOW())&lt;0,0,(U607-NOW())))</f>
        <v>0</v>
      </c>
      <c r="W607" s="72"/>
      <c r="X607" s="68" t="str">
        <f ca="1">IF(OR(AR613="",AO613=0),"",IF((AR613-NOW())&lt;0,-(AR613-NOW()),0))</f>
        <v/>
      </c>
      <c r="Y607" s="68" t="str">
        <f t="shared" ca="1" si="77"/>
        <v/>
      </c>
      <c r="Z607" s="301">
        <f>Table1[[#This Row],[Hạn thanh toán]]</f>
        <v>45941</v>
      </c>
      <c r="AA607" s="301">
        <f>Table1[[#This Row],[Ngày Thanh toán]]</f>
        <v>45966</v>
      </c>
      <c r="AD607" s="3" t="str">
        <f>VLOOKUP($A607,Ma_KH!$A:$Q,Ma_KH!O$1,0)</f>
        <v>KL00164</v>
      </c>
      <c r="AE607" s="3" t="str">
        <f>VLOOKUP($A607,Ma_KH!$A:$Q,Ma_KH!P$1,0)</f>
        <v>Thực phẩm xanh (Hệ thống Cmart)</v>
      </c>
    </row>
    <row r="608" spans="1:31" ht="25.5" customHeight="1" x14ac:dyDescent="0.3">
      <c r="A608" s="69" t="s">
        <v>104</v>
      </c>
      <c r="B608" s="69" t="s">
        <v>1130</v>
      </c>
      <c r="C608" s="70">
        <v>45954</v>
      </c>
      <c r="D608" s="71" t="s">
        <v>1138</v>
      </c>
      <c r="E608" s="70"/>
      <c r="F608" s="75"/>
      <c r="G608" s="69" t="s">
        <v>1139</v>
      </c>
      <c r="H608" s="72">
        <v>635724</v>
      </c>
      <c r="I608" s="72">
        <v>31786</v>
      </c>
      <c r="J608" s="72">
        <v>48315</v>
      </c>
      <c r="K608" s="72">
        <v>652253</v>
      </c>
      <c r="L608" s="8" t="s">
        <v>24</v>
      </c>
      <c r="M608" s="43">
        <v>45966</v>
      </c>
      <c r="N608" s="29" t="s">
        <v>4054</v>
      </c>
      <c r="O608" s="72">
        <f>IF(Table1[[#This Row],[Phân loại]]="Tồn đầu kỳ",Table1[[#This Row],[Tổng giá trị]],0)</f>
        <v>0</v>
      </c>
      <c r="P608" s="8">
        <f>IF(Table1[[#This Row],[Số còn phải thu ĐK]]&lt;&gt;0,0,IF(Table1[[#This Row],[Phân loại]]="Bán hàng",Table1[[#This Row],[Tổng giá trị]],-Table1[[#This Row],[Tổng giá trị]]))</f>
        <v>652253</v>
      </c>
      <c r="Q608" s="62">
        <v>521000</v>
      </c>
      <c r="R608" s="8">
        <f>Table1[[#This Row],[Số còn phải thu ĐK]]+Table1[[#This Row],[Giá Trị HD sau CK]]-Table1[[#This Row],[Số tiền đã thu]]</f>
        <v>131253</v>
      </c>
      <c r="S608" s="7">
        <f>IF(Table1[[#This Row],[Ngày hóa đơn]]&lt;&gt;"",Table1[[#This Row],[Ngày hóa đơn]],Table1[[#This Row],[Ngày hạch toán]])</f>
        <v>45954</v>
      </c>
      <c r="T608" s="8"/>
      <c r="U608" s="7">
        <f>IF(Table1[[#This Row],[Ngày tính CN]]="","",S608+T608)</f>
        <v>45954</v>
      </c>
      <c r="V608" s="74">
        <f ca="1">IF(Table1[[#This Row],[Hạn thanh toán]]="","",IF((U608-NOW())&lt;0,0,(U608-NOW())))</f>
        <v>0</v>
      </c>
      <c r="W608" s="72"/>
      <c r="X608" s="68" t="str">
        <f ca="1">IF(OR(AR614="",AO614=0),"",IF((AR614-NOW())&lt;0,-(AR614-NOW()),0))</f>
        <v/>
      </c>
      <c r="Y608" s="68" t="str">
        <f t="shared" ca="1" si="77"/>
        <v/>
      </c>
      <c r="Z608" s="301">
        <f>Table1[[#This Row],[Hạn thanh toán]]</f>
        <v>45954</v>
      </c>
      <c r="AA608" s="301">
        <f>Table1[[#This Row],[Ngày Thanh toán]]</f>
        <v>45966</v>
      </c>
      <c r="AD608" s="3" t="str">
        <f>VLOOKUP($A608,Ma_KH!$A:$Q,Ma_KH!O$1,0)</f>
        <v>KL00164</v>
      </c>
      <c r="AE608" s="3" t="str">
        <f>VLOOKUP($A608,Ma_KH!$A:$Q,Ma_KH!P$1,0)</f>
        <v>Thực phẩm xanh (Hệ thống Cmart)</v>
      </c>
    </row>
    <row r="609" spans="1:31" s="143" customFormat="1" ht="25.5" customHeight="1" x14ac:dyDescent="0.3">
      <c r="A609" s="130" t="s">
        <v>104</v>
      </c>
      <c r="B609" s="130" t="s">
        <v>1130</v>
      </c>
      <c r="C609" s="159">
        <v>45966</v>
      </c>
      <c r="D609" s="157" t="s">
        <v>4052</v>
      </c>
      <c r="E609" s="134"/>
      <c r="F609" s="135"/>
      <c r="G609" s="130" t="s">
        <v>1139</v>
      </c>
      <c r="H609" s="136"/>
      <c r="I609" s="136"/>
      <c r="J609" s="136"/>
      <c r="K609" s="158">
        <v>143727</v>
      </c>
      <c r="L609" s="137" t="s">
        <v>17</v>
      </c>
      <c r="M609" s="43">
        <v>45966</v>
      </c>
      <c r="N609" s="29" t="s">
        <v>4054</v>
      </c>
      <c r="O609" s="136">
        <f>IF(Table1[[#This Row],[Phân loại]]="Tồn đầu kỳ",Table1[[#This Row],[Tổng giá trị]],0)</f>
        <v>0</v>
      </c>
      <c r="P609" s="137">
        <f>IF(Table1[[#This Row],[Số còn phải thu ĐK]]&lt;&gt;0,0,IF(Table1[[#This Row],[Phân loại]]="Bán hàng",Table1[[#This Row],[Tổng giá trị]],-Table1[[#This Row],[Tổng giá trị]]))</f>
        <v>-143727</v>
      </c>
      <c r="Q609" s="139">
        <f t="shared" ref="Q609:Q610" si="98">IF(M609&lt;&gt;"",IF(O609&gt;0,O609,P609),0)</f>
        <v>-143727</v>
      </c>
      <c r="R609" s="137">
        <f>Table1[[#This Row],[Số còn phải thu ĐK]]+Table1[[#This Row],[Giá Trị HD sau CK]]-Table1[[#This Row],[Số tiền đã thu]]</f>
        <v>0</v>
      </c>
      <c r="S609" s="140">
        <f>IF(Table1[[#This Row],[Ngày hóa đơn]]&lt;&gt;"",Table1[[#This Row],[Ngày hóa đơn]],Table1[[#This Row],[Ngày hạch toán]])</f>
        <v>45966</v>
      </c>
      <c r="T609" s="137"/>
      <c r="U609" s="140">
        <f>IF(Table1[[#This Row],[Ngày tính CN]]="","",S609+T609)</f>
        <v>45966</v>
      </c>
      <c r="V609" s="141">
        <f ca="1">IF(Table1[[#This Row],[Hạn thanh toán]]="","",IF((U609-NOW())&lt;0,0,(U609-NOW())))</f>
        <v>0</v>
      </c>
      <c r="W609" s="136"/>
      <c r="X609" s="142" t="str">
        <f t="shared" ref="X609:X610" ca="1" si="99">IF(OR(AR617="",AO617=0),"",IF((AR617-NOW())&lt;0,-(AR617-NOW()),0))</f>
        <v/>
      </c>
      <c r="Y609" s="142" t="str">
        <f t="shared" ref="Y609:Y610" si="100">IF(R609=0,"Đã thanh toán",IF(X609="","",IF(X609&lt;=0,"Chưa đến hạn thanh toán",IF(X609&lt;=30,"Nợ quá hạn 30 ngày",IF(X609&lt;=60,"Nợ quá hạn từ 30 ngày đến 60 ngày",IF(X609&lt;=90,"Nợ quá hạn từ 60 ngày đến 90 ngày",IF(X609&lt;=120,"Nợ quá hạn từ 90 ngày đến 120 ngày","Nợ quá hạn hơn 120 ngày có khả năng mất thanh toán")))))))</f>
        <v>Đã thanh toán</v>
      </c>
      <c r="Z609" s="306">
        <f>Table1[[#This Row],[Hạn thanh toán]]</f>
        <v>45966</v>
      </c>
      <c r="AA609" s="306">
        <f>Table1[[#This Row],[Ngày Thanh toán]]</f>
        <v>45966</v>
      </c>
      <c r="AC609" s="143" t="s">
        <v>3804</v>
      </c>
      <c r="AD609" s="3" t="str">
        <f>VLOOKUP($A609,Ma_KH!$A:$Q,Ma_KH!O$1,0)</f>
        <v>KL00164</v>
      </c>
      <c r="AE609" s="3" t="str">
        <f>VLOOKUP($A609,Ma_KH!$A:$Q,Ma_KH!P$1,0)</f>
        <v>Thực phẩm xanh (Hệ thống Cmart)</v>
      </c>
    </row>
    <row r="610" spans="1:31" s="143" customFormat="1" ht="25.5" customHeight="1" x14ac:dyDescent="0.3">
      <c r="A610" s="130" t="s">
        <v>104</v>
      </c>
      <c r="B610" s="130" t="s">
        <v>1130</v>
      </c>
      <c r="C610" s="159">
        <v>45966</v>
      </c>
      <c r="D610" s="157" t="s">
        <v>4053</v>
      </c>
      <c r="E610" s="134"/>
      <c r="F610" s="135"/>
      <c r="G610" s="130" t="s">
        <v>1139</v>
      </c>
      <c r="H610" s="136"/>
      <c r="I610" s="136"/>
      <c r="J610" s="136"/>
      <c r="K610" s="158">
        <v>76181</v>
      </c>
      <c r="L610" s="137" t="s">
        <v>17</v>
      </c>
      <c r="M610" s="43">
        <v>45966</v>
      </c>
      <c r="N610" s="29" t="s">
        <v>4055</v>
      </c>
      <c r="O610" s="136">
        <f>IF(Table1[[#This Row],[Phân loại]]="Tồn đầu kỳ",Table1[[#This Row],[Tổng giá trị]],0)</f>
        <v>0</v>
      </c>
      <c r="P610" s="137">
        <f>IF(Table1[[#This Row],[Số còn phải thu ĐK]]&lt;&gt;0,0,IF(Table1[[#This Row],[Phân loại]]="Bán hàng",Table1[[#This Row],[Tổng giá trị]],-Table1[[#This Row],[Tổng giá trị]]))</f>
        <v>-76181</v>
      </c>
      <c r="Q610" s="139">
        <f t="shared" si="98"/>
        <v>-76181</v>
      </c>
      <c r="R610" s="137">
        <f>Table1[[#This Row],[Số còn phải thu ĐK]]+Table1[[#This Row],[Giá Trị HD sau CK]]-Table1[[#This Row],[Số tiền đã thu]]</f>
        <v>0</v>
      </c>
      <c r="S610" s="140">
        <f>IF(Table1[[#This Row],[Ngày hóa đơn]]&lt;&gt;"",Table1[[#This Row],[Ngày hóa đơn]],Table1[[#This Row],[Ngày hạch toán]])</f>
        <v>45966</v>
      </c>
      <c r="T610" s="137"/>
      <c r="U610" s="140">
        <f>IF(Table1[[#This Row],[Ngày tính CN]]="","",S610+T610)</f>
        <v>45966</v>
      </c>
      <c r="V610" s="141">
        <f ca="1">IF(Table1[[#This Row],[Hạn thanh toán]]="","",IF((U610-NOW())&lt;0,0,(U610-NOW())))</f>
        <v>0</v>
      </c>
      <c r="W610" s="136"/>
      <c r="X610" s="142" t="str">
        <f t="shared" ca="1" si="99"/>
        <v/>
      </c>
      <c r="Y610" s="142" t="str">
        <f t="shared" si="100"/>
        <v>Đã thanh toán</v>
      </c>
      <c r="Z610" s="306">
        <f>Table1[[#This Row],[Hạn thanh toán]]</f>
        <v>45966</v>
      </c>
      <c r="AA610" s="306">
        <f>Table1[[#This Row],[Ngày Thanh toán]]</f>
        <v>45966</v>
      </c>
      <c r="AC610" s="143" t="s">
        <v>3804</v>
      </c>
      <c r="AD610" s="3" t="str">
        <f>VLOOKUP($A610,Ma_KH!$A:$Q,Ma_KH!O$1,0)</f>
        <v>KL00164</v>
      </c>
      <c r="AE610" s="3" t="str">
        <f>VLOOKUP($A610,Ma_KH!$A:$Q,Ma_KH!P$1,0)</f>
        <v>Thực phẩm xanh (Hệ thống Cmart)</v>
      </c>
    </row>
    <row r="611" spans="1:31" ht="25.5" customHeight="1" x14ac:dyDescent="0.3">
      <c r="A611" s="69" t="s">
        <v>105</v>
      </c>
      <c r="B611" s="69" t="s">
        <v>1140</v>
      </c>
      <c r="C611" s="70">
        <v>45677</v>
      </c>
      <c r="D611" s="71" t="s">
        <v>1141</v>
      </c>
      <c r="E611" s="70">
        <v>45677</v>
      </c>
      <c r="F611" s="69" t="s">
        <v>1142</v>
      </c>
      <c r="G611" s="69" t="s">
        <v>1143</v>
      </c>
      <c r="H611" s="72">
        <v>3953419</v>
      </c>
      <c r="I611" s="72">
        <v>197671</v>
      </c>
      <c r="J611" s="72">
        <v>300460</v>
      </c>
      <c r="K611" s="72">
        <v>4056208</v>
      </c>
      <c r="L611" s="8" t="s">
        <v>24</v>
      </c>
      <c r="M611" s="43">
        <v>45678</v>
      </c>
      <c r="N611" s="29" t="s">
        <v>4061</v>
      </c>
      <c r="O611" s="72">
        <f>IF(Table1[[#This Row],[Phân loại]]="Tồn đầu kỳ",Table1[[#This Row],[Tổng giá trị]],0)</f>
        <v>0</v>
      </c>
      <c r="P611" s="8">
        <f>IF(Table1[[#This Row],[Số còn phải thu ĐK]]&lt;&gt;0,0,IF(Table1[[#This Row],[Phân loại]]="Bán hàng",Table1[[#This Row],[Tổng giá trị]],-Table1[[#This Row],[Tổng giá trị]]))</f>
        <v>4056208</v>
      </c>
      <c r="Q611" s="73">
        <f t="shared" si="79"/>
        <v>4056208</v>
      </c>
      <c r="R611" s="8">
        <f>Table1[[#This Row],[Số còn phải thu ĐK]]+Table1[[#This Row],[Giá Trị HD sau CK]]-Table1[[#This Row],[Số tiền đã thu]]</f>
        <v>0</v>
      </c>
      <c r="S611" s="7">
        <f>IF(Table1[[#This Row],[Ngày hóa đơn]]&lt;&gt;"",Table1[[#This Row],[Ngày hóa đơn]],Table1[[#This Row],[Ngày hạch toán]])</f>
        <v>45677</v>
      </c>
      <c r="T611" s="8"/>
      <c r="U611" s="7">
        <f>IF(Table1[[#This Row],[Ngày tính CN]]="","",S611+T611)</f>
        <v>45677</v>
      </c>
      <c r="V611" s="74">
        <f ca="1">IF(Table1[[#This Row],[Hạn thanh toán]]="","",IF((U611-NOW())&lt;0,0,(U611-NOW())))</f>
        <v>0</v>
      </c>
      <c r="W611" s="72"/>
      <c r="X611" s="68" t="str">
        <f ca="1">IF(OR(AR617="",AO617=0),"",IF((AR617-NOW())&lt;0,-(AR617-NOW()),0))</f>
        <v/>
      </c>
      <c r="Y611" s="68" t="str">
        <f t="shared" si="77"/>
        <v>Đã thanh toán</v>
      </c>
      <c r="Z611" s="301">
        <f>Table1[[#This Row],[Hạn thanh toán]]</f>
        <v>45677</v>
      </c>
      <c r="AA611" s="301">
        <f>Table1[[#This Row],[Ngày Thanh toán]]</f>
        <v>45678</v>
      </c>
      <c r="AD611" s="3" t="str">
        <f>VLOOKUP($A611,Ma_KH!$A:$Q,Ma_KH!O$1,0)</f>
        <v>KL00169</v>
      </c>
      <c r="AE611" s="3" t="str">
        <f>VLOOKUP($A611,Ma_KH!$A:$Q,Ma_KH!P$1,0)</f>
        <v>Nguyễn Thị Thuý An</v>
      </c>
    </row>
    <row r="612" spans="1:31" s="156" customFormat="1" ht="25.5" customHeight="1" x14ac:dyDescent="0.3">
      <c r="A612" s="160" t="s">
        <v>106</v>
      </c>
      <c r="B612" s="160" t="s">
        <v>1144</v>
      </c>
      <c r="C612" s="163">
        <v>45652</v>
      </c>
      <c r="D612" s="162" t="s">
        <v>4063</v>
      </c>
      <c r="E612" s="163"/>
      <c r="F612" s="160"/>
      <c r="G612" s="160" t="s">
        <v>1146</v>
      </c>
      <c r="H612" s="148"/>
      <c r="I612" s="148">
        <v>0</v>
      </c>
      <c r="J612" s="148"/>
      <c r="K612" s="148">
        <v>2565634</v>
      </c>
      <c r="L612" s="149" t="s">
        <v>3648</v>
      </c>
      <c r="M612" s="150">
        <v>45787</v>
      </c>
      <c r="N612" s="151" t="s">
        <v>4062</v>
      </c>
      <c r="O612" s="148">
        <f>IF(Table1[[#This Row],[Phân loại]]="Tồn đầu kỳ",Table1[[#This Row],[Tổng giá trị]],0)</f>
        <v>2565634</v>
      </c>
      <c r="P612" s="149">
        <f>IF(Table1[[#This Row],[Số còn phải thu ĐK]]&lt;&gt;0,0,IF(Table1[[#This Row],[Phân loại]]="Bán hàng",Table1[[#This Row],[Tổng giá trị]],-Table1[[#This Row],[Tổng giá trị]]))</f>
        <v>0</v>
      </c>
      <c r="Q612" s="152">
        <v>1741142</v>
      </c>
      <c r="R612" s="149">
        <f>Table1[[#This Row],[Số còn phải thu ĐK]]+Table1[[#This Row],[Giá Trị HD sau CK]]-Table1[[#This Row],[Số tiền đã thu]]</f>
        <v>824492</v>
      </c>
      <c r="S612" s="153">
        <f>IF(Table1[[#This Row],[Ngày hóa đơn]]&lt;&gt;"",Table1[[#This Row],[Ngày hóa đơn]],Table1[[#This Row],[Ngày hạch toán]])</f>
        <v>45652</v>
      </c>
      <c r="T612" s="149"/>
      <c r="U612" s="153">
        <f>IF(Table1[[#This Row],[Ngày tính CN]]="","",S612+T612)</f>
        <v>45652</v>
      </c>
      <c r="V612" s="154">
        <f ca="1">IF(Table1[[#This Row],[Hạn thanh toán]]="","",IF((U612-NOW())&lt;0,0,(U612-NOW())))</f>
        <v>0</v>
      </c>
      <c r="W612" s="148"/>
      <c r="X612" s="155" t="str">
        <f t="shared" ref="X612" ca="1" si="101">IF(OR(AR617="",AO617=0),"",IF((AR617-NOW())&lt;0,-(AR617-NOW()),0))</f>
        <v/>
      </c>
      <c r="Y612" s="155" t="str">
        <f t="shared" ref="Y612" ca="1" si="102">IF(R612=0,"Đã thanh toán",IF(X612="","",IF(X612&lt;=0,"Chưa đến hạn thanh toán",IF(X612&lt;=30,"Nợ quá hạn 30 ngày",IF(X612&lt;=60,"Nợ quá hạn từ 30 ngày đến 60 ngày",IF(X612&lt;=90,"Nợ quá hạn từ 60 ngày đến 90 ngày",IF(X612&lt;=120,"Nợ quá hạn từ 90 ngày đến 120 ngày","Nợ quá hạn hơn 120 ngày có khả năng mất thanh toán")))))))</f>
        <v/>
      </c>
      <c r="Z612" s="304">
        <f>Table1[[#This Row],[Hạn thanh toán]]</f>
        <v>45652</v>
      </c>
      <c r="AA612" s="304">
        <f>Table1[[#This Row],[Ngày Thanh toán]]</f>
        <v>45787</v>
      </c>
      <c r="AD612" s="156" t="str">
        <f>VLOOKUP($A612,Ma_KH!$A:$Q,Ma_KH!O$1,0)</f>
        <v>KL00173</v>
      </c>
      <c r="AE612" s="3" t="str">
        <f>VLOOKUP($A612,Ma_KH!$A:$Q,Ma_KH!P$1,0)</f>
        <v>Siêu thị Xanh CT2 Mễ Trì</v>
      </c>
    </row>
    <row r="613" spans="1:31" ht="25.5" customHeight="1" x14ac:dyDescent="0.3">
      <c r="A613" s="76" t="s">
        <v>106</v>
      </c>
      <c r="B613" s="76" t="s">
        <v>1144</v>
      </c>
      <c r="C613" s="78">
        <v>45734</v>
      </c>
      <c r="D613" s="79" t="s">
        <v>1145</v>
      </c>
      <c r="E613" s="78"/>
      <c r="F613" s="76"/>
      <c r="G613" s="76" t="s">
        <v>1146</v>
      </c>
      <c r="H613" s="72">
        <v>749194</v>
      </c>
      <c r="I613" s="72">
        <v>0</v>
      </c>
      <c r="J613" s="72">
        <v>59936</v>
      </c>
      <c r="K613" s="72">
        <v>809130</v>
      </c>
      <c r="L613" s="8" t="s">
        <v>24</v>
      </c>
      <c r="M613" s="43">
        <v>45787</v>
      </c>
      <c r="N613" s="29" t="s">
        <v>4062</v>
      </c>
      <c r="O613" s="72">
        <f>IF(Table1[[#This Row],[Phân loại]]="Tồn đầu kỳ",Table1[[#This Row],[Tổng giá trị]],0)</f>
        <v>0</v>
      </c>
      <c r="P613" s="8">
        <f>IF(Table1[[#This Row],[Số còn phải thu ĐK]]&lt;&gt;0,0,IF(Table1[[#This Row],[Phân loại]]="Bán hàng",Table1[[#This Row],[Tổng giá trị]],-Table1[[#This Row],[Tổng giá trị]]))</f>
        <v>809130</v>
      </c>
      <c r="Q613" s="73">
        <v>809000</v>
      </c>
      <c r="R613" s="8">
        <f>Table1[[#This Row],[Số còn phải thu ĐK]]+Table1[[#This Row],[Giá Trị HD sau CK]]-Table1[[#This Row],[Số tiền đã thu]]</f>
        <v>130</v>
      </c>
      <c r="S613" s="7">
        <f>IF(Table1[[#This Row],[Ngày hóa đơn]]&lt;&gt;"",Table1[[#This Row],[Ngày hóa đơn]],Table1[[#This Row],[Ngày hạch toán]])</f>
        <v>45734</v>
      </c>
      <c r="T613" s="8"/>
      <c r="U613" s="7">
        <f>IF(Table1[[#This Row],[Ngày tính CN]]="","",S613+T613)</f>
        <v>45734</v>
      </c>
      <c r="V613" s="74">
        <f ca="1">IF(Table1[[#This Row],[Hạn thanh toán]]="","",IF((U613-NOW())&lt;0,0,(U613-NOW())))</f>
        <v>0</v>
      </c>
      <c r="W613" s="72"/>
      <c r="X613" s="68" t="str">
        <f ca="1">IF(OR(AR618="",AO618=0),"",IF((AR618-NOW())&lt;0,-(AR618-NOW()),0))</f>
        <v/>
      </c>
      <c r="Y613" s="68" t="str">
        <f t="shared" ca="1" si="77"/>
        <v/>
      </c>
      <c r="Z613" s="301">
        <f>Table1[[#This Row],[Hạn thanh toán]]</f>
        <v>45734</v>
      </c>
      <c r="AA613" s="301">
        <f>Table1[[#This Row],[Ngày Thanh toán]]</f>
        <v>45787</v>
      </c>
      <c r="AD613" s="3" t="str">
        <f>VLOOKUP($A613,Ma_KH!$A:$Q,Ma_KH!O$1,0)</f>
        <v>KL00173</v>
      </c>
      <c r="AE613" s="3" t="str">
        <f>VLOOKUP($A613,Ma_KH!$A:$Q,Ma_KH!P$1,0)</f>
        <v>Siêu thị Xanh CT2 Mễ Trì</v>
      </c>
    </row>
    <row r="614" spans="1:31" ht="25.5" customHeight="1" x14ac:dyDescent="0.3">
      <c r="A614" s="69" t="s">
        <v>106</v>
      </c>
      <c r="B614" s="69" t="s">
        <v>1144</v>
      </c>
      <c r="C614" s="70">
        <v>45787</v>
      </c>
      <c r="D614" s="71" t="s">
        <v>1147</v>
      </c>
      <c r="E614" s="70">
        <v>45787</v>
      </c>
      <c r="F614" s="69"/>
      <c r="G614" s="69" t="s">
        <v>348</v>
      </c>
      <c r="H614" s="72"/>
      <c r="I614" s="72">
        <v>0</v>
      </c>
      <c r="J614" s="72">
        <v>0</v>
      </c>
      <c r="K614" s="72">
        <v>824493</v>
      </c>
      <c r="L614" s="8" t="s">
        <v>17</v>
      </c>
      <c r="M614" s="43">
        <v>45787</v>
      </c>
      <c r="N614" s="29" t="s">
        <v>4062</v>
      </c>
      <c r="O614" s="72">
        <f>IF(Table1[[#This Row],[Phân loại]]="Tồn đầu kỳ",Table1[[#This Row],[Tổng giá trị]],0)</f>
        <v>0</v>
      </c>
      <c r="P614" s="8">
        <f>IF(Table1[[#This Row],[Số còn phải thu ĐK]]&lt;&gt;0,0,IF(Table1[[#This Row],[Phân loại]]="Bán hàng",Table1[[#This Row],[Tổng giá trị]],-Table1[[#This Row],[Tổng giá trị]]))</f>
        <v>-824493</v>
      </c>
      <c r="Q614" s="73">
        <f t="shared" si="79"/>
        <v>-824493</v>
      </c>
      <c r="R614" s="8">
        <f>Table1[[#This Row],[Số còn phải thu ĐK]]+Table1[[#This Row],[Giá Trị HD sau CK]]-Table1[[#This Row],[Số tiền đã thu]]</f>
        <v>0</v>
      </c>
      <c r="S614" s="7">
        <f>IF(Table1[[#This Row],[Ngày hóa đơn]]&lt;&gt;"",Table1[[#This Row],[Ngày hóa đơn]],Table1[[#This Row],[Ngày hạch toán]])</f>
        <v>45787</v>
      </c>
      <c r="T614" s="8"/>
      <c r="U614" s="7">
        <f>IF(Table1[[#This Row],[Ngày tính CN]]="","",S614+T614)</f>
        <v>45787</v>
      </c>
      <c r="V614" s="74">
        <f ca="1">IF(Table1[[#This Row],[Hạn thanh toán]]="","",IF((U614-NOW())&lt;0,0,(U614-NOW())))</f>
        <v>0</v>
      </c>
      <c r="W614" s="72"/>
      <c r="X614" s="68" t="str">
        <f ca="1">IF(OR(AR619="",AO619=0),"",IF((AR619-NOW())&lt;0,-(AR619-NOW()),0))</f>
        <v/>
      </c>
      <c r="Y614" s="68" t="str">
        <f t="shared" si="77"/>
        <v>Đã thanh toán</v>
      </c>
      <c r="Z614" s="301">
        <f>Table1[[#This Row],[Hạn thanh toán]]</f>
        <v>45787</v>
      </c>
      <c r="AA614" s="301">
        <f>Table1[[#This Row],[Ngày Thanh toán]]</f>
        <v>45787</v>
      </c>
      <c r="AD614" s="3" t="str">
        <f>VLOOKUP($A614,Ma_KH!$A:$Q,Ma_KH!O$1,0)</f>
        <v>KL00173</v>
      </c>
      <c r="AE614" s="3" t="str">
        <f>VLOOKUP($A614,Ma_KH!$A:$Q,Ma_KH!P$1,0)</f>
        <v>Siêu thị Xanh CT2 Mễ Trì</v>
      </c>
    </row>
    <row r="615" spans="1:31" s="156" customFormat="1" ht="25.5" customHeight="1" x14ac:dyDescent="0.3">
      <c r="A615" s="144" t="s">
        <v>106</v>
      </c>
      <c r="B615" s="144" t="s">
        <v>1144</v>
      </c>
      <c r="C615" s="145">
        <v>45652</v>
      </c>
      <c r="D615" s="146" t="s">
        <v>4063</v>
      </c>
      <c r="E615" s="145"/>
      <c r="F615" s="144"/>
      <c r="G615" s="144"/>
      <c r="H615" s="148"/>
      <c r="I615" s="148">
        <v>0</v>
      </c>
      <c r="J615" s="148">
        <v>0</v>
      </c>
      <c r="K615" s="148">
        <v>2565634</v>
      </c>
      <c r="L615" s="149" t="s">
        <v>3648</v>
      </c>
      <c r="M615" s="150">
        <v>45787</v>
      </c>
      <c r="N615" s="151" t="s">
        <v>4062</v>
      </c>
      <c r="O615" s="148">
        <f>IF(Table1[[#This Row],[Phân loại]]="Tồn đầu kỳ",Table1[[#This Row],[Tổng giá trị]],0)</f>
        <v>2565634</v>
      </c>
      <c r="P615" s="149">
        <f>IF(Table1[[#This Row],[Số còn phải thu ĐK]]&lt;&gt;0,0,IF(Table1[[#This Row],[Phân loại]]="Bán hàng",Table1[[#This Row],[Tổng giá trị]],-Table1[[#This Row],[Tổng giá trị]]))</f>
        <v>0</v>
      </c>
      <c r="Q615" s="152">
        <f t="shared" ref="Q615" si="103">IF(M615&lt;&gt;"",IF(O615&gt;0,O615,P615),0)</f>
        <v>2565634</v>
      </c>
      <c r="R615" s="149">
        <f>Table1[[#This Row],[Số còn phải thu ĐK]]+Table1[[#This Row],[Giá Trị HD sau CK]]-Table1[[#This Row],[Số tiền đã thu]]</f>
        <v>0</v>
      </c>
      <c r="S615" s="153">
        <f>IF(Table1[[#This Row],[Ngày hóa đơn]]&lt;&gt;"",Table1[[#This Row],[Ngày hóa đơn]],Table1[[#This Row],[Ngày hạch toán]])</f>
        <v>45652</v>
      </c>
      <c r="T615" s="149"/>
      <c r="U615" s="153">
        <f>IF(Table1[[#This Row],[Ngày tính CN]]="","",S615+T615)</f>
        <v>45652</v>
      </c>
      <c r="V615" s="154">
        <f ca="1">IF(Table1[[#This Row],[Hạn thanh toán]]="","",IF((U615-NOW())&lt;0,0,(U615-NOW())))</f>
        <v>0</v>
      </c>
      <c r="W615" s="148"/>
      <c r="X615" s="155" t="str">
        <f ca="1">IF(OR(AR620="",AO620=0),"",IF((AR620-NOW())&lt;0,-(AR620-NOW()),0))</f>
        <v/>
      </c>
      <c r="Y615" s="155" t="str">
        <f t="shared" ref="Y615" si="104">IF(R615=0,"Đã thanh toán",IF(X615="","",IF(X615&lt;=0,"Chưa đến hạn thanh toán",IF(X615&lt;=30,"Nợ quá hạn 30 ngày",IF(X615&lt;=60,"Nợ quá hạn từ 30 ngày đến 60 ngày",IF(X615&lt;=90,"Nợ quá hạn từ 60 ngày đến 90 ngày",IF(X615&lt;=120,"Nợ quá hạn từ 90 ngày đến 120 ngày","Nợ quá hạn hơn 120 ngày có khả năng mất thanh toán")))))))</f>
        <v>Đã thanh toán</v>
      </c>
      <c r="Z615" s="304">
        <f>Table1[[#This Row],[Hạn thanh toán]]</f>
        <v>45652</v>
      </c>
      <c r="AA615" s="304">
        <f>Table1[[#This Row],[Ngày Thanh toán]]</f>
        <v>45787</v>
      </c>
      <c r="AD615" s="156" t="str">
        <f>VLOOKUP($A615,Ma_KH!$A:$Q,Ma_KH!O$1,0)</f>
        <v>KL00173</v>
      </c>
      <c r="AE615" s="3" t="str">
        <f>VLOOKUP($A615,Ma_KH!$A:$Q,Ma_KH!P$1,0)</f>
        <v>Siêu thị Xanh CT2 Mễ Trì</v>
      </c>
    </row>
    <row r="616" spans="1:31" s="156" customFormat="1" ht="25.5" customHeight="1" x14ac:dyDescent="0.3">
      <c r="A616" s="160" t="s">
        <v>107</v>
      </c>
      <c r="B616" s="160" t="s">
        <v>1148</v>
      </c>
      <c r="C616" s="163">
        <v>45638</v>
      </c>
      <c r="D616" s="162" t="s">
        <v>1149</v>
      </c>
      <c r="E616" s="163"/>
      <c r="F616" s="175"/>
      <c r="G616" s="160" t="s">
        <v>1150</v>
      </c>
      <c r="H616" s="148">
        <v>877771</v>
      </c>
      <c r="I616" s="148">
        <v>0</v>
      </c>
      <c r="J616" s="148">
        <v>70222</v>
      </c>
      <c r="K616" s="148">
        <v>947993</v>
      </c>
      <c r="L616" s="149" t="s">
        <v>3648</v>
      </c>
      <c r="M616" s="150">
        <v>45787</v>
      </c>
      <c r="N616" s="149" t="s">
        <v>4062</v>
      </c>
      <c r="O616" s="148">
        <f>IF(Table1[[#This Row],[Phân loại]]="Tồn đầu kỳ",Table1[[#This Row],[Tổng giá trị]],0)</f>
        <v>947993</v>
      </c>
      <c r="P616" s="149">
        <f>IF(Table1[[#This Row],[Số còn phải thu ĐK]]&lt;&gt;0,0,IF(Table1[[#This Row],[Phân loại]]="Bán hàng",Table1[[#This Row],[Tổng giá trị]],-Table1[[#This Row],[Tổng giá trị]]))</f>
        <v>0</v>
      </c>
      <c r="Q616" s="152">
        <v>905188</v>
      </c>
      <c r="R616" s="149">
        <f>Table1[[#This Row],[Số còn phải thu ĐK]]+Table1[[#This Row],[Giá Trị HD sau CK]]-Table1[[#This Row],[Số tiền đã thu]]</f>
        <v>42805</v>
      </c>
      <c r="S616" s="153">
        <f>IF(Table1[[#This Row],[Ngày hóa đơn]]&lt;&gt;"",Table1[[#This Row],[Ngày hóa đơn]],Table1[[#This Row],[Ngày hạch toán]])</f>
        <v>45638</v>
      </c>
      <c r="T616" s="149"/>
      <c r="U616" s="153">
        <f>IF(Table1[[#This Row],[Ngày tính CN]]="","",S616+T616)</f>
        <v>45638</v>
      </c>
      <c r="V616" s="154">
        <f ca="1">IF(Table1[[#This Row],[Hạn thanh toán]]="","",IF((U616-NOW())&lt;0,0,(U616-NOW())))</f>
        <v>0</v>
      </c>
      <c r="W616" s="148"/>
      <c r="X616" s="155" t="str">
        <f t="shared" ref="X616" ca="1" si="105">IF(OR(AR619="",AO619=0),"",IF((AR619-NOW())&lt;0,-(AR619-NOW()),0))</f>
        <v/>
      </c>
      <c r="Y616" s="155" t="str">
        <f t="shared" ref="Y616" ca="1" si="106">IF(R616=0,"Đã thanh toán",IF(X616="","",IF(X616&lt;=0,"Chưa đến hạn thanh toán",IF(X616&lt;=30,"Nợ quá hạn 30 ngày",IF(X616&lt;=60,"Nợ quá hạn từ 30 ngày đến 60 ngày",IF(X616&lt;=90,"Nợ quá hạn từ 60 ngày đến 90 ngày",IF(X616&lt;=120,"Nợ quá hạn từ 90 ngày đến 120 ngày","Nợ quá hạn hơn 120 ngày có khả năng mất thanh toán")))))))</f>
        <v/>
      </c>
      <c r="Z616" s="304">
        <f>Table1[[#This Row],[Hạn thanh toán]]</f>
        <v>45638</v>
      </c>
      <c r="AA616" s="304">
        <f>Table1[[#This Row],[Ngày Thanh toán]]</f>
        <v>45787</v>
      </c>
      <c r="AD616" s="156" t="str">
        <f>VLOOKUP($A616,Ma_KH!$A:$Q,Ma_KH!O$1,0)</f>
        <v>KL00159</v>
      </c>
      <c r="AE616" s="3" t="str">
        <f>VLOOKUP($A616,Ma_KH!$A:$Q,Ma_KH!P$1,0)</f>
        <v>Siêu thị Xanh CC IA20 Ciputra</v>
      </c>
    </row>
    <row r="617" spans="1:31" ht="25.5" customHeight="1" x14ac:dyDescent="0.3">
      <c r="A617" s="76" t="s">
        <v>107</v>
      </c>
      <c r="B617" s="76" t="s">
        <v>1148</v>
      </c>
      <c r="C617" s="78">
        <v>45670</v>
      </c>
      <c r="D617" s="79" t="s">
        <v>1149</v>
      </c>
      <c r="E617" s="78"/>
      <c r="F617" s="84"/>
      <c r="G617" s="76" t="s">
        <v>1150</v>
      </c>
      <c r="H617" s="72">
        <v>877771</v>
      </c>
      <c r="I617" s="72">
        <v>0</v>
      </c>
      <c r="J617" s="72">
        <v>70222</v>
      </c>
      <c r="K617" s="72">
        <v>947993</v>
      </c>
      <c r="L617" s="8" t="s">
        <v>24</v>
      </c>
      <c r="M617" s="43">
        <v>45787</v>
      </c>
      <c r="N617" s="8" t="s">
        <v>4062</v>
      </c>
      <c r="O617" s="72">
        <f>IF(Table1[[#This Row],[Phân loại]]="Tồn đầu kỳ",Table1[[#This Row],[Tổng giá trị]],0)</f>
        <v>0</v>
      </c>
      <c r="P617" s="8">
        <f>IF(Table1[[#This Row],[Số còn phải thu ĐK]]&lt;&gt;0,0,IF(Table1[[#This Row],[Phân loại]]="Bán hàng",Table1[[#This Row],[Tổng giá trị]],-Table1[[#This Row],[Tổng giá trị]]))</f>
        <v>947993</v>
      </c>
      <c r="Q617" s="73">
        <f t="shared" si="79"/>
        <v>947993</v>
      </c>
      <c r="R617" s="8">
        <f>Table1[[#This Row],[Số còn phải thu ĐK]]+Table1[[#This Row],[Giá Trị HD sau CK]]-Table1[[#This Row],[Số tiền đã thu]]</f>
        <v>0</v>
      </c>
      <c r="S617" s="7">
        <f>IF(Table1[[#This Row],[Ngày hóa đơn]]&lt;&gt;"",Table1[[#This Row],[Ngày hóa đơn]],Table1[[#This Row],[Ngày hạch toán]])</f>
        <v>45670</v>
      </c>
      <c r="T617" s="8"/>
      <c r="U617" s="7">
        <f>IF(Table1[[#This Row],[Ngày tính CN]]="","",S617+T617)</f>
        <v>45670</v>
      </c>
      <c r="V617" s="74">
        <f ca="1">IF(Table1[[#This Row],[Hạn thanh toán]]="","",IF((U617-NOW())&lt;0,0,(U617-NOW())))</f>
        <v>0</v>
      </c>
      <c r="W617" s="72"/>
      <c r="X617" s="68" t="str">
        <f t="shared" ca="1" si="78"/>
        <v/>
      </c>
      <c r="Y617" s="68" t="str">
        <f t="shared" si="77"/>
        <v>Đã thanh toán</v>
      </c>
      <c r="Z617" s="301">
        <f>Table1[[#This Row],[Hạn thanh toán]]</f>
        <v>45670</v>
      </c>
      <c r="AA617" s="301">
        <f>Table1[[#This Row],[Ngày Thanh toán]]</f>
        <v>45787</v>
      </c>
      <c r="AD617" s="3" t="str">
        <f>VLOOKUP($A617,Ma_KH!$A:$Q,Ma_KH!O$1,0)</f>
        <v>KL00159</v>
      </c>
      <c r="AE617" s="3" t="str">
        <f>VLOOKUP($A617,Ma_KH!$A:$Q,Ma_KH!P$1,0)</f>
        <v>Siêu thị Xanh CC IA20 Ciputra</v>
      </c>
    </row>
    <row r="618" spans="1:31" s="156" customFormat="1" ht="25.5" customHeight="1" x14ac:dyDescent="0.3">
      <c r="A618" s="160" t="s">
        <v>107</v>
      </c>
      <c r="B618" s="160" t="s">
        <v>1148</v>
      </c>
      <c r="C618" s="163">
        <v>45714</v>
      </c>
      <c r="D618" s="162" t="s">
        <v>1151</v>
      </c>
      <c r="E618" s="163"/>
      <c r="F618" s="175"/>
      <c r="G618" s="160" t="s">
        <v>348</v>
      </c>
      <c r="H618" s="148"/>
      <c r="I618" s="148">
        <v>0</v>
      </c>
      <c r="J618" s="148">
        <v>0</v>
      </c>
      <c r="K618" s="148">
        <v>631789</v>
      </c>
      <c r="L618" s="149" t="s">
        <v>3648</v>
      </c>
      <c r="M618" s="150">
        <v>45787</v>
      </c>
      <c r="N618" s="151" t="s">
        <v>4062</v>
      </c>
      <c r="O618" s="148">
        <f>IF(Table1[[#This Row],[Phân loại]]="Tồn đầu kỳ",Table1[[#This Row],[Tổng giá trị]],0)</f>
        <v>631789</v>
      </c>
      <c r="P618" s="149">
        <f>IF(Table1[[#This Row],[Số còn phải thu ĐK]]&lt;&gt;0,0,IF(Table1[[#This Row],[Phân loại]]="Bán hàng",Table1[[#This Row],[Tổng giá trị]],-Table1[[#This Row],[Tổng giá trị]]))</f>
        <v>0</v>
      </c>
      <c r="Q618" s="152">
        <f t="shared" si="79"/>
        <v>631789</v>
      </c>
      <c r="R618" s="149">
        <f>Table1[[#This Row],[Số còn phải thu ĐK]]+Table1[[#This Row],[Giá Trị HD sau CK]]-Table1[[#This Row],[Số tiền đã thu]]</f>
        <v>0</v>
      </c>
      <c r="S618" s="153">
        <f>IF(Table1[[#This Row],[Ngày hóa đơn]]&lt;&gt;"",Table1[[#This Row],[Ngày hóa đơn]],Table1[[#This Row],[Ngày hạch toán]])</f>
        <v>45714</v>
      </c>
      <c r="T618" s="149"/>
      <c r="U618" s="153">
        <f>IF(Table1[[#This Row],[Ngày tính CN]]="","",S618+T618)</f>
        <v>45714</v>
      </c>
      <c r="V618" s="154">
        <f ca="1">IF(Table1[[#This Row],[Hạn thanh toán]]="","",IF((U618-NOW())&lt;0,0,(U618-NOW())))</f>
        <v>0</v>
      </c>
      <c r="W618" s="148"/>
      <c r="X618" s="155" t="str">
        <f t="shared" ca="1" si="78"/>
        <v/>
      </c>
      <c r="Y618" s="155" t="str">
        <f t="shared" si="77"/>
        <v>Đã thanh toán</v>
      </c>
      <c r="Z618" s="304">
        <f>Table1[[#This Row],[Hạn thanh toán]]</f>
        <v>45714</v>
      </c>
      <c r="AA618" s="304">
        <f>Table1[[#This Row],[Ngày Thanh toán]]</f>
        <v>45787</v>
      </c>
      <c r="AD618" s="156" t="str">
        <f>VLOOKUP($A618,Ma_KH!$A:$Q,Ma_KH!O$1,0)</f>
        <v>KL00159</v>
      </c>
      <c r="AE618" s="3" t="str">
        <f>VLOOKUP($A618,Ma_KH!$A:$Q,Ma_KH!P$1,0)</f>
        <v>Siêu thị Xanh CC IA20 Ciputra</v>
      </c>
    </row>
    <row r="619" spans="1:31" s="61" customFormat="1" ht="25.5" customHeight="1" x14ac:dyDescent="0.3">
      <c r="A619" s="47" t="s">
        <v>107</v>
      </c>
      <c r="B619" s="47" t="s">
        <v>1148</v>
      </c>
      <c r="C619" s="49">
        <v>45741</v>
      </c>
      <c r="D619" s="48" t="s">
        <v>1152</v>
      </c>
      <c r="E619" s="49"/>
      <c r="F619" s="51"/>
      <c r="G619" s="47" t="s">
        <v>1150</v>
      </c>
      <c r="H619" s="57">
        <v>1098618</v>
      </c>
      <c r="I619" s="57">
        <v>0</v>
      </c>
      <c r="J619" s="57">
        <v>87889</v>
      </c>
      <c r="K619" s="57">
        <v>1186507</v>
      </c>
      <c r="L619" s="58" t="s">
        <v>24</v>
      </c>
      <c r="M619" s="59"/>
      <c r="N619" s="58"/>
      <c r="O619" s="57">
        <f>IF(Table1[[#This Row],[Phân loại]]="Tồn đầu kỳ",Table1[[#This Row],[Tổng giá trị]],0)</f>
        <v>0</v>
      </c>
      <c r="P619" s="58">
        <f>IF(Table1[[#This Row],[Số còn phải thu ĐK]]&lt;&gt;0,0,IF(Table1[[#This Row],[Phân loại]]="Bán hàng",Table1[[#This Row],[Tổng giá trị]],-Table1[[#This Row],[Tổng giá trị]]))</f>
        <v>1186507</v>
      </c>
      <c r="Q619" s="115">
        <f t="shared" si="79"/>
        <v>0</v>
      </c>
      <c r="R619" s="58">
        <f>Table1[[#This Row],[Số còn phải thu ĐK]]+Table1[[#This Row],[Giá Trị HD sau CK]]-Table1[[#This Row],[Số tiền đã thu]]</f>
        <v>1186507</v>
      </c>
      <c r="S619" s="59">
        <f>IF(Table1[[#This Row],[Ngày hóa đơn]]&lt;&gt;"",Table1[[#This Row],[Ngày hóa đơn]],Table1[[#This Row],[Ngày hạch toán]])</f>
        <v>45741</v>
      </c>
      <c r="T619" s="58"/>
      <c r="U619" s="59">
        <f>IF(Table1[[#This Row],[Ngày tính CN]]="","",S619+T619)</f>
        <v>45741</v>
      </c>
      <c r="V619" s="60">
        <f ca="1">IF(Table1[[#This Row],[Hạn thanh toán]]="","",IF((U619-NOW())&lt;0,0,(U619-NOW())))</f>
        <v>0</v>
      </c>
      <c r="W619" s="57"/>
      <c r="X619" s="116" t="str">
        <f t="shared" ca="1" si="78"/>
        <v/>
      </c>
      <c r="Y619" s="116" t="str">
        <f t="shared" ca="1" si="77"/>
        <v/>
      </c>
      <c r="Z619" s="305">
        <f>Table1[[#This Row],[Hạn thanh toán]]</f>
        <v>45741</v>
      </c>
      <c r="AA619" s="305">
        <f>Table1[[#This Row],[Ngày Thanh toán]]</f>
        <v>0</v>
      </c>
      <c r="AD619" s="61" t="str">
        <f>VLOOKUP($A619,Ma_KH!$A:$Q,Ma_KH!O$1,0)</f>
        <v>KL00159</v>
      </c>
      <c r="AE619" s="3" t="str">
        <f>VLOOKUP($A619,Ma_KH!$A:$Q,Ma_KH!P$1,0)</f>
        <v>Siêu thị Xanh CC IA20 Ciputra</v>
      </c>
    </row>
    <row r="620" spans="1:31" s="61" customFormat="1" ht="25.5" customHeight="1" x14ac:dyDescent="0.3">
      <c r="A620" s="44" t="s">
        <v>107</v>
      </c>
      <c r="B620" s="44" t="s">
        <v>1148</v>
      </c>
      <c r="C620" s="46">
        <v>45827</v>
      </c>
      <c r="D620" s="45" t="s">
        <v>1153</v>
      </c>
      <c r="E620" s="46"/>
      <c r="F620" s="50"/>
      <c r="G620" s="44" t="s">
        <v>1150</v>
      </c>
      <c r="H620" s="57">
        <v>759743</v>
      </c>
      <c r="I620" s="57">
        <v>0</v>
      </c>
      <c r="J620" s="57">
        <v>60779</v>
      </c>
      <c r="K620" s="57">
        <v>820522</v>
      </c>
      <c r="L620" s="58" t="s">
        <v>24</v>
      </c>
      <c r="M620" s="59"/>
      <c r="N620" s="58"/>
      <c r="O620" s="57">
        <f>IF(Table1[[#This Row],[Phân loại]]="Tồn đầu kỳ",Table1[[#This Row],[Tổng giá trị]],0)</f>
        <v>0</v>
      </c>
      <c r="P620" s="58">
        <f>IF(Table1[[#This Row],[Số còn phải thu ĐK]]&lt;&gt;0,0,IF(Table1[[#This Row],[Phân loại]]="Bán hàng",Table1[[#This Row],[Tổng giá trị]],-Table1[[#This Row],[Tổng giá trị]]))</f>
        <v>820522</v>
      </c>
      <c r="Q620" s="115">
        <f t="shared" si="79"/>
        <v>0</v>
      </c>
      <c r="R620" s="58">
        <f>Table1[[#This Row],[Số còn phải thu ĐK]]+Table1[[#This Row],[Giá Trị HD sau CK]]-Table1[[#This Row],[Số tiền đã thu]]</f>
        <v>820522</v>
      </c>
      <c r="S620" s="59">
        <f>IF(Table1[[#This Row],[Ngày hóa đơn]]&lt;&gt;"",Table1[[#This Row],[Ngày hóa đơn]],Table1[[#This Row],[Ngày hạch toán]])</f>
        <v>45827</v>
      </c>
      <c r="T620" s="58"/>
      <c r="U620" s="59">
        <f>IF(Table1[[#This Row],[Ngày tính CN]]="","",S620+T620)</f>
        <v>45827</v>
      </c>
      <c r="V620" s="60">
        <f ca="1">IF(Table1[[#This Row],[Hạn thanh toán]]="","",IF((U620-NOW())&lt;0,0,(U620-NOW())))</f>
        <v>0</v>
      </c>
      <c r="W620" s="57"/>
      <c r="X620" s="116" t="str">
        <f t="shared" ca="1" si="78"/>
        <v/>
      </c>
      <c r="Y620" s="116" t="str">
        <f t="shared" ca="1" si="77"/>
        <v/>
      </c>
      <c r="Z620" s="305">
        <f>Table1[[#This Row],[Hạn thanh toán]]</f>
        <v>45827</v>
      </c>
      <c r="AA620" s="305">
        <f>Table1[[#This Row],[Ngày Thanh toán]]</f>
        <v>0</v>
      </c>
      <c r="AD620" s="61" t="str">
        <f>VLOOKUP($A620,Ma_KH!$A:$Q,Ma_KH!O$1,0)</f>
        <v>KL00159</v>
      </c>
      <c r="AE620" s="3" t="str">
        <f>VLOOKUP($A620,Ma_KH!$A:$Q,Ma_KH!P$1,0)</f>
        <v>Siêu thị Xanh CC IA20 Ciputra</v>
      </c>
    </row>
    <row r="621" spans="1:31" s="61" customFormat="1" ht="25.5" customHeight="1" x14ac:dyDescent="0.3">
      <c r="A621" s="44" t="s">
        <v>107</v>
      </c>
      <c r="B621" s="44" t="s">
        <v>1148</v>
      </c>
      <c r="C621" s="46">
        <v>45852</v>
      </c>
      <c r="D621" s="45" t="s">
        <v>1154</v>
      </c>
      <c r="E621" s="46"/>
      <c r="F621" s="50"/>
      <c r="G621" s="44" t="s">
        <v>1150</v>
      </c>
      <c r="H621" s="57">
        <v>897743</v>
      </c>
      <c r="I621" s="57">
        <v>0</v>
      </c>
      <c r="J621" s="57">
        <v>71819</v>
      </c>
      <c r="K621" s="57">
        <v>969562</v>
      </c>
      <c r="L621" s="58" t="s">
        <v>24</v>
      </c>
      <c r="M621" s="59"/>
      <c r="N621" s="58"/>
      <c r="O621" s="57">
        <f>IF(Table1[[#This Row],[Phân loại]]="Tồn đầu kỳ",Table1[[#This Row],[Tổng giá trị]],0)</f>
        <v>0</v>
      </c>
      <c r="P621" s="58">
        <f>IF(Table1[[#This Row],[Số còn phải thu ĐK]]&lt;&gt;0,0,IF(Table1[[#This Row],[Phân loại]]="Bán hàng",Table1[[#This Row],[Tổng giá trị]],-Table1[[#This Row],[Tổng giá trị]]))</f>
        <v>969562</v>
      </c>
      <c r="Q621" s="115">
        <f t="shared" si="79"/>
        <v>0</v>
      </c>
      <c r="R621" s="58">
        <f>Table1[[#This Row],[Số còn phải thu ĐK]]+Table1[[#This Row],[Giá Trị HD sau CK]]-Table1[[#This Row],[Số tiền đã thu]]</f>
        <v>969562</v>
      </c>
      <c r="S621" s="59">
        <f>IF(Table1[[#This Row],[Ngày hóa đơn]]&lt;&gt;"",Table1[[#This Row],[Ngày hóa đơn]],Table1[[#This Row],[Ngày hạch toán]])</f>
        <v>45852</v>
      </c>
      <c r="T621" s="58"/>
      <c r="U621" s="59">
        <f>IF(Table1[[#This Row],[Ngày tính CN]]="","",S621+T621)</f>
        <v>45852</v>
      </c>
      <c r="V621" s="60">
        <f ca="1">IF(Table1[[#This Row],[Hạn thanh toán]]="","",IF((U621-NOW())&lt;0,0,(U621-NOW())))</f>
        <v>0</v>
      </c>
      <c r="W621" s="57"/>
      <c r="X621" s="116" t="str">
        <f t="shared" ca="1" si="78"/>
        <v/>
      </c>
      <c r="Y621" s="116" t="str">
        <f t="shared" ca="1" si="77"/>
        <v/>
      </c>
      <c r="Z621" s="305">
        <f>Table1[[#This Row],[Hạn thanh toán]]</f>
        <v>45852</v>
      </c>
      <c r="AA621" s="305">
        <f>Table1[[#This Row],[Ngày Thanh toán]]</f>
        <v>0</v>
      </c>
      <c r="AD621" s="61" t="str">
        <f>VLOOKUP($A621,Ma_KH!$A:$Q,Ma_KH!O$1,0)</f>
        <v>KL00159</v>
      </c>
      <c r="AE621" s="3" t="str">
        <f>VLOOKUP($A621,Ma_KH!$A:$Q,Ma_KH!P$1,0)</f>
        <v>Siêu thị Xanh CC IA20 Ciputra</v>
      </c>
    </row>
    <row r="622" spans="1:31" ht="25.5" customHeight="1" x14ac:dyDescent="0.3">
      <c r="A622" s="69" t="s">
        <v>107</v>
      </c>
      <c r="B622" s="69" t="s">
        <v>1148</v>
      </c>
      <c r="C622" s="70">
        <v>45927</v>
      </c>
      <c r="D622" s="71" t="s">
        <v>1155</v>
      </c>
      <c r="E622" s="70"/>
      <c r="F622" s="75"/>
      <c r="G622" s="69"/>
      <c r="H622" s="72"/>
      <c r="I622" s="72">
        <v>0</v>
      </c>
      <c r="J622" s="72">
        <v>0</v>
      </c>
      <c r="K622" s="72">
        <v>119943</v>
      </c>
      <c r="L622" s="8" t="s">
        <v>17</v>
      </c>
      <c r="O622" s="72">
        <f>IF(Table1[[#This Row],[Phân loại]]="Tồn đầu kỳ",Table1[[#This Row],[Tổng giá trị]],0)</f>
        <v>0</v>
      </c>
      <c r="P622" s="8">
        <f>IF(Table1[[#This Row],[Số còn phải thu ĐK]]&lt;&gt;0,0,IF(Table1[[#This Row],[Phân loại]]="Bán hàng",Table1[[#This Row],[Tổng giá trị]],-Table1[[#This Row],[Tổng giá trị]]))</f>
        <v>-119943</v>
      </c>
      <c r="Q622" s="73">
        <f t="shared" si="79"/>
        <v>0</v>
      </c>
      <c r="R622" s="8">
        <f>Table1[[#This Row],[Số còn phải thu ĐK]]+Table1[[#This Row],[Giá Trị HD sau CK]]-Table1[[#This Row],[Số tiền đã thu]]</f>
        <v>-119943</v>
      </c>
      <c r="S622" s="7">
        <f>IF(Table1[[#This Row],[Ngày hóa đơn]]&lt;&gt;"",Table1[[#This Row],[Ngày hóa đơn]],Table1[[#This Row],[Ngày hạch toán]])</f>
        <v>45927</v>
      </c>
      <c r="T622" s="8"/>
      <c r="U622" s="7">
        <f>IF(Table1[[#This Row],[Ngày tính CN]]="","",S622+T622)</f>
        <v>45927</v>
      </c>
      <c r="V622" s="74">
        <f ca="1">IF(Table1[[#This Row],[Hạn thanh toán]]="","",IF((U622-NOW())&lt;0,0,(U622-NOW())))</f>
        <v>0</v>
      </c>
      <c r="W622" s="72"/>
      <c r="X622" s="116" t="str">
        <f t="shared" ca="1" si="78"/>
        <v/>
      </c>
      <c r="Y622" s="68" t="str">
        <f t="shared" ca="1" si="77"/>
        <v/>
      </c>
      <c r="Z622" s="301">
        <f>Table1[[#This Row],[Hạn thanh toán]]</f>
        <v>45927</v>
      </c>
      <c r="AA622" s="301">
        <f>Table1[[#This Row],[Ngày Thanh toán]]</f>
        <v>0</v>
      </c>
      <c r="AD622" s="3" t="str">
        <f>VLOOKUP($A622,Ma_KH!$A:$Q,Ma_KH!O$1,0)</f>
        <v>KL00159</v>
      </c>
      <c r="AE622" s="3" t="str">
        <f>VLOOKUP($A622,Ma_KH!$A:$Q,Ma_KH!P$1,0)</f>
        <v>Siêu thị Xanh CC IA20 Ciputra</v>
      </c>
    </row>
    <row r="623" spans="1:31" ht="25.5" customHeight="1" x14ac:dyDescent="0.3">
      <c r="A623" s="76" t="s">
        <v>108</v>
      </c>
      <c r="B623" s="76" t="s">
        <v>1148</v>
      </c>
      <c r="C623" s="78">
        <v>45670</v>
      </c>
      <c r="D623" s="79" t="s">
        <v>1149</v>
      </c>
      <c r="E623" s="78"/>
      <c r="F623" s="84"/>
      <c r="G623" s="76" t="s">
        <v>1150</v>
      </c>
      <c r="H623" s="72">
        <v>877771</v>
      </c>
      <c r="I623" s="72">
        <v>0</v>
      </c>
      <c r="J623" s="72">
        <v>70222</v>
      </c>
      <c r="K623" s="72">
        <v>947993</v>
      </c>
      <c r="L623" s="8" t="s">
        <v>24</v>
      </c>
      <c r="O623" s="72">
        <f>IF(Table1[[#This Row],[Phân loại]]="Tồn đầu kỳ",Table1[[#This Row],[Tổng giá trị]],0)</f>
        <v>0</v>
      </c>
      <c r="P623" s="8">
        <f>IF(Table1[[#This Row],[Số còn phải thu ĐK]]&lt;&gt;0,0,IF(Table1[[#This Row],[Phân loại]]="Bán hàng",Table1[[#This Row],[Tổng giá trị]],-Table1[[#This Row],[Tổng giá trị]]))</f>
        <v>947993</v>
      </c>
      <c r="Q623" s="73">
        <f t="shared" si="79"/>
        <v>0</v>
      </c>
      <c r="R623" s="8">
        <f>Table1[[#This Row],[Số còn phải thu ĐK]]+Table1[[#This Row],[Giá Trị HD sau CK]]-Table1[[#This Row],[Số tiền đã thu]]</f>
        <v>947993</v>
      </c>
      <c r="S623" s="7">
        <f>IF(Table1[[#This Row],[Ngày hóa đơn]]&lt;&gt;"",Table1[[#This Row],[Ngày hóa đơn]],Table1[[#This Row],[Ngày hạch toán]])</f>
        <v>45670</v>
      </c>
      <c r="T623" s="8"/>
      <c r="U623" s="7">
        <f>IF(Table1[[#This Row],[Ngày tính CN]]="","",S623+T623)</f>
        <v>45670</v>
      </c>
      <c r="V623" s="74">
        <f ca="1">IF(Table1[[#This Row],[Hạn thanh toán]]="","",IF((U623-NOW())&lt;0,0,(U623-NOW())))</f>
        <v>0</v>
      </c>
      <c r="W623" s="72"/>
      <c r="X623" s="68" t="str">
        <f ca="1">IF(OR(AR624="",AO624=0),"",IF((AR624-NOW())&lt;0,-(AR624-NOW()),0))</f>
        <v/>
      </c>
      <c r="Y623" s="68" t="str">
        <f t="shared" ca="1" si="77"/>
        <v/>
      </c>
      <c r="Z623" s="301">
        <f>Table1[[#This Row],[Hạn thanh toán]]</f>
        <v>45670</v>
      </c>
      <c r="AA623" s="301">
        <f>Table1[[#This Row],[Ngày Thanh toán]]</f>
        <v>0</v>
      </c>
      <c r="AD623" s="3" t="str">
        <f>VLOOKUP($A623,Ma_KH!$A:$Q,Ma_KH!O$1,0)</f>
        <v>KL00158</v>
      </c>
      <c r="AE623" s="3" t="str">
        <f>VLOOKUP($A623,Ma_KH!$A:$Q,Ma_KH!P$1,0)</f>
        <v>Siêu thị Xanh N07B2 Thành Thái</v>
      </c>
    </row>
    <row r="624" spans="1:31" ht="25.5" customHeight="1" x14ac:dyDescent="0.3">
      <c r="A624" s="69" t="s">
        <v>109</v>
      </c>
      <c r="B624" s="69" t="s">
        <v>1156</v>
      </c>
      <c r="C624" s="70">
        <v>45904</v>
      </c>
      <c r="D624" s="71" t="s">
        <v>1157</v>
      </c>
      <c r="E624" s="70"/>
      <c r="F624" s="69"/>
      <c r="G624" s="69" t="s">
        <v>919</v>
      </c>
      <c r="H624" s="72">
        <v>734310</v>
      </c>
      <c r="I624" s="72">
        <v>36716</v>
      </c>
      <c r="J624" s="72">
        <v>55808</v>
      </c>
      <c r="K624" s="72">
        <v>753402</v>
      </c>
      <c r="L624" s="8" t="s">
        <v>24</v>
      </c>
      <c r="M624" s="43">
        <v>45905</v>
      </c>
      <c r="N624" s="29" t="s">
        <v>4064</v>
      </c>
      <c r="O624" s="72">
        <f>IF(Table1[[#This Row],[Phân loại]]="Tồn đầu kỳ",Table1[[#This Row],[Tổng giá trị]],0)</f>
        <v>0</v>
      </c>
      <c r="P624" s="8">
        <f>IF(Table1[[#This Row],[Số còn phải thu ĐK]]&lt;&gt;0,0,IF(Table1[[#This Row],[Phân loại]]="Bán hàng",Table1[[#This Row],[Tổng giá trị]],-Table1[[#This Row],[Tổng giá trị]]))</f>
        <v>753402</v>
      </c>
      <c r="Q624" s="73">
        <f t="shared" si="79"/>
        <v>753402</v>
      </c>
      <c r="R624" s="8">
        <f>Table1[[#This Row],[Số còn phải thu ĐK]]+Table1[[#This Row],[Giá Trị HD sau CK]]-Table1[[#This Row],[Số tiền đã thu]]</f>
        <v>0</v>
      </c>
      <c r="S624" s="7">
        <f>IF(Table1[[#This Row],[Ngày hóa đơn]]&lt;&gt;"",Table1[[#This Row],[Ngày hóa đơn]],Table1[[#This Row],[Ngày hạch toán]])</f>
        <v>45904</v>
      </c>
      <c r="T624" s="8"/>
      <c r="U624" s="7">
        <f>IF(Table1[[#This Row],[Ngày tính CN]]="","",S624+T624)</f>
        <v>45904</v>
      </c>
      <c r="V624" s="74">
        <f ca="1">IF(Table1[[#This Row],[Hạn thanh toán]]="","",IF((U624-NOW())&lt;0,0,(U624-NOW())))</f>
        <v>0</v>
      </c>
      <c r="W624" s="72"/>
      <c r="X624" s="68" t="str">
        <f t="shared" ca="1" si="78"/>
        <v/>
      </c>
      <c r="Y624" s="68" t="str">
        <f t="shared" si="77"/>
        <v>Đã thanh toán</v>
      </c>
      <c r="Z624" s="301">
        <f>Table1[[#This Row],[Hạn thanh toán]]</f>
        <v>45904</v>
      </c>
      <c r="AA624" s="301">
        <f>Table1[[#This Row],[Ngày Thanh toán]]</f>
        <v>45905</v>
      </c>
      <c r="AD624" s="3" t="str">
        <f>VLOOKUP($A624,Ma_KH!$A:$Q,Ma_KH!O$1,0)</f>
        <v>KL00199</v>
      </c>
      <c r="AE624" s="3" t="str">
        <f>VLOOKUP($A624,Ma_KH!$A:$Q,Ma_KH!P$1,0)</f>
        <v>Minh An Mart</v>
      </c>
    </row>
    <row r="625" spans="1:31" ht="25.5" customHeight="1" x14ac:dyDescent="0.3">
      <c r="A625" s="69" t="s">
        <v>109</v>
      </c>
      <c r="B625" s="69" t="s">
        <v>1156</v>
      </c>
      <c r="C625" s="70">
        <v>45940</v>
      </c>
      <c r="D625" s="71" t="s">
        <v>1158</v>
      </c>
      <c r="E625" s="70"/>
      <c r="F625" s="69"/>
      <c r="G625" s="69" t="s">
        <v>919</v>
      </c>
      <c r="H625" s="72">
        <v>587448</v>
      </c>
      <c r="I625" s="72">
        <v>29372</v>
      </c>
      <c r="J625" s="72">
        <v>44646</v>
      </c>
      <c r="K625" s="72">
        <v>602722</v>
      </c>
      <c r="L625" s="8" t="s">
        <v>24</v>
      </c>
      <c r="M625" s="43">
        <v>45946</v>
      </c>
      <c r="N625" s="29" t="s">
        <v>4065</v>
      </c>
      <c r="O625" s="72">
        <f>IF(Table1[[#This Row],[Phân loại]]="Tồn đầu kỳ",Table1[[#This Row],[Tổng giá trị]],0)</f>
        <v>0</v>
      </c>
      <c r="P625" s="8">
        <f>IF(Table1[[#This Row],[Số còn phải thu ĐK]]&lt;&gt;0,0,IF(Table1[[#This Row],[Phân loại]]="Bán hàng",Table1[[#This Row],[Tổng giá trị]],-Table1[[#This Row],[Tổng giá trị]]))</f>
        <v>602722</v>
      </c>
      <c r="Q625" s="73">
        <f t="shared" si="79"/>
        <v>602722</v>
      </c>
      <c r="R625" s="8">
        <f>Table1[[#This Row],[Số còn phải thu ĐK]]+Table1[[#This Row],[Giá Trị HD sau CK]]-Table1[[#This Row],[Số tiền đã thu]]</f>
        <v>0</v>
      </c>
      <c r="S625" s="7">
        <f>IF(Table1[[#This Row],[Ngày hóa đơn]]&lt;&gt;"",Table1[[#This Row],[Ngày hóa đơn]],Table1[[#This Row],[Ngày hạch toán]])</f>
        <v>45940</v>
      </c>
      <c r="T625" s="8"/>
      <c r="U625" s="7">
        <f>IF(Table1[[#This Row],[Ngày tính CN]]="","",S625+T625)</f>
        <v>45940</v>
      </c>
      <c r="V625" s="74">
        <f ca="1">IF(Table1[[#This Row],[Hạn thanh toán]]="","",IF((U625-NOW())&lt;0,0,(U625-NOW())))</f>
        <v>0</v>
      </c>
      <c r="W625" s="72"/>
      <c r="X625" s="68" t="str">
        <f t="shared" ca="1" si="78"/>
        <v/>
      </c>
      <c r="Y625" s="68" t="str">
        <f t="shared" ref="Y625:Y689" si="107">IF(R625=0,"Đã thanh toán",IF(X625="","",IF(X625&lt;=0,"Chưa đến hạn thanh toán",IF(X625&lt;=30,"Nợ quá hạn 30 ngày",IF(X625&lt;=60,"Nợ quá hạn từ 30 ngày đến 60 ngày",IF(X625&lt;=90,"Nợ quá hạn từ 60 ngày đến 90 ngày",IF(X625&lt;=120,"Nợ quá hạn từ 90 ngày đến 120 ngày","Nợ quá hạn hơn 120 ngày có khả năng mất thanh toán")))))))</f>
        <v>Đã thanh toán</v>
      </c>
      <c r="Z625" s="301">
        <f>Table1[[#This Row],[Hạn thanh toán]]</f>
        <v>45940</v>
      </c>
      <c r="AA625" s="301">
        <f>Table1[[#This Row],[Ngày Thanh toán]]</f>
        <v>45946</v>
      </c>
      <c r="AD625" s="3" t="str">
        <f>VLOOKUP($A625,Ma_KH!$A:$Q,Ma_KH!O$1,0)</f>
        <v>KL00199</v>
      </c>
      <c r="AE625" s="3" t="str">
        <f>VLOOKUP($A625,Ma_KH!$A:$Q,Ma_KH!P$1,0)</f>
        <v>Minh An Mart</v>
      </c>
    </row>
    <row r="626" spans="1:31" ht="25.5" customHeight="1" x14ac:dyDescent="0.3">
      <c r="A626" s="69" t="s">
        <v>110</v>
      </c>
      <c r="B626" s="69" t="s">
        <v>1159</v>
      </c>
      <c r="C626" s="70">
        <v>45904</v>
      </c>
      <c r="D626" s="71" t="s">
        <v>1160</v>
      </c>
      <c r="E626" s="70"/>
      <c r="F626" s="69"/>
      <c r="G626" s="69" t="s">
        <v>1161</v>
      </c>
      <c r="H626" s="72">
        <v>934110</v>
      </c>
      <c r="I626" s="72">
        <v>65388</v>
      </c>
      <c r="J626" s="72">
        <v>69498</v>
      </c>
      <c r="K626" s="72">
        <v>938220</v>
      </c>
      <c r="L626" s="8" t="s">
        <v>24</v>
      </c>
      <c r="M626" s="43">
        <v>45928</v>
      </c>
      <c r="N626" s="29" t="s">
        <v>4066</v>
      </c>
      <c r="O626" s="72">
        <f>IF(Table1[[#This Row],[Phân loại]]="Tồn đầu kỳ",Table1[[#This Row],[Tổng giá trị]],0)</f>
        <v>0</v>
      </c>
      <c r="P626" s="8">
        <f>IF(Table1[[#This Row],[Số còn phải thu ĐK]]&lt;&gt;0,0,IF(Table1[[#This Row],[Phân loại]]="Bán hàng",Table1[[#This Row],[Tổng giá trị]],-Table1[[#This Row],[Tổng giá trị]]))</f>
        <v>938220</v>
      </c>
      <c r="Q626" s="73">
        <f t="shared" ref="Q626:Q690" si="108">IF(M626&lt;&gt;"",IF(O626&gt;0,O626,P626),0)</f>
        <v>938220</v>
      </c>
      <c r="R626" s="8">
        <f>Table1[[#This Row],[Số còn phải thu ĐK]]+Table1[[#This Row],[Giá Trị HD sau CK]]-Table1[[#This Row],[Số tiền đã thu]]</f>
        <v>0</v>
      </c>
      <c r="S626" s="7">
        <f>IF(Table1[[#This Row],[Ngày hóa đơn]]&lt;&gt;"",Table1[[#This Row],[Ngày hóa đơn]],Table1[[#This Row],[Ngày hạch toán]])</f>
        <v>45904</v>
      </c>
      <c r="T626" s="8"/>
      <c r="U626" s="7">
        <f>IF(Table1[[#This Row],[Ngày tính CN]]="","",S626+T626)</f>
        <v>45904</v>
      </c>
      <c r="V626" s="74">
        <f ca="1">IF(Table1[[#This Row],[Hạn thanh toán]]="","",IF((U626-NOW())&lt;0,0,(U626-NOW())))</f>
        <v>0</v>
      </c>
      <c r="W626" s="72"/>
      <c r="X626" s="68" t="str">
        <f t="shared" ref="X626:X690" ca="1" si="109">IF(OR(AR629="",AO629=0),"",IF((AR629-NOW())&lt;0,-(AR629-NOW()),0))</f>
        <v/>
      </c>
      <c r="Y626" s="68" t="str">
        <f t="shared" si="107"/>
        <v>Đã thanh toán</v>
      </c>
      <c r="Z626" s="301">
        <f>Table1[[#This Row],[Hạn thanh toán]]</f>
        <v>45904</v>
      </c>
      <c r="AA626" s="301">
        <f>Table1[[#This Row],[Ngày Thanh toán]]</f>
        <v>45928</v>
      </c>
      <c r="AD626" s="3" t="str">
        <f>VLOOKUP($A626,Ma_KH!$A:$Q,Ma_KH!O$1,0)</f>
        <v>KL00200</v>
      </c>
      <c r="AE626" s="3" t="str">
        <f>VLOOKUP($A626,Ma_KH!$A:$Q,Ma_KH!P$1,0)</f>
        <v>Siêu thị TH's Mart TC2</v>
      </c>
    </row>
    <row r="627" spans="1:31" ht="25.5" customHeight="1" x14ac:dyDescent="0.3">
      <c r="A627" s="69" t="s">
        <v>110</v>
      </c>
      <c r="B627" s="69" t="s">
        <v>1159</v>
      </c>
      <c r="C627" s="70">
        <v>45958</v>
      </c>
      <c r="D627" s="71" t="s">
        <v>1162</v>
      </c>
      <c r="E627" s="70"/>
      <c r="F627" s="69"/>
      <c r="G627" s="69" t="s">
        <v>1161</v>
      </c>
      <c r="H627" s="72">
        <v>805087</v>
      </c>
      <c r="I627" s="72">
        <v>56356</v>
      </c>
      <c r="J627" s="72">
        <v>59898</v>
      </c>
      <c r="K627" s="72">
        <v>808629</v>
      </c>
      <c r="L627" s="8" t="s">
        <v>24</v>
      </c>
      <c r="M627" s="43">
        <v>45974</v>
      </c>
      <c r="N627" s="64" t="s">
        <v>4067</v>
      </c>
      <c r="O627" s="72">
        <f>IF(Table1[[#This Row],[Phân loại]]="Tồn đầu kỳ",Table1[[#This Row],[Tổng giá trị]],0)</f>
        <v>0</v>
      </c>
      <c r="P627" s="8">
        <f>IF(Table1[[#This Row],[Số còn phải thu ĐK]]&lt;&gt;0,0,IF(Table1[[#This Row],[Phân loại]]="Bán hàng",Table1[[#This Row],[Tổng giá trị]],-Table1[[#This Row],[Tổng giá trị]]))</f>
        <v>808629</v>
      </c>
      <c r="Q627" s="73">
        <f t="shared" si="108"/>
        <v>808629</v>
      </c>
      <c r="R627" s="8">
        <f>Table1[[#This Row],[Số còn phải thu ĐK]]+Table1[[#This Row],[Giá Trị HD sau CK]]-Table1[[#This Row],[Số tiền đã thu]]</f>
        <v>0</v>
      </c>
      <c r="S627" s="7">
        <f>IF(Table1[[#This Row],[Ngày hóa đơn]]&lt;&gt;"",Table1[[#This Row],[Ngày hóa đơn]],Table1[[#This Row],[Ngày hạch toán]])</f>
        <v>45958</v>
      </c>
      <c r="T627" s="8"/>
      <c r="U627" s="7">
        <f>IF(Table1[[#This Row],[Ngày tính CN]]="","",S627+T627)</f>
        <v>45958</v>
      </c>
      <c r="V627" s="74">
        <f ca="1">IF(Table1[[#This Row],[Hạn thanh toán]]="","",IF((U627-NOW())&lt;0,0,(U627-NOW())))</f>
        <v>0</v>
      </c>
      <c r="W627" s="72"/>
      <c r="X627" s="68" t="str">
        <f t="shared" ca="1" si="109"/>
        <v/>
      </c>
      <c r="Y627" s="68" t="str">
        <f t="shared" si="107"/>
        <v>Đã thanh toán</v>
      </c>
      <c r="Z627" s="301">
        <f>Table1[[#This Row],[Hạn thanh toán]]</f>
        <v>45958</v>
      </c>
      <c r="AA627" s="301">
        <f>Table1[[#This Row],[Ngày Thanh toán]]</f>
        <v>45974</v>
      </c>
      <c r="AD627" s="3" t="str">
        <f>VLOOKUP($A627,Ma_KH!$A:$Q,Ma_KH!O$1,0)</f>
        <v>KL00200</v>
      </c>
      <c r="AE627" s="3" t="str">
        <f>VLOOKUP($A627,Ma_KH!$A:$Q,Ma_KH!P$1,0)</f>
        <v>Siêu thị TH's Mart TC2</v>
      </c>
    </row>
    <row r="628" spans="1:31" ht="25.5" customHeight="1" x14ac:dyDescent="0.3">
      <c r="A628" s="69" t="s">
        <v>111</v>
      </c>
      <c r="B628" s="69"/>
      <c r="C628" s="70">
        <v>45659</v>
      </c>
      <c r="D628" s="71" t="s">
        <v>1163</v>
      </c>
      <c r="E628" s="70"/>
      <c r="F628" s="89"/>
      <c r="G628" s="69" t="s">
        <v>1164</v>
      </c>
      <c r="H628" s="72">
        <v>408333</v>
      </c>
      <c r="I628" s="72">
        <v>0</v>
      </c>
      <c r="J628" s="72">
        <v>32667</v>
      </c>
      <c r="K628" s="72">
        <v>441000</v>
      </c>
      <c r="L628" s="8" t="s">
        <v>24</v>
      </c>
      <c r="M628" s="43">
        <v>45660</v>
      </c>
      <c r="N628" s="29" t="s">
        <v>4068</v>
      </c>
      <c r="O628" s="72">
        <f>IF(Table1[[#This Row],[Phân loại]]="Tồn đầu kỳ",Table1[[#This Row],[Tổng giá trị]],0)</f>
        <v>0</v>
      </c>
      <c r="P628" s="8">
        <f>IF(Table1[[#This Row],[Số còn phải thu ĐK]]&lt;&gt;0,0,IF(Table1[[#This Row],[Phân loại]]="Bán hàng",Table1[[#This Row],[Tổng giá trị]],-Table1[[#This Row],[Tổng giá trị]]))</f>
        <v>441000</v>
      </c>
      <c r="Q628" s="73">
        <f t="shared" si="108"/>
        <v>441000</v>
      </c>
      <c r="R628" s="8">
        <f>Table1[[#This Row],[Số còn phải thu ĐK]]+Table1[[#This Row],[Giá Trị HD sau CK]]-Table1[[#This Row],[Số tiền đã thu]]</f>
        <v>0</v>
      </c>
      <c r="S628" s="7">
        <f>IF(Table1[[#This Row],[Ngày hóa đơn]]&lt;&gt;"",Table1[[#This Row],[Ngày hóa đơn]],Table1[[#This Row],[Ngày hạch toán]])</f>
        <v>45659</v>
      </c>
      <c r="T628" s="8"/>
      <c r="U628" s="7">
        <f>IF(Table1[[#This Row],[Ngày tính CN]]="","",S628+T628)</f>
        <v>45659</v>
      </c>
      <c r="V628" s="74">
        <f ca="1">IF(Table1[[#This Row],[Hạn thanh toán]]="","",IF((U628-NOW())&lt;0,0,(U628-NOW())))</f>
        <v>0</v>
      </c>
      <c r="W628" s="72"/>
      <c r="X628" s="68" t="str">
        <f t="shared" ca="1" si="109"/>
        <v/>
      </c>
      <c r="Y628" s="68" t="str">
        <f t="shared" si="107"/>
        <v>Đã thanh toán</v>
      </c>
      <c r="Z628" s="301">
        <f>Table1[[#This Row],[Hạn thanh toán]]</f>
        <v>45659</v>
      </c>
      <c r="AA628" s="301">
        <f>Table1[[#This Row],[Ngày Thanh toán]]</f>
        <v>45660</v>
      </c>
      <c r="AD628" s="3" t="str">
        <f>VLOOKUP($A628,Ma_KH!$A:$Q,Ma_KH!O$1,0)</f>
        <v>KL</v>
      </c>
      <c r="AE628" s="3" t="str">
        <f>VLOOKUP($A628,Ma_KH!$A:$Q,Ma_KH!P$1,0)</f>
        <v>HN</v>
      </c>
    </row>
    <row r="629" spans="1:31" ht="25.5" customHeight="1" x14ac:dyDescent="0.3">
      <c r="A629" s="69" t="s">
        <v>111</v>
      </c>
      <c r="B629" s="69"/>
      <c r="C629" s="70">
        <v>45664</v>
      </c>
      <c r="D629" s="71" t="s">
        <v>1165</v>
      </c>
      <c r="E629" s="70"/>
      <c r="F629" s="89"/>
      <c r="G629" s="69" t="s">
        <v>1166</v>
      </c>
      <c r="H629" s="72">
        <v>1688409</v>
      </c>
      <c r="I629" s="72">
        <v>135073</v>
      </c>
      <c r="J629" s="72">
        <v>124267</v>
      </c>
      <c r="K629" s="72">
        <v>1677603</v>
      </c>
      <c r="L629" s="8" t="s">
        <v>24</v>
      </c>
      <c r="M629" s="43">
        <v>45666</v>
      </c>
      <c r="N629" s="29" t="s">
        <v>4069</v>
      </c>
      <c r="O629" s="72">
        <f>IF(Table1[[#This Row],[Phân loại]]="Tồn đầu kỳ",Table1[[#This Row],[Tổng giá trị]],0)</f>
        <v>0</v>
      </c>
      <c r="P629" s="8">
        <f>IF(Table1[[#This Row],[Số còn phải thu ĐK]]&lt;&gt;0,0,IF(Table1[[#This Row],[Phân loại]]="Bán hàng",Table1[[#This Row],[Tổng giá trị]],-Table1[[#This Row],[Tổng giá trị]]))</f>
        <v>1677603</v>
      </c>
      <c r="Q629" s="73">
        <f t="shared" si="108"/>
        <v>1677603</v>
      </c>
      <c r="R629" s="8">
        <f>Table1[[#This Row],[Số còn phải thu ĐK]]+Table1[[#This Row],[Giá Trị HD sau CK]]-Table1[[#This Row],[Số tiền đã thu]]</f>
        <v>0</v>
      </c>
      <c r="S629" s="7">
        <f>IF(Table1[[#This Row],[Ngày hóa đơn]]&lt;&gt;"",Table1[[#This Row],[Ngày hóa đơn]],Table1[[#This Row],[Ngày hạch toán]])</f>
        <v>45664</v>
      </c>
      <c r="T629" s="8"/>
      <c r="U629" s="7">
        <f>IF(Table1[[#This Row],[Ngày tính CN]]="","",S629+T629)</f>
        <v>45664</v>
      </c>
      <c r="V629" s="74">
        <f ca="1">IF(Table1[[#This Row],[Hạn thanh toán]]="","",IF((U629-NOW())&lt;0,0,(U629-NOW())))</f>
        <v>0</v>
      </c>
      <c r="W629" s="72"/>
      <c r="X629" s="68" t="str">
        <f t="shared" ca="1" si="109"/>
        <v/>
      </c>
      <c r="Y629" s="68" t="str">
        <f t="shared" si="107"/>
        <v>Đã thanh toán</v>
      </c>
      <c r="Z629" s="301">
        <f>Table1[[#This Row],[Hạn thanh toán]]</f>
        <v>45664</v>
      </c>
      <c r="AA629" s="301">
        <f>Table1[[#This Row],[Ngày Thanh toán]]</f>
        <v>45666</v>
      </c>
      <c r="AD629" s="3" t="str">
        <f>VLOOKUP($A629,Ma_KH!$A:$Q,Ma_KH!O$1,0)</f>
        <v>KL</v>
      </c>
      <c r="AE629" s="3" t="str">
        <f>VLOOKUP($A629,Ma_KH!$A:$Q,Ma_KH!P$1,0)</f>
        <v>HN</v>
      </c>
    </row>
    <row r="630" spans="1:31" ht="25.5" customHeight="1" x14ac:dyDescent="0.3">
      <c r="A630" s="76" t="s">
        <v>111</v>
      </c>
      <c r="B630" s="76"/>
      <c r="C630" s="78">
        <v>45677</v>
      </c>
      <c r="D630" s="79" t="s">
        <v>1167</v>
      </c>
      <c r="E630" s="78"/>
      <c r="F630" s="90"/>
      <c r="G630" s="76" t="s">
        <v>1168</v>
      </c>
      <c r="H630" s="72">
        <v>2454643</v>
      </c>
      <c r="I630" s="72">
        <v>171825</v>
      </c>
      <c r="J630" s="72">
        <v>182625</v>
      </c>
      <c r="K630" s="72">
        <v>2465443</v>
      </c>
      <c r="L630" s="8" t="s">
        <v>24</v>
      </c>
      <c r="M630" s="43">
        <v>45680</v>
      </c>
      <c r="N630" s="29" t="s">
        <v>4070</v>
      </c>
      <c r="O630" s="72">
        <f>IF(Table1[[#This Row],[Phân loại]]="Tồn đầu kỳ",Table1[[#This Row],[Tổng giá trị]],0)</f>
        <v>0</v>
      </c>
      <c r="P630" s="8">
        <f>IF(Table1[[#This Row],[Số còn phải thu ĐK]]&lt;&gt;0,0,IF(Table1[[#This Row],[Phân loại]]="Bán hàng",Table1[[#This Row],[Tổng giá trị]],-Table1[[#This Row],[Tổng giá trị]]))</f>
        <v>2465443</v>
      </c>
      <c r="Q630" s="73">
        <f t="shared" si="108"/>
        <v>2465443</v>
      </c>
      <c r="R630" s="8">
        <f>Table1[[#This Row],[Số còn phải thu ĐK]]+Table1[[#This Row],[Giá Trị HD sau CK]]-Table1[[#This Row],[Số tiền đã thu]]</f>
        <v>0</v>
      </c>
      <c r="S630" s="7">
        <f>IF(Table1[[#This Row],[Ngày hóa đơn]]&lt;&gt;"",Table1[[#This Row],[Ngày hóa đơn]],Table1[[#This Row],[Ngày hạch toán]])</f>
        <v>45677</v>
      </c>
      <c r="T630" s="8"/>
      <c r="U630" s="7">
        <f>IF(Table1[[#This Row],[Ngày tính CN]]="","",S630+T630)</f>
        <v>45677</v>
      </c>
      <c r="V630" s="74">
        <f ca="1">IF(Table1[[#This Row],[Hạn thanh toán]]="","",IF((U630-NOW())&lt;0,0,(U630-NOW())))</f>
        <v>0</v>
      </c>
      <c r="W630" s="72"/>
      <c r="X630" s="68" t="str">
        <f t="shared" ca="1" si="109"/>
        <v/>
      </c>
      <c r="Y630" s="68" t="str">
        <f t="shared" si="107"/>
        <v>Đã thanh toán</v>
      </c>
      <c r="Z630" s="301">
        <f>Table1[[#This Row],[Hạn thanh toán]]</f>
        <v>45677</v>
      </c>
      <c r="AA630" s="301">
        <f>Table1[[#This Row],[Ngày Thanh toán]]</f>
        <v>45680</v>
      </c>
      <c r="AD630" s="3" t="str">
        <f>VLOOKUP($A630,Ma_KH!$A:$Q,Ma_KH!O$1,0)</f>
        <v>KL</v>
      </c>
      <c r="AE630" s="3" t="str">
        <f>VLOOKUP($A630,Ma_KH!$A:$Q,Ma_KH!P$1,0)</f>
        <v>HN</v>
      </c>
    </row>
    <row r="631" spans="1:31" ht="25.5" customHeight="1" x14ac:dyDescent="0.3">
      <c r="A631" s="76" t="s">
        <v>111</v>
      </c>
      <c r="B631" s="76"/>
      <c r="C631" s="78">
        <v>45678</v>
      </c>
      <c r="D631" s="79" t="s">
        <v>1169</v>
      </c>
      <c r="E631" s="78"/>
      <c r="F631" s="90"/>
      <c r="G631" s="76" t="s">
        <v>1170</v>
      </c>
      <c r="H631" s="72">
        <v>7021710</v>
      </c>
      <c r="I631" s="72">
        <v>351086</v>
      </c>
      <c r="J631" s="72">
        <v>533650</v>
      </c>
      <c r="K631" s="72">
        <v>7204274</v>
      </c>
      <c r="L631" s="8" t="s">
        <v>24</v>
      </c>
      <c r="M631" s="43">
        <v>45681</v>
      </c>
      <c r="N631" s="29" t="s">
        <v>4071</v>
      </c>
      <c r="O631" s="72">
        <f>IF(Table1[[#This Row],[Phân loại]]="Tồn đầu kỳ",Table1[[#This Row],[Tổng giá trị]],0)</f>
        <v>0</v>
      </c>
      <c r="P631" s="8">
        <f>IF(Table1[[#This Row],[Số còn phải thu ĐK]]&lt;&gt;0,0,IF(Table1[[#This Row],[Phân loại]]="Bán hàng",Table1[[#This Row],[Tổng giá trị]],-Table1[[#This Row],[Tổng giá trị]]))</f>
        <v>7204274</v>
      </c>
      <c r="Q631" s="73">
        <f t="shared" si="108"/>
        <v>7204274</v>
      </c>
      <c r="R631" s="8">
        <f>Table1[[#This Row],[Số còn phải thu ĐK]]+Table1[[#This Row],[Giá Trị HD sau CK]]-Table1[[#This Row],[Số tiền đã thu]]</f>
        <v>0</v>
      </c>
      <c r="S631" s="7">
        <f>IF(Table1[[#This Row],[Ngày hóa đơn]]&lt;&gt;"",Table1[[#This Row],[Ngày hóa đơn]],Table1[[#This Row],[Ngày hạch toán]])</f>
        <v>45678</v>
      </c>
      <c r="T631" s="8"/>
      <c r="U631" s="7">
        <f>IF(Table1[[#This Row],[Ngày tính CN]]="","",S631+T631)</f>
        <v>45678</v>
      </c>
      <c r="V631" s="74">
        <f ca="1">IF(Table1[[#This Row],[Hạn thanh toán]]="","",IF((U631-NOW())&lt;0,0,(U631-NOW())))</f>
        <v>0</v>
      </c>
      <c r="W631" s="72"/>
      <c r="X631" s="68" t="str">
        <f t="shared" ca="1" si="109"/>
        <v/>
      </c>
      <c r="Y631" s="68" t="str">
        <f t="shared" si="107"/>
        <v>Đã thanh toán</v>
      </c>
      <c r="Z631" s="301">
        <f>Table1[[#This Row],[Hạn thanh toán]]</f>
        <v>45678</v>
      </c>
      <c r="AA631" s="301">
        <f>Table1[[#This Row],[Ngày Thanh toán]]</f>
        <v>45681</v>
      </c>
      <c r="AD631" s="3" t="str">
        <f>VLOOKUP($A631,Ma_KH!$A:$Q,Ma_KH!O$1,0)</f>
        <v>KL</v>
      </c>
      <c r="AE631" s="3" t="str">
        <f>VLOOKUP($A631,Ma_KH!$A:$Q,Ma_KH!P$1,0)</f>
        <v>HN</v>
      </c>
    </row>
    <row r="632" spans="1:31" ht="25.5" customHeight="1" x14ac:dyDescent="0.3">
      <c r="A632" s="76" t="s">
        <v>111</v>
      </c>
      <c r="B632" s="76"/>
      <c r="C632" s="78">
        <v>45679</v>
      </c>
      <c r="D632" s="79" t="s">
        <v>1171</v>
      </c>
      <c r="E632" s="78"/>
      <c r="F632" s="90"/>
      <c r="G632" s="76" t="s">
        <v>1172</v>
      </c>
      <c r="H632" s="72">
        <v>1633100</v>
      </c>
      <c r="I632" s="72">
        <v>326620</v>
      </c>
      <c r="J632" s="72">
        <v>104518</v>
      </c>
      <c r="K632" s="72">
        <v>1410998</v>
      </c>
      <c r="L632" s="8" t="s">
        <v>24</v>
      </c>
      <c r="M632" s="43">
        <v>45691</v>
      </c>
      <c r="N632" s="29" t="s">
        <v>4073</v>
      </c>
      <c r="O632" s="72">
        <f>IF(Table1[[#This Row],[Phân loại]]="Tồn đầu kỳ",Table1[[#This Row],[Tổng giá trị]],0)</f>
        <v>0</v>
      </c>
      <c r="P632" s="8">
        <f>IF(Table1[[#This Row],[Số còn phải thu ĐK]]&lt;&gt;0,0,IF(Table1[[#This Row],[Phân loại]]="Bán hàng",Table1[[#This Row],[Tổng giá trị]],-Table1[[#This Row],[Tổng giá trị]]))</f>
        <v>1410998</v>
      </c>
      <c r="Q632" s="73">
        <f t="shared" si="108"/>
        <v>1410998</v>
      </c>
      <c r="R632" s="8">
        <f>Table1[[#This Row],[Số còn phải thu ĐK]]+Table1[[#This Row],[Giá Trị HD sau CK]]-Table1[[#This Row],[Số tiền đã thu]]</f>
        <v>0</v>
      </c>
      <c r="S632" s="7">
        <f>IF(Table1[[#This Row],[Ngày hóa đơn]]&lt;&gt;"",Table1[[#This Row],[Ngày hóa đơn]],Table1[[#This Row],[Ngày hạch toán]])</f>
        <v>45679</v>
      </c>
      <c r="T632" s="8"/>
      <c r="U632" s="7">
        <f>IF(Table1[[#This Row],[Ngày tính CN]]="","",S632+T632)</f>
        <v>45679</v>
      </c>
      <c r="V632" s="74">
        <f ca="1">IF(Table1[[#This Row],[Hạn thanh toán]]="","",IF((U632-NOW())&lt;0,0,(U632-NOW())))</f>
        <v>0</v>
      </c>
      <c r="W632" s="72"/>
      <c r="X632" s="68" t="str">
        <f t="shared" ca="1" si="109"/>
        <v/>
      </c>
      <c r="Y632" s="68" t="str">
        <f t="shared" si="107"/>
        <v>Đã thanh toán</v>
      </c>
      <c r="Z632" s="301">
        <f>Table1[[#This Row],[Hạn thanh toán]]</f>
        <v>45679</v>
      </c>
      <c r="AA632" s="301">
        <f>Table1[[#This Row],[Ngày Thanh toán]]</f>
        <v>45691</v>
      </c>
      <c r="AD632" s="3" t="str">
        <f>VLOOKUP($A632,Ma_KH!$A:$Q,Ma_KH!O$1,0)</f>
        <v>KL</v>
      </c>
      <c r="AE632" s="3" t="str">
        <f>VLOOKUP($A632,Ma_KH!$A:$Q,Ma_KH!P$1,0)</f>
        <v>HN</v>
      </c>
    </row>
    <row r="633" spans="1:31" ht="25.5" customHeight="1" x14ac:dyDescent="0.3">
      <c r="A633" s="69" t="s">
        <v>111</v>
      </c>
      <c r="B633" s="69"/>
      <c r="C633" s="70">
        <v>45680</v>
      </c>
      <c r="D633" s="71" t="s">
        <v>1173</v>
      </c>
      <c r="E633" s="70"/>
      <c r="F633" s="89"/>
      <c r="G633" s="69" t="s">
        <v>1174</v>
      </c>
      <c r="H633" s="72">
        <v>1633333</v>
      </c>
      <c r="I633" s="72">
        <v>81667</v>
      </c>
      <c r="J633" s="72">
        <v>124133</v>
      </c>
      <c r="K633" s="72">
        <v>1675799</v>
      </c>
      <c r="L633" s="8" t="s">
        <v>24</v>
      </c>
      <c r="M633" s="43">
        <v>45692</v>
      </c>
      <c r="N633" s="29" t="s">
        <v>4074</v>
      </c>
      <c r="O633" s="72">
        <f>IF(Table1[[#This Row],[Phân loại]]="Tồn đầu kỳ",Table1[[#This Row],[Tổng giá trị]],0)</f>
        <v>0</v>
      </c>
      <c r="P633" s="8">
        <f>IF(Table1[[#This Row],[Số còn phải thu ĐK]]&lt;&gt;0,0,IF(Table1[[#This Row],[Phân loại]]="Bán hàng",Table1[[#This Row],[Tổng giá trị]],-Table1[[#This Row],[Tổng giá trị]]))</f>
        <v>1675799</v>
      </c>
      <c r="Q633" s="73">
        <f t="shared" si="108"/>
        <v>1675799</v>
      </c>
      <c r="R633" s="8">
        <f>Table1[[#This Row],[Số còn phải thu ĐK]]+Table1[[#This Row],[Giá Trị HD sau CK]]-Table1[[#This Row],[Số tiền đã thu]]</f>
        <v>0</v>
      </c>
      <c r="S633" s="7">
        <f>IF(Table1[[#This Row],[Ngày hóa đơn]]&lt;&gt;"",Table1[[#This Row],[Ngày hóa đơn]],Table1[[#This Row],[Ngày hạch toán]])</f>
        <v>45680</v>
      </c>
      <c r="T633" s="8"/>
      <c r="U633" s="7">
        <f>IF(Table1[[#This Row],[Ngày tính CN]]="","",S633+T633)</f>
        <v>45680</v>
      </c>
      <c r="V633" s="74">
        <f ca="1">IF(Table1[[#This Row],[Hạn thanh toán]]="","",IF((U633-NOW())&lt;0,0,(U633-NOW())))</f>
        <v>0</v>
      </c>
      <c r="W633" s="72"/>
      <c r="X633" s="68" t="str">
        <f t="shared" ca="1" si="109"/>
        <v/>
      </c>
      <c r="Y633" s="68" t="str">
        <f t="shared" si="107"/>
        <v>Đã thanh toán</v>
      </c>
      <c r="Z633" s="301">
        <f>Table1[[#This Row],[Hạn thanh toán]]</f>
        <v>45680</v>
      </c>
      <c r="AA633" s="301">
        <f>Table1[[#This Row],[Ngày Thanh toán]]</f>
        <v>45692</v>
      </c>
      <c r="AD633" s="3" t="str">
        <f>VLOOKUP($A633,Ma_KH!$A:$Q,Ma_KH!O$1,0)</f>
        <v>KL</v>
      </c>
      <c r="AE633" s="3" t="str">
        <f>VLOOKUP($A633,Ma_KH!$A:$Q,Ma_KH!P$1,0)</f>
        <v>HN</v>
      </c>
    </row>
    <row r="634" spans="1:31" ht="25.5" customHeight="1" x14ac:dyDescent="0.3">
      <c r="A634" s="76" t="s">
        <v>111</v>
      </c>
      <c r="B634" s="76"/>
      <c r="C634" s="78">
        <v>45681</v>
      </c>
      <c r="D634" s="79" t="s">
        <v>1175</v>
      </c>
      <c r="E634" s="78"/>
      <c r="F634" s="90"/>
      <c r="G634" s="76" t="s">
        <v>1176</v>
      </c>
      <c r="H634" s="72">
        <v>1615482</v>
      </c>
      <c r="I634" s="72">
        <v>0</v>
      </c>
      <c r="J634" s="72">
        <v>129239</v>
      </c>
      <c r="K634" s="72">
        <v>1744721</v>
      </c>
      <c r="L634" s="8" t="s">
        <v>24</v>
      </c>
      <c r="M634" s="43">
        <v>45682</v>
      </c>
      <c r="N634" s="29" t="s">
        <v>4072</v>
      </c>
      <c r="O634" s="72">
        <f>IF(Table1[[#This Row],[Phân loại]]="Tồn đầu kỳ",Table1[[#This Row],[Tổng giá trị]],0)</f>
        <v>0</v>
      </c>
      <c r="P634" s="8">
        <f>IF(Table1[[#This Row],[Số còn phải thu ĐK]]&lt;&gt;0,0,IF(Table1[[#This Row],[Phân loại]]="Bán hàng",Table1[[#This Row],[Tổng giá trị]],-Table1[[#This Row],[Tổng giá trị]]))</f>
        <v>1744721</v>
      </c>
      <c r="Q634" s="73">
        <f t="shared" si="108"/>
        <v>1744721</v>
      </c>
      <c r="R634" s="8">
        <f>Table1[[#This Row],[Số còn phải thu ĐK]]+Table1[[#This Row],[Giá Trị HD sau CK]]-Table1[[#This Row],[Số tiền đã thu]]</f>
        <v>0</v>
      </c>
      <c r="S634" s="7">
        <f>IF(Table1[[#This Row],[Ngày hóa đơn]]&lt;&gt;"",Table1[[#This Row],[Ngày hóa đơn]],Table1[[#This Row],[Ngày hạch toán]])</f>
        <v>45681</v>
      </c>
      <c r="T634" s="8"/>
      <c r="U634" s="7">
        <f>IF(Table1[[#This Row],[Ngày tính CN]]="","",S634+T634)</f>
        <v>45681</v>
      </c>
      <c r="V634" s="74">
        <f ca="1">IF(Table1[[#This Row],[Hạn thanh toán]]="","",IF((U634-NOW())&lt;0,0,(U634-NOW())))</f>
        <v>0</v>
      </c>
      <c r="W634" s="72"/>
      <c r="X634" s="68" t="str">
        <f t="shared" ca="1" si="109"/>
        <v/>
      </c>
      <c r="Y634" s="68" t="str">
        <f t="shared" si="107"/>
        <v>Đã thanh toán</v>
      </c>
      <c r="Z634" s="301">
        <f>Table1[[#This Row],[Hạn thanh toán]]</f>
        <v>45681</v>
      </c>
      <c r="AA634" s="301">
        <f>Table1[[#This Row],[Ngày Thanh toán]]</f>
        <v>45682</v>
      </c>
      <c r="AD634" s="3" t="str">
        <f>VLOOKUP($A634,Ma_KH!$A:$Q,Ma_KH!O$1,0)</f>
        <v>KL</v>
      </c>
      <c r="AE634" s="3" t="str">
        <f>VLOOKUP($A634,Ma_KH!$A:$Q,Ma_KH!P$1,0)</f>
        <v>HN</v>
      </c>
    </row>
    <row r="635" spans="1:31" ht="25.5" customHeight="1" x14ac:dyDescent="0.3">
      <c r="A635" s="76" t="s">
        <v>111</v>
      </c>
      <c r="B635" s="76"/>
      <c r="C635" s="78">
        <v>45681</v>
      </c>
      <c r="D635" s="79" t="s">
        <v>1177</v>
      </c>
      <c r="E635" s="78"/>
      <c r="F635" s="90"/>
      <c r="G635" s="76" t="s">
        <v>1178</v>
      </c>
      <c r="H635" s="72">
        <v>1101465</v>
      </c>
      <c r="I635" s="72">
        <v>110147</v>
      </c>
      <c r="J635" s="72">
        <v>79305</v>
      </c>
      <c r="K635" s="72">
        <v>1070623</v>
      </c>
      <c r="L635" s="8" t="s">
        <v>24</v>
      </c>
      <c r="M635" s="43">
        <v>45693</v>
      </c>
      <c r="N635" s="29" t="s">
        <v>4075</v>
      </c>
      <c r="O635" s="72">
        <f>IF(Table1[[#This Row],[Phân loại]]="Tồn đầu kỳ",Table1[[#This Row],[Tổng giá trị]],0)</f>
        <v>0</v>
      </c>
      <c r="P635" s="8">
        <f>IF(Table1[[#This Row],[Số còn phải thu ĐK]]&lt;&gt;0,0,IF(Table1[[#This Row],[Phân loại]]="Bán hàng",Table1[[#This Row],[Tổng giá trị]],-Table1[[#This Row],[Tổng giá trị]]))</f>
        <v>1070623</v>
      </c>
      <c r="Q635" s="73">
        <f t="shared" si="108"/>
        <v>1070623</v>
      </c>
      <c r="R635" s="8">
        <f>Table1[[#This Row],[Số còn phải thu ĐK]]+Table1[[#This Row],[Giá Trị HD sau CK]]-Table1[[#This Row],[Số tiền đã thu]]</f>
        <v>0</v>
      </c>
      <c r="S635" s="7">
        <f>IF(Table1[[#This Row],[Ngày hóa đơn]]&lt;&gt;"",Table1[[#This Row],[Ngày hóa đơn]],Table1[[#This Row],[Ngày hạch toán]])</f>
        <v>45681</v>
      </c>
      <c r="T635" s="8"/>
      <c r="U635" s="7">
        <f>IF(Table1[[#This Row],[Ngày tính CN]]="","",S635+T635)</f>
        <v>45681</v>
      </c>
      <c r="V635" s="74">
        <f ca="1">IF(Table1[[#This Row],[Hạn thanh toán]]="","",IF((U635-NOW())&lt;0,0,(U635-NOW())))</f>
        <v>0</v>
      </c>
      <c r="W635" s="72"/>
      <c r="X635" s="68" t="str">
        <f t="shared" ca="1" si="109"/>
        <v/>
      </c>
      <c r="Y635" s="68" t="str">
        <f t="shared" si="107"/>
        <v>Đã thanh toán</v>
      </c>
      <c r="Z635" s="301">
        <f>Table1[[#This Row],[Hạn thanh toán]]</f>
        <v>45681</v>
      </c>
      <c r="AA635" s="301">
        <f>Table1[[#This Row],[Ngày Thanh toán]]</f>
        <v>45693</v>
      </c>
      <c r="AD635" s="3" t="str">
        <f>VLOOKUP($A635,Ma_KH!$A:$Q,Ma_KH!O$1,0)</f>
        <v>KL</v>
      </c>
      <c r="AE635" s="3" t="str">
        <f>VLOOKUP($A635,Ma_KH!$A:$Q,Ma_KH!P$1,0)</f>
        <v>HN</v>
      </c>
    </row>
    <row r="636" spans="1:31" ht="25.5" customHeight="1" x14ac:dyDescent="0.3">
      <c r="A636" s="69" t="s">
        <v>111</v>
      </c>
      <c r="B636" s="242" t="s">
        <v>4484</v>
      </c>
      <c r="C636" s="70">
        <v>45681</v>
      </c>
      <c r="D636" s="71" t="s">
        <v>1179</v>
      </c>
      <c r="E636" s="70"/>
      <c r="F636" s="89"/>
      <c r="G636" s="69" t="s">
        <v>1180</v>
      </c>
      <c r="H636" s="72">
        <v>1289600</v>
      </c>
      <c r="I636" s="72">
        <v>90272</v>
      </c>
      <c r="J636" s="72">
        <v>95946</v>
      </c>
      <c r="K636" s="72">
        <v>1295274</v>
      </c>
      <c r="L636" s="8" t="s">
        <v>24</v>
      </c>
      <c r="M636" s="43">
        <v>45720</v>
      </c>
      <c r="N636" s="29" t="s">
        <v>4466</v>
      </c>
      <c r="O636" s="72">
        <f>IF(Table1[[#This Row],[Phân loại]]="Tồn đầu kỳ",Table1[[#This Row],[Tổng giá trị]],0)</f>
        <v>0</v>
      </c>
      <c r="P636" s="8">
        <f>IF(Table1[[#This Row],[Số còn phải thu ĐK]]&lt;&gt;0,0,IF(Table1[[#This Row],[Phân loại]]="Bán hàng",Table1[[#This Row],[Tổng giá trị]],-Table1[[#This Row],[Tổng giá trị]]))</f>
        <v>1295274</v>
      </c>
      <c r="Q636" s="73">
        <f t="shared" si="108"/>
        <v>1295274</v>
      </c>
      <c r="R636" s="8">
        <f>Table1[[#This Row],[Số còn phải thu ĐK]]+Table1[[#This Row],[Giá Trị HD sau CK]]-Table1[[#This Row],[Số tiền đã thu]]</f>
        <v>0</v>
      </c>
      <c r="S636" s="7">
        <f>IF(Table1[[#This Row],[Ngày hóa đơn]]&lt;&gt;"",Table1[[#This Row],[Ngày hóa đơn]],Table1[[#This Row],[Ngày hạch toán]])</f>
        <v>45681</v>
      </c>
      <c r="T636" s="8"/>
      <c r="U636" s="7">
        <f>IF(Table1[[#This Row],[Ngày tính CN]]="","",S636+T636)</f>
        <v>45681</v>
      </c>
      <c r="V636" s="74">
        <f ca="1">IF(Table1[[#This Row],[Hạn thanh toán]]="","",IF((U636-NOW())&lt;0,0,(U636-NOW())))</f>
        <v>0</v>
      </c>
      <c r="W636" s="72"/>
      <c r="X636" s="68" t="str">
        <f t="shared" ca="1" si="109"/>
        <v/>
      </c>
      <c r="Y636" s="68" t="str">
        <f t="shared" si="107"/>
        <v>Đã thanh toán</v>
      </c>
      <c r="Z636" s="301">
        <f>Table1[[#This Row],[Hạn thanh toán]]</f>
        <v>45681</v>
      </c>
      <c r="AA636" s="301">
        <f>Table1[[#This Row],[Ngày Thanh toán]]</f>
        <v>45720</v>
      </c>
      <c r="AD636" s="3" t="str">
        <f>VLOOKUP($A636,Ma_KH!$A:$Q,Ma_KH!O$1,0)</f>
        <v>KL</v>
      </c>
      <c r="AE636" s="3" t="str">
        <f>VLOOKUP($A636,Ma_KH!$A:$Q,Ma_KH!P$1,0)</f>
        <v>HN</v>
      </c>
    </row>
    <row r="637" spans="1:31" ht="25.5" customHeight="1" x14ac:dyDescent="0.3">
      <c r="A637" s="76" t="s">
        <v>111</v>
      </c>
      <c r="B637" s="76"/>
      <c r="C637" s="78">
        <v>45682</v>
      </c>
      <c r="D637" s="79" t="s">
        <v>1181</v>
      </c>
      <c r="E637" s="78"/>
      <c r="F637" s="90"/>
      <c r="G637" s="76" t="s">
        <v>1182</v>
      </c>
      <c r="H637" s="72">
        <v>702152</v>
      </c>
      <c r="I637" s="72">
        <v>0</v>
      </c>
      <c r="J637" s="72">
        <v>56172</v>
      </c>
      <c r="K637" s="72">
        <v>758324</v>
      </c>
      <c r="L637" s="8" t="s">
        <v>24</v>
      </c>
      <c r="M637" s="43">
        <v>45683</v>
      </c>
      <c r="N637" s="29" t="s">
        <v>4076</v>
      </c>
      <c r="O637" s="72">
        <f>IF(Table1[[#This Row],[Phân loại]]="Tồn đầu kỳ",Table1[[#This Row],[Tổng giá trị]],0)</f>
        <v>0</v>
      </c>
      <c r="P637" s="8">
        <f>IF(Table1[[#This Row],[Số còn phải thu ĐK]]&lt;&gt;0,0,IF(Table1[[#This Row],[Phân loại]]="Bán hàng",Table1[[#This Row],[Tổng giá trị]],-Table1[[#This Row],[Tổng giá trị]]))</f>
        <v>758324</v>
      </c>
      <c r="Q637" s="73">
        <f t="shared" si="108"/>
        <v>758324</v>
      </c>
      <c r="R637" s="8">
        <f>Table1[[#This Row],[Số còn phải thu ĐK]]+Table1[[#This Row],[Giá Trị HD sau CK]]-Table1[[#This Row],[Số tiền đã thu]]</f>
        <v>0</v>
      </c>
      <c r="S637" s="7">
        <f>IF(Table1[[#This Row],[Ngày hóa đơn]]&lt;&gt;"",Table1[[#This Row],[Ngày hóa đơn]],Table1[[#This Row],[Ngày hạch toán]])</f>
        <v>45682</v>
      </c>
      <c r="T637" s="8"/>
      <c r="U637" s="7">
        <f>IF(Table1[[#This Row],[Ngày tính CN]]="","",S637+T637)</f>
        <v>45682</v>
      </c>
      <c r="V637" s="74">
        <f ca="1">IF(Table1[[#This Row],[Hạn thanh toán]]="","",IF((U637-NOW())&lt;0,0,(U637-NOW())))</f>
        <v>0</v>
      </c>
      <c r="W637" s="72"/>
      <c r="X637" s="68" t="str">
        <f t="shared" ca="1" si="109"/>
        <v/>
      </c>
      <c r="Y637" s="68" t="str">
        <f t="shared" si="107"/>
        <v>Đã thanh toán</v>
      </c>
      <c r="Z637" s="301">
        <f>Table1[[#This Row],[Hạn thanh toán]]</f>
        <v>45682</v>
      </c>
      <c r="AA637" s="301">
        <f>Table1[[#This Row],[Ngày Thanh toán]]</f>
        <v>45683</v>
      </c>
      <c r="AD637" s="3" t="str">
        <f>VLOOKUP($A637,Ma_KH!$A:$Q,Ma_KH!O$1,0)</f>
        <v>KL</v>
      </c>
      <c r="AE637" s="3" t="str">
        <f>VLOOKUP($A637,Ma_KH!$A:$Q,Ma_KH!P$1,0)</f>
        <v>HN</v>
      </c>
    </row>
    <row r="638" spans="1:31" ht="25.5" customHeight="1" x14ac:dyDescent="0.3">
      <c r="A638" s="76" t="s">
        <v>111</v>
      </c>
      <c r="B638" s="76"/>
      <c r="C638" s="78">
        <v>45682</v>
      </c>
      <c r="D638" s="79" t="s">
        <v>1183</v>
      </c>
      <c r="E638" s="78"/>
      <c r="F638" s="90"/>
      <c r="G638" s="76" t="s">
        <v>588</v>
      </c>
      <c r="H638" s="72">
        <v>5892710</v>
      </c>
      <c r="I638" s="72">
        <v>471417</v>
      </c>
      <c r="J638" s="72">
        <v>433703</v>
      </c>
      <c r="K638" s="72">
        <v>5854996</v>
      </c>
      <c r="L638" s="8" t="s">
        <v>24</v>
      </c>
      <c r="M638" s="43">
        <v>45692</v>
      </c>
      <c r="N638" s="29" t="s">
        <v>4077</v>
      </c>
      <c r="O638" s="72">
        <f>IF(Table1[[#This Row],[Phân loại]]="Tồn đầu kỳ",Table1[[#This Row],[Tổng giá trị]],0)</f>
        <v>0</v>
      </c>
      <c r="P638" s="8">
        <f>IF(Table1[[#This Row],[Số còn phải thu ĐK]]&lt;&gt;0,0,IF(Table1[[#This Row],[Phân loại]]="Bán hàng",Table1[[#This Row],[Tổng giá trị]],-Table1[[#This Row],[Tổng giá trị]]))</f>
        <v>5854996</v>
      </c>
      <c r="Q638" s="73">
        <f t="shared" si="108"/>
        <v>5854996</v>
      </c>
      <c r="R638" s="8">
        <f>Table1[[#This Row],[Số còn phải thu ĐK]]+Table1[[#This Row],[Giá Trị HD sau CK]]-Table1[[#This Row],[Số tiền đã thu]]</f>
        <v>0</v>
      </c>
      <c r="S638" s="7">
        <f>IF(Table1[[#This Row],[Ngày hóa đơn]]&lt;&gt;"",Table1[[#This Row],[Ngày hóa đơn]],Table1[[#This Row],[Ngày hạch toán]])</f>
        <v>45682</v>
      </c>
      <c r="T638" s="8"/>
      <c r="U638" s="7">
        <f>IF(Table1[[#This Row],[Ngày tính CN]]="","",S638+T638)</f>
        <v>45682</v>
      </c>
      <c r="V638" s="74">
        <f ca="1">IF(Table1[[#This Row],[Hạn thanh toán]]="","",IF((U638-NOW())&lt;0,0,(U638-NOW())))</f>
        <v>0</v>
      </c>
      <c r="W638" s="72"/>
      <c r="X638" s="68" t="str">
        <f t="shared" ca="1" si="109"/>
        <v/>
      </c>
      <c r="Y638" s="68" t="str">
        <f t="shared" si="107"/>
        <v>Đã thanh toán</v>
      </c>
      <c r="Z638" s="301">
        <f>Table1[[#This Row],[Hạn thanh toán]]</f>
        <v>45682</v>
      </c>
      <c r="AA638" s="301">
        <f>Table1[[#This Row],[Ngày Thanh toán]]</f>
        <v>45692</v>
      </c>
      <c r="AD638" s="3" t="str">
        <f>VLOOKUP($A638,Ma_KH!$A:$Q,Ma_KH!O$1,0)</f>
        <v>KL</v>
      </c>
      <c r="AE638" s="3" t="str">
        <f>VLOOKUP($A638,Ma_KH!$A:$Q,Ma_KH!P$1,0)</f>
        <v>HN</v>
      </c>
    </row>
    <row r="639" spans="1:31" ht="25.5" customHeight="1" x14ac:dyDescent="0.3">
      <c r="A639" s="69" t="s">
        <v>111</v>
      </c>
      <c r="B639" s="69"/>
      <c r="C639" s="70">
        <v>45682</v>
      </c>
      <c r="D639" s="71" t="s">
        <v>1184</v>
      </c>
      <c r="E639" s="70"/>
      <c r="F639" s="89"/>
      <c r="G639" s="69" t="s">
        <v>1185</v>
      </c>
      <c r="H639" s="72">
        <v>1979982</v>
      </c>
      <c r="I639" s="72">
        <v>118799</v>
      </c>
      <c r="J639" s="72">
        <v>148895</v>
      </c>
      <c r="K639" s="72">
        <v>2010078</v>
      </c>
      <c r="L639" s="8" t="s">
        <v>24</v>
      </c>
      <c r="M639" s="43">
        <v>45692</v>
      </c>
      <c r="N639" s="29" t="s">
        <v>4078</v>
      </c>
      <c r="O639" s="72">
        <f>IF(Table1[[#This Row],[Phân loại]]="Tồn đầu kỳ",Table1[[#This Row],[Tổng giá trị]],0)</f>
        <v>0</v>
      </c>
      <c r="P639" s="8">
        <f>IF(Table1[[#This Row],[Số còn phải thu ĐK]]&lt;&gt;0,0,IF(Table1[[#This Row],[Phân loại]]="Bán hàng",Table1[[#This Row],[Tổng giá trị]],-Table1[[#This Row],[Tổng giá trị]]))</f>
        <v>2010078</v>
      </c>
      <c r="Q639" s="73">
        <f t="shared" si="108"/>
        <v>2010078</v>
      </c>
      <c r="R639" s="8">
        <f>Table1[[#This Row],[Số còn phải thu ĐK]]+Table1[[#This Row],[Giá Trị HD sau CK]]-Table1[[#This Row],[Số tiền đã thu]]</f>
        <v>0</v>
      </c>
      <c r="S639" s="7">
        <f>IF(Table1[[#This Row],[Ngày hóa đơn]]&lt;&gt;"",Table1[[#This Row],[Ngày hóa đơn]],Table1[[#This Row],[Ngày hạch toán]])</f>
        <v>45682</v>
      </c>
      <c r="T639" s="8"/>
      <c r="U639" s="7">
        <f>IF(Table1[[#This Row],[Ngày tính CN]]="","",S639+T639)</f>
        <v>45682</v>
      </c>
      <c r="V639" s="74">
        <f ca="1">IF(Table1[[#This Row],[Hạn thanh toán]]="","",IF((U639-NOW())&lt;0,0,(U639-NOW())))</f>
        <v>0</v>
      </c>
      <c r="W639" s="72"/>
      <c r="X639" s="68" t="str">
        <f t="shared" ca="1" si="109"/>
        <v/>
      </c>
      <c r="Y639" s="68" t="str">
        <f t="shared" si="107"/>
        <v>Đã thanh toán</v>
      </c>
      <c r="Z639" s="301">
        <f>Table1[[#This Row],[Hạn thanh toán]]</f>
        <v>45682</v>
      </c>
      <c r="AA639" s="301">
        <f>Table1[[#This Row],[Ngày Thanh toán]]</f>
        <v>45692</v>
      </c>
      <c r="AD639" s="3" t="str">
        <f>VLOOKUP($A639,Ma_KH!$A:$Q,Ma_KH!O$1,0)</f>
        <v>KL</v>
      </c>
      <c r="AE639" s="3" t="str">
        <f>VLOOKUP($A639,Ma_KH!$A:$Q,Ma_KH!P$1,0)</f>
        <v>HN</v>
      </c>
    </row>
    <row r="640" spans="1:31" ht="25.5" customHeight="1" x14ac:dyDescent="0.3">
      <c r="A640" s="69" t="s">
        <v>111</v>
      </c>
      <c r="B640" s="69"/>
      <c r="C640" s="70">
        <v>45691</v>
      </c>
      <c r="D640" s="71" t="s">
        <v>1186</v>
      </c>
      <c r="E640" s="70"/>
      <c r="F640" s="89"/>
      <c r="G640" s="69" t="s">
        <v>1187</v>
      </c>
      <c r="H640" s="72">
        <v>3257543</v>
      </c>
      <c r="I640" s="72">
        <v>260603</v>
      </c>
      <c r="J640" s="72">
        <v>239755</v>
      </c>
      <c r="K640" s="72">
        <v>3236695</v>
      </c>
      <c r="L640" s="8" t="s">
        <v>24</v>
      </c>
      <c r="M640" s="43">
        <v>45699</v>
      </c>
      <c r="N640" s="29" t="s">
        <v>4079</v>
      </c>
      <c r="O640" s="72">
        <f>IF(Table1[[#This Row],[Phân loại]]="Tồn đầu kỳ",Table1[[#This Row],[Tổng giá trị]],0)</f>
        <v>0</v>
      </c>
      <c r="P640" s="8">
        <f>IF(Table1[[#This Row],[Số còn phải thu ĐK]]&lt;&gt;0,0,IF(Table1[[#This Row],[Phân loại]]="Bán hàng",Table1[[#This Row],[Tổng giá trị]],-Table1[[#This Row],[Tổng giá trị]]))</f>
        <v>3236695</v>
      </c>
      <c r="Q640" s="73">
        <f t="shared" si="108"/>
        <v>3236695</v>
      </c>
      <c r="R640" s="8">
        <f>Table1[[#This Row],[Số còn phải thu ĐK]]+Table1[[#This Row],[Giá Trị HD sau CK]]-Table1[[#This Row],[Số tiền đã thu]]</f>
        <v>0</v>
      </c>
      <c r="S640" s="7">
        <f>IF(Table1[[#This Row],[Ngày hóa đơn]]&lt;&gt;"",Table1[[#This Row],[Ngày hóa đơn]],Table1[[#This Row],[Ngày hạch toán]])</f>
        <v>45691</v>
      </c>
      <c r="T640" s="8"/>
      <c r="U640" s="7">
        <f>IF(Table1[[#This Row],[Ngày tính CN]]="","",S640+T640)</f>
        <v>45691</v>
      </c>
      <c r="V640" s="74">
        <f ca="1">IF(Table1[[#This Row],[Hạn thanh toán]]="","",IF((U640-NOW())&lt;0,0,(U640-NOW())))</f>
        <v>0</v>
      </c>
      <c r="W640" s="72"/>
      <c r="X640" s="68" t="str">
        <f t="shared" ca="1" si="109"/>
        <v/>
      </c>
      <c r="Y640" s="68" t="str">
        <f t="shared" si="107"/>
        <v>Đã thanh toán</v>
      </c>
      <c r="Z640" s="301">
        <f>Table1[[#This Row],[Hạn thanh toán]]</f>
        <v>45691</v>
      </c>
      <c r="AA640" s="301">
        <f>Table1[[#This Row],[Ngày Thanh toán]]</f>
        <v>45699</v>
      </c>
      <c r="AD640" s="3" t="str">
        <f>VLOOKUP($A640,Ma_KH!$A:$Q,Ma_KH!O$1,0)</f>
        <v>KL</v>
      </c>
      <c r="AE640" s="3" t="str">
        <f>VLOOKUP($A640,Ma_KH!$A:$Q,Ma_KH!P$1,0)</f>
        <v>HN</v>
      </c>
    </row>
    <row r="641" spans="1:31" ht="25.5" customHeight="1" x14ac:dyDescent="0.3">
      <c r="A641" s="69" t="s">
        <v>111</v>
      </c>
      <c r="B641" s="69"/>
      <c r="C641" s="70">
        <v>45694</v>
      </c>
      <c r="D641" s="71" t="s">
        <v>1188</v>
      </c>
      <c r="E641" s="70"/>
      <c r="F641" s="89"/>
      <c r="G641" s="69" t="s">
        <v>1189</v>
      </c>
      <c r="H641" s="72">
        <v>2078700</v>
      </c>
      <c r="I641" s="72">
        <v>0</v>
      </c>
      <c r="J641" s="72">
        <v>166296</v>
      </c>
      <c r="K641" s="72">
        <v>2244996</v>
      </c>
      <c r="L641" s="8" t="s">
        <v>24</v>
      </c>
      <c r="M641" s="43">
        <v>45694</v>
      </c>
      <c r="N641" s="29" t="s">
        <v>4080</v>
      </c>
      <c r="O641" s="72">
        <f>IF(Table1[[#This Row],[Phân loại]]="Tồn đầu kỳ",Table1[[#This Row],[Tổng giá trị]],0)</f>
        <v>0</v>
      </c>
      <c r="P641" s="8">
        <f>IF(Table1[[#This Row],[Số còn phải thu ĐK]]&lt;&gt;0,0,IF(Table1[[#This Row],[Phân loại]]="Bán hàng",Table1[[#This Row],[Tổng giá trị]],-Table1[[#This Row],[Tổng giá trị]]))</f>
        <v>2244996</v>
      </c>
      <c r="Q641" s="73">
        <f t="shared" si="108"/>
        <v>2244996</v>
      </c>
      <c r="R641" s="8">
        <f>Table1[[#This Row],[Số còn phải thu ĐK]]+Table1[[#This Row],[Giá Trị HD sau CK]]-Table1[[#This Row],[Số tiền đã thu]]</f>
        <v>0</v>
      </c>
      <c r="S641" s="7">
        <f>IF(Table1[[#This Row],[Ngày hóa đơn]]&lt;&gt;"",Table1[[#This Row],[Ngày hóa đơn]],Table1[[#This Row],[Ngày hạch toán]])</f>
        <v>45694</v>
      </c>
      <c r="T641" s="8"/>
      <c r="U641" s="7">
        <f>IF(Table1[[#This Row],[Ngày tính CN]]="","",S641+T641)</f>
        <v>45694</v>
      </c>
      <c r="V641" s="74">
        <f ca="1">IF(Table1[[#This Row],[Hạn thanh toán]]="","",IF((U641-NOW())&lt;0,0,(U641-NOW())))</f>
        <v>0</v>
      </c>
      <c r="W641" s="72"/>
      <c r="X641" s="68" t="str">
        <f t="shared" ca="1" si="109"/>
        <v/>
      </c>
      <c r="Y641" s="68" t="str">
        <f t="shared" si="107"/>
        <v>Đã thanh toán</v>
      </c>
      <c r="Z641" s="301">
        <f>Table1[[#This Row],[Hạn thanh toán]]</f>
        <v>45694</v>
      </c>
      <c r="AA641" s="301">
        <f>Table1[[#This Row],[Ngày Thanh toán]]</f>
        <v>45694</v>
      </c>
      <c r="AD641" s="3" t="str">
        <f>VLOOKUP($A641,Ma_KH!$A:$Q,Ma_KH!O$1,0)</f>
        <v>KL</v>
      </c>
      <c r="AE641" s="3" t="str">
        <f>VLOOKUP($A641,Ma_KH!$A:$Q,Ma_KH!P$1,0)</f>
        <v>HN</v>
      </c>
    </row>
    <row r="642" spans="1:31" ht="25.5" customHeight="1" x14ac:dyDescent="0.3">
      <c r="A642" s="76" t="s">
        <v>111</v>
      </c>
      <c r="B642" s="76"/>
      <c r="C642" s="78">
        <v>45717</v>
      </c>
      <c r="D642" s="79" t="s">
        <v>1190</v>
      </c>
      <c r="E642" s="78"/>
      <c r="F642" s="90"/>
      <c r="G642" s="76" t="s">
        <v>1191</v>
      </c>
      <c r="H642" s="72">
        <v>9033800</v>
      </c>
      <c r="I642" s="72">
        <v>0</v>
      </c>
      <c r="J642" s="72">
        <v>0</v>
      </c>
      <c r="K642" s="72">
        <v>9033800</v>
      </c>
      <c r="L642" s="8" t="s">
        <v>24</v>
      </c>
      <c r="M642" s="43">
        <v>45723</v>
      </c>
      <c r="N642" s="29" t="s">
        <v>4081</v>
      </c>
      <c r="O642" s="72">
        <f>IF(Table1[[#This Row],[Phân loại]]="Tồn đầu kỳ",Table1[[#This Row],[Tổng giá trị]],0)</f>
        <v>0</v>
      </c>
      <c r="P642" s="8">
        <f>IF(Table1[[#This Row],[Số còn phải thu ĐK]]&lt;&gt;0,0,IF(Table1[[#This Row],[Phân loại]]="Bán hàng",Table1[[#This Row],[Tổng giá trị]],-Table1[[#This Row],[Tổng giá trị]]))</f>
        <v>9033800</v>
      </c>
      <c r="Q642" s="73">
        <f t="shared" si="108"/>
        <v>9033800</v>
      </c>
      <c r="R642" s="8">
        <f>Table1[[#This Row],[Số còn phải thu ĐK]]+Table1[[#This Row],[Giá Trị HD sau CK]]-Table1[[#This Row],[Số tiền đã thu]]</f>
        <v>0</v>
      </c>
      <c r="S642" s="7">
        <f>IF(Table1[[#This Row],[Ngày hóa đơn]]&lt;&gt;"",Table1[[#This Row],[Ngày hóa đơn]],Table1[[#This Row],[Ngày hạch toán]])</f>
        <v>45717</v>
      </c>
      <c r="T642" s="8"/>
      <c r="U642" s="7">
        <f>IF(Table1[[#This Row],[Ngày tính CN]]="","",S642+T642)</f>
        <v>45717</v>
      </c>
      <c r="V642" s="74">
        <f ca="1">IF(Table1[[#This Row],[Hạn thanh toán]]="","",IF((U642-NOW())&lt;0,0,(U642-NOW())))</f>
        <v>0</v>
      </c>
      <c r="W642" s="72"/>
      <c r="X642" s="68" t="str">
        <f t="shared" ca="1" si="109"/>
        <v/>
      </c>
      <c r="Y642" s="68" t="str">
        <f t="shared" si="107"/>
        <v>Đã thanh toán</v>
      </c>
      <c r="Z642" s="301">
        <f>Table1[[#This Row],[Hạn thanh toán]]</f>
        <v>45717</v>
      </c>
      <c r="AA642" s="301">
        <f>Table1[[#This Row],[Ngày Thanh toán]]</f>
        <v>45723</v>
      </c>
      <c r="AD642" s="3" t="str">
        <f>VLOOKUP($A642,Ma_KH!$A:$Q,Ma_KH!O$1,0)</f>
        <v>KL</v>
      </c>
      <c r="AE642" s="3" t="str">
        <f>VLOOKUP($A642,Ma_KH!$A:$Q,Ma_KH!P$1,0)</f>
        <v>HN</v>
      </c>
    </row>
    <row r="643" spans="1:31" ht="25.5" customHeight="1" x14ac:dyDescent="0.3">
      <c r="A643" s="76" t="s">
        <v>111</v>
      </c>
      <c r="B643" s="76"/>
      <c r="C643" s="78">
        <v>45717</v>
      </c>
      <c r="D643" s="79" t="s">
        <v>1192</v>
      </c>
      <c r="E643" s="78"/>
      <c r="F643" s="90"/>
      <c r="G643" s="76" t="s">
        <v>1193</v>
      </c>
      <c r="H643" s="72">
        <v>6585000</v>
      </c>
      <c r="I643" s="72">
        <v>0</v>
      </c>
      <c r="J643" s="72">
        <v>0</v>
      </c>
      <c r="K643" s="72">
        <v>6585000</v>
      </c>
      <c r="L643" s="8" t="s">
        <v>24</v>
      </c>
      <c r="M643" s="43">
        <v>45719</v>
      </c>
      <c r="N643" s="29" t="s">
        <v>4083</v>
      </c>
      <c r="O643" s="72">
        <f>IF(Table1[[#This Row],[Phân loại]]="Tồn đầu kỳ",Table1[[#This Row],[Tổng giá trị]],0)</f>
        <v>0</v>
      </c>
      <c r="P643" s="8">
        <f>IF(Table1[[#This Row],[Số còn phải thu ĐK]]&lt;&gt;0,0,IF(Table1[[#This Row],[Phân loại]]="Bán hàng",Table1[[#This Row],[Tổng giá trị]],-Table1[[#This Row],[Tổng giá trị]]))</f>
        <v>6585000</v>
      </c>
      <c r="Q643" s="62">
        <v>6515000</v>
      </c>
      <c r="R643" s="8">
        <f>Table1[[#This Row],[Số còn phải thu ĐK]]+Table1[[#This Row],[Giá Trị HD sau CK]]-Table1[[#This Row],[Số tiền đã thu]]</f>
        <v>70000</v>
      </c>
      <c r="S643" s="7">
        <f>IF(Table1[[#This Row],[Ngày hóa đơn]]&lt;&gt;"",Table1[[#This Row],[Ngày hóa đơn]],Table1[[#This Row],[Ngày hạch toán]])</f>
        <v>45717</v>
      </c>
      <c r="T643" s="8"/>
      <c r="U643" s="7">
        <f>IF(Table1[[#This Row],[Ngày tính CN]]="","",S643+T643)</f>
        <v>45717</v>
      </c>
      <c r="V643" s="74">
        <f ca="1">IF(Table1[[#This Row],[Hạn thanh toán]]="","",IF((U643-NOW())&lt;0,0,(U643-NOW())))</f>
        <v>0</v>
      </c>
      <c r="W643" s="72"/>
      <c r="X643" s="68" t="str">
        <f t="shared" ca="1" si="109"/>
        <v/>
      </c>
      <c r="Y643" s="68" t="str">
        <f t="shared" ca="1" si="107"/>
        <v/>
      </c>
      <c r="Z643" s="301">
        <f>Table1[[#This Row],[Hạn thanh toán]]</f>
        <v>45717</v>
      </c>
      <c r="AA643" s="301">
        <f>Table1[[#This Row],[Ngày Thanh toán]]</f>
        <v>45719</v>
      </c>
      <c r="AD643" s="3" t="str">
        <f>VLOOKUP($A643,Ma_KH!$A:$Q,Ma_KH!O$1,0)</f>
        <v>KL</v>
      </c>
      <c r="AE643" s="3" t="str">
        <f>VLOOKUP($A643,Ma_KH!$A:$Q,Ma_KH!P$1,0)</f>
        <v>HN</v>
      </c>
    </row>
    <row r="644" spans="1:31" ht="25.5" customHeight="1" x14ac:dyDescent="0.3">
      <c r="A644" s="69" t="s">
        <v>111</v>
      </c>
      <c r="B644" s="69"/>
      <c r="C644" s="70">
        <v>45719</v>
      </c>
      <c r="D644" s="71" t="s">
        <v>1194</v>
      </c>
      <c r="E644" s="70"/>
      <c r="F644" s="89"/>
      <c r="G644" s="69" t="s">
        <v>1195</v>
      </c>
      <c r="H644" s="72">
        <v>1390000</v>
      </c>
      <c r="I644" s="72">
        <v>0</v>
      </c>
      <c r="J644" s="72">
        <v>0</v>
      </c>
      <c r="K644" s="72">
        <v>1390000</v>
      </c>
      <c r="L644" s="8" t="s">
        <v>24</v>
      </c>
      <c r="M644" s="43">
        <v>45719</v>
      </c>
      <c r="N644" s="29" t="s">
        <v>4082</v>
      </c>
      <c r="O644" s="72">
        <f>IF(Table1[[#This Row],[Phân loại]]="Tồn đầu kỳ",Table1[[#This Row],[Tổng giá trị]],0)</f>
        <v>0</v>
      </c>
      <c r="P644" s="8">
        <f>IF(Table1[[#This Row],[Số còn phải thu ĐK]]&lt;&gt;0,0,IF(Table1[[#This Row],[Phân loại]]="Bán hàng",Table1[[#This Row],[Tổng giá trị]],-Table1[[#This Row],[Tổng giá trị]]))</f>
        <v>1390000</v>
      </c>
      <c r="Q644" s="62">
        <v>1330000</v>
      </c>
      <c r="R644" s="8">
        <f>Table1[[#This Row],[Số còn phải thu ĐK]]+Table1[[#This Row],[Giá Trị HD sau CK]]-Table1[[#This Row],[Số tiền đã thu]]</f>
        <v>60000</v>
      </c>
      <c r="S644" s="7">
        <f>IF(Table1[[#This Row],[Ngày hóa đơn]]&lt;&gt;"",Table1[[#This Row],[Ngày hóa đơn]],Table1[[#This Row],[Ngày hạch toán]])</f>
        <v>45719</v>
      </c>
      <c r="T644" s="8"/>
      <c r="U644" s="7">
        <f>IF(Table1[[#This Row],[Ngày tính CN]]="","",S644+T644)</f>
        <v>45719</v>
      </c>
      <c r="V644" s="74">
        <f ca="1">IF(Table1[[#This Row],[Hạn thanh toán]]="","",IF((U644-NOW())&lt;0,0,(U644-NOW())))</f>
        <v>0</v>
      </c>
      <c r="W644" s="72"/>
      <c r="X644" s="68" t="str">
        <f t="shared" ca="1" si="109"/>
        <v/>
      </c>
      <c r="Y644" s="68" t="str">
        <f t="shared" ca="1" si="107"/>
        <v/>
      </c>
      <c r="Z644" s="301">
        <f>Table1[[#This Row],[Hạn thanh toán]]</f>
        <v>45719</v>
      </c>
      <c r="AA644" s="301">
        <f>Table1[[#This Row],[Ngày Thanh toán]]</f>
        <v>45719</v>
      </c>
      <c r="AD644" s="3" t="str">
        <f>VLOOKUP($A644,Ma_KH!$A:$Q,Ma_KH!O$1,0)</f>
        <v>KL</v>
      </c>
      <c r="AE644" s="3" t="str">
        <f>VLOOKUP($A644,Ma_KH!$A:$Q,Ma_KH!P$1,0)</f>
        <v>HN</v>
      </c>
    </row>
    <row r="645" spans="1:31" ht="25.5" customHeight="1" x14ac:dyDescent="0.3">
      <c r="A645" s="69" t="s">
        <v>111</v>
      </c>
      <c r="B645" s="69"/>
      <c r="C645" s="70">
        <v>45727</v>
      </c>
      <c r="D645" s="71" t="s">
        <v>1196</v>
      </c>
      <c r="E645" s="70"/>
      <c r="F645" s="89"/>
      <c r="G645" s="69" t="s">
        <v>1197</v>
      </c>
      <c r="H645" s="72">
        <v>1400000</v>
      </c>
      <c r="I645" s="72">
        <v>0</v>
      </c>
      <c r="J645" s="72">
        <v>0</v>
      </c>
      <c r="K645" s="72">
        <v>1400000</v>
      </c>
      <c r="L645" s="8" t="s">
        <v>24</v>
      </c>
      <c r="M645" s="43">
        <v>45728</v>
      </c>
      <c r="N645" s="29" t="s">
        <v>4084</v>
      </c>
      <c r="O645" s="72">
        <f>IF(Table1[[#This Row],[Phân loại]]="Tồn đầu kỳ",Table1[[#This Row],[Tổng giá trị]],0)</f>
        <v>0</v>
      </c>
      <c r="P645" s="8">
        <f>IF(Table1[[#This Row],[Số còn phải thu ĐK]]&lt;&gt;0,0,IF(Table1[[#This Row],[Phân loại]]="Bán hàng",Table1[[#This Row],[Tổng giá trị]],-Table1[[#This Row],[Tổng giá trị]]))</f>
        <v>1400000</v>
      </c>
      <c r="Q645" s="73">
        <f t="shared" si="108"/>
        <v>1400000</v>
      </c>
      <c r="R645" s="8">
        <f>Table1[[#This Row],[Số còn phải thu ĐK]]+Table1[[#This Row],[Giá Trị HD sau CK]]-Table1[[#This Row],[Số tiền đã thu]]</f>
        <v>0</v>
      </c>
      <c r="S645" s="7">
        <f>IF(Table1[[#This Row],[Ngày hóa đơn]]&lt;&gt;"",Table1[[#This Row],[Ngày hóa đơn]],Table1[[#This Row],[Ngày hạch toán]])</f>
        <v>45727</v>
      </c>
      <c r="T645" s="8"/>
      <c r="U645" s="7">
        <f>IF(Table1[[#This Row],[Ngày tính CN]]="","",S645+T645)</f>
        <v>45727</v>
      </c>
      <c r="V645" s="74">
        <f ca="1">IF(Table1[[#This Row],[Hạn thanh toán]]="","",IF((U645-NOW())&lt;0,0,(U645-NOW())))</f>
        <v>0</v>
      </c>
      <c r="W645" s="72"/>
      <c r="X645" s="68" t="str">
        <f t="shared" ca="1" si="109"/>
        <v/>
      </c>
      <c r="Y645" s="68" t="str">
        <f t="shared" si="107"/>
        <v>Đã thanh toán</v>
      </c>
      <c r="Z645" s="301">
        <f>Table1[[#This Row],[Hạn thanh toán]]</f>
        <v>45727</v>
      </c>
      <c r="AA645" s="301">
        <f>Table1[[#This Row],[Ngày Thanh toán]]</f>
        <v>45728</v>
      </c>
      <c r="AD645" s="3" t="str">
        <f>VLOOKUP($A645,Ma_KH!$A:$Q,Ma_KH!O$1,0)</f>
        <v>KL</v>
      </c>
      <c r="AE645" s="3" t="str">
        <f>VLOOKUP($A645,Ma_KH!$A:$Q,Ma_KH!P$1,0)</f>
        <v>HN</v>
      </c>
    </row>
    <row r="646" spans="1:31" ht="25.5" customHeight="1" x14ac:dyDescent="0.3">
      <c r="A646" s="69" t="s">
        <v>111</v>
      </c>
      <c r="B646" s="69"/>
      <c r="C646" s="70">
        <v>45748</v>
      </c>
      <c r="D646" s="71" t="s">
        <v>1198</v>
      </c>
      <c r="E646" s="70"/>
      <c r="F646" s="89"/>
      <c r="G646" s="69" t="s">
        <v>1199</v>
      </c>
      <c r="H646" s="72">
        <v>703244</v>
      </c>
      <c r="I646" s="72">
        <v>0</v>
      </c>
      <c r="J646" s="72">
        <v>56260</v>
      </c>
      <c r="K646" s="72">
        <v>759504</v>
      </c>
      <c r="L646" s="8" t="s">
        <v>24</v>
      </c>
      <c r="M646" s="43">
        <v>45749</v>
      </c>
      <c r="N646" s="29" t="s">
        <v>4085</v>
      </c>
      <c r="O646" s="72">
        <f>IF(Table1[[#This Row],[Phân loại]]="Tồn đầu kỳ",Table1[[#This Row],[Tổng giá trị]],0)</f>
        <v>0</v>
      </c>
      <c r="P646" s="8">
        <f>IF(Table1[[#This Row],[Số còn phải thu ĐK]]&lt;&gt;0,0,IF(Table1[[#This Row],[Phân loại]]="Bán hàng",Table1[[#This Row],[Tổng giá trị]],-Table1[[#This Row],[Tổng giá trị]]))</f>
        <v>759504</v>
      </c>
      <c r="Q646" s="73">
        <f t="shared" si="108"/>
        <v>759504</v>
      </c>
      <c r="R646" s="8">
        <f>Table1[[#This Row],[Số còn phải thu ĐK]]+Table1[[#This Row],[Giá Trị HD sau CK]]-Table1[[#This Row],[Số tiền đã thu]]</f>
        <v>0</v>
      </c>
      <c r="S646" s="7">
        <f>IF(Table1[[#This Row],[Ngày hóa đơn]]&lt;&gt;"",Table1[[#This Row],[Ngày hóa đơn]],Table1[[#This Row],[Ngày hạch toán]])</f>
        <v>45748</v>
      </c>
      <c r="T646" s="8"/>
      <c r="U646" s="7">
        <f>IF(Table1[[#This Row],[Ngày tính CN]]="","",S646+T646)</f>
        <v>45748</v>
      </c>
      <c r="V646" s="74">
        <f ca="1">IF(Table1[[#This Row],[Hạn thanh toán]]="","",IF((U646-NOW())&lt;0,0,(U646-NOW())))</f>
        <v>0</v>
      </c>
      <c r="W646" s="72"/>
      <c r="X646" s="68" t="str">
        <f t="shared" ca="1" si="109"/>
        <v/>
      </c>
      <c r="Y646" s="68" t="str">
        <f t="shared" si="107"/>
        <v>Đã thanh toán</v>
      </c>
      <c r="Z646" s="301">
        <f>Table1[[#This Row],[Hạn thanh toán]]</f>
        <v>45748</v>
      </c>
      <c r="AA646" s="301">
        <f>Table1[[#This Row],[Ngày Thanh toán]]</f>
        <v>45749</v>
      </c>
      <c r="AD646" s="3" t="str">
        <f>VLOOKUP($A646,Ma_KH!$A:$Q,Ma_KH!O$1,0)</f>
        <v>KL</v>
      </c>
      <c r="AE646" s="3" t="str">
        <f>VLOOKUP($A646,Ma_KH!$A:$Q,Ma_KH!P$1,0)</f>
        <v>HN</v>
      </c>
    </row>
    <row r="647" spans="1:31" ht="25.5" customHeight="1" x14ac:dyDescent="0.3">
      <c r="A647" s="69" t="s">
        <v>111</v>
      </c>
      <c r="B647" s="69"/>
      <c r="C647" s="70">
        <v>45756</v>
      </c>
      <c r="D647" s="71" t="s">
        <v>1200</v>
      </c>
      <c r="E647" s="70"/>
      <c r="F647" s="89"/>
      <c r="G647" s="69" t="s">
        <v>1201</v>
      </c>
      <c r="H647" s="72">
        <v>468255</v>
      </c>
      <c r="I647" s="72">
        <v>37460</v>
      </c>
      <c r="J647" s="72">
        <v>34464</v>
      </c>
      <c r="K647" s="72">
        <v>465259</v>
      </c>
      <c r="L647" s="8" t="s">
        <v>24</v>
      </c>
      <c r="M647" s="43">
        <v>45756</v>
      </c>
      <c r="N647" s="29" t="s">
        <v>4086</v>
      </c>
      <c r="O647" s="72">
        <f>IF(Table1[[#This Row],[Phân loại]]="Tồn đầu kỳ",Table1[[#This Row],[Tổng giá trị]],0)</f>
        <v>0</v>
      </c>
      <c r="P647" s="8">
        <f>IF(Table1[[#This Row],[Số còn phải thu ĐK]]&lt;&gt;0,0,IF(Table1[[#This Row],[Phân loại]]="Bán hàng",Table1[[#This Row],[Tổng giá trị]],-Table1[[#This Row],[Tổng giá trị]]))</f>
        <v>465259</v>
      </c>
      <c r="Q647" s="73">
        <f t="shared" si="108"/>
        <v>465259</v>
      </c>
      <c r="R647" s="8">
        <f>Table1[[#This Row],[Số còn phải thu ĐK]]+Table1[[#This Row],[Giá Trị HD sau CK]]-Table1[[#This Row],[Số tiền đã thu]]</f>
        <v>0</v>
      </c>
      <c r="S647" s="7">
        <f>IF(Table1[[#This Row],[Ngày hóa đơn]]&lt;&gt;"",Table1[[#This Row],[Ngày hóa đơn]],Table1[[#This Row],[Ngày hạch toán]])</f>
        <v>45756</v>
      </c>
      <c r="T647" s="8"/>
      <c r="U647" s="7">
        <f>IF(Table1[[#This Row],[Ngày tính CN]]="","",S647+T647)</f>
        <v>45756</v>
      </c>
      <c r="V647" s="74">
        <f ca="1">IF(Table1[[#This Row],[Hạn thanh toán]]="","",IF((U647-NOW())&lt;0,0,(U647-NOW())))</f>
        <v>0</v>
      </c>
      <c r="W647" s="72"/>
      <c r="X647" s="68" t="str">
        <f t="shared" ca="1" si="109"/>
        <v/>
      </c>
      <c r="Y647" s="68" t="str">
        <f t="shared" si="107"/>
        <v>Đã thanh toán</v>
      </c>
      <c r="Z647" s="301">
        <f>Table1[[#This Row],[Hạn thanh toán]]</f>
        <v>45756</v>
      </c>
      <c r="AA647" s="301">
        <f>Table1[[#This Row],[Ngày Thanh toán]]</f>
        <v>45756</v>
      </c>
      <c r="AD647" s="3" t="str">
        <f>VLOOKUP($A647,Ma_KH!$A:$Q,Ma_KH!O$1,0)</f>
        <v>KL</v>
      </c>
      <c r="AE647" s="3" t="str">
        <f>VLOOKUP($A647,Ma_KH!$A:$Q,Ma_KH!P$1,0)</f>
        <v>HN</v>
      </c>
    </row>
    <row r="648" spans="1:31" ht="25.5" customHeight="1" x14ac:dyDescent="0.3">
      <c r="A648" s="69" t="s">
        <v>111</v>
      </c>
      <c r="B648" s="69"/>
      <c r="C648" s="70">
        <v>45761</v>
      </c>
      <c r="D648" s="71" t="s">
        <v>1202</v>
      </c>
      <c r="E648" s="70"/>
      <c r="F648" s="89"/>
      <c r="G648" s="69" t="s">
        <v>1199</v>
      </c>
      <c r="H648" s="72">
        <v>703244</v>
      </c>
      <c r="I648" s="72">
        <v>0</v>
      </c>
      <c r="J648" s="72">
        <v>56260</v>
      </c>
      <c r="K648" s="72">
        <v>759504</v>
      </c>
      <c r="L648" s="8" t="s">
        <v>24</v>
      </c>
      <c r="M648" s="43">
        <v>45762</v>
      </c>
      <c r="N648" s="29" t="s">
        <v>4087</v>
      </c>
      <c r="O648" s="72">
        <f>IF(Table1[[#This Row],[Phân loại]]="Tồn đầu kỳ",Table1[[#This Row],[Tổng giá trị]],0)</f>
        <v>0</v>
      </c>
      <c r="P648" s="8">
        <f>IF(Table1[[#This Row],[Số còn phải thu ĐK]]&lt;&gt;0,0,IF(Table1[[#This Row],[Phân loại]]="Bán hàng",Table1[[#This Row],[Tổng giá trị]],-Table1[[#This Row],[Tổng giá trị]]))</f>
        <v>759504</v>
      </c>
      <c r="Q648" s="73">
        <f t="shared" si="108"/>
        <v>759504</v>
      </c>
      <c r="R648" s="8">
        <f>Table1[[#This Row],[Số còn phải thu ĐK]]+Table1[[#This Row],[Giá Trị HD sau CK]]-Table1[[#This Row],[Số tiền đã thu]]</f>
        <v>0</v>
      </c>
      <c r="S648" s="7">
        <f>IF(Table1[[#This Row],[Ngày hóa đơn]]&lt;&gt;"",Table1[[#This Row],[Ngày hóa đơn]],Table1[[#This Row],[Ngày hạch toán]])</f>
        <v>45761</v>
      </c>
      <c r="T648" s="8"/>
      <c r="U648" s="7">
        <f>IF(Table1[[#This Row],[Ngày tính CN]]="","",S648+T648)</f>
        <v>45761</v>
      </c>
      <c r="V648" s="74">
        <f ca="1">IF(Table1[[#This Row],[Hạn thanh toán]]="","",IF((U648-NOW())&lt;0,0,(U648-NOW())))</f>
        <v>0</v>
      </c>
      <c r="W648" s="72"/>
      <c r="X648" s="68" t="str">
        <f t="shared" ca="1" si="109"/>
        <v/>
      </c>
      <c r="Y648" s="68" t="str">
        <f t="shared" si="107"/>
        <v>Đã thanh toán</v>
      </c>
      <c r="Z648" s="301">
        <f>Table1[[#This Row],[Hạn thanh toán]]</f>
        <v>45761</v>
      </c>
      <c r="AA648" s="301">
        <f>Table1[[#This Row],[Ngày Thanh toán]]</f>
        <v>45762</v>
      </c>
      <c r="AD648" s="3" t="str">
        <f>VLOOKUP($A648,Ma_KH!$A:$Q,Ma_KH!O$1,0)</f>
        <v>KL</v>
      </c>
      <c r="AE648" s="3" t="str">
        <f>VLOOKUP($A648,Ma_KH!$A:$Q,Ma_KH!P$1,0)</f>
        <v>HN</v>
      </c>
    </row>
    <row r="649" spans="1:31" ht="25.5" customHeight="1" x14ac:dyDescent="0.3">
      <c r="A649" s="69" t="s">
        <v>111</v>
      </c>
      <c r="B649" s="69"/>
      <c r="C649" s="70">
        <v>45766</v>
      </c>
      <c r="D649" s="71" t="s">
        <v>1203</v>
      </c>
      <c r="E649" s="70"/>
      <c r="F649" s="89"/>
      <c r="G649" s="69" t="s">
        <v>1204</v>
      </c>
      <c r="H649" s="72">
        <v>476264</v>
      </c>
      <c r="I649" s="72">
        <v>38101</v>
      </c>
      <c r="J649" s="72">
        <v>35053</v>
      </c>
      <c r="K649" s="72">
        <v>473216</v>
      </c>
      <c r="L649" s="8" t="s">
        <v>24</v>
      </c>
      <c r="M649" s="43">
        <v>45768</v>
      </c>
      <c r="N649" s="29" t="s">
        <v>4088</v>
      </c>
      <c r="O649" s="72">
        <f>IF(Table1[[#This Row],[Phân loại]]="Tồn đầu kỳ",Table1[[#This Row],[Tổng giá trị]],0)</f>
        <v>0</v>
      </c>
      <c r="P649" s="8">
        <f>IF(Table1[[#This Row],[Số còn phải thu ĐK]]&lt;&gt;0,0,IF(Table1[[#This Row],[Phân loại]]="Bán hàng",Table1[[#This Row],[Tổng giá trị]],-Table1[[#This Row],[Tổng giá trị]]))</f>
        <v>473216</v>
      </c>
      <c r="Q649" s="73">
        <f t="shared" si="108"/>
        <v>473216</v>
      </c>
      <c r="R649" s="8">
        <f>Table1[[#This Row],[Số còn phải thu ĐK]]+Table1[[#This Row],[Giá Trị HD sau CK]]-Table1[[#This Row],[Số tiền đã thu]]</f>
        <v>0</v>
      </c>
      <c r="S649" s="7">
        <f>IF(Table1[[#This Row],[Ngày hóa đơn]]&lt;&gt;"",Table1[[#This Row],[Ngày hóa đơn]],Table1[[#This Row],[Ngày hạch toán]])</f>
        <v>45766</v>
      </c>
      <c r="T649" s="8"/>
      <c r="U649" s="7">
        <f>IF(Table1[[#This Row],[Ngày tính CN]]="","",S649+T649)</f>
        <v>45766</v>
      </c>
      <c r="V649" s="74">
        <f ca="1">IF(Table1[[#This Row],[Hạn thanh toán]]="","",IF((U649-NOW())&lt;0,0,(U649-NOW())))</f>
        <v>0</v>
      </c>
      <c r="W649" s="72"/>
      <c r="X649" s="68" t="str">
        <f t="shared" ca="1" si="109"/>
        <v/>
      </c>
      <c r="Y649" s="68" t="str">
        <f t="shared" si="107"/>
        <v>Đã thanh toán</v>
      </c>
      <c r="Z649" s="301">
        <f>Table1[[#This Row],[Hạn thanh toán]]</f>
        <v>45766</v>
      </c>
      <c r="AA649" s="301">
        <f>Table1[[#This Row],[Ngày Thanh toán]]</f>
        <v>45768</v>
      </c>
      <c r="AD649" s="3" t="str">
        <f>VLOOKUP($A649,Ma_KH!$A:$Q,Ma_KH!O$1,0)</f>
        <v>KL</v>
      </c>
      <c r="AE649" s="3" t="str">
        <f>VLOOKUP($A649,Ma_KH!$A:$Q,Ma_KH!P$1,0)</f>
        <v>HN</v>
      </c>
    </row>
    <row r="650" spans="1:31" ht="25.5" customHeight="1" x14ac:dyDescent="0.3">
      <c r="A650" s="69" t="s">
        <v>111</v>
      </c>
      <c r="B650" s="69"/>
      <c r="C650" s="70">
        <v>45772</v>
      </c>
      <c r="D650" s="71" t="s">
        <v>1205</v>
      </c>
      <c r="E650" s="70"/>
      <c r="F650" s="89"/>
      <c r="G650" s="69" t="s">
        <v>459</v>
      </c>
      <c r="H650" s="72">
        <v>1028034</v>
      </c>
      <c r="I650" s="72">
        <v>82243</v>
      </c>
      <c r="J650" s="72">
        <v>75663</v>
      </c>
      <c r="K650" s="72">
        <v>1021454</v>
      </c>
      <c r="L650" s="8" t="s">
        <v>24</v>
      </c>
      <c r="M650" s="43">
        <v>45772</v>
      </c>
      <c r="N650" s="29" t="s">
        <v>4089</v>
      </c>
      <c r="O650" s="72">
        <f>IF(Table1[[#This Row],[Phân loại]]="Tồn đầu kỳ",Table1[[#This Row],[Tổng giá trị]],0)</f>
        <v>0</v>
      </c>
      <c r="P650" s="8">
        <f>IF(Table1[[#This Row],[Số còn phải thu ĐK]]&lt;&gt;0,0,IF(Table1[[#This Row],[Phân loại]]="Bán hàng",Table1[[#This Row],[Tổng giá trị]],-Table1[[#This Row],[Tổng giá trị]]))</f>
        <v>1021454</v>
      </c>
      <c r="Q650" s="73">
        <f t="shared" si="108"/>
        <v>1021454</v>
      </c>
      <c r="R650" s="8">
        <f>Table1[[#This Row],[Số còn phải thu ĐK]]+Table1[[#This Row],[Giá Trị HD sau CK]]-Table1[[#This Row],[Số tiền đã thu]]</f>
        <v>0</v>
      </c>
      <c r="S650" s="7">
        <f>IF(Table1[[#This Row],[Ngày hóa đơn]]&lt;&gt;"",Table1[[#This Row],[Ngày hóa đơn]],Table1[[#This Row],[Ngày hạch toán]])</f>
        <v>45772</v>
      </c>
      <c r="T650" s="8"/>
      <c r="U650" s="7">
        <f>IF(Table1[[#This Row],[Ngày tính CN]]="","",S650+T650)</f>
        <v>45772</v>
      </c>
      <c r="V650" s="74">
        <f ca="1">IF(Table1[[#This Row],[Hạn thanh toán]]="","",IF((U650-NOW())&lt;0,0,(U650-NOW())))</f>
        <v>0</v>
      </c>
      <c r="W650" s="72"/>
      <c r="X650" s="68" t="str">
        <f t="shared" ca="1" si="109"/>
        <v/>
      </c>
      <c r="Y650" s="68" t="str">
        <f t="shared" si="107"/>
        <v>Đã thanh toán</v>
      </c>
      <c r="Z650" s="301">
        <f>Table1[[#This Row],[Hạn thanh toán]]</f>
        <v>45772</v>
      </c>
      <c r="AA650" s="301">
        <f>Table1[[#This Row],[Ngày Thanh toán]]</f>
        <v>45772</v>
      </c>
      <c r="AD650" s="3" t="str">
        <f>VLOOKUP($A650,Ma_KH!$A:$Q,Ma_KH!O$1,0)</f>
        <v>KL</v>
      </c>
      <c r="AE650" s="3" t="str">
        <f>VLOOKUP($A650,Ma_KH!$A:$Q,Ma_KH!P$1,0)</f>
        <v>HN</v>
      </c>
    </row>
    <row r="651" spans="1:31" ht="25.5" customHeight="1" x14ac:dyDescent="0.3">
      <c r="A651" s="69" t="s">
        <v>111</v>
      </c>
      <c r="B651" s="69"/>
      <c r="C651" s="70">
        <v>45782</v>
      </c>
      <c r="D651" s="71" t="s">
        <v>1206</v>
      </c>
      <c r="E651" s="70"/>
      <c r="F651" s="89"/>
      <c r="G651" s="69" t="s">
        <v>1207</v>
      </c>
      <c r="H651" s="72">
        <v>944855</v>
      </c>
      <c r="I651" s="72">
        <v>75588</v>
      </c>
      <c r="J651" s="72">
        <v>69541</v>
      </c>
      <c r="K651" s="72">
        <v>938808</v>
      </c>
      <c r="L651" s="8" t="s">
        <v>24</v>
      </c>
      <c r="M651" s="43">
        <v>45784</v>
      </c>
      <c r="N651" s="29" t="s">
        <v>4090</v>
      </c>
      <c r="O651" s="72">
        <f>IF(Table1[[#This Row],[Phân loại]]="Tồn đầu kỳ",Table1[[#This Row],[Tổng giá trị]],0)</f>
        <v>0</v>
      </c>
      <c r="P651" s="8">
        <f>IF(Table1[[#This Row],[Số còn phải thu ĐK]]&lt;&gt;0,0,IF(Table1[[#This Row],[Phân loại]]="Bán hàng",Table1[[#This Row],[Tổng giá trị]],-Table1[[#This Row],[Tổng giá trị]]))</f>
        <v>938808</v>
      </c>
      <c r="Q651" s="73">
        <f t="shared" si="108"/>
        <v>938808</v>
      </c>
      <c r="R651" s="8">
        <f>Table1[[#This Row],[Số còn phải thu ĐK]]+Table1[[#This Row],[Giá Trị HD sau CK]]-Table1[[#This Row],[Số tiền đã thu]]</f>
        <v>0</v>
      </c>
      <c r="S651" s="7">
        <f>IF(Table1[[#This Row],[Ngày hóa đơn]]&lt;&gt;"",Table1[[#This Row],[Ngày hóa đơn]],Table1[[#This Row],[Ngày hạch toán]])</f>
        <v>45782</v>
      </c>
      <c r="T651" s="8"/>
      <c r="U651" s="7">
        <f>IF(Table1[[#This Row],[Ngày tính CN]]="","",S651+T651)</f>
        <v>45782</v>
      </c>
      <c r="V651" s="74">
        <f ca="1">IF(Table1[[#This Row],[Hạn thanh toán]]="","",IF((U651-NOW())&lt;0,0,(U651-NOW())))</f>
        <v>0</v>
      </c>
      <c r="W651" s="72"/>
      <c r="X651" s="68" t="str">
        <f t="shared" ca="1" si="109"/>
        <v/>
      </c>
      <c r="Y651" s="68" t="str">
        <f t="shared" si="107"/>
        <v>Đã thanh toán</v>
      </c>
      <c r="Z651" s="301">
        <f>Table1[[#This Row],[Hạn thanh toán]]</f>
        <v>45782</v>
      </c>
      <c r="AA651" s="301">
        <f>Table1[[#This Row],[Ngày Thanh toán]]</f>
        <v>45784</v>
      </c>
      <c r="AD651" s="3" t="str">
        <f>VLOOKUP($A651,Ma_KH!$A:$Q,Ma_KH!O$1,0)</f>
        <v>KL</v>
      </c>
      <c r="AE651" s="3" t="str">
        <f>VLOOKUP($A651,Ma_KH!$A:$Q,Ma_KH!P$1,0)</f>
        <v>HN</v>
      </c>
    </row>
    <row r="652" spans="1:31" ht="25.5" customHeight="1" x14ac:dyDescent="0.3">
      <c r="A652" s="76" t="s">
        <v>111</v>
      </c>
      <c r="B652" s="76"/>
      <c r="C652" s="78">
        <v>45793</v>
      </c>
      <c r="D652" s="79" t="s">
        <v>1208</v>
      </c>
      <c r="E652" s="78"/>
      <c r="F652" s="90"/>
      <c r="G652" s="76" t="s">
        <v>1209</v>
      </c>
      <c r="H652" s="72">
        <v>865294</v>
      </c>
      <c r="I652" s="72">
        <v>69224</v>
      </c>
      <c r="J652" s="72">
        <v>63686</v>
      </c>
      <c r="K652" s="72">
        <v>859756</v>
      </c>
      <c r="L652" s="8" t="s">
        <v>24</v>
      </c>
      <c r="M652" s="43">
        <v>45796</v>
      </c>
      <c r="N652" s="29" t="s">
        <v>4091</v>
      </c>
      <c r="O652" s="72">
        <f>IF(Table1[[#This Row],[Phân loại]]="Tồn đầu kỳ",Table1[[#This Row],[Tổng giá trị]],0)</f>
        <v>0</v>
      </c>
      <c r="P652" s="8">
        <f>IF(Table1[[#This Row],[Số còn phải thu ĐK]]&lt;&gt;0,0,IF(Table1[[#This Row],[Phân loại]]="Bán hàng",Table1[[#This Row],[Tổng giá trị]],-Table1[[#This Row],[Tổng giá trị]]))</f>
        <v>859756</v>
      </c>
      <c r="Q652" s="73">
        <f t="shared" si="108"/>
        <v>859756</v>
      </c>
      <c r="R652" s="8">
        <f>Table1[[#This Row],[Số còn phải thu ĐK]]+Table1[[#This Row],[Giá Trị HD sau CK]]-Table1[[#This Row],[Số tiền đã thu]]</f>
        <v>0</v>
      </c>
      <c r="S652" s="7">
        <f>IF(Table1[[#This Row],[Ngày hóa đơn]]&lt;&gt;"",Table1[[#This Row],[Ngày hóa đơn]],Table1[[#This Row],[Ngày hạch toán]])</f>
        <v>45793</v>
      </c>
      <c r="T652" s="8"/>
      <c r="U652" s="7">
        <f>IF(Table1[[#This Row],[Ngày tính CN]]="","",S652+T652)</f>
        <v>45793</v>
      </c>
      <c r="V652" s="74">
        <f ca="1">IF(Table1[[#This Row],[Hạn thanh toán]]="","",IF((U652-NOW())&lt;0,0,(U652-NOW())))</f>
        <v>0</v>
      </c>
      <c r="W652" s="72"/>
      <c r="X652" s="68" t="str">
        <f t="shared" ca="1" si="109"/>
        <v/>
      </c>
      <c r="Y652" s="68" t="str">
        <f t="shared" si="107"/>
        <v>Đã thanh toán</v>
      </c>
      <c r="Z652" s="301">
        <f>Table1[[#This Row],[Hạn thanh toán]]</f>
        <v>45793</v>
      </c>
      <c r="AA652" s="301">
        <f>Table1[[#This Row],[Ngày Thanh toán]]</f>
        <v>45796</v>
      </c>
      <c r="AD652" s="3" t="str">
        <f>VLOOKUP($A652,Ma_KH!$A:$Q,Ma_KH!O$1,0)</f>
        <v>KL</v>
      </c>
      <c r="AE652" s="3" t="str">
        <f>VLOOKUP($A652,Ma_KH!$A:$Q,Ma_KH!P$1,0)</f>
        <v>HN</v>
      </c>
    </row>
    <row r="653" spans="1:31" ht="25.5" customHeight="1" x14ac:dyDescent="0.3">
      <c r="A653" s="69" t="s">
        <v>111</v>
      </c>
      <c r="B653" s="69"/>
      <c r="C653" s="70">
        <v>45793</v>
      </c>
      <c r="D653" s="71" t="s">
        <v>1210</v>
      </c>
      <c r="E653" s="70"/>
      <c r="F653" s="89"/>
      <c r="G653" s="69" t="s">
        <v>1211</v>
      </c>
      <c r="H653" s="72">
        <v>555950</v>
      </c>
      <c r="I653" s="72">
        <v>44476</v>
      </c>
      <c r="J653" s="72">
        <v>40918</v>
      </c>
      <c r="K653" s="72">
        <v>552392</v>
      </c>
      <c r="L653" s="8" t="s">
        <v>24</v>
      </c>
      <c r="M653" s="43">
        <v>45796</v>
      </c>
      <c r="N653" s="29" t="s">
        <v>4092</v>
      </c>
      <c r="O653" s="72">
        <f>IF(Table1[[#This Row],[Phân loại]]="Tồn đầu kỳ",Table1[[#This Row],[Tổng giá trị]],0)</f>
        <v>0</v>
      </c>
      <c r="P653" s="8">
        <f>IF(Table1[[#This Row],[Số còn phải thu ĐK]]&lt;&gt;0,0,IF(Table1[[#This Row],[Phân loại]]="Bán hàng",Table1[[#This Row],[Tổng giá trị]],-Table1[[#This Row],[Tổng giá trị]]))</f>
        <v>552392</v>
      </c>
      <c r="Q653" s="73">
        <f t="shared" si="108"/>
        <v>552392</v>
      </c>
      <c r="R653" s="8">
        <f>Table1[[#This Row],[Số còn phải thu ĐK]]+Table1[[#This Row],[Giá Trị HD sau CK]]-Table1[[#This Row],[Số tiền đã thu]]</f>
        <v>0</v>
      </c>
      <c r="S653" s="7">
        <f>IF(Table1[[#This Row],[Ngày hóa đơn]]&lt;&gt;"",Table1[[#This Row],[Ngày hóa đơn]],Table1[[#This Row],[Ngày hạch toán]])</f>
        <v>45793</v>
      </c>
      <c r="T653" s="8"/>
      <c r="U653" s="7">
        <f>IF(Table1[[#This Row],[Ngày tính CN]]="","",S653+T653)</f>
        <v>45793</v>
      </c>
      <c r="V653" s="74">
        <f ca="1">IF(Table1[[#This Row],[Hạn thanh toán]]="","",IF((U653-NOW())&lt;0,0,(U653-NOW())))</f>
        <v>0</v>
      </c>
      <c r="W653" s="72"/>
      <c r="X653" s="68" t="str">
        <f t="shared" ca="1" si="109"/>
        <v/>
      </c>
      <c r="Y653" s="68" t="str">
        <f t="shared" si="107"/>
        <v>Đã thanh toán</v>
      </c>
      <c r="Z653" s="301">
        <f>Table1[[#This Row],[Hạn thanh toán]]</f>
        <v>45793</v>
      </c>
      <c r="AA653" s="301">
        <f>Table1[[#This Row],[Ngày Thanh toán]]</f>
        <v>45796</v>
      </c>
      <c r="AD653" s="3" t="str">
        <f>VLOOKUP($A653,Ma_KH!$A:$Q,Ma_KH!O$1,0)</f>
        <v>KL</v>
      </c>
      <c r="AE653" s="3" t="str">
        <f>VLOOKUP($A653,Ma_KH!$A:$Q,Ma_KH!P$1,0)</f>
        <v>HN</v>
      </c>
    </row>
    <row r="654" spans="1:31" ht="25.5" customHeight="1" x14ac:dyDescent="0.3">
      <c r="A654" s="69" t="s">
        <v>111</v>
      </c>
      <c r="B654" s="69"/>
      <c r="C654" s="70">
        <v>45808</v>
      </c>
      <c r="D654" s="71" t="s">
        <v>1212</v>
      </c>
      <c r="E654" s="70"/>
      <c r="F654" s="89"/>
      <c r="G654" s="69" t="s">
        <v>1201</v>
      </c>
      <c r="H654" s="72">
        <v>734310</v>
      </c>
      <c r="I654" s="72">
        <v>58745</v>
      </c>
      <c r="J654" s="72">
        <v>54045</v>
      </c>
      <c r="K654" s="72">
        <v>729610</v>
      </c>
      <c r="L654" s="8" t="s">
        <v>24</v>
      </c>
      <c r="M654" s="43">
        <v>45808</v>
      </c>
      <c r="N654" s="29" t="s">
        <v>4093</v>
      </c>
      <c r="O654" s="72">
        <f>IF(Table1[[#This Row],[Phân loại]]="Tồn đầu kỳ",Table1[[#This Row],[Tổng giá trị]],0)</f>
        <v>0</v>
      </c>
      <c r="P654" s="8">
        <f>IF(Table1[[#This Row],[Số còn phải thu ĐK]]&lt;&gt;0,0,IF(Table1[[#This Row],[Phân loại]]="Bán hàng",Table1[[#This Row],[Tổng giá trị]],-Table1[[#This Row],[Tổng giá trị]]))</f>
        <v>729610</v>
      </c>
      <c r="Q654" s="73">
        <f t="shared" si="108"/>
        <v>729610</v>
      </c>
      <c r="R654" s="8">
        <f>Table1[[#This Row],[Số còn phải thu ĐK]]+Table1[[#This Row],[Giá Trị HD sau CK]]-Table1[[#This Row],[Số tiền đã thu]]</f>
        <v>0</v>
      </c>
      <c r="S654" s="7">
        <f>IF(Table1[[#This Row],[Ngày hóa đơn]]&lt;&gt;"",Table1[[#This Row],[Ngày hóa đơn]],Table1[[#This Row],[Ngày hạch toán]])</f>
        <v>45808</v>
      </c>
      <c r="T654" s="8"/>
      <c r="U654" s="7">
        <f>IF(Table1[[#This Row],[Ngày tính CN]]="","",S654+T654)</f>
        <v>45808</v>
      </c>
      <c r="V654" s="74">
        <f ca="1">IF(Table1[[#This Row],[Hạn thanh toán]]="","",IF((U654-NOW())&lt;0,0,(U654-NOW())))</f>
        <v>0</v>
      </c>
      <c r="W654" s="72"/>
      <c r="X654" s="68" t="str">
        <f t="shared" ca="1" si="109"/>
        <v/>
      </c>
      <c r="Y654" s="68" t="str">
        <f t="shared" si="107"/>
        <v>Đã thanh toán</v>
      </c>
      <c r="Z654" s="301">
        <f>Table1[[#This Row],[Hạn thanh toán]]</f>
        <v>45808</v>
      </c>
      <c r="AA654" s="301">
        <f>Table1[[#This Row],[Ngày Thanh toán]]</f>
        <v>45808</v>
      </c>
      <c r="AD654" s="3" t="str">
        <f>VLOOKUP($A654,Ma_KH!$A:$Q,Ma_KH!O$1,0)</f>
        <v>KL</v>
      </c>
      <c r="AE654" s="3" t="str">
        <f>VLOOKUP($A654,Ma_KH!$A:$Q,Ma_KH!P$1,0)</f>
        <v>HN</v>
      </c>
    </row>
    <row r="655" spans="1:31" ht="25.5" customHeight="1" x14ac:dyDescent="0.3">
      <c r="A655" s="69" t="s">
        <v>111</v>
      </c>
      <c r="B655" s="69"/>
      <c r="C655" s="70">
        <v>45811</v>
      </c>
      <c r="D655" s="71" t="s">
        <v>1213</v>
      </c>
      <c r="E655" s="70"/>
      <c r="F655" s="89"/>
      <c r="G655" s="69" t="s">
        <v>1201</v>
      </c>
      <c r="H655" s="72">
        <v>336449</v>
      </c>
      <c r="I655" s="72">
        <v>26916</v>
      </c>
      <c r="J655" s="72">
        <v>24763</v>
      </c>
      <c r="K655" s="72">
        <v>334296</v>
      </c>
      <c r="L655" s="8" t="s">
        <v>24</v>
      </c>
      <c r="M655" s="43">
        <v>45811</v>
      </c>
      <c r="N655" s="29" t="s">
        <v>4094</v>
      </c>
      <c r="O655" s="72">
        <f>IF(Table1[[#This Row],[Phân loại]]="Tồn đầu kỳ",Table1[[#This Row],[Tổng giá trị]],0)</f>
        <v>0</v>
      </c>
      <c r="P655" s="8">
        <f>IF(Table1[[#This Row],[Số còn phải thu ĐK]]&lt;&gt;0,0,IF(Table1[[#This Row],[Phân loại]]="Bán hàng",Table1[[#This Row],[Tổng giá trị]],-Table1[[#This Row],[Tổng giá trị]]))</f>
        <v>334296</v>
      </c>
      <c r="Q655" s="73">
        <f t="shared" si="108"/>
        <v>334296</v>
      </c>
      <c r="R655" s="8">
        <f>Table1[[#This Row],[Số còn phải thu ĐK]]+Table1[[#This Row],[Giá Trị HD sau CK]]-Table1[[#This Row],[Số tiền đã thu]]</f>
        <v>0</v>
      </c>
      <c r="S655" s="7">
        <f>IF(Table1[[#This Row],[Ngày hóa đơn]]&lt;&gt;"",Table1[[#This Row],[Ngày hóa đơn]],Table1[[#This Row],[Ngày hạch toán]])</f>
        <v>45811</v>
      </c>
      <c r="T655" s="8"/>
      <c r="U655" s="7">
        <f>IF(Table1[[#This Row],[Ngày tính CN]]="","",S655+T655)</f>
        <v>45811</v>
      </c>
      <c r="V655" s="74">
        <f ca="1">IF(Table1[[#This Row],[Hạn thanh toán]]="","",IF((U655-NOW())&lt;0,0,(U655-NOW())))</f>
        <v>0</v>
      </c>
      <c r="W655" s="72"/>
      <c r="X655" s="68" t="str">
        <f t="shared" ca="1" si="109"/>
        <v/>
      </c>
      <c r="Y655" s="68" t="str">
        <f t="shared" si="107"/>
        <v>Đã thanh toán</v>
      </c>
      <c r="Z655" s="301">
        <f>Table1[[#This Row],[Hạn thanh toán]]</f>
        <v>45811</v>
      </c>
      <c r="AA655" s="301">
        <f>Table1[[#This Row],[Ngày Thanh toán]]</f>
        <v>45811</v>
      </c>
      <c r="AD655" s="3" t="str">
        <f>VLOOKUP($A655,Ma_KH!$A:$Q,Ma_KH!O$1,0)</f>
        <v>KL</v>
      </c>
      <c r="AE655" s="3" t="str">
        <f>VLOOKUP($A655,Ma_KH!$A:$Q,Ma_KH!P$1,0)</f>
        <v>HN</v>
      </c>
    </row>
    <row r="656" spans="1:31" ht="25.5" customHeight="1" x14ac:dyDescent="0.3">
      <c r="A656" s="69" t="s">
        <v>111</v>
      </c>
      <c r="B656" s="69"/>
      <c r="C656" s="70">
        <v>45850</v>
      </c>
      <c r="D656" s="71" t="s">
        <v>1214</v>
      </c>
      <c r="E656" s="70"/>
      <c r="F656" s="89"/>
      <c r="G656" s="69" t="s">
        <v>1215</v>
      </c>
      <c r="H656" s="72">
        <v>2018045</v>
      </c>
      <c r="I656" s="72">
        <v>161444</v>
      </c>
      <c r="J656" s="72">
        <v>148528</v>
      </c>
      <c r="K656" s="72">
        <v>2005129</v>
      </c>
      <c r="L656" s="8" t="s">
        <v>24</v>
      </c>
      <c r="M656" s="43">
        <v>45850</v>
      </c>
      <c r="N656" s="29" t="s">
        <v>4095</v>
      </c>
      <c r="O656" s="72">
        <f>IF(Table1[[#This Row],[Phân loại]]="Tồn đầu kỳ",Table1[[#This Row],[Tổng giá trị]],0)</f>
        <v>0</v>
      </c>
      <c r="P656" s="8">
        <f>IF(Table1[[#This Row],[Số còn phải thu ĐK]]&lt;&gt;0,0,IF(Table1[[#This Row],[Phân loại]]="Bán hàng",Table1[[#This Row],[Tổng giá trị]],-Table1[[#This Row],[Tổng giá trị]]))</f>
        <v>2005129</v>
      </c>
      <c r="Q656" s="73">
        <f t="shared" si="108"/>
        <v>2005129</v>
      </c>
      <c r="R656" s="8">
        <f>Table1[[#This Row],[Số còn phải thu ĐK]]+Table1[[#This Row],[Giá Trị HD sau CK]]-Table1[[#This Row],[Số tiền đã thu]]</f>
        <v>0</v>
      </c>
      <c r="S656" s="7">
        <f>IF(Table1[[#This Row],[Ngày hóa đơn]]&lt;&gt;"",Table1[[#This Row],[Ngày hóa đơn]],Table1[[#This Row],[Ngày hạch toán]])</f>
        <v>45850</v>
      </c>
      <c r="T656" s="8"/>
      <c r="U656" s="7">
        <f>IF(Table1[[#This Row],[Ngày tính CN]]="","",S656+T656)</f>
        <v>45850</v>
      </c>
      <c r="V656" s="74">
        <f ca="1">IF(Table1[[#This Row],[Hạn thanh toán]]="","",IF((U656-NOW())&lt;0,0,(U656-NOW())))</f>
        <v>0</v>
      </c>
      <c r="W656" s="72"/>
      <c r="X656" s="68" t="str">
        <f t="shared" ca="1" si="109"/>
        <v/>
      </c>
      <c r="Y656" s="68" t="str">
        <f t="shared" si="107"/>
        <v>Đã thanh toán</v>
      </c>
      <c r="Z656" s="301">
        <f>Table1[[#This Row],[Hạn thanh toán]]</f>
        <v>45850</v>
      </c>
      <c r="AA656" s="301">
        <f>Table1[[#This Row],[Ngày Thanh toán]]</f>
        <v>45850</v>
      </c>
      <c r="AD656" s="3" t="str">
        <f>VLOOKUP($A656,Ma_KH!$A:$Q,Ma_KH!O$1,0)</f>
        <v>KL</v>
      </c>
      <c r="AE656" s="3" t="str">
        <f>VLOOKUP($A656,Ma_KH!$A:$Q,Ma_KH!P$1,0)</f>
        <v>HN</v>
      </c>
    </row>
    <row r="657" spans="1:31" ht="25.5" customHeight="1" x14ac:dyDescent="0.3">
      <c r="A657" s="69" t="s">
        <v>111</v>
      </c>
      <c r="B657" s="69"/>
      <c r="C657" s="70">
        <v>45856</v>
      </c>
      <c r="D657" s="71" t="s">
        <v>1216</v>
      </c>
      <c r="E657" s="70"/>
      <c r="F657" s="89"/>
      <c r="G657" s="69" t="s">
        <v>1217</v>
      </c>
      <c r="H657" s="72">
        <v>257920</v>
      </c>
      <c r="I657" s="72">
        <v>20634</v>
      </c>
      <c r="J657" s="72">
        <v>18983</v>
      </c>
      <c r="K657" s="72">
        <v>256269</v>
      </c>
      <c r="L657" s="8" t="s">
        <v>24</v>
      </c>
      <c r="M657" s="43">
        <v>45856</v>
      </c>
      <c r="N657" s="29" t="s">
        <v>4096</v>
      </c>
      <c r="O657" s="72">
        <f>IF(Table1[[#This Row],[Phân loại]]="Tồn đầu kỳ",Table1[[#This Row],[Tổng giá trị]],0)</f>
        <v>0</v>
      </c>
      <c r="P657" s="8">
        <f>IF(Table1[[#This Row],[Số còn phải thu ĐK]]&lt;&gt;0,0,IF(Table1[[#This Row],[Phân loại]]="Bán hàng",Table1[[#This Row],[Tổng giá trị]],-Table1[[#This Row],[Tổng giá trị]]))</f>
        <v>256269</v>
      </c>
      <c r="Q657" s="73">
        <f t="shared" si="108"/>
        <v>256269</v>
      </c>
      <c r="R657" s="8">
        <f>Table1[[#This Row],[Số còn phải thu ĐK]]+Table1[[#This Row],[Giá Trị HD sau CK]]-Table1[[#This Row],[Số tiền đã thu]]</f>
        <v>0</v>
      </c>
      <c r="S657" s="7">
        <f>IF(Table1[[#This Row],[Ngày hóa đơn]]&lt;&gt;"",Table1[[#This Row],[Ngày hóa đơn]],Table1[[#This Row],[Ngày hạch toán]])</f>
        <v>45856</v>
      </c>
      <c r="T657" s="8"/>
      <c r="U657" s="7">
        <f>IF(Table1[[#This Row],[Ngày tính CN]]="","",S657+T657)</f>
        <v>45856</v>
      </c>
      <c r="V657" s="74">
        <f ca="1">IF(Table1[[#This Row],[Hạn thanh toán]]="","",IF((U657-NOW())&lt;0,0,(U657-NOW())))</f>
        <v>0</v>
      </c>
      <c r="W657" s="72"/>
      <c r="X657" s="68" t="str">
        <f t="shared" ca="1" si="109"/>
        <v/>
      </c>
      <c r="Y657" s="68" t="str">
        <f t="shared" si="107"/>
        <v>Đã thanh toán</v>
      </c>
      <c r="Z657" s="301">
        <f>Table1[[#This Row],[Hạn thanh toán]]</f>
        <v>45856</v>
      </c>
      <c r="AA657" s="301">
        <f>Table1[[#This Row],[Ngày Thanh toán]]</f>
        <v>45856</v>
      </c>
      <c r="AD657" s="3" t="str">
        <f>VLOOKUP($A657,Ma_KH!$A:$Q,Ma_KH!O$1,0)</f>
        <v>KL</v>
      </c>
      <c r="AE657" s="3" t="str">
        <f>VLOOKUP($A657,Ma_KH!$A:$Q,Ma_KH!P$1,0)</f>
        <v>HN</v>
      </c>
    </row>
    <row r="658" spans="1:31" ht="25.5" customHeight="1" x14ac:dyDescent="0.3">
      <c r="A658" s="69" t="s">
        <v>111</v>
      </c>
      <c r="B658" s="69"/>
      <c r="C658" s="70">
        <v>45866</v>
      </c>
      <c r="D658" s="71" t="s">
        <v>1218</v>
      </c>
      <c r="E658" s="70"/>
      <c r="F658" s="89"/>
      <c r="G658" s="69" t="s">
        <v>1217</v>
      </c>
      <c r="H658" s="72">
        <v>891713</v>
      </c>
      <c r="I658" s="72">
        <v>71337</v>
      </c>
      <c r="J658" s="72">
        <v>65630</v>
      </c>
      <c r="K658" s="72">
        <v>886006</v>
      </c>
      <c r="L658" s="8" t="s">
        <v>24</v>
      </c>
      <c r="M658" s="43">
        <v>45866</v>
      </c>
      <c r="N658" s="29" t="s">
        <v>4097</v>
      </c>
      <c r="O658" s="72">
        <f>IF(Table1[[#This Row],[Phân loại]]="Tồn đầu kỳ",Table1[[#This Row],[Tổng giá trị]],0)</f>
        <v>0</v>
      </c>
      <c r="P658" s="8">
        <f>IF(Table1[[#This Row],[Số còn phải thu ĐK]]&lt;&gt;0,0,IF(Table1[[#This Row],[Phân loại]]="Bán hàng",Table1[[#This Row],[Tổng giá trị]],-Table1[[#This Row],[Tổng giá trị]]))</f>
        <v>886006</v>
      </c>
      <c r="Q658" s="73">
        <f t="shared" si="108"/>
        <v>886006</v>
      </c>
      <c r="R658" s="8">
        <f>Table1[[#This Row],[Số còn phải thu ĐK]]+Table1[[#This Row],[Giá Trị HD sau CK]]-Table1[[#This Row],[Số tiền đã thu]]</f>
        <v>0</v>
      </c>
      <c r="S658" s="7">
        <f>IF(Table1[[#This Row],[Ngày hóa đơn]]&lt;&gt;"",Table1[[#This Row],[Ngày hóa đơn]],Table1[[#This Row],[Ngày hạch toán]])</f>
        <v>45866</v>
      </c>
      <c r="T658" s="8"/>
      <c r="U658" s="7">
        <f>IF(Table1[[#This Row],[Ngày tính CN]]="","",S658+T658)</f>
        <v>45866</v>
      </c>
      <c r="V658" s="74">
        <f ca="1">IF(Table1[[#This Row],[Hạn thanh toán]]="","",IF((U658-NOW())&lt;0,0,(U658-NOW())))</f>
        <v>0</v>
      </c>
      <c r="W658" s="72"/>
      <c r="X658" s="68" t="str">
        <f t="shared" ca="1" si="109"/>
        <v/>
      </c>
      <c r="Y658" s="68" t="str">
        <f t="shared" si="107"/>
        <v>Đã thanh toán</v>
      </c>
      <c r="Z658" s="301">
        <f>Table1[[#This Row],[Hạn thanh toán]]</f>
        <v>45866</v>
      </c>
      <c r="AA658" s="301">
        <f>Table1[[#This Row],[Ngày Thanh toán]]</f>
        <v>45866</v>
      </c>
      <c r="AD658" s="3" t="str">
        <f>VLOOKUP($A658,Ma_KH!$A:$Q,Ma_KH!O$1,0)</f>
        <v>KL</v>
      </c>
      <c r="AE658" s="3" t="str">
        <f>VLOOKUP($A658,Ma_KH!$A:$Q,Ma_KH!P$1,0)</f>
        <v>HN</v>
      </c>
    </row>
    <row r="659" spans="1:31" ht="25.5" customHeight="1" x14ac:dyDescent="0.3">
      <c r="A659" s="69" t="s">
        <v>111</v>
      </c>
      <c r="B659" s="69"/>
      <c r="C659" s="70">
        <v>45882</v>
      </c>
      <c r="D659" s="71" t="s">
        <v>1219</v>
      </c>
      <c r="E659" s="70"/>
      <c r="F659" s="89"/>
      <c r="G659" s="69" t="s">
        <v>1217</v>
      </c>
      <c r="H659" s="72">
        <v>111058</v>
      </c>
      <c r="I659" s="72">
        <v>8885</v>
      </c>
      <c r="J659" s="72">
        <v>8174</v>
      </c>
      <c r="K659" s="72">
        <v>110347</v>
      </c>
      <c r="L659" s="8" t="s">
        <v>24</v>
      </c>
      <c r="M659" s="43">
        <v>45882</v>
      </c>
      <c r="N659" s="29" t="s">
        <v>4098</v>
      </c>
      <c r="O659" s="72">
        <f>IF(Table1[[#This Row],[Phân loại]]="Tồn đầu kỳ",Table1[[#This Row],[Tổng giá trị]],0)</f>
        <v>0</v>
      </c>
      <c r="P659" s="8">
        <f>IF(Table1[[#This Row],[Số còn phải thu ĐK]]&lt;&gt;0,0,IF(Table1[[#This Row],[Phân loại]]="Bán hàng",Table1[[#This Row],[Tổng giá trị]],-Table1[[#This Row],[Tổng giá trị]]))</f>
        <v>110347</v>
      </c>
      <c r="Q659" s="73">
        <f t="shared" si="108"/>
        <v>110347</v>
      </c>
      <c r="R659" s="8">
        <f>Table1[[#This Row],[Số còn phải thu ĐK]]+Table1[[#This Row],[Giá Trị HD sau CK]]-Table1[[#This Row],[Số tiền đã thu]]</f>
        <v>0</v>
      </c>
      <c r="S659" s="7">
        <f>IF(Table1[[#This Row],[Ngày hóa đơn]]&lt;&gt;"",Table1[[#This Row],[Ngày hóa đơn]],Table1[[#This Row],[Ngày hạch toán]])</f>
        <v>45882</v>
      </c>
      <c r="T659" s="8"/>
      <c r="U659" s="7">
        <f>IF(Table1[[#This Row],[Ngày tính CN]]="","",S659+T659)</f>
        <v>45882</v>
      </c>
      <c r="V659" s="74">
        <f ca="1">IF(Table1[[#This Row],[Hạn thanh toán]]="","",IF((U659-NOW())&lt;0,0,(U659-NOW())))</f>
        <v>0</v>
      </c>
      <c r="W659" s="72"/>
      <c r="X659" s="68" t="str">
        <f t="shared" ca="1" si="109"/>
        <v/>
      </c>
      <c r="Y659" s="68" t="str">
        <f t="shared" si="107"/>
        <v>Đã thanh toán</v>
      </c>
      <c r="Z659" s="301">
        <f>Table1[[#This Row],[Hạn thanh toán]]</f>
        <v>45882</v>
      </c>
      <c r="AA659" s="301">
        <f>Table1[[#This Row],[Ngày Thanh toán]]</f>
        <v>45882</v>
      </c>
      <c r="AD659" s="3" t="str">
        <f>VLOOKUP($A659,Ma_KH!$A:$Q,Ma_KH!O$1,0)</f>
        <v>KL</v>
      </c>
      <c r="AE659" s="3" t="str">
        <f>VLOOKUP($A659,Ma_KH!$A:$Q,Ma_KH!P$1,0)</f>
        <v>HN</v>
      </c>
    </row>
    <row r="660" spans="1:31" ht="25.5" customHeight="1" x14ac:dyDescent="0.3">
      <c r="A660" s="69" t="s">
        <v>111</v>
      </c>
      <c r="B660" s="69"/>
      <c r="C660" s="70">
        <v>45896</v>
      </c>
      <c r="D660" s="71" t="s">
        <v>1220</v>
      </c>
      <c r="E660" s="70"/>
      <c r="F660" s="89"/>
      <c r="G660" s="69" t="s">
        <v>1221</v>
      </c>
      <c r="H660" s="72">
        <v>514017</v>
      </c>
      <c r="I660" s="72">
        <v>46262</v>
      </c>
      <c r="J660" s="72">
        <v>37420</v>
      </c>
      <c r="K660" s="72">
        <v>505175</v>
      </c>
      <c r="L660" s="8" t="s">
        <v>24</v>
      </c>
      <c r="M660" s="43">
        <v>45896</v>
      </c>
      <c r="N660" s="29" t="s">
        <v>4099</v>
      </c>
      <c r="O660" s="72">
        <f>IF(Table1[[#This Row],[Phân loại]]="Tồn đầu kỳ",Table1[[#This Row],[Tổng giá trị]],0)</f>
        <v>0</v>
      </c>
      <c r="P660" s="8">
        <f>IF(Table1[[#This Row],[Số còn phải thu ĐK]]&lt;&gt;0,0,IF(Table1[[#This Row],[Phân loại]]="Bán hàng",Table1[[#This Row],[Tổng giá trị]],-Table1[[#This Row],[Tổng giá trị]]))</f>
        <v>505175</v>
      </c>
      <c r="Q660" s="73">
        <f t="shared" si="108"/>
        <v>505175</v>
      </c>
      <c r="R660" s="8">
        <f>Table1[[#This Row],[Số còn phải thu ĐK]]+Table1[[#This Row],[Giá Trị HD sau CK]]-Table1[[#This Row],[Số tiền đã thu]]</f>
        <v>0</v>
      </c>
      <c r="S660" s="7">
        <f>IF(Table1[[#This Row],[Ngày hóa đơn]]&lt;&gt;"",Table1[[#This Row],[Ngày hóa đơn]],Table1[[#This Row],[Ngày hạch toán]])</f>
        <v>45896</v>
      </c>
      <c r="T660" s="8"/>
      <c r="U660" s="7">
        <f>IF(Table1[[#This Row],[Ngày tính CN]]="","",S660+T660)</f>
        <v>45896</v>
      </c>
      <c r="V660" s="74">
        <f ca="1">IF(Table1[[#This Row],[Hạn thanh toán]]="","",IF((U660-NOW())&lt;0,0,(U660-NOW())))</f>
        <v>0</v>
      </c>
      <c r="W660" s="72"/>
      <c r="X660" s="68" t="str">
        <f t="shared" ca="1" si="109"/>
        <v/>
      </c>
      <c r="Y660" s="68" t="str">
        <f t="shared" si="107"/>
        <v>Đã thanh toán</v>
      </c>
      <c r="Z660" s="301">
        <f>Table1[[#This Row],[Hạn thanh toán]]</f>
        <v>45896</v>
      </c>
      <c r="AA660" s="301">
        <f>Table1[[#This Row],[Ngày Thanh toán]]</f>
        <v>45896</v>
      </c>
      <c r="AD660" s="3" t="str">
        <f>VLOOKUP($A660,Ma_KH!$A:$Q,Ma_KH!O$1,0)</f>
        <v>KL</v>
      </c>
      <c r="AE660" s="3" t="str">
        <f>VLOOKUP($A660,Ma_KH!$A:$Q,Ma_KH!P$1,0)</f>
        <v>HN</v>
      </c>
    </row>
    <row r="661" spans="1:31" ht="25.5" customHeight="1" x14ac:dyDescent="0.3">
      <c r="A661" s="76" t="s">
        <v>111</v>
      </c>
      <c r="B661" s="76"/>
      <c r="C661" s="78">
        <v>45903</v>
      </c>
      <c r="D661" s="79" t="s">
        <v>1222</v>
      </c>
      <c r="E661" s="78"/>
      <c r="F661" s="90"/>
      <c r="G661" s="76" t="s">
        <v>1223</v>
      </c>
      <c r="H661" s="72">
        <v>4659924</v>
      </c>
      <c r="I661" s="72">
        <v>698989</v>
      </c>
      <c r="J661" s="72">
        <v>316875</v>
      </c>
      <c r="K661" s="72">
        <v>4277810</v>
      </c>
      <c r="L661" s="8" t="s">
        <v>24</v>
      </c>
      <c r="M661" s="43">
        <v>45931</v>
      </c>
      <c r="N661" s="29" t="s">
        <v>4100</v>
      </c>
      <c r="O661" s="72">
        <f>IF(Table1[[#This Row],[Phân loại]]="Tồn đầu kỳ",Table1[[#This Row],[Tổng giá trị]],0)</f>
        <v>0</v>
      </c>
      <c r="P661" s="8">
        <f>IF(Table1[[#This Row],[Số còn phải thu ĐK]]&lt;&gt;0,0,IF(Table1[[#This Row],[Phân loại]]="Bán hàng",Table1[[#This Row],[Tổng giá trị]],-Table1[[#This Row],[Tổng giá trị]]))</f>
        <v>4277810</v>
      </c>
      <c r="Q661" s="73">
        <f t="shared" si="108"/>
        <v>4277810</v>
      </c>
      <c r="R661" s="8">
        <f>Table1[[#This Row],[Số còn phải thu ĐK]]+Table1[[#This Row],[Giá Trị HD sau CK]]-Table1[[#This Row],[Số tiền đã thu]]</f>
        <v>0</v>
      </c>
      <c r="S661" s="7">
        <f>IF(Table1[[#This Row],[Ngày hóa đơn]]&lt;&gt;"",Table1[[#This Row],[Ngày hóa đơn]],Table1[[#This Row],[Ngày hạch toán]])</f>
        <v>45903</v>
      </c>
      <c r="T661" s="8"/>
      <c r="U661" s="7">
        <f>IF(Table1[[#This Row],[Ngày tính CN]]="","",S661+T661)</f>
        <v>45903</v>
      </c>
      <c r="V661" s="74">
        <f ca="1">IF(Table1[[#This Row],[Hạn thanh toán]]="","",IF((U661-NOW())&lt;0,0,(U661-NOW())))</f>
        <v>0</v>
      </c>
      <c r="W661" s="72"/>
      <c r="X661" s="68" t="str">
        <f t="shared" ca="1" si="109"/>
        <v/>
      </c>
      <c r="Y661" s="68" t="str">
        <f t="shared" si="107"/>
        <v>Đã thanh toán</v>
      </c>
      <c r="Z661" s="301">
        <f>Table1[[#This Row],[Hạn thanh toán]]</f>
        <v>45903</v>
      </c>
      <c r="AA661" s="301">
        <f>Table1[[#This Row],[Ngày Thanh toán]]</f>
        <v>45931</v>
      </c>
      <c r="AD661" s="3" t="str">
        <f>VLOOKUP($A661,Ma_KH!$A:$Q,Ma_KH!O$1,0)</f>
        <v>KL</v>
      </c>
      <c r="AE661" s="3" t="str">
        <f>VLOOKUP($A661,Ma_KH!$A:$Q,Ma_KH!P$1,0)</f>
        <v>HN</v>
      </c>
    </row>
    <row r="662" spans="1:31" ht="25.5" customHeight="1" x14ac:dyDescent="0.3">
      <c r="A662" s="69" t="s">
        <v>111</v>
      </c>
      <c r="B662" s="69"/>
      <c r="C662" s="70">
        <v>45916</v>
      </c>
      <c r="D662" s="71" t="s">
        <v>1224</v>
      </c>
      <c r="E662" s="70"/>
      <c r="F662" s="89"/>
      <c r="G662" s="69" t="s">
        <v>1225</v>
      </c>
      <c r="H662" s="72">
        <v>187500</v>
      </c>
      <c r="I662" s="72">
        <v>15000</v>
      </c>
      <c r="J662" s="72">
        <v>13800</v>
      </c>
      <c r="K662" s="72">
        <v>186300</v>
      </c>
      <c r="L662" s="8" t="s">
        <v>24</v>
      </c>
      <c r="M662" s="43">
        <v>45917</v>
      </c>
      <c r="N662" s="29" t="s">
        <v>4101</v>
      </c>
      <c r="O662" s="72">
        <f>IF(Table1[[#This Row],[Phân loại]]="Tồn đầu kỳ",Table1[[#This Row],[Tổng giá trị]],0)</f>
        <v>0</v>
      </c>
      <c r="P662" s="8">
        <f>IF(Table1[[#This Row],[Số còn phải thu ĐK]]&lt;&gt;0,0,IF(Table1[[#This Row],[Phân loại]]="Bán hàng",Table1[[#This Row],[Tổng giá trị]],-Table1[[#This Row],[Tổng giá trị]]))</f>
        <v>186300</v>
      </c>
      <c r="Q662" s="73">
        <f t="shared" si="108"/>
        <v>186300</v>
      </c>
      <c r="R662" s="8">
        <f>Table1[[#This Row],[Số còn phải thu ĐK]]+Table1[[#This Row],[Giá Trị HD sau CK]]-Table1[[#This Row],[Số tiền đã thu]]</f>
        <v>0</v>
      </c>
      <c r="S662" s="7">
        <f>IF(Table1[[#This Row],[Ngày hóa đơn]]&lt;&gt;"",Table1[[#This Row],[Ngày hóa đơn]],Table1[[#This Row],[Ngày hạch toán]])</f>
        <v>45916</v>
      </c>
      <c r="T662" s="8"/>
      <c r="U662" s="7">
        <f>IF(Table1[[#This Row],[Ngày tính CN]]="","",S662+T662)</f>
        <v>45916</v>
      </c>
      <c r="V662" s="74">
        <f ca="1">IF(Table1[[#This Row],[Hạn thanh toán]]="","",IF((U662-NOW())&lt;0,0,(U662-NOW())))</f>
        <v>0</v>
      </c>
      <c r="W662" s="72"/>
      <c r="X662" s="68" t="str">
        <f ca="1">IF(OR(AR666="",AO666=0),"",IF((AR666-NOW())&lt;0,-(AR666-NOW()),0))</f>
        <v/>
      </c>
      <c r="Y662" s="68" t="str">
        <f t="shared" si="107"/>
        <v>Đã thanh toán</v>
      </c>
      <c r="Z662" s="301">
        <f>Table1[[#This Row],[Hạn thanh toán]]</f>
        <v>45916</v>
      </c>
      <c r="AA662" s="301">
        <f>Table1[[#This Row],[Ngày Thanh toán]]</f>
        <v>45917</v>
      </c>
      <c r="AD662" s="3" t="str">
        <f>VLOOKUP($A662,Ma_KH!$A:$Q,Ma_KH!O$1,0)</f>
        <v>KL</v>
      </c>
      <c r="AE662" s="3" t="str">
        <f>VLOOKUP($A662,Ma_KH!$A:$Q,Ma_KH!P$1,0)</f>
        <v>HN</v>
      </c>
    </row>
    <row r="663" spans="1:31" ht="25.5" customHeight="1" x14ac:dyDescent="0.3">
      <c r="A663" s="69" t="s">
        <v>111</v>
      </c>
      <c r="B663" s="69"/>
      <c r="C663" s="70">
        <v>45924</v>
      </c>
      <c r="D663" s="71" t="s">
        <v>1226</v>
      </c>
      <c r="E663" s="70"/>
      <c r="F663" s="89"/>
      <c r="G663" s="69" t="s">
        <v>1227</v>
      </c>
      <c r="H663" s="72">
        <v>625207</v>
      </c>
      <c r="I663" s="72">
        <v>62521</v>
      </c>
      <c r="J663" s="72">
        <v>45015</v>
      </c>
      <c r="K663" s="72">
        <v>607701</v>
      </c>
      <c r="L663" s="8" t="s">
        <v>24</v>
      </c>
      <c r="M663" s="43">
        <v>45924</v>
      </c>
      <c r="N663" s="29" t="s">
        <v>4102</v>
      </c>
      <c r="O663" s="72">
        <f>IF(Table1[[#This Row],[Phân loại]]="Tồn đầu kỳ",Table1[[#This Row],[Tổng giá trị]],0)</f>
        <v>0</v>
      </c>
      <c r="P663" s="8">
        <f>IF(Table1[[#This Row],[Số còn phải thu ĐK]]&lt;&gt;0,0,IF(Table1[[#This Row],[Phân loại]]="Bán hàng",Table1[[#This Row],[Tổng giá trị]],-Table1[[#This Row],[Tổng giá trị]]))</f>
        <v>607701</v>
      </c>
      <c r="Q663" s="73">
        <f t="shared" si="108"/>
        <v>607701</v>
      </c>
      <c r="R663" s="8">
        <f>Table1[[#This Row],[Số còn phải thu ĐK]]+Table1[[#This Row],[Giá Trị HD sau CK]]-Table1[[#This Row],[Số tiền đã thu]]</f>
        <v>0</v>
      </c>
      <c r="S663" s="7">
        <f>IF(Table1[[#This Row],[Ngày hóa đơn]]&lt;&gt;"",Table1[[#This Row],[Ngày hóa đơn]],Table1[[#This Row],[Ngày hạch toán]])</f>
        <v>45924</v>
      </c>
      <c r="T663" s="8"/>
      <c r="U663" s="7">
        <f>IF(Table1[[#This Row],[Ngày tính CN]]="","",S663+T663)</f>
        <v>45924</v>
      </c>
      <c r="V663" s="74">
        <f ca="1">IF(Table1[[#This Row],[Hạn thanh toán]]="","",IF((U663-NOW())&lt;0,0,(U663-NOW())))</f>
        <v>0</v>
      </c>
      <c r="W663" s="72"/>
      <c r="X663" s="68" t="str">
        <f ca="1">IF(OR(AR667="",AO667=0),"",IF((AR667-NOW())&lt;0,-(AR667-NOW()),0))</f>
        <v/>
      </c>
      <c r="Y663" s="68" t="str">
        <f t="shared" si="107"/>
        <v>Đã thanh toán</v>
      </c>
      <c r="Z663" s="301">
        <f>Table1[[#This Row],[Hạn thanh toán]]</f>
        <v>45924</v>
      </c>
      <c r="AA663" s="301">
        <f>Table1[[#This Row],[Ngày Thanh toán]]</f>
        <v>45924</v>
      </c>
      <c r="AD663" s="3" t="str">
        <f>VLOOKUP($A663,Ma_KH!$A:$Q,Ma_KH!O$1,0)</f>
        <v>KL</v>
      </c>
      <c r="AE663" s="3" t="str">
        <f>VLOOKUP($A663,Ma_KH!$A:$Q,Ma_KH!P$1,0)</f>
        <v>HN</v>
      </c>
    </row>
    <row r="664" spans="1:31" ht="25.5" customHeight="1" x14ac:dyDescent="0.3">
      <c r="A664" s="69" t="s">
        <v>111</v>
      </c>
      <c r="B664" s="69"/>
      <c r="C664" s="70">
        <v>45936</v>
      </c>
      <c r="D664" s="71" t="s">
        <v>1228</v>
      </c>
      <c r="E664" s="70"/>
      <c r="F664" s="89"/>
      <c r="G664" s="69" t="s">
        <v>1229</v>
      </c>
      <c r="H664" s="72">
        <v>285185</v>
      </c>
      <c r="I664" s="72">
        <v>0</v>
      </c>
      <c r="J664" s="72">
        <v>22815</v>
      </c>
      <c r="K664" s="72">
        <v>308000</v>
      </c>
      <c r="L664" s="8" t="s">
        <v>24</v>
      </c>
      <c r="M664" s="43">
        <v>45935</v>
      </c>
      <c r="N664" s="29" t="s">
        <v>4103</v>
      </c>
      <c r="O664" s="72">
        <f>IF(Table1[[#This Row],[Phân loại]]="Tồn đầu kỳ",Table1[[#This Row],[Tổng giá trị]],0)</f>
        <v>0</v>
      </c>
      <c r="P664" s="8">
        <f>IF(Table1[[#This Row],[Số còn phải thu ĐK]]&lt;&gt;0,0,IF(Table1[[#This Row],[Phân loại]]="Bán hàng",Table1[[#This Row],[Tổng giá trị]],-Table1[[#This Row],[Tổng giá trị]]))</f>
        <v>308000</v>
      </c>
      <c r="Q664" s="73">
        <f t="shared" si="108"/>
        <v>308000</v>
      </c>
      <c r="R664" s="8">
        <f>Table1[[#This Row],[Số còn phải thu ĐK]]+Table1[[#This Row],[Giá Trị HD sau CK]]-Table1[[#This Row],[Số tiền đã thu]]</f>
        <v>0</v>
      </c>
      <c r="S664" s="7">
        <f>IF(Table1[[#This Row],[Ngày hóa đơn]]&lt;&gt;"",Table1[[#This Row],[Ngày hóa đơn]],Table1[[#This Row],[Ngày hạch toán]])</f>
        <v>45936</v>
      </c>
      <c r="T664" s="8"/>
      <c r="U664" s="7">
        <f>IF(Table1[[#This Row],[Ngày tính CN]]="","",S664+T664)</f>
        <v>45936</v>
      </c>
      <c r="V664" s="74">
        <f ca="1">IF(Table1[[#This Row],[Hạn thanh toán]]="","",IF((U664-NOW())&lt;0,0,(U664-NOW())))</f>
        <v>0</v>
      </c>
      <c r="W664" s="72"/>
      <c r="X664" s="68" t="str">
        <f ca="1">IF(OR(AR668="",AO668=0),"",IF((AR668-NOW())&lt;0,-(AR668-NOW()),0))</f>
        <v/>
      </c>
      <c r="Y664" s="68" t="str">
        <f t="shared" si="107"/>
        <v>Đã thanh toán</v>
      </c>
      <c r="Z664" s="301">
        <f>Table1[[#This Row],[Hạn thanh toán]]</f>
        <v>45936</v>
      </c>
      <c r="AA664" s="301">
        <f>Table1[[#This Row],[Ngày Thanh toán]]</f>
        <v>45935</v>
      </c>
      <c r="AD664" s="3" t="str">
        <f>VLOOKUP($A664,Ma_KH!$A:$Q,Ma_KH!O$1,0)</f>
        <v>KL</v>
      </c>
      <c r="AE664" s="3" t="str">
        <f>VLOOKUP($A664,Ma_KH!$A:$Q,Ma_KH!P$1,0)</f>
        <v>HN</v>
      </c>
    </row>
    <row r="665" spans="1:31" ht="25.5" customHeight="1" x14ac:dyDescent="0.3">
      <c r="A665" s="69" t="s">
        <v>111</v>
      </c>
      <c r="B665" s="69"/>
      <c r="C665" s="43">
        <v>45964</v>
      </c>
      <c r="D665" s="29" t="s">
        <v>4104</v>
      </c>
      <c r="E665" s="70"/>
      <c r="F665" s="89"/>
      <c r="G665" s="69" t="s">
        <v>4105</v>
      </c>
      <c r="H665" s="72">
        <v>1523241</v>
      </c>
      <c r="I665" s="72">
        <v>121860</v>
      </c>
      <c r="J665" s="72">
        <v>112110</v>
      </c>
      <c r="K665" s="72">
        <v>1513491</v>
      </c>
      <c r="L665" s="8" t="s">
        <v>24</v>
      </c>
      <c r="M665" s="43">
        <v>45935</v>
      </c>
      <c r="N665" s="29" t="s">
        <v>4103</v>
      </c>
      <c r="O665" s="72">
        <f>IF(Table1[[#This Row],[Phân loại]]="Tồn đầu kỳ",Table1[[#This Row],[Tổng giá trị]],0)</f>
        <v>0</v>
      </c>
      <c r="P665" s="8">
        <f>IF(Table1[[#This Row],[Số còn phải thu ĐK]]&lt;&gt;0,0,IF(Table1[[#This Row],[Phân loại]]="Bán hàng",Table1[[#This Row],[Tổng giá trị]],-Table1[[#This Row],[Tổng giá trị]]))</f>
        <v>1513491</v>
      </c>
      <c r="Q665" s="73">
        <f t="shared" ref="Q665" si="110">IF(M665&lt;&gt;"",IF(O665&gt;0,O665,P665),0)</f>
        <v>1513491</v>
      </c>
      <c r="R665" s="8">
        <f>Table1[[#This Row],[Số còn phải thu ĐK]]+Table1[[#This Row],[Giá Trị HD sau CK]]-Table1[[#This Row],[Số tiền đã thu]]</f>
        <v>0</v>
      </c>
      <c r="S665" s="7">
        <f>IF(Table1[[#This Row],[Ngày hóa đơn]]&lt;&gt;"",Table1[[#This Row],[Ngày hóa đơn]],Table1[[#This Row],[Ngày hạch toán]])</f>
        <v>45964</v>
      </c>
      <c r="T665" s="8"/>
      <c r="U665" s="7">
        <f>IF(Table1[[#This Row],[Ngày tính CN]]="","",S665+T665)</f>
        <v>45964</v>
      </c>
      <c r="V665" s="74">
        <f ca="1">IF(Table1[[#This Row],[Hạn thanh toán]]="","",IF((U665-NOW())&lt;0,0,(U665-NOW())))</f>
        <v>0</v>
      </c>
      <c r="W665" s="72"/>
      <c r="X665" s="68" t="str">
        <f ca="1">IF(OR(AR669="",AO669=0),"",IF((AR669-NOW())&lt;0,-(AR669-NOW()),0))</f>
        <v/>
      </c>
      <c r="Y665" s="68" t="str">
        <f t="shared" ref="Y665" si="111">IF(R665=0,"Đã thanh toán",IF(X665="","",IF(X665&lt;=0,"Chưa đến hạn thanh toán",IF(X665&lt;=30,"Nợ quá hạn 30 ngày",IF(X665&lt;=60,"Nợ quá hạn từ 30 ngày đến 60 ngày",IF(X665&lt;=90,"Nợ quá hạn từ 60 ngày đến 90 ngày",IF(X665&lt;=120,"Nợ quá hạn từ 90 ngày đến 120 ngày","Nợ quá hạn hơn 120 ngày có khả năng mất thanh toán")))))))</f>
        <v>Đã thanh toán</v>
      </c>
      <c r="Z665" s="301">
        <f>Table1[[#This Row],[Hạn thanh toán]]</f>
        <v>45964</v>
      </c>
      <c r="AA665" s="301">
        <f>Table1[[#This Row],[Ngày Thanh toán]]</f>
        <v>45935</v>
      </c>
      <c r="AD665" s="3" t="str">
        <f>VLOOKUP($A665,Ma_KH!$A:$Q,Ma_KH!O$1,0)</f>
        <v>KL</v>
      </c>
      <c r="AE665" s="3" t="str">
        <f>VLOOKUP($A665,Ma_KH!$A:$Q,Ma_KH!P$1,0)</f>
        <v>HN</v>
      </c>
    </row>
    <row r="666" spans="1:31" ht="25.5" customHeight="1" x14ac:dyDescent="0.3">
      <c r="A666" s="81" t="s">
        <v>112</v>
      </c>
      <c r="B666" s="81" t="s">
        <v>1230</v>
      </c>
      <c r="C666" s="91">
        <v>45660</v>
      </c>
      <c r="D666" s="92" t="s">
        <v>1231</v>
      </c>
      <c r="E666" s="91"/>
      <c r="F666" s="81"/>
      <c r="G666" s="81" t="s">
        <v>1232</v>
      </c>
      <c r="H666" s="72">
        <v>3095690</v>
      </c>
      <c r="I666" s="72">
        <v>154785</v>
      </c>
      <c r="J666" s="72">
        <v>235272</v>
      </c>
      <c r="K666" s="72">
        <v>3176177</v>
      </c>
      <c r="L666" s="8" t="s">
        <v>24</v>
      </c>
      <c r="M666" s="187">
        <v>45659</v>
      </c>
      <c r="N666" s="188" t="s">
        <v>4106</v>
      </c>
      <c r="O666" s="72">
        <f>IF(Table1[[#This Row],[Phân loại]]="Tồn đầu kỳ",Table1[[#This Row],[Tổng giá trị]],0)</f>
        <v>0</v>
      </c>
      <c r="P666" s="8">
        <f>IF(Table1[[#This Row],[Số còn phải thu ĐK]]&lt;&gt;0,0,IF(Table1[[#This Row],[Phân loại]]="Bán hàng",Table1[[#This Row],[Tổng giá trị]],-Table1[[#This Row],[Tổng giá trị]]))</f>
        <v>3176177</v>
      </c>
      <c r="Q666" s="73">
        <f t="shared" si="108"/>
        <v>3176177</v>
      </c>
      <c r="R666" s="8">
        <f>Table1[[#This Row],[Số còn phải thu ĐK]]+Table1[[#This Row],[Giá Trị HD sau CK]]-Table1[[#This Row],[Số tiền đã thu]]</f>
        <v>0</v>
      </c>
      <c r="S666" s="7">
        <f>IF(Table1[[#This Row],[Ngày hóa đơn]]&lt;&gt;"",Table1[[#This Row],[Ngày hóa đơn]],Table1[[#This Row],[Ngày hạch toán]])</f>
        <v>45660</v>
      </c>
      <c r="T666" s="8"/>
      <c r="U666" s="7">
        <f>IF(Table1[[#This Row],[Ngày tính CN]]="","",S666+T666)</f>
        <v>45660</v>
      </c>
      <c r="V666" s="74">
        <f ca="1">IF(Table1[[#This Row],[Hạn thanh toán]]="","",IF((U666-NOW())&lt;0,0,(U666-NOW())))</f>
        <v>0</v>
      </c>
      <c r="W666" s="72"/>
      <c r="X666" s="68" t="str">
        <f t="shared" ca="1" si="109"/>
        <v/>
      </c>
      <c r="Y666" s="68" t="str">
        <f t="shared" si="107"/>
        <v>Đã thanh toán</v>
      </c>
      <c r="Z666" s="301">
        <f>Table1[[#This Row],[Hạn thanh toán]]</f>
        <v>45660</v>
      </c>
      <c r="AA666" s="301">
        <f>Table1[[#This Row],[Ngày Thanh toán]]</f>
        <v>45659</v>
      </c>
      <c r="AD666" s="3" t="str">
        <f>VLOOKUP($A666,Ma_KH!$A:$Q,Ma_KH!O$1,0)</f>
        <v>KL.SG</v>
      </c>
      <c r="AE666" s="3" t="str">
        <f>VLOOKUP($A666,Ma_KH!$A:$Q,Ma_KH!P$1,0)</f>
        <v>SG</v>
      </c>
    </row>
    <row r="667" spans="1:31" ht="25.5" customHeight="1" x14ac:dyDescent="0.3">
      <c r="A667" s="81" t="s">
        <v>112</v>
      </c>
      <c r="B667" s="81" t="s">
        <v>1230</v>
      </c>
      <c r="C667" s="91">
        <v>45661</v>
      </c>
      <c r="D667" s="92" t="s">
        <v>1233</v>
      </c>
      <c r="E667" s="91"/>
      <c r="F667" s="81"/>
      <c r="G667" s="81" t="s">
        <v>1234</v>
      </c>
      <c r="H667" s="72">
        <v>296296</v>
      </c>
      <c r="I667" s="72">
        <v>0</v>
      </c>
      <c r="J667" s="72">
        <v>23704</v>
      </c>
      <c r="K667" s="72">
        <v>320000</v>
      </c>
      <c r="L667" s="8" t="s">
        <v>24</v>
      </c>
      <c r="M667" s="7">
        <v>45731</v>
      </c>
      <c r="N667" s="8" t="s">
        <v>4107</v>
      </c>
      <c r="O667" s="72">
        <f>IF(Table1[[#This Row],[Phân loại]]="Tồn đầu kỳ",Table1[[#This Row],[Tổng giá trị]],0)</f>
        <v>0</v>
      </c>
      <c r="P667" s="8">
        <f>IF(Table1[[#This Row],[Số còn phải thu ĐK]]&lt;&gt;0,0,IF(Table1[[#This Row],[Phân loại]]="Bán hàng",Table1[[#This Row],[Tổng giá trị]],-Table1[[#This Row],[Tổng giá trị]]))</f>
        <v>320000</v>
      </c>
      <c r="Q667" s="73">
        <f t="shared" si="108"/>
        <v>320000</v>
      </c>
      <c r="R667" s="8">
        <f>Table1[[#This Row],[Số còn phải thu ĐK]]+Table1[[#This Row],[Giá Trị HD sau CK]]-Table1[[#This Row],[Số tiền đã thu]]</f>
        <v>0</v>
      </c>
      <c r="S667" s="7">
        <f>IF(Table1[[#This Row],[Ngày hóa đơn]]&lt;&gt;"",Table1[[#This Row],[Ngày hóa đơn]],Table1[[#This Row],[Ngày hạch toán]])</f>
        <v>45661</v>
      </c>
      <c r="T667" s="8"/>
      <c r="U667" s="7">
        <f>IF(Table1[[#This Row],[Ngày tính CN]]="","",S667+T667)</f>
        <v>45661</v>
      </c>
      <c r="V667" s="74">
        <f ca="1">IF(Table1[[#This Row],[Hạn thanh toán]]="","",IF((U667-NOW())&lt;0,0,(U667-NOW())))</f>
        <v>0</v>
      </c>
      <c r="W667" s="72"/>
      <c r="X667" s="68" t="str">
        <f t="shared" ca="1" si="109"/>
        <v/>
      </c>
      <c r="Y667" s="68" t="str">
        <f t="shared" si="107"/>
        <v>Đã thanh toán</v>
      </c>
      <c r="Z667" s="301">
        <f>Table1[[#This Row],[Hạn thanh toán]]</f>
        <v>45661</v>
      </c>
      <c r="AA667" s="301">
        <f>Table1[[#This Row],[Ngày Thanh toán]]</f>
        <v>45731</v>
      </c>
      <c r="AD667" s="3" t="str">
        <f>VLOOKUP($A667,Ma_KH!$A:$Q,Ma_KH!O$1,0)</f>
        <v>KL.SG</v>
      </c>
      <c r="AE667" s="3" t="str">
        <f>VLOOKUP($A667,Ma_KH!$A:$Q,Ma_KH!P$1,0)</f>
        <v>SG</v>
      </c>
    </row>
    <row r="668" spans="1:31" ht="25.5" customHeight="1" x14ac:dyDescent="0.3">
      <c r="A668" s="81" t="s">
        <v>112</v>
      </c>
      <c r="B668" s="81" t="s">
        <v>1230</v>
      </c>
      <c r="C668" s="91">
        <v>45663</v>
      </c>
      <c r="D668" s="92" t="s">
        <v>1235</v>
      </c>
      <c r="E668" s="91"/>
      <c r="F668" s="81"/>
      <c r="G668" s="81" t="s">
        <v>1236</v>
      </c>
      <c r="H668" s="72">
        <v>544444</v>
      </c>
      <c r="I668" s="72">
        <v>108889</v>
      </c>
      <c r="J668" s="72">
        <v>34844</v>
      </c>
      <c r="K668" s="72">
        <v>470399</v>
      </c>
      <c r="L668" s="8" t="s">
        <v>24</v>
      </c>
      <c r="M668" s="7">
        <v>45731</v>
      </c>
      <c r="N668" s="8" t="s">
        <v>4107</v>
      </c>
      <c r="O668" s="72">
        <f>IF(Table1[[#This Row],[Phân loại]]="Tồn đầu kỳ",Table1[[#This Row],[Tổng giá trị]],0)</f>
        <v>0</v>
      </c>
      <c r="P668" s="8">
        <f>IF(Table1[[#This Row],[Số còn phải thu ĐK]]&lt;&gt;0,0,IF(Table1[[#This Row],[Phân loại]]="Bán hàng",Table1[[#This Row],[Tổng giá trị]],-Table1[[#This Row],[Tổng giá trị]]))</f>
        <v>470399</v>
      </c>
      <c r="Q668" s="73">
        <v>470000</v>
      </c>
      <c r="R668" s="8">
        <f>Table1[[#This Row],[Số còn phải thu ĐK]]+Table1[[#This Row],[Giá Trị HD sau CK]]-Table1[[#This Row],[Số tiền đã thu]]</f>
        <v>399</v>
      </c>
      <c r="S668" s="7">
        <f>IF(Table1[[#This Row],[Ngày hóa đơn]]&lt;&gt;"",Table1[[#This Row],[Ngày hóa đơn]],Table1[[#This Row],[Ngày hạch toán]])</f>
        <v>45663</v>
      </c>
      <c r="T668" s="8"/>
      <c r="U668" s="7">
        <f>IF(Table1[[#This Row],[Ngày tính CN]]="","",S668+T668)</f>
        <v>45663</v>
      </c>
      <c r="V668" s="74">
        <f ca="1">IF(Table1[[#This Row],[Hạn thanh toán]]="","",IF((U668-NOW())&lt;0,0,(U668-NOW())))</f>
        <v>0</v>
      </c>
      <c r="W668" s="72"/>
      <c r="X668" s="68" t="str">
        <f t="shared" ca="1" si="109"/>
        <v/>
      </c>
      <c r="Y668" s="68" t="str">
        <f t="shared" ca="1" si="107"/>
        <v/>
      </c>
      <c r="Z668" s="301">
        <f>Table1[[#This Row],[Hạn thanh toán]]</f>
        <v>45663</v>
      </c>
      <c r="AA668" s="301">
        <f>Table1[[#This Row],[Ngày Thanh toán]]</f>
        <v>45731</v>
      </c>
      <c r="AD668" s="3" t="str">
        <f>VLOOKUP($A668,Ma_KH!$A:$Q,Ma_KH!O$1,0)</f>
        <v>KL.SG</v>
      </c>
      <c r="AE668" s="3" t="str">
        <f>VLOOKUP($A668,Ma_KH!$A:$Q,Ma_KH!P$1,0)</f>
        <v>SG</v>
      </c>
    </row>
    <row r="669" spans="1:31" ht="25.5" customHeight="1" x14ac:dyDescent="0.3">
      <c r="A669" s="81" t="s">
        <v>112</v>
      </c>
      <c r="B669" s="81" t="s">
        <v>1230</v>
      </c>
      <c r="C669" s="91">
        <v>45663</v>
      </c>
      <c r="D669" s="92" t="s">
        <v>1237</v>
      </c>
      <c r="E669" s="91"/>
      <c r="F669" s="81"/>
      <c r="G669" s="81" t="s">
        <v>1238</v>
      </c>
      <c r="H669" s="72">
        <v>669088</v>
      </c>
      <c r="I669" s="72">
        <v>0</v>
      </c>
      <c r="J669" s="72">
        <v>53527</v>
      </c>
      <c r="K669" s="72">
        <v>722615</v>
      </c>
      <c r="L669" s="8" t="s">
        <v>24</v>
      </c>
      <c r="M669" s="7">
        <v>45667</v>
      </c>
      <c r="N669" s="8" t="s">
        <v>4108</v>
      </c>
      <c r="O669" s="72">
        <f>IF(Table1[[#This Row],[Phân loại]]="Tồn đầu kỳ",Table1[[#This Row],[Tổng giá trị]],0)</f>
        <v>0</v>
      </c>
      <c r="P669" s="8">
        <f>IF(Table1[[#This Row],[Số còn phải thu ĐK]]&lt;&gt;0,0,IF(Table1[[#This Row],[Phân loại]]="Bán hàng",Table1[[#This Row],[Tổng giá trị]],-Table1[[#This Row],[Tổng giá trị]]))</f>
        <v>722615</v>
      </c>
      <c r="Q669" s="73">
        <v>600000</v>
      </c>
      <c r="R669" s="8">
        <f>Table1[[#This Row],[Số còn phải thu ĐK]]+Table1[[#This Row],[Giá Trị HD sau CK]]-Table1[[#This Row],[Số tiền đã thu]]</f>
        <v>122615</v>
      </c>
      <c r="S669" s="7">
        <f>IF(Table1[[#This Row],[Ngày hóa đơn]]&lt;&gt;"",Table1[[#This Row],[Ngày hóa đơn]],Table1[[#This Row],[Ngày hạch toán]])</f>
        <v>45663</v>
      </c>
      <c r="T669" s="8"/>
      <c r="U669" s="7">
        <f>IF(Table1[[#This Row],[Ngày tính CN]]="","",S669+T669)</f>
        <v>45663</v>
      </c>
      <c r="V669" s="74">
        <f ca="1">IF(Table1[[#This Row],[Hạn thanh toán]]="","",IF((U669-NOW())&lt;0,0,(U669-NOW())))</f>
        <v>0</v>
      </c>
      <c r="W669" s="72"/>
      <c r="X669" s="68" t="str">
        <f t="shared" ca="1" si="109"/>
        <v/>
      </c>
      <c r="Y669" s="68" t="str">
        <f t="shared" ca="1" si="107"/>
        <v/>
      </c>
      <c r="Z669" s="301">
        <f>Table1[[#This Row],[Hạn thanh toán]]</f>
        <v>45663</v>
      </c>
      <c r="AA669" s="301">
        <f>Table1[[#This Row],[Ngày Thanh toán]]</f>
        <v>45667</v>
      </c>
      <c r="AD669" s="3" t="str">
        <f>VLOOKUP($A669,Ma_KH!$A:$Q,Ma_KH!O$1,0)</f>
        <v>KL.SG</v>
      </c>
      <c r="AE669" s="3" t="str">
        <f>VLOOKUP($A669,Ma_KH!$A:$Q,Ma_KH!P$1,0)</f>
        <v>SG</v>
      </c>
    </row>
    <row r="670" spans="1:31" ht="25.5" customHeight="1" x14ac:dyDescent="0.3">
      <c r="A670" s="308" t="s">
        <v>112</v>
      </c>
      <c r="B670" s="308" t="s">
        <v>1230</v>
      </c>
      <c r="C670" s="309">
        <v>45665</v>
      </c>
      <c r="D670" s="310" t="s">
        <v>1239</v>
      </c>
      <c r="E670" s="309"/>
      <c r="F670" s="308"/>
      <c r="G670" s="308" t="s">
        <v>18851</v>
      </c>
      <c r="H670" s="311">
        <v>26962845</v>
      </c>
      <c r="I670" s="311">
        <v>5392569</v>
      </c>
      <c r="J670" s="311">
        <v>1725622</v>
      </c>
      <c r="K670" s="311">
        <v>23295898</v>
      </c>
      <c r="L670" s="312" t="s">
        <v>24</v>
      </c>
      <c r="M670" s="313"/>
      <c r="N670" s="312"/>
      <c r="O670" s="311">
        <f>IF(Table1[[#This Row],[Phân loại]]="Tồn đầu kỳ",Table1[[#This Row],[Tổng giá trị]],0)</f>
        <v>0</v>
      </c>
      <c r="P670" s="312">
        <f>IF(Table1[[#This Row],[Số còn phải thu ĐK]]&lt;&gt;0,0,IF(Table1[[#This Row],[Phân loại]]="Bán hàng",Table1[[#This Row],[Tổng giá trị]],-Table1[[#This Row],[Tổng giá trị]]))</f>
        <v>23295898</v>
      </c>
      <c r="Q670" s="314">
        <f t="shared" si="108"/>
        <v>0</v>
      </c>
      <c r="R670" s="312">
        <f>Table1[[#This Row],[Số còn phải thu ĐK]]+Table1[[#This Row],[Giá Trị HD sau CK]]-Table1[[#This Row],[Số tiền đã thu]]</f>
        <v>23295898</v>
      </c>
      <c r="S670" s="315">
        <f>IF(Table1[[#This Row],[Ngày hóa đơn]]&lt;&gt;"",Table1[[#This Row],[Ngày hóa đơn]],Table1[[#This Row],[Ngày hạch toán]])</f>
        <v>45665</v>
      </c>
      <c r="T670" s="312"/>
      <c r="U670" s="315">
        <f>IF(Table1[[#This Row],[Ngày tính CN]]="","",S670+T670)</f>
        <v>45665</v>
      </c>
      <c r="V670" s="316">
        <f ca="1">IF(Table1[[#This Row],[Hạn thanh toán]]="","",IF((U670-NOW())&lt;0,0,(U670-NOW())))</f>
        <v>0</v>
      </c>
      <c r="W670" s="311"/>
      <c r="X670" s="317" t="str">
        <f t="shared" ca="1" si="109"/>
        <v/>
      </c>
      <c r="Y670" s="317" t="str">
        <f t="shared" ca="1" si="107"/>
        <v/>
      </c>
      <c r="Z670" s="318">
        <f>Table1[[#This Row],[Hạn thanh toán]]</f>
        <v>45665</v>
      </c>
      <c r="AA670" s="318">
        <f>Table1[[#This Row],[Ngày Thanh toán]]</f>
        <v>0</v>
      </c>
      <c r="AB670" s="319"/>
      <c r="AC670" s="319"/>
      <c r="AD670" s="319" t="str">
        <f>VLOOKUP($A670,Ma_KH!$A:$Q,Ma_KH!O$1,0)</f>
        <v>KL.SG</v>
      </c>
      <c r="AE670" s="319" t="str">
        <f>VLOOKUP($A670,Ma_KH!$A:$Q,Ma_KH!P$1,0)</f>
        <v>SG</v>
      </c>
    </row>
    <row r="671" spans="1:31" ht="25.5" customHeight="1" x14ac:dyDescent="0.3">
      <c r="A671" s="81" t="s">
        <v>112</v>
      </c>
      <c r="B671" s="81" t="s">
        <v>1230</v>
      </c>
      <c r="C671" s="91">
        <v>45666</v>
      </c>
      <c r="D671" s="92" t="s">
        <v>1240</v>
      </c>
      <c r="E671" s="91"/>
      <c r="F671" s="81"/>
      <c r="G671" s="81" t="s">
        <v>1241</v>
      </c>
      <c r="H671" s="72">
        <v>8334620</v>
      </c>
      <c r="I671" s="72">
        <v>833462</v>
      </c>
      <c r="J671" s="72">
        <v>600093</v>
      </c>
      <c r="K671" s="72">
        <v>8101251</v>
      </c>
      <c r="L671" s="8" t="s">
        <v>24</v>
      </c>
      <c r="M671" s="7">
        <v>45731</v>
      </c>
      <c r="N671" s="8" t="s">
        <v>4107</v>
      </c>
      <c r="O671" s="72">
        <f>IF(Table1[[#This Row],[Phân loại]]="Tồn đầu kỳ",Table1[[#This Row],[Tổng giá trị]],0)</f>
        <v>0</v>
      </c>
      <c r="P671" s="8">
        <f>IF(Table1[[#This Row],[Số còn phải thu ĐK]]&lt;&gt;0,0,IF(Table1[[#This Row],[Phân loại]]="Bán hàng",Table1[[#This Row],[Tổng giá trị]],-Table1[[#This Row],[Tổng giá trị]]))</f>
        <v>8101251</v>
      </c>
      <c r="Q671" s="73">
        <f t="shared" si="108"/>
        <v>8101251</v>
      </c>
      <c r="R671" s="8">
        <f>Table1[[#This Row],[Số còn phải thu ĐK]]+Table1[[#This Row],[Giá Trị HD sau CK]]-Table1[[#This Row],[Số tiền đã thu]]</f>
        <v>0</v>
      </c>
      <c r="S671" s="7">
        <f>IF(Table1[[#This Row],[Ngày hóa đơn]]&lt;&gt;"",Table1[[#This Row],[Ngày hóa đơn]],Table1[[#This Row],[Ngày hạch toán]])</f>
        <v>45666</v>
      </c>
      <c r="T671" s="8"/>
      <c r="U671" s="7">
        <f>IF(Table1[[#This Row],[Ngày tính CN]]="","",S671+T671)</f>
        <v>45666</v>
      </c>
      <c r="V671" s="74">
        <f ca="1">IF(Table1[[#This Row],[Hạn thanh toán]]="","",IF((U671-NOW())&lt;0,0,(U671-NOW())))</f>
        <v>0</v>
      </c>
      <c r="W671" s="72"/>
      <c r="X671" s="68" t="str">
        <f t="shared" ca="1" si="109"/>
        <v/>
      </c>
      <c r="Y671" s="68" t="str">
        <f t="shared" si="107"/>
        <v>Đã thanh toán</v>
      </c>
      <c r="Z671" s="301">
        <f>Table1[[#This Row],[Hạn thanh toán]]</f>
        <v>45666</v>
      </c>
      <c r="AA671" s="301">
        <f>Table1[[#This Row],[Ngày Thanh toán]]</f>
        <v>45731</v>
      </c>
      <c r="AD671" s="3" t="str">
        <f>VLOOKUP($A671,Ma_KH!$A:$Q,Ma_KH!O$1,0)</f>
        <v>KL.SG</v>
      </c>
      <c r="AE671" s="3" t="str">
        <f>VLOOKUP($A671,Ma_KH!$A:$Q,Ma_KH!P$1,0)</f>
        <v>SG</v>
      </c>
    </row>
    <row r="672" spans="1:31" ht="25.5" customHeight="1" x14ac:dyDescent="0.3">
      <c r="A672" s="82" t="s">
        <v>112</v>
      </c>
      <c r="B672" s="82" t="s">
        <v>1230</v>
      </c>
      <c r="C672" s="93">
        <v>45667</v>
      </c>
      <c r="D672" s="94" t="s">
        <v>1242</v>
      </c>
      <c r="E672" s="93"/>
      <c r="F672" s="82"/>
      <c r="G672" s="82" t="s">
        <v>1243</v>
      </c>
      <c r="H672" s="72">
        <v>202776</v>
      </c>
      <c r="I672" s="72">
        <v>20278</v>
      </c>
      <c r="J672" s="72">
        <v>14600</v>
      </c>
      <c r="K672" s="72">
        <v>197098</v>
      </c>
      <c r="L672" s="8" t="s">
        <v>24</v>
      </c>
      <c r="M672" s="7">
        <v>45731</v>
      </c>
      <c r="N672" s="8" t="s">
        <v>4107</v>
      </c>
      <c r="O672" s="72">
        <f>IF(Table1[[#This Row],[Phân loại]]="Tồn đầu kỳ",Table1[[#This Row],[Tổng giá trị]],0)</f>
        <v>0</v>
      </c>
      <c r="P672" s="8">
        <f>IF(Table1[[#This Row],[Số còn phải thu ĐK]]&lt;&gt;0,0,IF(Table1[[#This Row],[Phân loại]]="Bán hàng",Table1[[#This Row],[Tổng giá trị]],-Table1[[#This Row],[Tổng giá trị]]))</f>
        <v>197098</v>
      </c>
      <c r="Q672" s="73">
        <v>197000</v>
      </c>
      <c r="R672" s="8">
        <f>Table1[[#This Row],[Số còn phải thu ĐK]]+Table1[[#This Row],[Giá Trị HD sau CK]]-Table1[[#This Row],[Số tiền đã thu]]</f>
        <v>98</v>
      </c>
      <c r="S672" s="7">
        <f>IF(Table1[[#This Row],[Ngày hóa đơn]]&lt;&gt;"",Table1[[#This Row],[Ngày hóa đơn]],Table1[[#This Row],[Ngày hạch toán]])</f>
        <v>45667</v>
      </c>
      <c r="T672" s="8"/>
      <c r="U672" s="7">
        <f>IF(Table1[[#This Row],[Ngày tính CN]]="","",S672+T672)</f>
        <v>45667</v>
      </c>
      <c r="V672" s="74">
        <f ca="1">IF(Table1[[#This Row],[Hạn thanh toán]]="","",IF((U672-NOW())&lt;0,0,(U672-NOW())))</f>
        <v>0</v>
      </c>
      <c r="W672" s="72"/>
      <c r="X672" s="68" t="str">
        <f t="shared" ca="1" si="109"/>
        <v/>
      </c>
      <c r="Y672" s="68" t="str">
        <f t="shared" ca="1" si="107"/>
        <v/>
      </c>
      <c r="Z672" s="301">
        <f>Table1[[#This Row],[Hạn thanh toán]]</f>
        <v>45667</v>
      </c>
      <c r="AA672" s="301">
        <f>Table1[[#This Row],[Ngày Thanh toán]]</f>
        <v>45731</v>
      </c>
      <c r="AD672" s="3" t="str">
        <f>VLOOKUP($A672,Ma_KH!$A:$Q,Ma_KH!O$1,0)</f>
        <v>KL.SG</v>
      </c>
      <c r="AE672" s="3" t="str">
        <f>VLOOKUP($A672,Ma_KH!$A:$Q,Ma_KH!P$1,0)</f>
        <v>SG</v>
      </c>
    </row>
    <row r="673" spans="1:31" ht="25.5" customHeight="1" x14ac:dyDescent="0.3">
      <c r="A673" s="81" t="s">
        <v>112</v>
      </c>
      <c r="B673" s="81" t="s">
        <v>1230</v>
      </c>
      <c r="C673" s="91">
        <v>45670</v>
      </c>
      <c r="D673" s="92" t="s">
        <v>1244</v>
      </c>
      <c r="E673" s="91"/>
      <c r="F673" s="81"/>
      <c r="G673" s="81" t="s">
        <v>1245</v>
      </c>
      <c r="H673" s="72">
        <v>244998</v>
      </c>
      <c r="I673" s="72">
        <v>0</v>
      </c>
      <c r="J673" s="72">
        <v>19600</v>
      </c>
      <c r="K673" s="72">
        <v>264598</v>
      </c>
      <c r="L673" s="8" t="s">
        <v>24</v>
      </c>
      <c r="M673" s="7">
        <v>45729</v>
      </c>
      <c r="N673" s="8" t="s">
        <v>3920</v>
      </c>
      <c r="O673" s="72">
        <f>IF(Table1[[#This Row],[Phân loại]]="Tồn đầu kỳ",Table1[[#This Row],[Tổng giá trị]],0)</f>
        <v>0</v>
      </c>
      <c r="P673" s="8">
        <f>IF(Table1[[#This Row],[Số còn phải thu ĐK]]&lt;&gt;0,0,IF(Table1[[#This Row],[Phân loại]]="Bán hàng",Table1[[#This Row],[Tổng giá trị]],-Table1[[#This Row],[Tổng giá trị]]))</f>
        <v>264598</v>
      </c>
      <c r="Q673" s="73">
        <v>265000</v>
      </c>
      <c r="R673" s="8">
        <f>Table1[[#This Row],[Số còn phải thu ĐK]]+Table1[[#This Row],[Giá Trị HD sau CK]]-Table1[[#This Row],[Số tiền đã thu]]</f>
        <v>-402</v>
      </c>
      <c r="S673" s="7">
        <f>IF(Table1[[#This Row],[Ngày hóa đơn]]&lt;&gt;"",Table1[[#This Row],[Ngày hóa đơn]],Table1[[#This Row],[Ngày hạch toán]])</f>
        <v>45670</v>
      </c>
      <c r="T673" s="8"/>
      <c r="U673" s="7">
        <f>IF(Table1[[#This Row],[Ngày tính CN]]="","",S673+T673)</f>
        <v>45670</v>
      </c>
      <c r="V673" s="74">
        <f ca="1">IF(Table1[[#This Row],[Hạn thanh toán]]="","",IF((U673-NOW())&lt;0,0,(U673-NOW())))</f>
        <v>0</v>
      </c>
      <c r="W673" s="72"/>
      <c r="X673" s="68" t="str">
        <f t="shared" ca="1" si="109"/>
        <v/>
      </c>
      <c r="Y673" s="68" t="str">
        <f t="shared" ca="1" si="107"/>
        <v/>
      </c>
      <c r="Z673" s="301">
        <f>Table1[[#This Row],[Hạn thanh toán]]</f>
        <v>45670</v>
      </c>
      <c r="AA673" s="301">
        <f>Table1[[#This Row],[Ngày Thanh toán]]</f>
        <v>45729</v>
      </c>
      <c r="AD673" s="3" t="str">
        <f>VLOOKUP($A673,Ma_KH!$A:$Q,Ma_KH!O$1,0)</f>
        <v>KL.SG</v>
      </c>
      <c r="AE673" s="3" t="str">
        <f>VLOOKUP($A673,Ma_KH!$A:$Q,Ma_KH!P$1,0)</f>
        <v>SG</v>
      </c>
    </row>
    <row r="674" spans="1:31" ht="25.5" customHeight="1" x14ac:dyDescent="0.3">
      <c r="A674" s="81" t="s">
        <v>112</v>
      </c>
      <c r="B674" s="81" t="s">
        <v>1230</v>
      </c>
      <c r="C674" s="91">
        <v>45672</v>
      </c>
      <c r="D674" s="92" t="s">
        <v>1246</v>
      </c>
      <c r="E674" s="91"/>
      <c r="F674" s="81"/>
      <c r="G674" s="81" t="s">
        <v>1247</v>
      </c>
      <c r="H674" s="72">
        <v>86111</v>
      </c>
      <c r="I674" s="72">
        <v>0</v>
      </c>
      <c r="J674" s="72">
        <v>6889</v>
      </c>
      <c r="K674" s="72">
        <v>93000</v>
      </c>
      <c r="L674" s="8" t="s">
        <v>24</v>
      </c>
      <c r="M674" s="7">
        <v>45695</v>
      </c>
      <c r="N674" s="8" t="s">
        <v>3919</v>
      </c>
      <c r="O674" s="72">
        <f>IF(Table1[[#This Row],[Phân loại]]="Tồn đầu kỳ",Table1[[#This Row],[Tổng giá trị]],0)</f>
        <v>0</v>
      </c>
      <c r="P674" s="8">
        <f>IF(Table1[[#This Row],[Số còn phải thu ĐK]]&lt;&gt;0,0,IF(Table1[[#This Row],[Phân loại]]="Bán hàng",Table1[[#This Row],[Tổng giá trị]],-Table1[[#This Row],[Tổng giá trị]]))</f>
        <v>93000</v>
      </c>
      <c r="Q674" s="73">
        <f t="shared" si="108"/>
        <v>93000</v>
      </c>
      <c r="R674" s="8">
        <f>Table1[[#This Row],[Số còn phải thu ĐK]]+Table1[[#This Row],[Giá Trị HD sau CK]]-Table1[[#This Row],[Số tiền đã thu]]</f>
        <v>0</v>
      </c>
      <c r="S674" s="7">
        <f>IF(Table1[[#This Row],[Ngày hóa đơn]]&lt;&gt;"",Table1[[#This Row],[Ngày hóa đơn]],Table1[[#This Row],[Ngày hạch toán]])</f>
        <v>45672</v>
      </c>
      <c r="T674" s="8"/>
      <c r="U674" s="7">
        <f>IF(Table1[[#This Row],[Ngày tính CN]]="","",S674+T674)</f>
        <v>45672</v>
      </c>
      <c r="V674" s="74">
        <f ca="1">IF(Table1[[#This Row],[Hạn thanh toán]]="","",IF((U674-NOW())&lt;0,0,(U674-NOW())))</f>
        <v>0</v>
      </c>
      <c r="W674" s="72"/>
      <c r="X674" s="68" t="str">
        <f t="shared" ca="1" si="109"/>
        <v/>
      </c>
      <c r="Y674" s="68" t="str">
        <f t="shared" si="107"/>
        <v>Đã thanh toán</v>
      </c>
      <c r="Z674" s="301">
        <f>Table1[[#This Row],[Hạn thanh toán]]</f>
        <v>45672</v>
      </c>
      <c r="AA674" s="301">
        <f>Table1[[#This Row],[Ngày Thanh toán]]</f>
        <v>45695</v>
      </c>
      <c r="AD674" s="3" t="str">
        <f>VLOOKUP($A674,Ma_KH!$A:$Q,Ma_KH!O$1,0)</f>
        <v>KL.SG</v>
      </c>
      <c r="AE674" s="3" t="str">
        <f>VLOOKUP($A674,Ma_KH!$A:$Q,Ma_KH!P$1,0)</f>
        <v>SG</v>
      </c>
    </row>
    <row r="675" spans="1:31" ht="25.5" customHeight="1" x14ac:dyDescent="0.3">
      <c r="A675" s="81" t="s">
        <v>112</v>
      </c>
      <c r="B675" s="81" t="s">
        <v>1230</v>
      </c>
      <c r="C675" s="91">
        <v>45673</v>
      </c>
      <c r="D675" s="92" t="s">
        <v>1248</v>
      </c>
      <c r="E675" s="91"/>
      <c r="F675" s="81"/>
      <c r="G675" s="81" t="s">
        <v>1249</v>
      </c>
      <c r="H675" s="72">
        <v>816666</v>
      </c>
      <c r="I675" s="72">
        <v>163333</v>
      </c>
      <c r="J675" s="72">
        <v>52267</v>
      </c>
      <c r="K675" s="72">
        <v>705600</v>
      </c>
      <c r="L675" s="8" t="s">
        <v>24</v>
      </c>
      <c r="M675" s="187">
        <v>45674</v>
      </c>
      <c r="N675" s="188" t="s">
        <v>4109</v>
      </c>
      <c r="O675" s="72">
        <f>IF(Table1[[#This Row],[Phân loại]]="Tồn đầu kỳ",Table1[[#This Row],[Tổng giá trị]],0)</f>
        <v>0</v>
      </c>
      <c r="P675" s="8">
        <f>IF(Table1[[#This Row],[Số còn phải thu ĐK]]&lt;&gt;0,0,IF(Table1[[#This Row],[Phân loại]]="Bán hàng",Table1[[#This Row],[Tổng giá trị]],-Table1[[#This Row],[Tổng giá trị]]))</f>
        <v>705600</v>
      </c>
      <c r="Q675" s="73">
        <f t="shared" si="108"/>
        <v>705600</v>
      </c>
      <c r="R675" s="8">
        <f>Table1[[#This Row],[Số còn phải thu ĐK]]+Table1[[#This Row],[Giá Trị HD sau CK]]-Table1[[#This Row],[Số tiền đã thu]]</f>
        <v>0</v>
      </c>
      <c r="S675" s="7">
        <f>IF(Table1[[#This Row],[Ngày hóa đơn]]&lt;&gt;"",Table1[[#This Row],[Ngày hóa đơn]],Table1[[#This Row],[Ngày hạch toán]])</f>
        <v>45673</v>
      </c>
      <c r="T675" s="8"/>
      <c r="U675" s="7">
        <f>IF(Table1[[#This Row],[Ngày tính CN]]="","",S675+T675)</f>
        <v>45673</v>
      </c>
      <c r="V675" s="74">
        <f ca="1">IF(Table1[[#This Row],[Hạn thanh toán]]="","",IF((U675-NOW())&lt;0,0,(U675-NOW())))</f>
        <v>0</v>
      </c>
      <c r="W675" s="72"/>
      <c r="X675" s="68" t="str">
        <f t="shared" ca="1" si="109"/>
        <v/>
      </c>
      <c r="Y675" s="68" t="str">
        <f t="shared" si="107"/>
        <v>Đã thanh toán</v>
      </c>
      <c r="Z675" s="301">
        <f>Table1[[#This Row],[Hạn thanh toán]]</f>
        <v>45673</v>
      </c>
      <c r="AA675" s="301">
        <f>Table1[[#This Row],[Ngày Thanh toán]]</f>
        <v>45674</v>
      </c>
      <c r="AD675" s="3" t="str">
        <f>VLOOKUP($A675,Ma_KH!$A:$Q,Ma_KH!O$1,0)</f>
        <v>KL.SG</v>
      </c>
      <c r="AE675" s="3" t="str">
        <f>VLOOKUP($A675,Ma_KH!$A:$Q,Ma_KH!P$1,0)</f>
        <v>SG</v>
      </c>
    </row>
    <row r="676" spans="1:31" ht="25.5" customHeight="1" x14ac:dyDescent="0.3">
      <c r="A676" s="82" t="s">
        <v>112</v>
      </c>
      <c r="B676" s="82" t="s">
        <v>1230</v>
      </c>
      <c r="C676" s="93">
        <v>45674</v>
      </c>
      <c r="D676" s="94" t="s">
        <v>1250</v>
      </c>
      <c r="E676" s="93"/>
      <c r="F676" s="82"/>
      <c r="G676" s="82" t="s">
        <v>1251</v>
      </c>
      <c r="H676" s="72">
        <v>408333</v>
      </c>
      <c r="I676" s="72">
        <v>0</v>
      </c>
      <c r="J676" s="72">
        <v>32667</v>
      </c>
      <c r="K676" s="72">
        <v>441000</v>
      </c>
      <c r="L676" s="8" t="s">
        <v>24</v>
      </c>
      <c r="M676" s="7">
        <v>45695</v>
      </c>
      <c r="N676" s="8" t="s">
        <v>3919</v>
      </c>
      <c r="O676" s="72">
        <f>IF(Table1[[#This Row],[Phân loại]]="Tồn đầu kỳ",Table1[[#This Row],[Tổng giá trị]],0)</f>
        <v>0</v>
      </c>
      <c r="P676" s="8">
        <f>IF(Table1[[#This Row],[Số còn phải thu ĐK]]&lt;&gt;0,0,IF(Table1[[#This Row],[Phân loại]]="Bán hàng",Table1[[#This Row],[Tổng giá trị]],-Table1[[#This Row],[Tổng giá trị]]))</f>
        <v>441000</v>
      </c>
      <c r="Q676" s="73">
        <f t="shared" si="108"/>
        <v>441000</v>
      </c>
      <c r="R676" s="8">
        <f>Table1[[#This Row],[Số còn phải thu ĐK]]+Table1[[#This Row],[Giá Trị HD sau CK]]-Table1[[#This Row],[Số tiền đã thu]]</f>
        <v>0</v>
      </c>
      <c r="S676" s="7">
        <f>IF(Table1[[#This Row],[Ngày hóa đơn]]&lt;&gt;"",Table1[[#This Row],[Ngày hóa đơn]],Table1[[#This Row],[Ngày hạch toán]])</f>
        <v>45674</v>
      </c>
      <c r="T676" s="8"/>
      <c r="U676" s="7">
        <f>IF(Table1[[#This Row],[Ngày tính CN]]="","",S676+T676)</f>
        <v>45674</v>
      </c>
      <c r="V676" s="74">
        <f ca="1">IF(Table1[[#This Row],[Hạn thanh toán]]="","",IF((U676-NOW())&lt;0,0,(U676-NOW())))</f>
        <v>0</v>
      </c>
      <c r="W676" s="72"/>
      <c r="X676" s="68" t="str">
        <f t="shared" ca="1" si="109"/>
        <v/>
      </c>
      <c r="Y676" s="68" t="str">
        <f t="shared" si="107"/>
        <v>Đã thanh toán</v>
      </c>
      <c r="Z676" s="301">
        <f>Table1[[#This Row],[Hạn thanh toán]]</f>
        <v>45674</v>
      </c>
      <c r="AA676" s="301">
        <f>Table1[[#This Row],[Ngày Thanh toán]]</f>
        <v>45695</v>
      </c>
      <c r="AD676" s="3" t="str">
        <f>VLOOKUP($A676,Ma_KH!$A:$Q,Ma_KH!O$1,0)</f>
        <v>KL.SG</v>
      </c>
      <c r="AE676" s="3" t="str">
        <f>VLOOKUP($A676,Ma_KH!$A:$Q,Ma_KH!P$1,0)</f>
        <v>SG</v>
      </c>
    </row>
    <row r="677" spans="1:31" ht="25.5" customHeight="1" x14ac:dyDescent="0.3">
      <c r="A677" s="81" t="s">
        <v>112</v>
      </c>
      <c r="B677" s="81" t="s">
        <v>1230</v>
      </c>
      <c r="C677" s="91">
        <v>45675</v>
      </c>
      <c r="D677" s="92" t="s">
        <v>1252</v>
      </c>
      <c r="E677" s="91"/>
      <c r="F677" s="81"/>
      <c r="G677" s="81" t="s">
        <v>1253</v>
      </c>
      <c r="H677" s="72">
        <v>7699880</v>
      </c>
      <c r="I677" s="72">
        <v>0</v>
      </c>
      <c r="J677" s="72">
        <v>615990</v>
      </c>
      <c r="K677" s="72">
        <v>8315870</v>
      </c>
      <c r="L677" s="8" t="s">
        <v>24</v>
      </c>
      <c r="M677" s="187">
        <v>45677</v>
      </c>
      <c r="N677" s="188" t="s">
        <v>4110</v>
      </c>
      <c r="O677" s="72">
        <f>IF(Table1[[#This Row],[Phân loại]]="Tồn đầu kỳ",Table1[[#This Row],[Tổng giá trị]],0)</f>
        <v>0</v>
      </c>
      <c r="P677" s="8">
        <f>IF(Table1[[#This Row],[Số còn phải thu ĐK]]&lt;&gt;0,0,IF(Table1[[#This Row],[Phân loại]]="Bán hàng",Table1[[#This Row],[Tổng giá trị]],-Table1[[#This Row],[Tổng giá trị]]))</f>
        <v>8315870</v>
      </c>
      <c r="Q677" s="73">
        <f t="shared" si="108"/>
        <v>8315870</v>
      </c>
      <c r="R677" s="8">
        <f>Table1[[#This Row],[Số còn phải thu ĐK]]+Table1[[#This Row],[Giá Trị HD sau CK]]-Table1[[#This Row],[Số tiền đã thu]]</f>
        <v>0</v>
      </c>
      <c r="S677" s="7">
        <f>IF(Table1[[#This Row],[Ngày hóa đơn]]&lt;&gt;"",Table1[[#This Row],[Ngày hóa đơn]],Table1[[#This Row],[Ngày hạch toán]])</f>
        <v>45675</v>
      </c>
      <c r="T677" s="8"/>
      <c r="U677" s="7">
        <f>IF(Table1[[#This Row],[Ngày tính CN]]="","",S677+T677)</f>
        <v>45675</v>
      </c>
      <c r="V677" s="74">
        <f ca="1">IF(Table1[[#This Row],[Hạn thanh toán]]="","",IF((U677-NOW())&lt;0,0,(U677-NOW())))</f>
        <v>0</v>
      </c>
      <c r="W677" s="72"/>
      <c r="X677" s="68" t="str">
        <f t="shared" ca="1" si="109"/>
        <v/>
      </c>
      <c r="Y677" s="68" t="str">
        <f t="shared" si="107"/>
        <v>Đã thanh toán</v>
      </c>
      <c r="Z677" s="301">
        <f>Table1[[#This Row],[Hạn thanh toán]]</f>
        <v>45675</v>
      </c>
      <c r="AA677" s="301">
        <f>Table1[[#This Row],[Ngày Thanh toán]]</f>
        <v>45677</v>
      </c>
      <c r="AD677" s="3" t="str">
        <f>VLOOKUP($A677,Ma_KH!$A:$Q,Ma_KH!O$1,0)</f>
        <v>KL.SG</v>
      </c>
      <c r="AE677" s="3" t="str">
        <f>VLOOKUP($A677,Ma_KH!$A:$Q,Ma_KH!P$1,0)</f>
        <v>SG</v>
      </c>
    </row>
    <row r="678" spans="1:31" ht="25.5" customHeight="1" x14ac:dyDescent="0.3">
      <c r="A678" s="81" t="s">
        <v>112</v>
      </c>
      <c r="B678" s="81" t="s">
        <v>1230</v>
      </c>
      <c r="C678" s="91">
        <v>45675</v>
      </c>
      <c r="D678" s="92" t="s">
        <v>1254</v>
      </c>
      <c r="E678" s="91"/>
      <c r="F678" s="81"/>
      <c r="G678" s="81" t="s">
        <v>1255</v>
      </c>
      <c r="H678" s="72">
        <v>3629600</v>
      </c>
      <c r="I678" s="72">
        <v>725920</v>
      </c>
      <c r="J678" s="72">
        <v>232294</v>
      </c>
      <c r="K678" s="72">
        <v>3135974</v>
      </c>
      <c r="L678" s="8" t="s">
        <v>24</v>
      </c>
      <c r="M678" s="7">
        <v>45729</v>
      </c>
      <c r="N678" s="8" t="s">
        <v>3920</v>
      </c>
      <c r="O678" s="72">
        <f>IF(Table1[[#This Row],[Phân loại]]="Tồn đầu kỳ",Table1[[#This Row],[Tổng giá trị]],0)</f>
        <v>0</v>
      </c>
      <c r="P678" s="8">
        <f>IF(Table1[[#This Row],[Số còn phải thu ĐK]]&lt;&gt;0,0,IF(Table1[[#This Row],[Phân loại]]="Bán hàng",Table1[[#This Row],[Tổng giá trị]],-Table1[[#This Row],[Tổng giá trị]]))</f>
        <v>3135974</v>
      </c>
      <c r="Q678" s="73">
        <f t="shared" si="108"/>
        <v>3135974</v>
      </c>
      <c r="R678" s="8">
        <f>Table1[[#This Row],[Số còn phải thu ĐK]]+Table1[[#This Row],[Giá Trị HD sau CK]]-Table1[[#This Row],[Số tiền đã thu]]</f>
        <v>0</v>
      </c>
      <c r="S678" s="7">
        <f>IF(Table1[[#This Row],[Ngày hóa đơn]]&lt;&gt;"",Table1[[#This Row],[Ngày hóa đơn]],Table1[[#This Row],[Ngày hạch toán]])</f>
        <v>45675</v>
      </c>
      <c r="T678" s="8"/>
      <c r="U678" s="7">
        <f>IF(Table1[[#This Row],[Ngày tính CN]]="","",S678+T678)</f>
        <v>45675</v>
      </c>
      <c r="V678" s="74">
        <f ca="1">IF(Table1[[#This Row],[Hạn thanh toán]]="","",IF((U678-NOW())&lt;0,0,(U678-NOW())))</f>
        <v>0</v>
      </c>
      <c r="W678" s="72"/>
      <c r="X678" s="68" t="str">
        <f t="shared" ca="1" si="109"/>
        <v/>
      </c>
      <c r="Y678" s="68" t="str">
        <f t="shared" si="107"/>
        <v>Đã thanh toán</v>
      </c>
      <c r="Z678" s="301">
        <f>Table1[[#This Row],[Hạn thanh toán]]</f>
        <v>45675</v>
      </c>
      <c r="AA678" s="301">
        <f>Table1[[#This Row],[Ngày Thanh toán]]</f>
        <v>45729</v>
      </c>
      <c r="AD678" s="3" t="str">
        <f>VLOOKUP($A678,Ma_KH!$A:$Q,Ma_KH!O$1,0)</f>
        <v>KL.SG</v>
      </c>
      <c r="AE678" s="3" t="str">
        <f>VLOOKUP($A678,Ma_KH!$A:$Q,Ma_KH!P$1,0)</f>
        <v>SG</v>
      </c>
    </row>
    <row r="679" spans="1:31" s="61" customFormat="1" ht="25.5" customHeight="1" x14ac:dyDescent="0.3">
      <c r="A679" s="129" t="s">
        <v>112</v>
      </c>
      <c r="B679" s="129" t="s">
        <v>1230</v>
      </c>
      <c r="C679" s="195">
        <v>45676</v>
      </c>
      <c r="D679" s="196" t="s">
        <v>1256</v>
      </c>
      <c r="E679" s="195"/>
      <c r="F679" s="129"/>
      <c r="G679" s="129" t="s">
        <v>1257</v>
      </c>
      <c r="H679" s="57">
        <v>385182</v>
      </c>
      <c r="I679" s="57">
        <v>0</v>
      </c>
      <c r="J679" s="57">
        <v>30815</v>
      </c>
      <c r="K679" s="57">
        <v>415997</v>
      </c>
      <c r="L679" s="58" t="s">
        <v>24</v>
      </c>
      <c r="M679" s="59"/>
      <c r="N679" s="58"/>
      <c r="O679" s="57">
        <f>IF(Table1[[#This Row],[Phân loại]]="Tồn đầu kỳ",Table1[[#This Row],[Tổng giá trị]],0)</f>
        <v>0</v>
      </c>
      <c r="P679" s="58">
        <f>IF(Table1[[#This Row],[Số còn phải thu ĐK]]&lt;&gt;0,0,IF(Table1[[#This Row],[Phân loại]]="Bán hàng",Table1[[#This Row],[Tổng giá trị]],-Table1[[#This Row],[Tổng giá trị]]))</f>
        <v>415997</v>
      </c>
      <c r="Q679" s="115">
        <f t="shared" si="108"/>
        <v>0</v>
      </c>
      <c r="R679" s="58">
        <f>Table1[[#This Row],[Số còn phải thu ĐK]]+Table1[[#This Row],[Giá Trị HD sau CK]]-Table1[[#This Row],[Số tiền đã thu]]</f>
        <v>415997</v>
      </c>
      <c r="S679" s="59">
        <f>IF(Table1[[#This Row],[Ngày hóa đơn]]&lt;&gt;"",Table1[[#This Row],[Ngày hóa đơn]],Table1[[#This Row],[Ngày hạch toán]])</f>
        <v>45676</v>
      </c>
      <c r="T679" s="58"/>
      <c r="U679" s="59">
        <f>IF(Table1[[#This Row],[Ngày tính CN]]="","",S679+T679)</f>
        <v>45676</v>
      </c>
      <c r="V679" s="60">
        <f ca="1">IF(Table1[[#This Row],[Hạn thanh toán]]="","",IF((U679-NOW())&lt;0,0,(U679-NOW())))</f>
        <v>0</v>
      </c>
      <c r="W679" s="57"/>
      <c r="X679" s="116" t="str">
        <f t="shared" ca="1" si="109"/>
        <v/>
      </c>
      <c r="Y679" s="116" t="str">
        <f t="shared" ca="1" si="107"/>
        <v/>
      </c>
      <c r="Z679" s="305">
        <f>Table1[[#This Row],[Hạn thanh toán]]</f>
        <v>45676</v>
      </c>
      <c r="AA679" s="305">
        <f>Table1[[#This Row],[Ngày Thanh toán]]</f>
        <v>0</v>
      </c>
      <c r="AD679" s="61" t="str">
        <f>VLOOKUP($A679,Ma_KH!$A:$Q,Ma_KH!O$1,0)</f>
        <v>KL.SG</v>
      </c>
      <c r="AE679" s="3" t="str">
        <f>VLOOKUP($A679,Ma_KH!$A:$Q,Ma_KH!P$1,0)</f>
        <v>SG</v>
      </c>
    </row>
    <row r="680" spans="1:31" s="61" customFormat="1" ht="25.5" customHeight="1" x14ac:dyDescent="0.3">
      <c r="A680" s="192" t="s">
        <v>112</v>
      </c>
      <c r="B680" s="192" t="s">
        <v>1230</v>
      </c>
      <c r="C680" s="197">
        <v>45676</v>
      </c>
      <c r="D680" s="198" t="s">
        <v>1258</v>
      </c>
      <c r="E680" s="197"/>
      <c r="F680" s="192"/>
      <c r="G680" s="192" t="s">
        <v>1259</v>
      </c>
      <c r="H680" s="57">
        <v>335648</v>
      </c>
      <c r="I680" s="57">
        <v>0</v>
      </c>
      <c r="J680" s="57">
        <v>26852</v>
      </c>
      <c r="K680" s="57">
        <v>362500</v>
      </c>
      <c r="L680" s="58" t="s">
        <v>24</v>
      </c>
      <c r="M680" s="59"/>
      <c r="N680" s="58"/>
      <c r="O680" s="57">
        <f>IF(Table1[[#This Row],[Phân loại]]="Tồn đầu kỳ",Table1[[#This Row],[Tổng giá trị]],0)</f>
        <v>0</v>
      </c>
      <c r="P680" s="58">
        <f>IF(Table1[[#This Row],[Số còn phải thu ĐK]]&lt;&gt;0,0,IF(Table1[[#This Row],[Phân loại]]="Bán hàng",Table1[[#This Row],[Tổng giá trị]],-Table1[[#This Row],[Tổng giá trị]]))</f>
        <v>362500</v>
      </c>
      <c r="Q680" s="115">
        <f t="shared" si="108"/>
        <v>0</v>
      </c>
      <c r="R680" s="58">
        <f>Table1[[#This Row],[Số còn phải thu ĐK]]+Table1[[#This Row],[Giá Trị HD sau CK]]-Table1[[#This Row],[Số tiền đã thu]]</f>
        <v>362500</v>
      </c>
      <c r="S680" s="59">
        <f>IF(Table1[[#This Row],[Ngày hóa đơn]]&lt;&gt;"",Table1[[#This Row],[Ngày hóa đơn]],Table1[[#This Row],[Ngày hạch toán]])</f>
        <v>45676</v>
      </c>
      <c r="T680" s="58"/>
      <c r="U680" s="59">
        <f>IF(Table1[[#This Row],[Ngày tính CN]]="","",S680+T680)</f>
        <v>45676</v>
      </c>
      <c r="V680" s="60">
        <f ca="1">IF(Table1[[#This Row],[Hạn thanh toán]]="","",IF((U680-NOW())&lt;0,0,(U680-NOW())))</f>
        <v>0</v>
      </c>
      <c r="W680" s="57"/>
      <c r="X680" s="116" t="str">
        <f t="shared" ca="1" si="109"/>
        <v/>
      </c>
      <c r="Y680" s="116" t="str">
        <f t="shared" ca="1" si="107"/>
        <v/>
      </c>
      <c r="Z680" s="305">
        <f>Table1[[#This Row],[Hạn thanh toán]]</f>
        <v>45676</v>
      </c>
      <c r="AA680" s="305">
        <f>Table1[[#This Row],[Ngày Thanh toán]]</f>
        <v>0</v>
      </c>
      <c r="AD680" s="61" t="str">
        <f>VLOOKUP($A680,Ma_KH!$A:$Q,Ma_KH!O$1,0)</f>
        <v>KL.SG</v>
      </c>
      <c r="AE680" s="3" t="str">
        <f>VLOOKUP($A680,Ma_KH!$A:$Q,Ma_KH!P$1,0)</f>
        <v>SG</v>
      </c>
    </row>
    <row r="681" spans="1:31" ht="25.5" customHeight="1" x14ac:dyDescent="0.3">
      <c r="A681" s="81" t="s">
        <v>112</v>
      </c>
      <c r="B681" s="81" t="s">
        <v>1230</v>
      </c>
      <c r="C681" s="91">
        <v>45678</v>
      </c>
      <c r="D681" s="92" t="s">
        <v>1260</v>
      </c>
      <c r="E681" s="91"/>
      <c r="F681" s="81"/>
      <c r="G681" s="81" t="s">
        <v>1261</v>
      </c>
      <c r="H681" s="72">
        <v>1152780</v>
      </c>
      <c r="I681" s="72">
        <v>0</v>
      </c>
      <c r="J681" s="72">
        <v>92222</v>
      </c>
      <c r="K681" s="72">
        <v>1245002</v>
      </c>
      <c r="L681" s="8" t="s">
        <v>24</v>
      </c>
      <c r="M681" s="187">
        <v>45677</v>
      </c>
      <c r="N681" s="188" t="s">
        <v>4111</v>
      </c>
      <c r="O681" s="72">
        <f>IF(Table1[[#This Row],[Phân loại]]="Tồn đầu kỳ",Table1[[#This Row],[Tổng giá trị]],0)</f>
        <v>0</v>
      </c>
      <c r="P681" s="8">
        <f>IF(Table1[[#This Row],[Số còn phải thu ĐK]]&lt;&gt;0,0,IF(Table1[[#This Row],[Phân loại]]="Bán hàng",Table1[[#This Row],[Tổng giá trị]],-Table1[[#This Row],[Tổng giá trị]]))</f>
        <v>1245002</v>
      </c>
      <c r="Q681" s="73">
        <f t="shared" si="108"/>
        <v>1245002</v>
      </c>
      <c r="R681" s="8">
        <f>Table1[[#This Row],[Số còn phải thu ĐK]]+Table1[[#This Row],[Giá Trị HD sau CK]]-Table1[[#This Row],[Số tiền đã thu]]</f>
        <v>0</v>
      </c>
      <c r="S681" s="7">
        <f>IF(Table1[[#This Row],[Ngày hóa đơn]]&lt;&gt;"",Table1[[#This Row],[Ngày hóa đơn]],Table1[[#This Row],[Ngày hạch toán]])</f>
        <v>45678</v>
      </c>
      <c r="T681" s="8"/>
      <c r="U681" s="7">
        <f>IF(Table1[[#This Row],[Ngày tính CN]]="","",S681+T681)</f>
        <v>45678</v>
      </c>
      <c r="V681" s="74">
        <f ca="1">IF(Table1[[#This Row],[Hạn thanh toán]]="","",IF((U681-NOW())&lt;0,0,(U681-NOW())))</f>
        <v>0</v>
      </c>
      <c r="W681" s="72"/>
      <c r="X681" s="68" t="str">
        <f t="shared" ca="1" si="109"/>
        <v/>
      </c>
      <c r="Y681" s="68" t="str">
        <f t="shared" si="107"/>
        <v>Đã thanh toán</v>
      </c>
      <c r="Z681" s="301">
        <f>Table1[[#This Row],[Hạn thanh toán]]</f>
        <v>45678</v>
      </c>
      <c r="AA681" s="301">
        <f>Table1[[#This Row],[Ngày Thanh toán]]</f>
        <v>45677</v>
      </c>
      <c r="AD681" s="3" t="str">
        <f>VLOOKUP($A681,Ma_KH!$A:$Q,Ma_KH!O$1,0)</f>
        <v>KL.SG</v>
      </c>
      <c r="AE681" s="3" t="str">
        <f>VLOOKUP($A681,Ma_KH!$A:$Q,Ma_KH!P$1,0)</f>
        <v>SG</v>
      </c>
    </row>
    <row r="682" spans="1:31" ht="25.5" customHeight="1" x14ac:dyDescent="0.3">
      <c r="A682" s="81" t="s">
        <v>112</v>
      </c>
      <c r="B682" s="81" t="s">
        <v>1230</v>
      </c>
      <c r="C682" s="91">
        <v>45678</v>
      </c>
      <c r="D682" s="92" t="s">
        <v>1262</v>
      </c>
      <c r="E682" s="91"/>
      <c r="F682" s="81"/>
      <c r="G682" s="81" t="s">
        <v>1263</v>
      </c>
      <c r="H682" s="72">
        <v>420369</v>
      </c>
      <c r="I682" s="72">
        <v>84074</v>
      </c>
      <c r="J682" s="72">
        <v>26904</v>
      </c>
      <c r="K682" s="72">
        <v>363199</v>
      </c>
      <c r="L682" s="8" t="s">
        <v>24</v>
      </c>
      <c r="M682" s="7">
        <v>45695</v>
      </c>
      <c r="N682" s="8" t="s">
        <v>3919</v>
      </c>
      <c r="O682" s="72">
        <f>IF(Table1[[#This Row],[Phân loại]]="Tồn đầu kỳ",Table1[[#This Row],[Tổng giá trị]],0)</f>
        <v>0</v>
      </c>
      <c r="P682" s="8">
        <f>IF(Table1[[#This Row],[Số còn phải thu ĐK]]&lt;&gt;0,0,IF(Table1[[#This Row],[Phân loại]]="Bán hàng",Table1[[#This Row],[Tổng giá trị]],-Table1[[#This Row],[Tổng giá trị]]))</f>
        <v>363199</v>
      </c>
      <c r="Q682" s="73">
        <v>363000</v>
      </c>
      <c r="R682" s="8">
        <f>Table1[[#This Row],[Số còn phải thu ĐK]]+Table1[[#This Row],[Giá Trị HD sau CK]]-Table1[[#This Row],[Số tiền đã thu]]</f>
        <v>199</v>
      </c>
      <c r="S682" s="7">
        <f>IF(Table1[[#This Row],[Ngày hóa đơn]]&lt;&gt;"",Table1[[#This Row],[Ngày hóa đơn]],Table1[[#This Row],[Ngày hạch toán]])</f>
        <v>45678</v>
      </c>
      <c r="T682" s="8"/>
      <c r="U682" s="7">
        <f>IF(Table1[[#This Row],[Ngày tính CN]]="","",S682+T682)</f>
        <v>45678</v>
      </c>
      <c r="V682" s="74">
        <f ca="1">IF(Table1[[#This Row],[Hạn thanh toán]]="","",IF((U682-NOW())&lt;0,0,(U682-NOW())))</f>
        <v>0</v>
      </c>
      <c r="W682" s="72"/>
      <c r="X682" s="68" t="str">
        <f t="shared" ca="1" si="109"/>
        <v/>
      </c>
      <c r="Y682" s="68" t="str">
        <f t="shared" ca="1" si="107"/>
        <v/>
      </c>
      <c r="Z682" s="301">
        <f>Table1[[#This Row],[Hạn thanh toán]]</f>
        <v>45678</v>
      </c>
      <c r="AA682" s="301">
        <f>Table1[[#This Row],[Ngày Thanh toán]]</f>
        <v>45695</v>
      </c>
      <c r="AD682" s="3" t="str">
        <f>VLOOKUP($A682,Ma_KH!$A:$Q,Ma_KH!O$1,0)</f>
        <v>KL.SG</v>
      </c>
      <c r="AE682" s="3" t="str">
        <f>VLOOKUP($A682,Ma_KH!$A:$Q,Ma_KH!P$1,0)</f>
        <v>SG</v>
      </c>
    </row>
    <row r="683" spans="1:31" ht="25.5" customHeight="1" x14ac:dyDescent="0.3">
      <c r="A683" s="81" t="s">
        <v>112</v>
      </c>
      <c r="B683" s="81" t="s">
        <v>1230</v>
      </c>
      <c r="C683" s="91">
        <v>45678</v>
      </c>
      <c r="D683" s="92" t="s">
        <v>1264</v>
      </c>
      <c r="E683" s="91"/>
      <c r="F683" s="81"/>
      <c r="G683" s="81" t="s">
        <v>1265</v>
      </c>
      <c r="H683" s="72">
        <v>1361110</v>
      </c>
      <c r="I683" s="72">
        <v>136111</v>
      </c>
      <c r="J683" s="72">
        <v>98000</v>
      </c>
      <c r="K683" s="72">
        <v>1322999</v>
      </c>
      <c r="L683" s="8" t="s">
        <v>24</v>
      </c>
      <c r="M683" s="7">
        <v>45729</v>
      </c>
      <c r="N683" s="8" t="s">
        <v>3920</v>
      </c>
      <c r="O683" s="72">
        <f>IF(Table1[[#This Row],[Phân loại]]="Tồn đầu kỳ",Table1[[#This Row],[Tổng giá trị]],0)</f>
        <v>0</v>
      </c>
      <c r="P683" s="8">
        <f>IF(Table1[[#This Row],[Số còn phải thu ĐK]]&lt;&gt;0,0,IF(Table1[[#This Row],[Phân loại]]="Bán hàng",Table1[[#This Row],[Tổng giá trị]],-Table1[[#This Row],[Tổng giá trị]]))</f>
        <v>1322999</v>
      </c>
      <c r="Q683" s="73">
        <f t="shared" si="108"/>
        <v>1322999</v>
      </c>
      <c r="R683" s="8">
        <f>Table1[[#This Row],[Số còn phải thu ĐK]]+Table1[[#This Row],[Giá Trị HD sau CK]]-Table1[[#This Row],[Số tiền đã thu]]</f>
        <v>0</v>
      </c>
      <c r="S683" s="7">
        <f>IF(Table1[[#This Row],[Ngày hóa đơn]]&lt;&gt;"",Table1[[#This Row],[Ngày hóa đơn]],Table1[[#This Row],[Ngày hạch toán]])</f>
        <v>45678</v>
      </c>
      <c r="T683" s="8"/>
      <c r="U683" s="7">
        <f>IF(Table1[[#This Row],[Ngày tính CN]]="","",S683+T683)</f>
        <v>45678</v>
      </c>
      <c r="V683" s="74">
        <f ca="1">IF(Table1[[#This Row],[Hạn thanh toán]]="","",IF((U683-NOW())&lt;0,0,(U683-NOW())))</f>
        <v>0</v>
      </c>
      <c r="W683" s="72"/>
      <c r="X683" s="68" t="str">
        <f t="shared" ca="1" si="109"/>
        <v/>
      </c>
      <c r="Y683" s="68" t="str">
        <f t="shared" si="107"/>
        <v>Đã thanh toán</v>
      </c>
      <c r="Z683" s="301">
        <f>Table1[[#This Row],[Hạn thanh toán]]</f>
        <v>45678</v>
      </c>
      <c r="AA683" s="301">
        <f>Table1[[#This Row],[Ngày Thanh toán]]</f>
        <v>45729</v>
      </c>
      <c r="AD683" s="3" t="str">
        <f>VLOOKUP($A683,Ma_KH!$A:$Q,Ma_KH!O$1,0)</f>
        <v>KL.SG</v>
      </c>
      <c r="AE683" s="3" t="str">
        <f>VLOOKUP($A683,Ma_KH!$A:$Q,Ma_KH!P$1,0)</f>
        <v>SG</v>
      </c>
    </row>
    <row r="684" spans="1:31" ht="25.5" customHeight="1" x14ac:dyDescent="0.3">
      <c r="A684" s="81" t="s">
        <v>112</v>
      </c>
      <c r="B684" s="81" t="s">
        <v>1230</v>
      </c>
      <c r="C684" s="91">
        <v>45679</v>
      </c>
      <c r="D684" s="92" t="s">
        <v>1266</v>
      </c>
      <c r="E684" s="91"/>
      <c r="F684" s="81"/>
      <c r="G684" s="81" t="s">
        <v>1267</v>
      </c>
      <c r="H684" s="72">
        <v>2394439</v>
      </c>
      <c r="I684" s="72">
        <v>478888</v>
      </c>
      <c r="J684" s="72">
        <v>153244</v>
      </c>
      <c r="K684" s="72">
        <v>2068795</v>
      </c>
      <c r="L684" s="8" t="s">
        <v>24</v>
      </c>
      <c r="M684" s="187">
        <v>45679</v>
      </c>
      <c r="N684" s="188" t="s">
        <v>4112</v>
      </c>
      <c r="O684" s="72">
        <f>IF(Table1[[#This Row],[Phân loại]]="Tồn đầu kỳ",Table1[[#This Row],[Tổng giá trị]],0)</f>
        <v>0</v>
      </c>
      <c r="P684" s="8">
        <f>IF(Table1[[#This Row],[Số còn phải thu ĐK]]&lt;&gt;0,0,IF(Table1[[#This Row],[Phân loại]]="Bán hàng",Table1[[#This Row],[Tổng giá trị]],-Table1[[#This Row],[Tổng giá trị]]))</f>
        <v>2068795</v>
      </c>
      <c r="Q684" s="73">
        <f t="shared" si="108"/>
        <v>2068795</v>
      </c>
      <c r="R684" s="8">
        <f>Table1[[#This Row],[Số còn phải thu ĐK]]+Table1[[#This Row],[Giá Trị HD sau CK]]-Table1[[#This Row],[Số tiền đã thu]]</f>
        <v>0</v>
      </c>
      <c r="S684" s="7">
        <f>IF(Table1[[#This Row],[Ngày hóa đơn]]&lt;&gt;"",Table1[[#This Row],[Ngày hóa đơn]],Table1[[#This Row],[Ngày hạch toán]])</f>
        <v>45679</v>
      </c>
      <c r="T684" s="8"/>
      <c r="U684" s="7">
        <f>IF(Table1[[#This Row],[Ngày tính CN]]="","",S684+T684)</f>
        <v>45679</v>
      </c>
      <c r="V684" s="74">
        <f ca="1">IF(Table1[[#This Row],[Hạn thanh toán]]="","",IF((U684-NOW())&lt;0,0,(U684-NOW())))</f>
        <v>0</v>
      </c>
      <c r="W684" s="72"/>
      <c r="X684" s="68" t="str">
        <f t="shared" ca="1" si="109"/>
        <v/>
      </c>
      <c r="Y684" s="68" t="str">
        <f t="shared" si="107"/>
        <v>Đã thanh toán</v>
      </c>
      <c r="Z684" s="301">
        <f>Table1[[#This Row],[Hạn thanh toán]]</f>
        <v>45679</v>
      </c>
      <c r="AA684" s="301">
        <f>Table1[[#This Row],[Ngày Thanh toán]]</f>
        <v>45679</v>
      </c>
      <c r="AD684" s="3" t="str">
        <f>VLOOKUP($A684,Ma_KH!$A:$Q,Ma_KH!O$1,0)</f>
        <v>KL.SG</v>
      </c>
      <c r="AE684" s="3" t="str">
        <f>VLOOKUP($A684,Ma_KH!$A:$Q,Ma_KH!P$1,0)</f>
        <v>SG</v>
      </c>
    </row>
    <row r="685" spans="1:31" ht="25.5" customHeight="1" x14ac:dyDescent="0.3">
      <c r="A685" s="82" t="s">
        <v>112</v>
      </c>
      <c r="B685" s="82" t="s">
        <v>1230</v>
      </c>
      <c r="C685" s="93">
        <v>45679</v>
      </c>
      <c r="D685" s="94" t="s">
        <v>1268</v>
      </c>
      <c r="E685" s="93"/>
      <c r="F685" s="82"/>
      <c r="G685" s="82" t="s">
        <v>1269</v>
      </c>
      <c r="H685" s="72">
        <v>1633332</v>
      </c>
      <c r="I685" s="72">
        <v>326666</v>
      </c>
      <c r="J685" s="72">
        <v>104533</v>
      </c>
      <c r="K685" s="72">
        <v>1411199</v>
      </c>
      <c r="L685" s="8" t="s">
        <v>24</v>
      </c>
      <c r="M685" s="7">
        <v>45695</v>
      </c>
      <c r="N685" s="8" t="s">
        <v>3919</v>
      </c>
      <c r="O685" s="72">
        <f>IF(Table1[[#This Row],[Phân loại]]="Tồn đầu kỳ",Table1[[#This Row],[Tổng giá trị]],0)</f>
        <v>0</v>
      </c>
      <c r="P685" s="8">
        <f>IF(Table1[[#This Row],[Số còn phải thu ĐK]]&lt;&gt;0,0,IF(Table1[[#This Row],[Phân loại]]="Bán hàng",Table1[[#This Row],[Tổng giá trị]],-Table1[[#This Row],[Tổng giá trị]]))</f>
        <v>1411199</v>
      </c>
      <c r="Q685" s="73">
        <f t="shared" si="108"/>
        <v>1411199</v>
      </c>
      <c r="R685" s="8">
        <f>Table1[[#This Row],[Số còn phải thu ĐK]]+Table1[[#This Row],[Giá Trị HD sau CK]]-Table1[[#This Row],[Số tiền đã thu]]</f>
        <v>0</v>
      </c>
      <c r="S685" s="7">
        <f>IF(Table1[[#This Row],[Ngày hóa đơn]]&lt;&gt;"",Table1[[#This Row],[Ngày hóa đơn]],Table1[[#This Row],[Ngày hạch toán]])</f>
        <v>45679</v>
      </c>
      <c r="T685" s="8"/>
      <c r="U685" s="7">
        <f>IF(Table1[[#This Row],[Ngày tính CN]]="","",S685+T685)</f>
        <v>45679</v>
      </c>
      <c r="V685" s="74">
        <f ca="1">IF(Table1[[#This Row],[Hạn thanh toán]]="","",IF((U685-NOW())&lt;0,0,(U685-NOW())))</f>
        <v>0</v>
      </c>
      <c r="W685" s="72"/>
      <c r="X685" s="68" t="str">
        <f t="shared" ca="1" si="109"/>
        <v/>
      </c>
      <c r="Y685" s="68" t="str">
        <f t="shared" si="107"/>
        <v>Đã thanh toán</v>
      </c>
      <c r="Z685" s="301">
        <f>Table1[[#This Row],[Hạn thanh toán]]</f>
        <v>45679</v>
      </c>
      <c r="AA685" s="301">
        <f>Table1[[#This Row],[Ngày Thanh toán]]</f>
        <v>45695</v>
      </c>
      <c r="AD685" s="3" t="str">
        <f>VLOOKUP($A685,Ma_KH!$A:$Q,Ma_KH!O$1,0)</f>
        <v>KL.SG</v>
      </c>
      <c r="AE685" s="3" t="str">
        <f>VLOOKUP($A685,Ma_KH!$A:$Q,Ma_KH!P$1,0)</f>
        <v>SG</v>
      </c>
    </row>
    <row r="686" spans="1:31" ht="25.5" customHeight="1" x14ac:dyDescent="0.3">
      <c r="A686" s="81" t="s">
        <v>112</v>
      </c>
      <c r="B686" s="81" t="s">
        <v>1230</v>
      </c>
      <c r="C686" s="91">
        <v>45680</v>
      </c>
      <c r="D686" s="92" t="s">
        <v>1270</v>
      </c>
      <c r="E686" s="91"/>
      <c r="F686" s="81"/>
      <c r="G686" s="81" t="s">
        <v>1271</v>
      </c>
      <c r="H686" s="72">
        <v>222222</v>
      </c>
      <c r="I686" s="72">
        <v>0</v>
      </c>
      <c r="J686" s="72">
        <v>17778</v>
      </c>
      <c r="K686" s="72">
        <v>240000</v>
      </c>
      <c r="L686" s="8" t="s">
        <v>24</v>
      </c>
      <c r="M686" s="7">
        <v>45695</v>
      </c>
      <c r="N686" s="8" t="s">
        <v>3919</v>
      </c>
      <c r="O686" s="72">
        <f>IF(Table1[[#This Row],[Phân loại]]="Tồn đầu kỳ",Table1[[#This Row],[Tổng giá trị]],0)</f>
        <v>0</v>
      </c>
      <c r="P686" s="8">
        <f>IF(Table1[[#This Row],[Số còn phải thu ĐK]]&lt;&gt;0,0,IF(Table1[[#This Row],[Phân loại]]="Bán hàng",Table1[[#This Row],[Tổng giá trị]],-Table1[[#This Row],[Tổng giá trị]]))</f>
        <v>240000</v>
      </c>
      <c r="Q686" s="73">
        <f t="shared" si="108"/>
        <v>240000</v>
      </c>
      <c r="R686" s="8">
        <f>Table1[[#This Row],[Số còn phải thu ĐK]]+Table1[[#This Row],[Giá Trị HD sau CK]]-Table1[[#This Row],[Số tiền đã thu]]</f>
        <v>0</v>
      </c>
      <c r="S686" s="7">
        <f>IF(Table1[[#This Row],[Ngày hóa đơn]]&lt;&gt;"",Table1[[#This Row],[Ngày hóa đơn]],Table1[[#This Row],[Ngày hạch toán]])</f>
        <v>45680</v>
      </c>
      <c r="T686" s="8"/>
      <c r="U686" s="7">
        <f>IF(Table1[[#This Row],[Ngày tính CN]]="","",S686+T686)</f>
        <v>45680</v>
      </c>
      <c r="V686" s="74">
        <f ca="1">IF(Table1[[#This Row],[Hạn thanh toán]]="","",IF((U686-NOW())&lt;0,0,(U686-NOW())))</f>
        <v>0</v>
      </c>
      <c r="W686" s="72"/>
      <c r="X686" s="68" t="str">
        <f t="shared" ca="1" si="109"/>
        <v/>
      </c>
      <c r="Y686" s="68" t="str">
        <f t="shared" si="107"/>
        <v>Đã thanh toán</v>
      </c>
      <c r="Z686" s="301">
        <f>Table1[[#This Row],[Hạn thanh toán]]</f>
        <v>45680</v>
      </c>
      <c r="AA686" s="301">
        <f>Table1[[#This Row],[Ngày Thanh toán]]</f>
        <v>45695</v>
      </c>
      <c r="AD686" s="3" t="str">
        <f>VLOOKUP($A686,Ma_KH!$A:$Q,Ma_KH!O$1,0)</f>
        <v>KL.SG</v>
      </c>
      <c r="AE686" s="3" t="str">
        <f>VLOOKUP($A686,Ma_KH!$A:$Q,Ma_KH!P$1,0)</f>
        <v>SG</v>
      </c>
    </row>
    <row r="687" spans="1:31" ht="25.5" customHeight="1" x14ac:dyDescent="0.3">
      <c r="A687" s="81" t="s">
        <v>112</v>
      </c>
      <c r="B687" s="81" t="s">
        <v>1230</v>
      </c>
      <c r="C687" s="91">
        <v>45680</v>
      </c>
      <c r="D687" s="92" t="s">
        <v>1272</v>
      </c>
      <c r="E687" s="91"/>
      <c r="F687" s="81"/>
      <c r="G687" s="81" t="s">
        <v>1273</v>
      </c>
      <c r="H687" s="72">
        <v>778674</v>
      </c>
      <c r="I687" s="72">
        <v>155735</v>
      </c>
      <c r="J687" s="72">
        <v>49835</v>
      </c>
      <c r="K687" s="72">
        <v>672774</v>
      </c>
      <c r="L687" s="8" t="s">
        <v>24</v>
      </c>
      <c r="M687" s="7">
        <v>45731</v>
      </c>
      <c r="N687" s="8" t="s">
        <v>4107</v>
      </c>
      <c r="O687" s="72">
        <f>IF(Table1[[#This Row],[Phân loại]]="Tồn đầu kỳ",Table1[[#This Row],[Tổng giá trị]],0)</f>
        <v>0</v>
      </c>
      <c r="P687" s="8">
        <f>IF(Table1[[#This Row],[Số còn phải thu ĐK]]&lt;&gt;0,0,IF(Table1[[#This Row],[Phân loại]]="Bán hàng",Table1[[#This Row],[Tổng giá trị]],-Table1[[#This Row],[Tổng giá trị]]))</f>
        <v>672774</v>
      </c>
      <c r="Q687" s="73">
        <f t="shared" si="108"/>
        <v>672774</v>
      </c>
      <c r="R687" s="8">
        <f>Table1[[#This Row],[Số còn phải thu ĐK]]+Table1[[#This Row],[Giá Trị HD sau CK]]-Table1[[#This Row],[Số tiền đã thu]]</f>
        <v>0</v>
      </c>
      <c r="S687" s="7">
        <f>IF(Table1[[#This Row],[Ngày hóa đơn]]&lt;&gt;"",Table1[[#This Row],[Ngày hóa đơn]],Table1[[#This Row],[Ngày hạch toán]])</f>
        <v>45680</v>
      </c>
      <c r="T687" s="8"/>
      <c r="U687" s="7">
        <f>IF(Table1[[#This Row],[Ngày tính CN]]="","",S687+T687)</f>
        <v>45680</v>
      </c>
      <c r="V687" s="74">
        <f ca="1">IF(Table1[[#This Row],[Hạn thanh toán]]="","",IF((U687-NOW())&lt;0,0,(U687-NOW())))</f>
        <v>0</v>
      </c>
      <c r="W687" s="72"/>
      <c r="X687" s="68" t="str">
        <f t="shared" ca="1" si="109"/>
        <v/>
      </c>
      <c r="Y687" s="68" t="str">
        <f t="shared" si="107"/>
        <v>Đã thanh toán</v>
      </c>
      <c r="Z687" s="301">
        <f>Table1[[#This Row],[Hạn thanh toán]]</f>
        <v>45680</v>
      </c>
      <c r="AA687" s="301">
        <f>Table1[[#This Row],[Ngày Thanh toán]]</f>
        <v>45731</v>
      </c>
      <c r="AD687" s="3" t="str">
        <f>VLOOKUP($A687,Ma_KH!$A:$Q,Ma_KH!O$1,0)</f>
        <v>KL.SG</v>
      </c>
      <c r="AE687" s="3" t="str">
        <f>VLOOKUP($A687,Ma_KH!$A:$Q,Ma_KH!P$1,0)</f>
        <v>SG</v>
      </c>
    </row>
    <row r="688" spans="1:31" s="61" customFormat="1" ht="25.5" customHeight="1" x14ac:dyDescent="0.3">
      <c r="A688" s="129" t="s">
        <v>112</v>
      </c>
      <c r="B688" s="129" t="s">
        <v>1230</v>
      </c>
      <c r="C688" s="195">
        <v>45680</v>
      </c>
      <c r="D688" s="196" t="s">
        <v>1274</v>
      </c>
      <c r="E688" s="195"/>
      <c r="F688" s="129"/>
      <c r="G688" s="129" t="s">
        <v>1275</v>
      </c>
      <c r="H688" s="57">
        <v>818538</v>
      </c>
      <c r="I688" s="57">
        <v>163708</v>
      </c>
      <c r="J688" s="57">
        <v>52386</v>
      </c>
      <c r="K688" s="57">
        <v>707216</v>
      </c>
      <c r="L688" s="58" t="s">
        <v>24</v>
      </c>
      <c r="M688" s="59"/>
      <c r="N688" s="58"/>
      <c r="O688" s="57">
        <f>IF(Table1[[#This Row],[Phân loại]]="Tồn đầu kỳ",Table1[[#This Row],[Tổng giá trị]],0)</f>
        <v>0</v>
      </c>
      <c r="P688" s="58">
        <f>IF(Table1[[#This Row],[Số còn phải thu ĐK]]&lt;&gt;0,0,IF(Table1[[#This Row],[Phân loại]]="Bán hàng",Table1[[#This Row],[Tổng giá trị]],-Table1[[#This Row],[Tổng giá trị]]))</f>
        <v>707216</v>
      </c>
      <c r="Q688" s="115">
        <f t="shared" si="108"/>
        <v>0</v>
      </c>
      <c r="R688" s="58">
        <f>Table1[[#This Row],[Số còn phải thu ĐK]]+Table1[[#This Row],[Giá Trị HD sau CK]]-Table1[[#This Row],[Số tiền đã thu]]</f>
        <v>707216</v>
      </c>
      <c r="S688" s="59">
        <f>IF(Table1[[#This Row],[Ngày hóa đơn]]&lt;&gt;"",Table1[[#This Row],[Ngày hóa đơn]],Table1[[#This Row],[Ngày hạch toán]])</f>
        <v>45680</v>
      </c>
      <c r="T688" s="58"/>
      <c r="U688" s="59">
        <f>IF(Table1[[#This Row],[Ngày tính CN]]="","",S688+T688)</f>
        <v>45680</v>
      </c>
      <c r="V688" s="60">
        <f ca="1">IF(Table1[[#This Row],[Hạn thanh toán]]="","",IF((U688-NOW())&lt;0,0,(U688-NOW())))</f>
        <v>0</v>
      </c>
      <c r="W688" s="57"/>
      <c r="X688" s="116" t="str">
        <f t="shared" ca="1" si="109"/>
        <v/>
      </c>
      <c r="Y688" s="116" t="str">
        <f t="shared" ca="1" si="107"/>
        <v/>
      </c>
      <c r="Z688" s="305">
        <f>Table1[[#This Row],[Hạn thanh toán]]</f>
        <v>45680</v>
      </c>
      <c r="AA688" s="305">
        <f>Table1[[#This Row],[Ngày Thanh toán]]</f>
        <v>0</v>
      </c>
      <c r="AD688" s="61" t="str">
        <f>VLOOKUP($A688,Ma_KH!$A:$Q,Ma_KH!O$1,0)</f>
        <v>KL.SG</v>
      </c>
      <c r="AE688" s="3" t="str">
        <f>VLOOKUP($A688,Ma_KH!$A:$Q,Ma_KH!P$1,0)</f>
        <v>SG</v>
      </c>
    </row>
    <row r="689" spans="1:31" ht="25.5" customHeight="1" x14ac:dyDescent="0.3">
      <c r="A689" s="81" t="s">
        <v>112</v>
      </c>
      <c r="B689" s="81" t="s">
        <v>1230</v>
      </c>
      <c r="C689" s="91">
        <v>45682</v>
      </c>
      <c r="D689" s="92" t="s">
        <v>1276</v>
      </c>
      <c r="E689" s="91"/>
      <c r="F689" s="81"/>
      <c r="G689" s="81" t="s">
        <v>1277</v>
      </c>
      <c r="H689" s="72">
        <v>969442</v>
      </c>
      <c r="I689" s="72">
        <v>193888</v>
      </c>
      <c r="J689" s="72">
        <v>62044</v>
      </c>
      <c r="K689" s="72">
        <v>837598</v>
      </c>
      <c r="L689" s="8" t="s">
        <v>24</v>
      </c>
      <c r="M689" s="7">
        <v>45695</v>
      </c>
      <c r="N689" s="8" t="s">
        <v>3919</v>
      </c>
      <c r="O689" s="72">
        <f>IF(Table1[[#This Row],[Phân loại]]="Tồn đầu kỳ",Table1[[#This Row],[Tổng giá trị]],0)</f>
        <v>0</v>
      </c>
      <c r="P689" s="8">
        <f>IF(Table1[[#This Row],[Số còn phải thu ĐK]]&lt;&gt;0,0,IF(Table1[[#This Row],[Phân loại]]="Bán hàng",Table1[[#This Row],[Tổng giá trị]],-Table1[[#This Row],[Tổng giá trị]]))</f>
        <v>837598</v>
      </c>
      <c r="Q689" s="73">
        <f t="shared" si="108"/>
        <v>837598</v>
      </c>
      <c r="R689" s="8">
        <f>Table1[[#This Row],[Số còn phải thu ĐK]]+Table1[[#This Row],[Giá Trị HD sau CK]]-Table1[[#This Row],[Số tiền đã thu]]</f>
        <v>0</v>
      </c>
      <c r="S689" s="7">
        <f>IF(Table1[[#This Row],[Ngày hóa đơn]]&lt;&gt;"",Table1[[#This Row],[Ngày hóa đơn]],Table1[[#This Row],[Ngày hạch toán]])</f>
        <v>45682</v>
      </c>
      <c r="T689" s="8"/>
      <c r="U689" s="7">
        <f>IF(Table1[[#This Row],[Ngày tính CN]]="","",S689+T689)</f>
        <v>45682</v>
      </c>
      <c r="V689" s="74">
        <f ca="1">IF(Table1[[#This Row],[Hạn thanh toán]]="","",IF((U689-NOW())&lt;0,0,(U689-NOW())))</f>
        <v>0</v>
      </c>
      <c r="W689" s="72"/>
      <c r="X689" s="68" t="str">
        <f t="shared" ca="1" si="109"/>
        <v/>
      </c>
      <c r="Y689" s="68" t="str">
        <f t="shared" si="107"/>
        <v>Đã thanh toán</v>
      </c>
      <c r="Z689" s="301">
        <f>Table1[[#This Row],[Hạn thanh toán]]</f>
        <v>45682</v>
      </c>
      <c r="AA689" s="301">
        <f>Table1[[#This Row],[Ngày Thanh toán]]</f>
        <v>45695</v>
      </c>
      <c r="AD689" s="3" t="str">
        <f>VLOOKUP($A689,Ma_KH!$A:$Q,Ma_KH!O$1,0)</f>
        <v>KL.SG</v>
      </c>
      <c r="AE689" s="3" t="str">
        <f>VLOOKUP($A689,Ma_KH!$A:$Q,Ma_KH!P$1,0)</f>
        <v>SG</v>
      </c>
    </row>
    <row r="690" spans="1:31" ht="25.5" customHeight="1" x14ac:dyDescent="0.3">
      <c r="A690" s="308" t="s">
        <v>112</v>
      </c>
      <c r="B690" s="308" t="s">
        <v>1230</v>
      </c>
      <c r="C690" s="309">
        <v>45682</v>
      </c>
      <c r="D690" s="310" t="s">
        <v>1278</v>
      </c>
      <c r="E690" s="309"/>
      <c r="F690" s="308"/>
      <c r="G690" s="308" t="s">
        <v>18852</v>
      </c>
      <c r="H690" s="311">
        <v>386109</v>
      </c>
      <c r="I690" s="311">
        <v>0</v>
      </c>
      <c r="J690" s="311">
        <v>30889</v>
      </c>
      <c r="K690" s="311">
        <v>416998</v>
      </c>
      <c r="L690" s="312" t="s">
        <v>24</v>
      </c>
      <c r="M690" s="313"/>
      <c r="N690" s="312"/>
      <c r="O690" s="311">
        <f>IF(Table1[[#This Row],[Phân loại]]="Tồn đầu kỳ",Table1[[#This Row],[Tổng giá trị]],0)</f>
        <v>0</v>
      </c>
      <c r="P690" s="312">
        <f>IF(Table1[[#This Row],[Số còn phải thu ĐK]]&lt;&gt;0,0,IF(Table1[[#This Row],[Phân loại]]="Bán hàng",Table1[[#This Row],[Tổng giá trị]],-Table1[[#This Row],[Tổng giá trị]]))</f>
        <v>416998</v>
      </c>
      <c r="Q690" s="314">
        <f t="shared" si="108"/>
        <v>0</v>
      </c>
      <c r="R690" s="312">
        <f>Table1[[#This Row],[Số còn phải thu ĐK]]+Table1[[#This Row],[Giá Trị HD sau CK]]-Table1[[#This Row],[Số tiền đã thu]]</f>
        <v>416998</v>
      </c>
      <c r="S690" s="315">
        <f>IF(Table1[[#This Row],[Ngày hóa đơn]]&lt;&gt;"",Table1[[#This Row],[Ngày hóa đơn]],Table1[[#This Row],[Ngày hạch toán]])</f>
        <v>45682</v>
      </c>
      <c r="T690" s="312"/>
      <c r="U690" s="315">
        <f>IF(Table1[[#This Row],[Ngày tính CN]]="","",S690+T690)</f>
        <v>45682</v>
      </c>
      <c r="V690" s="316">
        <f ca="1">IF(Table1[[#This Row],[Hạn thanh toán]]="","",IF((U690-NOW())&lt;0,0,(U690-NOW())))</f>
        <v>0</v>
      </c>
      <c r="W690" s="311"/>
      <c r="X690" s="317" t="str">
        <f t="shared" ca="1" si="109"/>
        <v/>
      </c>
      <c r="Y690" s="317" t="str">
        <f t="shared" ref="Y690:Y753" ca="1" si="112">IF(R690=0,"Đã thanh toán",IF(X690="","",IF(X690&lt;=0,"Chưa đến hạn thanh toán",IF(X690&lt;=30,"Nợ quá hạn 30 ngày",IF(X690&lt;=60,"Nợ quá hạn từ 30 ngày đến 60 ngày",IF(X690&lt;=90,"Nợ quá hạn từ 60 ngày đến 90 ngày",IF(X690&lt;=120,"Nợ quá hạn từ 90 ngày đến 120 ngày","Nợ quá hạn hơn 120 ngày có khả năng mất thanh toán")))))))</f>
        <v/>
      </c>
      <c r="Z690" s="318">
        <f>Table1[[#This Row],[Hạn thanh toán]]</f>
        <v>45682</v>
      </c>
      <c r="AA690" s="318">
        <f>Table1[[#This Row],[Ngày Thanh toán]]</f>
        <v>0</v>
      </c>
      <c r="AB690" s="319"/>
      <c r="AC690" s="319"/>
      <c r="AD690" s="319" t="str">
        <f>VLOOKUP($A690,Ma_KH!$A:$Q,Ma_KH!O$1,0)</f>
        <v>KL.SG</v>
      </c>
      <c r="AE690" s="319" t="str">
        <f>VLOOKUP($A690,Ma_KH!$A:$Q,Ma_KH!P$1,0)</f>
        <v>SG</v>
      </c>
    </row>
    <row r="691" spans="1:31" ht="25.5" customHeight="1" x14ac:dyDescent="0.3">
      <c r="A691" s="81" t="s">
        <v>112</v>
      </c>
      <c r="B691" s="81" t="s">
        <v>1230</v>
      </c>
      <c r="C691" s="91">
        <v>45694</v>
      </c>
      <c r="D691" s="92" t="s">
        <v>1279</v>
      </c>
      <c r="E691" s="91"/>
      <c r="F691" s="81"/>
      <c r="G691" s="81" t="s">
        <v>1280</v>
      </c>
      <c r="H691" s="72">
        <v>544444</v>
      </c>
      <c r="I691" s="72">
        <v>54444</v>
      </c>
      <c r="J691" s="72">
        <v>39200</v>
      </c>
      <c r="K691" s="72">
        <v>529200</v>
      </c>
      <c r="L691" s="8" t="s">
        <v>24</v>
      </c>
      <c r="M691" s="7">
        <v>45695</v>
      </c>
      <c r="N691" s="8" t="s">
        <v>3919</v>
      </c>
      <c r="O691" s="72">
        <f>IF(Table1[[#This Row],[Phân loại]]="Tồn đầu kỳ",Table1[[#This Row],[Tổng giá trị]],0)</f>
        <v>0</v>
      </c>
      <c r="P691" s="8">
        <f>IF(Table1[[#This Row],[Số còn phải thu ĐK]]&lt;&gt;0,0,IF(Table1[[#This Row],[Phân loại]]="Bán hàng",Table1[[#This Row],[Tổng giá trị]],-Table1[[#This Row],[Tổng giá trị]]))</f>
        <v>529200</v>
      </c>
      <c r="Q691" s="73">
        <f t="shared" ref="Q691:Q754" si="113">IF(M691&lt;&gt;"",IF(O691&gt;0,O691,P691),0)</f>
        <v>529200</v>
      </c>
      <c r="R691" s="8">
        <f>Table1[[#This Row],[Số còn phải thu ĐK]]+Table1[[#This Row],[Giá Trị HD sau CK]]-Table1[[#This Row],[Số tiền đã thu]]</f>
        <v>0</v>
      </c>
      <c r="S691" s="7">
        <f>IF(Table1[[#This Row],[Ngày hóa đơn]]&lt;&gt;"",Table1[[#This Row],[Ngày hóa đơn]],Table1[[#This Row],[Ngày hạch toán]])</f>
        <v>45694</v>
      </c>
      <c r="T691" s="8"/>
      <c r="U691" s="7">
        <f>IF(Table1[[#This Row],[Ngày tính CN]]="","",S691+T691)</f>
        <v>45694</v>
      </c>
      <c r="V691" s="74">
        <f ca="1">IF(Table1[[#This Row],[Hạn thanh toán]]="","",IF((U691-NOW())&lt;0,0,(U691-NOW())))</f>
        <v>0</v>
      </c>
      <c r="W691" s="72"/>
      <c r="X691" s="68" t="str">
        <f t="shared" ref="X691:X754" ca="1" si="114">IF(OR(AR694="",AO694=0),"",IF((AR694-NOW())&lt;0,-(AR694-NOW()),0))</f>
        <v/>
      </c>
      <c r="Y691" s="68" t="str">
        <f t="shared" si="112"/>
        <v>Đã thanh toán</v>
      </c>
      <c r="Z691" s="301">
        <f>Table1[[#This Row],[Hạn thanh toán]]</f>
        <v>45694</v>
      </c>
      <c r="AA691" s="301">
        <f>Table1[[#This Row],[Ngày Thanh toán]]</f>
        <v>45695</v>
      </c>
      <c r="AD691" s="3" t="str">
        <f>VLOOKUP($A691,Ma_KH!$A:$Q,Ma_KH!O$1,0)</f>
        <v>KL.SG</v>
      </c>
      <c r="AE691" s="3" t="str">
        <f>VLOOKUP($A691,Ma_KH!$A:$Q,Ma_KH!P$1,0)</f>
        <v>SG</v>
      </c>
    </row>
    <row r="692" spans="1:31" ht="25.5" customHeight="1" x14ac:dyDescent="0.3">
      <c r="A692" s="82" t="s">
        <v>112</v>
      </c>
      <c r="B692" s="82" t="s">
        <v>1230</v>
      </c>
      <c r="C692" s="93">
        <v>45694</v>
      </c>
      <c r="D692" s="94" t="s">
        <v>1281</v>
      </c>
      <c r="E692" s="93"/>
      <c r="F692" s="82"/>
      <c r="G692" s="82" t="s">
        <v>1282</v>
      </c>
      <c r="H692" s="72">
        <v>1866648</v>
      </c>
      <c r="I692" s="72">
        <v>373330</v>
      </c>
      <c r="J692" s="72">
        <v>119465</v>
      </c>
      <c r="K692" s="72">
        <v>1612783</v>
      </c>
      <c r="L692" s="8" t="s">
        <v>24</v>
      </c>
      <c r="M692" s="187">
        <v>45694</v>
      </c>
      <c r="N692" s="188" t="s">
        <v>4113</v>
      </c>
      <c r="O692" s="72">
        <f>IF(Table1[[#This Row],[Phân loại]]="Tồn đầu kỳ",Table1[[#This Row],[Tổng giá trị]],0)</f>
        <v>0</v>
      </c>
      <c r="P692" s="8">
        <f>IF(Table1[[#This Row],[Số còn phải thu ĐK]]&lt;&gt;0,0,IF(Table1[[#This Row],[Phân loại]]="Bán hàng",Table1[[#This Row],[Tổng giá trị]],-Table1[[#This Row],[Tổng giá trị]]))</f>
        <v>1612783</v>
      </c>
      <c r="Q692" s="73">
        <f t="shared" si="113"/>
        <v>1612783</v>
      </c>
      <c r="R692" s="8">
        <f>Table1[[#This Row],[Số còn phải thu ĐK]]+Table1[[#This Row],[Giá Trị HD sau CK]]-Table1[[#This Row],[Số tiền đã thu]]</f>
        <v>0</v>
      </c>
      <c r="S692" s="7">
        <f>IF(Table1[[#This Row],[Ngày hóa đơn]]&lt;&gt;"",Table1[[#This Row],[Ngày hóa đơn]],Table1[[#This Row],[Ngày hạch toán]])</f>
        <v>45694</v>
      </c>
      <c r="T692" s="8"/>
      <c r="U692" s="7">
        <f>IF(Table1[[#This Row],[Ngày tính CN]]="","",S692+T692)</f>
        <v>45694</v>
      </c>
      <c r="V692" s="74">
        <f ca="1">IF(Table1[[#This Row],[Hạn thanh toán]]="","",IF((U692-NOW())&lt;0,0,(U692-NOW())))</f>
        <v>0</v>
      </c>
      <c r="W692" s="72"/>
      <c r="X692" s="68" t="str">
        <f t="shared" ca="1" si="114"/>
        <v/>
      </c>
      <c r="Y692" s="68" t="str">
        <f t="shared" si="112"/>
        <v>Đã thanh toán</v>
      </c>
      <c r="Z692" s="301">
        <f>Table1[[#This Row],[Hạn thanh toán]]</f>
        <v>45694</v>
      </c>
      <c r="AA692" s="301">
        <f>Table1[[#This Row],[Ngày Thanh toán]]</f>
        <v>45694</v>
      </c>
      <c r="AD692" s="3" t="str">
        <f>VLOOKUP($A692,Ma_KH!$A:$Q,Ma_KH!O$1,0)</f>
        <v>KL.SG</v>
      </c>
      <c r="AE692" s="3" t="str">
        <f>VLOOKUP($A692,Ma_KH!$A:$Q,Ma_KH!P$1,0)</f>
        <v>SG</v>
      </c>
    </row>
    <row r="693" spans="1:31" ht="25.5" customHeight="1" x14ac:dyDescent="0.3">
      <c r="A693" s="82" t="s">
        <v>112</v>
      </c>
      <c r="B693" s="82" t="s">
        <v>1230</v>
      </c>
      <c r="C693" s="93">
        <v>45699</v>
      </c>
      <c r="D693" s="94" t="s">
        <v>1283</v>
      </c>
      <c r="E693" s="93"/>
      <c r="F693" s="82"/>
      <c r="G693" s="82" t="s">
        <v>1284</v>
      </c>
      <c r="H693" s="72">
        <v>5953300</v>
      </c>
      <c r="I693" s="72">
        <v>595330</v>
      </c>
      <c r="J693" s="72">
        <v>428638</v>
      </c>
      <c r="K693" s="72">
        <v>5786608</v>
      </c>
      <c r="L693" s="8" t="s">
        <v>24</v>
      </c>
      <c r="M693" s="187">
        <v>45699</v>
      </c>
      <c r="N693" s="188" t="s">
        <v>4114</v>
      </c>
      <c r="O693" s="72">
        <f>IF(Table1[[#This Row],[Phân loại]]="Tồn đầu kỳ",Table1[[#This Row],[Tổng giá trị]],0)</f>
        <v>0</v>
      </c>
      <c r="P693" s="8">
        <f>IF(Table1[[#This Row],[Số còn phải thu ĐK]]&lt;&gt;0,0,IF(Table1[[#This Row],[Phân loại]]="Bán hàng",Table1[[#This Row],[Tổng giá trị]],-Table1[[#This Row],[Tổng giá trị]]))</f>
        <v>5786608</v>
      </c>
      <c r="Q693" s="73">
        <f t="shared" si="113"/>
        <v>5786608</v>
      </c>
      <c r="R693" s="8">
        <f>Table1[[#This Row],[Số còn phải thu ĐK]]+Table1[[#This Row],[Giá Trị HD sau CK]]-Table1[[#This Row],[Số tiền đã thu]]</f>
        <v>0</v>
      </c>
      <c r="S693" s="7">
        <f>IF(Table1[[#This Row],[Ngày hóa đơn]]&lt;&gt;"",Table1[[#This Row],[Ngày hóa đơn]],Table1[[#This Row],[Ngày hạch toán]])</f>
        <v>45699</v>
      </c>
      <c r="T693" s="8"/>
      <c r="U693" s="7">
        <f>IF(Table1[[#This Row],[Ngày tính CN]]="","",S693+T693)</f>
        <v>45699</v>
      </c>
      <c r="V693" s="74">
        <f ca="1">IF(Table1[[#This Row],[Hạn thanh toán]]="","",IF((U693-NOW())&lt;0,0,(U693-NOW())))</f>
        <v>0</v>
      </c>
      <c r="W693" s="72"/>
      <c r="X693" s="68" t="str">
        <f t="shared" ca="1" si="114"/>
        <v/>
      </c>
      <c r="Y693" s="68" t="str">
        <f t="shared" si="112"/>
        <v>Đã thanh toán</v>
      </c>
      <c r="Z693" s="301">
        <f>Table1[[#This Row],[Hạn thanh toán]]</f>
        <v>45699</v>
      </c>
      <c r="AA693" s="301">
        <f>Table1[[#This Row],[Ngày Thanh toán]]</f>
        <v>45699</v>
      </c>
      <c r="AD693" s="3" t="str">
        <f>VLOOKUP($A693,Ma_KH!$A:$Q,Ma_KH!O$1,0)</f>
        <v>KL.SG</v>
      </c>
      <c r="AE693" s="3" t="str">
        <f>VLOOKUP($A693,Ma_KH!$A:$Q,Ma_KH!P$1,0)</f>
        <v>SG</v>
      </c>
    </row>
    <row r="694" spans="1:31" ht="25.5" customHeight="1" x14ac:dyDescent="0.3">
      <c r="A694" s="81" t="s">
        <v>112</v>
      </c>
      <c r="B694" s="81" t="s">
        <v>1230</v>
      </c>
      <c r="C694" s="91">
        <v>45702</v>
      </c>
      <c r="D694" s="92" t="s">
        <v>1285</v>
      </c>
      <c r="E694" s="91"/>
      <c r="F694" s="81"/>
      <c r="G694" s="81" t="s">
        <v>1286</v>
      </c>
      <c r="H694" s="72">
        <v>296296</v>
      </c>
      <c r="I694" s="72">
        <v>0</v>
      </c>
      <c r="J694" s="72">
        <v>23704</v>
      </c>
      <c r="K694" s="72">
        <v>320000</v>
      </c>
      <c r="L694" s="8" t="s">
        <v>24</v>
      </c>
      <c r="M694" s="7">
        <v>45721</v>
      </c>
      <c r="N694" s="8" t="s">
        <v>4173</v>
      </c>
      <c r="O694" s="72">
        <f>IF(Table1[[#This Row],[Phân loại]]="Tồn đầu kỳ",Table1[[#This Row],[Tổng giá trị]],0)</f>
        <v>0</v>
      </c>
      <c r="P694" s="8">
        <f>IF(Table1[[#This Row],[Số còn phải thu ĐK]]&lt;&gt;0,0,IF(Table1[[#This Row],[Phân loại]]="Bán hàng",Table1[[#This Row],[Tổng giá trị]],-Table1[[#This Row],[Tổng giá trị]]))</f>
        <v>320000</v>
      </c>
      <c r="Q694" s="73">
        <f t="shared" si="113"/>
        <v>320000</v>
      </c>
      <c r="R694" s="8">
        <f>Table1[[#This Row],[Số còn phải thu ĐK]]+Table1[[#This Row],[Giá Trị HD sau CK]]-Table1[[#This Row],[Số tiền đã thu]]</f>
        <v>0</v>
      </c>
      <c r="S694" s="7">
        <f>IF(Table1[[#This Row],[Ngày hóa đơn]]&lt;&gt;"",Table1[[#This Row],[Ngày hóa đơn]],Table1[[#This Row],[Ngày hạch toán]])</f>
        <v>45702</v>
      </c>
      <c r="T694" s="8"/>
      <c r="U694" s="7">
        <f>IF(Table1[[#This Row],[Ngày tính CN]]="","",S694+T694)</f>
        <v>45702</v>
      </c>
      <c r="V694" s="74">
        <f ca="1">IF(Table1[[#This Row],[Hạn thanh toán]]="","",IF((U694-NOW())&lt;0,0,(U694-NOW())))</f>
        <v>0</v>
      </c>
      <c r="W694" s="72"/>
      <c r="X694" s="68" t="str">
        <f t="shared" ca="1" si="114"/>
        <v/>
      </c>
      <c r="Y694" s="68" t="str">
        <f t="shared" si="112"/>
        <v>Đã thanh toán</v>
      </c>
      <c r="Z694" s="301">
        <f>Table1[[#This Row],[Hạn thanh toán]]</f>
        <v>45702</v>
      </c>
      <c r="AA694" s="301">
        <f>Table1[[#This Row],[Ngày Thanh toán]]</f>
        <v>45721</v>
      </c>
      <c r="AD694" s="3" t="str">
        <f>VLOOKUP($A694,Ma_KH!$A:$Q,Ma_KH!O$1,0)</f>
        <v>KL.SG</v>
      </c>
      <c r="AE694" s="3" t="str">
        <f>VLOOKUP($A694,Ma_KH!$A:$Q,Ma_KH!P$1,0)</f>
        <v>SG</v>
      </c>
    </row>
    <row r="695" spans="1:31" s="61" customFormat="1" ht="25.5" customHeight="1" x14ac:dyDescent="0.3">
      <c r="A695" s="129" t="s">
        <v>112</v>
      </c>
      <c r="B695" s="129" t="s">
        <v>1230</v>
      </c>
      <c r="C695" s="195">
        <v>45710</v>
      </c>
      <c r="D695" s="196" t="s">
        <v>1287</v>
      </c>
      <c r="E695" s="195"/>
      <c r="F695" s="129"/>
      <c r="G695" s="129" t="s">
        <v>1288</v>
      </c>
      <c r="H695" s="57">
        <v>1361110</v>
      </c>
      <c r="I695" s="57">
        <v>408333</v>
      </c>
      <c r="J695" s="57">
        <v>76222</v>
      </c>
      <c r="K695" s="57">
        <v>1028999</v>
      </c>
      <c r="L695" s="58" t="s">
        <v>24</v>
      </c>
      <c r="M695" s="59"/>
      <c r="N695" s="58"/>
      <c r="O695" s="57">
        <f>IF(Table1[[#This Row],[Phân loại]]="Tồn đầu kỳ",Table1[[#This Row],[Tổng giá trị]],0)</f>
        <v>0</v>
      </c>
      <c r="P695" s="58">
        <f>IF(Table1[[#This Row],[Số còn phải thu ĐK]]&lt;&gt;0,0,IF(Table1[[#This Row],[Phân loại]]="Bán hàng",Table1[[#This Row],[Tổng giá trị]],-Table1[[#This Row],[Tổng giá trị]]))</f>
        <v>1028999</v>
      </c>
      <c r="Q695" s="115">
        <f t="shared" si="113"/>
        <v>0</v>
      </c>
      <c r="R695" s="58">
        <f>Table1[[#This Row],[Số còn phải thu ĐK]]+Table1[[#This Row],[Giá Trị HD sau CK]]-Table1[[#This Row],[Số tiền đã thu]]</f>
        <v>1028999</v>
      </c>
      <c r="S695" s="59">
        <f>IF(Table1[[#This Row],[Ngày hóa đơn]]&lt;&gt;"",Table1[[#This Row],[Ngày hóa đơn]],Table1[[#This Row],[Ngày hạch toán]])</f>
        <v>45710</v>
      </c>
      <c r="T695" s="58"/>
      <c r="U695" s="59">
        <f>IF(Table1[[#This Row],[Ngày tính CN]]="","",S695+T695)</f>
        <v>45710</v>
      </c>
      <c r="V695" s="60">
        <f ca="1">IF(Table1[[#This Row],[Hạn thanh toán]]="","",IF((U695-NOW())&lt;0,0,(U695-NOW())))</f>
        <v>0</v>
      </c>
      <c r="W695" s="57"/>
      <c r="X695" s="116" t="str">
        <f t="shared" ca="1" si="114"/>
        <v/>
      </c>
      <c r="Y695" s="116" t="str">
        <f t="shared" ca="1" si="112"/>
        <v/>
      </c>
      <c r="Z695" s="305">
        <f>Table1[[#This Row],[Hạn thanh toán]]</f>
        <v>45710</v>
      </c>
      <c r="AA695" s="305">
        <f>Table1[[#This Row],[Ngày Thanh toán]]</f>
        <v>0</v>
      </c>
      <c r="AD695" s="61" t="str">
        <f>VLOOKUP($A695,Ma_KH!$A:$Q,Ma_KH!O$1,0)</f>
        <v>KL.SG</v>
      </c>
      <c r="AE695" s="3" t="str">
        <f>VLOOKUP($A695,Ma_KH!$A:$Q,Ma_KH!P$1,0)</f>
        <v>SG</v>
      </c>
    </row>
    <row r="696" spans="1:31" ht="25.5" customHeight="1" x14ac:dyDescent="0.3">
      <c r="A696" s="82" t="s">
        <v>112</v>
      </c>
      <c r="B696" s="82" t="s">
        <v>1230</v>
      </c>
      <c r="C696" s="93">
        <v>45716</v>
      </c>
      <c r="D696" s="94" t="s">
        <v>1289</v>
      </c>
      <c r="E696" s="93"/>
      <c r="F696" s="82"/>
      <c r="G696" s="82" t="s">
        <v>1290</v>
      </c>
      <c r="H696" s="72">
        <v>370370</v>
      </c>
      <c r="I696" s="72">
        <v>0</v>
      </c>
      <c r="J696" s="72">
        <v>29630</v>
      </c>
      <c r="K696" s="72">
        <v>400000</v>
      </c>
      <c r="L696" s="8" t="s">
        <v>24</v>
      </c>
      <c r="M696" s="7">
        <v>45721</v>
      </c>
      <c r="N696" s="8" t="s">
        <v>4173</v>
      </c>
      <c r="O696" s="72">
        <f>IF(Table1[[#This Row],[Phân loại]]="Tồn đầu kỳ",Table1[[#This Row],[Tổng giá trị]],0)</f>
        <v>0</v>
      </c>
      <c r="P696" s="8">
        <f>IF(Table1[[#This Row],[Số còn phải thu ĐK]]&lt;&gt;0,0,IF(Table1[[#This Row],[Phân loại]]="Bán hàng",Table1[[#This Row],[Tổng giá trị]],-Table1[[#This Row],[Tổng giá trị]]))</f>
        <v>400000</v>
      </c>
      <c r="Q696" s="73">
        <f t="shared" si="113"/>
        <v>400000</v>
      </c>
      <c r="R696" s="8">
        <f>Table1[[#This Row],[Số còn phải thu ĐK]]+Table1[[#This Row],[Giá Trị HD sau CK]]-Table1[[#This Row],[Số tiền đã thu]]</f>
        <v>0</v>
      </c>
      <c r="S696" s="7">
        <f>IF(Table1[[#This Row],[Ngày hóa đơn]]&lt;&gt;"",Table1[[#This Row],[Ngày hóa đơn]],Table1[[#This Row],[Ngày hạch toán]])</f>
        <v>45716</v>
      </c>
      <c r="T696" s="8"/>
      <c r="U696" s="7">
        <f>IF(Table1[[#This Row],[Ngày tính CN]]="","",S696+T696)</f>
        <v>45716</v>
      </c>
      <c r="V696" s="74">
        <f ca="1">IF(Table1[[#This Row],[Hạn thanh toán]]="","",IF((U696-NOW())&lt;0,0,(U696-NOW())))</f>
        <v>0</v>
      </c>
      <c r="W696" s="72"/>
      <c r="X696" s="68" t="str">
        <f t="shared" ca="1" si="114"/>
        <v/>
      </c>
      <c r="Y696" s="68" t="str">
        <f t="shared" si="112"/>
        <v>Đã thanh toán</v>
      </c>
      <c r="Z696" s="301">
        <f>Table1[[#This Row],[Hạn thanh toán]]</f>
        <v>45716</v>
      </c>
      <c r="AA696" s="301">
        <f>Table1[[#This Row],[Ngày Thanh toán]]</f>
        <v>45721</v>
      </c>
      <c r="AD696" s="3" t="str">
        <f>VLOOKUP($A696,Ma_KH!$A:$Q,Ma_KH!O$1,0)</f>
        <v>KL.SG</v>
      </c>
      <c r="AE696" s="3" t="str">
        <f>VLOOKUP($A696,Ma_KH!$A:$Q,Ma_KH!P$1,0)</f>
        <v>SG</v>
      </c>
    </row>
    <row r="697" spans="1:31" ht="25.5" customHeight="1" x14ac:dyDescent="0.3">
      <c r="A697" s="81" t="s">
        <v>112</v>
      </c>
      <c r="B697" s="81" t="s">
        <v>1230</v>
      </c>
      <c r="C697" s="91">
        <v>45717</v>
      </c>
      <c r="D697" s="92" t="s">
        <v>1291</v>
      </c>
      <c r="E697" s="91"/>
      <c r="F697" s="81"/>
      <c r="G697" s="81" t="s">
        <v>1292</v>
      </c>
      <c r="H697" s="72">
        <v>14481450</v>
      </c>
      <c r="I697" s="72">
        <v>7240725</v>
      </c>
      <c r="J697" s="72">
        <v>579258</v>
      </c>
      <c r="K697" s="72">
        <v>7819983</v>
      </c>
      <c r="L697" s="8" t="s">
        <v>24</v>
      </c>
      <c r="M697" s="187">
        <v>45716</v>
      </c>
      <c r="N697" s="188" t="s">
        <v>4115</v>
      </c>
      <c r="O697" s="72">
        <f>IF(Table1[[#This Row],[Phân loại]]="Tồn đầu kỳ",Table1[[#This Row],[Tổng giá trị]],0)</f>
        <v>0</v>
      </c>
      <c r="P697" s="8">
        <f>IF(Table1[[#This Row],[Số còn phải thu ĐK]]&lt;&gt;0,0,IF(Table1[[#This Row],[Phân loại]]="Bán hàng",Table1[[#This Row],[Tổng giá trị]],-Table1[[#This Row],[Tổng giá trị]]))</f>
        <v>7819983</v>
      </c>
      <c r="Q697" s="73">
        <f t="shared" si="113"/>
        <v>7819983</v>
      </c>
      <c r="R697" s="8">
        <f>Table1[[#This Row],[Số còn phải thu ĐK]]+Table1[[#This Row],[Giá Trị HD sau CK]]-Table1[[#This Row],[Số tiền đã thu]]</f>
        <v>0</v>
      </c>
      <c r="S697" s="7">
        <f>IF(Table1[[#This Row],[Ngày hóa đơn]]&lt;&gt;"",Table1[[#This Row],[Ngày hóa đơn]],Table1[[#This Row],[Ngày hạch toán]])</f>
        <v>45717</v>
      </c>
      <c r="T697" s="8"/>
      <c r="U697" s="7">
        <f>IF(Table1[[#This Row],[Ngày tính CN]]="","",S697+T697)</f>
        <v>45717</v>
      </c>
      <c r="V697" s="74">
        <f ca="1">IF(Table1[[#This Row],[Hạn thanh toán]]="","",IF((U697-NOW())&lt;0,0,(U697-NOW())))</f>
        <v>0</v>
      </c>
      <c r="W697" s="72"/>
      <c r="X697" s="68" t="str">
        <f t="shared" ca="1" si="114"/>
        <v/>
      </c>
      <c r="Y697" s="68" t="str">
        <f t="shared" si="112"/>
        <v>Đã thanh toán</v>
      </c>
      <c r="Z697" s="301">
        <f>Table1[[#This Row],[Hạn thanh toán]]</f>
        <v>45717</v>
      </c>
      <c r="AA697" s="301">
        <f>Table1[[#This Row],[Ngày Thanh toán]]</f>
        <v>45716</v>
      </c>
      <c r="AD697" s="3" t="str">
        <f>VLOOKUP($A697,Ma_KH!$A:$Q,Ma_KH!O$1,0)</f>
        <v>KL.SG</v>
      </c>
      <c r="AE697" s="3" t="str">
        <f>VLOOKUP($A697,Ma_KH!$A:$Q,Ma_KH!P$1,0)</f>
        <v>SG</v>
      </c>
    </row>
    <row r="698" spans="1:31" ht="25.5" customHeight="1" x14ac:dyDescent="0.3">
      <c r="A698" s="81" t="s">
        <v>112</v>
      </c>
      <c r="B698" s="81" t="s">
        <v>1230</v>
      </c>
      <c r="C698" s="91">
        <v>45721</v>
      </c>
      <c r="D698" s="92" t="s">
        <v>1293</v>
      </c>
      <c r="E698" s="91"/>
      <c r="F698" s="81"/>
      <c r="G698" s="81" t="s">
        <v>1294</v>
      </c>
      <c r="H698" s="72">
        <v>1361110</v>
      </c>
      <c r="I698" s="72">
        <v>408333</v>
      </c>
      <c r="J698" s="72">
        <v>76222</v>
      </c>
      <c r="K698" s="72">
        <v>1028999</v>
      </c>
      <c r="L698" s="8" t="s">
        <v>24</v>
      </c>
      <c r="M698" s="187">
        <v>45725</v>
      </c>
      <c r="N698" s="188" t="s">
        <v>4117</v>
      </c>
      <c r="O698" s="72">
        <f>IF(Table1[[#This Row],[Phân loại]]="Tồn đầu kỳ",Table1[[#This Row],[Tổng giá trị]],0)</f>
        <v>0</v>
      </c>
      <c r="P698" s="8">
        <f>IF(Table1[[#This Row],[Số còn phải thu ĐK]]&lt;&gt;0,0,IF(Table1[[#This Row],[Phân loại]]="Bán hàng",Table1[[#This Row],[Tổng giá trị]],-Table1[[#This Row],[Tổng giá trị]]))</f>
        <v>1028999</v>
      </c>
      <c r="Q698" s="73">
        <f t="shared" si="113"/>
        <v>1028999</v>
      </c>
      <c r="R698" s="8">
        <f>Table1[[#This Row],[Số còn phải thu ĐK]]+Table1[[#This Row],[Giá Trị HD sau CK]]-Table1[[#This Row],[Số tiền đã thu]]</f>
        <v>0</v>
      </c>
      <c r="S698" s="7">
        <f>IF(Table1[[#This Row],[Ngày hóa đơn]]&lt;&gt;"",Table1[[#This Row],[Ngày hóa đơn]],Table1[[#This Row],[Ngày hạch toán]])</f>
        <v>45721</v>
      </c>
      <c r="T698" s="8"/>
      <c r="U698" s="7">
        <f>IF(Table1[[#This Row],[Ngày tính CN]]="","",S698+T698)</f>
        <v>45721</v>
      </c>
      <c r="V698" s="74">
        <f ca="1">IF(Table1[[#This Row],[Hạn thanh toán]]="","",IF((U698-NOW())&lt;0,0,(U698-NOW())))</f>
        <v>0</v>
      </c>
      <c r="W698" s="72"/>
      <c r="X698" s="68" t="str">
        <f t="shared" ca="1" si="114"/>
        <v/>
      </c>
      <c r="Y698" s="68" t="str">
        <f t="shared" si="112"/>
        <v>Đã thanh toán</v>
      </c>
      <c r="Z698" s="301">
        <f>Table1[[#This Row],[Hạn thanh toán]]</f>
        <v>45721</v>
      </c>
      <c r="AA698" s="301">
        <f>Table1[[#This Row],[Ngày Thanh toán]]</f>
        <v>45725</v>
      </c>
      <c r="AD698" s="3" t="str">
        <f>VLOOKUP($A698,Ma_KH!$A:$Q,Ma_KH!O$1,0)</f>
        <v>KL.SG</v>
      </c>
      <c r="AE698" s="3" t="str">
        <f>VLOOKUP($A698,Ma_KH!$A:$Q,Ma_KH!P$1,0)</f>
        <v>SG</v>
      </c>
    </row>
    <row r="699" spans="1:31" ht="25.5" customHeight="1" x14ac:dyDescent="0.3">
      <c r="A699" s="82" t="s">
        <v>112</v>
      </c>
      <c r="B699" s="82" t="s">
        <v>1230</v>
      </c>
      <c r="C699" s="93">
        <v>45723</v>
      </c>
      <c r="D699" s="94" t="s">
        <v>1295</v>
      </c>
      <c r="E699" s="93"/>
      <c r="F699" s="82"/>
      <c r="G699" s="82" t="s">
        <v>1296</v>
      </c>
      <c r="H699" s="72">
        <v>848145</v>
      </c>
      <c r="I699" s="72">
        <v>169629</v>
      </c>
      <c r="J699" s="72">
        <v>54281</v>
      </c>
      <c r="K699" s="72">
        <v>732797</v>
      </c>
      <c r="L699" s="8" t="s">
        <v>24</v>
      </c>
      <c r="M699" s="187">
        <v>45723</v>
      </c>
      <c r="N699" s="188" t="s">
        <v>4116</v>
      </c>
      <c r="O699" s="72">
        <f>IF(Table1[[#This Row],[Phân loại]]="Tồn đầu kỳ",Table1[[#This Row],[Tổng giá trị]],0)</f>
        <v>0</v>
      </c>
      <c r="P699" s="8">
        <f>IF(Table1[[#This Row],[Số còn phải thu ĐK]]&lt;&gt;0,0,IF(Table1[[#This Row],[Phân loại]]="Bán hàng",Table1[[#This Row],[Tổng giá trị]],-Table1[[#This Row],[Tổng giá trị]]))</f>
        <v>732797</v>
      </c>
      <c r="Q699" s="73">
        <f t="shared" si="113"/>
        <v>732797</v>
      </c>
      <c r="R699" s="8">
        <f>Table1[[#This Row],[Số còn phải thu ĐK]]+Table1[[#This Row],[Giá Trị HD sau CK]]-Table1[[#This Row],[Số tiền đã thu]]</f>
        <v>0</v>
      </c>
      <c r="S699" s="7">
        <f>IF(Table1[[#This Row],[Ngày hóa đơn]]&lt;&gt;"",Table1[[#This Row],[Ngày hóa đơn]],Table1[[#This Row],[Ngày hạch toán]])</f>
        <v>45723</v>
      </c>
      <c r="T699" s="8"/>
      <c r="U699" s="7">
        <f>IF(Table1[[#This Row],[Ngày tính CN]]="","",S699+T699)</f>
        <v>45723</v>
      </c>
      <c r="V699" s="74">
        <f ca="1">IF(Table1[[#This Row],[Hạn thanh toán]]="","",IF((U699-NOW())&lt;0,0,(U699-NOW())))</f>
        <v>0</v>
      </c>
      <c r="W699" s="72"/>
      <c r="X699" s="68" t="str">
        <f t="shared" ca="1" si="114"/>
        <v/>
      </c>
      <c r="Y699" s="68" t="str">
        <f t="shared" si="112"/>
        <v>Đã thanh toán</v>
      </c>
      <c r="Z699" s="301">
        <f>Table1[[#This Row],[Hạn thanh toán]]</f>
        <v>45723</v>
      </c>
      <c r="AA699" s="301">
        <f>Table1[[#This Row],[Ngày Thanh toán]]</f>
        <v>45723</v>
      </c>
      <c r="AD699" s="3" t="str">
        <f>VLOOKUP($A699,Ma_KH!$A:$Q,Ma_KH!O$1,0)</f>
        <v>KL.SG</v>
      </c>
      <c r="AE699" s="3" t="str">
        <f>VLOOKUP($A699,Ma_KH!$A:$Q,Ma_KH!P$1,0)</f>
        <v>SG</v>
      </c>
    </row>
    <row r="700" spans="1:31" ht="25.5" customHeight="1" x14ac:dyDescent="0.3">
      <c r="A700" s="82" t="s">
        <v>112</v>
      </c>
      <c r="B700" s="82" t="s">
        <v>1230</v>
      </c>
      <c r="C700" s="93">
        <v>45731</v>
      </c>
      <c r="D700" s="94" t="s">
        <v>1297</v>
      </c>
      <c r="E700" s="93"/>
      <c r="F700" s="82"/>
      <c r="G700" s="82" t="s">
        <v>1298</v>
      </c>
      <c r="H700" s="72">
        <v>222222</v>
      </c>
      <c r="I700" s="72">
        <v>0</v>
      </c>
      <c r="J700" s="72">
        <v>17778</v>
      </c>
      <c r="K700" s="72">
        <v>240000</v>
      </c>
      <c r="L700" s="8" t="s">
        <v>24</v>
      </c>
      <c r="M700" s="7">
        <v>45731</v>
      </c>
      <c r="N700" s="8" t="s">
        <v>4107</v>
      </c>
      <c r="O700" s="72">
        <f>IF(Table1[[#This Row],[Phân loại]]="Tồn đầu kỳ",Table1[[#This Row],[Tổng giá trị]],0)</f>
        <v>0</v>
      </c>
      <c r="P700" s="8">
        <f>IF(Table1[[#This Row],[Số còn phải thu ĐK]]&lt;&gt;0,0,IF(Table1[[#This Row],[Phân loại]]="Bán hàng",Table1[[#This Row],[Tổng giá trị]],-Table1[[#This Row],[Tổng giá trị]]))</f>
        <v>240000</v>
      </c>
      <c r="Q700" s="73">
        <f t="shared" si="113"/>
        <v>240000</v>
      </c>
      <c r="R700" s="8">
        <f>Table1[[#This Row],[Số còn phải thu ĐK]]+Table1[[#This Row],[Giá Trị HD sau CK]]-Table1[[#This Row],[Số tiền đã thu]]</f>
        <v>0</v>
      </c>
      <c r="S700" s="7">
        <f>IF(Table1[[#This Row],[Ngày hóa đơn]]&lt;&gt;"",Table1[[#This Row],[Ngày hóa đơn]],Table1[[#This Row],[Ngày hạch toán]])</f>
        <v>45731</v>
      </c>
      <c r="T700" s="8"/>
      <c r="U700" s="7">
        <f>IF(Table1[[#This Row],[Ngày tính CN]]="","",S700+T700)</f>
        <v>45731</v>
      </c>
      <c r="V700" s="74">
        <f ca="1">IF(Table1[[#This Row],[Hạn thanh toán]]="","",IF((U700-NOW())&lt;0,0,(U700-NOW())))</f>
        <v>0</v>
      </c>
      <c r="W700" s="72"/>
      <c r="X700" s="68" t="str">
        <f t="shared" ca="1" si="114"/>
        <v/>
      </c>
      <c r="Y700" s="68" t="str">
        <f t="shared" si="112"/>
        <v>Đã thanh toán</v>
      </c>
      <c r="Z700" s="301">
        <f>Table1[[#This Row],[Hạn thanh toán]]</f>
        <v>45731</v>
      </c>
      <c r="AA700" s="301">
        <f>Table1[[#This Row],[Ngày Thanh toán]]</f>
        <v>45731</v>
      </c>
      <c r="AD700" s="3" t="str">
        <f>VLOOKUP($A700,Ma_KH!$A:$Q,Ma_KH!O$1,0)</f>
        <v>KL.SG</v>
      </c>
      <c r="AE700" s="3" t="str">
        <f>VLOOKUP($A700,Ma_KH!$A:$Q,Ma_KH!P$1,0)</f>
        <v>SG</v>
      </c>
    </row>
    <row r="701" spans="1:31" ht="25.5" customHeight="1" x14ac:dyDescent="0.3">
      <c r="A701" s="81" t="s">
        <v>112</v>
      </c>
      <c r="B701" s="81" t="s">
        <v>1230</v>
      </c>
      <c r="C701" s="91">
        <v>45736</v>
      </c>
      <c r="D701" s="92" t="s">
        <v>1299</v>
      </c>
      <c r="E701" s="91"/>
      <c r="F701" s="81"/>
      <c r="G701" s="81" t="s">
        <v>1300</v>
      </c>
      <c r="H701" s="72">
        <v>135185</v>
      </c>
      <c r="I701" s="72">
        <v>27037</v>
      </c>
      <c r="J701" s="72">
        <v>8652</v>
      </c>
      <c r="K701" s="72">
        <v>116800</v>
      </c>
      <c r="L701" s="8" t="s">
        <v>24</v>
      </c>
      <c r="M701" s="187">
        <v>45751</v>
      </c>
      <c r="N701" s="188" t="s">
        <v>3922</v>
      </c>
      <c r="O701" s="72">
        <f>IF(Table1[[#This Row],[Phân loại]]="Tồn đầu kỳ",Table1[[#This Row],[Tổng giá trị]],0)</f>
        <v>0</v>
      </c>
      <c r="P701" s="8">
        <f>IF(Table1[[#This Row],[Số còn phải thu ĐK]]&lt;&gt;0,0,IF(Table1[[#This Row],[Phân loại]]="Bán hàng",Table1[[#This Row],[Tổng giá trị]],-Table1[[#This Row],[Tổng giá trị]]))</f>
        <v>116800</v>
      </c>
      <c r="Q701" s="73">
        <f t="shared" si="113"/>
        <v>116800</v>
      </c>
      <c r="R701" s="8">
        <f>Table1[[#This Row],[Số còn phải thu ĐK]]+Table1[[#This Row],[Giá Trị HD sau CK]]-Table1[[#This Row],[Số tiền đã thu]]</f>
        <v>0</v>
      </c>
      <c r="S701" s="7">
        <f>IF(Table1[[#This Row],[Ngày hóa đơn]]&lt;&gt;"",Table1[[#This Row],[Ngày hóa đơn]],Table1[[#This Row],[Ngày hạch toán]])</f>
        <v>45736</v>
      </c>
      <c r="T701" s="8"/>
      <c r="U701" s="7">
        <f>IF(Table1[[#This Row],[Ngày tính CN]]="","",S701+T701)</f>
        <v>45736</v>
      </c>
      <c r="V701" s="74">
        <f ca="1">IF(Table1[[#This Row],[Hạn thanh toán]]="","",IF((U701-NOW())&lt;0,0,(U701-NOW())))</f>
        <v>0</v>
      </c>
      <c r="W701" s="72"/>
      <c r="X701" s="68" t="str">
        <f t="shared" ca="1" si="114"/>
        <v/>
      </c>
      <c r="Y701" s="68" t="str">
        <f t="shared" si="112"/>
        <v>Đã thanh toán</v>
      </c>
      <c r="Z701" s="301">
        <f>Table1[[#This Row],[Hạn thanh toán]]</f>
        <v>45736</v>
      </c>
      <c r="AA701" s="301">
        <f>Table1[[#This Row],[Ngày Thanh toán]]</f>
        <v>45751</v>
      </c>
      <c r="AD701" s="3" t="str">
        <f>VLOOKUP($A701,Ma_KH!$A:$Q,Ma_KH!O$1,0)</f>
        <v>KL.SG</v>
      </c>
      <c r="AE701" s="3" t="str">
        <f>VLOOKUP($A701,Ma_KH!$A:$Q,Ma_KH!P$1,0)</f>
        <v>SG</v>
      </c>
    </row>
    <row r="702" spans="1:31" ht="25.5" customHeight="1" x14ac:dyDescent="0.3">
      <c r="A702" s="82" t="s">
        <v>112</v>
      </c>
      <c r="B702" s="82" t="s">
        <v>1230</v>
      </c>
      <c r="C702" s="93">
        <v>45740</v>
      </c>
      <c r="D702" s="94" t="s">
        <v>1301</v>
      </c>
      <c r="E702" s="93"/>
      <c r="F702" s="82"/>
      <c r="G702" s="82" t="s">
        <v>1302</v>
      </c>
      <c r="H702" s="72">
        <v>5953300</v>
      </c>
      <c r="I702" s="72">
        <v>595330</v>
      </c>
      <c r="J702" s="72">
        <v>428638</v>
      </c>
      <c r="K702" s="72">
        <v>5786608</v>
      </c>
      <c r="L702" s="8" t="s">
        <v>24</v>
      </c>
      <c r="M702" s="187">
        <v>45740</v>
      </c>
      <c r="N702" s="188" t="s">
        <v>4118</v>
      </c>
      <c r="O702" s="72">
        <f>IF(Table1[[#This Row],[Phân loại]]="Tồn đầu kỳ",Table1[[#This Row],[Tổng giá trị]],0)</f>
        <v>0</v>
      </c>
      <c r="P702" s="8">
        <f>IF(Table1[[#This Row],[Số còn phải thu ĐK]]&lt;&gt;0,0,IF(Table1[[#This Row],[Phân loại]]="Bán hàng",Table1[[#This Row],[Tổng giá trị]],-Table1[[#This Row],[Tổng giá trị]]))</f>
        <v>5786608</v>
      </c>
      <c r="Q702" s="73">
        <f t="shared" si="113"/>
        <v>5786608</v>
      </c>
      <c r="R702" s="8">
        <f>Table1[[#This Row],[Số còn phải thu ĐK]]+Table1[[#This Row],[Giá Trị HD sau CK]]-Table1[[#This Row],[Số tiền đã thu]]</f>
        <v>0</v>
      </c>
      <c r="S702" s="7">
        <f>IF(Table1[[#This Row],[Ngày hóa đơn]]&lt;&gt;"",Table1[[#This Row],[Ngày hóa đơn]],Table1[[#This Row],[Ngày hạch toán]])</f>
        <v>45740</v>
      </c>
      <c r="T702" s="8"/>
      <c r="U702" s="7">
        <f>IF(Table1[[#This Row],[Ngày tính CN]]="","",S702+T702)</f>
        <v>45740</v>
      </c>
      <c r="V702" s="74">
        <f ca="1">IF(Table1[[#This Row],[Hạn thanh toán]]="","",IF((U702-NOW())&lt;0,0,(U702-NOW())))</f>
        <v>0</v>
      </c>
      <c r="W702" s="72"/>
      <c r="X702" s="68" t="str">
        <f t="shared" ca="1" si="114"/>
        <v/>
      </c>
      <c r="Y702" s="68" t="str">
        <f t="shared" si="112"/>
        <v>Đã thanh toán</v>
      </c>
      <c r="Z702" s="301">
        <f>Table1[[#This Row],[Hạn thanh toán]]</f>
        <v>45740</v>
      </c>
      <c r="AA702" s="301">
        <f>Table1[[#This Row],[Ngày Thanh toán]]</f>
        <v>45740</v>
      </c>
      <c r="AD702" s="3" t="str">
        <f>VLOOKUP($A702,Ma_KH!$A:$Q,Ma_KH!O$1,0)</f>
        <v>KL.SG</v>
      </c>
      <c r="AE702" s="3" t="str">
        <f>VLOOKUP($A702,Ma_KH!$A:$Q,Ma_KH!P$1,0)</f>
        <v>SG</v>
      </c>
    </row>
    <row r="703" spans="1:31" ht="25.5" customHeight="1" x14ac:dyDescent="0.3">
      <c r="A703" s="82" t="s">
        <v>112</v>
      </c>
      <c r="B703" s="82" t="s">
        <v>1230</v>
      </c>
      <c r="C703" s="93">
        <v>45747</v>
      </c>
      <c r="D703" s="94" t="s">
        <v>1303</v>
      </c>
      <c r="E703" s="93"/>
      <c r="F703" s="82"/>
      <c r="G703" s="82" t="s">
        <v>1304</v>
      </c>
      <c r="H703" s="72">
        <v>5953300</v>
      </c>
      <c r="I703" s="72">
        <v>595330</v>
      </c>
      <c r="J703" s="72">
        <v>428638</v>
      </c>
      <c r="K703" s="72">
        <v>5786608</v>
      </c>
      <c r="L703" s="8" t="s">
        <v>24</v>
      </c>
      <c r="M703" s="187">
        <v>45747</v>
      </c>
      <c r="N703" s="188" t="s">
        <v>4119</v>
      </c>
      <c r="O703" s="72">
        <f>IF(Table1[[#This Row],[Phân loại]]="Tồn đầu kỳ",Table1[[#This Row],[Tổng giá trị]],0)</f>
        <v>0</v>
      </c>
      <c r="P703" s="8">
        <f>IF(Table1[[#This Row],[Số còn phải thu ĐK]]&lt;&gt;0,0,IF(Table1[[#This Row],[Phân loại]]="Bán hàng",Table1[[#This Row],[Tổng giá trị]],-Table1[[#This Row],[Tổng giá trị]]))</f>
        <v>5786608</v>
      </c>
      <c r="Q703" s="73">
        <f t="shared" si="113"/>
        <v>5786608</v>
      </c>
      <c r="R703" s="8">
        <f>Table1[[#This Row],[Số còn phải thu ĐK]]+Table1[[#This Row],[Giá Trị HD sau CK]]-Table1[[#This Row],[Số tiền đã thu]]</f>
        <v>0</v>
      </c>
      <c r="S703" s="7">
        <f>IF(Table1[[#This Row],[Ngày hóa đơn]]&lt;&gt;"",Table1[[#This Row],[Ngày hóa đơn]],Table1[[#This Row],[Ngày hạch toán]])</f>
        <v>45747</v>
      </c>
      <c r="T703" s="8"/>
      <c r="U703" s="7">
        <f>IF(Table1[[#This Row],[Ngày tính CN]]="","",S703+T703)</f>
        <v>45747</v>
      </c>
      <c r="V703" s="74">
        <f ca="1">IF(Table1[[#This Row],[Hạn thanh toán]]="","",IF((U703-NOW())&lt;0,0,(U703-NOW())))</f>
        <v>0</v>
      </c>
      <c r="W703" s="72"/>
      <c r="X703" s="68" t="str">
        <f t="shared" ca="1" si="114"/>
        <v/>
      </c>
      <c r="Y703" s="68" t="str">
        <f t="shared" si="112"/>
        <v>Đã thanh toán</v>
      </c>
      <c r="Z703" s="301">
        <f>Table1[[#This Row],[Hạn thanh toán]]</f>
        <v>45747</v>
      </c>
      <c r="AA703" s="301">
        <f>Table1[[#This Row],[Ngày Thanh toán]]</f>
        <v>45747</v>
      </c>
      <c r="AD703" s="3" t="str">
        <f>VLOOKUP($A703,Ma_KH!$A:$Q,Ma_KH!O$1,0)</f>
        <v>KL.SG</v>
      </c>
      <c r="AE703" s="3" t="str">
        <f>VLOOKUP($A703,Ma_KH!$A:$Q,Ma_KH!P$1,0)</f>
        <v>SG</v>
      </c>
    </row>
    <row r="704" spans="1:31" ht="25.5" customHeight="1" x14ac:dyDescent="0.3">
      <c r="A704" s="82" t="s">
        <v>112</v>
      </c>
      <c r="B704" s="82" t="s">
        <v>1230</v>
      </c>
      <c r="C704" s="93">
        <v>45749</v>
      </c>
      <c r="D704" s="94" t="s">
        <v>1305</v>
      </c>
      <c r="E704" s="93"/>
      <c r="F704" s="82"/>
      <c r="G704" s="82" t="s">
        <v>1306</v>
      </c>
      <c r="H704" s="72">
        <v>1361110</v>
      </c>
      <c r="I704" s="72">
        <v>408333</v>
      </c>
      <c r="J704" s="72">
        <v>76222</v>
      </c>
      <c r="K704" s="72">
        <v>1028999</v>
      </c>
      <c r="L704" s="8" t="s">
        <v>24</v>
      </c>
      <c r="M704" s="187">
        <v>45749</v>
      </c>
      <c r="N704" s="188" t="s">
        <v>4120</v>
      </c>
      <c r="O704" s="72">
        <f>IF(Table1[[#This Row],[Phân loại]]="Tồn đầu kỳ",Table1[[#This Row],[Tổng giá trị]],0)</f>
        <v>0</v>
      </c>
      <c r="P704" s="8">
        <f>IF(Table1[[#This Row],[Số còn phải thu ĐK]]&lt;&gt;0,0,IF(Table1[[#This Row],[Phân loại]]="Bán hàng",Table1[[#This Row],[Tổng giá trị]],-Table1[[#This Row],[Tổng giá trị]]))</f>
        <v>1028999</v>
      </c>
      <c r="Q704" s="73">
        <f t="shared" si="113"/>
        <v>1028999</v>
      </c>
      <c r="R704" s="8">
        <f>Table1[[#This Row],[Số còn phải thu ĐK]]+Table1[[#This Row],[Giá Trị HD sau CK]]-Table1[[#This Row],[Số tiền đã thu]]</f>
        <v>0</v>
      </c>
      <c r="S704" s="7">
        <f>IF(Table1[[#This Row],[Ngày hóa đơn]]&lt;&gt;"",Table1[[#This Row],[Ngày hóa đơn]],Table1[[#This Row],[Ngày hạch toán]])</f>
        <v>45749</v>
      </c>
      <c r="T704" s="8"/>
      <c r="U704" s="7">
        <f>IF(Table1[[#This Row],[Ngày tính CN]]="","",S704+T704)</f>
        <v>45749</v>
      </c>
      <c r="V704" s="74">
        <f ca="1">IF(Table1[[#This Row],[Hạn thanh toán]]="","",IF((U704-NOW())&lt;0,0,(U704-NOW())))</f>
        <v>0</v>
      </c>
      <c r="W704" s="72"/>
      <c r="X704" s="68" t="str">
        <f t="shared" ca="1" si="114"/>
        <v/>
      </c>
      <c r="Y704" s="68" t="str">
        <f t="shared" si="112"/>
        <v>Đã thanh toán</v>
      </c>
      <c r="Z704" s="301">
        <f>Table1[[#This Row],[Hạn thanh toán]]</f>
        <v>45749</v>
      </c>
      <c r="AA704" s="301">
        <f>Table1[[#This Row],[Ngày Thanh toán]]</f>
        <v>45749</v>
      </c>
      <c r="AD704" s="3" t="str">
        <f>VLOOKUP($A704,Ma_KH!$A:$Q,Ma_KH!O$1,0)</f>
        <v>KL.SG</v>
      </c>
      <c r="AE704" s="3" t="str">
        <f>VLOOKUP($A704,Ma_KH!$A:$Q,Ma_KH!P$1,0)</f>
        <v>SG</v>
      </c>
    </row>
    <row r="705" spans="1:31" ht="25.5" customHeight="1" x14ac:dyDescent="0.3">
      <c r="A705" s="81" t="s">
        <v>112</v>
      </c>
      <c r="B705" s="81" t="s">
        <v>1230</v>
      </c>
      <c r="C705" s="91">
        <v>45759</v>
      </c>
      <c r="D705" s="92" t="s">
        <v>1307</v>
      </c>
      <c r="E705" s="91"/>
      <c r="F705" s="81"/>
      <c r="G705" s="81" t="s">
        <v>1308</v>
      </c>
      <c r="H705" s="72">
        <v>359256</v>
      </c>
      <c r="I705" s="72">
        <v>71851</v>
      </c>
      <c r="J705" s="72">
        <v>22992</v>
      </c>
      <c r="K705" s="72">
        <v>310397</v>
      </c>
      <c r="L705" s="8" t="s">
        <v>24</v>
      </c>
      <c r="M705" s="187">
        <v>45779</v>
      </c>
      <c r="N705" s="188" t="s">
        <v>4124</v>
      </c>
      <c r="O705" s="72">
        <f>IF(Table1[[#This Row],[Phân loại]]="Tồn đầu kỳ",Table1[[#This Row],[Tổng giá trị]],0)</f>
        <v>0</v>
      </c>
      <c r="P705" s="8">
        <f>IF(Table1[[#This Row],[Số còn phải thu ĐK]]&lt;&gt;0,0,IF(Table1[[#This Row],[Phân loại]]="Bán hàng",Table1[[#This Row],[Tổng giá trị]],-Table1[[#This Row],[Tổng giá trị]]))</f>
        <v>310397</v>
      </c>
      <c r="Q705" s="73">
        <f t="shared" si="113"/>
        <v>310397</v>
      </c>
      <c r="R705" s="8">
        <f>Table1[[#This Row],[Số còn phải thu ĐK]]+Table1[[#This Row],[Giá Trị HD sau CK]]-Table1[[#This Row],[Số tiền đã thu]]</f>
        <v>0</v>
      </c>
      <c r="S705" s="7">
        <f>IF(Table1[[#This Row],[Ngày hóa đơn]]&lt;&gt;"",Table1[[#This Row],[Ngày hóa đơn]],Table1[[#This Row],[Ngày hạch toán]])</f>
        <v>45759</v>
      </c>
      <c r="T705" s="8"/>
      <c r="U705" s="7">
        <f>IF(Table1[[#This Row],[Ngày tính CN]]="","",S705+T705)</f>
        <v>45759</v>
      </c>
      <c r="V705" s="74">
        <f ca="1">IF(Table1[[#This Row],[Hạn thanh toán]]="","",IF((U705-NOW())&lt;0,0,(U705-NOW())))</f>
        <v>0</v>
      </c>
      <c r="W705" s="72"/>
      <c r="X705" s="68" t="str">
        <f t="shared" ca="1" si="114"/>
        <v/>
      </c>
      <c r="Y705" s="68" t="str">
        <f t="shared" si="112"/>
        <v>Đã thanh toán</v>
      </c>
      <c r="Z705" s="301">
        <f>Table1[[#This Row],[Hạn thanh toán]]</f>
        <v>45759</v>
      </c>
      <c r="AA705" s="301">
        <f>Table1[[#This Row],[Ngày Thanh toán]]</f>
        <v>45779</v>
      </c>
      <c r="AD705" s="3" t="str">
        <f>VLOOKUP($A705,Ma_KH!$A:$Q,Ma_KH!O$1,0)</f>
        <v>KL.SG</v>
      </c>
      <c r="AE705" s="3" t="str">
        <f>VLOOKUP($A705,Ma_KH!$A:$Q,Ma_KH!P$1,0)</f>
        <v>SG</v>
      </c>
    </row>
    <row r="706" spans="1:31" ht="25.5" customHeight="1" x14ac:dyDescent="0.3">
      <c r="A706" s="82" t="s">
        <v>112</v>
      </c>
      <c r="B706" s="82" t="s">
        <v>1230</v>
      </c>
      <c r="C706" s="93">
        <v>45761</v>
      </c>
      <c r="D706" s="94" t="s">
        <v>1309</v>
      </c>
      <c r="E706" s="93"/>
      <c r="F706" s="82"/>
      <c r="G706" s="82" t="s">
        <v>1310</v>
      </c>
      <c r="H706" s="72">
        <v>938888</v>
      </c>
      <c r="I706" s="72">
        <v>187778</v>
      </c>
      <c r="J706" s="72">
        <v>60089</v>
      </c>
      <c r="K706" s="72">
        <v>811199</v>
      </c>
      <c r="L706" s="8" t="s">
        <v>24</v>
      </c>
      <c r="M706" s="187">
        <v>45763</v>
      </c>
      <c r="N706" s="188" t="s">
        <v>4121</v>
      </c>
      <c r="O706" s="72">
        <f>IF(Table1[[#This Row],[Phân loại]]="Tồn đầu kỳ",Table1[[#This Row],[Tổng giá trị]],0)</f>
        <v>0</v>
      </c>
      <c r="P706" s="8">
        <f>IF(Table1[[#This Row],[Số còn phải thu ĐK]]&lt;&gt;0,0,IF(Table1[[#This Row],[Phân loại]]="Bán hàng",Table1[[#This Row],[Tổng giá trị]],-Table1[[#This Row],[Tổng giá trị]]))</f>
        <v>811199</v>
      </c>
      <c r="Q706" s="73">
        <f t="shared" si="113"/>
        <v>811199</v>
      </c>
      <c r="R706" s="8">
        <f>Table1[[#This Row],[Số còn phải thu ĐK]]+Table1[[#This Row],[Giá Trị HD sau CK]]-Table1[[#This Row],[Số tiền đã thu]]</f>
        <v>0</v>
      </c>
      <c r="S706" s="7">
        <f>IF(Table1[[#This Row],[Ngày hóa đơn]]&lt;&gt;"",Table1[[#This Row],[Ngày hóa đơn]],Table1[[#This Row],[Ngày hạch toán]])</f>
        <v>45761</v>
      </c>
      <c r="T706" s="8"/>
      <c r="U706" s="7">
        <f>IF(Table1[[#This Row],[Ngày tính CN]]="","",S706+T706)</f>
        <v>45761</v>
      </c>
      <c r="V706" s="74">
        <f ca="1">IF(Table1[[#This Row],[Hạn thanh toán]]="","",IF((U706-NOW())&lt;0,0,(U706-NOW())))</f>
        <v>0</v>
      </c>
      <c r="W706" s="72"/>
      <c r="X706" s="68" t="str">
        <f t="shared" ca="1" si="114"/>
        <v/>
      </c>
      <c r="Y706" s="68" t="str">
        <f t="shared" si="112"/>
        <v>Đã thanh toán</v>
      </c>
      <c r="Z706" s="301">
        <f>Table1[[#This Row],[Hạn thanh toán]]</f>
        <v>45761</v>
      </c>
      <c r="AA706" s="301">
        <f>Table1[[#This Row],[Ngày Thanh toán]]</f>
        <v>45763</v>
      </c>
      <c r="AD706" s="3" t="str">
        <f>VLOOKUP($A706,Ma_KH!$A:$Q,Ma_KH!O$1,0)</f>
        <v>KL.SG</v>
      </c>
      <c r="AE706" s="3" t="str">
        <f>VLOOKUP($A706,Ma_KH!$A:$Q,Ma_KH!P$1,0)</f>
        <v>SG</v>
      </c>
    </row>
    <row r="707" spans="1:31" ht="25.5" customHeight="1" x14ac:dyDescent="0.3">
      <c r="A707" s="81" t="s">
        <v>112</v>
      </c>
      <c r="B707" s="81" t="s">
        <v>1230</v>
      </c>
      <c r="C707" s="91">
        <v>45765</v>
      </c>
      <c r="D707" s="92" t="s">
        <v>1311</v>
      </c>
      <c r="E707" s="91"/>
      <c r="F707" s="81"/>
      <c r="G707" s="81" t="s">
        <v>1312</v>
      </c>
      <c r="H707" s="72">
        <v>8611100</v>
      </c>
      <c r="I707" s="72">
        <v>4305550</v>
      </c>
      <c r="J707" s="72">
        <v>344444</v>
      </c>
      <c r="K707" s="72">
        <v>4649994</v>
      </c>
      <c r="L707" s="8" t="s">
        <v>24</v>
      </c>
      <c r="M707" s="187">
        <v>45763</v>
      </c>
      <c r="N707" s="188" t="s">
        <v>4122</v>
      </c>
      <c r="O707" s="72">
        <f>IF(Table1[[#This Row],[Phân loại]]="Tồn đầu kỳ",Table1[[#This Row],[Tổng giá trị]],0)</f>
        <v>0</v>
      </c>
      <c r="P707" s="8">
        <f>IF(Table1[[#This Row],[Số còn phải thu ĐK]]&lt;&gt;0,0,IF(Table1[[#This Row],[Phân loại]]="Bán hàng",Table1[[#This Row],[Tổng giá trị]],-Table1[[#This Row],[Tổng giá trị]]))</f>
        <v>4649994</v>
      </c>
      <c r="Q707" s="73">
        <f t="shared" si="113"/>
        <v>4649994</v>
      </c>
      <c r="R707" s="8">
        <f>Table1[[#This Row],[Số còn phải thu ĐK]]+Table1[[#This Row],[Giá Trị HD sau CK]]-Table1[[#This Row],[Số tiền đã thu]]</f>
        <v>0</v>
      </c>
      <c r="S707" s="7">
        <f>IF(Table1[[#This Row],[Ngày hóa đơn]]&lt;&gt;"",Table1[[#This Row],[Ngày hóa đơn]],Table1[[#This Row],[Ngày hạch toán]])</f>
        <v>45765</v>
      </c>
      <c r="T707" s="8"/>
      <c r="U707" s="7">
        <f>IF(Table1[[#This Row],[Ngày tính CN]]="","",S707+T707)</f>
        <v>45765</v>
      </c>
      <c r="V707" s="74">
        <f ca="1">IF(Table1[[#This Row],[Hạn thanh toán]]="","",IF((U707-NOW())&lt;0,0,(U707-NOW())))</f>
        <v>0</v>
      </c>
      <c r="W707" s="72"/>
      <c r="X707" s="68" t="str">
        <f t="shared" ca="1" si="114"/>
        <v/>
      </c>
      <c r="Y707" s="68" t="str">
        <f t="shared" si="112"/>
        <v>Đã thanh toán</v>
      </c>
      <c r="Z707" s="301">
        <f>Table1[[#This Row],[Hạn thanh toán]]</f>
        <v>45765</v>
      </c>
      <c r="AA707" s="301">
        <f>Table1[[#This Row],[Ngày Thanh toán]]</f>
        <v>45763</v>
      </c>
      <c r="AD707" s="3" t="str">
        <f>VLOOKUP($A707,Ma_KH!$A:$Q,Ma_KH!O$1,0)</f>
        <v>KL.SG</v>
      </c>
      <c r="AE707" s="3" t="str">
        <f>VLOOKUP($A707,Ma_KH!$A:$Q,Ma_KH!P$1,0)</f>
        <v>SG</v>
      </c>
    </row>
    <row r="708" spans="1:31" ht="25.5" customHeight="1" x14ac:dyDescent="0.3">
      <c r="A708" s="81" t="s">
        <v>112</v>
      </c>
      <c r="B708" s="81" t="s">
        <v>1230</v>
      </c>
      <c r="C708" s="91">
        <v>45766</v>
      </c>
      <c r="D708" s="92" t="s">
        <v>1313</v>
      </c>
      <c r="E708" s="91"/>
      <c r="F708" s="81"/>
      <c r="G708" s="81" t="s">
        <v>1314</v>
      </c>
      <c r="H708" s="72">
        <v>1361110</v>
      </c>
      <c r="I708" s="72">
        <v>408333</v>
      </c>
      <c r="J708" s="72">
        <v>76222</v>
      </c>
      <c r="K708" s="72">
        <v>1028999</v>
      </c>
      <c r="L708" s="8" t="s">
        <v>24</v>
      </c>
      <c r="M708" s="187">
        <v>45802</v>
      </c>
      <c r="N708" s="188" t="s">
        <v>4126</v>
      </c>
      <c r="O708" s="72">
        <f>IF(Table1[[#This Row],[Phân loại]]="Tồn đầu kỳ",Table1[[#This Row],[Tổng giá trị]],0)</f>
        <v>0</v>
      </c>
      <c r="P708" s="8">
        <f>IF(Table1[[#This Row],[Số còn phải thu ĐK]]&lt;&gt;0,0,IF(Table1[[#This Row],[Phân loại]]="Bán hàng",Table1[[#This Row],[Tổng giá trị]],-Table1[[#This Row],[Tổng giá trị]]))</f>
        <v>1028999</v>
      </c>
      <c r="Q708" s="73">
        <f t="shared" si="113"/>
        <v>1028999</v>
      </c>
      <c r="R708" s="8">
        <f>Table1[[#This Row],[Số còn phải thu ĐK]]+Table1[[#This Row],[Giá Trị HD sau CK]]-Table1[[#This Row],[Số tiền đã thu]]</f>
        <v>0</v>
      </c>
      <c r="S708" s="7">
        <f>IF(Table1[[#This Row],[Ngày hóa đơn]]&lt;&gt;"",Table1[[#This Row],[Ngày hóa đơn]],Table1[[#This Row],[Ngày hạch toán]])</f>
        <v>45766</v>
      </c>
      <c r="T708" s="8"/>
      <c r="U708" s="7">
        <f>IF(Table1[[#This Row],[Ngày tính CN]]="","",S708+T708)</f>
        <v>45766</v>
      </c>
      <c r="V708" s="74">
        <f ca="1">IF(Table1[[#This Row],[Hạn thanh toán]]="","",IF((U708-NOW())&lt;0,0,(U708-NOW())))</f>
        <v>0</v>
      </c>
      <c r="W708" s="72"/>
      <c r="X708" s="68" t="str">
        <f t="shared" ca="1" si="114"/>
        <v/>
      </c>
      <c r="Y708" s="68" t="str">
        <f t="shared" si="112"/>
        <v>Đã thanh toán</v>
      </c>
      <c r="Z708" s="301">
        <f>Table1[[#This Row],[Hạn thanh toán]]</f>
        <v>45766</v>
      </c>
      <c r="AA708" s="301">
        <f>Table1[[#This Row],[Ngày Thanh toán]]</f>
        <v>45802</v>
      </c>
      <c r="AD708" s="3" t="str">
        <f>VLOOKUP($A708,Ma_KH!$A:$Q,Ma_KH!O$1,0)</f>
        <v>KL.SG</v>
      </c>
      <c r="AE708" s="3" t="str">
        <f>VLOOKUP($A708,Ma_KH!$A:$Q,Ma_KH!P$1,0)</f>
        <v>SG</v>
      </c>
    </row>
    <row r="709" spans="1:31" ht="25.5" customHeight="1" x14ac:dyDescent="0.3">
      <c r="A709" s="82" t="s">
        <v>112</v>
      </c>
      <c r="B709" s="82" t="s">
        <v>1230</v>
      </c>
      <c r="C709" s="93">
        <v>45772</v>
      </c>
      <c r="D709" s="94" t="s">
        <v>1315</v>
      </c>
      <c r="E709" s="93"/>
      <c r="F709" s="82"/>
      <c r="G709" s="82" t="s">
        <v>1316</v>
      </c>
      <c r="H709" s="72">
        <v>533334</v>
      </c>
      <c r="I709" s="72">
        <v>106667</v>
      </c>
      <c r="J709" s="72">
        <v>34133</v>
      </c>
      <c r="K709" s="72">
        <v>460800</v>
      </c>
      <c r="L709" s="8" t="s">
        <v>24</v>
      </c>
      <c r="M709" s="187">
        <v>45772</v>
      </c>
      <c r="N709" s="188" t="s">
        <v>4123</v>
      </c>
      <c r="O709" s="72">
        <f>IF(Table1[[#This Row],[Phân loại]]="Tồn đầu kỳ",Table1[[#This Row],[Tổng giá trị]],0)</f>
        <v>0</v>
      </c>
      <c r="P709" s="8">
        <f>IF(Table1[[#This Row],[Số còn phải thu ĐK]]&lt;&gt;0,0,IF(Table1[[#This Row],[Phân loại]]="Bán hàng",Table1[[#This Row],[Tổng giá trị]],-Table1[[#This Row],[Tổng giá trị]]))</f>
        <v>460800</v>
      </c>
      <c r="Q709" s="73">
        <f t="shared" si="113"/>
        <v>460800</v>
      </c>
      <c r="R709" s="8">
        <f>Table1[[#This Row],[Số còn phải thu ĐK]]+Table1[[#This Row],[Giá Trị HD sau CK]]-Table1[[#This Row],[Số tiền đã thu]]</f>
        <v>0</v>
      </c>
      <c r="S709" s="7">
        <f>IF(Table1[[#This Row],[Ngày hóa đơn]]&lt;&gt;"",Table1[[#This Row],[Ngày hóa đơn]],Table1[[#This Row],[Ngày hạch toán]])</f>
        <v>45772</v>
      </c>
      <c r="T709" s="8"/>
      <c r="U709" s="7">
        <f>IF(Table1[[#This Row],[Ngày tính CN]]="","",S709+T709)</f>
        <v>45772</v>
      </c>
      <c r="V709" s="74">
        <f ca="1">IF(Table1[[#This Row],[Hạn thanh toán]]="","",IF((U709-NOW())&lt;0,0,(U709-NOW())))</f>
        <v>0</v>
      </c>
      <c r="W709" s="72"/>
      <c r="X709" s="68" t="str">
        <f t="shared" ca="1" si="114"/>
        <v/>
      </c>
      <c r="Y709" s="68" t="str">
        <f t="shared" si="112"/>
        <v>Đã thanh toán</v>
      </c>
      <c r="Z709" s="301">
        <f>Table1[[#This Row],[Hạn thanh toán]]</f>
        <v>45772</v>
      </c>
      <c r="AA709" s="301">
        <f>Table1[[#This Row],[Ngày Thanh toán]]</f>
        <v>45772</v>
      </c>
      <c r="AD709" s="3" t="str">
        <f>VLOOKUP($A709,Ma_KH!$A:$Q,Ma_KH!O$1,0)</f>
        <v>KL.SG</v>
      </c>
      <c r="AE709" s="3" t="str">
        <f>VLOOKUP($A709,Ma_KH!$A:$Q,Ma_KH!P$1,0)</f>
        <v>SG</v>
      </c>
    </row>
    <row r="710" spans="1:31" ht="25.5" customHeight="1" x14ac:dyDescent="0.3">
      <c r="A710" s="82" t="s">
        <v>112</v>
      </c>
      <c r="B710" s="82" t="s">
        <v>1230</v>
      </c>
      <c r="C710" s="93">
        <v>45779</v>
      </c>
      <c r="D710" s="94" t="s">
        <v>1317</v>
      </c>
      <c r="E710" s="93"/>
      <c r="F710" s="82"/>
      <c r="G710" s="82" t="s">
        <v>1318</v>
      </c>
      <c r="H710" s="72">
        <v>5953300</v>
      </c>
      <c r="I710" s="72">
        <v>595330</v>
      </c>
      <c r="J710" s="72">
        <v>428638</v>
      </c>
      <c r="K710" s="72">
        <v>5786608</v>
      </c>
      <c r="L710" s="8" t="s">
        <v>24</v>
      </c>
      <c r="M710" s="187">
        <v>45779</v>
      </c>
      <c r="N710" s="188" t="s">
        <v>4124</v>
      </c>
      <c r="O710" s="72">
        <f>IF(Table1[[#This Row],[Phân loại]]="Tồn đầu kỳ",Table1[[#This Row],[Tổng giá trị]],0)</f>
        <v>0</v>
      </c>
      <c r="P710" s="8">
        <f>IF(Table1[[#This Row],[Số còn phải thu ĐK]]&lt;&gt;0,0,IF(Table1[[#This Row],[Phân loại]]="Bán hàng",Table1[[#This Row],[Tổng giá trị]],-Table1[[#This Row],[Tổng giá trị]]))</f>
        <v>5786608</v>
      </c>
      <c r="Q710" s="73">
        <f t="shared" si="113"/>
        <v>5786608</v>
      </c>
      <c r="R710" s="8">
        <f>Table1[[#This Row],[Số còn phải thu ĐK]]+Table1[[#This Row],[Giá Trị HD sau CK]]-Table1[[#This Row],[Số tiền đã thu]]</f>
        <v>0</v>
      </c>
      <c r="S710" s="7">
        <f>IF(Table1[[#This Row],[Ngày hóa đơn]]&lt;&gt;"",Table1[[#This Row],[Ngày hóa đơn]],Table1[[#This Row],[Ngày hạch toán]])</f>
        <v>45779</v>
      </c>
      <c r="T710" s="8"/>
      <c r="U710" s="7">
        <f>IF(Table1[[#This Row],[Ngày tính CN]]="","",S710+T710)</f>
        <v>45779</v>
      </c>
      <c r="V710" s="74">
        <f ca="1">IF(Table1[[#This Row],[Hạn thanh toán]]="","",IF((U710-NOW())&lt;0,0,(U710-NOW())))</f>
        <v>0</v>
      </c>
      <c r="W710" s="72"/>
      <c r="X710" s="68" t="str">
        <f t="shared" ca="1" si="114"/>
        <v/>
      </c>
      <c r="Y710" s="68" t="str">
        <f t="shared" si="112"/>
        <v>Đã thanh toán</v>
      </c>
      <c r="Z710" s="301">
        <f>Table1[[#This Row],[Hạn thanh toán]]</f>
        <v>45779</v>
      </c>
      <c r="AA710" s="301">
        <f>Table1[[#This Row],[Ngày Thanh toán]]</f>
        <v>45779</v>
      </c>
      <c r="AD710" s="3" t="str">
        <f>VLOOKUP($A710,Ma_KH!$A:$Q,Ma_KH!O$1,0)</f>
        <v>KL.SG</v>
      </c>
      <c r="AE710" s="3" t="str">
        <f>VLOOKUP($A710,Ma_KH!$A:$Q,Ma_KH!P$1,0)</f>
        <v>SG</v>
      </c>
    </row>
    <row r="711" spans="1:31" s="61" customFormat="1" ht="25.5" customHeight="1" x14ac:dyDescent="0.3">
      <c r="A711" s="129" t="s">
        <v>112</v>
      </c>
      <c r="B711" s="129" t="s">
        <v>1230</v>
      </c>
      <c r="C711" s="195">
        <v>45789</v>
      </c>
      <c r="D711" s="196" t="s">
        <v>1319</v>
      </c>
      <c r="E711" s="195"/>
      <c r="F711" s="129"/>
      <c r="G711" s="129" t="s">
        <v>1320</v>
      </c>
      <c r="H711" s="57">
        <v>8296710</v>
      </c>
      <c r="I711" s="57">
        <v>0</v>
      </c>
      <c r="J711" s="57">
        <v>663737</v>
      </c>
      <c r="K711" s="57">
        <v>8960447</v>
      </c>
      <c r="L711" s="58" t="s">
        <v>24</v>
      </c>
      <c r="M711" s="59"/>
      <c r="N711" s="58"/>
      <c r="O711" s="57">
        <f>IF(Table1[[#This Row],[Phân loại]]="Tồn đầu kỳ",Table1[[#This Row],[Tổng giá trị]],0)</f>
        <v>0</v>
      </c>
      <c r="P711" s="58">
        <f>IF(Table1[[#This Row],[Số còn phải thu ĐK]]&lt;&gt;0,0,IF(Table1[[#This Row],[Phân loại]]="Bán hàng",Table1[[#This Row],[Tổng giá trị]],-Table1[[#This Row],[Tổng giá trị]]))</f>
        <v>8960447</v>
      </c>
      <c r="Q711" s="115">
        <f t="shared" si="113"/>
        <v>0</v>
      </c>
      <c r="R711" s="58">
        <f>Table1[[#This Row],[Số còn phải thu ĐK]]+Table1[[#This Row],[Giá Trị HD sau CK]]-Table1[[#This Row],[Số tiền đã thu]]</f>
        <v>8960447</v>
      </c>
      <c r="S711" s="59">
        <f>IF(Table1[[#This Row],[Ngày hóa đơn]]&lt;&gt;"",Table1[[#This Row],[Ngày hóa đơn]],Table1[[#This Row],[Ngày hạch toán]])</f>
        <v>45789</v>
      </c>
      <c r="T711" s="58"/>
      <c r="U711" s="59">
        <f>IF(Table1[[#This Row],[Ngày tính CN]]="","",S711+T711)</f>
        <v>45789</v>
      </c>
      <c r="V711" s="60">
        <f ca="1">IF(Table1[[#This Row],[Hạn thanh toán]]="","",IF((U711-NOW())&lt;0,0,(U711-NOW())))</f>
        <v>0</v>
      </c>
      <c r="W711" s="57"/>
      <c r="X711" s="116" t="str">
        <f t="shared" ca="1" si="114"/>
        <v/>
      </c>
      <c r="Y711" s="116" t="str">
        <f t="shared" ca="1" si="112"/>
        <v/>
      </c>
      <c r="Z711" s="305">
        <f>Table1[[#This Row],[Hạn thanh toán]]</f>
        <v>45789</v>
      </c>
      <c r="AA711" s="305">
        <f>Table1[[#This Row],[Ngày Thanh toán]]</f>
        <v>0</v>
      </c>
      <c r="AD711" s="61" t="str">
        <f>VLOOKUP($A711,Ma_KH!$A:$Q,Ma_KH!O$1,0)</f>
        <v>KL.SG</v>
      </c>
      <c r="AE711" s="3" t="str">
        <f>VLOOKUP($A711,Ma_KH!$A:$Q,Ma_KH!P$1,0)</f>
        <v>SG</v>
      </c>
    </row>
    <row r="712" spans="1:31" ht="25.5" customHeight="1" x14ac:dyDescent="0.3">
      <c r="A712" s="81" t="s">
        <v>112</v>
      </c>
      <c r="B712" s="81" t="s">
        <v>1230</v>
      </c>
      <c r="C712" s="91">
        <v>45791</v>
      </c>
      <c r="D712" s="92" t="s">
        <v>1321</v>
      </c>
      <c r="E712" s="91"/>
      <c r="F712" s="81"/>
      <c r="G712" s="81" t="s">
        <v>1322</v>
      </c>
      <c r="H712" s="72">
        <v>271296</v>
      </c>
      <c r="I712" s="72">
        <v>0</v>
      </c>
      <c r="J712" s="72">
        <v>21704</v>
      </c>
      <c r="K712" s="72">
        <v>293000</v>
      </c>
      <c r="L712" s="8" t="s">
        <v>24</v>
      </c>
      <c r="M712" s="187">
        <v>45794</v>
      </c>
      <c r="N712" s="188" t="s">
        <v>4125</v>
      </c>
      <c r="O712" s="72">
        <f>IF(Table1[[#This Row],[Phân loại]]="Tồn đầu kỳ",Table1[[#This Row],[Tổng giá trị]],0)</f>
        <v>0</v>
      </c>
      <c r="P712" s="8">
        <f>IF(Table1[[#This Row],[Số còn phải thu ĐK]]&lt;&gt;0,0,IF(Table1[[#This Row],[Phân loại]]="Bán hàng",Table1[[#This Row],[Tổng giá trị]],-Table1[[#This Row],[Tổng giá trị]]))</f>
        <v>293000</v>
      </c>
      <c r="Q712" s="73">
        <f t="shared" si="113"/>
        <v>293000</v>
      </c>
      <c r="R712" s="8">
        <f>Table1[[#This Row],[Số còn phải thu ĐK]]+Table1[[#This Row],[Giá Trị HD sau CK]]-Table1[[#This Row],[Số tiền đã thu]]</f>
        <v>0</v>
      </c>
      <c r="S712" s="7">
        <f>IF(Table1[[#This Row],[Ngày hóa đơn]]&lt;&gt;"",Table1[[#This Row],[Ngày hóa đơn]],Table1[[#This Row],[Ngày hạch toán]])</f>
        <v>45791</v>
      </c>
      <c r="T712" s="8"/>
      <c r="U712" s="7">
        <f>IF(Table1[[#This Row],[Ngày tính CN]]="","",S712+T712)</f>
        <v>45791</v>
      </c>
      <c r="V712" s="74">
        <f ca="1">IF(Table1[[#This Row],[Hạn thanh toán]]="","",IF((U712-NOW())&lt;0,0,(U712-NOW())))</f>
        <v>0</v>
      </c>
      <c r="W712" s="72"/>
      <c r="X712" s="68" t="str">
        <f t="shared" ca="1" si="114"/>
        <v/>
      </c>
      <c r="Y712" s="68" t="str">
        <f t="shared" si="112"/>
        <v>Đã thanh toán</v>
      </c>
      <c r="Z712" s="301">
        <f>Table1[[#This Row],[Hạn thanh toán]]</f>
        <v>45791</v>
      </c>
      <c r="AA712" s="301">
        <f>Table1[[#This Row],[Ngày Thanh toán]]</f>
        <v>45794</v>
      </c>
      <c r="AD712" s="3" t="str">
        <f>VLOOKUP($A712,Ma_KH!$A:$Q,Ma_KH!O$1,0)</f>
        <v>KL.SG</v>
      </c>
      <c r="AE712" s="3" t="str">
        <f>VLOOKUP($A712,Ma_KH!$A:$Q,Ma_KH!P$1,0)</f>
        <v>SG</v>
      </c>
    </row>
    <row r="713" spans="1:31" ht="25.5" customHeight="1" x14ac:dyDescent="0.3">
      <c r="A713" s="82" t="s">
        <v>112</v>
      </c>
      <c r="B713" s="82" t="s">
        <v>1230</v>
      </c>
      <c r="C713" s="93">
        <v>45794</v>
      </c>
      <c r="D713" s="94" t="s">
        <v>1323</v>
      </c>
      <c r="E713" s="93"/>
      <c r="F713" s="82"/>
      <c r="G713" s="82" t="s">
        <v>1324</v>
      </c>
      <c r="H713" s="72">
        <v>355556</v>
      </c>
      <c r="I713" s="72">
        <v>35556</v>
      </c>
      <c r="J713" s="72">
        <v>25600</v>
      </c>
      <c r="K713" s="72">
        <v>345600</v>
      </c>
      <c r="L713" s="8" t="s">
        <v>24</v>
      </c>
      <c r="M713" s="187">
        <v>45799</v>
      </c>
      <c r="N713" s="188" t="s">
        <v>4127</v>
      </c>
      <c r="O713" s="72">
        <f>IF(Table1[[#This Row],[Phân loại]]="Tồn đầu kỳ",Table1[[#This Row],[Tổng giá trị]],0)</f>
        <v>0</v>
      </c>
      <c r="P713" s="8">
        <f>IF(Table1[[#This Row],[Số còn phải thu ĐK]]&lt;&gt;0,0,IF(Table1[[#This Row],[Phân loại]]="Bán hàng",Table1[[#This Row],[Tổng giá trị]],-Table1[[#This Row],[Tổng giá trị]]))</f>
        <v>345600</v>
      </c>
      <c r="Q713" s="73">
        <f t="shared" si="113"/>
        <v>345600</v>
      </c>
      <c r="R713" s="8">
        <f>Table1[[#This Row],[Số còn phải thu ĐK]]+Table1[[#This Row],[Giá Trị HD sau CK]]-Table1[[#This Row],[Số tiền đã thu]]</f>
        <v>0</v>
      </c>
      <c r="S713" s="7">
        <f>IF(Table1[[#This Row],[Ngày hóa đơn]]&lt;&gt;"",Table1[[#This Row],[Ngày hóa đơn]],Table1[[#This Row],[Ngày hạch toán]])</f>
        <v>45794</v>
      </c>
      <c r="T713" s="8"/>
      <c r="U713" s="7">
        <f>IF(Table1[[#This Row],[Ngày tính CN]]="","",S713+T713)</f>
        <v>45794</v>
      </c>
      <c r="V713" s="74">
        <f ca="1">IF(Table1[[#This Row],[Hạn thanh toán]]="","",IF((U713-NOW())&lt;0,0,(U713-NOW())))</f>
        <v>0</v>
      </c>
      <c r="W713" s="72"/>
      <c r="X713" s="68" t="str">
        <f t="shared" ca="1" si="114"/>
        <v/>
      </c>
      <c r="Y713" s="68" t="str">
        <f t="shared" si="112"/>
        <v>Đã thanh toán</v>
      </c>
      <c r="Z713" s="301">
        <f>Table1[[#This Row],[Hạn thanh toán]]</f>
        <v>45794</v>
      </c>
      <c r="AA713" s="301">
        <f>Table1[[#This Row],[Ngày Thanh toán]]</f>
        <v>45799</v>
      </c>
      <c r="AD713" s="3" t="str">
        <f>VLOOKUP($A713,Ma_KH!$A:$Q,Ma_KH!O$1,0)</f>
        <v>KL.SG</v>
      </c>
      <c r="AE713" s="3" t="str">
        <f>VLOOKUP($A713,Ma_KH!$A:$Q,Ma_KH!P$1,0)</f>
        <v>SG</v>
      </c>
    </row>
    <row r="714" spans="1:31" s="61" customFormat="1" ht="25.5" customHeight="1" x14ac:dyDescent="0.3">
      <c r="A714" s="129" t="s">
        <v>112</v>
      </c>
      <c r="B714" s="129" t="s">
        <v>1230</v>
      </c>
      <c r="C714" s="195">
        <v>45804</v>
      </c>
      <c r="D714" s="196" t="s">
        <v>1325</v>
      </c>
      <c r="E714" s="195"/>
      <c r="F714" s="129"/>
      <c r="G714" s="129" t="s">
        <v>1326</v>
      </c>
      <c r="H714" s="57">
        <v>1361110</v>
      </c>
      <c r="I714" s="57">
        <v>408333</v>
      </c>
      <c r="J714" s="57">
        <v>76222</v>
      </c>
      <c r="K714" s="57">
        <v>1028999</v>
      </c>
      <c r="L714" s="58" t="s">
        <v>24</v>
      </c>
      <c r="M714" s="59"/>
      <c r="N714" s="58"/>
      <c r="O714" s="57">
        <f>IF(Table1[[#This Row],[Phân loại]]="Tồn đầu kỳ",Table1[[#This Row],[Tổng giá trị]],0)</f>
        <v>0</v>
      </c>
      <c r="P714" s="58">
        <f>IF(Table1[[#This Row],[Số còn phải thu ĐK]]&lt;&gt;0,0,IF(Table1[[#This Row],[Phân loại]]="Bán hàng",Table1[[#This Row],[Tổng giá trị]],-Table1[[#This Row],[Tổng giá trị]]))</f>
        <v>1028999</v>
      </c>
      <c r="Q714" s="115">
        <f t="shared" si="113"/>
        <v>0</v>
      </c>
      <c r="R714" s="58">
        <f>Table1[[#This Row],[Số còn phải thu ĐK]]+Table1[[#This Row],[Giá Trị HD sau CK]]-Table1[[#This Row],[Số tiền đã thu]]</f>
        <v>1028999</v>
      </c>
      <c r="S714" s="59">
        <f>IF(Table1[[#This Row],[Ngày hóa đơn]]&lt;&gt;"",Table1[[#This Row],[Ngày hóa đơn]],Table1[[#This Row],[Ngày hạch toán]])</f>
        <v>45804</v>
      </c>
      <c r="T714" s="58"/>
      <c r="U714" s="59">
        <f>IF(Table1[[#This Row],[Ngày tính CN]]="","",S714+T714)</f>
        <v>45804</v>
      </c>
      <c r="V714" s="60">
        <f ca="1">IF(Table1[[#This Row],[Hạn thanh toán]]="","",IF((U714-NOW())&lt;0,0,(U714-NOW())))</f>
        <v>0</v>
      </c>
      <c r="W714" s="57"/>
      <c r="X714" s="116" t="str">
        <f t="shared" ca="1" si="114"/>
        <v/>
      </c>
      <c r="Y714" s="116" t="str">
        <f t="shared" ca="1" si="112"/>
        <v/>
      </c>
      <c r="Z714" s="305">
        <f>Table1[[#This Row],[Hạn thanh toán]]</f>
        <v>45804</v>
      </c>
      <c r="AA714" s="305">
        <f>Table1[[#This Row],[Ngày Thanh toán]]</f>
        <v>0</v>
      </c>
      <c r="AD714" s="61" t="str">
        <f>VLOOKUP($A714,Ma_KH!$A:$Q,Ma_KH!O$1,0)</f>
        <v>KL.SG</v>
      </c>
      <c r="AE714" s="3" t="str">
        <f>VLOOKUP($A714,Ma_KH!$A:$Q,Ma_KH!P$1,0)</f>
        <v>SG</v>
      </c>
    </row>
    <row r="715" spans="1:31" ht="25.5" customHeight="1" x14ac:dyDescent="0.3">
      <c r="A715" s="82" t="s">
        <v>112</v>
      </c>
      <c r="B715" s="82" t="s">
        <v>1230</v>
      </c>
      <c r="C715" s="93">
        <v>45806</v>
      </c>
      <c r="D715" s="94" t="s">
        <v>1327</v>
      </c>
      <c r="E715" s="93"/>
      <c r="F715" s="82"/>
      <c r="G715" s="82" t="s">
        <v>1328</v>
      </c>
      <c r="H715" s="72">
        <v>4762640</v>
      </c>
      <c r="I715" s="72">
        <v>476264</v>
      </c>
      <c r="J715" s="72">
        <v>342910</v>
      </c>
      <c r="K715" s="72">
        <v>4629286</v>
      </c>
      <c r="L715" s="8" t="s">
        <v>24</v>
      </c>
      <c r="M715" s="187">
        <v>45806</v>
      </c>
      <c r="N715" s="188" t="s">
        <v>4128</v>
      </c>
      <c r="O715" s="72">
        <f>IF(Table1[[#This Row],[Phân loại]]="Tồn đầu kỳ",Table1[[#This Row],[Tổng giá trị]],0)</f>
        <v>0</v>
      </c>
      <c r="P715" s="8">
        <f>IF(Table1[[#This Row],[Số còn phải thu ĐK]]&lt;&gt;0,0,IF(Table1[[#This Row],[Phân loại]]="Bán hàng",Table1[[#This Row],[Tổng giá trị]],-Table1[[#This Row],[Tổng giá trị]]))</f>
        <v>4629286</v>
      </c>
      <c r="Q715" s="73">
        <f t="shared" si="113"/>
        <v>4629286</v>
      </c>
      <c r="R715" s="8">
        <f>Table1[[#This Row],[Số còn phải thu ĐK]]+Table1[[#This Row],[Giá Trị HD sau CK]]-Table1[[#This Row],[Số tiền đã thu]]</f>
        <v>0</v>
      </c>
      <c r="S715" s="7">
        <f>IF(Table1[[#This Row],[Ngày hóa đơn]]&lt;&gt;"",Table1[[#This Row],[Ngày hóa đơn]],Table1[[#This Row],[Ngày hạch toán]])</f>
        <v>45806</v>
      </c>
      <c r="T715" s="8"/>
      <c r="U715" s="7">
        <f>IF(Table1[[#This Row],[Ngày tính CN]]="","",S715+T715)</f>
        <v>45806</v>
      </c>
      <c r="V715" s="74">
        <f ca="1">IF(Table1[[#This Row],[Hạn thanh toán]]="","",IF((U715-NOW())&lt;0,0,(U715-NOW())))</f>
        <v>0</v>
      </c>
      <c r="W715" s="72"/>
      <c r="X715" s="68" t="str">
        <f t="shared" ca="1" si="114"/>
        <v/>
      </c>
      <c r="Y715" s="68" t="str">
        <f t="shared" si="112"/>
        <v>Đã thanh toán</v>
      </c>
      <c r="Z715" s="301">
        <f>Table1[[#This Row],[Hạn thanh toán]]</f>
        <v>45806</v>
      </c>
      <c r="AA715" s="301">
        <f>Table1[[#This Row],[Ngày Thanh toán]]</f>
        <v>45806</v>
      </c>
      <c r="AD715" s="3" t="str">
        <f>VLOOKUP($A715,Ma_KH!$A:$Q,Ma_KH!O$1,0)</f>
        <v>KL.SG</v>
      </c>
      <c r="AE715" s="3" t="str">
        <f>VLOOKUP($A715,Ma_KH!$A:$Q,Ma_KH!P$1,0)</f>
        <v>SG</v>
      </c>
    </row>
    <row r="716" spans="1:31" ht="25.5" customHeight="1" x14ac:dyDescent="0.3">
      <c r="A716" s="82" t="s">
        <v>112</v>
      </c>
      <c r="B716" s="82" t="s">
        <v>1230</v>
      </c>
      <c r="C716" s="93">
        <v>45818</v>
      </c>
      <c r="D716" s="94" t="s">
        <v>1329</v>
      </c>
      <c r="E716" s="93"/>
      <c r="F716" s="82"/>
      <c r="G716" s="82" t="s">
        <v>1304</v>
      </c>
      <c r="H716" s="72">
        <v>5953300</v>
      </c>
      <c r="I716" s="72">
        <v>595330</v>
      </c>
      <c r="J716" s="72">
        <v>428638</v>
      </c>
      <c r="K716" s="72">
        <v>5786608</v>
      </c>
      <c r="L716" s="8" t="s">
        <v>24</v>
      </c>
      <c r="M716" s="187">
        <v>45818</v>
      </c>
      <c r="N716" s="188" t="s">
        <v>4129</v>
      </c>
      <c r="O716" s="72">
        <f>IF(Table1[[#This Row],[Phân loại]]="Tồn đầu kỳ",Table1[[#This Row],[Tổng giá trị]],0)</f>
        <v>0</v>
      </c>
      <c r="P716" s="8">
        <f>IF(Table1[[#This Row],[Số còn phải thu ĐK]]&lt;&gt;0,0,IF(Table1[[#This Row],[Phân loại]]="Bán hàng",Table1[[#This Row],[Tổng giá trị]],-Table1[[#This Row],[Tổng giá trị]]))</f>
        <v>5786608</v>
      </c>
      <c r="Q716" s="73">
        <f t="shared" si="113"/>
        <v>5786608</v>
      </c>
      <c r="R716" s="8">
        <f>Table1[[#This Row],[Số còn phải thu ĐK]]+Table1[[#This Row],[Giá Trị HD sau CK]]-Table1[[#This Row],[Số tiền đã thu]]</f>
        <v>0</v>
      </c>
      <c r="S716" s="7">
        <f>IF(Table1[[#This Row],[Ngày hóa đơn]]&lt;&gt;"",Table1[[#This Row],[Ngày hóa đơn]],Table1[[#This Row],[Ngày hạch toán]])</f>
        <v>45818</v>
      </c>
      <c r="T716" s="8"/>
      <c r="U716" s="7">
        <f>IF(Table1[[#This Row],[Ngày tính CN]]="","",S716+T716)</f>
        <v>45818</v>
      </c>
      <c r="V716" s="74">
        <f ca="1">IF(Table1[[#This Row],[Hạn thanh toán]]="","",IF((U716-NOW())&lt;0,0,(U716-NOW())))</f>
        <v>0</v>
      </c>
      <c r="W716" s="72"/>
      <c r="X716" s="68" t="str">
        <f t="shared" ca="1" si="114"/>
        <v/>
      </c>
      <c r="Y716" s="68" t="str">
        <f t="shared" si="112"/>
        <v>Đã thanh toán</v>
      </c>
      <c r="Z716" s="301">
        <f>Table1[[#This Row],[Hạn thanh toán]]</f>
        <v>45818</v>
      </c>
      <c r="AA716" s="301">
        <f>Table1[[#This Row],[Ngày Thanh toán]]</f>
        <v>45818</v>
      </c>
      <c r="AD716" s="3" t="str">
        <f>VLOOKUP($A716,Ma_KH!$A:$Q,Ma_KH!O$1,0)</f>
        <v>KL.SG</v>
      </c>
      <c r="AE716" s="3" t="str">
        <f>VLOOKUP($A716,Ma_KH!$A:$Q,Ma_KH!P$1,0)</f>
        <v>SG</v>
      </c>
    </row>
    <row r="717" spans="1:31" ht="25.5" customHeight="1" x14ac:dyDescent="0.3">
      <c r="A717" s="81" t="s">
        <v>112</v>
      </c>
      <c r="B717" s="81" t="s">
        <v>1230</v>
      </c>
      <c r="C717" s="91">
        <v>45819</v>
      </c>
      <c r="D717" s="92" t="s">
        <v>1330</v>
      </c>
      <c r="E717" s="91"/>
      <c r="F717" s="81"/>
      <c r="G717" s="81" t="s">
        <v>1290</v>
      </c>
      <c r="H717" s="72">
        <v>740740</v>
      </c>
      <c r="I717" s="72">
        <v>0</v>
      </c>
      <c r="J717" s="72">
        <v>59259</v>
      </c>
      <c r="K717" s="72">
        <v>799999</v>
      </c>
      <c r="L717" s="8" t="s">
        <v>24</v>
      </c>
      <c r="M717" s="187">
        <v>45822</v>
      </c>
      <c r="N717" s="188" t="s">
        <v>3758</v>
      </c>
      <c r="O717" s="72">
        <f>IF(Table1[[#This Row],[Phân loại]]="Tồn đầu kỳ",Table1[[#This Row],[Tổng giá trị]],0)</f>
        <v>0</v>
      </c>
      <c r="P717" s="8">
        <f>IF(Table1[[#This Row],[Số còn phải thu ĐK]]&lt;&gt;0,0,IF(Table1[[#This Row],[Phân loại]]="Bán hàng",Table1[[#This Row],[Tổng giá trị]],-Table1[[#This Row],[Tổng giá trị]]))</f>
        <v>799999</v>
      </c>
      <c r="Q717" s="73">
        <f t="shared" si="113"/>
        <v>799999</v>
      </c>
      <c r="R717" s="8">
        <f>Table1[[#This Row],[Số còn phải thu ĐK]]+Table1[[#This Row],[Giá Trị HD sau CK]]-Table1[[#This Row],[Số tiền đã thu]]</f>
        <v>0</v>
      </c>
      <c r="S717" s="7">
        <f>IF(Table1[[#This Row],[Ngày hóa đơn]]&lt;&gt;"",Table1[[#This Row],[Ngày hóa đơn]],Table1[[#This Row],[Ngày hạch toán]])</f>
        <v>45819</v>
      </c>
      <c r="T717" s="8"/>
      <c r="U717" s="7">
        <f>IF(Table1[[#This Row],[Ngày tính CN]]="","",S717+T717)</f>
        <v>45819</v>
      </c>
      <c r="V717" s="74">
        <f ca="1">IF(Table1[[#This Row],[Hạn thanh toán]]="","",IF((U717-NOW())&lt;0,0,(U717-NOW())))</f>
        <v>0</v>
      </c>
      <c r="W717" s="72"/>
      <c r="X717" s="68" t="str">
        <f t="shared" ca="1" si="114"/>
        <v/>
      </c>
      <c r="Y717" s="68" t="str">
        <f t="shared" si="112"/>
        <v>Đã thanh toán</v>
      </c>
      <c r="Z717" s="301">
        <f>Table1[[#This Row],[Hạn thanh toán]]</f>
        <v>45819</v>
      </c>
      <c r="AA717" s="301">
        <f>Table1[[#This Row],[Ngày Thanh toán]]</f>
        <v>45822</v>
      </c>
      <c r="AD717" s="3" t="str">
        <f>VLOOKUP($A717,Ma_KH!$A:$Q,Ma_KH!O$1,0)</f>
        <v>KL.SG</v>
      </c>
      <c r="AE717" s="3" t="str">
        <f>VLOOKUP($A717,Ma_KH!$A:$Q,Ma_KH!P$1,0)</f>
        <v>SG</v>
      </c>
    </row>
    <row r="718" spans="1:31" ht="25.5" customHeight="1" x14ac:dyDescent="0.3">
      <c r="A718" s="82" t="s">
        <v>112</v>
      </c>
      <c r="B718" s="82" t="s">
        <v>1230</v>
      </c>
      <c r="C718" s="93">
        <v>45820</v>
      </c>
      <c r="D718" s="94" t="s">
        <v>1331</v>
      </c>
      <c r="E718" s="93"/>
      <c r="F718" s="82"/>
      <c r="G718" s="82" t="s">
        <v>1304</v>
      </c>
      <c r="H718" s="72">
        <v>3571980</v>
      </c>
      <c r="I718" s="72">
        <v>357198</v>
      </c>
      <c r="J718" s="72">
        <v>257183</v>
      </c>
      <c r="K718" s="72">
        <v>3471965</v>
      </c>
      <c r="L718" s="8" t="s">
        <v>24</v>
      </c>
      <c r="M718" s="187">
        <v>45820</v>
      </c>
      <c r="N718" s="188" t="s">
        <v>4130</v>
      </c>
      <c r="O718" s="72">
        <f>IF(Table1[[#This Row],[Phân loại]]="Tồn đầu kỳ",Table1[[#This Row],[Tổng giá trị]],0)</f>
        <v>0</v>
      </c>
      <c r="P718" s="8">
        <f>IF(Table1[[#This Row],[Số còn phải thu ĐK]]&lt;&gt;0,0,IF(Table1[[#This Row],[Phân loại]]="Bán hàng",Table1[[#This Row],[Tổng giá trị]],-Table1[[#This Row],[Tổng giá trị]]))</f>
        <v>3471965</v>
      </c>
      <c r="Q718" s="73">
        <f t="shared" si="113"/>
        <v>3471965</v>
      </c>
      <c r="R718" s="8">
        <f>Table1[[#This Row],[Số còn phải thu ĐK]]+Table1[[#This Row],[Giá Trị HD sau CK]]-Table1[[#This Row],[Số tiền đã thu]]</f>
        <v>0</v>
      </c>
      <c r="S718" s="7">
        <f>IF(Table1[[#This Row],[Ngày hóa đơn]]&lt;&gt;"",Table1[[#This Row],[Ngày hóa đơn]],Table1[[#This Row],[Ngày hạch toán]])</f>
        <v>45820</v>
      </c>
      <c r="T718" s="8"/>
      <c r="U718" s="7">
        <f>IF(Table1[[#This Row],[Ngày tính CN]]="","",S718+T718)</f>
        <v>45820</v>
      </c>
      <c r="V718" s="74">
        <f ca="1">IF(Table1[[#This Row],[Hạn thanh toán]]="","",IF((U718-NOW())&lt;0,0,(U718-NOW())))</f>
        <v>0</v>
      </c>
      <c r="W718" s="72"/>
      <c r="X718" s="68" t="str">
        <f t="shared" ca="1" si="114"/>
        <v/>
      </c>
      <c r="Y718" s="68" t="str">
        <f t="shared" si="112"/>
        <v>Đã thanh toán</v>
      </c>
      <c r="Z718" s="301">
        <f>Table1[[#This Row],[Hạn thanh toán]]</f>
        <v>45820</v>
      </c>
      <c r="AA718" s="301">
        <f>Table1[[#This Row],[Ngày Thanh toán]]</f>
        <v>45820</v>
      </c>
      <c r="AD718" s="3" t="str">
        <f>VLOOKUP($A718,Ma_KH!$A:$Q,Ma_KH!O$1,0)</f>
        <v>KL.SG</v>
      </c>
      <c r="AE718" s="3" t="str">
        <f>VLOOKUP($A718,Ma_KH!$A:$Q,Ma_KH!P$1,0)</f>
        <v>SG</v>
      </c>
    </row>
    <row r="719" spans="1:31" ht="25.5" customHeight="1" x14ac:dyDescent="0.3">
      <c r="A719" s="82" t="s">
        <v>112</v>
      </c>
      <c r="B719" s="82" t="s">
        <v>1230</v>
      </c>
      <c r="C719" s="93">
        <v>45824</v>
      </c>
      <c r="D719" s="94" t="s">
        <v>1332</v>
      </c>
      <c r="E719" s="93"/>
      <c r="F719" s="82"/>
      <c r="G719" s="82" t="s">
        <v>1333</v>
      </c>
      <c r="H719" s="72">
        <v>1866648</v>
      </c>
      <c r="I719" s="72">
        <v>373330</v>
      </c>
      <c r="J719" s="72">
        <v>119465</v>
      </c>
      <c r="K719" s="72">
        <v>1612783</v>
      </c>
      <c r="L719" s="8" t="s">
        <v>24</v>
      </c>
      <c r="M719" s="187">
        <v>45824</v>
      </c>
      <c r="N719" s="188" t="s">
        <v>4131</v>
      </c>
      <c r="O719" s="72">
        <f>IF(Table1[[#This Row],[Phân loại]]="Tồn đầu kỳ",Table1[[#This Row],[Tổng giá trị]],0)</f>
        <v>0</v>
      </c>
      <c r="P719" s="8">
        <f>IF(Table1[[#This Row],[Số còn phải thu ĐK]]&lt;&gt;0,0,IF(Table1[[#This Row],[Phân loại]]="Bán hàng",Table1[[#This Row],[Tổng giá trị]],-Table1[[#This Row],[Tổng giá trị]]))</f>
        <v>1612783</v>
      </c>
      <c r="Q719" s="73">
        <f t="shared" si="113"/>
        <v>1612783</v>
      </c>
      <c r="R719" s="8">
        <f>Table1[[#This Row],[Số còn phải thu ĐK]]+Table1[[#This Row],[Giá Trị HD sau CK]]-Table1[[#This Row],[Số tiền đã thu]]</f>
        <v>0</v>
      </c>
      <c r="S719" s="7">
        <f>IF(Table1[[#This Row],[Ngày hóa đơn]]&lt;&gt;"",Table1[[#This Row],[Ngày hóa đơn]],Table1[[#This Row],[Ngày hạch toán]])</f>
        <v>45824</v>
      </c>
      <c r="T719" s="8"/>
      <c r="U719" s="7">
        <f>IF(Table1[[#This Row],[Ngày tính CN]]="","",S719+T719)</f>
        <v>45824</v>
      </c>
      <c r="V719" s="74">
        <f ca="1">IF(Table1[[#This Row],[Hạn thanh toán]]="","",IF((U719-NOW())&lt;0,0,(U719-NOW())))</f>
        <v>0</v>
      </c>
      <c r="W719" s="72"/>
      <c r="X719" s="68" t="str">
        <f t="shared" ca="1" si="114"/>
        <v/>
      </c>
      <c r="Y719" s="68" t="str">
        <f t="shared" si="112"/>
        <v>Đã thanh toán</v>
      </c>
      <c r="Z719" s="301">
        <f>Table1[[#This Row],[Hạn thanh toán]]</f>
        <v>45824</v>
      </c>
      <c r="AA719" s="301">
        <f>Table1[[#This Row],[Ngày Thanh toán]]</f>
        <v>45824</v>
      </c>
      <c r="AD719" s="3" t="str">
        <f>VLOOKUP($A719,Ma_KH!$A:$Q,Ma_KH!O$1,0)</f>
        <v>KL.SG</v>
      </c>
      <c r="AE719" s="3" t="str">
        <f>VLOOKUP($A719,Ma_KH!$A:$Q,Ma_KH!P$1,0)</f>
        <v>SG</v>
      </c>
    </row>
    <row r="720" spans="1:31" ht="25.5" customHeight="1" x14ac:dyDescent="0.3">
      <c r="A720" s="81" t="s">
        <v>112</v>
      </c>
      <c r="B720" s="81" t="s">
        <v>1230</v>
      </c>
      <c r="C720" s="91">
        <v>45832</v>
      </c>
      <c r="D720" s="92" t="s">
        <v>1334</v>
      </c>
      <c r="E720" s="91"/>
      <c r="F720" s="81"/>
      <c r="G720" s="81" t="s">
        <v>1335</v>
      </c>
      <c r="H720" s="72">
        <v>222222</v>
      </c>
      <c r="I720" s="72">
        <v>0</v>
      </c>
      <c r="J720" s="72">
        <v>17778</v>
      </c>
      <c r="K720" s="72">
        <v>240000</v>
      </c>
      <c r="L720" s="8" t="s">
        <v>24</v>
      </c>
      <c r="M720" s="187">
        <v>45834</v>
      </c>
      <c r="N720" s="188" t="s">
        <v>4132</v>
      </c>
      <c r="O720" s="72">
        <f>IF(Table1[[#This Row],[Phân loại]]="Tồn đầu kỳ",Table1[[#This Row],[Tổng giá trị]],0)</f>
        <v>0</v>
      </c>
      <c r="P720" s="8">
        <f>IF(Table1[[#This Row],[Số còn phải thu ĐK]]&lt;&gt;0,0,IF(Table1[[#This Row],[Phân loại]]="Bán hàng",Table1[[#This Row],[Tổng giá trị]],-Table1[[#This Row],[Tổng giá trị]]))</f>
        <v>240000</v>
      </c>
      <c r="Q720" s="73">
        <f t="shared" si="113"/>
        <v>240000</v>
      </c>
      <c r="R720" s="8">
        <f>Table1[[#This Row],[Số còn phải thu ĐK]]+Table1[[#This Row],[Giá Trị HD sau CK]]-Table1[[#This Row],[Số tiền đã thu]]</f>
        <v>0</v>
      </c>
      <c r="S720" s="7">
        <f>IF(Table1[[#This Row],[Ngày hóa đơn]]&lt;&gt;"",Table1[[#This Row],[Ngày hóa đơn]],Table1[[#This Row],[Ngày hạch toán]])</f>
        <v>45832</v>
      </c>
      <c r="T720" s="8"/>
      <c r="U720" s="7">
        <f>IF(Table1[[#This Row],[Ngày tính CN]]="","",S720+T720)</f>
        <v>45832</v>
      </c>
      <c r="V720" s="74">
        <f ca="1">IF(Table1[[#This Row],[Hạn thanh toán]]="","",IF((U720-NOW())&lt;0,0,(U720-NOW())))</f>
        <v>0</v>
      </c>
      <c r="W720" s="72"/>
      <c r="X720" s="68" t="str">
        <f t="shared" ca="1" si="114"/>
        <v/>
      </c>
      <c r="Y720" s="68" t="str">
        <f t="shared" si="112"/>
        <v>Đã thanh toán</v>
      </c>
      <c r="Z720" s="301">
        <f>Table1[[#This Row],[Hạn thanh toán]]</f>
        <v>45832</v>
      </c>
      <c r="AA720" s="301">
        <f>Table1[[#This Row],[Ngày Thanh toán]]</f>
        <v>45834</v>
      </c>
      <c r="AD720" s="3" t="str">
        <f>VLOOKUP($A720,Ma_KH!$A:$Q,Ma_KH!O$1,0)</f>
        <v>KL.SG</v>
      </c>
      <c r="AE720" s="3" t="str">
        <f>VLOOKUP($A720,Ma_KH!$A:$Q,Ma_KH!P$1,0)</f>
        <v>SG</v>
      </c>
    </row>
    <row r="721" spans="1:31" ht="25.5" customHeight="1" x14ac:dyDescent="0.3">
      <c r="A721" s="82" t="s">
        <v>112</v>
      </c>
      <c r="B721" s="82" t="s">
        <v>1230</v>
      </c>
      <c r="C721" s="93">
        <v>45832</v>
      </c>
      <c r="D721" s="94" t="s">
        <v>1336</v>
      </c>
      <c r="E721" s="93"/>
      <c r="F721" s="82"/>
      <c r="G721" s="82" t="s">
        <v>1337</v>
      </c>
      <c r="H721" s="72">
        <v>238132</v>
      </c>
      <c r="I721" s="72">
        <v>47626</v>
      </c>
      <c r="J721" s="72">
        <v>15240</v>
      </c>
      <c r="K721" s="72">
        <v>205746</v>
      </c>
      <c r="L721" s="8" t="s">
        <v>24</v>
      </c>
      <c r="M721" s="187">
        <v>45834</v>
      </c>
      <c r="N721" s="188" t="s">
        <v>4132</v>
      </c>
      <c r="O721" s="72">
        <f>IF(Table1[[#This Row],[Phân loại]]="Tồn đầu kỳ",Table1[[#This Row],[Tổng giá trị]],0)</f>
        <v>0</v>
      </c>
      <c r="P721" s="8">
        <f>IF(Table1[[#This Row],[Số còn phải thu ĐK]]&lt;&gt;0,0,IF(Table1[[#This Row],[Phân loại]]="Bán hàng",Table1[[#This Row],[Tổng giá trị]],-Table1[[#This Row],[Tổng giá trị]]))</f>
        <v>205746</v>
      </c>
      <c r="Q721" s="73">
        <f t="shared" si="113"/>
        <v>205746</v>
      </c>
      <c r="R721" s="8">
        <f>Table1[[#This Row],[Số còn phải thu ĐK]]+Table1[[#This Row],[Giá Trị HD sau CK]]-Table1[[#This Row],[Số tiền đã thu]]</f>
        <v>0</v>
      </c>
      <c r="S721" s="7">
        <f>IF(Table1[[#This Row],[Ngày hóa đơn]]&lt;&gt;"",Table1[[#This Row],[Ngày hóa đơn]],Table1[[#This Row],[Ngày hạch toán]])</f>
        <v>45832</v>
      </c>
      <c r="T721" s="8"/>
      <c r="U721" s="7">
        <f>IF(Table1[[#This Row],[Ngày tính CN]]="","",S721+T721)</f>
        <v>45832</v>
      </c>
      <c r="V721" s="74">
        <f ca="1">IF(Table1[[#This Row],[Hạn thanh toán]]="","",IF((U721-NOW())&lt;0,0,(U721-NOW())))</f>
        <v>0</v>
      </c>
      <c r="W721" s="72"/>
      <c r="X721" s="68" t="str">
        <f t="shared" ca="1" si="114"/>
        <v/>
      </c>
      <c r="Y721" s="68" t="str">
        <f t="shared" si="112"/>
        <v>Đã thanh toán</v>
      </c>
      <c r="Z721" s="301">
        <f>Table1[[#This Row],[Hạn thanh toán]]</f>
        <v>45832</v>
      </c>
      <c r="AA721" s="301">
        <f>Table1[[#This Row],[Ngày Thanh toán]]</f>
        <v>45834</v>
      </c>
      <c r="AD721" s="3" t="str">
        <f>VLOOKUP($A721,Ma_KH!$A:$Q,Ma_KH!O$1,0)</f>
        <v>KL.SG</v>
      </c>
      <c r="AE721" s="3" t="str">
        <f>VLOOKUP($A721,Ma_KH!$A:$Q,Ma_KH!P$1,0)</f>
        <v>SG</v>
      </c>
    </row>
    <row r="722" spans="1:31" s="61" customFormat="1" ht="25.5" customHeight="1" x14ac:dyDescent="0.3">
      <c r="A722" s="129" t="s">
        <v>112</v>
      </c>
      <c r="B722" s="129" t="s">
        <v>1230</v>
      </c>
      <c r="C722" s="195">
        <v>45835</v>
      </c>
      <c r="D722" s="196" t="s">
        <v>1338</v>
      </c>
      <c r="E722" s="195"/>
      <c r="F722" s="129"/>
      <c r="G722" s="129" t="s">
        <v>1339</v>
      </c>
      <c r="H722" s="57">
        <v>14638870</v>
      </c>
      <c r="I722" s="57">
        <v>7319435</v>
      </c>
      <c r="J722" s="57">
        <v>585555</v>
      </c>
      <c r="K722" s="57">
        <v>7904990</v>
      </c>
      <c r="L722" s="58" t="s">
        <v>24</v>
      </c>
      <c r="M722" s="59"/>
      <c r="N722" s="58"/>
      <c r="O722" s="57">
        <f>IF(Table1[[#This Row],[Phân loại]]="Tồn đầu kỳ",Table1[[#This Row],[Tổng giá trị]],0)</f>
        <v>0</v>
      </c>
      <c r="P722" s="58">
        <f>IF(Table1[[#This Row],[Số còn phải thu ĐK]]&lt;&gt;0,0,IF(Table1[[#This Row],[Phân loại]]="Bán hàng",Table1[[#This Row],[Tổng giá trị]],-Table1[[#This Row],[Tổng giá trị]]))</f>
        <v>7904990</v>
      </c>
      <c r="Q722" s="115">
        <f t="shared" si="113"/>
        <v>0</v>
      </c>
      <c r="R722" s="58">
        <f>Table1[[#This Row],[Số còn phải thu ĐK]]+Table1[[#This Row],[Giá Trị HD sau CK]]-Table1[[#This Row],[Số tiền đã thu]]</f>
        <v>7904990</v>
      </c>
      <c r="S722" s="59">
        <f>IF(Table1[[#This Row],[Ngày hóa đơn]]&lt;&gt;"",Table1[[#This Row],[Ngày hóa đơn]],Table1[[#This Row],[Ngày hạch toán]])</f>
        <v>45835</v>
      </c>
      <c r="T722" s="58"/>
      <c r="U722" s="59">
        <f>IF(Table1[[#This Row],[Ngày tính CN]]="","",S722+T722)</f>
        <v>45835</v>
      </c>
      <c r="V722" s="60">
        <f ca="1">IF(Table1[[#This Row],[Hạn thanh toán]]="","",IF((U722-NOW())&lt;0,0,(U722-NOW())))</f>
        <v>0</v>
      </c>
      <c r="W722" s="57"/>
      <c r="X722" s="116" t="str">
        <f t="shared" ca="1" si="114"/>
        <v/>
      </c>
      <c r="Y722" s="116" t="str">
        <f t="shared" ca="1" si="112"/>
        <v/>
      </c>
      <c r="Z722" s="305">
        <f>Table1[[#This Row],[Hạn thanh toán]]</f>
        <v>45835</v>
      </c>
      <c r="AA722" s="305">
        <f>Table1[[#This Row],[Ngày Thanh toán]]</f>
        <v>0</v>
      </c>
      <c r="AD722" s="61" t="str">
        <f>VLOOKUP($A722,Ma_KH!$A:$Q,Ma_KH!O$1,0)</f>
        <v>KL.SG</v>
      </c>
      <c r="AE722" s="3" t="str">
        <f>VLOOKUP($A722,Ma_KH!$A:$Q,Ma_KH!P$1,0)</f>
        <v>SG</v>
      </c>
    </row>
    <row r="723" spans="1:31" ht="25.5" customHeight="1" x14ac:dyDescent="0.3">
      <c r="A723" s="81" t="s">
        <v>112</v>
      </c>
      <c r="B723" s="81" t="s">
        <v>1230</v>
      </c>
      <c r="C723" s="91">
        <v>45838</v>
      </c>
      <c r="D723" s="92" t="s">
        <v>1340</v>
      </c>
      <c r="E723" s="91"/>
      <c r="F723" s="81"/>
      <c r="G723" s="81" t="s">
        <v>1341</v>
      </c>
      <c r="H723" s="72">
        <v>49500</v>
      </c>
      <c r="I723" s="72">
        <v>9900</v>
      </c>
      <c r="J723" s="72">
        <v>3168</v>
      </c>
      <c r="K723" s="72">
        <v>42768</v>
      </c>
      <c r="L723" s="8" t="s">
        <v>24</v>
      </c>
      <c r="M723" s="187">
        <v>45849</v>
      </c>
      <c r="N723" s="188" t="s">
        <v>4133</v>
      </c>
      <c r="O723" s="72">
        <f>IF(Table1[[#This Row],[Phân loại]]="Tồn đầu kỳ",Table1[[#This Row],[Tổng giá trị]],0)</f>
        <v>0</v>
      </c>
      <c r="P723" s="8">
        <f>IF(Table1[[#This Row],[Số còn phải thu ĐK]]&lt;&gt;0,0,IF(Table1[[#This Row],[Phân loại]]="Bán hàng",Table1[[#This Row],[Tổng giá trị]],-Table1[[#This Row],[Tổng giá trị]]))</f>
        <v>42768</v>
      </c>
      <c r="Q723" s="73">
        <f t="shared" si="113"/>
        <v>42768</v>
      </c>
      <c r="R723" s="8">
        <f>Table1[[#This Row],[Số còn phải thu ĐK]]+Table1[[#This Row],[Giá Trị HD sau CK]]-Table1[[#This Row],[Số tiền đã thu]]</f>
        <v>0</v>
      </c>
      <c r="S723" s="7">
        <f>IF(Table1[[#This Row],[Ngày hóa đơn]]&lt;&gt;"",Table1[[#This Row],[Ngày hóa đơn]],Table1[[#This Row],[Ngày hạch toán]])</f>
        <v>45838</v>
      </c>
      <c r="T723" s="8"/>
      <c r="U723" s="7">
        <f>IF(Table1[[#This Row],[Ngày tính CN]]="","",S723+T723)</f>
        <v>45838</v>
      </c>
      <c r="V723" s="74">
        <f ca="1">IF(Table1[[#This Row],[Hạn thanh toán]]="","",IF((U723-NOW())&lt;0,0,(U723-NOW())))</f>
        <v>0</v>
      </c>
      <c r="W723" s="72"/>
      <c r="X723" s="68" t="str">
        <f t="shared" ca="1" si="114"/>
        <v/>
      </c>
      <c r="Y723" s="68" t="str">
        <f t="shared" si="112"/>
        <v>Đã thanh toán</v>
      </c>
      <c r="Z723" s="301">
        <f>Table1[[#This Row],[Hạn thanh toán]]</f>
        <v>45838</v>
      </c>
      <c r="AA723" s="301">
        <f>Table1[[#This Row],[Ngày Thanh toán]]</f>
        <v>45849</v>
      </c>
      <c r="AD723" s="3" t="str">
        <f>VLOOKUP($A723,Ma_KH!$A:$Q,Ma_KH!O$1,0)</f>
        <v>KL.SG</v>
      </c>
      <c r="AE723" s="3" t="str">
        <f>VLOOKUP($A723,Ma_KH!$A:$Q,Ma_KH!P$1,0)</f>
        <v>SG</v>
      </c>
    </row>
    <row r="724" spans="1:31" ht="25.5" customHeight="1" x14ac:dyDescent="0.3">
      <c r="A724" s="81" t="s">
        <v>112</v>
      </c>
      <c r="B724" s="81" t="s">
        <v>1230</v>
      </c>
      <c r="C724" s="91">
        <v>45838</v>
      </c>
      <c r="D724" s="92" t="s">
        <v>1342</v>
      </c>
      <c r="E724" s="91"/>
      <c r="F724" s="81"/>
      <c r="G724" s="81" t="s">
        <v>1343</v>
      </c>
      <c r="H724" s="72">
        <v>406420</v>
      </c>
      <c r="I724" s="72">
        <v>81284</v>
      </c>
      <c r="J724" s="72">
        <v>26011</v>
      </c>
      <c r="K724" s="72">
        <v>351147</v>
      </c>
      <c r="L724" s="8" t="s">
        <v>24</v>
      </c>
      <c r="M724" s="187">
        <v>45876</v>
      </c>
      <c r="N724" s="188" t="s">
        <v>4136</v>
      </c>
      <c r="O724" s="72">
        <f>IF(Table1[[#This Row],[Phân loại]]="Tồn đầu kỳ",Table1[[#This Row],[Tổng giá trị]],0)</f>
        <v>0</v>
      </c>
      <c r="P724" s="8">
        <f>IF(Table1[[#This Row],[Số còn phải thu ĐK]]&lt;&gt;0,0,IF(Table1[[#This Row],[Phân loại]]="Bán hàng",Table1[[#This Row],[Tổng giá trị]],-Table1[[#This Row],[Tổng giá trị]]))</f>
        <v>351147</v>
      </c>
      <c r="Q724" s="73">
        <f t="shared" si="113"/>
        <v>351147</v>
      </c>
      <c r="R724" s="8">
        <f>Table1[[#This Row],[Số còn phải thu ĐK]]+Table1[[#This Row],[Giá Trị HD sau CK]]-Table1[[#This Row],[Số tiền đã thu]]</f>
        <v>0</v>
      </c>
      <c r="S724" s="7">
        <f>IF(Table1[[#This Row],[Ngày hóa đơn]]&lt;&gt;"",Table1[[#This Row],[Ngày hóa đơn]],Table1[[#This Row],[Ngày hạch toán]])</f>
        <v>45838</v>
      </c>
      <c r="T724" s="8"/>
      <c r="U724" s="7">
        <f>IF(Table1[[#This Row],[Ngày tính CN]]="","",S724+T724)</f>
        <v>45838</v>
      </c>
      <c r="V724" s="74">
        <f ca="1">IF(Table1[[#This Row],[Hạn thanh toán]]="","",IF((U724-NOW())&lt;0,0,(U724-NOW())))</f>
        <v>0</v>
      </c>
      <c r="W724" s="72"/>
      <c r="X724" s="68" t="str">
        <f t="shared" ca="1" si="114"/>
        <v/>
      </c>
      <c r="Y724" s="68" t="str">
        <f t="shared" si="112"/>
        <v>Đã thanh toán</v>
      </c>
      <c r="Z724" s="301">
        <f>Table1[[#This Row],[Hạn thanh toán]]</f>
        <v>45838</v>
      </c>
      <c r="AA724" s="301">
        <f>Table1[[#This Row],[Ngày Thanh toán]]</f>
        <v>45876</v>
      </c>
      <c r="AD724" s="3" t="str">
        <f>VLOOKUP($A724,Ma_KH!$A:$Q,Ma_KH!O$1,0)</f>
        <v>KL.SG</v>
      </c>
      <c r="AE724" s="3" t="str">
        <f>VLOOKUP($A724,Ma_KH!$A:$Q,Ma_KH!P$1,0)</f>
        <v>SG</v>
      </c>
    </row>
    <row r="725" spans="1:31" ht="25.5" customHeight="1" x14ac:dyDescent="0.3">
      <c r="A725" s="82" t="s">
        <v>112</v>
      </c>
      <c r="B725" s="82" t="s">
        <v>1230</v>
      </c>
      <c r="C725" s="93">
        <v>45840</v>
      </c>
      <c r="D725" s="94" t="s">
        <v>1344</v>
      </c>
      <c r="E725" s="93"/>
      <c r="F725" s="82"/>
      <c r="G725" s="82" t="s">
        <v>1345</v>
      </c>
      <c r="H725" s="72">
        <v>146862</v>
      </c>
      <c r="I725" s="72">
        <v>29372</v>
      </c>
      <c r="J725" s="72">
        <v>9399</v>
      </c>
      <c r="K725" s="72">
        <v>126889</v>
      </c>
      <c r="L725" s="8" t="s">
        <v>24</v>
      </c>
      <c r="M725" s="187">
        <v>45876</v>
      </c>
      <c r="N725" s="188" t="s">
        <v>4136</v>
      </c>
      <c r="O725" s="72">
        <f>IF(Table1[[#This Row],[Phân loại]]="Tồn đầu kỳ",Table1[[#This Row],[Tổng giá trị]],0)</f>
        <v>0</v>
      </c>
      <c r="P725" s="8">
        <f>IF(Table1[[#This Row],[Số còn phải thu ĐK]]&lt;&gt;0,0,IF(Table1[[#This Row],[Phân loại]]="Bán hàng",Table1[[#This Row],[Tổng giá trị]],-Table1[[#This Row],[Tổng giá trị]]))</f>
        <v>126889</v>
      </c>
      <c r="Q725" s="73">
        <f t="shared" si="113"/>
        <v>126889</v>
      </c>
      <c r="R725" s="8">
        <f>Table1[[#This Row],[Số còn phải thu ĐK]]+Table1[[#This Row],[Giá Trị HD sau CK]]-Table1[[#This Row],[Số tiền đã thu]]</f>
        <v>0</v>
      </c>
      <c r="S725" s="7">
        <f>IF(Table1[[#This Row],[Ngày hóa đơn]]&lt;&gt;"",Table1[[#This Row],[Ngày hóa đơn]],Table1[[#This Row],[Ngày hạch toán]])</f>
        <v>45840</v>
      </c>
      <c r="T725" s="8"/>
      <c r="U725" s="7">
        <f>IF(Table1[[#This Row],[Ngày tính CN]]="","",S725+T725)</f>
        <v>45840</v>
      </c>
      <c r="V725" s="74">
        <f ca="1">IF(Table1[[#This Row],[Hạn thanh toán]]="","",IF((U725-NOW())&lt;0,0,(U725-NOW())))</f>
        <v>0</v>
      </c>
      <c r="W725" s="72"/>
      <c r="X725" s="68" t="str">
        <f t="shared" ca="1" si="114"/>
        <v/>
      </c>
      <c r="Y725" s="68" t="str">
        <f t="shared" si="112"/>
        <v>Đã thanh toán</v>
      </c>
      <c r="Z725" s="301">
        <f>Table1[[#This Row],[Hạn thanh toán]]</f>
        <v>45840</v>
      </c>
      <c r="AA725" s="301">
        <f>Table1[[#This Row],[Ngày Thanh toán]]</f>
        <v>45876</v>
      </c>
      <c r="AD725" s="3" t="str">
        <f>VLOOKUP($A725,Ma_KH!$A:$Q,Ma_KH!O$1,0)</f>
        <v>KL.SG</v>
      </c>
      <c r="AE725" s="3" t="str">
        <f>VLOOKUP($A725,Ma_KH!$A:$Q,Ma_KH!P$1,0)</f>
        <v>SG</v>
      </c>
    </row>
    <row r="726" spans="1:31" ht="25.5" customHeight="1" x14ac:dyDescent="0.3">
      <c r="A726" s="81" t="s">
        <v>112</v>
      </c>
      <c r="B726" s="81" t="s">
        <v>1230</v>
      </c>
      <c r="C726" s="91">
        <v>45868</v>
      </c>
      <c r="D726" s="92" t="s">
        <v>1346</v>
      </c>
      <c r="E726" s="91"/>
      <c r="F726" s="81"/>
      <c r="G726" s="81" t="s">
        <v>1347</v>
      </c>
      <c r="H726" s="72">
        <v>135185</v>
      </c>
      <c r="I726" s="72">
        <v>27037</v>
      </c>
      <c r="J726" s="72">
        <v>8652</v>
      </c>
      <c r="K726" s="72">
        <v>116800</v>
      </c>
      <c r="L726" s="8" t="s">
        <v>24</v>
      </c>
      <c r="M726" s="187">
        <v>45871</v>
      </c>
      <c r="N726" s="188" t="s">
        <v>4134</v>
      </c>
      <c r="O726" s="72">
        <f>IF(Table1[[#This Row],[Phân loại]]="Tồn đầu kỳ",Table1[[#This Row],[Tổng giá trị]],0)</f>
        <v>0</v>
      </c>
      <c r="P726" s="8">
        <f>IF(Table1[[#This Row],[Số còn phải thu ĐK]]&lt;&gt;0,0,IF(Table1[[#This Row],[Phân loại]]="Bán hàng",Table1[[#This Row],[Tổng giá trị]],-Table1[[#This Row],[Tổng giá trị]]))</f>
        <v>116800</v>
      </c>
      <c r="Q726" s="73">
        <f t="shared" si="113"/>
        <v>116800</v>
      </c>
      <c r="R726" s="8">
        <f>Table1[[#This Row],[Số còn phải thu ĐK]]+Table1[[#This Row],[Giá Trị HD sau CK]]-Table1[[#This Row],[Số tiền đã thu]]</f>
        <v>0</v>
      </c>
      <c r="S726" s="7">
        <f>IF(Table1[[#This Row],[Ngày hóa đơn]]&lt;&gt;"",Table1[[#This Row],[Ngày hóa đơn]],Table1[[#This Row],[Ngày hạch toán]])</f>
        <v>45868</v>
      </c>
      <c r="T726" s="8"/>
      <c r="U726" s="7">
        <f>IF(Table1[[#This Row],[Ngày tính CN]]="","",S726+T726)</f>
        <v>45868</v>
      </c>
      <c r="V726" s="74">
        <f ca="1">IF(Table1[[#This Row],[Hạn thanh toán]]="","",IF((U726-NOW())&lt;0,0,(U726-NOW())))</f>
        <v>0</v>
      </c>
      <c r="W726" s="72"/>
      <c r="X726" s="68" t="str">
        <f t="shared" ca="1" si="114"/>
        <v/>
      </c>
      <c r="Y726" s="68" t="str">
        <f t="shared" si="112"/>
        <v>Đã thanh toán</v>
      </c>
      <c r="Z726" s="301">
        <f>Table1[[#This Row],[Hạn thanh toán]]</f>
        <v>45868</v>
      </c>
      <c r="AA726" s="301">
        <f>Table1[[#This Row],[Ngày Thanh toán]]</f>
        <v>45871</v>
      </c>
      <c r="AD726" s="3" t="str">
        <f>VLOOKUP($A726,Ma_KH!$A:$Q,Ma_KH!O$1,0)</f>
        <v>KL.SG</v>
      </c>
      <c r="AE726" s="3" t="str">
        <f>VLOOKUP($A726,Ma_KH!$A:$Q,Ma_KH!P$1,0)</f>
        <v>SG</v>
      </c>
    </row>
    <row r="727" spans="1:31" ht="25.5" customHeight="1" x14ac:dyDescent="0.3">
      <c r="A727" s="82" t="s">
        <v>112</v>
      </c>
      <c r="B727" s="82" t="s">
        <v>1230</v>
      </c>
      <c r="C727" s="93">
        <v>45871</v>
      </c>
      <c r="D727" s="94" t="s">
        <v>1348</v>
      </c>
      <c r="E727" s="93"/>
      <c r="F727" s="82"/>
      <c r="G727" s="82" t="s">
        <v>1349</v>
      </c>
      <c r="H727" s="72">
        <v>222750</v>
      </c>
      <c r="I727" s="72">
        <v>44550</v>
      </c>
      <c r="J727" s="72">
        <v>14256</v>
      </c>
      <c r="K727" s="72">
        <v>192456</v>
      </c>
      <c r="L727" s="8" t="s">
        <v>24</v>
      </c>
      <c r="M727" s="187">
        <v>45871</v>
      </c>
      <c r="N727" s="188" t="s">
        <v>4135</v>
      </c>
      <c r="O727" s="72">
        <f>IF(Table1[[#This Row],[Phân loại]]="Tồn đầu kỳ",Table1[[#This Row],[Tổng giá trị]],0)</f>
        <v>0</v>
      </c>
      <c r="P727" s="8">
        <f>IF(Table1[[#This Row],[Số còn phải thu ĐK]]&lt;&gt;0,0,IF(Table1[[#This Row],[Phân loại]]="Bán hàng",Table1[[#This Row],[Tổng giá trị]],-Table1[[#This Row],[Tổng giá trị]]))</f>
        <v>192456</v>
      </c>
      <c r="Q727" s="73">
        <f t="shared" si="113"/>
        <v>192456</v>
      </c>
      <c r="R727" s="8">
        <f>Table1[[#This Row],[Số còn phải thu ĐK]]+Table1[[#This Row],[Giá Trị HD sau CK]]-Table1[[#This Row],[Số tiền đã thu]]</f>
        <v>0</v>
      </c>
      <c r="S727" s="7">
        <f>IF(Table1[[#This Row],[Ngày hóa đơn]]&lt;&gt;"",Table1[[#This Row],[Ngày hóa đơn]],Table1[[#This Row],[Ngày hạch toán]])</f>
        <v>45871</v>
      </c>
      <c r="T727" s="8"/>
      <c r="U727" s="7">
        <f>IF(Table1[[#This Row],[Ngày tính CN]]="","",S727+T727)</f>
        <v>45871</v>
      </c>
      <c r="V727" s="74">
        <f ca="1">IF(Table1[[#This Row],[Hạn thanh toán]]="","",IF((U727-NOW())&lt;0,0,(U727-NOW())))</f>
        <v>0</v>
      </c>
      <c r="W727" s="72"/>
      <c r="X727" s="68" t="str">
        <f t="shared" ca="1" si="114"/>
        <v/>
      </c>
      <c r="Y727" s="68" t="str">
        <f t="shared" si="112"/>
        <v>Đã thanh toán</v>
      </c>
      <c r="Z727" s="301">
        <f>Table1[[#This Row],[Hạn thanh toán]]</f>
        <v>45871</v>
      </c>
      <c r="AA727" s="301">
        <f>Table1[[#This Row],[Ngày Thanh toán]]</f>
        <v>45871</v>
      </c>
      <c r="AD727" s="3" t="str">
        <f>VLOOKUP($A727,Ma_KH!$A:$Q,Ma_KH!O$1,0)</f>
        <v>KL.SG</v>
      </c>
      <c r="AE727" s="3" t="str">
        <f>VLOOKUP($A727,Ma_KH!$A:$Q,Ma_KH!P$1,0)</f>
        <v>SG</v>
      </c>
    </row>
    <row r="728" spans="1:31" ht="25.5" customHeight="1" x14ac:dyDescent="0.3">
      <c r="A728" s="81" t="s">
        <v>112</v>
      </c>
      <c r="B728" s="81" t="s">
        <v>1230</v>
      </c>
      <c r="C728" s="91">
        <v>45874</v>
      </c>
      <c r="D728" s="92" t="s">
        <v>1350</v>
      </c>
      <c r="E728" s="91"/>
      <c r="F728" s="81"/>
      <c r="G728" s="81" t="s">
        <v>1351</v>
      </c>
      <c r="H728" s="72">
        <v>74731</v>
      </c>
      <c r="I728" s="72">
        <v>14946</v>
      </c>
      <c r="J728" s="72">
        <v>4783</v>
      </c>
      <c r="K728" s="72">
        <v>64568</v>
      </c>
      <c r="L728" s="8" t="s">
        <v>24</v>
      </c>
      <c r="M728" s="187">
        <v>45877</v>
      </c>
      <c r="N728" s="188" t="s">
        <v>4137</v>
      </c>
      <c r="O728" s="72">
        <f>IF(Table1[[#This Row],[Phân loại]]="Tồn đầu kỳ",Table1[[#This Row],[Tổng giá trị]],0)</f>
        <v>0</v>
      </c>
      <c r="P728" s="8">
        <f>IF(Table1[[#This Row],[Số còn phải thu ĐK]]&lt;&gt;0,0,IF(Table1[[#This Row],[Phân loại]]="Bán hàng",Table1[[#This Row],[Tổng giá trị]],-Table1[[#This Row],[Tổng giá trị]]))</f>
        <v>64568</v>
      </c>
      <c r="Q728" s="73">
        <f t="shared" si="113"/>
        <v>64568</v>
      </c>
      <c r="R728" s="8">
        <f>Table1[[#This Row],[Số còn phải thu ĐK]]+Table1[[#This Row],[Giá Trị HD sau CK]]-Table1[[#This Row],[Số tiền đã thu]]</f>
        <v>0</v>
      </c>
      <c r="S728" s="7">
        <f>IF(Table1[[#This Row],[Ngày hóa đơn]]&lt;&gt;"",Table1[[#This Row],[Ngày hóa đơn]],Table1[[#This Row],[Ngày hạch toán]])</f>
        <v>45874</v>
      </c>
      <c r="T728" s="8"/>
      <c r="U728" s="7">
        <f>IF(Table1[[#This Row],[Ngày tính CN]]="","",S728+T728)</f>
        <v>45874</v>
      </c>
      <c r="V728" s="74">
        <f ca="1">IF(Table1[[#This Row],[Hạn thanh toán]]="","",IF((U728-NOW())&lt;0,0,(U728-NOW())))</f>
        <v>0</v>
      </c>
      <c r="W728" s="72"/>
      <c r="X728" s="68" t="str">
        <f t="shared" ca="1" si="114"/>
        <v/>
      </c>
      <c r="Y728" s="68" t="str">
        <f t="shared" si="112"/>
        <v>Đã thanh toán</v>
      </c>
      <c r="Z728" s="301">
        <f>Table1[[#This Row],[Hạn thanh toán]]</f>
        <v>45874</v>
      </c>
      <c r="AA728" s="301">
        <f>Table1[[#This Row],[Ngày Thanh toán]]</f>
        <v>45877</v>
      </c>
      <c r="AD728" s="3" t="str">
        <f>VLOOKUP($A728,Ma_KH!$A:$Q,Ma_KH!O$1,0)</f>
        <v>KL.SG</v>
      </c>
      <c r="AE728" s="3" t="str">
        <f>VLOOKUP($A728,Ma_KH!$A:$Q,Ma_KH!P$1,0)</f>
        <v>SG</v>
      </c>
    </row>
    <row r="729" spans="1:31" s="61" customFormat="1" ht="25.5" customHeight="1" x14ac:dyDescent="0.3">
      <c r="A729" s="192" t="s">
        <v>112</v>
      </c>
      <c r="B729" s="192" t="s">
        <v>1230</v>
      </c>
      <c r="C729" s="197">
        <v>45875</v>
      </c>
      <c r="D729" s="198" t="s">
        <v>1352</v>
      </c>
      <c r="E729" s="197"/>
      <c r="F729" s="192"/>
      <c r="G729" s="192" t="s">
        <v>1353</v>
      </c>
      <c r="H729" s="57">
        <v>135185</v>
      </c>
      <c r="I729" s="57">
        <v>27037</v>
      </c>
      <c r="J729" s="57">
        <v>8652</v>
      </c>
      <c r="K729" s="57">
        <v>116800</v>
      </c>
      <c r="L729" s="58" t="s">
        <v>24</v>
      </c>
      <c r="M729" s="59"/>
      <c r="N729" s="58"/>
      <c r="O729" s="57">
        <f>IF(Table1[[#This Row],[Phân loại]]="Tồn đầu kỳ",Table1[[#This Row],[Tổng giá trị]],0)</f>
        <v>0</v>
      </c>
      <c r="P729" s="58">
        <f>IF(Table1[[#This Row],[Số còn phải thu ĐK]]&lt;&gt;0,0,IF(Table1[[#This Row],[Phân loại]]="Bán hàng",Table1[[#This Row],[Tổng giá trị]],-Table1[[#This Row],[Tổng giá trị]]))</f>
        <v>116800</v>
      </c>
      <c r="Q729" s="115">
        <f t="shared" si="113"/>
        <v>0</v>
      </c>
      <c r="R729" s="58">
        <f>Table1[[#This Row],[Số còn phải thu ĐK]]+Table1[[#This Row],[Giá Trị HD sau CK]]-Table1[[#This Row],[Số tiền đã thu]]</f>
        <v>116800</v>
      </c>
      <c r="S729" s="59">
        <f>IF(Table1[[#This Row],[Ngày hóa đơn]]&lt;&gt;"",Table1[[#This Row],[Ngày hóa đơn]],Table1[[#This Row],[Ngày hạch toán]])</f>
        <v>45875</v>
      </c>
      <c r="T729" s="58"/>
      <c r="U729" s="59">
        <f>IF(Table1[[#This Row],[Ngày tính CN]]="","",S729+T729)</f>
        <v>45875</v>
      </c>
      <c r="V729" s="60">
        <f ca="1">IF(Table1[[#This Row],[Hạn thanh toán]]="","",IF((U729-NOW())&lt;0,0,(U729-NOW())))</f>
        <v>0</v>
      </c>
      <c r="W729" s="57"/>
      <c r="X729" s="116" t="str">
        <f t="shared" ca="1" si="114"/>
        <v/>
      </c>
      <c r="Y729" s="116" t="str">
        <f t="shared" ca="1" si="112"/>
        <v/>
      </c>
      <c r="Z729" s="305">
        <f>Table1[[#This Row],[Hạn thanh toán]]</f>
        <v>45875</v>
      </c>
      <c r="AA729" s="305">
        <f>Table1[[#This Row],[Ngày Thanh toán]]</f>
        <v>0</v>
      </c>
      <c r="AD729" s="61" t="str">
        <f>VLOOKUP($A729,Ma_KH!$A:$Q,Ma_KH!O$1,0)</f>
        <v>KL.SG</v>
      </c>
      <c r="AE729" s="3" t="str">
        <f>VLOOKUP($A729,Ma_KH!$A:$Q,Ma_KH!P$1,0)</f>
        <v>SG</v>
      </c>
    </row>
    <row r="730" spans="1:31" ht="25.5" customHeight="1" x14ac:dyDescent="0.3">
      <c r="A730" s="82" t="s">
        <v>112</v>
      </c>
      <c r="B730" s="82" t="s">
        <v>1230</v>
      </c>
      <c r="C730" s="93">
        <v>45882</v>
      </c>
      <c r="D730" s="94" t="s">
        <v>1354</v>
      </c>
      <c r="E730" s="93"/>
      <c r="F730" s="82"/>
      <c r="G730" s="82" t="s">
        <v>1355</v>
      </c>
      <c r="H730" s="72">
        <v>1689800</v>
      </c>
      <c r="I730" s="72">
        <v>253470</v>
      </c>
      <c r="J730" s="72">
        <v>114906</v>
      </c>
      <c r="K730" s="72">
        <v>1551236</v>
      </c>
      <c r="L730" s="8" t="s">
        <v>24</v>
      </c>
      <c r="M730" s="187">
        <v>45882</v>
      </c>
      <c r="N730" s="188" t="s">
        <v>4138</v>
      </c>
      <c r="O730" s="72">
        <f>IF(Table1[[#This Row],[Phân loại]]="Tồn đầu kỳ",Table1[[#This Row],[Tổng giá trị]],0)</f>
        <v>0</v>
      </c>
      <c r="P730" s="8">
        <f>IF(Table1[[#This Row],[Số còn phải thu ĐK]]&lt;&gt;0,0,IF(Table1[[#This Row],[Phân loại]]="Bán hàng",Table1[[#This Row],[Tổng giá trị]],-Table1[[#This Row],[Tổng giá trị]]))</f>
        <v>1551236</v>
      </c>
      <c r="Q730" s="73">
        <f t="shared" si="113"/>
        <v>1551236</v>
      </c>
      <c r="R730" s="8">
        <f>Table1[[#This Row],[Số còn phải thu ĐK]]+Table1[[#This Row],[Giá Trị HD sau CK]]-Table1[[#This Row],[Số tiền đã thu]]</f>
        <v>0</v>
      </c>
      <c r="S730" s="7">
        <f>IF(Table1[[#This Row],[Ngày hóa đơn]]&lt;&gt;"",Table1[[#This Row],[Ngày hóa đơn]],Table1[[#This Row],[Ngày hạch toán]])</f>
        <v>45882</v>
      </c>
      <c r="T730" s="8"/>
      <c r="U730" s="7">
        <f>IF(Table1[[#This Row],[Ngày tính CN]]="","",S730+T730)</f>
        <v>45882</v>
      </c>
      <c r="V730" s="74">
        <f ca="1">IF(Table1[[#This Row],[Hạn thanh toán]]="","",IF((U730-NOW())&lt;0,0,(U730-NOW())))</f>
        <v>0</v>
      </c>
      <c r="W730" s="72"/>
      <c r="X730" s="68" t="str">
        <f t="shared" ca="1" si="114"/>
        <v/>
      </c>
      <c r="Y730" s="68" t="str">
        <f t="shared" si="112"/>
        <v>Đã thanh toán</v>
      </c>
      <c r="Z730" s="301">
        <f>Table1[[#This Row],[Hạn thanh toán]]</f>
        <v>45882</v>
      </c>
      <c r="AA730" s="301">
        <f>Table1[[#This Row],[Ngày Thanh toán]]</f>
        <v>45882</v>
      </c>
      <c r="AD730" s="3" t="str">
        <f>VLOOKUP($A730,Ma_KH!$A:$Q,Ma_KH!O$1,0)</f>
        <v>KL.SG</v>
      </c>
      <c r="AE730" s="3" t="str">
        <f>VLOOKUP($A730,Ma_KH!$A:$Q,Ma_KH!P$1,0)</f>
        <v>SG</v>
      </c>
    </row>
    <row r="731" spans="1:31" ht="25.5" customHeight="1" x14ac:dyDescent="0.3">
      <c r="A731" s="82" t="s">
        <v>112</v>
      </c>
      <c r="B731" s="82" t="s">
        <v>1230</v>
      </c>
      <c r="C731" s="93">
        <v>45885</v>
      </c>
      <c r="D731" s="94" t="s">
        <v>1356</v>
      </c>
      <c r="E731" s="93"/>
      <c r="F731" s="82"/>
      <c r="G731" s="82" t="s">
        <v>1357</v>
      </c>
      <c r="H731" s="72">
        <v>3860000</v>
      </c>
      <c r="I731" s="72">
        <v>0</v>
      </c>
      <c r="J731" s="72">
        <v>0</v>
      </c>
      <c r="K731" s="72">
        <v>3860000</v>
      </c>
      <c r="L731" s="8" t="s">
        <v>24</v>
      </c>
      <c r="M731" s="7">
        <v>45885</v>
      </c>
      <c r="N731" s="8" t="s">
        <v>4174</v>
      </c>
      <c r="O731" s="72">
        <f>IF(Table1[[#This Row],[Phân loại]]="Tồn đầu kỳ",Table1[[#This Row],[Tổng giá trị]],0)</f>
        <v>0</v>
      </c>
      <c r="P731" s="8">
        <f>IF(Table1[[#This Row],[Số còn phải thu ĐK]]&lt;&gt;0,0,IF(Table1[[#This Row],[Phân loại]]="Bán hàng",Table1[[#This Row],[Tổng giá trị]],-Table1[[#This Row],[Tổng giá trị]]))</f>
        <v>3860000</v>
      </c>
      <c r="Q731" s="73">
        <f t="shared" si="113"/>
        <v>3860000</v>
      </c>
      <c r="R731" s="8">
        <f>Table1[[#This Row],[Số còn phải thu ĐK]]+Table1[[#This Row],[Giá Trị HD sau CK]]-Table1[[#This Row],[Số tiền đã thu]]</f>
        <v>0</v>
      </c>
      <c r="S731" s="7">
        <f>IF(Table1[[#This Row],[Ngày hóa đơn]]&lt;&gt;"",Table1[[#This Row],[Ngày hóa đơn]],Table1[[#This Row],[Ngày hạch toán]])</f>
        <v>45885</v>
      </c>
      <c r="T731" s="8"/>
      <c r="U731" s="7">
        <f>IF(Table1[[#This Row],[Ngày tính CN]]="","",S731+T731)</f>
        <v>45885</v>
      </c>
      <c r="V731" s="74">
        <f ca="1">IF(Table1[[#This Row],[Hạn thanh toán]]="","",IF((U731-NOW())&lt;0,0,(U731-NOW())))</f>
        <v>0</v>
      </c>
      <c r="W731" s="72"/>
      <c r="X731" s="68" t="str">
        <f t="shared" ca="1" si="114"/>
        <v/>
      </c>
      <c r="Y731" s="68" t="str">
        <f t="shared" si="112"/>
        <v>Đã thanh toán</v>
      </c>
      <c r="Z731" s="301">
        <f>Table1[[#This Row],[Hạn thanh toán]]</f>
        <v>45885</v>
      </c>
      <c r="AA731" s="301">
        <f>Table1[[#This Row],[Ngày Thanh toán]]</f>
        <v>45885</v>
      </c>
      <c r="AD731" s="3" t="str">
        <f>VLOOKUP($A731,Ma_KH!$A:$Q,Ma_KH!O$1,0)</f>
        <v>KL.SG</v>
      </c>
      <c r="AE731" s="3" t="str">
        <f>VLOOKUP($A731,Ma_KH!$A:$Q,Ma_KH!P$1,0)</f>
        <v>SG</v>
      </c>
    </row>
    <row r="732" spans="1:31" ht="25.5" customHeight="1" x14ac:dyDescent="0.3">
      <c r="A732" s="81" t="s">
        <v>112</v>
      </c>
      <c r="B732" s="81" t="s">
        <v>1230</v>
      </c>
      <c r="C732" s="91">
        <v>45889</v>
      </c>
      <c r="D732" s="92" t="s">
        <v>1358</v>
      </c>
      <c r="E732" s="91"/>
      <c r="F732" s="81"/>
      <c r="G732" s="81" t="s">
        <v>1359</v>
      </c>
      <c r="H732" s="72">
        <v>1453700</v>
      </c>
      <c r="I732" s="72">
        <v>218055</v>
      </c>
      <c r="J732" s="72">
        <v>98852</v>
      </c>
      <c r="K732" s="72">
        <v>1334497</v>
      </c>
      <c r="L732" s="8" t="s">
        <v>24</v>
      </c>
      <c r="M732" s="187">
        <v>45888</v>
      </c>
      <c r="N732" s="188" t="s">
        <v>4140</v>
      </c>
      <c r="O732" s="72">
        <f>IF(Table1[[#This Row],[Phân loại]]="Tồn đầu kỳ",Table1[[#This Row],[Tổng giá trị]],0)</f>
        <v>0</v>
      </c>
      <c r="P732" s="8">
        <f>IF(Table1[[#This Row],[Số còn phải thu ĐK]]&lt;&gt;0,0,IF(Table1[[#This Row],[Phân loại]]="Bán hàng",Table1[[#This Row],[Tổng giá trị]],-Table1[[#This Row],[Tổng giá trị]]))</f>
        <v>1334497</v>
      </c>
      <c r="Q732" s="73">
        <f t="shared" si="113"/>
        <v>1334497</v>
      </c>
      <c r="R732" s="8">
        <f>Table1[[#This Row],[Số còn phải thu ĐK]]+Table1[[#This Row],[Giá Trị HD sau CK]]-Table1[[#This Row],[Số tiền đã thu]]</f>
        <v>0</v>
      </c>
      <c r="S732" s="7">
        <f>IF(Table1[[#This Row],[Ngày hóa đơn]]&lt;&gt;"",Table1[[#This Row],[Ngày hóa đơn]],Table1[[#This Row],[Ngày hạch toán]])</f>
        <v>45889</v>
      </c>
      <c r="T732" s="8"/>
      <c r="U732" s="7">
        <f>IF(Table1[[#This Row],[Ngày tính CN]]="","",S732+T732)</f>
        <v>45889</v>
      </c>
      <c r="V732" s="74">
        <f ca="1">IF(Table1[[#This Row],[Hạn thanh toán]]="","",IF((U732-NOW())&lt;0,0,(U732-NOW())))</f>
        <v>0</v>
      </c>
      <c r="W732" s="72"/>
      <c r="X732" s="68" t="str">
        <f t="shared" ca="1" si="114"/>
        <v/>
      </c>
      <c r="Y732" s="68" t="str">
        <f t="shared" si="112"/>
        <v>Đã thanh toán</v>
      </c>
      <c r="Z732" s="301">
        <f>Table1[[#This Row],[Hạn thanh toán]]</f>
        <v>45889</v>
      </c>
      <c r="AA732" s="301">
        <f>Table1[[#This Row],[Ngày Thanh toán]]</f>
        <v>45888</v>
      </c>
      <c r="AD732" s="3" t="str">
        <f>VLOOKUP($A732,Ma_KH!$A:$Q,Ma_KH!O$1,0)</f>
        <v>KL.SG</v>
      </c>
      <c r="AE732" s="3" t="str">
        <f>VLOOKUP($A732,Ma_KH!$A:$Q,Ma_KH!P$1,0)</f>
        <v>SG</v>
      </c>
    </row>
    <row r="733" spans="1:31" ht="25.5" customHeight="1" x14ac:dyDescent="0.3">
      <c r="A733" s="81" t="s">
        <v>112</v>
      </c>
      <c r="B733" s="81" t="s">
        <v>1230</v>
      </c>
      <c r="C733" s="91">
        <v>45889</v>
      </c>
      <c r="D733" s="92" t="s">
        <v>1360</v>
      </c>
      <c r="E733" s="91"/>
      <c r="F733" s="81"/>
      <c r="G733" s="81" t="s">
        <v>1361</v>
      </c>
      <c r="H733" s="72">
        <v>1013880</v>
      </c>
      <c r="I733" s="72">
        <v>152082</v>
      </c>
      <c r="J733" s="72">
        <v>68944</v>
      </c>
      <c r="K733" s="72">
        <v>930742</v>
      </c>
      <c r="L733" s="8" t="s">
        <v>24</v>
      </c>
      <c r="M733" s="187">
        <v>45888</v>
      </c>
      <c r="N733" s="188" t="s">
        <v>4139</v>
      </c>
      <c r="O733" s="72">
        <f>IF(Table1[[#This Row],[Phân loại]]="Tồn đầu kỳ",Table1[[#This Row],[Tổng giá trị]],0)</f>
        <v>0</v>
      </c>
      <c r="P733" s="8">
        <f>IF(Table1[[#This Row],[Số còn phải thu ĐK]]&lt;&gt;0,0,IF(Table1[[#This Row],[Phân loại]]="Bán hàng",Table1[[#This Row],[Tổng giá trị]],-Table1[[#This Row],[Tổng giá trị]]))</f>
        <v>930742</v>
      </c>
      <c r="Q733" s="73">
        <f t="shared" si="113"/>
        <v>930742</v>
      </c>
      <c r="R733" s="8">
        <f>Table1[[#This Row],[Số còn phải thu ĐK]]+Table1[[#This Row],[Giá Trị HD sau CK]]-Table1[[#This Row],[Số tiền đã thu]]</f>
        <v>0</v>
      </c>
      <c r="S733" s="7">
        <f>IF(Table1[[#This Row],[Ngày hóa đơn]]&lt;&gt;"",Table1[[#This Row],[Ngày hóa đơn]],Table1[[#This Row],[Ngày hạch toán]])</f>
        <v>45889</v>
      </c>
      <c r="T733" s="8"/>
      <c r="U733" s="7">
        <f>IF(Table1[[#This Row],[Ngày tính CN]]="","",S733+T733)</f>
        <v>45889</v>
      </c>
      <c r="V733" s="74">
        <f ca="1">IF(Table1[[#This Row],[Hạn thanh toán]]="","",IF((U733-NOW())&lt;0,0,(U733-NOW())))</f>
        <v>0</v>
      </c>
      <c r="W733" s="72"/>
      <c r="X733" s="68" t="str">
        <f t="shared" ca="1" si="114"/>
        <v/>
      </c>
      <c r="Y733" s="68" t="str">
        <f t="shared" si="112"/>
        <v>Đã thanh toán</v>
      </c>
      <c r="Z733" s="301">
        <f>Table1[[#This Row],[Hạn thanh toán]]</f>
        <v>45889</v>
      </c>
      <c r="AA733" s="301">
        <f>Table1[[#This Row],[Ngày Thanh toán]]</f>
        <v>45888</v>
      </c>
      <c r="AD733" s="3" t="str">
        <f>VLOOKUP($A733,Ma_KH!$A:$Q,Ma_KH!O$1,0)</f>
        <v>KL.SG</v>
      </c>
      <c r="AE733" s="3" t="str">
        <f>VLOOKUP($A733,Ma_KH!$A:$Q,Ma_KH!P$1,0)</f>
        <v>SG</v>
      </c>
    </row>
    <row r="734" spans="1:31" ht="25.5" customHeight="1" x14ac:dyDescent="0.3">
      <c r="A734" s="81" t="s">
        <v>112</v>
      </c>
      <c r="B734" s="81" t="s">
        <v>1230</v>
      </c>
      <c r="C734" s="91">
        <v>45890</v>
      </c>
      <c r="D734" s="92" t="s">
        <v>1362</v>
      </c>
      <c r="E734" s="91"/>
      <c r="F734" s="81"/>
      <c r="G734" s="81" t="s">
        <v>1363</v>
      </c>
      <c r="H734" s="72">
        <v>594000</v>
      </c>
      <c r="I734" s="72">
        <v>118800</v>
      </c>
      <c r="J734" s="72">
        <v>38016</v>
      </c>
      <c r="K734" s="72">
        <v>513216</v>
      </c>
      <c r="L734" s="8" t="s">
        <v>24</v>
      </c>
      <c r="M734" s="187">
        <v>45905</v>
      </c>
      <c r="N734" s="188" t="s">
        <v>4144</v>
      </c>
      <c r="O734" s="72">
        <f>IF(Table1[[#This Row],[Phân loại]]="Tồn đầu kỳ",Table1[[#This Row],[Tổng giá trị]],0)</f>
        <v>0</v>
      </c>
      <c r="P734" s="8">
        <f>IF(Table1[[#This Row],[Số còn phải thu ĐK]]&lt;&gt;0,0,IF(Table1[[#This Row],[Phân loại]]="Bán hàng",Table1[[#This Row],[Tổng giá trị]],-Table1[[#This Row],[Tổng giá trị]]))</f>
        <v>513216</v>
      </c>
      <c r="Q734" s="73">
        <f t="shared" si="113"/>
        <v>513216</v>
      </c>
      <c r="R734" s="8">
        <f>Table1[[#This Row],[Số còn phải thu ĐK]]+Table1[[#This Row],[Giá Trị HD sau CK]]-Table1[[#This Row],[Số tiền đã thu]]</f>
        <v>0</v>
      </c>
      <c r="S734" s="7">
        <f>IF(Table1[[#This Row],[Ngày hóa đơn]]&lt;&gt;"",Table1[[#This Row],[Ngày hóa đơn]],Table1[[#This Row],[Ngày hạch toán]])</f>
        <v>45890</v>
      </c>
      <c r="T734" s="8"/>
      <c r="U734" s="7">
        <f>IF(Table1[[#This Row],[Ngày tính CN]]="","",S734+T734)</f>
        <v>45890</v>
      </c>
      <c r="V734" s="74">
        <f ca="1">IF(Table1[[#This Row],[Hạn thanh toán]]="","",IF((U734-NOW())&lt;0,0,(U734-NOW())))</f>
        <v>0</v>
      </c>
      <c r="W734" s="72"/>
      <c r="X734" s="68" t="str">
        <f t="shared" ca="1" si="114"/>
        <v/>
      </c>
      <c r="Y734" s="68" t="str">
        <f t="shared" si="112"/>
        <v>Đã thanh toán</v>
      </c>
      <c r="Z734" s="301">
        <f>Table1[[#This Row],[Hạn thanh toán]]</f>
        <v>45890</v>
      </c>
      <c r="AA734" s="301">
        <f>Table1[[#This Row],[Ngày Thanh toán]]</f>
        <v>45905</v>
      </c>
      <c r="AD734" s="3" t="str">
        <f>VLOOKUP($A734,Ma_KH!$A:$Q,Ma_KH!O$1,0)</f>
        <v>KL.SG</v>
      </c>
      <c r="AE734" s="3" t="str">
        <f>VLOOKUP($A734,Ma_KH!$A:$Q,Ma_KH!P$1,0)</f>
        <v>SG</v>
      </c>
    </row>
    <row r="735" spans="1:31" s="61" customFormat="1" ht="25.5" customHeight="1" x14ac:dyDescent="0.3">
      <c r="A735" s="129" t="s">
        <v>112</v>
      </c>
      <c r="B735" s="129" t="s">
        <v>1230</v>
      </c>
      <c r="C735" s="195">
        <v>45891</v>
      </c>
      <c r="D735" s="196" t="s">
        <v>1364</v>
      </c>
      <c r="E735" s="195"/>
      <c r="F735" s="129"/>
      <c r="G735" s="129" t="s">
        <v>1365</v>
      </c>
      <c r="H735" s="57">
        <v>3986822</v>
      </c>
      <c r="I735" s="57">
        <v>0</v>
      </c>
      <c r="J735" s="57">
        <v>318946</v>
      </c>
      <c r="K735" s="57">
        <v>4305768</v>
      </c>
      <c r="L735" s="58" t="s">
        <v>24</v>
      </c>
      <c r="M735" s="59"/>
      <c r="N735" s="58"/>
      <c r="O735" s="57">
        <f>IF(Table1[[#This Row],[Phân loại]]="Tồn đầu kỳ",Table1[[#This Row],[Tổng giá trị]],0)</f>
        <v>0</v>
      </c>
      <c r="P735" s="58">
        <f>IF(Table1[[#This Row],[Số còn phải thu ĐK]]&lt;&gt;0,0,IF(Table1[[#This Row],[Phân loại]]="Bán hàng",Table1[[#This Row],[Tổng giá trị]],-Table1[[#This Row],[Tổng giá trị]]))</f>
        <v>4305768</v>
      </c>
      <c r="Q735" s="115">
        <f t="shared" si="113"/>
        <v>0</v>
      </c>
      <c r="R735" s="58">
        <f>Table1[[#This Row],[Số còn phải thu ĐK]]+Table1[[#This Row],[Giá Trị HD sau CK]]-Table1[[#This Row],[Số tiền đã thu]]</f>
        <v>4305768</v>
      </c>
      <c r="S735" s="59">
        <f>IF(Table1[[#This Row],[Ngày hóa đơn]]&lt;&gt;"",Table1[[#This Row],[Ngày hóa đơn]],Table1[[#This Row],[Ngày hạch toán]])</f>
        <v>45891</v>
      </c>
      <c r="T735" s="58"/>
      <c r="U735" s="59">
        <f>IF(Table1[[#This Row],[Ngày tính CN]]="","",S735+T735)</f>
        <v>45891</v>
      </c>
      <c r="V735" s="60">
        <f ca="1">IF(Table1[[#This Row],[Hạn thanh toán]]="","",IF((U735-NOW())&lt;0,0,(U735-NOW())))</f>
        <v>0</v>
      </c>
      <c r="W735" s="57"/>
      <c r="X735" s="116" t="str">
        <f t="shared" ca="1" si="114"/>
        <v/>
      </c>
      <c r="Y735" s="116" t="str">
        <f t="shared" ca="1" si="112"/>
        <v/>
      </c>
      <c r="Z735" s="305">
        <f>Table1[[#This Row],[Hạn thanh toán]]</f>
        <v>45891</v>
      </c>
      <c r="AA735" s="305">
        <f>Table1[[#This Row],[Ngày Thanh toán]]</f>
        <v>0</v>
      </c>
      <c r="AD735" s="61" t="str">
        <f>VLOOKUP($A735,Ma_KH!$A:$Q,Ma_KH!O$1,0)</f>
        <v>KL.SG</v>
      </c>
      <c r="AE735" s="3" t="str">
        <f>VLOOKUP($A735,Ma_KH!$A:$Q,Ma_KH!P$1,0)</f>
        <v>SG</v>
      </c>
    </row>
    <row r="736" spans="1:31" ht="25.5" customHeight="1" x14ac:dyDescent="0.3">
      <c r="A736" s="81" t="s">
        <v>112</v>
      </c>
      <c r="B736" s="81" t="s">
        <v>1230</v>
      </c>
      <c r="C736" s="91">
        <v>45895</v>
      </c>
      <c r="D736" s="92" t="s">
        <v>1366</v>
      </c>
      <c r="E736" s="91"/>
      <c r="F736" s="81"/>
      <c r="G736" s="81" t="s">
        <v>1367</v>
      </c>
      <c r="H736" s="72">
        <v>780000</v>
      </c>
      <c r="I736" s="72">
        <v>10000</v>
      </c>
      <c r="J736" s="72">
        <v>0</v>
      </c>
      <c r="K736" s="72">
        <v>770000</v>
      </c>
      <c r="L736" s="8" t="s">
        <v>24</v>
      </c>
      <c r="M736" s="7">
        <v>45899</v>
      </c>
      <c r="N736" s="8" t="s">
        <v>4175</v>
      </c>
      <c r="O736" s="72">
        <f>IF(Table1[[#This Row],[Phân loại]]="Tồn đầu kỳ",Table1[[#This Row],[Tổng giá trị]],0)</f>
        <v>0</v>
      </c>
      <c r="P736" s="8">
        <f>IF(Table1[[#This Row],[Số còn phải thu ĐK]]&lt;&gt;0,0,IF(Table1[[#This Row],[Phân loại]]="Bán hàng",Table1[[#This Row],[Tổng giá trị]],-Table1[[#This Row],[Tổng giá trị]]))</f>
        <v>770000</v>
      </c>
      <c r="Q736" s="73">
        <f t="shared" si="113"/>
        <v>770000</v>
      </c>
      <c r="R736" s="8">
        <f>Table1[[#This Row],[Số còn phải thu ĐK]]+Table1[[#This Row],[Giá Trị HD sau CK]]-Table1[[#This Row],[Số tiền đã thu]]</f>
        <v>0</v>
      </c>
      <c r="S736" s="7">
        <f>IF(Table1[[#This Row],[Ngày hóa đơn]]&lt;&gt;"",Table1[[#This Row],[Ngày hóa đơn]],Table1[[#This Row],[Ngày hạch toán]])</f>
        <v>45895</v>
      </c>
      <c r="T736" s="8"/>
      <c r="U736" s="7">
        <f>IF(Table1[[#This Row],[Ngày tính CN]]="","",S736+T736)</f>
        <v>45895</v>
      </c>
      <c r="V736" s="74">
        <f ca="1">IF(Table1[[#This Row],[Hạn thanh toán]]="","",IF((U736-NOW())&lt;0,0,(U736-NOW())))</f>
        <v>0</v>
      </c>
      <c r="W736" s="72"/>
      <c r="X736" s="68" t="str">
        <f t="shared" ca="1" si="114"/>
        <v/>
      </c>
      <c r="Y736" s="68" t="str">
        <f t="shared" si="112"/>
        <v>Đã thanh toán</v>
      </c>
      <c r="Z736" s="301">
        <f>Table1[[#This Row],[Hạn thanh toán]]</f>
        <v>45895</v>
      </c>
      <c r="AA736" s="301">
        <f>Table1[[#This Row],[Ngày Thanh toán]]</f>
        <v>45899</v>
      </c>
      <c r="AD736" s="3" t="str">
        <f>VLOOKUP($A736,Ma_KH!$A:$Q,Ma_KH!O$1,0)</f>
        <v>KL.SG</v>
      </c>
      <c r="AE736" s="3" t="str">
        <f>VLOOKUP($A736,Ma_KH!$A:$Q,Ma_KH!P$1,0)</f>
        <v>SG</v>
      </c>
    </row>
    <row r="737" spans="1:31" ht="25.5" customHeight="1" x14ac:dyDescent="0.3">
      <c r="A737" s="82" t="s">
        <v>112</v>
      </c>
      <c r="B737" s="82" t="s">
        <v>1230</v>
      </c>
      <c r="C737" s="93">
        <v>45896</v>
      </c>
      <c r="D737" s="94" t="s">
        <v>1368</v>
      </c>
      <c r="E737" s="93"/>
      <c r="F737" s="82"/>
      <c r="G737" s="82" t="s">
        <v>1369</v>
      </c>
      <c r="H737" s="72">
        <v>3571980</v>
      </c>
      <c r="I737" s="72">
        <v>357198</v>
      </c>
      <c r="J737" s="72">
        <v>257183</v>
      </c>
      <c r="K737" s="72">
        <v>3471965</v>
      </c>
      <c r="L737" s="8" t="s">
        <v>24</v>
      </c>
      <c r="M737" s="187">
        <v>45896</v>
      </c>
      <c r="N737" s="188" t="s">
        <v>4141</v>
      </c>
      <c r="O737" s="72">
        <f>IF(Table1[[#This Row],[Phân loại]]="Tồn đầu kỳ",Table1[[#This Row],[Tổng giá trị]],0)</f>
        <v>0</v>
      </c>
      <c r="P737" s="8">
        <f>IF(Table1[[#This Row],[Số còn phải thu ĐK]]&lt;&gt;0,0,IF(Table1[[#This Row],[Phân loại]]="Bán hàng",Table1[[#This Row],[Tổng giá trị]],-Table1[[#This Row],[Tổng giá trị]]))</f>
        <v>3471965</v>
      </c>
      <c r="Q737" s="73">
        <f t="shared" si="113"/>
        <v>3471965</v>
      </c>
      <c r="R737" s="8">
        <f>Table1[[#This Row],[Số còn phải thu ĐK]]+Table1[[#This Row],[Giá Trị HD sau CK]]-Table1[[#This Row],[Số tiền đã thu]]</f>
        <v>0</v>
      </c>
      <c r="S737" s="7">
        <f>IF(Table1[[#This Row],[Ngày hóa đơn]]&lt;&gt;"",Table1[[#This Row],[Ngày hóa đơn]],Table1[[#This Row],[Ngày hạch toán]])</f>
        <v>45896</v>
      </c>
      <c r="T737" s="8"/>
      <c r="U737" s="7">
        <f>IF(Table1[[#This Row],[Ngày tính CN]]="","",S737+T737)</f>
        <v>45896</v>
      </c>
      <c r="V737" s="74">
        <f ca="1">IF(Table1[[#This Row],[Hạn thanh toán]]="","",IF((U737-NOW())&lt;0,0,(U737-NOW())))</f>
        <v>0</v>
      </c>
      <c r="W737" s="72"/>
      <c r="X737" s="68" t="str">
        <f t="shared" ca="1" si="114"/>
        <v/>
      </c>
      <c r="Y737" s="68" t="str">
        <f t="shared" si="112"/>
        <v>Đã thanh toán</v>
      </c>
      <c r="Z737" s="301">
        <f>Table1[[#This Row],[Hạn thanh toán]]</f>
        <v>45896</v>
      </c>
      <c r="AA737" s="301">
        <f>Table1[[#This Row],[Ngày Thanh toán]]</f>
        <v>45896</v>
      </c>
      <c r="AD737" s="3" t="str">
        <f>VLOOKUP($A737,Ma_KH!$A:$Q,Ma_KH!O$1,0)</f>
        <v>KL.SG</v>
      </c>
      <c r="AE737" s="3" t="str">
        <f>VLOOKUP($A737,Ma_KH!$A:$Q,Ma_KH!P$1,0)</f>
        <v>SG</v>
      </c>
    </row>
    <row r="738" spans="1:31" ht="25.5" customHeight="1" x14ac:dyDescent="0.3">
      <c r="A738" s="81" t="s">
        <v>112</v>
      </c>
      <c r="B738" s="81" t="s">
        <v>1230</v>
      </c>
      <c r="C738" s="91">
        <v>45897</v>
      </c>
      <c r="D738" s="92" t="s">
        <v>1370</v>
      </c>
      <c r="E738" s="91"/>
      <c r="F738" s="81"/>
      <c r="G738" s="81" t="s">
        <v>1328</v>
      </c>
      <c r="H738" s="72">
        <v>3671550</v>
      </c>
      <c r="I738" s="72">
        <v>367155</v>
      </c>
      <c r="J738" s="72">
        <v>264352</v>
      </c>
      <c r="K738" s="72">
        <v>3568747</v>
      </c>
      <c r="L738" s="8" t="s">
        <v>24</v>
      </c>
      <c r="M738" s="187">
        <v>45897</v>
      </c>
      <c r="N738" s="188" t="s">
        <v>4142</v>
      </c>
      <c r="O738" s="72">
        <f>IF(Table1[[#This Row],[Phân loại]]="Tồn đầu kỳ",Table1[[#This Row],[Tổng giá trị]],0)</f>
        <v>0</v>
      </c>
      <c r="P738" s="8">
        <f>IF(Table1[[#This Row],[Số còn phải thu ĐK]]&lt;&gt;0,0,IF(Table1[[#This Row],[Phân loại]]="Bán hàng",Table1[[#This Row],[Tổng giá trị]],-Table1[[#This Row],[Tổng giá trị]]))</f>
        <v>3568747</v>
      </c>
      <c r="Q738" s="73">
        <f t="shared" si="113"/>
        <v>3568747</v>
      </c>
      <c r="R738" s="8">
        <f>Table1[[#This Row],[Số còn phải thu ĐK]]+Table1[[#This Row],[Giá Trị HD sau CK]]-Table1[[#This Row],[Số tiền đã thu]]</f>
        <v>0</v>
      </c>
      <c r="S738" s="7">
        <f>IF(Table1[[#This Row],[Ngày hóa đơn]]&lt;&gt;"",Table1[[#This Row],[Ngày hóa đơn]],Table1[[#This Row],[Ngày hạch toán]])</f>
        <v>45897</v>
      </c>
      <c r="T738" s="8"/>
      <c r="U738" s="7">
        <f>IF(Table1[[#This Row],[Ngày tính CN]]="","",S738+T738)</f>
        <v>45897</v>
      </c>
      <c r="V738" s="74">
        <f ca="1">IF(Table1[[#This Row],[Hạn thanh toán]]="","",IF((U738-NOW())&lt;0,0,(U738-NOW())))</f>
        <v>0</v>
      </c>
      <c r="W738" s="72"/>
      <c r="X738" s="68" t="str">
        <f t="shared" ca="1" si="114"/>
        <v/>
      </c>
      <c r="Y738" s="68" t="str">
        <f t="shared" si="112"/>
        <v>Đã thanh toán</v>
      </c>
      <c r="Z738" s="301">
        <f>Table1[[#This Row],[Hạn thanh toán]]</f>
        <v>45897</v>
      </c>
      <c r="AA738" s="301">
        <f>Table1[[#This Row],[Ngày Thanh toán]]</f>
        <v>45897</v>
      </c>
      <c r="AD738" s="3" t="str">
        <f>VLOOKUP($A738,Ma_KH!$A:$Q,Ma_KH!O$1,0)</f>
        <v>KL.SG</v>
      </c>
      <c r="AE738" s="3" t="str">
        <f>VLOOKUP($A738,Ma_KH!$A:$Q,Ma_KH!P$1,0)</f>
        <v>SG</v>
      </c>
    </row>
    <row r="739" spans="1:31" ht="25.5" customHeight="1" x14ac:dyDescent="0.3">
      <c r="A739" s="82" t="s">
        <v>112</v>
      </c>
      <c r="B739" s="82" t="s">
        <v>1230</v>
      </c>
      <c r="C739" s="93">
        <v>45897</v>
      </c>
      <c r="D739" s="94" t="s">
        <v>1371</v>
      </c>
      <c r="E739" s="93"/>
      <c r="F739" s="82"/>
      <c r="G739" s="82" t="s">
        <v>1372</v>
      </c>
      <c r="H739" s="72">
        <v>200732</v>
      </c>
      <c r="I739" s="72">
        <v>40146</v>
      </c>
      <c r="J739" s="72">
        <v>12847</v>
      </c>
      <c r="K739" s="72">
        <v>173433</v>
      </c>
      <c r="L739" s="8" t="s">
        <v>24</v>
      </c>
      <c r="M739" s="187">
        <v>45908</v>
      </c>
      <c r="N739" s="188" t="s">
        <v>4145</v>
      </c>
      <c r="O739" s="72">
        <f>IF(Table1[[#This Row],[Phân loại]]="Tồn đầu kỳ",Table1[[#This Row],[Tổng giá trị]],0)</f>
        <v>0</v>
      </c>
      <c r="P739" s="8">
        <f>IF(Table1[[#This Row],[Số còn phải thu ĐK]]&lt;&gt;0,0,IF(Table1[[#This Row],[Phân loại]]="Bán hàng",Table1[[#This Row],[Tổng giá trị]],-Table1[[#This Row],[Tổng giá trị]]))</f>
        <v>173433</v>
      </c>
      <c r="Q739" s="73">
        <f t="shared" si="113"/>
        <v>173433</v>
      </c>
      <c r="R739" s="8">
        <f>Table1[[#This Row],[Số còn phải thu ĐK]]+Table1[[#This Row],[Giá Trị HD sau CK]]-Table1[[#This Row],[Số tiền đã thu]]</f>
        <v>0</v>
      </c>
      <c r="S739" s="7">
        <f>IF(Table1[[#This Row],[Ngày hóa đơn]]&lt;&gt;"",Table1[[#This Row],[Ngày hóa đơn]],Table1[[#This Row],[Ngày hạch toán]])</f>
        <v>45897</v>
      </c>
      <c r="T739" s="8"/>
      <c r="U739" s="7">
        <f>IF(Table1[[#This Row],[Ngày tính CN]]="","",S739+T739)</f>
        <v>45897</v>
      </c>
      <c r="V739" s="74">
        <f ca="1">IF(Table1[[#This Row],[Hạn thanh toán]]="","",IF((U739-NOW())&lt;0,0,(U739-NOW())))</f>
        <v>0</v>
      </c>
      <c r="W739" s="72"/>
      <c r="X739" s="68" t="str">
        <f t="shared" ca="1" si="114"/>
        <v/>
      </c>
      <c r="Y739" s="68" t="str">
        <f t="shared" si="112"/>
        <v>Đã thanh toán</v>
      </c>
      <c r="Z739" s="301">
        <f>Table1[[#This Row],[Hạn thanh toán]]</f>
        <v>45897</v>
      </c>
      <c r="AA739" s="301">
        <f>Table1[[#This Row],[Ngày Thanh toán]]</f>
        <v>45908</v>
      </c>
      <c r="AD739" s="3" t="str">
        <f>VLOOKUP($A739,Ma_KH!$A:$Q,Ma_KH!O$1,0)</f>
        <v>KL.SG</v>
      </c>
      <c r="AE739" s="3" t="str">
        <f>VLOOKUP($A739,Ma_KH!$A:$Q,Ma_KH!P$1,0)</f>
        <v>SG</v>
      </c>
    </row>
    <row r="740" spans="1:31" ht="25.5" customHeight="1" x14ac:dyDescent="0.3">
      <c r="A740" s="82" t="s">
        <v>112</v>
      </c>
      <c r="B740" s="82" t="s">
        <v>1230</v>
      </c>
      <c r="C740" s="93">
        <v>45899</v>
      </c>
      <c r="D740" s="94" t="s">
        <v>1373</v>
      </c>
      <c r="E740" s="93"/>
      <c r="F740" s="82"/>
      <c r="G740" s="82" t="s">
        <v>1374</v>
      </c>
      <c r="H740" s="72">
        <v>14638870</v>
      </c>
      <c r="I740" s="72">
        <v>7319435</v>
      </c>
      <c r="J740" s="72">
        <v>585555</v>
      </c>
      <c r="K740" s="72">
        <v>7904990</v>
      </c>
      <c r="L740" s="8" t="s">
        <v>24</v>
      </c>
      <c r="M740" s="187">
        <v>45898</v>
      </c>
      <c r="N740" s="188" t="s">
        <v>4143</v>
      </c>
      <c r="O740" s="72">
        <f>IF(Table1[[#This Row],[Phân loại]]="Tồn đầu kỳ",Table1[[#This Row],[Tổng giá trị]],0)</f>
        <v>0</v>
      </c>
      <c r="P740" s="8">
        <f>IF(Table1[[#This Row],[Số còn phải thu ĐK]]&lt;&gt;0,0,IF(Table1[[#This Row],[Phân loại]]="Bán hàng",Table1[[#This Row],[Tổng giá trị]],-Table1[[#This Row],[Tổng giá trị]]))</f>
        <v>7904990</v>
      </c>
      <c r="Q740" s="73">
        <f t="shared" si="113"/>
        <v>7904990</v>
      </c>
      <c r="R740" s="8">
        <f>Table1[[#This Row],[Số còn phải thu ĐK]]+Table1[[#This Row],[Giá Trị HD sau CK]]-Table1[[#This Row],[Số tiền đã thu]]</f>
        <v>0</v>
      </c>
      <c r="S740" s="7">
        <f>IF(Table1[[#This Row],[Ngày hóa đơn]]&lt;&gt;"",Table1[[#This Row],[Ngày hóa đơn]],Table1[[#This Row],[Ngày hạch toán]])</f>
        <v>45899</v>
      </c>
      <c r="T740" s="8"/>
      <c r="U740" s="7">
        <f>IF(Table1[[#This Row],[Ngày tính CN]]="","",S740+T740)</f>
        <v>45899</v>
      </c>
      <c r="V740" s="74">
        <f ca="1">IF(Table1[[#This Row],[Hạn thanh toán]]="","",IF((U740-NOW())&lt;0,0,(U740-NOW())))</f>
        <v>0</v>
      </c>
      <c r="W740" s="72"/>
      <c r="X740" s="68" t="str">
        <f t="shared" ca="1" si="114"/>
        <v/>
      </c>
      <c r="Y740" s="68" t="str">
        <f t="shared" si="112"/>
        <v>Đã thanh toán</v>
      </c>
      <c r="Z740" s="301">
        <f>Table1[[#This Row],[Hạn thanh toán]]</f>
        <v>45899</v>
      </c>
      <c r="AA740" s="301">
        <f>Table1[[#This Row],[Ngày Thanh toán]]</f>
        <v>45898</v>
      </c>
      <c r="AD740" s="3" t="str">
        <f>VLOOKUP($A740,Ma_KH!$A:$Q,Ma_KH!O$1,0)</f>
        <v>KL.SG</v>
      </c>
      <c r="AE740" s="3" t="str">
        <f>VLOOKUP($A740,Ma_KH!$A:$Q,Ma_KH!P$1,0)</f>
        <v>SG</v>
      </c>
    </row>
    <row r="741" spans="1:31" s="61" customFormat="1" ht="25.5" customHeight="1" x14ac:dyDescent="0.3">
      <c r="A741" s="192" t="s">
        <v>112</v>
      </c>
      <c r="B741" s="192" t="s">
        <v>1230</v>
      </c>
      <c r="C741" s="197">
        <v>45905</v>
      </c>
      <c r="D741" s="198" t="s">
        <v>1375</v>
      </c>
      <c r="E741" s="197"/>
      <c r="F741" s="192"/>
      <c r="G741" s="192" t="s">
        <v>1376</v>
      </c>
      <c r="H741" s="57">
        <v>4214456</v>
      </c>
      <c r="I741" s="57">
        <v>0</v>
      </c>
      <c r="J741" s="57">
        <v>337156</v>
      </c>
      <c r="K741" s="57">
        <v>4551612</v>
      </c>
      <c r="L741" s="58" t="s">
        <v>24</v>
      </c>
      <c r="M741" s="59"/>
      <c r="N741" s="58"/>
      <c r="O741" s="57">
        <f>IF(Table1[[#This Row],[Phân loại]]="Tồn đầu kỳ",Table1[[#This Row],[Tổng giá trị]],0)</f>
        <v>0</v>
      </c>
      <c r="P741" s="58">
        <f>IF(Table1[[#This Row],[Số còn phải thu ĐK]]&lt;&gt;0,0,IF(Table1[[#This Row],[Phân loại]]="Bán hàng",Table1[[#This Row],[Tổng giá trị]],-Table1[[#This Row],[Tổng giá trị]]))</f>
        <v>4551612</v>
      </c>
      <c r="Q741" s="115">
        <f t="shared" si="113"/>
        <v>0</v>
      </c>
      <c r="R741" s="58">
        <f>Table1[[#This Row],[Số còn phải thu ĐK]]+Table1[[#This Row],[Giá Trị HD sau CK]]-Table1[[#This Row],[Số tiền đã thu]]</f>
        <v>4551612</v>
      </c>
      <c r="S741" s="59">
        <f>IF(Table1[[#This Row],[Ngày hóa đơn]]&lt;&gt;"",Table1[[#This Row],[Ngày hóa đơn]],Table1[[#This Row],[Ngày hạch toán]])</f>
        <v>45905</v>
      </c>
      <c r="T741" s="58"/>
      <c r="U741" s="59">
        <f>IF(Table1[[#This Row],[Ngày tính CN]]="","",S741+T741)</f>
        <v>45905</v>
      </c>
      <c r="V741" s="60">
        <f ca="1">IF(Table1[[#This Row],[Hạn thanh toán]]="","",IF((U741-NOW())&lt;0,0,(U741-NOW())))</f>
        <v>0</v>
      </c>
      <c r="W741" s="57"/>
      <c r="X741" s="116" t="str">
        <f t="shared" ca="1" si="114"/>
        <v/>
      </c>
      <c r="Y741" s="116" t="str">
        <f t="shared" ca="1" si="112"/>
        <v/>
      </c>
      <c r="Z741" s="305">
        <f>Table1[[#This Row],[Hạn thanh toán]]</f>
        <v>45905</v>
      </c>
      <c r="AA741" s="305">
        <f>Table1[[#This Row],[Ngày Thanh toán]]</f>
        <v>0</v>
      </c>
      <c r="AD741" s="61" t="str">
        <f>VLOOKUP($A741,Ma_KH!$A:$Q,Ma_KH!O$1,0)</f>
        <v>KL.SG</v>
      </c>
      <c r="AE741" s="3" t="str">
        <f>VLOOKUP($A741,Ma_KH!$A:$Q,Ma_KH!P$1,0)</f>
        <v>SG</v>
      </c>
    </row>
    <row r="742" spans="1:31" ht="25.5" customHeight="1" x14ac:dyDescent="0.3">
      <c r="A742" s="82" t="s">
        <v>112</v>
      </c>
      <c r="B742" s="82" t="s">
        <v>1230</v>
      </c>
      <c r="C742" s="93">
        <v>45908</v>
      </c>
      <c r="D742" s="94" t="s">
        <v>1377</v>
      </c>
      <c r="E742" s="93"/>
      <c r="F742" s="82"/>
      <c r="G742" s="82" t="s">
        <v>1378</v>
      </c>
      <c r="H742" s="72">
        <v>142500</v>
      </c>
      <c r="I742" s="72">
        <v>28500</v>
      </c>
      <c r="J742" s="72">
        <v>9120</v>
      </c>
      <c r="K742" s="72">
        <v>123120</v>
      </c>
      <c r="L742" s="8" t="s">
        <v>24</v>
      </c>
      <c r="M742" s="187">
        <v>45908</v>
      </c>
      <c r="N742" s="188" t="s">
        <v>4146</v>
      </c>
      <c r="O742" s="72">
        <f>IF(Table1[[#This Row],[Phân loại]]="Tồn đầu kỳ",Table1[[#This Row],[Tổng giá trị]],0)</f>
        <v>0</v>
      </c>
      <c r="P742" s="8">
        <f>IF(Table1[[#This Row],[Số còn phải thu ĐK]]&lt;&gt;0,0,IF(Table1[[#This Row],[Phân loại]]="Bán hàng",Table1[[#This Row],[Tổng giá trị]],-Table1[[#This Row],[Tổng giá trị]]))</f>
        <v>123120</v>
      </c>
      <c r="Q742" s="73">
        <f t="shared" si="113"/>
        <v>123120</v>
      </c>
      <c r="R742" s="8">
        <f>Table1[[#This Row],[Số còn phải thu ĐK]]+Table1[[#This Row],[Giá Trị HD sau CK]]-Table1[[#This Row],[Số tiền đã thu]]</f>
        <v>0</v>
      </c>
      <c r="S742" s="7">
        <f>IF(Table1[[#This Row],[Ngày hóa đơn]]&lt;&gt;"",Table1[[#This Row],[Ngày hóa đơn]],Table1[[#This Row],[Ngày hạch toán]])</f>
        <v>45908</v>
      </c>
      <c r="T742" s="8"/>
      <c r="U742" s="7">
        <f>IF(Table1[[#This Row],[Ngày tính CN]]="","",S742+T742)</f>
        <v>45908</v>
      </c>
      <c r="V742" s="74">
        <f ca="1">IF(Table1[[#This Row],[Hạn thanh toán]]="","",IF((U742-NOW())&lt;0,0,(U742-NOW())))</f>
        <v>0</v>
      </c>
      <c r="W742" s="72"/>
      <c r="X742" s="68" t="str">
        <f t="shared" ca="1" si="114"/>
        <v/>
      </c>
      <c r="Y742" s="68" t="str">
        <f t="shared" si="112"/>
        <v>Đã thanh toán</v>
      </c>
      <c r="Z742" s="301">
        <f>Table1[[#This Row],[Hạn thanh toán]]</f>
        <v>45908</v>
      </c>
      <c r="AA742" s="301">
        <f>Table1[[#This Row],[Ngày Thanh toán]]</f>
        <v>45908</v>
      </c>
      <c r="AD742" s="3" t="str">
        <f>VLOOKUP($A742,Ma_KH!$A:$Q,Ma_KH!O$1,0)</f>
        <v>KL.SG</v>
      </c>
      <c r="AE742" s="3" t="str">
        <f>VLOOKUP($A742,Ma_KH!$A:$Q,Ma_KH!P$1,0)</f>
        <v>SG</v>
      </c>
    </row>
    <row r="743" spans="1:31" s="61" customFormat="1" ht="25.5" customHeight="1" x14ac:dyDescent="0.3">
      <c r="A743" s="192" t="s">
        <v>112</v>
      </c>
      <c r="B743" s="192" t="s">
        <v>1230</v>
      </c>
      <c r="C743" s="197">
        <v>45909</v>
      </c>
      <c r="D743" s="198" t="s">
        <v>1379</v>
      </c>
      <c r="E743" s="197"/>
      <c r="F743" s="192"/>
      <c r="G743" s="192" t="s">
        <v>1380</v>
      </c>
      <c r="H743" s="57">
        <v>1048839</v>
      </c>
      <c r="I743" s="57">
        <v>209768</v>
      </c>
      <c r="J743" s="57">
        <v>67126</v>
      </c>
      <c r="K743" s="57">
        <v>906197</v>
      </c>
      <c r="L743" s="58" t="s">
        <v>24</v>
      </c>
      <c r="M743" s="59"/>
      <c r="N743" s="58"/>
      <c r="O743" s="57">
        <f>IF(Table1[[#This Row],[Phân loại]]="Tồn đầu kỳ",Table1[[#This Row],[Tổng giá trị]],0)</f>
        <v>0</v>
      </c>
      <c r="P743" s="58">
        <f>IF(Table1[[#This Row],[Số còn phải thu ĐK]]&lt;&gt;0,0,IF(Table1[[#This Row],[Phân loại]]="Bán hàng",Table1[[#This Row],[Tổng giá trị]],-Table1[[#This Row],[Tổng giá trị]]))</f>
        <v>906197</v>
      </c>
      <c r="Q743" s="115">
        <f t="shared" si="113"/>
        <v>0</v>
      </c>
      <c r="R743" s="58">
        <f>Table1[[#This Row],[Số còn phải thu ĐK]]+Table1[[#This Row],[Giá Trị HD sau CK]]-Table1[[#This Row],[Số tiền đã thu]]</f>
        <v>906197</v>
      </c>
      <c r="S743" s="59">
        <f>IF(Table1[[#This Row],[Ngày hóa đơn]]&lt;&gt;"",Table1[[#This Row],[Ngày hóa đơn]],Table1[[#This Row],[Ngày hạch toán]])</f>
        <v>45909</v>
      </c>
      <c r="T743" s="58"/>
      <c r="U743" s="59">
        <f>IF(Table1[[#This Row],[Ngày tính CN]]="","",S743+T743)</f>
        <v>45909</v>
      </c>
      <c r="V743" s="60">
        <f ca="1">IF(Table1[[#This Row],[Hạn thanh toán]]="","",IF((U743-NOW())&lt;0,0,(U743-NOW())))</f>
        <v>0</v>
      </c>
      <c r="W743" s="57"/>
      <c r="X743" s="116" t="str">
        <f t="shared" ca="1" si="114"/>
        <v/>
      </c>
      <c r="Y743" s="116" t="str">
        <f t="shared" ca="1" si="112"/>
        <v/>
      </c>
      <c r="Z743" s="305">
        <f>Table1[[#This Row],[Hạn thanh toán]]</f>
        <v>45909</v>
      </c>
      <c r="AA743" s="305">
        <f>Table1[[#This Row],[Ngày Thanh toán]]</f>
        <v>0</v>
      </c>
      <c r="AD743" s="61" t="str">
        <f>VLOOKUP($A743,Ma_KH!$A:$Q,Ma_KH!O$1,0)</f>
        <v>KL.SG</v>
      </c>
      <c r="AE743" s="3" t="str">
        <f>VLOOKUP($A743,Ma_KH!$A:$Q,Ma_KH!P$1,0)</f>
        <v>SG</v>
      </c>
    </row>
    <row r="744" spans="1:31" ht="25.5" customHeight="1" x14ac:dyDescent="0.3">
      <c r="A744" s="81" t="s">
        <v>112</v>
      </c>
      <c r="B744" s="81" t="s">
        <v>1230</v>
      </c>
      <c r="C744" s="91">
        <v>45919</v>
      </c>
      <c r="D744" s="92" t="s">
        <v>1381</v>
      </c>
      <c r="E744" s="91"/>
      <c r="F744" s="81"/>
      <c r="G744" s="81" t="s">
        <v>1382</v>
      </c>
      <c r="H744" s="72">
        <v>2722220</v>
      </c>
      <c r="I744" s="72">
        <v>816666</v>
      </c>
      <c r="J744" s="72">
        <v>152444</v>
      </c>
      <c r="K744" s="72">
        <v>2057998</v>
      </c>
      <c r="L744" s="8" t="s">
        <v>24</v>
      </c>
      <c r="M744" s="187">
        <v>45918</v>
      </c>
      <c r="N744" s="188" t="s">
        <v>4147</v>
      </c>
      <c r="O744" s="72">
        <f>IF(Table1[[#This Row],[Phân loại]]="Tồn đầu kỳ",Table1[[#This Row],[Tổng giá trị]],0)</f>
        <v>0</v>
      </c>
      <c r="P744" s="8">
        <f>IF(Table1[[#This Row],[Số còn phải thu ĐK]]&lt;&gt;0,0,IF(Table1[[#This Row],[Phân loại]]="Bán hàng",Table1[[#This Row],[Tổng giá trị]],-Table1[[#This Row],[Tổng giá trị]]))</f>
        <v>2057998</v>
      </c>
      <c r="Q744" s="73">
        <f t="shared" si="113"/>
        <v>2057998</v>
      </c>
      <c r="R744" s="8">
        <f>Table1[[#This Row],[Số còn phải thu ĐK]]+Table1[[#This Row],[Giá Trị HD sau CK]]-Table1[[#This Row],[Số tiền đã thu]]</f>
        <v>0</v>
      </c>
      <c r="S744" s="7">
        <f>IF(Table1[[#This Row],[Ngày hóa đơn]]&lt;&gt;"",Table1[[#This Row],[Ngày hóa đơn]],Table1[[#This Row],[Ngày hạch toán]])</f>
        <v>45919</v>
      </c>
      <c r="T744" s="8"/>
      <c r="U744" s="7">
        <f>IF(Table1[[#This Row],[Ngày tính CN]]="","",S744+T744)</f>
        <v>45919</v>
      </c>
      <c r="V744" s="74">
        <f ca="1">IF(Table1[[#This Row],[Hạn thanh toán]]="","",IF((U744-NOW())&lt;0,0,(U744-NOW())))</f>
        <v>0</v>
      </c>
      <c r="W744" s="72"/>
      <c r="X744" s="68" t="str">
        <f t="shared" ca="1" si="114"/>
        <v/>
      </c>
      <c r="Y744" s="68" t="str">
        <f t="shared" si="112"/>
        <v>Đã thanh toán</v>
      </c>
      <c r="Z744" s="301">
        <f>Table1[[#This Row],[Hạn thanh toán]]</f>
        <v>45919</v>
      </c>
      <c r="AA744" s="301">
        <f>Table1[[#This Row],[Ngày Thanh toán]]</f>
        <v>45918</v>
      </c>
      <c r="AD744" s="3" t="str">
        <f>VLOOKUP($A744,Ma_KH!$A:$Q,Ma_KH!O$1,0)</f>
        <v>KL.SG</v>
      </c>
      <c r="AE744" s="3" t="str">
        <f>VLOOKUP($A744,Ma_KH!$A:$Q,Ma_KH!P$1,0)</f>
        <v>SG</v>
      </c>
    </row>
    <row r="745" spans="1:31" ht="25.5" customHeight="1" x14ac:dyDescent="0.3">
      <c r="A745" s="81" t="s">
        <v>112</v>
      </c>
      <c r="B745" s="81" t="s">
        <v>1230</v>
      </c>
      <c r="C745" s="91">
        <v>45920</v>
      </c>
      <c r="D745" s="92" t="s">
        <v>1383</v>
      </c>
      <c r="E745" s="91"/>
      <c r="F745" s="81"/>
      <c r="G745" s="81" t="s">
        <v>1384</v>
      </c>
      <c r="H745" s="72">
        <v>119066</v>
      </c>
      <c r="I745" s="72">
        <v>23813</v>
      </c>
      <c r="J745" s="72">
        <v>7620</v>
      </c>
      <c r="K745" s="72">
        <v>102873</v>
      </c>
      <c r="L745" s="8" t="s">
        <v>24</v>
      </c>
      <c r="M745" s="187">
        <v>45924</v>
      </c>
      <c r="N745" s="188" t="s">
        <v>4150</v>
      </c>
      <c r="O745" s="72">
        <f>IF(Table1[[#This Row],[Phân loại]]="Tồn đầu kỳ",Table1[[#This Row],[Tổng giá trị]],0)</f>
        <v>0</v>
      </c>
      <c r="P745" s="8">
        <f>IF(Table1[[#This Row],[Số còn phải thu ĐK]]&lt;&gt;0,0,IF(Table1[[#This Row],[Phân loại]]="Bán hàng",Table1[[#This Row],[Tổng giá trị]],-Table1[[#This Row],[Tổng giá trị]]))</f>
        <v>102873</v>
      </c>
      <c r="Q745" s="73">
        <f t="shared" si="113"/>
        <v>102873</v>
      </c>
      <c r="R745" s="8">
        <f>Table1[[#This Row],[Số còn phải thu ĐK]]+Table1[[#This Row],[Giá Trị HD sau CK]]-Table1[[#This Row],[Số tiền đã thu]]</f>
        <v>0</v>
      </c>
      <c r="S745" s="7">
        <f>IF(Table1[[#This Row],[Ngày hóa đơn]]&lt;&gt;"",Table1[[#This Row],[Ngày hóa đơn]],Table1[[#This Row],[Ngày hạch toán]])</f>
        <v>45920</v>
      </c>
      <c r="T745" s="8"/>
      <c r="U745" s="7">
        <f>IF(Table1[[#This Row],[Ngày tính CN]]="","",S745+T745)</f>
        <v>45920</v>
      </c>
      <c r="V745" s="74">
        <f ca="1">IF(Table1[[#This Row],[Hạn thanh toán]]="","",IF((U745-NOW())&lt;0,0,(U745-NOW())))</f>
        <v>0</v>
      </c>
      <c r="W745" s="72"/>
      <c r="X745" s="68" t="str">
        <f t="shared" ca="1" si="114"/>
        <v/>
      </c>
      <c r="Y745" s="68" t="str">
        <f t="shared" si="112"/>
        <v>Đã thanh toán</v>
      </c>
      <c r="Z745" s="301">
        <f>Table1[[#This Row],[Hạn thanh toán]]</f>
        <v>45920</v>
      </c>
      <c r="AA745" s="301">
        <f>Table1[[#This Row],[Ngày Thanh toán]]</f>
        <v>45924</v>
      </c>
      <c r="AD745" s="3" t="str">
        <f>VLOOKUP($A745,Ma_KH!$A:$Q,Ma_KH!O$1,0)</f>
        <v>KL.SG</v>
      </c>
      <c r="AE745" s="3" t="str">
        <f>VLOOKUP($A745,Ma_KH!$A:$Q,Ma_KH!P$1,0)</f>
        <v>SG</v>
      </c>
    </row>
    <row r="746" spans="1:31" ht="25.5" customHeight="1" x14ac:dyDescent="0.3">
      <c r="A746" s="81" t="s">
        <v>112</v>
      </c>
      <c r="B746" s="81" t="s">
        <v>1230</v>
      </c>
      <c r="C746" s="91">
        <v>45922</v>
      </c>
      <c r="D746" s="92" t="s">
        <v>1385</v>
      </c>
      <c r="E746" s="91"/>
      <c r="F746" s="81"/>
      <c r="G746" s="81" t="s">
        <v>1386</v>
      </c>
      <c r="H746" s="72">
        <v>148148</v>
      </c>
      <c r="I746" s="72">
        <v>0</v>
      </c>
      <c r="J746" s="72">
        <v>11852</v>
      </c>
      <c r="K746" s="72">
        <v>160000</v>
      </c>
      <c r="L746" s="8" t="s">
        <v>24</v>
      </c>
      <c r="M746" s="187">
        <v>45924</v>
      </c>
      <c r="N746" s="188" t="s">
        <v>4149</v>
      </c>
      <c r="O746" s="72">
        <f>IF(Table1[[#This Row],[Phân loại]]="Tồn đầu kỳ",Table1[[#This Row],[Tổng giá trị]],0)</f>
        <v>0</v>
      </c>
      <c r="P746" s="8">
        <f>IF(Table1[[#This Row],[Số còn phải thu ĐK]]&lt;&gt;0,0,IF(Table1[[#This Row],[Phân loại]]="Bán hàng",Table1[[#This Row],[Tổng giá trị]],-Table1[[#This Row],[Tổng giá trị]]))</f>
        <v>160000</v>
      </c>
      <c r="Q746" s="73">
        <f t="shared" si="113"/>
        <v>160000</v>
      </c>
      <c r="R746" s="8">
        <f>Table1[[#This Row],[Số còn phải thu ĐK]]+Table1[[#This Row],[Giá Trị HD sau CK]]-Table1[[#This Row],[Số tiền đã thu]]</f>
        <v>0</v>
      </c>
      <c r="S746" s="7">
        <f>IF(Table1[[#This Row],[Ngày hóa đơn]]&lt;&gt;"",Table1[[#This Row],[Ngày hóa đơn]],Table1[[#This Row],[Ngày hạch toán]])</f>
        <v>45922</v>
      </c>
      <c r="T746" s="8"/>
      <c r="U746" s="7">
        <f>IF(Table1[[#This Row],[Ngày tính CN]]="","",S746+T746)</f>
        <v>45922</v>
      </c>
      <c r="V746" s="74">
        <f ca="1">IF(Table1[[#This Row],[Hạn thanh toán]]="","",IF((U746-NOW())&lt;0,0,(U746-NOW())))</f>
        <v>0</v>
      </c>
      <c r="W746" s="72"/>
      <c r="X746" s="68" t="str">
        <f t="shared" ca="1" si="114"/>
        <v/>
      </c>
      <c r="Y746" s="68" t="str">
        <f t="shared" si="112"/>
        <v>Đã thanh toán</v>
      </c>
      <c r="Z746" s="301">
        <f>Table1[[#This Row],[Hạn thanh toán]]</f>
        <v>45922</v>
      </c>
      <c r="AA746" s="301">
        <f>Table1[[#This Row],[Ngày Thanh toán]]</f>
        <v>45924</v>
      </c>
      <c r="AD746" s="3" t="str">
        <f>VLOOKUP($A746,Ma_KH!$A:$Q,Ma_KH!O$1,0)</f>
        <v>KL.SG</v>
      </c>
      <c r="AE746" s="3" t="str">
        <f>VLOOKUP($A746,Ma_KH!$A:$Q,Ma_KH!P$1,0)</f>
        <v>SG</v>
      </c>
    </row>
    <row r="747" spans="1:31" ht="25.5" customHeight="1" x14ac:dyDescent="0.3">
      <c r="A747" s="82" t="s">
        <v>112</v>
      </c>
      <c r="B747" s="82" t="s">
        <v>1230</v>
      </c>
      <c r="C747" s="93">
        <v>45922</v>
      </c>
      <c r="D747" s="94" t="s">
        <v>463</v>
      </c>
      <c r="E747" s="93"/>
      <c r="F747" s="82"/>
      <c r="G747" s="82" t="s">
        <v>1387</v>
      </c>
      <c r="H747" s="72">
        <v>450000</v>
      </c>
      <c r="I747" s="72">
        <v>135000</v>
      </c>
      <c r="J747" s="72">
        <v>25200</v>
      </c>
      <c r="K747" s="72">
        <v>340200</v>
      </c>
      <c r="L747" s="8" t="s">
        <v>24</v>
      </c>
      <c r="M747" s="187">
        <v>45922</v>
      </c>
      <c r="N747" s="188" t="s">
        <v>4148</v>
      </c>
      <c r="O747" s="72">
        <f>IF(Table1[[#This Row],[Phân loại]]="Tồn đầu kỳ",Table1[[#This Row],[Tổng giá trị]],0)</f>
        <v>0</v>
      </c>
      <c r="P747" s="8">
        <f>IF(Table1[[#This Row],[Số còn phải thu ĐK]]&lt;&gt;0,0,IF(Table1[[#This Row],[Phân loại]]="Bán hàng",Table1[[#This Row],[Tổng giá trị]],-Table1[[#This Row],[Tổng giá trị]]))</f>
        <v>340200</v>
      </c>
      <c r="Q747" s="73">
        <f t="shared" si="113"/>
        <v>340200</v>
      </c>
      <c r="R747" s="8">
        <f>Table1[[#This Row],[Số còn phải thu ĐK]]+Table1[[#This Row],[Giá Trị HD sau CK]]-Table1[[#This Row],[Số tiền đã thu]]</f>
        <v>0</v>
      </c>
      <c r="S747" s="7">
        <f>IF(Table1[[#This Row],[Ngày hóa đơn]]&lt;&gt;"",Table1[[#This Row],[Ngày hóa đơn]],Table1[[#This Row],[Ngày hạch toán]])</f>
        <v>45922</v>
      </c>
      <c r="T747" s="8"/>
      <c r="U747" s="7">
        <f>IF(Table1[[#This Row],[Ngày tính CN]]="","",S747+T747)</f>
        <v>45922</v>
      </c>
      <c r="V747" s="74">
        <f ca="1">IF(Table1[[#This Row],[Hạn thanh toán]]="","",IF((U747-NOW())&lt;0,0,(U747-NOW())))</f>
        <v>0</v>
      </c>
      <c r="W747" s="72"/>
      <c r="X747" s="68" t="str">
        <f t="shared" ca="1" si="114"/>
        <v/>
      </c>
      <c r="Y747" s="68" t="str">
        <f t="shared" si="112"/>
        <v>Đã thanh toán</v>
      </c>
      <c r="Z747" s="301">
        <f>Table1[[#This Row],[Hạn thanh toán]]</f>
        <v>45922</v>
      </c>
      <c r="AA747" s="301">
        <f>Table1[[#This Row],[Ngày Thanh toán]]</f>
        <v>45922</v>
      </c>
      <c r="AD747" s="3" t="str">
        <f>VLOOKUP($A747,Ma_KH!$A:$Q,Ma_KH!O$1,0)</f>
        <v>KL.SG</v>
      </c>
      <c r="AE747" s="3" t="str">
        <f>VLOOKUP($A747,Ma_KH!$A:$Q,Ma_KH!P$1,0)</f>
        <v>SG</v>
      </c>
    </row>
    <row r="748" spans="1:31" ht="25.5" customHeight="1" x14ac:dyDescent="0.3">
      <c r="A748" s="81" t="s">
        <v>112</v>
      </c>
      <c r="B748" s="81" t="s">
        <v>1230</v>
      </c>
      <c r="C748" s="91">
        <v>45926</v>
      </c>
      <c r="D748" s="92" t="s">
        <v>1388</v>
      </c>
      <c r="E748" s="91"/>
      <c r="F748" s="81"/>
      <c r="G748" s="81" t="s">
        <v>1318</v>
      </c>
      <c r="H748" s="72">
        <v>3571980</v>
      </c>
      <c r="I748" s="72">
        <v>357198</v>
      </c>
      <c r="J748" s="72">
        <v>257183</v>
      </c>
      <c r="K748" s="72">
        <v>3471965</v>
      </c>
      <c r="L748" s="8" t="s">
        <v>24</v>
      </c>
      <c r="M748" s="187">
        <v>45926</v>
      </c>
      <c r="N748" s="188" t="s">
        <v>4151</v>
      </c>
      <c r="O748" s="72">
        <f>IF(Table1[[#This Row],[Phân loại]]="Tồn đầu kỳ",Table1[[#This Row],[Tổng giá trị]],0)</f>
        <v>0</v>
      </c>
      <c r="P748" s="8">
        <f>IF(Table1[[#This Row],[Số còn phải thu ĐK]]&lt;&gt;0,0,IF(Table1[[#This Row],[Phân loại]]="Bán hàng",Table1[[#This Row],[Tổng giá trị]],-Table1[[#This Row],[Tổng giá trị]]))</f>
        <v>3471965</v>
      </c>
      <c r="Q748" s="73">
        <f t="shared" si="113"/>
        <v>3471965</v>
      </c>
      <c r="R748" s="8">
        <f>Table1[[#This Row],[Số còn phải thu ĐK]]+Table1[[#This Row],[Giá Trị HD sau CK]]-Table1[[#This Row],[Số tiền đã thu]]</f>
        <v>0</v>
      </c>
      <c r="S748" s="7">
        <f>IF(Table1[[#This Row],[Ngày hóa đơn]]&lt;&gt;"",Table1[[#This Row],[Ngày hóa đơn]],Table1[[#This Row],[Ngày hạch toán]])</f>
        <v>45926</v>
      </c>
      <c r="T748" s="8"/>
      <c r="U748" s="7">
        <f>IF(Table1[[#This Row],[Ngày tính CN]]="","",S748+T748)</f>
        <v>45926</v>
      </c>
      <c r="V748" s="74">
        <f ca="1">IF(Table1[[#This Row],[Hạn thanh toán]]="","",IF((U748-NOW())&lt;0,0,(U748-NOW())))</f>
        <v>0</v>
      </c>
      <c r="W748" s="72"/>
      <c r="X748" s="68" t="str">
        <f t="shared" ca="1" si="114"/>
        <v/>
      </c>
      <c r="Y748" s="68" t="str">
        <f t="shared" si="112"/>
        <v>Đã thanh toán</v>
      </c>
      <c r="Z748" s="301">
        <f>Table1[[#This Row],[Hạn thanh toán]]</f>
        <v>45926</v>
      </c>
      <c r="AA748" s="301">
        <f>Table1[[#This Row],[Ngày Thanh toán]]</f>
        <v>45926</v>
      </c>
      <c r="AD748" s="3" t="str">
        <f>VLOOKUP($A748,Ma_KH!$A:$Q,Ma_KH!O$1,0)</f>
        <v>KL.SG</v>
      </c>
      <c r="AE748" s="3" t="str">
        <f>VLOOKUP($A748,Ma_KH!$A:$Q,Ma_KH!P$1,0)</f>
        <v>SG</v>
      </c>
    </row>
    <row r="749" spans="1:31" ht="25.5" customHeight="1" x14ac:dyDescent="0.3">
      <c r="A749" s="82" t="s">
        <v>112</v>
      </c>
      <c r="B749" s="82" t="s">
        <v>1230</v>
      </c>
      <c r="C749" s="93">
        <v>45926</v>
      </c>
      <c r="D749" s="94" t="s">
        <v>1389</v>
      </c>
      <c r="E749" s="93"/>
      <c r="F749" s="82"/>
      <c r="G749" s="82" t="s">
        <v>1390</v>
      </c>
      <c r="H749" s="72">
        <v>222222</v>
      </c>
      <c r="I749" s="72">
        <v>0</v>
      </c>
      <c r="J749" s="72">
        <v>17778</v>
      </c>
      <c r="K749" s="72">
        <v>240000</v>
      </c>
      <c r="L749" s="8" t="s">
        <v>24</v>
      </c>
      <c r="M749" s="187">
        <v>45930</v>
      </c>
      <c r="N749" s="188" t="s">
        <v>4152</v>
      </c>
      <c r="O749" s="72">
        <f>IF(Table1[[#This Row],[Phân loại]]="Tồn đầu kỳ",Table1[[#This Row],[Tổng giá trị]],0)</f>
        <v>0</v>
      </c>
      <c r="P749" s="8">
        <f>IF(Table1[[#This Row],[Số còn phải thu ĐK]]&lt;&gt;0,0,IF(Table1[[#This Row],[Phân loại]]="Bán hàng",Table1[[#This Row],[Tổng giá trị]],-Table1[[#This Row],[Tổng giá trị]]))</f>
        <v>240000</v>
      </c>
      <c r="Q749" s="73">
        <f t="shared" si="113"/>
        <v>240000</v>
      </c>
      <c r="R749" s="8">
        <f>Table1[[#This Row],[Số còn phải thu ĐK]]+Table1[[#This Row],[Giá Trị HD sau CK]]-Table1[[#This Row],[Số tiền đã thu]]</f>
        <v>0</v>
      </c>
      <c r="S749" s="7">
        <f>IF(Table1[[#This Row],[Ngày hóa đơn]]&lt;&gt;"",Table1[[#This Row],[Ngày hóa đơn]],Table1[[#This Row],[Ngày hạch toán]])</f>
        <v>45926</v>
      </c>
      <c r="T749" s="8"/>
      <c r="U749" s="7">
        <f>IF(Table1[[#This Row],[Ngày tính CN]]="","",S749+T749)</f>
        <v>45926</v>
      </c>
      <c r="V749" s="74">
        <f ca="1">IF(Table1[[#This Row],[Hạn thanh toán]]="","",IF((U749-NOW())&lt;0,0,(U749-NOW())))</f>
        <v>0</v>
      </c>
      <c r="W749" s="72"/>
      <c r="X749" s="68" t="str">
        <f t="shared" ca="1" si="114"/>
        <v/>
      </c>
      <c r="Y749" s="68" t="str">
        <f t="shared" si="112"/>
        <v>Đã thanh toán</v>
      </c>
      <c r="Z749" s="301">
        <f>Table1[[#This Row],[Hạn thanh toán]]</f>
        <v>45926</v>
      </c>
      <c r="AA749" s="301">
        <f>Table1[[#This Row],[Ngày Thanh toán]]</f>
        <v>45930</v>
      </c>
      <c r="AD749" s="3" t="str">
        <f>VLOOKUP($A749,Ma_KH!$A:$Q,Ma_KH!O$1,0)</f>
        <v>KL.SG</v>
      </c>
      <c r="AE749" s="3" t="str">
        <f>VLOOKUP($A749,Ma_KH!$A:$Q,Ma_KH!P$1,0)</f>
        <v>SG</v>
      </c>
    </row>
    <row r="750" spans="1:31" s="61" customFormat="1" ht="25.5" customHeight="1" x14ac:dyDescent="0.3">
      <c r="A750" s="129" t="s">
        <v>112</v>
      </c>
      <c r="B750" s="129" t="s">
        <v>1230</v>
      </c>
      <c r="C750" s="195">
        <v>45927</v>
      </c>
      <c r="D750" s="196" t="s">
        <v>1391</v>
      </c>
      <c r="E750" s="195"/>
      <c r="F750" s="129"/>
      <c r="G750" s="129" t="s">
        <v>1392</v>
      </c>
      <c r="H750" s="57">
        <v>212500</v>
      </c>
      <c r="I750" s="57">
        <v>42500</v>
      </c>
      <c r="J750" s="57">
        <v>13600</v>
      </c>
      <c r="K750" s="57">
        <v>183600</v>
      </c>
      <c r="L750" s="58" t="s">
        <v>24</v>
      </c>
      <c r="M750" s="59"/>
      <c r="N750" s="58"/>
      <c r="O750" s="57">
        <f>IF(Table1[[#This Row],[Phân loại]]="Tồn đầu kỳ",Table1[[#This Row],[Tổng giá trị]],0)</f>
        <v>0</v>
      </c>
      <c r="P750" s="58">
        <f>IF(Table1[[#This Row],[Số còn phải thu ĐK]]&lt;&gt;0,0,IF(Table1[[#This Row],[Phân loại]]="Bán hàng",Table1[[#This Row],[Tổng giá trị]],-Table1[[#This Row],[Tổng giá trị]]))</f>
        <v>183600</v>
      </c>
      <c r="Q750" s="115">
        <f t="shared" si="113"/>
        <v>0</v>
      </c>
      <c r="R750" s="58">
        <f>Table1[[#This Row],[Số còn phải thu ĐK]]+Table1[[#This Row],[Giá Trị HD sau CK]]-Table1[[#This Row],[Số tiền đã thu]]</f>
        <v>183600</v>
      </c>
      <c r="S750" s="59">
        <f>IF(Table1[[#This Row],[Ngày hóa đơn]]&lt;&gt;"",Table1[[#This Row],[Ngày hóa đơn]],Table1[[#This Row],[Ngày hạch toán]])</f>
        <v>45927</v>
      </c>
      <c r="T750" s="58"/>
      <c r="U750" s="59">
        <f>IF(Table1[[#This Row],[Ngày tính CN]]="","",S750+T750)</f>
        <v>45927</v>
      </c>
      <c r="V750" s="60">
        <f ca="1">IF(Table1[[#This Row],[Hạn thanh toán]]="","",IF((U750-NOW())&lt;0,0,(U750-NOW())))</f>
        <v>0</v>
      </c>
      <c r="W750" s="57"/>
      <c r="X750" s="116" t="str">
        <f t="shared" ca="1" si="114"/>
        <v/>
      </c>
      <c r="Y750" s="116" t="str">
        <f t="shared" ca="1" si="112"/>
        <v/>
      </c>
      <c r="Z750" s="305">
        <f>Table1[[#This Row],[Hạn thanh toán]]</f>
        <v>45927</v>
      </c>
      <c r="AA750" s="305">
        <f>Table1[[#This Row],[Ngày Thanh toán]]</f>
        <v>0</v>
      </c>
      <c r="AD750" s="61" t="str">
        <f>VLOOKUP($A750,Ma_KH!$A:$Q,Ma_KH!O$1,0)</f>
        <v>KL.SG</v>
      </c>
      <c r="AE750" s="3" t="str">
        <f>VLOOKUP($A750,Ma_KH!$A:$Q,Ma_KH!P$1,0)</f>
        <v>SG</v>
      </c>
    </row>
    <row r="751" spans="1:31" s="61" customFormat="1" ht="25.5" customHeight="1" x14ac:dyDescent="0.3">
      <c r="A751" s="192" t="s">
        <v>112</v>
      </c>
      <c r="B751" s="192" t="s">
        <v>1230</v>
      </c>
      <c r="C751" s="197">
        <v>45927</v>
      </c>
      <c r="D751" s="198" t="s">
        <v>1393</v>
      </c>
      <c r="E751" s="197"/>
      <c r="F751" s="192"/>
      <c r="G751" s="192" t="s">
        <v>1394</v>
      </c>
      <c r="H751" s="57">
        <v>185183</v>
      </c>
      <c r="I751" s="57">
        <v>55555</v>
      </c>
      <c r="J751" s="57">
        <v>10370</v>
      </c>
      <c r="K751" s="57">
        <v>139998</v>
      </c>
      <c r="L751" s="58" t="s">
        <v>24</v>
      </c>
      <c r="M751" s="59"/>
      <c r="N751" s="58"/>
      <c r="O751" s="57">
        <f>IF(Table1[[#This Row],[Phân loại]]="Tồn đầu kỳ",Table1[[#This Row],[Tổng giá trị]],0)</f>
        <v>0</v>
      </c>
      <c r="P751" s="58">
        <f>IF(Table1[[#This Row],[Số còn phải thu ĐK]]&lt;&gt;0,0,IF(Table1[[#This Row],[Phân loại]]="Bán hàng",Table1[[#This Row],[Tổng giá trị]],-Table1[[#This Row],[Tổng giá trị]]))</f>
        <v>139998</v>
      </c>
      <c r="Q751" s="115">
        <f t="shared" si="113"/>
        <v>0</v>
      </c>
      <c r="R751" s="58">
        <f>Table1[[#This Row],[Số còn phải thu ĐK]]+Table1[[#This Row],[Giá Trị HD sau CK]]-Table1[[#This Row],[Số tiền đã thu]]</f>
        <v>139998</v>
      </c>
      <c r="S751" s="59">
        <f>IF(Table1[[#This Row],[Ngày hóa đơn]]&lt;&gt;"",Table1[[#This Row],[Ngày hóa đơn]],Table1[[#This Row],[Ngày hạch toán]])</f>
        <v>45927</v>
      </c>
      <c r="T751" s="58"/>
      <c r="U751" s="59">
        <f>IF(Table1[[#This Row],[Ngày tính CN]]="","",S751+T751)</f>
        <v>45927</v>
      </c>
      <c r="V751" s="60">
        <f ca="1">IF(Table1[[#This Row],[Hạn thanh toán]]="","",IF((U751-NOW())&lt;0,0,(U751-NOW())))</f>
        <v>0</v>
      </c>
      <c r="W751" s="57"/>
      <c r="X751" s="116" t="str">
        <f t="shared" ca="1" si="114"/>
        <v/>
      </c>
      <c r="Y751" s="116" t="str">
        <f t="shared" ca="1" si="112"/>
        <v/>
      </c>
      <c r="Z751" s="305">
        <f>Table1[[#This Row],[Hạn thanh toán]]</f>
        <v>45927</v>
      </c>
      <c r="AA751" s="305">
        <f>Table1[[#This Row],[Ngày Thanh toán]]</f>
        <v>0</v>
      </c>
      <c r="AD751" s="61" t="str">
        <f>VLOOKUP($A751,Ma_KH!$A:$Q,Ma_KH!O$1,0)</f>
        <v>KL.SG</v>
      </c>
      <c r="AE751" s="3" t="str">
        <f>VLOOKUP($A751,Ma_KH!$A:$Q,Ma_KH!P$1,0)</f>
        <v>SG</v>
      </c>
    </row>
    <row r="752" spans="1:31" ht="25.5" customHeight="1" x14ac:dyDescent="0.3">
      <c r="A752" s="81" t="s">
        <v>112</v>
      </c>
      <c r="B752" s="81" t="s">
        <v>1230</v>
      </c>
      <c r="C752" s="91">
        <v>45931</v>
      </c>
      <c r="D752" s="92" t="s">
        <v>1395</v>
      </c>
      <c r="E752" s="91"/>
      <c r="F752" s="81"/>
      <c r="G752" s="81" t="s">
        <v>1396</v>
      </c>
      <c r="H752" s="72">
        <v>179209</v>
      </c>
      <c r="I752" s="72">
        <v>35842</v>
      </c>
      <c r="J752" s="72">
        <v>11469</v>
      </c>
      <c r="K752" s="72">
        <v>154836</v>
      </c>
      <c r="L752" s="8" t="s">
        <v>24</v>
      </c>
      <c r="M752" s="7">
        <v>45938</v>
      </c>
      <c r="N752" s="8" t="s">
        <v>4176</v>
      </c>
      <c r="O752" s="72">
        <f>IF(Table1[[#This Row],[Phân loại]]="Tồn đầu kỳ",Table1[[#This Row],[Tổng giá trị]],0)</f>
        <v>0</v>
      </c>
      <c r="P752" s="8">
        <f>IF(Table1[[#This Row],[Số còn phải thu ĐK]]&lt;&gt;0,0,IF(Table1[[#This Row],[Phân loại]]="Bán hàng",Table1[[#This Row],[Tổng giá trị]],-Table1[[#This Row],[Tổng giá trị]]))</f>
        <v>154836</v>
      </c>
      <c r="Q752" s="73">
        <f t="shared" si="113"/>
        <v>154836</v>
      </c>
      <c r="R752" s="8">
        <f>Table1[[#This Row],[Số còn phải thu ĐK]]+Table1[[#This Row],[Giá Trị HD sau CK]]-Table1[[#This Row],[Số tiền đã thu]]</f>
        <v>0</v>
      </c>
      <c r="S752" s="7">
        <f>IF(Table1[[#This Row],[Ngày hóa đơn]]&lt;&gt;"",Table1[[#This Row],[Ngày hóa đơn]],Table1[[#This Row],[Ngày hạch toán]])</f>
        <v>45931</v>
      </c>
      <c r="T752" s="8"/>
      <c r="U752" s="7">
        <f>IF(Table1[[#This Row],[Ngày tính CN]]="","",S752+T752)</f>
        <v>45931</v>
      </c>
      <c r="V752" s="74">
        <f ca="1">IF(Table1[[#This Row],[Hạn thanh toán]]="","",IF((U752-NOW())&lt;0,0,(U752-NOW())))</f>
        <v>0</v>
      </c>
      <c r="W752" s="72"/>
      <c r="X752" s="68" t="str">
        <f t="shared" ca="1" si="114"/>
        <v/>
      </c>
      <c r="Y752" s="68" t="str">
        <f t="shared" si="112"/>
        <v>Đã thanh toán</v>
      </c>
      <c r="Z752" s="301">
        <f>Table1[[#This Row],[Hạn thanh toán]]</f>
        <v>45931</v>
      </c>
      <c r="AA752" s="301">
        <f>Table1[[#This Row],[Ngày Thanh toán]]</f>
        <v>45938</v>
      </c>
      <c r="AD752" s="3" t="str">
        <f>VLOOKUP($A752,Ma_KH!$A:$Q,Ma_KH!O$1,0)</f>
        <v>KL.SG</v>
      </c>
      <c r="AE752" s="3" t="str">
        <f>VLOOKUP($A752,Ma_KH!$A:$Q,Ma_KH!P$1,0)</f>
        <v>SG</v>
      </c>
    </row>
    <row r="753" spans="1:31" ht="25.5" customHeight="1" x14ac:dyDescent="0.3">
      <c r="A753" s="81" t="s">
        <v>112</v>
      </c>
      <c r="B753" s="81" t="s">
        <v>1230</v>
      </c>
      <c r="C753" s="91">
        <v>45933</v>
      </c>
      <c r="D753" s="92" t="s">
        <v>1397</v>
      </c>
      <c r="E753" s="91"/>
      <c r="F753" s="81"/>
      <c r="G753" s="81" t="s">
        <v>1398</v>
      </c>
      <c r="H753" s="72">
        <v>238132</v>
      </c>
      <c r="I753" s="72">
        <v>47626</v>
      </c>
      <c r="J753" s="72">
        <v>15240</v>
      </c>
      <c r="K753" s="72">
        <v>205746</v>
      </c>
      <c r="L753" s="8" t="s">
        <v>24</v>
      </c>
      <c r="M753" s="7">
        <v>45938</v>
      </c>
      <c r="N753" s="8" t="s">
        <v>4176</v>
      </c>
      <c r="O753" s="72">
        <f>IF(Table1[[#This Row],[Phân loại]]="Tồn đầu kỳ",Table1[[#This Row],[Tổng giá trị]],0)</f>
        <v>0</v>
      </c>
      <c r="P753" s="8">
        <f>IF(Table1[[#This Row],[Số còn phải thu ĐK]]&lt;&gt;0,0,IF(Table1[[#This Row],[Phân loại]]="Bán hàng",Table1[[#This Row],[Tổng giá trị]],-Table1[[#This Row],[Tổng giá trị]]))</f>
        <v>205746</v>
      </c>
      <c r="Q753" s="73">
        <f t="shared" si="113"/>
        <v>205746</v>
      </c>
      <c r="R753" s="8">
        <f>Table1[[#This Row],[Số còn phải thu ĐK]]+Table1[[#This Row],[Giá Trị HD sau CK]]-Table1[[#This Row],[Số tiền đã thu]]</f>
        <v>0</v>
      </c>
      <c r="S753" s="7">
        <f>IF(Table1[[#This Row],[Ngày hóa đơn]]&lt;&gt;"",Table1[[#This Row],[Ngày hóa đơn]],Table1[[#This Row],[Ngày hạch toán]])</f>
        <v>45933</v>
      </c>
      <c r="T753" s="8"/>
      <c r="U753" s="7">
        <f>IF(Table1[[#This Row],[Ngày tính CN]]="","",S753+T753)</f>
        <v>45933</v>
      </c>
      <c r="V753" s="74">
        <f ca="1">IF(Table1[[#This Row],[Hạn thanh toán]]="","",IF((U753-NOW())&lt;0,0,(U753-NOW())))</f>
        <v>0</v>
      </c>
      <c r="W753" s="72"/>
      <c r="X753" s="68" t="str">
        <f t="shared" ca="1" si="114"/>
        <v/>
      </c>
      <c r="Y753" s="68" t="str">
        <f t="shared" si="112"/>
        <v>Đã thanh toán</v>
      </c>
      <c r="Z753" s="301">
        <f>Table1[[#This Row],[Hạn thanh toán]]</f>
        <v>45933</v>
      </c>
      <c r="AA753" s="301">
        <f>Table1[[#This Row],[Ngày Thanh toán]]</f>
        <v>45938</v>
      </c>
      <c r="AD753" s="3" t="str">
        <f>VLOOKUP($A753,Ma_KH!$A:$Q,Ma_KH!O$1,0)</f>
        <v>KL.SG</v>
      </c>
      <c r="AE753" s="3" t="str">
        <f>VLOOKUP($A753,Ma_KH!$A:$Q,Ma_KH!P$1,0)</f>
        <v>SG</v>
      </c>
    </row>
    <row r="754" spans="1:31" ht="25.5" customHeight="1" x14ac:dyDescent="0.3">
      <c r="A754" s="82" t="s">
        <v>112</v>
      </c>
      <c r="B754" s="82" t="s">
        <v>1230</v>
      </c>
      <c r="C754" s="93">
        <v>45937</v>
      </c>
      <c r="D754" s="94" t="s">
        <v>1399</v>
      </c>
      <c r="E754" s="93"/>
      <c r="F754" s="82"/>
      <c r="G754" s="82" t="s">
        <v>1400</v>
      </c>
      <c r="H754" s="72">
        <v>358419</v>
      </c>
      <c r="I754" s="72">
        <v>71684</v>
      </c>
      <c r="J754" s="72">
        <v>22939</v>
      </c>
      <c r="K754" s="72">
        <v>309674</v>
      </c>
      <c r="L754" s="8" t="s">
        <v>24</v>
      </c>
      <c r="M754" s="7">
        <v>45938</v>
      </c>
      <c r="N754" s="8" t="s">
        <v>4176</v>
      </c>
      <c r="O754" s="72">
        <f>IF(Table1[[#This Row],[Phân loại]]="Tồn đầu kỳ",Table1[[#This Row],[Tổng giá trị]],0)</f>
        <v>0</v>
      </c>
      <c r="P754" s="8">
        <f>IF(Table1[[#This Row],[Số còn phải thu ĐK]]&lt;&gt;0,0,IF(Table1[[#This Row],[Phân loại]]="Bán hàng",Table1[[#This Row],[Tổng giá trị]],-Table1[[#This Row],[Tổng giá trị]]))</f>
        <v>309674</v>
      </c>
      <c r="Q754" s="73">
        <f t="shared" si="113"/>
        <v>309674</v>
      </c>
      <c r="R754" s="8">
        <f>Table1[[#This Row],[Số còn phải thu ĐK]]+Table1[[#This Row],[Giá Trị HD sau CK]]-Table1[[#This Row],[Số tiền đã thu]]</f>
        <v>0</v>
      </c>
      <c r="S754" s="7">
        <f>IF(Table1[[#This Row],[Ngày hóa đơn]]&lt;&gt;"",Table1[[#This Row],[Ngày hóa đơn]],Table1[[#This Row],[Ngày hạch toán]])</f>
        <v>45937</v>
      </c>
      <c r="T754" s="8"/>
      <c r="U754" s="7">
        <f>IF(Table1[[#This Row],[Ngày tính CN]]="","",S754+T754)</f>
        <v>45937</v>
      </c>
      <c r="V754" s="74">
        <f ca="1">IF(Table1[[#This Row],[Hạn thanh toán]]="","",IF((U754-NOW())&lt;0,0,(U754-NOW())))</f>
        <v>0</v>
      </c>
      <c r="W754" s="72"/>
      <c r="X754" s="68" t="str">
        <f t="shared" ca="1" si="114"/>
        <v/>
      </c>
      <c r="Y754" s="68" t="str">
        <f t="shared" ref="Y754:Y823" si="115">IF(R754=0,"Đã thanh toán",IF(X754="","",IF(X754&lt;=0,"Chưa đến hạn thanh toán",IF(X754&lt;=30,"Nợ quá hạn 30 ngày",IF(X754&lt;=60,"Nợ quá hạn từ 30 ngày đến 60 ngày",IF(X754&lt;=90,"Nợ quá hạn từ 60 ngày đến 90 ngày",IF(X754&lt;=120,"Nợ quá hạn từ 90 ngày đến 120 ngày","Nợ quá hạn hơn 120 ngày có khả năng mất thanh toán")))))))</f>
        <v>Đã thanh toán</v>
      </c>
      <c r="Z754" s="301">
        <f>Table1[[#This Row],[Hạn thanh toán]]</f>
        <v>45937</v>
      </c>
      <c r="AA754" s="301">
        <f>Table1[[#This Row],[Ngày Thanh toán]]</f>
        <v>45938</v>
      </c>
      <c r="AD754" s="3" t="str">
        <f>VLOOKUP($A754,Ma_KH!$A:$Q,Ma_KH!O$1,0)</f>
        <v>KL.SG</v>
      </c>
      <c r="AE754" s="3" t="str">
        <f>VLOOKUP($A754,Ma_KH!$A:$Q,Ma_KH!P$1,0)</f>
        <v>SG</v>
      </c>
    </row>
    <row r="755" spans="1:31" ht="25.5" customHeight="1" x14ac:dyDescent="0.3">
      <c r="A755" s="81" t="s">
        <v>112</v>
      </c>
      <c r="B755" s="81" t="s">
        <v>1230</v>
      </c>
      <c r="C755" s="91">
        <v>45938</v>
      </c>
      <c r="D755" s="92" t="s">
        <v>1401</v>
      </c>
      <c r="E755" s="91"/>
      <c r="F755" s="81"/>
      <c r="G755" s="81" t="s">
        <v>1318</v>
      </c>
      <c r="H755" s="72">
        <v>3571980</v>
      </c>
      <c r="I755" s="72">
        <v>357198</v>
      </c>
      <c r="J755" s="72">
        <v>257183</v>
      </c>
      <c r="K755" s="72">
        <v>3471965</v>
      </c>
      <c r="L755" s="8" t="s">
        <v>24</v>
      </c>
      <c r="M755" s="187">
        <v>45938</v>
      </c>
      <c r="N755" s="188" t="s">
        <v>4153</v>
      </c>
      <c r="O755" s="72">
        <f>IF(Table1[[#This Row],[Phân loại]]="Tồn đầu kỳ",Table1[[#This Row],[Tổng giá trị]],0)</f>
        <v>0</v>
      </c>
      <c r="P755" s="8">
        <f>IF(Table1[[#This Row],[Số còn phải thu ĐK]]&lt;&gt;0,0,IF(Table1[[#This Row],[Phân loại]]="Bán hàng",Table1[[#This Row],[Tổng giá trị]],-Table1[[#This Row],[Tổng giá trị]]))</f>
        <v>3471965</v>
      </c>
      <c r="Q755" s="73">
        <f t="shared" ref="Q755:Q824" si="116">IF(M755&lt;&gt;"",IF(O755&gt;0,O755,P755),0)</f>
        <v>3471965</v>
      </c>
      <c r="R755" s="8">
        <f>Table1[[#This Row],[Số còn phải thu ĐK]]+Table1[[#This Row],[Giá Trị HD sau CK]]-Table1[[#This Row],[Số tiền đã thu]]</f>
        <v>0</v>
      </c>
      <c r="S755" s="7">
        <f>IF(Table1[[#This Row],[Ngày hóa đơn]]&lt;&gt;"",Table1[[#This Row],[Ngày hóa đơn]],Table1[[#This Row],[Ngày hạch toán]])</f>
        <v>45938</v>
      </c>
      <c r="T755" s="8"/>
      <c r="U755" s="7">
        <f>IF(Table1[[#This Row],[Ngày tính CN]]="","",S755+T755)</f>
        <v>45938</v>
      </c>
      <c r="V755" s="74">
        <f ca="1">IF(Table1[[#This Row],[Hạn thanh toán]]="","",IF((U755-NOW())&lt;0,0,(U755-NOW())))</f>
        <v>0</v>
      </c>
      <c r="W755" s="72"/>
      <c r="X755" s="68" t="str">
        <f t="shared" ref="X755:X824" ca="1" si="117">IF(OR(AR758="",AO758=0),"",IF((AR758-NOW())&lt;0,-(AR758-NOW()),0))</f>
        <v/>
      </c>
      <c r="Y755" s="68" t="str">
        <f t="shared" si="115"/>
        <v>Đã thanh toán</v>
      </c>
      <c r="Z755" s="301">
        <f>Table1[[#This Row],[Hạn thanh toán]]</f>
        <v>45938</v>
      </c>
      <c r="AA755" s="301">
        <f>Table1[[#This Row],[Ngày Thanh toán]]</f>
        <v>45938</v>
      </c>
      <c r="AD755" s="3" t="str">
        <f>VLOOKUP($A755,Ma_KH!$A:$Q,Ma_KH!O$1,0)</f>
        <v>KL.SG</v>
      </c>
      <c r="AE755" s="3" t="str">
        <f>VLOOKUP($A755,Ma_KH!$A:$Q,Ma_KH!P$1,0)</f>
        <v>SG</v>
      </c>
    </row>
    <row r="756" spans="1:31" ht="25.5" customHeight="1" x14ac:dyDescent="0.3">
      <c r="A756" s="81" t="s">
        <v>112</v>
      </c>
      <c r="B756" s="81" t="s">
        <v>1230</v>
      </c>
      <c r="C756" s="91">
        <v>45938</v>
      </c>
      <c r="D756" s="92" t="s">
        <v>1402</v>
      </c>
      <c r="E756" s="91"/>
      <c r="F756" s="81"/>
      <c r="G756" s="81" t="s">
        <v>1403</v>
      </c>
      <c r="H756" s="72">
        <v>2381320</v>
      </c>
      <c r="I756" s="72">
        <v>476264</v>
      </c>
      <c r="J756" s="72">
        <v>152404</v>
      </c>
      <c r="K756" s="72">
        <v>2057460</v>
      </c>
      <c r="L756" s="8" t="s">
        <v>24</v>
      </c>
      <c r="M756" s="7">
        <v>45938</v>
      </c>
      <c r="N756" s="8" t="s">
        <v>4176</v>
      </c>
      <c r="O756" s="72">
        <f>IF(Table1[[#This Row],[Phân loại]]="Tồn đầu kỳ",Table1[[#This Row],[Tổng giá trị]],0)</f>
        <v>0</v>
      </c>
      <c r="P756" s="8">
        <f>IF(Table1[[#This Row],[Số còn phải thu ĐK]]&lt;&gt;0,0,IF(Table1[[#This Row],[Phân loại]]="Bán hàng",Table1[[#This Row],[Tổng giá trị]],-Table1[[#This Row],[Tổng giá trị]]))</f>
        <v>2057460</v>
      </c>
      <c r="Q756" s="73">
        <f t="shared" si="116"/>
        <v>2057460</v>
      </c>
      <c r="R756" s="8">
        <f>Table1[[#This Row],[Số còn phải thu ĐK]]+Table1[[#This Row],[Giá Trị HD sau CK]]-Table1[[#This Row],[Số tiền đã thu]]</f>
        <v>0</v>
      </c>
      <c r="S756" s="7">
        <f>IF(Table1[[#This Row],[Ngày hóa đơn]]&lt;&gt;"",Table1[[#This Row],[Ngày hóa đơn]],Table1[[#This Row],[Ngày hạch toán]])</f>
        <v>45938</v>
      </c>
      <c r="T756" s="8"/>
      <c r="U756" s="7">
        <f>IF(Table1[[#This Row],[Ngày tính CN]]="","",S756+T756)</f>
        <v>45938</v>
      </c>
      <c r="V756" s="74">
        <f ca="1">IF(Table1[[#This Row],[Hạn thanh toán]]="","",IF((U756-NOW())&lt;0,0,(U756-NOW())))</f>
        <v>0</v>
      </c>
      <c r="W756" s="72"/>
      <c r="X756" s="68" t="str">
        <f t="shared" ca="1" si="117"/>
        <v/>
      </c>
      <c r="Y756" s="68" t="str">
        <f t="shared" si="115"/>
        <v>Đã thanh toán</v>
      </c>
      <c r="Z756" s="301">
        <f>Table1[[#This Row],[Hạn thanh toán]]</f>
        <v>45938</v>
      </c>
      <c r="AA756" s="301">
        <f>Table1[[#This Row],[Ngày Thanh toán]]</f>
        <v>45938</v>
      </c>
      <c r="AD756" s="3" t="str">
        <f>VLOOKUP($A756,Ma_KH!$A:$Q,Ma_KH!O$1,0)</f>
        <v>KL.SG</v>
      </c>
      <c r="AE756" s="3" t="str">
        <f>VLOOKUP($A756,Ma_KH!$A:$Q,Ma_KH!P$1,0)</f>
        <v>SG</v>
      </c>
    </row>
    <row r="757" spans="1:31" ht="25.5" customHeight="1" x14ac:dyDescent="0.3">
      <c r="A757" s="81" t="s">
        <v>112</v>
      </c>
      <c r="B757" s="81" t="s">
        <v>1230</v>
      </c>
      <c r="C757" s="91">
        <v>45938</v>
      </c>
      <c r="D757" s="92" t="s">
        <v>1404</v>
      </c>
      <c r="E757" s="91"/>
      <c r="F757" s="81"/>
      <c r="G757" s="81" t="s">
        <v>1405</v>
      </c>
      <c r="H757" s="72">
        <v>119066</v>
      </c>
      <c r="I757" s="72">
        <v>23813</v>
      </c>
      <c r="J757" s="72">
        <v>7620</v>
      </c>
      <c r="K757" s="72">
        <v>102873</v>
      </c>
      <c r="L757" s="8" t="s">
        <v>24</v>
      </c>
      <c r="M757" s="7">
        <v>45938</v>
      </c>
      <c r="N757" s="8" t="s">
        <v>4176</v>
      </c>
      <c r="O757" s="72">
        <f>IF(Table1[[#This Row],[Phân loại]]="Tồn đầu kỳ",Table1[[#This Row],[Tổng giá trị]],0)</f>
        <v>0</v>
      </c>
      <c r="P757" s="8">
        <f>IF(Table1[[#This Row],[Số còn phải thu ĐK]]&lt;&gt;0,0,IF(Table1[[#This Row],[Phân loại]]="Bán hàng",Table1[[#This Row],[Tổng giá trị]],-Table1[[#This Row],[Tổng giá trị]]))</f>
        <v>102873</v>
      </c>
      <c r="Q757" s="73">
        <f t="shared" si="116"/>
        <v>102873</v>
      </c>
      <c r="R757" s="8">
        <f>Table1[[#This Row],[Số còn phải thu ĐK]]+Table1[[#This Row],[Giá Trị HD sau CK]]-Table1[[#This Row],[Số tiền đã thu]]</f>
        <v>0</v>
      </c>
      <c r="S757" s="7">
        <f>IF(Table1[[#This Row],[Ngày hóa đơn]]&lt;&gt;"",Table1[[#This Row],[Ngày hóa đơn]],Table1[[#This Row],[Ngày hạch toán]])</f>
        <v>45938</v>
      </c>
      <c r="T757" s="8"/>
      <c r="U757" s="7">
        <f>IF(Table1[[#This Row],[Ngày tính CN]]="","",S757+T757)</f>
        <v>45938</v>
      </c>
      <c r="V757" s="74">
        <f ca="1">IF(Table1[[#This Row],[Hạn thanh toán]]="","",IF((U757-NOW())&lt;0,0,(U757-NOW())))</f>
        <v>0</v>
      </c>
      <c r="W757" s="72"/>
      <c r="X757" s="68" t="str">
        <f t="shared" ca="1" si="117"/>
        <v/>
      </c>
      <c r="Y757" s="68" t="str">
        <f t="shared" si="115"/>
        <v>Đã thanh toán</v>
      </c>
      <c r="Z757" s="301">
        <f>Table1[[#This Row],[Hạn thanh toán]]</f>
        <v>45938</v>
      </c>
      <c r="AA757" s="301">
        <f>Table1[[#This Row],[Ngày Thanh toán]]</f>
        <v>45938</v>
      </c>
      <c r="AD757" s="3" t="str">
        <f>VLOOKUP($A757,Ma_KH!$A:$Q,Ma_KH!O$1,0)</f>
        <v>KL.SG</v>
      </c>
      <c r="AE757" s="3" t="str">
        <f>VLOOKUP($A757,Ma_KH!$A:$Q,Ma_KH!P$1,0)</f>
        <v>SG</v>
      </c>
    </row>
    <row r="758" spans="1:31" s="61" customFormat="1" ht="25.5" customHeight="1" x14ac:dyDescent="0.3">
      <c r="A758" s="129" t="s">
        <v>112</v>
      </c>
      <c r="B758" s="129" t="s">
        <v>1230</v>
      </c>
      <c r="C758" s="195">
        <v>45940</v>
      </c>
      <c r="D758" s="196" t="s">
        <v>1406</v>
      </c>
      <c r="E758" s="195"/>
      <c r="F758" s="129"/>
      <c r="G758" s="129" t="s">
        <v>1407</v>
      </c>
      <c r="H758" s="57">
        <v>1361110</v>
      </c>
      <c r="I758" s="57">
        <v>408333</v>
      </c>
      <c r="J758" s="57">
        <v>76222</v>
      </c>
      <c r="K758" s="57">
        <v>1028999</v>
      </c>
      <c r="L758" s="58" t="s">
        <v>24</v>
      </c>
      <c r="M758" s="59"/>
      <c r="N758" s="58"/>
      <c r="O758" s="57">
        <f>IF(Table1[[#This Row],[Phân loại]]="Tồn đầu kỳ",Table1[[#This Row],[Tổng giá trị]],0)</f>
        <v>0</v>
      </c>
      <c r="P758" s="58">
        <f>IF(Table1[[#This Row],[Số còn phải thu ĐK]]&lt;&gt;0,0,IF(Table1[[#This Row],[Phân loại]]="Bán hàng",Table1[[#This Row],[Tổng giá trị]],-Table1[[#This Row],[Tổng giá trị]]))</f>
        <v>1028999</v>
      </c>
      <c r="Q758" s="115">
        <f t="shared" si="116"/>
        <v>0</v>
      </c>
      <c r="R758" s="58">
        <f>Table1[[#This Row],[Số còn phải thu ĐK]]+Table1[[#This Row],[Giá Trị HD sau CK]]-Table1[[#This Row],[Số tiền đã thu]]</f>
        <v>1028999</v>
      </c>
      <c r="S758" s="59">
        <f>IF(Table1[[#This Row],[Ngày hóa đơn]]&lt;&gt;"",Table1[[#This Row],[Ngày hóa đơn]],Table1[[#This Row],[Ngày hạch toán]])</f>
        <v>45940</v>
      </c>
      <c r="T758" s="58"/>
      <c r="U758" s="59">
        <f>IF(Table1[[#This Row],[Ngày tính CN]]="","",S758+T758)</f>
        <v>45940</v>
      </c>
      <c r="V758" s="60">
        <f ca="1">IF(Table1[[#This Row],[Hạn thanh toán]]="","",IF((U758-NOW())&lt;0,0,(U758-NOW())))</f>
        <v>0</v>
      </c>
      <c r="W758" s="57"/>
      <c r="X758" s="116" t="str">
        <f t="shared" ca="1" si="117"/>
        <v/>
      </c>
      <c r="Y758" s="116" t="str">
        <f t="shared" ca="1" si="115"/>
        <v/>
      </c>
      <c r="Z758" s="305">
        <f>Table1[[#This Row],[Hạn thanh toán]]</f>
        <v>45940</v>
      </c>
      <c r="AA758" s="305">
        <f>Table1[[#This Row],[Ngày Thanh toán]]</f>
        <v>0</v>
      </c>
      <c r="AD758" s="61" t="str">
        <f>VLOOKUP($A758,Ma_KH!$A:$Q,Ma_KH!O$1,0)</f>
        <v>KL.SG</v>
      </c>
      <c r="AE758" s="3" t="str">
        <f>VLOOKUP($A758,Ma_KH!$A:$Q,Ma_KH!P$1,0)</f>
        <v>SG</v>
      </c>
    </row>
    <row r="759" spans="1:31" ht="25.5" customHeight="1" x14ac:dyDescent="0.3">
      <c r="A759" s="82" t="s">
        <v>112</v>
      </c>
      <c r="B759" s="82" t="s">
        <v>1230</v>
      </c>
      <c r="C759" s="93">
        <v>45944</v>
      </c>
      <c r="D759" s="94" t="s">
        <v>1408</v>
      </c>
      <c r="E759" s="93"/>
      <c r="F759" s="82"/>
      <c r="G759" s="82" t="s">
        <v>1409</v>
      </c>
      <c r="H759" s="72">
        <v>148148</v>
      </c>
      <c r="I759" s="72">
        <v>0</v>
      </c>
      <c r="J759" s="72">
        <v>11852</v>
      </c>
      <c r="K759" s="72">
        <v>160000</v>
      </c>
      <c r="L759" s="8" t="s">
        <v>24</v>
      </c>
      <c r="M759" s="187">
        <v>45944</v>
      </c>
      <c r="N759" s="188" t="s">
        <v>4154</v>
      </c>
      <c r="O759" s="72">
        <f>IF(Table1[[#This Row],[Phân loại]]="Tồn đầu kỳ",Table1[[#This Row],[Tổng giá trị]],0)</f>
        <v>0</v>
      </c>
      <c r="P759" s="8">
        <f>IF(Table1[[#This Row],[Số còn phải thu ĐK]]&lt;&gt;0,0,IF(Table1[[#This Row],[Phân loại]]="Bán hàng",Table1[[#This Row],[Tổng giá trị]],-Table1[[#This Row],[Tổng giá trị]]))</f>
        <v>160000</v>
      </c>
      <c r="Q759" s="73">
        <f t="shared" si="116"/>
        <v>160000</v>
      </c>
      <c r="R759" s="8">
        <f>Table1[[#This Row],[Số còn phải thu ĐK]]+Table1[[#This Row],[Giá Trị HD sau CK]]-Table1[[#This Row],[Số tiền đã thu]]</f>
        <v>0</v>
      </c>
      <c r="S759" s="7">
        <f>IF(Table1[[#This Row],[Ngày hóa đơn]]&lt;&gt;"",Table1[[#This Row],[Ngày hóa đơn]],Table1[[#This Row],[Ngày hạch toán]])</f>
        <v>45944</v>
      </c>
      <c r="T759" s="8"/>
      <c r="U759" s="7">
        <f>IF(Table1[[#This Row],[Ngày tính CN]]="","",S759+T759)</f>
        <v>45944</v>
      </c>
      <c r="V759" s="74">
        <f ca="1">IF(Table1[[#This Row],[Hạn thanh toán]]="","",IF((U759-NOW())&lt;0,0,(U759-NOW())))</f>
        <v>0</v>
      </c>
      <c r="W759" s="72"/>
      <c r="X759" s="68" t="str">
        <f t="shared" ca="1" si="117"/>
        <v/>
      </c>
      <c r="Y759" s="68" t="str">
        <f t="shared" si="115"/>
        <v>Đã thanh toán</v>
      </c>
      <c r="Z759" s="301">
        <f>Table1[[#This Row],[Hạn thanh toán]]</f>
        <v>45944</v>
      </c>
      <c r="AA759" s="301">
        <f>Table1[[#This Row],[Ngày Thanh toán]]</f>
        <v>45944</v>
      </c>
      <c r="AD759" s="3" t="str">
        <f>VLOOKUP($A759,Ma_KH!$A:$Q,Ma_KH!O$1,0)</f>
        <v>KL.SG</v>
      </c>
      <c r="AE759" s="3" t="str">
        <f>VLOOKUP($A759,Ma_KH!$A:$Q,Ma_KH!P$1,0)</f>
        <v>SG</v>
      </c>
    </row>
    <row r="760" spans="1:31" s="61" customFormat="1" ht="25.5" customHeight="1" x14ac:dyDescent="0.3">
      <c r="A760" s="129" t="s">
        <v>112</v>
      </c>
      <c r="B760" s="129" t="s">
        <v>1230</v>
      </c>
      <c r="C760" s="195">
        <v>45945</v>
      </c>
      <c r="D760" s="196" t="s">
        <v>1410</v>
      </c>
      <c r="E760" s="195"/>
      <c r="F760" s="129"/>
      <c r="G760" s="129" t="s">
        <v>1411</v>
      </c>
      <c r="H760" s="57">
        <v>1818296</v>
      </c>
      <c r="I760" s="57">
        <v>90915</v>
      </c>
      <c r="J760" s="57">
        <v>138190</v>
      </c>
      <c r="K760" s="57">
        <v>1865571</v>
      </c>
      <c r="L760" s="58" t="s">
        <v>24</v>
      </c>
      <c r="M760" s="59"/>
      <c r="N760" s="58"/>
      <c r="O760" s="57">
        <f>IF(Table1[[#This Row],[Phân loại]]="Tồn đầu kỳ",Table1[[#This Row],[Tổng giá trị]],0)</f>
        <v>0</v>
      </c>
      <c r="P760" s="58">
        <f>IF(Table1[[#This Row],[Số còn phải thu ĐK]]&lt;&gt;0,0,IF(Table1[[#This Row],[Phân loại]]="Bán hàng",Table1[[#This Row],[Tổng giá trị]],-Table1[[#This Row],[Tổng giá trị]]))</f>
        <v>1865571</v>
      </c>
      <c r="Q760" s="115">
        <f t="shared" si="116"/>
        <v>0</v>
      </c>
      <c r="R760" s="58">
        <f>Table1[[#This Row],[Số còn phải thu ĐK]]+Table1[[#This Row],[Giá Trị HD sau CK]]-Table1[[#This Row],[Số tiền đã thu]]</f>
        <v>1865571</v>
      </c>
      <c r="S760" s="59">
        <f>IF(Table1[[#This Row],[Ngày hóa đơn]]&lt;&gt;"",Table1[[#This Row],[Ngày hóa đơn]],Table1[[#This Row],[Ngày hạch toán]])</f>
        <v>45945</v>
      </c>
      <c r="T760" s="58"/>
      <c r="U760" s="59">
        <f>IF(Table1[[#This Row],[Ngày tính CN]]="","",S760+T760)</f>
        <v>45945</v>
      </c>
      <c r="V760" s="60">
        <f ca="1">IF(Table1[[#This Row],[Hạn thanh toán]]="","",IF((U760-NOW())&lt;0,0,(U760-NOW())))</f>
        <v>0</v>
      </c>
      <c r="W760" s="57"/>
      <c r="X760" s="116" t="str">
        <f t="shared" ca="1" si="117"/>
        <v/>
      </c>
      <c r="Y760" s="116" t="str">
        <f t="shared" ca="1" si="115"/>
        <v/>
      </c>
      <c r="Z760" s="305">
        <f>Table1[[#This Row],[Hạn thanh toán]]</f>
        <v>45945</v>
      </c>
      <c r="AA760" s="305">
        <f>Table1[[#This Row],[Ngày Thanh toán]]</f>
        <v>0</v>
      </c>
      <c r="AD760" s="61" t="str">
        <f>VLOOKUP($A760,Ma_KH!$A:$Q,Ma_KH!O$1,0)</f>
        <v>KL.SG</v>
      </c>
      <c r="AE760" s="3" t="str">
        <f>VLOOKUP($A760,Ma_KH!$A:$Q,Ma_KH!P$1,0)</f>
        <v>SG</v>
      </c>
    </row>
    <row r="761" spans="1:31" ht="25.5" customHeight="1" x14ac:dyDescent="0.3">
      <c r="A761" s="81" t="s">
        <v>112</v>
      </c>
      <c r="B761" s="81" t="s">
        <v>1230</v>
      </c>
      <c r="C761" s="91">
        <v>45945</v>
      </c>
      <c r="D761" s="92" t="s">
        <v>1412</v>
      </c>
      <c r="E761" s="91"/>
      <c r="F761" s="81"/>
      <c r="G761" s="81" t="s">
        <v>1413</v>
      </c>
      <c r="H761" s="72">
        <v>73431</v>
      </c>
      <c r="I761" s="72">
        <v>14686</v>
      </c>
      <c r="J761" s="72">
        <v>4700</v>
      </c>
      <c r="K761" s="72">
        <v>63445</v>
      </c>
      <c r="L761" s="8" t="s">
        <v>24</v>
      </c>
      <c r="M761" s="187">
        <v>45954</v>
      </c>
      <c r="N761" s="188" t="s">
        <v>4159</v>
      </c>
      <c r="O761" s="72">
        <f>IF(Table1[[#This Row],[Phân loại]]="Tồn đầu kỳ",Table1[[#This Row],[Tổng giá trị]],0)</f>
        <v>0</v>
      </c>
      <c r="P761" s="8">
        <f>IF(Table1[[#This Row],[Số còn phải thu ĐK]]&lt;&gt;0,0,IF(Table1[[#This Row],[Phân loại]]="Bán hàng",Table1[[#This Row],[Tổng giá trị]],-Table1[[#This Row],[Tổng giá trị]]))</f>
        <v>63445</v>
      </c>
      <c r="Q761" s="73">
        <f t="shared" si="116"/>
        <v>63445</v>
      </c>
      <c r="R761" s="8">
        <f>Table1[[#This Row],[Số còn phải thu ĐK]]+Table1[[#This Row],[Giá Trị HD sau CK]]-Table1[[#This Row],[Số tiền đã thu]]</f>
        <v>0</v>
      </c>
      <c r="S761" s="7">
        <f>IF(Table1[[#This Row],[Ngày hóa đơn]]&lt;&gt;"",Table1[[#This Row],[Ngày hóa đơn]],Table1[[#This Row],[Ngày hạch toán]])</f>
        <v>45945</v>
      </c>
      <c r="T761" s="8"/>
      <c r="U761" s="7">
        <f>IF(Table1[[#This Row],[Ngày tính CN]]="","",S761+T761)</f>
        <v>45945</v>
      </c>
      <c r="V761" s="74">
        <f ca="1">IF(Table1[[#This Row],[Hạn thanh toán]]="","",IF((U761-NOW())&lt;0,0,(U761-NOW())))</f>
        <v>0</v>
      </c>
      <c r="W761" s="72"/>
      <c r="X761" s="68" t="str">
        <f t="shared" ca="1" si="117"/>
        <v/>
      </c>
      <c r="Y761" s="68" t="str">
        <f t="shared" si="115"/>
        <v>Đã thanh toán</v>
      </c>
      <c r="Z761" s="301">
        <f>Table1[[#This Row],[Hạn thanh toán]]</f>
        <v>45945</v>
      </c>
      <c r="AA761" s="301">
        <f>Table1[[#This Row],[Ngày Thanh toán]]</f>
        <v>45954</v>
      </c>
      <c r="AD761" s="3" t="str">
        <f>VLOOKUP($A761,Ma_KH!$A:$Q,Ma_KH!O$1,0)</f>
        <v>KL.SG</v>
      </c>
      <c r="AE761" s="3" t="str">
        <f>VLOOKUP($A761,Ma_KH!$A:$Q,Ma_KH!P$1,0)</f>
        <v>SG</v>
      </c>
    </row>
    <row r="762" spans="1:31" ht="25.5" customHeight="1" x14ac:dyDescent="0.3">
      <c r="A762" s="81" t="s">
        <v>112</v>
      </c>
      <c r="B762" s="81" t="s">
        <v>1230</v>
      </c>
      <c r="C762" s="91">
        <v>45945</v>
      </c>
      <c r="D762" s="92" t="s">
        <v>1414</v>
      </c>
      <c r="E762" s="91"/>
      <c r="F762" s="81"/>
      <c r="G762" s="81" t="s">
        <v>1415</v>
      </c>
      <c r="H762" s="72">
        <v>119066</v>
      </c>
      <c r="I762" s="72">
        <v>23813</v>
      </c>
      <c r="J762" s="72">
        <v>7620</v>
      </c>
      <c r="K762" s="72">
        <v>102873</v>
      </c>
      <c r="L762" s="8" t="s">
        <v>24</v>
      </c>
      <c r="M762" s="187">
        <v>45945</v>
      </c>
      <c r="N762" s="188" t="s">
        <v>4155</v>
      </c>
      <c r="O762" s="72">
        <f>IF(Table1[[#This Row],[Phân loại]]="Tồn đầu kỳ",Table1[[#This Row],[Tổng giá trị]],0)</f>
        <v>0</v>
      </c>
      <c r="P762" s="8">
        <f>IF(Table1[[#This Row],[Số còn phải thu ĐK]]&lt;&gt;0,0,IF(Table1[[#This Row],[Phân loại]]="Bán hàng",Table1[[#This Row],[Tổng giá trị]],-Table1[[#This Row],[Tổng giá trị]]))</f>
        <v>102873</v>
      </c>
      <c r="Q762" s="73">
        <f t="shared" si="116"/>
        <v>102873</v>
      </c>
      <c r="R762" s="8">
        <f>Table1[[#This Row],[Số còn phải thu ĐK]]+Table1[[#This Row],[Giá Trị HD sau CK]]-Table1[[#This Row],[Số tiền đã thu]]</f>
        <v>0</v>
      </c>
      <c r="S762" s="7">
        <f>IF(Table1[[#This Row],[Ngày hóa đơn]]&lt;&gt;"",Table1[[#This Row],[Ngày hóa đơn]],Table1[[#This Row],[Ngày hạch toán]])</f>
        <v>45945</v>
      </c>
      <c r="T762" s="8"/>
      <c r="U762" s="7">
        <f>IF(Table1[[#This Row],[Ngày tính CN]]="","",S762+T762)</f>
        <v>45945</v>
      </c>
      <c r="V762" s="74">
        <f ca="1">IF(Table1[[#This Row],[Hạn thanh toán]]="","",IF((U762-NOW())&lt;0,0,(U762-NOW())))</f>
        <v>0</v>
      </c>
      <c r="W762" s="72"/>
      <c r="X762" s="68" t="str">
        <f t="shared" ca="1" si="117"/>
        <v/>
      </c>
      <c r="Y762" s="68" t="str">
        <f t="shared" si="115"/>
        <v>Đã thanh toán</v>
      </c>
      <c r="Z762" s="301">
        <f>Table1[[#This Row],[Hạn thanh toán]]</f>
        <v>45945</v>
      </c>
      <c r="AA762" s="301">
        <f>Table1[[#This Row],[Ngày Thanh toán]]</f>
        <v>45945</v>
      </c>
      <c r="AD762" s="3" t="str">
        <f>VLOOKUP($A762,Ma_KH!$A:$Q,Ma_KH!O$1,0)</f>
        <v>KL.SG</v>
      </c>
      <c r="AE762" s="3" t="str">
        <f>VLOOKUP($A762,Ma_KH!$A:$Q,Ma_KH!P$1,0)</f>
        <v>SG</v>
      </c>
    </row>
    <row r="763" spans="1:31" ht="25.5" customHeight="1" x14ac:dyDescent="0.3">
      <c r="A763" s="82" t="s">
        <v>112</v>
      </c>
      <c r="B763" s="82" t="s">
        <v>1230</v>
      </c>
      <c r="C763" s="93">
        <v>45948</v>
      </c>
      <c r="D763" s="94" t="s">
        <v>1416</v>
      </c>
      <c r="E763" s="93"/>
      <c r="F763" s="82"/>
      <c r="G763" s="82" t="s">
        <v>1417</v>
      </c>
      <c r="H763" s="72">
        <v>148148</v>
      </c>
      <c r="I763" s="72">
        <v>0</v>
      </c>
      <c r="J763" s="72">
        <v>11852</v>
      </c>
      <c r="K763" s="72">
        <v>160000</v>
      </c>
      <c r="L763" s="8" t="s">
        <v>24</v>
      </c>
      <c r="M763" s="187">
        <v>45952</v>
      </c>
      <c r="N763" s="188" t="s">
        <v>4158</v>
      </c>
      <c r="O763" s="72">
        <f>IF(Table1[[#This Row],[Phân loại]]="Tồn đầu kỳ",Table1[[#This Row],[Tổng giá trị]],0)</f>
        <v>0</v>
      </c>
      <c r="P763" s="8">
        <f>IF(Table1[[#This Row],[Số còn phải thu ĐK]]&lt;&gt;0,0,IF(Table1[[#This Row],[Phân loại]]="Bán hàng",Table1[[#This Row],[Tổng giá trị]],-Table1[[#This Row],[Tổng giá trị]]))</f>
        <v>160000</v>
      </c>
      <c r="Q763" s="73">
        <f t="shared" si="116"/>
        <v>160000</v>
      </c>
      <c r="R763" s="8">
        <f>Table1[[#This Row],[Số còn phải thu ĐK]]+Table1[[#This Row],[Giá Trị HD sau CK]]-Table1[[#This Row],[Số tiền đã thu]]</f>
        <v>0</v>
      </c>
      <c r="S763" s="7">
        <f>IF(Table1[[#This Row],[Ngày hóa đơn]]&lt;&gt;"",Table1[[#This Row],[Ngày hóa đơn]],Table1[[#This Row],[Ngày hạch toán]])</f>
        <v>45948</v>
      </c>
      <c r="T763" s="8"/>
      <c r="U763" s="7">
        <f>IF(Table1[[#This Row],[Ngày tính CN]]="","",S763+T763)</f>
        <v>45948</v>
      </c>
      <c r="V763" s="74">
        <f ca="1">IF(Table1[[#This Row],[Hạn thanh toán]]="","",IF((U763-NOW())&lt;0,0,(U763-NOW())))</f>
        <v>0</v>
      </c>
      <c r="W763" s="72"/>
      <c r="X763" s="68" t="str">
        <f t="shared" ca="1" si="117"/>
        <v/>
      </c>
      <c r="Y763" s="68" t="str">
        <f t="shared" si="115"/>
        <v>Đã thanh toán</v>
      </c>
      <c r="Z763" s="301">
        <f>Table1[[#This Row],[Hạn thanh toán]]</f>
        <v>45948</v>
      </c>
      <c r="AA763" s="301">
        <f>Table1[[#This Row],[Ngày Thanh toán]]</f>
        <v>45952</v>
      </c>
      <c r="AD763" s="3" t="str">
        <f>VLOOKUP($A763,Ma_KH!$A:$Q,Ma_KH!O$1,0)</f>
        <v>KL.SG</v>
      </c>
      <c r="AE763" s="3" t="str">
        <f>VLOOKUP($A763,Ma_KH!$A:$Q,Ma_KH!P$1,0)</f>
        <v>SG</v>
      </c>
    </row>
    <row r="764" spans="1:31" ht="25.5" customHeight="1" x14ac:dyDescent="0.3">
      <c r="A764" s="81" t="s">
        <v>112</v>
      </c>
      <c r="B764" s="81" t="s">
        <v>1230</v>
      </c>
      <c r="C764" s="91">
        <v>45950</v>
      </c>
      <c r="D764" s="92" t="s">
        <v>1418</v>
      </c>
      <c r="E764" s="91"/>
      <c r="F764" s="81"/>
      <c r="G764" s="81" t="s">
        <v>1419</v>
      </c>
      <c r="H764" s="72">
        <v>1505490</v>
      </c>
      <c r="I764" s="72">
        <v>75275</v>
      </c>
      <c r="J764" s="72">
        <v>114417</v>
      </c>
      <c r="K764" s="72">
        <v>1544632</v>
      </c>
      <c r="L764" s="8" t="s">
        <v>24</v>
      </c>
      <c r="M764" s="187">
        <v>45950</v>
      </c>
      <c r="N764" s="188" t="s">
        <v>4157</v>
      </c>
      <c r="O764" s="72">
        <f>IF(Table1[[#This Row],[Phân loại]]="Tồn đầu kỳ",Table1[[#This Row],[Tổng giá trị]],0)</f>
        <v>0</v>
      </c>
      <c r="P764" s="8">
        <f>IF(Table1[[#This Row],[Số còn phải thu ĐK]]&lt;&gt;0,0,IF(Table1[[#This Row],[Phân loại]]="Bán hàng",Table1[[#This Row],[Tổng giá trị]],-Table1[[#This Row],[Tổng giá trị]]))</f>
        <v>1544632</v>
      </c>
      <c r="Q764" s="73">
        <f t="shared" si="116"/>
        <v>1544632</v>
      </c>
      <c r="R764" s="8">
        <f>Table1[[#This Row],[Số còn phải thu ĐK]]+Table1[[#This Row],[Giá Trị HD sau CK]]-Table1[[#This Row],[Số tiền đã thu]]</f>
        <v>0</v>
      </c>
      <c r="S764" s="7">
        <f>IF(Table1[[#This Row],[Ngày hóa đơn]]&lt;&gt;"",Table1[[#This Row],[Ngày hóa đơn]],Table1[[#This Row],[Ngày hạch toán]])</f>
        <v>45950</v>
      </c>
      <c r="T764" s="8"/>
      <c r="U764" s="7">
        <f>IF(Table1[[#This Row],[Ngày tính CN]]="","",S764+T764)</f>
        <v>45950</v>
      </c>
      <c r="V764" s="74">
        <f ca="1">IF(Table1[[#This Row],[Hạn thanh toán]]="","",IF((U764-NOW())&lt;0,0,(U764-NOW())))</f>
        <v>0</v>
      </c>
      <c r="W764" s="72"/>
      <c r="X764" s="68" t="str">
        <f t="shared" ca="1" si="117"/>
        <v/>
      </c>
      <c r="Y764" s="68" t="str">
        <f t="shared" si="115"/>
        <v>Đã thanh toán</v>
      </c>
      <c r="Z764" s="301">
        <f>Table1[[#This Row],[Hạn thanh toán]]</f>
        <v>45950</v>
      </c>
      <c r="AA764" s="301">
        <f>Table1[[#This Row],[Ngày Thanh toán]]</f>
        <v>45950</v>
      </c>
      <c r="AD764" s="3" t="str">
        <f>VLOOKUP($A764,Ma_KH!$A:$Q,Ma_KH!O$1,0)</f>
        <v>KL.SG</v>
      </c>
      <c r="AE764" s="3" t="str">
        <f>VLOOKUP($A764,Ma_KH!$A:$Q,Ma_KH!P$1,0)</f>
        <v>SG</v>
      </c>
    </row>
    <row r="765" spans="1:31" ht="25.5" customHeight="1" x14ac:dyDescent="0.3">
      <c r="A765" s="81" t="s">
        <v>112</v>
      </c>
      <c r="B765" s="81" t="s">
        <v>1230</v>
      </c>
      <c r="C765" s="91">
        <v>45950</v>
      </c>
      <c r="D765" s="92" t="s">
        <v>1420</v>
      </c>
      <c r="E765" s="91"/>
      <c r="F765" s="81"/>
      <c r="G765" s="81" t="s">
        <v>1421</v>
      </c>
      <c r="H765" s="72">
        <v>1505490</v>
      </c>
      <c r="I765" s="72">
        <v>75275</v>
      </c>
      <c r="J765" s="72">
        <v>114417</v>
      </c>
      <c r="K765" s="72">
        <v>1544632</v>
      </c>
      <c r="L765" s="8" t="s">
        <v>24</v>
      </c>
      <c r="M765" s="187">
        <v>45950</v>
      </c>
      <c r="N765" s="188" t="s">
        <v>4156</v>
      </c>
      <c r="O765" s="72">
        <f>IF(Table1[[#This Row],[Phân loại]]="Tồn đầu kỳ",Table1[[#This Row],[Tổng giá trị]],0)</f>
        <v>0</v>
      </c>
      <c r="P765" s="8">
        <f>IF(Table1[[#This Row],[Số còn phải thu ĐK]]&lt;&gt;0,0,IF(Table1[[#This Row],[Phân loại]]="Bán hàng",Table1[[#This Row],[Tổng giá trị]],-Table1[[#This Row],[Tổng giá trị]]))</f>
        <v>1544632</v>
      </c>
      <c r="Q765" s="73">
        <f t="shared" si="116"/>
        <v>1544632</v>
      </c>
      <c r="R765" s="8">
        <f>Table1[[#This Row],[Số còn phải thu ĐK]]+Table1[[#This Row],[Giá Trị HD sau CK]]-Table1[[#This Row],[Số tiền đã thu]]</f>
        <v>0</v>
      </c>
      <c r="S765" s="7">
        <f>IF(Table1[[#This Row],[Ngày hóa đơn]]&lt;&gt;"",Table1[[#This Row],[Ngày hóa đơn]],Table1[[#This Row],[Ngày hạch toán]])</f>
        <v>45950</v>
      </c>
      <c r="T765" s="8"/>
      <c r="U765" s="7">
        <f>IF(Table1[[#This Row],[Ngày tính CN]]="","",S765+T765)</f>
        <v>45950</v>
      </c>
      <c r="V765" s="74">
        <f ca="1">IF(Table1[[#This Row],[Hạn thanh toán]]="","",IF((U765-NOW())&lt;0,0,(U765-NOW())))</f>
        <v>0</v>
      </c>
      <c r="W765" s="72"/>
      <c r="X765" s="68" t="str">
        <f t="shared" ca="1" si="117"/>
        <v/>
      </c>
      <c r="Y765" s="68" t="str">
        <f t="shared" si="115"/>
        <v>Đã thanh toán</v>
      </c>
      <c r="Z765" s="301">
        <f>Table1[[#This Row],[Hạn thanh toán]]</f>
        <v>45950</v>
      </c>
      <c r="AA765" s="301">
        <f>Table1[[#This Row],[Ngày Thanh toán]]</f>
        <v>45950</v>
      </c>
      <c r="AD765" s="3" t="str">
        <f>VLOOKUP($A765,Ma_KH!$A:$Q,Ma_KH!O$1,0)</f>
        <v>KL.SG</v>
      </c>
      <c r="AE765" s="3" t="str">
        <f>VLOOKUP($A765,Ma_KH!$A:$Q,Ma_KH!P$1,0)</f>
        <v>SG</v>
      </c>
    </row>
    <row r="766" spans="1:31" s="61" customFormat="1" ht="25.5" customHeight="1" x14ac:dyDescent="0.3">
      <c r="A766" s="129" t="s">
        <v>112</v>
      </c>
      <c r="B766" s="129" t="s">
        <v>1230</v>
      </c>
      <c r="C766" s="195">
        <v>45951</v>
      </c>
      <c r="D766" s="196" t="s">
        <v>1422</v>
      </c>
      <c r="E766" s="195"/>
      <c r="F766" s="129"/>
      <c r="G766" s="129" t="s">
        <v>1423</v>
      </c>
      <c r="H766" s="57">
        <v>1657579</v>
      </c>
      <c r="I766" s="57">
        <v>82879</v>
      </c>
      <c r="J766" s="57">
        <v>125976</v>
      </c>
      <c r="K766" s="57">
        <v>1700676</v>
      </c>
      <c r="L766" s="58" t="s">
        <v>24</v>
      </c>
      <c r="M766" s="59"/>
      <c r="N766" s="58"/>
      <c r="O766" s="57">
        <f>IF(Table1[[#This Row],[Phân loại]]="Tồn đầu kỳ",Table1[[#This Row],[Tổng giá trị]],0)</f>
        <v>0</v>
      </c>
      <c r="P766" s="58">
        <f>IF(Table1[[#This Row],[Số còn phải thu ĐK]]&lt;&gt;0,0,IF(Table1[[#This Row],[Phân loại]]="Bán hàng",Table1[[#This Row],[Tổng giá trị]],-Table1[[#This Row],[Tổng giá trị]]))</f>
        <v>1700676</v>
      </c>
      <c r="Q766" s="115">
        <f t="shared" si="116"/>
        <v>0</v>
      </c>
      <c r="R766" s="58">
        <f>Table1[[#This Row],[Số còn phải thu ĐK]]+Table1[[#This Row],[Giá Trị HD sau CK]]-Table1[[#This Row],[Số tiền đã thu]]</f>
        <v>1700676</v>
      </c>
      <c r="S766" s="59">
        <f>IF(Table1[[#This Row],[Ngày hóa đơn]]&lt;&gt;"",Table1[[#This Row],[Ngày hóa đơn]],Table1[[#This Row],[Ngày hạch toán]])</f>
        <v>45951</v>
      </c>
      <c r="T766" s="58"/>
      <c r="U766" s="59">
        <f>IF(Table1[[#This Row],[Ngày tính CN]]="","",S766+T766)</f>
        <v>45951</v>
      </c>
      <c r="V766" s="60">
        <f ca="1">IF(Table1[[#This Row],[Hạn thanh toán]]="","",IF((U766-NOW())&lt;0,0,(U766-NOW())))</f>
        <v>0</v>
      </c>
      <c r="W766" s="57"/>
      <c r="X766" s="116" t="str">
        <f t="shared" ca="1" si="117"/>
        <v/>
      </c>
      <c r="Y766" s="116" t="str">
        <f t="shared" ca="1" si="115"/>
        <v/>
      </c>
      <c r="Z766" s="305">
        <f>Table1[[#This Row],[Hạn thanh toán]]</f>
        <v>45951</v>
      </c>
      <c r="AA766" s="305">
        <f>Table1[[#This Row],[Ngày Thanh toán]]</f>
        <v>0</v>
      </c>
      <c r="AD766" s="61" t="str">
        <f>VLOOKUP($A766,Ma_KH!$A:$Q,Ma_KH!O$1,0)</f>
        <v>KL.SG</v>
      </c>
      <c r="AE766" s="3" t="str">
        <f>VLOOKUP($A766,Ma_KH!$A:$Q,Ma_KH!P$1,0)</f>
        <v>SG</v>
      </c>
    </row>
    <row r="767" spans="1:31" ht="25.5" customHeight="1" x14ac:dyDescent="0.3">
      <c r="A767" s="82" t="s">
        <v>112</v>
      </c>
      <c r="B767" s="82" t="s">
        <v>1230</v>
      </c>
      <c r="C767" s="93">
        <v>45951</v>
      </c>
      <c r="D767" s="94" t="s">
        <v>1424</v>
      </c>
      <c r="E767" s="93"/>
      <c r="F767" s="82"/>
      <c r="G767" s="82" t="s">
        <v>1425</v>
      </c>
      <c r="H767" s="72">
        <v>119066</v>
      </c>
      <c r="I767" s="72">
        <v>23813</v>
      </c>
      <c r="J767" s="72">
        <v>7620</v>
      </c>
      <c r="K767" s="72">
        <v>102873</v>
      </c>
      <c r="L767" s="8" t="s">
        <v>24</v>
      </c>
      <c r="M767" s="187">
        <v>45954</v>
      </c>
      <c r="N767" s="188" t="s">
        <v>4159</v>
      </c>
      <c r="O767" s="72">
        <f>IF(Table1[[#This Row],[Phân loại]]="Tồn đầu kỳ",Table1[[#This Row],[Tổng giá trị]],0)</f>
        <v>0</v>
      </c>
      <c r="P767" s="8">
        <f>IF(Table1[[#This Row],[Số còn phải thu ĐK]]&lt;&gt;0,0,IF(Table1[[#This Row],[Phân loại]]="Bán hàng",Table1[[#This Row],[Tổng giá trị]],-Table1[[#This Row],[Tổng giá trị]]))</f>
        <v>102873</v>
      </c>
      <c r="Q767" s="73">
        <f t="shared" si="116"/>
        <v>102873</v>
      </c>
      <c r="R767" s="8">
        <f>Table1[[#This Row],[Số còn phải thu ĐK]]+Table1[[#This Row],[Giá Trị HD sau CK]]-Table1[[#This Row],[Số tiền đã thu]]</f>
        <v>0</v>
      </c>
      <c r="S767" s="7">
        <f>IF(Table1[[#This Row],[Ngày hóa đơn]]&lt;&gt;"",Table1[[#This Row],[Ngày hóa đơn]],Table1[[#This Row],[Ngày hạch toán]])</f>
        <v>45951</v>
      </c>
      <c r="T767" s="8"/>
      <c r="U767" s="7">
        <f>IF(Table1[[#This Row],[Ngày tính CN]]="","",S767+T767)</f>
        <v>45951</v>
      </c>
      <c r="V767" s="74">
        <f ca="1">IF(Table1[[#This Row],[Hạn thanh toán]]="","",IF((U767-NOW())&lt;0,0,(U767-NOW())))</f>
        <v>0</v>
      </c>
      <c r="W767" s="72"/>
      <c r="X767" s="68" t="str">
        <f t="shared" ca="1" si="117"/>
        <v/>
      </c>
      <c r="Y767" s="68" t="str">
        <f t="shared" si="115"/>
        <v>Đã thanh toán</v>
      </c>
      <c r="Z767" s="301">
        <f>Table1[[#This Row],[Hạn thanh toán]]</f>
        <v>45951</v>
      </c>
      <c r="AA767" s="301">
        <f>Table1[[#This Row],[Ngày Thanh toán]]</f>
        <v>45954</v>
      </c>
      <c r="AD767" s="3" t="str">
        <f>VLOOKUP($A767,Ma_KH!$A:$Q,Ma_KH!O$1,0)</f>
        <v>KL.SG</v>
      </c>
      <c r="AE767" s="3" t="str">
        <f>VLOOKUP($A767,Ma_KH!$A:$Q,Ma_KH!P$1,0)</f>
        <v>SG</v>
      </c>
    </row>
    <row r="768" spans="1:31" ht="25.5" customHeight="1" x14ac:dyDescent="0.3">
      <c r="A768" s="81" t="s">
        <v>112</v>
      </c>
      <c r="B768" s="81" t="s">
        <v>1230</v>
      </c>
      <c r="C768" s="91">
        <v>45957</v>
      </c>
      <c r="D768" s="92" t="s">
        <v>1426</v>
      </c>
      <c r="E768" s="91"/>
      <c r="F768" s="81"/>
      <c r="G768" s="81" t="s">
        <v>1427</v>
      </c>
      <c r="H768" s="72">
        <v>3492150</v>
      </c>
      <c r="I768" s="72">
        <v>112654</v>
      </c>
      <c r="J768" s="72">
        <v>270360</v>
      </c>
      <c r="K768" s="72">
        <v>3649856</v>
      </c>
      <c r="L768" s="8" t="s">
        <v>24</v>
      </c>
      <c r="M768" s="187">
        <v>45959</v>
      </c>
      <c r="N768" s="188" t="s">
        <v>4160</v>
      </c>
      <c r="O768" s="72">
        <f>IF(Table1[[#This Row],[Phân loại]]="Tồn đầu kỳ",Table1[[#This Row],[Tổng giá trị]],0)</f>
        <v>0</v>
      </c>
      <c r="P768" s="8">
        <f>IF(Table1[[#This Row],[Số còn phải thu ĐK]]&lt;&gt;0,0,IF(Table1[[#This Row],[Phân loại]]="Bán hàng",Table1[[#This Row],[Tổng giá trị]],-Table1[[#This Row],[Tổng giá trị]]))</f>
        <v>3649856</v>
      </c>
      <c r="Q768" s="73">
        <f t="shared" si="116"/>
        <v>3649856</v>
      </c>
      <c r="R768" s="8">
        <f>Table1[[#This Row],[Số còn phải thu ĐK]]+Table1[[#This Row],[Giá Trị HD sau CK]]-Table1[[#This Row],[Số tiền đã thu]]</f>
        <v>0</v>
      </c>
      <c r="S768" s="7">
        <f>IF(Table1[[#This Row],[Ngày hóa đơn]]&lt;&gt;"",Table1[[#This Row],[Ngày hóa đơn]],Table1[[#This Row],[Ngày hạch toán]])</f>
        <v>45957</v>
      </c>
      <c r="T768" s="8"/>
      <c r="U768" s="7">
        <f>IF(Table1[[#This Row],[Ngày tính CN]]="","",S768+T768)</f>
        <v>45957</v>
      </c>
      <c r="V768" s="74">
        <f ca="1">IF(Table1[[#This Row],[Hạn thanh toán]]="","",IF((U768-NOW())&lt;0,0,(U768-NOW())))</f>
        <v>0</v>
      </c>
      <c r="W768" s="72"/>
      <c r="X768" s="68" t="str">
        <f t="shared" ca="1" si="117"/>
        <v/>
      </c>
      <c r="Y768" s="68" t="str">
        <f t="shared" si="115"/>
        <v>Đã thanh toán</v>
      </c>
      <c r="Z768" s="301">
        <f>Table1[[#This Row],[Hạn thanh toán]]</f>
        <v>45957</v>
      </c>
      <c r="AA768" s="301">
        <f>Table1[[#This Row],[Ngày Thanh toán]]</f>
        <v>45959</v>
      </c>
      <c r="AD768" s="3" t="str">
        <f>VLOOKUP($A768,Ma_KH!$A:$Q,Ma_KH!O$1,0)</f>
        <v>KL.SG</v>
      </c>
      <c r="AE768" s="3" t="str">
        <f>VLOOKUP($A768,Ma_KH!$A:$Q,Ma_KH!P$1,0)</f>
        <v>SG</v>
      </c>
    </row>
    <row r="769" spans="1:31" ht="25.5" customHeight="1" x14ac:dyDescent="0.3">
      <c r="A769" s="81" t="s">
        <v>112</v>
      </c>
      <c r="B769" s="81" t="s">
        <v>1230</v>
      </c>
      <c r="C769" s="91">
        <v>45957</v>
      </c>
      <c r="D769" s="92" t="s">
        <v>1428</v>
      </c>
      <c r="E769" s="91"/>
      <c r="F769" s="81"/>
      <c r="G769" s="81" t="s">
        <v>1429</v>
      </c>
      <c r="H769" s="72">
        <v>1505490</v>
      </c>
      <c r="I769" s="72">
        <v>75275</v>
      </c>
      <c r="J769" s="72">
        <v>114417</v>
      </c>
      <c r="K769" s="72">
        <v>1544632</v>
      </c>
      <c r="L769" s="8" t="s">
        <v>24</v>
      </c>
      <c r="M769" s="187">
        <v>45960</v>
      </c>
      <c r="N769" s="188" t="s">
        <v>4161</v>
      </c>
      <c r="O769" s="72">
        <f>IF(Table1[[#This Row],[Phân loại]]="Tồn đầu kỳ",Table1[[#This Row],[Tổng giá trị]],0)</f>
        <v>0</v>
      </c>
      <c r="P769" s="8">
        <f>IF(Table1[[#This Row],[Số còn phải thu ĐK]]&lt;&gt;0,0,IF(Table1[[#This Row],[Phân loại]]="Bán hàng",Table1[[#This Row],[Tổng giá trị]],-Table1[[#This Row],[Tổng giá trị]]))</f>
        <v>1544632</v>
      </c>
      <c r="Q769" s="73">
        <f t="shared" si="116"/>
        <v>1544632</v>
      </c>
      <c r="R769" s="8">
        <f>Table1[[#This Row],[Số còn phải thu ĐK]]+Table1[[#This Row],[Giá Trị HD sau CK]]-Table1[[#This Row],[Số tiền đã thu]]</f>
        <v>0</v>
      </c>
      <c r="S769" s="7">
        <f>IF(Table1[[#This Row],[Ngày hóa đơn]]&lt;&gt;"",Table1[[#This Row],[Ngày hóa đơn]],Table1[[#This Row],[Ngày hạch toán]])</f>
        <v>45957</v>
      </c>
      <c r="T769" s="8"/>
      <c r="U769" s="7">
        <f>IF(Table1[[#This Row],[Ngày tính CN]]="","",S769+T769)</f>
        <v>45957</v>
      </c>
      <c r="V769" s="74">
        <f ca="1">IF(Table1[[#This Row],[Hạn thanh toán]]="","",IF((U769-NOW())&lt;0,0,(U769-NOW())))</f>
        <v>0</v>
      </c>
      <c r="W769" s="72"/>
      <c r="X769" s="68" t="str">
        <f t="shared" ca="1" si="117"/>
        <v/>
      </c>
      <c r="Y769" s="68" t="str">
        <f t="shared" si="115"/>
        <v>Đã thanh toán</v>
      </c>
      <c r="Z769" s="301">
        <f>Table1[[#This Row],[Hạn thanh toán]]</f>
        <v>45957</v>
      </c>
      <c r="AA769" s="301">
        <f>Table1[[#This Row],[Ngày Thanh toán]]</f>
        <v>45960</v>
      </c>
      <c r="AD769" s="3" t="str">
        <f>VLOOKUP($A769,Ma_KH!$A:$Q,Ma_KH!O$1,0)</f>
        <v>KL.SG</v>
      </c>
      <c r="AE769" s="3" t="str">
        <f>VLOOKUP($A769,Ma_KH!$A:$Q,Ma_KH!P$1,0)</f>
        <v>SG</v>
      </c>
    </row>
    <row r="770" spans="1:31" s="61" customFormat="1" ht="25.5" customHeight="1" x14ac:dyDescent="0.3">
      <c r="A770" s="129" t="s">
        <v>112</v>
      </c>
      <c r="B770" s="129" t="s">
        <v>1230</v>
      </c>
      <c r="C770" s="195">
        <v>45958</v>
      </c>
      <c r="D770" s="196" t="s">
        <v>1430</v>
      </c>
      <c r="E770" s="195"/>
      <c r="F770" s="129"/>
      <c r="G770" s="129" t="s">
        <v>1431</v>
      </c>
      <c r="H770" s="57">
        <v>73431</v>
      </c>
      <c r="I770" s="57">
        <v>14686</v>
      </c>
      <c r="J770" s="57">
        <v>4700</v>
      </c>
      <c r="K770" s="57">
        <v>63445</v>
      </c>
      <c r="L770" s="58" t="s">
        <v>24</v>
      </c>
      <c r="M770" s="59"/>
      <c r="N770" s="58"/>
      <c r="O770" s="57">
        <f>IF(Table1[[#This Row],[Phân loại]]="Tồn đầu kỳ",Table1[[#This Row],[Tổng giá trị]],0)</f>
        <v>0</v>
      </c>
      <c r="P770" s="58">
        <f>IF(Table1[[#This Row],[Số còn phải thu ĐK]]&lt;&gt;0,0,IF(Table1[[#This Row],[Phân loại]]="Bán hàng",Table1[[#This Row],[Tổng giá trị]],-Table1[[#This Row],[Tổng giá trị]]))</f>
        <v>63445</v>
      </c>
      <c r="Q770" s="115">
        <f t="shared" si="116"/>
        <v>0</v>
      </c>
      <c r="R770" s="58">
        <f>Table1[[#This Row],[Số còn phải thu ĐK]]+Table1[[#This Row],[Giá Trị HD sau CK]]-Table1[[#This Row],[Số tiền đã thu]]</f>
        <v>63445</v>
      </c>
      <c r="S770" s="59">
        <f>IF(Table1[[#This Row],[Ngày hóa đơn]]&lt;&gt;"",Table1[[#This Row],[Ngày hóa đơn]],Table1[[#This Row],[Ngày hạch toán]])</f>
        <v>45958</v>
      </c>
      <c r="T770" s="58"/>
      <c r="U770" s="59">
        <f>IF(Table1[[#This Row],[Ngày tính CN]]="","",S770+T770)</f>
        <v>45958</v>
      </c>
      <c r="V770" s="60">
        <f ca="1">IF(Table1[[#This Row],[Hạn thanh toán]]="","",IF((U770-NOW())&lt;0,0,(U770-NOW())))</f>
        <v>0</v>
      </c>
      <c r="W770" s="57"/>
      <c r="X770" s="116" t="str">
        <f t="shared" ca="1" si="117"/>
        <v/>
      </c>
      <c r="Y770" s="116" t="str">
        <f t="shared" ca="1" si="115"/>
        <v/>
      </c>
      <c r="Z770" s="305">
        <f>Table1[[#This Row],[Hạn thanh toán]]</f>
        <v>45958</v>
      </c>
      <c r="AA770" s="305">
        <f>Table1[[#This Row],[Ngày Thanh toán]]</f>
        <v>0</v>
      </c>
      <c r="AD770" s="61" t="str">
        <f>VLOOKUP($A770,Ma_KH!$A:$Q,Ma_KH!O$1,0)</f>
        <v>KL.SG</v>
      </c>
      <c r="AE770" s="3" t="str">
        <f>VLOOKUP($A770,Ma_KH!$A:$Q,Ma_KH!P$1,0)</f>
        <v>SG</v>
      </c>
    </row>
    <row r="771" spans="1:31" ht="25.5" customHeight="1" x14ac:dyDescent="0.3">
      <c r="A771" s="82" t="s">
        <v>112</v>
      </c>
      <c r="B771" s="82" t="s">
        <v>1230</v>
      </c>
      <c r="C771" s="93">
        <v>45959</v>
      </c>
      <c r="D771" s="94" t="s">
        <v>1432</v>
      </c>
      <c r="E771" s="93"/>
      <c r="F771" s="82"/>
      <c r="G771" s="82" t="s">
        <v>1433</v>
      </c>
      <c r="H771" s="72">
        <v>355552</v>
      </c>
      <c r="I771" s="72">
        <v>0</v>
      </c>
      <c r="J771" s="72">
        <v>28444</v>
      </c>
      <c r="K771" s="72">
        <v>383996</v>
      </c>
      <c r="L771" s="8" t="s">
        <v>24</v>
      </c>
      <c r="M771" s="187">
        <v>45961</v>
      </c>
      <c r="N771" s="188" t="s">
        <v>4162</v>
      </c>
      <c r="O771" s="72">
        <f>IF(Table1[[#This Row],[Phân loại]]="Tồn đầu kỳ",Table1[[#This Row],[Tổng giá trị]],0)</f>
        <v>0</v>
      </c>
      <c r="P771" s="8">
        <f>IF(Table1[[#This Row],[Số còn phải thu ĐK]]&lt;&gt;0,0,IF(Table1[[#This Row],[Phân loại]]="Bán hàng",Table1[[#This Row],[Tổng giá trị]],-Table1[[#This Row],[Tổng giá trị]]))</f>
        <v>383996</v>
      </c>
      <c r="Q771" s="73">
        <f t="shared" si="116"/>
        <v>383996</v>
      </c>
      <c r="R771" s="8">
        <f>Table1[[#This Row],[Số còn phải thu ĐK]]+Table1[[#This Row],[Giá Trị HD sau CK]]-Table1[[#This Row],[Số tiền đã thu]]</f>
        <v>0</v>
      </c>
      <c r="S771" s="7">
        <f>IF(Table1[[#This Row],[Ngày hóa đơn]]&lt;&gt;"",Table1[[#This Row],[Ngày hóa đơn]],Table1[[#This Row],[Ngày hạch toán]])</f>
        <v>45959</v>
      </c>
      <c r="T771" s="8"/>
      <c r="U771" s="7">
        <f>IF(Table1[[#This Row],[Ngày tính CN]]="","",S771+T771)</f>
        <v>45959</v>
      </c>
      <c r="V771" s="74">
        <f ca="1">IF(Table1[[#This Row],[Hạn thanh toán]]="","",IF((U771-NOW())&lt;0,0,(U771-NOW())))</f>
        <v>0</v>
      </c>
      <c r="W771" s="72"/>
      <c r="X771" s="68" t="str">
        <f t="shared" ca="1" si="117"/>
        <v/>
      </c>
      <c r="Y771" s="68" t="str">
        <f t="shared" si="115"/>
        <v>Đã thanh toán</v>
      </c>
      <c r="Z771" s="301">
        <f>Table1[[#This Row],[Hạn thanh toán]]</f>
        <v>45959</v>
      </c>
      <c r="AA771" s="301">
        <f>Table1[[#This Row],[Ngày Thanh toán]]</f>
        <v>45961</v>
      </c>
      <c r="AD771" s="3" t="str">
        <f>VLOOKUP($A771,Ma_KH!$A:$Q,Ma_KH!O$1,0)</f>
        <v>KL.SG</v>
      </c>
      <c r="AE771" s="3" t="str">
        <f>VLOOKUP($A771,Ma_KH!$A:$Q,Ma_KH!P$1,0)</f>
        <v>SG</v>
      </c>
    </row>
    <row r="772" spans="1:31" ht="25.5" customHeight="1" x14ac:dyDescent="0.3">
      <c r="A772" s="81" t="s">
        <v>112</v>
      </c>
      <c r="B772" s="81" t="s">
        <v>1230</v>
      </c>
      <c r="C772" s="91">
        <v>45961</v>
      </c>
      <c r="D772" s="92" t="s">
        <v>1434</v>
      </c>
      <c r="E772" s="78"/>
      <c r="F772" s="84"/>
      <c r="G772" s="84" t="s">
        <v>1435</v>
      </c>
      <c r="H772" s="72">
        <v>50400</v>
      </c>
      <c r="I772" s="72">
        <v>10080</v>
      </c>
      <c r="J772" s="72">
        <v>3226</v>
      </c>
      <c r="K772" s="72">
        <v>43546</v>
      </c>
      <c r="L772" s="8" t="s">
        <v>24</v>
      </c>
      <c r="M772" s="187">
        <v>45965</v>
      </c>
      <c r="N772" s="191" t="s">
        <v>4172</v>
      </c>
      <c r="O772" s="72">
        <f>IF(Table1[[#This Row],[Phân loại]]="Tồn đầu kỳ",Table1[[#This Row],[Tổng giá trị]],0)</f>
        <v>0</v>
      </c>
      <c r="P772" s="8">
        <f>IF(Table1[[#This Row],[Số còn phải thu ĐK]]&lt;&gt;0,0,IF(Table1[[#This Row],[Phân loại]]="Bán hàng",Table1[[#This Row],[Tổng giá trị]],-Table1[[#This Row],[Tổng giá trị]]))</f>
        <v>43546</v>
      </c>
      <c r="Q772" s="73">
        <f t="shared" si="116"/>
        <v>43546</v>
      </c>
      <c r="R772" s="8">
        <f>Table1[[#This Row],[Số còn phải thu ĐK]]+Table1[[#This Row],[Giá Trị HD sau CK]]-Table1[[#This Row],[Số tiền đã thu]]</f>
        <v>0</v>
      </c>
      <c r="S772" s="7">
        <f>IF(Table1[[#This Row],[Ngày hóa đơn]]&lt;&gt;"",Table1[[#This Row],[Ngày hóa đơn]],Table1[[#This Row],[Ngày hạch toán]])</f>
        <v>45961</v>
      </c>
      <c r="T772" s="8"/>
      <c r="U772" s="7">
        <f>IF(Table1[[#This Row],[Ngày tính CN]]="","",S772+T772)</f>
        <v>45961</v>
      </c>
      <c r="V772" s="74">
        <f ca="1">IF(Table1[[#This Row],[Hạn thanh toán]]="","",IF((U772-NOW())&lt;0,0,(U772-NOW())))</f>
        <v>0</v>
      </c>
      <c r="W772" s="72"/>
      <c r="X772" s="68" t="str">
        <f ca="1">IF(OR(AR781="",AO781=0),"",IF((AR781-NOW())&lt;0,-(AR781-NOW()),0))</f>
        <v/>
      </c>
      <c r="Y772" s="68" t="str">
        <f t="shared" si="115"/>
        <v>Đã thanh toán</v>
      </c>
      <c r="Z772" s="301">
        <f>Table1[[#This Row],[Hạn thanh toán]]</f>
        <v>45961</v>
      </c>
      <c r="AA772" s="301">
        <f>Table1[[#This Row],[Ngày Thanh toán]]</f>
        <v>45965</v>
      </c>
      <c r="AD772" s="3" t="str">
        <f>VLOOKUP($A772,Ma_KH!$A:$Q,Ma_KH!O$1,0)</f>
        <v>KL.SG</v>
      </c>
      <c r="AE772" s="3" t="str">
        <f>VLOOKUP($A772,Ma_KH!$A:$Q,Ma_KH!P$1,0)</f>
        <v>SG</v>
      </c>
    </row>
    <row r="773" spans="1:31" ht="25.5" customHeight="1" x14ac:dyDescent="0.3">
      <c r="A773" s="81" t="s">
        <v>112</v>
      </c>
      <c r="B773" s="81" t="s">
        <v>1230</v>
      </c>
      <c r="C773" s="91">
        <v>45961</v>
      </c>
      <c r="D773" s="92" t="s">
        <v>1436</v>
      </c>
      <c r="E773" s="78"/>
      <c r="F773" s="84"/>
      <c r="G773" s="84" t="s">
        <v>1384</v>
      </c>
      <c r="H773" s="72">
        <v>50400</v>
      </c>
      <c r="I773" s="72">
        <v>2520</v>
      </c>
      <c r="J773" s="72">
        <v>3830</v>
      </c>
      <c r="K773" s="72">
        <v>51710</v>
      </c>
      <c r="L773" s="8" t="s">
        <v>24</v>
      </c>
      <c r="M773" s="187">
        <v>45965</v>
      </c>
      <c r="N773" s="191" t="s">
        <v>4172</v>
      </c>
      <c r="O773" s="72">
        <f>IF(Table1[[#This Row],[Phân loại]]="Tồn đầu kỳ",Table1[[#This Row],[Tổng giá trị]],0)</f>
        <v>0</v>
      </c>
      <c r="P773" s="8">
        <f>IF(Table1[[#This Row],[Số còn phải thu ĐK]]&lt;&gt;0,0,IF(Table1[[#This Row],[Phân loại]]="Bán hàng",Table1[[#This Row],[Tổng giá trị]],-Table1[[#This Row],[Tổng giá trị]]))</f>
        <v>51710</v>
      </c>
      <c r="Q773" s="73">
        <f t="shared" si="116"/>
        <v>51710</v>
      </c>
      <c r="R773" s="8">
        <f>Table1[[#This Row],[Số còn phải thu ĐK]]+Table1[[#This Row],[Giá Trị HD sau CK]]-Table1[[#This Row],[Số tiền đã thu]]</f>
        <v>0</v>
      </c>
      <c r="S773" s="7">
        <f>IF(Table1[[#This Row],[Ngày hóa đơn]]&lt;&gt;"",Table1[[#This Row],[Ngày hóa đơn]],Table1[[#This Row],[Ngày hạch toán]])</f>
        <v>45961</v>
      </c>
      <c r="T773" s="8"/>
      <c r="U773" s="7">
        <f>IF(Table1[[#This Row],[Ngày tính CN]]="","",S773+T773)</f>
        <v>45961</v>
      </c>
      <c r="V773" s="74">
        <f ca="1">IF(Table1[[#This Row],[Hạn thanh toán]]="","",IF((U773-NOW())&lt;0,0,(U773-NOW())))</f>
        <v>0</v>
      </c>
      <c r="W773" s="72"/>
      <c r="X773" s="68" t="str">
        <f ca="1">IF(OR(AR782="",AO782=0),"",IF((AR782-NOW())&lt;0,-(AR782-NOW()),0))</f>
        <v/>
      </c>
      <c r="Y773" s="68" t="str">
        <f t="shared" si="115"/>
        <v>Đã thanh toán</v>
      </c>
      <c r="Z773" s="301">
        <f>Table1[[#This Row],[Hạn thanh toán]]</f>
        <v>45961</v>
      </c>
      <c r="AA773" s="301">
        <f>Table1[[#This Row],[Ngày Thanh toán]]</f>
        <v>45965</v>
      </c>
      <c r="AD773" s="3" t="str">
        <f>VLOOKUP($A773,Ma_KH!$A:$Q,Ma_KH!O$1,0)</f>
        <v>KL.SG</v>
      </c>
      <c r="AE773" s="3" t="str">
        <f>VLOOKUP($A773,Ma_KH!$A:$Q,Ma_KH!P$1,0)</f>
        <v>SG</v>
      </c>
    </row>
    <row r="774" spans="1:31" ht="25.5" customHeight="1" x14ac:dyDescent="0.3">
      <c r="A774" s="82" t="s">
        <v>112</v>
      </c>
      <c r="B774" s="82" t="s">
        <v>1230</v>
      </c>
      <c r="C774" s="93">
        <v>45961</v>
      </c>
      <c r="D774" s="94" t="s">
        <v>1437</v>
      </c>
      <c r="E774" s="70"/>
      <c r="F774" s="75"/>
      <c r="G774" s="75" t="s">
        <v>1438</v>
      </c>
      <c r="H774" s="72">
        <v>1560900</v>
      </c>
      <c r="I774" s="72">
        <v>78045</v>
      </c>
      <c r="J774" s="72">
        <v>118628</v>
      </c>
      <c r="K774" s="72">
        <v>1601483</v>
      </c>
      <c r="L774" s="8" t="s">
        <v>24</v>
      </c>
      <c r="M774" s="7">
        <v>45936</v>
      </c>
      <c r="N774" s="8" t="s">
        <v>4177</v>
      </c>
      <c r="O774" s="72">
        <f>IF(Table1[[#This Row],[Phân loại]]="Tồn đầu kỳ",Table1[[#This Row],[Tổng giá trị]],0)</f>
        <v>0</v>
      </c>
      <c r="P774" s="8">
        <f>IF(Table1[[#This Row],[Số còn phải thu ĐK]]&lt;&gt;0,0,IF(Table1[[#This Row],[Phân loại]]="Bán hàng",Table1[[#This Row],[Tổng giá trị]],-Table1[[#This Row],[Tổng giá trị]]))</f>
        <v>1601483</v>
      </c>
      <c r="Q774" s="73">
        <f t="shared" si="116"/>
        <v>1601483</v>
      </c>
      <c r="R774" s="8">
        <f>Table1[[#This Row],[Số còn phải thu ĐK]]+Table1[[#This Row],[Giá Trị HD sau CK]]-Table1[[#This Row],[Số tiền đã thu]]</f>
        <v>0</v>
      </c>
      <c r="S774" s="7">
        <f>IF(Table1[[#This Row],[Ngày hóa đơn]]&lt;&gt;"",Table1[[#This Row],[Ngày hóa đơn]],Table1[[#This Row],[Ngày hạch toán]])</f>
        <v>45961</v>
      </c>
      <c r="T774" s="8"/>
      <c r="U774" s="7">
        <f>IF(Table1[[#This Row],[Ngày tính CN]]="","",S774+T774)</f>
        <v>45961</v>
      </c>
      <c r="V774" s="74">
        <f ca="1">IF(Table1[[#This Row],[Hạn thanh toán]]="","",IF((U774-NOW())&lt;0,0,(U774-NOW())))</f>
        <v>0</v>
      </c>
      <c r="W774" s="72"/>
      <c r="X774" s="68" t="str">
        <f ca="1">IF(OR(AR783="",AO783=0),"",IF((AR783-NOW())&lt;0,-(AR783-NOW()),0))</f>
        <v/>
      </c>
      <c r="Y774" s="68" t="str">
        <f t="shared" si="115"/>
        <v>Đã thanh toán</v>
      </c>
      <c r="Z774" s="301">
        <f>Table1[[#This Row],[Hạn thanh toán]]</f>
        <v>45961</v>
      </c>
      <c r="AA774" s="301">
        <f>Table1[[#This Row],[Ngày Thanh toán]]</f>
        <v>45936</v>
      </c>
      <c r="AD774" s="3" t="str">
        <f>VLOOKUP($A774,Ma_KH!$A:$Q,Ma_KH!O$1,0)</f>
        <v>KL.SG</v>
      </c>
      <c r="AE774" s="3" t="str">
        <f>VLOOKUP($A774,Ma_KH!$A:$Q,Ma_KH!P$1,0)</f>
        <v>SG</v>
      </c>
    </row>
    <row r="775" spans="1:31" s="61" customFormat="1" ht="25.5" customHeight="1" x14ac:dyDescent="0.3">
      <c r="A775" s="192" t="s">
        <v>112</v>
      </c>
      <c r="B775" s="192" t="s">
        <v>1230</v>
      </c>
      <c r="C775" s="189">
        <v>45962</v>
      </c>
      <c r="D775" s="193" t="s">
        <v>4163</v>
      </c>
      <c r="E775" s="49"/>
      <c r="F775" s="51"/>
      <c r="G775" s="174" t="s">
        <v>4168</v>
      </c>
      <c r="H775" s="112">
        <v>37500</v>
      </c>
      <c r="I775" s="57">
        <v>7500</v>
      </c>
      <c r="J775" s="57">
        <f>(Table1[[#This Row],[Tiền hàng]]-Table1[[#This Row],[Tiền chiết khấu]])*8%</f>
        <v>2400</v>
      </c>
      <c r="K775" s="57">
        <f>Table1[[#This Row],[Tiền hàng]]-Table1[[#This Row],[Tiền chiết khấu]]+Table1[[#This Row],[Tiền VAT]]</f>
        <v>32400</v>
      </c>
      <c r="L775" s="58" t="s">
        <v>24</v>
      </c>
      <c r="M775" s="59"/>
      <c r="N775" s="58"/>
      <c r="O775" s="57">
        <f>IF(Table1[[#This Row],[Phân loại]]="Tồn đầu kỳ",Table1[[#This Row],[Tổng giá trị]],0)</f>
        <v>0</v>
      </c>
      <c r="P775" s="58">
        <f>IF(Table1[[#This Row],[Số còn phải thu ĐK]]&lt;&gt;0,0,IF(Table1[[#This Row],[Phân loại]]="Bán hàng",Table1[[#This Row],[Tổng giá trị]],-Table1[[#This Row],[Tổng giá trị]]))</f>
        <v>32400</v>
      </c>
      <c r="Q775" s="115">
        <f t="shared" ref="Q775:Q777" si="118">IF(M775&lt;&gt;"",IF(O775&gt;0,O775,P775),0)</f>
        <v>0</v>
      </c>
      <c r="R775" s="58">
        <f>Table1[[#This Row],[Số còn phải thu ĐK]]+Table1[[#This Row],[Giá Trị HD sau CK]]-Table1[[#This Row],[Số tiền đã thu]]</f>
        <v>32400</v>
      </c>
      <c r="S775" s="59">
        <f>IF(Table1[[#This Row],[Ngày hóa đơn]]&lt;&gt;"",Table1[[#This Row],[Ngày hóa đơn]],Table1[[#This Row],[Ngày hạch toán]])</f>
        <v>45962</v>
      </c>
      <c r="T775" s="58"/>
      <c r="U775" s="59">
        <f>IF(Table1[[#This Row],[Ngày tính CN]]="","",S775+T775)</f>
        <v>45962</v>
      </c>
      <c r="V775" s="60">
        <f ca="1">IF(Table1[[#This Row],[Hạn thanh toán]]="","",IF((U775-NOW())&lt;0,0,(U775-NOW())))</f>
        <v>0</v>
      </c>
      <c r="W775" s="57"/>
      <c r="X775" s="116" t="str">
        <f t="shared" ref="X775:X777" ca="1" si="119">IF(OR(AR784="",AO784=0),"",IF((AR784-NOW())&lt;0,-(AR784-NOW()),0))</f>
        <v/>
      </c>
      <c r="Y775" s="116" t="str">
        <f t="shared" ref="Y775:Y777" ca="1" si="120">IF(R775=0,"Đã thanh toán",IF(X775="","",IF(X775&lt;=0,"Chưa đến hạn thanh toán",IF(X775&lt;=30,"Nợ quá hạn 30 ngày",IF(X775&lt;=60,"Nợ quá hạn từ 30 ngày đến 60 ngày",IF(X775&lt;=90,"Nợ quá hạn từ 60 ngày đến 90 ngày",IF(X775&lt;=120,"Nợ quá hạn từ 90 ngày đến 120 ngày","Nợ quá hạn hơn 120 ngày có khả năng mất thanh toán")))))))</f>
        <v/>
      </c>
      <c r="Z775" s="305">
        <f>Table1[[#This Row],[Hạn thanh toán]]</f>
        <v>45962</v>
      </c>
      <c r="AA775" s="305">
        <f>Table1[[#This Row],[Ngày Thanh toán]]</f>
        <v>0</v>
      </c>
      <c r="AD775" s="61" t="str">
        <f>VLOOKUP($A775,Ma_KH!$A:$Q,Ma_KH!O$1,0)</f>
        <v>KL.SG</v>
      </c>
      <c r="AE775" s="3" t="str">
        <f>VLOOKUP($A775,Ma_KH!$A:$Q,Ma_KH!P$1,0)</f>
        <v>SG</v>
      </c>
    </row>
    <row r="776" spans="1:31" s="61" customFormat="1" ht="25.5" customHeight="1" x14ac:dyDescent="0.3">
      <c r="A776" s="192" t="s">
        <v>112</v>
      </c>
      <c r="B776" s="192" t="s">
        <v>1230</v>
      </c>
      <c r="C776" s="189">
        <v>45964</v>
      </c>
      <c r="D776" s="190" t="s">
        <v>4164</v>
      </c>
      <c r="E776" s="49"/>
      <c r="F776" s="51"/>
      <c r="G776" s="174" t="s">
        <v>4169</v>
      </c>
      <c r="H776" s="112">
        <v>1366029</v>
      </c>
      <c r="I776" s="57">
        <v>68301</v>
      </c>
      <c r="J776" s="57">
        <f>(Table1[[#This Row],[Tiền hàng]]-Table1[[#This Row],[Tiền chiết khấu]])*8%</f>
        <v>103818.24000000001</v>
      </c>
      <c r="K776" s="57">
        <f>Table1[[#This Row],[Tiền hàng]]-Table1[[#This Row],[Tiền chiết khấu]]+Table1[[#This Row],[Tiền VAT]]</f>
        <v>1401546.24</v>
      </c>
      <c r="L776" s="58" t="s">
        <v>24</v>
      </c>
      <c r="M776" s="59"/>
      <c r="N776" s="58"/>
      <c r="O776" s="57">
        <f>IF(Table1[[#This Row],[Phân loại]]="Tồn đầu kỳ",Table1[[#This Row],[Tổng giá trị]],0)</f>
        <v>0</v>
      </c>
      <c r="P776" s="58">
        <f>IF(Table1[[#This Row],[Số còn phải thu ĐK]]&lt;&gt;0,0,IF(Table1[[#This Row],[Phân loại]]="Bán hàng",Table1[[#This Row],[Tổng giá trị]],-Table1[[#This Row],[Tổng giá trị]]))</f>
        <v>1401546.24</v>
      </c>
      <c r="Q776" s="115">
        <f t="shared" si="118"/>
        <v>0</v>
      </c>
      <c r="R776" s="58">
        <f>Table1[[#This Row],[Số còn phải thu ĐK]]+Table1[[#This Row],[Giá Trị HD sau CK]]-Table1[[#This Row],[Số tiền đã thu]]</f>
        <v>1401546.24</v>
      </c>
      <c r="S776" s="59">
        <f>IF(Table1[[#This Row],[Ngày hóa đơn]]&lt;&gt;"",Table1[[#This Row],[Ngày hóa đơn]],Table1[[#This Row],[Ngày hạch toán]])</f>
        <v>45964</v>
      </c>
      <c r="T776" s="58"/>
      <c r="U776" s="59">
        <f>IF(Table1[[#This Row],[Ngày tính CN]]="","",S776+T776)</f>
        <v>45964</v>
      </c>
      <c r="V776" s="60">
        <f ca="1">IF(Table1[[#This Row],[Hạn thanh toán]]="","",IF((U776-NOW())&lt;0,0,(U776-NOW())))</f>
        <v>0</v>
      </c>
      <c r="W776" s="57"/>
      <c r="X776" s="116" t="str">
        <f t="shared" ca="1" si="119"/>
        <v/>
      </c>
      <c r="Y776" s="116" t="str">
        <f t="shared" ca="1" si="120"/>
        <v/>
      </c>
      <c r="Z776" s="305">
        <f>Table1[[#This Row],[Hạn thanh toán]]</f>
        <v>45964</v>
      </c>
      <c r="AA776" s="305">
        <f>Table1[[#This Row],[Ngày Thanh toán]]</f>
        <v>0</v>
      </c>
      <c r="AD776" s="61" t="str">
        <f>VLOOKUP($A776,Ma_KH!$A:$Q,Ma_KH!O$1,0)</f>
        <v>KL.SG</v>
      </c>
      <c r="AE776" s="3" t="str">
        <f>VLOOKUP($A776,Ma_KH!$A:$Q,Ma_KH!P$1,0)</f>
        <v>SG</v>
      </c>
    </row>
    <row r="777" spans="1:31" s="61" customFormat="1" ht="25.5" customHeight="1" x14ac:dyDescent="0.3">
      <c r="A777" s="192" t="s">
        <v>112</v>
      </c>
      <c r="B777" s="192" t="s">
        <v>1230</v>
      </c>
      <c r="C777" s="189">
        <v>45964</v>
      </c>
      <c r="D777" s="190" t="s">
        <v>4165</v>
      </c>
      <c r="E777" s="49"/>
      <c r="F777" s="51"/>
      <c r="G777" s="174" t="s">
        <v>4170</v>
      </c>
      <c r="H777" s="112">
        <v>179209</v>
      </c>
      <c r="I777" s="57">
        <v>35842</v>
      </c>
      <c r="J777" s="57">
        <f>(Table1[[#This Row],[Tiền hàng]]-Table1[[#This Row],[Tiền chiết khấu]])*8%</f>
        <v>11469.36</v>
      </c>
      <c r="K777" s="57">
        <f>Table1[[#This Row],[Tiền hàng]]-Table1[[#This Row],[Tiền chiết khấu]]+Table1[[#This Row],[Tiền VAT]]</f>
        <v>154836.35999999999</v>
      </c>
      <c r="L777" s="58" t="s">
        <v>24</v>
      </c>
      <c r="M777" s="59"/>
      <c r="N777" s="58"/>
      <c r="O777" s="57">
        <f>IF(Table1[[#This Row],[Phân loại]]="Tồn đầu kỳ",Table1[[#This Row],[Tổng giá trị]],0)</f>
        <v>0</v>
      </c>
      <c r="P777" s="58">
        <f>IF(Table1[[#This Row],[Số còn phải thu ĐK]]&lt;&gt;0,0,IF(Table1[[#This Row],[Phân loại]]="Bán hàng",Table1[[#This Row],[Tổng giá trị]],-Table1[[#This Row],[Tổng giá trị]]))</f>
        <v>154836.35999999999</v>
      </c>
      <c r="Q777" s="115">
        <f t="shared" si="118"/>
        <v>0</v>
      </c>
      <c r="R777" s="58">
        <f>Table1[[#This Row],[Số còn phải thu ĐK]]+Table1[[#This Row],[Giá Trị HD sau CK]]-Table1[[#This Row],[Số tiền đã thu]]</f>
        <v>154836.35999999999</v>
      </c>
      <c r="S777" s="59">
        <f>IF(Table1[[#This Row],[Ngày hóa đơn]]&lt;&gt;"",Table1[[#This Row],[Ngày hóa đơn]],Table1[[#This Row],[Ngày hạch toán]])</f>
        <v>45964</v>
      </c>
      <c r="T777" s="58"/>
      <c r="U777" s="59">
        <f>IF(Table1[[#This Row],[Ngày tính CN]]="","",S777+T777)</f>
        <v>45964</v>
      </c>
      <c r="V777" s="60">
        <f ca="1">IF(Table1[[#This Row],[Hạn thanh toán]]="","",IF((U777-NOW())&lt;0,0,(U777-NOW())))</f>
        <v>0</v>
      </c>
      <c r="W777" s="57"/>
      <c r="X777" s="116" t="str">
        <f t="shared" ca="1" si="119"/>
        <v/>
      </c>
      <c r="Y777" s="116" t="str">
        <f t="shared" ca="1" si="120"/>
        <v/>
      </c>
      <c r="Z777" s="305">
        <f>Table1[[#This Row],[Hạn thanh toán]]</f>
        <v>45964</v>
      </c>
      <c r="AA777" s="305">
        <f>Table1[[#This Row],[Ngày Thanh toán]]</f>
        <v>0</v>
      </c>
      <c r="AD777" s="61" t="str">
        <f>VLOOKUP($A777,Ma_KH!$A:$Q,Ma_KH!O$1,0)</f>
        <v>KL.SG</v>
      </c>
      <c r="AE777" s="3" t="str">
        <f>VLOOKUP($A777,Ma_KH!$A:$Q,Ma_KH!P$1,0)</f>
        <v>SG</v>
      </c>
    </row>
    <row r="778" spans="1:31" s="61" customFormat="1" ht="25.5" customHeight="1" x14ac:dyDescent="0.3">
      <c r="A778" s="192" t="s">
        <v>112</v>
      </c>
      <c r="B778" s="192" t="s">
        <v>1230</v>
      </c>
      <c r="C778" s="189">
        <v>45965</v>
      </c>
      <c r="D778" s="190" t="s">
        <v>4166</v>
      </c>
      <c r="E778" s="194"/>
      <c r="F778" s="51"/>
      <c r="G778" s="174" t="s">
        <v>4171</v>
      </c>
      <c r="H778" s="112">
        <v>1505490</v>
      </c>
      <c r="I778" s="57">
        <v>75275</v>
      </c>
      <c r="J778" s="57">
        <f>(Table1[[#This Row],[Tiền hàng]]-Table1[[#This Row],[Tiền chiết khấu]])*8%</f>
        <v>114417.2</v>
      </c>
      <c r="K778" s="57">
        <f>Table1[[#This Row],[Tiền hàng]]-Table1[[#This Row],[Tiền chiết khấu]]+Table1[[#This Row],[Tiền VAT]]</f>
        <v>1544632.2</v>
      </c>
      <c r="L778" s="58" t="s">
        <v>24</v>
      </c>
      <c r="M778" s="59"/>
      <c r="N778" s="58"/>
      <c r="O778" s="57">
        <f>IF(Table1[[#This Row],[Phân loại]]="Tồn đầu kỳ",Table1[[#This Row],[Tổng giá trị]],0)</f>
        <v>0</v>
      </c>
      <c r="P778" s="58">
        <f>IF(Table1[[#This Row],[Số còn phải thu ĐK]]&lt;&gt;0,0,IF(Table1[[#This Row],[Phân loại]]="Bán hàng",Table1[[#This Row],[Tổng giá trị]],-Table1[[#This Row],[Tổng giá trị]]))</f>
        <v>1544632.2</v>
      </c>
      <c r="Q778" s="115">
        <f>IF(M778&lt;&gt;"",IF(O778&gt;0,O778,P778),0)</f>
        <v>0</v>
      </c>
      <c r="R778" s="58">
        <f>Table1[[#This Row],[Số còn phải thu ĐK]]+Table1[[#This Row],[Giá Trị HD sau CK]]-Table1[[#This Row],[Số tiền đã thu]]</f>
        <v>1544632.2</v>
      </c>
      <c r="S778" s="59">
        <f>IF(Table1[[#This Row],[Ngày hóa đơn]]&lt;&gt;"",Table1[[#This Row],[Ngày hóa đơn]],Table1[[#This Row],[Ngày hạch toán]])</f>
        <v>45965</v>
      </c>
      <c r="T778" s="58"/>
      <c r="U778" s="59">
        <f>IF(Table1[[#This Row],[Ngày tính CN]]="","",S778+T778)</f>
        <v>45965</v>
      </c>
      <c r="V778" s="60">
        <f ca="1">IF(Table1[[#This Row],[Hạn thanh toán]]="","",IF((U778-NOW())&lt;0,0,(U778-NOW())))</f>
        <v>0</v>
      </c>
      <c r="W778" s="57"/>
      <c r="X778" s="116" t="str">
        <f ca="1">IF(OR(AR781="",AO781=0),"",IF((AR781-NOW())&lt;0,-(AR781-NOW()),0))</f>
        <v/>
      </c>
      <c r="Y778" s="116" t="str">
        <f ca="1">IF(R778=0,"Đã thanh toán",IF(X778="","",IF(X778&lt;=0,"Chưa đến hạn thanh toán",IF(X778&lt;=30,"Nợ quá hạn 30 ngày",IF(X778&lt;=60,"Nợ quá hạn từ 30 ngày đến 60 ngày",IF(X778&lt;=90,"Nợ quá hạn từ 60 ngày đến 90 ngày",IF(X778&lt;=120,"Nợ quá hạn từ 90 ngày đến 120 ngày","Nợ quá hạn hơn 120 ngày có khả năng mất thanh toán")))))))</f>
        <v/>
      </c>
      <c r="Z778" s="305">
        <f>Table1[[#This Row],[Hạn thanh toán]]</f>
        <v>45965</v>
      </c>
      <c r="AA778" s="305">
        <f>Table1[[#This Row],[Ngày Thanh toán]]</f>
        <v>0</v>
      </c>
      <c r="AD778" s="61" t="str">
        <f>VLOOKUP($A778,Ma_KH!$A:$Q,Ma_KH!O$1,0)</f>
        <v>KL.SG</v>
      </c>
      <c r="AE778" s="3" t="str">
        <f>VLOOKUP($A778,Ma_KH!$A:$Q,Ma_KH!P$1,0)</f>
        <v>SG</v>
      </c>
    </row>
    <row r="779" spans="1:31" s="61" customFormat="1" ht="25.5" customHeight="1" x14ac:dyDescent="0.3">
      <c r="A779" s="192" t="s">
        <v>112</v>
      </c>
      <c r="B779" s="192" t="s">
        <v>1230</v>
      </c>
      <c r="C779" s="189">
        <v>45969</v>
      </c>
      <c r="D779" s="190" t="s">
        <v>4167</v>
      </c>
      <c r="E779" s="194"/>
      <c r="F779" s="51"/>
      <c r="G779" s="174" t="s">
        <v>1396</v>
      </c>
      <c r="H779" s="112">
        <v>119066</v>
      </c>
      <c r="I779" s="57">
        <v>23813</v>
      </c>
      <c r="J779" s="57">
        <f>(Table1[[#This Row],[Tiền hàng]]-Table1[[#This Row],[Tiền chiết khấu]])*8%</f>
        <v>7620.24</v>
      </c>
      <c r="K779" s="57">
        <f>Table1[[#This Row],[Tiền hàng]]-Table1[[#This Row],[Tiền chiết khấu]]+Table1[[#This Row],[Tiền VAT]]</f>
        <v>102873.24</v>
      </c>
      <c r="L779" s="58" t="s">
        <v>24</v>
      </c>
      <c r="M779" s="59"/>
      <c r="N779" s="58"/>
      <c r="O779" s="57">
        <f>IF(Table1[[#This Row],[Phân loại]]="Tồn đầu kỳ",Table1[[#This Row],[Tổng giá trị]],0)</f>
        <v>0</v>
      </c>
      <c r="P779" s="58">
        <f>IF(Table1[[#This Row],[Số còn phải thu ĐK]]&lt;&gt;0,0,IF(Table1[[#This Row],[Phân loại]]="Bán hàng",Table1[[#This Row],[Tổng giá trị]],-Table1[[#This Row],[Tổng giá trị]]))</f>
        <v>102873.24</v>
      </c>
      <c r="Q779" s="115">
        <f>IF(M779&lt;&gt;"",IF(O779&gt;0,O779,P779),0)</f>
        <v>0</v>
      </c>
      <c r="R779" s="58">
        <f>Table1[[#This Row],[Số còn phải thu ĐK]]+Table1[[#This Row],[Giá Trị HD sau CK]]-Table1[[#This Row],[Số tiền đã thu]]</f>
        <v>102873.24</v>
      </c>
      <c r="S779" s="59">
        <f>IF(Table1[[#This Row],[Ngày hóa đơn]]&lt;&gt;"",Table1[[#This Row],[Ngày hóa đơn]],Table1[[#This Row],[Ngày hạch toán]])</f>
        <v>45969</v>
      </c>
      <c r="T779" s="58"/>
      <c r="U779" s="59">
        <f>IF(Table1[[#This Row],[Ngày tính CN]]="","",S779+T779)</f>
        <v>45969</v>
      </c>
      <c r="V779" s="60">
        <f ca="1">IF(Table1[[#This Row],[Hạn thanh toán]]="","",IF((U779-NOW())&lt;0,0,(U779-NOW())))</f>
        <v>0</v>
      </c>
      <c r="W779" s="57"/>
      <c r="X779" s="116" t="str">
        <f ca="1">IF(OR(AR782="",AO782=0),"",IF((AR782-NOW())&lt;0,-(AR782-NOW()),0))</f>
        <v/>
      </c>
      <c r="Y779" s="116" t="str">
        <f ca="1">IF(R779=0,"Đã thanh toán",IF(X779="","",IF(X779&lt;=0,"Chưa đến hạn thanh toán",IF(X779&lt;=30,"Nợ quá hạn 30 ngày",IF(X779&lt;=60,"Nợ quá hạn từ 30 ngày đến 60 ngày",IF(X779&lt;=90,"Nợ quá hạn từ 60 ngày đến 90 ngày",IF(X779&lt;=120,"Nợ quá hạn từ 90 ngày đến 120 ngày","Nợ quá hạn hơn 120 ngày có khả năng mất thanh toán")))))))</f>
        <v/>
      </c>
      <c r="Z779" s="305">
        <f>Table1[[#This Row],[Hạn thanh toán]]</f>
        <v>45969</v>
      </c>
      <c r="AA779" s="305">
        <f>Table1[[#This Row],[Ngày Thanh toán]]</f>
        <v>0</v>
      </c>
      <c r="AD779" s="61" t="str">
        <f>VLOOKUP($A779,Ma_KH!$A:$Q,Ma_KH!O$1,0)</f>
        <v>KL.SG</v>
      </c>
      <c r="AE779" s="3" t="str">
        <f>VLOOKUP($A779,Ma_KH!$A:$Q,Ma_KH!P$1,0)</f>
        <v>SG</v>
      </c>
    </row>
    <row r="780" spans="1:31" ht="25.5" customHeight="1" x14ac:dyDescent="0.3">
      <c r="A780" s="81" t="s">
        <v>113</v>
      </c>
      <c r="B780" s="81"/>
      <c r="C780" s="91"/>
      <c r="D780" s="92"/>
      <c r="E780" s="91"/>
      <c r="F780" s="84"/>
      <c r="G780" s="84" t="s">
        <v>4178</v>
      </c>
      <c r="H780" s="72"/>
      <c r="I780" s="72"/>
      <c r="J780" s="72"/>
      <c r="K780" s="72">
        <v>1525344</v>
      </c>
      <c r="L780" s="8" t="s">
        <v>3648</v>
      </c>
      <c r="M780" s="187">
        <v>45736</v>
      </c>
      <c r="N780" s="188" t="s">
        <v>4407</v>
      </c>
      <c r="O780" s="72">
        <f>IF(Table1[[#This Row],[Phân loại]]="Tồn đầu kỳ",Table1[[#This Row],[Tổng giá trị]],0)</f>
        <v>1525344</v>
      </c>
      <c r="P780" s="8">
        <f>IF(Table1[[#This Row],[Số còn phải thu ĐK]]&lt;&gt;0,0,IF(Table1[[#This Row],[Phân loại]]="Bán hàng",Table1[[#This Row],[Tổng giá trị]],-Table1[[#This Row],[Tổng giá trị]]))</f>
        <v>0</v>
      </c>
      <c r="Q780" s="73">
        <f t="shared" ref="Q780" si="121">IF(M780&lt;&gt;"",IF(O780&gt;0,O780,P780),0)</f>
        <v>1525344</v>
      </c>
      <c r="R780" s="8">
        <f>Table1[[#This Row],[Số còn phải thu ĐK]]+Table1[[#This Row],[Giá Trị HD sau CK]]-Table1[[#This Row],[Số tiền đã thu]]</f>
        <v>0</v>
      </c>
      <c r="S780" s="7">
        <f>IF(Table1[[#This Row],[Ngày hóa đơn]]&lt;&gt;"",Table1[[#This Row],[Ngày hóa đơn]],Table1[[#This Row],[Ngày hạch toán]])</f>
        <v>0</v>
      </c>
      <c r="T780" s="8"/>
      <c r="U780" s="7">
        <f>IF(Table1[[#This Row],[Ngày tính CN]]="","",S780+T780)</f>
        <v>0</v>
      </c>
      <c r="V780" s="74">
        <f ca="1">IF(Table1[[#This Row],[Hạn thanh toán]]="","",IF((U780-NOW())&lt;0,0,(U780-NOW())))</f>
        <v>0</v>
      </c>
      <c r="W780" s="72"/>
      <c r="X780" s="68" t="str">
        <f t="shared" ref="X780" ca="1" si="122">IF(OR(AR783="",AO783=0),"",IF((AR783-NOW())&lt;0,-(AR783-NOW()),0))</f>
        <v/>
      </c>
      <c r="Y780" s="68" t="str">
        <f t="shared" ref="Y780" si="123">IF(R780=0,"Đã thanh toán",IF(X780="","",IF(X780&lt;=0,"Chưa đến hạn thanh toán",IF(X780&lt;=30,"Nợ quá hạn 30 ngày",IF(X780&lt;=60,"Nợ quá hạn từ 30 ngày đến 60 ngày",IF(X780&lt;=90,"Nợ quá hạn từ 60 ngày đến 90 ngày",IF(X780&lt;=120,"Nợ quá hạn từ 90 ngày đến 120 ngày","Nợ quá hạn hơn 120 ngày có khả năng mất thanh toán")))))))</f>
        <v>Đã thanh toán</v>
      </c>
      <c r="Z780" s="301">
        <f>Table1[[#This Row],[Hạn thanh toán]]</f>
        <v>0</v>
      </c>
      <c r="AA780" s="301">
        <f>Table1[[#This Row],[Ngày Thanh toán]]</f>
        <v>45736</v>
      </c>
      <c r="AD780" s="3" t="str">
        <f>VLOOKUP($A780,Ma_KH!$A:$Q,Ma_KH!O$1,0)</f>
        <v>EASY</v>
      </c>
      <c r="AE780" s="3" t="str">
        <f>VLOOKUP($A780,Ma_KH!$A:$Q,Ma_KH!P$1,0)</f>
        <v>CÔNG TY CỔ PHẦN THƯƠNG MẠI VÀ DỊCH VỤ EASYMART</v>
      </c>
    </row>
    <row r="781" spans="1:31" ht="25.5" customHeight="1" x14ac:dyDescent="0.3">
      <c r="A781" s="81" t="s">
        <v>113</v>
      </c>
      <c r="B781" s="81"/>
      <c r="C781" s="91">
        <v>45659</v>
      </c>
      <c r="D781" s="92" t="s">
        <v>1439</v>
      </c>
      <c r="E781" s="91">
        <v>45659</v>
      </c>
      <c r="F781" s="84" t="s">
        <v>1440</v>
      </c>
      <c r="G781" s="84" t="s">
        <v>1441</v>
      </c>
      <c r="H781" s="72">
        <v>2306388</v>
      </c>
      <c r="I781" s="72">
        <v>0</v>
      </c>
      <c r="J781" s="72">
        <v>184511</v>
      </c>
      <c r="K781" s="72">
        <v>2490899</v>
      </c>
      <c r="L781" s="8" t="s">
        <v>24</v>
      </c>
      <c r="M781" s="187">
        <v>45736</v>
      </c>
      <c r="N781" s="188" t="s">
        <v>4407</v>
      </c>
      <c r="O781" s="72">
        <f>IF(Table1[[#This Row],[Phân loại]]="Tồn đầu kỳ",Table1[[#This Row],[Tổng giá trị]],0)</f>
        <v>0</v>
      </c>
      <c r="P781" s="8">
        <f>IF(Table1[[#This Row],[Số còn phải thu ĐK]]&lt;&gt;0,0,IF(Table1[[#This Row],[Phân loại]]="Bán hàng",Table1[[#This Row],[Tổng giá trị]],-Table1[[#This Row],[Tổng giá trị]]))</f>
        <v>2490899</v>
      </c>
      <c r="Q781" s="73">
        <f t="shared" si="116"/>
        <v>2490899</v>
      </c>
      <c r="R781" s="8">
        <f>Table1[[#This Row],[Số còn phải thu ĐK]]+Table1[[#This Row],[Giá Trị HD sau CK]]-Table1[[#This Row],[Số tiền đã thu]]</f>
        <v>0</v>
      </c>
      <c r="S781" s="7">
        <f>IF(Table1[[#This Row],[Ngày hóa đơn]]&lt;&gt;"",Table1[[#This Row],[Ngày hóa đơn]],Table1[[#This Row],[Ngày hạch toán]])</f>
        <v>45659</v>
      </c>
      <c r="T781" s="8"/>
      <c r="U781" s="7">
        <f>IF(Table1[[#This Row],[Ngày tính CN]]="","",S781+T781)</f>
        <v>45659</v>
      </c>
      <c r="V781" s="74">
        <f ca="1">IF(Table1[[#This Row],[Hạn thanh toán]]="","",IF((U781-NOW())&lt;0,0,(U781-NOW())))</f>
        <v>0</v>
      </c>
      <c r="W781" s="72"/>
      <c r="X781" s="68" t="str">
        <f t="shared" ca="1" si="117"/>
        <v/>
      </c>
      <c r="Y781" s="68" t="str">
        <f t="shared" si="115"/>
        <v>Đã thanh toán</v>
      </c>
      <c r="Z781" s="301">
        <f>Table1[[#This Row],[Hạn thanh toán]]</f>
        <v>45659</v>
      </c>
      <c r="AA781" s="301">
        <f>Table1[[#This Row],[Ngày Thanh toán]]</f>
        <v>45736</v>
      </c>
      <c r="AD781" s="3" t="str">
        <f>VLOOKUP($A781,Ma_KH!$A:$Q,Ma_KH!O$1,0)</f>
        <v>EASY</v>
      </c>
      <c r="AE781" s="3" t="str">
        <f>VLOOKUP($A781,Ma_KH!$A:$Q,Ma_KH!P$1,0)</f>
        <v>CÔNG TY CỔ PHẦN THƯƠNG MẠI VÀ DỊCH VỤ EASYMART</v>
      </c>
    </row>
    <row r="782" spans="1:31" ht="25.5" customHeight="1" x14ac:dyDescent="0.3">
      <c r="A782" s="81" t="s">
        <v>113</v>
      </c>
      <c r="B782" s="81"/>
      <c r="C782" s="91">
        <v>45659</v>
      </c>
      <c r="D782" s="92" t="s">
        <v>1442</v>
      </c>
      <c r="E782" s="91">
        <v>45659</v>
      </c>
      <c r="F782" s="84" t="s">
        <v>1443</v>
      </c>
      <c r="G782" s="84" t="s">
        <v>1444</v>
      </c>
      <c r="H782" s="72">
        <v>693203</v>
      </c>
      <c r="I782" s="72">
        <v>0</v>
      </c>
      <c r="J782" s="72">
        <v>55456</v>
      </c>
      <c r="K782" s="72">
        <v>748659</v>
      </c>
      <c r="L782" s="8" t="s">
        <v>24</v>
      </c>
      <c r="M782" s="187">
        <v>45736</v>
      </c>
      <c r="N782" s="188" t="s">
        <v>4407</v>
      </c>
      <c r="O782" s="72">
        <f>IF(Table1[[#This Row],[Phân loại]]="Tồn đầu kỳ",Table1[[#This Row],[Tổng giá trị]],0)</f>
        <v>0</v>
      </c>
      <c r="P782" s="8">
        <f>IF(Table1[[#This Row],[Số còn phải thu ĐK]]&lt;&gt;0,0,IF(Table1[[#This Row],[Phân loại]]="Bán hàng",Table1[[#This Row],[Tổng giá trị]],-Table1[[#This Row],[Tổng giá trị]]))</f>
        <v>748659</v>
      </c>
      <c r="Q782" s="73">
        <f t="shared" si="116"/>
        <v>748659</v>
      </c>
      <c r="R782" s="8">
        <f>Table1[[#This Row],[Số còn phải thu ĐK]]+Table1[[#This Row],[Giá Trị HD sau CK]]-Table1[[#This Row],[Số tiền đã thu]]</f>
        <v>0</v>
      </c>
      <c r="S782" s="7">
        <f>IF(Table1[[#This Row],[Ngày hóa đơn]]&lt;&gt;"",Table1[[#This Row],[Ngày hóa đơn]],Table1[[#This Row],[Ngày hạch toán]])</f>
        <v>45659</v>
      </c>
      <c r="T782" s="8"/>
      <c r="U782" s="7">
        <f>IF(Table1[[#This Row],[Ngày tính CN]]="","",S782+T782)</f>
        <v>45659</v>
      </c>
      <c r="V782" s="74">
        <f ca="1">IF(Table1[[#This Row],[Hạn thanh toán]]="","",IF((U782-NOW())&lt;0,0,(U782-NOW())))</f>
        <v>0</v>
      </c>
      <c r="W782" s="72"/>
      <c r="X782" s="68" t="str">
        <f t="shared" ca="1" si="117"/>
        <v/>
      </c>
      <c r="Y782" s="68" t="str">
        <f t="shared" si="115"/>
        <v>Đã thanh toán</v>
      </c>
      <c r="Z782" s="301">
        <f>Table1[[#This Row],[Hạn thanh toán]]</f>
        <v>45659</v>
      </c>
      <c r="AA782" s="301">
        <f>Table1[[#This Row],[Ngày Thanh toán]]</f>
        <v>45736</v>
      </c>
      <c r="AD782" s="3" t="str">
        <f>VLOOKUP($A782,Ma_KH!$A:$Q,Ma_KH!O$1,0)</f>
        <v>EASY</v>
      </c>
      <c r="AE782" s="3" t="str">
        <f>VLOOKUP($A782,Ma_KH!$A:$Q,Ma_KH!P$1,0)</f>
        <v>CÔNG TY CỔ PHẦN THƯƠNG MẠI VÀ DỊCH VỤ EASYMART</v>
      </c>
    </row>
    <row r="783" spans="1:31" ht="25.5" customHeight="1" x14ac:dyDescent="0.3">
      <c r="A783" s="81" t="s">
        <v>113</v>
      </c>
      <c r="B783" s="81"/>
      <c r="C783" s="91">
        <v>45660</v>
      </c>
      <c r="D783" s="92" t="s">
        <v>1445</v>
      </c>
      <c r="E783" s="91"/>
      <c r="F783" s="84"/>
      <c r="G783" s="84" t="s">
        <v>1446</v>
      </c>
      <c r="H783" s="72"/>
      <c r="I783" s="72">
        <v>0</v>
      </c>
      <c r="J783" s="72">
        <v>0</v>
      </c>
      <c r="K783" s="72">
        <v>1043248</v>
      </c>
      <c r="L783" s="8" t="s">
        <v>17</v>
      </c>
      <c r="M783" s="187">
        <v>45736</v>
      </c>
      <c r="N783" s="188" t="s">
        <v>4407</v>
      </c>
      <c r="O783" s="72">
        <f>IF(Table1[[#This Row],[Phân loại]]="Tồn đầu kỳ",Table1[[#This Row],[Tổng giá trị]],0)</f>
        <v>0</v>
      </c>
      <c r="P783" s="8">
        <f>IF(Table1[[#This Row],[Số còn phải thu ĐK]]&lt;&gt;0,0,IF(Table1[[#This Row],[Phân loại]]="Bán hàng",Table1[[#This Row],[Tổng giá trị]],-Table1[[#This Row],[Tổng giá trị]]))</f>
        <v>-1043248</v>
      </c>
      <c r="Q783" s="73">
        <f t="shared" si="116"/>
        <v>-1043248</v>
      </c>
      <c r="R783" s="8">
        <f>Table1[[#This Row],[Số còn phải thu ĐK]]+Table1[[#This Row],[Giá Trị HD sau CK]]-Table1[[#This Row],[Số tiền đã thu]]</f>
        <v>0</v>
      </c>
      <c r="S783" s="7">
        <f>IF(Table1[[#This Row],[Ngày hóa đơn]]&lt;&gt;"",Table1[[#This Row],[Ngày hóa đơn]],Table1[[#This Row],[Ngày hạch toán]])</f>
        <v>45660</v>
      </c>
      <c r="T783" s="8"/>
      <c r="U783" s="7">
        <f>IF(Table1[[#This Row],[Ngày tính CN]]="","",S783+T783)</f>
        <v>45660</v>
      </c>
      <c r="V783" s="74">
        <f ca="1">IF(Table1[[#This Row],[Hạn thanh toán]]="","",IF((U783-NOW())&lt;0,0,(U783-NOW())))</f>
        <v>0</v>
      </c>
      <c r="W783" s="72"/>
      <c r="X783" s="68" t="str">
        <f t="shared" ca="1" si="117"/>
        <v/>
      </c>
      <c r="Y783" s="68" t="str">
        <f t="shared" si="115"/>
        <v>Đã thanh toán</v>
      </c>
      <c r="Z783" s="301">
        <f>Table1[[#This Row],[Hạn thanh toán]]</f>
        <v>45660</v>
      </c>
      <c r="AA783" s="301">
        <f>Table1[[#This Row],[Ngày Thanh toán]]</f>
        <v>45736</v>
      </c>
      <c r="AD783" s="3" t="str">
        <f>VLOOKUP($A783,Ma_KH!$A:$Q,Ma_KH!O$1,0)</f>
        <v>EASY</v>
      </c>
      <c r="AE783" s="3" t="str">
        <f>VLOOKUP($A783,Ma_KH!$A:$Q,Ma_KH!P$1,0)</f>
        <v>CÔNG TY CỔ PHẦN THƯƠNG MẠI VÀ DỊCH VỤ EASYMART</v>
      </c>
    </row>
    <row r="784" spans="1:31" ht="25.5" customHeight="1" x14ac:dyDescent="0.3">
      <c r="A784" s="81" t="s">
        <v>113</v>
      </c>
      <c r="B784" s="81"/>
      <c r="C784" s="91">
        <v>45665</v>
      </c>
      <c r="D784" s="92" t="s">
        <v>1447</v>
      </c>
      <c r="E784" s="91">
        <v>45665</v>
      </c>
      <c r="F784" s="84" t="s">
        <v>1448</v>
      </c>
      <c r="G784" s="84" t="s">
        <v>1444</v>
      </c>
      <c r="H784" s="72">
        <v>1505690</v>
      </c>
      <c r="I784" s="72">
        <v>0</v>
      </c>
      <c r="J784" s="72">
        <v>120455</v>
      </c>
      <c r="K784" s="72">
        <v>1626145</v>
      </c>
      <c r="L784" s="8" t="s">
        <v>24</v>
      </c>
      <c r="M784" s="187">
        <v>45736</v>
      </c>
      <c r="N784" s="188" t="s">
        <v>4407</v>
      </c>
      <c r="O784" s="72">
        <f>IF(Table1[[#This Row],[Phân loại]]="Tồn đầu kỳ",Table1[[#This Row],[Tổng giá trị]],0)</f>
        <v>0</v>
      </c>
      <c r="P784" s="8">
        <f>IF(Table1[[#This Row],[Số còn phải thu ĐK]]&lt;&gt;0,0,IF(Table1[[#This Row],[Phân loại]]="Bán hàng",Table1[[#This Row],[Tổng giá trị]],-Table1[[#This Row],[Tổng giá trị]]))</f>
        <v>1626145</v>
      </c>
      <c r="Q784" s="73">
        <f t="shared" si="116"/>
        <v>1626145</v>
      </c>
      <c r="R784" s="8">
        <f>Table1[[#This Row],[Số còn phải thu ĐK]]+Table1[[#This Row],[Giá Trị HD sau CK]]-Table1[[#This Row],[Số tiền đã thu]]</f>
        <v>0</v>
      </c>
      <c r="S784" s="7">
        <f>IF(Table1[[#This Row],[Ngày hóa đơn]]&lt;&gt;"",Table1[[#This Row],[Ngày hóa đơn]],Table1[[#This Row],[Ngày hạch toán]])</f>
        <v>45665</v>
      </c>
      <c r="T784" s="8"/>
      <c r="U784" s="7">
        <f>IF(Table1[[#This Row],[Ngày tính CN]]="","",S784+T784)</f>
        <v>45665</v>
      </c>
      <c r="V784" s="74">
        <f ca="1">IF(Table1[[#This Row],[Hạn thanh toán]]="","",IF((U784-NOW())&lt;0,0,(U784-NOW())))</f>
        <v>0</v>
      </c>
      <c r="W784" s="72"/>
      <c r="X784" s="68" t="str">
        <f t="shared" ca="1" si="117"/>
        <v/>
      </c>
      <c r="Y784" s="68" t="str">
        <f t="shared" si="115"/>
        <v>Đã thanh toán</v>
      </c>
      <c r="Z784" s="301">
        <f>Table1[[#This Row],[Hạn thanh toán]]</f>
        <v>45665</v>
      </c>
      <c r="AA784" s="301">
        <f>Table1[[#This Row],[Ngày Thanh toán]]</f>
        <v>45736</v>
      </c>
      <c r="AD784" s="3" t="str">
        <f>VLOOKUP($A784,Ma_KH!$A:$Q,Ma_KH!O$1,0)</f>
        <v>EASY</v>
      </c>
      <c r="AE784" s="3" t="str">
        <f>VLOOKUP($A784,Ma_KH!$A:$Q,Ma_KH!P$1,0)</f>
        <v>CÔNG TY CỔ PHẦN THƯƠNG MẠI VÀ DỊCH VỤ EASYMART</v>
      </c>
    </row>
    <row r="785" spans="1:31" ht="25.5" customHeight="1" x14ac:dyDescent="0.3">
      <c r="A785" s="81" t="s">
        <v>113</v>
      </c>
      <c r="B785" s="81"/>
      <c r="C785" s="91">
        <v>45665</v>
      </c>
      <c r="D785" s="92" t="s">
        <v>1449</v>
      </c>
      <c r="E785" s="91">
        <v>45665</v>
      </c>
      <c r="F785" s="84" t="s">
        <v>1450</v>
      </c>
      <c r="G785" s="84" t="s">
        <v>1441</v>
      </c>
      <c r="H785" s="72">
        <v>971800</v>
      </c>
      <c r="I785" s="72">
        <v>0</v>
      </c>
      <c r="J785" s="72">
        <v>77744</v>
      </c>
      <c r="K785" s="72">
        <v>1049544</v>
      </c>
      <c r="L785" s="8" t="s">
        <v>24</v>
      </c>
      <c r="M785" s="187">
        <v>45736</v>
      </c>
      <c r="N785" s="188" t="s">
        <v>4407</v>
      </c>
      <c r="O785" s="72">
        <f>IF(Table1[[#This Row],[Phân loại]]="Tồn đầu kỳ",Table1[[#This Row],[Tổng giá trị]],0)</f>
        <v>0</v>
      </c>
      <c r="P785" s="8">
        <f>IF(Table1[[#This Row],[Số còn phải thu ĐK]]&lt;&gt;0,0,IF(Table1[[#This Row],[Phân loại]]="Bán hàng",Table1[[#This Row],[Tổng giá trị]],-Table1[[#This Row],[Tổng giá trị]]))</f>
        <v>1049544</v>
      </c>
      <c r="Q785" s="73">
        <f t="shared" si="116"/>
        <v>1049544</v>
      </c>
      <c r="R785" s="8">
        <f>Table1[[#This Row],[Số còn phải thu ĐK]]+Table1[[#This Row],[Giá Trị HD sau CK]]-Table1[[#This Row],[Số tiền đã thu]]</f>
        <v>0</v>
      </c>
      <c r="S785" s="7">
        <f>IF(Table1[[#This Row],[Ngày hóa đơn]]&lt;&gt;"",Table1[[#This Row],[Ngày hóa đơn]],Table1[[#This Row],[Ngày hạch toán]])</f>
        <v>45665</v>
      </c>
      <c r="T785" s="8"/>
      <c r="U785" s="7">
        <f>IF(Table1[[#This Row],[Ngày tính CN]]="","",S785+T785)</f>
        <v>45665</v>
      </c>
      <c r="V785" s="74">
        <f ca="1">IF(Table1[[#This Row],[Hạn thanh toán]]="","",IF((U785-NOW())&lt;0,0,(U785-NOW())))</f>
        <v>0</v>
      </c>
      <c r="W785" s="72"/>
      <c r="X785" s="68" t="str">
        <f t="shared" ca="1" si="117"/>
        <v/>
      </c>
      <c r="Y785" s="68" t="str">
        <f t="shared" si="115"/>
        <v>Đã thanh toán</v>
      </c>
      <c r="Z785" s="301">
        <f>Table1[[#This Row],[Hạn thanh toán]]</f>
        <v>45665</v>
      </c>
      <c r="AA785" s="301">
        <f>Table1[[#This Row],[Ngày Thanh toán]]</f>
        <v>45736</v>
      </c>
      <c r="AD785" s="3" t="str">
        <f>VLOOKUP($A785,Ma_KH!$A:$Q,Ma_KH!O$1,0)</f>
        <v>EASY</v>
      </c>
      <c r="AE785" s="3" t="str">
        <f>VLOOKUP($A785,Ma_KH!$A:$Q,Ma_KH!P$1,0)</f>
        <v>CÔNG TY CỔ PHẦN THƯƠNG MẠI VÀ DỊCH VỤ EASYMART</v>
      </c>
    </row>
    <row r="786" spans="1:31" ht="25.5" customHeight="1" x14ac:dyDescent="0.3">
      <c r="A786" s="81" t="s">
        <v>113</v>
      </c>
      <c r="B786" s="81"/>
      <c r="C786" s="91">
        <v>45674</v>
      </c>
      <c r="D786" s="92" t="s">
        <v>1451</v>
      </c>
      <c r="E786" s="91">
        <v>45674</v>
      </c>
      <c r="F786" s="84" t="s">
        <v>1452</v>
      </c>
      <c r="G786" s="84" t="s">
        <v>1453</v>
      </c>
      <c r="H786" s="72">
        <v>507735</v>
      </c>
      <c r="I786" s="72">
        <v>0</v>
      </c>
      <c r="J786" s="72">
        <v>40619</v>
      </c>
      <c r="K786" s="72">
        <v>548354</v>
      </c>
      <c r="L786" s="8" t="s">
        <v>24</v>
      </c>
      <c r="M786" s="187">
        <v>45736</v>
      </c>
      <c r="N786" s="188" t="s">
        <v>4407</v>
      </c>
      <c r="O786" s="72">
        <f>IF(Table1[[#This Row],[Phân loại]]="Tồn đầu kỳ",Table1[[#This Row],[Tổng giá trị]],0)</f>
        <v>0</v>
      </c>
      <c r="P786" s="8">
        <f>IF(Table1[[#This Row],[Số còn phải thu ĐK]]&lt;&gt;0,0,IF(Table1[[#This Row],[Phân loại]]="Bán hàng",Table1[[#This Row],[Tổng giá trị]],-Table1[[#This Row],[Tổng giá trị]]))</f>
        <v>548354</v>
      </c>
      <c r="Q786" s="73">
        <f t="shared" si="116"/>
        <v>548354</v>
      </c>
      <c r="R786" s="8">
        <f>Table1[[#This Row],[Số còn phải thu ĐK]]+Table1[[#This Row],[Giá Trị HD sau CK]]-Table1[[#This Row],[Số tiền đã thu]]</f>
        <v>0</v>
      </c>
      <c r="S786" s="7">
        <f>IF(Table1[[#This Row],[Ngày hóa đơn]]&lt;&gt;"",Table1[[#This Row],[Ngày hóa đơn]],Table1[[#This Row],[Ngày hạch toán]])</f>
        <v>45674</v>
      </c>
      <c r="T786" s="8"/>
      <c r="U786" s="7">
        <f>IF(Table1[[#This Row],[Ngày tính CN]]="","",S786+T786)</f>
        <v>45674</v>
      </c>
      <c r="V786" s="74">
        <f ca="1">IF(Table1[[#This Row],[Hạn thanh toán]]="","",IF((U786-NOW())&lt;0,0,(U786-NOW())))</f>
        <v>0</v>
      </c>
      <c r="W786" s="72"/>
      <c r="X786" s="68" t="str">
        <f t="shared" ca="1" si="117"/>
        <v/>
      </c>
      <c r="Y786" s="68" t="str">
        <f t="shared" si="115"/>
        <v>Đã thanh toán</v>
      </c>
      <c r="Z786" s="301">
        <f>Table1[[#This Row],[Hạn thanh toán]]</f>
        <v>45674</v>
      </c>
      <c r="AA786" s="301">
        <f>Table1[[#This Row],[Ngày Thanh toán]]</f>
        <v>45736</v>
      </c>
      <c r="AD786" s="3" t="str">
        <f>VLOOKUP($A786,Ma_KH!$A:$Q,Ma_KH!O$1,0)</f>
        <v>EASY</v>
      </c>
      <c r="AE786" s="3" t="str">
        <f>VLOOKUP($A786,Ma_KH!$A:$Q,Ma_KH!P$1,0)</f>
        <v>CÔNG TY CỔ PHẦN THƯƠNG MẠI VÀ DỊCH VỤ EASYMART</v>
      </c>
    </row>
    <row r="787" spans="1:31" ht="25.5" customHeight="1" x14ac:dyDescent="0.3">
      <c r="A787" s="81" t="s">
        <v>113</v>
      </c>
      <c r="B787" s="81"/>
      <c r="C787" s="91">
        <v>45674</v>
      </c>
      <c r="D787" s="92" t="s">
        <v>1454</v>
      </c>
      <c r="E787" s="91">
        <v>45674</v>
      </c>
      <c r="F787" s="84" t="s">
        <v>1455</v>
      </c>
      <c r="G787" s="84" t="s">
        <v>1441</v>
      </c>
      <c r="H787" s="72">
        <v>3688715</v>
      </c>
      <c r="I787" s="72">
        <v>0</v>
      </c>
      <c r="J787" s="72">
        <v>295097</v>
      </c>
      <c r="K787" s="72">
        <v>3983812</v>
      </c>
      <c r="L787" s="8" t="s">
        <v>24</v>
      </c>
      <c r="M787" s="187">
        <v>45736</v>
      </c>
      <c r="N787" s="188" t="s">
        <v>4407</v>
      </c>
      <c r="O787" s="72">
        <f>IF(Table1[[#This Row],[Phân loại]]="Tồn đầu kỳ",Table1[[#This Row],[Tổng giá trị]],0)</f>
        <v>0</v>
      </c>
      <c r="P787" s="8">
        <f>IF(Table1[[#This Row],[Số còn phải thu ĐK]]&lt;&gt;0,0,IF(Table1[[#This Row],[Phân loại]]="Bán hàng",Table1[[#This Row],[Tổng giá trị]],-Table1[[#This Row],[Tổng giá trị]]))</f>
        <v>3983812</v>
      </c>
      <c r="Q787" s="73">
        <f t="shared" si="116"/>
        <v>3983812</v>
      </c>
      <c r="R787" s="8">
        <f>Table1[[#This Row],[Số còn phải thu ĐK]]+Table1[[#This Row],[Giá Trị HD sau CK]]-Table1[[#This Row],[Số tiền đã thu]]</f>
        <v>0</v>
      </c>
      <c r="S787" s="7">
        <f>IF(Table1[[#This Row],[Ngày hóa đơn]]&lt;&gt;"",Table1[[#This Row],[Ngày hóa đơn]],Table1[[#This Row],[Ngày hạch toán]])</f>
        <v>45674</v>
      </c>
      <c r="T787" s="8"/>
      <c r="U787" s="7">
        <f>IF(Table1[[#This Row],[Ngày tính CN]]="","",S787+T787)</f>
        <v>45674</v>
      </c>
      <c r="V787" s="74">
        <f ca="1">IF(Table1[[#This Row],[Hạn thanh toán]]="","",IF((U787-NOW())&lt;0,0,(U787-NOW())))</f>
        <v>0</v>
      </c>
      <c r="W787" s="72"/>
      <c r="X787" s="68" t="str">
        <f t="shared" ca="1" si="117"/>
        <v/>
      </c>
      <c r="Y787" s="68" t="str">
        <f t="shared" si="115"/>
        <v>Đã thanh toán</v>
      </c>
      <c r="Z787" s="301">
        <f>Table1[[#This Row],[Hạn thanh toán]]</f>
        <v>45674</v>
      </c>
      <c r="AA787" s="301">
        <f>Table1[[#This Row],[Ngày Thanh toán]]</f>
        <v>45736</v>
      </c>
      <c r="AD787" s="3" t="str">
        <f>VLOOKUP($A787,Ma_KH!$A:$Q,Ma_KH!O$1,0)</f>
        <v>EASY</v>
      </c>
      <c r="AE787" s="3" t="str">
        <f>VLOOKUP($A787,Ma_KH!$A:$Q,Ma_KH!P$1,0)</f>
        <v>CÔNG TY CỔ PHẦN THƯƠNG MẠI VÀ DỊCH VỤ EASYMART</v>
      </c>
    </row>
    <row r="788" spans="1:31" ht="25.5" customHeight="1" x14ac:dyDescent="0.3">
      <c r="A788" s="81" t="s">
        <v>113</v>
      </c>
      <c r="B788" s="81"/>
      <c r="C788" s="91">
        <v>45674</v>
      </c>
      <c r="D788" s="92" t="s">
        <v>1456</v>
      </c>
      <c r="E788" s="91">
        <v>45674</v>
      </c>
      <c r="F788" s="84" t="s">
        <v>1457</v>
      </c>
      <c r="G788" s="84" t="s">
        <v>1444</v>
      </c>
      <c r="H788" s="72">
        <v>1558707</v>
      </c>
      <c r="I788" s="72">
        <v>0</v>
      </c>
      <c r="J788" s="72">
        <v>124697</v>
      </c>
      <c r="K788" s="72">
        <v>1683404</v>
      </c>
      <c r="L788" s="8" t="s">
        <v>24</v>
      </c>
      <c r="M788" s="187">
        <v>45736</v>
      </c>
      <c r="N788" s="188" t="s">
        <v>4407</v>
      </c>
      <c r="O788" s="72">
        <f>IF(Table1[[#This Row],[Phân loại]]="Tồn đầu kỳ",Table1[[#This Row],[Tổng giá trị]],0)</f>
        <v>0</v>
      </c>
      <c r="P788" s="8">
        <f>IF(Table1[[#This Row],[Số còn phải thu ĐK]]&lt;&gt;0,0,IF(Table1[[#This Row],[Phân loại]]="Bán hàng",Table1[[#This Row],[Tổng giá trị]],-Table1[[#This Row],[Tổng giá trị]]))</f>
        <v>1683404</v>
      </c>
      <c r="Q788" s="73">
        <f t="shared" si="116"/>
        <v>1683404</v>
      </c>
      <c r="R788" s="8">
        <f>Table1[[#This Row],[Số còn phải thu ĐK]]+Table1[[#This Row],[Giá Trị HD sau CK]]-Table1[[#This Row],[Số tiền đã thu]]</f>
        <v>0</v>
      </c>
      <c r="S788" s="7">
        <f>IF(Table1[[#This Row],[Ngày hóa đơn]]&lt;&gt;"",Table1[[#This Row],[Ngày hóa đơn]],Table1[[#This Row],[Ngày hạch toán]])</f>
        <v>45674</v>
      </c>
      <c r="T788" s="8"/>
      <c r="U788" s="7">
        <f>IF(Table1[[#This Row],[Ngày tính CN]]="","",S788+T788)</f>
        <v>45674</v>
      </c>
      <c r="V788" s="74">
        <f ca="1">IF(Table1[[#This Row],[Hạn thanh toán]]="","",IF((U788-NOW())&lt;0,0,(U788-NOW())))</f>
        <v>0</v>
      </c>
      <c r="W788" s="72"/>
      <c r="X788" s="68" t="str">
        <f t="shared" ca="1" si="117"/>
        <v/>
      </c>
      <c r="Y788" s="68" t="str">
        <f t="shared" si="115"/>
        <v>Đã thanh toán</v>
      </c>
      <c r="Z788" s="301">
        <f>Table1[[#This Row],[Hạn thanh toán]]</f>
        <v>45674</v>
      </c>
      <c r="AA788" s="301">
        <f>Table1[[#This Row],[Ngày Thanh toán]]</f>
        <v>45736</v>
      </c>
      <c r="AD788" s="3" t="str">
        <f>VLOOKUP($A788,Ma_KH!$A:$Q,Ma_KH!O$1,0)</f>
        <v>EASY</v>
      </c>
      <c r="AE788" s="3" t="str">
        <f>VLOOKUP($A788,Ma_KH!$A:$Q,Ma_KH!P$1,0)</f>
        <v>CÔNG TY CỔ PHẦN THƯƠNG MẠI VÀ DỊCH VỤ EASYMART</v>
      </c>
    </row>
    <row r="789" spans="1:31" ht="25.5" customHeight="1" x14ac:dyDescent="0.3">
      <c r="A789" s="81" t="s">
        <v>113</v>
      </c>
      <c r="B789" s="81"/>
      <c r="C789" s="91">
        <v>45676</v>
      </c>
      <c r="D789" s="92" t="s">
        <v>1458</v>
      </c>
      <c r="E789" s="91"/>
      <c r="F789" s="84"/>
      <c r="G789" s="84" t="s">
        <v>1446</v>
      </c>
      <c r="H789" s="72">
        <v>0</v>
      </c>
      <c r="I789" s="72">
        <v>0</v>
      </c>
      <c r="J789" s="72">
        <v>0</v>
      </c>
      <c r="K789" s="72">
        <v>384912</v>
      </c>
      <c r="L789" s="8" t="s">
        <v>17</v>
      </c>
      <c r="M789" s="187">
        <v>45736</v>
      </c>
      <c r="N789" s="188" t="s">
        <v>4407</v>
      </c>
      <c r="O789" s="72">
        <f>IF(Table1[[#This Row],[Phân loại]]="Tồn đầu kỳ",Table1[[#This Row],[Tổng giá trị]],0)</f>
        <v>0</v>
      </c>
      <c r="P789" s="8">
        <f>IF(Table1[[#This Row],[Số còn phải thu ĐK]]&lt;&gt;0,0,IF(Table1[[#This Row],[Phân loại]]="Bán hàng",Table1[[#This Row],[Tổng giá trị]],-Table1[[#This Row],[Tổng giá trị]]))</f>
        <v>-384912</v>
      </c>
      <c r="Q789" s="73">
        <f t="shared" si="116"/>
        <v>-384912</v>
      </c>
      <c r="R789" s="8">
        <f>Table1[[#This Row],[Số còn phải thu ĐK]]+Table1[[#This Row],[Giá Trị HD sau CK]]-Table1[[#This Row],[Số tiền đã thu]]</f>
        <v>0</v>
      </c>
      <c r="S789" s="7">
        <f>IF(Table1[[#This Row],[Ngày hóa đơn]]&lt;&gt;"",Table1[[#This Row],[Ngày hóa đơn]],Table1[[#This Row],[Ngày hạch toán]])</f>
        <v>45676</v>
      </c>
      <c r="T789" s="8"/>
      <c r="U789" s="7">
        <f>IF(Table1[[#This Row],[Ngày tính CN]]="","",S789+T789)</f>
        <v>45676</v>
      </c>
      <c r="V789" s="74">
        <f ca="1">IF(Table1[[#This Row],[Hạn thanh toán]]="","",IF((U789-NOW())&lt;0,0,(U789-NOW())))</f>
        <v>0</v>
      </c>
      <c r="W789" s="72"/>
      <c r="X789" s="68" t="str">
        <f t="shared" ca="1" si="117"/>
        <v/>
      </c>
      <c r="Y789" s="68" t="str">
        <f t="shared" si="115"/>
        <v>Đã thanh toán</v>
      </c>
      <c r="Z789" s="301">
        <f>Table1[[#This Row],[Hạn thanh toán]]</f>
        <v>45676</v>
      </c>
      <c r="AA789" s="301">
        <f>Table1[[#This Row],[Ngày Thanh toán]]</f>
        <v>45736</v>
      </c>
      <c r="AD789" s="3" t="str">
        <f>VLOOKUP($A789,Ma_KH!$A:$Q,Ma_KH!O$1,0)</f>
        <v>EASY</v>
      </c>
      <c r="AE789" s="3" t="str">
        <f>VLOOKUP($A789,Ma_KH!$A:$Q,Ma_KH!P$1,0)</f>
        <v>CÔNG TY CỔ PHẦN THƯƠNG MẠI VÀ DỊCH VỤ EASYMART</v>
      </c>
    </row>
    <row r="790" spans="1:31" ht="25.5" customHeight="1" x14ac:dyDescent="0.3">
      <c r="A790" s="81" t="s">
        <v>113</v>
      </c>
      <c r="B790" s="81"/>
      <c r="C790" s="91">
        <v>45676</v>
      </c>
      <c r="D790" s="92" t="s">
        <v>1459</v>
      </c>
      <c r="E790" s="91"/>
      <c r="F790" s="84"/>
      <c r="G790" s="84" t="s">
        <v>1460</v>
      </c>
      <c r="H790" s="72">
        <v>0</v>
      </c>
      <c r="I790" s="72">
        <v>0</v>
      </c>
      <c r="J790" s="72">
        <v>0</v>
      </c>
      <c r="K790" s="72">
        <v>384912</v>
      </c>
      <c r="L790" s="8" t="s">
        <v>17</v>
      </c>
      <c r="M790" s="187">
        <v>45736</v>
      </c>
      <c r="N790" s="188" t="s">
        <v>4407</v>
      </c>
      <c r="O790" s="72">
        <f>IF(Table1[[#This Row],[Phân loại]]="Tồn đầu kỳ",Table1[[#This Row],[Tổng giá trị]],0)</f>
        <v>0</v>
      </c>
      <c r="P790" s="8">
        <f>IF(Table1[[#This Row],[Số còn phải thu ĐK]]&lt;&gt;0,0,IF(Table1[[#This Row],[Phân loại]]="Bán hàng",Table1[[#This Row],[Tổng giá trị]],-Table1[[#This Row],[Tổng giá trị]]))</f>
        <v>-384912</v>
      </c>
      <c r="Q790" s="73">
        <f t="shared" si="116"/>
        <v>-384912</v>
      </c>
      <c r="R790" s="8">
        <f>Table1[[#This Row],[Số còn phải thu ĐK]]+Table1[[#This Row],[Giá Trị HD sau CK]]-Table1[[#This Row],[Số tiền đã thu]]</f>
        <v>0</v>
      </c>
      <c r="S790" s="7">
        <f>IF(Table1[[#This Row],[Ngày hóa đơn]]&lt;&gt;"",Table1[[#This Row],[Ngày hóa đơn]],Table1[[#This Row],[Ngày hạch toán]])</f>
        <v>45676</v>
      </c>
      <c r="T790" s="8"/>
      <c r="U790" s="7">
        <f>IF(Table1[[#This Row],[Ngày tính CN]]="","",S790+T790)</f>
        <v>45676</v>
      </c>
      <c r="V790" s="74">
        <f ca="1">IF(Table1[[#This Row],[Hạn thanh toán]]="","",IF((U790-NOW())&lt;0,0,(U790-NOW())))</f>
        <v>0</v>
      </c>
      <c r="W790" s="72"/>
      <c r="X790" s="68" t="str">
        <f t="shared" ca="1" si="117"/>
        <v/>
      </c>
      <c r="Y790" s="68" t="str">
        <f t="shared" si="115"/>
        <v>Đã thanh toán</v>
      </c>
      <c r="Z790" s="301">
        <f>Table1[[#This Row],[Hạn thanh toán]]</f>
        <v>45676</v>
      </c>
      <c r="AA790" s="301">
        <f>Table1[[#This Row],[Ngày Thanh toán]]</f>
        <v>45736</v>
      </c>
      <c r="AD790" s="3" t="str">
        <f>VLOOKUP($A790,Ma_KH!$A:$Q,Ma_KH!O$1,0)</f>
        <v>EASY</v>
      </c>
      <c r="AE790" s="3" t="str">
        <f>VLOOKUP($A790,Ma_KH!$A:$Q,Ma_KH!P$1,0)</f>
        <v>CÔNG TY CỔ PHẦN THƯƠNG MẠI VÀ DỊCH VỤ EASYMART</v>
      </c>
    </row>
    <row r="791" spans="1:31" ht="25.5" customHeight="1" x14ac:dyDescent="0.3">
      <c r="A791" s="81" t="s">
        <v>113</v>
      </c>
      <c r="B791" s="81"/>
      <c r="C791" s="91">
        <v>45692</v>
      </c>
      <c r="D791" s="92" t="s">
        <v>1461</v>
      </c>
      <c r="E791" s="91"/>
      <c r="F791" s="84"/>
      <c r="G791" s="84" t="s">
        <v>1462</v>
      </c>
      <c r="H791" s="72">
        <v>0</v>
      </c>
      <c r="I791" s="72">
        <v>0</v>
      </c>
      <c r="J791" s="72">
        <v>0</v>
      </c>
      <c r="K791" s="72">
        <v>230947</v>
      </c>
      <c r="L791" s="8" t="s">
        <v>17</v>
      </c>
      <c r="M791" s="187">
        <v>45736</v>
      </c>
      <c r="N791" s="188" t="s">
        <v>4407</v>
      </c>
      <c r="O791" s="72">
        <f>IF(Table1[[#This Row],[Phân loại]]="Tồn đầu kỳ",Table1[[#This Row],[Tổng giá trị]],0)</f>
        <v>0</v>
      </c>
      <c r="P791" s="8">
        <f>IF(Table1[[#This Row],[Số còn phải thu ĐK]]&lt;&gt;0,0,IF(Table1[[#This Row],[Phân loại]]="Bán hàng",Table1[[#This Row],[Tổng giá trị]],-Table1[[#This Row],[Tổng giá trị]]))</f>
        <v>-230947</v>
      </c>
      <c r="Q791" s="73">
        <f t="shared" si="116"/>
        <v>-230947</v>
      </c>
      <c r="R791" s="8">
        <f>Table1[[#This Row],[Số còn phải thu ĐK]]+Table1[[#This Row],[Giá Trị HD sau CK]]-Table1[[#This Row],[Số tiền đã thu]]</f>
        <v>0</v>
      </c>
      <c r="S791" s="7">
        <f>IF(Table1[[#This Row],[Ngày hóa đơn]]&lt;&gt;"",Table1[[#This Row],[Ngày hóa đơn]],Table1[[#This Row],[Ngày hạch toán]])</f>
        <v>45692</v>
      </c>
      <c r="T791" s="8"/>
      <c r="U791" s="7">
        <f>IF(Table1[[#This Row],[Ngày tính CN]]="","",S791+T791)</f>
        <v>45692</v>
      </c>
      <c r="V791" s="74">
        <f ca="1">IF(Table1[[#This Row],[Hạn thanh toán]]="","",IF((U791-NOW())&lt;0,0,(U791-NOW())))</f>
        <v>0</v>
      </c>
      <c r="W791" s="72"/>
      <c r="X791" s="68" t="str">
        <f t="shared" ca="1" si="117"/>
        <v/>
      </c>
      <c r="Y791" s="68" t="str">
        <f t="shared" si="115"/>
        <v>Đã thanh toán</v>
      </c>
      <c r="Z791" s="301">
        <f>Table1[[#This Row],[Hạn thanh toán]]</f>
        <v>45692</v>
      </c>
      <c r="AA791" s="301">
        <f>Table1[[#This Row],[Ngày Thanh toán]]</f>
        <v>45736</v>
      </c>
      <c r="AD791" s="3" t="str">
        <f>VLOOKUP($A791,Ma_KH!$A:$Q,Ma_KH!O$1,0)</f>
        <v>EASY</v>
      </c>
      <c r="AE791" s="3" t="str">
        <f>VLOOKUP($A791,Ma_KH!$A:$Q,Ma_KH!P$1,0)</f>
        <v>CÔNG TY CỔ PHẦN THƯƠNG MẠI VÀ DỊCH VỤ EASYMART</v>
      </c>
    </row>
    <row r="792" spans="1:31" ht="25.5" customHeight="1" x14ac:dyDescent="0.3">
      <c r="A792" s="81" t="s">
        <v>113</v>
      </c>
      <c r="B792" s="81"/>
      <c r="C792" s="91">
        <v>45693</v>
      </c>
      <c r="D792" s="92" t="s">
        <v>1463</v>
      </c>
      <c r="E792" s="91">
        <v>45693</v>
      </c>
      <c r="F792" s="84" t="s">
        <v>1464</v>
      </c>
      <c r="G792" s="84" t="s">
        <v>1441</v>
      </c>
      <c r="H792" s="72">
        <v>1815220</v>
      </c>
      <c r="I792" s="72">
        <v>0</v>
      </c>
      <c r="J792" s="72">
        <v>145218</v>
      </c>
      <c r="K792" s="72">
        <v>1960438</v>
      </c>
      <c r="L792" s="8" t="s">
        <v>24</v>
      </c>
      <c r="M792" s="187">
        <v>45736</v>
      </c>
      <c r="N792" s="188" t="s">
        <v>4407</v>
      </c>
      <c r="O792" s="72">
        <f>IF(Table1[[#This Row],[Phân loại]]="Tồn đầu kỳ",Table1[[#This Row],[Tổng giá trị]],0)</f>
        <v>0</v>
      </c>
      <c r="P792" s="8">
        <f>IF(Table1[[#This Row],[Số còn phải thu ĐK]]&lt;&gt;0,0,IF(Table1[[#This Row],[Phân loại]]="Bán hàng",Table1[[#This Row],[Tổng giá trị]],-Table1[[#This Row],[Tổng giá trị]]))</f>
        <v>1960438</v>
      </c>
      <c r="Q792" s="73">
        <f t="shared" si="116"/>
        <v>1960438</v>
      </c>
      <c r="R792" s="8">
        <f>Table1[[#This Row],[Số còn phải thu ĐK]]+Table1[[#This Row],[Giá Trị HD sau CK]]-Table1[[#This Row],[Số tiền đã thu]]</f>
        <v>0</v>
      </c>
      <c r="S792" s="7">
        <f>IF(Table1[[#This Row],[Ngày hóa đơn]]&lt;&gt;"",Table1[[#This Row],[Ngày hóa đơn]],Table1[[#This Row],[Ngày hạch toán]])</f>
        <v>45693</v>
      </c>
      <c r="T792" s="8"/>
      <c r="U792" s="7">
        <f>IF(Table1[[#This Row],[Ngày tính CN]]="","",S792+T792)</f>
        <v>45693</v>
      </c>
      <c r="V792" s="74">
        <f ca="1">IF(Table1[[#This Row],[Hạn thanh toán]]="","",IF((U792-NOW())&lt;0,0,(U792-NOW())))</f>
        <v>0</v>
      </c>
      <c r="W792" s="72"/>
      <c r="X792" s="68" t="str">
        <f t="shared" ca="1" si="117"/>
        <v/>
      </c>
      <c r="Y792" s="68" t="str">
        <f t="shared" si="115"/>
        <v>Đã thanh toán</v>
      </c>
      <c r="Z792" s="301">
        <f>Table1[[#This Row],[Hạn thanh toán]]</f>
        <v>45693</v>
      </c>
      <c r="AA792" s="301">
        <f>Table1[[#This Row],[Ngày Thanh toán]]</f>
        <v>45736</v>
      </c>
      <c r="AD792" s="3" t="str">
        <f>VLOOKUP($A792,Ma_KH!$A:$Q,Ma_KH!O$1,0)</f>
        <v>EASY</v>
      </c>
      <c r="AE792" s="3" t="str">
        <f>VLOOKUP($A792,Ma_KH!$A:$Q,Ma_KH!P$1,0)</f>
        <v>CÔNG TY CỔ PHẦN THƯƠNG MẠI VÀ DỊCH VỤ EASYMART</v>
      </c>
    </row>
    <row r="793" spans="1:31" ht="25.5" customHeight="1" x14ac:dyDescent="0.3">
      <c r="A793" s="81" t="s">
        <v>113</v>
      </c>
      <c r="B793" s="81"/>
      <c r="C793" s="91">
        <v>45694</v>
      </c>
      <c r="D793" s="92" t="s">
        <v>1465</v>
      </c>
      <c r="E793" s="91"/>
      <c r="F793" s="84"/>
      <c r="G793" s="84" t="s">
        <v>1466</v>
      </c>
      <c r="H793" s="72">
        <v>0</v>
      </c>
      <c r="I793" s="72">
        <v>0</v>
      </c>
      <c r="J793" s="72">
        <v>0</v>
      </c>
      <c r="K793" s="72">
        <v>874786</v>
      </c>
      <c r="L793" s="8" t="s">
        <v>17</v>
      </c>
      <c r="M793" s="187">
        <v>45736</v>
      </c>
      <c r="N793" s="188" t="s">
        <v>4407</v>
      </c>
      <c r="O793" s="72">
        <f>IF(Table1[[#This Row],[Phân loại]]="Tồn đầu kỳ",Table1[[#This Row],[Tổng giá trị]],0)</f>
        <v>0</v>
      </c>
      <c r="P793" s="8">
        <f>IF(Table1[[#This Row],[Số còn phải thu ĐK]]&lt;&gt;0,0,IF(Table1[[#This Row],[Phân loại]]="Bán hàng",Table1[[#This Row],[Tổng giá trị]],-Table1[[#This Row],[Tổng giá trị]]))</f>
        <v>-874786</v>
      </c>
      <c r="Q793" s="73">
        <f t="shared" si="116"/>
        <v>-874786</v>
      </c>
      <c r="R793" s="8">
        <f>Table1[[#This Row],[Số còn phải thu ĐK]]+Table1[[#This Row],[Giá Trị HD sau CK]]-Table1[[#This Row],[Số tiền đã thu]]</f>
        <v>0</v>
      </c>
      <c r="S793" s="7">
        <f>IF(Table1[[#This Row],[Ngày hóa đơn]]&lt;&gt;"",Table1[[#This Row],[Ngày hóa đơn]],Table1[[#This Row],[Ngày hạch toán]])</f>
        <v>45694</v>
      </c>
      <c r="T793" s="8"/>
      <c r="U793" s="7">
        <f>IF(Table1[[#This Row],[Ngày tính CN]]="","",S793+T793)</f>
        <v>45694</v>
      </c>
      <c r="V793" s="74">
        <f ca="1">IF(Table1[[#This Row],[Hạn thanh toán]]="","",IF((U793-NOW())&lt;0,0,(U793-NOW())))</f>
        <v>0</v>
      </c>
      <c r="W793" s="72"/>
      <c r="X793" s="68" t="str">
        <f t="shared" ca="1" si="117"/>
        <v/>
      </c>
      <c r="Y793" s="68" t="str">
        <f t="shared" si="115"/>
        <v>Đã thanh toán</v>
      </c>
      <c r="Z793" s="301">
        <f>Table1[[#This Row],[Hạn thanh toán]]</f>
        <v>45694</v>
      </c>
      <c r="AA793" s="301">
        <f>Table1[[#This Row],[Ngày Thanh toán]]</f>
        <v>45736</v>
      </c>
      <c r="AD793" s="3" t="str">
        <f>VLOOKUP($A793,Ma_KH!$A:$Q,Ma_KH!O$1,0)</f>
        <v>EASY</v>
      </c>
      <c r="AE793" s="3" t="str">
        <f>VLOOKUP($A793,Ma_KH!$A:$Q,Ma_KH!P$1,0)</f>
        <v>CÔNG TY CỔ PHẦN THƯƠNG MẠI VÀ DỊCH VỤ EASYMART</v>
      </c>
    </row>
    <row r="794" spans="1:31" ht="25.5" customHeight="1" x14ac:dyDescent="0.3">
      <c r="A794" s="81" t="s">
        <v>113</v>
      </c>
      <c r="B794" s="81"/>
      <c r="C794" s="91">
        <v>45709</v>
      </c>
      <c r="D794" s="92" t="s">
        <v>1467</v>
      </c>
      <c r="E794" s="91">
        <v>45709</v>
      </c>
      <c r="F794" s="84" t="s">
        <v>1468</v>
      </c>
      <c r="G794" s="84" t="s">
        <v>1441</v>
      </c>
      <c r="H794" s="72">
        <v>1512448</v>
      </c>
      <c r="I794" s="72">
        <v>0</v>
      </c>
      <c r="J794" s="72">
        <v>120996</v>
      </c>
      <c r="K794" s="72">
        <v>1633444</v>
      </c>
      <c r="L794" s="8" t="s">
        <v>24</v>
      </c>
      <c r="M794" s="187">
        <v>45736</v>
      </c>
      <c r="N794" s="188" t="s">
        <v>4407</v>
      </c>
      <c r="O794" s="72">
        <f>IF(Table1[[#This Row],[Phân loại]]="Tồn đầu kỳ",Table1[[#This Row],[Tổng giá trị]],0)</f>
        <v>0</v>
      </c>
      <c r="P794" s="8">
        <f>IF(Table1[[#This Row],[Số còn phải thu ĐK]]&lt;&gt;0,0,IF(Table1[[#This Row],[Phân loại]]="Bán hàng",Table1[[#This Row],[Tổng giá trị]],-Table1[[#This Row],[Tổng giá trị]]))</f>
        <v>1633444</v>
      </c>
      <c r="Q794" s="73">
        <f t="shared" si="116"/>
        <v>1633444</v>
      </c>
      <c r="R794" s="8">
        <f>Table1[[#This Row],[Số còn phải thu ĐK]]+Table1[[#This Row],[Giá Trị HD sau CK]]-Table1[[#This Row],[Số tiền đã thu]]</f>
        <v>0</v>
      </c>
      <c r="S794" s="7">
        <f>IF(Table1[[#This Row],[Ngày hóa đơn]]&lt;&gt;"",Table1[[#This Row],[Ngày hóa đơn]],Table1[[#This Row],[Ngày hạch toán]])</f>
        <v>45709</v>
      </c>
      <c r="T794" s="8"/>
      <c r="U794" s="7">
        <f>IF(Table1[[#This Row],[Ngày tính CN]]="","",S794+T794)</f>
        <v>45709</v>
      </c>
      <c r="V794" s="74">
        <f ca="1">IF(Table1[[#This Row],[Hạn thanh toán]]="","",IF((U794-NOW())&lt;0,0,(U794-NOW())))</f>
        <v>0</v>
      </c>
      <c r="W794" s="72"/>
      <c r="X794" s="68" t="str">
        <f t="shared" ca="1" si="117"/>
        <v/>
      </c>
      <c r="Y794" s="68" t="str">
        <f t="shared" si="115"/>
        <v>Đã thanh toán</v>
      </c>
      <c r="Z794" s="301">
        <f>Table1[[#This Row],[Hạn thanh toán]]</f>
        <v>45709</v>
      </c>
      <c r="AA794" s="301">
        <f>Table1[[#This Row],[Ngày Thanh toán]]</f>
        <v>45736</v>
      </c>
      <c r="AD794" s="3" t="str">
        <f>VLOOKUP($A794,Ma_KH!$A:$Q,Ma_KH!O$1,0)</f>
        <v>EASY</v>
      </c>
      <c r="AE794" s="3" t="str">
        <f>VLOOKUP($A794,Ma_KH!$A:$Q,Ma_KH!P$1,0)</f>
        <v>CÔNG TY CỔ PHẦN THƯƠNG MẠI VÀ DỊCH VỤ EASYMART</v>
      </c>
    </row>
    <row r="795" spans="1:31" ht="25.5" customHeight="1" x14ac:dyDescent="0.3">
      <c r="A795" s="81" t="s">
        <v>113</v>
      </c>
      <c r="B795" s="81"/>
      <c r="C795" s="91">
        <v>45714</v>
      </c>
      <c r="D795" s="92" t="s">
        <v>1469</v>
      </c>
      <c r="E795" s="91">
        <v>45714</v>
      </c>
      <c r="F795" s="84" t="s">
        <v>1470</v>
      </c>
      <c r="G795" s="84" t="s">
        <v>1441</v>
      </c>
      <c r="H795" s="72">
        <v>1261615</v>
      </c>
      <c r="I795" s="72">
        <v>0</v>
      </c>
      <c r="J795" s="72">
        <v>100929</v>
      </c>
      <c r="K795" s="72">
        <v>1362544</v>
      </c>
      <c r="L795" s="8" t="s">
        <v>24</v>
      </c>
      <c r="M795" s="187">
        <v>45736</v>
      </c>
      <c r="N795" s="188" t="s">
        <v>4407</v>
      </c>
      <c r="O795" s="72">
        <f>IF(Table1[[#This Row],[Phân loại]]="Tồn đầu kỳ",Table1[[#This Row],[Tổng giá trị]],0)</f>
        <v>0</v>
      </c>
      <c r="P795" s="8">
        <f>IF(Table1[[#This Row],[Số còn phải thu ĐK]]&lt;&gt;0,0,IF(Table1[[#This Row],[Phân loại]]="Bán hàng",Table1[[#This Row],[Tổng giá trị]],-Table1[[#This Row],[Tổng giá trị]]))</f>
        <v>1362544</v>
      </c>
      <c r="Q795" s="73">
        <f t="shared" si="116"/>
        <v>1362544</v>
      </c>
      <c r="R795" s="8">
        <f>Table1[[#This Row],[Số còn phải thu ĐK]]+Table1[[#This Row],[Giá Trị HD sau CK]]-Table1[[#This Row],[Số tiền đã thu]]</f>
        <v>0</v>
      </c>
      <c r="S795" s="7">
        <f>IF(Table1[[#This Row],[Ngày hóa đơn]]&lt;&gt;"",Table1[[#This Row],[Ngày hóa đơn]],Table1[[#This Row],[Ngày hạch toán]])</f>
        <v>45714</v>
      </c>
      <c r="T795" s="8"/>
      <c r="U795" s="7">
        <f>IF(Table1[[#This Row],[Ngày tính CN]]="","",S795+T795)</f>
        <v>45714</v>
      </c>
      <c r="V795" s="74">
        <f ca="1">IF(Table1[[#This Row],[Hạn thanh toán]]="","",IF((U795-NOW())&lt;0,0,(U795-NOW())))</f>
        <v>0</v>
      </c>
      <c r="W795" s="72"/>
      <c r="X795" s="68" t="str">
        <f t="shared" ca="1" si="117"/>
        <v/>
      </c>
      <c r="Y795" s="68" t="str">
        <f t="shared" si="115"/>
        <v>Đã thanh toán</v>
      </c>
      <c r="Z795" s="301">
        <f>Table1[[#This Row],[Hạn thanh toán]]</f>
        <v>45714</v>
      </c>
      <c r="AA795" s="301">
        <f>Table1[[#This Row],[Ngày Thanh toán]]</f>
        <v>45736</v>
      </c>
      <c r="AD795" s="3" t="str">
        <f>VLOOKUP($A795,Ma_KH!$A:$Q,Ma_KH!O$1,0)</f>
        <v>EASY</v>
      </c>
      <c r="AE795" s="3" t="str">
        <f>VLOOKUP($A795,Ma_KH!$A:$Q,Ma_KH!P$1,0)</f>
        <v>CÔNG TY CỔ PHẦN THƯƠNG MẠI VÀ DỊCH VỤ EASYMART</v>
      </c>
    </row>
    <row r="796" spans="1:31" ht="25.5" customHeight="1" x14ac:dyDescent="0.3">
      <c r="A796" s="81" t="s">
        <v>113</v>
      </c>
      <c r="B796" s="81"/>
      <c r="C796" s="91">
        <v>45714</v>
      </c>
      <c r="D796" s="92" t="s">
        <v>1471</v>
      </c>
      <c r="E796" s="91">
        <v>45714</v>
      </c>
      <c r="F796" s="84" t="s">
        <v>1472</v>
      </c>
      <c r="G796" s="84" t="s">
        <v>1444</v>
      </c>
      <c r="H796" s="72">
        <v>1458820</v>
      </c>
      <c r="I796" s="72">
        <v>0</v>
      </c>
      <c r="J796" s="72">
        <v>116706</v>
      </c>
      <c r="K796" s="72">
        <v>1575526</v>
      </c>
      <c r="L796" s="8" t="s">
        <v>24</v>
      </c>
      <c r="M796" s="187">
        <v>45736</v>
      </c>
      <c r="N796" s="188" t="s">
        <v>4407</v>
      </c>
      <c r="O796" s="72">
        <f>IF(Table1[[#This Row],[Phân loại]]="Tồn đầu kỳ",Table1[[#This Row],[Tổng giá trị]],0)</f>
        <v>0</v>
      </c>
      <c r="P796" s="8">
        <f>IF(Table1[[#This Row],[Số còn phải thu ĐK]]&lt;&gt;0,0,IF(Table1[[#This Row],[Phân loại]]="Bán hàng",Table1[[#This Row],[Tổng giá trị]],-Table1[[#This Row],[Tổng giá trị]]))</f>
        <v>1575526</v>
      </c>
      <c r="Q796" s="73">
        <f t="shared" si="116"/>
        <v>1575526</v>
      </c>
      <c r="R796" s="8">
        <f>Table1[[#This Row],[Số còn phải thu ĐK]]+Table1[[#This Row],[Giá Trị HD sau CK]]-Table1[[#This Row],[Số tiền đã thu]]</f>
        <v>0</v>
      </c>
      <c r="S796" s="7">
        <f>IF(Table1[[#This Row],[Ngày hóa đơn]]&lt;&gt;"",Table1[[#This Row],[Ngày hóa đơn]],Table1[[#This Row],[Ngày hạch toán]])</f>
        <v>45714</v>
      </c>
      <c r="T796" s="8"/>
      <c r="U796" s="7">
        <f>IF(Table1[[#This Row],[Ngày tính CN]]="","",S796+T796)</f>
        <v>45714</v>
      </c>
      <c r="V796" s="74">
        <f ca="1">IF(Table1[[#This Row],[Hạn thanh toán]]="","",IF((U796-NOW())&lt;0,0,(U796-NOW())))</f>
        <v>0</v>
      </c>
      <c r="W796" s="72"/>
      <c r="X796" s="68" t="str">
        <f t="shared" ca="1" si="117"/>
        <v/>
      </c>
      <c r="Y796" s="68" t="str">
        <f t="shared" si="115"/>
        <v>Đã thanh toán</v>
      </c>
      <c r="Z796" s="301">
        <f>Table1[[#This Row],[Hạn thanh toán]]</f>
        <v>45714</v>
      </c>
      <c r="AA796" s="301">
        <f>Table1[[#This Row],[Ngày Thanh toán]]</f>
        <v>45736</v>
      </c>
      <c r="AD796" s="3" t="str">
        <f>VLOOKUP($A796,Ma_KH!$A:$Q,Ma_KH!O$1,0)</f>
        <v>EASY</v>
      </c>
      <c r="AE796" s="3" t="str">
        <f>VLOOKUP($A796,Ma_KH!$A:$Q,Ma_KH!P$1,0)</f>
        <v>CÔNG TY CỔ PHẦN THƯƠNG MẠI VÀ DỊCH VỤ EASYMART</v>
      </c>
    </row>
    <row r="797" spans="1:31" ht="25.5" customHeight="1" x14ac:dyDescent="0.3">
      <c r="A797" s="81" t="s">
        <v>113</v>
      </c>
      <c r="B797" s="81"/>
      <c r="C797" s="91">
        <v>45716</v>
      </c>
      <c r="D797" s="92" t="s">
        <v>1473</v>
      </c>
      <c r="E797" s="91"/>
      <c r="F797" s="84"/>
      <c r="G797" s="84" t="s">
        <v>1446</v>
      </c>
      <c r="H797" s="72">
        <v>0</v>
      </c>
      <c r="I797" s="72">
        <v>0</v>
      </c>
      <c r="J797" s="72">
        <v>0</v>
      </c>
      <c r="K797" s="72">
        <v>104060</v>
      </c>
      <c r="L797" s="8" t="s">
        <v>17</v>
      </c>
      <c r="M797" s="187">
        <v>45736</v>
      </c>
      <c r="N797" s="188" t="s">
        <v>4407</v>
      </c>
      <c r="O797" s="72">
        <f>IF(Table1[[#This Row],[Phân loại]]="Tồn đầu kỳ",Table1[[#This Row],[Tổng giá trị]],0)</f>
        <v>0</v>
      </c>
      <c r="P797" s="8">
        <f>IF(Table1[[#This Row],[Số còn phải thu ĐK]]&lt;&gt;0,0,IF(Table1[[#This Row],[Phân loại]]="Bán hàng",Table1[[#This Row],[Tổng giá trị]],-Table1[[#This Row],[Tổng giá trị]]))</f>
        <v>-104060</v>
      </c>
      <c r="Q797" s="73">
        <f t="shared" si="116"/>
        <v>-104060</v>
      </c>
      <c r="R797" s="8">
        <f>Table1[[#This Row],[Số còn phải thu ĐK]]+Table1[[#This Row],[Giá Trị HD sau CK]]-Table1[[#This Row],[Số tiền đã thu]]</f>
        <v>0</v>
      </c>
      <c r="S797" s="7">
        <f>IF(Table1[[#This Row],[Ngày hóa đơn]]&lt;&gt;"",Table1[[#This Row],[Ngày hóa đơn]],Table1[[#This Row],[Ngày hạch toán]])</f>
        <v>45716</v>
      </c>
      <c r="T797" s="8"/>
      <c r="U797" s="7">
        <f>IF(Table1[[#This Row],[Ngày tính CN]]="","",S797+T797)</f>
        <v>45716</v>
      </c>
      <c r="V797" s="74">
        <f ca="1">IF(Table1[[#This Row],[Hạn thanh toán]]="","",IF((U797-NOW())&lt;0,0,(U797-NOW())))</f>
        <v>0</v>
      </c>
      <c r="W797" s="72"/>
      <c r="X797" s="68" t="str">
        <f t="shared" ca="1" si="117"/>
        <v/>
      </c>
      <c r="Y797" s="68" t="str">
        <f t="shared" si="115"/>
        <v>Đã thanh toán</v>
      </c>
      <c r="Z797" s="301">
        <f>Table1[[#This Row],[Hạn thanh toán]]</f>
        <v>45716</v>
      </c>
      <c r="AA797" s="301">
        <f>Table1[[#This Row],[Ngày Thanh toán]]</f>
        <v>45736</v>
      </c>
      <c r="AD797" s="3" t="str">
        <f>VLOOKUP($A797,Ma_KH!$A:$Q,Ma_KH!O$1,0)</f>
        <v>EASY</v>
      </c>
      <c r="AE797" s="3" t="str">
        <f>VLOOKUP($A797,Ma_KH!$A:$Q,Ma_KH!P$1,0)</f>
        <v>CÔNG TY CỔ PHẦN THƯƠNG MẠI VÀ DỊCH VỤ EASYMART</v>
      </c>
    </row>
    <row r="798" spans="1:31" ht="25.5" customHeight="1" x14ac:dyDescent="0.3">
      <c r="A798" s="81" t="s">
        <v>113</v>
      </c>
      <c r="B798" s="81"/>
      <c r="C798" s="91">
        <v>45716</v>
      </c>
      <c r="D798" s="92" t="s">
        <v>1474</v>
      </c>
      <c r="E798" s="91"/>
      <c r="F798" s="84"/>
      <c r="G798" s="84" t="s">
        <v>1462</v>
      </c>
      <c r="H798" s="72">
        <v>0</v>
      </c>
      <c r="I798" s="72">
        <v>0</v>
      </c>
      <c r="J798" s="72">
        <v>0</v>
      </c>
      <c r="K798" s="72">
        <v>153116</v>
      </c>
      <c r="L798" s="8" t="s">
        <v>17</v>
      </c>
      <c r="M798" s="187">
        <v>45736</v>
      </c>
      <c r="N798" s="188" t="s">
        <v>4407</v>
      </c>
      <c r="O798" s="72">
        <f>IF(Table1[[#This Row],[Phân loại]]="Tồn đầu kỳ",Table1[[#This Row],[Tổng giá trị]],0)</f>
        <v>0</v>
      </c>
      <c r="P798" s="8">
        <f>IF(Table1[[#This Row],[Số còn phải thu ĐK]]&lt;&gt;0,0,IF(Table1[[#This Row],[Phân loại]]="Bán hàng",Table1[[#This Row],[Tổng giá trị]],-Table1[[#This Row],[Tổng giá trị]]))</f>
        <v>-153116</v>
      </c>
      <c r="Q798" s="73">
        <f t="shared" si="116"/>
        <v>-153116</v>
      </c>
      <c r="R798" s="8">
        <f>Table1[[#This Row],[Số còn phải thu ĐK]]+Table1[[#This Row],[Giá Trị HD sau CK]]-Table1[[#This Row],[Số tiền đã thu]]</f>
        <v>0</v>
      </c>
      <c r="S798" s="7">
        <f>IF(Table1[[#This Row],[Ngày hóa đơn]]&lt;&gt;"",Table1[[#This Row],[Ngày hóa đơn]],Table1[[#This Row],[Ngày hạch toán]])</f>
        <v>45716</v>
      </c>
      <c r="T798" s="8"/>
      <c r="U798" s="7">
        <f>IF(Table1[[#This Row],[Ngày tính CN]]="","",S798+T798)</f>
        <v>45716</v>
      </c>
      <c r="V798" s="74">
        <f ca="1">IF(Table1[[#This Row],[Hạn thanh toán]]="","",IF((U798-NOW())&lt;0,0,(U798-NOW())))</f>
        <v>0</v>
      </c>
      <c r="W798" s="72"/>
      <c r="X798" s="68" t="str">
        <f t="shared" ca="1" si="117"/>
        <v/>
      </c>
      <c r="Y798" s="68" t="str">
        <f t="shared" si="115"/>
        <v>Đã thanh toán</v>
      </c>
      <c r="Z798" s="301">
        <f>Table1[[#This Row],[Hạn thanh toán]]</f>
        <v>45716</v>
      </c>
      <c r="AA798" s="301">
        <f>Table1[[#This Row],[Ngày Thanh toán]]</f>
        <v>45736</v>
      </c>
      <c r="AD798" s="3" t="str">
        <f>VLOOKUP($A798,Ma_KH!$A:$Q,Ma_KH!O$1,0)</f>
        <v>EASY</v>
      </c>
      <c r="AE798" s="3" t="str">
        <f>VLOOKUP($A798,Ma_KH!$A:$Q,Ma_KH!P$1,0)</f>
        <v>CÔNG TY CỔ PHẦN THƯƠNG MẠI VÀ DỊCH VỤ EASYMART</v>
      </c>
    </row>
    <row r="799" spans="1:31" ht="25.5" customHeight="1" x14ac:dyDescent="0.3">
      <c r="A799" s="81" t="s">
        <v>113</v>
      </c>
      <c r="B799" s="81"/>
      <c r="C799" s="91">
        <v>45716</v>
      </c>
      <c r="D799" s="92" t="s">
        <v>1475</v>
      </c>
      <c r="E799" s="91"/>
      <c r="F799" s="84"/>
      <c r="G799" s="84" t="s">
        <v>1476</v>
      </c>
      <c r="H799" s="72">
        <v>0</v>
      </c>
      <c r="I799" s="72">
        <v>0</v>
      </c>
      <c r="J799" s="72">
        <v>0</v>
      </c>
      <c r="K799" s="72">
        <v>115281</v>
      </c>
      <c r="L799" s="8" t="s">
        <v>17</v>
      </c>
      <c r="M799" s="187">
        <v>45736</v>
      </c>
      <c r="N799" s="188" t="s">
        <v>4407</v>
      </c>
      <c r="O799" s="72">
        <f>IF(Table1[[#This Row],[Phân loại]]="Tồn đầu kỳ",Table1[[#This Row],[Tổng giá trị]],0)</f>
        <v>0</v>
      </c>
      <c r="P799" s="8">
        <f>IF(Table1[[#This Row],[Số còn phải thu ĐK]]&lt;&gt;0,0,IF(Table1[[#This Row],[Phân loại]]="Bán hàng",Table1[[#This Row],[Tổng giá trị]],-Table1[[#This Row],[Tổng giá trị]]))</f>
        <v>-115281</v>
      </c>
      <c r="Q799" s="73">
        <f t="shared" si="116"/>
        <v>-115281</v>
      </c>
      <c r="R799" s="8">
        <f>Table1[[#This Row],[Số còn phải thu ĐK]]+Table1[[#This Row],[Giá Trị HD sau CK]]-Table1[[#This Row],[Số tiền đã thu]]</f>
        <v>0</v>
      </c>
      <c r="S799" s="7">
        <f>IF(Table1[[#This Row],[Ngày hóa đơn]]&lt;&gt;"",Table1[[#This Row],[Ngày hóa đơn]],Table1[[#This Row],[Ngày hạch toán]])</f>
        <v>45716</v>
      </c>
      <c r="T799" s="8"/>
      <c r="U799" s="7">
        <f>IF(Table1[[#This Row],[Ngày tính CN]]="","",S799+T799)</f>
        <v>45716</v>
      </c>
      <c r="V799" s="74">
        <f ca="1">IF(Table1[[#This Row],[Hạn thanh toán]]="","",IF((U799-NOW())&lt;0,0,(U799-NOW())))</f>
        <v>0</v>
      </c>
      <c r="W799" s="72"/>
      <c r="X799" s="68" t="str">
        <f t="shared" ca="1" si="117"/>
        <v/>
      </c>
      <c r="Y799" s="68" t="str">
        <f t="shared" si="115"/>
        <v>Đã thanh toán</v>
      </c>
      <c r="Z799" s="301">
        <f>Table1[[#This Row],[Hạn thanh toán]]</f>
        <v>45716</v>
      </c>
      <c r="AA799" s="301">
        <f>Table1[[#This Row],[Ngày Thanh toán]]</f>
        <v>45736</v>
      </c>
      <c r="AD799" s="3" t="str">
        <f>VLOOKUP($A799,Ma_KH!$A:$Q,Ma_KH!O$1,0)</f>
        <v>EASY</v>
      </c>
      <c r="AE799" s="3" t="str">
        <f>VLOOKUP($A799,Ma_KH!$A:$Q,Ma_KH!P$1,0)</f>
        <v>CÔNG TY CỔ PHẦN THƯƠNG MẠI VÀ DỊCH VỤ EASYMART</v>
      </c>
    </row>
    <row r="800" spans="1:31" ht="25.5" customHeight="1" x14ac:dyDescent="0.3">
      <c r="A800" s="81" t="s">
        <v>113</v>
      </c>
      <c r="B800" s="81"/>
      <c r="C800" s="91">
        <v>45719</v>
      </c>
      <c r="D800" s="92" t="s">
        <v>1477</v>
      </c>
      <c r="E800" s="91"/>
      <c r="F800" s="84"/>
      <c r="G800" s="84" t="s">
        <v>1478</v>
      </c>
      <c r="H800" s="72">
        <v>0</v>
      </c>
      <c r="I800" s="72">
        <v>0</v>
      </c>
      <c r="J800" s="72">
        <v>0</v>
      </c>
      <c r="K800" s="72">
        <v>109671</v>
      </c>
      <c r="L800" s="8" t="s">
        <v>17</v>
      </c>
      <c r="M800" s="187">
        <v>45768</v>
      </c>
      <c r="N800" s="188" t="s">
        <v>4408</v>
      </c>
      <c r="O800" s="72">
        <f>IF(Table1[[#This Row],[Phân loại]]="Tồn đầu kỳ",Table1[[#This Row],[Tổng giá trị]],0)</f>
        <v>0</v>
      </c>
      <c r="P800" s="8">
        <f>IF(Table1[[#This Row],[Số còn phải thu ĐK]]&lt;&gt;0,0,IF(Table1[[#This Row],[Phân loại]]="Bán hàng",Table1[[#This Row],[Tổng giá trị]],-Table1[[#This Row],[Tổng giá trị]]))</f>
        <v>-109671</v>
      </c>
      <c r="Q800" s="73">
        <f t="shared" si="116"/>
        <v>-109671</v>
      </c>
      <c r="R800" s="8">
        <f>Table1[[#This Row],[Số còn phải thu ĐK]]+Table1[[#This Row],[Giá Trị HD sau CK]]-Table1[[#This Row],[Số tiền đã thu]]</f>
        <v>0</v>
      </c>
      <c r="S800" s="7">
        <f>IF(Table1[[#This Row],[Ngày hóa đơn]]&lt;&gt;"",Table1[[#This Row],[Ngày hóa đơn]],Table1[[#This Row],[Ngày hạch toán]])</f>
        <v>45719</v>
      </c>
      <c r="T800" s="8"/>
      <c r="U800" s="7">
        <f>IF(Table1[[#This Row],[Ngày tính CN]]="","",S800+T800)</f>
        <v>45719</v>
      </c>
      <c r="V800" s="74">
        <f ca="1">IF(Table1[[#This Row],[Hạn thanh toán]]="","",IF((U800-NOW())&lt;0,0,(U800-NOW())))</f>
        <v>0</v>
      </c>
      <c r="W800" s="72"/>
      <c r="X800" s="68" t="str">
        <f t="shared" ca="1" si="117"/>
        <v/>
      </c>
      <c r="Y800" s="68" t="str">
        <f t="shared" si="115"/>
        <v>Đã thanh toán</v>
      </c>
      <c r="Z800" s="301">
        <f>Table1[[#This Row],[Hạn thanh toán]]</f>
        <v>45719</v>
      </c>
      <c r="AA800" s="301">
        <f>Table1[[#This Row],[Ngày Thanh toán]]</f>
        <v>45768</v>
      </c>
      <c r="AD800" s="3" t="str">
        <f>VLOOKUP($A800,Ma_KH!$A:$Q,Ma_KH!O$1,0)</f>
        <v>EASY</v>
      </c>
      <c r="AE800" s="3" t="str">
        <f>VLOOKUP($A800,Ma_KH!$A:$Q,Ma_KH!P$1,0)</f>
        <v>CÔNG TY CỔ PHẦN THƯƠNG MẠI VÀ DỊCH VỤ EASYMART</v>
      </c>
    </row>
    <row r="801" spans="1:31" ht="25.5" customHeight="1" x14ac:dyDescent="0.3">
      <c r="A801" s="81" t="s">
        <v>113</v>
      </c>
      <c r="B801" s="81"/>
      <c r="C801" s="91">
        <v>45728</v>
      </c>
      <c r="D801" s="92" t="s">
        <v>1479</v>
      </c>
      <c r="E801" s="91">
        <v>45728</v>
      </c>
      <c r="F801" s="84" t="s">
        <v>1480</v>
      </c>
      <c r="G801" s="84" t="s">
        <v>1444</v>
      </c>
      <c r="H801" s="72">
        <v>929670</v>
      </c>
      <c r="I801" s="72">
        <v>0</v>
      </c>
      <c r="J801" s="72">
        <v>74374</v>
      </c>
      <c r="K801" s="72">
        <v>1004044</v>
      </c>
      <c r="L801" s="8" t="s">
        <v>24</v>
      </c>
      <c r="M801" s="187">
        <v>45768</v>
      </c>
      <c r="N801" s="188" t="s">
        <v>4408</v>
      </c>
      <c r="O801" s="72">
        <f>IF(Table1[[#This Row],[Phân loại]]="Tồn đầu kỳ",Table1[[#This Row],[Tổng giá trị]],0)</f>
        <v>0</v>
      </c>
      <c r="P801" s="8">
        <f>IF(Table1[[#This Row],[Số còn phải thu ĐK]]&lt;&gt;0,0,IF(Table1[[#This Row],[Phân loại]]="Bán hàng",Table1[[#This Row],[Tổng giá trị]],-Table1[[#This Row],[Tổng giá trị]]))</f>
        <v>1004044</v>
      </c>
      <c r="Q801" s="73">
        <f t="shared" si="116"/>
        <v>1004044</v>
      </c>
      <c r="R801" s="8">
        <f>Table1[[#This Row],[Số còn phải thu ĐK]]+Table1[[#This Row],[Giá Trị HD sau CK]]-Table1[[#This Row],[Số tiền đã thu]]</f>
        <v>0</v>
      </c>
      <c r="S801" s="7">
        <f>IF(Table1[[#This Row],[Ngày hóa đơn]]&lt;&gt;"",Table1[[#This Row],[Ngày hóa đơn]],Table1[[#This Row],[Ngày hạch toán]])</f>
        <v>45728</v>
      </c>
      <c r="T801" s="8"/>
      <c r="U801" s="7">
        <f>IF(Table1[[#This Row],[Ngày tính CN]]="","",S801+T801)</f>
        <v>45728</v>
      </c>
      <c r="V801" s="74">
        <f ca="1">IF(Table1[[#This Row],[Hạn thanh toán]]="","",IF((U801-NOW())&lt;0,0,(U801-NOW())))</f>
        <v>0</v>
      </c>
      <c r="W801" s="72"/>
      <c r="X801" s="68" t="str">
        <f t="shared" ca="1" si="117"/>
        <v/>
      </c>
      <c r="Y801" s="68" t="str">
        <f t="shared" si="115"/>
        <v>Đã thanh toán</v>
      </c>
      <c r="Z801" s="301">
        <f>Table1[[#This Row],[Hạn thanh toán]]</f>
        <v>45728</v>
      </c>
      <c r="AA801" s="301">
        <f>Table1[[#This Row],[Ngày Thanh toán]]</f>
        <v>45768</v>
      </c>
      <c r="AD801" s="3" t="str">
        <f>VLOOKUP($A801,Ma_KH!$A:$Q,Ma_KH!O$1,0)</f>
        <v>EASY</v>
      </c>
      <c r="AE801" s="3" t="str">
        <f>VLOOKUP($A801,Ma_KH!$A:$Q,Ma_KH!P$1,0)</f>
        <v>CÔNG TY CỔ PHẦN THƯƠNG MẠI VÀ DỊCH VỤ EASYMART</v>
      </c>
    </row>
    <row r="802" spans="1:31" ht="25.5" customHeight="1" x14ac:dyDescent="0.3">
      <c r="A802" s="81" t="s">
        <v>113</v>
      </c>
      <c r="B802" s="81"/>
      <c r="C802" s="91">
        <v>45728</v>
      </c>
      <c r="D802" s="92" t="s">
        <v>1481</v>
      </c>
      <c r="E802" s="91">
        <v>45728</v>
      </c>
      <c r="F802" s="84" t="s">
        <v>1482</v>
      </c>
      <c r="G802" s="84" t="s">
        <v>1441</v>
      </c>
      <c r="H802" s="72">
        <v>2082080</v>
      </c>
      <c r="I802" s="72">
        <v>0</v>
      </c>
      <c r="J802" s="72">
        <v>166566</v>
      </c>
      <c r="K802" s="72">
        <v>2248646</v>
      </c>
      <c r="L802" s="8" t="s">
        <v>24</v>
      </c>
      <c r="M802" s="187">
        <v>45768</v>
      </c>
      <c r="N802" s="188" t="s">
        <v>4408</v>
      </c>
      <c r="O802" s="72">
        <f>IF(Table1[[#This Row],[Phân loại]]="Tồn đầu kỳ",Table1[[#This Row],[Tổng giá trị]],0)</f>
        <v>0</v>
      </c>
      <c r="P802" s="8">
        <f>IF(Table1[[#This Row],[Số còn phải thu ĐK]]&lt;&gt;0,0,IF(Table1[[#This Row],[Phân loại]]="Bán hàng",Table1[[#This Row],[Tổng giá trị]],-Table1[[#This Row],[Tổng giá trị]]))</f>
        <v>2248646</v>
      </c>
      <c r="Q802" s="73">
        <f t="shared" si="116"/>
        <v>2248646</v>
      </c>
      <c r="R802" s="8">
        <f>Table1[[#This Row],[Số còn phải thu ĐK]]+Table1[[#This Row],[Giá Trị HD sau CK]]-Table1[[#This Row],[Số tiền đã thu]]</f>
        <v>0</v>
      </c>
      <c r="S802" s="7">
        <f>IF(Table1[[#This Row],[Ngày hóa đơn]]&lt;&gt;"",Table1[[#This Row],[Ngày hóa đơn]],Table1[[#This Row],[Ngày hạch toán]])</f>
        <v>45728</v>
      </c>
      <c r="T802" s="8"/>
      <c r="U802" s="7">
        <f>IF(Table1[[#This Row],[Ngày tính CN]]="","",S802+T802)</f>
        <v>45728</v>
      </c>
      <c r="V802" s="74">
        <f ca="1">IF(Table1[[#This Row],[Hạn thanh toán]]="","",IF((U802-NOW())&lt;0,0,(U802-NOW())))</f>
        <v>0</v>
      </c>
      <c r="W802" s="72"/>
      <c r="X802" s="68" t="str">
        <f t="shared" ca="1" si="117"/>
        <v/>
      </c>
      <c r="Y802" s="68" t="str">
        <f t="shared" si="115"/>
        <v>Đã thanh toán</v>
      </c>
      <c r="Z802" s="301">
        <f>Table1[[#This Row],[Hạn thanh toán]]</f>
        <v>45728</v>
      </c>
      <c r="AA802" s="301">
        <f>Table1[[#This Row],[Ngày Thanh toán]]</f>
        <v>45768</v>
      </c>
      <c r="AD802" s="3" t="str">
        <f>VLOOKUP($A802,Ma_KH!$A:$Q,Ma_KH!O$1,0)</f>
        <v>EASY</v>
      </c>
      <c r="AE802" s="3" t="str">
        <f>VLOOKUP($A802,Ma_KH!$A:$Q,Ma_KH!P$1,0)</f>
        <v>CÔNG TY CỔ PHẦN THƯƠNG MẠI VÀ DỊCH VỤ EASYMART</v>
      </c>
    </row>
    <row r="803" spans="1:31" ht="25.5" customHeight="1" x14ac:dyDescent="0.3">
      <c r="A803" s="81" t="s">
        <v>113</v>
      </c>
      <c r="B803" s="81"/>
      <c r="C803" s="91">
        <v>45728</v>
      </c>
      <c r="D803" s="92" t="s">
        <v>1483</v>
      </c>
      <c r="E803" s="91">
        <v>45728</v>
      </c>
      <c r="F803" s="84" t="s">
        <v>1484</v>
      </c>
      <c r="G803" s="84" t="s">
        <v>1453</v>
      </c>
      <c r="H803" s="72">
        <v>1729610</v>
      </c>
      <c r="I803" s="72">
        <v>0</v>
      </c>
      <c r="J803" s="72">
        <v>138369</v>
      </c>
      <c r="K803" s="72">
        <v>1867979</v>
      </c>
      <c r="L803" s="8" t="s">
        <v>24</v>
      </c>
      <c r="M803" s="187">
        <v>45768</v>
      </c>
      <c r="N803" s="188" t="s">
        <v>4408</v>
      </c>
      <c r="O803" s="72">
        <f>IF(Table1[[#This Row],[Phân loại]]="Tồn đầu kỳ",Table1[[#This Row],[Tổng giá trị]],0)</f>
        <v>0</v>
      </c>
      <c r="P803" s="8">
        <f>IF(Table1[[#This Row],[Số còn phải thu ĐK]]&lt;&gt;0,0,IF(Table1[[#This Row],[Phân loại]]="Bán hàng",Table1[[#This Row],[Tổng giá trị]],-Table1[[#This Row],[Tổng giá trị]]))</f>
        <v>1867979</v>
      </c>
      <c r="Q803" s="73">
        <f t="shared" si="116"/>
        <v>1867979</v>
      </c>
      <c r="R803" s="8">
        <f>Table1[[#This Row],[Số còn phải thu ĐK]]+Table1[[#This Row],[Giá Trị HD sau CK]]-Table1[[#This Row],[Số tiền đã thu]]</f>
        <v>0</v>
      </c>
      <c r="S803" s="7">
        <f>IF(Table1[[#This Row],[Ngày hóa đơn]]&lt;&gt;"",Table1[[#This Row],[Ngày hóa đơn]],Table1[[#This Row],[Ngày hạch toán]])</f>
        <v>45728</v>
      </c>
      <c r="T803" s="8"/>
      <c r="U803" s="7">
        <f>IF(Table1[[#This Row],[Ngày tính CN]]="","",S803+T803)</f>
        <v>45728</v>
      </c>
      <c r="V803" s="74">
        <f ca="1">IF(Table1[[#This Row],[Hạn thanh toán]]="","",IF((U803-NOW())&lt;0,0,(U803-NOW())))</f>
        <v>0</v>
      </c>
      <c r="W803" s="72"/>
      <c r="X803" s="68" t="str">
        <f t="shared" ca="1" si="117"/>
        <v/>
      </c>
      <c r="Y803" s="68" t="str">
        <f t="shared" si="115"/>
        <v>Đã thanh toán</v>
      </c>
      <c r="Z803" s="301">
        <f>Table1[[#This Row],[Hạn thanh toán]]</f>
        <v>45728</v>
      </c>
      <c r="AA803" s="301">
        <f>Table1[[#This Row],[Ngày Thanh toán]]</f>
        <v>45768</v>
      </c>
      <c r="AD803" s="3" t="str">
        <f>VLOOKUP($A803,Ma_KH!$A:$Q,Ma_KH!O$1,0)</f>
        <v>EASY</v>
      </c>
      <c r="AE803" s="3" t="str">
        <f>VLOOKUP($A803,Ma_KH!$A:$Q,Ma_KH!P$1,0)</f>
        <v>CÔNG TY CỔ PHẦN THƯƠNG MẠI VÀ DỊCH VỤ EASYMART</v>
      </c>
    </row>
    <row r="804" spans="1:31" ht="25.5" customHeight="1" x14ac:dyDescent="0.3">
      <c r="A804" s="82" t="s">
        <v>113</v>
      </c>
      <c r="B804" s="82"/>
      <c r="C804" s="93">
        <v>45735</v>
      </c>
      <c r="D804" s="94" t="s">
        <v>1485</v>
      </c>
      <c r="E804" s="93">
        <v>45735</v>
      </c>
      <c r="F804" s="75" t="s">
        <v>1486</v>
      </c>
      <c r="G804" s="75" t="s">
        <v>1487</v>
      </c>
      <c r="H804" s="72">
        <v>1970485</v>
      </c>
      <c r="I804" s="72">
        <v>197049</v>
      </c>
      <c r="J804" s="72">
        <v>141875</v>
      </c>
      <c r="K804" s="72">
        <v>1915311</v>
      </c>
      <c r="L804" s="8" t="s">
        <v>24</v>
      </c>
      <c r="M804" s="187">
        <v>45768</v>
      </c>
      <c r="N804" s="188" t="s">
        <v>4408</v>
      </c>
      <c r="O804" s="72">
        <f>IF(Table1[[#This Row],[Phân loại]]="Tồn đầu kỳ",Table1[[#This Row],[Tổng giá trị]],0)</f>
        <v>0</v>
      </c>
      <c r="P804" s="8">
        <f>IF(Table1[[#This Row],[Số còn phải thu ĐK]]&lt;&gt;0,0,IF(Table1[[#This Row],[Phân loại]]="Bán hàng",Table1[[#This Row],[Tổng giá trị]],-Table1[[#This Row],[Tổng giá trị]]))</f>
        <v>1915311</v>
      </c>
      <c r="Q804" s="73">
        <f t="shared" si="116"/>
        <v>1915311</v>
      </c>
      <c r="R804" s="8">
        <f>Table1[[#This Row],[Số còn phải thu ĐK]]+Table1[[#This Row],[Giá Trị HD sau CK]]-Table1[[#This Row],[Số tiền đã thu]]</f>
        <v>0</v>
      </c>
      <c r="S804" s="7">
        <f>IF(Table1[[#This Row],[Ngày hóa đơn]]&lt;&gt;"",Table1[[#This Row],[Ngày hóa đơn]],Table1[[#This Row],[Ngày hạch toán]])</f>
        <v>45735</v>
      </c>
      <c r="T804" s="8"/>
      <c r="U804" s="7">
        <f>IF(Table1[[#This Row],[Ngày tính CN]]="","",S804+T804)</f>
        <v>45735</v>
      </c>
      <c r="V804" s="74">
        <f ca="1">IF(Table1[[#This Row],[Hạn thanh toán]]="","",IF((U804-NOW())&lt;0,0,(U804-NOW())))</f>
        <v>0</v>
      </c>
      <c r="W804" s="72"/>
      <c r="X804" s="68" t="str">
        <f t="shared" ca="1" si="117"/>
        <v/>
      </c>
      <c r="Y804" s="68" t="str">
        <f t="shared" si="115"/>
        <v>Đã thanh toán</v>
      </c>
      <c r="Z804" s="301">
        <f>Table1[[#This Row],[Hạn thanh toán]]</f>
        <v>45735</v>
      </c>
      <c r="AA804" s="301">
        <f>Table1[[#This Row],[Ngày Thanh toán]]</f>
        <v>45768</v>
      </c>
      <c r="AD804" s="3" t="str">
        <f>VLOOKUP($A804,Ma_KH!$A:$Q,Ma_KH!O$1,0)</f>
        <v>EASY</v>
      </c>
      <c r="AE804" s="3" t="str">
        <f>VLOOKUP($A804,Ma_KH!$A:$Q,Ma_KH!P$1,0)</f>
        <v>CÔNG TY CỔ PHẦN THƯƠNG MẠI VÀ DỊCH VỤ EASYMART</v>
      </c>
    </row>
    <row r="805" spans="1:31" ht="25.5" customHeight="1" x14ac:dyDescent="0.3">
      <c r="A805" s="81" t="s">
        <v>113</v>
      </c>
      <c r="B805" s="81"/>
      <c r="C805" s="91">
        <v>45737</v>
      </c>
      <c r="D805" s="92" t="s">
        <v>1488</v>
      </c>
      <c r="E805" s="91"/>
      <c r="F805" s="84"/>
      <c r="G805" s="84" t="s">
        <v>1446</v>
      </c>
      <c r="H805" s="72">
        <v>0</v>
      </c>
      <c r="I805" s="72">
        <v>0</v>
      </c>
      <c r="J805" s="72">
        <v>0</v>
      </c>
      <c r="K805" s="72">
        <v>462512</v>
      </c>
      <c r="L805" s="8" t="s">
        <v>17</v>
      </c>
      <c r="M805" s="187">
        <v>45768</v>
      </c>
      <c r="N805" s="188" t="s">
        <v>4408</v>
      </c>
      <c r="O805" s="72">
        <f>IF(Table1[[#This Row],[Phân loại]]="Tồn đầu kỳ",Table1[[#This Row],[Tổng giá trị]],0)</f>
        <v>0</v>
      </c>
      <c r="P805" s="8">
        <f>IF(Table1[[#This Row],[Số còn phải thu ĐK]]&lt;&gt;0,0,IF(Table1[[#This Row],[Phân loại]]="Bán hàng",Table1[[#This Row],[Tổng giá trị]],-Table1[[#This Row],[Tổng giá trị]]))</f>
        <v>-462512</v>
      </c>
      <c r="Q805" s="73">
        <f t="shared" si="116"/>
        <v>-462512</v>
      </c>
      <c r="R805" s="8">
        <f>Table1[[#This Row],[Số còn phải thu ĐK]]+Table1[[#This Row],[Giá Trị HD sau CK]]-Table1[[#This Row],[Số tiền đã thu]]</f>
        <v>0</v>
      </c>
      <c r="S805" s="7">
        <f>IF(Table1[[#This Row],[Ngày hóa đơn]]&lt;&gt;"",Table1[[#This Row],[Ngày hóa đơn]],Table1[[#This Row],[Ngày hạch toán]])</f>
        <v>45737</v>
      </c>
      <c r="T805" s="8"/>
      <c r="U805" s="7">
        <f>IF(Table1[[#This Row],[Ngày tính CN]]="","",S805+T805)</f>
        <v>45737</v>
      </c>
      <c r="V805" s="74">
        <f ca="1">IF(Table1[[#This Row],[Hạn thanh toán]]="","",IF((U805-NOW())&lt;0,0,(U805-NOW())))</f>
        <v>0</v>
      </c>
      <c r="W805" s="72"/>
      <c r="X805" s="68" t="str">
        <f t="shared" ca="1" si="117"/>
        <v/>
      </c>
      <c r="Y805" s="68" t="str">
        <f t="shared" si="115"/>
        <v>Đã thanh toán</v>
      </c>
      <c r="Z805" s="301">
        <f>Table1[[#This Row],[Hạn thanh toán]]</f>
        <v>45737</v>
      </c>
      <c r="AA805" s="301">
        <f>Table1[[#This Row],[Ngày Thanh toán]]</f>
        <v>45768</v>
      </c>
      <c r="AD805" s="3" t="str">
        <f>VLOOKUP($A805,Ma_KH!$A:$Q,Ma_KH!O$1,0)</f>
        <v>EASY</v>
      </c>
      <c r="AE805" s="3" t="str">
        <f>VLOOKUP($A805,Ma_KH!$A:$Q,Ma_KH!P$1,0)</f>
        <v>CÔNG TY CỔ PHẦN THƯƠNG MẠI VÀ DỊCH VỤ EASYMART</v>
      </c>
    </row>
    <row r="806" spans="1:31" ht="25.5" customHeight="1" x14ac:dyDescent="0.3">
      <c r="A806" s="81" t="s">
        <v>113</v>
      </c>
      <c r="B806" s="81"/>
      <c r="C806" s="91">
        <v>45744</v>
      </c>
      <c r="D806" s="92" t="s">
        <v>1489</v>
      </c>
      <c r="E806" s="91"/>
      <c r="F806" s="84"/>
      <c r="G806" s="84" t="s">
        <v>1490</v>
      </c>
      <c r="H806" s="72">
        <v>0</v>
      </c>
      <c r="I806" s="72">
        <v>0</v>
      </c>
      <c r="J806" s="72">
        <v>0</v>
      </c>
      <c r="K806" s="72">
        <v>230947</v>
      </c>
      <c r="L806" s="8" t="s">
        <v>17</v>
      </c>
      <c r="M806" s="187">
        <v>45768</v>
      </c>
      <c r="N806" s="188" t="s">
        <v>4408</v>
      </c>
      <c r="O806" s="72">
        <f>IF(Table1[[#This Row],[Phân loại]]="Tồn đầu kỳ",Table1[[#This Row],[Tổng giá trị]],0)</f>
        <v>0</v>
      </c>
      <c r="P806" s="8">
        <f>IF(Table1[[#This Row],[Số còn phải thu ĐK]]&lt;&gt;0,0,IF(Table1[[#This Row],[Phân loại]]="Bán hàng",Table1[[#This Row],[Tổng giá trị]],-Table1[[#This Row],[Tổng giá trị]]))</f>
        <v>-230947</v>
      </c>
      <c r="Q806" s="73">
        <f t="shared" si="116"/>
        <v>-230947</v>
      </c>
      <c r="R806" s="8">
        <f>Table1[[#This Row],[Số còn phải thu ĐK]]+Table1[[#This Row],[Giá Trị HD sau CK]]-Table1[[#This Row],[Số tiền đã thu]]</f>
        <v>0</v>
      </c>
      <c r="S806" s="7">
        <f>IF(Table1[[#This Row],[Ngày hóa đơn]]&lt;&gt;"",Table1[[#This Row],[Ngày hóa đơn]],Table1[[#This Row],[Ngày hạch toán]])</f>
        <v>45744</v>
      </c>
      <c r="T806" s="8"/>
      <c r="U806" s="7">
        <f>IF(Table1[[#This Row],[Ngày tính CN]]="","",S806+T806)</f>
        <v>45744</v>
      </c>
      <c r="V806" s="74">
        <f ca="1">IF(Table1[[#This Row],[Hạn thanh toán]]="","",IF((U806-NOW())&lt;0,0,(U806-NOW())))</f>
        <v>0</v>
      </c>
      <c r="W806" s="72"/>
      <c r="X806" s="68" t="str">
        <f t="shared" ca="1" si="117"/>
        <v/>
      </c>
      <c r="Y806" s="68" t="str">
        <f t="shared" si="115"/>
        <v>Đã thanh toán</v>
      </c>
      <c r="Z806" s="301">
        <f>Table1[[#This Row],[Hạn thanh toán]]</f>
        <v>45744</v>
      </c>
      <c r="AA806" s="301">
        <f>Table1[[#This Row],[Ngày Thanh toán]]</f>
        <v>45768</v>
      </c>
      <c r="AD806" s="3" t="str">
        <f>VLOOKUP($A806,Ma_KH!$A:$Q,Ma_KH!O$1,0)</f>
        <v>EASY</v>
      </c>
      <c r="AE806" s="3" t="str">
        <f>VLOOKUP($A806,Ma_KH!$A:$Q,Ma_KH!P$1,0)</f>
        <v>CÔNG TY CỔ PHẦN THƯƠNG MẠI VÀ DỊCH VỤ EASYMART</v>
      </c>
    </row>
    <row r="807" spans="1:31" ht="25.5" customHeight="1" x14ac:dyDescent="0.3">
      <c r="A807" s="81" t="s">
        <v>113</v>
      </c>
      <c r="B807" s="81"/>
      <c r="C807" s="91">
        <v>45745</v>
      </c>
      <c r="D807" s="92" t="s">
        <v>1491</v>
      </c>
      <c r="E807" s="91">
        <v>45745</v>
      </c>
      <c r="F807" s="84" t="s">
        <v>1492</v>
      </c>
      <c r="G807" s="84" t="s">
        <v>1441</v>
      </c>
      <c r="H807" s="72">
        <v>1789875</v>
      </c>
      <c r="I807" s="72">
        <v>0</v>
      </c>
      <c r="J807" s="72">
        <v>143190</v>
      </c>
      <c r="K807" s="72">
        <v>1933065</v>
      </c>
      <c r="L807" s="8" t="s">
        <v>24</v>
      </c>
      <c r="M807" s="187">
        <v>45768</v>
      </c>
      <c r="N807" s="188" t="s">
        <v>4408</v>
      </c>
      <c r="O807" s="72">
        <f>IF(Table1[[#This Row],[Phân loại]]="Tồn đầu kỳ",Table1[[#This Row],[Tổng giá trị]],0)</f>
        <v>0</v>
      </c>
      <c r="P807" s="8">
        <f>IF(Table1[[#This Row],[Số còn phải thu ĐK]]&lt;&gt;0,0,IF(Table1[[#This Row],[Phân loại]]="Bán hàng",Table1[[#This Row],[Tổng giá trị]],-Table1[[#This Row],[Tổng giá trị]]))</f>
        <v>1933065</v>
      </c>
      <c r="Q807" s="73">
        <f t="shared" si="116"/>
        <v>1933065</v>
      </c>
      <c r="R807" s="8">
        <f>Table1[[#This Row],[Số còn phải thu ĐK]]+Table1[[#This Row],[Giá Trị HD sau CK]]-Table1[[#This Row],[Số tiền đã thu]]</f>
        <v>0</v>
      </c>
      <c r="S807" s="7">
        <f>IF(Table1[[#This Row],[Ngày hóa đơn]]&lt;&gt;"",Table1[[#This Row],[Ngày hóa đơn]],Table1[[#This Row],[Ngày hạch toán]])</f>
        <v>45745</v>
      </c>
      <c r="T807" s="8"/>
      <c r="U807" s="7">
        <f>IF(Table1[[#This Row],[Ngày tính CN]]="","",S807+T807)</f>
        <v>45745</v>
      </c>
      <c r="V807" s="74">
        <f ca="1">IF(Table1[[#This Row],[Hạn thanh toán]]="","",IF((U807-NOW())&lt;0,0,(U807-NOW())))</f>
        <v>0</v>
      </c>
      <c r="W807" s="72"/>
      <c r="X807" s="68" t="str">
        <f t="shared" ca="1" si="117"/>
        <v/>
      </c>
      <c r="Y807" s="68" t="str">
        <f t="shared" si="115"/>
        <v>Đã thanh toán</v>
      </c>
      <c r="Z807" s="301">
        <f>Table1[[#This Row],[Hạn thanh toán]]</f>
        <v>45745</v>
      </c>
      <c r="AA807" s="301">
        <f>Table1[[#This Row],[Ngày Thanh toán]]</f>
        <v>45768</v>
      </c>
      <c r="AD807" s="3" t="str">
        <f>VLOOKUP($A807,Ma_KH!$A:$Q,Ma_KH!O$1,0)</f>
        <v>EASY</v>
      </c>
      <c r="AE807" s="3" t="str">
        <f>VLOOKUP($A807,Ma_KH!$A:$Q,Ma_KH!P$1,0)</f>
        <v>CÔNG TY CỔ PHẦN THƯƠNG MẠI VÀ DỊCH VỤ EASYMART</v>
      </c>
    </row>
    <row r="808" spans="1:31" ht="25.5" customHeight="1" x14ac:dyDescent="0.3">
      <c r="A808" s="81" t="s">
        <v>113</v>
      </c>
      <c r="B808" s="81"/>
      <c r="C808" s="91">
        <v>45745</v>
      </c>
      <c r="D808" s="92" t="s">
        <v>1493</v>
      </c>
      <c r="E808" s="91">
        <v>45745</v>
      </c>
      <c r="F808" s="84" t="s">
        <v>1494</v>
      </c>
      <c r="G808" s="84" t="s">
        <v>1444</v>
      </c>
      <c r="H808" s="72">
        <v>1836105</v>
      </c>
      <c r="I808" s="72">
        <v>0</v>
      </c>
      <c r="J808" s="72">
        <v>146888</v>
      </c>
      <c r="K808" s="72">
        <v>1982993</v>
      </c>
      <c r="L808" s="8" t="s">
        <v>24</v>
      </c>
      <c r="M808" s="187">
        <v>45768</v>
      </c>
      <c r="N808" s="188" t="s">
        <v>4408</v>
      </c>
      <c r="O808" s="72">
        <f>IF(Table1[[#This Row],[Phân loại]]="Tồn đầu kỳ",Table1[[#This Row],[Tổng giá trị]],0)</f>
        <v>0</v>
      </c>
      <c r="P808" s="8">
        <f>IF(Table1[[#This Row],[Số còn phải thu ĐK]]&lt;&gt;0,0,IF(Table1[[#This Row],[Phân loại]]="Bán hàng",Table1[[#This Row],[Tổng giá trị]],-Table1[[#This Row],[Tổng giá trị]]))</f>
        <v>1982993</v>
      </c>
      <c r="Q808" s="73">
        <f t="shared" si="116"/>
        <v>1982993</v>
      </c>
      <c r="R808" s="8">
        <f>Table1[[#This Row],[Số còn phải thu ĐK]]+Table1[[#This Row],[Giá Trị HD sau CK]]-Table1[[#This Row],[Số tiền đã thu]]</f>
        <v>0</v>
      </c>
      <c r="S808" s="7">
        <f>IF(Table1[[#This Row],[Ngày hóa đơn]]&lt;&gt;"",Table1[[#This Row],[Ngày hóa đơn]],Table1[[#This Row],[Ngày hạch toán]])</f>
        <v>45745</v>
      </c>
      <c r="T808" s="8"/>
      <c r="U808" s="7">
        <f>IF(Table1[[#This Row],[Ngày tính CN]]="","",S808+T808)</f>
        <v>45745</v>
      </c>
      <c r="V808" s="74">
        <f ca="1">IF(Table1[[#This Row],[Hạn thanh toán]]="","",IF((U808-NOW())&lt;0,0,(U808-NOW())))</f>
        <v>0</v>
      </c>
      <c r="W808" s="72"/>
      <c r="X808" s="68" t="str">
        <f t="shared" ca="1" si="117"/>
        <v/>
      </c>
      <c r="Y808" s="68" t="str">
        <f t="shared" si="115"/>
        <v>Đã thanh toán</v>
      </c>
      <c r="Z808" s="301">
        <f>Table1[[#This Row],[Hạn thanh toán]]</f>
        <v>45745</v>
      </c>
      <c r="AA808" s="301">
        <f>Table1[[#This Row],[Ngày Thanh toán]]</f>
        <v>45768</v>
      </c>
      <c r="AD808" s="3" t="str">
        <f>VLOOKUP($A808,Ma_KH!$A:$Q,Ma_KH!O$1,0)</f>
        <v>EASY</v>
      </c>
      <c r="AE808" s="3" t="str">
        <f>VLOOKUP($A808,Ma_KH!$A:$Q,Ma_KH!P$1,0)</f>
        <v>CÔNG TY CỔ PHẦN THƯƠNG MẠI VÀ DỊCH VỤ EASYMART</v>
      </c>
    </row>
    <row r="809" spans="1:31" ht="25.5" customHeight="1" x14ac:dyDescent="0.3">
      <c r="A809" s="81" t="s">
        <v>113</v>
      </c>
      <c r="B809" s="81"/>
      <c r="C809" s="91">
        <v>45748</v>
      </c>
      <c r="D809" s="92" t="s">
        <v>1495</v>
      </c>
      <c r="E809" s="91">
        <v>45748</v>
      </c>
      <c r="F809" s="84" t="s">
        <v>1496</v>
      </c>
      <c r="G809" s="84" t="s">
        <v>1453</v>
      </c>
      <c r="H809" s="72">
        <v>593345</v>
      </c>
      <c r="I809" s="72">
        <v>0</v>
      </c>
      <c r="J809" s="72">
        <v>47468</v>
      </c>
      <c r="K809" s="72">
        <v>640813</v>
      </c>
      <c r="L809" s="8" t="s">
        <v>24</v>
      </c>
      <c r="M809" s="187">
        <v>45797</v>
      </c>
      <c r="N809" s="188" t="s">
        <v>4409</v>
      </c>
      <c r="O809" s="72">
        <f>IF(Table1[[#This Row],[Phân loại]]="Tồn đầu kỳ",Table1[[#This Row],[Tổng giá trị]],0)</f>
        <v>0</v>
      </c>
      <c r="P809" s="8">
        <f>IF(Table1[[#This Row],[Số còn phải thu ĐK]]&lt;&gt;0,0,IF(Table1[[#This Row],[Phân loại]]="Bán hàng",Table1[[#This Row],[Tổng giá trị]],-Table1[[#This Row],[Tổng giá trị]]))</f>
        <v>640813</v>
      </c>
      <c r="Q809" s="73">
        <f t="shared" si="116"/>
        <v>640813</v>
      </c>
      <c r="R809" s="8">
        <f>Table1[[#This Row],[Số còn phải thu ĐK]]+Table1[[#This Row],[Giá Trị HD sau CK]]-Table1[[#This Row],[Số tiền đã thu]]</f>
        <v>0</v>
      </c>
      <c r="S809" s="7">
        <f>IF(Table1[[#This Row],[Ngày hóa đơn]]&lt;&gt;"",Table1[[#This Row],[Ngày hóa đơn]],Table1[[#This Row],[Ngày hạch toán]])</f>
        <v>45748</v>
      </c>
      <c r="T809" s="8"/>
      <c r="U809" s="7">
        <f>IF(Table1[[#This Row],[Ngày tính CN]]="","",S809+T809)</f>
        <v>45748</v>
      </c>
      <c r="V809" s="74">
        <f ca="1">IF(Table1[[#This Row],[Hạn thanh toán]]="","",IF((U809-NOW())&lt;0,0,(U809-NOW())))</f>
        <v>0</v>
      </c>
      <c r="W809" s="72"/>
      <c r="X809" s="68" t="str">
        <f t="shared" ca="1" si="117"/>
        <v/>
      </c>
      <c r="Y809" s="68" t="str">
        <f t="shared" si="115"/>
        <v>Đã thanh toán</v>
      </c>
      <c r="Z809" s="301">
        <f>Table1[[#This Row],[Hạn thanh toán]]</f>
        <v>45748</v>
      </c>
      <c r="AA809" s="301">
        <f>Table1[[#This Row],[Ngày Thanh toán]]</f>
        <v>45797</v>
      </c>
      <c r="AD809" s="3" t="str">
        <f>VLOOKUP($A809,Ma_KH!$A:$Q,Ma_KH!O$1,0)</f>
        <v>EASY</v>
      </c>
      <c r="AE809" s="3" t="str">
        <f>VLOOKUP($A809,Ma_KH!$A:$Q,Ma_KH!P$1,0)</f>
        <v>CÔNG TY CỔ PHẦN THƯƠNG MẠI VÀ DỊCH VỤ EASYMART</v>
      </c>
    </row>
    <row r="810" spans="1:31" ht="25.5" customHeight="1" x14ac:dyDescent="0.3">
      <c r="A810" s="81" t="s">
        <v>113</v>
      </c>
      <c r="B810" s="81"/>
      <c r="C810" s="91">
        <v>45751</v>
      </c>
      <c r="D810" s="92" t="s">
        <v>1497</v>
      </c>
      <c r="E810" s="91"/>
      <c r="F810" s="84"/>
      <c r="G810" s="84" t="s">
        <v>1446</v>
      </c>
      <c r="H810" s="72">
        <v>0</v>
      </c>
      <c r="I810" s="72">
        <v>0</v>
      </c>
      <c r="J810" s="72">
        <v>0</v>
      </c>
      <c r="K810" s="72">
        <v>230563</v>
      </c>
      <c r="L810" s="8" t="s">
        <v>17</v>
      </c>
      <c r="M810" s="187">
        <v>45797</v>
      </c>
      <c r="N810" s="188" t="s">
        <v>4409</v>
      </c>
      <c r="O810" s="72">
        <f>IF(Table1[[#This Row],[Phân loại]]="Tồn đầu kỳ",Table1[[#This Row],[Tổng giá trị]],0)</f>
        <v>0</v>
      </c>
      <c r="P810" s="8">
        <f>IF(Table1[[#This Row],[Số còn phải thu ĐK]]&lt;&gt;0,0,IF(Table1[[#This Row],[Phân loại]]="Bán hàng",Table1[[#This Row],[Tổng giá trị]],-Table1[[#This Row],[Tổng giá trị]]))</f>
        <v>-230563</v>
      </c>
      <c r="Q810" s="73">
        <f t="shared" si="116"/>
        <v>-230563</v>
      </c>
      <c r="R810" s="8">
        <f>Table1[[#This Row],[Số còn phải thu ĐK]]+Table1[[#This Row],[Giá Trị HD sau CK]]-Table1[[#This Row],[Số tiền đã thu]]</f>
        <v>0</v>
      </c>
      <c r="S810" s="7">
        <f>IF(Table1[[#This Row],[Ngày hóa đơn]]&lt;&gt;"",Table1[[#This Row],[Ngày hóa đơn]],Table1[[#This Row],[Ngày hạch toán]])</f>
        <v>45751</v>
      </c>
      <c r="T810" s="8"/>
      <c r="U810" s="7">
        <f>IF(Table1[[#This Row],[Ngày tính CN]]="","",S810+T810)</f>
        <v>45751</v>
      </c>
      <c r="V810" s="74">
        <f ca="1">IF(Table1[[#This Row],[Hạn thanh toán]]="","",IF((U810-NOW())&lt;0,0,(U810-NOW())))</f>
        <v>0</v>
      </c>
      <c r="W810" s="72"/>
      <c r="X810" s="68" t="str">
        <f t="shared" ca="1" si="117"/>
        <v/>
      </c>
      <c r="Y810" s="68" t="str">
        <f t="shared" si="115"/>
        <v>Đã thanh toán</v>
      </c>
      <c r="Z810" s="301">
        <f>Table1[[#This Row],[Hạn thanh toán]]</f>
        <v>45751</v>
      </c>
      <c r="AA810" s="301">
        <f>Table1[[#This Row],[Ngày Thanh toán]]</f>
        <v>45797</v>
      </c>
      <c r="AD810" s="3" t="str">
        <f>VLOOKUP($A810,Ma_KH!$A:$Q,Ma_KH!O$1,0)</f>
        <v>EASY</v>
      </c>
      <c r="AE810" s="3" t="str">
        <f>VLOOKUP($A810,Ma_KH!$A:$Q,Ma_KH!P$1,0)</f>
        <v>CÔNG TY CỔ PHẦN THƯƠNG MẠI VÀ DỊCH VỤ EASYMART</v>
      </c>
    </row>
    <row r="811" spans="1:31" ht="25.5" customHeight="1" x14ac:dyDescent="0.3">
      <c r="A811" s="81" t="s">
        <v>113</v>
      </c>
      <c r="B811" s="81"/>
      <c r="C811" s="91">
        <v>45756</v>
      </c>
      <c r="D811" s="92" t="s">
        <v>1498</v>
      </c>
      <c r="E811" s="91">
        <v>45756</v>
      </c>
      <c r="F811" s="84" t="s">
        <v>1499</v>
      </c>
      <c r="G811" s="84" t="s">
        <v>1453</v>
      </c>
      <c r="H811" s="72">
        <v>929670</v>
      </c>
      <c r="I811" s="72">
        <v>0</v>
      </c>
      <c r="J811" s="72">
        <v>74374</v>
      </c>
      <c r="K811" s="72">
        <v>1004044</v>
      </c>
      <c r="L811" s="8" t="s">
        <v>24</v>
      </c>
      <c r="M811" s="187">
        <v>45797</v>
      </c>
      <c r="N811" s="188" t="s">
        <v>4409</v>
      </c>
      <c r="O811" s="72">
        <f>IF(Table1[[#This Row],[Phân loại]]="Tồn đầu kỳ",Table1[[#This Row],[Tổng giá trị]],0)</f>
        <v>0</v>
      </c>
      <c r="P811" s="8">
        <f>IF(Table1[[#This Row],[Số còn phải thu ĐK]]&lt;&gt;0,0,IF(Table1[[#This Row],[Phân loại]]="Bán hàng",Table1[[#This Row],[Tổng giá trị]],-Table1[[#This Row],[Tổng giá trị]]))</f>
        <v>1004044</v>
      </c>
      <c r="Q811" s="73">
        <f t="shared" si="116"/>
        <v>1004044</v>
      </c>
      <c r="R811" s="8">
        <f>Table1[[#This Row],[Số còn phải thu ĐK]]+Table1[[#This Row],[Giá Trị HD sau CK]]-Table1[[#This Row],[Số tiền đã thu]]</f>
        <v>0</v>
      </c>
      <c r="S811" s="7">
        <f>IF(Table1[[#This Row],[Ngày hóa đơn]]&lt;&gt;"",Table1[[#This Row],[Ngày hóa đơn]],Table1[[#This Row],[Ngày hạch toán]])</f>
        <v>45756</v>
      </c>
      <c r="T811" s="8"/>
      <c r="U811" s="7">
        <f>IF(Table1[[#This Row],[Ngày tính CN]]="","",S811+T811)</f>
        <v>45756</v>
      </c>
      <c r="V811" s="74">
        <f ca="1">IF(Table1[[#This Row],[Hạn thanh toán]]="","",IF((U811-NOW())&lt;0,0,(U811-NOW())))</f>
        <v>0</v>
      </c>
      <c r="W811" s="72"/>
      <c r="X811" s="68" t="str">
        <f t="shared" ca="1" si="117"/>
        <v/>
      </c>
      <c r="Y811" s="68" t="str">
        <f t="shared" si="115"/>
        <v>Đã thanh toán</v>
      </c>
      <c r="Z811" s="301">
        <f>Table1[[#This Row],[Hạn thanh toán]]</f>
        <v>45756</v>
      </c>
      <c r="AA811" s="301">
        <f>Table1[[#This Row],[Ngày Thanh toán]]</f>
        <v>45797</v>
      </c>
      <c r="AD811" s="3" t="str">
        <f>VLOOKUP($A811,Ma_KH!$A:$Q,Ma_KH!O$1,0)</f>
        <v>EASY</v>
      </c>
      <c r="AE811" s="3" t="str">
        <f>VLOOKUP($A811,Ma_KH!$A:$Q,Ma_KH!P$1,0)</f>
        <v>CÔNG TY CỔ PHẦN THƯƠNG MẠI VÀ DỊCH VỤ EASYMART</v>
      </c>
    </row>
    <row r="812" spans="1:31" ht="25.5" customHeight="1" x14ac:dyDescent="0.3">
      <c r="A812" s="81" t="s">
        <v>113</v>
      </c>
      <c r="B812" s="81"/>
      <c r="C812" s="91">
        <v>45756</v>
      </c>
      <c r="D812" s="92" t="s">
        <v>1500</v>
      </c>
      <c r="E812" s="91">
        <v>45756</v>
      </c>
      <c r="F812" s="84" t="s">
        <v>1501</v>
      </c>
      <c r="G812" s="84" t="s">
        <v>1441</v>
      </c>
      <c r="H812" s="72">
        <v>1176844</v>
      </c>
      <c r="I812" s="72">
        <v>0</v>
      </c>
      <c r="J812" s="72">
        <v>94148</v>
      </c>
      <c r="K812" s="72">
        <v>1270992</v>
      </c>
      <c r="L812" s="8" t="s">
        <v>24</v>
      </c>
      <c r="M812" s="187">
        <v>45797</v>
      </c>
      <c r="N812" s="188" t="s">
        <v>4409</v>
      </c>
      <c r="O812" s="72">
        <f>IF(Table1[[#This Row],[Phân loại]]="Tồn đầu kỳ",Table1[[#This Row],[Tổng giá trị]],0)</f>
        <v>0</v>
      </c>
      <c r="P812" s="8">
        <f>IF(Table1[[#This Row],[Số còn phải thu ĐK]]&lt;&gt;0,0,IF(Table1[[#This Row],[Phân loại]]="Bán hàng",Table1[[#This Row],[Tổng giá trị]],-Table1[[#This Row],[Tổng giá trị]]))</f>
        <v>1270992</v>
      </c>
      <c r="Q812" s="73">
        <f t="shared" si="116"/>
        <v>1270992</v>
      </c>
      <c r="R812" s="8">
        <f>Table1[[#This Row],[Số còn phải thu ĐK]]+Table1[[#This Row],[Giá Trị HD sau CK]]-Table1[[#This Row],[Số tiền đã thu]]</f>
        <v>0</v>
      </c>
      <c r="S812" s="7">
        <f>IF(Table1[[#This Row],[Ngày hóa đơn]]&lt;&gt;"",Table1[[#This Row],[Ngày hóa đơn]],Table1[[#This Row],[Ngày hạch toán]])</f>
        <v>45756</v>
      </c>
      <c r="T812" s="8"/>
      <c r="U812" s="7">
        <f>IF(Table1[[#This Row],[Ngày tính CN]]="","",S812+T812)</f>
        <v>45756</v>
      </c>
      <c r="V812" s="74">
        <f ca="1">IF(Table1[[#This Row],[Hạn thanh toán]]="","",IF((U812-NOW())&lt;0,0,(U812-NOW())))</f>
        <v>0</v>
      </c>
      <c r="W812" s="72"/>
      <c r="X812" s="68" t="str">
        <f t="shared" ca="1" si="117"/>
        <v/>
      </c>
      <c r="Y812" s="68" t="str">
        <f t="shared" si="115"/>
        <v>Đã thanh toán</v>
      </c>
      <c r="Z812" s="301">
        <f>Table1[[#This Row],[Hạn thanh toán]]</f>
        <v>45756</v>
      </c>
      <c r="AA812" s="301">
        <f>Table1[[#This Row],[Ngày Thanh toán]]</f>
        <v>45797</v>
      </c>
      <c r="AD812" s="3" t="str">
        <f>VLOOKUP($A812,Ma_KH!$A:$Q,Ma_KH!O$1,0)</f>
        <v>EASY</v>
      </c>
      <c r="AE812" s="3" t="str">
        <f>VLOOKUP($A812,Ma_KH!$A:$Q,Ma_KH!P$1,0)</f>
        <v>CÔNG TY CỔ PHẦN THƯƠNG MẠI VÀ DỊCH VỤ EASYMART</v>
      </c>
    </row>
    <row r="813" spans="1:31" ht="25.5" customHeight="1" x14ac:dyDescent="0.3">
      <c r="A813" s="81" t="s">
        <v>113</v>
      </c>
      <c r="B813" s="81"/>
      <c r="C813" s="91">
        <v>45756</v>
      </c>
      <c r="D813" s="92" t="s">
        <v>1502</v>
      </c>
      <c r="E813" s="91">
        <v>45756</v>
      </c>
      <c r="F813" s="84" t="s">
        <v>1503</v>
      </c>
      <c r="G813" s="84" t="s">
        <v>1504</v>
      </c>
      <c r="H813" s="72">
        <v>1347225</v>
      </c>
      <c r="I813" s="72">
        <v>0</v>
      </c>
      <c r="J813" s="72">
        <v>107778</v>
      </c>
      <c r="K813" s="72">
        <v>1455003</v>
      </c>
      <c r="L813" s="8" t="s">
        <v>24</v>
      </c>
      <c r="M813" s="187">
        <v>45797</v>
      </c>
      <c r="N813" s="188" t="s">
        <v>4409</v>
      </c>
      <c r="O813" s="72">
        <f>IF(Table1[[#This Row],[Phân loại]]="Tồn đầu kỳ",Table1[[#This Row],[Tổng giá trị]],0)</f>
        <v>0</v>
      </c>
      <c r="P813" s="8">
        <f>IF(Table1[[#This Row],[Số còn phải thu ĐK]]&lt;&gt;0,0,IF(Table1[[#This Row],[Phân loại]]="Bán hàng",Table1[[#This Row],[Tổng giá trị]],-Table1[[#This Row],[Tổng giá trị]]))</f>
        <v>1455003</v>
      </c>
      <c r="Q813" s="73">
        <f t="shared" si="116"/>
        <v>1455003</v>
      </c>
      <c r="R813" s="8">
        <f>Table1[[#This Row],[Số còn phải thu ĐK]]+Table1[[#This Row],[Giá Trị HD sau CK]]-Table1[[#This Row],[Số tiền đã thu]]</f>
        <v>0</v>
      </c>
      <c r="S813" s="7">
        <f>IF(Table1[[#This Row],[Ngày hóa đơn]]&lt;&gt;"",Table1[[#This Row],[Ngày hóa đơn]],Table1[[#This Row],[Ngày hạch toán]])</f>
        <v>45756</v>
      </c>
      <c r="T813" s="8"/>
      <c r="U813" s="7">
        <f>IF(Table1[[#This Row],[Ngày tính CN]]="","",S813+T813)</f>
        <v>45756</v>
      </c>
      <c r="V813" s="74">
        <f ca="1">IF(Table1[[#This Row],[Hạn thanh toán]]="","",IF((U813-NOW())&lt;0,0,(U813-NOW())))</f>
        <v>0</v>
      </c>
      <c r="W813" s="72"/>
      <c r="X813" s="68" t="str">
        <f t="shared" ca="1" si="117"/>
        <v/>
      </c>
      <c r="Y813" s="68" t="str">
        <f t="shared" si="115"/>
        <v>Đã thanh toán</v>
      </c>
      <c r="Z813" s="301">
        <f>Table1[[#This Row],[Hạn thanh toán]]</f>
        <v>45756</v>
      </c>
      <c r="AA813" s="301">
        <f>Table1[[#This Row],[Ngày Thanh toán]]</f>
        <v>45797</v>
      </c>
      <c r="AD813" s="3" t="str">
        <f>VLOOKUP($A813,Ma_KH!$A:$Q,Ma_KH!O$1,0)</f>
        <v>EASY</v>
      </c>
      <c r="AE813" s="3" t="str">
        <f>VLOOKUP($A813,Ma_KH!$A:$Q,Ma_KH!P$1,0)</f>
        <v>CÔNG TY CỔ PHẦN THƯƠNG MẠI VÀ DỊCH VỤ EASYMART</v>
      </c>
    </row>
    <row r="814" spans="1:31" ht="25.5" customHeight="1" x14ac:dyDescent="0.3">
      <c r="A814" s="81" t="s">
        <v>113</v>
      </c>
      <c r="B814" s="81"/>
      <c r="C814" s="91">
        <v>45757</v>
      </c>
      <c r="D814" s="92" t="s">
        <v>1505</v>
      </c>
      <c r="E814" s="91">
        <v>45757</v>
      </c>
      <c r="F814" s="84" t="s">
        <v>1506</v>
      </c>
      <c r="G814" s="84" t="s">
        <v>1444</v>
      </c>
      <c r="H814" s="72">
        <v>352470</v>
      </c>
      <c r="I814" s="72">
        <v>0</v>
      </c>
      <c r="J814" s="72">
        <v>28198</v>
      </c>
      <c r="K814" s="72">
        <v>380668</v>
      </c>
      <c r="L814" s="8" t="s">
        <v>24</v>
      </c>
      <c r="M814" s="187">
        <v>45797</v>
      </c>
      <c r="N814" s="188" t="s">
        <v>4409</v>
      </c>
      <c r="O814" s="72">
        <f>IF(Table1[[#This Row],[Phân loại]]="Tồn đầu kỳ",Table1[[#This Row],[Tổng giá trị]],0)</f>
        <v>0</v>
      </c>
      <c r="P814" s="8">
        <f>IF(Table1[[#This Row],[Số còn phải thu ĐK]]&lt;&gt;0,0,IF(Table1[[#This Row],[Phân loại]]="Bán hàng",Table1[[#This Row],[Tổng giá trị]],-Table1[[#This Row],[Tổng giá trị]]))</f>
        <v>380668</v>
      </c>
      <c r="Q814" s="73">
        <f t="shared" si="116"/>
        <v>380668</v>
      </c>
      <c r="R814" s="8">
        <f>Table1[[#This Row],[Số còn phải thu ĐK]]+Table1[[#This Row],[Giá Trị HD sau CK]]-Table1[[#This Row],[Số tiền đã thu]]</f>
        <v>0</v>
      </c>
      <c r="S814" s="7">
        <f>IF(Table1[[#This Row],[Ngày hóa đơn]]&lt;&gt;"",Table1[[#This Row],[Ngày hóa đơn]],Table1[[#This Row],[Ngày hạch toán]])</f>
        <v>45757</v>
      </c>
      <c r="T814" s="8"/>
      <c r="U814" s="7">
        <f>IF(Table1[[#This Row],[Ngày tính CN]]="","",S814+T814)</f>
        <v>45757</v>
      </c>
      <c r="V814" s="74">
        <f ca="1">IF(Table1[[#This Row],[Hạn thanh toán]]="","",IF((U814-NOW())&lt;0,0,(U814-NOW())))</f>
        <v>0</v>
      </c>
      <c r="W814" s="72"/>
      <c r="X814" s="68" t="str">
        <f t="shared" ca="1" si="117"/>
        <v/>
      </c>
      <c r="Y814" s="68" t="str">
        <f t="shared" si="115"/>
        <v>Đã thanh toán</v>
      </c>
      <c r="Z814" s="301">
        <f>Table1[[#This Row],[Hạn thanh toán]]</f>
        <v>45757</v>
      </c>
      <c r="AA814" s="301">
        <f>Table1[[#This Row],[Ngày Thanh toán]]</f>
        <v>45797</v>
      </c>
      <c r="AD814" s="3" t="str">
        <f>VLOOKUP($A814,Ma_KH!$A:$Q,Ma_KH!O$1,0)</f>
        <v>EASY</v>
      </c>
      <c r="AE814" s="3" t="str">
        <f>VLOOKUP($A814,Ma_KH!$A:$Q,Ma_KH!P$1,0)</f>
        <v>CÔNG TY CỔ PHẦN THƯƠNG MẠI VÀ DỊCH VỤ EASYMART</v>
      </c>
    </row>
    <row r="815" spans="1:31" ht="25.5" customHeight="1" x14ac:dyDescent="0.3">
      <c r="A815" s="81" t="s">
        <v>113</v>
      </c>
      <c r="B815" s="81"/>
      <c r="C815" s="91">
        <v>45763</v>
      </c>
      <c r="D815" s="92" t="s">
        <v>1507</v>
      </c>
      <c r="E815" s="91">
        <v>45763</v>
      </c>
      <c r="F815" s="84" t="s">
        <v>1508</v>
      </c>
      <c r="G815" s="84" t="s">
        <v>1504</v>
      </c>
      <c r="H815" s="72">
        <v>266860</v>
      </c>
      <c r="I815" s="72">
        <v>0</v>
      </c>
      <c r="J815" s="72">
        <v>21349</v>
      </c>
      <c r="K815" s="72">
        <v>288209</v>
      </c>
      <c r="L815" s="8" t="s">
        <v>24</v>
      </c>
      <c r="M815" s="187">
        <v>45797</v>
      </c>
      <c r="N815" s="188" t="s">
        <v>4409</v>
      </c>
      <c r="O815" s="72">
        <f>IF(Table1[[#This Row],[Phân loại]]="Tồn đầu kỳ",Table1[[#This Row],[Tổng giá trị]],0)</f>
        <v>0</v>
      </c>
      <c r="P815" s="8">
        <f>IF(Table1[[#This Row],[Số còn phải thu ĐK]]&lt;&gt;0,0,IF(Table1[[#This Row],[Phân loại]]="Bán hàng",Table1[[#This Row],[Tổng giá trị]],-Table1[[#This Row],[Tổng giá trị]]))</f>
        <v>288209</v>
      </c>
      <c r="Q815" s="73">
        <f t="shared" si="116"/>
        <v>288209</v>
      </c>
      <c r="R815" s="8">
        <f>Table1[[#This Row],[Số còn phải thu ĐK]]+Table1[[#This Row],[Giá Trị HD sau CK]]-Table1[[#This Row],[Số tiền đã thu]]</f>
        <v>0</v>
      </c>
      <c r="S815" s="7">
        <f>IF(Table1[[#This Row],[Ngày hóa đơn]]&lt;&gt;"",Table1[[#This Row],[Ngày hóa đơn]],Table1[[#This Row],[Ngày hạch toán]])</f>
        <v>45763</v>
      </c>
      <c r="T815" s="8"/>
      <c r="U815" s="7">
        <f>IF(Table1[[#This Row],[Ngày tính CN]]="","",S815+T815)</f>
        <v>45763</v>
      </c>
      <c r="V815" s="74">
        <f ca="1">IF(Table1[[#This Row],[Hạn thanh toán]]="","",IF((U815-NOW())&lt;0,0,(U815-NOW())))</f>
        <v>0</v>
      </c>
      <c r="W815" s="72"/>
      <c r="X815" s="68" t="str">
        <f t="shared" ca="1" si="117"/>
        <v/>
      </c>
      <c r="Y815" s="68" t="str">
        <f t="shared" si="115"/>
        <v>Đã thanh toán</v>
      </c>
      <c r="Z815" s="301">
        <f>Table1[[#This Row],[Hạn thanh toán]]</f>
        <v>45763</v>
      </c>
      <c r="AA815" s="301">
        <f>Table1[[#This Row],[Ngày Thanh toán]]</f>
        <v>45797</v>
      </c>
      <c r="AD815" s="3" t="str">
        <f>VLOOKUP($A815,Ma_KH!$A:$Q,Ma_KH!O$1,0)</f>
        <v>EASY</v>
      </c>
      <c r="AE815" s="3" t="str">
        <f>VLOOKUP($A815,Ma_KH!$A:$Q,Ma_KH!P$1,0)</f>
        <v>CÔNG TY CỔ PHẦN THƯƠNG MẠI VÀ DỊCH VỤ EASYMART</v>
      </c>
    </row>
    <row r="816" spans="1:31" ht="25.5" customHeight="1" x14ac:dyDescent="0.3">
      <c r="A816" s="81" t="s">
        <v>113</v>
      </c>
      <c r="B816" s="81"/>
      <c r="C816" s="91">
        <v>45763</v>
      </c>
      <c r="D816" s="92" t="s">
        <v>1509</v>
      </c>
      <c r="E816" s="91">
        <v>45763</v>
      </c>
      <c r="F816" s="84" t="s">
        <v>1510</v>
      </c>
      <c r="G816" s="84" t="s">
        <v>1441</v>
      </c>
      <c r="H816" s="72">
        <v>784752</v>
      </c>
      <c r="I816" s="72">
        <v>0</v>
      </c>
      <c r="J816" s="72">
        <v>62780</v>
      </c>
      <c r="K816" s="72">
        <v>847532</v>
      </c>
      <c r="L816" s="8" t="s">
        <v>24</v>
      </c>
      <c r="M816" s="187">
        <v>45797</v>
      </c>
      <c r="N816" s="188" t="s">
        <v>4409</v>
      </c>
      <c r="O816" s="72">
        <f>IF(Table1[[#This Row],[Phân loại]]="Tồn đầu kỳ",Table1[[#This Row],[Tổng giá trị]],0)</f>
        <v>0</v>
      </c>
      <c r="P816" s="8">
        <f>IF(Table1[[#This Row],[Số còn phải thu ĐK]]&lt;&gt;0,0,IF(Table1[[#This Row],[Phân loại]]="Bán hàng",Table1[[#This Row],[Tổng giá trị]],-Table1[[#This Row],[Tổng giá trị]]))</f>
        <v>847532</v>
      </c>
      <c r="Q816" s="73">
        <f t="shared" si="116"/>
        <v>847532</v>
      </c>
      <c r="R816" s="8">
        <f>Table1[[#This Row],[Số còn phải thu ĐK]]+Table1[[#This Row],[Giá Trị HD sau CK]]-Table1[[#This Row],[Số tiền đã thu]]</f>
        <v>0</v>
      </c>
      <c r="S816" s="7">
        <f>IF(Table1[[#This Row],[Ngày hóa đơn]]&lt;&gt;"",Table1[[#This Row],[Ngày hóa đơn]],Table1[[#This Row],[Ngày hạch toán]])</f>
        <v>45763</v>
      </c>
      <c r="T816" s="8"/>
      <c r="U816" s="7">
        <f>IF(Table1[[#This Row],[Ngày tính CN]]="","",S816+T816)</f>
        <v>45763</v>
      </c>
      <c r="V816" s="74">
        <f ca="1">IF(Table1[[#This Row],[Hạn thanh toán]]="","",IF((U816-NOW())&lt;0,0,(U816-NOW())))</f>
        <v>0</v>
      </c>
      <c r="W816" s="72"/>
      <c r="X816" s="68" t="str">
        <f t="shared" ca="1" si="117"/>
        <v/>
      </c>
      <c r="Y816" s="68" t="str">
        <f t="shared" si="115"/>
        <v>Đã thanh toán</v>
      </c>
      <c r="Z816" s="301">
        <f>Table1[[#This Row],[Hạn thanh toán]]</f>
        <v>45763</v>
      </c>
      <c r="AA816" s="301">
        <f>Table1[[#This Row],[Ngày Thanh toán]]</f>
        <v>45797</v>
      </c>
      <c r="AD816" s="3" t="str">
        <f>VLOOKUP($A816,Ma_KH!$A:$Q,Ma_KH!O$1,0)</f>
        <v>EASY</v>
      </c>
      <c r="AE816" s="3" t="str">
        <f>VLOOKUP($A816,Ma_KH!$A:$Q,Ma_KH!P$1,0)</f>
        <v>CÔNG TY CỔ PHẦN THƯƠNG MẠI VÀ DỊCH VỤ EASYMART</v>
      </c>
    </row>
    <row r="817" spans="1:31" ht="25.5" customHeight="1" x14ac:dyDescent="0.3">
      <c r="A817" s="81" t="s">
        <v>113</v>
      </c>
      <c r="B817" s="81"/>
      <c r="C817" s="91">
        <v>45763</v>
      </c>
      <c r="D817" s="92" t="s">
        <v>1511</v>
      </c>
      <c r="E817" s="91">
        <v>45763</v>
      </c>
      <c r="F817" s="84" t="s">
        <v>1512</v>
      </c>
      <c r="G817" s="84" t="s">
        <v>1453</v>
      </c>
      <c r="H817" s="72">
        <v>533080</v>
      </c>
      <c r="I817" s="72">
        <v>0</v>
      </c>
      <c r="J817" s="72">
        <v>42646</v>
      </c>
      <c r="K817" s="72">
        <v>575726</v>
      </c>
      <c r="L817" s="8" t="s">
        <v>24</v>
      </c>
      <c r="M817" s="187">
        <v>45797</v>
      </c>
      <c r="N817" s="188" t="s">
        <v>4409</v>
      </c>
      <c r="O817" s="72">
        <f>IF(Table1[[#This Row],[Phân loại]]="Tồn đầu kỳ",Table1[[#This Row],[Tổng giá trị]],0)</f>
        <v>0</v>
      </c>
      <c r="P817" s="8">
        <f>IF(Table1[[#This Row],[Số còn phải thu ĐK]]&lt;&gt;0,0,IF(Table1[[#This Row],[Phân loại]]="Bán hàng",Table1[[#This Row],[Tổng giá trị]],-Table1[[#This Row],[Tổng giá trị]]))</f>
        <v>575726</v>
      </c>
      <c r="Q817" s="73">
        <f t="shared" si="116"/>
        <v>575726</v>
      </c>
      <c r="R817" s="8">
        <f>Table1[[#This Row],[Số còn phải thu ĐK]]+Table1[[#This Row],[Giá Trị HD sau CK]]-Table1[[#This Row],[Số tiền đã thu]]</f>
        <v>0</v>
      </c>
      <c r="S817" s="7">
        <f>IF(Table1[[#This Row],[Ngày hóa đơn]]&lt;&gt;"",Table1[[#This Row],[Ngày hóa đơn]],Table1[[#This Row],[Ngày hạch toán]])</f>
        <v>45763</v>
      </c>
      <c r="T817" s="8"/>
      <c r="U817" s="7">
        <f>IF(Table1[[#This Row],[Ngày tính CN]]="","",S817+T817)</f>
        <v>45763</v>
      </c>
      <c r="V817" s="74">
        <f ca="1">IF(Table1[[#This Row],[Hạn thanh toán]]="","",IF((U817-NOW())&lt;0,0,(U817-NOW())))</f>
        <v>0</v>
      </c>
      <c r="W817" s="72"/>
      <c r="X817" s="68" t="str">
        <f t="shared" ca="1" si="117"/>
        <v/>
      </c>
      <c r="Y817" s="68" t="str">
        <f t="shared" si="115"/>
        <v>Đã thanh toán</v>
      </c>
      <c r="Z817" s="301">
        <f>Table1[[#This Row],[Hạn thanh toán]]</f>
        <v>45763</v>
      </c>
      <c r="AA817" s="301">
        <f>Table1[[#This Row],[Ngày Thanh toán]]</f>
        <v>45797</v>
      </c>
      <c r="AD817" s="3" t="str">
        <f>VLOOKUP($A817,Ma_KH!$A:$Q,Ma_KH!O$1,0)</f>
        <v>EASY</v>
      </c>
      <c r="AE817" s="3" t="str">
        <f>VLOOKUP($A817,Ma_KH!$A:$Q,Ma_KH!P$1,0)</f>
        <v>CÔNG TY CỔ PHẦN THƯƠNG MẠI VÀ DỊCH VỤ EASYMART</v>
      </c>
    </row>
    <row r="818" spans="1:31" ht="25.5" customHeight="1" x14ac:dyDescent="0.3">
      <c r="A818" s="82" t="s">
        <v>113</v>
      </c>
      <c r="B818" s="82"/>
      <c r="C818" s="93">
        <v>45763</v>
      </c>
      <c r="D818" s="94" t="s">
        <v>1513</v>
      </c>
      <c r="E818" s="93">
        <v>45763</v>
      </c>
      <c r="F818" s="75" t="s">
        <v>1514</v>
      </c>
      <c r="G818" s="75" t="s">
        <v>1444</v>
      </c>
      <c r="H818" s="72">
        <v>885550</v>
      </c>
      <c r="I818" s="72">
        <v>0</v>
      </c>
      <c r="J818" s="72">
        <v>70844</v>
      </c>
      <c r="K818" s="72">
        <v>956394</v>
      </c>
      <c r="L818" s="8" t="s">
        <v>24</v>
      </c>
      <c r="M818" s="187">
        <v>45797</v>
      </c>
      <c r="N818" s="188" t="s">
        <v>4409</v>
      </c>
      <c r="O818" s="72">
        <f>IF(Table1[[#This Row],[Phân loại]]="Tồn đầu kỳ",Table1[[#This Row],[Tổng giá trị]],0)</f>
        <v>0</v>
      </c>
      <c r="P818" s="8">
        <f>IF(Table1[[#This Row],[Số còn phải thu ĐK]]&lt;&gt;0,0,IF(Table1[[#This Row],[Phân loại]]="Bán hàng",Table1[[#This Row],[Tổng giá trị]],-Table1[[#This Row],[Tổng giá trị]]))</f>
        <v>956394</v>
      </c>
      <c r="Q818" s="73">
        <f t="shared" si="116"/>
        <v>956394</v>
      </c>
      <c r="R818" s="8">
        <f>Table1[[#This Row],[Số còn phải thu ĐK]]+Table1[[#This Row],[Giá Trị HD sau CK]]-Table1[[#This Row],[Số tiền đã thu]]</f>
        <v>0</v>
      </c>
      <c r="S818" s="7">
        <f>IF(Table1[[#This Row],[Ngày hóa đơn]]&lt;&gt;"",Table1[[#This Row],[Ngày hóa đơn]],Table1[[#This Row],[Ngày hạch toán]])</f>
        <v>45763</v>
      </c>
      <c r="T818" s="8"/>
      <c r="U818" s="7">
        <f>IF(Table1[[#This Row],[Ngày tính CN]]="","",S818+T818)</f>
        <v>45763</v>
      </c>
      <c r="V818" s="74">
        <f ca="1">IF(Table1[[#This Row],[Hạn thanh toán]]="","",IF((U818-NOW())&lt;0,0,(U818-NOW())))</f>
        <v>0</v>
      </c>
      <c r="W818" s="72"/>
      <c r="X818" s="68" t="str">
        <f t="shared" ca="1" si="117"/>
        <v/>
      </c>
      <c r="Y818" s="68" t="str">
        <f t="shared" si="115"/>
        <v>Đã thanh toán</v>
      </c>
      <c r="Z818" s="301">
        <f>Table1[[#This Row],[Hạn thanh toán]]</f>
        <v>45763</v>
      </c>
      <c r="AA818" s="301">
        <f>Table1[[#This Row],[Ngày Thanh toán]]</f>
        <v>45797</v>
      </c>
      <c r="AD818" s="3" t="str">
        <f>VLOOKUP($A818,Ma_KH!$A:$Q,Ma_KH!O$1,0)</f>
        <v>EASY</v>
      </c>
      <c r="AE818" s="3" t="str">
        <f>VLOOKUP($A818,Ma_KH!$A:$Q,Ma_KH!P$1,0)</f>
        <v>CÔNG TY CỔ PHẦN THƯƠNG MẠI VÀ DỊCH VỤ EASYMART</v>
      </c>
    </row>
    <row r="819" spans="1:31" ht="25.5" customHeight="1" x14ac:dyDescent="0.3">
      <c r="A819" s="81" t="s">
        <v>113</v>
      </c>
      <c r="B819" s="81"/>
      <c r="C819" s="91">
        <v>45769</v>
      </c>
      <c r="D819" s="92" t="s">
        <v>1515</v>
      </c>
      <c r="E819" s="91"/>
      <c r="F819" s="84"/>
      <c r="G819" s="84" t="s">
        <v>1516</v>
      </c>
      <c r="H819" s="72">
        <v>0</v>
      </c>
      <c r="I819" s="72">
        <v>0</v>
      </c>
      <c r="J819" s="72">
        <v>0</v>
      </c>
      <c r="K819" s="72">
        <v>109670</v>
      </c>
      <c r="L819" s="8" t="s">
        <v>17</v>
      </c>
      <c r="M819" s="187">
        <v>45797</v>
      </c>
      <c r="N819" s="188" t="s">
        <v>4409</v>
      </c>
      <c r="O819" s="72">
        <f>IF(Table1[[#This Row],[Phân loại]]="Tồn đầu kỳ",Table1[[#This Row],[Tổng giá trị]],0)</f>
        <v>0</v>
      </c>
      <c r="P819" s="8">
        <f>IF(Table1[[#This Row],[Số còn phải thu ĐK]]&lt;&gt;0,0,IF(Table1[[#This Row],[Phân loại]]="Bán hàng",Table1[[#This Row],[Tổng giá trị]],-Table1[[#This Row],[Tổng giá trị]]))</f>
        <v>-109670</v>
      </c>
      <c r="Q819" s="73">
        <f t="shared" si="116"/>
        <v>-109670</v>
      </c>
      <c r="R819" s="8">
        <f>Table1[[#This Row],[Số còn phải thu ĐK]]+Table1[[#This Row],[Giá Trị HD sau CK]]-Table1[[#This Row],[Số tiền đã thu]]</f>
        <v>0</v>
      </c>
      <c r="S819" s="7">
        <f>IF(Table1[[#This Row],[Ngày hóa đơn]]&lt;&gt;"",Table1[[#This Row],[Ngày hóa đơn]],Table1[[#This Row],[Ngày hạch toán]])</f>
        <v>45769</v>
      </c>
      <c r="T819" s="8"/>
      <c r="U819" s="7">
        <f>IF(Table1[[#This Row],[Ngày tính CN]]="","",S819+T819)</f>
        <v>45769</v>
      </c>
      <c r="V819" s="74">
        <f ca="1">IF(Table1[[#This Row],[Hạn thanh toán]]="","",IF((U819-NOW())&lt;0,0,(U819-NOW())))</f>
        <v>0</v>
      </c>
      <c r="W819" s="72"/>
      <c r="X819" s="68" t="str">
        <f t="shared" ca="1" si="117"/>
        <v/>
      </c>
      <c r="Y819" s="68" t="str">
        <f t="shared" si="115"/>
        <v>Đã thanh toán</v>
      </c>
      <c r="Z819" s="301">
        <f>Table1[[#This Row],[Hạn thanh toán]]</f>
        <v>45769</v>
      </c>
      <c r="AA819" s="301">
        <f>Table1[[#This Row],[Ngày Thanh toán]]</f>
        <v>45797</v>
      </c>
      <c r="AD819" s="3" t="str">
        <f>VLOOKUP($A819,Ma_KH!$A:$Q,Ma_KH!O$1,0)</f>
        <v>EASY</v>
      </c>
      <c r="AE819" s="3" t="str">
        <f>VLOOKUP($A819,Ma_KH!$A:$Q,Ma_KH!P$1,0)</f>
        <v>CÔNG TY CỔ PHẦN THƯƠNG MẠI VÀ DỊCH VỤ EASYMART</v>
      </c>
    </row>
    <row r="820" spans="1:31" ht="25.5" customHeight="1" x14ac:dyDescent="0.3">
      <c r="A820" s="81" t="s">
        <v>113</v>
      </c>
      <c r="B820" s="81"/>
      <c r="C820" s="91">
        <v>45770</v>
      </c>
      <c r="D820" s="92" t="s">
        <v>1517</v>
      </c>
      <c r="E820" s="91">
        <v>45770</v>
      </c>
      <c r="F820" s="84" t="s">
        <v>1518</v>
      </c>
      <c r="G820" s="84" t="s">
        <v>1453</v>
      </c>
      <c r="H820" s="72">
        <v>563952</v>
      </c>
      <c r="I820" s="72">
        <v>0</v>
      </c>
      <c r="J820" s="72">
        <v>45116</v>
      </c>
      <c r="K820" s="72">
        <v>609068</v>
      </c>
      <c r="L820" s="8" t="s">
        <v>24</v>
      </c>
      <c r="M820" s="187">
        <v>45797</v>
      </c>
      <c r="N820" s="188" t="s">
        <v>4409</v>
      </c>
      <c r="O820" s="72">
        <f>IF(Table1[[#This Row],[Phân loại]]="Tồn đầu kỳ",Table1[[#This Row],[Tổng giá trị]],0)</f>
        <v>0</v>
      </c>
      <c r="P820" s="8">
        <f>IF(Table1[[#This Row],[Số còn phải thu ĐK]]&lt;&gt;0,0,IF(Table1[[#This Row],[Phân loại]]="Bán hàng",Table1[[#This Row],[Tổng giá trị]],-Table1[[#This Row],[Tổng giá trị]]))</f>
        <v>609068</v>
      </c>
      <c r="Q820" s="73">
        <f t="shared" si="116"/>
        <v>609068</v>
      </c>
      <c r="R820" s="8">
        <f>Table1[[#This Row],[Số còn phải thu ĐK]]+Table1[[#This Row],[Giá Trị HD sau CK]]-Table1[[#This Row],[Số tiền đã thu]]</f>
        <v>0</v>
      </c>
      <c r="S820" s="7">
        <f>IF(Table1[[#This Row],[Ngày hóa đơn]]&lt;&gt;"",Table1[[#This Row],[Ngày hóa đơn]],Table1[[#This Row],[Ngày hạch toán]])</f>
        <v>45770</v>
      </c>
      <c r="T820" s="8"/>
      <c r="U820" s="7">
        <f>IF(Table1[[#This Row],[Ngày tính CN]]="","",S820+T820)</f>
        <v>45770</v>
      </c>
      <c r="V820" s="74">
        <f ca="1">IF(Table1[[#This Row],[Hạn thanh toán]]="","",IF((U820-NOW())&lt;0,0,(U820-NOW())))</f>
        <v>0</v>
      </c>
      <c r="W820" s="72"/>
      <c r="X820" s="68" t="str">
        <f t="shared" ca="1" si="117"/>
        <v/>
      </c>
      <c r="Y820" s="68" t="str">
        <f t="shared" si="115"/>
        <v>Đã thanh toán</v>
      </c>
      <c r="Z820" s="301">
        <f>Table1[[#This Row],[Hạn thanh toán]]</f>
        <v>45770</v>
      </c>
      <c r="AA820" s="301">
        <f>Table1[[#This Row],[Ngày Thanh toán]]</f>
        <v>45797</v>
      </c>
      <c r="AD820" s="3" t="str">
        <f>VLOOKUP($A820,Ma_KH!$A:$Q,Ma_KH!O$1,0)</f>
        <v>EASY</v>
      </c>
      <c r="AE820" s="3" t="str">
        <f>VLOOKUP($A820,Ma_KH!$A:$Q,Ma_KH!P$1,0)</f>
        <v>CÔNG TY CỔ PHẦN THƯƠNG MẠI VÀ DỊCH VỤ EASYMART</v>
      </c>
    </row>
    <row r="821" spans="1:31" ht="25.5" customHeight="1" x14ac:dyDescent="0.3">
      <c r="A821" s="81" t="s">
        <v>113</v>
      </c>
      <c r="B821" s="81"/>
      <c r="C821" s="91">
        <v>45770</v>
      </c>
      <c r="D821" s="92" t="s">
        <v>1519</v>
      </c>
      <c r="E821" s="91">
        <v>45770</v>
      </c>
      <c r="F821" s="84" t="s">
        <v>1520</v>
      </c>
      <c r="G821" s="84" t="s">
        <v>1441</v>
      </c>
      <c r="H821" s="72">
        <v>1301607</v>
      </c>
      <c r="I821" s="72">
        <v>0</v>
      </c>
      <c r="J821" s="72">
        <v>104129</v>
      </c>
      <c r="K821" s="72">
        <v>1405736</v>
      </c>
      <c r="L821" s="8" t="s">
        <v>24</v>
      </c>
      <c r="M821" s="187">
        <v>45797</v>
      </c>
      <c r="N821" s="188" t="s">
        <v>4409</v>
      </c>
      <c r="O821" s="72">
        <f>IF(Table1[[#This Row],[Phân loại]]="Tồn đầu kỳ",Table1[[#This Row],[Tổng giá trị]],0)</f>
        <v>0</v>
      </c>
      <c r="P821" s="8">
        <f>IF(Table1[[#This Row],[Số còn phải thu ĐK]]&lt;&gt;0,0,IF(Table1[[#This Row],[Phân loại]]="Bán hàng",Table1[[#This Row],[Tổng giá trị]],-Table1[[#This Row],[Tổng giá trị]]))</f>
        <v>1405736</v>
      </c>
      <c r="Q821" s="73">
        <f t="shared" si="116"/>
        <v>1405736</v>
      </c>
      <c r="R821" s="8">
        <f>Table1[[#This Row],[Số còn phải thu ĐK]]+Table1[[#This Row],[Giá Trị HD sau CK]]-Table1[[#This Row],[Số tiền đã thu]]</f>
        <v>0</v>
      </c>
      <c r="S821" s="7">
        <f>IF(Table1[[#This Row],[Ngày hóa đơn]]&lt;&gt;"",Table1[[#This Row],[Ngày hóa đơn]],Table1[[#This Row],[Ngày hạch toán]])</f>
        <v>45770</v>
      </c>
      <c r="T821" s="8"/>
      <c r="U821" s="7">
        <f>IF(Table1[[#This Row],[Ngày tính CN]]="","",S821+T821)</f>
        <v>45770</v>
      </c>
      <c r="V821" s="74">
        <f ca="1">IF(Table1[[#This Row],[Hạn thanh toán]]="","",IF((U821-NOW())&lt;0,0,(U821-NOW())))</f>
        <v>0</v>
      </c>
      <c r="W821" s="72"/>
      <c r="X821" s="68" t="str">
        <f t="shared" ca="1" si="117"/>
        <v/>
      </c>
      <c r="Y821" s="68" t="str">
        <f t="shared" si="115"/>
        <v>Đã thanh toán</v>
      </c>
      <c r="Z821" s="301">
        <f>Table1[[#This Row],[Hạn thanh toán]]</f>
        <v>45770</v>
      </c>
      <c r="AA821" s="301">
        <f>Table1[[#This Row],[Ngày Thanh toán]]</f>
        <v>45797</v>
      </c>
      <c r="AD821" s="3" t="str">
        <f>VLOOKUP($A821,Ma_KH!$A:$Q,Ma_KH!O$1,0)</f>
        <v>EASY</v>
      </c>
      <c r="AE821" s="3" t="str">
        <f>VLOOKUP($A821,Ma_KH!$A:$Q,Ma_KH!P$1,0)</f>
        <v>CÔNG TY CỔ PHẦN THƯƠNG MẠI VÀ DỊCH VỤ EASYMART</v>
      </c>
    </row>
    <row r="822" spans="1:31" ht="25.5" customHeight="1" x14ac:dyDescent="0.3">
      <c r="A822" s="81" t="s">
        <v>113</v>
      </c>
      <c r="B822" s="81"/>
      <c r="C822" s="91">
        <v>45770</v>
      </c>
      <c r="D822" s="92" t="s">
        <v>1521</v>
      </c>
      <c r="E822" s="91">
        <v>45770</v>
      </c>
      <c r="F822" s="84" t="s">
        <v>1522</v>
      </c>
      <c r="G822" s="84" t="s">
        <v>1444</v>
      </c>
      <c r="H822" s="72">
        <v>352470</v>
      </c>
      <c r="I822" s="72">
        <v>0</v>
      </c>
      <c r="J822" s="72">
        <v>28198</v>
      </c>
      <c r="K822" s="72">
        <v>380668</v>
      </c>
      <c r="L822" s="8" t="s">
        <v>24</v>
      </c>
      <c r="M822" s="187">
        <v>45797</v>
      </c>
      <c r="N822" s="188" t="s">
        <v>4409</v>
      </c>
      <c r="O822" s="72">
        <f>IF(Table1[[#This Row],[Phân loại]]="Tồn đầu kỳ",Table1[[#This Row],[Tổng giá trị]],0)</f>
        <v>0</v>
      </c>
      <c r="P822" s="8">
        <f>IF(Table1[[#This Row],[Số còn phải thu ĐK]]&lt;&gt;0,0,IF(Table1[[#This Row],[Phân loại]]="Bán hàng",Table1[[#This Row],[Tổng giá trị]],-Table1[[#This Row],[Tổng giá trị]]))</f>
        <v>380668</v>
      </c>
      <c r="Q822" s="73">
        <f t="shared" si="116"/>
        <v>380668</v>
      </c>
      <c r="R822" s="8">
        <f>Table1[[#This Row],[Số còn phải thu ĐK]]+Table1[[#This Row],[Giá Trị HD sau CK]]-Table1[[#This Row],[Số tiền đã thu]]</f>
        <v>0</v>
      </c>
      <c r="S822" s="7">
        <f>IF(Table1[[#This Row],[Ngày hóa đơn]]&lt;&gt;"",Table1[[#This Row],[Ngày hóa đơn]],Table1[[#This Row],[Ngày hạch toán]])</f>
        <v>45770</v>
      </c>
      <c r="T822" s="8"/>
      <c r="U822" s="7">
        <f>IF(Table1[[#This Row],[Ngày tính CN]]="","",S822+T822)</f>
        <v>45770</v>
      </c>
      <c r="V822" s="74">
        <f ca="1">IF(Table1[[#This Row],[Hạn thanh toán]]="","",IF((U822-NOW())&lt;0,0,(U822-NOW())))</f>
        <v>0</v>
      </c>
      <c r="W822" s="72"/>
      <c r="X822" s="68" t="str">
        <f t="shared" ca="1" si="117"/>
        <v/>
      </c>
      <c r="Y822" s="68" t="str">
        <f t="shared" si="115"/>
        <v>Đã thanh toán</v>
      </c>
      <c r="Z822" s="301">
        <f>Table1[[#This Row],[Hạn thanh toán]]</f>
        <v>45770</v>
      </c>
      <c r="AA822" s="301">
        <f>Table1[[#This Row],[Ngày Thanh toán]]</f>
        <v>45797</v>
      </c>
      <c r="AD822" s="3" t="str">
        <f>VLOOKUP($A822,Ma_KH!$A:$Q,Ma_KH!O$1,0)</f>
        <v>EASY</v>
      </c>
      <c r="AE822" s="3" t="str">
        <f>VLOOKUP($A822,Ma_KH!$A:$Q,Ma_KH!P$1,0)</f>
        <v>CÔNG TY CỔ PHẦN THƯƠNG MẠI VÀ DỊCH VỤ EASYMART</v>
      </c>
    </row>
    <row r="823" spans="1:31" ht="25.5" customHeight="1" x14ac:dyDescent="0.3">
      <c r="A823" s="81" t="s">
        <v>113</v>
      </c>
      <c r="B823" s="81"/>
      <c r="C823" s="91">
        <v>45770</v>
      </c>
      <c r="D823" s="92" t="s">
        <v>1523</v>
      </c>
      <c r="E823" s="91">
        <v>45770</v>
      </c>
      <c r="F823" s="84" t="s">
        <v>1524</v>
      </c>
      <c r="G823" s="84" t="s">
        <v>1504</v>
      </c>
      <c r="H823" s="72">
        <v>549156</v>
      </c>
      <c r="I823" s="72">
        <v>0</v>
      </c>
      <c r="J823" s="72">
        <v>43932</v>
      </c>
      <c r="K823" s="72">
        <v>593088</v>
      </c>
      <c r="L823" s="8" t="s">
        <v>24</v>
      </c>
      <c r="M823" s="187">
        <v>45797</v>
      </c>
      <c r="N823" s="188" t="s">
        <v>4409</v>
      </c>
      <c r="O823" s="72">
        <f>IF(Table1[[#This Row],[Phân loại]]="Tồn đầu kỳ",Table1[[#This Row],[Tổng giá trị]],0)</f>
        <v>0</v>
      </c>
      <c r="P823" s="8">
        <f>IF(Table1[[#This Row],[Số còn phải thu ĐK]]&lt;&gt;0,0,IF(Table1[[#This Row],[Phân loại]]="Bán hàng",Table1[[#This Row],[Tổng giá trị]],-Table1[[#This Row],[Tổng giá trị]]))</f>
        <v>593088</v>
      </c>
      <c r="Q823" s="73">
        <f t="shared" si="116"/>
        <v>593088</v>
      </c>
      <c r="R823" s="8">
        <f>Table1[[#This Row],[Số còn phải thu ĐK]]+Table1[[#This Row],[Giá Trị HD sau CK]]-Table1[[#This Row],[Số tiền đã thu]]</f>
        <v>0</v>
      </c>
      <c r="S823" s="7">
        <f>IF(Table1[[#This Row],[Ngày hóa đơn]]&lt;&gt;"",Table1[[#This Row],[Ngày hóa đơn]],Table1[[#This Row],[Ngày hạch toán]])</f>
        <v>45770</v>
      </c>
      <c r="T823" s="8"/>
      <c r="U823" s="7">
        <f>IF(Table1[[#This Row],[Ngày tính CN]]="","",S823+T823)</f>
        <v>45770</v>
      </c>
      <c r="V823" s="74">
        <f ca="1">IF(Table1[[#This Row],[Hạn thanh toán]]="","",IF((U823-NOW())&lt;0,0,(U823-NOW())))</f>
        <v>0</v>
      </c>
      <c r="W823" s="72"/>
      <c r="X823" s="68" t="str">
        <f t="shared" ca="1" si="117"/>
        <v/>
      </c>
      <c r="Y823" s="68" t="str">
        <f t="shared" si="115"/>
        <v>Đã thanh toán</v>
      </c>
      <c r="Z823" s="301">
        <f>Table1[[#This Row],[Hạn thanh toán]]</f>
        <v>45770</v>
      </c>
      <c r="AA823" s="301">
        <f>Table1[[#This Row],[Ngày Thanh toán]]</f>
        <v>45797</v>
      </c>
      <c r="AD823" s="3" t="str">
        <f>VLOOKUP($A823,Ma_KH!$A:$Q,Ma_KH!O$1,0)</f>
        <v>EASY</v>
      </c>
      <c r="AE823" s="3" t="str">
        <f>VLOOKUP($A823,Ma_KH!$A:$Q,Ma_KH!P$1,0)</f>
        <v>CÔNG TY CỔ PHẦN THƯƠNG MẠI VÀ DỊCH VỤ EASYMART</v>
      </c>
    </row>
    <row r="824" spans="1:31" ht="25.5" customHeight="1" x14ac:dyDescent="0.3">
      <c r="A824" s="81" t="s">
        <v>113</v>
      </c>
      <c r="B824" s="81"/>
      <c r="C824" s="91">
        <v>45780</v>
      </c>
      <c r="D824" s="92" t="s">
        <v>1525</v>
      </c>
      <c r="E824" s="91"/>
      <c r="F824" s="84"/>
      <c r="G824" s="84" t="s">
        <v>1526</v>
      </c>
      <c r="H824" s="72">
        <v>0</v>
      </c>
      <c r="I824" s="72">
        <v>0</v>
      </c>
      <c r="J824" s="72">
        <v>0</v>
      </c>
      <c r="K824" s="72">
        <v>230291</v>
      </c>
      <c r="L824" s="8" t="s">
        <v>17</v>
      </c>
      <c r="M824" s="187">
        <v>45797</v>
      </c>
      <c r="N824" s="188" t="s">
        <v>4409</v>
      </c>
      <c r="O824" s="72">
        <f>IF(Table1[[#This Row],[Phân loại]]="Tồn đầu kỳ",Table1[[#This Row],[Tổng giá trị]],0)</f>
        <v>0</v>
      </c>
      <c r="P824" s="8">
        <f>IF(Table1[[#This Row],[Số còn phải thu ĐK]]&lt;&gt;0,0,IF(Table1[[#This Row],[Phân loại]]="Bán hàng",Table1[[#This Row],[Tổng giá trị]],-Table1[[#This Row],[Tổng giá trị]]))</f>
        <v>-230291</v>
      </c>
      <c r="Q824" s="73">
        <f t="shared" si="116"/>
        <v>-230291</v>
      </c>
      <c r="R824" s="8">
        <f>Table1[[#This Row],[Số còn phải thu ĐK]]+Table1[[#This Row],[Giá Trị HD sau CK]]-Table1[[#This Row],[Số tiền đã thu]]</f>
        <v>0</v>
      </c>
      <c r="S824" s="7">
        <f>IF(Table1[[#This Row],[Ngày hóa đơn]]&lt;&gt;"",Table1[[#This Row],[Ngày hóa đơn]],Table1[[#This Row],[Ngày hạch toán]])</f>
        <v>45780</v>
      </c>
      <c r="T824" s="8"/>
      <c r="U824" s="7">
        <f>IF(Table1[[#This Row],[Ngày tính CN]]="","",S824+T824)</f>
        <v>45780</v>
      </c>
      <c r="V824" s="74">
        <f ca="1">IF(Table1[[#This Row],[Hạn thanh toán]]="","",IF((U824-NOW())&lt;0,0,(U824-NOW())))</f>
        <v>0</v>
      </c>
      <c r="W824" s="72"/>
      <c r="X824" s="68" t="str">
        <f t="shared" ca="1" si="117"/>
        <v/>
      </c>
      <c r="Y824" s="68" t="str">
        <f t="shared" ref="Y824:Y887" si="124">IF(R824=0,"Đã thanh toán",IF(X824="","",IF(X824&lt;=0,"Chưa đến hạn thanh toán",IF(X824&lt;=30,"Nợ quá hạn 30 ngày",IF(X824&lt;=60,"Nợ quá hạn từ 30 ngày đến 60 ngày",IF(X824&lt;=90,"Nợ quá hạn từ 60 ngày đến 90 ngày",IF(X824&lt;=120,"Nợ quá hạn từ 90 ngày đến 120 ngày","Nợ quá hạn hơn 120 ngày có khả năng mất thanh toán")))))))</f>
        <v>Đã thanh toán</v>
      </c>
      <c r="Z824" s="301">
        <f>Table1[[#This Row],[Hạn thanh toán]]</f>
        <v>45780</v>
      </c>
      <c r="AA824" s="301">
        <f>Table1[[#This Row],[Ngày Thanh toán]]</f>
        <v>45797</v>
      </c>
      <c r="AD824" s="3" t="str">
        <f>VLOOKUP($A824,Ma_KH!$A:$Q,Ma_KH!O$1,0)</f>
        <v>EASY</v>
      </c>
      <c r="AE824" s="3" t="str">
        <f>VLOOKUP($A824,Ma_KH!$A:$Q,Ma_KH!P$1,0)</f>
        <v>CÔNG TY CỔ PHẦN THƯƠNG MẠI VÀ DỊCH VỤ EASYMART</v>
      </c>
    </row>
    <row r="825" spans="1:31" ht="25.5" customHeight="1" x14ac:dyDescent="0.3">
      <c r="A825" s="81" t="s">
        <v>113</v>
      </c>
      <c r="B825" s="81"/>
      <c r="C825" s="91">
        <v>45784</v>
      </c>
      <c r="D825" s="92" t="s">
        <v>1527</v>
      </c>
      <c r="E825" s="91">
        <v>45784</v>
      </c>
      <c r="F825" s="84" t="s">
        <v>1528</v>
      </c>
      <c r="G825" s="84" t="s">
        <v>1453</v>
      </c>
      <c r="H825" s="72">
        <v>484950</v>
      </c>
      <c r="I825" s="72">
        <v>0</v>
      </c>
      <c r="J825" s="72">
        <v>38796</v>
      </c>
      <c r="K825" s="72">
        <v>523746</v>
      </c>
      <c r="L825" s="8" t="s">
        <v>24</v>
      </c>
      <c r="M825" s="187">
        <v>45828</v>
      </c>
      <c r="N825" s="188" t="s">
        <v>4410</v>
      </c>
      <c r="O825" s="72">
        <f>IF(Table1[[#This Row],[Phân loại]]="Tồn đầu kỳ",Table1[[#This Row],[Tổng giá trị]],0)</f>
        <v>0</v>
      </c>
      <c r="P825" s="8">
        <f>IF(Table1[[#This Row],[Số còn phải thu ĐK]]&lt;&gt;0,0,IF(Table1[[#This Row],[Phân loại]]="Bán hàng",Table1[[#This Row],[Tổng giá trị]],-Table1[[#This Row],[Tổng giá trị]]))</f>
        <v>523746</v>
      </c>
      <c r="Q825" s="73">
        <f t="shared" ref="Q825:Q888" si="125">IF(M825&lt;&gt;"",IF(O825&gt;0,O825,P825),0)</f>
        <v>523746</v>
      </c>
      <c r="R825" s="8">
        <f>Table1[[#This Row],[Số còn phải thu ĐK]]+Table1[[#This Row],[Giá Trị HD sau CK]]-Table1[[#This Row],[Số tiền đã thu]]</f>
        <v>0</v>
      </c>
      <c r="S825" s="7">
        <f>IF(Table1[[#This Row],[Ngày hóa đơn]]&lt;&gt;"",Table1[[#This Row],[Ngày hóa đơn]],Table1[[#This Row],[Ngày hạch toán]])</f>
        <v>45784</v>
      </c>
      <c r="T825" s="8"/>
      <c r="U825" s="7">
        <f>IF(Table1[[#This Row],[Ngày tính CN]]="","",S825+T825)</f>
        <v>45784</v>
      </c>
      <c r="V825" s="74">
        <f ca="1">IF(Table1[[#This Row],[Hạn thanh toán]]="","",IF((U825-NOW())&lt;0,0,(U825-NOW())))</f>
        <v>0</v>
      </c>
      <c r="W825" s="72"/>
      <c r="X825" s="68" t="str">
        <f t="shared" ref="X825:X888" ca="1" si="126">IF(OR(AR828="",AO828=0),"",IF((AR828-NOW())&lt;0,-(AR828-NOW()),0))</f>
        <v/>
      </c>
      <c r="Y825" s="68" t="str">
        <f t="shared" si="124"/>
        <v>Đã thanh toán</v>
      </c>
      <c r="Z825" s="301">
        <f>Table1[[#This Row],[Hạn thanh toán]]</f>
        <v>45784</v>
      </c>
      <c r="AA825" s="301">
        <f>Table1[[#This Row],[Ngày Thanh toán]]</f>
        <v>45828</v>
      </c>
      <c r="AD825" s="3" t="str">
        <f>VLOOKUP($A825,Ma_KH!$A:$Q,Ma_KH!O$1,0)</f>
        <v>EASY</v>
      </c>
      <c r="AE825" s="3" t="str">
        <f>VLOOKUP($A825,Ma_KH!$A:$Q,Ma_KH!P$1,0)</f>
        <v>CÔNG TY CỔ PHẦN THƯƠNG MẠI VÀ DỊCH VỤ EASYMART</v>
      </c>
    </row>
    <row r="826" spans="1:31" ht="25.5" customHeight="1" x14ac:dyDescent="0.3">
      <c r="A826" s="81" t="s">
        <v>113</v>
      </c>
      <c r="B826" s="81"/>
      <c r="C826" s="91">
        <v>45784</v>
      </c>
      <c r="D826" s="92" t="s">
        <v>1529</v>
      </c>
      <c r="E826" s="91">
        <v>45784</v>
      </c>
      <c r="F826" s="84" t="s">
        <v>1530</v>
      </c>
      <c r="G826" s="84" t="s">
        <v>1441</v>
      </c>
      <c r="H826" s="72">
        <v>974261</v>
      </c>
      <c r="I826" s="72">
        <v>0</v>
      </c>
      <c r="J826" s="72">
        <v>77941</v>
      </c>
      <c r="K826" s="72">
        <v>1052202</v>
      </c>
      <c r="L826" s="8" t="s">
        <v>24</v>
      </c>
      <c r="M826" s="187">
        <v>45828</v>
      </c>
      <c r="N826" s="188" t="s">
        <v>4410</v>
      </c>
      <c r="O826" s="72">
        <f>IF(Table1[[#This Row],[Phân loại]]="Tồn đầu kỳ",Table1[[#This Row],[Tổng giá trị]],0)</f>
        <v>0</v>
      </c>
      <c r="P826" s="8">
        <f>IF(Table1[[#This Row],[Số còn phải thu ĐK]]&lt;&gt;0,0,IF(Table1[[#This Row],[Phân loại]]="Bán hàng",Table1[[#This Row],[Tổng giá trị]],-Table1[[#This Row],[Tổng giá trị]]))</f>
        <v>1052202</v>
      </c>
      <c r="Q826" s="73">
        <f t="shared" si="125"/>
        <v>1052202</v>
      </c>
      <c r="R826" s="8">
        <f>Table1[[#This Row],[Số còn phải thu ĐK]]+Table1[[#This Row],[Giá Trị HD sau CK]]-Table1[[#This Row],[Số tiền đã thu]]</f>
        <v>0</v>
      </c>
      <c r="S826" s="7">
        <f>IF(Table1[[#This Row],[Ngày hóa đơn]]&lt;&gt;"",Table1[[#This Row],[Ngày hóa đơn]],Table1[[#This Row],[Ngày hạch toán]])</f>
        <v>45784</v>
      </c>
      <c r="T826" s="8"/>
      <c r="U826" s="7">
        <f>IF(Table1[[#This Row],[Ngày tính CN]]="","",S826+T826)</f>
        <v>45784</v>
      </c>
      <c r="V826" s="74">
        <f ca="1">IF(Table1[[#This Row],[Hạn thanh toán]]="","",IF((U826-NOW())&lt;0,0,(U826-NOW())))</f>
        <v>0</v>
      </c>
      <c r="W826" s="72"/>
      <c r="X826" s="68" t="str">
        <f t="shared" ca="1" si="126"/>
        <v/>
      </c>
      <c r="Y826" s="68" t="str">
        <f t="shared" si="124"/>
        <v>Đã thanh toán</v>
      </c>
      <c r="Z826" s="301">
        <f>Table1[[#This Row],[Hạn thanh toán]]</f>
        <v>45784</v>
      </c>
      <c r="AA826" s="301">
        <f>Table1[[#This Row],[Ngày Thanh toán]]</f>
        <v>45828</v>
      </c>
      <c r="AD826" s="3" t="str">
        <f>VLOOKUP($A826,Ma_KH!$A:$Q,Ma_KH!O$1,0)</f>
        <v>EASY</v>
      </c>
      <c r="AE826" s="3" t="str">
        <f>VLOOKUP($A826,Ma_KH!$A:$Q,Ma_KH!P$1,0)</f>
        <v>CÔNG TY CỔ PHẦN THƯƠNG MẠI VÀ DỊCH VỤ EASYMART</v>
      </c>
    </row>
    <row r="827" spans="1:31" ht="25.5" customHeight="1" x14ac:dyDescent="0.3">
      <c r="A827" s="81" t="s">
        <v>113</v>
      </c>
      <c r="B827" s="81"/>
      <c r="C827" s="91">
        <v>45784</v>
      </c>
      <c r="D827" s="92" t="s">
        <v>1531</v>
      </c>
      <c r="E827" s="91">
        <v>45784</v>
      </c>
      <c r="F827" s="84" t="s">
        <v>1532</v>
      </c>
      <c r="G827" s="84" t="s">
        <v>1444</v>
      </c>
      <c r="H827" s="72">
        <v>487660</v>
      </c>
      <c r="I827" s="72">
        <v>0</v>
      </c>
      <c r="J827" s="72">
        <v>39013</v>
      </c>
      <c r="K827" s="72">
        <v>526673</v>
      </c>
      <c r="L827" s="8" t="s">
        <v>24</v>
      </c>
      <c r="M827" s="187">
        <v>45828</v>
      </c>
      <c r="N827" s="188" t="s">
        <v>4410</v>
      </c>
      <c r="O827" s="72">
        <f>IF(Table1[[#This Row],[Phân loại]]="Tồn đầu kỳ",Table1[[#This Row],[Tổng giá trị]],0)</f>
        <v>0</v>
      </c>
      <c r="P827" s="8">
        <f>IF(Table1[[#This Row],[Số còn phải thu ĐK]]&lt;&gt;0,0,IF(Table1[[#This Row],[Phân loại]]="Bán hàng",Table1[[#This Row],[Tổng giá trị]],-Table1[[#This Row],[Tổng giá trị]]))</f>
        <v>526673</v>
      </c>
      <c r="Q827" s="73">
        <f t="shared" si="125"/>
        <v>526673</v>
      </c>
      <c r="R827" s="8">
        <f>Table1[[#This Row],[Số còn phải thu ĐK]]+Table1[[#This Row],[Giá Trị HD sau CK]]-Table1[[#This Row],[Số tiền đã thu]]</f>
        <v>0</v>
      </c>
      <c r="S827" s="7">
        <f>IF(Table1[[#This Row],[Ngày hóa đơn]]&lt;&gt;"",Table1[[#This Row],[Ngày hóa đơn]],Table1[[#This Row],[Ngày hạch toán]])</f>
        <v>45784</v>
      </c>
      <c r="T827" s="8"/>
      <c r="U827" s="7">
        <f>IF(Table1[[#This Row],[Ngày tính CN]]="","",S827+T827)</f>
        <v>45784</v>
      </c>
      <c r="V827" s="74">
        <f ca="1">IF(Table1[[#This Row],[Hạn thanh toán]]="","",IF((U827-NOW())&lt;0,0,(U827-NOW())))</f>
        <v>0</v>
      </c>
      <c r="W827" s="72"/>
      <c r="X827" s="68" t="str">
        <f t="shared" ca="1" si="126"/>
        <v/>
      </c>
      <c r="Y827" s="68" t="str">
        <f t="shared" si="124"/>
        <v>Đã thanh toán</v>
      </c>
      <c r="Z827" s="301">
        <f>Table1[[#This Row],[Hạn thanh toán]]</f>
        <v>45784</v>
      </c>
      <c r="AA827" s="301">
        <f>Table1[[#This Row],[Ngày Thanh toán]]</f>
        <v>45828</v>
      </c>
      <c r="AD827" s="3" t="str">
        <f>VLOOKUP($A827,Ma_KH!$A:$Q,Ma_KH!O$1,0)</f>
        <v>EASY</v>
      </c>
      <c r="AE827" s="3" t="str">
        <f>VLOOKUP($A827,Ma_KH!$A:$Q,Ma_KH!P$1,0)</f>
        <v>CÔNG TY CỔ PHẦN THƯƠNG MẠI VÀ DỊCH VỤ EASYMART</v>
      </c>
    </row>
    <row r="828" spans="1:31" ht="25.5" customHeight="1" x14ac:dyDescent="0.3">
      <c r="A828" s="82" t="s">
        <v>113</v>
      </c>
      <c r="B828" s="82"/>
      <c r="C828" s="93">
        <v>45784</v>
      </c>
      <c r="D828" s="94" t="s">
        <v>1533</v>
      </c>
      <c r="E828" s="93">
        <v>45784</v>
      </c>
      <c r="F828" s="75" t="s">
        <v>1534</v>
      </c>
      <c r="G828" s="75" t="s">
        <v>1504</v>
      </c>
      <c r="H828" s="72">
        <v>502776</v>
      </c>
      <c r="I828" s="72">
        <v>0</v>
      </c>
      <c r="J828" s="72">
        <v>40222</v>
      </c>
      <c r="K828" s="72">
        <v>542998</v>
      </c>
      <c r="L828" s="8" t="s">
        <v>24</v>
      </c>
      <c r="M828" s="187">
        <v>45828</v>
      </c>
      <c r="N828" s="188" t="s">
        <v>4410</v>
      </c>
      <c r="O828" s="72">
        <f>IF(Table1[[#This Row],[Phân loại]]="Tồn đầu kỳ",Table1[[#This Row],[Tổng giá trị]],0)</f>
        <v>0</v>
      </c>
      <c r="P828" s="8">
        <f>IF(Table1[[#This Row],[Số còn phải thu ĐK]]&lt;&gt;0,0,IF(Table1[[#This Row],[Phân loại]]="Bán hàng",Table1[[#This Row],[Tổng giá trị]],-Table1[[#This Row],[Tổng giá trị]]))</f>
        <v>542998</v>
      </c>
      <c r="Q828" s="73">
        <f t="shared" si="125"/>
        <v>542998</v>
      </c>
      <c r="R828" s="8">
        <f>Table1[[#This Row],[Số còn phải thu ĐK]]+Table1[[#This Row],[Giá Trị HD sau CK]]-Table1[[#This Row],[Số tiền đã thu]]</f>
        <v>0</v>
      </c>
      <c r="S828" s="7">
        <f>IF(Table1[[#This Row],[Ngày hóa đơn]]&lt;&gt;"",Table1[[#This Row],[Ngày hóa đơn]],Table1[[#This Row],[Ngày hạch toán]])</f>
        <v>45784</v>
      </c>
      <c r="T828" s="8"/>
      <c r="U828" s="7">
        <f>IF(Table1[[#This Row],[Ngày tính CN]]="","",S828+T828)</f>
        <v>45784</v>
      </c>
      <c r="V828" s="74">
        <f ca="1">IF(Table1[[#This Row],[Hạn thanh toán]]="","",IF((U828-NOW())&lt;0,0,(U828-NOW())))</f>
        <v>0</v>
      </c>
      <c r="W828" s="72"/>
      <c r="X828" s="68" t="str">
        <f t="shared" ca="1" si="126"/>
        <v/>
      </c>
      <c r="Y828" s="68" t="str">
        <f t="shared" si="124"/>
        <v>Đã thanh toán</v>
      </c>
      <c r="Z828" s="301">
        <f>Table1[[#This Row],[Hạn thanh toán]]</f>
        <v>45784</v>
      </c>
      <c r="AA828" s="301">
        <f>Table1[[#This Row],[Ngày Thanh toán]]</f>
        <v>45828</v>
      </c>
      <c r="AD828" s="3" t="str">
        <f>VLOOKUP($A828,Ma_KH!$A:$Q,Ma_KH!O$1,0)</f>
        <v>EASY</v>
      </c>
      <c r="AE828" s="3" t="str">
        <f>VLOOKUP($A828,Ma_KH!$A:$Q,Ma_KH!P$1,0)</f>
        <v>CÔNG TY CỔ PHẦN THƯƠNG MẠI VÀ DỊCH VỤ EASYMART</v>
      </c>
    </row>
    <row r="829" spans="1:31" ht="25.5" customHeight="1" x14ac:dyDescent="0.3">
      <c r="A829" s="81" t="s">
        <v>113</v>
      </c>
      <c r="B829" s="81"/>
      <c r="C829" s="91">
        <v>45797</v>
      </c>
      <c r="D829" s="92" t="s">
        <v>1535</v>
      </c>
      <c r="E829" s="91">
        <v>45797</v>
      </c>
      <c r="F829" s="84" t="s">
        <v>1536</v>
      </c>
      <c r="G829" s="84" t="s">
        <v>1453</v>
      </c>
      <c r="H829" s="72">
        <v>717795</v>
      </c>
      <c r="I829" s="72">
        <v>0</v>
      </c>
      <c r="J829" s="72">
        <v>57424</v>
      </c>
      <c r="K829" s="72">
        <v>775219</v>
      </c>
      <c r="L829" s="8" t="s">
        <v>24</v>
      </c>
      <c r="M829" s="187">
        <v>45828</v>
      </c>
      <c r="N829" s="188" t="s">
        <v>4410</v>
      </c>
      <c r="O829" s="72">
        <f>IF(Table1[[#This Row],[Phân loại]]="Tồn đầu kỳ",Table1[[#This Row],[Tổng giá trị]],0)</f>
        <v>0</v>
      </c>
      <c r="P829" s="8">
        <f>IF(Table1[[#This Row],[Số còn phải thu ĐK]]&lt;&gt;0,0,IF(Table1[[#This Row],[Phân loại]]="Bán hàng",Table1[[#This Row],[Tổng giá trị]],-Table1[[#This Row],[Tổng giá trị]]))</f>
        <v>775219</v>
      </c>
      <c r="Q829" s="73">
        <f t="shared" si="125"/>
        <v>775219</v>
      </c>
      <c r="R829" s="8">
        <f>Table1[[#This Row],[Số còn phải thu ĐK]]+Table1[[#This Row],[Giá Trị HD sau CK]]-Table1[[#This Row],[Số tiền đã thu]]</f>
        <v>0</v>
      </c>
      <c r="S829" s="7">
        <f>IF(Table1[[#This Row],[Ngày hóa đơn]]&lt;&gt;"",Table1[[#This Row],[Ngày hóa đơn]],Table1[[#This Row],[Ngày hạch toán]])</f>
        <v>45797</v>
      </c>
      <c r="T829" s="8"/>
      <c r="U829" s="7">
        <f>IF(Table1[[#This Row],[Ngày tính CN]]="","",S829+T829)</f>
        <v>45797</v>
      </c>
      <c r="V829" s="74">
        <f ca="1">IF(Table1[[#This Row],[Hạn thanh toán]]="","",IF((U829-NOW())&lt;0,0,(U829-NOW())))</f>
        <v>0</v>
      </c>
      <c r="W829" s="72"/>
      <c r="X829" s="68" t="str">
        <f t="shared" ca="1" si="126"/>
        <v/>
      </c>
      <c r="Y829" s="68" t="str">
        <f t="shared" si="124"/>
        <v>Đã thanh toán</v>
      </c>
      <c r="Z829" s="301">
        <f>Table1[[#This Row],[Hạn thanh toán]]</f>
        <v>45797</v>
      </c>
      <c r="AA829" s="301">
        <f>Table1[[#This Row],[Ngày Thanh toán]]</f>
        <v>45828</v>
      </c>
      <c r="AD829" s="3" t="str">
        <f>VLOOKUP($A829,Ma_KH!$A:$Q,Ma_KH!O$1,0)</f>
        <v>EASY</v>
      </c>
      <c r="AE829" s="3" t="str">
        <f>VLOOKUP($A829,Ma_KH!$A:$Q,Ma_KH!P$1,0)</f>
        <v>CÔNG TY CỔ PHẦN THƯƠNG MẠI VÀ DỊCH VỤ EASYMART</v>
      </c>
    </row>
    <row r="830" spans="1:31" ht="25.5" customHeight="1" x14ac:dyDescent="0.3">
      <c r="A830" s="81" t="s">
        <v>113</v>
      </c>
      <c r="B830" s="81"/>
      <c r="C830" s="91">
        <v>45797</v>
      </c>
      <c r="D830" s="92" t="s">
        <v>1537</v>
      </c>
      <c r="E830" s="91">
        <v>45797</v>
      </c>
      <c r="F830" s="84" t="s">
        <v>1538</v>
      </c>
      <c r="G830" s="84" t="s">
        <v>1441</v>
      </c>
      <c r="H830" s="72">
        <v>566310</v>
      </c>
      <c r="I830" s="72">
        <v>0</v>
      </c>
      <c r="J830" s="72">
        <v>45305</v>
      </c>
      <c r="K830" s="72">
        <v>611615</v>
      </c>
      <c r="L830" s="8" t="s">
        <v>24</v>
      </c>
      <c r="M830" s="187">
        <v>45828</v>
      </c>
      <c r="N830" s="188" t="s">
        <v>4410</v>
      </c>
      <c r="O830" s="72">
        <f>IF(Table1[[#This Row],[Phân loại]]="Tồn đầu kỳ",Table1[[#This Row],[Tổng giá trị]],0)</f>
        <v>0</v>
      </c>
      <c r="P830" s="8">
        <f>IF(Table1[[#This Row],[Số còn phải thu ĐK]]&lt;&gt;0,0,IF(Table1[[#This Row],[Phân loại]]="Bán hàng",Table1[[#This Row],[Tổng giá trị]],-Table1[[#This Row],[Tổng giá trị]]))</f>
        <v>611615</v>
      </c>
      <c r="Q830" s="73">
        <f t="shared" si="125"/>
        <v>611615</v>
      </c>
      <c r="R830" s="8">
        <f>Table1[[#This Row],[Số còn phải thu ĐK]]+Table1[[#This Row],[Giá Trị HD sau CK]]-Table1[[#This Row],[Số tiền đã thu]]</f>
        <v>0</v>
      </c>
      <c r="S830" s="7">
        <f>IF(Table1[[#This Row],[Ngày hóa đơn]]&lt;&gt;"",Table1[[#This Row],[Ngày hóa đơn]],Table1[[#This Row],[Ngày hạch toán]])</f>
        <v>45797</v>
      </c>
      <c r="T830" s="8"/>
      <c r="U830" s="7">
        <f>IF(Table1[[#This Row],[Ngày tính CN]]="","",S830+T830)</f>
        <v>45797</v>
      </c>
      <c r="V830" s="74">
        <f ca="1">IF(Table1[[#This Row],[Hạn thanh toán]]="","",IF((U830-NOW())&lt;0,0,(U830-NOW())))</f>
        <v>0</v>
      </c>
      <c r="W830" s="72"/>
      <c r="X830" s="68" t="str">
        <f t="shared" ca="1" si="126"/>
        <v/>
      </c>
      <c r="Y830" s="68" t="str">
        <f t="shared" si="124"/>
        <v>Đã thanh toán</v>
      </c>
      <c r="Z830" s="301">
        <f>Table1[[#This Row],[Hạn thanh toán]]</f>
        <v>45797</v>
      </c>
      <c r="AA830" s="301">
        <f>Table1[[#This Row],[Ngày Thanh toán]]</f>
        <v>45828</v>
      </c>
      <c r="AD830" s="3" t="str">
        <f>VLOOKUP($A830,Ma_KH!$A:$Q,Ma_KH!O$1,0)</f>
        <v>EASY</v>
      </c>
      <c r="AE830" s="3" t="str">
        <f>VLOOKUP($A830,Ma_KH!$A:$Q,Ma_KH!P$1,0)</f>
        <v>CÔNG TY CỔ PHẦN THƯƠNG MẠI VÀ DỊCH VỤ EASYMART</v>
      </c>
    </row>
    <row r="831" spans="1:31" ht="25.5" customHeight="1" x14ac:dyDescent="0.3">
      <c r="A831" s="81" t="s">
        <v>113</v>
      </c>
      <c r="B831" s="81"/>
      <c r="C831" s="91">
        <v>45797</v>
      </c>
      <c r="D831" s="92" t="s">
        <v>1539</v>
      </c>
      <c r="E831" s="91">
        <v>45797</v>
      </c>
      <c r="F831" s="84" t="s">
        <v>1540</v>
      </c>
      <c r="G831" s="84" t="s">
        <v>1444</v>
      </c>
      <c r="H831" s="72">
        <v>1074195</v>
      </c>
      <c r="I831" s="72">
        <v>0</v>
      </c>
      <c r="J831" s="72">
        <v>85936</v>
      </c>
      <c r="K831" s="72">
        <v>1160131</v>
      </c>
      <c r="L831" s="8" t="s">
        <v>24</v>
      </c>
      <c r="M831" s="187">
        <v>45828</v>
      </c>
      <c r="N831" s="188" t="s">
        <v>4410</v>
      </c>
      <c r="O831" s="72">
        <f>IF(Table1[[#This Row],[Phân loại]]="Tồn đầu kỳ",Table1[[#This Row],[Tổng giá trị]],0)</f>
        <v>0</v>
      </c>
      <c r="P831" s="8">
        <f>IF(Table1[[#This Row],[Số còn phải thu ĐK]]&lt;&gt;0,0,IF(Table1[[#This Row],[Phân loại]]="Bán hàng",Table1[[#This Row],[Tổng giá trị]],-Table1[[#This Row],[Tổng giá trị]]))</f>
        <v>1160131</v>
      </c>
      <c r="Q831" s="73">
        <f t="shared" si="125"/>
        <v>1160131</v>
      </c>
      <c r="R831" s="8">
        <f>Table1[[#This Row],[Số còn phải thu ĐK]]+Table1[[#This Row],[Giá Trị HD sau CK]]-Table1[[#This Row],[Số tiền đã thu]]</f>
        <v>0</v>
      </c>
      <c r="S831" s="7">
        <f>IF(Table1[[#This Row],[Ngày hóa đơn]]&lt;&gt;"",Table1[[#This Row],[Ngày hóa đơn]],Table1[[#This Row],[Ngày hạch toán]])</f>
        <v>45797</v>
      </c>
      <c r="T831" s="8"/>
      <c r="U831" s="7">
        <f>IF(Table1[[#This Row],[Ngày tính CN]]="","",S831+T831)</f>
        <v>45797</v>
      </c>
      <c r="V831" s="74">
        <f ca="1">IF(Table1[[#This Row],[Hạn thanh toán]]="","",IF((U831-NOW())&lt;0,0,(U831-NOW())))</f>
        <v>0</v>
      </c>
      <c r="W831" s="72"/>
      <c r="X831" s="68" t="str">
        <f t="shared" ca="1" si="126"/>
        <v/>
      </c>
      <c r="Y831" s="68" t="str">
        <f t="shared" si="124"/>
        <v>Đã thanh toán</v>
      </c>
      <c r="Z831" s="301">
        <f>Table1[[#This Row],[Hạn thanh toán]]</f>
        <v>45797</v>
      </c>
      <c r="AA831" s="301">
        <f>Table1[[#This Row],[Ngày Thanh toán]]</f>
        <v>45828</v>
      </c>
      <c r="AD831" s="3" t="str">
        <f>VLOOKUP($A831,Ma_KH!$A:$Q,Ma_KH!O$1,0)</f>
        <v>EASY</v>
      </c>
      <c r="AE831" s="3" t="str">
        <f>VLOOKUP($A831,Ma_KH!$A:$Q,Ma_KH!P$1,0)</f>
        <v>CÔNG TY CỔ PHẦN THƯƠNG MẠI VÀ DỊCH VỤ EASYMART</v>
      </c>
    </row>
    <row r="832" spans="1:31" ht="25.5" customHeight="1" x14ac:dyDescent="0.3">
      <c r="A832" s="81" t="s">
        <v>113</v>
      </c>
      <c r="B832" s="81"/>
      <c r="C832" s="91">
        <v>45797</v>
      </c>
      <c r="D832" s="92" t="s">
        <v>1541</v>
      </c>
      <c r="E832" s="91">
        <v>45797</v>
      </c>
      <c r="F832" s="84" t="s">
        <v>1542</v>
      </c>
      <c r="G832" s="84" t="s">
        <v>1504</v>
      </c>
      <c r="H832" s="72">
        <v>896655</v>
      </c>
      <c r="I832" s="72">
        <v>0</v>
      </c>
      <c r="J832" s="72">
        <v>71732</v>
      </c>
      <c r="K832" s="72">
        <v>968387</v>
      </c>
      <c r="L832" s="8" t="s">
        <v>24</v>
      </c>
      <c r="M832" s="187">
        <v>45828</v>
      </c>
      <c r="N832" s="188" t="s">
        <v>4410</v>
      </c>
      <c r="O832" s="72">
        <f>IF(Table1[[#This Row],[Phân loại]]="Tồn đầu kỳ",Table1[[#This Row],[Tổng giá trị]],0)</f>
        <v>0</v>
      </c>
      <c r="P832" s="8">
        <f>IF(Table1[[#This Row],[Số còn phải thu ĐK]]&lt;&gt;0,0,IF(Table1[[#This Row],[Phân loại]]="Bán hàng",Table1[[#This Row],[Tổng giá trị]],-Table1[[#This Row],[Tổng giá trị]]))</f>
        <v>968387</v>
      </c>
      <c r="Q832" s="73">
        <f t="shared" si="125"/>
        <v>968387</v>
      </c>
      <c r="R832" s="8">
        <f>Table1[[#This Row],[Số còn phải thu ĐK]]+Table1[[#This Row],[Giá Trị HD sau CK]]-Table1[[#This Row],[Số tiền đã thu]]</f>
        <v>0</v>
      </c>
      <c r="S832" s="7">
        <f>IF(Table1[[#This Row],[Ngày hóa đơn]]&lt;&gt;"",Table1[[#This Row],[Ngày hóa đơn]],Table1[[#This Row],[Ngày hạch toán]])</f>
        <v>45797</v>
      </c>
      <c r="T832" s="8"/>
      <c r="U832" s="7">
        <f>IF(Table1[[#This Row],[Ngày tính CN]]="","",S832+T832)</f>
        <v>45797</v>
      </c>
      <c r="V832" s="74">
        <f ca="1">IF(Table1[[#This Row],[Hạn thanh toán]]="","",IF((U832-NOW())&lt;0,0,(U832-NOW())))</f>
        <v>0</v>
      </c>
      <c r="W832" s="72"/>
      <c r="X832" s="68" t="str">
        <f t="shared" ca="1" si="126"/>
        <v/>
      </c>
      <c r="Y832" s="68" t="str">
        <f t="shared" si="124"/>
        <v>Đã thanh toán</v>
      </c>
      <c r="Z832" s="301">
        <f>Table1[[#This Row],[Hạn thanh toán]]</f>
        <v>45797</v>
      </c>
      <c r="AA832" s="301">
        <f>Table1[[#This Row],[Ngày Thanh toán]]</f>
        <v>45828</v>
      </c>
      <c r="AD832" s="3" t="str">
        <f>VLOOKUP($A832,Ma_KH!$A:$Q,Ma_KH!O$1,0)</f>
        <v>EASY</v>
      </c>
      <c r="AE832" s="3" t="str">
        <f>VLOOKUP($A832,Ma_KH!$A:$Q,Ma_KH!P$1,0)</f>
        <v>CÔNG TY CỔ PHẦN THƯƠNG MẠI VÀ DỊCH VỤ EASYMART</v>
      </c>
    </row>
    <row r="833" spans="1:31" ht="25.5" customHeight="1" x14ac:dyDescent="0.3">
      <c r="A833" s="81" t="s">
        <v>113</v>
      </c>
      <c r="B833" s="81"/>
      <c r="C833" s="91">
        <v>45805</v>
      </c>
      <c r="D833" s="92" t="s">
        <v>1543</v>
      </c>
      <c r="E833" s="91">
        <v>45805</v>
      </c>
      <c r="F833" s="84" t="s">
        <v>1544</v>
      </c>
      <c r="G833" s="84" t="s">
        <v>1453</v>
      </c>
      <c r="H833" s="72">
        <v>1590490</v>
      </c>
      <c r="I833" s="72">
        <v>0</v>
      </c>
      <c r="J833" s="72">
        <v>127239</v>
      </c>
      <c r="K833" s="72">
        <v>1717729</v>
      </c>
      <c r="L833" s="8" t="s">
        <v>24</v>
      </c>
      <c r="M833" s="187">
        <v>45828</v>
      </c>
      <c r="N833" s="188" t="s">
        <v>4410</v>
      </c>
      <c r="O833" s="72">
        <f>IF(Table1[[#This Row],[Phân loại]]="Tồn đầu kỳ",Table1[[#This Row],[Tổng giá trị]],0)</f>
        <v>0</v>
      </c>
      <c r="P833" s="8">
        <f>IF(Table1[[#This Row],[Số còn phải thu ĐK]]&lt;&gt;0,0,IF(Table1[[#This Row],[Phân loại]]="Bán hàng",Table1[[#This Row],[Tổng giá trị]],-Table1[[#This Row],[Tổng giá trị]]))</f>
        <v>1717729</v>
      </c>
      <c r="Q833" s="73">
        <f t="shared" si="125"/>
        <v>1717729</v>
      </c>
      <c r="R833" s="8">
        <f>Table1[[#This Row],[Số còn phải thu ĐK]]+Table1[[#This Row],[Giá Trị HD sau CK]]-Table1[[#This Row],[Số tiền đã thu]]</f>
        <v>0</v>
      </c>
      <c r="S833" s="7">
        <f>IF(Table1[[#This Row],[Ngày hóa đơn]]&lt;&gt;"",Table1[[#This Row],[Ngày hóa đơn]],Table1[[#This Row],[Ngày hạch toán]])</f>
        <v>45805</v>
      </c>
      <c r="T833" s="8"/>
      <c r="U833" s="7">
        <f>IF(Table1[[#This Row],[Ngày tính CN]]="","",S833+T833)</f>
        <v>45805</v>
      </c>
      <c r="V833" s="74">
        <f ca="1">IF(Table1[[#This Row],[Hạn thanh toán]]="","",IF((U833-NOW())&lt;0,0,(U833-NOW())))</f>
        <v>0</v>
      </c>
      <c r="W833" s="72"/>
      <c r="X833" s="68" t="str">
        <f t="shared" ca="1" si="126"/>
        <v/>
      </c>
      <c r="Y833" s="68" t="str">
        <f t="shared" si="124"/>
        <v>Đã thanh toán</v>
      </c>
      <c r="Z833" s="301">
        <f>Table1[[#This Row],[Hạn thanh toán]]</f>
        <v>45805</v>
      </c>
      <c r="AA833" s="301">
        <f>Table1[[#This Row],[Ngày Thanh toán]]</f>
        <v>45828</v>
      </c>
      <c r="AD833" s="3" t="str">
        <f>VLOOKUP($A833,Ma_KH!$A:$Q,Ma_KH!O$1,0)</f>
        <v>EASY</v>
      </c>
      <c r="AE833" s="3" t="str">
        <f>VLOOKUP($A833,Ma_KH!$A:$Q,Ma_KH!P$1,0)</f>
        <v>CÔNG TY CỔ PHẦN THƯƠNG MẠI VÀ DỊCH VỤ EASYMART</v>
      </c>
    </row>
    <row r="834" spans="1:31" ht="25.5" customHeight="1" x14ac:dyDescent="0.3">
      <c r="A834" s="81" t="s">
        <v>113</v>
      </c>
      <c r="B834" s="81"/>
      <c r="C834" s="91">
        <v>45805</v>
      </c>
      <c r="D834" s="92" t="s">
        <v>1545</v>
      </c>
      <c r="E834" s="91">
        <v>45805</v>
      </c>
      <c r="F834" s="84" t="s">
        <v>1546</v>
      </c>
      <c r="G834" s="84" t="s">
        <v>1441</v>
      </c>
      <c r="H834" s="72">
        <v>573270</v>
      </c>
      <c r="I834" s="72">
        <v>0</v>
      </c>
      <c r="J834" s="72">
        <v>45862</v>
      </c>
      <c r="K834" s="72">
        <v>619132</v>
      </c>
      <c r="L834" s="8" t="s">
        <v>24</v>
      </c>
      <c r="M834" s="187">
        <v>45828</v>
      </c>
      <c r="N834" s="188" t="s">
        <v>4410</v>
      </c>
      <c r="O834" s="72">
        <f>IF(Table1[[#This Row],[Phân loại]]="Tồn đầu kỳ",Table1[[#This Row],[Tổng giá trị]],0)</f>
        <v>0</v>
      </c>
      <c r="P834" s="8">
        <f>IF(Table1[[#This Row],[Số còn phải thu ĐK]]&lt;&gt;0,0,IF(Table1[[#This Row],[Phân loại]]="Bán hàng",Table1[[#This Row],[Tổng giá trị]],-Table1[[#This Row],[Tổng giá trị]]))</f>
        <v>619132</v>
      </c>
      <c r="Q834" s="73">
        <f t="shared" si="125"/>
        <v>619132</v>
      </c>
      <c r="R834" s="8">
        <f>Table1[[#This Row],[Số còn phải thu ĐK]]+Table1[[#This Row],[Giá Trị HD sau CK]]-Table1[[#This Row],[Số tiền đã thu]]</f>
        <v>0</v>
      </c>
      <c r="S834" s="7">
        <f>IF(Table1[[#This Row],[Ngày hóa đơn]]&lt;&gt;"",Table1[[#This Row],[Ngày hóa đơn]],Table1[[#This Row],[Ngày hạch toán]])</f>
        <v>45805</v>
      </c>
      <c r="T834" s="8"/>
      <c r="U834" s="7">
        <f>IF(Table1[[#This Row],[Ngày tính CN]]="","",S834+T834)</f>
        <v>45805</v>
      </c>
      <c r="V834" s="74">
        <f ca="1">IF(Table1[[#This Row],[Hạn thanh toán]]="","",IF((U834-NOW())&lt;0,0,(U834-NOW())))</f>
        <v>0</v>
      </c>
      <c r="W834" s="72"/>
      <c r="X834" s="68" t="str">
        <f t="shared" ca="1" si="126"/>
        <v/>
      </c>
      <c r="Y834" s="68" t="str">
        <f t="shared" si="124"/>
        <v>Đã thanh toán</v>
      </c>
      <c r="Z834" s="301">
        <f>Table1[[#This Row],[Hạn thanh toán]]</f>
        <v>45805</v>
      </c>
      <c r="AA834" s="301">
        <f>Table1[[#This Row],[Ngày Thanh toán]]</f>
        <v>45828</v>
      </c>
      <c r="AD834" s="3" t="str">
        <f>VLOOKUP($A834,Ma_KH!$A:$Q,Ma_KH!O$1,0)</f>
        <v>EASY</v>
      </c>
      <c r="AE834" s="3" t="str">
        <f>VLOOKUP($A834,Ma_KH!$A:$Q,Ma_KH!P$1,0)</f>
        <v>CÔNG TY CỔ PHẦN THƯƠNG MẠI VÀ DỊCH VỤ EASYMART</v>
      </c>
    </row>
    <row r="835" spans="1:31" ht="25.5" customHeight="1" x14ac:dyDescent="0.3">
      <c r="A835" s="81" t="s">
        <v>113</v>
      </c>
      <c r="B835" s="81"/>
      <c r="C835" s="91">
        <v>45805</v>
      </c>
      <c r="D835" s="92" t="s">
        <v>1547</v>
      </c>
      <c r="E835" s="91">
        <v>45805</v>
      </c>
      <c r="F835" s="84" t="s">
        <v>1548</v>
      </c>
      <c r="G835" s="84" t="s">
        <v>1444</v>
      </c>
      <c r="H835" s="72">
        <v>1523015</v>
      </c>
      <c r="I835" s="72">
        <v>0</v>
      </c>
      <c r="J835" s="72">
        <v>121841</v>
      </c>
      <c r="K835" s="72">
        <v>1644856</v>
      </c>
      <c r="L835" s="8" t="s">
        <v>24</v>
      </c>
      <c r="M835" s="187">
        <v>45828</v>
      </c>
      <c r="N835" s="188" t="s">
        <v>4410</v>
      </c>
      <c r="O835" s="72">
        <f>IF(Table1[[#This Row],[Phân loại]]="Tồn đầu kỳ",Table1[[#This Row],[Tổng giá trị]],0)</f>
        <v>0</v>
      </c>
      <c r="P835" s="8">
        <f>IF(Table1[[#This Row],[Số còn phải thu ĐK]]&lt;&gt;0,0,IF(Table1[[#This Row],[Phân loại]]="Bán hàng",Table1[[#This Row],[Tổng giá trị]],-Table1[[#This Row],[Tổng giá trị]]))</f>
        <v>1644856</v>
      </c>
      <c r="Q835" s="73">
        <f t="shared" si="125"/>
        <v>1644856</v>
      </c>
      <c r="R835" s="8">
        <f>Table1[[#This Row],[Số còn phải thu ĐK]]+Table1[[#This Row],[Giá Trị HD sau CK]]-Table1[[#This Row],[Số tiền đã thu]]</f>
        <v>0</v>
      </c>
      <c r="S835" s="7">
        <f>IF(Table1[[#This Row],[Ngày hóa đơn]]&lt;&gt;"",Table1[[#This Row],[Ngày hóa đơn]],Table1[[#This Row],[Ngày hạch toán]])</f>
        <v>45805</v>
      </c>
      <c r="T835" s="8"/>
      <c r="U835" s="7">
        <f>IF(Table1[[#This Row],[Ngày tính CN]]="","",S835+T835)</f>
        <v>45805</v>
      </c>
      <c r="V835" s="74">
        <f ca="1">IF(Table1[[#This Row],[Hạn thanh toán]]="","",IF((U835-NOW())&lt;0,0,(U835-NOW())))</f>
        <v>0</v>
      </c>
      <c r="W835" s="72"/>
      <c r="X835" s="68" t="str">
        <f t="shared" ca="1" si="126"/>
        <v/>
      </c>
      <c r="Y835" s="68" t="str">
        <f t="shared" si="124"/>
        <v>Đã thanh toán</v>
      </c>
      <c r="Z835" s="301">
        <f>Table1[[#This Row],[Hạn thanh toán]]</f>
        <v>45805</v>
      </c>
      <c r="AA835" s="301">
        <f>Table1[[#This Row],[Ngày Thanh toán]]</f>
        <v>45828</v>
      </c>
      <c r="AD835" s="3" t="str">
        <f>VLOOKUP($A835,Ma_KH!$A:$Q,Ma_KH!O$1,0)</f>
        <v>EASY</v>
      </c>
      <c r="AE835" s="3" t="str">
        <f>VLOOKUP($A835,Ma_KH!$A:$Q,Ma_KH!P$1,0)</f>
        <v>CÔNG TY CỔ PHẦN THƯƠNG MẠI VÀ DỊCH VỤ EASYMART</v>
      </c>
    </row>
    <row r="836" spans="1:31" ht="25.5" customHeight="1" x14ac:dyDescent="0.3">
      <c r="A836" s="81" t="s">
        <v>113</v>
      </c>
      <c r="B836" s="81"/>
      <c r="C836" s="91">
        <v>45805</v>
      </c>
      <c r="D836" s="92" t="s">
        <v>1549</v>
      </c>
      <c r="E836" s="91">
        <v>45805</v>
      </c>
      <c r="F836" s="84" t="s">
        <v>1550</v>
      </c>
      <c r="G836" s="84" t="s">
        <v>1504</v>
      </c>
      <c r="H836" s="72">
        <v>994755</v>
      </c>
      <c r="I836" s="72">
        <v>0</v>
      </c>
      <c r="J836" s="72">
        <v>79580</v>
      </c>
      <c r="K836" s="72">
        <v>1074335</v>
      </c>
      <c r="L836" s="8" t="s">
        <v>24</v>
      </c>
      <c r="M836" s="187">
        <v>45828</v>
      </c>
      <c r="N836" s="188" t="s">
        <v>4410</v>
      </c>
      <c r="O836" s="72">
        <f>IF(Table1[[#This Row],[Phân loại]]="Tồn đầu kỳ",Table1[[#This Row],[Tổng giá trị]],0)</f>
        <v>0</v>
      </c>
      <c r="P836" s="8">
        <f>IF(Table1[[#This Row],[Số còn phải thu ĐK]]&lt;&gt;0,0,IF(Table1[[#This Row],[Phân loại]]="Bán hàng",Table1[[#This Row],[Tổng giá trị]],-Table1[[#This Row],[Tổng giá trị]]))</f>
        <v>1074335</v>
      </c>
      <c r="Q836" s="73">
        <f t="shared" si="125"/>
        <v>1074335</v>
      </c>
      <c r="R836" s="8">
        <f>Table1[[#This Row],[Số còn phải thu ĐK]]+Table1[[#This Row],[Giá Trị HD sau CK]]-Table1[[#This Row],[Số tiền đã thu]]</f>
        <v>0</v>
      </c>
      <c r="S836" s="7">
        <f>IF(Table1[[#This Row],[Ngày hóa đơn]]&lt;&gt;"",Table1[[#This Row],[Ngày hóa đơn]],Table1[[#This Row],[Ngày hạch toán]])</f>
        <v>45805</v>
      </c>
      <c r="T836" s="8"/>
      <c r="U836" s="7">
        <f>IF(Table1[[#This Row],[Ngày tính CN]]="","",S836+T836)</f>
        <v>45805</v>
      </c>
      <c r="V836" s="74">
        <f ca="1">IF(Table1[[#This Row],[Hạn thanh toán]]="","",IF((U836-NOW())&lt;0,0,(U836-NOW())))</f>
        <v>0</v>
      </c>
      <c r="W836" s="72"/>
      <c r="X836" s="68" t="str">
        <f t="shared" ca="1" si="126"/>
        <v/>
      </c>
      <c r="Y836" s="68" t="str">
        <f t="shared" si="124"/>
        <v>Đã thanh toán</v>
      </c>
      <c r="Z836" s="301">
        <f>Table1[[#This Row],[Hạn thanh toán]]</f>
        <v>45805</v>
      </c>
      <c r="AA836" s="301">
        <f>Table1[[#This Row],[Ngày Thanh toán]]</f>
        <v>45828</v>
      </c>
      <c r="AD836" s="3" t="str">
        <f>VLOOKUP($A836,Ma_KH!$A:$Q,Ma_KH!O$1,0)</f>
        <v>EASY</v>
      </c>
      <c r="AE836" s="3" t="str">
        <f>VLOOKUP($A836,Ma_KH!$A:$Q,Ma_KH!P$1,0)</f>
        <v>CÔNG TY CỔ PHẦN THƯƠNG MẠI VÀ DỊCH VỤ EASYMART</v>
      </c>
    </row>
    <row r="837" spans="1:31" ht="25.5" customHeight="1" x14ac:dyDescent="0.3">
      <c r="A837" s="81" t="s">
        <v>113</v>
      </c>
      <c r="B837" s="81"/>
      <c r="C837" s="91">
        <v>45805</v>
      </c>
      <c r="D837" s="92" t="s">
        <v>1551</v>
      </c>
      <c r="E837" s="91">
        <v>45805</v>
      </c>
      <c r="F837" s="84" t="s">
        <v>1552</v>
      </c>
      <c r="G837" s="84" t="s">
        <v>1553</v>
      </c>
      <c r="H837" s="72">
        <v>220800</v>
      </c>
      <c r="I837" s="72">
        <v>0</v>
      </c>
      <c r="J837" s="72">
        <v>17664</v>
      </c>
      <c r="K837" s="72">
        <v>238464</v>
      </c>
      <c r="L837" s="8" t="s">
        <v>24</v>
      </c>
      <c r="M837" s="187">
        <v>45828</v>
      </c>
      <c r="N837" s="188" t="s">
        <v>4410</v>
      </c>
      <c r="O837" s="72">
        <f>IF(Table1[[#This Row],[Phân loại]]="Tồn đầu kỳ",Table1[[#This Row],[Tổng giá trị]],0)</f>
        <v>0</v>
      </c>
      <c r="P837" s="8">
        <f>IF(Table1[[#This Row],[Số còn phải thu ĐK]]&lt;&gt;0,0,IF(Table1[[#This Row],[Phân loại]]="Bán hàng",Table1[[#This Row],[Tổng giá trị]],-Table1[[#This Row],[Tổng giá trị]]))</f>
        <v>238464</v>
      </c>
      <c r="Q837" s="73">
        <f t="shared" si="125"/>
        <v>238464</v>
      </c>
      <c r="R837" s="8">
        <f>Table1[[#This Row],[Số còn phải thu ĐK]]+Table1[[#This Row],[Giá Trị HD sau CK]]-Table1[[#This Row],[Số tiền đã thu]]</f>
        <v>0</v>
      </c>
      <c r="S837" s="7">
        <f>IF(Table1[[#This Row],[Ngày hóa đơn]]&lt;&gt;"",Table1[[#This Row],[Ngày hóa đơn]],Table1[[#This Row],[Ngày hạch toán]])</f>
        <v>45805</v>
      </c>
      <c r="T837" s="8"/>
      <c r="U837" s="7">
        <f>IF(Table1[[#This Row],[Ngày tính CN]]="","",S837+T837)</f>
        <v>45805</v>
      </c>
      <c r="V837" s="74">
        <f ca="1">IF(Table1[[#This Row],[Hạn thanh toán]]="","",IF((U837-NOW())&lt;0,0,(U837-NOW())))</f>
        <v>0</v>
      </c>
      <c r="W837" s="72"/>
      <c r="X837" s="68" t="str">
        <f t="shared" ca="1" si="126"/>
        <v/>
      </c>
      <c r="Y837" s="68" t="str">
        <f t="shared" si="124"/>
        <v>Đã thanh toán</v>
      </c>
      <c r="Z837" s="301">
        <f>Table1[[#This Row],[Hạn thanh toán]]</f>
        <v>45805</v>
      </c>
      <c r="AA837" s="301">
        <f>Table1[[#This Row],[Ngày Thanh toán]]</f>
        <v>45828</v>
      </c>
      <c r="AD837" s="3" t="str">
        <f>VLOOKUP($A837,Ma_KH!$A:$Q,Ma_KH!O$1,0)</f>
        <v>EASY</v>
      </c>
      <c r="AE837" s="3" t="str">
        <f>VLOOKUP($A837,Ma_KH!$A:$Q,Ma_KH!P$1,0)</f>
        <v>CÔNG TY CỔ PHẦN THƯƠNG MẠI VÀ DỊCH VỤ EASYMART</v>
      </c>
    </row>
    <row r="838" spans="1:31" ht="25.5" customHeight="1" x14ac:dyDescent="0.3">
      <c r="A838" s="81" t="s">
        <v>113</v>
      </c>
      <c r="B838" s="81"/>
      <c r="C838" s="91">
        <v>45814</v>
      </c>
      <c r="D838" s="92" t="s">
        <v>1554</v>
      </c>
      <c r="E838" s="91">
        <v>45814</v>
      </c>
      <c r="F838" s="84" t="s">
        <v>1555</v>
      </c>
      <c r="G838" s="84" t="s">
        <v>1556</v>
      </c>
      <c r="H838" s="72">
        <v>0</v>
      </c>
      <c r="I838" s="72">
        <v>0</v>
      </c>
      <c r="J838" s="72">
        <v>0</v>
      </c>
      <c r="K838" s="72">
        <v>230947</v>
      </c>
      <c r="L838" s="8" t="s">
        <v>17</v>
      </c>
      <c r="M838" s="187">
        <v>45868</v>
      </c>
      <c r="N838" s="188" t="s">
        <v>4411</v>
      </c>
      <c r="O838" s="72">
        <f>IF(Table1[[#This Row],[Phân loại]]="Tồn đầu kỳ",Table1[[#This Row],[Tổng giá trị]],0)</f>
        <v>0</v>
      </c>
      <c r="P838" s="8">
        <f>IF(Table1[[#This Row],[Số còn phải thu ĐK]]&lt;&gt;0,0,IF(Table1[[#This Row],[Phân loại]]="Bán hàng",Table1[[#This Row],[Tổng giá trị]],-Table1[[#This Row],[Tổng giá trị]]))</f>
        <v>-230947</v>
      </c>
      <c r="Q838" s="73">
        <f t="shared" si="125"/>
        <v>-230947</v>
      </c>
      <c r="R838" s="8">
        <f>Table1[[#This Row],[Số còn phải thu ĐK]]+Table1[[#This Row],[Giá Trị HD sau CK]]-Table1[[#This Row],[Số tiền đã thu]]</f>
        <v>0</v>
      </c>
      <c r="S838" s="7">
        <f>IF(Table1[[#This Row],[Ngày hóa đơn]]&lt;&gt;"",Table1[[#This Row],[Ngày hóa đơn]],Table1[[#This Row],[Ngày hạch toán]])</f>
        <v>45814</v>
      </c>
      <c r="T838" s="8"/>
      <c r="U838" s="7">
        <f>IF(Table1[[#This Row],[Ngày tính CN]]="","",S838+T838)</f>
        <v>45814</v>
      </c>
      <c r="V838" s="74">
        <f ca="1">IF(Table1[[#This Row],[Hạn thanh toán]]="","",IF((U838-NOW())&lt;0,0,(U838-NOW())))</f>
        <v>0</v>
      </c>
      <c r="W838" s="72"/>
      <c r="X838" s="68" t="str">
        <f t="shared" ca="1" si="126"/>
        <v/>
      </c>
      <c r="Y838" s="68" t="str">
        <f t="shared" si="124"/>
        <v>Đã thanh toán</v>
      </c>
      <c r="Z838" s="301">
        <f>Table1[[#This Row],[Hạn thanh toán]]</f>
        <v>45814</v>
      </c>
      <c r="AA838" s="301">
        <f>Table1[[#This Row],[Ngày Thanh toán]]</f>
        <v>45868</v>
      </c>
      <c r="AD838" s="3" t="str">
        <f>VLOOKUP($A838,Ma_KH!$A:$Q,Ma_KH!O$1,0)</f>
        <v>EASY</v>
      </c>
      <c r="AE838" s="3" t="str">
        <f>VLOOKUP($A838,Ma_KH!$A:$Q,Ma_KH!P$1,0)</f>
        <v>CÔNG TY CỔ PHẦN THƯƠNG MẠI VÀ DỊCH VỤ EASYMART</v>
      </c>
    </row>
    <row r="839" spans="1:31" ht="25.5" customHeight="1" x14ac:dyDescent="0.3">
      <c r="A839" s="81" t="s">
        <v>113</v>
      </c>
      <c r="B839" s="81"/>
      <c r="C839" s="91">
        <v>45826</v>
      </c>
      <c r="D839" s="92" t="s">
        <v>1557</v>
      </c>
      <c r="E839" s="91">
        <v>45826</v>
      </c>
      <c r="F839" s="84" t="s">
        <v>1558</v>
      </c>
      <c r="G839" s="84" t="s">
        <v>1453</v>
      </c>
      <c r="H839" s="72">
        <v>837420</v>
      </c>
      <c r="I839" s="72">
        <v>0</v>
      </c>
      <c r="J839" s="72">
        <v>66994</v>
      </c>
      <c r="K839" s="72">
        <v>904414</v>
      </c>
      <c r="L839" s="8" t="s">
        <v>24</v>
      </c>
      <c r="M839" s="187">
        <v>45868</v>
      </c>
      <c r="N839" s="188" t="s">
        <v>4411</v>
      </c>
      <c r="O839" s="72">
        <f>IF(Table1[[#This Row],[Phân loại]]="Tồn đầu kỳ",Table1[[#This Row],[Tổng giá trị]],0)</f>
        <v>0</v>
      </c>
      <c r="P839" s="8">
        <f>IF(Table1[[#This Row],[Số còn phải thu ĐK]]&lt;&gt;0,0,IF(Table1[[#This Row],[Phân loại]]="Bán hàng",Table1[[#This Row],[Tổng giá trị]],-Table1[[#This Row],[Tổng giá trị]]))</f>
        <v>904414</v>
      </c>
      <c r="Q839" s="73">
        <f t="shared" si="125"/>
        <v>904414</v>
      </c>
      <c r="R839" s="8">
        <f>Table1[[#This Row],[Số còn phải thu ĐK]]+Table1[[#This Row],[Giá Trị HD sau CK]]-Table1[[#This Row],[Số tiền đã thu]]</f>
        <v>0</v>
      </c>
      <c r="S839" s="7">
        <f>IF(Table1[[#This Row],[Ngày hóa đơn]]&lt;&gt;"",Table1[[#This Row],[Ngày hóa đơn]],Table1[[#This Row],[Ngày hạch toán]])</f>
        <v>45826</v>
      </c>
      <c r="T839" s="8"/>
      <c r="U839" s="7">
        <f>IF(Table1[[#This Row],[Ngày tính CN]]="","",S839+T839)</f>
        <v>45826</v>
      </c>
      <c r="V839" s="74">
        <f ca="1">IF(Table1[[#This Row],[Hạn thanh toán]]="","",IF((U839-NOW())&lt;0,0,(U839-NOW())))</f>
        <v>0</v>
      </c>
      <c r="W839" s="72"/>
      <c r="X839" s="68" t="str">
        <f t="shared" ca="1" si="126"/>
        <v/>
      </c>
      <c r="Y839" s="68" t="str">
        <f t="shared" si="124"/>
        <v>Đã thanh toán</v>
      </c>
      <c r="Z839" s="301">
        <f>Table1[[#This Row],[Hạn thanh toán]]</f>
        <v>45826</v>
      </c>
      <c r="AA839" s="301">
        <f>Table1[[#This Row],[Ngày Thanh toán]]</f>
        <v>45868</v>
      </c>
      <c r="AD839" s="3" t="str">
        <f>VLOOKUP($A839,Ma_KH!$A:$Q,Ma_KH!O$1,0)</f>
        <v>EASY</v>
      </c>
      <c r="AE839" s="3" t="str">
        <f>VLOOKUP($A839,Ma_KH!$A:$Q,Ma_KH!P$1,0)</f>
        <v>CÔNG TY CỔ PHẦN THƯƠNG MẠI VÀ DỊCH VỤ EASYMART</v>
      </c>
    </row>
    <row r="840" spans="1:31" ht="25.5" customHeight="1" x14ac:dyDescent="0.3">
      <c r="A840" s="81" t="s">
        <v>113</v>
      </c>
      <c r="B840" s="81"/>
      <c r="C840" s="91">
        <v>45826</v>
      </c>
      <c r="D840" s="92" t="s">
        <v>1559</v>
      </c>
      <c r="E840" s="91">
        <v>45826</v>
      </c>
      <c r="F840" s="84" t="s">
        <v>1560</v>
      </c>
      <c r="G840" s="84" t="s">
        <v>1441</v>
      </c>
      <c r="H840" s="72">
        <v>914604</v>
      </c>
      <c r="I840" s="72">
        <v>0</v>
      </c>
      <c r="J840" s="72">
        <v>73168</v>
      </c>
      <c r="K840" s="72">
        <v>987772</v>
      </c>
      <c r="L840" s="8" t="s">
        <v>24</v>
      </c>
      <c r="M840" s="187">
        <v>45868</v>
      </c>
      <c r="N840" s="188" t="s">
        <v>4411</v>
      </c>
      <c r="O840" s="72">
        <f>IF(Table1[[#This Row],[Phân loại]]="Tồn đầu kỳ",Table1[[#This Row],[Tổng giá trị]],0)</f>
        <v>0</v>
      </c>
      <c r="P840" s="8">
        <f>IF(Table1[[#This Row],[Số còn phải thu ĐK]]&lt;&gt;0,0,IF(Table1[[#This Row],[Phân loại]]="Bán hàng",Table1[[#This Row],[Tổng giá trị]],-Table1[[#This Row],[Tổng giá trị]]))</f>
        <v>987772</v>
      </c>
      <c r="Q840" s="73">
        <f t="shared" si="125"/>
        <v>987772</v>
      </c>
      <c r="R840" s="8">
        <f>Table1[[#This Row],[Số còn phải thu ĐK]]+Table1[[#This Row],[Giá Trị HD sau CK]]-Table1[[#This Row],[Số tiền đã thu]]</f>
        <v>0</v>
      </c>
      <c r="S840" s="7">
        <f>IF(Table1[[#This Row],[Ngày hóa đơn]]&lt;&gt;"",Table1[[#This Row],[Ngày hóa đơn]],Table1[[#This Row],[Ngày hạch toán]])</f>
        <v>45826</v>
      </c>
      <c r="T840" s="8"/>
      <c r="U840" s="7">
        <f>IF(Table1[[#This Row],[Ngày tính CN]]="","",S840+T840)</f>
        <v>45826</v>
      </c>
      <c r="V840" s="74">
        <f ca="1">IF(Table1[[#This Row],[Hạn thanh toán]]="","",IF((U840-NOW())&lt;0,0,(U840-NOW())))</f>
        <v>0</v>
      </c>
      <c r="W840" s="72"/>
      <c r="X840" s="68" t="str">
        <f t="shared" ca="1" si="126"/>
        <v/>
      </c>
      <c r="Y840" s="68" t="str">
        <f t="shared" si="124"/>
        <v>Đã thanh toán</v>
      </c>
      <c r="Z840" s="301">
        <f>Table1[[#This Row],[Hạn thanh toán]]</f>
        <v>45826</v>
      </c>
      <c r="AA840" s="301">
        <f>Table1[[#This Row],[Ngày Thanh toán]]</f>
        <v>45868</v>
      </c>
      <c r="AD840" s="3" t="str">
        <f>VLOOKUP($A840,Ma_KH!$A:$Q,Ma_KH!O$1,0)</f>
        <v>EASY</v>
      </c>
      <c r="AE840" s="3" t="str">
        <f>VLOOKUP($A840,Ma_KH!$A:$Q,Ma_KH!P$1,0)</f>
        <v>CÔNG TY CỔ PHẦN THƯƠNG MẠI VÀ DỊCH VỤ EASYMART</v>
      </c>
    </row>
    <row r="841" spans="1:31" ht="25.5" customHeight="1" x14ac:dyDescent="0.3">
      <c r="A841" s="81" t="s">
        <v>113</v>
      </c>
      <c r="B841" s="81"/>
      <c r="C841" s="91">
        <v>45826</v>
      </c>
      <c r="D841" s="92" t="s">
        <v>1561</v>
      </c>
      <c r="E841" s="91">
        <v>45826</v>
      </c>
      <c r="F841" s="84" t="s">
        <v>1562</v>
      </c>
      <c r="G841" s="84" t="s">
        <v>1444</v>
      </c>
      <c r="H841" s="72">
        <v>804798</v>
      </c>
      <c r="I841" s="72">
        <v>0</v>
      </c>
      <c r="J841" s="72">
        <v>64384</v>
      </c>
      <c r="K841" s="72">
        <v>869182</v>
      </c>
      <c r="L841" s="8" t="s">
        <v>24</v>
      </c>
      <c r="M841" s="187">
        <v>45868</v>
      </c>
      <c r="N841" s="188" t="s">
        <v>4411</v>
      </c>
      <c r="O841" s="72">
        <f>IF(Table1[[#This Row],[Phân loại]]="Tồn đầu kỳ",Table1[[#This Row],[Tổng giá trị]],0)</f>
        <v>0</v>
      </c>
      <c r="P841" s="8">
        <f>IF(Table1[[#This Row],[Số còn phải thu ĐK]]&lt;&gt;0,0,IF(Table1[[#This Row],[Phân loại]]="Bán hàng",Table1[[#This Row],[Tổng giá trị]],-Table1[[#This Row],[Tổng giá trị]]))</f>
        <v>869182</v>
      </c>
      <c r="Q841" s="73">
        <f t="shared" si="125"/>
        <v>869182</v>
      </c>
      <c r="R841" s="8">
        <f>Table1[[#This Row],[Số còn phải thu ĐK]]+Table1[[#This Row],[Giá Trị HD sau CK]]-Table1[[#This Row],[Số tiền đã thu]]</f>
        <v>0</v>
      </c>
      <c r="S841" s="7">
        <f>IF(Table1[[#This Row],[Ngày hóa đơn]]&lt;&gt;"",Table1[[#This Row],[Ngày hóa đơn]],Table1[[#This Row],[Ngày hạch toán]])</f>
        <v>45826</v>
      </c>
      <c r="T841" s="8"/>
      <c r="U841" s="7">
        <f>IF(Table1[[#This Row],[Ngày tính CN]]="","",S841+T841)</f>
        <v>45826</v>
      </c>
      <c r="V841" s="74">
        <f ca="1">IF(Table1[[#This Row],[Hạn thanh toán]]="","",IF((U841-NOW())&lt;0,0,(U841-NOW())))</f>
        <v>0</v>
      </c>
      <c r="W841" s="72"/>
      <c r="X841" s="68" t="str">
        <f t="shared" ca="1" si="126"/>
        <v/>
      </c>
      <c r="Y841" s="68" t="str">
        <f t="shared" si="124"/>
        <v>Đã thanh toán</v>
      </c>
      <c r="Z841" s="301">
        <f>Table1[[#This Row],[Hạn thanh toán]]</f>
        <v>45826</v>
      </c>
      <c r="AA841" s="301">
        <f>Table1[[#This Row],[Ngày Thanh toán]]</f>
        <v>45868</v>
      </c>
      <c r="AD841" s="3" t="str">
        <f>VLOOKUP($A841,Ma_KH!$A:$Q,Ma_KH!O$1,0)</f>
        <v>EASY</v>
      </c>
      <c r="AE841" s="3" t="str">
        <f>VLOOKUP($A841,Ma_KH!$A:$Q,Ma_KH!P$1,0)</f>
        <v>CÔNG TY CỔ PHẦN THƯƠNG MẠI VÀ DỊCH VỤ EASYMART</v>
      </c>
    </row>
    <row r="842" spans="1:31" ht="25.5" customHeight="1" x14ac:dyDescent="0.3">
      <c r="A842" s="81" t="s">
        <v>113</v>
      </c>
      <c r="B842" s="81"/>
      <c r="C842" s="91">
        <v>45826</v>
      </c>
      <c r="D842" s="92" t="s">
        <v>1563</v>
      </c>
      <c r="E842" s="91">
        <v>45826</v>
      </c>
      <c r="F842" s="84" t="s">
        <v>1564</v>
      </c>
      <c r="G842" s="84" t="s">
        <v>1504</v>
      </c>
      <c r="H842" s="72">
        <v>417993</v>
      </c>
      <c r="I842" s="72">
        <v>0</v>
      </c>
      <c r="J842" s="72">
        <v>33439</v>
      </c>
      <c r="K842" s="72">
        <v>451432</v>
      </c>
      <c r="L842" s="8" t="s">
        <v>24</v>
      </c>
      <c r="M842" s="187">
        <v>45868</v>
      </c>
      <c r="N842" s="188" t="s">
        <v>4411</v>
      </c>
      <c r="O842" s="72">
        <f>IF(Table1[[#This Row],[Phân loại]]="Tồn đầu kỳ",Table1[[#This Row],[Tổng giá trị]],0)</f>
        <v>0</v>
      </c>
      <c r="P842" s="8">
        <f>IF(Table1[[#This Row],[Số còn phải thu ĐK]]&lt;&gt;0,0,IF(Table1[[#This Row],[Phân loại]]="Bán hàng",Table1[[#This Row],[Tổng giá trị]],-Table1[[#This Row],[Tổng giá trị]]))</f>
        <v>451432</v>
      </c>
      <c r="Q842" s="73">
        <f t="shared" si="125"/>
        <v>451432</v>
      </c>
      <c r="R842" s="8">
        <f>Table1[[#This Row],[Số còn phải thu ĐK]]+Table1[[#This Row],[Giá Trị HD sau CK]]-Table1[[#This Row],[Số tiền đã thu]]</f>
        <v>0</v>
      </c>
      <c r="S842" s="7">
        <f>IF(Table1[[#This Row],[Ngày hóa đơn]]&lt;&gt;"",Table1[[#This Row],[Ngày hóa đơn]],Table1[[#This Row],[Ngày hạch toán]])</f>
        <v>45826</v>
      </c>
      <c r="T842" s="8"/>
      <c r="U842" s="7">
        <f>IF(Table1[[#This Row],[Ngày tính CN]]="","",S842+T842)</f>
        <v>45826</v>
      </c>
      <c r="V842" s="74">
        <f ca="1">IF(Table1[[#This Row],[Hạn thanh toán]]="","",IF((U842-NOW())&lt;0,0,(U842-NOW())))</f>
        <v>0</v>
      </c>
      <c r="W842" s="72"/>
      <c r="X842" s="68" t="str">
        <f t="shared" ca="1" si="126"/>
        <v/>
      </c>
      <c r="Y842" s="68" t="str">
        <f t="shared" si="124"/>
        <v>Đã thanh toán</v>
      </c>
      <c r="Z842" s="301">
        <f>Table1[[#This Row],[Hạn thanh toán]]</f>
        <v>45826</v>
      </c>
      <c r="AA842" s="301">
        <f>Table1[[#This Row],[Ngày Thanh toán]]</f>
        <v>45868</v>
      </c>
      <c r="AD842" s="3" t="str">
        <f>VLOOKUP($A842,Ma_KH!$A:$Q,Ma_KH!O$1,0)</f>
        <v>EASY</v>
      </c>
      <c r="AE842" s="3" t="str">
        <f>VLOOKUP($A842,Ma_KH!$A:$Q,Ma_KH!P$1,0)</f>
        <v>CÔNG TY CỔ PHẦN THƯƠNG MẠI VÀ DỊCH VỤ EASYMART</v>
      </c>
    </row>
    <row r="843" spans="1:31" ht="25.5" customHeight="1" x14ac:dyDescent="0.3">
      <c r="A843" s="82" t="s">
        <v>113</v>
      </c>
      <c r="B843" s="82"/>
      <c r="C843" s="93">
        <v>45827</v>
      </c>
      <c r="D843" s="94" t="s">
        <v>1565</v>
      </c>
      <c r="E843" s="93">
        <v>45827</v>
      </c>
      <c r="F843" s="75" t="s">
        <v>1555</v>
      </c>
      <c r="G843" s="75" t="s">
        <v>1446</v>
      </c>
      <c r="H843" s="72">
        <v>0</v>
      </c>
      <c r="I843" s="72">
        <v>0</v>
      </c>
      <c r="J843" s="72">
        <v>0</v>
      </c>
      <c r="K843" s="72">
        <v>52029</v>
      </c>
      <c r="L843" s="8" t="s">
        <v>17</v>
      </c>
      <c r="M843" s="187">
        <v>45868</v>
      </c>
      <c r="N843" s="188" t="s">
        <v>4411</v>
      </c>
      <c r="O843" s="72">
        <f>IF(Table1[[#This Row],[Phân loại]]="Tồn đầu kỳ",Table1[[#This Row],[Tổng giá trị]],0)</f>
        <v>0</v>
      </c>
      <c r="P843" s="8">
        <f>IF(Table1[[#This Row],[Số còn phải thu ĐK]]&lt;&gt;0,0,IF(Table1[[#This Row],[Phân loại]]="Bán hàng",Table1[[#This Row],[Tổng giá trị]],-Table1[[#This Row],[Tổng giá trị]]))</f>
        <v>-52029</v>
      </c>
      <c r="Q843" s="73">
        <f t="shared" si="125"/>
        <v>-52029</v>
      </c>
      <c r="R843" s="8">
        <f>Table1[[#This Row],[Số còn phải thu ĐK]]+Table1[[#This Row],[Giá Trị HD sau CK]]-Table1[[#This Row],[Số tiền đã thu]]</f>
        <v>0</v>
      </c>
      <c r="S843" s="7">
        <f>IF(Table1[[#This Row],[Ngày hóa đơn]]&lt;&gt;"",Table1[[#This Row],[Ngày hóa đơn]],Table1[[#This Row],[Ngày hạch toán]])</f>
        <v>45827</v>
      </c>
      <c r="T843" s="8"/>
      <c r="U843" s="7">
        <f>IF(Table1[[#This Row],[Ngày tính CN]]="","",S843+T843)</f>
        <v>45827</v>
      </c>
      <c r="V843" s="74">
        <f ca="1">IF(Table1[[#This Row],[Hạn thanh toán]]="","",IF((U843-NOW())&lt;0,0,(U843-NOW())))</f>
        <v>0</v>
      </c>
      <c r="W843" s="72"/>
      <c r="X843" s="68" t="str">
        <f t="shared" ca="1" si="126"/>
        <v/>
      </c>
      <c r="Y843" s="68" t="str">
        <f t="shared" si="124"/>
        <v>Đã thanh toán</v>
      </c>
      <c r="Z843" s="301">
        <f>Table1[[#This Row],[Hạn thanh toán]]</f>
        <v>45827</v>
      </c>
      <c r="AA843" s="301">
        <f>Table1[[#This Row],[Ngày Thanh toán]]</f>
        <v>45868</v>
      </c>
      <c r="AD843" s="3" t="str">
        <f>VLOOKUP($A843,Ma_KH!$A:$Q,Ma_KH!O$1,0)</f>
        <v>EASY</v>
      </c>
      <c r="AE843" s="3" t="str">
        <f>VLOOKUP($A843,Ma_KH!$A:$Q,Ma_KH!P$1,0)</f>
        <v>CÔNG TY CỔ PHẦN THƯƠNG MẠI VÀ DỊCH VỤ EASYMART</v>
      </c>
    </row>
    <row r="844" spans="1:31" ht="25.5" customHeight="1" x14ac:dyDescent="0.3">
      <c r="A844" s="81" t="s">
        <v>113</v>
      </c>
      <c r="B844" s="81"/>
      <c r="C844" s="91">
        <v>45833</v>
      </c>
      <c r="D844" s="92" t="s">
        <v>1566</v>
      </c>
      <c r="E844" s="91">
        <v>45833</v>
      </c>
      <c r="F844" s="84" t="s">
        <v>1567</v>
      </c>
      <c r="G844" s="84" t="s">
        <v>1453</v>
      </c>
      <c r="H844" s="72">
        <v>1983150</v>
      </c>
      <c r="I844" s="72">
        <v>0</v>
      </c>
      <c r="J844" s="72">
        <v>158652</v>
      </c>
      <c r="K844" s="72">
        <v>2141802</v>
      </c>
      <c r="L844" s="8" t="s">
        <v>24</v>
      </c>
      <c r="M844" s="187">
        <v>45868</v>
      </c>
      <c r="N844" s="188" t="s">
        <v>4411</v>
      </c>
      <c r="O844" s="72">
        <f>IF(Table1[[#This Row],[Phân loại]]="Tồn đầu kỳ",Table1[[#This Row],[Tổng giá trị]],0)</f>
        <v>0</v>
      </c>
      <c r="P844" s="8">
        <f>IF(Table1[[#This Row],[Số còn phải thu ĐK]]&lt;&gt;0,0,IF(Table1[[#This Row],[Phân loại]]="Bán hàng",Table1[[#This Row],[Tổng giá trị]],-Table1[[#This Row],[Tổng giá trị]]))</f>
        <v>2141802</v>
      </c>
      <c r="Q844" s="73">
        <f t="shared" si="125"/>
        <v>2141802</v>
      </c>
      <c r="R844" s="8">
        <f>Table1[[#This Row],[Số còn phải thu ĐK]]+Table1[[#This Row],[Giá Trị HD sau CK]]-Table1[[#This Row],[Số tiền đã thu]]</f>
        <v>0</v>
      </c>
      <c r="S844" s="7">
        <f>IF(Table1[[#This Row],[Ngày hóa đơn]]&lt;&gt;"",Table1[[#This Row],[Ngày hóa đơn]],Table1[[#This Row],[Ngày hạch toán]])</f>
        <v>45833</v>
      </c>
      <c r="T844" s="8"/>
      <c r="U844" s="7">
        <f>IF(Table1[[#This Row],[Ngày tính CN]]="","",S844+T844)</f>
        <v>45833</v>
      </c>
      <c r="V844" s="74">
        <f ca="1">IF(Table1[[#This Row],[Hạn thanh toán]]="","",IF((U844-NOW())&lt;0,0,(U844-NOW())))</f>
        <v>0</v>
      </c>
      <c r="W844" s="72"/>
      <c r="X844" s="68" t="str">
        <f t="shared" ca="1" si="126"/>
        <v/>
      </c>
      <c r="Y844" s="68" t="str">
        <f t="shared" si="124"/>
        <v>Đã thanh toán</v>
      </c>
      <c r="Z844" s="301">
        <f>Table1[[#This Row],[Hạn thanh toán]]</f>
        <v>45833</v>
      </c>
      <c r="AA844" s="301">
        <f>Table1[[#This Row],[Ngày Thanh toán]]</f>
        <v>45868</v>
      </c>
      <c r="AD844" s="3" t="str">
        <f>VLOOKUP($A844,Ma_KH!$A:$Q,Ma_KH!O$1,0)</f>
        <v>EASY</v>
      </c>
      <c r="AE844" s="3" t="str">
        <f>VLOOKUP($A844,Ma_KH!$A:$Q,Ma_KH!P$1,0)</f>
        <v>CÔNG TY CỔ PHẦN THƯƠNG MẠI VÀ DỊCH VỤ EASYMART</v>
      </c>
    </row>
    <row r="845" spans="1:31" ht="25.5" customHeight="1" x14ac:dyDescent="0.3">
      <c r="A845" s="81" t="s">
        <v>113</v>
      </c>
      <c r="B845" s="81"/>
      <c r="C845" s="91">
        <v>45833</v>
      </c>
      <c r="D845" s="92" t="s">
        <v>1568</v>
      </c>
      <c r="E845" s="91">
        <v>45833</v>
      </c>
      <c r="F845" s="84" t="s">
        <v>1569</v>
      </c>
      <c r="G845" s="84" t="s">
        <v>1441</v>
      </c>
      <c r="H845" s="72">
        <v>824539</v>
      </c>
      <c r="I845" s="72">
        <v>0</v>
      </c>
      <c r="J845" s="72">
        <v>65963</v>
      </c>
      <c r="K845" s="72">
        <v>890502</v>
      </c>
      <c r="L845" s="8" t="s">
        <v>24</v>
      </c>
      <c r="M845" s="187">
        <v>45868</v>
      </c>
      <c r="N845" s="188" t="s">
        <v>4411</v>
      </c>
      <c r="O845" s="72">
        <f>IF(Table1[[#This Row],[Phân loại]]="Tồn đầu kỳ",Table1[[#This Row],[Tổng giá trị]],0)</f>
        <v>0</v>
      </c>
      <c r="P845" s="8">
        <f>IF(Table1[[#This Row],[Số còn phải thu ĐK]]&lt;&gt;0,0,IF(Table1[[#This Row],[Phân loại]]="Bán hàng",Table1[[#This Row],[Tổng giá trị]],-Table1[[#This Row],[Tổng giá trị]]))</f>
        <v>890502</v>
      </c>
      <c r="Q845" s="73">
        <f t="shared" si="125"/>
        <v>890502</v>
      </c>
      <c r="R845" s="8">
        <f>Table1[[#This Row],[Số còn phải thu ĐK]]+Table1[[#This Row],[Giá Trị HD sau CK]]-Table1[[#This Row],[Số tiền đã thu]]</f>
        <v>0</v>
      </c>
      <c r="S845" s="7">
        <f>IF(Table1[[#This Row],[Ngày hóa đơn]]&lt;&gt;"",Table1[[#This Row],[Ngày hóa đơn]],Table1[[#This Row],[Ngày hạch toán]])</f>
        <v>45833</v>
      </c>
      <c r="T845" s="8"/>
      <c r="U845" s="7">
        <f>IF(Table1[[#This Row],[Ngày tính CN]]="","",S845+T845)</f>
        <v>45833</v>
      </c>
      <c r="V845" s="74">
        <f ca="1">IF(Table1[[#This Row],[Hạn thanh toán]]="","",IF((U845-NOW())&lt;0,0,(U845-NOW())))</f>
        <v>0</v>
      </c>
      <c r="W845" s="72"/>
      <c r="X845" s="68" t="str">
        <f t="shared" ca="1" si="126"/>
        <v/>
      </c>
      <c r="Y845" s="68" t="str">
        <f t="shared" si="124"/>
        <v>Đã thanh toán</v>
      </c>
      <c r="Z845" s="301">
        <f>Table1[[#This Row],[Hạn thanh toán]]</f>
        <v>45833</v>
      </c>
      <c r="AA845" s="301">
        <f>Table1[[#This Row],[Ngày Thanh toán]]</f>
        <v>45868</v>
      </c>
      <c r="AD845" s="3" t="str">
        <f>VLOOKUP($A845,Ma_KH!$A:$Q,Ma_KH!O$1,0)</f>
        <v>EASY</v>
      </c>
      <c r="AE845" s="3" t="str">
        <f>VLOOKUP($A845,Ma_KH!$A:$Q,Ma_KH!P$1,0)</f>
        <v>CÔNG TY CỔ PHẦN THƯƠNG MẠI VÀ DỊCH VỤ EASYMART</v>
      </c>
    </row>
    <row r="846" spans="1:31" ht="25.5" customHeight="1" x14ac:dyDescent="0.3">
      <c r="A846" s="81" t="s">
        <v>113</v>
      </c>
      <c r="B846" s="81"/>
      <c r="C846" s="91">
        <v>45833</v>
      </c>
      <c r="D846" s="92" t="s">
        <v>1570</v>
      </c>
      <c r="E846" s="91">
        <v>45833</v>
      </c>
      <c r="F846" s="84" t="s">
        <v>1571</v>
      </c>
      <c r="G846" s="84" t="s">
        <v>1444</v>
      </c>
      <c r="H846" s="72">
        <v>1618943</v>
      </c>
      <c r="I846" s="72">
        <v>0</v>
      </c>
      <c r="J846" s="72">
        <v>129515</v>
      </c>
      <c r="K846" s="72">
        <v>1748458</v>
      </c>
      <c r="L846" s="8" t="s">
        <v>24</v>
      </c>
      <c r="M846" s="187">
        <v>45868</v>
      </c>
      <c r="N846" s="188" t="s">
        <v>4411</v>
      </c>
      <c r="O846" s="72">
        <f>IF(Table1[[#This Row],[Phân loại]]="Tồn đầu kỳ",Table1[[#This Row],[Tổng giá trị]],0)</f>
        <v>0</v>
      </c>
      <c r="P846" s="8">
        <f>IF(Table1[[#This Row],[Số còn phải thu ĐK]]&lt;&gt;0,0,IF(Table1[[#This Row],[Phân loại]]="Bán hàng",Table1[[#This Row],[Tổng giá trị]],-Table1[[#This Row],[Tổng giá trị]]))</f>
        <v>1748458</v>
      </c>
      <c r="Q846" s="73">
        <f t="shared" si="125"/>
        <v>1748458</v>
      </c>
      <c r="R846" s="8">
        <f>Table1[[#This Row],[Số còn phải thu ĐK]]+Table1[[#This Row],[Giá Trị HD sau CK]]-Table1[[#This Row],[Số tiền đã thu]]</f>
        <v>0</v>
      </c>
      <c r="S846" s="7">
        <f>IF(Table1[[#This Row],[Ngày hóa đơn]]&lt;&gt;"",Table1[[#This Row],[Ngày hóa đơn]],Table1[[#This Row],[Ngày hạch toán]])</f>
        <v>45833</v>
      </c>
      <c r="T846" s="8"/>
      <c r="U846" s="7">
        <f>IF(Table1[[#This Row],[Ngày tính CN]]="","",S846+T846)</f>
        <v>45833</v>
      </c>
      <c r="V846" s="74">
        <f ca="1">IF(Table1[[#This Row],[Hạn thanh toán]]="","",IF((U846-NOW())&lt;0,0,(U846-NOW())))</f>
        <v>0</v>
      </c>
      <c r="W846" s="72"/>
      <c r="X846" s="68" t="str">
        <f t="shared" ca="1" si="126"/>
        <v/>
      </c>
      <c r="Y846" s="68" t="str">
        <f t="shared" si="124"/>
        <v>Đã thanh toán</v>
      </c>
      <c r="Z846" s="301">
        <f>Table1[[#This Row],[Hạn thanh toán]]</f>
        <v>45833</v>
      </c>
      <c r="AA846" s="301">
        <f>Table1[[#This Row],[Ngày Thanh toán]]</f>
        <v>45868</v>
      </c>
      <c r="AD846" s="3" t="str">
        <f>VLOOKUP($A846,Ma_KH!$A:$Q,Ma_KH!O$1,0)</f>
        <v>EASY</v>
      </c>
      <c r="AE846" s="3" t="str">
        <f>VLOOKUP($A846,Ma_KH!$A:$Q,Ma_KH!P$1,0)</f>
        <v>CÔNG TY CỔ PHẦN THƯƠNG MẠI VÀ DỊCH VỤ EASYMART</v>
      </c>
    </row>
    <row r="847" spans="1:31" ht="25.5" customHeight="1" x14ac:dyDescent="0.3">
      <c r="A847" s="81" t="s">
        <v>113</v>
      </c>
      <c r="B847" s="81"/>
      <c r="C847" s="91">
        <v>45833</v>
      </c>
      <c r="D847" s="92" t="s">
        <v>1572</v>
      </c>
      <c r="E847" s="91">
        <v>45833</v>
      </c>
      <c r="F847" s="84" t="s">
        <v>1573</v>
      </c>
      <c r="G847" s="84" t="s">
        <v>1504</v>
      </c>
      <c r="H847" s="72">
        <v>850275</v>
      </c>
      <c r="I847" s="72">
        <v>0</v>
      </c>
      <c r="J847" s="72">
        <v>68022</v>
      </c>
      <c r="K847" s="72">
        <v>918297</v>
      </c>
      <c r="L847" s="8" t="s">
        <v>24</v>
      </c>
      <c r="M847" s="187">
        <v>45868</v>
      </c>
      <c r="N847" s="188" t="s">
        <v>4411</v>
      </c>
      <c r="O847" s="72">
        <f>IF(Table1[[#This Row],[Phân loại]]="Tồn đầu kỳ",Table1[[#This Row],[Tổng giá trị]],0)</f>
        <v>0</v>
      </c>
      <c r="P847" s="8">
        <f>IF(Table1[[#This Row],[Số còn phải thu ĐK]]&lt;&gt;0,0,IF(Table1[[#This Row],[Phân loại]]="Bán hàng",Table1[[#This Row],[Tổng giá trị]],-Table1[[#This Row],[Tổng giá trị]]))</f>
        <v>918297</v>
      </c>
      <c r="Q847" s="73">
        <f t="shared" si="125"/>
        <v>918297</v>
      </c>
      <c r="R847" s="8">
        <f>Table1[[#This Row],[Số còn phải thu ĐK]]+Table1[[#This Row],[Giá Trị HD sau CK]]-Table1[[#This Row],[Số tiền đã thu]]</f>
        <v>0</v>
      </c>
      <c r="S847" s="7">
        <f>IF(Table1[[#This Row],[Ngày hóa đơn]]&lt;&gt;"",Table1[[#This Row],[Ngày hóa đơn]],Table1[[#This Row],[Ngày hạch toán]])</f>
        <v>45833</v>
      </c>
      <c r="T847" s="8"/>
      <c r="U847" s="7">
        <f>IF(Table1[[#This Row],[Ngày tính CN]]="","",S847+T847)</f>
        <v>45833</v>
      </c>
      <c r="V847" s="74">
        <f ca="1">IF(Table1[[#This Row],[Hạn thanh toán]]="","",IF((U847-NOW())&lt;0,0,(U847-NOW())))</f>
        <v>0</v>
      </c>
      <c r="W847" s="72"/>
      <c r="X847" s="68" t="str">
        <f t="shared" ca="1" si="126"/>
        <v/>
      </c>
      <c r="Y847" s="68" t="str">
        <f t="shared" si="124"/>
        <v>Đã thanh toán</v>
      </c>
      <c r="Z847" s="301">
        <f>Table1[[#This Row],[Hạn thanh toán]]</f>
        <v>45833</v>
      </c>
      <c r="AA847" s="301">
        <f>Table1[[#This Row],[Ngày Thanh toán]]</f>
        <v>45868</v>
      </c>
      <c r="AD847" s="3" t="str">
        <f>VLOOKUP($A847,Ma_KH!$A:$Q,Ma_KH!O$1,0)</f>
        <v>EASY</v>
      </c>
      <c r="AE847" s="3" t="str">
        <f>VLOOKUP($A847,Ma_KH!$A:$Q,Ma_KH!P$1,0)</f>
        <v>CÔNG TY CỔ PHẦN THƯƠNG MẠI VÀ DỊCH VỤ EASYMART</v>
      </c>
    </row>
    <row r="848" spans="1:31" ht="25.5" customHeight="1" x14ac:dyDescent="0.3">
      <c r="A848" s="81" t="s">
        <v>113</v>
      </c>
      <c r="B848" s="81"/>
      <c r="C848" s="91">
        <v>45833</v>
      </c>
      <c r="D848" s="92" t="s">
        <v>1574</v>
      </c>
      <c r="E848" s="91">
        <v>45833</v>
      </c>
      <c r="F848" s="84" t="s">
        <v>1575</v>
      </c>
      <c r="G848" s="84" t="s">
        <v>1553</v>
      </c>
      <c r="H848" s="72">
        <v>573270</v>
      </c>
      <c r="I848" s="72">
        <v>0</v>
      </c>
      <c r="J848" s="72">
        <v>45862</v>
      </c>
      <c r="K848" s="72">
        <v>619132</v>
      </c>
      <c r="L848" s="8" t="s">
        <v>24</v>
      </c>
      <c r="M848" s="187">
        <v>45868</v>
      </c>
      <c r="N848" s="188" t="s">
        <v>4411</v>
      </c>
      <c r="O848" s="72">
        <f>IF(Table1[[#This Row],[Phân loại]]="Tồn đầu kỳ",Table1[[#This Row],[Tổng giá trị]],0)</f>
        <v>0</v>
      </c>
      <c r="P848" s="8">
        <f>IF(Table1[[#This Row],[Số còn phải thu ĐK]]&lt;&gt;0,0,IF(Table1[[#This Row],[Phân loại]]="Bán hàng",Table1[[#This Row],[Tổng giá trị]],-Table1[[#This Row],[Tổng giá trị]]))</f>
        <v>619132</v>
      </c>
      <c r="Q848" s="73">
        <f t="shared" si="125"/>
        <v>619132</v>
      </c>
      <c r="R848" s="8">
        <f>Table1[[#This Row],[Số còn phải thu ĐK]]+Table1[[#This Row],[Giá Trị HD sau CK]]-Table1[[#This Row],[Số tiền đã thu]]</f>
        <v>0</v>
      </c>
      <c r="S848" s="7">
        <f>IF(Table1[[#This Row],[Ngày hóa đơn]]&lt;&gt;"",Table1[[#This Row],[Ngày hóa đơn]],Table1[[#This Row],[Ngày hạch toán]])</f>
        <v>45833</v>
      </c>
      <c r="T848" s="8"/>
      <c r="U848" s="7">
        <f>IF(Table1[[#This Row],[Ngày tính CN]]="","",S848+T848)</f>
        <v>45833</v>
      </c>
      <c r="V848" s="74">
        <f ca="1">IF(Table1[[#This Row],[Hạn thanh toán]]="","",IF((U848-NOW())&lt;0,0,(U848-NOW())))</f>
        <v>0</v>
      </c>
      <c r="W848" s="72"/>
      <c r="X848" s="68" t="str">
        <f t="shared" ca="1" si="126"/>
        <v/>
      </c>
      <c r="Y848" s="68" t="str">
        <f t="shared" si="124"/>
        <v>Đã thanh toán</v>
      </c>
      <c r="Z848" s="301">
        <f>Table1[[#This Row],[Hạn thanh toán]]</f>
        <v>45833</v>
      </c>
      <c r="AA848" s="301">
        <f>Table1[[#This Row],[Ngày Thanh toán]]</f>
        <v>45868</v>
      </c>
      <c r="AD848" s="3" t="str">
        <f>VLOOKUP($A848,Ma_KH!$A:$Q,Ma_KH!O$1,0)</f>
        <v>EASY</v>
      </c>
      <c r="AE848" s="3" t="str">
        <f>VLOOKUP($A848,Ma_KH!$A:$Q,Ma_KH!P$1,0)</f>
        <v>CÔNG TY CỔ PHẦN THƯƠNG MẠI VÀ DỊCH VỤ EASYMART</v>
      </c>
    </row>
    <row r="849" spans="1:31" ht="25.5" customHeight="1" x14ac:dyDescent="0.3">
      <c r="A849" s="81" t="s">
        <v>113</v>
      </c>
      <c r="B849" s="81"/>
      <c r="C849" s="91">
        <v>45834</v>
      </c>
      <c r="D849" s="92" t="s">
        <v>1576</v>
      </c>
      <c r="E849" s="91">
        <v>45834</v>
      </c>
      <c r="F849" s="84" t="s">
        <v>1555</v>
      </c>
      <c r="G849" s="84" t="s">
        <v>1577</v>
      </c>
      <c r="H849" s="72">
        <v>0</v>
      </c>
      <c r="I849" s="72">
        <v>0</v>
      </c>
      <c r="J849" s="72">
        <v>0</v>
      </c>
      <c r="K849" s="72">
        <v>47693</v>
      </c>
      <c r="L849" s="8" t="s">
        <v>17</v>
      </c>
      <c r="M849" s="187">
        <v>45868</v>
      </c>
      <c r="N849" s="188" t="s">
        <v>4411</v>
      </c>
      <c r="O849" s="72">
        <f>IF(Table1[[#This Row],[Phân loại]]="Tồn đầu kỳ",Table1[[#This Row],[Tổng giá trị]],0)</f>
        <v>0</v>
      </c>
      <c r="P849" s="8">
        <f>IF(Table1[[#This Row],[Số còn phải thu ĐK]]&lt;&gt;0,0,IF(Table1[[#This Row],[Phân loại]]="Bán hàng",Table1[[#This Row],[Tổng giá trị]],-Table1[[#This Row],[Tổng giá trị]]))</f>
        <v>-47693</v>
      </c>
      <c r="Q849" s="73">
        <f t="shared" si="125"/>
        <v>-47693</v>
      </c>
      <c r="R849" s="8">
        <f>Table1[[#This Row],[Số còn phải thu ĐK]]+Table1[[#This Row],[Giá Trị HD sau CK]]-Table1[[#This Row],[Số tiền đã thu]]</f>
        <v>0</v>
      </c>
      <c r="S849" s="7">
        <f>IF(Table1[[#This Row],[Ngày hóa đơn]]&lt;&gt;"",Table1[[#This Row],[Ngày hóa đơn]],Table1[[#This Row],[Ngày hạch toán]])</f>
        <v>45834</v>
      </c>
      <c r="T849" s="8"/>
      <c r="U849" s="7">
        <f>IF(Table1[[#This Row],[Ngày tính CN]]="","",S849+T849)</f>
        <v>45834</v>
      </c>
      <c r="V849" s="74">
        <f ca="1">IF(Table1[[#This Row],[Hạn thanh toán]]="","",IF((U849-NOW())&lt;0,0,(U849-NOW())))</f>
        <v>0</v>
      </c>
      <c r="W849" s="72"/>
      <c r="X849" s="68" t="str">
        <f t="shared" ca="1" si="126"/>
        <v/>
      </c>
      <c r="Y849" s="68" t="str">
        <f t="shared" si="124"/>
        <v>Đã thanh toán</v>
      </c>
      <c r="Z849" s="301">
        <f>Table1[[#This Row],[Hạn thanh toán]]</f>
        <v>45834</v>
      </c>
      <c r="AA849" s="301">
        <f>Table1[[#This Row],[Ngày Thanh toán]]</f>
        <v>45868</v>
      </c>
      <c r="AD849" s="3" t="str">
        <f>VLOOKUP($A849,Ma_KH!$A:$Q,Ma_KH!O$1,0)</f>
        <v>EASY</v>
      </c>
      <c r="AE849" s="3" t="str">
        <f>VLOOKUP($A849,Ma_KH!$A:$Q,Ma_KH!P$1,0)</f>
        <v>CÔNG TY CỔ PHẦN THƯƠNG MẠI VÀ DỊCH VỤ EASYMART</v>
      </c>
    </row>
    <row r="850" spans="1:31" ht="25.5" customHeight="1" x14ac:dyDescent="0.3">
      <c r="A850" s="81" t="s">
        <v>113</v>
      </c>
      <c r="B850" s="81"/>
      <c r="C850" s="91">
        <v>45840</v>
      </c>
      <c r="D850" s="92" t="s">
        <v>1578</v>
      </c>
      <c r="E850" s="91">
        <v>45840</v>
      </c>
      <c r="F850" s="84" t="s">
        <v>1579</v>
      </c>
      <c r="G850" s="84" t="s">
        <v>1504</v>
      </c>
      <c r="H850" s="72">
        <v>1166615</v>
      </c>
      <c r="I850" s="72">
        <v>0</v>
      </c>
      <c r="J850" s="72">
        <v>93329</v>
      </c>
      <c r="K850" s="72">
        <v>1259944</v>
      </c>
      <c r="L850" s="8" t="s">
        <v>24</v>
      </c>
      <c r="M850" s="187">
        <v>45889</v>
      </c>
      <c r="N850" s="188" t="s">
        <v>4412</v>
      </c>
      <c r="O850" s="72">
        <f>IF(Table1[[#This Row],[Phân loại]]="Tồn đầu kỳ",Table1[[#This Row],[Tổng giá trị]],0)</f>
        <v>0</v>
      </c>
      <c r="P850" s="8">
        <f>IF(Table1[[#This Row],[Số còn phải thu ĐK]]&lt;&gt;0,0,IF(Table1[[#This Row],[Phân loại]]="Bán hàng",Table1[[#This Row],[Tổng giá trị]],-Table1[[#This Row],[Tổng giá trị]]))</f>
        <v>1259944</v>
      </c>
      <c r="Q850" s="73">
        <f t="shared" si="125"/>
        <v>1259944</v>
      </c>
      <c r="R850" s="8">
        <f>Table1[[#This Row],[Số còn phải thu ĐK]]+Table1[[#This Row],[Giá Trị HD sau CK]]-Table1[[#This Row],[Số tiền đã thu]]</f>
        <v>0</v>
      </c>
      <c r="S850" s="7">
        <f>IF(Table1[[#This Row],[Ngày hóa đơn]]&lt;&gt;"",Table1[[#This Row],[Ngày hóa đơn]],Table1[[#This Row],[Ngày hạch toán]])</f>
        <v>45840</v>
      </c>
      <c r="T850" s="8"/>
      <c r="U850" s="7">
        <f>IF(Table1[[#This Row],[Ngày tính CN]]="","",S850+T850)</f>
        <v>45840</v>
      </c>
      <c r="V850" s="74">
        <f ca="1">IF(Table1[[#This Row],[Hạn thanh toán]]="","",IF((U850-NOW())&lt;0,0,(U850-NOW())))</f>
        <v>0</v>
      </c>
      <c r="W850" s="72"/>
      <c r="X850" s="68" t="str">
        <f t="shared" ca="1" si="126"/>
        <v/>
      </c>
      <c r="Y850" s="68" t="str">
        <f t="shared" si="124"/>
        <v>Đã thanh toán</v>
      </c>
      <c r="Z850" s="301">
        <f>Table1[[#This Row],[Hạn thanh toán]]</f>
        <v>45840</v>
      </c>
      <c r="AA850" s="301">
        <f>Table1[[#This Row],[Ngày Thanh toán]]</f>
        <v>45889</v>
      </c>
      <c r="AD850" s="3" t="str">
        <f>VLOOKUP($A850,Ma_KH!$A:$Q,Ma_KH!O$1,0)</f>
        <v>EASY</v>
      </c>
      <c r="AE850" s="3" t="str">
        <f>VLOOKUP($A850,Ma_KH!$A:$Q,Ma_KH!P$1,0)</f>
        <v>CÔNG TY CỔ PHẦN THƯƠNG MẠI VÀ DỊCH VỤ EASYMART</v>
      </c>
    </row>
    <row r="851" spans="1:31" ht="25.5" customHeight="1" x14ac:dyDescent="0.3">
      <c r="A851" s="81" t="s">
        <v>113</v>
      </c>
      <c r="B851" s="81"/>
      <c r="C851" s="91">
        <v>45847</v>
      </c>
      <c r="D851" s="92" t="s">
        <v>1580</v>
      </c>
      <c r="E851" s="91">
        <v>45847</v>
      </c>
      <c r="F851" s="84" t="s">
        <v>1581</v>
      </c>
      <c r="G851" s="84" t="s">
        <v>1453</v>
      </c>
      <c r="H851" s="72">
        <v>1057410</v>
      </c>
      <c r="I851" s="72">
        <v>0</v>
      </c>
      <c r="J851" s="72">
        <v>84593</v>
      </c>
      <c r="K851" s="72">
        <v>1142003</v>
      </c>
      <c r="L851" s="8" t="s">
        <v>24</v>
      </c>
      <c r="M851" s="187">
        <v>45889</v>
      </c>
      <c r="N851" s="188" t="s">
        <v>4412</v>
      </c>
      <c r="O851" s="72">
        <f>IF(Table1[[#This Row],[Phân loại]]="Tồn đầu kỳ",Table1[[#This Row],[Tổng giá trị]],0)</f>
        <v>0</v>
      </c>
      <c r="P851" s="8">
        <f>IF(Table1[[#This Row],[Số còn phải thu ĐK]]&lt;&gt;0,0,IF(Table1[[#This Row],[Phân loại]]="Bán hàng",Table1[[#This Row],[Tổng giá trị]],-Table1[[#This Row],[Tổng giá trị]]))</f>
        <v>1142003</v>
      </c>
      <c r="Q851" s="73">
        <f t="shared" si="125"/>
        <v>1142003</v>
      </c>
      <c r="R851" s="8">
        <f>Table1[[#This Row],[Số còn phải thu ĐK]]+Table1[[#This Row],[Giá Trị HD sau CK]]-Table1[[#This Row],[Số tiền đã thu]]</f>
        <v>0</v>
      </c>
      <c r="S851" s="7">
        <f>IF(Table1[[#This Row],[Ngày hóa đơn]]&lt;&gt;"",Table1[[#This Row],[Ngày hóa đơn]],Table1[[#This Row],[Ngày hạch toán]])</f>
        <v>45847</v>
      </c>
      <c r="T851" s="8"/>
      <c r="U851" s="7">
        <f>IF(Table1[[#This Row],[Ngày tính CN]]="","",S851+T851)</f>
        <v>45847</v>
      </c>
      <c r="V851" s="74">
        <f ca="1">IF(Table1[[#This Row],[Hạn thanh toán]]="","",IF((U851-NOW())&lt;0,0,(U851-NOW())))</f>
        <v>0</v>
      </c>
      <c r="W851" s="72"/>
      <c r="X851" s="68" t="str">
        <f t="shared" ca="1" si="126"/>
        <v/>
      </c>
      <c r="Y851" s="68" t="str">
        <f t="shared" si="124"/>
        <v>Đã thanh toán</v>
      </c>
      <c r="Z851" s="301">
        <f>Table1[[#This Row],[Hạn thanh toán]]</f>
        <v>45847</v>
      </c>
      <c r="AA851" s="301">
        <f>Table1[[#This Row],[Ngày Thanh toán]]</f>
        <v>45889</v>
      </c>
      <c r="AD851" s="3" t="str">
        <f>VLOOKUP($A851,Ma_KH!$A:$Q,Ma_KH!O$1,0)</f>
        <v>EASY</v>
      </c>
      <c r="AE851" s="3" t="str">
        <f>VLOOKUP($A851,Ma_KH!$A:$Q,Ma_KH!P$1,0)</f>
        <v>CÔNG TY CỔ PHẦN THƯƠNG MẠI VÀ DỊCH VỤ EASYMART</v>
      </c>
    </row>
    <row r="852" spans="1:31" ht="25.5" customHeight="1" x14ac:dyDescent="0.3">
      <c r="A852" s="81" t="s">
        <v>113</v>
      </c>
      <c r="B852" s="81"/>
      <c r="C852" s="91">
        <v>45847</v>
      </c>
      <c r="D852" s="92" t="s">
        <v>1582</v>
      </c>
      <c r="E852" s="91">
        <v>45847</v>
      </c>
      <c r="F852" s="84" t="s">
        <v>1583</v>
      </c>
      <c r="G852" s="84" t="s">
        <v>1441</v>
      </c>
      <c r="H852" s="72">
        <v>1206038</v>
      </c>
      <c r="I852" s="72">
        <v>0</v>
      </c>
      <c r="J852" s="72">
        <v>96483</v>
      </c>
      <c r="K852" s="72">
        <v>1302521</v>
      </c>
      <c r="L852" s="8" t="s">
        <v>24</v>
      </c>
      <c r="M852" s="187">
        <v>45889</v>
      </c>
      <c r="N852" s="188" t="s">
        <v>4412</v>
      </c>
      <c r="O852" s="72">
        <f>IF(Table1[[#This Row],[Phân loại]]="Tồn đầu kỳ",Table1[[#This Row],[Tổng giá trị]],0)</f>
        <v>0</v>
      </c>
      <c r="P852" s="8">
        <f>IF(Table1[[#This Row],[Số còn phải thu ĐK]]&lt;&gt;0,0,IF(Table1[[#This Row],[Phân loại]]="Bán hàng",Table1[[#This Row],[Tổng giá trị]],-Table1[[#This Row],[Tổng giá trị]]))</f>
        <v>1302521</v>
      </c>
      <c r="Q852" s="73">
        <f t="shared" si="125"/>
        <v>1302521</v>
      </c>
      <c r="R852" s="8">
        <f>Table1[[#This Row],[Số còn phải thu ĐK]]+Table1[[#This Row],[Giá Trị HD sau CK]]-Table1[[#This Row],[Số tiền đã thu]]</f>
        <v>0</v>
      </c>
      <c r="S852" s="7">
        <f>IF(Table1[[#This Row],[Ngày hóa đơn]]&lt;&gt;"",Table1[[#This Row],[Ngày hóa đơn]],Table1[[#This Row],[Ngày hạch toán]])</f>
        <v>45847</v>
      </c>
      <c r="T852" s="8"/>
      <c r="U852" s="7">
        <f>IF(Table1[[#This Row],[Ngày tính CN]]="","",S852+T852)</f>
        <v>45847</v>
      </c>
      <c r="V852" s="74">
        <f ca="1">IF(Table1[[#This Row],[Hạn thanh toán]]="","",IF((U852-NOW())&lt;0,0,(U852-NOW())))</f>
        <v>0</v>
      </c>
      <c r="W852" s="72"/>
      <c r="X852" s="68" t="str">
        <f t="shared" ca="1" si="126"/>
        <v/>
      </c>
      <c r="Y852" s="68" t="str">
        <f t="shared" si="124"/>
        <v>Đã thanh toán</v>
      </c>
      <c r="Z852" s="301">
        <f>Table1[[#This Row],[Hạn thanh toán]]</f>
        <v>45847</v>
      </c>
      <c r="AA852" s="301">
        <f>Table1[[#This Row],[Ngày Thanh toán]]</f>
        <v>45889</v>
      </c>
      <c r="AD852" s="3" t="str">
        <f>VLOOKUP($A852,Ma_KH!$A:$Q,Ma_KH!O$1,0)</f>
        <v>EASY</v>
      </c>
      <c r="AE852" s="3" t="str">
        <f>VLOOKUP($A852,Ma_KH!$A:$Q,Ma_KH!P$1,0)</f>
        <v>CÔNG TY CỔ PHẦN THƯƠNG MẠI VÀ DỊCH VỤ EASYMART</v>
      </c>
    </row>
    <row r="853" spans="1:31" ht="25.5" customHeight="1" x14ac:dyDescent="0.3">
      <c r="A853" s="81" t="s">
        <v>113</v>
      </c>
      <c r="B853" s="81"/>
      <c r="C853" s="91">
        <v>45847</v>
      </c>
      <c r="D853" s="92" t="s">
        <v>1584</v>
      </c>
      <c r="E853" s="91">
        <v>45847</v>
      </c>
      <c r="F853" s="84" t="s">
        <v>1585</v>
      </c>
      <c r="G853" s="84" t="s">
        <v>1444</v>
      </c>
      <c r="H853" s="72">
        <v>441600</v>
      </c>
      <c r="I853" s="72">
        <v>0</v>
      </c>
      <c r="J853" s="72">
        <v>35328</v>
      </c>
      <c r="K853" s="72">
        <v>476928</v>
      </c>
      <c r="L853" s="8" t="s">
        <v>24</v>
      </c>
      <c r="M853" s="187">
        <v>45889</v>
      </c>
      <c r="N853" s="188" t="s">
        <v>4412</v>
      </c>
      <c r="O853" s="72">
        <f>IF(Table1[[#This Row],[Phân loại]]="Tồn đầu kỳ",Table1[[#This Row],[Tổng giá trị]],0)</f>
        <v>0</v>
      </c>
      <c r="P853" s="8">
        <f>IF(Table1[[#This Row],[Số còn phải thu ĐK]]&lt;&gt;0,0,IF(Table1[[#This Row],[Phân loại]]="Bán hàng",Table1[[#This Row],[Tổng giá trị]],-Table1[[#This Row],[Tổng giá trị]]))</f>
        <v>476928</v>
      </c>
      <c r="Q853" s="73">
        <f t="shared" si="125"/>
        <v>476928</v>
      </c>
      <c r="R853" s="8">
        <f>Table1[[#This Row],[Số còn phải thu ĐK]]+Table1[[#This Row],[Giá Trị HD sau CK]]-Table1[[#This Row],[Số tiền đã thu]]</f>
        <v>0</v>
      </c>
      <c r="S853" s="7">
        <f>IF(Table1[[#This Row],[Ngày hóa đơn]]&lt;&gt;"",Table1[[#This Row],[Ngày hóa đơn]],Table1[[#This Row],[Ngày hạch toán]])</f>
        <v>45847</v>
      </c>
      <c r="T853" s="8"/>
      <c r="U853" s="7">
        <f>IF(Table1[[#This Row],[Ngày tính CN]]="","",S853+T853)</f>
        <v>45847</v>
      </c>
      <c r="V853" s="74">
        <f ca="1">IF(Table1[[#This Row],[Hạn thanh toán]]="","",IF((U853-NOW())&lt;0,0,(U853-NOW())))</f>
        <v>0</v>
      </c>
      <c r="W853" s="72"/>
      <c r="X853" s="68" t="str">
        <f t="shared" ca="1" si="126"/>
        <v/>
      </c>
      <c r="Y853" s="68" t="str">
        <f t="shared" si="124"/>
        <v>Đã thanh toán</v>
      </c>
      <c r="Z853" s="301">
        <f>Table1[[#This Row],[Hạn thanh toán]]</f>
        <v>45847</v>
      </c>
      <c r="AA853" s="301">
        <f>Table1[[#This Row],[Ngày Thanh toán]]</f>
        <v>45889</v>
      </c>
      <c r="AD853" s="3" t="str">
        <f>VLOOKUP($A853,Ma_KH!$A:$Q,Ma_KH!O$1,0)</f>
        <v>EASY</v>
      </c>
      <c r="AE853" s="3" t="str">
        <f>VLOOKUP($A853,Ma_KH!$A:$Q,Ma_KH!P$1,0)</f>
        <v>CÔNG TY CỔ PHẦN THƯƠNG MẠI VÀ DỊCH VỤ EASYMART</v>
      </c>
    </row>
    <row r="854" spans="1:31" ht="25.5" customHeight="1" x14ac:dyDescent="0.3">
      <c r="A854" s="81" t="s">
        <v>113</v>
      </c>
      <c r="B854" s="81"/>
      <c r="C854" s="91">
        <v>45849</v>
      </c>
      <c r="D854" s="92" t="s">
        <v>1586</v>
      </c>
      <c r="E854" s="91"/>
      <c r="F854" s="84"/>
      <c r="G854" s="84" t="s">
        <v>1478</v>
      </c>
      <c r="H854" s="72">
        <v>0</v>
      </c>
      <c r="I854" s="72">
        <v>0</v>
      </c>
      <c r="J854" s="72">
        <v>0</v>
      </c>
      <c r="K854" s="72">
        <v>244292</v>
      </c>
      <c r="L854" s="8" t="s">
        <v>17</v>
      </c>
      <c r="M854" s="187">
        <v>45889</v>
      </c>
      <c r="N854" s="188" t="s">
        <v>4412</v>
      </c>
      <c r="O854" s="72">
        <f>IF(Table1[[#This Row],[Phân loại]]="Tồn đầu kỳ",Table1[[#This Row],[Tổng giá trị]],0)</f>
        <v>0</v>
      </c>
      <c r="P854" s="8">
        <f>IF(Table1[[#This Row],[Số còn phải thu ĐK]]&lt;&gt;0,0,IF(Table1[[#This Row],[Phân loại]]="Bán hàng",Table1[[#This Row],[Tổng giá trị]],-Table1[[#This Row],[Tổng giá trị]]))</f>
        <v>-244292</v>
      </c>
      <c r="Q854" s="73">
        <f t="shared" si="125"/>
        <v>-244292</v>
      </c>
      <c r="R854" s="8">
        <f>Table1[[#This Row],[Số còn phải thu ĐK]]+Table1[[#This Row],[Giá Trị HD sau CK]]-Table1[[#This Row],[Số tiền đã thu]]</f>
        <v>0</v>
      </c>
      <c r="S854" s="7">
        <f>IF(Table1[[#This Row],[Ngày hóa đơn]]&lt;&gt;"",Table1[[#This Row],[Ngày hóa đơn]],Table1[[#This Row],[Ngày hạch toán]])</f>
        <v>45849</v>
      </c>
      <c r="T854" s="8"/>
      <c r="U854" s="7">
        <f>IF(Table1[[#This Row],[Ngày tính CN]]="","",S854+T854)</f>
        <v>45849</v>
      </c>
      <c r="V854" s="74">
        <f ca="1">IF(Table1[[#This Row],[Hạn thanh toán]]="","",IF((U854-NOW())&lt;0,0,(U854-NOW())))</f>
        <v>0</v>
      </c>
      <c r="W854" s="72"/>
      <c r="X854" s="68" t="str">
        <f t="shared" ca="1" si="126"/>
        <v/>
      </c>
      <c r="Y854" s="68" t="str">
        <f t="shared" si="124"/>
        <v>Đã thanh toán</v>
      </c>
      <c r="Z854" s="301">
        <f>Table1[[#This Row],[Hạn thanh toán]]</f>
        <v>45849</v>
      </c>
      <c r="AA854" s="301">
        <f>Table1[[#This Row],[Ngày Thanh toán]]</f>
        <v>45889</v>
      </c>
      <c r="AD854" s="3" t="str">
        <f>VLOOKUP($A854,Ma_KH!$A:$Q,Ma_KH!O$1,0)</f>
        <v>EASY</v>
      </c>
      <c r="AE854" s="3" t="str">
        <f>VLOOKUP($A854,Ma_KH!$A:$Q,Ma_KH!P$1,0)</f>
        <v>CÔNG TY CỔ PHẦN THƯƠNG MẠI VÀ DỊCH VỤ EASYMART</v>
      </c>
    </row>
    <row r="855" spans="1:31" ht="25.5" customHeight="1" x14ac:dyDescent="0.3">
      <c r="A855" s="81" t="s">
        <v>113</v>
      </c>
      <c r="B855" s="81"/>
      <c r="C855" s="91">
        <v>45849</v>
      </c>
      <c r="D855" s="92" t="s">
        <v>1587</v>
      </c>
      <c r="E855" s="91"/>
      <c r="F855" s="84"/>
      <c r="G855" s="84" t="s">
        <v>1478</v>
      </c>
      <c r="H855" s="72">
        <v>0</v>
      </c>
      <c r="I855" s="72">
        <v>0</v>
      </c>
      <c r="J855" s="72">
        <v>0</v>
      </c>
      <c r="K855" s="72">
        <v>346228</v>
      </c>
      <c r="L855" s="8" t="s">
        <v>17</v>
      </c>
      <c r="M855" s="187">
        <v>45889</v>
      </c>
      <c r="N855" s="188" t="s">
        <v>4412</v>
      </c>
      <c r="O855" s="72">
        <f>IF(Table1[[#This Row],[Phân loại]]="Tồn đầu kỳ",Table1[[#This Row],[Tổng giá trị]],0)</f>
        <v>0</v>
      </c>
      <c r="P855" s="8">
        <f>IF(Table1[[#This Row],[Số còn phải thu ĐK]]&lt;&gt;0,0,IF(Table1[[#This Row],[Phân loại]]="Bán hàng",Table1[[#This Row],[Tổng giá trị]],-Table1[[#This Row],[Tổng giá trị]]))</f>
        <v>-346228</v>
      </c>
      <c r="Q855" s="73">
        <f t="shared" si="125"/>
        <v>-346228</v>
      </c>
      <c r="R855" s="8">
        <f>Table1[[#This Row],[Số còn phải thu ĐK]]+Table1[[#This Row],[Giá Trị HD sau CK]]-Table1[[#This Row],[Số tiền đã thu]]</f>
        <v>0</v>
      </c>
      <c r="S855" s="7">
        <f>IF(Table1[[#This Row],[Ngày hóa đơn]]&lt;&gt;"",Table1[[#This Row],[Ngày hóa đơn]],Table1[[#This Row],[Ngày hạch toán]])</f>
        <v>45849</v>
      </c>
      <c r="T855" s="8"/>
      <c r="U855" s="7">
        <f>IF(Table1[[#This Row],[Ngày tính CN]]="","",S855+T855)</f>
        <v>45849</v>
      </c>
      <c r="V855" s="74">
        <f ca="1">IF(Table1[[#This Row],[Hạn thanh toán]]="","",IF((U855-NOW())&lt;0,0,(U855-NOW())))</f>
        <v>0</v>
      </c>
      <c r="W855" s="72"/>
      <c r="X855" s="68" t="str">
        <f t="shared" ca="1" si="126"/>
        <v/>
      </c>
      <c r="Y855" s="68" t="str">
        <f t="shared" si="124"/>
        <v>Đã thanh toán</v>
      </c>
      <c r="Z855" s="301">
        <f>Table1[[#This Row],[Hạn thanh toán]]</f>
        <v>45849</v>
      </c>
      <c r="AA855" s="301">
        <f>Table1[[#This Row],[Ngày Thanh toán]]</f>
        <v>45889</v>
      </c>
      <c r="AD855" s="3" t="str">
        <f>VLOOKUP($A855,Ma_KH!$A:$Q,Ma_KH!O$1,0)</f>
        <v>EASY</v>
      </c>
      <c r="AE855" s="3" t="str">
        <f>VLOOKUP($A855,Ma_KH!$A:$Q,Ma_KH!P$1,0)</f>
        <v>CÔNG TY CỔ PHẦN THƯƠNG MẠI VÀ DỊCH VỤ EASYMART</v>
      </c>
    </row>
    <row r="856" spans="1:31" ht="25.5" customHeight="1" x14ac:dyDescent="0.3">
      <c r="A856" s="81" t="s">
        <v>113</v>
      </c>
      <c r="B856" s="81"/>
      <c r="C856" s="91">
        <v>45854</v>
      </c>
      <c r="D856" s="92" t="s">
        <v>1588</v>
      </c>
      <c r="E856" s="91">
        <v>45854</v>
      </c>
      <c r="F856" s="84" t="s">
        <v>1589</v>
      </c>
      <c r="G856" s="84" t="s">
        <v>1453</v>
      </c>
      <c r="H856" s="72">
        <v>2082198</v>
      </c>
      <c r="I856" s="72">
        <v>0</v>
      </c>
      <c r="J856" s="72">
        <v>166576</v>
      </c>
      <c r="K856" s="72">
        <v>2248774</v>
      </c>
      <c r="L856" s="8" t="s">
        <v>24</v>
      </c>
      <c r="M856" s="187">
        <v>45889</v>
      </c>
      <c r="N856" s="188" t="s">
        <v>4412</v>
      </c>
      <c r="O856" s="72">
        <f>IF(Table1[[#This Row],[Phân loại]]="Tồn đầu kỳ",Table1[[#This Row],[Tổng giá trị]],0)</f>
        <v>0</v>
      </c>
      <c r="P856" s="8">
        <f>IF(Table1[[#This Row],[Số còn phải thu ĐK]]&lt;&gt;0,0,IF(Table1[[#This Row],[Phân loại]]="Bán hàng",Table1[[#This Row],[Tổng giá trị]],-Table1[[#This Row],[Tổng giá trị]]))</f>
        <v>2248774</v>
      </c>
      <c r="Q856" s="73">
        <f t="shared" si="125"/>
        <v>2248774</v>
      </c>
      <c r="R856" s="8">
        <f>Table1[[#This Row],[Số còn phải thu ĐK]]+Table1[[#This Row],[Giá Trị HD sau CK]]-Table1[[#This Row],[Số tiền đã thu]]</f>
        <v>0</v>
      </c>
      <c r="S856" s="7">
        <f>IF(Table1[[#This Row],[Ngày hóa đơn]]&lt;&gt;"",Table1[[#This Row],[Ngày hóa đơn]],Table1[[#This Row],[Ngày hạch toán]])</f>
        <v>45854</v>
      </c>
      <c r="T856" s="8"/>
      <c r="U856" s="7">
        <f>IF(Table1[[#This Row],[Ngày tính CN]]="","",S856+T856)</f>
        <v>45854</v>
      </c>
      <c r="V856" s="74">
        <f ca="1">IF(Table1[[#This Row],[Hạn thanh toán]]="","",IF((U856-NOW())&lt;0,0,(U856-NOW())))</f>
        <v>0</v>
      </c>
      <c r="W856" s="72"/>
      <c r="X856" s="68" t="str">
        <f t="shared" ca="1" si="126"/>
        <v/>
      </c>
      <c r="Y856" s="68" t="str">
        <f t="shared" si="124"/>
        <v>Đã thanh toán</v>
      </c>
      <c r="Z856" s="301">
        <f>Table1[[#This Row],[Hạn thanh toán]]</f>
        <v>45854</v>
      </c>
      <c r="AA856" s="301">
        <f>Table1[[#This Row],[Ngày Thanh toán]]</f>
        <v>45889</v>
      </c>
      <c r="AD856" s="3" t="str">
        <f>VLOOKUP($A856,Ma_KH!$A:$Q,Ma_KH!O$1,0)</f>
        <v>EASY</v>
      </c>
      <c r="AE856" s="3" t="str">
        <f>VLOOKUP($A856,Ma_KH!$A:$Q,Ma_KH!P$1,0)</f>
        <v>CÔNG TY CỔ PHẦN THƯƠNG MẠI VÀ DỊCH VỤ EASYMART</v>
      </c>
    </row>
    <row r="857" spans="1:31" ht="25.5" customHeight="1" x14ac:dyDescent="0.3">
      <c r="A857" s="81" t="s">
        <v>113</v>
      </c>
      <c r="B857" s="81"/>
      <c r="C857" s="91">
        <v>45854</v>
      </c>
      <c r="D857" s="92" t="s">
        <v>1590</v>
      </c>
      <c r="E857" s="91">
        <v>45854</v>
      </c>
      <c r="F857" s="84" t="s">
        <v>1591</v>
      </c>
      <c r="G857" s="84" t="s">
        <v>1441</v>
      </c>
      <c r="H857" s="72">
        <v>672318</v>
      </c>
      <c r="I857" s="72">
        <v>0</v>
      </c>
      <c r="J857" s="72">
        <v>53785</v>
      </c>
      <c r="K857" s="72">
        <v>726103</v>
      </c>
      <c r="L857" s="8" t="s">
        <v>24</v>
      </c>
      <c r="M857" s="187">
        <v>45889</v>
      </c>
      <c r="N857" s="188" t="s">
        <v>4412</v>
      </c>
      <c r="O857" s="72">
        <f>IF(Table1[[#This Row],[Phân loại]]="Tồn đầu kỳ",Table1[[#This Row],[Tổng giá trị]],0)</f>
        <v>0</v>
      </c>
      <c r="P857" s="8">
        <f>IF(Table1[[#This Row],[Số còn phải thu ĐK]]&lt;&gt;0,0,IF(Table1[[#This Row],[Phân loại]]="Bán hàng",Table1[[#This Row],[Tổng giá trị]],-Table1[[#This Row],[Tổng giá trị]]))</f>
        <v>726103</v>
      </c>
      <c r="Q857" s="73">
        <f t="shared" si="125"/>
        <v>726103</v>
      </c>
      <c r="R857" s="8">
        <f>Table1[[#This Row],[Số còn phải thu ĐK]]+Table1[[#This Row],[Giá Trị HD sau CK]]-Table1[[#This Row],[Số tiền đã thu]]</f>
        <v>0</v>
      </c>
      <c r="S857" s="7">
        <f>IF(Table1[[#This Row],[Ngày hóa đơn]]&lt;&gt;"",Table1[[#This Row],[Ngày hóa đơn]],Table1[[#This Row],[Ngày hạch toán]])</f>
        <v>45854</v>
      </c>
      <c r="T857" s="8"/>
      <c r="U857" s="7">
        <f>IF(Table1[[#This Row],[Ngày tính CN]]="","",S857+T857)</f>
        <v>45854</v>
      </c>
      <c r="V857" s="74">
        <f ca="1">IF(Table1[[#This Row],[Hạn thanh toán]]="","",IF((U857-NOW())&lt;0,0,(U857-NOW())))</f>
        <v>0</v>
      </c>
      <c r="W857" s="72"/>
      <c r="X857" s="68" t="str">
        <f t="shared" ca="1" si="126"/>
        <v/>
      </c>
      <c r="Y857" s="68" t="str">
        <f t="shared" si="124"/>
        <v>Đã thanh toán</v>
      </c>
      <c r="Z857" s="301">
        <f>Table1[[#This Row],[Hạn thanh toán]]</f>
        <v>45854</v>
      </c>
      <c r="AA857" s="301">
        <f>Table1[[#This Row],[Ngày Thanh toán]]</f>
        <v>45889</v>
      </c>
      <c r="AD857" s="3" t="str">
        <f>VLOOKUP($A857,Ma_KH!$A:$Q,Ma_KH!O$1,0)</f>
        <v>EASY</v>
      </c>
      <c r="AE857" s="3" t="str">
        <f>VLOOKUP($A857,Ma_KH!$A:$Q,Ma_KH!P$1,0)</f>
        <v>CÔNG TY CỔ PHẦN THƯƠNG MẠI VÀ DỊCH VỤ EASYMART</v>
      </c>
    </row>
    <row r="858" spans="1:31" ht="25.5" customHeight="1" x14ac:dyDescent="0.3">
      <c r="A858" s="81" t="s">
        <v>113</v>
      </c>
      <c r="B858" s="81"/>
      <c r="C858" s="91">
        <v>45854</v>
      </c>
      <c r="D858" s="92" t="s">
        <v>1592</v>
      </c>
      <c r="E858" s="91">
        <v>45854</v>
      </c>
      <c r="F858" s="84" t="s">
        <v>1593</v>
      </c>
      <c r="G858" s="84" t="s">
        <v>1444</v>
      </c>
      <c r="H858" s="72">
        <v>704940</v>
      </c>
      <c r="I858" s="72">
        <v>0</v>
      </c>
      <c r="J858" s="72">
        <v>56395</v>
      </c>
      <c r="K858" s="72">
        <v>761335</v>
      </c>
      <c r="L858" s="8" t="s">
        <v>24</v>
      </c>
      <c r="M858" s="187">
        <v>45889</v>
      </c>
      <c r="N858" s="188" t="s">
        <v>4412</v>
      </c>
      <c r="O858" s="72">
        <f>IF(Table1[[#This Row],[Phân loại]]="Tồn đầu kỳ",Table1[[#This Row],[Tổng giá trị]],0)</f>
        <v>0</v>
      </c>
      <c r="P858" s="8">
        <f>IF(Table1[[#This Row],[Số còn phải thu ĐK]]&lt;&gt;0,0,IF(Table1[[#This Row],[Phân loại]]="Bán hàng",Table1[[#This Row],[Tổng giá trị]],-Table1[[#This Row],[Tổng giá trị]]))</f>
        <v>761335</v>
      </c>
      <c r="Q858" s="73">
        <f t="shared" si="125"/>
        <v>761335</v>
      </c>
      <c r="R858" s="8">
        <f>Table1[[#This Row],[Số còn phải thu ĐK]]+Table1[[#This Row],[Giá Trị HD sau CK]]-Table1[[#This Row],[Số tiền đã thu]]</f>
        <v>0</v>
      </c>
      <c r="S858" s="7">
        <f>IF(Table1[[#This Row],[Ngày hóa đơn]]&lt;&gt;"",Table1[[#This Row],[Ngày hóa đơn]],Table1[[#This Row],[Ngày hạch toán]])</f>
        <v>45854</v>
      </c>
      <c r="T858" s="8"/>
      <c r="U858" s="7">
        <f>IF(Table1[[#This Row],[Ngày tính CN]]="","",S858+T858)</f>
        <v>45854</v>
      </c>
      <c r="V858" s="74">
        <f ca="1">IF(Table1[[#This Row],[Hạn thanh toán]]="","",IF((U858-NOW())&lt;0,0,(U858-NOW())))</f>
        <v>0</v>
      </c>
      <c r="W858" s="72"/>
      <c r="X858" s="68" t="str">
        <f t="shared" ca="1" si="126"/>
        <v/>
      </c>
      <c r="Y858" s="68" t="str">
        <f t="shared" si="124"/>
        <v>Đã thanh toán</v>
      </c>
      <c r="Z858" s="301">
        <f>Table1[[#This Row],[Hạn thanh toán]]</f>
        <v>45854</v>
      </c>
      <c r="AA858" s="301">
        <f>Table1[[#This Row],[Ngày Thanh toán]]</f>
        <v>45889</v>
      </c>
      <c r="AD858" s="3" t="str">
        <f>VLOOKUP($A858,Ma_KH!$A:$Q,Ma_KH!O$1,0)</f>
        <v>EASY</v>
      </c>
      <c r="AE858" s="3" t="str">
        <f>VLOOKUP($A858,Ma_KH!$A:$Q,Ma_KH!P$1,0)</f>
        <v>CÔNG TY CỔ PHẦN THƯƠNG MẠI VÀ DỊCH VỤ EASYMART</v>
      </c>
    </row>
    <row r="859" spans="1:31" ht="25.5" customHeight="1" x14ac:dyDescent="0.3">
      <c r="A859" s="81" t="s">
        <v>113</v>
      </c>
      <c r="B859" s="81"/>
      <c r="C859" s="91">
        <v>45854</v>
      </c>
      <c r="D859" s="92" t="s">
        <v>1594</v>
      </c>
      <c r="E859" s="91">
        <v>45854</v>
      </c>
      <c r="F859" s="84" t="s">
        <v>1595</v>
      </c>
      <c r="G859" s="84" t="s">
        <v>1504</v>
      </c>
      <c r="H859" s="72">
        <v>814145</v>
      </c>
      <c r="I859" s="72">
        <v>0</v>
      </c>
      <c r="J859" s="72">
        <v>65132</v>
      </c>
      <c r="K859" s="72">
        <v>879277</v>
      </c>
      <c r="L859" s="8" t="s">
        <v>24</v>
      </c>
      <c r="M859" s="187">
        <v>45889</v>
      </c>
      <c r="N859" s="188" t="s">
        <v>4412</v>
      </c>
      <c r="O859" s="72">
        <f>IF(Table1[[#This Row],[Phân loại]]="Tồn đầu kỳ",Table1[[#This Row],[Tổng giá trị]],0)</f>
        <v>0</v>
      </c>
      <c r="P859" s="8">
        <f>IF(Table1[[#This Row],[Số còn phải thu ĐK]]&lt;&gt;0,0,IF(Table1[[#This Row],[Phân loại]]="Bán hàng",Table1[[#This Row],[Tổng giá trị]],-Table1[[#This Row],[Tổng giá trị]]))</f>
        <v>879277</v>
      </c>
      <c r="Q859" s="73">
        <f t="shared" si="125"/>
        <v>879277</v>
      </c>
      <c r="R859" s="8">
        <f>Table1[[#This Row],[Số còn phải thu ĐK]]+Table1[[#This Row],[Giá Trị HD sau CK]]-Table1[[#This Row],[Số tiền đã thu]]</f>
        <v>0</v>
      </c>
      <c r="S859" s="7">
        <f>IF(Table1[[#This Row],[Ngày hóa đơn]]&lt;&gt;"",Table1[[#This Row],[Ngày hóa đơn]],Table1[[#This Row],[Ngày hạch toán]])</f>
        <v>45854</v>
      </c>
      <c r="T859" s="8"/>
      <c r="U859" s="7">
        <f>IF(Table1[[#This Row],[Ngày tính CN]]="","",S859+T859)</f>
        <v>45854</v>
      </c>
      <c r="V859" s="74">
        <f ca="1">IF(Table1[[#This Row],[Hạn thanh toán]]="","",IF((U859-NOW())&lt;0,0,(U859-NOW())))</f>
        <v>0</v>
      </c>
      <c r="W859" s="72"/>
      <c r="X859" s="68" t="str">
        <f t="shared" ca="1" si="126"/>
        <v/>
      </c>
      <c r="Y859" s="68" t="str">
        <f t="shared" si="124"/>
        <v>Đã thanh toán</v>
      </c>
      <c r="Z859" s="301">
        <f>Table1[[#This Row],[Hạn thanh toán]]</f>
        <v>45854</v>
      </c>
      <c r="AA859" s="301">
        <f>Table1[[#This Row],[Ngày Thanh toán]]</f>
        <v>45889</v>
      </c>
      <c r="AD859" s="3" t="str">
        <f>VLOOKUP($A859,Ma_KH!$A:$Q,Ma_KH!O$1,0)</f>
        <v>EASY</v>
      </c>
      <c r="AE859" s="3" t="str">
        <f>VLOOKUP($A859,Ma_KH!$A:$Q,Ma_KH!P$1,0)</f>
        <v>CÔNG TY CỔ PHẦN THƯƠNG MẠI VÀ DỊCH VỤ EASYMART</v>
      </c>
    </row>
    <row r="860" spans="1:31" ht="25.5" customHeight="1" x14ac:dyDescent="0.3">
      <c r="A860" s="81" t="s">
        <v>113</v>
      </c>
      <c r="B860" s="81"/>
      <c r="C860" s="91">
        <v>45857</v>
      </c>
      <c r="D860" s="92" t="s">
        <v>1596</v>
      </c>
      <c r="E860" s="91"/>
      <c r="F860" s="84"/>
      <c r="G860" s="84" t="s">
        <v>1446</v>
      </c>
      <c r="H860" s="72">
        <v>0</v>
      </c>
      <c r="I860" s="72">
        <v>0</v>
      </c>
      <c r="J860" s="72">
        <v>0</v>
      </c>
      <c r="K860" s="72">
        <v>230947</v>
      </c>
      <c r="L860" s="8" t="s">
        <v>17</v>
      </c>
      <c r="M860" s="187">
        <v>45889</v>
      </c>
      <c r="N860" s="188" t="s">
        <v>4412</v>
      </c>
      <c r="O860" s="72">
        <f>IF(Table1[[#This Row],[Phân loại]]="Tồn đầu kỳ",Table1[[#This Row],[Tổng giá trị]],0)</f>
        <v>0</v>
      </c>
      <c r="P860" s="8">
        <f>IF(Table1[[#This Row],[Số còn phải thu ĐK]]&lt;&gt;0,0,IF(Table1[[#This Row],[Phân loại]]="Bán hàng",Table1[[#This Row],[Tổng giá trị]],-Table1[[#This Row],[Tổng giá trị]]))</f>
        <v>-230947</v>
      </c>
      <c r="Q860" s="73">
        <f t="shared" si="125"/>
        <v>-230947</v>
      </c>
      <c r="R860" s="8">
        <f>Table1[[#This Row],[Số còn phải thu ĐK]]+Table1[[#This Row],[Giá Trị HD sau CK]]-Table1[[#This Row],[Số tiền đã thu]]</f>
        <v>0</v>
      </c>
      <c r="S860" s="7">
        <f>IF(Table1[[#This Row],[Ngày hóa đơn]]&lt;&gt;"",Table1[[#This Row],[Ngày hóa đơn]],Table1[[#This Row],[Ngày hạch toán]])</f>
        <v>45857</v>
      </c>
      <c r="T860" s="8"/>
      <c r="U860" s="7">
        <f>IF(Table1[[#This Row],[Ngày tính CN]]="","",S860+T860)</f>
        <v>45857</v>
      </c>
      <c r="V860" s="74">
        <f ca="1">IF(Table1[[#This Row],[Hạn thanh toán]]="","",IF((U860-NOW())&lt;0,0,(U860-NOW())))</f>
        <v>0</v>
      </c>
      <c r="W860" s="72"/>
      <c r="X860" s="68" t="str">
        <f t="shared" ca="1" si="126"/>
        <v/>
      </c>
      <c r="Y860" s="68" t="str">
        <f t="shared" si="124"/>
        <v>Đã thanh toán</v>
      </c>
      <c r="Z860" s="301">
        <f>Table1[[#This Row],[Hạn thanh toán]]</f>
        <v>45857</v>
      </c>
      <c r="AA860" s="301">
        <f>Table1[[#This Row],[Ngày Thanh toán]]</f>
        <v>45889</v>
      </c>
      <c r="AD860" s="3" t="str">
        <f>VLOOKUP($A860,Ma_KH!$A:$Q,Ma_KH!O$1,0)</f>
        <v>EASY</v>
      </c>
      <c r="AE860" s="3" t="str">
        <f>VLOOKUP($A860,Ma_KH!$A:$Q,Ma_KH!P$1,0)</f>
        <v>CÔNG TY CỔ PHẦN THƯƠNG MẠI VÀ DỊCH VỤ EASYMART</v>
      </c>
    </row>
    <row r="861" spans="1:31" ht="25.5" customHeight="1" x14ac:dyDescent="0.3">
      <c r="A861" s="81" t="s">
        <v>113</v>
      </c>
      <c r="B861" s="81"/>
      <c r="C861" s="91">
        <v>45861</v>
      </c>
      <c r="D861" s="92" t="s">
        <v>1597</v>
      </c>
      <c r="E861" s="91">
        <v>45861</v>
      </c>
      <c r="F861" s="84" t="s">
        <v>1598</v>
      </c>
      <c r="G861" s="84" t="s">
        <v>1441</v>
      </c>
      <c r="H861" s="72">
        <v>2519750</v>
      </c>
      <c r="I861" s="72">
        <v>0</v>
      </c>
      <c r="J861" s="72">
        <v>201580</v>
      </c>
      <c r="K861" s="72">
        <v>2721330</v>
      </c>
      <c r="L861" s="8" t="s">
        <v>24</v>
      </c>
      <c r="M861" s="187">
        <v>45889</v>
      </c>
      <c r="N861" s="188" t="s">
        <v>4412</v>
      </c>
      <c r="O861" s="72">
        <f>IF(Table1[[#This Row],[Phân loại]]="Tồn đầu kỳ",Table1[[#This Row],[Tổng giá trị]],0)</f>
        <v>0</v>
      </c>
      <c r="P861" s="8">
        <f>IF(Table1[[#This Row],[Số còn phải thu ĐK]]&lt;&gt;0,0,IF(Table1[[#This Row],[Phân loại]]="Bán hàng",Table1[[#This Row],[Tổng giá trị]],-Table1[[#This Row],[Tổng giá trị]]))</f>
        <v>2721330</v>
      </c>
      <c r="Q861" s="73">
        <f t="shared" si="125"/>
        <v>2721330</v>
      </c>
      <c r="R861" s="8">
        <f>Table1[[#This Row],[Số còn phải thu ĐK]]+Table1[[#This Row],[Giá Trị HD sau CK]]-Table1[[#This Row],[Số tiền đã thu]]</f>
        <v>0</v>
      </c>
      <c r="S861" s="7">
        <f>IF(Table1[[#This Row],[Ngày hóa đơn]]&lt;&gt;"",Table1[[#This Row],[Ngày hóa đơn]],Table1[[#This Row],[Ngày hạch toán]])</f>
        <v>45861</v>
      </c>
      <c r="T861" s="8"/>
      <c r="U861" s="7">
        <f>IF(Table1[[#This Row],[Ngày tính CN]]="","",S861+T861)</f>
        <v>45861</v>
      </c>
      <c r="V861" s="74">
        <f ca="1">IF(Table1[[#This Row],[Hạn thanh toán]]="","",IF((U861-NOW())&lt;0,0,(U861-NOW())))</f>
        <v>0</v>
      </c>
      <c r="W861" s="72"/>
      <c r="X861" s="68" t="str">
        <f t="shared" ca="1" si="126"/>
        <v/>
      </c>
      <c r="Y861" s="68" t="str">
        <f t="shared" si="124"/>
        <v>Đã thanh toán</v>
      </c>
      <c r="Z861" s="301">
        <f>Table1[[#This Row],[Hạn thanh toán]]</f>
        <v>45861</v>
      </c>
      <c r="AA861" s="301">
        <f>Table1[[#This Row],[Ngày Thanh toán]]</f>
        <v>45889</v>
      </c>
      <c r="AD861" s="3" t="str">
        <f>VLOOKUP($A861,Ma_KH!$A:$Q,Ma_KH!O$1,0)</f>
        <v>EASY</v>
      </c>
      <c r="AE861" s="3" t="str">
        <f>VLOOKUP($A861,Ma_KH!$A:$Q,Ma_KH!P$1,0)</f>
        <v>CÔNG TY CỔ PHẦN THƯƠNG MẠI VÀ DỊCH VỤ EASYMART</v>
      </c>
    </row>
    <row r="862" spans="1:31" ht="25.5" customHeight="1" x14ac:dyDescent="0.3">
      <c r="A862" s="81" t="s">
        <v>113</v>
      </c>
      <c r="B862" s="81"/>
      <c r="C862" s="91">
        <v>45861</v>
      </c>
      <c r="D862" s="92" t="s">
        <v>1599</v>
      </c>
      <c r="E862" s="91">
        <v>45861</v>
      </c>
      <c r="F862" s="84" t="s">
        <v>1600</v>
      </c>
      <c r="G862" s="84" t="s">
        <v>1444</v>
      </c>
      <c r="H862" s="72">
        <v>2134335</v>
      </c>
      <c r="I862" s="72">
        <v>0</v>
      </c>
      <c r="J862" s="72">
        <v>170747</v>
      </c>
      <c r="K862" s="72">
        <v>2305082</v>
      </c>
      <c r="L862" s="8" t="s">
        <v>24</v>
      </c>
      <c r="M862" s="187">
        <v>45889</v>
      </c>
      <c r="N862" s="188" t="s">
        <v>4412</v>
      </c>
      <c r="O862" s="72">
        <f>IF(Table1[[#This Row],[Phân loại]]="Tồn đầu kỳ",Table1[[#This Row],[Tổng giá trị]],0)</f>
        <v>0</v>
      </c>
      <c r="P862" s="8">
        <f>IF(Table1[[#This Row],[Số còn phải thu ĐK]]&lt;&gt;0,0,IF(Table1[[#This Row],[Phân loại]]="Bán hàng",Table1[[#This Row],[Tổng giá trị]],-Table1[[#This Row],[Tổng giá trị]]))</f>
        <v>2305082</v>
      </c>
      <c r="Q862" s="73">
        <f t="shared" si="125"/>
        <v>2305082</v>
      </c>
      <c r="R862" s="8">
        <f>Table1[[#This Row],[Số còn phải thu ĐK]]+Table1[[#This Row],[Giá Trị HD sau CK]]-Table1[[#This Row],[Số tiền đã thu]]</f>
        <v>0</v>
      </c>
      <c r="S862" s="7">
        <f>IF(Table1[[#This Row],[Ngày hóa đơn]]&lt;&gt;"",Table1[[#This Row],[Ngày hóa đơn]],Table1[[#This Row],[Ngày hạch toán]])</f>
        <v>45861</v>
      </c>
      <c r="T862" s="8"/>
      <c r="U862" s="7">
        <f>IF(Table1[[#This Row],[Ngày tính CN]]="","",S862+T862)</f>
        <v>45861</v>
      </c>
      <c r="V862" s="74">
        <f ca="1">IF(Table1[[#This Row],[Hạn thanh toán]]="","",IF((U862-NOW())&lt;0,0,(U862-NOW())))</f>
        <v>0</v>
      </c>
      <c r="W862" s="72"/>
      <c r="X862" s="68" t="str">
        <f t="shared" ca="1" si="126"/>
        <v/>
      </c>
      <c r="Y862" s="68" t="str">
        <f t="shared" si="124"/>
        <v>Đã thanh toán</v>
      </c>
      <c r="Z862" s="301">
        <f>Table1[[#This Row],[Hạn thanh toán]]</f>
        <v>45861</v>
      </c>
      <c r="AA862" s="301">
        <f>Table1[[#This Row],[Ngày Thanh toán]]</f>
        <v>45889</v>
      </c>
      <c r="AD862" s="3" t="str">
        <f>VLOOKUP($A862,Ma_KH!$A:$Q,Ma_KH!O$1,0)</f>
        <v>EASY</v>
      </c>
      <c r="AE862" s="3" t="str">
        <f>VLOOKUP($A862,Ma_KH!$A:$Q,Ma_KH!P$1,0)</f>
        <v>CÔNG TY CỔ PHẦN THƯƠNG MẠI VÀ DỊCH VỤ EASYMART</v>
      </c>
    </row>
    <row r="863" spans="1:31" ht="25.5" customHeight="1" x14ac:dyDescent="0.3">
      <c r="A863" s="81" t="s">
        <v>113</v>
      </c>
      <c r="B863" s="81"/>
      <c r="C863" s="91">
        <v>45861</v>
      </c>
      <c r="D863" s="92" t="s">
        <v>1601</v>
      </c>
      <c r="E863" s="91">
        <v>45861</v>
      </c>
      <c r="F863" s="84" t="s">
        <v>1602</v>
      </c>
      <c r="G863" s="84" t="s">
        <v>1504</v>
      </c>
      <c r="H863" s="72">
        <v>1027985</v>
      </c>
      <c r="I863" s="72">
        <v>0</v>
      </c>
      <c r="J863" s="72">
        <v>82239</v>
      </c>
      <c r="K863" s="72">
        <v>1110224</v>
      </c>
      <c r="L863" s="8" t="s">
        <v>24</v>
      </c>
      <c r="M863" s="187">
        <v>45889</v>
      </c>
      <c r="N863" s="188" t="s">
        <v>4412</v>
      </c>
      <c r="O863" s="72">
        <f>IF(Table1[[#This Row],[Phân loại]]="Tồn đầu kỳ",Table1[[#This Row],[Tổng giá trị]],0)</f>
        <v>0</v>
      </c>
      <c r="P863" s="8">
        <f>IF(Table1[[#This Row],[Số còn phải thu ĐK]]&lt;&gt;0,0,IF(Table1[[#This Row],[Phân loại]]="Bán hàng",Table1[[#This Row],[Tổng giá trị]],-Table1[[#This Row],[Tổng giá trị]]))</f>
        <v>1110224</v>
      </c>
      <c r="Q863" s="73">
        <f t="shared" si="125"/>
        <v>1110224</v>
      </c>
      <c r="R863" s="8">
        <f>Table1[[#This Row],[Số còn phải thu ĐK]]+Table1[[#This Row],[Giá Trị HD sau CK]]-Table1[[#This Row],[Số tiền đã thu]]</f>
        <v>0</v>
      </c>
      <c r="S863" s="7">
        <f>IF(Table1[[#This Row],[Ngày hóa đơn]]&lt;&gt;"",Table1[[#This Row],[Ngày hóa đơn]],Table1[[#This Row],[Ngày hạch toán]])</f>
        <v>45861</v>
      </c>
      <c r="T863" s="8"/>
      <c r="U863" s="7">
        <f>IF(Table1[[#This Row],[Ngày tính CN]]="","",S863+T863)</f>
        <v>45861</v>
      </c>
      <c r="V863" s="74">
        <f ca="1">IF(Table1[[#This Row],[Hạn thanh toán]]="","",IF((U863-NOW())&lt;0,0,(U863-NOW())))</f>
        <v>0</v>
      </c>
      <c r="W863" s="72"/>
      <c r="X863" s="68" t="str">
        <f t="shared" ca="1" si="126"/>
        <v/>
      </c>
      <c r="Y863" s="68" t="str">
        <f t="shared" si="124"/>
        <v>Đã thanh toán</v>
      </c>
      <c r="Z863" s="301">
        <f>Table1[[#This Row],[Hạn thanh toán]]</f>
        <v>45861</v>
      </c>
      <c r="AA863" s="301">
        <f>Table1[[#This Row],[Ngày Thanh toán]]</f>
        <v>45889</v>
      </c>
      <c r="AD863" s="3" t="str">
        <f>VLOOKUP($A863,Ma_KH!$A:$Q,Ma_KH!O$1,0)</f>
        <v>EASY</v>
      </c>
      <c r="AE863" s="3" t="str">
        <f>VLOOKUP($A863,Ma_KH!$A:$Q,Ma_KH!P$1,0)</f>
        <v>CÔNG TY CỔ PHẦN THƯƠNG MẠI VÀ DỊCH VỤ EASYMART</v>
      </c>
    </row>
    <row r="864" spans="1:31" ht="25.5" customHeight="1" x14ac:dyDescent="0.3">
      <c r="A864" s="82" t="s">
        <v>113</v>
      </c>
      <c r="B864" s="82"/>
      <c r="C864" s="93">
        <v>45864</v>
      </c>
      <c r="D864" s="94" t="s">
        <v>1603</v>
      </c>
      <c r="E864" s="93"/>
      <c r="F864" s="75"/>
      <c r="G864" s="75" t="s">
        <v>1462</v>
      </c>
      <c r="H864" s="72">
        <v>0</v>
      </c>
      <c r="I864" s="72">
        <v>0</v>
      </c>
      <c r="J864" s="72">
        <v>0</v>
      </c>
      <c r="K864" s="72">
        <v>205994</v>
      </c>
      <c r="L864" s="8" t="s">
        <v>17</v>
      </c>
      <c r="M864" s="187">
        <v>45889</v>
      </c>
      <c r="N864" s="188" t="s">
        <v>4412</v>
      </c>
      <c r="O864" s="72">
        <f>IF(Table1[[#This Row],[Phân loại]]="Tồn đầu kỳ",Table1[[#This Row],[Tổng giá trị]],0)</f>
        <v>0</v>
      </c>
      <c r="P864" s="8">
        <f>IF(Table1[[#This Row],[Số còn phải thu ĐK]]&lt;&gt;0,0,IF(Table1[[#This Row],[Phân loại]]="Bán hàng",Table1[[#This Row],[Tổng giá trị]],-Table1[[#This Row],[Tổng giá trị]]))</f>
        <v>-205994</v>
      </c>
      <c r="Q864" s="73">
        <f t="shared" si="125"/>
        <v>-205994</v>
      </c>
      <c r="R864" s="8">
        <f>Table1[[#This Row],[Số còn phải thu ĐK]]+Table1[[#This Row],[Giá Trị HD sau CK]]-Table1[[#This Row],[Số tiền đã thu]]</f>
        <v>0</v>
      </c>
      <c r="S864" s="7">
        <f>IF(Table1[[#This Row],[Ngày hóa đơn]]&lt;&gt;"",Table1[[#This Row],[Ngày hóa đơn]],Table1[[#This Row],[Ngày hạch toán]])</f>
        <v>45864</v>
      </c>
      <c r="T864" s="8"/>
      <c r="U864" s="7">
        <f>IF(Table1[[#This Row],[Ngày tính CN]]="","",S864+T864)</f>
        <v>45864</v>
      </c>
      <c r="V864" s="74">
        <f ca="1">IF(Table1[[#This Row],[Hạn thanh toán]]="","",IF((U864-NOW())&lt;0,0,(U864-NOW())))</f>
        <v>0</v>
      </c>
      <c r="W864" s="72"/>
      <c r="X864" s="68" t="str">
        <f t="shared" ca="1" si="126"/>
        <v/>
      </c>
      <c r="Y864" s="68" t="str">
        <f t="shared" si="124"/>
        <v>Đã thanh toán</v>
      </c>
      <c r="Z864" s="301">
        <f>Table1[[#This Row],[Hạn thanh toán]]</f>
        <v>45864</v>
      </c>
      <c r="AA864" s="301">
        <f>Table1[[#This Row],[Ngày Thanh toán]]</f>
        <v>45889</v>
      </c>
      <c r="AD864" s="3" t="str">
        <f>VLOOKUP($A864,Ma_KH!$A:$Q,Ma_KH!O$1,0)</f>
        <v>EASY</v>
      </c>
      <c r="AE864" s="3" t="str">
        <f>VLOOKUP($A864,Ma_KH!$A:$Q,Ma_KH!P$1,0)</f>
        <v>CÔNG TY CỔ PHẦN THƯƠNG MẠI VÀ DỊCH VỤ EASYMART</v>
      </c>
    </row>
    <row r="865" spans="1:31" ht="25.5" customHeight="1" x14ac:dyDescent="0.3">
      <c r="A865" s="81" t="s">
        <v>113</v>
      </c>
      <c r="B865" s="81"/>
      <c r="C865" s="91">
        <v>45869</v>
      </c>
      <c r="D865" s="92" t="s">
        <v>1604</v>
      </c>
      <c r="E865" s="91"/>
      <c r="F865" s="84"/>
      <c r="G865" s="84" t="s">
        <v>1605</v>
      </c>
      <c r="H865" s="72">
        <v>360688</v>
      </c>
      <c r="I865" s="72">
        <v>0</v>
      </c>
      <c r="J865" s="72">
        <v>0</v>
      </c>
      <c r="K865" s="72">
        <v>360688</v>
      </c>
      <c r="L865" s="8" t="s">
        <v>24</v>
      </c>
      <c r="M865" s="187">
        <v>45889</v>
      </c>
      <c r="N865" s="188" t="s">
        <v>4412</v>
      </c>
      <c r="O865" s="72">
        <f>IF(Table1[[#This Row],[Phân loại]]="Tồn đầu kỳ",Table1[[#This Row],[Tổng giá trị]],0)</f>
        <v>0</v>
      </c>
      <c r="P865" s="8">
        <f>IF(Table1[[#This Row],[Số còn phải thu ĐK]]&lt;&gt;0,0,IF(Table1[[#This Row],[Phân loại]]="Bán hàng",Table1[[#This Row],[Tổng giá trị]],-Table1[[#This Row],[Tổng giá trị]]))</f>
        <v>360688</v>
      </c>
      <c r="Q865" s="73">
        <f t="shared" si="125"/>
        <v>360688</v>
      </c>
      <c r="R865" s="8">
        <f>Table1[[#This Row],[Số còn phải thu ĐK]]+Table1[[#This Row],[Giá Trị HD sau CK]]-Table1[[#This Row],[Số tiền đã thu]]</f>
        <v>0</v>
      </c>
      <c r="S865" s="7">
        <f>IF(Table1[[#This Row],[Ngày hóa đơn]]&lt;&gt;"",Table1[[#This Row],[Ngày hóa đơn]],Table1[[#This Row],[Ngày hạch toán]])</f>
        <v>45869</v>
      </c>
      <c r="T865" s="8"/>
      <c r="U865" s="7">
        <f>IF(Table1[[#This Row],[Ngày tính CN]]="","",S865+T865)</f>
        <v>45869</v>
      </c>
      <c r="V865" s="74">
        <f ca="1">IF(Table1[[#This Row],[Hạn thanh toán]]="","",IF((U865-NOW())&lt;0,0,(U865-NOW())))</f>
        <v>0</v>
      </c>
      <c r="W865" s="72"/>
      <c r="X865" s="68" t="str">
        <f t="shared" ca="1" si="126"/>
        <v/>
      </c>
      <c r="Y865" s="68" t="str">
        <f t="shared" si="124"/>
        <v>Đã thanh toán</v>
      </c>
      <c r="Z865" s="301">
        <f>Table1[[#This Row],[Hạn thanh toán]]</f>
        <v>45869</v>
      </c>
      <c r="AA865" s="301">
        <f>Table1[[#This Row],[Ngày Thanh toán]]</f>
        <v>45889</v>
      </c>
      <c r="AD865" s="3" t="str">
        <f>VLOOKUP($A865,Ma_KH!$A:$Q,Ma_KH!O$1,0)</f>
        <v>EASY</v>
      </c>
      <c r="AE865" s="3" t="str">
        <f>VLOOKUP($A865,Ma_KH!$A:$Q,Ma_KH!P$1,0)</f>
        <v>CÔNG TY CỔ PHẦN THƯƠNG MẠI VÀ DỊCH VỤ EASYMART</v>
      </c>
    </row>
    <row r="866" spans="1:31" ht="25.5" customHeight="1" x14ac:dyDescent="0.3">
      <c r="A866" s="81" t="s">
        <v>113</v>
      </c>
      <c r="B866" s="81"/>
      <c r="C866" s="91">
        <v>45869</v>
      </c>
      <c r="D866" s="92" t="s">
        <v>1606</v>
      </c>
      <c r="E866" s="91"/>
      <c r="F866" s="84"/>
      <c r="G866" s="84" t="s">
        <v>1607</v>
      </c>
      <c r="H866" s="72">
        <v>441234</v>
      </c>
      <c r="I866" s="72">
        <v>0</v>
      </c>
      <c r="J866" s="72">
        <v>0</v>
      </c>
      <c r="K866" s="72">
        <v>441234</v>
      </c>
      <c r="L866" s="8" t="s">
        <v>24</v>
      </c>
      <c r="M866" s="187">
        <v>45889</v>
      </c>
      <c r="N866" s="188" t="s">
        <v>4412</v>
      </c>
      <c r="O866" s="72">
        <f>IF(Table1[[#This Row],[Phân loại]]="Tồn đầu kỳ",Table1[[#This Row],[Tổng giá trị]],0)</f>
        <v>0</v>
      </c>
      <c r="P866" s="8">
        <f>IF(Table1[[#This Row],[Số còn phải thu ĐK]]&lt;&gt;0,0,IF(Table1[[#This Row],[Phân loại]]="Bán hàng",Table1[[#This Row],[Tổng giá trị]],-Table1[[#This Row],[Tổng giá trị]]))</f>
        <v>441234</v>
      </c>
      <c r="Q866" s="73">
        <f t="shared" si="125"/>
        <v>441234</v>
      </c>
      <c r="R866" s="8">
        <f>Table1[[#This Row],[Số còn phải thu ĐK]]+Table1[[#This Row],[Giá Trị HD sau CK]]-Table1[[#This Row],[Số tiền đã thu]]</f>
        <v>0</v>
      </c>
      <c r="S866" s="7">
        <f>IF(Table1[[#This Row],[Ngày hóa đơn]]&lt;&gt;"",Table1[[#This Row],[Ngày hóa đơn]],Table1[[#This Row],[Ngày hạch toán]])</f>
        <v>45869</v>
      </c>
      <c r="T866" s="8"/>
      <c r="U866" s="7">
        <f>IF(Table1[[#This Row],[Ngày tính CN]]="","",S866+T866)</f>
        <v>45869</v>
      </c>
      <c r="V866" s="74">
        <f ca="1">IF(Table1[[#This Row],[Hạn thanh toán]]="","",IF((U866-NOW())&lt;0,0,(U866-NOW())))</f>
        <v>0</v>
      </c>
      <c r="W866" s="72"/>
      <c r="X866" s="68" t="str">
        <f t="shared" ca="1" si="126"/>
        <v/>
      </c>
      <c r="Y866" s="68" t="str">
        <f t="shared" si="124"/>
        <v>Đã thanh toán</v>
      </c>
      <c r="Z866" s="301">
        <f>Table1[[#This Row],[Hạn thanh toán]]</f>
        <v>45869</v>
      </c>
      <c r="AA866" s="301">
        <f>Table1[[#This Row],[Ngày Thanh toán]]</f>
        <v>45889</v>
      </c>
      <c r="AD866" s="3" t="str">
        <f>VLOOKUP($A866,Ma_KH!$A:$Q,Ma_KH!O$1,0)</f>
        <v>EASY</v>
      </c>
      <c r="AE866" s="3" t="str">
        <f>VLOOKUP($A866,Ma_KH!$A:$Q,Ma_KH!P$1,0)</f>
        <v>CÔNG TY CỔ PHẦN THƯƠNG MẠI VÀ DỊCH VỤ EASYMART</v>
      </c>
    </row>
    <row r="867" spans="1:31" ht="25.5" customHeight="1" x14ac:dyDescent="0.3">
      <c r="A867" s="81" t="s">
        <v>113</v>
      </c>
      <c r="B867" s="81"/>
      <c r="C867" s="91">
        <v>45870</v>
      </c>
      <c r="D867" s="92" t="s">
        <v>1608</v>
      </c>
      <c r="E867" s="91">
        <v>45870</v>
      </c>
      <c r="F867" s="84" t="s">
        <v>1609</v>
      </c>
      <c r="G867" s="84" t="s">
        <v>1453</v>
      </c>
      <c r="H867" s="72">
        <v>704940</v>
      </c>
      <c r="I867" s="72">
        <v>0</v>
      </c>
      <c r="J867" s="72">
        <v>56395</v>
      </c>
      <c r="K867" s="72">
        <v>761335</v>
      </c>
      <c r="L867" s="8" t="s">
        <v>24</v>
      </c>
      <c r="M867" s="187">
        <v>45926</v>
      </c>
      <c r="N867" s="188" t="s">
        <v>4413</v>
      </c>
      <c r="O867" s="72">
        <f>IF(Table1[[#This Row],[Phân loại]]="Tồn đầu kỳ",Table1[[#This Row],[Tổng giá trị]],0)</f>
        <v>0</v>
      </c>
      <c r="P867" s="8">
        <f>IF(Table1[[#This Row],[Số còn phải thu ĐK]]&lt;&gt;0,0,IF(Table1[[#This Row],[Phân loại]]="Bán hàng",Table1[[#This Row],[Tổng giá trị]],-Table1[[#This Row],[Tổng giá trị]]))</f>
        <v>761335</v>
      </c>
      <c r="Q867" s="73">
        <f t="shared" si="125"/>
        <v>761335</v>
      </c>
      <c r="R867" s="8">
        <f>Table1[[#This Row],[Số còn phải thu ĐK]]+Table1[[#This Row],[Giá Trị HD sau CK]]-Table1[[#This Row],[Số tiền đã thu]]</f>
        <v>0</v>
      </c>
      <c r="S867" s="7">
        <f>IF(Table1[[#This Row],[Ngày hóa đơn]]&lt;&gt;"",Table1[[#This Row],[Ngày hóa đơn]],Table1[[#This Row],[Ngày hạch toán]])</f>
        <v>45870</v>
      </c>
      <c r="T867" s="8"/>
      <c r="U867" s="7">
        <f>IF(Table1[[#This Row],[Ngày tính CN]]="","",S867+T867)</f>
        <v>45870</v>
      </c>
      <c r="V867" s="74">
        <f ca="1">IF(Table1[[#This Row],[Hạn thanh toán]]="","",IF((U867-NOW())&lt;0,0,(U867-NOW())))</f>
        <v>0</v>
      </c>
      <c r="W867" s="72"/>
      <c r="X867" s="68" t="str">
        <f t="shared" ca="1" si="126"/>
        <v/>
      </c>
      <c r="Y867" s="68" t="str">
        <f t="shared" si="124"/>
        <v>Đã thanh toán</v>
      </c>
      <c r="Z867" s="301">
        <f>Table1[[#This Row],[Hạn thanh toán]]</f>
        <v>45870</v>
      </c>
      <c r="AA867" s="301">
        <f>Table1[[#This Row],[Ngày Thanh toán]]</f>
        <v>45926</v>
      </c>
      <c r="AD867" s="3" t="str">
        <f>VLOOKUP($A867,Ma_KH!$A:$Q,Ma_KH!O$1,0)</f>
        <v>EASY</v>
      </c>
      <c r="AE867" s="3" t="str">
        <f>VLOOKUP($A867,Ma_KH!$A:$Q,Ma_KH!P$1,0)</f>
        <v>CÔNG TY CỔ PHẦN THƯƠNG MẠI VÀ DỊCH VỤ EASYMART</v>
      </c>
    </row>
    <row r="868" spans="1:31" ht="25.5" customHeight="1" x14ac:dyDescent="0.3">
      <c r="A868" s="81" t="s">
        <v>113</v>
      </c>
      <c r="B868" s="81"/>
      <c r="C868" s="91">
        <v>45871</v>
      </c>
      <c r="D868" s="92" t="s">
        <v>1610</v>
      </c>
      <c r="E868" s="91"/>
      <c r="F868" s="84"/>
      <c r="G868" s="84" t="s">
        <v>1462</v>
      </c>
      <c r="H868" s="72">
        <v>0</v>
      </c>
      <c r="I868" s="72">
        <v>0</v>
      </c>
      <c r="J868" s="72">
        <v>0</v>
      </c>
      <c r="K868" s="72">
        <v>230429</v>
      </c>
      <c r="L868" s="8" t="s">
        <v>17</v>
      </c>
      <c r="M868" s="187">
        <v>45926</v>
      </c>
      <c r="N868" s="188" t="s">
        <v>4413</v>
      </c>
      <c r="O868" s="72">
        <f>IF(Table1[[#This Row],[Phân loại]]="Tồn đầu kỳ",Table1[[#This Row],[Tổng giá trị]],0)</f>
        <v>0</v>
      </c>
      <c r="P868" s="8">
        <f>IF(Table1[[#This Row],[Số còn phải thu ĐK]]&lt;&gt;0,0,IF(Table1[[#This Row],[Phân loại]]="Bán hàng",Table1[[#This Row],[Tổng giá trị]],-Table1[[#This Row],[Tổng giá trị]]))</f>
        <v>-230429</v>
      </c>
      <c r="Q868" s="73">
        <f t="shared" si="125"/>
        <v>-230429</v>
      </c>
      <c r="R868" s="8">
        <f>Table1[[#This Row],[Số còn phải thu ĐK]]+Table1[[#This Row],[Giá Trị HD sau CK]]-Table1[[#This Row],[Số tiền đã thu]]</f>
        <v>0</v>
      </c>
      <c r="S868" s="7">
        <f>IF(Table1[[#This Row],[Ngày hóa đơn]]&lt;&gt;"",Table1[[#This Row],[Ngày hóa đơn]],Table1[[#This Row],[Ngày hạch toán]])</f>
        <v>45871</v>
      </c>
      <c r="T868" s="8"/>
      <c r="U868" s="7">
        <f>IF(Table1[[#This Row],[Ngày tính CN]]="","",S868+T868)</f>
        <v>45871</v>
      </c>
      <c r="V868" s="74">
        <f ca="1">IF(Table1[[#This Row],[Hạn thanh toán]]="","",IF((U868-NOW())&lt;0,0,(U868-NOW())))</f>
        <v>0</v>
      </c>
      <c r="W868" s="72"/>
      <c r="X868" s="68" t="str">
        <f t="shared" ca="1" si="126"/>
        <v/>
      </c>
      <c r="Y868" s="68" t="str">
        <f t="shared" si="124"/>
        <v>Đã thanh toán</v>
      </c>
      <c r="Z868" s="301">
        <f>Table1[[#This Row],[Hạn thanh toán]]</f>
        <v>45871</v>
      </c>
      <c r="AA868" s="301">
        <f>Table1[[#This Row],[Ngày Thanh toán]]</f>
        <v>45926</v>
      </c>
      <c r="AD868" s="3" t="str">
        <f>VLOOKUP($A868,Ma_KH!$A:$Q,Ma_KH!O$1,0)</f>
        <v>EASY</v>
      </c>
      <c r="AE868" s="3" t="str">
        <f>VLOOKUP($A868,Ma_KH!$A:$Q,Ma_KH!P$1,0)</f>
        <v>CÔNG TY CỔ PHẦN THƯƠNG MẠI VÀ DỊCH VỤ EASYMART</v>
      </c>
    </row>
    <row r="869" spans="1:31" ht="25.5" customHeight="1" x14ac:dyDescent="0.3">
      <c r="A869" s="81" t="s">
        <v>113</v>
      </c>
      <c r="B869" s="81"/>
      <c r="C869" s="91">
        <v>45875</v>
      </c>
      <c r="D869" s="92" t="s">
        <v>1611</v>
      </c>
      <c r="E869" s="91">
        <v>45875</v>
      </c>
      <c r="F869" s="84" t="s">
        <v>1612</v>
      </c>
      <c r="G869" s="84" t="s">
        <v>1453</v>
      </c>
      <c r="H869" s="72">
        <v>2335620</v>
      </c>
      <c r="I869" s="72">
        <v>0</v>
      </c>
      <c r="J869" s="72">
        <v>186850</v>
      </c>
      <c r="K869" s="72">
        <v>2522470</v>
      </c>
      <c r="L869" s="8" t="s">
        <v>24</v>
      </c>
      <c r="M869" s="187">
        <v>45926</v>
      </c>
      <c r="N869" s="188" t="s">
        <v>4413</v>
      </c>
      <c r="O869" s="72">
        <f>IF(Table1[[#This Row],[Phân loại]]="Tồn đầu kỳ",Table1[[#This Row],[Tổng giá trị]],0)</f>
        <v>0</v>
      </c>
      <c r="P869" s="8">
        <f>IF(Table1[[#This Row],[Số còn phải thu ĐK]]&lt;&gt;0,0,IF(Table1[[#This Row],[Phân loại]]="Bán hàng",Table1[[#This Row],[Tổng giá trị]],-Table1[[#This Row],[Tổng giá trị]]))</f>
        <v>2522470</v>
      </c>
      <c r="Q869" s="73">
        <f t="shared" si="125"/>
        <v>2522470</v>
      </c>
      <c r="R869" s="8">
        <f>Table1[[#This Row],[Số còn phải thu ĐK]]+Table1[[#This Row],[Giá Trị HD sau CK]]-Table1[[#This Row],[Số tiền đã thu]]</f>
        <v>0</v>
      </c>
      <c r="S869" s="7">
        <f>IF(Table1[[#This Row],[Ngày hóa đơn]]&lt;&gt;"",Table1[[#This Row],[Ngày hóa đơn]],Table1[[#This Row],[Ngày hạch toán]])</f>
        <v>45875</v>
      </c>
      <c r="T869" s="8"/>
      <c r="U869" s="7">
        <f>IF(Table1[[#This Row],[Ngày tính CN]]="","",S869+T869)</f>
        <v>45875</v>
      </c>
      <c r="V869" s="74">
        <f ca="1">IF(Table1[[#This Row],[Hạn thanh toán]]="","",IF((U869-NOW())&lt;0,0,(U869-NOW())))</f>
        <v>0</v>
      </c>
      <c r="W869" s="72"/>
      <c r="X869" s="68" t="str">
        <f t="shared" ca="1" si="126"/>
        <v/>
      </c>
      <c r="Y869" s="68" t="str">
        <f t="shared" si="124"/>
        <v>Đã thanh toán</v>
      </c>
      <c r="Z869" s="301">
        <f>Table1[[#This Row],[Hạn thanh toán]]</f>
        <v>45875</v>
      </c>
      <c r="AA869" s="301">
        <f>Table1[[#This Row],[Ngày Thanh toán]]</f>
        <v>45926</v>
      </c>
      <c r="AD869" s="3" t="str">
        <f>VLOOKUP($A869,Ma_KH!$A:$Q,Ma_KH!O$1,0)</f>
        <v>EASY</v>
      </c>
      <c r="AE869" s="3" t="str">
        <f>VLOOKUP($A869,Ma_KH!$A:$Q,Ma_KH!P$1,0)</f>
        <v>CÔNG TY CỔ PHẦN THƯƠNG MẠI VÀ DỊCH VỤ EASYMART</v>
      </c>
    </row>
    <row r="870" spans="1:31" ht="25.5" customHeight="1" x14ac:dyDescent="0.3">
      <c r="A870" s="81" t="s">
        <v>113</v>
      </c>
      <c r="B870" s="81"/>
      <c r="C870" s="91">
        <v>45875</v>
      </c>
      <c r="D870" s="92" t="s">
        <v>1613</v>
      </c>
      <c r="E870" s="91">
        <v>45875</v>
      </c>
      <c r="F870" s="84" t="s">
        <v>1614</v>
      </c>
      <c r="G870" s="84" t="s">
        <v>1441</v>
      </c>
      <c r="H870" s="72">
        <v>2546453</v>
      </c>
      <c r="I870" s="72">
        <v>0</v>
      </c>
      <c r="J870" s="72">
        <v>203716</v>
      </c>
      <c r="K870" s="72">
        <v>2750169</v>
      </c>
      <c r="L870" s="8" t="s">
        <v>24</v>
      </c>
      <c r="M870" s="187">
        <v>45926</v>
      </c>
      <c r="N870" s="188" t="s">
        <v>4413</v>
      </c>
      <c r="O870" s="72">
        <f>IF(Table1[[#This Row],[Phân loại]]="Tồn đầu kỳ",Table1[[#This Row],[Tổng giá trị]],0)</f>
        <v>0</v>
      </c>
      <c r="P870" s="8">
        <f>IF(Table1[[#This Row],[Số còn phải thu ĐK]]&lt;&gt;0,0,IF(Table1[[#This Row],[Phân loại]]="Bán hàng",Table1[[#This Row],[Tổng giá trị]],-Table1[[#This Row],[Tổng giá trị]]))</f>
        <v>2750169</v>
      </c>
      <c r="Q870" s="73">
        <f t="shared" si="125"/>
        <v>2750169</v>
      </c>
      <c r="R870" s="8">
        <f>Table1[[#This Row],[Số còn phải thu ĐK]]+Table1[[#This Row],[Giá Trị HD sau CK]]-Table1[[#This Row],[Số tiền đã thu]]</f>
        <v>0</v>
      </c>
      <c r="S870" s="7">
        <f>IF(Table1[[#This Row],[Ngày hóa đơn]]&lt;&gt;"",Table1[[#This Row],[Ngày hóa đơn]],Table1[[#This Row],[Ngày hạch toán]])</f>
        <v>45875</v>
      </c>
      <c r="T870" s="8"/>
      <c r="U870" s="7">
        <f>IF(Table1[[#This Row],[Ngày tính CN]]="","",S870+T870)</f>
        <v>45875</v>
      </c>
      <c r="V870" s="74">
        <f ca="1">IF(Table1[[#This Row],[Hạn thanh toán]]="","",IF((U870-NOW())&lt;0,0,(U870-NOW())))</f>
        <v>0</v>
      </c>
      <c r="W870" s="72"/>
      <c r="X870" s="68" t="str">
        <f t="shared" ca="1" si="126"/>
        <v/>
      </c>
      <c r="Y870" s="68" t="str">
        <f t="shared" si="124"/>
        <v>Đã thanh toán</v>
      </c>
      <c r="Z870" s="301">
        <f>Table1[[#This Row],[Hạn thanh toán]]</f>
        <v>45875</v>
      </c>
      <c r="AA870" s="301">
        <f>Table1[[#This Row],[Ngày Thanh toán]]</f>
        <v>45926</v>
      </c>
      <c r="AD870" s="3" t="str">
        <f>VLOOKUP($A870,Ma_KH!$A:$Q,Ma_KH!O$1,0)</f>
        <v>EASY</v>
      </c>
      <c r="AE870" s="3" t="str">
        <f>VLOOKUP($A870,Ma_KH!$A:$Q,Ma_KH!P$1,0)</f>
        <v>CÔNG TY CỔ PHẦN THƯƠNG MẠI VÀ DỊCH VỤ EASYMART</v>
      </c>
    </row>
    <row r="871" spans="1:31" ht="25.5" customHeight="1" x14ac:dyDescent="0.3">
      <c r="A871" s="81" t="s">
        <v>113</v>
      </c>
      <c r="B871" s="81"/>
      <c r="C871" s="91">
        <v>45875</v>
      </c>
      <c r="D871" s="92" t="s">
        <v>1615</v>
      </c>
      <c r="E871" s="91">
        <v>45875</v>
      </c>
      <c r="F871" s="84" t="s">
        <v>1616</v>
      </c>
      <c r="G871" s="84" t="s">
        <v>1504</v>
      </c>
      <c r="H871" s="72">
        <v>1387415</v>
      </c>
      <c r="I871" s="72">
        <v>0</v>
      </c>
      <c r="J871" s="72">
        <v>110993</v>
      </c>
      <c r="K871" s="72">
        <v>1498408</v>
      </c>
      <c r="L871" s="8" t="s">
        <v>24</v>
      </c>
      <c r="M871" s="187">
        <v>45926</v>
      </c>
      <c r="N871" s="188" t="s">
        <v>4413</v>
      </c>
      <c r="O871" s="72">
        <f>IF(Table1[[#This Row],[Phân loại]]="Tồn đầu kỳ",Table1[[#This Row],[Tổng giá trị]],0)</f>
        <v>0</v>
      </c>
      <c r="P871" s="8">
        <f>IF(Table1[[#This Row],[Số còn phải thu ĐK]]&lt;&gt;0,0,IF(Table1[[#This Row],[Phân loại]]="Bán hàng",Table1[[#This Row],[Tổng giá trị]],-Table1[[#This Row],[Tổng giá trị]]))</f>
        <v>1498408</v>
      </c>
      <c r="Q871" s="73">
        <f t="shared" si="125"/>
        <v>1498408</v>
      </c>
      <c r="R871" s="8">
        <f>Table1[[#This Row],[Số còn phải thu ĐK]]+Table1[[#This Row],[Giá Trị HD sau CK]]-Table1[[#This Row],[Số tiền đã thu]]</f>
        <v>0</v>
      </c>
      <c r="S871" s="7">
        <f>IF(Table1[[#This Row],[Ngày hóa đơn]]&lt;&gt;"",Table1[[#This Row],[Ngày hóa đơn]],Table1[[#This Row],[Ngày hạch toán]])</f>
        <v>45875</v>
      </c>
      <c r="T871" s="8"/>
      <c r="U871" s="7">
        <f>IF(Table1[[#This Row],[Ngày tính CN]]="","",S871+T871)</f>
        <v>45875</v>
      </c>
      <c r="V871" s="74">
        <f ca="1">IF(Table1[[#This Row],[Hạn thanh toán]]="","",IF((U871-NOW())&lt;0,0,(U871-NOW())))</f>
        <v>0</v>
      </c>
      <c r="W871" s="72"/>
      <c r="X871" s="68" t="str">
        <f t="shared" ca="1" si="126"/>
        <v/>
      </c>
      <c r="Y871" s="68" t="str">
        <f t="shared" si="124"/>
        <v>Đã thanh toán</v>
      </c>
      <c r="Z871" s="301">
        <f>Table1[[#This Row],[Hạn thanh toán]]</f>
        <v>45875</v>
      </c>
      <c r="AA871" s="301">
        <f>Table1[[#This Row],[Ngày Thanh toán]]</f>
        <v>45926</v>
      </c>
      <c r="AD871" s="3" t="str">
        <f>VLOOKUP($A871,Ma_KH!$A:$Q,Ma_KH!O$1,0)</f>
        <v>EASY</v>
      </c>
      <c r="AE871" s="3" t="str">
        <f>VLOOKUP($A871,Ma_KH!$A:$Q,Ma_KH!P$1,0)</f>
        <v>CÔNG TY CỔ PHẦN THƯƠNG MẠI VÀ DỊCH VỤ EASYMART</v>
      </c>
    </row>
    <row r="872" spans="1:31" ht="25.5" customHeight="1" x14ac:dyDescent="0.3">
      <c r="A872" s="82" t="s">
        <v>113</v>
      </c>
      <c r="B872" s="82"/>
      <c r="C872" s="93">
        <v>45883</v>
      </c>
      <c r="D872" s="94" t="s">
        <v>1617</v>
      </c>
      <c r="E872" s="93"/>
      <c r="F872" s="75"/>
      <c r="G872" s="75" t="s">
        <v>1446</v>
      </c>
      <c r="H872" s="72">
        <v>0</v>
      </c>
      <c r="I872" s="72">
        <v>0</v>
      </c>
      <c r="J872" s="72">
        <v>0</v>
      </c>
      <c r="K872" s="72">
        <v>651491</v>
      </c>
      <c r="L872" s="8" t="s">
        <v>17</v>
      </c>
      <c r="M872" s="187">
        <v>45926</v>
      </c>
      <c r="N872" s="188" t="s">
        <v>4413</v>
      </c>
      <c r="O872" s="72">
        <f>IF(Table1[[#This Row],[Phân loại]]="Tồn đầu kỳ",Table1[[#This Row],[Tổng giá trị]],0)</f>
        <v>0</v>
      </c>
      <c r="P872" s="8">
        <f>IF(Table1[[#This Row],[Số còn phải thu ĐK]]&lt;&gt;0,0,IF(Table1[[#This Row],[Phân loại]]="Bán hàng",Table1[[#This Row],[Tổng giá trị]],-Table1[[#This Row],[Tổng giá trị]]))</f>
        <v>-651491</v>
      </c>
      <c r="Q872" s="73">
        <f t="shared" si="125"/>
        <v>-651491</v>
      </c>
      <c r="R872" s="8">
        <f>Table1[[#This Row],[Số còn phải thu ĐK]]+Table1[[#This Row],[Giá Trị HD sau CK]]-Table1[[#This Row],[Số tiền đã thu]]</f>
        <v>0</v>
      </c>
      <c r="S872" s="7">
        <f>IF(Table1[[#This Row],[Ngày hóa đơn]]&lt;&gt;"",Table1[[#This Row],[Ngày hóa đơn]],Table1[[#This Row],[Ngày hạch toán]])</f>
        <v>45883</v>
      </c>
      <c r="T872" s="8"/>
      <c r="U872" s="7">
        <f>IF(Table1[[#This Row],[Ngày tính CN]]="","",S872+T872)</f>
        <v>45883</v>
      </c>
      <c r="V872" s="74">
        <f ca="1">IF(Table1[[#This Row],[Hạn thanh toán]]="","",IF((U872-NOW())&lt;0,0,(U872-NOW())))</f>
        <v>0</v>
      </c>
      <c r="W872" s="72"/>
      <c r="X872" s="68" t="str">
        <f t="shared" ca="1" si="126"/>
        <v/>
      </c>
      <c r="Y872" s="68" t="str">
        <f t="shared" si="124"/>
        <v>Đã thanh toán</v>
      </c>
      <c r="Z872" s="301">
        <f>Table1[[#This Row],[Hạn thanh toán]]</f>
        <v>45883</v>
      </c>
      <c r="AA872" s="301">
        <f>Table1[[#This Row],[Ngày Thanh toán]]</f>
        <v>45926</v>
      </c>
      <c r="AD872" s="3" t="str">
        <f>VLOOKUP($A872,Ma_KH!$A:$Q,Ma_KH!O$1,0)</f>
        <v>EASY</v>
      </c>
      <c r="AE872" s="3" t="str">
        <f>VLOOKUP($A872,Ma_KH!$A:$Q,Ma_KH!P$1,0)</f>
        <v>CÔNG TY CỔ PHẦN THƯƠNG MẠI VÀ DỊCH VỤ EASYMART</v>
      </c>
    </row>
    <row r="873" spans="1:31" ht="25.5" customHeight="1" x14ac:dyDescent="0.3">
      <c r="A873" s="81" t="s">
        <v>113</v>
      </c>
      <c r="B873" s="81"/>
      <c r="C873" s="91">
        <v>45889</v>
      </c>
      <c r="D873" s="92" t="s">
        <v>1618</v>
      </c>
      <c r="E873" s="91">
        <v>45889</v>
      </c>
      <c r="F873" s="84" t="s">
        <v>1619</v>
      </c>
      <c r="G873" s="84" t="s">
        <v>1444</v>
      </c>
      <c r="H873" s="72">
        <v>787110</v>
      </c>
      <c r="I873" s="72">
        <v>0</v>
      </c>
      <c r="J873" s="72">
        <v>62969</v>
      </c>
      <c r="K873" s="72">
        <v>850079</v>
      </c>
      <c r="L873" s="8" t="s">
        <v>24</v>
      </c>
      <c r="M873" s="187">
        <v>45926</v>
      </c>
      <c r="N873" s="188" t="s">
        <v>4413</v>
      </c>
      <c r="O873" s="72">
        <f>IF(Table1[[#This Row],[Phân loại]]="Tồn đầu kỳ",Table1[[#This Row],[Tổng giá trị]],0)</f>
        <v>0</v>
      </c>
      <c r="P873" s="8">
        <f>IF(Table1[[#This Row],[Số còn phải thu ĐK]]&lt;&gt;0,0,IF(Table1[[#This Row],[Phân loại]]="Bán hàng",Table1[[#This Row],[Tổng giá trị]],-Table1[[#This Row],[Tổng giá trị]]))</f>
        <v>850079</v>
      </c>
      <c r="Q873" s="73">
        <f t="shared" si="125"/>
        <v>850079</v>
      </c>
      <c r="R873" s="8">
        <f>Table1[[#This Row],[Số còn phải thu ĐK]]+Table1[[#This Row],[Giá Trị HD sau CK]]-Table1[[#This Row],[Số tiền đã thu]]</f>
        <v>0</v>
      </c>
      <c r="S873" s="7">
        <f>IF(Table1[[#This Row],[Ngày hóa đơn]]&lt;&gt;"",Table1[[#This Row],[Ngày hóa đơn]],Table1[[#This Row],[Ngày hạch toán]])</f>
        <v>45889</v>
      </c>
      <c r="T873" s="8"/>
      <c r="U873" s="7">
        <f>IF(Table1[[#This Row],[Ngày tính CN]]="","",S873+T873)</f>
        <v>45889</v>
      </c>
      <c r="V873" s="74">
        <f ca="1">IF(Table1[[#This Row],[Hạn thanh toán]]="","",IF((U873-NOW())&lt;0,0,(U873-NOW())))</f>
        <v>0</v>
      </c>
      <c r="W873" s="72"/>
      <c r="X873" s="68" t="str">
        <f t="shared" ca="1" si="126"/>
        <v/>
      </c>
      <c r="Y873" s="68" t="str">
        <f t="shared" si="124"/>
        <v>Đã thanh toán</v>
      </c>
      <c r="Z873" s="301">
        <f>Table1[[#This Row],[Hạn thanh toán]]</f>
        <v>45889</v>
      </c>
      <c r="AA873" s="301">
        <f>Table1[[#This Row],[Ngày Thanh toán]]</f>
        <v>45926</v>
      </c>
      <c r="AD873" s="3" t="str">
        <f>VLOOKUP($A873,Ma_KH!$A:$Q,Ma_KH!O$1,0)</f>
        <v>EASY</v>
      </c>
      <c r="AE873" s="3" t="str">
        <f>VLOOKUP($A873,Ma_KH!$A:$Q,Ma_KH!P$1,0)</f>
        <v>CÔNG TY CỔ PHẦN THƯƠNG MẠI VÀ DỊCH VỤ EASYMART</v>
      </c>
    </row>
    <row r="874" spans="1:31" ht="25.5" customHeight="1" x14ac:dyDescent="0.3">
      <c r="A874" s="81" t="s">
        <v>113</v>
      </c>
      <c r="B874" s="81"/>
      <c r="C874" s="91">
        <v>45898</v>
      </c>
      <c r="D874" s="92" t="s">
        <v>1620</v>
      </c>
      <c r="E874" s="91">
        <v>45898</v>
      </c>
      <c r="F874" s="84" t="s">
        <v>1621</v>
      </c>
      <c r="G874" s="84" t="s">
        <v>1441</v>
      </c>
      <c r="H874" s="72">
        <v>1284105</v>
      </c>
      <c r="I874" s="72">
        <v>0</v>
      </c>
      <c r="J874" s="72">
        <v>102728</v>
      </c>
      <c r="K874" s="72">
        <v>1386833</v>
      </c>
      <c r="L874" s="8" t="s">
        <v>24</v>
      </c>
      <c r="M874" s="187">
        <v>45926</v>
      </c>
      <c r="N874" s="188" t="s">
        <v>4413</v>
      </c>
      <c r="O874" s="72">
        <f>IF(Table1[[#This Row],[Phân loại]]="Tồn đầu kỳ",Table1[[#This Row],[Tổng giá trị]],0)</f>
        <v>0</v>
      </c>
      <c r="P874" s="8">
        <f>IF(Table1[[#This Row],[Số còn phải thu ĐK]]&lt;&gt;0,0,IF(Table1[[#This Row],[Phân loại]]="Bán hàng",Table1[[#This Row],[Tổng giá trị]],-Table1[[#This Row],[Tổng giá trị]]))</f>
        <v>1386833</v>
      </c>
      <c r="Q874" s="73">
        <f t="shared" si="125"/>
        <v>1386833</v>
      </c>
      <c r="R874" s="8">
        <f>Table1[[#This Row],[Số còn phải thu ĐK]]+Table1[[#This Row],[Giá Trị HD sau CK]]-Table1[[#This Row],[Số tiền đã thu]]</f>
        <v>0</v>
      </c>
      <c r="S874" s="7">
        <f>IF(Table1[[#This Row],[Ngày hóa đơn]]&lt;&gt;"",Table1[[#This Row],[Ngày hóa đơn]],Table1[[#This Row],[Ngày hạch toán]])</f>
        <v>45898</v>
      </c>
      <c r="T874" s="8"/>
      <c r="U874" s="7">
        <f>IF(Table1[[#This Row],[Ngày tính CN]]="","",S874+T874)</f>
        <v>45898</v>
      </c>
      <c r="V874" s="74">
        <f ca="1">IF(Table1[[#This Row],[Hạn thanh toán]]="","",IF((U874-NOW())&lt;0,0,(U874-NOW())))</f>
        <v>0</v>
      </c>
      <c r="W874" s="72"/>
      <c r="X874" s="68" t="str">
        <f t="shared" ca="1" si="126"/>
        <v/>
      </c>
      <c r="Y874" s="68" t="str">
        <f t="shared" si="124"/>
        <v>Đã thanh toán</v>
      </c>
      <c r="Z874" s="301">
        <f>Table1[[#This Row],[Hạn thanh toán]]</f>
        <v>45898</v>
      </c>
      <c r="AA874" s="301">
        <f>Table1[[#This Row],[Ngày Thanh toán]]</f>
        <v>45926</v>
      </c>
      <c r="AD874" s="3" t="str">
        <f>VLOOKUP($A874,Ma_KH!$A:$Q,Ma_KH!O$1,0)</f>
        <v>EASY</v>
      </c>
      <c r="AE874" s="3" t="str">
        <f>VLOOKUP($A874,Ma_KH!$A:$Q,Ma_KH!P$1,0)</f>
        <v>CÔNG TY CỔ PHẦN THƯƠNG MẠI VÀ DỊCH VỤ EASYMART</v>
      </c>
    </row>
    <row r="875" spans="1:31" ht="25.5" customHeight="1" x14ac:dyDescent="0.3">
      <c r="A875" s="81" t="s">
        <v>113</v>
      </c>
      <c r="B875" s="81"/>
      <c r="C875" s="91">
        <v>45898</v>
      </c>
      <c r="D875" s="92" t="s">
        <v>1622</v>
      </c>
      <c r="E875" s="91">
        <v>45898</v>
      </c>
      <c r="F875" s="84" t="s">
        <v>1623</v>
      </c>
      <c r="G875" s="84" t="s">
        <v>1504</v>
      </c>
      <c r="H875" s="72">
        <v>1380455</v>
      </c>
      <c r="I875" s="72">
        <v>0</v>
      </c>
      <c r="J875" s="72">
        <v>110436</v>
      </c>
      <c r="K875" s="72">
        <v>1490891</v>
      </c>
      <c r="L875" s="8" t="s">
        <v>24</v>
      </c>
      <c r="M875" s="187">
        <v>45926</v>
      </c>
      <c r="N875" s="188" t="s">
        <v>4413</v>
      </c>
      <c r="O875" s="72">
        <f>IF(Table1[[#This Row],[Phân loại]]="Tồn đầu kỳ",Table1[[#This Row],[Tổng giá trị]],0)</f>
        <v>0</v>
      </c>
      <c r="P875" s="8">
        <f>IF(Table1[[#This Row],[Số còn phải thu ĐK]]&lt;&gt;0,0,IF(Table1[[#This Row],[Phân loại]]="Bán hàng",Table1[[#This Row],[Tổng giá trị]],-Table1[[#This Row],[Tổng giá trị]]))</f>
        <v>1490891</v>
      </c>
      <c r="Q875" s="73">
        <f t="shared" si="125"/>
        <v>1490891</v>
      </c>
      <c r="R875" s="8">
        <f>Table1[[#This Row],[Số còn phải thu ĐK]]+Table1[[#This Row],[Giá Trị HD sau CK]]-Table1[[#This Row],[Số tiền đã thu]]</f>
        <v>0</v>
      </c>
      <c r="S875" s="7">
        <f>IF(Table1[[#This Row],[Ngày hóa đơn]]&lt;&gt;"",Table1[[#This Row],[Ngày hóa đơn]],Table1[[#This Row],[Ngày hạch toán]])</f>
        <v>45898</v>
      </c>
      <c r="T875" s="8"/>
      <c r="U875" s="7">
        <f>IF(Table1[[#This Row],[Ngày tính CN]]="","",S875+T875)</f>
        <v>45898</v>
      </c>
      <c r="V875" s="74">
        <f ca="1">IF(Table1[[#This Row],[Hạn thanh toán]]="","",IF((U875-NOW())&lt;0,0,(U875-NOW())))</f>
        <v>0</v>
      </c>
      <c r="W875" s="72"/>
      <c r="X875" s="68" t="str">
        <f t="shared" ca="1" si="126"/>
        <v/>
      </c>
      <c r="Y875" s="68" t="str">
        <f t="shared" si="124"/>
        <v>Đã thanh toán</v>
      </c>
      <c r="Z875" s="301">
        <f>Table1[[#This Row],[Hạn thanh toán]]</f>
        <v>45898</v>
      </c>
      <c r="AA875" s="301">
        <f>Table1[[#This Row],[Ngày Thanh toán]]</f>
        <v>45926</v>
      </c>
      <c r="AD875" s="3" t="str">
        <f>VLOOKUP($A875,Ma_KH!$A:$Q,Ma_KH!O$1,0)</f>
        <v>EASY</v>
      </c>
      <c r="AE875" s="3" t="str">
        <f>VLOOKUP($A875,Ma_KH!$A:$Q,Ma_KH!P$1,0)</f>
        <v>CÔNG TY CỔ PHẦN THƯƠNG MẠI VÀ DỊCH VỤ EASYMART</v>
      </c>
    </row>
    <row r="876" spans="1:31" ht="25.5" customHeight="1" x14ac:dyDescent="0.3">
      <c r="A876" s="81" t="s">
        <v>113</v>
      </c>
      <c r="B876" s="81"/>
      <c r="C876" s="91">
        <v>45900</v>
      </c>
      <c r="D876" s="92" t="s">
        <v>1624</v>
      </c>
      <c r="E876" s="91"/>
      <c r="F876" s="84"/>
      <c r="G876" s="84" t="s">
        <v>1625</v>
      </c>
      <c r="H876" s="72">
        <v>0</v>
      </c>
      <c r="I876" s="72">
        <v>207571</v>
      </c>
      <c r="J876" s="72">
        <v>0</v>
      </c>
      <c r="K876" s="72">
        <v>207571</v>
      </c>
      <c r="L876" s="8" t="s">
        <v>24</v>
      </c>
      <c r="M876" s="187">
        <v>45926</v>
      </c>
      <c r="N876" s="188" t="s">
        <v>4413</v>
      </c>
      <c r="O876" s="72">
        <f>IF(Table1[[#This Row],[Phân loại]]="Tồn đầu kỳ",Table1[[#This Row],[Tổng giá trị]],0)</f>
        <v>0</v>
      </c>
      <c r="P876" s="8">
        <f>IF(Table1[[#This Row],[Số còn phải thu ĐK]]&lt;&gt;0,0,IF(Table1[[#This Row],[Phân loại]]="Bán hàng",Table1[[#This Row],[Tổng giá trị]],-Table1[[#This Row],[Tổng giá trị]]))</f>
        <v>207571</v>
      </c>
      <c r="Q876" s="73">
        <f t="shared" si="125"/>
        <v>207571</v>
      </c>
      <c r="R876" s="8">
        <f>Table1[[#This Row],[Số còn phải thu ĐK]]+Table1[[#This Row],[Giá Trị HD sau CK]]-Table1[[#This Row],[Số tiền đã thu]]</f>
        <v>0</v>
      </c>
      <c r="S876" s="7">
        <f>IF(Table1[[#This Row],[Ngày hóa đơn]]&lt;&gt;"",Table1[[#This Row],[Ngày hóa đơn]],Table1[[#This Row],[Ngày hạch toán]])</f>
        <v>45900</v>
      </c>
      <c r="T876" s="8"/>
      <c r="U876" s="7">
        <f>IF(Table1[[#This Row],[Ngày tính CN]]="","",S876+T876)</f>
        <v>45900</v>
      </c>
      <c r="V876" s="74">
        <f ca="1">IF(Table1[[#This Row],[Hạn thanh toán]]="","",IF((U876-NOW())&lt;0,0,(U876-NOW())))</f>
        <v>0</v>
      </c>
      <c r="W876" s="72"/>
      <c r="X876" s="68" t="str">
        <f t="shared" ca="1" si="126"/>
        <v/>
      </c>
      <c r="Y876" s="68" t="str">
        <f t="shared" si="124"/>
        <v>Đã thanh toán</v>
      </c>
      <c r="Z876" s="301">
        <f>Table1[[#This Row],[Hạn thanh toán]]</f>
        <v>45900</v>
      </c>
      <c r="AA876" s="301">
        <f>Table1[[#This Row],[Ngày Thanh toán]]</f>
        <v>45926</v>
      </c>
      <c r="AD876" s="3" t="str">
        <f>VLOOKUP($A876,Ma_KH!$A:$Q,Ma_KH!O$1,0)</f>
        <v>EASY</v>
      </c>
      <c r="AE876" s="3" t="str">
        <f>VLOOKUP($A876,Ma_KH!$A:$Q,Ma_KH!P$1,0)</f>
        <v>CÔNG TY CỔ PHẦN THƯƠNG MẠI VÀ DỊCH VỤ EASYMART</v>
      </c>
    </row>
    <row r="877" spans="1:31" s="61" customFormat="1" ht="25.5" customHeight="1" x14ac:dyDescent="0.3">
      <c r="A877" s="129" t="s">
        <v>113</v>
      </c>
      <c r="B877" s="129"/>
      <c r="C877" s="195">
        <v>45903</v>
      </c>
      <c r="D877" s="196" t="s">
        <v>1626</v>
      </c>
      <c r="E877" s="195">
        <v>45903</v>
      </c>
      <c r="F877" s="50" t="s">
        <v>1627</v>
      </c>
      <c r="G877" s="50" t="s">
        <v>1453</v>
      </c>
      <c r="H877" s="57">
        <v>1729728</v>
      </c>
      <c r="I877" s="57">
        <v>0</v>
      </c>
      <c r="J877" s="57">
        <v>138378</v>
      </c>
      <c r="K877" s="57">
        <v>1868106</v>
      </c>
      <c r="L877" s="58" t="s">
        <v>24</v>
      </c>
      <c r="M877" s="59"/>
      <c r="N877" s="58"/>
      <c r="O877" s="57">
        <f>IF(Table1[[#This Row],[Phân loại]]="Tồn đầu kỳ",Table1[[#This Row],[Tổng giá trị]],0)</f>
        <v>0</v>
      </c>
      <c r="P877" s="58">
        <f>IF(Table1[[#This Row],[Số còn phải thu ĐK]]&lt;&gt;0,0,IF(Table1[[#This Row],[Phân loại]]="Bán hàng",Table1[[#This Row],[Tổng giá trị]],-Table1[[#This Row],[Tổng giá trị]]))</f>
        <v>1868106</v>
      </c>
      <c r="Q877" s="115">
        <f t="shared" si="125"/>
        <v>0</v>
      </c>
      <c r="R877" s="58">
        <f>Table1[[#This Row],[Số còn phải thu ĐK]]+Table1[[#This Row],[Giá Trị HD sau CK]]-Table1[[#This Row],[Số tiền đã thu]]</f>
        <v>1868106</v>
      </c>
      <c r="S877" s="59">
        <f>IF(Table1[[#This Row],[Ngày hóa đơn]]&lt;&gt;"",Table1[[#This Row],[Ngày hóa đơn]],Table1[[#This Row],[Ngày hạch toán]])</f>
        <v>45903</v>
      </c>
      <c r="T877" s="58"/>
      <c r="U877" s="59">
        <f>IF(Table1[[#This Row],[Ngày tính CN]]="","",S877+T877)</f>
        <v>45903</v>
      </c>
      <c r="V877" s="60">
        <f ca="1">IF(Table1[[#This Row],[Hạn thanh toán]]="","",IF((U877-NOW())&lt;0,0,(U877-NOW())))</f>
        <v>0</v>
      </c>
      <c r="W877" s="57"/>
      <c r="X877" s="116" t="str">
        <f t="shared" ca="1" si="126"/>
        <v/>
      </c>
      <c r="Y877" s="116" t="str">
        <f t="shared" ca="1" si="124"/>
        <v/>
      </c>
      <c r="Z877" s="305">
        <f>Table1[[#This Row],[Hạn thanh toán]]</f>
        <v>45903</v>
      </c>
      <c r="AA877" s="305">
        <f>Table1[[#This Row],[Ngày Thanh toán]]</f>
        <v>0</v>
      </c>
      <c r="AD877" s="61" t="str">
        <f>VLOOKUP($A877,Ma_KH!$A:$Q,Ma_KH!O$1,0)</f>
        <v>EASY</v>
      </c>
      <c r="AE877" s="3" t="str">
        <f>VLOOKUP($A877,Ma_KH!$A:$Q,Ma_KH!P$1,0)</f>
        <v>CÔNG TY CỔ PHẦN THƯƠNG MẠI VÀ DỊCH VỤ EASYMART</v>
      </c>
    </row>
    <row r="878" spans="1:31" s="61" customFormat="1" ht="25.5" customHeight="1" x14ac:dyDescent="0.3">
      <c r="A878" s="129" t="s">
        <v>113</v>
      </c>
      <c r="B878" s="129"/>
      <c r="C878" s="195">
        <v>45905</v>
      </c>
      <c r="D878" s="196" t="s">
        <v>1628</v>
      </c>
      <c r="E878" s="195"/>
      <c r="F878" s="50"/>
      <c r="G878" s="50" t="s">
        <v>1629</v>
      </c>
      <c r="H878" s="57">
        <v>0</v>
      </c>
      <c r="I878" s="57">
        <v>0</v>
      </c>
      <c r="J878" s="57">
        <v>0</v>
      </c>
      <c r="K878" s="57">
        <v>202966</v>
      </c>
      <c r="L878" s="58" t="s">
        <v>17</v>
      </c>
      <c r="M878" s="59"/>
      <c r="N878" s="58"/>
      <c r="O878" s="57">
        <f>IF(Table1[[#This Row],[Phân loại]]="Tồn đầu kỳ",Table1[[#This Row],[Tổng giá trị]],0)</f>
        <v>0</v>
      </c>
      <c r="P878" s="58">
        <f>IF(Table1[[#This Row],[Số còn phải thu ĐK]]&lt;&gt;0,0,IF(Table1[[#This Row],[Phân loại]]="Bán hàng",Table1[[#This Row],[Tổng giá trị]],-Table1[[#This Row],[Tổng giá trị]]))</f>
        <v>-202966</v>
      </c>
      <c r="Q878" s="115">
        <f t="shared" si="125"/>
        <v>0</v>
      </c>
      <c r="R878" s="58">
        <f>Table1[[#This Row],[Số còn phải thu ĐK]]+Table1[[#This Row],[Giá Trị HD sau CK]]-Table1[[#This Row],[Số tiền đã thu]]</f>
        <v>-202966</v>
      </c>
      <c r="S878" s="59">
        <f>IF(Table1[[#This Row],[Ngày hóa đơn]]&lt;&gt;"",Table1[[#This Row],[Ngày hóa đơn]],Table1[[#This Row],[Ngày hạch toán]])</f>
        <v>45905</v>
      </c>
      <c r="T878" s="58"/>
      <c r="U878" s="59">
        <f>IF(Table1[[#This Row],[Ngày tính CN]]="","",S878+T878)</f>
        <v>45905</v>
      </c>
      <c r="V878" s="60">
        <f ca="1">IF(Table1[[#This Row],[Hạn thanh toán]]="","",IF((U878-NOW())&lt;0,0,(U878-NOW())))</f>
        <v>0</v>
      </c>
      <c r="W878" s="57"/>
      <c r="X878" s="116" t="str">
        <f t="shared" ca="1" si="126"/>
        <v/>
      </c>
      <c r="Y878" s="116" t="str">
        <f t="shared" ca="1" si="124"/>
        <v/>
      </c>
      <c r="Z878" s="305">
        <f>Table1[[#This Row],[Hạn thanh toán]]</f>
        <v>45905</v>
      </c>
      <c r="AA878" s="305">
        <f>Table1[[#This Row],[Ngày Thanh toán]]</f>
        <v>0</v>
      </c>
      <c r="AD878" s="61" t="str">
        <f>VLOOKUP($A878,Ma_KH!$A:$Q,Ma_KH!O$1,0)</f>
        <v>EASY</v>
      </c>
      <c r="AE878" s="3" t="str">
        <f>VLOOKUP($A878,Ma_KH!$A:$Q,Ma_KH!P$1,0)</f>
        <v>CÔNG TY CỔ PHẦN THƯƠNG MẠI VÀ DỊCH VỤ EASYMART</v>
      </c>
    </row>
    <row r="879" spans="1:31" s="61" customFormat="1" ht="25.5" customHeight="1" x14ac:dyDescent="0.3">
      <c r="A879" s="129" t="s">
        <v>113</v>
      </c>
      <c r="B879" s="129"/>
      <c r="C879" s="195">
        <v>45905</v>
      </c>
      <c r="D879" s="196" t="s">
        <v>1630</v>
      </c>
      <c r="E879" s="195"/>
      <c r="F879" s="50"/>
      <c r="G879" s="50" t="s">
        <v>1631</v>
      </c>
      <c r="H879" s="57">
        <v>0</v>
      </c>
      <c r="I879" s="57">
        <v>0</v>
      </c>
      <c r="J879" s="57">
        <v>0</v>
      </c>
      <c r="K879" s="57">
        <v>620610</v>
      </c>
      <c r="L879" s="58" t="s">
        <v>17</v>
      </c>
      <c r="M879" s="59"/>
      <c r="N879" s="58"/>
      <c r="O879" s="57">
        <f>IF(Table1[[#This Row],[Phân loại]]="Tồn đầu kỳ",Table1[[#This Row],[Tổng giá trị]],0)</f>
        <v>0</v>
      </c>
      <c r="P879" s="58">
        <f>IF(Table1[[#This Row],[Số còn phải thu ĐK]]&lt;&gt;0,0,IF(Table1[[#This Row],[Phân loại]]="Bán hàng",Table1[[#This Row],[Tổng giá trị]],-Table1[[#This Row],[Tổng giá trị]]))</f>
        <v>-620610</v>
      </c>
      <c r="Q879" s="115">
        <f t="shared" si="125"/>
        <v>0</v>
      </c>
      <c r="R879" s="58">
        <f>Table1[[#This Row],[Số còn phải thu ĐK]]+Table1[[#This Row],[Giá Trị HD sau CK]]-Table1[[#This Row],[Số tiền đã thu]]</f>
        <v>-620610</v>
      </c>
      <c r="S879" s="59">
        <f>IF(Table1[[#This Row],[Ngày hóa đơn]]&lt;&gt;"",Table1[[#This Row],[Ngày hóa đơn]],Table1[[#This Row],[Ngày hạch toán]])</f>
        <v>45905</v>
      </c>
      <c r="T879" s="58"/>
      <c r="U879" s="59">
        <f>IF(Table1[[#This Row],[Ngày tính CN]]="","",S879+T879)</f>
        <v>45905</v>
      </c>
      <c r="V879" s="60">
        <f ca="1">IF(Table1[[#This Row],[Hạn thanh toán]]="","",IF((U879-NOW())&lt;0,0,(U879-NOW())))</f>
        <v>0</v>
      </c>
      <c r="W879" s="57"/>
      <c r="X879" s="116" t="str">
        <f t="shared" ca="1" si="126"/>
        <v/>
      </c>
      <c r="Y879" s="116" t="str">
        <f t="shared" ca="1" si="124"/>
        <v/>
      </c>
      <c r="Z879" s="305">
        <f>Table1[[#This Row],[Hạn thanh toán]]</f>
        <v>45905</v>
      </c>
      <c r="AA879" s="305">
        <f>Table1[[#This Row],[Ngày Thanh toán]]</f>
        <v>0</v>
      </c>
      <c r="AD879" s="61" t="str">
        <f>VLOOKUP($A879,Ma_KH!$A:$Q,Ma_KH!O$1,0)</f>
        <v>EASY</v>
      </c>
      <c r="AE879" s="3" t="str">
        <f>VLOOKUP($A879,Ma_KH!$A:$Q,Ma_KH!P$1,0)</f>
        <v>CÔNG TY CỔ PHẦN THƯƠNG MẠI VÀ DỊCH VỤ EASYMART</v>
      </c>
    </row>
    <row r="880" spans="1:31" s="61" customFormat="1" ht="25.5" customHeight="1" x14ac:dyDescent="0.3">
      <c r="A880" s="129" t="s">
        <v>113</v>
      </c>
      <c r="B880" s="129"/>
      <c r="C880" s="195">
        <v>45905</v>
      </c>
      <c r="D880" s="196" t="s">
        <v>1632</v>
      </c>
      <c r="E880" s="195"/>
      <c r="F880" s="50"/>
      <c r="G880" s="50" t="s">
        <v>1633</v>
      </c>
      <c r="H880" s="57">
        <v>0</v>
      </c>
      <c r="I880" s="57">
        <v>0</v>
      </c>
      <c r="J880" s="57">
        <v>0</v>
      </c>
      <c r="K880" s="57">
        <v>261407</v>
      </c>
      <c r="L880" s="58" t="s">
        <v>17</v>
      </c>
      <c r="M880" s="59"/>
      <c r="N880" s="58"/>
      <c r="O880" s="57">
        <f>IF(Table1[[#This Row],[Phân loại]]="Tồn đầu kỳ",Table1[[#This Row],[Tổng giá trị]],0)</f>
        <v>0</v>
      </c>
      <c r="P880" s="58">
        <f>IF(Table1[[#This Row],[Số còn phải thu ĐK]]&lt;&gt;0,0,IF(Table1[[#This Row],[Phân loại]]="Bán hàng",Table1[[#This Row],[Tổng giá trị]],-Table1[[#This Row],[Tổng giá trị]]))</f>
        <v>-261407</v>
      </c>
      <c r="Q880" s="115">
        <f t="shared" si="125"/>
        <v>0</v>
      </c>
      <c r="R880" s="58">
        <f>Table1[[#This Row],[Số còn phải thu ĐK]]+Table1[[#This Row],[Giá Trị HD sau CK]]-Table1[[#This Row],[Số tiền đã thu]]</f>
        <v>-261407</v>
      </c>
      <c r="S880" s="59">
        <f>IF(Table1[[#This Row],[Ngày hóa đơn]]&lt;&gt;"",Table1[[#This Row],[Ngày hóa đơn]],Table1[[#This Row],[Ngày hạch toán]])</f>
        <v>45905</v>
      </c>
      <c r="T880" s="58"/>
      <c r="U880" s="59">
        <f>IF(Table1[[#This Row],[Ngày tính CN]]="","",S880+T880)</f>
        <v>45905</v>
      </c>
      <c r="V880" s="60">
        <f ca="1">IF(Table1[[#This Row],[Hạn thanh toán]]="","",IF((U880-NOW())&lt;0,0,(U880-NOW())))</f>
        <v>0</v>
      </c>
      <c r="W880" s="57"/>
      <c r="X880" s="116" t="str">
        <f t="shared" ca="1" si="126"/>
        <v/>
      </c>
      <c r="Y880" s="116" t="str">
        <f t="shared" ca="1" si="124"/>
        <v/>
      </c>
      <c r="Z880" s="305">
        <f>Table1[[#This Row],[Hạn thanh toán]]</f>
        <v>45905</v>
      </c>
      <c r="AA880" s="305">
        <f>Table1[[#This Row],[Ngày Thanh toán]]</f>
        <v>0</v>
      </c>
      <c r="AD880" s="61" t="str">
        <f>VLOOKUP($A880,Ma_KH!$A:$Q,Ma_KH!O$1,0)</f>
        <v>EASY</v>
      </c>
      <c r="AE880" s="3" t="str">
        <f>VLOOKUP($A880,Ma_KH!$A:$Q,Ma_KH!P$1,0)</f>
        <v>CÔNG TY CỔ PHẦN THƯƠNG MẠI VÀ DỊCH VỤ EASYMART</v>
      </c>
    </row>
    <row r="881" spans="1:31" s="61" customFormat="1" ht="25.5" customHeight="1" x14ac:dyDescent="0.3">
      <c r="A881" s="129" t="s">
        <v>113</v>
      </c>
      <c r="B881" s="129"/>
      <c r="C881" s="195">
        <v>45906</v>
      </c>
      <c r="D881" s="196" t="s">
        <v>1634</v>
      </c>
      <c r="E881" s="195"/>
      <c r="F881" s="50"/>
      <c r="G881" s="50" t="s">
        <v>1635</v>
      </c>
      <c r="H881" s="57">
        <v>0</v>
      </c>
      <c r="I881" s="57">
        <v>0</v>
      </c>
      <c r="J881" s="57">
        <v>0</v>
      </c>
      <c r="K881" s="57">
        <v>291286</v>
      </c>
      <c r="L881" s="58" t="s">
        <v>17</v>
      </c>
      <c r="M881" s="59"/>
      <c r="N881" s="58"/>
      <c r="O881" s="57">
        <f>IF(Table1[[#This Row],[Phân loại]]="Tồn đầu kỳ",Table1[[#This Row],[Tổng giá trị]],0)</f>
        <v>0</v>
      </c>
      <c r="P881" s="58">
        <f>IF(Table1[[#This Row],[Số còn phải thu ĐK]]&lt;&gt;0,0,IF(Table1[[#This Row],[Phân loại]]="Bán hàng",Table1[[#This Row],[Tổng giá trị]],-Table1[[#This Row],[Tổng giá trị]]))</f>
        <v>-291286</v>
      </c>
      <c r="Q881" s="115">
        <f t="shared" si="125"/>
        <v>0</v>
      </c>
      <c r="R881" s="58">
        <f>Table1[[#This Row],[Số còn phải thu ĐK]]+Table1[[#This Row],[Giá Trị HD sau CK]]-Table1[[#This Row],[Số tiền đã thu]]</f>
        <v>-291286</v>
      </c>
      <c r="S881" s="59">
        <f>IF(Table1[[#This Row],[Ngày hóa đơn]]&lt;&gt;"",Table1[[#This Row],[Ngày hóa đơn]],Table1[[#This Row],[Ngày hạch toán]])</f>
        <v>45906</v>
      </c>
      <c r="T881" s="58"/>
      <c r="U881" s="59">
        <f>IF(Table1[[#This Row],[Ngày tính CN]]="","",S881+T881)</f>
        <v>45906</v>
      </c>
      <c r="V881" s="60">
        <f ca="1">IF(Table1[[#This Row],[Hạn thanh toán]]="","",IF((U881-NOW())&lt;0,0,(U881-NOW())))</f>
        <v>0</v>
      </c>
      <c r="W881" s="57"/>
      <c r="X881" s="116" t="str">
        <f t="shared" ca="1" si="126"/>
        <v/>
      </c>
      <c r="Y881" s="116" t="str">
        <f t="shared" ca="1" si="124"/>
        <v/>
      </c>
      <c r="Z881" s="305">
        <f>Table1[[#This Row],[Hạn thanh toán]]</f>
        <v>45906</v>
      </c>
      <c r="AA881" s="305">
        <f>Table1[[#This Row],[Ngày Thanh toán]]</f>
        <v>0</v>
      </c>
      <c r="AD881" s="61" t="str">
        <f>VLOOKUP($A881,Ma_KH!$A:$Q,Ma_KH!O$1,0)</f>
        <v>EASY</v>
      </c>
      <c r="AE881" s="3" t="str">
        <f>VLOOKUP($A881,Ma_KH!$A:$Q,Ma_KH!P$1,0)</f>
        <v>CÔNG TY CỔ PHẦN THƯƠNG MẠI VÀ DỊCH VỤ EASYMART</v>
      </c>
    </row>
    <row r="882" spans="1:31" s="61" customFormat="1" ht="25.5" customHeight="1" x14ac:dyDescent="0.3">
      <c r="A882" s="129" t="s">
        <v>113</v>
      </c>
      <c r="B882" s="129"/>
      <c r="C882" s="195">
        <v>45909</v>
      </c>
      <c r="D882" s="196" t="s">
        <v>1636</v>
      </c>
      <c r="E882" s="195">
        <v>45909</v>
      </c>
      <c r="F882" s="50" t="s">
        <v>1637</v>
      </c>
      <c r="G882" s="50" t="s">
        <v>1441</v>
      </c>
      <c r="H882" s="57">
        <v>1959745</v>
      </c>
      <c r="I882" s="57">
        <v>0</v>
      </c>
      <c r="J882" s="57">
        <v>156780</v>
      </c>
      <c r="K882" s="57">
        <v>2116525</v>
      </c>
      <c r="L882" s="58" t="s">
        <v>24</v>
      </c>
      <c r="M882" s="59"/>
      <c r="N882" s="58"/>
      <c r="O882" s="57">
        <f>IF(Table1[[#This Row],[Phân loại]]="Tồn đầu kỳ",Table1[[#This Row],[Tổng giá trị]],0)</f>
        <v>0</v>
      </c>
      <c r="P882" s="58">
        <f>IF(Table1[[#This Row],[Số còn phải thu ĐK]]&lt;&gt;0,0,IF(Table1[[#This Row],[Phân loại]]="Bán hàng",Table1[[#This Row],[Tổng giá trị]],-Table1[[#This Row],[Tổng giá trị]]))</f>
        <v>2116525</v>
      </c>
      <c r="Q882" s="115">
        <f t="shared" si="125"/>
        <v>0</v>
      </c>
      <c r="R882" s="58">
        <f>Table1[[#This Row],[Số còn phải thu ĐK]]+Table1[[#This Row],[Giá Trị HD sau CK]]-Table1[[#This Row],[Số tiền đã thu]]</f>
        <v>2116525</v>
      </c>
      <c r="S882" s="59">
        <f>IF(Table1[[#This Row],[Ngày hóa đơn]]&lt;&gt;"",Table1[[#This Row],[Ngày hóa đơn]],Table1[[#This Row],[Ngày hạch toán]])</f>
        <v>45909</v>
      </c>
      <c r="T882" s="58"/>
      <c r="U882" s="59">
        <f>IF(Table1[[#This Row],[Ngày tính CN]]="","",S882+T882)</f>
        <v>45909</v>
      </c>
      <c r="V882" s="60">
        <f ca="1">IF(Table1[[#This Row],[Hạn thanh toán]]="","",IF((U882-NOW())&lt;0,0,(U882-NOW())))</f>
        <v>0</v>
      </c>
      <c r="W882" s="57"/>
      <c r="X882" s="116" t="str">
        <f t="shared" ca="1" si="126"/>
        <v/>
      </c>
      <c r="Y882" s="116" t="str">
        <f t="shared" ca="1" si="124"/>
        <v/>
      </c>
      <c r="Z882" s="305">
        <f>Table1[[#This Row],[Hạn thanh toán]]</f>
        <v>45909</v>
      </c>
      <c r="AA882" s="305">
        <f>Table1[[#This Row],[Ngày Thanh toán]]</f>
        <v>0</v>
      </c>
      <c r="AD882" s="61" t="str">
        <f>VLOOKUP($A882,Ma_KH!$A:$Q,Ma_KH!O$1,0)</f>
        <v>EASY</v>
      </c>
      <c r="AE882" s="3" t="str">
        <f>VLOOKUP($A882,Ma_KH!$A:$Q,Ma_KH!P$1,0)</f>
        <v>CÔNG TY CỔ PHẦN THƯƠNG MẠI VÀ DỊCH VỤ EASYMART</v>
      </c>
    </row>
    <row r="883" spans="1:31" s="61" customFormat="1" ht="25.5" customHeight="1" x14ac:dyDescent="0.3">
      <c r="A883" s="129" t="s">
        <v>113</v>
      </c>
      <c r="B883" s="129"/>
      <c r="C883" s="195">
        <v>45909</v>
      </c>
      <c r="D883" s="196" t="s">
        <v>1638</v>
      </c>
      <c r="E883" s="195">
        <v>45909</v>
      </c>
      <c r="F883" s="50" t="s">
        <v>1639</v>
      </c>
      <c r="G883" s="50" t="s">
        <v>1444</v>
      </c>
      <c r="H883" s="57">
        <v>1379847</v>
      </c>
      <c r="I883" s="57">
        <v>0</v>
      </c>
      <c r="J883" s="57">
        <v>110388</v>
      </c>
      <c r="K883" s="57">
        <v>1490235</v>
      </c>
      <c r="L883" s="58" t="s">
        <v>24</v>
      </c>
      <c r="M883" s="59"/>
      <c r="N883" s="58"/>
      <c r="O883" s="57">
        <f>IF(Table1[[#This Row],[Phân loại]]="Tồn đầu kỳ",Table1[[#This Row],[Tổng giá trị]],0)</f>
        <v>0</v>
      </c>
      <c r="P883" s="58">
        <f>IF(Table1[[#This Row],[Số còn phải thu ĐK]]&lt;&gt;0,0,IF(Table1[[#This Row],[Phân loại]]="Bán hàng",Table1[[#This Row],[Tổng giá trị]],-Table1[[#This Row],[Tổng giá trị]]))</f>
        <v>1490235</v>
      </c>
      <c r="Q883" s="115">
        <f t="shared" si="125"/>
        <v>0</v>
      </c>
      <c r="R883" s="58">
        <f>Table1[[#This Row],[Số còn phải thu ĐK]]+Table1[[#This Row],[Giá Trị HD sau CK]]-Table1[[#This Row],[Số tiền đã thu]]</f>
        <v>1490235</v>
      </c>
      <c r="S883" s="59">
        <f>IF(Table1[[#This Row],[Ngày hóa đơn]]&lt;&gt;"",Table1[[#This Row],[Ngày hóa đơn]],Table1[[#This Row],[Ngày hạch toán]])</f>
        <v>45909</v>
      </c>
      <c r="T883" s="58"/>
      <c r="U883" s="59">
        <f>IF(Table1[[#This Row],[Ngày tính CN]]="","",S883+T883)</f>
        <v>45909</v>
      </c>
      <c r="V883" s="60">
        <f ca="1">IF(Table1[[#This Row],[Hạn thanh toán]]="","",IF((U883-NOW())&lt;0,0,(U883-NOW())))</f>
        <v>0</v>
      </c>
      <c r="W883" s="57"/>
      <c r="X883" s="116" t="str">
        <f t="shared" ca="1" si="126"/>
        <v/>
      </c>
      <c r="Y883" s="116" t="str">
        <f t="shared" ca="1" si="124"/>
        <v/>
      </c>
      <c r="Z883" s="305">
        <f>Table1[[#This Row],[Hạn thanh toán]]</f>
        <v>45909</v>
      </c>
      <c r="AA883" s="305">
        <f>Table1[[#This Row],[Ngày Thanh toán]]</f>
        <v>0</v>
      </c>
      <c r="AD883" s="61" t="str">
        <f>VLOOKUP($A883,Ma_KH!$A:$Q,Ma_KH!O$1,0)</f>
        <v>EASY</v>
      </c>
      <c r="AE883" s="3" t="str">
        <f>VLOOKUP($A883,Ma_KH!$A:$Q,Ma_KH!P$1,0)</f>
        <v>CÔNG TY CỔ PHẦN THƯƠNG MẠI VÀ DỊCH VỤ EASYMART</v>
      </c>
    </row>
    <row r="884" spans="1:31" s="61" customFormat="1" ht="25.5" customHeight="1" x14ac:dyDescent="0.3">
      <c r="A884" s="129" t="s">
        <v>113</v>
      </c>
      <c r="B884" s="129"/>
      <c r="C884" s="195">
        <v>45909</v>
      </c>
      <c r="D884" s="196" t="s">
        <v>1640</v>
      </c>
      <c r="E884" s="195">
        <v>45909</v>
      </c>
      <c r="F884" s="50" t="s">
        <v>1641</v>
      </c>
      <c r="G884" s="50" t="s">
        <v>1504</v>
      </c>
      <c r="H884" s="57">
        <v>1442303</v>
      </c>
      <c r="I884" s="57">
        <v>0</v>
      </c>
      <c r="J884" s="57">
        <v>115384</v>
      </c>
      <c r="K884" s="57">
        <v>1557687</v>
      </c>
      <c r="L884" s="58" t="s">
        <v>24</v>
      </c>
      <c r="M884" s="59"/>
      <c r="N884" s="58"/>
      <c r="O884" s="57">
        <f>IF(Table1[[#This Row],[Phân loại]]="Tồn đầu kỳ",Table1[[#This Row],[Tổng giá trị]],0)</f>
        <v>0</v>
      </c>
      <c r="P884" s="58">
        <f>IF(Table1[[#This Row],[Số còn phải thu ĐK]]&lt;&gt;0,0,IF(Table1[[#This Row],[Phân loại]]="Bán hàng",Table1[[#This Row],[Tổng giá trị]],-Table1[[#This Row],[Tổng giá trị]]))</f>
        <v>1557687</v>
      </c>
      <c r="Q884" s="115">
        <f t="shared" si="125"/>
        <v>0</v>
      </c>
      <c r="R884" s="58">
        <f>Table1[[#This Row],[Số còn phải thu ĐK]]+Table1[[#This Row],[Giá Trị HD sau CK]]-Table1[[#This Row],[Số tiền đã thu]]</f>
        <v>1557687</v>
      </c>
      <c r="S884" s="59">
        <f>IF(Table1[[#This Row],[Ngày hóa đơn]]&lt;&gt;"",Table1[[#This Row],[Ngày hóa đơn]],Table1[[#This Row],[Ngày hạch toán]])</f>
        <v>45909</v>
      </c>
      <c r="T884" s="58"/>
      <c r="U884" s="59">
        <f>IF(Table1[[#This Row],[Ngày tính CN]]="","",S884+T884)</f>
        <v>45909</v>
      </c>
      <c r="V884" s="60">
        <f ca="1">IF(Table1[[#This Row],[Hạn thanh toán]]="","",IF((U884-NOW())&lt;0,0,(U884-NOW())))</f>
        <v>0</v>
      </c>
      <c r="W884" s="57"/>
      <c r="X884" s="116" t="str">
        <f t="shared" ca="1" si="126"/>
        <v/>
      </c>
      <c r="Y884" s="116" t="str">
        <f t="shared" ca="1" si="124"/>
        <v/>
      </c>
      <c r="Z884" s="305">
        <f>Table1[[#This Row],[Hạn thanh toán]]</f>
        <v>45909</v>
      </c>
      <c r="AA884" s="305">
        <f>Table1[[#This Row],[Ngày Thanh toán]]</f>
        <v>0</v>
      </c>
      <c r="AD884" s="61" t="str">
        <f>VLOOKUP($A884,Ma_KH!$A:$Q,Ma_KH!O$1,0)</f>
        <v>EASY</v>
      </c>
      <c r="AE884" s="3" t="str">
        <f>VLOOKUP($A884,Ma_KH!$A:$Q,Ma_KH!P$1,0)</f>
        <v>CÔNG TY CỔ PHẦN THƯƠNG MẠI VÀ DỊCH VỤ EASYMART</v>
      </c>
    </row>
    <row r="885" spans="1:31" s="61" customFormat="1" ht="25.5" customHeight="1" x14ac:dyDescent="0.3">
      <c r="A885" s="129" t="s">
        <v>113</v>
      </c>
      <c r="B885" s="129"/>
      <c r="C885" s="195">
        <v>45916</v>
      </c>
      <c r="D885" s="196" t="s">
        <v>1642</v>
      </c>
      <c r="E885" s="195">
        <v>45916</v>
      </c>
      <c r="F885" s="50" t="s">
        <v>1643</v>
      </c>
      <c r="G885" s="50" t="s">
        <v>1441</v>
      </c>
      <c r="H885" s="57">
        <v>704940</v>
      </c>
      <c r="I885" s="57">
        <v>0</v>
      </c>
      <c r="J885" s="57">
        <v>56395</v>
      </c>
      <c r="K885" s="57">
        <v>761335</v>
      </c>
      <c r="L885" s="58" t="s">
        <v>24</v>
      </c>
      <c r="M885" s="59"/>
      <c r="N885" s="58"/>
      <c r="O885" s="57">
        <f>IF(Table1[[#This Row],[Phân loại]]="Tồn đầu kỳ",Table1[[#This Row],[Tổng giá trị]],0)</f>
        <v>0</v>
      </c>
      <c r="P885" s="58">
        <f>IF(Table1[[#This Row],[Số còn phải thu ĐK]]&lt;&gt;0,0,IF(Table1[[#This Row],[Phân loại]]="Bán hàng",Table1[[#This Row],[Tổng giá trị]],-Table1[[#This Row],[Tổng giá trị]]))</f>
        <v>761335</v>
      </c>
      <c r="Q885" s="115">
        <f t="shared" si="125"/>
        <v>0</v>
      </c>
      <c r="R885" s="58">
        <f>Table1[[#This Row],[Số còn phải thu ĐK]]+Table1[[#This Row],[Giá Trị HD sau CK]]-Table1[[#This Row],[Số tiền đã thu]]</f>
        <v>761335</v>
      </c>
      <c r="S885" s="59">
        <f>IF(Table1[[#This Row],[Ngày hóa đơn]]&lt;&gt;"",Table1[[#This Row],[Ngày hóa đơn]],Table1[[#This Row],[Ngày hạch toán]])</f>
        <v>45916</v>
      </c>
      <c r="T885" s="58"/>
      <c r="U885" s="59">
        <f>IF(Table1[[#This Row],[Ngày tính CN]]="","",S885+T885)</f>
        <v>45916</v>
      </c>
      <c r="V885" s="60">
        <f ca="1">IF(Table1[[#This Row],[Hạn thanh toán]]="","",IF((U885-NOW())&lt;0,0,(U885-NOW())))</f>
        <v>0</v>
      </c>
      <c r="W885" s="57"/>
      <c r="X885" s="116" t="str">
        <f t="shared" ca="1" si="126"/>
        <v/>
      </c>
      <c r="Y885" s="116" t="str">
        <f t="shared" ca="1" si="124"/>
        <v/>
      </c>
      <c r="Z885" s="305">
        <f>Table1[[#This Row],[Hạn thanh toán]]</f>
        <v>45916</v>
      </c>
      <c r="AA885" s="305">
        <f>Table1[[#This Row],[Ngày Thanh toán]]</f>
        <v>0</v>
      </c>
      <c r="AD885" s="61" t="str">
        <f>VLOOKUP($A885,Ma_KH!$A:$Q,Ma_KH!O$1,0)</f>
        <v>EASY</v>
      </c>
      <c r="AE885" s="3" t="str">
        <f>VLOOKUP($A885,Ma_KH!$A:$Q,Ma_KH!P$1,0)</f>
        <v>CÔNG TY CỔ PHẦN THƯƠNG MẠI VÀ DỊCH VỤ EASYMART</v>
      </c>
    </row>
    <row r="886" spans="1:31" s="61" customFormat="1" ht="25.5" customHeight="1" x14ac:dyDescent="0.3">
      <c r="A886" s="129" t="s">
        <v>113</v>
      </c>
      <c r="B886" s="129"/>
      <c r="C886" s="195">
        <v>45916</v>
      </c>
      <c r="D886" s="196" t="s">
        <v>1644</v>
      </c>
      <c r="E886" s="195">
        <v>45916</v>
      </c>
      <c r="F886" s="50" t="s">
        <v>1645</v>
      </c>
      <c r="G886" s="50" t="s">
        <v>1444</v>
      </c>
      <c r="H886" s="57">
        <v>566310</v>
      </c>
      <c r="I886" s="57">
        <v>0</v>
      </c>
      <c r="J886" s="57">
        <v>45305</v>
      </c>
      <c r="K886" s="57">
        <v>611615</v>
      </c>
      <c r="L886" s="58" t="s">
        <v>24</v>
      </c>
      <c r="M886" s="59"/>
      <c r="N886" s="58"/>
      <c r="O886" s="57">
        <f>IF(Table1[[#This Row],[Phân loại]]="Tồn đầu kỳ",Table1[[#This Row],[Tổng giá trị]],0)</f>
        <v>0</v>
      </c>
      <c r="P886" s="58">
        <f>IF(Table1[[#This Row],[Số còn phải thu ĐK]]&lt;&gt;0,0,IF(Table1[[#This Row],[Phân loại]]="Bán hàng",Table1[[#This Row],[Tổng giá trị]],-Table1[[#This Row],[Tổng giá trị]]))</f>
        <v>611615</v>
      </c>
      <c r="Q886" s="115">
        <f t="shared" si="125"/>
        <v>0</v>
      </c>
      <c r="R886" s="58">
        <f>Table1[[#This Row],[Số còn phải thu ĐK]]+Table1[[#This Row],[Giá Trị HD sau CK]]-Table1[[#This Row],[Số tiền đã thu]]</f>
        <v>611615</v>
      </c>
      <c r="S886" s="59">
        <f>IF(Table1[[#This Row],[Ngày hóa đơn]]&lt;&gt;"",Table1[[#This Row],[Ngày hóa đơn]],Table1[[#This Row],[Ngày hạch toán]])</f>
        <v>45916</v>
      </c>
      <c r="T886" s="58"/>
      <c r="U886" s="59">
        <f>IF(Table1[[#This Row],[Ngày tính CN]]="","",S886+T886)</f>
        <v>45916</v>
      </c>
      <c r="V886" s="60">
        <f ca="1">IF(Table1[[#This Row],[Hạn thanh toán]]="","",IF((U886-NOW())&lt;0,0,(U886-NOW())))</f>
        <v>0</v>
      </c>
      <c r="W886" s="57"/>
      <c r="X886" s="116" t="str">
        <f t="shared" ca="1" si="126"/>
        <v/>
      </c>
      <c r="Y886" s="116" t="str">
        <f t="shared" ca="1" si="124"/>
        <v/>
      </c>
      <c r="Z886" s="305">
        <f>Table1[[#This Row],[Hạn thanh toán]]</f>
        <v>45916</v>
      </c>
      <c r="AA886" s="305">
        <f>Table1[[#This Row],[Ngày Thanh toán]]</f>
        <v>0</v>
      </c>
      <c r="AD886" s="61" t="str">
        <f>VLOOKUP($A886,Ma_KH!$A:$Q,Ma_KH!O$1,0)</f>
        <v>EASY</v>
      </c>
      <c r="AE886" s="3" t="str">
        <f>VLOOKUP($A886,Ma_KH!$A:$Q,Ma_KH!P$1,0)</f>
        <v>CÔNG TY CỔ PHẦN THƯƠNG MẠI VÀ DỊCH VỤ EASYMART</v>
      </c>
    </row>
    <row r="887" spans="1:31" s="61" customFormat="1" ht="25.5" customHeight="1" x14ac:dyDescent="0.3">
      <c r="A887" s="129" t="s">
        <v>113</v>
      </c>
      <c r="B887" s="129"/>
      <c r="C887" s="195">
        <v>45916</v>
      </c>
      <c r="D887" s="196" t="s">
        <v>1646</v>
      </c>
      <c r="E887" s="195">
        <v>45916</v>
      </c>
      <c r="F887" s="50" t="s">
        <v>1647</v>
      </c>
      <c r="G887" s="50" t="s">
        <v>1453</v>
      </c>
      <c r="H887" s="57">
        <v>1818309</v>
      </c>
      <c r="I887" s="57">
        <v>0</v>
      </c>
      <c r="J887" s="57">
        <v>145465</v>
      </c>
      <c r="K887" s="57">
        <v>1963774</v>
      </c>
      <c r="L887" s="58" t="s">
        <v>24</v>
      </c>
      <c r="M887" s="59"/>
      <c r="N887" s="58"/>
      <c r="O887" s="57">
        <f>IF(Table1[[#This Row],[Phân loại]]="Tồn đầu kỳ",Table1[[#This Row],[Tổng giá trị]],0)</f>
        <v>0</v>
      </c>
      <c r="P887" s="58">
        <f>IF(Table1[[#This Row],[Số còn phải thu ĐK]]&lt;&gt;0,0,IF(Table1[[#This Row],[Phân loại]]="Bán hàng",Table1[[#This Row],[Tổng giá trị]],-Table1[[#This Row],[Tổng giá trị]]))</f>
        <v>1963774</v>
      </c>
      <c r="Q887" s="115">
        <f t="shared" si="125"/>
        <v>0</v>
      </c>
      <c r="R887" s="58">
        <f>Table1[[#This Row],[Số còn phải thu ĐK]]+Table1[[#This Row],[Giá Trị HD sau CK]]-Table1[[#This Row],[Số tiền đã thu]]</f>
        <v>1963774</v>
      </c>
      <c r="S887" s="59">
        <f>IF(Table1[[#This Row],[Ngày hóa đơn]]&lt;&gt;"",Table1[[#This Row],[Ngày hóa đơn]],Table1[[#This Row],[Ngày hạch toán]])</f>
        <v>45916</v>
      </c>
      <c r="T887" s="58"/>
      <c r="U887" s="59">
        <f>IF(Table1[[#This Row],[Ngày tính CN]]="","",S887+T887)</f>
        <v>45916</v>
      </c>
      <c r="V887" s="60">
        <f ca="1">IF(Table1[[#This Row],[Hạn thanh toán]]="","",IF((U887-NOW())&lt;0,0,(U887-NOW())))</f>
        <v>0</v>
      </c>
      <c r="W887" s="57"/>
      <c r="X887" s="116" t="str">
        <f t="shared" ca="1" si="126"/>
        <v/>
      </c>
      <c r="Y887" s="116" t="str">
        <f t="shared" ca="1" si="124"/>
        <v/>
      </c>
      <c r="Z887" s="305">
        <f>Table1[[#This Row],[Hạn thanh toán]]</f>
        <v>45916</v>
      </c>
      <c r="AA887" s="305">
        <f>Table1[[#This Row],[Ngày Thanh toán]]</f>
        <v>0</v>
      </c>
      <c r="AD887" s="61" t="str">
        <f>VLOOKUP($A887,Ma_KH!$A:$Q,Ma_KH!O$1,0)</f>
        <v>EASY</v>
      </c>
      <c r="AE887" s="3" t="str">
        <f>VLOOKUP($A887,Ma_KH!$A:$Q,Ma_KH!P$1,0)</f>
        <v>CÔNG TY CỔ PHẦN THƯƠNG MẠI VÀ DỊCH VỤ EASYMART</v>
      </c>
    </row>
    <row r="888" spans="1:31" s="61" customFormat="1" ht="25.5" customHeight="1" x14ac:dyDescent="0.3">
      <c r="A888" s="129" t="s">
        <v>113</v>
      </c>
      <c r="B888" s="129"/>
      <c r="C888" s="195">
        <v>45916</v>
      </c>
      <c r="D888" s="196" t="s">
        <v>1648</v>
      </c>
      <c r="E888" s="195">
        <v>45916</v>
      </c>
      <c r="F888" s="50" t="s">
        <v>1649</v>
      </c>
      <c r="G888" s="50" t="s">
        <v>1504</v>
      </c>
      <c r="H888" s="57">
        <v>540648</v>
      </c>
      <c r="I888" s="57">
        <v>0</v>
      </c>
      <c r="J888" s="57">
        <v>43252</v>
      </c>
      <c r="K888" s="57">
        <v>583900</v>
      </c>
      <c r="L888" s="58" t="s">
        <v>24</v>
      </c>
      <c r="M888" s="59"/>
      <c r="N888" s="58"/>
      <c r="O888" s="57">
        <f>IF(Table1[[#This Row],[Phân loại]]="Tồn đầu kỳ",Table1[[#This Row],[Tổng giá trị]],0)</f>
        <v>0</v>
      </c>
      <c r="P888" s="58">
        <f>IF(Table1[[#This Row],[Số còn phải thu ĐK]]&lt;&gt;0,0,IF(Table1[[#This Row],[Phân loại]]="Bán hàng",Table1[[#This Row],[Tổng giá trị]],-Table1[[#This Row],[Tổng giá trị]]))</f>
        <v>583900</v>
      </c>
      <c r="Q888" s="115">
        <f t="shared" si="125"/>
        <v>0</v>
      </c>
      <c r="R888" s="58">
        <f>Table1[[#This Row],[Số còn phải thu ĐK]]+Table1[[#This Row],[Giá Trị HD sau CK]]-Table1[[#This Row],[Số tiền đã thu]]</f>
        <v>583900</v>
      </c>
      <c r="S888" s="59">
        <f>IF(Table1[[#This Row],[Ngày hóa đơn]]&lt;&gt;"",Table1[[#This Row],[Ngày hóa đơn]],Table1[[#This Row],[Ngày hạch toán]])</f>
        <v>45916</v>
      </c>
      <c r="T888" s="58"/>
      <c r="U888" s="59">
        <f>IF(Table1[[#This Row],[Ngày tính CN]]="","",S888+T888)</f>
        <v>45916</v>
      </c>
      <c r="V888" s="60">
        <f ca="1">IF(Table1[[#This Row],[Hạn thanh toán]]="","",IF((U888-NOW())&lt;0,0,(U888-NOW())))</f>
        <v>0</v>
      </c>
      <c r="W888" s="57"/>
      <c r="X888" s="116" t="str">
        <f t="shared" ca="1" si="126"/>
        <v/>
      </c>
      <c r="Y888" s="116" t="str">
        <f t="shared" ref="Y888:Y957" ca="1" si="127">IF(R888=0,"Đã thanh toán",IF(X888="","",IF(X888&lt;=0,"Chưa đến hạn thanh toán",IF(X888&lt;=30,"Nợ quá hạn 30 ngày",IF(X888&lt;=60,"Nợ quá hạn từ 30 ngày đến 60 ngày",IF(X888&lt;=90,"Nợ quá hạn từ 60 ngày đến 90 ngày",IF(X888&lt;=120,"Nợ quá hạn từ 90 ngày đến 120 ngày","Nợ quá hạn hơn 120 ngày có khả năng mất thanh toán")))))))</f>
        <v/>
      </c>
      <c r="Z888" s="305">
        <f>Table1[[#This Row],[Hạn thanh toán]]</f>
        <v>45916</v>
      </c>
      <c r="AA888" s="305">
        <f>Table1[[#This Row],[Ngày Thanh toán]]</f>
        <v>0</v>
      </c>
      <c r="AD888" s="61" t="str">
        <f>VLOOKUP($A888,Ma_KH!$A:$Q,Ma_KH!O$1,0)</f>
        <v>EASY</v>
      </c>
      <c r="AE888" s="3" t="str">
        <f>VLOOKUP($A888,Ma_KH!$A:$Q,Ma_KH!P$1,0)</f>
        <v>CÔNG TY CỔ PHẦN THƯƠNG MẠI VÀ DỊCH VỤ EASYMART</v>
      </c>
    </row>
    <row r="889" spans="1:31" s="61" customFormat="1" ht="25.5" customHeight="1" x14ac:dyDescent="0.3">
      <c r="A889" s="129" t="s">
        <v>113</v>
      </c>
      <c r="B889" s="129"/>
      <c r="C889" s="195">
        <v>45916</v>
      </c>
      <c r="D889" s="196" t="s">
        <v>1650</v>
      </c>
      <c r="E889" s="195">
        <v>45916</v>
      </c>
      <c r="F889" s="50" t="s">
        <v>1651</v>
      </c>
      <c r="G889" s="50" t="s">
        <v>1553</v>
      </c>
      <c r="H889" s="57">
        <v>893118</v>
      </c>
      <c r="I889" s="57">
        <v>0</v>
      </c>
      <c r="J889" s="57">
        <v>71449</v>
      </c>
      <c r="K889" s="57">
        <v>964567</v>
      </c>
      <c r="L889" s="58" t="s">
        <v>24</v>
      </c>
      <c r="M889" s="59"/>
      <c r="N889" s="58"/>
      <c r="O889" s="57">
        <f>IF(Table1[[#This Row],[Phân loại]]="Tồn đầu kỳ",Table1[[#This Row],[Tổng giá trị]],0)</f>
        <v>0</v>
      </c>
      <c r="P889" s="58">
        <f>IF(Table1[[#This Row],[Số còn phải thu ĐK]]&lt;&gt;0,0,IF(Table1[[#This Row],[Phân loại]]="Bán hàng",Table1[[#This Row],[Tổng giá trị]],-Table1[[#This Row],[Tổng giá trị]]))</f>
        <v>964567</v>
      </c>
      <c r="Q889" s="115">
        <f t="shared" ref="Q889:Q958" si="128">IF(M889&lt;&gt;"",IF(O889&gt;0,O889,P889),0)</f>
        <v>0</v>
      </c>
      <c r="R889" s="58">
        <f>Table1[[#This Row],[Số còn phải thu ĐK]]+Table1[[#This Row],[Giá Trị HD sau CK]]-Table1[[#This Row],[Số tiền đã thu]]</f>
        <v>964567</v>
      </c>
      <c r="S889" s="59">
        <f>IF(Table1[[#This Row],[Ngày hóa đơn]]&lt;&gt;"",Table1[[#This Row],[Ngày hóa đơn]],Table1[[#This Row],[Ngày hạch toán]])</f>
        <v>45916</v>
      </c>
      <c r="T889" s="58"/>
      <c r="U889" s="59">
        <f>IF(Table1[[#This Row],[Ngày tính CN]]="","",S889+T889)</f>
        <v>45916</v>
      </c>
      <c r="V889" s="60">
        <f ca="1">IF(Table1[[#This Row],[Hạn thanh toán]]="","",IF((U889-NOW())&lt;0,0,(U889-NOW())))</f>
        <v>0</v>
      </c>
      <c r="W889" s="57"/>
      <c r="X889" s="116" t="str">
        <f t="shared" ref="X889:X957" ca="1" si="129">IF(OR(AR892="",AO892=0),"",IF((AR892-NOW())&lt;0,-(AR892-NOW()),0))</f>
        <v/>
      </c>
      <c r="Y889" s="116" t="str">
        <f t="shared" ca="1" si="127"/>
        <v/>
      </c>
      <c r="Z889" s="305">
        <f>Table1[[#This Row],[Hạn thanh toán]]</f>
        <v>45916</v>
      </c>
      <c r="AA889" s="305">
        <f>Table1[[#This Row],[Ngày Thanh toán]]</f>
        <v>0</v>
      </c>
      <c r="AD889" s="61" t="str">
        <f>VLOOKUP($A889,Ma_KH!$A:$Q,Ma_KH!O$1,0)</f>
        <v>EASY</v>
      </c>
      <c r="AE889" s="3" t="str">
        <f>VLOOKUP($A889,Ma_KH!$A:$Q,Ma_KH!P$1,0)</f>
        <v>CÔNG TY CỔ PHẦN THƯƠNG MẠI VÀ DỊCH VỤ EASYMART</v>
      </c>
    </row>
    <row r="890" spans="1:31" s="61" customFormat="1" ht="25.5" customHeight="1" x14ac:dyDescent="0.3">
      <c r="A890" s="129" t="s">
        <v>113</v>
      </c>
      <c r="B890" s="129"/>
      <c r="C890" s="195">
        <v>45916</v>
      </c>
      <c r="D890" s="196" t="s">
        <v>1652</v>
      </c>
      <c r="E890" s="195"/>
      <c r="F890" s="50"/>
      <c r="G890" s="50" t="s">
        <v>1653</v>
      </c>
      <c r="H890" s="57">
        <v>0</v>
      </c>
      <c r="I890" s="57">
        <v>0</v>
      </c>
      <c r="J890" s="57">
        <v>0</v>
      </c>
      <c r="K890" s="57">
        <v>192905</v>
      </c>
      <c r="L890" s="58" t="s">
        <v>17</v>
      </c>
      <c r="M890" s="59"/>
      <c r="N890" s="58"/>
      <c r="O890" s="57">
        <f>IF(Table1[[#This Row],[Phân loại]]="Tồn đầu kỳ",Table1[[#This Row],[Tổng giá trị]],0)</f>
        <v>0</v>
      </c>
      <c r="P890" s="58">
        <f>IF(Table1[[#This Row],[Số còn phải thu ĐK]]&lt;&gt;0,0,IF(Table1[[#This Row],[Phân loại]]="Bán hàng",Table1[[#This Row],[Tổng giá trị]],-Table1[[#This Row],[Tổng giá trị]]))</f>
        <v>-192905</v>
      </c>
      <c r="Q890" s="115">
        <f t="shared" si="128"/>
        <v>0</v>
      </c>
      <c r="R890" s="58">
        <f>Table1[[#This Row],[Số còn phải thu ĐK]]+Table1[[#This Row],[Giá Trị HD sau CK]]-Table1[[#This Row],[Số tiền đã thu]]</f>
        <v>-192905</v>
      </c>
      <c r="S890" s="59">
        <f>IF(Table1[[#This Row],[Ngày hóa đơn]]&lt;&gt;"",Table1[[#This Row],[Ngày hóa đơn]],Table1[[#This Row],[Ngày hạch toán]])</f>
        <v>45916</v>
      </c>
      <c r="T890" s="58"/>
      <c r="U890" s="59">
        <f>IF(Table1[[#This Row],[Ngày tính CN]]="","",S890+T890)</f>
        <v>45916</v>
      </c>
      <c r="V890" s="60">
        <f ca="1">IF(Table1[[#This Row],[Hạn thanh toán]]="","",IF((U890-NOW())&lt;0,0,(U890-NOW())))</f>
        <v>0</v>
      </c>
      <c r="W890" s="57"/>
      <c r="X890" s="116" t="str">
        <f t="shared" ca="1" si="129"/>
        <v/>
      </c>
      <c r="Y890" s="116" t="str">
        <f t="shared" ca="1" si="127"/>
        <v/>
      </c>
      <c r="Z890" s="305">
        <f>Table1[[#This Row],[Hạn thanh toán]]</f>
        <v>45916</v>
      </c>
      <c r="AA890" s="305">
        <f>Table1[[#This Row],[Ngày Thanh toán]]</f>
        <v>0</v>
      </c>
      <c r="AD890" s="61" t="str">
        <f>VLOOKUP($A890,Ma_KH!$A:$Q,Ma_KH!O$1,0)</f>
        <v>EASY</v>
      </c>
      <c r="AE890" s="3" t="str">
        <f>VLOOKUP($A890,Ma_KH!$A:$Q,Ma_KH!P$1,0)</f>
        <v>CÔNG TY CỔ PHẦN THƯƠNG MẠI VÀ DỊCH VỤ EASYMART</v>
      </c>
    </row>
    <row r="891" spans="1:31" s="61" customFormat="1" ht="25.5" customHeight="1" x14ac:dyDescent="0.3">
      <c r="A891" s="129" t="s">
        <v>113</v>
      </c>
      <c r="B891" s="129"/>
      <c r="C891" s="195">
        <v>45918</v>
      </c>
      <c r="D891" s="196" t="s">
        <v>1654</v>
      </c>
      <c r="E891" s="195"/>
      <c r="F891" s="50"/>
      <c r="G891" s="50" t="s">
        <v>1655</v>
      </c>
      <c r="H891" s="57">
        <v>0</v>
      </c>
      <c r="I891" s="57">
        <v>0</v>
      </c>
      <c r="J891" s="57">
        <v>0</v>
      </c>
      <c r="K891" s="57">
        <v>234392</v>
      </c>
      <c r="L891" s="58" t="s">
        <v>17</v>
      </c>
      <c r="M891" s="59"/>
      <c r="N891" s="58"/>
      <c r="O891" s="57">
        <f>IF(Table1[[#This Row],[Phân loại]]="Tồn đầu kỳ",Table1[[#This Row],[Tổng giá trị]],0)</f>
        <v>0</v>
      </c>
      <c r="P891" s="58">
        <f>IF(Table1[[#This Row],[Số còn phải thu ĐK]]&lt;&gt;0,0,IF(Table1[[#This Row],[Phân loại]]="Bán hàng",Table1[[#This Row],[Tổng giá trị]],-Table1[[#This Row],[Tổng giá trị]]))</f>
        <v>-234392</v>
      </c>
      <c r="Q891" s="115">
        <f t="shared" si="128"/>
        <v>0</v>
      </c>
      <c r="R891" s="58">
        <f>Table1[[#This Row],[Số còn phải thu ĐK]]+Table1[[#This Row],[Giá Trị HD sau CK]]-Table1[[#This Row],[Số tiền đã thu]]</f>
        <v>-234392</v>
      </c>
      <c r="S891" s="59">
        <f>IF(Table1[[#This Row],[Ngày hóa đơn]]&lt;&gt;"",Table1[[#This Row],[Ngày hóa đơn]],Table1[[#This Row],[Ngày hạch toán]])</f>
        <v>45918</v>
      </c>
      <c r="T891" s="58"/>
      <c r="U891" s="59">
        <f>IF(Table1[[#This Row],[Ngày tính CN]]="","",S891+T891)</f>
        <v>45918</v>
      </c>
      <c r="V891" s="60">
        <f ca="1">IF(Table1[[#This Row],[Hạn thanh toán]]="","",IF((U891-NOW())&lt;0,0,(U891-NOW())))</f>
        <v>0</v>
      </c>
      <c r="W891" s="57"/>
      <c r="X891" s="116" t="str">
        <f t="shared" ca="1" si="129"/>
        <v/>
      </c>
      <c r="Y891" s="116" t="str">
        <f t="shared" ca="1" si="127"/>
        <v/>
      </c>
      <c r="Z891" s="305">
        <f>Table1[[#This Row],[Hạn thanh toán]]</f>
        <v>45918</v>
      </c>
      <c r="AA891" s="305">
        <f>Table1[[#This Row],[Ngày Thanh toán]]</f>
        <v>0</v>
      </c>
      <c r="AD891" s="61" t="str">
        <f>VLOOKUP($A891,Ma_KH!$A:$Q,Ma_KH!O$1,0)</f>
        <v>EASY</v>
      </c>
      <c r="AE891" s="3" t="str">
        <f>VLOOKUP($A891,Ma_KH!$A:$Q,Ma_KH!P$1,0)</f>
        <v>CÔNG TY CỔ PHẦN THƯƠNG MẠI VÀ DỊCH VỤ EASYMART</v>
      </c>
    </row>
    <row r="892" spans="1:31" s="61" customFormat="1" ht="25.5" customHeight="1" x14ac:dyDescent="0.3">
      <c r="A892" s="129" t="s">
        <v>113</v>
      </c>
      <c r="B892" s="129"/>
      <c r="C892" s="195">
        <v>45924</v>
      </c>
      <c r="D892" s="196" t="s">
        <v>1656</v>
      </c>
      <c r="E892" s="195">
        <v>45924</v>
      </c>
      <c r="F892" s="50" t="s">
        <v>1657</v>
      </c>
      <c r="G892" s="50" t="s">
        <v>1453</v>
      </c>
      <c r="H892" s="57">
        <v>704940</v>
      </c>
      <c r="I892" s="57">
        <v>0</v>
      </c>
      <c r="J892" s="57">
        <v>56395</v>
      </c>
      <c r="K892" s="57">
        <v>761335</v>
      </c>
      <c r="L892" s="58" t="s">
        <v>24</v>
      </c>
      <c r="M892" s="59"/>
      <c r="N892" s="58"/>
      <c r="O892" s="57">
        <f>IF(Table1[[#This Row],[Phân loại]]="Tồn đầu kỳ",Table1[[#This Row],[Tổng giá trị]],0)</f>
        <v>0</v>
      </c>
      <c r="P892" s="58">
        <f>IF(Table1[[#This Row],[Số còn phải thu ĐK]]&lt;&gt;0,0,IF(Table1[[#This Row],[Phân loại]]="Bán hàng",Table1[[#This Row],[Tổng giá trị]],-Table1[[#This Row],[Tổng giá trị]]))</f>
        <v>761335</v>
      </c>
      <c r="Q892" s="115">
        <f t="shared" si="128"/>
        <v>0</v>
      </c>
      <c r="R892" s="58">
        <f>Table1[[#This Row],[Số còn phải thu ĐK]]+Table1[[#This Row],[Giá Trị HD sau CK]]-Table1[[#This Row],[Số tiền đã thu]]</f>
        <v>761335</v>
      </c>
      <c r="S892" s="59">
        <f>IF(Table1[[#This Row],[Ngày hóa đơn]]&lt;&gt;"",Table1[[#This Row],[Ngày hóa đơn]],Table1[[#This Row],[Ngày hạch toán]])</f>
        <v>45924</v>
      </c>
      <c r="T892" s="58"/>
      <c r="U892" s="59">
        <f>IF(Table1[[#This Row],[Ngày tính CN]]="","",S892+T892)</f>
        <v>45924</v>
      </c>
      <c r="V892" s="60">
        <f ca="1">IF(Table1[[#This Row],[Hạn thanh toán]]="","",IF((U892-NOW())&lt;0,0,(U892-NOW())))</f>
        <v>0</v>
      </c>
      <c r="W892" s="57"/>
      <c r="X892" s="116" t="str">
        <f t="shared" ca="1" si="129"/>
        <v/>
      </c>
      <c r="Y892" s="116" t="str">
        <f t="shared" ca="1" si="127"/>
        <v/>
      </c>
      <c r="Z892" s="305">
        <f>Table1[[#This Row],[Hạn thanh toán]]</f>
        <v>45924</v>
      </c>
      <c r="AA892" s="305">
        <f>Table1[[#This Row],[Ngày Thanh toán]]</f>
        <v>0</v>
      </c>
      <c r="AD892" s="61" t="str">
        <f>VLOOKUP($A892,Ma_KH!$A:$Q,Ma_KH!O$1,0)</f>
        <v>EASY</v>
      </c>
      <c r="AE892" s="3" t="str">
        <f>VLOOKUP($A892,Ma_KH!$A:$Q,Ma_KH!P$1,0)</f>
        <v>CÔNG TY CỔ PHẦN THƯƠNG MẠI VÀ DỊCH VỤ EASYMART</v>
      </c>
    </row>
    <row r="893" spans="1:31" s="61" customFormat="1" ht="25.5" customHeight="1" x14ac:dyDescent="0.3">
      <c r="A893" s="129" t="s">
        <v>113</v>
      </c>
      <c r="B893" s="129"/>
      <c r="C893" s="195">
        <v>45924</v>
      </c>
      <c r="D893" s="196" t="s">
        <v>1658</v>
      </c>
      <c r="E893" s="195">
        <v>45924</v>
      </c>
      <c r="F893" s="50" t="s">
        <v>1659</v>
      </c>
      <c r="G893" s="50" t="s">
        <v>1441</v>
      </c>
      <c r="H893" s="57">
        <v>619330</v>
      </c>
      <c r="I893" s="57">
        <v>0</v>
      </c>
      <c r="J893" s="57">
        <v>49546</v>
      </c>
      <c r="K893" s="57">
        <v>668876</v>
      </c>
      <c r="L893" s="58" t="s">
        <v>24</v>
      </c>
      <c r="M893" s="59"/>
      <c r="N893" s="58"/>
      <c r="O893" s="57">
        <f>IF(Table1[[#This Row],[Phân loại]]="Tồn đầu kỳ",Table1[[#This Row],[Tổng giá trị]],0)</f>
        <v>0</v>
      </c>
      <c r="P893" s="58">
        <f>IF(Table1[[#This Row],[Số còn phải thu ĐK]]&lt;&gt;0,0,IF(Table1[[#This Row],[Phân loại]]="Bán hàng",Table1[[#This Row],[Tổng giá trị]],-Table1[[#This Row],[Tổng giá trị]]))</f>
        <v>668876</v>
      </c>
      <c r="Q893" s="115">
        <f t="shared" si="128"/>
        <v>0</v>
      </c>
      <c r="R893" s="58">
        <f>Table1[[#This Row],[Số còn phải thu ĐK]]+Table1[[#This Row],[Giá Trị HD sau CK]]-Table1[[#This Row],[Số tiền đã thu]]</f>
        <v>668876</v>
      </c>
      <c r="S893" s="59">
        <f>IF(Table1[[#This Row],[Ngày hóa đơn]]&lt;&gt;"",Table1[[#This Row],[Ngày hóa đơn]],Table1[[#This Row],[Ngày hạch toán]])</f>
        <v>45924</v>
      </c>
      <c r="T893" s="58"/>
      <c r="U893" s="59">
        <f>IF(Table1[[#This Row],[Ngày tính CN]]="","",S893+T893)</f>
        <v>45924</v>
      </c>
      <c r="V893" s="60">
        <f ca="1">IF(Table1[[#This Row],[Hạn thanh toán]]="","",IF((U893-NOW())&lt;0,0,(U893-NOW())))</f>
        <v>0</v>
      </c>
      <c r="W893" s="57"/>
      <c r="X893" s="116" t="str">
        <f t="shared" ca="1" si="129"/>
        <v/>
      </c>
      <c r="Y893" s="116" t="str">
        <f t="shared" ca="1" si="127"/>
        <v/>
      </c>
      <c r="Z893" s="305">
        <f>Table1[[#This Row],[Hạn thanh toán]]</f>
        <v>45924</v>
      </c>
      <c r="AA893" s="305">
        <f>Table1[[#This Row],[Ngày Thanh toán]]</f>
        <v>0</v>
      </c>
      <c r="AD893" s="61" t="str">
        <f>VLOOKUP($A893,Ma_KH!$A:$Q,Ma_KH!O$1,0)</f>
        <v>EASY</v>
      </c>
      <c r="AE893" s="3" t="str">
        <f>VLOOKUP($A893,Ma_KH!$A:$Q,Ma_KH!P$1,0)</f>
        <v>CÔNG TY CỔ PHẦN THƯƠNG MẠI VÀ DỊCH VỤ EASYMART</v>
      </c>
    </row>
    <row r="894" spans="1:31" s="61" customFormat="1" ht="25.5" customHeight="1" x14ac:dyDescent="0.3">
      <c r="A894" s="192" t="s">
        <v>113</v>
      </c>
      <c r="B894" s="192"/>
      <c r="C894" s="197">
        <v>45924</v>
      </c>
      <c r="D894" s="198" t="s">
        <v>1660</v>
      </c>
      <c r="E894" s="197">
        <v>45924</v>
      </c>
      <c r="F894" s="51" t="s">
        <v>1661</v>
      </c>
      <c r="G894" s="51" t="s">
        <v>1444</v>
      </c>
      <c r="H894" s="57">
        <v>355792</v>
      </c>
      <c r="I894" s="57">
        <v>0</v>
      </c>
      <c r="J894" s="57">
        <v>28463</v>
      </c>
      <c r="K894" s="57">
        <v>384255</v>
      </c>
      <c r="L894" s="58" t="s">
        <v>24</v>
      </c>
      <c r="M894" s="59"/>
      <c r="N894" s="58"/>
      <c r="O894" s="57">
        <f>IF(Table1[[#This Row],[Phân loại]]="Tồn đầu kỳ",Table1[[#This Row],[Tổng giá trị]],0)</f>
        <v>0</v>
      </c>
      <c r="P894" s="58">
        <f>IF(Table1[[#This Row],[Số còn phải thu ĐK]]&lt;&gt;0,0,IF(Table1[[#This Row],[Phân loại]]="Bán hàng",Table1[[#This Row],[Tổng giá trị]],-Table1[[#This Row],[Tổng giá trị]]))</f>
        <v>384255</v>
      </c>
      <c r="Q894" s="115">
        <f t="shared" si="128"/>
        <v>0</v>
      </c>
      <c r="R894" s="58">
        <f>Table1[[#This Row],[Số còn phải thu ĐK]]+Table1[[#This Row],[Giá Trị HD sau CK]]-Table1[[#This Row],[Số tiền đã thu]]</f>
        <v>384255</v>
      </c>
      <c r="S894" s="59">
        <f>IF(Table1[[#This Row],[Ngày hóa đơn]]&lt;&gt;"",Table1[[#This Row],[Ngày hóa đơn]],Table1[[#This Row],[Ngày hạch toán]])</f>
        <v>45924</v>
      </c>
      <c r="T894" s="58"/>
      <c r="U894" s="59">
        <f>IF(Table1[[#This Row],[Ngày tính CN]]="","",S894+T894)</f>
        <v>45924</v>
      </c>
      <c r="V894" s="60">
        <f ca="1">IF(Table1[[#This Row],[Hạn thanh toán]]="","",IF((U894-NOW())&lt;0,0,(U894-NOW())))</f>
        <v>0</v>
      </c>
      <c r="W894" s="57"/>
      <c r="X894" s="116" t="str">
        <f t="shared" ca="1" si="129"/>
        <v/>
      </c>
      <c r="Y894" s="116" t="str">
        <f t="shared" ca="1" si="127"/>
        <v/>
      </c>
      <c r="Z894" s="305">
        <f>Table1[[#This Row],[Hạn thanh toán]]</f>
        <v>45924</v>
      </c>
      <c r="AA894" s="305">
        <f>Table1[[#This Row],[Ngày Thanh toán]]</f>
        <v>0</v>
      </c>
      <c r="AD894" s="61" t="str">
        <f>VLOOKUP($A894,Ma_KH!$A:$Q,Ma_KH!O$1,0)</f>
        <v>EASY</v>
      </c>
      <c r="AE894" s="3" t="str">
        <f>VLOOKUP($A894,Ma_KH!$A:$Q,Ma_KH!P$1,0)</f>
        <v>CÔNG TY CỔ PHẦN THƯƠNG MẠI VÀ DỊCH VỤ EASYMART</v>
      </c>
    </row>
    <row r="895" spans="1:31" s="61" customFormat="1" ht="25.5" customHeight="1" x14ac:dyDescent="0.3">
      <c r="A895" s="129" t="s">
        <v>113</v>
      </c>
      <c r="B895" s="129"/>
      <c r="C895" s="195">
        <v>45931</v>
      </c>
      <c r="D895" s="196" t="s">
        <v>1662</v>
      </c>
      <c r="E895" s="195">
        <v>45931</v>
      </c>
      <c r="F895" s="50" t="s">
        <v>1663</v>
      </c>
      <c r="G895" s="44" t="s">
        <v>1441</v>
      </c>
      <c r="H895" s="57">
        <v>1605160</v>
      </c>
      <c r="I895" s="57">
        <v>0</v>
      </c>
      <c r="J895" s="57">
        <v>128413</v>
      </c>
      <c r="K895" s="57">
        <v>1733573</v>
      </c>
      <c r="L895" s="58" t="s">
        <v>24</v>
      </c>
      <c r="M895" s="59"/>
      <c r="N895" s="58"/>
      <c r="O895" s="57">
        <f>IF(Table1[[#This Row],[Phân loại]]="Tồn đầu kỳ",Table1[[#This Row],[Tổng giá trị]],0)</f>
        <v>0</v>
      </c>
      <c r="P895" s="58">
        <f>IF(Table1[[#This Row],[Số còn phải thu ĐK]]&lt;&gt;0,0,IF(Table1[[#This Row],[Phân loại]]="Bán hàng",Table1[[#This Row],[Tổng giá trị]],-Table1[[#This Row],[Tổng giá trị]]))</f>
        <v>1733573</v>
      </c>
      <c r="Q895" s="115">
        <f t="shared" si="128"/>
        <v>0</v>
      </c>
      <c r="R895" s="58">
        <f>Table1[[#This Row],[Số còn phải thu ĐK]]+Table1[[#This Row],[Giá Trị HD sau CK]]-Table1[[#This Row],[Số tiền đã thu]]</f>
        <v>1733573</v>
      </c>
      <c r="S895" s="59">
        <f>IF(Table1[[#This Row],[Ngày hóa đơn]]&lt;&gt;"",Table1[[#This Row],[Ngày hóa đơn]],Table1[[#This Row],[Ngày hạch toán]])</f>
        <v>45931</v>
      </c>
      <c r="T895" s="58"/>
      <c r="U895" s="59">
        <f>IF(Table1[[#This Row],[Ngày tính CN]]="","",S895+T895)</f>
        <v>45931</v>
      </c>
      <c r="V895" s="60">
        <f ca="1">IF(Table1[[#This Row],[Hạn thanh toán]]="","",IF((U895-NOW())&lt;0,0,(U895-NOW())))</f>
        <v>0</v>
      </c>
      <c r="W895" s="57"/>
      <c r="X895" s="116" t="str">
        <f t="shared" ca="1" si="129"/>
        <v/>
      </c>
      <c r="Y895" s="116" t="str">
        <f t="shared" ca="1" si="127"/>
        <v/>
      </c>
      <c r="Z895" s="305">
        <f>Table1[[#This Row],[Hạn thanh toán]]</f>
        <v>45931</v>
      </c>
      <c r="AA895" s="305">
        <f>Table1[[#This Row],[Ngày Thanh toán]]</f>
        <v>0</v>
      </c>
      <c r="AD895" s="61" t="str">
        <f>VLOOKUP($A895,Ma_KH!$A:$Q,Ma_KH!O$1,0)</f>
        <v>EASY</v>
      </c>
      <c r="AE895" s="3" t="str">
        <f>VLOOKUP($A895,Ma_KH!$A:$Q,Ma_KH!P$1,0)</f>
        <v>CÔNG TY CỔ PHẦN THƯƠNG MẠI VÀ DỊCH VỤ EASYMART</v>
      </c>
    </row>
    <row r="896" spans="1:31" s="61" customFormat="1" ht="25.5" customHeight="1" x14ac:dyDescent="0.3">
      <c r="A896" s="129" t="s">
        <v>113</v>
      </c>
      <c r="B896" s="129"/>
      <c r="C896" s="195">
        <v>45931</v>
      </c>
      <c r="D896" s="196" t="s">
        <v>1664</v>
      </c>
      <c r="E896" s="195">
        <v>45931</v>
      </c>
      <c r="F896" s="50" t="s">
        <v>1665</v>
      </c>
      <c r="G896" s="44" t="s">
        <v>1444</v>
      </c>
      <c r="H896" s="57">
        <v>1235322</v>
      </c>
      <c r="I896" s="57">
        <v>0</v>
      </c>
      <c r="J896" s="57">
        <v>98826</v>
      </c>
      <c r="K896" s="57">
        <v>1334148</v>
      </c>
      <c r="L896" s="58" t="s">
        <v>24</v>
      </c>
      <c r="M896" s="59"/>
      <c r="N896" s="58"/>
      <c r="O896" s="57">
        <f>IF(Table1[[#This Row],[Phân loại]]="Tồn đầu kỳ",Table1[[#This Row],[Tổng giá trị]],0)</f>
        <v>0</v>
      </c>
      <c r="P896" s="58">
        <f>IF(Table1[[#This Row],[Số còn phải thu ĐK]]&lt;&gt;0,0,IF(Table1[[#This Row],[Phân loại]]="Bán hàng",Table1[[#This Row],[Tổng giá trị]],-Table1[[#This Row],[Tổng giá trị]]))</f>
        <v>1334148</v>
      </c>
      <c r="Q896" s="115">
        <f t="shared" si="128"/>
        <v>0</v>
      </c>
      <c r="R896" s="58">
        <f>Table1[[#This Row],[Số còn phải thu ĐK]]+Table1[[#This Row],[Giá Trị HD sau CK]]-Table1[[#This Row],[Số tiền đã thu]]</f>
        <v>1334148</v>
      </c>
      <c r="S896" s="59">
        <f>IF(Table1[[#This Row],[Ngày hóa đơn]]&lt;&gt;"",Table1[[#This Row],[Ngày hóa đơn]],Table1[[#This Row],[Ngày hạch toán]])</f>
        <v>45931</v>
      </c>
      <c r="T896" s="58"/>
      <c r="U896" s="59">
        <f>IF(Table1[[#This Row],[Ngày tính CN]]="","",S896+T896)</f>
        <v>45931</v>
      </c>
      <c r="V896" s="60">
        <f ca="1">IF(Table1[[#This Row],[Hạn thanh toán]]="","",IF((U896-NOW())&lt;0,0,(U896-NOW())))</f>
        <v>0</v>
      </c>
      <c r="W896" s="57"/>
      <c r="X896" s="116" t="str">
        <f t="shared" ca="1" si="129"/>
        <v/>
      </c>
      <c r="Y896" s="116" t="str">
        <f t="shared" ca="1" si="127"/>
        <v/>
      </c>
      <c r="Z896" s="305">
        <f>Table1[[#This Row],[Hạn thanh toán]]</f>
        <v>45931</v>
      </c>
      <c r="AA896" s="305">
        <f>Table1[[#This Row],[Ngày Thanh toán]]</f>
        <v>0</v>
      </c>
      <c r="AD896" s="61" t="str">
        <f>VLOOKUP($A896,Ma_KH!$A:$Q,Ma_KH!O$1,0)</f>
        <v>EASY</v>
      </c>
      <c r="AE896" s="3" t="str">
        <f>VLOOKUP($A896,Ma_KH!$A:$Q,Ma_KH!P$1,0)</f>
        <v>CÔNG TY CỔ PHẦN THƯƠNG MẠI VÀ DỊCH VỤ EASYMART</v>
      </c>
    </row>
    <row r="897" spans="1:31" s="61" customFormat="1" ht="25.5" customHeight="1" x14ac:dyDescent="0.3">
      <c r="A897" s="129" t="s">
        <v>113</v>
      </c>
      <c r="B897" s="129"/>
      <c r="C897" s="195">
        <v>45931</v>
      </c>
      <c r="D897" s="196" t="s">
        <v>1666</v>
      </c>
      <c r="E897" s="195">
        <v>45931</v>
      </c>
      <c r="F897" s="50" t="s">
        <v>1667</v>
      </c>
      <c r="G897" s="44" t="s">
        <v>1453</v>
      </c>
      <c r="H897" s="57">
        <v>1704674</v>
      </c>
      <c r="I897" s="57">
        <v>0</v>
      </c>
      <c r="J897" s="57">
        <v>136374</v>
      </c>
      <c r="K897" s="57">
        <v>1841048</v>
      </c>
      <c r="L897" s="58" t="s">
        <v>24</v>
      </c>
      <c r="M897" s="59"/>
      <c r="N897" s="58"/>
      <c r="O897" s="57">
        <f>IF(Table1[[#This Row],[Phân loại]]="Tồn đầu kỳ",Table1[[#This Row],[Tổng giá trị]],0)</f>
        <v>0</v>
      </c>
      <c r="P897" s="58">
        <f>IF(Table1[[#This Row],[Số còn phải thu ĐK]]&lt;&gt;0,0,IF(Table1[[#This Row],[Phân loại]]="Bán hàng",Table1[[#This Row],[Tổng giá trị]],-Table1[[#This Row],[Tổng giá trị]]))</f>
        <v>1841048</v>
      </c>
      <c r="Q897" s="115">
        <f t="shared" si="128"/>
        <v>0</v>
      </c>
      <c r="R897" s="58">
        <f>Table1[[#This Row],[Số còn phải thu ĐK]]+Table1[[#This Row],[Giá Trị HD sau CK]]-Table1[[#This Row],[Số tiền đã thu]]</f>
        <v>1841048</v>
      </c>
      <c r="S897" s="59">
        <f>IF(Table1[[#This Row],[Ngày hóa đơn]]&lt;&gt;"",Table1[[#This Row],[Ngày hóa đơn]],Table1[[#This Row],[Ngày hạch toán]])</f>
        <v>45931</v>
      </c>
      <c r="T897" s="58"/>
      <c r="U897" s="59">
        <f>IF(Table1[[#This Row],[Ngày tính CN]]="","",S897+T897)</f>
        <v>45931</v>
      </c>
      <c r="V897" s="60">
        <f ca="1">IF(Table1[[#This Row],[Hạn thanh toán]]="","",IF((U897-NOW())&lt;0,0,(U897-NOW())))</f>
        <v>0</v>
      </c>
      <c r="W897" s="57"/>
      <c r="X897" s="116" t="str">
        <f t="shared" ca="1" si="129"/>
        <v/>
      </c>
      <c r="Y897" s="116" t="str">
        <f t="shared" ca="1" si="127"/>
        <v/>
      </c>
      <c r="Z897" s="305">
        <f>Table1[[#This Row],[Hạn thanh toán]]</f>
        <v>45931</v>
      </c>
      <c r="AA897" s="305">
        <f>Table1[[#This Row],[Ngày Thanh toán]]</f>
        <v>0</v>
      </c>
      <c r="AD897" s="61" t="str">
        <f>VLOOKUP($A897,Ma_KH!$A:$Q,Ma_KH!O$1,0)</f>
        <v>EASY</v>
      </c>
      <c r="AE897" s="3" t="str">
        <f>VLOOKUP($A897,Ma_KH!$A:$Q,Ma_KH!P$1,0)</f>
        <v>CÔNG TY CỔ PHẦN THƯƠNG MẠI VÀ DỊCH VỤ EASYMART</v>
      </c>
    </row>
    <row r="898" spans="1:31" s="61" customFormat="1" ht="25.5" customHeight="1" x14ac:dyDescent="0.3">
      <c r="A898" s="129" t="s">
        <v>113</v>
      </c>
      <c r="B898" s="129"/>
      <c r="C898" s="195">
        <v>45931</v>
      </c>
      <c r="D898" s="196" t="s">
        <v>1668</v>
      </c>
      <c r="E898" s="195">
        <v>45931</v>
      </c>
      <c r="F898" s="50" t="s">
        <v>1669</v>
      </c>
      <c r="G898" s="44" t="s">
        <v>1504</v>
      </c>
      <c r="H898" s="57">
        <v>931635</v>
      </c>
      <c r="I898" s="57">
        <v>0</v>
      </c>
      <c r="J898" s="57">
        <v>74531</v>
      </c>
      <c r="K898" s="57">
        <v>1006166</v>
      </c>
      <c r="L898" s="58" t="s">
        <v>24</v>
      </c>
      <c r="M898" s="59"/>
      <c r="N898" s="58"/>
      <c r="O898" s="57">
        <f>IF(Table1[[#This Row],[Phân loại]]="Tồn đầu kỳ",Table1[[#This Row],[Tổng giá trị]],0)</f>
        <v>0</v>
      </c>
      <c r="P898" s="58">
        <f>IF(Table1[[#This Row],[Số còn phải thu ĐK]]&lt;&gt;0,0,IF(Table1[[#This Row],[Phân loại]]="Bán hàng",Table1[[#This Row],[Tổng giá trị]],-Table1[[#This Row],[Tổng giá trị]]))</f>
        <v>1006166</v>
      </c>
      <c r="Q898" s="115">
        <f t="shared" si="128"/>
        <v>0</v>
      </c>
      <c r="R898" s="58">
        <f>Table1[[#This Row],[Số còn phải thu ĐK]]+Table1[[#This Row],[Giá Trị HD sau CK]]-Table1[[#This Row],[Số tiền đã thu]]</f>
        <v>1006166</v>
      </c>
      <c r="S898" s="59">
        <f>IF(Table1[[#This Row],[Ngày hóa đơn]]&lt;&gt;"",Table1[[#This Row],[Ngày hóa đơn]],Table1[[#This Row],[Ngày hạch toán]])</f>
        <v>45931</v>
      </c>
      <c r="T898" s="58"/>
      <c r="U898" s="59">
        <f>IF(Table1[[#This Row],[Ngày tính CN]]="","",S898+T898)</f>
        <v>45931</v>
      </c>
      <c r="V898" s="60">
        <f ca="1">IF(Table1[[#This Row],[Hạn thanh toán]]="","",IF((U898-NOW())&lt;0,0,(U898-NOW())))</f>
        <v>0</v>
      </c>
      <c r="W898" s="57"/>
      <c r="X898" s="116" t="str">
        <f t="shared" ca="1" si="129"/>
        <v/>
      </c>
      <c r="Y898" s="116" t="str">
        <f t="shared" ca="1" si="127"/>
        <v/>
      </c>
      <c r="Z898" s="305">
        <f>Table1[[#This Row],[Hạn thanh toán]]</f>
        <v>45931</v>
      </c>
      <c r="AA898" s="305">
        <f>Table1[[#This Row],[Ngày Thanh toán]]</f>
        <v>0</v>
      </c>
      <c r="AD898" s="61" t="str">
        <f>VLOOKUP($A898,Ma_KH!$A:$Q,Ma_KH!O$1,0)</f>
        <v>EASY</v>
      </c>
      <c r="AE898" s="3" t="str">
        <f>VLOOKUP($A898,Ma_KH!$A:$Q,Ma_KH!P$1,0)</f>
        <v>CÔNG TY CỔ PHẦN THƯƠNG MẠI VÀ DỊCH VỤ EASYMART</v>
      </c>
    </row>
    <row r="899" spans="1:31" s="61" customFormat="1" ht="25.5" customHeight="1" x14ac:dyDescent="0.3">
      <c r="A899" s="129" t="s">
        <v>113</v>
      </c>
      <c r="B899" s="129"/>
      <c r="C899" s="195">
        <v>45931</v>
      </c>
      <c r="D899" s="196" t="s">
        <v>1670</v>
      </c>
      <c r="E899" s="195">
        <v>45931</v>
      </c>
      <c r="F899" s="50" t="s">
        <v>1671</v>
      </c>
      <c r="G899" s="44" t="s">
        <v>1553</v>
      </c>
      <c r="H899" s="57">
        <v>220800</v>
      </c>
      <c r="I899" s="57">
        <v>0</v>
      </c>
      <c r="J899" s="57">
        <v>17664</v>
      </c>
      <c r="K899" s="57">
        <v>238464</v>
      </c>
      <c r="L899" s="58" t="s">
        <v>24</v>
      </c>
      <c r="M899" s="59"/>
      <c r="N899" s="58"/>
      <c r="O899" s="57">
        <f>IF(Table1[[#This Row],[Phân loại]]="Tồn đầu kỳ",Table1[[#This Row],[Tổng giá trị]],0)</f>
        <v>0</v>
      </c>
      <c r="P899" s="58">
        <f>IF(Table1[[#This Row],[Số còn phải thu ĐK]]&lt;&gt;0,0,IF(Table1[[#This Row],[Phân loại]]="Bán hàng",Table1[[#This Row],[Tổng giá trị]],-Table1[[#This Row],[Tổng giá trị]]))</f>
        <v>238464</v>
      </c>
      <c r="Q899" s="115">
        <f t="shared" si="128"/>
        <v>0</v>
      </c>
      <c r="R899" s="58">
        <f>Table1[[#This Row],[Số còn phải thu ĐK]]+Table1[[#This Row],[Giá Trị HD sau CK]]-Table1[[#This Row],[Số tiền đã thu]]</f>
        <v>238464</v>
      </c>
      <c r="S899" s="59">
        <f>IF(Table1[[#This Row],[Ngày hóa đơn]]&lt;&gt;"",Table1[[#This Row],[Ngày hóa đơn]],Table1[[#This Row],[Ngày hạch toán]])</f>
        <v>45931</v>
      </c>
      <c r="T899" s="58"/>
      <c r="U899" s="59">
        <f>IF(Table1[[#This Row],[Ngày tính CN]]="","",S899+T899)</f>
        <v>45931</v>
      </c>
      <c r="V899" s="60">
        <f ca="1">IF(Table1[[#This Row],[Hạn thanh toán]]="","",IF((U899-NOW())&lt;0,0,(U899-NOW())))</f>
        <v>0</v>
      </c>
      <c r="W899" s="57"/>
      <c r="X899" s="116" t="str">
        <f t="shared" ca="1" si="129"/>
        <v/>
      </c>
      <c r="Y899" s="116" t="str">
        <f t="shared" ca="1" si="127"/>
        <v/>
      </c>
      <c r="Z899" s="305">
        <f>Table1[[#This Row],[Hạn thanh toán]]</f>
        <v>45931</v>
      </c>
      <c r="AA899" s="305">
        <f>Table1[[#This Row],[Ngày Thanh toán]]</f>
        <v>0</v>
      </c>
      <c r="AD899" s="61" t="str">
        <f>VLOOKUP($A899,Ma_KH!$A:$Q,Ma_KH!O$1,0)</f>
        <v>EASY</v>
      </c>
      <c r="AE899" s="3" t="str">
        <f>VLOOKUP($A899,Ma_KH!$A:$Q,Ma_KH!P$1,0)</f>
        <v>CÔNG TY CỔ PHẦN THƯƠNG MẠI VÀ DỊCH VỤ EASYMART</v>
      </c>
    </row>
    <row r="900" spans="1:31" s="61" customFormat="1" ht="25.5" customHeight="1" x14ac:dyDescent="0.3">
      <c r="A900" s="129" t="s">
        <v>113</v>
      </c>
      <c r="B900" s="129"/>
      <c r="C900" s="195">
        <v>45938</v>
      </c>
      <c r="D900" s="196" t="s">
        <v>1672</v>
      </c>
      <c r="E900" s="195">
        <v>45938</v>
      </c>
      <c r="F900" s="50" t="s">
        <v>1673</v>
      </c>
      <c r="G900" s="44" t="s">
        <v>1441</v>
      </c>
      <c r="H900" s="57">
        <v>929520</v>
      </c>
      <c r="I900" s="57">
        <v>0</v>
      </c>
      <c r="J900" s="57">
        <v>74362</v>
      </c>
      <c r="K900" s="57">
        <v>1003882</v>
      </c>
      <c r="L900" s="58" t="s">
        <v>24</v>
      </c>
      <c r="M900" s="59"/>
      <c r="N900" s="58"/>
      <c r="O900" s="57">
        <f>IF(Table1[[#This Row],[Phân loại]]="Tồn đầu kỳ",Table1[[#This Row],[Tổng giá trị]],0)</f>
        <v>0</v>
      </c>
      <c r="P900" s="58">
        <f>IF(Table1[[#This Row],[Số còn phải thu ĐK]]&lt;&gt;0,0,IF(Table1[[#This Row],[Phân loại]]="Bán hàng",Table1[[#This Row],[Tổng giá trị]],-Table1[[#This Row],[Tổng giá trị]]))</f>
        <v>1003882</v>
      </c>
      <c r="Q900" s="115">
        <f t="shared" si="128"/>
        <v>0</v>
      </c>
      <c r="R900" s="58">
        <f>Table1[[#This Row],[Số còn phải thu ĐK]]+Table1[[#This Row],[Giá Trị HD sau CK]]-Table1[[#This Row],[Số tiền đã thu]]</f>
        <v>1003882</v>
      </c>
      <c r="S900" s="59">
        <f>IF(Table1[[#This Row],[Ngày hóa đơn]]&lt;&gt;"",Table1[[#This Row],[Ngày hóa đơn]],Table1[[#This Row],[Ngày hạch toán]])</f>
        <v>45938</v>
      </c>
      <c r="T900" s="58"/>
      <c r="U900" s="59">
        <f>IF(Table1[[#This Row],[Ngày tính CN]]="","",S900+T900)</f>
        <v>45938</v>
      </c>
      <c r="V900" s="60">
        <f ca="1">IF(Table1[[#This Row],[Hạn thanh toán]]="","",IF((U900-NOW())&lt;0,0,(U900-NOW())))</f>
        <v>0</v>
      </c>
      <c r="W900" s="57"/>
      <c r="X900" s="116" t="str">
        <f t="shared" ca="1" si="129"/>
        <v/>
      </c>
      <c r="Y900" s="116" t="str">
        <f t="shared" ca="1" si="127"/>
        <v/>
      </c>
      <c r="Z900" s="305">
        <f>Table1[[#This Row],[Hạn thanh toán]]</f>
        <v>45938</v>
      </c>
      <c r="AA900" s="305">
        <f>Table1[[#This Row],[Ngày Thanh toán]]</f>
        <v>0</v>
      </c>
      <c r="AD900" s="61" t="str">
        <f>VLOOKUP($A900,Ma_KH!$A:$Q,Ma_KH!O$1,0)</f>
        <v>EASY</v>
      </c>
      <c r="AE900" s="3" t="str">
        <f>VLOOKUP($A900,Ma_KH!$A:$Q,Ma_KH!P$1,0)</f>
        <v>CÔNG TY CỔ PHẦN THƯƠNG MẠI VÀ DỊCH VỤ EASYMART</v>
      </c>
    </row>
    <row r="901" spans="1:31" s="61" customFormat="1" ht="25.5" customHeight="1" x14ac:dyDescent="0.3">
      <c r="A901" s="129" t="s">
        <v>113</v>
      </c>
      <c r="B901" s="129"/>
      <c r="C901" s="195">
        <v>45938</v>
      </c>
      <c r="D901" s="196" t="s">
        <v>1674</v>
      </c>
      <c r="E901" s="195">
        <v>45938</v>
      </c>
      <c r="F901" s="50" t="s">
        <v>1675</v>
      </c>
      <c r="G901" s="44" t="s">
        <v>1453</v>
      </c>
      <c r="H901" s="57">
        <v>832434</v>
      </c>
      <c r="I901" s="57">
        <v>0</v>
      </c>
      <c r="J901" s="57">
        <v>66595</v>
      </c>
      <c r="K901" s="57">
        <v>899029</v>
      </c>
      <c r="L901" s="58" t="s">
        <v>24</v>
      </c>
      <c r="M901" s="59"/>
      <c r="N901" s="58"/>
      <c r="O901" s="57">
        <f>IF(Table1[[#This Row],[Phân loại]]="Tồn đầu kỳ",Table1[[#This Row],[Tổng giá trị]],0)</f>
        <v>0</v>
      </c>
      <c r="P901" s="58">
        <f>IF(Table1[[#This Row],[Số còn phải thu ĐK]]&lt;&gt;0,0,IF(Table1[[#This Row],[Phân loại]]="Bán hàng",Table1[[#This Row],[Tổng giá trị]],-Table1[[#This Row],[Tổng giá trị]]))</f>
        <v>899029</v>
      </c>
      <c r="Q901" s="115">
        <f t="shared" si="128"/>
        <v>0</v>
      </c>
      <c r="R901" s="58">
        <f>Table1[[#This Row],[Số còn phải thu ĐK]]+Table1[[#This Row],[Giá Trị HD sau CK]]-Table1[[#This Row],[Số tiền đã thu]]</f>
        <v>899029</v>
      </c>
      <c r="S901" s="59">
        <f>IF(Table1[[#This Row],[Ngày hóa đơn]]&lt;&gt;"",Table1[[#This Row],[Ngày hóa đơn]],Table1[[#This Row],[Ngày hạch toán]])</f>
        <v>45938</v>
      </c>
      <c r="T901" s="58"/>
      <c r="U901" s="59">
        <f>IF(Table1[[#This Row],[Ngày tính CN]]="","",S901+T901)</f>
        <v>45938</v>
      </c>
      <c r="V901" s="60">
        <f ca="1">IF(Table1[[#This Row],[Hạn thanh toán]]="","",IF((U901-NOW())&lt;0,0,(U901-NOW())))</f>
        <v>0</v>
      </c>
      <c r="W901" s="57"/>
      <c r="X901" s="116" t="str">
        <f t="shared" ca="1" si="129"/>
        <v/>
      </c>
      <c r="Y901" s="116" t="str">
        <f t="shared" ca="1" si="127"/>
        <v/>
      </c>
      <c r="Z901" s="305">
        <f>Table1[[#This Row],[Hạn thanh toán]]</f>
        <v>45938</v>
      </c>
      <c r="AA901" s="305">
        <f>Table1[[#This Row],[Ngày Thanh toán]]</f>
        <v>0</v>
      </c>
      <c r="AD901" s="61" t="str">
        <f>VLOOKUP($A901,Ma_KH!$A:$Q,Ma_KH!O$1,0)</f>
        <v>EASY</v>
      </c>
      <c r="AE901" s="3" t="str">
        <f>VLOOKUP($A901,Ma_KH!$A:$Q,Ma_KH!P$1,0)</f>
        <v>CÔNG TY CỔ PHẦN THƯƠNG MẠI VÀ DỊCH VỤ EASYMART</v>
      </c>
    </row>
    <row r="902" spans="1:31" s="61" customFormat="1" ht="25.5" customHeight="1" x14ac:dyDescent="0.3">
      <c r="A902" s="129" t="s">
        <v>113</v>
      </c>
      <c r="B902" s="129"/>
      <c r="C902" s="195">
        <v>45938</v>
      </c>
      <c r="D902" s="196" t="s">
        <v>1676</v>
      </c>
      <c r="E902" s="195">
        <v>45938</v>
      </c>
      <c r="F902" s="50" t="s">
        <v>1677</v>
      </c>
      <c r="G902" s="44" t="s">
        <v>1504</v>
      </c>
      <c r="H902" s="57">
        <v>1056547</v>
      </c>
      <c r="I902" s="57">
        <v>0</v>
      </c>
      <c r="J902" s="57">
        <v>84524</v>
      </c>
      <c r="K902" s="57">
        <v>1141071</v>
      </c>
      <c r="L902" s="58" t="s">
        <v>24</v>
      </c>
      <c r="M902" s="59"/>
      <c r="N902" s="58"/>
      <c r="O902" s="57">
        <f>IF(Table1[[#This Row],[Phân loại]]="Tồn đầu kỳ",Table1[[#This Row],[Tổng giá trị]],0)</f>
        <v>0</v>
      </c>
      <c r="P902" s="58">
        <f>IF(Table1[[#This Row],[Số còn phải thu ĐK]]&lt;&gt;0,0,IF(Table1[[#This Row],[Phân loại]]="Bán hàng",Table1[[#This Row],[Tổng giá trị]],-Table1[[#This Row],[Tổng giá trị]]))</f>
        <v>1141071</v>
      </c>
      <c r="Q902" s="115">
        <f t="shared" si="128"/>
        <v>0</v>
      </c>
      <c r="R902" s="58">
        <f>Table1[[#This Row],[Số còn phải thu ĐK]]+Table1[[#This Row],[Giá Trị HD sau CK]]-Table1[[#This Row],[Số tiền đã thu]]</f>
        <v>1141071</v>
      </c>
      <c r="S902" s="59">
        <f>IF(Table1[[#This Row],[Ngày hóa đơn]]&lt;&gt;"",Table1[[#This Row],[Ngày hóa đơn]],Table1[[#This Row],[Ngày hạch toán]])</f>
        <v>45938</v>
      </c>
      <c r="T902" s="58"/>
      <c r="U902" s="59">
        <f>IF(Table1[[#This Row],[Ngày tính CN]]="","",S902+T902)</f>
        <v>45938</v>
      </c>
      <c r="V902" s="60">
        <f ca="1">IF(Table1[[#This Row],[Hạn thanh toán]]="","",IF((U902-NOW())&lt;0,0,(U902-NOW())))</f>
        <v>0</v>
      </c>
      <c r="W902" s="57"/>
      <c r="X902" s="116" t="str">
        <f t="shared" ca="1" si="129"/>
        <v/>
      </c>
      <c r="Y902" s="116" t="str">
        <f t="shared" ca="1" si="127"/>
        <v/>
      </c>
      <c r="Z902" s="305">
        <f>Table1[[#This Row],[Hạn thanh toán]]</f>
        <v>45938</v>
      </c>
      <c r="AA902" s="305">
        <f>Table1[[#This Row],[Ngày Thanh toán]]</f>
        <v>0</v>
      </c>
      <c r="AD902" s="61" t="str">
        <f>VLOOKUP($A902,Ma_KH!$A:$Q,Ma_KH!O$1,0)</f>
        <v>EASY</v>
      </c>
      <c r="AE902" s="3" t="str">
        <f>VLOOKUP($A902,Ma_KH!$A:$Q,Ma_KH!P$1,0)</f>
        <v>CÔNG TY CỔ PHẦN THƯƠNG MẠI VÀ DỊCH VỤ EASYMART</v>
      </c>
    </row>
    <row r="903" spans="1:31" s="61" customFormat="1" ht="25.5" customHeight="1" x14ac:dyDescent="0.3">
      <c r="A903" s="129" t="s">
        <v>113</v>
      </c>
      <c r="B903" s="129"/>
      <c r="C903" s="195">
        <v>45938</v>
      </c>
      <c r="D903" s="196" t="s">
        <v>1678</v>
      </c>
      <c r="E903" s="195">
        <v>45938</v>
      </c>
      <c r="F903" s="50" t="s">
        <v>1679</v>
      </c>
      <c r="G903" s="44" t="s">
        <v>1553</v>
      </c>
      <c r="H903" s="57">
        <v>220800</v>
      </c>
      <c r="I903" s="57">
        <v>0</v>
      </c>
      <c r="J903" s="57">
        <v>17664</v>
      </c>
      <c r="K903" s="57">
        <v>238464</v>
      </c>
      <c r="L903" s="58" t="s">
        <v>24</v>
      </c>
      <c r="M903" s="59"/>
      <c r="N903" s="58"/>
      <c r="O903" s="57">
        <f>IF(Table1[[#This Row],[Phân loại]]="Tồn đầu kỳ",Table1[[#This Row],[Tổng giá trị]],0)</f>
        <v>0</v>
      </c>
      <c r="P903" s="58">
        <f>IF(Table1[[#This Row],[Số còn phải thu ĐK]]&lt;&gt;0,0,IF(Table1[[#This Row],[Phân loại]]="Bán hàng",Table1[[#This Row],[Tổng giá trị]],-Table1[[#This Row],[Tổng giá trị]]))</f>
        <v>238464</v>
      </c>
      <c r="Q903" s="115">
        <f t="shared" si="128"/>
        <v>0</v>
      </c>
      <c r="R903" s="58">
        <f>Table1[[#This Row],[Số còn phải thu ĐK]]+Table1[[#This Row],[Giá Trị HD sau CK]]-Table1[[#This Row],[Số tiền đã thu]]</f>
        <v>238464</v>
      </c>
      <c r="S903" s="59">
        <f>IF(Table1[[#This Row],[Ngày hóa đơn]]&lt;&gt;"",Table1[[#This Row],[Ngày hóa đơn]],Table1[[#This Row],[Ngày hạch toán]])</f>
        <v>45938</v>
      </c>
      <c r="T903" s="58"/>
      <c r="U903" s="59">
        <f>IF(Table1[[#This Row],[Ngày tính CN]]="","",S903+T903)</f>
        <v>45938</v>
      </c>
      <c r="V903" s="60">
        <f ca="1">IF(Table1[[#This Row],[Hạn thanh toán]]="","",IF((U903-NOW())&lt;0,0,(U903-NOW())))</f>
        <v>0</v>
      </c>
      <c r="W903" s="57"/>
      <c r="X903" s="116" t="str">
        <f t="shared" ca="1" si="129"/>
        <v/>
      </c>
      <c r="Y903" s="116" t="str">
        <f t="shared" ca="1" si="127"/>
        <v/>
      </c>
      <c r="Z903" s="305">
        <f>Table1[[#This Row],[Hạn thanh toán]]</f>
        <v>45938</v>
      </c>
      <c r="AA903" s="305">
        <f>Table1[[#This Row],[Ngày Thanh toán]]</f>
        <v>0</v>
      </c>
      <c r="AD903" s="61" t="str">
        <f>VLOOKUP($A903,Ma_KH!$A:$Q,Ma_KH!O$1,0)</f>
        <v>EASY</v>
      </c>
      <c r="AE903" s="3" t="str">
        <f>VLOOKUP($A903,Ma_KH!$A:$Q,Ma_KH!P$1,0)</f>
        <v>CÔNG TY CỔ PHẦN THƯƠNG MẠI VÀ DỊCH VỤ EASYMART</v>
      </c>
    </row>
    <row r="904" spans="1:31" s="61" customFormat="1" ht="25.5" customHeight="1" x14ac:dyDescent="0.3">
      <c r="A904" s="129" t="s">
        <v>113</v>
      </c>
      <c r="B904" s="129"/>
      <c r="C904" s="195">
        <v>45945</v>
      </c>
      <c r="D904" s="196" t="s">
        <v>1680</v>
      </c>
      <c r="E904" s="195">
        <v>45945</v>
      </c>
      <c r="F904" s="50" t="s">
        <v>1681</v>
      </c>
      <c r="G904" s="44" t="s">
        <v>1441</v>
      </c>
      <c r="H904" s="57">
        <v>2183138</v>
      </c>
      <c r="I904" s="57">
        <v>0</v>
      </c>
      <c r="J904" s="57">
        <v>174651</v>
      </c>
      <c r="K904" s="57">
        <v>2357789</v>
      </c>
      <c r="L904" s="58" t="s">
        <v>24</v>
      </c>
      <c r="M904" s="59"/>
      <c r="N904" s="58"/>
      <c r="O904" s="57">
        <f>IF(Table1[[#This Row],[Phân loại]]="Tồn đầu kỳ",Table1[[#This Row],[Tổng giá trị]],0)</f>
        <v>0</v>
      </c>
      <c r="P904" s="58">
        <f>IF(Table1[[#This Row],[Số còn phải thu ĐK]]&lt;&gt;0,0,IF(Table1[[#This Row],[Phân loại]]="Bán hàng",Table1[[#This Row],[Tổng giá trị]],-Table1[[#This Row],[Tổng giá trị]]))</f>
        <v>2357789</v>
      </c>
      <c r="Q904" s="115">
        <f t="shared" si="128"/>
        <v>0</v>
      </c>
      <c r="R904" s="58">
        <f>Table1[[#This Row],[Số còn phải thu ĐK]]+Table1[[#This Row],[Giá Trị HD sau CK]]-Table1[[#This Row],[Số tiền đã thu]]</f>
        <v>2357789</v>
      </c>
      <c r="S904" s="59">
        <f>IF(Table1[[#This Row],[Ngày hóa đơn]]&lt;&gt;"",Table1[[#This Row],[Ngày hóa đơn]],Table1[[#This Row],[Ngày hạch toán]])</f>
        <v>45945</v>
      </c>
      <c r="T904" s="58"/>
      <c r="U904" s="59">
        <f>IF(Table1[[#This Row],[Ngày tính CN]]="","",S904+T904)</f>
        <v>45945</v>
      </c>
      <c r="V904" s="60">
        <f ca="1">IF(Table1[[#This Row],[Hạn thanh toán]]="","",IF((U904-NOW())&lt;0,0,(U904-NOW())))</f>
        <v>0</v>
      </c>
      <c r="W904" s="57"/>
      <c r="X904" s="116" t="str">
        <f t="shared" ca="1" si="129"/>
        <v/>
      </c>
      <c r="Y904" s="116" t="str">
        <f t="shared" ca="1" si="127"/>
        <v/>
      </c>
      <c r="Z904" s="305">
        <f>Table1[[#This Row],[Hạn thanh toán]]</f>
        <v>45945</v>
      </c>
      <c r="AA904" s="305">
        <f>Table1[[#This Row],[Ngày Thanh toán]]</f>
        <v>0</v>
      </c>
      <c r="AD904" s="61" t="str">
        <f>VLOOKUP($A904,Ma_KH!$A:$Q,Ma_KH!O$1,0)</f>
        <v>EASY</v>
      </c>
      <c r="AE904" s="3" t="str">
        <f>VLOOKUP($A904,Ma_KH!$A:$Q,Ma_KH!P$1,0)</f>
        <v>CÔNG TY CỔ PHẦN THƯƠNG MẠI VÀ DỊCH VỤ EASYMART</v>
      </c>
    </row>
    <row r="905" spans="1:31" s="61" customFormat="1" ht="25.5" customHeight="1" x14ac:dyDescent="0.3">
      <c r="A905" s="129" t="s">
        <v>113</v>
      </c>
      <c r="B905" s="129"/>
      <c r="C905" s="195">
        <v>45945</v>
      </c>
      <c r="D905" s="196" t="s">
        <v>1682</v>
      </c>
      <c r="E905" s="195">
        <v>45945</v>
      </c>
      <c r="F905" s="50" t="s">
        <v>1683</v>
      </c>
      <c r="G905" s="44" t="s">
        <v>1444</v>
      </c>
      <c r="H905" s="57">
        <v>1418489</v>
      </c>
      <c r="I905" s="57">
        <v>0</v>
      </c>
      <c r="J905" s="57">
        <v>113479</v>
      </c>
      <c r="K905" s="57">
        <v>1531968</v>
      </c>
      <c r="L905" s="58" t="s">
        <v>24</v>
      </c>
      <c r="M905" s="59"/>
      <c r="N905" s="58"/>
      <c r="O905" s="57">
        <f>IF(Table1[[#This Row],[Phân loại]]="Tồn đầu kỳ",Table1[[#This Row],[Tổng giá trị]],0)</f>
        <v>0</v>
      </c>
      <c r="P905" s="58">
        <f>IF(Table1[[#This Row],[Số còn phải thu ĐK]]&lt;&gt;0,0,IF(Table1[[#This Row],[Phân loại]]="Bán hàng",Table1[[#This Row],[Tổng giá trị]],-Table1[[#This Row],[Tổng giá trị]]))</f>
        <v>1531968</v>
      </c>
      <c r="Q905" s="115">
        <f t="shared" si="128"/>
        <v>0</v>
      </c>
      <c r="R905" s="58">
        <f>Table1[[#This Row],[Số còn phải thu ĐK]]+Table1[[#This Row],[Giá Trị HD sau CK]]-Table1[[#This Row],[Số tiền đã thu]]</f>
        <v>1531968</v>
      </c>
      <c r="S905" s="59">
        <f>IF(Table1[[#This Row],[Ngày hóa đơn]]&lt;&gt;"",Table1[[#This Row],[Ngày hóa đơn]],Table1[[#This Row],[Ngày hạch toán]])</f>
        <v>45945</v>
      </c>
      <c r="T905" s="58"/>
      <c r="U905" s="59">
        <f>IF(Table1[[#This Row],[Ngày tính CN]]="","",S905+T905)</f>
        <v>45945</v>
      </c>
      <c r="V905" s="60">
        <f ca="1">IF(Table1[[#This Row],[Hạn thanh toán]]="","",IF((U905-NOW())&lt;0,0,(U905-NOW())))</f>
        <v>0</v>
      </c>
      <c r="W905" s="57"/>
      <c r="X905" s="116" t="str">
        <f t="shared" ca="1" si="129"/>
        <v/>
      </c>
      <c r="Y905" s="116" t="str">
        <f t="shared" ca="1" si="127"/>
        <v/>
      </c>
      <c r="Z905" s="305">
        <f>Table1[[#This Row],[Hạn thanh toán]]</f>
        <v>45945</v>
      </c>
      <c r="AA905" s="305">
        <f>Table1[[#This Row],[Ngày Thanh toán]]</f>
        <v>0</v>
      </c>
      <c r="AD905" s="61" t="str">
        <f>VLOOKUP($A905,Ma_KH!$A:$Q,Ma_KH!O$1,0)</f>
        <v>EASY</v>
      </c>
      <c r="AE905" s="3" t="str">
        <f>VLOOKUP($A905,Ma_KH!$A:$Q,Ma_KH!P$1,0)</f>
        <v>CÔNG TY CỔ PHẦN THƯƠNG MẠI VÀ DỊCH VỤ EASYMART</v>
      </c>
    </row>
    <row r="906" spans="1:31" s="61" customFormat="1" ht="25.5" customHeight="1" x14ac:dyDescent="0.3">
      <c r="A906" s="129" t="s">
        <v>113</v>
      </c>
      <c r="B906" s="129"/>
      <c r="C906" s="195">
        <v>45945</v>
      </c>
      <c r="D906" s="196" t="s">
        <v>1684</v>
      </c>
      <c r="E906" s="195">
        <v>45945</v>
      </c>
      <c r="F906" s="50" t="s">
        <v>1685</v>
      </c>
      <c r="G906" s="44" t="s">
        <v>1504</v>
      </c>
      <c r="H906" s="57">
        <v>840957</v>
      </c>
      <c r="I906" s="57">
        <v>0</v>
      </c>
      <c r="J906" s="57">
        <v>67277</v>
      </c>
      <c r="K906" s="57">
        <v>908234</v>
      </c>
      <c r="L906" s="58" t="s">
        <v>24</v>
      </c>
      <c r="M906" s="59"/>
      <c r="N906" s="58"/>
      <c r="O906" s="57">
        <f>IF(Table1[[#This Row],[Phân loại]]="Tồn đầu kỳ",Table1[[#This Row],[Tổng giá trị]],0)</f>
        <v>0</v>
      </c>
      <c r="P906" s="58">
        <f>IF(Table1[[#This Row],[Số còn phải thu ĐK]]&lt;&gt;0,0,IF(Table1[[#This Row],[Phân loại]]="Bán hàng",Table1[[#This Row],[Tổng giá trị]],-Table1[[#This Row],[Tổng giá trị]]))</f>
        <v>908234</v>
      </c>
      <c r="Q906" s="115">
        <f t="shared" si="128"/>
        <v>0</v>
      </c>
      <c r="R906" s="58">
        <f>Table1[[#This Row],[Số còn phải thu ĐK]]+Table1[[#This Row],[Giá Trị HD sau CK]]-Table1[[#This Row],[Số tiền đã thu]]</f>
        <v>908234</v>
      </c>
      <c r="S906" s="59">
        <f>IF(Table1[[#This Row],[Ngày hóa đơn]]&lt;&gt;"",Table1[[#This Row],[Ngày hóa đơn]],Table1[[#This Row],[Ngày hạch toán]])</f>
        <v>45945</v>
      </c>
      <c r="T906" s="58"/>
      <c r="U906" s="59">
        <f>IF(Table1[[#This Row],[Ngày tính CN]]="","",S906+T906)</f>
        <v>45945</v>
      </c>
      <c r="V906" s="60">
        <f ca="1">IF(Table1[[#This Row],[Hạn thanh toán]]="","",IF((U906-NOW())&lt;0,0,(U906-NOW())))</f>
        <v>0</v>
      </c>
      <c r="W906" s="57"/>
      <c r="X906" s="116" t="str">
        <f t="shared" ca="1" si="129"/>
        <v/>
      </c>
      <c r="Y906" s="116" t="str">
        <f t="shared" ca="1" si="127"/>
        <v/>
      </c>
      <c r="Z906" s="305">
        <f>Table1[[#This Row],[Hạn thanh toán]]</f>
        <v>45945</v>
      </c>
      <c r="AA906" s="305">
        <f>Table1[[#This Row],[Ngày Thanh toán]]</f>
        <v>0</v>
      </c>
      <c r="AD906" s="61" t="str">
        <f>VLOOKUP($A906,Ma_KH!$A:$Q,Ma_KH!O$1,0)</f>
        <v>EASY</v>
      </c>
      <c r="AE906" s="3" t="str">
        <f>VLOOKUP($A906,Ma_KH!$A:$Q,Ma_KH!P$1,0)</f>
        <v>CÔNG TY CỔ PHẦN THƯƠNG MẠI VÀ DỊCH VỤ EASYMART</v>
      </c>
    </row>
    <row r="907" spans="1:31" s="61" customFormat="1" ht="25.5" customHeight="1" x14ac:dyDescent="0.3">
      <c r="A907" s="129" t="s">
        <v>113</v>
      </c>
      <c r="B907" s="129"/>
      <c r="C907" s="195">
        <v>45945</v>
      </c>
      <c r="D907" s="196" t="s">
        <v>1686</v>
      </c>
      <c r="E907" s="195">
        <v>45945</v>
      </c>
      <c r="F907" s="50" t="s">
        <v>1687</v>
      </c>
      <c r="G907" s="44" t="s">
        <v>1553</v>
      </c>
      <c r="H907" s="57">
        <v>352470</v>
      </c>
      <c r="I907" s="57">
        <v>0</v>
      </c>
      <c r="J907" s="57">
        <v>28198</v>
      </c>
      <c r="K907" s="57">
        <v>380668</v>
      </c>
      <c r="L907" s="58" t="s">
        <v>24</v>
      </c>
      <c r="M907" s="59"/>
      <c r="N907" s="58"/>
      <c r="O907" s="57">
        <f>IF(Table1[[#This Row],[Phân loại]]="Tồn đầu kỳ",Table1[[#This Row],[Tổng giá trị]],0)</f>
        <v>0</v>
      </c>
      <c r="P907" s="58">
        <f>IF(Table1[[#This Row],[Số còn phải thu ĐK]]&lt;&gt;0,0,IF(Table1[[#This Row],[Phân loại]]="Bán hàng",Table1[[#This Row],[Tổng giá trị]],-Table1[[#This Row],[Tổng giá trị]]))</f>
        <v>380668</v>
      </c>
      <c r="Q907" s="115">
        <f t="shared" si="128"/>
        <v>0</v>
      </c>
      <c r="R907" s="58">
        <f>Table1[[#This Row],[Số còn phải thu ĐK]]+Table1[[#This Row],[Giá Trị HD sau CK]]-Table1[[#This Row],[Số tiền đã thu]]</f>
        <v>380668</v>
      </c>
      <c r="S907" s="59">
        <f>IF(Table1[[#This Row],[Ngày hóa đơn]]&lt;&gt;"",Table1[[#This Row],[Ngày hóa đơn]],Table1[[#This Row],[Ngày hạch toán]])</f>
        <v>45945</v>
      </c>
      <c r="T907" s="58"/>
      <c r="U907" s="59">
        <f>IF(Table1[[#This Row],[Ngày tính CN]]="","",S907+T907)</f>
        <v>45945</v>
      </c>
      <c r="V907" s="60">
        <f ca="1">IF(Table1[[#This Row],[Hạn thanh toán]]="","",IF((U907-NOW())&lt;0,0,(U907-NOW())))</f>
        <v>0</v>
      </c>
      <c r="W907" s="57"/>
      <c r="X907" s="116" t="str">
        <f t="shared" ca="1" si="129"/>
        <v/>
      </c>
      <c r="Y907" s="116" t="str">
        <f t="shared" ca="1" si="127"/>
        <v/>
      </c>
      <c r="Z907" s="305">
        <f>Table1[[#This Row],[Hạn thanh toán]]</f>
        <v>45945</v>
      </c>
      <c r="AA907" s="305">
        <f>Table1[[#This Row],[Ngày Thanh toán]]</f>
        <v>0</v>
      </c>
      <c r="AD907" s="61" t="str">
        <f>VLOOKUP($A907,Ma_KH!$A:$Q,Ma_KH!O$1,0)</f>
        <v>EASY</v>
      </c>
      <c r="AE907" s="3" t="str">
        <f>VLOOKUP($A907,Ma_KH!$A:$Q,Ma_KH!P$1,0)</f>
        <v>CÔNG TY CỔ PHẦN THƯƠNG MẠI VÀ DỊCH VỤ EASYMART</v>
      </c>
    </row>
    <row r="908" spans="1:31" s="61" customFormat="1" ht="25.5" customHeight="1" x14ac:dyDescent="0.3">
      <c r="A908" s="129" t="s">
        <v>113</v>
      </c>
      <c r="B908" s="129"/>
      <c r="C908" s="195">
        <v>45952</v>
      </c>
      <c r="D908" s="196" t="s">
        <v>1688</v>
      </c>
      <c r="E908" s="195">
        <v>45952</v>
      </c>
      <c r="F908" s="267" t="s">
        <v>1689</v>
      </c>
      <c r="G908" s="44" t="s">
        <v>1690</v>
      </c>
      <c r="H908" s="57">
        <v>1413810</v>
      </c>
      <c r="I908" s="57">
        <v>0</v>
      </c>
      <c r="J908" s="57">
        <v>113105</v>
      </c>
      <c r="K908" s="57">
        <v>1526915</v>
      </c>
      <c r="L908" s="58" t="s">
        <v>24</v>
      </c>
      <c r="M908" s="59"/>
      <c r="N908" s="58"/>
      <c r="O908" s="57">
        <f>IF(Table1[[#This Row],[Phân loại]]="Tồn đầu kỳ",Table1[[#This Row],[Tổng giá trị]],0)</f>
        <v>0</v>
      </c>
      <c r="P908" s="58">
        <f>IF(Table1[[#This Row],[Số còn phải thu ĐK]]&lt;&gt;0,0,IF(Table1[[#This Row],[Phân loại]]="Bán hàng",Table1[[#This Row],[Tổng giá trị]],-Table1[[#This Row],[Tổng giá trị]]))</f>
        <v>1526915</v>
      </c>
      <c r="Q908" s="115">
        <f t="shared" si="128"/>
        <v>0</v>
      </c>
      <c r="R908" s="58">
        <f>Table1[[#This Row],[Số còn phải thu ĐK]]+Table1[[#This Row],[Giá Trị HD sau CK]]-Table1[[#This Row],[Số tiền đã thu]]</f>
        <v>1526915</v>
      </c>
      <c r="S908" s="59">
        <f>IF(Table1[[#This Row],[Ngày hóa đơn]]&lt;&gt;"",Table1[[#This Row],[Ngày hóa đơn]],Table1[[#This Row],[Ngày hạch toán]])</f>
        <v>45952</v>
      </c>
      <c r="T908" s="58"/>
      <c r="U908" s="59">
        <f>IF(Table1[[#This Row],[Ngày tính CN]]="","",S908+T908)</f>
        <v>45952</v>
      </c>
      <c r="V908" s="60">
        <f ca="1">IF(Table1[[#This Row],[Hạn thanh toán]]="","",IF((U908-NOW())&lt;0,0,(U908-NOW())))</f>
        <v>0</v>
      </c>
      <c r="W908" s="57"/>
      <c r="X908" s="116" t="str">
        <f t="shared" ca="1" si="129"/>
        <v/>
      </c>
      <c r="Y908" s="116" t="str">
        <f t="shared" ca="1" si="127"/>
        <v/>
      </c>
      <c r="Z908" s="305">
        <f>Table1[[#This Row],[Hạn thanh toán]]</f>
        <v>45952</v>
      </c>
      <c r="AA908" s="305">
        <f>Table1[[#This Row],[Ngày Thanh toán]]</f>
        <v>0</v>
      </c>
      <c r="AD908" s="61" t="str">
        <f>VLOOKUP($A908,Ma_KH!$A:$Q,Ma_KH!O$1,0)</f>
        <v>EASY</v>
      </c>
      <c r="AE908" s="3" t="str">
        <f>VLOOKUP($A908,Ma_KH!$A:$Q,Ma_KH!P$1,0)</f>
        <v>CÔNG TY CỔ PHẦN THƯƠNG MẠI VÀ DỊCH VỤ EASYMART</v>
      </c>
    </row>
    <row r="909" spans="1:31" s="61" customFormat="1" ht="25.5" customHeight="1" x14ac:dyDescent="0.3">
      <c r="A909" s="129" t="s">
        <v>113</v>
      </c>
      <c r="B909" s="129"/>
      <c r="C909" s="195">
        <v>45952</v>
      </c>
      <c r="D909" s="195" t="s">
        <v>1691</v>
      </c>
      <c r="E909" s="195">
        <v>45952</v>
      </c>
      <c r="F909" s="267" t="s">
        <v>1692</v>
      </c>
      <c r="G909" s="44" t="s">
        <v>1693</v>
      </c>
      <c r="H909" s="57">
        <v>597275</v>
      </c>
      <c r="I909" s="57">
        <v>0</v>
      </c>
      <c r="J909" s="57">
        <v>47782</v>
      </c>
      <c r="K909" s="57">
        <v>645057</v>
      </c>
      <c r="L909" s="58" t="s">
        <v>24</v>
      </c>
      <c r="M909" s="59"/>
      <c r="N909" s="58"/>
      <c r="O909" s="57">
        <f>IF(Table1[[#This Row],[Phân loại]]="Tồn đầu kỳ",Table1[[#This Row],[Tổng giá trị]],0)</f>
        <v>0</v>
      </c>
      <c r="P909" s="58">
        <f>IF(Table1[[#This Row],[Số còn phải thu ĐK]]&lt;&gt;0,0,IF(Table1[[#This Row],[Phân loại]]="Bán hàng",Table1[[#This Row],[Tổng giá trị]],-Table1[[#This Row],[Tổng giá trị]]))</f>
        <v>645057</v>
      </c>
      <c r="Q909" s="115">
        <f t="shared" si="128"/>
        <v>0</v>
      </c>
      <c r="R909" s="58">
        <f>Table1[[#This Row],[Số còn phải thu ĐK]]+Table1[[#This Row],[Giá Trị HD sau CK]]-Table1[[#This Row],[Số tiền đã thu]]</f>
        <v>645057</v>
      </c>
      <c r="S909" s="59">
        <f>IF(Table1[[#This Row],[Ngày hóa đơn]]&lt;&gt;"",Table1[[#This Row],[Ngày hóa đơn]],Table1[[#This Row],[Ngày hạch toán]])</f>
        <v>45952</v>
      </c>
      <c r="T909" s="58"/>
      <c r="U909" s="59">
        <f>IF(Table1[[#This Row],[Ngày tính CN]]="","",S909+T909)</f>
        <v>45952</v>
      </c>
      <c r="V909" s="60">
        <f ca="1">IF(Table1[[#This Row],[Hạn thanh toán]]="","",IF((U909-NOW())&lt;0,0,(U909-NOW())))</f>
        <v>0</v>
      </c>
      <c r="W909" s="57"/>
      <c r="X909" s="116" t="str">
        <f t="shared" ca="1" si="129"/>
        <v/>
      </c>
      <c r="Y909" s="116" t="str">
        <f t="shared" ca="1" si="127"/>
        <v/>
      </c>
      <c r="Z909" s="305">
        <f>Table1[[#This Row],[Hạn thanh toán]]</f>
        <v>45952</v>
      </c>
      <c r="AA909" s="305">
        <f>Table1[[#This Row],[Ngày Thanh toán]]</f>
        <v>0</v>
      </c>
      <c r="AD909" s="61" t="str">
        <f>VLOOKUP($A909,Ma_KH!$A:$Q,Ma_KH!O$1,0)</f>
        <v>EASY</v>
      </c>
      <c r="AE909" s="3" t="str">
        <f>VLOOKUP($A909,Ma_KH!$A:$Q,Ma_KH!P$1,0)</f>
        <v>CÔNG TY CỔ PHẦN THƯƠNG MẠI VÀ DỊCH VỤ EASYMART</v>
      </c>
    </row>
    <row r="910" spans="1:31" s="61" customFormat="1" ht="25.5" customHeight="1" x14ac:dyDescent="0.3">
      <c r="A910" s="129" t="s">
        <v>113</v>
      </c>
      <c r="B910" s="129"/>
      <c r="C910" s="195">
        <v>45952</v>
      </c>
      <c r="D910" s="196" t="s">
        <v>1694</v>
      </c>
      <c r="E910" s="195">
        <v>45952</v>
      </c>
      <c r="F910" s="267" t="s">
        <v>1695</v>
      </c>
      <c r="G910" s="44" t="s">
        <v>1441</v>
      </c>
      <c r="H910" s="57">
        <v>577200</v>
      </c>
      <c r="I910" s="57">
        <v>0</v>
      </c>
      <c r="J910" s="57">
        <v>46176</v>
      </c>
      <c r="K910" s="57">
        <v>623376</v>
      </c>
      <c r="L910" s="58" t="s">
        <v>24</v>
      </c>
      <c r="M910" s="59"/>
      <c r="N910" s="58"/>
      <c r="O910" s="57">
        <f>IF(Table1[[#This Row],[Phân loại]]="Tồn đầu kỳ",Table1[[#This Row],[Tổng giá trị]],0)</f>
        <v>0</v>
      </c>
      <c r="P910" s="58">
        <f>IF(Table1[[#This Row],[Số còn phải thu ĐK]]&lt;&gt;0,0,IF(Table1[[#This Row],[Phân loại]]="Bán hàng",Table1[[#This Row],[Tổng giá trị]],-Table1[[#This Row],[Tổng giá trị]]))</f>
        <v>623376</v>
      </c>
      <c r="Q910" s="115">
        <f t="shared" si="128"/>
        <v>0</v>
      </c>
      <c r="R910" s="58">
        <f>Table1[[#This Row],[Số còn phải thu ĐK]]+Table1[[#This Row],[Giá Trị HD sau CK]]-Table1[[#This Row],[Số tiền đã thu]]</f>
        <v>623376</v>
      </c>
      <c r="S910" s="59">
        <f>IF(Table1[[#This Row],[Ngày hóa đơn]]&lt;&gt;"",Table1[[#This Row],[Ngày hóa đơn]],Table1[[#This Row],[Ngày hạch toán]])</f>
        <v>45952</v>
      </c>
      <c r="T910" s="58"/>
      <c r="U910" s="59">
        <f>IF(Table1[[#This Row],[Ngày tính CN]]="","",S910+T910)</f>
        <v>45952</v>
      </c>
      <c r="V910" s="60">
        <f ca="1">IF(Table1[[#This Row],[Hạn thanh toán]]="","",IF((U910-NOW())&lt;0,0,(U910-NOW())))</f>
        <v>0</v>
      </c>
      <c r="W910" s="57"/>
      <c r="X910" s="116" t="str">
        <f t="shared" ca="1" si="129"/>
        <v/>
      </c>
      <c r="Y910" s="116" t="str">
        <f t="shared" ca="1" si="127"/>
        <v/>
      </c>
      <c r="Z910" s="305">
        <f>Table1[[#This Row],[Hạn thanh toán]]</f>
        <v>45952</v>
      </c>
      <c r="AA910" s="305">
        <f>Table1[[#This Row],[Ngày Thanh toán]]</f>
        <v>0</v>
      </c>
      <c r="AD910" s="61" t="str">
        <f>VLOOKUP($A910,Ma_KH!$A:$Q,Ma_KH!O$1,0)</f>
        <v>EASY</v>
      </c>
      <c r="AE910" s="3" t="str">
        <f>VLOOKUP($A910,Ma_KH!$A:$Q,Ma_KH!P$1,0)</f>
        <v>CÔNG TY CỔ PHẦN THƯƠNG MẠI VÀ DỊCH VỤ EASYMART</v>
      </c>
    </row>
    <row r="911" spans="1:31" s="61" customFormat="1" ht="25.5" customHeight="1" x14ac:dyDescent="0.3">
      <c r="A911" s="129" t="s">
        <v>113</v>
      </c>
      <c r="B911" s="129"/>
      <c r="C911" s="195">
        <v>45952</v>
      </c>
      <c r="D911" s="196" t="s">
        <v>1696</v>
      </c>
      <c r="E911" s="195">
        <v>45952</v>
      </c>
      <c r="F911" s="267" t="s">
        <v>1697</v>
      </c>
      <c r="G911" s="44" t="s">
        <v>1453</v>
      </c>
      <c r="H911" s="57">
        <v>1618936</v>
      </c>
      <c r="I911" s="57">
        <v>0</v>
      </c>
      <c r="J911" s="57">
        <v>129515</v>
      </c>
      <c r="K911" s="57">
        <v>1748451</v>
      </c>
      <c r="L911" s="58" t="s">
        <v>24</v>
      </c>
      <c r="M911" s="59"/>
      <c r="N911" s="58"/>
      <c r="O911" s="57">
        <f>IF(Table1[[#This Row],[Phân loại]]="Tồn đầu kỳ",Table1[[#This Row],[Tổng giá trị]],0)</f>
        <v>0</v>
      </c>
      <c r="P911" s="58">
        <f>IF(Table1[[#This Row],[Số còn phải thu ĐK]]&lt;&gt;0,0,IF(Table1[[#This Row],[Phân loại]]="Bán hàng",Table1[[#This Row],[Tổng giá trị]],-Table1[[#This Row],[Tổng giá trị]]))</f>
        <v>1748451</v>
      </c>
      <c r="Q911" s="115">
        <f t="shared" si="128"/>
        <v>0</v>
      </c>
      <c r="R911" s="58">
        <f>Table1[[#This Row],[Số còn phải thu ĐK]]+Table1[[#This Row],[Giá Trị HD sau CK]]-Table1[[#This Row],[Số tiền đã thu]]</f>
        <v>1748451</v>
      </c>
      <c r="S911" s="59">
        <f>IF(Table1[[#This Row],[Ngày hóa đơn]]&lt;&gt;"",Table1[[#This Row],[Ngày hóa đơn]],Table1[[#This Row],[Ngày hạch toán]])</f>
        <v>45952</v>
      </c>
      <c r="T911" s="58"/>
      <c r="U911" s="59">
        <f>IF(Table1[[#This Row],[Ngày tính CN]]="","",S911+T911)</f>
        <v>45952</v>
      </c>
      <c r="V911" s="60">
        <f ca="1">IF(Table1[[#This Row],[Hạn thanh toán]]="","",IF((U911-NOW())&lt;0,0,(U911-NOW())))</f>
        <v>0</v>
      </c>
      <c r="W911" s="57"/>
      <c r="X911" s="116" t="str">
        <f t="shared" ref="X911:X919" ca="1" si="130">IF(OR(AR920="",AO920=0),"",IF((AR920-NOW())&lt;0,-(AR920-NOW()),0))</f>
        <v/>
      </c>
      <c r="Y911" s="116" t="str">
        <f t="shared" ca="1" si="127"/>
        <v/>
      </c>
      <c r="Z911" s="305">
        <f>Table1[[#This Row],[Hạn thanh toán]]</f>
        <v>45952</v>
      </c>
      <c r="AA911" s="305">
        <f>Table1[[#This Row],[Ngày Thanh toán]]</f>
        <v>0</v>
      </c>
      <c r="AD911" s="61" t="str">
        <f>VLOOKUP($A911,Ma_KH!$A:$Q,Ma_KH!O$1,0)</f>
        <v>EASY</v>
      </c>
      <c r="AE911" s="3" t="str">
        <f>VLOOKUP($A911,Ma_KH!$A:$Q,Ma_KH!P$1,0)</f>
        <v>CÔNG TY CỔ PHẦN THƯƠNG MẠI VÀ DỊCH VỤ EASYMART</v>
      </c>
    </row>
    <row r="912" spans="1:31" s="61" customFormat="1" ht="25.5" customHeight="1" x14ac:dyDescent="0.3">
      <c r="A912" s="129" t="s">
        <v>113</v>
      </c>
      <c r="B912" s="129"/>
      <c r="C912" s="195">
        <v>45959</v>
      </c>
      <c r="D912" s="196" t="s">
        <v>1698</v>
      </c>
      <c r="E912" s="195">
        <v>45959</v>
      </c>
      <c r="F912" s="267" t="s">
        <v>1699</v>
      </c>
      <c r="G912" s="44" t="s">
        <v>1441</v>
      </c>
      <c r="H912" s="57">
        <v>662660</v>
      </c>
      <c r="I912" s="57">
        <v>0</v>
      </c>
      <c r="J912" s="57">
        <v>53013</v>
      </c>
      <c r="K912" s="57">
        <v>715673</v>
      </c>
      <c r="L912" s="58" t="s">
        <v>24</v>
      </c>
      <c r="M912" s="59"/>
      <c r="N912" s="58"/>
      <c r="O912" s="57">
        <f>IF(Table1[[#This Row],[Phân loại]]="Tồn đầu kỳ",Table1[[#This Row],[Tổng giá trị]],0)</f>
        <v>0</v>
      </c>
      <c r="P912" s="58">
        <f>IF(Table1[[#This Row],[Số còn phải thu ĐK]]&lt;&gt;0,0,IF(Table1[[#This Row],[Phân loại]]="Bán hàng",Table1[[#This Row],[Tổng giá trị]],-Table1[[#This Row],[Tổng giá trị]]))</f>
        <v>715673</v>
      </c>
      <c r="Q912" s="115">
        <f t="shared" si="128"/>
        <v>0</v>
      </c>
      <c r="R912" s="58">
        <f>Table1[[#This Row],[Số còn phải thu ĐK]]+Table1[[#This Row],[Giá Trị HD sau CK]]-Table1[[#This Row],[Số tiền đã thu]]</f>
        <v>715673</v>
      </c>
      <c r="S912" s="59">
        <f>IF(Table1[[#This Row],[Ngày hóa đơn]]&lt;&gt;"",Table1[[#This Row],[Ngày hóa đơn]],Table1[[#This Row],[Ngày hạch toán]])</f>
        <v>45959</v>
      </c>
      <c r="T912" s="58"/>
      <c r="U912" s="59">
        <f>IF(Table1[[#This Row],[Ngày tính CN]]="","",S912+T912)</f>
        <v>45959</v>
      </c>
      <c r="V912" s="60">
        <f ca="1">IF(Table1[[#This Row],[Hạn thanh toán]]="","",IF((U912-NOW())&lt;0,0,(U912-NOW())))</f>
        <v>0</v>
      </c>
      <c r="W912" s="57"/>
      <c r="X912" s="116" t="str">
        <f t="shared" ca="1" si="130"/>
        <v/>
      </c>
      <c r="Y912" s="116" t="str">
        <f t="shared" ca="1" si="127"/>
        <v/>
      </c>
      <c r="Z912" s="305">
        <f>Table1[[#This Row],[Hạn thanh toán]]</f>
        <v>45959</v>
      </c>
      <c r="AA912" s="305">
        <f>Table1[[#This Row],[Ngày Thanh toán]]</f>
        <v>0</v>
      </c>
      <c r="AD912" s="61" t="str">
        <f>VLOOKUP($A912,Ma_KH!$A:$Q,Ma_KH!O$1,0)</f>
        <v>EASY</v>
      </c>
      <c r="AE912" s="3" t="str">
        <f>VLOOKUP($A912,Ma_KH!$A:$Q,Ma_KH!P$1,0)</f>
        <v>CÔNG TY CỔ PHẦN THƯƠNG MẠI VÀ DỊCH VỤ EASYMART</v>
      </c>
    </row>
    <row r="913" spans="1:31" s="61" customFormat="1" ht="25.5" customHeight="1" x14ac:dyDescent="0.3">
      <c r="A913" s="192" t="s">
        <v>113</v>
      </c>
      <c r="B913" s="192"/>
      <c r="C913" s="187">
        <v>45966</v>
      </c>
      <c r="D913" s="188" t="s">
        <v>4425</v>
      </c>
      <c r="E913" s="187">
        <v>45966</v>
      </c>
      <c r="F913" s="188" t="s">
        <v>4426</v>
      </c>
      <c r="G913" s="47" t="s">
        <v>1441</v>
      </c>
      <c r="H913" s="269">
        <v>573270.37037037034</v>
      </c>
      <c r="I913" s="57">
        <v>0</v>
      </c>
      <c r="J913" s="57">
        <f>(Table1[[#This Row],[Tiền hàng]]-Table1[[#This Row],[Tiền chiết khấu]])*8%</f>
        <v>45861.629629629628</v>
      </c>
      <c r="K913" s="57">
        <f>Table1[[#This Row],[Tiền hàng]]+Table1[[#This Row],[Tiền VAT]]</f>
        <v>619132</v>
      </c>
      <c r="L913" s="58" t="s">
        <v>24</v>
      </c>
      <c r="M913" s="59"/>
      <c r="N913" s="58"/>
      <c r="O913" s="57">
        <f>IF(Table1[[#This Row],[Phân loại]]="Tồn đầu kỳ",Table1[[#This Row],[Tổng giá trị]],0)</f>
        <v>0</v>
      </c>
      <c r="P913" s="58">
        <f>IF(Table1[[#This Row],[Số còn phải thu ĐK]]&lt;&gt;0,0,IF(Table1[[#This Row],[Phân loại]]="Bán hàng",Table1[[#This Row],[Tổng giá trị]],-Table1[[#This Row],[Tổng giá trị]]))</f>
        <v>619132</v>
      </c>
      <c r="Q913" s="115">
        <f t="shared" si="128"/>
        <v>0</v>
      </c>
      <c r="R913" s="58">
        <f>Table1[[#This Row],[Số còn phải thu ĐK]]+Table1[[#This Row],[Giá Trị HD sau CK]]-Table1[[#This Row],[Số tiền đã thu]]</f>
        <v>619132</v>
      </c>
      <c r="S913" s="59">
        <f>IF(Table1[[#This Row],[Ngày hóa đơn]]&lt;&gt;"",Table1[[#This Row],[Ngày hóa đơn]],Table1[[#This Row],[Ngày hạch toán]])</f>
        <v>45966</v>
      </c>
      <c r="T913" s="58"/>
      <c r="U913" s="59">
        <f>IF(Table1[[#This Row],[Ngày tính CN]]="","",S913+T913)</f>
        <v>45966</v>
      </c>
      <c r="V913" s="60">
        <f ca="1">IF(Table1[[#This Row],[Hạn thanh toán]]="","",IF((U913-NOW())&lt;0,0,(U913-NOW())))</f>
        <v>0</v>
      </c>
      <c r="W913" s="57"/>
      <c r="X913" s="116" t="str">
        <f t="shared" ca="1" si="130"/>
        <v/>
      </c>
      <c r="Y913" s="116" t="str">
        <f t="shared" ca="1" si="127"/>
        <v/>
      </c>
      <c r="Z913" s="305">
        <f>Table1[[#This Row],[Hạn thanh toán]]</f>
        <v>45966</v>
      </c>
      <c r="AA913" s="305">
        <f>Table1[[#This Row],[Ngày Thanh toán]]</f>
        <v>0</v>
      </c>
      <c r="AD913" s="61" t="str">
        <f>VLOOKUP($A913,Ma_KH!$A:$Q,Ma_KH!O$1,0)</f>
        <v>EASY</v>
      </c>
      <c r="AE913" s="3" t="str">
        <f>VLOOKUP($A913,Ma_KH!$A:$Q,Ma_KH!P$1,0)</f>
        <v>CÔNG TY CỔ PHẦN THƯƠNG MẠI VÀ DỊCH VỤ EASYMART</v>
      </c>
    </row>
    <row r="914" spans="1:31" s="61" customFormat="1" ht="25.5" customHeight="1" x14ac:dyDescent="0.3">
      <c r="A914" s="192" t="s">
        <v>113</v>
      </c>
      <c r="B914" s="192"/>
      <c r="C914" s="187">
        <v>45966</v>
      </c>
      <c r="D914" s="188" t="s">
        <v>4427</v>
      </c>
      <c r="E914" s="187">
        <v>45966</v>
      </c>
      <c r="F914" s="188" t="s">
        <v>4428</v>
      </c>
      <c r="G914" s="47" t="s">
        <v>1453</v>
      </c>
      <c r="H914" s="269">
        <v>909111.11111111101</v>
      </c>
      <c r="I914" s="57">
        <v>0</v>
      </c>
      <c r="J914" s="57">
        <f>(Table1[[#This Row],[Tiền hàng]]-Table1[[#This Row],[Tiền chiết khấu]])*8%</f>
        <v>72728.888888888876</v>
      </c>
      <c r="K914" s="57">
        <f>Table1[[#This Row],[Tiền hàng]]+Table1[[#This Row],[Tiền VAT]]</f>
        <v>981839.99999999988</v>
      </c>
      <c r="L914" s="58" t="s">
        <v>24</v>
      </c>
      <c r="M914" s="59"/>
      <c r="N914" s="58"/>
      <c r="O914" s="57">
        <f>IF(Table1[[#This Row],[Phân loại]]="Tồn đầu kỳ",Table1[[#This Row],[Tổng giá trị]],0)</f>
        <v>0</v>
      </c>
      <c r="P914" s="58">
        <f>IF(Table1[[#This Row],[Số còn phải thu ĐK]]&lt;&gt;0,0,IF(Table1[[#This Row],[Phân loại]]="Bán hàng",Table1[[#This Row],[Tổng giá trị]],-Table1[[#This Row],[Tổng giá trị]]))</f>
        <v>981839.99999999988</v>
      </c>
      <c r="Q914" s="115">
        <f t="shared" ref="Q914:Q919" si="131">IF(M914&lt;&gt;"",IF(O914&gt;0,O914,P914),0)</f>
        <v>0</v>
      </c>
      <c r="R914" s="58">
        <f>Table1[[#This Row],[Số còn phải thu ĐK]]+Table1[[#This Row],[Giá Trị HD sau CK]]-Table1[[#This Row],[Số tiền đã thu]]</f>
        <v>981839.99999999988</v>
      </c>
      <c r="S914" s="59">
        <f>IF(Table1[[#This Row],[Ngày hóa đơn]]&lt;&gt;"",Table1[[#This Row],[Ngày hóa đơn]],Table1[[#This Row],[Ngày hạch toán]])</f>
        <v>45966</v>
      </c>
      <c r="T914" s="58"/>
      <c r="U914" s="59">
        <f>IF(Table1[[#This Row],[Ngày tính CN]]="","",S914+T914)</f>
        <v>45966</v>
      </c>
      <c r="V914" s="60">
        <f ca="1">IF(Table1[[#This Row],[Hạn thanh toán]]="","",IF((U914-NOW())&lt;0,0,(U914-NOW())))</f>
        <v>0</v>
      </c>
      <c r="W914" s="57"/>
      <c r="X914" s="116" t="str">
        <f t="shared" ca="1" si="130"/>
        <v/>
      </c>
      <c r="Y914" s="116" t="str">
        <f t="shared" ref="Y914:Y919" ca="1" si="132">IF(R914=0,"Đã thanh toán",IF(X914="","",IF(X914&lt;=0,"Chưa đến hạn thanh toán",IF(X914&lt;=30,"Nợ quá hạn 30 ngày",IF(X914&lt;=60,"Nợ quá hạn từ 30 ngày đến 60 ngày",IF(X914&lt;=90,"Nợ quá hạn từ 60 ngày đến 90 ngày",IF(X914&lt;=120,"Nợ quá hạn từ 90 ngày đến 120 ngày","Nợ quá hạn hơn 120 ngày có khả năng mất thanh toán")))))))</f>
        <v/>
      </c>
      <c r="Z914" s="305">
        <f>Table1[[#This Row],[Hạn thanh toán]]</f>
        <v>45966</v>
      </c>
      <c r="AA914" s="305">
        <f>Table1[[#This Row],[Ngày Thanh toán]]</f>
        <v>0</v>
      </c>
      <c r="AD914" s="61" t="str">
        <f>VLOOKUP($A914,Ma_KH!$A:$Q,Ma_KH!O$1,0)</f>
        <v>EASY</v>
      </c>
      <c r="AE914" s="3" t="str">
        <f>VLOOKUP($A914,Ma_KH!$A:$Q,Ma_KH!P$1,0)</f>
        <v>CÔNG TY CỔ PHẦN THƯƠNG MẠI VÀ DỊCH VỤ EASYMART</v>
      </c>
    </row>
    <row r="915" spans="1:31" s="61" customFormat="1" ht="25.5" customHeight="1" x14ac:dyDescent="0.3">
      <c r="A915" s="192" t="s">
        <v>113</v>
      </c>
      <c r="B915" s="192"/>
      <c r="C915" s="187">
        <v>45966</v>
      </c>
      <c r="D915" s="188" t="s">
        <v>4429</v>
      </c>
      <c r="E915" s="187">
        <v>45966</v>
      </c>
      <c r="F915" s="188" t="s">
        <v>4430</v>
      </c>
      <c r="G915" s="47" t="s">
        <v>1504</v>
      </c>
      <c r="H915" s="269">
        <v>1059427.7777777778</v>
      </c>
      <c r="I915" s="57">
        <v>0</v>
      </c>
      <c r="J915" s="57">
        <f>(Table1[[#This Row],[Tiền hàng]]-Table1[[#This Row],[Tiền chiết khấu]])*8%</f>
        <v>84754.222222222219</v>
      </c>
      <c r="K915" s="57">
        <f>Table1[[#This Row],[Tiền hàng]]+Table1[[#This Row],[Tiền VAT]]</f>
        <v>1144182</v>
      </c>
      <c r="L915" s="58" t="s">
        <v>24</v>
      </c>
      <c r="M915" s="59"/>
      <c r="N915" s="58"/>
      <c r="O915" s="57">
        <f>IF(Table1[[#This Row],[Phân loại]]="Tồn đầu kỳ",Table1[[#This Row],[Tổng giá trị]],0)</f>
        <v>0</v>
      </c>
      <c r="P915" s="58">
        <f>IF(Table1[[#This Row],[Số còn phải thu ĐK]]&lt;&gt;0,0,IF(Table1[[#This Row],[Phân loại]]="Bán hàng",Table1[[#This Row],[Tổng giá trị]],-Table1[[#This Row],[Tổng giá trị]]))</f>
        <v>1144182</v>
      </c>
      <c r="Q915" s="115">
        <f t="shared" si="131"/>
        <v>0</v>
      </c>
      <c r="R915" s="58">
        <f>Table1[[#This Row],[Số còn phải thu ĐK]]+Table1[[#This Row],[Giá Trị HD sau CK]]-Table1[[#This Row],[Số tiền đã thu]]</f>
        <v>1144182</v>
      </c>
      <c r="S915" s="59">
        <f>IF(Table1[[#This Row],[Ngày hóa đơn]]&lt;&gt;"",Table1[[#This Row],[Ngày hóa đơn]],Table1[[#This Row],[Ngày hạch toán]])</f>
        <v>45966</v>
      </c>
      <c r="T915" s="58"/>
      <c r="U915" s="59">
        <f>IF(Table1[[#This Row],[Ngày tính CN]]="","",S915+T915)</f>
        <v>45966</v>
      </c>
      <c r="V915" s="60">
        <f ca="1">IF(Table1[[#This Row],[Hạn thanh toán]]="","",IF((U915-NOW())&lt;0,0,(U915-NOW())))</f>
        <v>0</v>
      </c>
      <c r="W915" s="57"/>
      <c r="X915" s="116" t="str">
        <f t="shared" ca="1" si="130"/>
        <v/>
      </c>
      <c r="Y915" s="116" t="str">
        <f t="shared" ca="1" si="132"/>
        <v/>
      </c>
      <c r="Z915" s="305">
        <f>Table1[[#This Row],[Hạn thanh toán]]</f>
        <v>45966</v>
      </c>
      <c r="AA915" s="305">
        <f>Table1[[#This Row],[Ngày Thanh toán]]</f>
        <v>0</v>
      </c>
      <c r="AD915" s="61" t="str">
        <f>VLOOKUP($A915,Ma_KH!$A:$Q,Ma_KH!O$1,0)</f>
        <v>EASY</v>
      </c>
      <c r="AE915" s="3" t="str">
        <f>VLOOKUP($A915,Ma_KH!$A:$Q,Ma_KH!P$1,0)</f>
        <v>CÔNG TY CỔ PHẦN THƯƠNG MẠI VÀ DỊCH VỤ EASYMART</v>
      </c>
    </row>
    <row r="916" spans="1:31" s="61" customFormat="1" ht="25.5" customHeight="1" x14ac:dyDescent="0.3">
      <c r="A916" s="192" t="s">
        <v>113</v>
      </c>
      <c r="B916" s="192"/>
      <c r="C916" s="187">
        <v>45973</v>
      </c>
      <c r="D916" s="188" t="s">
        <v>4431</v>
      </c>
      <c r="E916" s="187">
        <v>45973</v>
      </c>
      <c r="F916" s="188" t="s">
        <v>4432</v>
      </c>
      <c r="G916" s="47" t="s">
        <v>1441</v>
      </c>
      <c r="H916" s="269">
        <v>484949.99999999994</v>
      </c>
      <c r="I916" s="57">
        <v>0</v>
      </c>
      <c r="J916" s="57">
        <f>(Table1[[#This Row],[Tiền hàng]]-Table1[[#This Row],[Tiền chiết khấu]])*8%</f>
        <v>38795.999999999993</v>
      </c>
      <c r="K916" s="57">
        <f>Table1[[#This Row],[Tiền hàng]]+Table1[[#This Row],[Tiền VAT]]</f>
        <v>523745.99999999994</v>
      </c>
      <c r="L916" s="58" t="s">
        <v>24</v>
      </c>
      <c r="M916" s="59"/>
      <c r="N916" s="58"/>
      <c r="O916" s="57">
        <f>IF(Table1[[#This Row],[Phân loại]]="Tồn đầu kỳ",Table1[[#This Row],[Tổng giá trị]],0)</f>
        <v>0</v>
      </c>
      <c r="P916" s="58">
        <f>IF(Table1[[#This Row],[Số còn phải thu ĐK]]&lt;&gt;0,0,IF(Table1[[#This Row],[Phân loại]]="Bán hàng",Table1[[#This Row],[Tổng giá trị]],-Table1[[#This Row],[Tổng giá trị]]))</f>
        <v>523745.99999999994</v>
      </c>
      <c r="Q916" s="115">
        <f t="shared" si="131"/>
        <v>0</v>
      </c>
      <c r="R916" s="58">
        <f>Table1[[#This Row],[Số còn phải thu ĐK]]+Table1[[#This Row],[Giá Trị HD sau CK]]-Table1[[#This Row],[Số tiền đã thu]]</f>
        <v>523745.99999999994</v>
      </c>
      <c r="S916" s="59">
        <f>IF(Table1[[#This Row],[Ngày hóa đơn]]&lt;&gt;"",Table1[[#This Row],[Ngày hóa đơn]],Table1[[#This Row],[Ngày hạch toán]])</f>
        <v>45973</v>
      </c>
      <c r="T916" s="58"/>
      <c r="U916" s="59">
        <f>IF(Table1[[#This Row],[Ngày tính CN]]="","",S916+T916)</f>
        <v>45973</v>
      </c>
      <c r="V916" s="60">
        <f ca="1">IF(Table1[[#This Row],[Hạn thanh toán]]="","",IF((U916-NOW())&lt;0,0,(U916-NOW())))</f>
        <v>0</v>
      </c>
      <c r="W916" s="57"/>
      <c r="X916" s="116" t="str">
        <f t="shared" ca="1" si="130"/>
        <v/>
      </c>
      <c r="Y916" s="116" t="str">
        <f t="shared" ca="1" si="132"/>
        <v/>
      </c>
      <c r="Z916" s="305">
        <f>Table1[[#This Row],[Hạn thanh toán]]</f>
        <v>45973</v>
      </c>
      <c r="AA916" s="305">
        <f>Table1[[#This Row],[Ngày Thanh toán]]</f>
        <v>0</v>
      </c>
      <c r="AD916" s="61" t="str">
        <f>VLOOKUP($A916,Ma_KH!$A:$Q,Ma_KH!O$1,0)</f>
        <v>EASY</v>
      </c>
      <c r="AE916" s="3" t="str">
        <f>VLOOKUP($A916,Ma_KH!$A:$Q,Ma_KH!P$1,0)</f>
        <v>CÔNG TY CỔ PHẦN THƯƠNG MẠI VÀ DỊCH VỤ EASYMART</v>
      </c>
    </row>
    <row r="917" spans="1:31" s="61" customFormat="1" ht="25.5" customHeight="1" x14ac:dyDescent="0.3">
      <c r="A917" s="192" t="s">
        <v>113</v>
      </c>
      <c r="B917" s="192"/>
      <c r="C917" s="187">
        <v>45973</v>
      </c>
      <c r="D917" s="188" t="s">
        <v>4433</v>
      </c>
      <c r="E917" s="187">
        <v>45973</v>
      </c>
      <c r="F917" s="188" t="s">
        <v>4434</v>
      </c>
      <c r="G917" s="47" t="s">
        <v>1444</v>
      </c>
      <c r="H917" s="269">
        <v>480365.74074074073</v>
      </c>
      <c r="I917" s="57">
        <v>0</v>
      </c>
      <c r="J917" s="57">
        <f>(Table1[[#This Row],[Tiền hàng]]-Table1[[#This Row],[Tiền chiết khấu]])*8%</f>
        <v>38429.259259259263</v>
      </c>
      <c r="K917" s="57">
        <f>Table1[[#This Row],[Tiền hàng]]+Table1[[#This Row],[Tiền VAT]]</f>
        <v>518795</v>
      </c>
      <c r="L917" s="58" t="s">
        <v>24</v>
      </c>
      <c r="M917" s="59"/>
      <c r="N917" s="58"/>
      <c r="O917" s="57">
        <f>IF(Table1[[#This Row],[Phân loại]]="Tồn đầu kỳ",Table1[[#This Row],[Tổng giá trị]],0)</f>
        <v>0</v>
      </c>
      <c r="P917" s="58">
        <f>IF(Table1[[#This Row],[Số còn phải thu ĐK]]&lt;&gt;0,0,IF(Table1[[#This Row],[Phân loại]]="Bán hàng",Table1[[#This Row],[Tổng giá trị]],-Table1[[#This Row],[Tổng giá trị]]))</f>
        <v>518795</v>
      </c>
      <c r="Q917" s="115">
        <f t="shared" si="131"/>
        <v>0</v>
      </c>
      <c r="R917" s="58">
        <f>Table1[[#This Row],[Số còn phải thu ĐK]]+Table1[[#This Row],[Giá Trị HD sau CK]]-Table1[[#This Row],[Số tiền đã thu]]</f>
        <v>518795</v>
      </c>
      <c r="S917" s="59">
        <f>IF(Table1[[#This Row],[Ngày hóa đơn]]&lt;&gt;"",Table1[[#This Row],[Ngày hóa đơn]],Table1[[#This Row],[Ngày hạch toán]])</f>
        <v>45973</v>
      </c>
      <c r="T917" s="58"/>
      <c r="U917" s="59">
        <f>IF(Table1[[#This Row],[Ngày tính CN]]="","",S917+T917)</f>
        <v>45973</v>
      </c>
      <c r="V917" s="60">
        <f ca="1">IF(Table1[[#This Row],[Hạn thanh toán]]="","",IF((U917-NOW())&lt;0,0,(U917-NOW())))</f>
        <v>0</v>
      </c>
      <c r="W917" s="57"/>
      <c r="X917" s="116" t="str">
        <f t="shared" ca="1" si="130"/>
        <v/>
      </c>
      <c r="Y917" s="116" t="str">
        <f t="shared" ca="1" si="132"/>
        <v/>
      </c>
      <c r="Z917" s="305">
        <f>Table1[[#This Row],[Hạn thanh toán]]</f>
        <v>45973</v>
      </c>
      <c r="AA917" s="305">
        <f>Table1[[#This Row],[Ngày Thanh toán]]</f>
        <v>0</v>
      </c>
      <c r="AD917" s="61" t="str">
        <f>VLOOKUP($A917,Ma_KH!$A:$Q,Ma_KH!O$1,0)</f>
        <v>EASY</v>
      </c>
      <c r="AE917" s="3" t="str">
        <f>VLOOKUP($A917,Ma_KH!$A:$Q,Ma_KH!P$1,0)</f>
        <v>CÔNG TY CỔ PHẦN THƯƠNG MẠI VÀ DỊCH VỤ EASYMART</v>
      </c>
    </row>
    <row r="918" spans="1:31" s="61" customFormat="1" ht="25.5" customHeight="1" x14ac:dyDescent="0.3">
      <c r="A918" s="192" t="s">
        <v>113</v>
      </c>
      <c r="B918" s="192"/>
      <c r="C918" s="187">
        <v>45973</v>
      </c>
      <c r="D918" s="188" t="s">
        <v>4435</v>
      </c>
      <c r="E918" s="187">
        <v>45973</v>
      </c>
      <c r="F918" s="188" t="s">
        <v>4436</v>
      </c>
      <c r="G918" s="47" t="s">
        <v>1453</v>
      </c>
      <c r="H918" s="269">
        <v>555444.44444444438</v>
      </c>
      <c r="I918" s="57">
        <v>0</v>
      </c>
      <c r="J918" s="57">
        <f>(Table1[[#This Row],[Tiền hàng]]-Table1[[#This Row],[Tiền chiết khấu]])*8%</f>
        <v>44435.555555555555</v>
      </c>
      <c r="K918" s="57">
        <f>Table1[[#This Row],[Tiền hàng]]+Table1[[#This Row],[Tiền VAT]]</f>
        <v>599879.99999999988</v>
      </c>
      <c r="L918" s="58" t="s">
        <v>24</v>
      </c>
      <c r="M918" s="59"/>
      <c r="N918" s="58"/>
      <c r="O918" s="57">
        <f>IF(Table1[[#This Row],[Phân loại]]="Tồn đầu kỳ",Table1[[#This Row],[Tổng giá trị]],0)</f>
        <v>0</v>
      </c>
      <c r="P918" s="58">
        <f>IF(Table1[[#This Row],[Số còn phải thu ĐK]]&lt;&gt;0,0,IF(Table1[[#This Row],[Phân loại]]="Bán hàng",Table1[[#This Row],[Tổng giá trị]],-Table1[[#This Row],[Tổng giá trị]]))</f>
        <v>599879.99999999988</v>
      </c>
      <c r="Q918" s="115">
        <f t="shared" si="131"/>
        <v>0</v>
      </c>
      <c r="R918" s="58">
        <f>Table1[[#This Row],[Số còn phải thu ĐK]]+Table1[[#This Row],[Giá Trị HD sau CK]]-Table1[[#This Row],[Số tiền đã thu]]</f>
        <v>599879.99999999988</v>
      </c>
      <c r="S918" s="59">
        <f>IF(Table1[[#This Row],[Ngày hóa đơn]]&lt;&gt;"",Table1[[#This Row],[Ngày hóa đơn]],Table1[[#This Row],[Ngày hạch toán]])</f>
        <v>45973</v>
      </c>
      <c r="T918" s="58"/>
      <c r="U918" s="59">
        <f>IF(Table1[[#This Row],[Ngày tính CN]]="","",S918+T918)</f>
        <v>45973</v>
      </c>
      <c r="V918" s="60">
        <f ca="1">IF(Table1[[#This Row],[Hạn thanh toán]]="","",IF((U918-NOW())&lt;0,0,(U918-NOW())))</f>
        <v>0</v>
      </c>
      <c r="W918" s="57"/>
      <c r="X918" s="116" t="str">
        <f t="shared" ca="1" si="130"/>
        <v/>
      </c>
      <c r="Y918" s="116" t="str">
        <f t="shared" ca="1" si="132"/>
        <v/>
      </c>
      <c r="Z918" s="305">
        <f>Table1[[#This Row],[Hạn thanh toán]]</f>
        <v>45973</v>
      </c>
      <c r="AA918" s="305">
        <f>Table1[[#This Row],[Ngày Thanh toán]]</f>
        <v>0</v>
      </c>
      <c r="AD918" s="61" t="str">
        <f>VLOOKUP($A918,Ma_KH!$A:$Q,Ma_KH!O$1,0)</f>
        <v>EASY</v>
      </c>
      <c r="AE918" s="3" t="str">
        <f>VLOOKUP($A918,Ma_KH!$A:$Q,Ma_KH!P$1,0)</f>
        <v>CÔNG TY CỔ PHẦN THƯƠNG MẠI VÀ DỊCH VỤ EASYMART</v>
      </c>
    </row>
    <row r="919" spans="1:31" s="61" customFormat="1" ht="25.5" customHeight="1" x14ac:dyDescent="0.3">
      <c r="A919" s="192" t="s">
        <v>113</v>
      </c>
      <c r="B919" s="192"/>
      <c r="C919" s="187">
        <v>45973</v>
      </c>
      <c r="D919" s="188" t="s">
        <v>4437</v>
      </c>
      <c r="E919" s="187">
        <v>45973</v>
      </c>
      <c r="F919" s="188" t="s">
        <v>4438</v>
      </c>
      <c r="G919" s="47" t="s">
        <v>1504</v>
      </c>
      <c r="H919" s="269">
        <v>496995.37037037034</v>
      </c>
      <c r="I919" s="57">
        <v>0</v>
      </c>
      <c r="J919" s="57">
        <f>(Table1[[#This Row],[Tiền hàng]]-Table1[[#This Row],[Tiền chiết khấu]])*8%</f>
        <v>39759.629629629628</v>
      </c>
      <c r="K919" s="57">
        <f>Table1[[#This Row],[Tiền hàng]]+Table1[[#This Row],[Tiền VAT]]</f>
        <v>536755</v>
      </c>
      <c r="L919" s="58" t="s">
        <v>24</v>
      </c>
      <c r="M919" s="59"/>
      <c r="N919" s="58"/>
      <c r="O919" s="57">
        <f>IF(Table1[[#This Row],[Phân loại]]="Tồn đầu kỳ",Table1[[#This Row],[Tổng giá trị]],0)</f>
        <v>0</v>
      </c>
      <c r="P919" s="58">
        <f>IF(Table1[[#This Row],[Số còn phải thu ĐK]]&lt;&gt;0,0,IF(Table1[[#This Row],[Phân loại]]="Bán hàng",Table1[[#This Row],[Tổng giá trị]],-Table1[[#This Row],[Tổng giá trị]]))</f>
        <v>536755</v>
      </c>
      <c r="Q919" s="115">
        <f t="shared" si="131"/>
        <v>0</v>
      </c>
      <c r="R919" s="58">
        <f>Table1[[#This Row],[Số còn phải thu ĐK]]+Table1[[#This Row],[Giá Trị HD sau CK]]-Table1[[#This Row],[Số tiền đã thu]]</f>
        <v>536755</v>
      </c>
      <c r="S919" s="59">
        <f>IF(Table1[[#This Row],[Ngày hóa đơn]]&lt;&gt;"",Table1[[#This Row],[Ngày hóa đơn]],Table1[[#This Row],[Ngày hạch toán]])</f>
        <v>45973</v>
      </c>
      <c r="T919" s="58"/>
      <c r="U919" s="59">
        <f>IF(Table1[[#This Row],[Ngày tính CN]]="","",S919+T919)</f>
        <v>45973</v>
      </c>
      <c r="V919" s="60">
        <f ca="1">IF(Table1[[#This Row],[Hạn thanh toán]]="","",IF((U919-NOW())&lt;0,0,(U919-NOW())))</f>
        <v>0</v>
      </c>
      <c r="W919" s="57"/>
      <c r="X919" s="116" t="str">
        <f t="shared" ca="1" si="130"/>
        <v/>
      </c>
      <c r="Y919" s="116" t="str">
        <f t="shared" ca="1" si="132"/>
        <v/>
      </c>
      <c r="Z919" s="305">
        <f>Table1[[#This Row],[Hạn thanh toán]]</f>
        <v>45973</v>
      </c>
      <c r="AA919" s="305">
        <f>Table1[[#This Row],[Ngày Thanh toán]]</f>
        <v>0</v>
      </c>
      <c r="AD919" s="61" t="str">
        <f>VLOOKUP($A919,Ma_KH!$A:$Q,Ma_KH!O$1,0)</f>
        <v>EASY</v>
      </c>
      <c r="AE919" s="3" t="str">
        <f>VLOOKUP($A919,Ma_KH!$A:$Q,Ma_KH!P$1,0)</f>
        <v>CÔNG TY CỔ PHẦN THƯƠNG MẠI VÀ DỊCH VỤ EASYMART</v>
      </c>
    </row>
    <row r="920" spans="1:31" ht="25.5" customHeight="1" x14ac:dyDescent="0.3">
      <c r="A920" s="81" t="s">
        <v>114</v>
      </c>
      <c r="B920" s="81"/>
      <c r="C920" s="91">
        <v>45891</v>
      </c>
      <c r="D920" s="92" t="s">
        <v>1700</v>
      </c>
      <c r="E920" s="91">
        <v>45891</v>
      </c>
      <c r="F920" s="84"/>
      <c r="G920" s="76" t="s">
        <v>1701</v>
      </c>
      <c r="H920" s="72"/>
      <c r="I920" s="72">
        <v>0</v>
      </c>
      <c r="J920" s="72">
        <v>0</v>
      </c>
      <c r="K920" s="72">
        <v>50182</v>
      </c>
      <c r="L920" s="8" t="s">
        <v>17</v>
      </c>
      <c r="O920" s="72">
        <f>IF(Table1[[#This Row],[Phân loại]]="Tồn đầu kỳ",Table1[[#This Row],[Tổng giá trị]],0)</f>
        <v>0</v>
      </c>
      <c r="P920" s="8">
        <f>IF(Table1[[#This Row],[Số còn phải thu ĐK]]&lt;&gt;0,0,IF(Table1[[#This Row],[Phân loại]]="Bán hàng",Table1[[#This Row],[Tổng giá trị]],-Table1[[#This Row],[Tổng giá trị]]))</f>
        <v>-50182</v>
      </c>
      <c r="Q920" s="73">
        <f t="shared" si="128"/>
        <v>0</v>
      </c>
      <c r="R920" s="8">
        <f>Table1[[#This Row],[Số còn phải thu ĐK]]+Table1[[#This Row],[Giá Trị HD sau CK]]-Table1[[#This Row],[Số tiền đã thu]]</f>
        <v>-50182</v>
      </c>
      <c r="S920" s="7">
        <f>IF(Table1[[#This Row],[Ngày hóa đơn]]&lt;&gt;"",Table1[[#This Row],[Ngày hóa đơn]],Table1[[#This Row],[Ngày hạch toán]])</f>
        <v>45891</v>
      </c>
      <c r="T920" s="8"/>
      <c r="U920" s="7">
        <f>IF(Table1[[#This Row],[Ngày tính CN]]="","",S920+T920)</f>
        <v>45891</v>
      </c>
      <c r="V920" s="74">
        <f ca="1">IF(Table1[[#This Row],[Hạn thanh toán]]="","",IF((U920-NOW())&lt;0,0,(U920-NOW())))</f>
        <v>0</v>
      </c>
      <c r="W920" s="72"/>
      <c r="X920" s="68" t="str">
        <f t="shared" ca="1" si="129"/>
        <v/>
      </c>
      <c r="Y920" s="68" t="str">
        <f t="shared" ca="1" si="127"/>
        <v/>
      </c>
      <c r="Z920" s="301">
        <f>Table1[[#This Row],[Hạn thanh toán]]</f>
        <v>45891</v>
      </c>
      <c r="AA920" s="301">
        <f>Table1[[#This Row],[Ngày Thanh toán]]</f>
        <v>0</v>
      </c>
      <c r="AD920" s="3" t="str">
        <f>VLOOKUP($A920,Ma_KH!$A:$Q,Ma_KH!O$1,0)</f>
        <v>EASY</v>
      </c>
      <c r="AE920" s="3" t="str">
        <f>VLOOKUP($A920,Ma_KH!$A:$Q,Ma_KH!P$1,0)</f>
        <v>CÔNG TY CỔ PHẦN THƯƠNG MẠI VÀ DỊCH VỤ EASYMART</v>
      </c>
    </row>
    <row r="921" spans="1:31" ht="25.5" customHeight="1" x14ac:dyDescent="0.3">
      <c r="A921" s="81" t="s">
        <v>115</v>
      </c>
      <c r="B921" s="81" t="s">
        <v>1702</v>
      </c>
      <c r="C921" s="91">
        <v>45659</v>
      </c>
      <c r="D921" s="92" t="s">
        <v>1703</v>
      </c>
      <c r="E921" s="91">
        <v>45659</v>
      </c>
      <c r="F921" s="84" t="s">
        <v>1704</v>
      </c>
      <c r="G921" s="76" t="s">
        <v>1705</v>
      </c>
      <c r="H921" s="72">
        <v>1584340</v>
      </c>
      <c r="I921" s="72">
        <v>0</v>
      </c>
      <c r="J921" s="72">
        <v>126747</v>
      </c>
      <c r="K921" s="72">
        <v>1711087</v>
      </c>
      <c r="L921" s="8" t="s">
        <v>24</v>
      </c>
      <c r="M921" s="187">
        <v>45736</v>
      </c>
      <c r="N921" s="188" t="s">
        <v>4406</v>
      </c>
      <c r="O921" s="72">
        <f>IF(Table1[[#This Row],[Phân loại]]="Tồn đầu kỳ",Table1[[#This Row],[Tổng giá trị]],0)</f>
        <v>0</v>
      </c>
      <c r="P921" s="8">
        <f>IF(Table1[[#This Row],[Số còn phải thu ĐK]]&lt;&gt;0,0,IF(Table1[[#This Row],[Phân loại]]="Bán hàng",Table1[[#This Row],[Tổng giá trị]],-Table1[[#This Row],[Tổng giá trị]]))</f>
        <v>1711087</v>
      </c>
      <c r="Q921" s="73">
        <f t="shared" si="128"/>
        <v>1711087</v>
      </c>
      <c r="R921" s="8">
        <f>Table1[[#This Row],[Số còn phải thu ĐK]]+Table1[[#This Row],[Giá Trị HD sau CK]]-Table1[[#This Row],[Số tiền đã thu]]</f>
        <v>0</v>
      </c>
      <c r="S921" s="7">
        <f>IF(Table1[[#This Row],[Ngày hóa đơn]]&lt;&gt;"",Table1[[#This Row],[Ngày hóa đơn]],Table1[[#This Row],[Ngày hạch toán]])</f>
        <v>45659</v>
      </c>
      <c r="T921" s="8"/>
      <c r="U921" s="7">
        <f>IF(Table1[[#This Row],[Ngày tính CN]]="","",S921+T921)</f>
        <v>45659</v>
      </c>
      <c r="V921" s="74">
        <f ca="1">IF(Table1[[#This Row],[Hạn thanh toán]]="","",IF((U921-NOW())&lt;0,0,(U921-NOW())))</f>
        <v>0</v>
      </c>
      <c r="W921" s="72"/>
      <c r="X921" s="68" t="str">
        <f t="shared" ca="1" si="129"/>
        <v/>
      </c>
      <c r="Y921" s="68" t="str">
        <f t="shared" si="127"/>
        <v>Đã thanh toán</v>
      </c>
      <c r="Z921" s="301">
        <f>Table1[[#This Row],[Hạn thanh toán]]</f>
        <v>45659</v>
      </c>
      <c r="AA921" s="301">
        <f>Table1[[#This Row],[Ngày Thanh toán]]</f>
        <v>45736</v>
      </c>
      <c r="AD921" s="3" t="str">
        <f>VLOOKUP($A921,Ma_KH!$A:$Q,Ma_KH!O$1,0)</f>
        <v>GTGT</v>
      </c>
      <c r="AE921" s="3" t="str">
        <f>VLOOKUP($A921,Ma_KH!$A:$Q,Ma_KH!P$1,0)</f>
        <v>CÔNG TY TNHH GTGL VIỆT NAM</v>
      </c>
    </row>
    <row r="922" spans="1:31" ht="25.5" customHeight="1" x14ac:dyDescent="0.3">
      <c r="A922" s="81" t="s">
        <v>115</v>
      </c>
      <c r="B922" s="81" t="s">
        <v>1702</v>
      </c>
      <c r="C922" s="91">
        <v>45665</v>
      </c>
      <c r="D922" s="92" t="s">
        <v>1706</v>
      </c>
      <c r="E922" s="91">
        <v>45665</v>
      </c>
      <c r="F922" s="84" t="s">
        <v>1707</v>
      </c>
      <c r="G922" s="76" t="s">
        <v>1705</v>
      </c>
      <c r="H922" s="72">
        <v>1561065</v>
      </c>
      <c r="I922" s="72">
        <v>0</v>
      </c>
      <c r="J922" s="72">
        <v>124885</v>
      </c>
      <c r="K922" s="72">
        <v>1685950</v>
      </c>
      <c r="L922" s="8" t="s">
        <v>24</v>
      </c>
      <c r="M922" s="187">
        <v>45736</v>
      </c>
      <c r="N922" s="188" t="s">
        <v>4406</v>
      </c>
      <c r="O922" s="72">
        <f>IF(Table1[[#This Row],[Phân loại]]="Tồn đầu kỳ",Table1[[#This Row],[Tổng giá trị]],0)</f>
        <v>0</v>
      </c>
      <c r="P922" s="8">
        <f>IF(Table1[[#This Row],[Số còn phải thu ĐK]]&lt;&gt;0,0,IF(Table1[[#This Row],[Phân loại]]="Bán hàng",Table1[[#This Row],[Tổng giá trị]],-Table1[[#This Row],[Tổng giá trị]]))</f>
        <v>1685950</v>
      </c>
      <c r="Q922" s="73">
        <f t="shared" si="128"/>
        <v>1685950</v>
      </c>
      <c r="R922" s="8">
        <f>Table1[[#This Row],[Số còn phải thu ĐK]]+Table1[[#This Row],[Giá Trị HD sau CK]]-Table1[[#This Row],[Số tiền đã thu]]</f>
        <v>0</v>
      </c>
      <c r="S922" s="7">
        <f>IF(Table1[[#This Row],[Ngày hóa đơn]]&lt;&gt;"",Table1[[#This Row],[Ngày hóa đơn]],Table1[[#This Row],[Ngày hạch toán]])</f>
        <v>45665</v>
      </c>
      <c r="T922" s="8"/>
      <c r="U922" s="7">
        <f>IF(Table1[[#This Row],[Ngày tính CN]]="","",S922+T922)</f>
        <v>45665</v>
      </c>
      <c r="V922" s="74">
        <f ca="1">IF(Table1[[#This Row],[Hạn thanh toán]]="","",IF((U922-NOW())&lt;0,0,(U922-NOW())))</f>
        <v>0</v>
      </c>
      <c r="W922" s="72"/>
      <c r="X922" s="68" t="str">
        <f t="shared" ca="1" si="129"/>
        <v/>
      </c>
      <c r="Y922" s="68" t="str">
        <f t="shared" si="127"/>
        <v>Đã thanh toán</v>
      </c>
      <c r="Z922" s="301">
        <f>Table1[[#This Row],[Hạn thanh toán]]</f>
        <v>45665</v>
      </c>
      <c r="AA922" s="301">
        <f>Table1[[#This Row],[Ngày Thanh toán]]</f>
        <v>45736</v>
      </c>
      <c r="AD922" s="3" t="str">
        <f>VLOOKUP($A922,Ma_KH!$A:$Q,Ma_KH!O$1,0)</f>
        <v>GTGT</v>
      </c>
      <c r="AE922" s="3" t="str">
        <f>VLOOKUP($A922,Ma_KH!$A:$Q,Ma_KH!P$1,0)</f>
        <v>CÔNG TY TNHH GTGL VIỆT NAM</v>
      </c>
    </row>
    <row r="923" spans="1:31" ht="25.5" customHeight="1" x14ac:dyDescent="0.3">
      <c r="A923" s="81" t="s">
        <v>115</v>
      </c>
      <c r="B923" s="81" t="s">
        <v>1702</v>
      </c>
      <c r="C923" s="91">
        <v>45674</v>
      </c>
      <c r="D923" s="92" t="s">
        <v>1708</v>
      </c>
      <c r="E923" s="91">
        <v>45674</v>
      </c>
      <c r="F923" s="84" t="s">
        <v>1709</v>
      </c>
      <c r="G923" s="76" t="s">
        <v>1705</v>
      </c>
      <c r="H923" s="72">
        <v>3605095</v>
      </c>
      <c r="I923" s="72">
        <v>0</v>
      </c>
      <c r="J923" s="72">
        <v>288408</v>
      </c>
      <c r="K923" s="72">
        <v>3893503</v>
      </c>
      <c r="L923" s="8" t="s">
        <v>24</v>
      </c>
      <c r="M923" s="187">
        <v>45736</v>
      </c>
      <c r="N923" s="188" t="s">
        <v>4406</v>
      </c>
      <c r="O923" s="72">
        <f>IF(Table1[[#This Row],[Phân loại]]="Tồn đầu kỳ",Table1[[#This Row],[Tổng giá trị]],0)</f>
        <v>0</v>
      </c>
      <c r="P923" s="8">
        <f>IF(Table1[[#This Row],[Số còn phải thu ĐK]]&lt;&gt;0,0,IF(Table1[[#This Row],[Phân loại]]="Bán hàng",Table1[[#This Row],[Tổng giá trị]],-Table1[[#This Row],[Tổng giá trị]]))</f>
        <v>3893503</v>
      </c>
      <c r="Q923" s="73">
        <f t="shared" si="128"/>
        <v>3893503</v>
      </c>
      <c r="R923" s="8">
        <f>Table1[[#This Row],[Số còn phải thu ĐK]]+Table1[[#This Row],[Giá Trị HD sau CK]]-Table1[[#This Row],[Số tiền đã thu]]</f>
        <v>0</v>
      </c>
      <c r="S923" s="7">
        <f>IF(Table1[[#This Row],[Ngày hóa đơn]]&lt;&gt;"",Table1[[#This Row],[Ngày hóa đơn]],Table1[[#This Row],[Ngày hạch toán]])</f>
        <v>45674</v>
      </c>
      <c r="T923" s="8"/>
      <c r="U923" s="7">
        <f>IF(Table1[[#This Row],[Ngày tính CN]]="","",S923+T923)</f>
        <v>45674</v>
      </c>
      <c r="V923" s="74">
        <f ca="1">IF(Table1[[#This Row],[Hạn thanh toán]]="","",IF((U923-NOW())&lt;0,0,(U923-NOW())))</f>
        <v>0</v>
      </c>
      <c r="W923" s="72"/>
      <c r="X923" s="68" t="str">
        <f t="shared" ca="1" si="129"/>
        <v/>
      </c>
      <c r="Y923" s="68" t="str">
        <f t="shared" si="127"/>
        <v>Đã thanh toán</v>
      </c>
      <c r="Z923" s="301">
        <f>Table1[[#This Row],[Hạn thanh toán]]</f>
        <v>45674</v>
      </c>
      <c r="AA923" s="301">
        <f>Table1[[#This Row],[Ngày Thanh toán]]</f>
        <v>45736</v>
      </c>
      <c r="AD923" s="3" t="str">
        <f>VLOOKUP($A923,Ma_KH!$A:$Q,Ma_KH!O$1,0)</f>
        <v>GTGT</v>
      </c>
      <c r="AE923" s="3" t="str">
        <f>VLOOKUP($A923,Ma_KH!$A:$Q,Ma_KH!P$1,0)</f>
        <v>CÔNG TY TNHH GTGL VIỆT NAM</v>
      </c>
    </row>
    <row r="924" spans="1:31" ht="25.5" customHeight="1" x14ac:dyDescent="0.3">
      <c r="A924" s="81" t="s">
        <v>115</v>
      </c>
      <c r="B924" s="81" t="s">
        <v>1702</v>
      </c>
      <c r="C924" s="91">
        <v>45693</v>
      </c>
      <c r="D924" s="92" t="s">
        <v>1710</v>
      </c>
      <c r="E924" s="91">
        <v>45693</v>
      </c>
      <c r="F924" s="84" t="s">
        <v>1711</v>
      </c>
      <c r="G924" s="76" t="s">
        <v>1705</v>
      </c>
      <c r="H924" s="72">
        <v>1245588</v>
      </c>
      <c r="I924" s="72">
        <v>0</v>
      </c>
      <c r="J924" s="72">
        <v>99647</v>
      </c>
      <c r="K924" s="72">
        <v>1345235</v>
      </c>
      <c r="L924" s="8" t="s">
        <v>24</v>
      </c>
      <c r="M924" s="187">
        <v>45736</v>
      </c>
      <c r="N924" s="188" t="s">
        <v>4406</v>
      </c>
      <c r="O924" s="72">
        <f>IF(Table1[[#This Row],[Phân loại]]="Tồn đầu kỳ",Table1[[#This Row],[Tổng giá trị]],0)</f>
        <v>0</v>
      </c>
      <c r="P924" s="8">
        <f>IF(Table1[[#This Row],[Số còn phải thu ĐK]]&lt;&gt;0,0,IF(Table1[[#This Row],[Phân loại]]="Bán hàng",Table1[[#This Row],[Tổng giá trị]],-Table1[[#This Row],[Tổng giá trị]]))</f>
        <v>1345235</v>
      </c>
      <c r="Q924" s="73">
        <f t="shared" si="128"/>
        <v>1345235</v>
      </c>
      <c r="R924" s="8">
        <f>Table1[[#This Row],[Số còn phải thu ĐK]]+Table1[[#This Row],[Giá Trị HD sau CK]]-Table1[[#This Row],[Số tiền đã thu]]</f>
        <v>0</v>
      </c>
      <c r="S924" s="7">
        <f>IF(Table1[[#This Row],[Ngày hóa đơn]]&lt;&gt;"",Table1[[#This Row],[Ngày hóa đơn]],Table1[[#This Row],[Ngày hạch toán]])</f>
        <v>45693</v>
      </c>
      <c r="T924" s="8"/>
      <c r="U924" s="7">
        <f>IF(Table1[[#This Row],[Ngày tính CN]]="","",S924+T924)</f>
        <v>45693</v>
      </c>
      <c r="V924" s="74">
        <f ca="1">IF(Table1[[#This Row],[Hạn thanh toán]]="","",IF((U924-NOW())&lt;0,0,(U924-NOW())))</f>
        <v>0</v>
      </c>
      <c r="W924" s="72"/>
      <c r="X924" s="68" t="str">
        <f t="shared" ca="1" si="129"/>
        <v/>
      </c>
      <c r="Y924" s="68" t="str">
        <f t="shared" si="127"/>
        <v>Đã thanh toán</v>
      </c>
      <c r="Z924" s="301">
        <f>Table1[[#This Row],[Hạn thanh toán]]</f>
        <v>45693</v>
      </c>
      <c r="AA924" s="301">
        <f>Table1[[#This Row],[Ngày Thanh toán]]</f>
        <v>45736</v>
      </c>
      <c r="AD924" s="3" t="str">
        <f>VLOOKUP($A924,Ma_KH!$A:$Q,Ma_KH!O$1,0)</f>
        <v>GTGT</v>
      </c>
      <c r="AE924" s="3" t="str">
        <f>VLOOKUP($A924,Ma_KH!$A:$Q,Ma_KH!P$1,0)</f>
        <v>CÔNG TY TNHH GTGL VIỆT NAM</v>
      </c>
    </row>
    <row r="925" spans="1:31" ht="25.5" customHeight="1" x14ac:dyDescent="0.3">
      <c r="A925" s="81" t="s">
        <v>115</v>
      </c>
      <c r="B925" s="81" t="s">
        <v>1702</v>
      </c>
      <c r="C925" s="91">
        <v>45709</v>
      </c>
      <c r="D925" s="92" t="s">
        <v>1712</v>
      </c>
      <c r="E925" s="91">
        <v>45709</v>
      </c>
      <c r="F925" s="84" t="s">
        <v>1713</v>
      </c>
      <c r="G925" s="76" t="s">
        <v>1705</v>
      </c>
      <c r="H925" s="72">
        <v>925740</v>
      </c>
      <c r="I925" s="72">
        <v>0</v>
      </c>
      <c r="J925" s="72">
        <v>74059</v>
      </c>
      <c r="K925" s="72">
        <v>999799</v>
      </c>
      <c r="L925" s="8" t="s">
        <v>24</v>
      </c>
      <c r="M925" s="187">
        <v>45736</v>
      </c>
      <c r="N925" s="188" t="s">
        <v>4406</v>
      </c>
      <c r="O925" s="72">
        <f>IF(Table1[[#This Row],[Phân loại]]="Tồn đầu kỳ",Table1[[#This Row],[Tổng giá trị]],0)</f>
        <v>0</v>
      </c>
      <c r="P925" s="8">
        <f>IF(Table1[[#This Row],[Số còn phải thu ĐK]]&lt;&gt;0,0,IF(Table1[[#This Row],[Phân loại]]="Bán hàng",Table1[[#This Row],[Tổng giá trị]],-Table1[[#This Row],[Tổng giá trị]]))</f>
        <v>999799</v>
      </c>
      <c r="Q925" s="73">
        <f t="shared" si="128"/>
        <v>999799</v>
      </c>
      <c r="R925" s="8">
        <f>Table1[[#This Row],[Số còn phải thu ĐK]]+Table1[[#This Row],[Giá Trị HD sau CK]]-Table1[[#This Row],[Số tiền đã thu]]</f>
        <v>0</v>
      </c>
      <c r="S925" s="7">
        <f>IF(Table1[[#This Row],[Ngày hóa đơn]]&lt;&gt;"",Table1[[#This Row],[Ngày hóa đơn]],Table1[[#This Row],[Ngày hạch toán]])</f>
        <v>45709</v>
      </c>
      <c r="T925" s="8"/>
      <c r="U925" s="7">
        <f>IF(Table1[[#This Row],[Ngày tính CN]]="","",S925+T925)</f>
        <v>45709</v>
      </c>
      <c r="V925" s="74">
        <f ca="1">IF(Table1[[#This Row],[Hạn thanh toán]]="","",IF((U925-NOW())&lt;0,0,(U925-NOW())))</f>
        <v>0</v>
      </c>
      <c r="W925" s="72"/>
      <c r="X925" s="68" t="str">
        <f t="shared" ca="1" si="129"/>
        <v/>
      </c>
      <c r="Y925" s="68" t="str">
        <f t="shared" si="127"/>
        <v>Đã thanh toán</v>
      </c>
      <c r="Z925" s="301">
        <f>Table1[[#This Row],[Hạn thanh toán]]</f>
        <v>45709</v>
      </c>
      <c r="AA925" s="301">
        <f>Table1[[#This Row],[Ngày Thanh toán]]</f>
        <v>45736</v>
      </c>
      <c r="AD925" s="3" t="str">
        <f>VLOOKUP($A925,Ma_KH!$A:$Q,Ma_KH!O$1,0)</f>
        <v>GTGT</v>
      </c>
      <c r="AE925" s="3" t="str">
        <f>VLOOKUP($A925,Ma_KH!$A:$Q,Ma_KH!P$1,0)</f>
        <v>CÔNG TY TNHH GTGL VIỆT NAM</v>
      </c>
    </row>
    <row r="926" spans="1:31" ht="25.5" customHeight="1" x14ac:dyDescent="0.3">
      <c r="A926" s="81" t="s">
        <v>115</v>
      </c>
      <c r="B926" s="81" t="s">
        <v>1702</v>
      </c>
      <c r="C926" s="91">
        <v>45714</v>
      </c>
      <c r="D926" s="92" t="s">
        <v>1714</v>
      </c>
      <c r="E926" s="91">
        <v>45714</v>
      </c>
      <c r="F926" s="84" t="s">
        <v>1715</v>
      </c>
      <c r="G926" s="76" t="s">
        <v>1705</v>
      </c>
      <c r="H926" s="72">
        <v>1106350</v>
      </c>
      <c r="I926" s="72">
        <v>0</v>
      </c>
      <c r="J926" s="72">
        <v>88508</v>
      </c>
      <c r="K926" s="72">
        <v>1194858</v>
      </c>
      <c r="L926" s="8" t="s">
        <v>24</v>
      </c>
      <c r="M926" s="187">
        <v>45797</v>
      </c>
      <c r="N926" s="188" t="s">
        <v>4414</v>
      </c>
      <c r="O926" s="72">
        <f>IF(Table1[[#This Row],[Phân loại]]="Tồn đầu kỳ",Table1[[#This Row],[Tổng giá trị]],0)</f>
        <v>0</v>
      </c>
      <c r="P926" s="8">
        <f>IF(Table1[[#This Row],[Số còn phải thu ĐK]]&lt;&gt;0,0,IF(Table1[[#This Row],[Phân loại]]="Bán hàng",Table1[[#This Row],[Tổng giá trị]],-Table1[[#This Row],[Tổng giá trị]]))</f>
        <v>1194858</v>
      </c>
      <c r="Q926" s="73">
        <f t="shared" si="128"/>
        <v>1194858</v>
      </c>
      <c r="R926" s="8">
        <f>Table1[[#This Row],[Số còn phải thu ĐK]]+Table1[[#This Row],[Giá Trị HD sau CK]]-Table1[[#This Row],[Số tiền đã thu]]</f>
        <v>0</v>
      </c>
      <c r="S926" s="7">
        <f>IF(Table1[[#This Row],[Ngày hóa đơn]]&lt;&gt;"",Table1[[#This Row],[Ngày hóa đơn]],Table1[[#This Row],[Ngày hạch toán]])</f>
        <v>45714</v>
      </c>
      <c r="T926" s="8"/>
      <c r="U926" s="7">
        <f>IF(Table1[[#This Row],[Ngày tính CN]]="","",S926+T926)</f>
        <v>45714</v>
      </c>
      <c r="V926" s="74">
        <f ca="1">IF(Table1[[#This Row],[Hạn thanh toán]]="","",IF((U926-NOW())&lt;0,0,(U926-NOW())))</f>
        <v>0</v>
      </c>
      <c r="W926" s="72"/>
      <c r="X926" s="68" t="str">
        <f t="shared" ca="1" si="129"/>
        <v/>
      </c>
      <c r="Y926" s="68" t="str">
        <f t="shared" si="127"/>
        <v>Đã thanh toán</v>
      </c>
      <c r="Z926" s="301">
        <f>Table1[[#This Row],[Hạn thanh toán]]</f>
        <v>45714</v>
      </c>
      <c r="AA926" s="301">
        <f>Table1[[#This Row],[Ngày Thanh toán]]</f>
        <v>45797</v>
      </c>
      <c r="AD926" s="3" t="str">
        <f>VLOOKUP($A926,Ma_KH!$A:$Q,Ma_KH!O$1,0)</f>
        <v>GTGT</v>
      </c>
      <c r="AE926" s="3" t="str">
        <f>VLOOKUP($A926,Ma_KH!$A:$Q,Ma_KH!P$1,0)</f>
        <v>CÔNG TY TNHH GTGL VIỆT NAM</v>
      </c>
    </row>
    <row r="927" spans="1:31" ht="25.5" customHeight="1" x14ac:dyDescent="0.3">
      <c r="A927" s="81" t="s">
        <v>115</v>
      </c>
      <c r="B927" s="81" t="s">
        <v>1702</v>
      </c>
      <c r="C927" s="91">
        <v>45728</v>
      </c>
      <c r="D927" s="92" t="s">
        <v>1716</v>
      </c>
      <c r="E927" s="91">
        <v>45728</v>
      </c>
      <c r="F927" s="84" t="s">
        <v>1717</v>
      </c>
      <c r="G927" s="76" t="s">
        <v>1705</v>
      </c>
      <c r="H927" s="72">
        <v>623260</v>
      </c>
      <c r="I927" s="72">
        <v>0</v>
      </c>
      <c r="J927" s="72">
        <v>49861</v>
      </c>
      <c r="K927" s="72">
        <v>673121</v>
      </c>
      <c r="L927" s="8" t="s">
        <v>24</v>
      </c>
      <c r="M927" s="187">
        <v>45797</v>
      </c>
      <c r="N927" s="188" t="s">
        <v>4414</v>
      </c>
      <c r="O927" s="72">
        <f>IF(Table1[[#This Row],[Phân loại]]="Tồn đầu kỳ",Table1[[#This Row],[Tổng giá trị]],0)</f>
        <v>0</v>
      </c>
      <c r="P927" s="8">
        <f>IF(Table1[[#This Row],[Số còn phải thu ĐK]]&lt;&gt;0,0,IF(Table1[[#This Row],[Phân loại]]="Bán hàng",Table1[[#This Row],[Tổng giá trị]],-Table1[[#This Row],[Tổng giá trị]]))</f>
        <v>673121</v>
      </c>
      <c r="Q927" s="73">
        <f t="shared" si="128"/>
        <v>673121</v>
      </c>
      <c r="R927" s="8">
        <f>Table1[[#This Row],[Số còn phải thu ĐK]]+Table1[[#This Row],[Giá Trị HD sau CK]]-Table1[[#This Row],[Số tiền đã thu]]</f>
        <v>0</v>
      </c>
      <c r="S927" s="7">
        <f>IF(Table1[[#This Row],[Ngày hóa đơn]]&lt;&gt;"",Table1[[#This Row],[Ngày hóa đơn]],Table1[[#This Row],[Ngày hạch toán]])</f>
        <v>45728</v>
      </c>
      <c r="T927" s="8"/>
      <c r="U927" s="7">
        <f>IF(Table1[[#This Row],[Ngày tính CN]]="","",S927+T927)</f>
        <v>45728</v>
      </c>
      <c r="V927" s="74">
        <f ca="1">IF(Table1[[#This Row],[Hạn thanh toán]]="","",IF((U927-NOW())&lt;0,0,(U927-NOW())))</f>
        <v>0</v>
      </c>
      <c r="W927" s="72"/>
      <c r="X927" s="68" t="str">
        <f t="shared" ca="1" si="129"/>
        <v/>
      </c>
      <c r="Y927" s="68" t="str">
        <f t="shared" si="127"/>
        <v>Đã thanh toán</v>
      </c>
      <c r="Z927" s="301">
        <f>Table1[[#This Row],[Hạn thanh toán]]</f>
        <v>45728</v>
      </c>
      <c r="AA927" s="301">
        <f>Table1[[#This Row],[Ngày Thanh toán]]</f>
        <v>45797</v>
      </c>
      <c r="AD927" s="3" t="str">
        <f>VLOOKUP($A927,Ma_KH!$A:$Q,Ma_KH!O$1,0)</f>
        <v>GTGT</v>
      </c>
      <c r="AE927" s="3" t="str">
        <f>VLOOKUP($A927,Ma_KH!$A:$Q,Ma_KH!P$1,0)</f>
        <v>CÔNG TY TNHH GTGL VIỆT NAM</v>
      </c>
    </row>
    <row r="928" spans="1:31" ht="25.5" customHeight="1" x14ac:dyDescent="0.3">
      <c r="A928" s="81" t="s">
        <v>115</v>
      </c>
      <c r="B928" s="81" t="s">
        <v>1702</v>
      </c>
      <c r="C928" s="91">
        <v>45756</v>
      </c>
      <c r="D928" s="92" t="s">
        <v>1718</v>
      </c>
      <c r="E928" s="91">
        <v>45756</v>
      </c>
      <c r="F928" s="84" t="s">
        <v>1719</v>
      </c>
      <c r="G928" s="76" t="s">
        <v>1705</v>
      </c>
      <c r="H928" s="72">
        <v>1216605</v>
      </c>
      <c r="I928" s="72">
        <v>0</v>
      </c>
      <c r="J928" s="72">
        <v>97328</v>
      </c>
      <c r="K928" s="72">
        <v>1313933</v>
      </c>
      <c r="L928" s="8" t="s">
        <v>24</v>
      </c>
      <c r="M928" s="187">
        <v>45828</v>
      </c>
      <c r="N928" s="188" t="s">
        <v>4415</v>
      </c>
      <c r="O928" s="72">
        <f>IF(Table1[[#This Row],[Phân loại]]="Tồn đầu kỳ",Table1[[#This Row],[Tổng giá trị]],0)</f>
        <v>0</v>
      </c>
      <c r="P928" s="8">
        <f>IF(Table1[[#This Row],[Số còn phải thu ĐK]]&lt;&gt;0,0,IF(Table1[[#This Row],[Phân loại]]="Bán hàng",Table1[[#This Row],[Tổng giá trị]],-Table1[[#This Row],[Tổng giá trị]]))</f>
        <v>1313933</v>
      </c>
      <c r="Q928" s="73">
        <f t="shared" si="128"/>
        <v>1313933</v>
      </c>
      <c r="R928" s="8">
        <f>Table1[[#This Row],[Số còn phải thu ĐK]]+Table1[[#This Row],[Giá Trị HD sau CK]]-Table1[[#This Row],[Số tiền đã thu]]</f>
        <v>0</v>
      </c>
      <c r="S928" s="7">
        <f>IF(Table1[[#This Row],[Ngày hóa đơn]]&lt;&gt;"",Table1[[#This Row],[Ngày hóa đơn]],Table1[[#This Row],[Ngày hạch toán]])</f>
        <v>45756</v>
      </c>
      <c r="T928" s="8"/>
      <c r="U928" s="7">
        <f>IF(Table1[[#This Row],[Ngày tính CN]]="","",S928+T928)</f>
        <v>45756</v>
      </c>
      <c r="V928" s="74">
        <f ca="1">IF(Table1[[#This Row],[Hạn thanh toán]]="","",IF((U928-NOW())&lt;0,0,(U928-NOW())))</f>
        <v>0</v>
      </c>
      <c r="W928" s="72"/>
      <c r="X928" s="68" t="str">
        <f t="shared" ca="1" si="129"/>
        <v/>
      </c>
      <c r="Y928" s="68" t="str">
        <f t="shared" si="127"/>
        <v>Đã thanh toán</v>
      </c>
      <c r="Z928" s="301">
        <f>Table1[[#This Row],[Hạn thanh toán]]</f>
        <v>45756</v>
      </c>
      <c r="AA928" s="301">
        <f>Table1[[#This Row],[Ngày Thanh toán]]</f>
        <v>45828</v>
      </c>
      <c r="AD928" s="3" t="str">
        <f>VLOOKUP($A928,Ma_KH!$A:$Q,Ma_KH!O$1,0)</f>
        <v>GTGT</v>
      </c>
      <c r="AE928" s="3" t="str">
        <f>VLOOKUP($A928,Ma_KH!$A:$Q,Ma_KH!P$1,0)</f>
        <v>CÔNG TY TNHH GTGL VIỆT NAM</v>
      </c>
    </row>
    <row r="929" spans="1:31" ht="25.5" customHeight="1" x14ac:dyDescent="0.3">
      <c r="A929" s="81" t="s">
        <v>115</v>
      </c>
      <c r="B929" s="81" t="s">
        <v>1702</v>
      </c>
      <c r="C929" s="91">
        <v>45763</v>
      </c>
      <c r="D929" s="92" t="s">
        <v>1720</v>
      </c>
      <c r="E929" s="91">
        <v>45763</v>
      </c>
      <c r="F929" s="84" t="s">
        <v>1721</v>
      </c>
      <c r="G929" s="76" t="s">
        <v>1705</v>
      </c>
      <c r="H929" s="72">
        <v>994755</v>
      </c>
      <c r="I929" s="72">
        <v>0</v>
      </c>
      <c r="J929" s="72">
        <v>79580</v>
      </c>
      <c r="K929" s="72">
        <v>1074335</v>
      </c>
      <c r="L929" s="8" t="s">
        <v>24</v>
      </c>
      <c r="M929" s="187">
        <v>45828</v>
      </c>
      <c r="N929" s="188" t="s">
        <v>4415</v>
      </c>
      <c r="O929" s="72">
        <f>IF(Table1[[#This Row],[Phân loại]]="Tồn đầu kỳ",Table1[[#This Row],[Tổng giá trị]],0)</f>
        <v>0</v>
      </c>
      <c r="P929" s="8">
        <f>IF(Table1[[#This Row],[Số còn phải thu ĐK]]&lt;&gt;0,0,IF(Table1[[#This Row],[Phân loại]]="Bán hàng",Table1[[#This Row],[Tổng giá trị]],-Table1[[#This Row],[Tổng giá trị]]))</f>
        <v>1074335</v>
      </c>
      <c r="Q929" s="73">
        <f t="shared" si="128"/>
        <v>1074335</v>
      </c>
      <c r="R929" s="8">
        <f>Table1[[#This Row],[Số còn phải thu ĐK]]+Table1[[#This Row],[Giá Trị HD sau CK]]-Table1[[#This Row],[Số tiền đã thu]]</f>
        <v>0</v>
      </c>
      <c r="S929" s="7">
        <f>IF(Table1[[#This Row],[Ngày hóa đơn]]&lt;&gt;"",Table1[[#This Row],[Ngày hóa đơn]],Table1[[#This Row],[Ngày hạch toán]])</f>
        <v>45763</v>
      </c>
      <c r="T929" s="8"/>
      <c r="U929" s="7">
        <f>IF(Table1[[#This Row],[Ngày tính CN]]="","",S929+T929)</f>
        <v>45763</v>
      </c>
      <c r="V929" s="74">
        <f ca="1">IF(Table1[[#This Row],[Hạn thanh toán]]="","",IF((U929-NOW())&lt;0,0,(U929-NOW())))</f>
        <v>0</v>
      </c>
      <c r="W929" s="72"/>
      <c r="X929" s="68" t="str">
        <f t="shared" ca="1" si="129"/>
        <v/>
      </c>
      <c r="Y929" s="68" t="str">
        <f t="shared" si="127"/>
        <v>Đã thanh toán</v>
      </c>
      <c r="Z929" s="301">
        <f>Table1[[#This Row],[Hạn thanh toán]]</f>
        <v>45763</v>
      </c>
      <c r="AA929" s="301">
        <f>Table1[[#This Row],[Ngày Thanh toán]]</f>
        <v>45828</v>
      </c>
      <c r="AD929" s="3" t="str">
        <f>VLOOKUP($A929,Ma_KH!$A:$Q,Ma_KH!O$1,0)</f>
        <v>GTGT</v>
      </c>
      <c r="AE929" s="3" t="str">
        <f>VLOOKUP($A929,Ma_KH!$A:$Q,Ma_KH!P$1,0)</f>
        <v>CÔNG TY TNHH GTGL VIỆT NAM</v>
      </c>
    </row>
    <row r="930" spans="1:31" ht="25.5" customHeight="1" x14ac:dyDescent="0.3">
      <c r="A930" s="81" t="s">
        <v>115</v>
      </c>
      <c r="B930" s="81" t="s">
        <v>1702</v>
      </c>
      <c r="C930" s="91">
        <v>45784</v>
      </c>
      <c r="D930" s="92" t="s">
        <v>1722</v>
      </c>
      <c r="E930" s="91">
        <v>45784</v>
      </c>
      <c r="F930" s="84" t="s">
        <v>1723</v>
      </c>
      <c r="G930" s="76" t="s">
        <v>1705</v>
      </c>
      <c r="H930" s="72">
        <v>557802</v>
      </c>
      <c r="I930" s="72">
        <v>0</v>
      </c>
      <c r="J930" s="72">
        <v>44624</v>
      </c>
      <c r="K930" s="72">
        <v>602426</v>
      </c>
      <c r="L930" s="8" t="s">
        <v>24</v>
      </c>
      <c r="M930" s="187">
        <v>45868</v>
      </c>
      <c r="N930" s="188" t="s">
        <v>4416</v>
      </c>
      <c r="O930" s="72">
        <f>IF(Table1[[#This Row],[Phân loại]]="Tồn đầu kỳ",Table1[[#This Row],[Tổng giá trị]],0)</f>
        <v>0</v>
      </c>
      <c r="P930" s="8">
        <f>IF(Table1[[#This Row],[Số còn phải thu ĐK]]&lt;&gt;0,0,IF(Table1[[#This Row],[Phân loại]]="Bán hàng",Table1[[#This Row],[Tổng giá trị]],-Table1[[#This Row],[Tổng giá trị]]))</f>
        <v>602426</v>
      </c>
      <c r="Q930" s="73">
        <f t="shared" si="128"/>
        <v>602426</v>
      </c>
      <c r="R930" s="8">
        <f>Table1[[#This Row],[Số còn phải thu ĐK]]+Table1[[#This Row],[Giá Trị HD sau CK]]-Table1[[#This Row],[Số tiền đã thu]]</f>
        <v>0</v>
      </c>
      <c r="S930" s="7">
        <f>IF(Table1[[#This Row],[Ngày hóa đơn]]&lt;&gt;"",Table1[[#This Row],[Ngày hóa đơn]],Table1[[#This Row],[Ngày hạch toán]])</f>
        <v>45784</v>
      </c>
      <c r="T930" s="8"/>
      <c r="U930" s="7">
        <f>IF(Table1[[#This Row],[Ngày tính CN]]="","",S930+T930)</f>
        <v>45784</v>
      </c>
      <c r="V930" s="74">
        <f ca="1">IF(Table1[[#This Row],[Hạn thanh toán]]="","",IF((U930-NOW())&lt;0,0,(U930-NOW())))</f>
        <v>0</v>
      </c>
      <c r="W930" s="72"/>
      <c r="X930" s="68" t="str">
        <f t="shared" ca="1" si="129"/>
        <v/>
      </c>
      <c r="Y930" s="68" t="str">
        <f t="shared" si="127"/>
        <v>Đã thanh toán</v>
      </c>
      <c r="Z930" s="301">
        <f>Table1[[#This Row],[Hạn thanh toán]]</f>
        <v>45784</v>
      </c>
      <c r="AA930" s="301">
        <f>Table1[[#This Row],[Ngày Thanh toán]]</f>
        <v>45868</v>
      </c>
      <c r="AD930" s="3" t="str">
        <f>VLOOKUP($A930,Ma_KH!$A:$Q,Ma_KH!O$1,0)</f>
        <v>GTGT</v>
      </c>
      <c r="AE930" s="3" t="str">
        <f>VLOOKUP($A930,Ma_KH!$A:$Q,Ma_KH!P$1,0)</f>
        <v>CÔNG TY TNHH GTGL VIỆT NAM</v>
      </c>
    </row>
    <row r="931" spans="1:31" ht="25.5" customHeight="1" x14ac:dyDescent="0.3">
      <c r="A931" s="81" t="s">
        <v>115</v>
      </c>
      <c r="B931" s="81" t="s">
        <v>1702</v>
      </c>
      <c r="C931" s="91">
        <v>45797</v>
      </c>
      <c r="D931" s="92" t="s">
        <v>1724</v>
      </c>
      <c r="E931" s="91">
        <v>45797</v>
      </c>
      <c r="F931" s="84" t="s">
        <v>1725</v>
      </c>
      <c r="G931" s="76" t="s">
        <v>1705</v>
      </c>
      <c r="H931" s="72">
        <v>752130</v>
      </c>
      <c r="I931" s="72">
        <v>0</v>
      </c>
      <c r="J931" s="72">
        <v>60170</v>
      </c>
      <c r="K931" s="72">
        <v>812300</v>
      </c>
      <c r="L931" s="8" t="s">
        <v>24</v>
      </c>
      <c r="M931" s="187">
        <v>45868</v>
      </c>
      <c r="N931" s="188" t="s">
        <v>4416</v>
      </c>
      <c r="O931" s="72">
        <f>IF(Table1[[#This Row],[Phân loại]]="Tồn đầu kỳ",Table1[[#This Row],[Tổng giá trị]],0)</f>
        <v>0</v>
      </c>
      <c r="P931" s="8">
        <f>IF(Table1[[#This Row],[Số còn phải thu ĐK]]&lt;&gt;0,0,IF(Table1[[#This Row],[Phân loại]]="Bán hàng",Table1[[#This Row],[Tổng giá trị]],-Table1[[#This Row],[Tổng giá trị]]))</f>
        <v>812300</v>
      </c>
      <c r="Q931" s="73">
        <f t="shared" si="128"/>
        <v>812300</v>
      </c>
      <c r="R931" s="8">
        <f>Table1[[#This Row],[Số còn phải thu ĐK]]+Table1[[#This Row],[Giá Trị HD sau CK]]-Table1[[#This Row],[Số tiền đã thu]]</f>
        <v>0</v>
      </c>
      <c r="S931" s="7">
        <f>IF(Table1[[#This Row],[Ngày hóa đơn]]&lt;&gt;"",Table1[[#This Row],[Ngày hóa đơn]],Table1[[#This Row],[Ngày hạch toán]])</f>
        <v>45797</v>
      </c>
      <c r="T931" s="8"/>
      <c r="U931" s="7">
        <f>IF(Table1[[#This Row],[Ngày tính CN]]="","",S931+T931)</f>
        <v>45797</v>
      </c>
      <c r="V931" s="74">
        <f ca="1">IF(Table1[[#This Row],[Hạn thanh toán]]="","",IF((U931-NOW())&lt;0,0,(U931-NOW())))</f>
        <v>0</v>
      </c>
      <c r="W931" s="72"/>
      <c r="X931" s="68" t="str">
        <f t="shared" ca="1" si="129"/>
        <v/>
      </c>
      <c r="Y931" s="68" t="str">
        <f t="shared" si="127"/>
        <v>Đã thanh toán</v>
      </c>
      <c r="Z931" s="301">
        <f>Table1[[#This Row],[Hạn thanh toán]]</f>
        <v>45797</v>
      </c>
      <c r="AA931" s="301">
        <f>Table1[[#This Row],[Ngày Thanh toán]]</f>
        <v>45868</v>
      </c>
      <c r="AD931" s="3" t="str">
        <f>VLOOKUP($A931,Ma_KH!$A:$Q,Ma_KH!O$1,0)</f>
        <v>GTGT</v>
      </c>
      <c r="AE931" s="3" t="str">
        <f>VLOOKUP($A931,Ma_KH!$A:$Q,Ma_KH!P$1,0)</f>
        <v>CÔNG TY TNHH GTGL VIỆT NAM</v>
      </c>
    </row>
    <row r="932" spans="1:31" ht="25.5" customHeight="1" x14ac:dyDescent="0.3">
      <c r="A932" s="81" t="s">
        <v>115</v>
      </c>
      <c r="B932" s="81" t="s">
        <v>1702</v>
      </c>
      <c r="C932" s="91">
        <v>45805</v>
      </c>
      <c r="D932" s="92" t="s">
        <v>1726</v>
      </c>
      <c r="E932" s="91">
        <v>45805</v>
      </c>
      <c r="F932" s="84" t="s">
        <v>1727</v>
      </c>
      <c r="G932" s="76" t="s">
        <v>1705</v>
      </c>
      <c r="H932" s="72">
        <v>945815</v>
      </c>
      <c r="I932" s="72">
        <v>0</v>
      </c>
      <c r="J932" s="72">
        <v>75665</v>
      </c>
      <c r="K932" s="72">
        <v>1021480</v>
      </c>
      <c r="L932" s="8" t="s">
        <v>24</v>
      </c>
      <c r="M932" s="187">
        <v>45868</v>
      </c>
      <c r="N932" s="188" t="s">
        <v>4416</v>
      </c>
      <c r="O932" s="72">
        <f>IF(Table1[[#This Row],[Phân loại]]="Tồn đầu kỳ",Table1[[#This Row],[Tổng giá trị]],0)</f>
        <v>0</v>
      </c>
      <c r="P932" s="8">
        <f>IF(Table1[[#This Row],[Số còn phải thu ĐK]]&lt;&gt;0,0,IF(Table1[[#This Row],[Phân loại]]="Bán hàng",Table1[[#This Row],[Tổng giá trị]],-Table1[[#This Row],[Tổng giá trị]]))</f>
        <v>1021480</v>
      </c>
      <c r="Q932" s="73">
        <f t="shared" si="128"/>
        <v>1021480</v>
      </c>
      <c r="R932" s="8">
        <f>Table1[[#This Row],[Số còn phải thu ĐK]]+Table1[[#This Row],[Giá Trị HD sau CK]]-Table1[[#This Row],[Số tiền đã thu]]</f>
        <v>0</v>
      </c>
      <c r="S932" s="7">
        <f>IF(Table1[[#This Row],[Ngày hóa đơn]]&lt;&gt;"",Table1[[#This Row],[Ngày hóa đơn]],Table1[[#This Row],[Ngày hạch toán]])</f>
        <v>45805</v>
      </c>
      <c r="T932" s="8"/>
      <c r="U932" s="7">
        <f>IF(Table1[[#This Row],[Ngày tính CN]]="","",S932+T932)</f>
        <v>45805</v>
      </c>
      <c r="V932" s="74">
        <f ca="1">IF(Table1[[#This Row],[Hạn thanh toán]]="","",IF((U932-NOW())&lt;0,0,(U932-NOW())))</f>
        <v>0</v>
      </c>
      <c r="W932" s="72"/>
      <c r="X932" s="68" t="str">
        <f t="shared" ca="1" si="129"/>
        <v/>
      </c>
      <c r="Y932" s="68" t="str">
        <f t="shared" si="127"/>
        <v>Đã thanh toán</v>
      </c>
      <c r="Z932" s="301">
        <f>Table1[[#This Row],[Hạn thanh toán]]</f>
        <v>45805</v>
      </c>
      <c r="AA932" s="301">
        <f>Table1[[#This Row],[Ngày Thanh toán]]</f>
        <v>45868</v>
      </c>
      <c r="AD932" s="3" t="str">
        <f>VLOOKUP($A932,Ma_KH!$A:$Q,Ma_KH!O$1,0)</f>
        <v>GTGT</v>
      </c>
      <c r="AE932" s="3" t="str">
        <f>VLOOKUP($A932,Ma_KH!$A:$Q,Ma_KH!P$1,0)</f>
        <v>CÔNG TY TNHH GTGL VIỆT NAM</v>
      </c>
    </row>
    <row r="933" spans="1:31" ht="25.5" customHeight="1" x14ac:dyDescent="0.3">
      <c r="A933" s="81" t="s">
        <v>115</v>
      </c>
      <c r="B933" s="81" t="s">
        <v>1702</v>
      </c>
      <c r="C933" s="91">
        <v>45826</v>
      </c>
      <c r="D933" s="92" t="s">
        <v>1728</v>
      </c>
      <c r="E933" s="91">
        <v>45826</v>
      </c>
      <c r="F933" s="84" t="s">
        <v>1729</v>
      </c>
      <c r="G933" s="76" t="s">
        <v>1705</v>
      </c>
      <c r="H933" s="72">
        <v>1093886</v>
      </c>
      <c r="I933" s="72">
        <v>0</v>
      </c>
      <c r="J933" s="72">
        <v>87511</v>
      </c>
      <c r="K933" s="72">
        <v>1181397</v>
      </c>
      <c r="L933" s="8" t="s">
        <v>24</v>
      </c>
      <c r="M933" s="187">
        <v>45889</v>
      </c>
      <c r="N933" s="188" t="s">
        <v>4417</v>
      </c>
      <c r="O933" s="72">
        <f>IF(Table1[[#This Row],[Phân loại]]="Tồn đầu kỳ",Table1[[#This Row],[Tổng giá trị]],0)</f>
        <v>0</v>
      </c>
      <c r="P933" s="8">
        <f>IF(Table1[[#This Row],[Số còn phải thu ĐK]]&lt;&gt;0,0,IF(Table1[[#This Row],[Phân loại]]="Bán hàng",Table1[[#This Row],[Tổng giá trị]],-Table1[[#This Row],[Tổng giá trị]]))</f>
        <v>1181397</v>
      </c>
      <c r="Q933" s="73">
        <f t="shared" si="128"/>
        <v>1181397</v>
      </c>
      <c r="R933" s="8">
        <f>Table1[[#This Row],[Số còn phải thu ĐK]]+Table1[[#This Row],[Giá Trị HD sau CK]]-Table1[[#This Row],[Số tiền đã thu]]</f>
        <v>0</v>
      </c>
      <c r="S933" s="7">
        <f>IF(Table1[[#This Row],[Ngày hóa đơn]]&lt;&gt;"",Table1[[#This Row],[Ngày hóa đơn]],Table1[[#This Row],[Ngày hạch toán]])</f>
        <v>45826</v>
      </c>
      <c r="T933" s="8"/>
      <c r="U933" s="7">
        <f>IF(Table1[[#This Row],[Ngày tính CN]]="","",S933+T933)</f>
        <v>45826</v>
      </c>
      <c r="V933" s="74">
        <f ca="1">IF(Table1[[#This Row],[Hạn thanh toán]]="","",IF((U933-NOW())&lt;0,0,(U933-NOW())))</f>
        <v>0</v>
      </c>
      <c r="W933" s="72"/>
      <c r="X933" s="68" t="str">
        <f t="shared" ca="1" si="129"/>
        <v/>
      </c>
      <c r="Y933" s="68" t="str">
        <f t="shared" si="127"/>
        <v>Đã thanh toán</v>
      </c>
      <c r="Z933" s="301">
        <f>Table1[[#This Row],[Hạn thanh toán]]</f>
        <v>45826</v>
      </c>
      <c r="AA933" s="301">
        <f>Table1[[#This Row],[Ngày Thanh toán]]</f>
        <v>45889</v>
      </c>
      <c r="AD933" s="3" t="str">
        <f>VLOOKUP($A933,Ma_KH!$A:$Q,Ma_KH!O$1,0)</f>
        <v>GTGT</v>
      </c>
      <c r="AE933" s="3" t="str">
        <f>VLOOKUP($A933,Ma_KH!$A:$Q,Ma_KH!P$1,0)</f>
        <v>CÔNG TY TNHH GTGL VIỆT NAM</v>
      </c>
    </row>
    <row r="934" spans="1:31" ht="25.5" customHeight="1" x14ac:dyDescent="0.3">
      <c r="A934" s="81" t="s">
        <v>115</v>
      </c>
      <c r="B934" s="81" t="s">
        <v>1702</v>
      </c>
      <c r="C934" s="91">
        <v>45833</v>
      </c>
      <c r="D934" s="92" t="s">
        <v>1730</v>
      </c>
      <c r="E934" s="91">
        <v>45833</v>
      </c>
      <c r="F934" s="84" t="s">
        <v>1731</v>
      </c>
      <c r="G934" s="76" t="s">
        <v>1705</v>
      </c>
      <c r="H934" s="72">
        <v>804798</v>
      </c>
      <c r="I934" s="72">
        <v>0</v>
      </c>
      <c r="J934" s="72">
        <v>64384</v>
      </c>
      <c r="K934" s="72">
        <v>869182</v>
      </c>
      <c r="L934" s="8" t="s">
        <v>24</v>
      </c>
      <c r="M934" s="187">
        <v>45889</v>
      </c>
      <c r="N934" s="188" t="s">
        <v>4417</v>
      </c>
      <c r="O934" s="72">
        <f>IF(Table1[[#This Row],[Phân loại]]="Tồn đầu kỳ",Table1[[#This Row],[Tổng giá trị]],0)</f>
        <v>0</v>
      </c>
      <c r="P934" s="8">
        <f>IF(Table1[[#This Row],[Số còn phải thu ĐK]]&lt;&gt;0,0,IF(Table1[[#This Row],[Phân loại]]="Bán hàng",Table1[[#This Row],[Tổng giá trị]],-Table1[[#This Row],[Tổng giá trị]]))</f>
        <v>869182</v>
      </c>
      <c r="Q934" s="73">
        <f t="shared" si="128"/>
        <v>869182</v>
      </c>
      <c r="R934" s="8">
        <f>Table1[[#This Row],[Số còn phải thu ĐK]]+Table1[[#This Row],[Giá Trị HD sau CK]]-Table1[[#This Row],[Số tiền đã thu]]</f>
        <v>0</v>
      </c>
      <c r="S934" s="7">
        <f>IF(Table1[[#This Row],[Ngày hóa đơn]]&lt;&gt;"",Table1[[#This Row],[Ngày hóa đơn]],Table1[[#This Row],[Ngày hạch toán]])</f>
        <v>45833</v>
      </c>
      <c r="T934" s="8"/>
      <c r="U934" s="7">
        <f>IF(Table1[[#This Row],[Ngày tính CN]]="","",S934+T934)</f>
        <v>45833</v>
      </c>
      <c r="V934" s="74">
        <f ca="1">IF(Table1[[#This Row],[Hạn thanh toán]]="","",IF((U934-NOW())&lt;0,0,(U934-NOW())))</f>
        <v>0</v>
      </c>
      <c r="W934" s="72"/>
      <c r="X934" s="68" t="str">
        <f t="shared" ca="1" si="129"/>
        <v/>
      </c>
      <c r="Y934" s="68" t="str">
        <f t="shared" si="127"/>
        <v>Đã thanh toán</v>
      </c>
      <c r="Z934" s="301">
        <f>Table1[[#This Row],[Hạn thanh toán]]</f>
        <v>45833</v>
      </c>
      <c r="AA934" s="301">
        <f>Table1[[#This Row],[Ngày Thanh toán]]</f>
        <v>45889</v>
      </c>
      <c r="AD934" s="3" t="str">
        <f>VLOOKUP($A934,Ma_KH!$A:$Q,Ma_KH!O$1,0)</f>
        <v>GTGT</v>
      </c>
      <c r="AE934" s="3" t="str">
        <f>VLOOKUP($A934,Ma_KH!$A:$Q,Ma_KH!P$1,0)</f>
        <v>CÔNG TY TNHH GTGL VIỆT NAM</v>
      </c>
    </row>
    <row r="935" spans="1:31" ht="25.5" customHeight="1" x14ac:dyDescent="0.3">
      <c r="A935" s="81" t="s">
        <v>115</v>
      </c>
      <c r="B935" s="81" t="s">
        <v>1702</v>
      </c>
      <c r="C935" s="91">
        <v>45840</v>
      </c>
      <c r="D935" s="92" t="s">
        <v>1732</v>
      </c>
      <c r="E935" s="91">
        <v>45840</v>
      </c>
      <c r="F935" s="84" t="s">
        <v>1733</v>
      </c>
      <c r="G935" s="76" t="s">
        <v>1705</v>
      </c>
      <c r="H935" s="72">
        <v>1753000</v>
      </c>
      <c r="I935" s="72">
        <v>0</v>
      </c>
      <c r="J935" s="72">
        <v>140240</v>
      </c>
      <c r="K935" s="72">
        <v>1893240</v>
      </c>
      <c r="L935" s="8" t="s">
        <v>24</v>
      </c>
      <c r="M935" s="187">
        <v>45889</v>
      </c>
      <c r="N935" s="188" t="s">
        <v>4417</v>
      </c>
      <c r="O935" s="72">
        <f>IF(Table1[[#This Row],[Phân loại]]="Tồn đầu kỳ",Table1[[#This Row],[Tổng giá trị]],0)</f>
        <v>0</v>
      </c>
      <c r="P935" s="8">
        <f>IF(Table1[[#This Row],[Số còn phải thu ĐK]]&lt;&gt;0,0,IF(Table1[[#This Row],[Phân loại]]="Bán hàng",Table1[[#This Row],[Tổng giá trị]],-Table1[[#This Row],[Tổng giá trị]]))</f>
        <v>1893240</v>
      </c>
      <c r="Q935" s="73">
        <f t="shared" si="128"/>
        <v>1893240</v>
      </c>
      <c r="R935" s="8">
        <f>Table1[[#This Row],[Số còn phải thu ĐK]]+Table1[[#This Row],[Giá Trị HD sau CK]]-Table1[[#This Row],[Số tiền đã thu]]</f>
        <v>0</v>
      </c>
      <c r="S935" s="7">
        <f>IF(Table1[[#This Row],[Ngày hóa đơn]]&lt;&gt;"",Table1[[#This Row],[Ngày hóa đơn]],Table1[[#This Row],[Ngày hạch toán]])</f>
        <v>45840</v>
      </c>
      <c r="T935" s="8"/>
      <c r="U935" s="7">
        <f>IF(Table1[[#This Row],[Ngày tính CN]]="","",S935+T935)</f>
        <v>45840</v>
      </c>
      <c r="V935" s="74">
        <f ca="1">IF(Table1[[#This Row],[Hạn thanh toán]]="","",IF((U935-NOW())&lt;0,0,(U935-NOW())))</f>
        <v>0</v>
      </c>
      <c r="W935" s="72"/>
      <c r="X935" s="68" t="str">
        <f t="shared" ca="1" si="129"/>
        <v/>
      </c>
      <c r="Y935" s="68" t="str">
        <f t="shared" si="127"/>
        <v>Đã thanh toán</v>
      </c>
      <c r="Z935" s="301">
        <f>Table1[[#This Row],[Hạn thanh toán]]</f>
        <v>45840</v>
      </c>
      <c r="AA935" s="301">
        <f>Table1[[#This Row],[Ngày Thanh toán]]</f>
        <v>45889</v>
      </c>
      <c r="AD935" s="3" t="str">
        <f>VLOOKUP($A935,Ma_KH!$A:$Q,Ma_KH!O$1,0)</f>
        <v>GTGT</v>
      </c>
      <c r="AE935" s="3" t="str">
        <f>VLOOKUP($A935,Ma_KH!$A:$Q,Ma_KH!P$1,0)</f>
        <v>CÔNG TY TNHH GTGL VIỆT NAM</v>
      </c>
    </row>
    <row r="936" spans="1:31" ht="25.5" customHeight="1" x14ac:dyDescent="0.3">
      <c r="A936" s="81" t="s">
        <v>115</v>
      </c>
      <c r="B936" s="81" t="s">
        <v>1702</v>
      </c>
      <c r="C936" s="91">
        <v>45847</v>
      </c>
      <c r="D936" s="92" t="s">
        <v>1734</v>
      </c>
      <c r="E936" s="91">
        <v>45847</v>
      </c>
      <c r="F936" s="84" t="s">
        <v>1735</v>
      </c>
      <c r="G936" s="76" t="s">
        <v>1705</v>
      </c>
      <c r="H936" s="72">
        <v>925740</v>
      </c>
      <c r="I936" s="72">
        <v>0</v>
      </c>
      <c r="J936" s="72">
        <v>74059</v>
      </c>
      <c r="K936" s="72">
        <v>999799</v>
      </c>
      <c r="L936" s="8" t="s">
        <v>24</v>
      </c>
      <c r="M936" s="187">
        <v>45889</v>
      </c>
      <c r="N936" s="188" t="s">
        <v>4417</v>
      </c>
      <c r="O936" s="72">
        <f>IF(Table1[[#This Row],[Phân loại]]="Tồn đầu kỳ",Table1[[#This Row],[Tổng giá trị]],0)</f>
        <v>0</v>
      </c>
      <c r="P936" s="8">
        <f>IF(Table1[[#This Row],[Số còn phải thu ĐK]]&lt;&gt;0,0,IF(Table1[[#This Row],[Phân loại]]="Bán hàng",Table1[[#This Row],[Tổng giá trị]],-Table1[[#This Row],[Tổng giá trị]]))</f>
        <v>999799</v>
      </c>
      <c r="Q936" s="73">
        <f t="shared" si="128"/>
        <v>999799</v>
      </c>
      <c r="R936" s="8">
        <f>Table1[[#This Row],[Số còn phải thu ĐK]]+Table1[[#This Row],[Giá Trị HD sau CK]]-Table1[[#This Row],[Số tiền đã thu]]</f>
        <v>0</v>
      </c>
      <c r="S936" s="7">
        <f>IF(Table1[[#This Row],[Ngày hóa đơn]]&lt;&gt;"",Table1[[#This Row],[Ngày hóa đơn]],Table1[[#This Row],[Ngày hạch toán]])</f>
        <v>45847</v>
      </c>
      <c r="T936" s="8"/>
      <c r="U936" s="7">
        <f>IF(Table1[[#This Row],[Ngày tính CN]]="","",S936+T936)</f>
        <v>45847</v>
      </c>
      <c r="V936" s="74">
        <f ca="1">IF(Table1[[#This Row],[Hạn thanh toán]]="","",IF((U936-NOW())&lt;0,0,(U936-NOW())))</f>
        <v>0</v>
      </c>
      <c r="W936" s="72"/>
      <c r="X936" s="68" t="str">
        <f t="shared" ca="1" si="129"/>
        <v/>
      </c>
      <c r="Y936" s="68" t="str">
        <f t="shared" si="127"/>
        <v>Đã thanh toán</v>
      </c>
      <c r="Z936" s="301">
        <f>Table1[[#This Row],[Hạn thanh toán]]</f>
        <v>45847</v>
      </c>
      <c r="AA936" s="301">
        <f>Table1[[#This Row],[Ngày Thanh toán]]</f>
        <v>45889</v>
      </c>
      <c r="AD936" s="3" t="str">
        <f>VLOOKUP($A936,Ma_KH!$A:$Q,Ma_KH!O$1,0)</f>
        <v>GTGT</v>
      </c>
      <c r="AE936" s="3" t="str">
        <f>VLOOKUP($A936,Ma_KH!$A:$Q,Ma_KH!P$1,0)</f>
        <v>CÔNG TY TNHH GTGL VIỆT NAM</v>
      </c>
    </row>
    <row r="937" spans="1:31" ht="25.5" customHeight="1" x14ac:dyDescent="0.3">
      <c r="A937" s="81" t="s">
        <v>115</v>
      </c>
      <c r="B937" s="81" t="s">
        <v>1702</v>
      </c>
      <c r="C937" s="91">
        <v>45861</v>
      </c>
      <c r="D937" s="92" t="s">
        <v>1736</v>
      </c>
      <c r="E937" s="91">
        <v>45861</v>
      </c>
      <c r="F937" s="84" t="s">
        <v>1737</v>
      </c>
      <c r="G937" s="76" t="s">
        <v>1705</v>
      </c>
      <c r="H937" s="72">
        <v>2063663</v>
      </c>
      <c r="I937" s="72">
        <v>0</v>
      </c>
      <c r="J937" s="72">
        <v>165093</v>
      </c>
      <c r="K937" s="72">
        <v>2228756</v>
      </c>
      <c r="L937" s="8" t="s">
        <v>24</v>
      </c>
      <c r="M937" s="187">
        <v>45889</v>
      </c>
      <c r="N937" s="188" t="s">
        <v>4417</v>
      </c>
      <c r="O937" s="72">
        <f>IF(Table1[[#This Row],[Phân loại]]="Tồn đầu kỳ",Table1[[#This Row],[Tổng giá trị]],0)</f>
        <v>0</v>
      </c>
      <c r="P937" s="8">
        <f>IF(Table1[[#This Row],[Số còn phải thu ĐK]]&lt;&gt;0,0,IF(Table1[[#This Row],[Phân loại]]="Bán hàng",Table1[[#This Row],[Tổng giá trị]],-Table1[[#This Row],[Tổng giá trị]]))</f>
        <v>2228756</v>
      </c>
      <c r="Q937" s="73">
        <f t="shared" si="128"/>
        <v>2228756</v>
      </c>
      <c r="R937" s="8">
        <f>Table1[[#This Row],[Số còn phải thu ĐK]]+Table1[[#This Row],[Giá Trị HD sau CK]]-Table1[[#This Row],[Số tiền đã thu]]</f>
        <v>0</v>
      </c>
      <c r="S937" s="7">
        <f>IF(Table1[[#This Row],[Ngày hóa đơn]]&lt;&gt;"",Table1[[#This Row],[Ngày hóa đơn]],Table1[[#This Row],[Ngày hạch toán]])</f>
        <v>45861</v>
      </c>
      <c r="T937" s="8"/>
      <c r="U937" s="7">
        <f>IF(Table1[[#This Row],[Ngày tính CN]]="","",S937+T937)</f>
        <v>45861</v>
      </c>
      <c r="V937" s="74">
        <f ca="1">IF(Table1[[#This Row],[Hạn thanh toán]]="","",IF((U937-NOW())&lt;0,0,(U937-NOW())))</f>
        <v>0</v>
      </c>
      <c r="W937" s="72"/>
      <c r="X937" s="68" t="str">
        <f t="shared" ca="1" si="129"/>
        <v/>
      </c>
      <c r="Y937" s="68" t="str">
        <f t="shared" si="127"/>
        <v>Đã thanh toán</v>
      </c>
      <c r="Z937" s="301">
        <f>Table1[[#This Row],[Hạn thanh toán]]</f>
        <v>45861</v>
      </c>
      <c r="AA937" s="301">
        <f>Table1[[#This Row],[Ngày Thanh toán]]</f>
        <v>45889</v>
      </c>
      <c r="AD937" s="3" t="str">
        <f>VLOOKUP($A937,Ma_KH!$A:$Q,Ma_KH!O$1,0)</f>
        <v>GTGT</v>
      </c>
      <c r="AE937" s="3" t="str">
        <f>VLOOKUP($A937,Ma_KH!$A:$Q,Ma_KH!P$1,0)</f>
        <v>CÔNG TY TNHH GTGL VIỆT NAM</v>
      </c>
    </row>
    <row r="938" spans="1:31" ht="25.5" customHeight="1" x14ac:dyDescent="0.3">
      <c r="A938" s="81" t="s">
        <v>115</v>
      </c>
      <c r="B938" s="81" t="s">
        <v>1702</v>
      </c>
      <c r="C938" s="91">
        <v>45870</v>
      </c>
      <c r="D938" s="92" t="s">
        <v>1738</v>
      </c>
      <c r="E938" s="91">
        <v>45870</v>
      </c>
      <c r="F938" s="84" t="s">
        <v>1739</v>
      </c>
      <c r="G938" s="76" t="s">
        <v>1705</v>
      </c>
      <c r="H938" s="72">
        <v>1347833</v>
      </c>
      <c r="I938" s="72">
        <v>0</v>
      </c>
      <c r="J938" s="72">
        <v>107827</v>
      </c>
      <c r="K938" s="72">
        <v>1455660</v>
      </c>
      <c r="L938" s="8" t="s">
        <v>24</v>
      </c>
      <c r="M938" s="187">
        <v>45926</v>
      </c>
      <c r="N938" s="188" t="s">
        <v>4418</v>
      </c>
      <c r="O938" s="72">
        <f>IF(Table1[[#This Row],[Phân loại]]="Tồn đầu kỳ",Table1[[#This Row],[Tổng giá trị]],0)</f>
        <v>0</v>
      </c>
      <c r="P938" s="8">
        <f>IF(Table1[[#This Row],[Số còn phải thu ĐK]]&lt;&gt;0,0,IF(Table1[[#This Row],[Phân loại]]="Bán hàng",Table1[[#This Row],[Tổng giá trị]],-Table1[[#This Row],[Tổng giá trị]]))</f>
        <v>1455660</v>
      </c>
      <c r="Q938" s="73">
        <f t="shared" si="128"/>
        <v>1455660</v>
      </c>
      <c r="R938" s="8">
        <f>Table1[[#This Row],[Số còn phải thu ĐK]]+Table1[[#This Row],[Giá Trị HD sau CK]]-Table1[[#This Row],[Số tiền đã thu]]</f>
        <v>0</v>
      </c>
      <c r="S938" s="7">
        <f>IF(Table1[[#This Row],[Ngày hóa đơn]]&lt;&gt;"",Table1[[#This Row],[Ngày hóa đơn]],Table1[[#This Row],[Ngày hạch toán]])</f>
        <v>45870</v>
      </c>
      <c r="T938" s="8"/>
      <c r="U938" s="7">
        <f>IF(Table1[[#This Row],[Ngày tính CN]]="","",S938+T938)</f>
        <v>45870</v>
      </c>
      <c r="V938" s="74">
        <f ca="1">IF(Table1[[#This Row],[Hạn thanh toán]]="","",IF((U938-NOW())&lt;0,0,(U938-NOW())))</f>
        <v>0</v>
      </c>
      <c r="W938" s="72"/>
      <c r="X938" s="68" t="str">
        <f t="shared" ca="1" si="129"/>
        <v/>
      </c>
      <c r="Y938" s="68" t="str">
        <f t="shared" si="127"/>
        <v>Đã thanh toán</v>
      </c>
      <c r="Z938" s="301">
        <f>Table1[[#This Row],[Hạn thanh toán]]</f>
        <v>45870</v>
      </c>
      <c r="AA938" s="301">
        <f>Table1[[#This Row],[Ngày Thanh toán]]</f>
        <v>45926</v>
      </c>
      <c r="AD938" s="3" t="str">
        <f>VLOOKUP($A938,Ma_KH!$A:$Q,Ma_KH!O$1,0)</f>
        <v>GTGT</v>
      </c>
      <c r="AE938" s="3" t="str">
        <f>VLOOKUP($A938,Ma_KH!$A:$Q,Ma_KH!P$1,0)</f>
        <v>CÔNG TY TNHH GTGL VIỆT NAM</v>
      </c>
    </row>
    <row r="939" spans="1:31" ht="25.5" customHeight="1" x14ac:dyDescent="0.3">
      <c r="A939" s="81" t="s">
        <v>115</v>
      </c>
      <c r="B939" s="81" t="s">
        <v>1702</v>
      </c>
      <c r="C939" s="91">
        <v>45875</v>
      </c>
      <c r="D939" s="92" t="s">
        <v>1740</v>
      </c>
      <c r="E939" s="91">
        <v>45875</v>
      </c>
      <c r="F939" s="84" t="s">
        <v>1741</v>
      </c>
      <c r="G939" s="76" t="s">
        <v>1705</v>
      </c>
      <c r="H939" s="72">
        <v>1238020</v>
      </c>
      <c r="I939" s="72">
        <v>0</v>
      </c>
      <c r="J939" s="72">
        <v>99042</v>
      </c>
      <c r="K939" s="72">
        <v>1337062</v>
      </c>
      <c r="L939" s="8" t="s">
        <v>24</v>
      </c>
      <c r="M939" s="187">
        <v>45926</v>
      </c>
      <c r="N939" s="188" t="s">
        <v>4418</v>
      </c>
      <c r="O939" s="72">
        <f>IF(Table1[[#This Row],[Phân loại]]="Tồn đầu kỳ",Table1[[#This Row],[Tổng giá trị]],0)</f>
        <v>0</v>
      </c>
      <c r="P939" s="8">
        <f>IF(Table1[[#This Row],[Số còn phải thu ĐK]]&lt;&gt;0,0,IF(Table1[[#This Row],[Phân loại]]="Bán hàng",Table1[[#This Row],[Tổng giá trị]],-Table1[[#This Row],[Tổng giá trị]]))</f>
        <v>1337062</v>
      </c>
      <c r="Q939" s="73">
        <f t="shared" si="128"/>
        <v>1337062</v>
      </c>
      <c r="R939" s="8">
        <f>Table1[[#This Row],[Số còn phải thu ĐK]]+Table1[[#This Row],[Giá Trị HD sau CK]]-Table1[[#This Row],[Số tiền đã thu]]</f>
        <v>0</v>
      </c>
      <c r="S939" s="7">
        <f>IF(Table1[[#This Row],[Ngày hóa đơn]]&lt;&gt;"",Table1[[#This Row],[Ngày hóa đơn]],Table1[[#This Row],[Ngày hạch toán]])</f>
        <v>45875</v>
      </c>
      <c r="T939" s="8"/>
      <c r="U939" s="7">
        <f>IF(Table1[[#This Row],[Ngày tính CN]]="","",S939+T939)</f>
        <v>45875</v>
      </c>
      <c r="V939" s="74">
        <f ca="1">IF(Table1[[#This Row],[Hạn thanh toán]]="","",IF((U939-NOW())&lt;0,0,(U939-NOW())))</f>
        <v>0</v>
      </c>
      <c r="W939" s="72"/>
      <c r="X939" s="68" t="str">
        <f t="shared" ca="1" si="129"/>
        <v/>
      </c>
      <c r="Y939" s="68" t="str">
        <f t="shared" si="127"/>
        <v>Đã thanh toán</v>
      </c>
      <c r="Z939" s="301">
        <f>Table1[[#This Row],[Hạn thanh toán]]</f>
        <v>45875</v>
      </c>
      <c r="AA939" s="301">
        <f>Table1[[#This Row],[Ngày Thanh toán]]</f>
        <v>45926</v>
      </c>
      <c r="AD939" s="3" t="str">
        <f>VLOOKUP($A939,Ma_KH!$A:$Q,Ma_KH!O$1,0)</f>
        <v>GTGT</v>
      </c>
      <c r="AE939" s="3" t="str">
        <f>VLOOKUP($A939,Ma_KH!$A:$Q,Ma_KH!P$1,0)</f>
        <v>CÔNG TY TNHH GTGL VIỆT NAM</v>
      </c>
    </row>
    <row r="940" spans="1:31" ht="25.5" customHeight="1" x14ac:dyDescent="0.3">
      <c r="A940" s="81" t="s">
        <v>115</v>
      </c>
      <c r="B940" s="81" t="s">
        <v>1702</v>
      </c>
      <c r="C940" s="91">
        <v>45889</v>
      </c>
      <c r="D940" s="92" t="s">
        <v>1742</v>
      </c>
      <c r="E940" s="91">
        <v>45889</v>
      </c>
      <c r="F940" s="84" t="s">
        <v>1743</v>
      </c>
      <c r="G940" s="76" t="s">
        <v>1705</v>
      </c>
      <c r="H940" s="72">
        <v>356400</v>
      </c>
      <c r="I940" s="72">
        <v>0</v>
      </c>
      <c r="J940" s="72">
        <v>28512</v>
      </c>
      <c r="K940" s="72">
        <v>384912</v>
      </c>
      <c r="L940" s="8" t="s">
        <v>24</v>
      </c>
      <c r="M940" s="187">
        <v>45926</v>
      </c>
      <c r="N940" s="188" t="s">
        <v>4418</v>
      </c>
      <c r="O940" s="72">
        <f>IF(Table1[[#This Row],[Phân loại]]="Tồn đầu kỳ",Table1[[#This Row],[Tổng giá trị]],0)</f>
        <v>0</v>
      </c>
      <c r="P940" s="8">
        <f>IF(Table1[[#This Row],[Số còn phải thu ĐK]]&lt;&gt;0,0,IF(Table1[[#This Row],[Phân loại]]="Bán hàng",Table1[[#This Row],[Tổng giá trị]],-Table1[[#This Row],[Tổng giá trị]]))</f>
        <v>384912</v>
      </c>
      <c r="Q940" s="73">
        <f t="shared" si="128"/>
        <v>384912</v>
      </c>
      <c r="R940" s="8">
        <f>Table1[[#This Row],[Số còn phải thu ĐK]]+Table1[[#This Row],[Giá Trị HD sau CK]]-Table1[[#This Row],[Số tiền đã thu]]</f>
        <v>0</v>
      </c>
      <c r="S940" s="7">
        <f>IF(Table1[[#This Row],[Ngày hóa đơn]]&lt;&gt;"",Table1[[#This Row],[Ngày hóa đơn]],Table1[[#This Row],[Ngày hạch toán]])</f>
        <v>45889</v>
      </c>
      <c r="T940" s="8"/>
      <c r="U940" s="7">
        <f>IF(Table1[[#This Row],[Ngày tính CN]]="","",S940+T940)</f>
        <v>45889</v>
      </c>
      <c r="V940" s="74">
        <f ca="1">IF(Table1[[#This Row],[Hạn thanh toán]]="","",IF((U940-NOW())&lt;0,0,(U940-NOW())))</f>
        <v>0</v>
      </c>
      <c r="W940" s="72"/>
      <c r="X940" s="68" t="str">
        <f t="shared" ca="1" si="129"/>
        <v/>
      </c>
      <c r="Y940" s="68" t="str">
        <f t="shared" si="127"/>
        <v>Đã thanh toán</v>
      </c>
      <c r="Z940" s="301">
        <f>Table1[[#This Row],[Hạn thanh toán]]</f>
        <v>45889</v>
      </c>
      <c r="AA940" s="301">
        <f>Table1[[#This Row],[Ngày Thanh toán]]</f>
        <v>45926</v>
      </c>
      <c r="AD940" s="3" t="str">
        <f>VLOOKUP($A940,Ma_KH!$A:$Q,Ma_KH!O$1,0)</f>
        <v>GTGT</v>
      </c>
      <c r="AE940" s="3" t="str">
        <f>VLOOKUP($A940,Ma_KH!$A:$Q,Ma_KH!P$1,0)</f>
        <v>CÔNG TY TNHH GTGL VIỆT NAM</v>
      </c>
    </row>
    <row r="941" spans="1:31" ht="25.5" customHeight="1" x14ac:dyDescent="0.3">
      <c r="A941" s="81" t="s">
        <v>115</v>
      </c>
      <c r="B941" s="81" t="s">
        <v>1702</v>
      </c>
      <c r="C941" s="91">
        <v>45896</v>
      </c>
      <c r="D941" s="92" t="s">
        <v>1744</v>
      </c>
      <c r="E941" s="91">
        <v>45896</v>
      </c>
      <c r="F941" s="84" t="s">
        <v>1745</v>
      </c>
      <c r="G941" s="76" t="s">
        <v>1705</v>
      </c>
      <c r="H941" s="72">
        <v>889480</v>
      </c>
      <c r="I941" s="72">
        <v>0</v>
      </c>
      <c r="J941" s="72">
        <v>71158</v>
      </c>
      <c r="K941" s="72">
        <v>960638</v>
      </c>
      <c r="L941" s="8" t="s">
        <v>24</v>
      </c>
      <c r="M941" s="187">
        <v>45926</v>
      </c>
      <c r="N941" s="188" t="s">
        <v>4418</v>
      </c>
      <c r="O941" s="72">
        <f>IF(Table1[[#This Row],[Phân loại]]="Tồn đầu kỳ",Table1[[#This Row],[Tổng giá trị]],0)</f>
        <v>0</v>
      </c>
      <c r="P941" s="8">
        <f>IF(Table1[[#This Row],[Số còn phải thu ĐK]]&lt;&gt;0,0,IF(Table1[[#This Row],[Phân loại]]="Bán hàng",Table1[[#This Row],[Tổng giá trị]],-Table1[[#This Row],[Tổng giá trị]]))</f>
        <v>960638</v>
      </c>
      <c r="Q941" s="73">
        <f t="shared" si="128"/>
        <v>960638</v>
      </c>
      <c r="R941" s="8">
        <f>Table1[[#This Row],[Số còn phải thu ĐK]]+Table1[[#This Row],[Giá Trị HD sau CK]]-Table1[[#This Row],[Số tiền đã thu]]</f>
        <v>0</v>
      </c>
      <c r="S941" s="7">
        <f>IF(Table1[[#This Row],[Ngày hóa đơn]]&lt;&gt;"",Table1[[#This Row],[Ngày hóa đơn]],Table1[[#This Row],[Ngày hạch toán]])</f>
        <v>45896</v>
      </c>
      <c r="T941" s="8"/>
      <c r="U941" s="7">
        <f>IF(Table1[[#This Row],[Ngày tính CN]]="","",S941+T941)</f>
        <v>45896</v>
      </c>
      <c r="V941" s="74">
        <f ca="1">IF(Table1[[#This Row],[Hạn thanh toán]]="","",IF((U941-NOW())&lt;0,0,(U941-NOW())))</f>
        <v>0</v>
      </c>
      <c r="W941" s="72"/>
      <c r="X941" s="68" t="str">
        <f t="shared" ca="1" si="129"/>
        <v/>
      </c>
      <c r="Y941" s="68" t="str">
        <f t="shared" si="127"/>
        <v>Đã thanh toán</v>
      </c>
      <c r="Z941" s="301">
        <f>Table1[[#This Row],[Hạn thanh toán]]</f>
        <v>45896</v>
      </c>
      <c r="AA941" s="301">
        <f>Table1[[#This Row],[Ngày Thanh toán]]</f>
        <v>45926</v>
      </c>
      <c r="AD941" s="3" t="str">
        <f>VLOOKUP($A941,Ma_KH!$A:$Q,Ma_KH!O$1,0)</f>
        <v>GTGT</v>
      </c>
      <c r="AE941" s="3" t="str">
        <f>VLOOKUP($A941,Ma_KH!$A:$Q,Ma_KH!P$1,0)</f>
        <v>CÔNG TY TNHH GTGL VIỆT NAM</v>
      </c>
    </row>
    <row r="942" spans="1:31" s="61" customFormat="1" ht="25.5" customHeight="1" x14ac:dyDescent="0.3">
      <c r="A942" s="129" t="s">
        <v>115</v>
      </c>
      <c r="B942" s="129" t="s">
        <v>1702</v>
      </c>
      <c r="C942" s="195">
        <v>45909</v>
      </c>
      <c r="D942" s="196" t="s">
        <v>1746</v>
      </c>
      <c r="E942" s="195">
        <v>45909</v>
      </c>
      <c r="F942" s="50" t="s">
        <v>1747</v>
      </c>
      <c r="G942" s="44" t="s">
        <v>1705</v>
      </c>
      <c r="H942" s="57">
        <v>1815220</v>
      </c>
      <c r="I942" s="57">
        <v>0</v>
      </c>
      <c r="J942" s="57">
        <v>145218</v>
      </c>
      <c r="K942" s="57">
        <v>1960438</v>
      </c>
      <c r="L942" s="58" t="s">
        <v>24</v>
      </c>
      <c r="M942" s="59"/>
      <c r="N942" s="58"/>
      <c r="O942" s="57">
        <f>IF(Table1[[#This Row],[Phân loại]]="Tồn đầu kỳ",Table1[[#This Row],[Tổng giá trị]],0)</f>
        <v>0</v>
      </c>
      <c r="P942" s="58">
        <f>IF(Table1[[#This Row],[Số còn phải thu ĐK]]&lt;&gt;0,0,IF(Table1[[#This Row],[Phân loại]]="Bán hàng",Table1[[#This Row],[Tổng giá trị]],-Table1[[#This Row],[Tổng giá trị]]))</f>
        <v>1960438</v>
      </c>
      <c r="Q942" s="115">
        <f t="shared" si="128"/>
        <v>0</v>
      </c>
      <c r="R942" s="58">
        <f>Table1[[#This Row],[Số còn phải thu ĐK]]+Table1[[#This Row],[Giá Trị HD sau CK]]-Table1[[#This Row],[Số tiền đã thu]]</f>
        <v>1960438</v>
      </c>
      <c r="S942" s="59">
        <f>IF(Table1[[#This Row],[Ngày hóa đơn]]&lt;&gt;"",Table1[[#This Row],[Ngày hóa đơn]],Table1[[#This Row],[Ngày hạch toán]])</f>
        <v>45909</v>
      </c>
      <c r="T942" s="58"/>
      <c r="U942" s="59">
        <f>IF(Table1[[#This Row],[Ngày tính CN]]="","",S942+T942)</f>
        <v>45909</v>
      </c>
      <c r="V942" s="60">
        <f ca="1">IF(Table1[[#This Row],[Hạn thanh toán]]="","",IF((U942-NOW())&lt;0,0,(U942-NOW())))</f>
        <v>0</v>
      </c>
      <c r="W942" s="57"/>
      <c r="X942" s="116" t="str">
        <f t="shared" ca="1" si="129"/>
        <v/>
      </c>
      <c r="Y942" s="116" t="str">
        <f t="shared" ca="1" si="127"/>
        <v/>
      </c>
      <c r="Z942" s="305">
        <f>Table1[[#This Row],[Hạn thanh toán]]</f>
        <v>45909</v>
      </c>
      <c r="AA942" s="305">
        <f>Table1[[#This Row],[Ngày Thanh toán]]</f>
        <v>0</v>
      </c>
      <c r="AD942" s="61" t="str">
        <f>VLOOKUP($A942,Ma_KH!$A:$Q,Ma_KH!O$1,0)</f>
        <v>GTGT</v>
      </c>
      <c r="AE942" s="3" t="str">
        <f>VLOOKUP($A942,Ma_KH!$A:$Q,Ma_KH!P$1,0)</f>
        <v>CÔNG TY TNHH GTGL VIỆT NAM</v>
      </c>
    </row>
    <row r="943" spans="1:31" s="61" customFormat="1" ht="25.5" customHeight="1" x14ac:dyDescent="0.3">
      <c r="A943" s="129" t="s">
        <v>115</v>
      </c>
      <c r="B943" s="129" t="s">
        <v>1702</v>
      </c>
      <c r="C943" s="195">
        <v>45916</v>
      </c>
      <c r="D943" s="196" t="s">
        <v>1748</v>
      </c>
      <c r="E943" s="195">
        <v>45916</v>
      </c>
      <c r="F943" s="50" t="s">
        <v>1749</v>
      </c>
      <c r="G943" s="44" t="s">
        <v>1705</v>
      </c>
      <c r="H943" s="57">
        <v>704940</v>
      </c>
      <c r="I943" s="57">
        <v>0</v>
      </c>
      <c r="J943" s="57">
        <v>56395</v>
      </c>
      <c r="K943" s="57">
        <v>761335</v>
      </c>
      <c r="L943" s="58" t="s">
        <v>24</v>
      </c>
      <c r="M943" s="59"/>
      <c r="N943" s="58"/>
      <c r="O943" s="57">
        <f>IF(Table1[[#This Row],[Phân loại]]="Tồn đầu kỳ",Table1[[#This Row],[Tổng giá trị]],0)</f>
        <v>0</v>
      </c>
      <c r="P943" s="58">
        <f>IF(Table1[[#This Row],[Số còn phải thu ĐK]]&lt;&gt;0,0,IF(Table1[[#This Row],[Phân loại]]="Bán hàng",Table1[[#This Row],[Tổng giá trị]],-Table1[[#This Row],[Tổng giá trị]]))</f>
        <v>761335</v>
      </c>
      <c r="Q943" s="115">
        <f t="shared" si="128"/>
        <v>0</v>
      </c>
      <c r="R943" s="58">
        <f>Table1[[#This Row],[Số còn phải thu ĐK]]+Table1[[#This Row],[Giá Trị HD sau CK]]-Table1[[#This Row],[Số tiền đã thu]]</f>
        <v>761335</v>
      </c>
      <c r="S943" s="59">
        <f>IF(Table1[[#This Row],[Ngày hóa đơn]]&lt;&gt;"",Table1[[#This Row],[Ngày hóa đơn]],Table1[[#This Row],[Ngày hạch toán]])</f>
        <v>45916</v>
      </c>
      <c r="T943" s="58"/>
      <c r="U943" s="59">
        <f>IF(Table1[[#This Row],[Ngày tính CN]]="","",S943+T943)</f>
        <v>45916</v>
      </c>
      <c r="V943" s="60">
        <f ca="1">IF(Table1[[#This Row],[Hạn thanh toán]]="","",IF((U943-NOW())&lt;0,0,(U943-NOW())))</f>
        <v>0</v>
      </c>
      <c r="W943" s="57"/>
      <c r="X943" s="116" t="str">
        <f t="shared" ca="1" si="129"/>
        <v/>
      </c>
      <c r="Y943" s="116" t="str">
        <f t="shared" ca="1" si="127"/>
        <v/>
      </c>
      <c r="Z943" s="305">
        <f>Table1[[#This Row],[Hạn thanh toán]]</f>
        <v>45916</v>
      </c>
      <c r="AA943" s="305">
        <f>Table1[[#This Row],[Ngày Thanh toán]]</f>
        <v>0</v>
      </c>
      <c r="AD943" s="61" t="str">
        <f>VLOOKUP($A943,Ma_KH!$A:$Q,Ma_KH!O$1,0)</f>
        <v>GTGT</v>
      </c>
      <c r="AE943" s="3" t="str">
        <f>VLOOKUP($A943,Ma_KH!$A:$Q,Ma_KH!P$1,0)</f>
        <v>CÔNG TY TNHH GTGL VIỆT NAM</v>
      </c>
    </row>
    <row r="944" spans="1:31" s="61" customFormat="1" ht="25.5" customHeight="1" x14ac:dyDescent="0.3">
      <c r="A944" s="129" t="s">
        <v>115</v>
      </c>
      <c r="B944" s="129" t="s">
        <v>1702</v>
      </c>
      <c r="C944" s="195">
        <v>45924</v>
      </c>
      <c r="D944" s="196" t="s">
        <v>1750</v>
      </c>
      <c r="E944" s="195">
        <v>45924</v>
      </c>
      <c r="F944" s="50" t="s">
        <v>1751</v>
      </c>
      <c r="G944" s="44" t="s">
        <v>1705</v>
      </c>
      <c r="H944" s="57">
        <v>1013044</v>
      </c>
      <c r="I944" s="57">
        <v>0</v>
      </c>
      <c r="J944" s="57">
        <v>81044</v>
      </c>
      <c r="K944" s="57">
        <v>1094088</v>
      </c>
      <c r="L944" s="58" t="s">
        <v>24</v>
      </c>
      <c r="M944" s="59"/>
      <c r="N944" s="58"/>
      <c r="O944" s="57">
        <f>IF(Table1[[#This Row],[Phân loại]]="Tồn đầu kỳ",Table1[[#This Row],[Tổng giá trị]],0)</f>
        <v>0</v>
      </c>
      <c r="P944" s="58">
        <f>IF(Table1[[#This Row],[Số còn phải thu ĐK]]&lt;&gt;0,0,IF(Table1[[#This Row],[Phân loại]]="Bán hàng",Table1[[#This Row],[Tổng giá trị]],-Table1[[#This Row],[Tổng giá trị]]))</f>
        <v>1094088</v>
      </c>
      <c r="Q944" s="115">
        <f t="shared" si="128"/>
        <v>0</v>
      </c>
      <c r="R944" s="58">
        <f>Table1[[#This Row],[Số còn phải thu ĐK]]+Table1[[#This Row],[Giá Trị HD sau CK]]-Table1[[#This Row],[Số tiền đã thu]]</f>
        <v>1094088</v>
      </c>
      <c r="S944" s="59">
        <f>IF(Table1[[#This Row],[Ngày hóa đơn]]&lt;&gt;"",Table1[[#This Row],[Ngày hóa đơn]],Table1[[#This Row],[Ngày hạch toán]])</f>
        <v>45924</v>
      </c>
      <c r="T944" s="58"/>
      <c r="U944" s="59">
        <f>IF(Table1[[#This Row],[Ngày tính CN]]="","",S944+T944)</f>
        <v>45924</v>
      </c>
      <c r="V944" s="60">
        <f ca="1">IF(Table1[[#This Row],[Hạn thanh toán]]="","",IF((U944-NOW())&lt;0,0,(U944-NOW())))</f>
        <v>0</v>
      </c>
      <c r="W944" s="57"/>
      <c r="X944" s="116" t="str">
        <f t="shared" ca="1" si="129"/>
        <v/>
      </c>
      <c r="Y944" s="116" t="str">
        <f t="shared" ca="1" si="127"/>
        <v/>
      </c>
      <c r="Z944" s="305">
        <f>Table1[[#This Row],[Hạn thanh toán]]</f>
        <v>45924</v>
      </c>
      <c r="AA944" s="305">
        <f>Table1[[#This Row],[Ngày Thanh toán]]</f>
        <v>0</v>
      </c>
      <c r="AD944" s="61" t="str">
        <f>VLOOKUP($A944,Ma_KH!$A:$Q,Ma_KH!O$1,0)</f>
        <v>GTGT</v>
      </c>
      <c r="AE944" s="3" t="str">
        <f>VLOOKUP($A944,Ma_KH!$A:$Q,Ma_KH!P$1,0)</f>
        <v>CÔNG TY TNHH GTGL VIỆT NAM</v>
      </c>
    </row>
    <row r="945" spans="1:31" s="61" customFormat="1" ht="25.5" customHeight="1" x14ac:dyDescent="0.3">
      <c r="A945" s="129" t="s">
        <v>115</v>
      </c>
      <c r="B945" s="129" t="s">
        <v>1702</v>
      </c>
      <c r="C945" s="195">
        <v>45931</v>
      </c>
      <c r="D945" s="196" t="s">
        <v>1752</v>
      </c>
      <c r="E945" s="195">
        <v>45931</v>
      </c>
      <c r="F945" s="50" t="s">
        <v>1753</v>
      </c>
      <c r="G945" s="44" t="s">
        <v>1705</v>
      </c>
      <c r="H945" s="57">
        <v>1070265</v>
      </c>
      <c r="I945" s="57">
        <v>0</v>
      </c>
      <c r="J945" s="57">
        <v>85621</v>
      </c>
      <c r="K945" s="57">
        <v>1155886</v>
      </c>
      <c r="L945" s="58" t="s">
        <v>24</v>
      </c>
      <c r="M945" s="59"/>
      <c r="N945" s="58"/>
      <c r="O945" s="57">
        <f>IF(Table1[[#This Row],[Phân loại]]="Tồn đầu kỳ",Table1[[#This Row],[Tổng giá trị]],0)</f>
        <v>0</v>
      </c>
      <c r="P945" s="58">
        <f>IF(Table1[[#This Row],[Số còn phải thu ĐK]]&lt;&gt;0,0,IF(Table1[[#This Row],[Phân loại]]="Bán hàng",Table1[[#This Row],[Tổng giá trị]],-Table1[[#This Row],[Tổng giá trị]]))</f>
        <v>1155886</v>
      </c>
      <c r="Q945" s="115">
        <f t="shared" si="128"/>
        <v>0</v>
      </c>
      <c r="R945" s="58">
        <f>Table1[[#This Row],[Số còn phải thu ĐK]]+Table1[[#This Row],[Giá Trị HD sau CK]]-Table1[[#This Row],[Số tiền đã thu]]</f>
        <v>1155886</v>
      </c>
      <c r="S945" s="59">
        <f>IF(Table1[[#This Row],[Ngày hóa đơn]]&lt;&gt;"",Table1[[#This Row],[Ngày hóa đơn]],Table1[[#This Row],[Ngày hạch toán]])</f>
        <v>45931</v>
      </c>
      <c r="T945" s="58"/>
      <c r="U945" s="59">
        <f>IF(Table1[[#This Row],[Ngày tính CN]]="","",S945+T945)</f>
        <v>45931</v>
      </c>
      <c r="V945" s="60">
        <f ca="1">IF(Table1[[#This Row],[Hạn thanh toán]]="","",IF((U945-NOW())&lt;0,0,(U945-NOW())))</f>
        <v>0</v>
      </c>
      <c r="W945" s="57"/>
      <c r="X945" s="116" t="str">
        <f t="shared" ca="1" si="129"/>
        <v/>
      </c>
      <c r="Y945" s="116" t="str">
        <f t="shared" ca="1" si="127"/>
        <v/>
      </c>
      <c r="Z945" s="305">
        <f>Table1[[#This Row],[Hạn thanh toán]]</f>
        <v>45931</v>
      </c>
      <c r="AA945" s="305">
        <f>Table1[[#This Row],[Ngày Thanh toán]]</f>
        <v>0</v>
      </c>
      <c r="AD945" s="61" t="str">
        <f>VLOOKUP($A945,Ma_KH!$A:$Q,Ma_KH!O$1,0)</f>
        <v>GTGT</v>
      </c>
      <c r="AE945" s="3" t="str">
        <f>VLOOKUP($A945,Ma_KH!$A:$Q,Ma_KH!P$1,0)</f>
        <v>CÔNG TY TNHH GTGL VIỆT NAM</v>
      </c>
    </row>
    <row r="946" spans="1:31" ht="25.5" customHeight="1" x14ac:dyDescent="0.3">
      <c r="A946" s="81" t="s">
        <v>115</v>
      </c>
      <c r="B946" s="81" t="s">
        <v>1702</v>
      </c>
      <c r="C946" s="91">
        <v>45660</v>
      </c>
      <c r="D946" s="92" t="s">
        <v>1754</v>
      </c>
      <c r="E946" s="91">
        <v>45660</v>
      </c>
      <c r="F946" s="84"/>
      <c r="G946" s="76" t="s">
        <v>1755</v>
      </c>
      <c r="H946" s="72"/>
      <c r="I946" s="72">
        <v>0</v>
      </c>
      <c r="J946" s="72">
        <v>0</v>
      </c>
      <c r="K946" s="72">
        <v>842149</v>
      </c>
      <c r="L946" s="8" t="s">
        <v>17</v>
      </c>
      <c r="M946" s="187">
        <v>45736</v>
      </c>
      <c r="N946" s="188" t="s">
        <v>4406</v>
      </c>
      <c r="O946" s="72">
        <f>IF(Table1[[#This Row],[Phân loại]]="Tồn đầu kỳ",Table1[[#This Row],[Tổng giá trị]],0)</f>
        <v>0</v>
      </c>
      <c r="P946" s="8">
        <f>IF(Table1[[#This Row],[Số còn phải thu ĐK]]&lt;&gt;0,0,IF(Table1[[#This Row],[Phân loại]]="Bán hàng",Table1[[#This Row],[Tổng giá trị]],-Table1[[#This Row],[Tổng giá trị]]))</f>
        <v>-842149</v>
      </c>
      <c r="Q946" s="73">
        <f t="shared" si="128"/>
        <v>-842149</v>
      </c>
      <c r="R946" s="8">
        <f>Table1[[#This Row],[Số còn phải thu ĐK]]+Table1[[#This Row],[Giá Trị HD sau CK]]-Table1[[#This Row],[Số tiền đã thu]]</f>
        <v>0</v>
      </c>
      <c r="S946" s="7">
        <f>IF(Table1[[#This Row],[Ngày hóa đơn]]&lt;&gt;"",Table1[[#This Row],[Ngày hóa đơn]],Table1[[#This Row],[Ngày hạch toán]])</f>
        <v>45660</v>
      </c>
      <c r="T946" s="8"/>
      <c r="U946" s="7">
        <f>IF(Table1[[#This Row],[Ngày tính CN]]="","",S946+T946)</f>
        <v>45660</v>
      </c>
      <c r="V946" s="74">
        <f ca="1">IF(Table1[[#This Row],[Hạn thanh toán]]="","",IF((U946-NOW())&lt;0,0,(U946-NOW())))</f>
        <v>0</v>
      </c>
      <c r="W946" s="72"/>
      <c r="X946" s="68" t="str">
        <f t="shared" ca="1" si="129"/>
        <v/>
      </c>
      <c r="Y946" s="68" t="str">
        <f t="shared" si="127"/>
        <v>Đã thanh toán</v>
      </c>
      <c r="Z946" s="301">
        <f>Table1[[#This Row],[Hạn thanh toán]]</f>
        <v>45660</v>
      </c>
      <c r="AA946" s="301">
        <f>Table1[[#This Row],[Ngày Thanh toán]]</f>
        <v>45736</v>
      </c>
      <c r="AD946" s="3" t="str">
        <f>VLOOKUP($A946,Ma_KH!$A:$Q,Ma_KH!O$1,0)</f>
        <v>GTGT</v>
      </c>
      <c r="AE946" s="3" t="str">
        <f>VLOOKUP($A946,Ma_KH!$A:$Q,Ma_KH!P$1,0)</f>
        <v>CÔNG TY TNHH GTGL VIỆT NAM</v>
      </c>
    </row>
    <row r="947" spans="1:31" ht="25.5" customHeight="1" x14ac:dyDescent="0.3">
      <c r="A947" s="81" t="s">
        <v>115</v>
      </c>
      <c r="B947" s="81" t="s">
        <v>1702</v>
      </c>
      <c r="C947" s="91">
        <v>45662</v>
      </c>
      <c r="D947" s="92" t="s">
        <v>1756</v>
      </c>
      <c r="E947" s="91">
        <v>45662</v>
      </c>
      <c r="F947" s="84"/>
      <c r="G947" s="76" t="s">
        <v>1757</v>
      </c>
      <c r="H947" s="72"/>
      <c r="I947" s="72">
        <v>0</v>
      </c>
      <c r="J947" s="72">
        <v>0</v>
      </c>
      <c r="K947" s="72">
        <v>104060</v>
      </c>
      <c r="L947" s="8" t="s">
        <v>17</v>
      </c>
      <c r="M947" s="187">
        <v>45736</v>
      </c>
      <c r="N947" s="188" t="s">
        <v>4406</v>
      </c>
      <c r="O947" s="72">
        <f>IF(Table1[[#This Row],[Phân loại]]="Tồn đầu kỳ",Table1[[#This Row],[Tổng giá trị]],0)</f>
        <v>0</v>
      </c>
      <c r="P947" s="8">
        <f>IF(Table1[[#This Row],[Số còn phải thu ĐK]]&lt;&gt;0,0,IF(Table1[[#This Row],[Phân loại]]="Bán hàng",Table1[[#This Row],[Tổng giá trị]],-Table1[[#This Row],[Tổng giá trị]]))</f>
        <v>-104060</v>
      </c>
      <c r="Q947" s="73">
        <f t="shared" si="128"/>
        <v>-104060</v>
      </c>
      <c r="R947" s="8">
        <f>Table1[[#This Row],[Số còn phải thu ĐK]]+Table1[[#This Row],[Giá Trị HD sau CK]]-Table1[[#This Row],[Số tiền đã thu]]</f>
        <v>0</v>
      </c>
      <c r="S947" s="7">
        <f>IF(Table1[[#This Row],[Ngày hóa đơn]]&lt;&gt;"",Table1[[#This Row],[Ngày hóa đơn]],Table1[[#This Row],[Ngày hạch toán]])</f>
        <v>45662</v>
      </c>
      <c r="T947" s="8"/>
      <c r="U947" s="7">
        <f>IF(Table1[[#This Row],[Ngày tính CN]]="","",S947+T947)</f>
        <v>45662</v>
      </c>
      <c r="V947" s="74">
        <f ca="1">IF(Table1[[#This Row],[Hạn thanh toán]]="","",IF((U947-NOW())&lt;0,0,(U947-NOW())))</f>
        <v>0</v>
      </c>
      <c r="W947" s="72"/>
      <c r="X947" s="68" t="str">
        <f t="shared" ca="1" si="129"/>
        <v/>
      </c>
      <c r="Y947" s="68" t="str">
        <f t="shared" si="127"/>
        <v>Đã thanh toán</v>
      </c>
      <c r="Z947" s="301">
        <f>Table1[[#This Row],[Hạn thanh toán]]</f>
        <v>45662</v>
      </c>
      <c r="AA947" s="301">
        <f>Table1[[#This Row],[Ngày Thanh toán]]</f>
        <v>45736</v>
      </c>
      <c r="AD947" s="3" t="str">
        <f>VLOOKUP($A947,Ma_KH!$A:$Q,Ma_KH!O$1,0)</f>
        <v>GTGT</v>
      </c>
      <c r="AE947" s="3" t="str">
        <f>VLOOKUP($A947,Ma_KH!$A:$Q,Ma_KH!P$1,0)</f>
        <v>CÔNG TY TNHH GTGL VIỆT NAM</v>
      </c>
    </row>
    <row r="948" spans="1:31" ht="25.5" customHeight="1" x14ac:dyDescent="0.3">
      <c r="A948" s="81" t="s">
        <v>115</v>
      </c>
      <c r="B948" s="81" t="s">
        <v>1702</v>
      </c>
      <c r="C948" s="91">
        <v>45677</v>
      </c>
      <c r="D948" s="92" t="s">
        <v>1758</v>
      </c>
      <c r="E948" s="91">
        <v>45677</v>
      </c>
      <c r="F948" s="84"/>
      <c r="G948" s="76" t="s">
        <v>1755</v>
      </c>
      <c r="H948" s="72"/>
      <c r="I948" s="72">
        <v>0</v>
      </c>
      <c r="J948" s="72">
        <v>0</v>
      </c>
      <c r="K948" s="72">
        <v>51488</v>
      </c>
      <c r="L948" s="8" t="s">
        <v>17</v>
      </c>
      <c r="M948" s="187">
        <v>45736</v>
      </c>
      <c r="N948" s="188" t="s">
        <v>4406</v>
      </c>
      <c r="O948" s="72">
        <f>IF(Table1[[#This Row],[Phân loại]]="Tồn đầu kỳ",Table1[[#This Row],[Tổng giá trị]],0)</f>
        <v>0</v>
      </c>
      <c r="P948" s="8">
        <f>IF(Table1[[#This Row],[Số còn phải thu ĐK]]&lt;&gt;0,0,IF(Table1[[#This Row],[Phân loại]]="Bán hàng",Table1[[#This Row],[Tổng giá trị]],-Table1[[#This Row],[Tổng giá trị]]))</f>
        <v>-51488</v>
      </c>
      <c r="Q948" s="73">
        <f t="shared" si="128"/>
        <v>-51488</v>
      </c>
      <c r="R948" s="8">
        <f>Table1[[#This Row],[Số còn phải thu ĐK]]+Table1[[#This Row],[Giá Trị HD sau CK]]-Table1[[#This Row],[Số tiền đã thu]]</f>
        <v>0</v>
      </c>
      <c r="S948" s="7">
        <f>IF(Table1[[#This Row],[Ngày hóa đơn]]&lt;&gt;"",Table1[[#This Row],[Ngày hóa đơn]],Table1[[#This Row],[Ngày hạch toán]])</f>
        <v>45677</v>
      </c>
      <c r="T948" s="8"/>
      <c r="U948" s="7">
        <f>IF(Table1[[#This Row],[Ngày tính CN]]="","",S948+T948)</f>
        <v>45677</v>
      </c>
      <c r="V948" s="74">
        <f ca="1">IF(Table1[[#This Row],[Hạn thanh toán]]="","",IF((U948-NOW())&lt;0,0,(U948-NOW())))</f>
        <v>0</v>
      </c>
      <c r="W948" s="72"/>
      <c r="X948" s="68" t="str">
        <f t="shared" ca="1" si="129"/>
        <v/>
      </c>
      <c r="Y948" s="68" t="str">
        <f t="shared" si="127"/>
        <v>Đã thanh toán</v>
      </c>
      <c r="Z948" s="301">
        <f>Table1[[#This Row],[Hạn thanh toán]]</f>
        <v>45677</v>
      </c>
      <c r="AA948" s="301">
        <f>Table1[[#This Row],[Ngày Thanh toán]]</f>
        <v>45736</v>
      </c>
      <c r="AD948" s="3" t="str">
        <f>VLOOKUP($A948,Ma_KH!$A:$Q,Ma_KH!O$1,0)</f>
        <v>GTGT</v>
      </c>
      <c r="AE948" s="3" t="str">
        <f>VLOOKUP($A948,Ma_KH!$A:$Q,Ma_KH!P$1,0)</f>
        <v>CÔNG TY TNHH GTGL VIỆT NAM</v>
      </c>
    </row>
    <row r="949" spans="1:31" ht="25.5" customHeight="1" x14ac:dyDescent="0.3">
      <c r="A949" s="81" t="s">
        <v>115</v>
      </c>
      <c r="B949" s="81" t="s">
        <v>1702</v>
      </c>
      <c r="C949" s="91">
        <v>45677</v>
      </c>
      <c r="D949" s="92" t="s">
        <v>1759</v>
      </c>
      <c r="E949" s="91">
        <v>45677</v>
      </c>
      <c r="F949" s="84"/>
      <c r="G949" s="76" t="s">
        <v>1757</v>
      </c>
      <c r="H949" s="72"/>
      <c r="I949" s="72">
        <v>0</v>
      </c>
      <c r="J949" s="72">
        <v>0</v>
      </c>
      <c r="K949" s="72">
        <v>52030</v>
      </c>
      <c r="L949" s="8" t="s">
        <v>17</v>
      </c>
      <c r="M949" s="187">
        <v>45736</v>
      </c>
      <c r="N949" s="188" t="s">
        <v>4406</v>
      </c>
      <c r="O949" s="72">
        <f>IF(Table1[[#This Row],[Phân loại]]="Tồn đầu kỳ",Table1[[#This Row],[Tổng giá trị]],0)</f>
        <v>0</v>
      </c>
      <c r="P949" s="8">
        <f>IF(Table1[[#This Row],[Số còn phải thu ĐK]]&lt;&gt;0,0,IF(Table1[[#This Row],[Phân loại]]="Bán hàng",Table1[[#This Row],[Tổng giá trị]],-Table1[[#This Row],[Tổng giá trị]]))</f>
        <v>-52030</v>
      </c>
      <c r="Q949" s="73">
        <f t="shared" si="128"/>
        <v>-52030</v>
      </c>
      <c r="R949" s="8">
        <f>Table1[[#This Row],[Số còn phải thu ĐK]]+Table1[[#This Row],[Giá Trị HD sau CK]]-Table1[[#This Row],[Số tiền đã thu]]</f>
        <v>0</v>
      </c>
      <c r="S949" s="7">
        <f>IF(Table1[[#This Row],[Ngày hóa đơn]]&lt;&gt;"",Table1[[#This Row],[Ngày hóa đơn]],Table1[[#This Row],[Ngày hạch toán]])</f>
        <v>45677</v>
      </c>
      <c r="T949" s="8"/>
      <c r="U949" s="7">
        <f>IF(Table1[[#This Row],[Ngày tính CN]]="","",S949+T949)</f>
        <v>45677</v>
      </c>
      <c r="V949" s="74">
        <f ca="1">IF(Table1[[#This Row],[Hạn thanh toán]]="","",IF((U949-NOW())&lt;0,0,(U949-NOW())))</f>
        <v>0</v>
      </c>
      <c r="W949" s="72"/>
      <c r="X949" s="68" t="str">
        <f t="shared" ca="1" si="129"/>
        <v/>
      </c>
      <c r="Y949" s="68" t="str">
        <f t="shared" si="127"/>
        <v>Đã thanh toán</v>
      </c>
      <c r="Z949" s="301">
        <f>Table1[[#This Row],[Hạn thanh toán]]</f>
        <v>45677</v>
      </c>
      <c r="AA949" s="301">
        <f>Table1[[#This Row],[Ngày Thanh toán]]</f>
        <v>45736</v>
      </c>
      <c r="AD949" s="3" t="str">
        <f>VLOOKUP($A949,Ma_KH!$A:$Q,Ma_KH!O$1,0)</f>
        <v>GTGT</v>
      </c>
      <c r="AE949" s="3" t="str">
        <f>VLOOKUP($A949,Ma_KH!$A:$Q,Ma_KH!P$1,0)</f>
        <v>CÔNG TY TNHH GTGL VIỆT NAM</v>
      </c>
    </row>
    <row r="950" spans="1:31" ht="25.5" customHeight="1" x14ac:dyDescent="0.3">
      <c r="A950" s="81" t="s">
        <v>115</v>
      </c>
      <c r="B950" s="81" t="s">
        <v>1702</v>
      </c>
      <c r="C950" s="91">
        <v>45727</v>
      </c>
      <c r="D950" s="92" t="s">
        <v>1760</v>
      </c>
      <c r="E950" s="91">
        <v>45727</v>
      </c>
      <c r="F950" s="84"/>
      <c r="G950" s="76" t="s">
        <v>1761</v>
      </c>
      <c r="H950" s="72"/>
      <c r="I950" s="72">
        <v>0</v>
      </c>
      <c r="J950" s="72">
        <v>0</v>
      </c>
      <c r="K950" s="72">
        <v>928232</v>
      </c>
      <c r="L950" s="8" t="s">
        <v>17</v>
      </c>
      <c r="M950" s="187">
        <v>45797</v>
      </c>
      <c r="N950" s="188" t="s">
        <v>4414</v>
      </c>
      <c r="O950" s="72">
        <f>IF(Table1[[#This Row],[Phân loại]]="Tồn đầu kỳ",Table1[[#This Row],[Tổng giá trị]],0)</f>
        <v>0</v>
      </c>
      <c r="P950" s="8">
        <f>IF(Table1[[#This Row],[Số còn phải thu ĐK]]&lt;&gt;0,0,IF(Table1[[#This Row],[Phân loại]]="Bán hàng",Table1[[#This Row],[Tổng giá trị]],-Table1[[#This Row],[Tổng giá trị]]))</f>
        <v>-928232</v>
      </c>
      <c r="Q950" s="73">
        <f t="shared" si="128"/>
        <v>-928232</v>
      </c>
      <c r="R950" s="8">
        <f>Table1[[#This Row],[Số còn phải thu ĐK]]+Table1[[#This Row],[Giá Trị HD sau CK]]-Table1[[#This Row],[Số tiền đã thu]]</f>
        <v>0</v>
      </c>
      <c r="S950" s="7">
        <f>IF(Table1[[#This Row],[Ngày hóa đơn]]&lt;&gt;"",Table1[[#This Row],[Ngày hóa đơn]],Table1[[#This Row],[Ngày hạch toán]])</f>
        <v>45727</v>
      </c>
      <c r="T950" s="8"/>
      <c r="U950" s="7">
        <f>IF(Table1[[#This Row],[Ngày tính CN]]="","",S950+T950)</f>
        <v>45727</v>
      </c>
      <c r="V950" s="74">
        <f ca="1">IF(Table1[[#This Row],[Hạn thanh toán]]="","",IF((U950-NOW())&lt;0,0,(U950-NOW())))</f>
        <v>0</v>
      </c>
      <c r="W950" s="72"/>
      <c r="X950" s="68" t="str">
        <f t="shared" ca="1" si="129"/>
        <v/>
      </c>
      <c r="Y950" s="68" t="str">
        <f t="shared" si="127"/>
        <v>Đã thanh toán</v>
      </c>
      <c r="Z950" s="301">
        <f>Table1[[#This Row],[Hạn thanh toán]]</f>
        <v>45727</v>
      </c>
      <c r="AA950" s="301">
        <f>Table1[[#This Row],[Ngày Thanh toán]]</f>
        <v>45797</v>
      </c>
      <c r="AD950" s="3" t="str">
        <f>VLOOKUP($A950,Ma_KH!$A:$Q,Ma_KH!O$1,0)</f>
        <v>GTGT</v>
      </c>
      <c r="AE950" s="3" t="str">
        <f>VLOOKUP($A950,Ma_KH!$A:$Q,Ma_KH!P$1,0)</f>
        <v>CÔNG TY TNHH GTGL VIỆT NAM</v>
      </c>
    </row>
    <row r="951" spans="1:31" ht="25.5" customHeight="1" x14ac:dyDescent="0.3">
      <c r="A951" s="81" t="s">
        <v>115</v>
      </c>
      <c r="B951" s="81" t="s">
        <v>1702</v>
      </c>
      <c r="C951" s="91">
        <v>45757</v>
      </c>
      <c r="D951" s="92" t="s">
        <v>1762</v>
      </c>
      <c r="E951" s="91">
        <v>45757</v>
      </c>
      <c r="F951" s="84"/>
      <c r="G951" s="76" t="s">
        <v>1763</v>
      </c>
      <c r="H951" s="72"/>
      <c r="I951" s="72">
        <v>0</v>
      </c>
      <c r="J951" s="72">
        <v>0</v>
      </c>
      <c r="K951" s="72">
        <v>175857</v>
      </c>
      <c r="L951" s="8" t="s">
        <v>17</v>
      </c>
      <c r="M951" s="187">
        <v>45828</v>
      </c>
      <c r="N951" s="188" t="s">
        <v>4415</v>
      </c>
      <c r="O951" s="72">
        <f>IF(Table1[[#This Row],[Phân loại]]="Tồn đầu kỳ",Table1[[#This Row],[Tổng giá trị]],0)</f>
        <v>0</v>
      </c>
      <c r="P951" s="8">
        <f>IF(Table1[[#This Row],[Số còn phải thu ĐK]]&lt;&gt;0,0,IF(Table1[[#This Row],[Phân loại]]="Bán hàng",Table1[[#This Row],[Tổng giá trị]],-Table1[[#This Row],[Tổng giá trị]]))</f>
        <v>-175857</v>
      </c>
      <c r="Q951" s="73">
        <f t="shared" si="128"/>
        <v>-175857</v>
      </c>
      <c r="R951" s="8">
        <f>Table1[[#This Row],[Số còn phải thu ĐK]]+Table1[[#This Row],[Giá Trị HD sau CK]]-Table1[[#This Row],[Số tiền đã thu]]</f>
        <v>0</v>
      </c>
      <c r="S951" s="7">
        <f>IF(Table1[[#This Row],[Ngày hóa đơn]]&lt;&gt;"",Table1[[#This Row],[Ngày hóa đơn]],Table1[[#This Row],[Ngày hạch toán]])</f>
        <v>45757</v>
      </c>
      <c r="T951" s="8"/>
      <c r="U951" s="7">
        <f>IF(Table1[[#This Row],[Ngày tính CN]]="","",S951+T951)</f>
        <v>45757</v>
      </c>
      <c r="V951" s="74">
        <f ca="1">IF(Table1[[#This Row],[Hạn thanh toán]]="","",IF((U951-NOW())&lt;0,0,(U951-NOW())))</f>
        <v>0</v>
      </c>
      <c r="W951" s="72"/>
      <c r="X951" s="68" t="str">
        <f t="shared" ca="1" si="129"/>
        <v/>
      </c>
      <c r="Y951" s="68" t="str">
        <f t="shared" si="127"/>
        <v>Đã thanh toán</v>
      </c>
      <c r="Z951" s="301">
        <f>Table1[[#This Row],[Hạn thanh toán]]</f>
        <v>45757</v>
      </c>
      <c r="AA951" s="301">
        <f>Table1[[#This Row],[Ngày Thanh toán]]</f>
        <v>45828</v>
      </c>
      <c r="AD951" s="3" t="str">
        <f>VLOOKUP($A951,Ma_KH!$A:$Q,Ma_KH!O$1,0)</f>
        <v>GTGT</v>
      </c>
      <c r="AE951" s="3" t="str">
        <f>VLOOKUP($A951,Ma_KH!$A:$Q,Ma_KH!P$1,0)</f>
        <v>CÔNG TY TNHH GTGL VIỆT NAM</v>
      </c>
    </row>
    <row r="952" spans="1:31" ht="25.5" customHeight="1" x14ac:dyDescent="0.3">
      <c r="A952" s="81" t="s">
        <v>115</v>
      </c>
      <c r="B952" s="81" t="s">
        <v>1702</v>
      </c>
      <c r="C952" s="91">
        <v>45768</v>
      </c>
      <c r="D952" s="92" t="s">
        <v>1764</v>
      </c>
      <c r="E952" s="91">
        <v>45768</v>
      </c>
      <c r="F952" s="84"/>
      <c r="G952" s="76" t="s">
        <v>1765</v>
      </c>
      <c r="H952" s="72"/>
      <c r="I952" s="72">
        <v>0</v>
      </c>
      <c r="J952" s="72">
        <v>0</v>
      </c>
      <c r="K952" s="72">
        <v>200719</v>
      </c>
      <c r="L952" s="8" t="s">
        <v>17</v>
      </c>
      <c r="M952" s="187">
        <v>45828</v>
      </c>
      <c r="N952" s="188" t="s">
        <v>4415</v>
      </c>
      <c r="O952" s="72">
        <f>IF(Table1[[#This Row],[Phân loại]]="Tồn đầu kỳ",Table1[[#This Row],[Tổng giá trị]],0)</f>
        <v>0</v>
      </c>
      <c r="P952" s="8">
        <f>IF(Table1[[#This Row],[Số còn phải thu ĐK]]&lt;&gt;0,0,IF(Table1[[#This Row],[Phân loại]]="Bán hàng",Table1[[#This Row],[Tổng giá trị]],-Table1[[#This Row],[Tổng giá trị]]))</f>
        <v>-200719</v>
      </c>
      <c r="Q952" s="73">
        <f t="shared" si="128"/>
        <v>-200719</v>
      </c>
      <c r="R952" s="8">
        <f>Table1[[#This Row],[Số còn phải thu ĐK]]+Table1[[#This Row],[Giá Trị HD sau CK]]-Table1[[#This Row],[Số tiền đã thu]]</f>
        <v>0</v>
      </c>
      <c r="S952" s="7">
        <f>IF(Table1[[#This Row],[Ngày hóa đơn]]&lt;&gt;"",Table1[[#This Row],[Ngày hóa đơn]],Table1[[#This Row],[Ngày hạch toán]])</f>
        <v>45768</v>
      </c>
      <c r="T952" s="8"/>
      <c r="U952" s="7">
        <f>IF(Table1[[#This Row],[Ngày tính CN]]="","",S952+T952)</f>
        <v>45768</v>
      </c>
      <c r="V952" s="74">
        <f ca="1">IF(Table1[[#This Row],[Hạn thanh toán]]="","",IF((U952-NOW())&lt;0,0,(U952-NOW())))</f>
        <v>0</v>
      </c>
      <c r="W952" s="72"/>
      <c r="X952" s="68" t="str">
        <f t="shared" ca="1" si="129"/>
        <v/>
      </c>
      <c r="Y952" s="68" t="str">
        <f t="shared" si="127"/>
        <v>Đã thanh toán</v>
      </c>
      <c r="Z952" s="301">
        <f>Table1[[#This Row],[Hạn thanh toán]]</f>
        <v>45768</v>
      </c>
      <c r="AA952" s="301">
        <f>Table1[[#This Row],[Ngày Thanh toán]]</f>
        <v>45828</v>
      </c>
      <c r="AD952" s="3" t="str">
        <f>VLOOKUP($A952,Ma_KH!$A:$Q,Ma_KH!O$1,0)</f>
        <v>GTGT</v>
      </c>
      <c r="AE952" s="3" t="str">
        <f>VLOOKUP($A952,Ma_KH!$A:$Q,Ma_KH!P$1,0)</f>
        <v>CÔNG TY TNHH GTGL VIỆT NAM</v>
      </c>
    </row>
    <row r="953" spans="1:31" ht="25.5" customHeight="1" x14ac:dyDescent="0.3">
      <c r="A953" s="81" t="s">
        <v>115</v>
      </c>
      <c r="B953" s="81" t="s">
        <v>1702</v>
      </c>
      <c r="C953" s="91">
        <v>45810</v>
      </c>
      <c r="D953" s="92" t="s">
        <v>1766</v>
      </c>
      <c r="E953" s="91">
        <v>45870</v>
      </c>
      <c r="F953" s="84" t="s">
        <v>1767</v>
      </c>
      <c r="G953" s="76" t="s">
        <v>1763</v>
      </c>
      <c r="H953" s="72"/>
      <c r="I953" s="72">
        <v>0</v>
      </c>
      <c r="J953" s="72">
        <v>0</v>
      </c>
      <c r="K953" s="72">
        <v>282320</v>
      </c>
      <c r="L953" s="8" t="s">
        <v>17</v>
      </c>
      <c r="M953" s="187">
        <v>45889</v>
      </c>
      <c r="N953" s="188" t="s">
        <v>4417</v>
      </c>
      <c r="O953" s="72">
        <f>IF(Table1[[#This Row],[Phân loại]]="Tồn đầu kỳ",Table1[[#This Row],[Tổng giá trị]],0)</f>
        <v>0</v>
      </c>
      <c r="P953" s="8">
        <f>IF(Table1[[#This Row],[Số còn phải thu ĐK]]&lt;&gt;0,0,IF(Table1[[#This Row],[Phân loại]]="Bán hàng",Table1[[#This Row],[Tổng giá trị]],-Table1[[#This Row],[Tổng giá trị]]))</f>
        <v>-282320</v>
      </c>
      <c r="Q953" s="73">
        <f t="shared" si="128"/>
        <v>-282320</v>
      </c>
      <c r="R953" s="8">
        <f>Table1[[#This Row],[Số còn phải thu ĐK]]+Table1[[#This Row],[Giá Trị HD sau CK]]-Table1[[#This Row],[Số tiền đã thu]]</f>
        <v>0</v>
      </c>
      <c r="S953" s="7">
        <f>IF(Table1[[#This Row],[Ngày hóa đơn]]&lt;&gt;"",Table1[[#This Row],[Ngày hóa đơn]],Table1[[#This Row],[Ngày hạch toán]])</f>
        <v>45870</v>
      </c>
      <c r="T953" s="8"/>
      <c r="U953" s="7">
        <f>IF(Table1[[#This Row],[Ngày tính CN]]="","",S953+T953)</f>
        <v>45870</v>
      </c>
      <c r="V953" s="74">
        <f ca="1">IF(Table1[[#This Row],[Hạn thanh toán]]="","",IF((U953-NOW())&lt;0,0,(U953-NOW())))</f>
        <v>0</v>
      </c>
      <c r="W953" s="72"/>
      <c r="X953" s="68" t="str">
        <f t="shared" ca="1" si="129"/>
        <v/>
      </c>
      <c r="Y953" s="68" t="str">
        <f t="shared" si="127"/>
        <v>Đã thanh toán</v>
      </c>
      <c r="Z953" s="301">
        <f>Table1[[#This Row],[Hạn thanh toán]]</f>
        <v>45870</v>
      </c>
      <c r="AA953" s="301">
        <f>Table1[[#This Row],[Ngày Thanh toán]]</f>
        <v>45889</v>
      </c>
      <c r="AD953" s="3" t="str">
        <f>VLOOKUP($A953,Ma_KH!$A:$Q,Ma_KH!O$1,0)</f>
        <v>GTGT</v>
      </c>
      <c r="AE953" s="3" t="str">
        <f>VLOOKUP($A953,Ma_KH!$A:$Q,Ma_KH!P$1,0)</f>
        <v>CÔNG TY TNHH GTGL VIỆT NAM</v>
      </c>
    </row>
    <row r="954" spans="1:31" ht="25.5" customHeight="1" x14ac:dyDescent="0.3">
      <c r="A954" s="81" t="s">
        <v>115</v>
      </c>
      <c r="B954" s="81" t="s">
        <v>1702</v>
      </c>
      <c r="C954" s="91">
        <v>45855</v>
      </c>
      <c r="D954" s="92" t="s">
        <v>1768</v>
      </c>
      <c r="E954" s="91">
        <v>45888</v>
      </c>
      <c r="F954" s="84" t="s">
        <v>1769</v>
      </c>
      <c r="G954" s="76" t="s">
        <v>1763</v>
      </c>
      <c r="H954" s="72"/>
      <c r="I954" s="72">
        <v>0</v>
      </c>
      <c r="J954" s="72">
        <v>0</v>
      </c>
      <c r="K954" s="72">
        <v>307273</v>
      </c>
      <c r="L954" s="8" t="s">
        <v>17</v>
      </c>
      <c r="M954" s="187">
        <v>45889</v>
      </c>
      <c r="N954" s="188" t="s">
        <v>4417</v>
      </c>
      <c r="O954" s="72">
        <f>IF(Table1[[#This Row],[Phân loại]]="Tồn đầu kỳ",Table1[[#This Row],[Tổng giá trị]],0)</f>
        <v>0</v>
      </c>
      <c r="P954" s="8">
        <f>IF(Table1[[#This Row],[Số còn phải thu ĐK]]&lt;&gt;0,0,IF(Table1[[#This Row],[Phân loại]]="Bán hàng",Table1[[#This Row],[Tổng giá trị]],-Table1[[#This Row],[Tổng giá trị]]))</f>
        <v>-307273</v>
      </c>
      <c r="Q954" s="73">
        <f t="shared" si="128"/>
        <v>-307273</v>
      </c>
      <c r="R954" s="8">
        <f>Table1[[#This Row],[Số còn phải thu ĐK]]+Table1[[#This Row],[Giá Trị HD sau CK]]-Table1[[#This Row],[Số tiền đã thu]]</f>
        <v>0</v>
      </c>
      <c r="S954" s="7">
        <f>IF(Table1[[#This Row],[Ngày hóa đơn]]&lt;&gt;"",Table1[[#This Row],[Ngày hóa đơn]],Table1[[#This Row],[Ngày hạch toán]])</f>
        <v>45888</v>
      </c>
      <c r="T954" s="8"/>
      <c r="U954" s="7">
        <f>IF(Table1[[#This Row],[Ngày tính CN]]="","",S954+T954)</f>
        <v>45888</v>
      </c>
      <c r="V954" s="74">
        <f ca="1">IF(Table1[[#This Row],[Hạn thanh toán]]="","",IF((U954-NOW())&lt;0,0,(U954-NOW())))</f>
        <v>0</v>
      </c>
      <c r="W954" s="72"/>
      <c r="X954" s="68" t="str">
        <f t="shared" ca="1" si="129"/>
        <v/>
      </c>
      <c r="Y954" s="68" t="str">
        <f t="shared" si="127"/>
        <v>Đã thanh toán</v>
      </c>
      <c r="Z954" s="301">
        <f>Table1[[#This Row],[Hạn thanh toán]]</f>
        <v>45888</v>
      </c>
      <c r="AA954" s="301">
        <f>Table1[[#This Row],[Ngày Thanh toán]]</f>
        <v>45889</v>
      </c>
      <c r="AD954" s="3" t="str">
        <f>VLOOKUP($A954,Ma_KH!$A:$Q,Ma_KH!O$1,0)</f>
        <v>GTGT</v>
      </c>
      <c r="AE954" s="3" t="str">
        <f>VLOOKUP($A954,Ma_KH!$A:$Q,Ma_KH!P$1,0)</f>
        <v>CÔNG TY TNHH GTGL VIỆT NAM</v>
      </c>
    </row>
    <row r="955" spans="1:31" s="61" customFormat="1" ht="25.5" customHeight="1" x14ac:dyDescent="0.3">
      <c r="A955" s="192" t="s">
        <v>115</v>
      </c>
      <c r="B955" s="192" t="s">
        <v>1702</v>
      </c>
      <c r="C955" s="197">
        <v>45911</v>
      </c>
      <c r="D955" s="198" t="s">
        <v>1770</v>
      </c>
      <c r="E955" s="197">
        <v>45911</v>
      </c>
      <c r="F955" s="51"/>
      <c r="G955" s="47" t="s">
        <v>1771</v>
      </c>
      <c r="H955" s="57"/>
      <c r="I955" s="57">
        <v>0</v>
      </c>
      <c r="J955" s="57">
        <v>0</v>
      </c>
      <c r="K955" s="57">
        <v>150904</v>
      </c>
      <c r="L955" s="58" t="s">
        <v>17</v>
      </c>
      <c r="M955" s="59"/>
      <c r="N955" s="58"/>
      <c r="O955" s="57">
        <f>IF(Table1[[#This Row],[Phân loại]]="Tồn đầu kỳ",Table1[[#This Row],[Tổng giá trị]],0)</f>
        <v>0</v>
      </c>
      <c r="P955" s="58">
        <f>IF(Table1[[#This Row],[Số còn phải thu ĐK]]&lt;&gt;0,0,IF(Table1[[#This Row],[Phân loại]]="Bán hàng",Table1[[#This Row],[Tổng giá trị]],-Table1[[#This Row],[Tổng giá trị]]))</f>
        <v>-150904</v>
      </c>
      <c r="Q955" s="115">
        <f t="shared" si="128"/>
        <v>0</v>
      </c>
      <c r="R955" s="58">
        <f>Table1[[#This Row],[Số còn phải thu ĐK]]+Table1[[#This Row],[Giá Trị HD sau CK]]-Table1[[#This Row],[Số tiền đã thu]]</f>
        <v>-150904</v>
      </c>
      <c r="S955" s="59">
        <f>IF(Table1[[#This Row],[Ngày hóa đơn]]&lt;&gt;"",Table1[[#This Row],[Ngày hóa đơn]],Table1[[#This Row],[Ngày hạch toán]])</f>
        <v>45911</v>
      </c>
      <c r="T955" s="58"/>
      <c r="U955" s="59">
        <f>IF(Table1[[#This Row],[Ngày tính CN]]="","",S955+T955)</f>
        <v>45911</v>
      </c>
      <c r="V955" s="60">
        <f ca="1">IF(Table1[[#This Row],[Hạn thanh toán]]="","",IF((U955-NOW())&lt;0,0,(U955-NOW())))</f>
        <v>0</v>
      </c>
      <c r="W955" s="57"/>
      <c r="X955" s="116" t="str">
        <f t="shared" ca="1" si="129"/>
        <v/>
      </c>
      <c r="Y955" s="116" t="str">
        <f t="shared" ca="1" si="127"/>
        <v/>
      </c>
      <c r="Z955" s="305">
        <f>Table1[[#This Row],[Hạn thanh toán]]</f>
        <v>45911</v>
      </c>
      <c r="AA955" s="305">
        <f>Table1[[#This Row],[Ngày Thanh toán]]</f>
        <v>0</v>
      </c>
      <c r="AD955" s="61" t="str">
        <f>VLOOKUP($A955,Ma_KH!$A:$Q,Ma_KH!O$1,0)</f>
        <v>GTGT</v>
      </c>
      <c r="AE955" s="3" t="str">
        <f>VLOOKUP($A955,Ma_KH!$A:$Q,Ma_KH!P$1,0)</f>
        <v>CÔNG TY TNHH GTGL VIỆT NAM</v>
      </c>
    </row>
    <row r="956" spans="1:31" ht="25.5" customHeight="1" x14ac:dyDescent="0.3">
      <c r="A956" s="81" t="s">
        <v>115</v>
      </c>
      <c r="B956" s="81" t="s">
        <v>1702</v>
      </c>
      <c r="C956" s="91">
        <v>45900</v>
      </c>
      <c r="D956" s="92" t="s">
        <v>1772</v>
      </c>
      <c r="E956" s="91">
        <v>45869</v>
      </c>
      <c r="F956" s="84"/>
      <c r="G956" s="76" t="s">
        <v>1773</v>
      </c>
      <c r="H956" s="72"/>
      <c r="I956" s="72">
        <v>77119</v>
      </c>
      <c r="J956" s="72">
        <v>0</v>
      </c>
      <c r="K956" s="72">
        <v>77119</v>
      </c>
      <c r="L956" s="8" t="s">
        <v>3654</v>
      </c>
      <c r="M956" s="187">
        <v>45926</v>
      </c>
      <c r="N956" s="188" t="s">
        <v>4418</v>
      </c>
      <c r="O956" s="72">
        <f>IF(Table1[[#This Row],[Phân loại]]="Tồn đầu kỳ",Table1[[#This Row],[Tổng giá trị]],0)</f>
        <v>0</v>
      </c>
      <c r="P956" s="8">
        <f>IF(Table1[[#This Row],[Số còn phải thu ĐK]]&lt;&gt;0,0,IF(Table1[[#This Row],[Phân loại]]="Bán hàng",Table1[[#This Row],[Tổng giá trị]],-Table1[[#This Row],[Tổng giá trị]]))</f>
        <v>-77119</v>
      </c>
      <c r="Q956" s="73">
        <f t="shared" si="128"/>
        <v>-77119</v>
      </c>
      <c r="R956" s="8">
        <f>Table1[[#This Row],[Số còn phải thu ĐK]]+Table1[[#This Row],[Giá Trị HD sau CK]]-Table1[[#This Row],[Số tiền đã thu]]</f>
        <v>0</v>
      </c>
      <c r="S956" s="7">
        <f>IF(Table1[[#This Row],[Ngày hóa đơn]]&lt;&gt;"",Table1[[#This Row],[Ngày hóa đơn]],Table1[[#This Row],[Ngày hạch toán]])</f>
        <v>45869</v>
      </c>
      <c r="T956" s="8"/>
      <c r="U956" s="7">
        <f>IF(Table1[[#This Row],[Ngày tính CN]]="","",S956+T956)</f>
        <v>45869</v>
      </c>
      <c r="V956" s="74">
        <f ca="1">IF(Table1[[#This Row],[Hạn thanh toán]]="","",IF((U956-NOW())&lt;0,0,(U956-NOW())))</f>
        <v>0</v>
      </c>
      <c r="W956" s="72"/>
      <c r="X956" s="68" t="str">
        <f t="shared" ca="1" si="129"/>
        <v/>
      </c>
      <c r="Y956" s="68" t="str">
        <f t="shared" si="127"/>
        <v>Đã thanh toán</v>
      </c>
      <c r="Z956" s="301">
        <f>Table1[[#This Row],[Hạn thanh toán]]</f>
        <v>45869</v>
      </c>
      <c r="AA956" s="301">
        <f>Table1[[#This Row],[Ngày Thanh toán]]</f>
        <v>45926</v>
      </c>
      <c r="AD956" s="3" t="str">
        <f>VLOOKUP($A956,Ma_KH!$A:$Q,Ma_KH!O$1,0)</f>
        <v>GTGT</v>
      </c>
      <c r="AE956" s="3" t="str">
        <f>VLOOKUP($A956,Ma_KH!$A:$Q,Ma_KH!P$1,0)</f>
        <v>CÔNG TY TNHH GTGL VIỆT NAM</v>
      </c>
    </row>
    <row r="957" spans="1:31" s="61" customFormat="1" ht="25.5" customHeight="1" x14ac:dyDescent="0.3">
      <c r="A957" s="129" t="s">
        <v>115</v>
      </c>
      <c r="B957" s="129" t="s">
        <v>1702</v>
      </c>
      <c r="C957" s="195">
        <v>45938</v>
      </c>
      <c r="D957" s="196" t="s">
        <v>1774</v>
      </c>
      <c r="E957" s="195">
        <v>45938</v>
      </c>
      <c r="F957" s="50" t="s">
        <v>1775</v>
      </c>
      <c r="G957" s="44" t="s">
        <v>1705</v>
      </c>
      <c r="H957" s="57">
        <v>1013044</v>
      </c>
      <c r="I957" s="57">
        <v>0</v>
      </c>
      <c r="J957" s="57">
        <v>81044</v>
      </c>
      <c r="K957" s="57">
        <v>1094088</v>
      </c>
      <c r="L957" s="58" t="s">
        <v>24</v>
      </c>
      <c r="M957" s="59"/>
      <c r="N957" s="58"/>
      <c r="O957" s="57">
        <f>IF(Table1[[#This Row],[Phân loại]]="Tồn đầu kỳ",Table1[[#This Row],[Tổng giá trị]],0)</f>
        <v>0</v>
      </c>
      <c r="P957" s="58">
        <f>IF(Table1[[#This Row],[Số còn phải thu ĐK]]&lt;&gt;0,0,IF(Table1[[#This Row],[Phân loại]]="Bán hàng",Table1[[#This Row],[Tổng giá trị]],-Table1[[#This Row],[Tổng giá trị]]))</f>
        <v>1094088</v>
      </c>
      <c r="Q957" s="115">
        <f t="shared" si="128"/>
        <v>0</v>
      </c>
      <c r="R957" s="58">
        <f>Table1[[#This Row],[Số còn phải thu ĐK]]+Table1[[#This Row],[Giá Trị HD sau CK]]-Table1[[#This Row],[Số tiền đã thu]]</f>
        <v>1094088</v>
      </c>
      <c r="S957" s="59">
        <f>IF(Table1[[#This Row],[Ngày hóa đơn]]&lt;&gt;"",Table1[[#This Row],[Ngày hóa đơn]],Table1[[#This Row],[Ngày hạch toán]])</f>
        <v>45938</v>
      </c>
      <c r="T957" s="58"/>
      <c r="U957" s="59">
        <f>IF(Table1[[#This Row],[Ngày tính CN]]="","",S957+T957)</f>
        <v>45938</v>
      </c>
      <c r="V957" s="60">
        <f ca="1">IF(Table1[[#This Row],[Hạn thanh toán]]="","",IF((U957-NOW())&lt;0,0,(U957-NOW())))</f>
        <v>0</v>
      </c>
      <c r="W957" s="57"/>
      <c r="X957" s="116" t="str">
        <f t="shared" ca="1" si="129"/>
        <v/>
      </c>
      <c r="Y957" s="116" t="str">
        <f t="shared" ca="1" si="127"/>
        <v/>
      </c>
      <c r="Z957" s="305">
        <f>Table1[[#This Row],[Hạn thanh toán]]</f>
        <v>45938</v>
      </c>
      <c r="AA957" s="305">
        <f>Table1[[#This Row],[Ngày Thanh toán]]</f>
        <v>0</v>
      </c>
      <c r="AD957" s="61" t="str">
        <f>VLOOKUP($A957,Ma_KH!$A:$Q,Ma_KH!O$1,0)</f>
        <v>GTGT</v>
      </c>
      <c r="AE957" s="3" t="str">
        <f>VLOOKUP($A957,Ma_KH!$A:$Q,Ma_KH!P$1,0)</f>
        <v>CÔNG TY TNHH GTGL VIỆT NAM</v>
      </c>
    </row>
    <row r="958" spans="1:31" s="61" customFormat="1" ht="25.5" customHeight="1" x14ac:dyDescent="0.3">
      <c r="A958" s="129" t="s">
        <v>115</v>
      </c>
      <c r="B958" s="129" t="s">
        <v>1702</v>
      </c>
      <c r="C958" s="195">
        <v>45945</v>
      </c>
      <c r="D958" s="196" t="s">
        <v>1776</v>
      </c>
      <c r="E958" s="195">
        <v>45945</v>
      </c>
      <c r="F958" s="50" t="s">
        <v>1777</v>
      </c>
      <c r="G958" s="44" t="s">
        <v>1705</v>
      </c>
      <c r="H958" s="57">
        <v>810085</v>
      </c>
      <c r="I958" s="57">
        <v>0</v>
      </c>
      <c r="J958" s="57">
        <v>64807</v>
      </c>
      <c r="K958" s="57">
        <v>874892</v>
      </c>
      <c r="L958" s="58" t="s">
        <v>24</v>
      </c>
      <c r="M958" s="59"/>
      <c r="N958" s="58"/>
      <c r="O958" s="57">
        <f>IF(Table1[[#This Row],[Phân loại]]="Tồn đầu kỳ",Table1[[#This Row],[Tổng giá trị]],0)</f>
        <v>0</v>
      </c>
      <c r="P958" s="58">
        <f>IF(Table1[[#This Row],[Số còn phải thu ĐK]]&lt;&gt;0,0,IF(Table1[[#This Row],[Phân loại]]="Bán hàng",Table1[[#This Row],[Tổng giá trị]],-Table1[[#This Row],[Tổng giá trị]]))</f>
        <v>874892</v>
      </c>
      <c r="Q958" s="115">
        <f t="shared" si="128"/>
        <v>0</v>
      </c>
      <c r="R958" s="58">
        <f>Table1[[#This Row],[Số còn phải thu ĐK]]+Table1[[#This Row],[Giá Trị HD sau CK]]-Table1[[#This Row],[Số tiền đã thu]]</f>
        <v>874892</v>
      </c>
      <c r="S958" s="59">
        <f>IF(Table1[[#This Row],[Ngày hóa đơn]]&lt;&gt;"",Table1[[#This Row],[Ngày hóa đơn]],Table1[[#This Row],[Ngày hạch toán]])</f>
        <v>45945</v>
      </c>
      <c r="T958" s="58"/>
      <c r="U958" s="59">
        <f>IF(Table1[[#This Row],[Ngày tính CN]]="","",S958+T958)</f>
        <v>45945</v>
      </c>
      <c r="V958" s="60">
        <f ca="1">IF(Table1[[#This Row],[Hạn thanh toán]]="","",IF((U958-NOW())&lt;0,0,(U958-NOW())))</f>
        <v>0</v>
      </c>
      <c r="W958" s="57"/>
      <c r="X958" s="116" t="str">
        <f ca="1">IF(OR(AR964="",AO964=0),"",IF((AR964-NOW())&lt;0,-(AR964-NOW()),0))</f>
        <v/>
      </c>
      <c r="Y958" s="116" t="str">
        <f t="shared" ref="Y958:Y1026" ca="1" si="133">IF(R958=0,"Đã thanh toán",IF(X958="","",IF(X958&lt;=0,"Chưa đến hạn thanh toán",IF(X958&lt;=30,"Nợ quá hạn 30 ngày",IF(X958&lt;=60,"Nợ quá hạn từ 30 ngày đến 60 ngày",IF(X958&lt;=90,"Nợ quá hạn từ 60 ngày đến 90 ngày",IF(X958&lt;=120,"Nợ quá hạn từ 90 ngày đến 120 ngày","Nợ quá hạn hơn 120 ngày có khả năng mất thanh toán")))))))</f>
        <v/>
      </c>
      <c r="Z958" s="305">
        <f>Table1[[#This Row],[Hạn thanh toán]]</f>
        <v>45945</v>
      </c>
      <c r="AA958" s="305">
        <f>Table1[[#This Row],[Ngày Thanh toán]]</f>
        <v>0</v>
      </c>
      <c r="AD958" s="61" t="str">
        <f>VLOOKUP($A958,Ma_KH!$A:$Q,Ma_KH!O$1,0)</f>
        <v>GTGT</v>
      </c>
      <c r="AE958" s="3" t="str">
        <f>VLOOKUP($A958,Ma_KH!$A:$Q,Ma_KH!P$1,0)</f>
        <v>CÔNG TY TNHH GTGL VIỆT NAM</v>
      </c>
    </row>
    <row r="959" spans="1:31" s="61" customFormat="1" ht="25.5" customHeight="1" x14ac:dyDescent="0.3">
      <c r="A959" s="129" t="s">
        <v>115</v>
      </c>
      <c r="B959" s="129" t="s">
        <v>1702</v>
      </c>
      <c r="C959" s="195">
        <v>45952</v>
      </c>
      <c r="D959" s="196" t="s">
        <v>1778</v>
      </c>
      <c r="E959" s="195">
        <v>45952</v>
      </c>
      <c r="F959" s="267" t="s">
        <v>1779</v>
      </c>
      <c r="G959" s="50" t="s">
        <v>1780</v>
      </c>
      <c r="H959" s="57">
        <v>352470</v>
      </c>
      <c r="I959" s="57">
        <v>0</v>
      </c>
      <c r="J959" s="57">
        <v>28198</v>
      </c>
      <c r="K959" s="57">
        <v>380668</v>
      </c>
      <c r="L959" s="58" t="s">
        <v>24</v>
      </c>
      <c r="M959" s="59"/>
      <c r="N959" s="58"/>
      <c r="O959" s="57">
        <f>IF(Table1[[#This Row],[Phân loại]]="Tồn đầu kỳ",Table1[[#This Row],[Tổng giá trị]],0)</f>
        <v>0</v>
      </c>
      <c r="P959" s="58">
        <f>IF(Table1[[#This Row],[Số còn phải thu ĐK]]&lt;&gt;0,0,IF(Table1[[#This Row],[Phân loại]]="Bán hàng",Table1[[#This Row],[Tổng giá trị]],-Table1[[#This Row],[Tổng giá trị]]))</f>
        <v>380668</v>
      </c>
      <c r="Q959" s="115">
        <f t="shared" ref="Q959:Q1027" si="134">IF(M959&lt;&gt;"",IF(O959&gt;0,O959,P959),0)</f>
        <v>0</v>
      </c>
      <c r="R959" s="58">
        <f>Table1[[#This Row],[Số còn phải thu ĐK]]+Table1[[#This Row],[Giá Trị HD sau CK]]-Table1[[#This Row],[Số tiền đã thu]]</f>
        <v>380668</v>
      </c>
      <c r="S959" s="59">
        <f>IF(Table1[[#This Row],[Ngày hóa đơn]]&lt;&gt;"",Table1[[#This Row],[Ngày hóa đơn]],Table1[[#This Row],[Ngày hạch toán]])</f>
        <v>45952</v>
      </c>
      <c r="T959" s="58"/>
      <c r="U959" s="59">
        <f>IF(Table1[[#This Row],[Ngày tính CN]]="","",S959+T959)</f>
        <v>45952</v>
      </c>
      <c r="V959" s="60">
        <f ca="1">IF(Table1[[#This Row],[Hạn thanh toán]]="","",IF((U959-NOW())&lt;0,0,(U959-NOW())))</f>
        <v>0</v>
      </c>
      <c r="W959" s="57"/>
      <c r="X959" s="116" t="str">
        <f ca="1">IF(OR(AR965="",AO965=0),"",IF((AR965-NOW())&lt;0,-(AR965-NOW()),0))</f>
        <v/>
      </c>
      <c r="Y959" s="116" t="str">
        <f t="shared" ca="1" si="133"/>
        <v/>
      </c>
      <c r="Z959" s="305">
        <f>Table1[[#This Row],[Hạn thanh toán]]</f>
        <v>45952</v>
      </c>
      <c r="AA959" s="305">
        <f>Table1[[#This Row],[Ngày Thanh toán]]</f>
        <v>0</v>
      </c>
      <c r="AD959" s="61" t="str">
        <f>VLOOKUP($A959,Ma_KH!$A:$Q,Ma_KH!O$1,0)</f>
        <v>GTGT</v>
      </c>
      <c r="AE959" s="3" t="str">
        <f>VLOOKUP($A959,Ma_KH!$A:$Q,Ma_KH!P$1,0)</f>
        <v>CÔNG TY TNHH GTGL VIỆT NAM</v>
      </c>
    </row>
    <row r="960" spans="1:31" s="61" customFormat="1" ht="25.5" customHeight="1" x14ac:dyDescent="0.3">
      <c r="A960" s="192" t="s">
        <v>115</v>
      </c>
      <c r="B960" s="192" t="s">
        <v>1702</v>
      </c>
      <c r="C960" s="197">
        <v>45959</v>
      </c>
      <c r="D960" s="198" t="s">
        <v>1781</v>
      </c>
      <c r="E960" s="197">
        <v>45959</v>
      </c>
      <c r="F960" s="53" t="s">
        <v>1782</v>
      </c>
      <c r="G960" s="51" t="s">
        <v>1783</v>
      </c>
      <c r="H960" s="57">
        <v>1295035</v>
      </c>
      <c r="I960" s="57">
        <v>0</v>
      </c>
      <c r="J960" s="57">
        <v>103603</v>
      </c>
      <c r="K960" s="57">
        <v>1398638</v>
      </c>
      <c r="L960" s="58" t="s">
        <v>24</v>
      </c>
      <c r="M960" s="59"/>
      <c r="N960" s="58"/>
      <c r="O960" s="57">
        <f>IF(Table1[[#This Row],[Phân loại]]="Tồn đầu kỳ",Table1[[#This Row],[Tổng giá trị]],0)</f>
        <v>0</v>
      </c>
      <c r="P960" s="58">
        <f>IF(Table1[[#This Row],[Số còn phải thu ĐK]]&lt;&gt;0,0,IF(Table1[[#This Row],[Phân loại]]="Bán hàng",Table1[[#This Row],[Tổng giá trị]],-Table1[[#This Row],[Tổng giá trị]]))</f>
        <v>1398638</v>
      </c>
      <c r="Q960" s="115">
        <f t="shared" si="134"/>
        <v>0</v>
      </c>
      <c r="R960" s="58">
        <f>Table1[[#This Row],[Số còn phải thu ĐK]]+Table1[[#This Row],[Giá Trị HD sau CK]]-Table1[[#This Row],[Số tiền đã thu]]</f>
        <v>1398638</v>
      </c>
      <c r="S960" s="59">
        <f>IF(Table1[[#This Row],[Ngày hóa đơn]]&lt;&gt;"",Table1[[#This Row],[Ngày hóa đơn]],Table1[[#This Row],[Ngày hạch toán]])</f>
        <v>45959</v>
      </c>
      <c r="T960" s="58"/>
      <c r="U960" s="59">
        <f>IF(Table1[[#This Row],[Ngày tính CN]]="","",S960+T960)</f>
        <v>45959</v>
      </c>
      <c r="V960" s="60">
        <f ca="1">IF(Table1[[#This Row],[Hạn thanh toán]]="","",IF((U960-NOW())&lt;0,0,(U960-NOW())))</f>
        <v>0</v>
      </c>
      <c r="W960" s="57"/>
      <c r="X960" s="116" t="str">
        <f ca="1">IF(OR(AR966="",AO966=0),"",IF((AR966-NOW())&lt;0,-(AR966-NOW()),0))</f>
        <v/>
      </c>
      <c r="Y960" s="116" t="str">
        <f t="shared" ca="1" si="133"/>
        <v/>
      </c>
      <c r="Z960" s="305">
        <f>Table1[[#This Row],[Hạn thanh toán]]</f>
        <v>45959</v>
      </c>
      <c r="AA960" s="305">
        <f>Table1[[#This Row],[Ngày Thanh toán]]</f>
        <v>0</v>
      </c>
      <c r="AD960" s="61" t="str">
        <f>VLOOKUP($A960,Ma_KH!$A:$Q,Ma_KH!O$1,0)</f>
        <v>GTGT</v>
      </c>
      <c r="AE960" s="3" t="str">
        <f>VLOOKUP($A960,Ma_KH!$A:$Q,Ma_KH!P$1,0)</f>
        <v>CÔNG TY TNHH GTGL VIỆT NAM</v>
      </c>
    </row>
    <row r="961" spans="1:31" s="61" customFormat="1" ht="25.5" customHeight="1" x14ac:dyDescent="0.3">
      <c r="A961" s="192" t="s">
        <v>115</v>
      </c>
      <c r="B961" s="192" t="s">
        <v>1702</v>
      </c>
      <c r="C961" s="197">
        <v>45966</v>
      </c>
      <c r="D961" s="198" t="s">
        <v>4419</v>
      </c>
      <c r="E961" s="197">
        <v>45966</v>
      </c>
      <c r="F961" s="268" t="s">
        <v>4420</v>
      </c>
      <c r="G961" s="51" t="s">
        <v>4421</v>
      </c>
      <c r="H961" s="57">
        <v>1470007</v>
      </c>
      <c r="I961" s="57">
        <v>0</v>
      </c>
      <c r="J961" s="57">
        <v>117601</v>
      </c>
      <c r="K961" s="57">
        <f>Table1[[#This Row],[Tiền hàng]]+Table1[[#This Row],[Tiền VAT]]-Table1[[#This Row],[Tiền chiết khấu]]</f>
        <v>1587608</v>
      </c>
      <c r="L961" s="58" t="s">
        <v>24</v>
      </c>
      <c r="M961" s="59"/>
      <c r="N961" s="58"/>
      <c r="O961" s="57">
        <f>IF(Table1[[#This Row],[Phân loại]]="Tồn đầu kỳ",Table1[[#This Row],[Tổng giá trị]],0)</f>
        <v>0</v>
      </c>
      <c r="P961" s="58">
        <f>IF(Table1[[#This Row],[Số còn phải thu ĐK]]&lt;&gt;0,0,IF(Table1[[#This Row],[Phân loại]]="Bán hàng",Table1[[#This Row],[Tổng giá trị]],-Table1[[#This Row],[Tổng giá trị]]))</f>
        <v>1587608</v>
      </c>
      <c r="Q961" s="115">
        <f t="shared" ref="Q961:Q962" si="135">IF(M961&lt;&gt;"",IF(O961&gt;0,O961,P961),0)</f>
        <v>0</v>
      </c>
      <c r="R961" s="58">
        <f>Table1[[#This Row],[Số còn phải thu ĐK]]+Table1[[#This Row],[Giá Trị HD sau CK]]-Table1[[#This Row],[Số tiền đã thu]]</f>
        <v>1587608</v>
      </c>
      <c r="S961" s="59">
        <f>IF(Table1[[#This Row],[Ngày hóa đơn]]&lt;&gt;"",Table1[[#This Row],[Ngày hóa đơn]],Table1[[#This Row],[Ngày hạch toán]])</f>
        <v>45966</v>
      </c>
      <c r="T961" s="58"/>
      <c r="U961" s="59">
        <f>IF(Table1[[#This Row],[Ngày tính CN]]="","",S961+T961)</f>
        <v>45966</v>
      </c>
      <c r="V961" s="60">
        <f ca="1">IF(Table1[[#This Row],[Hạn thanh toán]]="","",IF((U961-NOW())&lt;0,0,(U961-NOW())))</f>
        <v>0</v>
      </c>
      <c r="W961" s="57"/>
      <c r="X961" s="116" t="str">
        <f t="shared" ref="X961:X962" ca="1" si="136">IF(OR(AR967="",AO967=0),"",IF((AR967-NOW())&lt;0,-(AR967-NOW()),0))</f>
        <v/>
      </c>
      <c r="Y961" s="116" t="str">
        <f t="shared" ref="Y961:Y962" ca="1" si="137">IF(R961=0,"Đã thanh toán",IF(X961="","",IF(X961&lt;=0,"Chưa đến hạn thanh toán",IF(X961&lt;=30,"Nợ quá hạn 30 ngày",IF(X961&lt;=60,"Nợ quá hạn từ 30 ngày đến 60 ngày",IF(X961&lt;=90,"Nợ quá hạn từ 60 ngày đến 90 ngày",IF(X961&lt;=120,"Nợ quá hạn từ 90 ngày đến 120 ngày","Nợ quá hạn hơn 120 ngày có khả năng mất thanh toán")))))))</f>
        <v/>
      </c>
      <c r="Z961" s="305">
        <f>Table1[[#This Row],[Hạn thanh toán]]</f>
        <v>45966</v>
      </c>
      <c r="AA961" s="305">
        <f>Table1[[#This Row],[Ngày Thanh toán]]</f>
        <v>0</v>
      </c>
      <c r="AD961" s="61" t="str">
        <f>VLOOKUP($A961,Ma_KH!$A:$Q,Ma_KH!O$1,0)</f>
        <v>GTGT</v>
      </c>
      <c r="AE961" s="3" t="str">
        <f>VLOOKUP($A961,Ma_KH!$A:$Q,Ma_KH!P$1,0)</f>
        <v>CÔNG TY TNHH GTGL VIỆT NAM</v>
      </c>
    </row>
    <row r="962" spans="1:31" s="61" customFormat="1" ht="25.5" customHeight="1" x14ac:dyDescent="0.3">
      <c r="A962" s="192" t="s">
        <v>115</v>
      </c>
      <c r="B962" s="192" t="s">
        <v>1702</v>
      </c>
      <c r="C962" s="197">
        <v>45973</v>
      </c>
      <c r="D962" s="198" t="s">
        <v>4422</v>
      </c>
      <c r="E962" s="197">
        <v>45973</v>
      </c>
      <c r="F962" s="53" t="s">
        <v>4423</v>
      </c>
      <c r="G962" s="51" t="s">
        <v>4424</v>
      </c>
      <c r="H962" s="57">
        <v>559735</v>
      </c>
      <c r="I962" s="57">
        <v>0</v>
      </c>
      <c r="J962" s="57">
        <v>44779</v>
      </c>
      <c r="K962" s="57">
        <f>Table1[[#This Row],[Tiền hàng]]+Table1[[#This Row],[Tiền VAT]]-Table1[[#This Row],[Tiền chiết khấu]]</f>
        <v>604514</v>
      </c>
      <c r="L962" s="58" t="s">
        <v>24</v>
      </c>
      <c r="M962" s="59"/>
      <c r="N962" s="58"/>
      <c r="O962" s="57">
        <f>IF(Table1[[#This Row],[Phân loại]]="Tồn đầu kỳ",Table1[[#This Row],[Tổng giá trị]],0)</f>
        <v>0</v>
      </c>
      <c r="P962" s="58">
        <f>IF(Table1[[#This Row],[Số còn phải thu ĐK]]&lt;&gt;0,0,IF(Table1[[#This Row],[Phân loại]]="Bán hàng",Table1[[#This Row],[Tổng giá trị]],-Table1[[#This Row],[Tổng giá trị]]))</f>
        <v>604514</v>
      </c>
      <c r="Q962" s="115">
        <f t="shared" si="135"/>
        <v>0</v>
      </c>
      <c r="R962" s="58">
        <f>Table1[[#This Row],[Số còn phải thu ĐK]]+Table1[[#This Row],[Giá Trị HD sau CK]]-Table1[[#This Row],[Số tiền đã thu]]</f>
        <v>604514</v>
      </c>
      <c r="S962" s="59">
        <f>IF(Table1[[#This Row],[Ngày hóa đơn]]&lt;&gt;"",Table1[[#This Row],[Ngày hóa đơn]],Table1[[#This Row],[Ngày hạch toán]])</f>
        <v>45973</v>
      </c>
      <c r="T962" s="58"/>
      <c r="U962" s="59">
        <f>IF(Table1[[#This Row],[Ngày tính CN]]="","",S962+T962)</f>
        <v>45973</v>
      </c>
      <c r="V962" s="60">
        <f ca="1">IF(Table1[[#This Row],[Hạn thanh toán]]="","",IF((U962-NOW())&lt;0,0,(U962-NOW())))</f>
        <v>0</v>
      </c>
      <c r="W962" s="57"/>
      <c r="X962" s="116" t="str">
        <f t="shared" ca="1" si="136"/>
        <v/>
      </c>
      <c r="Y962" s="116" t="str">
        <f t="shared" ca="1" si="137"/>
        <v/>
      </c>
      <c r="Z962" s="305">
        <f>Table1[[#This Row],[Hạn thanh toán]]</f>
        <v>45973</v>
      </c>
      <c r="AA962" s="305">
        <f>Table1[[#This Row],[Ngày Thanh toán]]</f>
        <v>0</v>
      </c>
      <c r="AD962" s="61" t="str">
        <f>VLOOKUP($A962,Ma_KH!$A:$Q,Ma_KH!O$1,0)</f>
        <v>GTGT</v>
      </c>
      <c r="AE962" s="3" t="str">
        <f>VLOOKUP($A962,Ma_KH!$A:$Q,Ma_KH!P$1,0)</f>
        <v>CÔNG TY TNHH GTGL VIỆT NAM</v>
      </c>
    </row>
    <row r="963" spans="1:31" s="156" customFormat="1" ht="25.5" customHeight="1" x14ac:dyDescent="0.3">
      <c r="A963" s="160" t="s">
        <v>116</v>
      </c>
      <c r="B963" s="199" t="s">
        <v>1847</v>
      </c>
      <c r="C963" s="200"/>
      <c r="D963" s="201" t="s">
        <v>4178</v>
      </c>
      <c r="E963" s="200"/>
      <c r="F963" s="202"/>
      <c r="G963" s="147" t="s">
        <v>4179</v>
      </c>
      <c r="H963" s="148"/>
      <c r="I963" s="148">
        <f>IFERROR(ROUND((VLOOKUP(Table1[[#This Row],[Mã khách hàng]],Ty_Le!$A:$E,5,0)*5%),0),0)</f>
        <v>0</v>
      </c>
      <c r="J963" s="148">
        <f>(Table1[[#This Row],[Tiền hàng]]-Table1[[#This Row],[Tiền chiết khấu]])*8%</f>
        <v>0</v>
      </c>
      <c r="K963" s="203">
        <v>26005627</v>
      </c>
      <c r="L963" s="149" t="s">
        <v>3648</v>
      </c>
      <c r="M963" s="43">
        <v>45683</v>
      </c>
      <c r="N963" s="29" t="s">
        <v>4180</v>
      </c>
      <c r="O963" s="148">
        <f>IF(Table1[[#This Row],[Phân loại]]="Tồn đầu kỳ",Table1[[#This Row],[Tổng giá trị]],0)</f>
        <v>26005627</v>
      </c>
      <c r="P963" s="149">
        <f>IF(Table1[[#This Row],[Số còn phải thu ĐK]]&lt;&gt;0,0,IF(Table1[[#This Row],[Phân loại]]="Bán hàng",Table1[[#This Row],[Tổng giá trị]],-Table1[[#This Row],[Tổng giá trị]]))</f>
        <v>0</v>
      </c>
      <c r="Q963" s="152">
        <f>IF(M963&lt;&gt;"",IF(O963&gt;0,O963,P963),0)</f>
        <v>26005627</v>
      </c>
      <c r="R963" s="149">
        <f>Table1[[#This Row],[Số còn phải thu ĐK]]+Table1[[#This Row],[Giá Trị HD sau CK]]-Table1[[#This Row],[Số tiền đã thu]]</f>
        <v>0</v>
      </c>
      <c r="S963" s="153">
        <f>IF(Table1[[#This Row],[Ngày hóa đơn]]&lt;&gt;"",Table1[[#This Row],[Ngày hóa đơn]],Table1[[#This Row],[Ngày hạch toán]])</f>
        <v>0</v>
      </c>
      <c r="T963" s="149"/>
      <c r="U963" s="153">
        <f>IF(Table1[[#This Row],[Ngày tính CN]]="","",S963+T963)</f>
        <v>0</v>
      </c>
      <c r="V963" s="154">
        <f ca="1">IF(Table1[[#This Row],[Hạn thanh toán]]="","",IF((U963-NOW())&lt;0,0,(U963-NOW())))</f>
        <v>0</v>
      </c>
      <c r="W963" s="148"/>
      <c r="X963" s="155" t="str">
        <f ca="1">IF(OR(AR966="",AO966=0),"",IF((AR966-NOW())&lt;0,-(AR966-NOW()),0))</f>
        <v/>
      </c>
      <c r="Y963" s="155" t="str">
        <f>IF(R963=0,"Đã thanh toán",IF(X963="","",IF(X963&lt;=0,"Chưa đến hạn thanh toán",IF(X963&lt;=30,"Nợ quá hạn 30 ngày",IF(X963&lt;=60,"Nợ quá hạn từ 30 ngày đến 60 ngày",IF(X963&lt;=90,"Nợ quá hạn từ 60 ngày đến 90 ngày",IF(X963&lt;=120,"Nợ quá hạn từ 90 ngày đến 120 ngày","Nợ quá hạn hơn 120 ngày có khả năng mất thanh toán")))))))</f>
        <v>Đã thanh toán</v>
      </c>
      <c r="Z963" s="304">
        <f>Table1[[#This Row],[Hạn thanh toán]]</f>
        <v>0</v>
      </c>
      <c r="AA963" s="304">
        <f>Table1[[#This Row],[Ngày Thanh toán]]</f>
        <v>45683</v>
      </c>
      <c r="AD963" s="156" t="str">
        <f>VLOOKUP($A963,Ma_KH!$A:$Q,Ma_KH!O$1,0)</f>
        <v>TOMITA</v>
      </c>
      <c r="AE963" s="3" t="str">
        <f>VLOOKUP($A963,Ma_KH!$A:$Q,Ma_KH!P$1,0)</f>
        <v>CÔNG TY CỔ PHẦN TRANG TRẠI TOMITA VIỆT NAM</v>
      </c>
    </row>
    <row r="964" spans="1:31" ht="25.5" customHeight="1" x14ac:dyDescent="0.3">
      <c r="A964" s="76" t="s">
        <v>116</v>
      </c>
      <c r="B964" s="4" t="s">
        <v>1847</v>
      </c>
      <c r="C964" s="78">
        <v>45660</v>
      </c>
      <c r="D964" s="78" t="s">
        <v>1784</v>
      </c>
      <c r="E964" s="78"/>
      <c r="F964" s="84"/>
      <c r="G964" s="76" t="s">
        <v>1785</v>
      </c>
      <c r="H964" s="72">
        <v>2204010</v>
      </c>
      <c r="I964" s="72">
        <v>110201</v>
      </c>
      <c r="J964" s="72">
        <v>167505</v>
      </c>
      <c r="K964" s="72">
        <v>2261314</v>
      </c>
      <c r="L964" s="8" t="s">
        <v>24</v>
      </c>
      <c r="M964" s="43">
        <v>45779</v>
      </c>
      <c r="N964" s="29" t="s">
        <v>4181</v>
      </c>
      <c r="O964" s="72">
        <f>IF(Table1[[#This Row],[Phân loại]]="Tồn đầu kỳ",Table1[[#This Row],[Tổng giá trị]],0)</f>
        <v>0</v>
      </c>
      <c r="P964" s="8">
        <f>IF(Table1[[#This Row],[Số còn phải thu ĐK]]&lt;&gt;0,0,IF(Table1[[#This Row],[Phân loại]]="Bán hàng",Table1[[#This Row],[Tổng giá trị]],-Table1[[#This Row],[Tổng giá trị]]))</f>
        <v>2261314</v>
      </c>
      <c r="Q964" s="73">
        <f t="shared" si="134"/>
        <v>2261314</v>
      </c>
      <c r="R964" s="8">
        <f>Table1[[#This Row],[Số còn phải thu ĐK]]+Table1[[#This Row],[Giá Trị HD sau CK]]-Table1[[#This Row],[Số tiền đã thu]]</f>
        <v>0</v>
      </c>
      <c r="S964" s="7">
        <f>IF(Table1[[#This Row],[Ngày hóa đơn]]&lt;&gt;"",Table1[[#This Row],[Ngày hóa đơn]],Table1[[#This Row],[Ngày hạch toán]])</f>
        <v>45660</v>
      </c>
      <c r="T964" s="8"/>
      <c r="U964" s="7">
        <f>IF(Table1[[#This Row],[Ngày tính CN]]="","",S964+T964)</f>
        <v>45660</v>
      </c>
      <c r="V964" s="74">
        <f ca="1">IF(Table1[[#This Row],[Hạn thanh toán]]="","",IF((U964-NOW())&lt;0,0,(U964-NOW())))</f>
        <v>0</v>
      </c>
      <c r="W964" s="72"/>
      <c r="X964" s="68" t="str">
        <f t="shared" ref="X964:X1027" ca="1" si="138">IF(OR(AR967="",AO967=0),"",IF((AR967-NOW())&lt;0,-(AR967-NOW()),0))</f>
        <v/>
      </c>
      <c r="Y964" s="68" t="str">
        <f t="shared" si="133"/>
        <v>Đã thanh toán</v>
      </c>
      <c r="Z964" s="301">
        <f>Table1[[#This Row],[Hạn thanh toán]]</f>
        <v>45660</v>
      </c>
      <c r="AA964" s="301">
        <f>Table1[[#This Row],[Ngày Thanh toán]]</f>
        <v>45779</v>
      </c>
      <c r="AD964" s="3" t="str">
        <f>VLOOKUP($A964,Ma_KH!$A:$Q,Ma_KH!O$1,0)</f>
        <v>TOMITA</v>
      </c>
      <c r="AE964" s="3" t="str">
        <f>VLOOKUP($A964,Ma_KH!$A:$Q,Ma_KH!P$1,0)</f>
        <v>CÔNG TY CỔ PHẦN TRANG TRẠI TOMITA VIỆT NAM</v>
      </c>
    </row>
    <row r="965" spans="1:31" ht="25.5" customHeight="1" x14ac:dyDescent="0.3">
      <c r="A965" s="76" t="s">
        <v>116</v>
      </c>
      <c r="B965" s="4" t="s">
        <v>1847</v>
      </c>
      <c r="C965" s="78">
        <v>45666</v>
      </c>
      <c r="D965" s="78" t="s">
        <v>1786</v>
      </c>
      <c r="E965" s="78"/>
      <c r="F965" s="84"/>
      <c r="G965" s="76" t="s">
        <v>1787</v>
      </c>
      <c r="H965" s="72">
        <v>2326755</v>
      </c>
      <c r="I965" s="72">
        <v>116338</v>
      </c>
      <c r="J965" s="72">
        <v>176833</v>
      </c>
      <c r="K965" s="72">
        <v>2387250</v>
      </c>
      <c r="L965" s="8" t="s">
        <v>24</v>
      </c>
      <c r="M965" s="43">
        <v>45779</v>
      </c>
      <c r="N965" s="29" t="s">
        <v>4181</v>
      </c>
      <c r="O965" s="72">
        <f>IF(Table1[[#This Row],[Phân loại]]="Tồn đầu kỳ",Table1[[#This Row],[Tổng giá trị]],0)</f>
        <v>0</v>
      </c>
      <c r="P965" s="8">
        <f>IF(Table1[[#This Row],[Số còn phải thu ĐK]]&lt;&gt;0,0,IF(Table1[[#This Row],[Phân loại]]="Bán hàng",Table1[[#This Row],[Tổng giá trị]],-Table1[[#This Row],[Tổng giá trị]]))</f>
        <v>2387250</v>
      </c>
      <c r="Q965" s="73">
        <f t="shared" si="134"/>
        <v>2387250</v>
      </c>
      <c r="R965" s="8">
        <f>Table1[[#This Row],[Số còn phải thu ĐK]]+Table1[[#This Row],[Giá Trị HD sau CK]]-Table1[[#This Row],[Số tiền đã thu]]</f>
        <v>0</v>
      </c>
      <c r="S965" s="7">
        <f>IF(Table1[[#This Row],[Ngày hóa đơn]]&lt;&gt;"",Table1[[#This Row],[Ngày hóa đơn]],Table1[[#This Row],[Ngày hạch toán]])</f>
        <v>45666</v>
      </c>
      <c r="T965" s="8"/>
      <c r="U965" s="7">
        <f>IF(Table1[[#This Row],[Ngày tính CN]]="","",S965+T965)</f>
        <v>45666</v>
      </c>
      <c r="V965" s="74">
        <f ca="1">IF(Table1[[#This Row],[Hạn thanh toán]]="","",IF((U965-NOW())&lt;0,0,(U965-NOW())))</f>
        <v>0</v>
      </c>
      <c r="W965" s="72"/>
      <c r="X965" s="68" t="str">
        <f t="shared" ca="1" si="138"/>
        <v/>
      </c>
      <c r="Y965" s="68" t="str">
        <f t="shared" si="133"/>
        <v>Đã thanh toán</v>
      </c>
      <c r="Z965" s="301">
        <f>Table1[[#This Row],[Hạn thanh toán]]</f>
        <v>45666</v>
      </c>
      <c r="AA965" s="301">
        <f>Table1[[#This Row],[Ngày Thanh toán]]</f>
        <v>45779</v>
      </c>
      <c r="AD965" s="3" t="str">
        <f>VLOOKUP($A965,Ma_KH!$A:$Q,Ma_KH!O$1,0)</f>
        <v>TOMITA</v>
      </c>
      <c r="AE965" s="3" t="str">
        <f>VLOOKUP($A965,Ma_KH!$A:$Q,Ma_KH!P$1,0)</f>
        <v>CÔNG TY CỔ PHẦN TRANG TRẠI TOMITA VIỆT NAM</v>
      </c>
    </row>
    <row r="966" spans="1:31" ht="25.5" customHeight="1" x14ac:dyDescent="0.3">
      <c r="A966" s="76" t="s">
        <v>116</v>
      </c>
      <c r="B966" s="4" t="s">
        <v>1847</v>
      </c>
      <c r="C966" s="78">
        <v>45673</v>
      </c>
      <c r="D966" s="78" t="s">
        <v>1788</v>
      </c>
      <c r="E966" s="78"/>
      <c r="F966" s="84"/>
      <c r="G966" s="76" t="s">
        <v>1789</v>
      </c>
      <c r="H966" s="72">
        <v>3304395</v>
      </c>
      <c r="I966" s="72">
        <v>165220</v>
      </c>
      <c r="J966" s="72">
        <v>251134</v>
      </c>
      <c r="K966" s="72">
        <v>3390309</v>
      </c>
      <c r="L966" s="8" t="s">
        <v>24</v>
      </c>
      <c r="M966" s="43">
        <v>45779</v>
      </c>
      <c r="N966" s="29" t="s">
        <v>4181</v>
      </c>
      <c r="O966" s="72">
        <f>IF(Table1[[#This Row],[Phân loại]]="Tồn đầu kỳ",Table1[[#This Row],[Tổng giá trị]],0)</f>
        <v>0</v>
      </c>
      <c r="P966" s="8">
        <f>IF(Table1[[#This Row],[Số còn phải thu ĐK]]&lt;&gt;0,0,IF(Table1[[#This Row],[Phân loại]]="Bán hàng",Table1[[#This Row],[Tổng giá trị]],-Table1[[#This Row],[Tổng giá trị]]))</f>
        <v>3390309</v>
      </c>
      <c r="Q966" s="73">
        <f t="shared" si="134"/>
        <v>3390309</v>
      </c>
      <c r="R966" s="8">
        <f>Table1[[#This Row],[Số còn phải thu ĐK]]+Table1[[#This Row],[Giá Trị HD sau CK]]-Table1[[#This Row],[Số tiền đã thu]]</f>
        <v>0</v>
      </c>
      <c r="S966" s="7">
        <f>IF(Table1[[#This Row],[Ngày hóa đơn]]&lt;&gt;"",Table1[[#This Row],[Ngày hóa đơn]],Table1[[#This Row],[Ngày hạch toán]])</f>
        <v>45673</v>
      </c>
      <c r="T966" s="8"/>
      <c r="U966" s="7">
        <f>IF(Table1[[#This Row],[Ngày tính CN]]="","",S966+T966)</f>
        <v>45673</v>
      </c>
      <c r="V966" s="74">
        <f ca="1">IF(Table1[[#This Row],[Hạn thanh toán]]="","",IF((U966-NOW())&lt;0,0,(U966-NOW())))</f>
        <v>0</v>
      </c>
      <c r="W966" s="72"/>
      <c r="X966" s="68" t="str">
        <f t="shared" ca="1" si="138"/>
        <v/>
      </c>
      <c r="Y966" s="68" t="str">
        <f t="shared" si="133"/>
        <v>Đã thanh toán</v>
      </c>
      <c r="Z966" s="301">
        <f>Table1[[#This Row],[Hạn thanh toán]]</f>
        <v>45673</v>
      </c>
      <c r="AA966" s="301">
        <f>Table1[[#This Row],[Ngày Thanh toán]]</f>
        <v>45779</v>
      </c>
      <c r="AD966" s="3" t="str">
        <f>VLOOKUP($A966,Ma_KH!$A:$Q,Ma_KH!O$1,0)</f>
        <v>TOMITA</v>
      </c>
      <c r="AE966" s="3" t="str">
        <f>VLOOKUP($A966,Ma_KH!$A:$Q,Ma_KH!P$1,0)</f>
        <v>CÔNG TY CỔ PHẦN TRANG TRẠI TOMITA VIỆT NAM</v>
      </c>
    </row>
    <row r="967" spans="1:31" ht="25.5" customHeight="1" x14ac:dyDescent="0.3">
      <c r="A967" s="69" t="s">
        <v>116</v>
      </c>
      <c r="B967" s="4" t="s">
        <v>1847</v>
      </c>
      <c r="C967" s="70">
        <v>45677</v>
      </c>
      <c r="D967" s="70" t="s">
        <v>1790</v>
      </c>
      <c r="E967" s="70"/>
      <c r="F967" s="75"/>
      <c r="G967" s="69" t="s">
        <v>1791</v>
      </c>
      <c r="H967" s="72">
        <v>3671550</v>
      </c>
      <c r="I967" s="72">
        <v>183578</v>
      </c>
      <c r="J967" s="72">
        <v>279038</v>
      </c>
      <c r="K967" s="72">
        <v>3767010</v>
      </c>
      <c r="L967" s="8" t="s">
        <v>24</v>
      </c>
      <c r="M967" s="43">
        <v>45779</v>
      </c>
      <c r="N967" s="29" t="s">
        <v>4181</v>
      </c>
      <c r="O967" s="72">
        <f>IF(Table1[[#This Row],[Phân loại]]="Tồn đầu kỳ",Table1[[#This Row],[Tổng giá trị]],0)</f>
        <v>0</v>
      </c>
      <c r="P967" s="8">
        <f>IF(Table1[[#This Row],[Số còn phải thu ĐK]]&lt;&gt;0,0,IF(Table1[[#This Row],[Phân loại]]="Bán hàng",Table1[[#This Row],[Tổng giá trị]],-Table1[[#This Row],[Tổng giá trị]]))</f>
        <v>3767010</v>
      </c>
      <c r="Q967" s="73">
        <f t="shared" si="134"/>
        <v>3767010</v>
      </c>
      <c r="R967" s="8">
        <f>Table1[[#This Row],[Số còn phải thu ĐK]]+Table1[[#This Row],[Giá Trị HD sau CK]]-Table1[[#This Row],[Số tiền đã thu]]</f>
        <v>0</v>
      </c>
      <c r="S967" s="7">
        <f>IF(Table1[[#This Row],[Ngày hóa đơn]]&lt;&gt;"",Table1[[#This Row],[Ngày hóa đơn]],Table1[[#This Row],[Ngày hạch toán]])</f>
        <v>45677</v>
      </c>
      <c r="T967" s="8"/>
      <c r="U967" s="7">
        <f>IF(Table1[[#This Row],[Ngày tính CN]]="","",S967+T967)</f>
        <v>45677</v>
      </c>
      <c r="V967" s="74">
        <f ca="1">IF(Table1[[#This Row],[Hạn thanh toán]]="","",IF((U967-NOW())&lt;0,0,(U967-NOW())))</f>
        <v>0</v>
      </c>
      <c r="W967" s="72"/>
      <c r="X967" s="68" t="str">
        <f t="shared" ca="1" si="138"/>
        <v/>
      </c>
      <c r="Y967" s="68" t="str">
        <f t="shared" si="133"/>
        <v>Đã thanh toán</v>
      </c>
      <c r="Z967" s="301">
        <f>Table1[[#This Row],[Hạn thanh toán]]</f>
        <v>45677</v>
      </c>
      <c r="AA967" s="301">
        <f>Table1[[#This Row],[Ngày Thanh toán]]</f>
        <v>45779</v>
      </c>
      <c r="AD967" s="3" t="str">
        <f>VLOOKUP($A967,Ma_KH!$A:$Q,Ma_KH!O$1,0)</f>
        <v>TOMITA</v>
      </c>
      <c r="AE967" s="3" t="str">
        <f>VLOOKUP($A967,Ma_KH!$A:$Q,Ma_KH!P$1,0)</f>
        <v>CÔNG TY CỔ PHẦN TRANG TRẠI TOMITA VIỆT NAM</v>
      </c>
    </row>
    <row r="968" spans="1:31" ht="25.5" customHeight="1" x14ac:dyDescent="0.3">
      <c r="A968" s="76" t="s">
        <v>116</v>
      </c>
      <c r="B968" s="4" t="s">
        <v>1847</v>
      </c>
      <c r="C968" s="78">
        <v>45691</v>
      </c>
      <c r="D968" s="78" t="s">
        <v>1792</v>
      </c>
      <c r="E968" s="78"/>
      <c r="F968" s="84"/>
      <c r="G968" s="76" t="s">
        <v>1793</v>
      </c>
      <c r="H968" s="72">
        <v>3550965</v>
      </c>
      <c r="I968" s="72">
        <v>177548</v>
      </c>
      <c r="J968" s="72">
        <v>269873</v>
      </c>
      <c r="K968" s="72">
        <v>3643290</v>
      </c>
      <c r="L968" s="8" t="s">
        <v>24</v>
      </c>
      <c r="M968" s="43">
        <v>45779</v>
      </c>
      <c r="N968" s="29" t="s">
        <v>4181</v>
      </c>
      <c r="O968" s="72">
        <f>IF(Table1[[#This Row],[Phân loại]]="Tồn đầu kỳ",Table1[[#This Row],[Tổng giá trị]],0)</f>
        <v>0</v>
      </c>
      <c r="P968" s="8">
        <f>IF(Table1[[#This Row],[Số còn phải thu ĐK]]&lt;&gt;0,0,IF(Table1[[#This Row],[Phân loại]]="Bán hàng",Table1[[#This Row],[Tổng giá trị]],-Table1[[#This Row],[Tổng giá trị]]))</f>
        <v>3643290</v>
      </c>
      <c r="Q968" s="73">
        <f t="shared" si="134"/>
        <v>3643290</v>
      </c>
      <c r="R968" s="8">
        <f>Table1[[#This Row],[Số còn phải thu ĐK]]+Table1[[#This Row],[Giá Trị HD sau CK]]-Table1[[#This Row],[Số tiền đã thu]]</f>
        <v>0</v>
      </c>
      <c r="S968" s="7">
        <f>IF(Table1[[#This Row],[Ngày hóa đơn]]&lt;&gt;"",Table1[[#This Row],[Ngày hóa đơn]],Table1[[#This Row],[Ngày hạch toán]])</f>
        <v>45691</v>
      </c>
      <c r="T968" s="8"/>
      <c r="U968" s="7">
        <f>IF(Table1[[#This Row],[Ngày tính CN]]="","",S968+T968)</f>
        <v>45691</v>
      </c>
      <c r="V968" s="74">
        <f ca="1">IF(Table1[[#This Row],[Hạn thanh toán]]="","",IF((U968-NOW())&lt;0,0,(U968-NOW())))</f>
        <v>0</v>
      </c>
      <c r="W968" s="72"/>
      <c r="X968" s="68" t="str">
        <f t="shared" ca="1" si="138"/>
        <v/>
      </c>
      <c r="Y968" s="68" t="str">
        <f t="shared" si="133"/>
        <v>Đã thanh toán</v>
      </c>
      <c r="Z968" s="301">
        <f>Table1[[#This Row],[Hạn thanh toán]]</f>
        <v>45691</v>
      </c>
      <c r="AA968" s="301">
        <f>Table1[[#This Row],[Ngày Thanh toán]]</f>
        <v>45779</v>
      </c>
      <c r="AD968" s="3" t="str">
        <f>VLOOKUP($A968,Ma_KH!$A:$Q,Ma_KH!O$1,0)</f>
        <v>TOMITA</v>
      </c>
      <c r="AE968" s="3" t="str">
        <f>VLOOKUP($A968,Ma_KH!$A:$Q,Ma_KH!P$1,0)</f>
        <v>CÔNG TY CỔ PHẦN TRANG TRẠI TOMITA VIỆT NAM</v>
      </c>
    </row>
    <row r="969" spans="1:31" ht="25.5" customHeight="1" x14ac:dyDescent="0.3">
      <c r="A969" s="76" t="s">
        <v>116</v>
      </c>
      <c r="B969" s="4" t="s">
        <v>1847</v>
      </c>
      <c r="C969" s="78">
        <v>45699</v>
      </c>
      <c r="D969" s="78" t="s">
        <v>1794</v>
      </c>
      <c r="E969" s="78"/>
      <c r="F969" s="84"/>
      <c r="G969" s="76" t="s">
        <v>1795</v>
      </c>
      <c r="H969" s="72">
        <v>2937240</v>
      </c>
      <c r="I969" s="72">
        <v>146862</v>
      </c>
      <c r="J969" s="72">
        <v>223230</v>
      </c>
      <c r="K969" s="72">
        <v>3013608</v>
      </c>
      <c r="L969" s="8" t="s">
        <v>24</v>
      </c>
      <c r="M969" s="43">
        <v>45779</v>
      </c>
      <c r="N969" s="29" t="s">
        <v>4181</v>
      </c>
      <c r="O969" s="72">
        <f>IF(Table1[[#This Row],[Phân loại]]="Tồn đầu kỳ",Table1[[#This Row],[Tổng giá trị]],0)</f>
        <v>0</v>
      </c>
      <c r="P969" s="8">
        <f>IF(Table1[[#This Row],[Số còn phải thu ĐK]]&lt;&gt;0,0,IF(Table1[[#This Row],[Phân loại]]="Bán hàng",Table1[[#This Row],[Tổng giá trị]],-Table1[[#This Row],[Tổng giá trị]]))</f>
        <v>3013608</v>
      </c>
      <c r="Q969" s="73">
        <f t="shared" si="134"/>
        <v>3013608</v>
      </c>
      <c r="R969" s="8">
        <f>Table1[[#This Row],[Số còn phải thu ĐK]]+Table1[[#This Row],[Giá Trị HD sau CK]]-Table1[[#This Row],[Số tiền đã thu]]</f>
        <v>0</v>
      </c>
      <c r="S969" s="7">
        <f>IF(Table1[[#This Row],[Ngày hóa đơn]]&lt;&gt;"",Table1[[#This Row],[Ngày hóa đơn]],Table1[[#This Row],[Ngày hạch toán]])</f>
        <v>45699</v>
      </c>
      <c r="T969" s="8"/>
      <c r="U969" s="7">
        <f>IF(Table1[[#This Row],[Ngày tính CN]]="","",S969+T969)</f>
        <v>45699</v>
      </c>
      <c r="V969" s="74">
        <f ca="1">IF(Table1[[#This Row],[Hạn thanh toán]]="","",IF((U969-NOW())&lt;0,0,(U969-NOW())))</f>
        <v>0</v>
      </c>
      <c r="W969" s="72"/>
      <c r="X969" s="68" t="str">
        <f t="shared" ca="1" si="138"/>
        <v/>
      </c>
      <c r="Y969" s="68" t="str">
        <f t="shared" si="133"/>
        <v>Đã thanh toán</v>
      </c>
      <c r="Z969" s="301">
        <f>Table1[[#This Row],[Hạn thanh toán]]</f>
        <v>45699</v>
      </c>
      <c r="AA969" s="301">
        <f>Table1[[#This Row],[Ngày Thanh toán]]</f>
        <v>45779</v>
      </c>
      <c r="AD969" s="3" t="str">
        <f>VLOOKUP($A969,Ma_KH!$A:$Q,Ma_KH!O$1,0)</f>
        <v>TOMITA</v>
      </c>
      <c r="AE969" s="3" t="str">
        <f>VLOOKUP($A969,Ma_KH!$A:$Q,Ma_KH!P$1,0)</f>
        <v>CÔNG TY CỔ PHẦN TRANG TRẠI TOMITA VIỆT NAM</v>
      </c>
    </row>
    <row r="970" spans="1:31" ht="25.5" customHeight="1" x14ac:dyDescent="0.3">
      <c r="A970" s="76" t="s">
        <v>116</v>
      </c>
      <c r="B970" s="4" t="s">
        <v>1847</v>
      </c>
      <c r="C970" s="78">
        <v>45713</v>
      </c>
      <c r="D970" s="78" t="s">
        <v>1796</v>
      </c>
      <c r="E970" s="78"/>
      <c r="F970" s="84"/>
      <c r="G970" s="76" t="s">
        <v>1797</v>
      </c>
      <c r="H970" s="72">
        <v>2938320</v>
      </c>
      <c r="I970" s="72">
        <v>146916</v>
      </c>
      <c r="J970" s="72">
        <v>223312</v>
      </c>
      <c r="K970" s="72">
        <v>3014716</v>
      </c>
      <c r="L970" s="8" t="s">
        <v>24</v>
      </c>
      <c r="M970" s="43">
        <v>45779</v>
      </c>
      <c r="N970" s="29" t="s">
        <v>4181</v>
      </c>
      <c r="O970" s="72">
        <f>IF(Table1[[#This Row],[Phân loại]]="Tồn đầu kỳ",Table1[[#This Row],[Tổng giá trị]],0)</f>
        <v>0</v>
      </c>
      <c r="P970" s="8">
        <f>IF(Table1[[#This Row],[Số còn phải thu ĐK]]&lt;&gt;0,0,IF(Table1[[#This Row],[Phân loại]]="Bán hàng",Table1[[#This Row],[Tổng giá trị]],-Table1[[#This Row],[Tổng giá trị]]))</f>
        <v>3014716</v>
      </c>
      <c r="Q970" s="73">
        <f t="shared" si="134"/>
        <v>3014716</v>
      </c>
      <c r="R970" s="8">
        <f>Table1[[#This Row],[Số còn phải thu ĐK]]+Table1[[#This Row],[Giá Trị HD sau CK]]-Table1[[#This Row],[Số tiền đã thu]]</f>
        <v>0</v>
      </c>
      <c r="S970" s="7">
        <f>IF(Table1[[#This Row],[Ngày hóa đơn]]&lt;&gt;"",Table1[[#This Row],[Ngày hóa đơn]],Table1[[#This Row],[Ngày hạch toán]])</f>
        <v>45713</v>
      </c>
      <c r="T970" s="8"/>
      <c r="U970" s="7">
        <f>IF(Table1[[#This Row],[Ngày tính CN]]="","",S970+T970)</f>
        <v>45713</v>
      </c>
      <c r="V970" s="74">
        <f ca="1">IF(Table1[[#This Row],[Hạn thanh toán]]="","",IF((U970-NOW())&lt;0,0,(U970-NOW())))</f>
        <v>0</v>
      </c>
      <c r="W970" s="72"/>
      <c r="X970" s="68" t="str">
        <f t="shared" ca="1" si="138"/>
        <v/>
      </c>
      <c r="Y970" s="68" t="str">
        <f t="shared" si="133"/>
        <v>Đã thanh toán</v>
      </c>
      <c r="Z970" s="301">
        <f>Table1[[#This Row],[Hạn thanh toán]]</f>
        <v>45713</v>
      </c>
      <c r="AA970" s="301">
        <f>Table1[[#This Row],[Ngày Thanh toán]]</f>
        <v>45779</v>
      </c>
      <c r="AD970" s="3" t="str">
        <f>VLOOKUP($A970,Ma_KH!$A:$Q,Ma_KH!O$1,0)</f>
        <v>TOMITA</v>
      </c>
      <c r="AE970" s="3" t="str">
        <f>VLOOKUP($A970,Ma_KH!$A:$Q,Ma_KH!P$1,0)</f>
        <v>CÔNG TY CỔ PHẦN TRANG TRẠI TOMITA VIỆT NAM</v>
      </c>
    </row>
    <row r="971" spans="1:31" ht="25.5" customHeight="1" x14ac:dyDescent="0.3">
      <c r="A971" s="76" t="s">
        <v>116</v>
      </c>
      <c r="B971" s="4" t="s">
        <v>1847</v>
      </c>
      <c r="C971" s="78">
        <v>45713</v>
      </c>
      <c r="D971" s="78" t="s">
        <v>1798</v>
      </c>
      <c r="E971" s="78"/>
      <c r="F971" s="84"/>
      <c r="G971" s="76" t="s">
        <v>1799</v>
      </c>
      <c r="H971" s="72">
        <v>0</v>
      </c>
      <c r="I971" s="72">
        <v>0</v>
      </c>
      <c r="J971" s="72">
        <v>0</v>
      </c>
      <c r="K971" s="72">
        <v>703692</v>
      </c>
      <c r="L971" s="8" t="s">
        <v>17</v>
      </c>
      <c r="M971" s="43">
        <v>45779</v>
      </c>
      <c r="N971" s="29" t="s">
        <v>4181</v>
      </c>
      <c r="O971" s="72">
        <f>IF(Table1[[#This Row],[Phân loại]]="Tồn đầu kỳ",Table1[[#This Row],[Tổng giá trị]],0)</f>
        <v>0</v>
      </c>
      <c r="P971" s="8">
        <f>IF(Table1[[#This Row],[Số còn phải thu ĐK]]&lt;&gt;0,0,IF(Table1[[#This Row],[Phân loại]]="Bán hàng",Table1[[#This Row],[Tổng giá trị]],-Table1[[#This Row],[Tổng giá trị]]))</f>
        <v>-703692</v>
      </c>
      <c r="Q971" s="73">
        <f t="shared" si="134"/>
        <v>-703692</v>
      </c>
      <c r="R971" s="8">
        <f>Table1[[#This Row],[Số còn phải thu ĐK]]+Table1[[#This Row],[Giá Trị HD sau CK]]-Table1[[#This Row],[Số tiền đã thu]]</f>
        <v>0</v>
      </c>
      <c r="S971" s="7">
        <f>IF(Table1[[#This Row],[Ngày hóa đơn]]&lt;&gt;"",Table1[[#This Row],[Ngày hóa đơn]],Table1[[#This Row],[Ngày hạch toán]])</f>
        <v>45713</v>
      </c>
      <c r="T971" s="8"/>
      <c r="U971" s="7">
        <f>IF(Table1[[#This Row],[Ngày tính CN]]="","",S971+T971)</f>
        <v>45713</v>
      </c>
      <c r="V971" s="74">
        <f ca="1">IF(Table1[[#This Row],[Hạn thanh toán]]="","",IF((U971-NOW())&lt;0,0,(U971-NOW())))</f>
        <v>0</v>
      </c>
      <c r="W971" s="72"/>
      <c r="X971" s="68" t="str">
        <f t="shared" ca="1" si="138"/>
        <v/>
      </c>
      <c r="Y971" s="68" t="str">
        <f t="shared" si="133"/>
        <v>Đã thanh toán</v>
      </c>
      <c r="Z971" s="301">
        <f>Table1[[#This Row],[Hạn thanh toán]]</f>
        <v>45713</v>
      </c>
      <c r="AA971" s="301">
        <f>Table1[[#This Row],[Ngày Thanh toán]]</f>
        <v>45779</v>
      </c>
      <c r="AD971" s="3" t="str">
        <f>VLOOKUP($A971,Ma_KH!$A:$Q,Ma_KH!O$1,0)</f>
        <v>TOMITA</v>
      </c>
      <c r="AE971" s="3" t="str">
        <f>VLOOKUP($A971,Ma_KH!$A:$Q,Ma_KH!P$1,0)</f>
        <v>CÔNG TY CỔ PHẦN TRANG TRẠI TOMITA VIỆT NAM</v>
      </c>
    </row>
    <row r="972" spans="1:31" ht="25.5" customHeight="1" x14ac:dyDescent="0.3">
      <c r="A972" s="76" t="s">
        <v>116</v>
      </c>
      <c r="B972" s="4" t="s">
        <v>1847</v>
      </c>
      <c r="C972" s="78">
        <v>45721</v>
      </c>
      <c r="D972" s="78" t="s">
        <v>1800</v>
      </c>
      <c r="E972" s="78"/>
      <c r="F972" s="84"/>
      <c r="G972" s="76" t="s">
        <v>1801</v>
      </c>
      <c r="H972" s="72">
        <v>1468620</v>
      </c>
      <c r="I972" s="72">
        <v>73431</v>
      </c>
      <c r="J972" s="72">
        <v>111615</v>
      </c>
      <c r="K972" s="72">
        <v>1506804</v>
      </c>
      <c r="L972" s="8" t="s">
        <v>24</v>
      </c>
      <c r="M972" s="7">
        <v>45813</v>
      </c>
      <c r="N972" s="29" t="s">
        <v>4182</v>
      </c>
      <c r="O972" s="72">
        <f>IF(Table1[[#This Row],[Phân loại]]="Tồn đầu kỳ",Table1[[#This Row],[Tổng giá trị]],0)</f>
        <v>0</v>
      </c>
      <c r="P972" s="8">
        <f>IF(Table1[[#This Row],[Số còn phải thu ĐK]]&lt;&gt;0,0,IF(Table1[[#This Row],[Phân loại]]="Bán hàng",Table1[[#This Row],[Tổng giá trị]],-Table1[[#This Row],[Tổng giá trị]]))</f>
        <v>1506804</v>
      </c>
      <c r="Q972" s="73">
        <f t="shared" si="134"/>
        <v>1506804</v>
      </c>
      <c r="R972" s="8">
        <f>Table1[[#This Row],[Số còn phải thu ĐK]]+Table1[[#This Row],[Giá Trị HD sau CK]]-Table1[[#This Row],[Số tiền đã thu]]</f>
        <v>0</v>
      </c>
      <c r="S972" s="7">
        <f>IF(Table1[[#This Row],[Ngày hóa đơn]]&lt;&gt;"",Table1[[#This Row],[Ngày hóa đơn]],Table1[[#This Row],[Ngày hạch toán]])</f>
        <v>45721</v>
      </c>
      <c r="T972" s="8"/>
      <c r="U972" s="7">
        <f>IF(Table1[[#This Row],[Ngày tính CN]]="","",S972+T972)</f>
        <v>45721</v>
      </c>
      <c r="V972" s="74">
        <f ca="1">IF(Table1[[#This Row],[Hạn thanh toán]]="","",IF((U972-NOW())&lt;0,0,(U972-NOW())))</f>
        <v>0</v>
      </c>
      <c r="W972" s="72"/>
      <c r="X972" s="68" t="str">
        <f t="shared" ca="1" si="138"/>
        <v/>
      </c>
      <c r="Y972" s="68" t="str">
        <f t="shared" si="133"/>
        <v>Đã thanh toán</v>
      </c>
      <c r="Z972" s="301">
        <f>Table1[[#This Row],[Hạn thanh toán]]</f>
        <v>45721</v>
      </c>
      <c r="AA972" s="301">
        <f>Table1[[#This Row],[Ngày Thanh toán]]</f>
        <v>45813</v>
      </c>
      <c r="AD972" s="3" t="str">
        <f>VLOOKUP($A972,Ma_KH!$A:$Q,Ma_KH!O$1,0)</f>
        <v>TOMITA</v>
      </c>
      <c r="AE972" s="3" t="str">
        <f>VLOOKUP($A972,Ma_KH!$A:$Q,Ma_KH!P$1,0)</f>
        <v>CÔNG TY CỔ PHẦN TRANG TRẠI TOMITA VIỆT NAM</v>
      </c>
    </row>
    <row r="973" spans="1:31" ht="25.5" customHeight="1" x14ac:dyDescent="0.3">
      <c r="A973" s="76" t="s">
        <v>116</v>
      </c>
      <c r="B973" s="4" t="s">
        <v>1847</v>
      </c>
      <c r="C973" s="78">
        <v>45726</v>
      </c>
      <c r="D973" s="78" t="s">
        <v>1802</v>
      </c>
      <c r="E973" s="78"/>
      <c r="F973" s="84"/>
      <c r="G973" s="76" t="s">
        <v>1803</v>
      </c>
      <c r="H973" s="72">
        <v>0</v>
      </c>
      <c r="I973" s="72">
        <v>0</v>
      </c>
      <c r="J973" s="72">
        <v>0</v>
      </c>
      <c r="K973" s="72">
        <v>75340</v>
      </c>
      <c r="L973" s="8" t="s">
        <v>17</v>
      </c>
      <c r="M973" s="43">
        <v>45870</v>
      </c>
      <c r="N973" s="29" t="s">
        <v>4183</v>
      </c>
      <c r="O973" s="72">
        <f>IF(Table1[[#This Row],[Phân loại]]="Tồn đầu kỳ",Table1[[#This Row],[Tổng giá trị]],0)</f>
        <v>0</v>
      </c>
      <c r="P973" s="8">
        <f>IF(Table1[[#This Row],[Số còn phải thu ĐK]]&lt;&gt;0,0,IF(Table1[[#This Row],[Phân loại]]="Bán hàng",Table1[[#This Row],[Tổng giá trị]],-Table1[[#This Row],[Tổng giá trị]]))</f>
        <v>-75340</v>
      </c>
      <c r="Q973" s="73">
        <f t="shared" si="134"/>
        <v>-75340</v>
      </c>
      <c r="R973" s="8">
        <f>Table1[[#This Row],[Số còn phải thu ĐK]]+Table1[[#This Row],[Giá Trị HD sau CK]]-Table1[[#This Row],[Số tiền đã thu]]</f>
        <v>0</v>
      </c>
      <c r="S973" s="7">
        <f>IF(Table1[[#This Row],[Ngày hóa đơn]]&lt;&gt;"",Table1[[#This Row],[Ngày hóa đơn]],Table1[[#This Row],[Ngày hạch toán]])</f>
        <v>45726</v>
      </c>
      <c r="T973" s="8"/>
      <c r="U973" s="7">
        <f>IF(Table1[[#This Row],[Ngày tính CN]]="","",S973+T973)</f>
        <v>45726</v>
      </c>
      <c r="V973" s="74">
        <f ca="1">IF(Table1[[#This Row],[Hạn thanh toán]]="","",IF((U973-NOW())&lt;0,0,(U973-NOW())))</f>
        <v>0</v>
      </c>
      <c r="W973" s="72"/>
      <c r="X973" s="68" t="str">
        <f t="shared" ca="1" si="138"/>
        <v/>
      </c>
      <c r="Y973" s="68" t="str">
        <f t="shared" si="133"/>
        <v>Đã thanh toán</v>
      </c>
      <c r="Z973" s="301">
        <f>Table1[[#This Row],[Hạn thanh toán]]</f>
        <v>45726</v>
      </c>
      <c r="AA973" s="301">
        <f>Table1[[#This Row],[Ngày Thanh toán]]</f>
        <v>45870</v>
      </c>
      <c r="AD973" s="3" t="str">
        <f>VLOOKUP($A973,Ma_KH!$A:$Q,Ma_KH!O$1,0)</f>
        <v>TOMITA</v>
      </c>
      <c r="AE973" s="3" t="str">
        <f>VLOOKUP($A973,Ma_KH!$A:$Q,Ma_KH!P$1,0)</f>
        <v>CÔNG TY CỔ PHẦN TRANG TRẠI TOMITA VIỆT NAM</v>
      </c>
    </row>
    <row r="974" spans="1:31" ht="25.5" customHeight="1" x14ac:dyDescent="0.3">
      <c r="A974" s="76" t="s">
        <v>116</v>
      </c>
      <c r="B974" s="4" t="s">
        <v>1847</v>
      </c>
      <c r="C974" s="78">
        <v>45730</v>
      </c>
      <c r="D974" s="78" t="s">
        <v>1804</v>
      </c>
      <c r="E974" s="78"/>
      <c r="F974" s="84"/>
      <c r="G974" s="76" t="s">
        <v>1805</v>
      </c>
      <c r="H974" s="72">
        <v>3550965</v>
      </c>
      <c r="I974" s="72">
        <v>177548</v>
      </c>
      <c r="J974" s="72">
        <v>269873</v>
      </c>
      <c r="K974" s="72">
        <v>3643290</v>
      </c>
      <c r="L974" s="8" t="s">
        <v>24</v>
      </c>
      <c r="M974" s="7">
        <v>45813</v>
      </c>
      <c r="N974" s="29" t="s">
        <v>4182</v>
      </c>
      <c r="O974" s="72">
        <f>IF(Table1[[#This Row],[Phân loại]]="Tồn đầu kỳ",Table1[[#This Row],[Tổng giá trị]],0)</f>
        <v>0</v>
      </c>
      <c r="P974" s="8">
        <f>IF(Table1[[#This Row],[Số còn phải thu ĐK]]&lt;&gt;0,0,IF(Table1[[#This Row],[Phân loại]]="Bán hàng",Table1[[#This Row],[Tổng giá trị]],-Table1[[#This Row],[Tổng giá trị]]))</f>
        <v>3643290</v>
      </c>
      <c r="Q974" s="73">
        <f t="shared" si="134"/>
        <v>3643290</v>
      </c>
      <c r="R974" s="8">
        <f>Table1[[#This Row],[Số còn phải thu ĐK]]+Table1[[#This Row],[Giá Trị HD sau CK]]-Table1[[#This Row],[Số tiền đã thu]]</f>
        <v>0</v>
      </c>
      <c r="S974" s="7">
        <f>IF(Table1[[#This Row],[Ngày hóa đơn]]&lt;&gt;"",Table1[[#This Row],[Ngày hóa đơn]],Table1[[#This Row],[Ngày hạch toán]])</f>
        <v>45730</v>
      </c>
      <c r="T974" s="8"/>
      <c r="U974" s="7">
        <f>IF(Table1[[#This Row],[Ngày tính CN]]="","",S974+T974)</f>
        <v>45730</v>
      </c>
      <c r="V974" s="74">
        <f ca="1">IF(Table1[[#This Row],[Hạn thanh toán]]="","",IF((U974-NOW())&lt;0,0,(U974-NOW())))</f>
        <v>0</v>
      </c>
      <c r="W974" s="72"/>
      <c r="X974" s="68" t="str">
        <f t="shared" ca="1" si="138"/>
        <v/>
      </c>
      <c r="Y974" s="68" t="str">
        <f t="shared" si="133"/>
        <v>Đã thanh toán</v>
      </c>
      <c r="Z974" s="301">
        <f>Table1[[#This Row],[Hạn thanh toán]]</f>
        <v>45730</v>
      </c>
      <c r="AA974" s="301">
        <f>Table1[[#This Row],[Ngày Thanh toán]]</f>
        <v>45813</v>
      </c>
      <c r="AD974" s="3" t="str">
        <f>VLOOKUP($A974,Ma_KH!$A:$Q,Ma_KH!O$1,0)</f>
        <v>TOMITA</v>
      </c>
      <c r="AE974" s="3" t="str">
        <f>VLOOKUP($A974,Ma_KH!$A:$Q,Ma_KH!P$1,0)</f>
        <v>CÔNG TY CỔ PHẦN TRANG TRẠI TOMITA VIỆT NAM</v>
      </c>
    </row>
    <row r="975" spans="1:31" ht="25.5" customHeight="1" x14ac:dyDescent="0.3">
      <c r="A975" s="76" t="s">
        <v>116</v>
      </c>
      <c r="B975" s="4" t="s">
        <v>1847</v>
      </c>
      <c r="C975" s="78">
        <v>45741</v>
      </c>
      <c r="D975" s="78" t="s">
        <v>1806</v>
      </c>
      <c r="E975" s="78"/>
      <c r="F975" s="84"/>
      <c r="G975" s="76" t="s">
        <v>1807</v>
      </c>
      <c r="H975" s="72">
        <v>2816655</v>
      </c>
      <c r="I975" s="72">
        <v>140833</v>
      </c>
      <c r="J975" s="72">
        <v>214066</v>
      </c>
      <c r="K975" s="72">
        <v>2889888</v>
      </c>
      <c r="L975" s="8" t="s">
        <v>24</v>
      </c>
      <c r="M975" s="7">
        <v>45813</v>
      </c>
      <c r="N975" s="29" t="s">
        <v>4182</v>
      </c>
      <c r="O975" s="72">
        <f>IF(Table1[[#This Row],[Phân loại]]="Tồn đầu kỳ",Table1[[#This Row],[Tổng giá trị]],0)</f>
        <v>0</v>
      </c>
      <c r="P975" s="8">
        <f>IF(Table1[[#This Row],[Số còn phải thu ĐK]]&lt;&gt;0,0,IF(Table1[[#This Row],[Phân loại]]="Bán hàng",Table1[[#This Row],[Tổng giá trị]],-Table1[[#This Row],[Tổng giá trị]]))</f>
        <v>2889888</v>
      </c>
      <c r="Q975" s="73">
        <f t="shared" si="134"/>
        <v>2889888</v>
      </c>
      <c r="R975" s="8">
        <f>Table1[[#This Row],[Số còn phải thu ĐK]]+Table1[[#This Row],[Giá Trị HD sau CK]]-Table1[[#This Row],[Số tiền đã thu]]</f>
        <v>0</v>
      </c>
      <c r="S975" s="7">
        <f>IF(Table1[[#This Row],[Ngày hóa đơn]]&lt;&gt;"",Table1[[#This Row],[Ngày hóa đơn]],Table1[[#This Row],[Ngày hạch toán]])</f>
        <v>45741</v>
      </c>
      <c r="T975" s="8"/>
      <c r="U975" s="7">
        <f>IF(Table1[[#This Row],[Ngày tính CN]]="","",S975+T975)</f>
        <v>45741</v>
      </c>
      <c r="V975" s="74">
        <f ca="1">IF(Table1[[#This Row],[Hạn thanh toán]]="","",IF((U975-NOW())&lt;0,0,(U975-NOW())))</f>
        <v>0</v>
      </c>
      <c r="W975" s="72"/>
      <c r="X975" s="68" t="str">
        <f t="shared" ca="1" si="138"/>
        <v/>
      </c>
      <c r="Y975" s="68" t="str">
        <f t="shared" si="133"/>
        <v>Đã thanh toán</v>
      </c>
      <c r="Z975" s="301">
        <f>Table1[[#This Row],[Hạn thanh toán]]</f>
        <v>45741</v>
      </c>
      <c r="AA975" s="301">
        <f>Table1[[#This Row],[Ngày Thanh toán]]</f>
        <v>45813</v>
      </c>
      <c r="AD975" s="3" t="str">
        <f>VLOOKUP($A975,Ma_KH!$A:$Q,Ma_KH!O$1,0)</f>
        <v>TOMITA</v>
      </c>
      <c r="AE975" s="3" t="str">
        <f>VLOOKUP($A975,Ma_KH!$A:$Q,Ma_KH!P$1,0)</f>
        <v>CÔNG TY CỔ PHẦN TRANG TRẠI TOMITA VIỆT NAM</v>
      </c>
    </row>
    <row r="976" spans="1:31" ht="25.5" customHeight="1" x14ac:dyDescent="0.3">
      <c r="A976" s="76" t="s">
        <v>116</v>
      </c>
      <c r="B976" s="4" t="s">
        <v>1847</v>
      </c>
      <c r="C976" s="78">
        <v>45750</v>
      </c>
      <c r="D976" s="78" t="s">
        <v>1808</v>
      </c>
      <c r="E976" s="78"/>
      <c r="F976" s="84"/>
      <c r="G976" s="76" t="s">
        <v>1809</v>
      </c>
      <c r="H976" s="72">
        <v>2081265</v>
      </c>
      <c r="I976" s="72">
        <v>104063</v>
      </c>
      <c r="J976" s="72">
        <v>158176</v>
      </c>
      <c r="K976" s="72">
        <v>2135378</v>
      </c>
      <c r="L976" s="8" t="s">
        <v>24</v>
      </c>
      <c r="M976" s="7">
        <v>45813</v>
      </c>
      <c r="N976" s="29" t="s">
        <v>4182</v>
      </c>
      <c r="O976" s="72">
        <f>IF(Table1[[#This Row],[Phân loại]]="Tồn đầu kỳ",Table1[[#This Row],[Tổng giá trị]],0)</f>
        <v>0</v>
      </c>
      <c r="P976" s="8">
        <f>IF(Table1[[#This Row],[Số còn phải thu ĐK]]&lt;&gt;0,0,IF(Table1[[#This Row],[Phân loại]]="Bán hàng",Table1[[#This Row],[Tổng giá trị]],-Table1[[#This Row],[Tổng giá trị]]))</f>
        <v>2135378</v>
      </c>
      <c r="Q976" s="73">
        <f t="shared" si="134"/>
        <v>2135378</v>
      </c>
      <c r="R976" s="8">
        <f>Table1[[#This Row],[Số còn phải thu ĐK]]+Table1[[#This Row],[Giá Trị HD sau CK]]-Table1[[#This Row],[Số tiền đã thu]]</f>
        <v>0</v>
      </c>
      <c r="S976" s="7">
        <f>IF(Table1[[#This Row],[Ngày hóa đơn]]&lt;&gt;"",Table1[[#This Row],[Ngày hóa đơn]],Table1[[#This Row],[Ngày hạch toán]])</f>
        <v>45750</v>
      </c>
      <c r="T976" s="8"/>
      <c r="U976" s="7">
        <f>IF(Table1[[#This Row],[Ngày tính CN]]="","",S976+T976)</f>
        <v>45750</v>
      </c>
      <c r="V976" s="74">
        <f ca="1">IF(Table1[[#This Row],[Hạn thanh toán]]="","",IF((U976-NOW())&lt;0,0,(U976-NOW())))</f>
        <v>0</v>
      </c>
      <c r="W976" s="72"/>
      <c r="X976" s="68" t="str">
        <f t="shared" ca="1" si="138"/>
        <v/>
      </c>
      <c r="Y976" s="68" t="str">
        <f t="shared" si="133"/>
        <v>Đã thanh toán</v>
      </c>
      <c r="Z976" s="301">
        <f>Table1[[#This Row],[Hạn thanh toán]]</f>
        <v>45750</v>
      </c>
      <c r="AA976" s="301">
        <f>Table1[[#This Row],[Ngày Thanh toán]]</f>
        <v>45813</v>
      </c>
      <c r="AD976" s="3" t="str">
        <f>VLOOKUP($A976,Ma_KH!$A:$Q,Ma_KH!O$1,0)</f>
        <v>TOMITA</v>
      </c>
      <c r="AE976" s="3" t="str">
        <f>VLOOKUP($A976,Ma_KH!$A:$Q,Ma_KH!P$1,0)</f>
        <v>CÔNG TY CỔ PHẦN TRANG TRẠI TOMITA VIỆT NAM</v>
      </c>
    </row>
    <row r="977" spans="1:31" ht="25.5" customHeight="1" x14ac:dyDescent="0.3">
      <c r="A977" s="76" t="s">
        <v>116</v>
      </c>
      <c r="B977" s="4" t="s">
        <v>1847</v>
      </c>
      <c r="C977" s="78">
        <v>45763</v>
      </c>
      <c r="D977" s="78" t="s">
        <v>1810</v>
      </c>
      <c r="E977" s="78"/>
      <c r="F977" s="84"/>
      <c r="G977" s="76" t="s">
        <v>1811</v>
      </c>
      <c r="H977" s="72">
        <v>3061065</v>
      </c>
      <c r="I977" s="72">
        <v>153053</v>
      </c>
      <c r="J977" s="72">
        <v>232641</v>
      </c>
      <c r="K977" s="72">
        <v>3140653</v>
      </c>
      <c r="L977" s="8" t="s">
        <v>24</v>
      </c>
      <c r="M977" s="7">
        <v>45813</v>
      </c>
      <c r="N977" s="29" t="s">
        <v>4182</v>
      </c>
      <c r="O977" s="72">
        <f>IF(Table1[[#This Row],[Phân loại]]="Tồn đầu kỳ",Table1[[#This Row],[Tổng giá trị]],0)</f>
        <v>0</v>
      </c>
      <c r="P977" s="8">
        <f>IF(Table1[[#This Row],[Số còn phải thu ĐK]]&lt;&gt;0,0,IF(Table1[[#This Row],[Phân loại]]="Bán hàng",Table1[[#This Row],[Tổng giá trị]],-Table1[[#This Row],[Tổng giá trị]]))</f>
        <v>3140653</v>
      </c>
      <c r="Q977" s="73">
        <f t="shared" si="134"/>
        <v>3140653</v>
      </c>
      <c r="R977" s="8">
        <f>Table1[[#This Row],[Số còn phải thu ĐK]]+Table1[[#This Row],[Giá Trị HD sau CK]]-Table1[[#This Row],[Số tiền đã thu]]</f>
        <v>0</v>
      </c>
      <c r="S977" s="7">
        <f>IF(Table1[[#This Row],[Ngày hóa đơn]]&lt;&gt;"",Table1[[#This Row],[Ngày hóa đơn]],Table1[[#This Row],[Ngày hạch toán]])</f>
        <v>45763</v>
      </c>
      <c r="T977" s="8"/>
      <c r="U977" s="7">
        <f>IF(Table1[[#This Row],[Ngày tính CN]]="","",S977+T977)</f>
        <v>45763</v>
      </c>
      <c r="V977" s="74">
        <f ca="1">IF(Table1[[#This Row],[Hạn thanh toán]]="","",IF((U977-NOW())&lt;0,0,(U977-NOW())))</f>
        <v>0</v>
      </c>
      <c r="W977" s="72"/>
      <c r="X977" s="68" t="str">
        <f t="shared" ca="1" si="138"/>
        <v/>
      </c>
      <c r="Y977" s="68" t="str">
        <f t="shared" si="133"/>
        <v>Đã thanh toán</v>
      </c>
      <c r="Z977" s="301">
        <f>Table1[[#This Row],[Hạn thanh toán]]</f>
        <v>45763</v>
      </c>
      <c r="AA977" s="301">
        <f>Table1[[#This Row],[Ngày Thanh toán]]</f>
        <v>45813</v>
      </c>
      <c r="AD977" s="3" t="str">
        <f>VLOOKUP($A977,Ma_KH!$A:$Q,Ma_KH!O$1,0)</f>
        <v>TOMITA</v>
      </c>
      <c r="AE977" s="3" t="str">
        <f>VLOOKUP($A977,Ma_KH!$A:$Q,Ma_KH!P$1,0)</f>
        <v>CÔNG TY CỔ PHẦN TRANG TRẠI TOMITA VIỆT NAM</v>
      </c>
    </row>
    <row r="978" spans="1:31" ht="25.5" customHeight="1" x14ac:dyDescent="0.3">
      <c r="A978" s="69" t="s">
        <v>116</v>
      </c>
      <c r="B978" s="4" t="s">
        <v>1847</v>
      </c>
      <c r="C978" s="70">
        <v>45772</v>
      </c>
      <c r="D978" s="70" t="s">
        <v>1812</v>
      </c>
      <c r="E978" s="70"/>
      <c r="F978" s="75"/>
      <c r="G978" s="69" t="s">
        <v>1813</v>
      </c>
      <c r="H978" s="72">
        <v>2082345</v>
      </c>
      <c r="I978" s="72">
        <v>104117</v>
      </c>
      <c r="J978" s="72">
        <v>158258</v>
      </c>
      <c r="K978" s="72">
        <v>2136486</v>
      </c>
      <c r="L978" s="8" t="s">
        <v>24</v>
      </c>
      <c r="M978" s="7">
        <v>45813</v>
      </c>
      <c r="N978" s="29" t="s">
        <v>4182</v>
      </c>
      <c r="O978" s="72">
        <f>IF(Table1[[#This Row],[Phân loại]]="Tồn đầu kỳ",Table1[[#This Row],[Tổng giá trị]],0)</f>
        <v>0</v>
      </c>
      <c r="P978" s="8">
        <f>IF(Table1[[#This Row],[Số còn phải thu ĐK]]&lt;&gt;0,0,IF(Table1[[#This Row],[Phân loại]]="Bán hàng",Table1[[#This Row],[Tổng giá trị]],-Table1[[#This Row],[Tổng giá trị]]))</f>
        <v>2136486</v>
      </c>
      <c r="Q978" s="73">
        <f t="shared" si="134"/>
        <v>2136486</v>
      </c>
      <c r="R978" s="8">
        <f>Table1[[#This Row],[Số còn phải thu ĐK]]+Table1[[#This Row],[Giá Trị HD sau CK]]-Table1[[#This Row],[Số tiền đã thu]]</f>
        <v>0</v>
      </c>
      <c r="S978" s="7">
        <f>IF(Table1[[#This Row],[Ngày hóa đơn]]&lt;&gt;"",Table1[[#This Row],[Ngày hóa đơn]],Table1[[#This Row],[Ngày hạch toán]])</f>
        <v>45772</v>
      </c>
      <c r="T978" s="8"/>
      <c r="U978" s="7">
        <f>IF(Table1[[#This Row],[Ngày tính CN]]="","",S978+T978)</f>
        <v>45772</v>
      </c>
      <c r="V978" s="74">
        <f ca="1">IF(Table1[[#This Row],[Hạn thanh toán]]="","",IF((U978-NOW())&lt;0,0,(U978-NOW())))</f>
        <v>0</v>
      </c>
      <c r="W978" s="72"/>
      <c r="X978" s="68" t="str">
        <f t="shared" ca="1" si="138"/>
        <v/>
      </c>
      <c r="Y978" s="68" t="str">
        <f t="shared" si="133"/>
        <v>Đã thanh toán</v>
      </c>
      <c r="Z978" s="301">
        <f>Table1[[#This Row],[Hạn thanh toán]]</f>
        <v>45772</v>
      </c>
      <c r="AA978" s="301">
        <f>Table1[[#This Row],[Ngày Thanh toán]]</f>
        <v>45813</v>
      </c>
      <c r="AD978" s="3" t="str">
        <f>VLOOKUP($A978,Ma_KH!$A:$Q,Ma_KH!O$1,0)</f>
        <v>TOMITA</v>
      </c>
      <c r="AE978" s="3" t="str">
        <f>VLOOKUP($A978,Ma_KH!$A:$Q,Ma_KH!P$1,0)</f>
        <v>CÔNG TY CỔ PHẦN TRANG TRẠI TOMITA VIỆT NAM</v>
      </c>
    </row>
    <row r="979" spans="1:31" ht="25.5" customHeight="1" x14ac:dyDescent="0.3">
      <c r="A979" s="76" t="s">
        <v>116</v>
      </c>
      <c r="B979" s="4" t="s">
        <v>1847</v>
      </c>
      <c r="C979" s="78">
        <v>45784</v>
      </c>
      <c r="D979" s="78" t="s">
        <v>1814</v>
      </c>
      <c r="E979" s="78"/>
      <c r="F979" s="84"/>
      <c r="G979" s="76" t="s">
        <v>1815</v>
      </c>
      <c r="H979" s="72">
        <v>1959600</v>
      </c>
      <c r="I979" s="72">
        <v>97980</v>
      </c>
      <c r="J979" s="72">
        <v>148930</v>
      </c>
      <c r="K979" s="72">
        <v>2010550</v>
      </c>
      <c r="L979" s="8" t="s">
        <v>24</v>
      </c>
      <c r="M979" s="43">
        <v>45870</v>
      </c>
      <c r="N979" s="29" t="s">
        <v>4183</v>
      </c>
      <c r="O979" s="72">
        <f>IF(Table1[[#This Row],[Phân loại]]="Tồn đầu kỳ",Table1[[#This Row],[Tổng giá trị]],0)</f>
        <v>0</v>
      </c>
      <c r="P979" s="8">
        <f>IF(Table1[[#This Row],[Số còn phải thu ĐK]]&lt;&gt;0,0,IF(Table1[[#This Row],[Phân loại]]="Bán hàng",Table1[[#This Row],[Tổng giá trị]],-Table1[[#This Row],[Tổng giá trị]]))</f>
        <v>2010550</v>
      </c>
      <c r="Q979" s="73">
        <f t="shared" si="134"/>
        <v>2010550</v>
      </c>
      <c r="R979" s="8">
        <f>Table1[[#This Row],[Số còn phải thu ĐK]]+Table1[[#This Row],[Giá Trị HD sau CK]]-Table1[[#This Row],[Số tiền đã thu]]</f>
        <v>0</v>
      </c>
      <c r="S979" s="7">
        <f>IF(Table1[[#This Row],[Ngày hóa đơn]]&lt;&gt;"",Table1[[#This Row],[Ngày hóa đơn]],Table1[[#This Row],[Ngày hạch toán]])</f>
        <v>45784</v>
      </c>
      <c r="T979" s="8"/>
      <c r="U979" s="7">
        <f>IF(Table1[[#This Row],[Ngày tính CN]]="","",S979+T979)</f>
        <v>45784</v>
      </c>
      <c r="V979" s="74">
        <f ca="1">IF(Table1[[#This Row],[Hạn thanh toán]]="","",IF((U979-NOW())&lt;0,0,(U979-NOW())))</f>
        <v>0</v>
      </c>
      <c r="W979" s="72"/>
      <c r="X979" s="68" t="str">
        <f t="shared" ca="1" si="138"/>
        <v/>
      </c>
      <c r="Y979" s="68" t="str">
        <f t="shared" si="133"/>
        <v>Đã thanh toán</v>
      </c>
      <c r="Z979" s="301">
        <f>Table1[[#This Row],[Hạn thanh toán]]</f>
        <v>45784</v>
      </c>
      <c r="AA979" s="301">
        <f>Table1[[#This Row],[Ngày Thanh toán]]</f>
        <v>45870</v>
      </c>
      <c r="AD979" s="3" t="str">
        <f>VLOOKUP($A979,Ma_KH!$A:$Q,Ma_KH!O$1,0)</f>
        <v>TOMITA</v>
      </c>
      <c r="AE979" s="3" t="str">
        <f>VLOOKUP($A979,Ma_KH!$A:$Q,Ma_KH!P$1,0)</f>
        <v>CÔNG TY CỔ PHẦN TRANG TRẠI TOMITA VIỆT NAM</v>
      </c>
    </row>
    <row r="980" spans="1:31" ht="25.5" customHeight="1" x14ac:dyDescent="0.3">
      <c r="A980" s="76" t="s">
        <v>116</v>
      </c>
      <c r="B980" s="4" t="s">
        <v>1847</v>
      </c>
      <c r="C980" s="78">
        <v>45794</v>
      </c>
      <c r="D980" s="78" t="s">
        <v>1816</v>
      </c>
      <c r="E980" s="78"/>
      <c r="F980" s="84"/>
      <c r="G980" s="76" t="s">
        <v>1817</v>
      </c>
      <c r="H980" s="72">
        <v>2571165</v>
      </c>
      <c r="I980" s="72">
        <v>128558</v>
      </c>
      <c r="J980" s="72">
        <v>195409</v>
      </c>
      <c r="K980" s="72">
        <v>2638016</v>
      </c>
      <c r="L980" s="8" t="s">
        <v>24</v>
      </c>
      <c r="M980" s="43">
        <v>45870</v>
      </c>
      <c r="N980" s="29" t="s">
        <v>4183</v>
      </c>
      <c r="O980" s="72">
        <f>IF(Table1[[#This Row],[Phân loại]]="Tồn đầu kỳ",Table1[[#This Row],[Tổng giá trị]],0)</f>
        <v>0</v>
      </c>
      <c r="P980" s="8">
        <f>IF(Table1[[#This Row],[Số còn phải thu ĐK]]&lt;&gt;0,0,IF(Table1[[#This Row],[Phân loại]]="Bán hàng",Table1[[#This Row],[Tổng giá trị]],-Table1[[#This Row],[Tổng giá trị]]))</f>
        <v>2638016</v>
      </c>
      <c r="Q980" s="73">
        <f t="shared" si="134"/>
        <v>2638016</v>
      </c>
      <c r="R980" s="8">
        <f>Table1[[#This Row],[Số còn phải thu ĐK]]+Table1[[#This Row],[Giá Trị HD sau CK]]-Table1[[#This Row],[Số tiền đã thu]]</f>
        <v>0</v>
      </c>
      <c r="S980" s="7">
        <f>IF(Table1[[#This Row],[Ngày hóa đơn]]&lt;&gt;"",Table1[[#This Row],[Ngày hóa đơn]],Table1[[#This Row],[Ngày hạch toán]])</f>
        <v>45794</v>
      </c>
      <c r="T980" s="8"/>
      <c r="U980" s="7">
        <f>IF(Table1[[#This Row],[Ngày tính CN]]="","",S980+T980)</f>
        <v>45794</v>
      </c>
      <c r="V980" s="74">
        <f ca="1">IF(Table1[[#This Row],[Hạn thanh toán]]="","",IF((U980-NOW())&lt;0,0,(U980-NOW())))</f>
        <v>0</v>
      </c>
      <c r="W980" s="72"/>
      <c r="X980" s="68" t="str">
        <f t="shared" ca="1" si="138"/>
        <v/>
      </c>
      <c r="Y980" s="68" t="str">
        <f t="shared" si="133"/>
        <v>Đã thanh toán</v>
      </c>
      <c r="Z980" s="301">
        <f>Table1[[#This Row],[Hạn thanh toán]]</f>
        <v>45794</v>
      </c>
      <c r="AA980" s="301">
        <f>Table1[[#This Row],[Ngày Thanh toán]]</f>
        <v>45870</v>
      </c>
      <c r="AD980" s="3" t="str">
        <f>VLOOKUP($A980,Ma_KH!$A:$Q,Ma_KH!O$1,0)</f>
        <v>TOMITA</v>
      </c>
      <c r="AE980" s="3" t="str">
        <f>VLOOKUP($A980,Ma_KH!$A:$Q,Ma_KH!P$1,0)</f>
        <v>CÔNG TY CỔ PHẦN TRANG TRẠI TOMITA VIỆT NAM</v>
      </c>
    </row>
    <row r="981" spans="1:31" ht="25.5" customHeight="1" x14ac:dyDescent="0.3">
      <c r="A981" s="69" t="s">
        <v>116</v>
      </c>
      <c r="B981" s="4" t="s">
        <v>1847</v>
      </c>
      <c r="C981" s="70">
        <v>45803</v>
      </c>
      <c r="D981" s="70" t="s">
        <v>1818</v>
      </c>
      <c r="E981" s="70"/>
      <c r="F981" s="75"/>
      <c r="G981" s="69" t="s">
        <v>1819</v>
      </c>
      <c r="H981" s="72">
        <v>2204010</v>
      </c>
      <c r="I981" s="72">
        <v>110201</v>
      </c>
      <c r="J981" s="72">
        <v>167505</v>
      </c>
      <c r="K981" s="72">
        <v>2261314</v>
      </c>
      <c r="L981" s="8" t="s">
        <v>24</v>
      </c>
      <c r="M981" s="43">
        <v>45870</v>
      </c>
      <c r="N981" s="29" t="s">
        <v>4183</v>
      </c>
      <c r="O981" s="72">
        <f>IF(Table1[[#This Row],[Phân loại]]="Tồn đầu kỳ",Table1[[#This Row],[Tổng giá trị]],0)</f>
        <v>0</v>
      </c>
      <c r="P981" s="8">
        <f>IF(Table1[[#This Row],[Số còn phải thu ĐK]]&lt;&gt;0,0,IF(Table1[[#This Row],[Phân loại]]="Bán hàng",Table1[[#This Row],[Tổng giá trị]],-Table1[[#This Row],[Tổng giá trị]]))</f>
        <v>2261314</v>
      </c>
      <c r="Q981" s="73">
        <f t="shared" si="134"/>
        <v>2261314</v>
      </c>
      <c r="R981" s="8">
        <f>Table1[[#This Row],[Số còn phải thu ĐK]]+Table1[[#This Row],[Giá Trị HD sau CK]]-Table1[[#This Row],[Số tiền đã thu]]</f>
        <v>0</v>
      </c>
      <c r="S981" s="7">
        <f>IF(Table1[[#This Row],[Ngày hóa đơn]]&lt;&gt;"",Table1[[#This Row],[Ngày hóa đơn]],Table1[[#This Row],[Ngày hạch toán]])</f>
        <v>45803</v>
      </c>
      <c r="T981" s="8"/>
      <c r="U981" s="7">
        <f>IF(Table1[[#This Row],[Ngày tính CN]]="","",S981+T981)</f>
        <v>45803</v>
      </c>
      <c r="V981" s="74">
        <f ca="1">IF(Table1[[#This Row],[Hạn thanh toán]]="","",IF((U981-NOW())&lt;0,0,(U981-NOW())))</f>
        <v>0</v>
      </c>
      <c r="W981" s="72"/>
      <c r="X981" s="68" t="str">
        <f t="shared" ca="1" si="138"/>
        <v/>
      </c>
      <c r="Y981" s="68" t="str">
        <f t="shared" si="133"/>
        <v>Đã thanh toán</v>
      </c>
      <c r="Z981" s="301">
        <f>Table1[[#This Row],[Hạn thanh toán]]</f>
        <v>45803</v>
      </c>
      <c r="AA981" s="301">
        <f>Table1[[#This Row],[Ngày Thanh toán]]</f>
        <v>45870</v>
      </c>
      <c r="AD981" s="3" t="str">
        <f>VLOOKUP($A981,Ma_KH!$A:$Q,Ma_KH!O$1,0)</f>
        <v>TOMITA</v>
      </c>
      <c r="AE981" s="3" t="str">
        <f>VLOOKUP($A981,Ma_KH!$A:$Q,Ma_KH!P$1,0)</f>
        <v>CÔNG TY CỔ PHẦN TRANG TRẠI TOMITA VIỆT NAM</v>
      </c>
    </row>
    <row r="982" spans="1:31" ht="25.5" customHeight="1" x14ac:dyDescent="0.3">
      <c r="A982" s="76" t="s">
        <v>116</v>
      </c>
      <c r="B982" s="4" t="s">
        <v>1847</v>
      </c>
      <c r="C982" s="78">
        <v>45814</v>
      </c>
      <c r="D982" s="78" t="s">
        <v>1820</v>
      </c>
      <c r="E982" s="78"/>
      <c r="F982" s="84"/>
      <c r="G982" s="76" t="s">
        <v>1821</v>
      </c>
      <c r="H982" s="72">
        <v>2449500</v>
      </c>
      <c r="I982" s="72">
        <v>122475</v>
      </c>
      <c r="J982" s="72">
        <v>186162</v>
      </c>
      <c r="K982" s="72">
        <v>2513187</v>
      </c>
      <c r="L982" s="8" t="s">
        <v>24</v>
      </c>
      <c r="M982" s="43">
        <v>45870</v>
      </c>
      <c r="N982" s="29" t="s">
        <v>4183</v>
      </c>
      <c r="O982" s="72">
        <f>IF(Table1[[#This Row],[Phân loại]]="Tồn đầu kỳ",Table1[[#This Row],[Tổng giá trị]],0)</f>
        <v>0</v>
      </c>
      <c r="P982" s="8">
        <f>IF(Table1[[#This Row],[Số còn phải thu ĐK]]&lt;&gt;0,0,IF(Table1[[#This Row],[Phân loại]]="Bán hàng",Table1[[#This Row],[Tổng giá trị]],-Table1[[#This Row],[Tổng giá trị]]))</f>
        <v>2513187</v>
      </c>
      <c r="Q982" s="73">
        <f t="shared" si="134"/>
        <v>2513187</v>
      </c>
      <c r="R982" s="8">
        <f>Table1[[#This Row],[Số còn phải thu ĐK]]+Table1[[#This Row],[Giá Trị HD sau CK]]-Table1[[#This Row],[Số tiền đã thu]]</f>
        <v>0</v>
      </c>
      <c r="S982" s="7">
        <f>IF(Table1[[#This Row],[Ngày hóa đơn]]&lt;&gt;"",Table1[[#This Row],[Ngày hóa đơn]],Table1[[#This Row],[Ngày hạch toán]])</f>
        <v>45814</v>
      </c>
      <c r="T982" s="8"/>
      <c r="U982" s="7">
        <f>IF(Table1[[#This Row],[Ngày tính CN]]="","",S982+T982)</f>
        <v>45814</v>
      </c>
      <c r="V982" s="74">
        <f ca="1">IF(Table1[[#This Row],[Hạn thanh toán]]="","",IF((U982-NOW())&lt;0,0,(U982-NOW())))</f>
        <v>0</v>
      </c>
      <c r="W982" s="72"/>
      <c r="X982" s="68" t="str">
        <f t="shared" ca="1" si="138"/>
        <v/>
      </c>
      <c r="Y982" s="68" t="str">
        <f t="shared" si="133"/>
        <v>Đã thanh toán</v>
      </c>
      <c r="Z982" s="301">
        <f>Table1[[#This Row],[Hạn thanh toán]]</f>
        <v>45814</v>
      </c>
      <c r="AA982" s="301">
        <f>Table1[[#This Row],[Ngày Thanh toán]]</f>
        <v>45870</v>
      </c>
      <c r="AD982" s="3" t="str">
        <f>VLOOKUP($A982,Ma_KH!$A:$Q,Ma_KH!O$1,0)</f>
        <v>TOMITA</v>
      </c>
      <c r="AE982" s="3" t="str">
        <f>VLOOKUP($A982,Ma_KH!$A:$Q,Ma_KH!P$1,0)</f>
        <v>CÔNG TY CỔ PHẦN TRANG TRẠI TOMITA VIỆT NAM</v>
      </c>
    </row>
    <row r="983" spans="1:31" ht="25.5" customHeight="1" x14ac:dyDescent="0.3">
      <c r="A983" s="76" t="s">
        <v>116</v>
      </c>
      <c r="B983" s="4" t="s">
        <v>1847</v>
      </c>
      <c r="C983" s="78">
        <v>45821</v>
      </c>
      <c r="D983" s="78" t="s">
        <v>1822</v>
      </c>
      <c r="E983" s="78"/>
      <c r="F983" s="84"/>
      <c r="G983" s="76" t="s">
        <v>1823</v>
      </c>
      <c r="H983" s="72">
        <v>1346955</v>
      </c>
      <c r="I983" s="72">
        <v>67348</v>
      </c>
      <c r="J983" s="72">
        <v>102369</v>
      </c>
      <c r="K983" s="72">
        <v>1381976</v>
      </c>
      <c r="L983" s="8" t="s">
        <v>24</v>
      </c>
      <c r="M983" s="43">
        <v>45870</v>
      </c>
      <c r="N983" s="29" t="s">
        <v>4183</v>
      </c>
      <c r="O983" s="72">
        <f>IF(Table1[[#This Row],[Phân loại]]="Tồn đầu kỳ",Table1[[#This Row],[Tổng giá trị]],0)</f>
        <v>0</v>
      </c>
      <c r="P983" s="8">
        <f>IF(Table1[[#This Row],[Số còn phải thu ĐK]]&lt;&gt;0,0,IF(Table1[[#This Row],[Phân loại]]="Bán hàng",Table1[[#This Row],[Tổng giá trị]],-Table1[[#This Row],[Tổng giá trị]]))</f>
        <v>1381976</v>
      </c>
      <c r="Q983" s="73">
        <f t="shared" si="134"/>
        <v>1381976</v>
      </c>
      <c r="R983" s="8">
        <f>Table1[[#This Row],[Số còn phải thu ĐK]]+Table1[[#This Row],[Giá Trị HD sau CK]]-Table1[[#This Row],[Số tiền đã thu]]</f>
        <v>0</v>
      </c>
      <c r="S983" s="7">
        <f>IF(Table1[[#This Row],[Ngày hóa đơn]]&lt;&gt;"",Table1[[#This Row],[Ngày hóa đơn]],Table1[[#This Row],[Ngày hạch toán]])</f>
        <v>45821</v>
      </c>
      <c r="T983" s="8"/>
      <c r="U983" s="7">
        <f>IF(Table1[[#This Row],[Ngày tính CN]]="","",S983+T983)</f>
        <v>45821</v>
      </c>
      <c r="V983" s="74">
        <f ca="1">IF(Table1[[#This Row],[Hạn thanh toán]]="","",IF((U983-NOW())&lt;0,0,(U983-NOW())))</f>
        <v>0</v>
      </c>
      <c r="W983" s="72"/>
      <c r="X983" s="68" t="str">
        <f t="shared" ca="1" si="138"/>
        <v/>
      </c>
      <c r="Y983" s="68" t="str">
        <f t="shared" si="133"/>
        <v>Đã thanh toán</v>
      </c>
      <c r="Z983" s="301">
        <f>Table1[[#This Row],[Hạn thanh toán]]</f>
        <v>45821</v>
      </c>
      <c r="AA983" s="301">
        <f>Table1[[#This Row],[Ngày Thanh toán]]</f>
        <v>45870</v>
      </c>
      <c r="AD983" s="3" t="str">
        <f>VLOOKUP($A983,Ma_KH!$A:$Q,Ma_KH!O$1,0)</f>
        <v>TOMITA</v>
      </c>
      <c r="AE983" s="3" t="str">
        <f>VLOOKUP($A983,Ma_KH!$A:$Q,Ma_KH!P$1,0)</f>
        <v>CÔNG TY CỔ PHẦN TRANG TRẠI TOMITA VIỆT NAM</v>
      </c>
    </row>
    <row r="984" spans="1:31" ht="25.5" customHeight="1" x14ac:dyDescent="0.3">
      <c r="A984" s="76" t="s">
        <v>116</v>
      </c>
      <c r="B984" s="4" t="s">
        <v>1847</v>
      </c>
      <c r="C984" s="78">
        <v>45831</v>
      </c>
      <c r="D984" s="78" t="s">
        <v>1824</v>
      </c>
      <c r="E984" s="78"/>
      <c r="F984" s="84"/>
      <c r="G984" s="76" t="s">
        <v>1825</v>
      </c>
      <c r="H984" s="72">
        <v>2081265</v>
      </c>
      <c r="I984" s="72">
        <v>104063</v>
      </c>
      <c r="J984" s="72">
        <v>158176</v>
      </c>
      <c r="K984" s="72">
        <v>2135378</v>
      </c>
      <c r="L984" s="8" t="s">
        <v>24</v>
      </c>
      <c r="M984" s="43">
        <v>45870</v>
      </c>
      <c r="N984" s="29" t="s">
        <v>4183</v>
      </c>
      <c r="O984" s="72">
        <f>IF(Table1[[#This Row],[Phân loại]]="Tồn đầu kỳ",Table1[[#This Row],[Tổng giá trị]],0)</f>
        <v>0</v>
      </c>
      <c r="P984" s="8">
        <f>IF(Table1[[#This Row],[Số còn phải thu ĐK]]&lt;&gt;0,0,IF(Table1[[#This Row],[Phân loại]]="Bán hàng",Table1[[#This Row],[Tổng giá trị]],-Table1[[#This Row],[Tổng giá trị]]))</f>
        <v>2135378</v>
      </c>
      <c r="Q984" s="73">
        <f t="shared" si="134"/>
        <v>2135378</v>
      </c>
      <c r="R984" s="8">
        <f>Table1[[#This Row],[Số còn phải thu ĐK]]+Table1[[#This Row],[Giá Trị HD sau CK]]-Table1[[#This Row],[Số tiền đã thu]]</f>
        <v>0</v>
      </c>
      <c r="S984" s="7">
        <f>IF(Table1[[#This Row],[Ngày hóa đơn]]&lt;&gt;"",Table1[[#This Row],[Ngày hóa đơn]],Table1[[#This Row],[Ngày hạch toán]])</f>
        <v>45831</v>
      </c>
      <c r="T984" s="8"/>
      <c r="U984" s="7">
        <f>IF(Table1[[#This Row],[Ngày tính CN]]="","",S984+T984)</f>
        <v>45831</v>
      </c>
      <c r="V984" s="74">
        <f ca="1">IF(Table1[[#This Row],[Hạn thanh toán]]="","",IF((U984-NOW())&lt;0,0,(U984-NOW())))</f>
        <v>0</v>
      </c>
      <c r="W984" s="72"/>
      <c r="X984" s="68" t="str">
        <f t="shared" ca="1" si="138"/>
        <v/>
      </c>
      <c r="Y984" s="68" t="str">
        <f t="shared" si="133"/>
        <v>Đã thanh toán</v>
      </c>
      <c r="Z984" s="301">
        <f>Table1[[#This Row],[Hạn thanh toán]]</f>
        <v>45831</v>
      </c>
      <c r="AA984" s="301">
        <f>Table1[[#This Row],[Ngày Thanh toán]]</f>
        <v>45870</v>
      </c>
      <c r="AD984" s="3" t="str">
        <f>VLOOKUP($A984,Ma_KH!$A:$Q,Ma_KH!O$1,0)</f>
        <v>TOMITA</v>
      </c>
      <c r="AE984" s="3" t="str">
        <f>VLOOKUP($A984,Ma_KH!$A:$Q,Ma_KH!P$1,0)</f>
        <v>CÔNG TY CỔ PHẦN TRANG TRẠI TOMITA VIỆT NAM</v>
      </c>
    </row>
    <row r="985" spans="1:31" ht="25.5" customHeight="1" x14ac:dyDescent="0.3">
      <c r="A985" s="76" t="s">
        <v>116</v>
      </c>
      <c r="B985" s="4" t="s">
        <v>1847</v>
      </c>
      <c r="C985" s="78">
        <v>45835</v>
      </c>
      <c r="D985" s="78" t="s">
        <v>1826</v>
      </c>
      <c r="E985" s="78"/>
      <c r="F985" s="84"/>
      <c r="G985" s="76" t="s">
        <v>1827</v>
      </c>
      <c r="H985" s="72">
        <v>1836855</v>
      </c>
      <c r="I985" s="72">
        <v>91843</v>
      </c>
      <c r="J985" s="72">
        <v>139601</v>
      </c>
      <c r="K985" s="72">
        <v>1884613</v>
      </c>
      <c r="L985" s="8" t="s">
        <v>24</v>
      </c>
      <c r="M985" s="43">
        <v>45870</v>
      </c>
      <c r="N985" s="29" t="s">
        <v>4183</v>
      </c>
      <c r="O985" s="72">
        <f>IF(Table1[[#This Row],[Phân loại]]="Tồn đầu kỳ",Table1[[#This Row],[Tổng giá trị]],0)</f>
        <v>0</v>
      </c>
      <c r="P985" s="8">
        <f>IF(Table1[[#This Row],[Số còn phải thu ĐK]]&lt;&gt;0,0,IF(Table1[[#This Row],[Phân loại]]="Bán hàng",Table1[[#This Row],[Tổng giá trị]],-Table1[[#This Row],[Tổng giá trị]]))</f>
        <v>1884613</v>
      </c>
      <c r="Q985" s="73">
        <f t="shared" si="134"/>
        <v>1884613</v>
      </c>
      <c r="R985" s="8">
        <f>Table1[[#This Row],[Số còn phải thu ĐK]]+Table1[[#This Row],[Giá Trị HD sau CK]]-Table1[[#This Row],[Số tiền đã thu]]</f>
        <v>0</v>
      </c>
      <c r="S985" s="7">
        <f>IF(Table1[[#This Row],[Ngày hóa đơn]]&lt;&gt;"",Table1[[#This Row],[Ngày hóa đơn]],Table1[[#This Row],[Ngày hạch toán]])</f>
        <v>45835</v>
      </c>
      <c r="T985" s="8"/>
      <c r="U985" s="7">
        <f>IF(Table1[[#This Row],[Ngày tính CN]]="","",S985+T985)</f>
        <v>45835</v>
      </c>
      <c r="V985" s="74">
        <f ca="1">IF(Table1[[#This Row],[Hạn thanh toán]]="","",IF((U985-NOW())&lt;0,0,(U985-NOW())))</f>
        <v>0</v>
      </c>
      <c r="W985" s="72"/>
      <c r="X985" s="68" t="str">
        <f t="shared" ca="1" si="138"/>
        <v/>
      </c>
      <c r="Y985" s="68" t="str">
        <f t="shared" si="133"/>
        <v>Đã thanh toán</v>
      </c>
      <c r="Z985" s="301">
        <f>Table1[[#This Row],[Hạn thanh toán]]</f>
        <v>45835</v>
      </c>
      <c r="AA985" s="301">
        <f>Table1[[#This Row],[Ngày Thanh toán]]</f>
        <v>45870</v>
      </c>
      <c r="AD985" s="3" t="str">
        <f>VLOOKUP($A985,Ma_KH!$A:$Q,Ma_KH!O$1,0)</f>
        <v>TOMITA</v>
      </c>
      <c r="AE985" s="3" t="str">
        <f>VLOOKUP($A985,Ma_KH!$A:$Q,Ma_KH!P$1,0)</f>
        <v>CÔNG TY CỔ PHẦN TRANG TRẠI TOMITA VIỆT NAM</v>
      </c>
    </row>
    <row r="986" spans="1:31" ht="25.5" customHeight="1" x14ac:dyDescent="0.3">
      <c r="A986" s="76" t="s">
        <v>116</v>
      </c>
      <c r="B986" s="4" t="s">
        <v>1847</v>
      </c>
      <c r="C986" s="78">
        <v>45842</v>
      </c>
      <c r="D986" s="78" t="s">
        <v>1828</v>
      </c>
      <c r="E986" s="78"/>
      <c r="F986" s="84"/>
      <c r="G986" s="76" t="s">
        <v>1829</v>
      </c>
      <c r="H986" s="72">
        <v>1469700</v>
      </c>
      <c r="I986" s="72">
        <v>73485</v>
      </c>
      <c r="J986" s="72">
        <v>111697</v>
      </c>
      <c r="K986" s="72">
        <v>1507912</v>
      </c>
      <c r="L986" s="8" t="s">
        <v>24</v>
      </c>
      <c r="M986" s="43">
        <v>45916</v>
      </c>
      <c r="N986" s="29" t="s">
        <v>4184</v>
      </c>
      <c r="O986" s="72">
        <f>IF(Table1[[#This Row],[Phân loại]]="Tồn đầu kỳ",Table1[[#This Row],[Tổng giá trị]],0)</f>
        <v>0</v>
      </c>
      <c r="P986" s="8">
        <f>IF(Table1[[#This Row],[Số còn phải thu ĐK]]&lt;&gt;0,0,IF(Table1[[#This Row],[Phân loại]]="Bán hàng",Table1[[#This Row],[Tổng giá trị]],-Table1[[#This Row],[Tổng giá trị]]))</f>
        <v>1507912</v>
      </c>
      <c r="Q986" s="73">
        <f t="shared" si="134"/>
        <v>1507912</v>
      </c>
      <c r="R986" s="8">
        <f>Table1[[#This Row],[Số còn phải thu ĐK]]+Table1[[#This Row],[Giá Trị HD sau CK]]-Table1[[#This Row],[Số tiền đã thu]]</f>
        <v>0</v>
      </c>
      <c r="S986" s="7">
        <f>IF(Table1[[#This Row],[Ngày hóa đơn]]&lt;&gt;"",Table1[[#This Row],[Ngày hóa đơn]],Table1[[#This Row],[Ngày hạch toán]])</f>
        <v>45842</v>
      </c>
      <c r="T986" s="8"/>
      <c r="U986" s="7">
        <f>IF(Table1[[#This Row],[Ngày tính CN]]="","",S986+T986)</f>
        <v>45842</v>
      </c>
      <c r="V986" s="74">
        <f ca="1">IF(Table1[[#This Row],[Hạn thanh toán]]="","",IF((U986-NOW())&lt;0,0,(U986-NOW())))</f>
        <v>0</v>
      </c>
      <c r="W986" s="72"/>
      <c r="X986" s="68" t="str">
        <f t="shared" ca="1" si="138"/>
        <v/>
      </c>
      <c r="Y986" s="68" t="str">
        <f t="shared" si="133"/>
        <v>Đã thanh toán</v>
      </c>
      <c r="Z986" s="301">
        <f>Table1[[#This Row],[Hạn thanh toán]]</f>
        <v>45842</v>
      </c>
      <c r="AA986" s="301">
        <f>Table1[[#This Row],[Ngày Thanh toán]]</f>
        <v>45916</v>
      </c>
      <c r="AD986" s="3" t="str">
        <f>VLOOKUP($A986,Ma_KH!$A:$Q,Ma_KH!O$1,0)</f>
        <v>TOMITA</v>
      </c>
      <c r="AE986" s="3" t="str">
        <f>VLOOKUP($A986,Ma_KH!$A:$Q,Ma_KH!P$1,0)</f>
        <v>CÔNG TY CỔ PHẦN TRANG TRẠI TOMITA VIỆT NAM</v>
      </c>
    </row>
    <row r="987" spans="1:31" ht="25.5" customHeight="1" x14ac:dyDescent="0.3">
      <c r="A987" s="76" t="s">
        <v>116</v>
      </c>
      <c r="B987" s="4" t="s">
        <v>1847</v>
      </c>
      <c r="C987" s="78">
        <v>45854</v>
      </c>
      <c r="D987" s="78" t="s">
        <v>1830</v>
      </c>
      <c r="E987" s="78"/>
      <c r="F987" s="84"/>
      <c r="G987" s="76" t="s">
        <v>1831</v>
      </c>
      <c r="H987" s="72">
        <v>2816655</v>
      </c>
      <c r="I987" s="72">
        <v>140833</v>
      </c>
      <c r="J987" s="72">
        <v>214066</v>
      </c>
      <c r="K987" s="72">
        <v>2889888</v>
      </c>
      <c r="L987" s="8" t="s">
        <v>24</v>
      </c>
      <c r="M987" s="43">
        <v>45916</v>
      </c>
      <c r="N987" s="29" t="s">
        <v>4184</v>
      </c>
      <c r="O987" s="72">
        <f>IF(Table1[[#This Row],[Phân loại]]="Tồn đầu kỳ",Table1[[#This Row],[Tổng giá trị]],0)</f>
        <v>0</v>
      </c>
      <c r="P987" s="8">
        <f>IF(Table1[[#This Row],[Số còn phải thu ĐK]]&lt;&gt;0,0,IF(Table1[[#This Row],[Phân loại]]="Bán hàng",Table1[[#This Row],[Tổng giá trị]],-Table1[[#This Row],[Tổng giá trị]]))</f>
        <v>2889888</v>
      </c>
      <c r="Q987" s="73">
        <f t="shared" si="134"/>
        <v>2889888</v>
      </c>
      <c r="R987" s="8">
        <f>Table1[[#This Row],[Số còn phải thu ĐK]]+Table1[[#This Row],[Giá Trị HD sau CK]]-Table1[[#This Row],[Số tiền đã thu]]</f>
        <v>0</v>
      </c>
      <c r="S987" s="7">
        <f>IF(Table1[[#This Row],[Ngày hóa đơn]]&lt;&gt;"",Table1[[#This Row],[Ngày hóa đơn]],Table1[[#This Row],[Ngày hạch toán]])</f>
        <v>45854</v>
      </c>
      <c r="T987" s="8"/>
      <c r="U987" s="7">
        <f>IF(Table1[[#This Row],[Ngày tính CN]]="","",S987+T987)</f>
        <v>45854</v>
      </c>
      <c r="V987" s="74">
        <f ca="1">IF(Table1[[#This Row],[Hạn thanh toán]]="","",IF((U987-NOW())&lt;0,0,(U987-NOW())))</f>
        <v>0</v>
      </c>
      <c r="W987" s="72"/>
      <c r="X987" s="68" t="str">
        <f t="shared" ca="1" si="138"/>
        <v/>
      </c>
      <c r="Y987" s="68" t="str">
        <f t="shared" si="133"/>
        <v>Đã thanh toán</v>
      </c>
      <c r="Z987" s="301">
        <f>Table1[[#This Row],[Hạn thanh toán]]</f>
        <v>45854</v>
      </c>
      <c r="AA987" s="301">
        <f>Table1[[#This Row],[Ngày Thanh toán]]</f>
        <v>45916</v>
      </c>
      <c r="AD987" s="3" t="str">
        <f>VLOOKUP($A987,Ma_KH!$A:$Q,Ma_KH!O$1,0)</f>
        <v>TOMITA</v>
      </c>
      <c r="AE987" s="3" t="str">
        <f>VLOOKUP($A987,Ma_KH!$A:$Q,Ma_KH!P$1,0)</f>
        <v>CÔNG TY CỔ PHẦN TRANG TRẠI TOMITA VIỆT NAM</v>
      </c>
    </row>
    <row r="988" spans="1:31" ht="25.5" customHeight="1" x14ac:dyDescent="0.3">
      <c r="A988" s="76" t="s">
        <v>116</v>
      </c>
      <c r="B988" s="4" t="s">
        <v>1847</v>
      </c>
      <c r="C988" s="78">
        <v>45854</v>
      </c>
      <c r="D988" s="78" t="s">
        <v>1832</v>
      </c>
      <c r="E988" s="78"/>
      <c r="F988" s="84"/>
      <c r="G988" s="76" t="s">
        <v>1833</v>
      </c>
      <c r="H988" s="72">
        <v>0</v>
      </c>
      <c r="I988" s="72">
        <v>0</v>
      </c>
      <c r="J988" s="72">
        <v>0</v>
      </c>
      <c r="K988" s="72">
        <v>50376</v>
      </c>
      <c r="L988" s="8" t="s">
        <v>17</v>
      </c>
      <c r="M988" s="43">
        <v>45916</v>
      </c>
      <c r="N988" s="29" t="s">
        <v>4184</v>
      </c>
      <c r="O988" s="72">
        <f>IF(Table1[[#This Row],[Phân loại]]="Tồn đầu kỳ",Table1[[#This Row],[Tổng giá trị]],0)</f>
        <v>0</v>
      </c>
      <c r="P988" s="8">
        <f>IF(Table1[[#This Row],[Số còn phải thu ĐK]]&lt;&gt;0,0,IF(Table1[[#This Row],[Phân loại]]="Bán hàng",Table1[[#This Row],[Tổng giá trị]],-Table1[[#This Row],[Tổng giá trị]]))</f>
        <v>-50376</v>
      </c>
      <c r="Q988" s="73">
        <f t="shared" si="134"/>
        <v>-50376</v>
      </c>
      <c r="R988" s="8">
        <f>Table1[[#This Row],[Số còn phải thu ĐK]]+Table1[[#This Row],[Giá Trị HD sau CK]]-Table1[[#This Row],[Số tiền đã thu]]</f>
        <v>0</v>
      </c>
      <c r="S988" s="7">
        <f>IF(Table1[[#This Row],[Ngày hóa đơn]]&lt;&gt;"",Table1[[#This Row],[Ngày hóa đơn]],Table1[[#This Row],[Ngày hạch toán]])</f>
        <v>45854</v>
      </c>
      <c r="T988" s="8"/>
      <c r="U988" s="7">
        <f>IF(Table1[[#This Row],[Ngày tính CN]]="","",S988+T988)</f>
        <v>45854</v>
      </c>
      <c r="V988" s="74">
        <f ca="1">IF(Table1[[#This Row],[Hạn thanh toán]]="","",IF((U988-NOW())&lt;0,0,(U988-NOW())))</f>
        <v>0</v>
      </c>
      <c r="W988" s="72"/>
      <c r="X988" s="68" t="str">
        <f t="shared" ca="1" si="138"/>
        <v/>
      </c>
      <c r="Y988" s="68" t="str">
        <f t="shared" si="133"/>
        <v>Đã thanh toán</v>
      </c>
      <c r="Z988" s="301">
        <f>Table1[[#This Row],[Hạn thanh toán]]</f>
        <v>45854</v>
      </c>
      <c r="AA988" s="301">
        <f>Table1[[#This Row],[Ngày Thanh toán]]</f>
        <v>45916</v>
      </c>
      <c r="AD988" s="3" t="str">
        <f>VLOOKUP($A988,Ma_KH!$A:$Q,Ma_KH!O$1,0)</f>
        <v>TOMITA</v>
      </c>
      <c r="AE988" s="3" t="str">
        <f>VLOOKUP($A988,Ma_KH!$A:$Q,Ma_KH!P$1,0)</f>
        <v>CÔNG TY CỔ PHẦN TRANG TRẠI TOMITA VIỆT NAM</v>
      </c>
    </row>
    <row r="989" spans="1:31" ht="25.5" customHeight="1" x14ac:dyDescent="0.3">
      <c r="A989" s="76" t="s">
        <v>116</v>
      </c>
      <c r="B989" s="4" t="s">
        <v>1847</v>
      </c>
      <c r="C989" s="78">
        <v>45868</v>
      </c>
      <c r="D989" s="78" t="s">
        <v>1834</v>
      </c>
      <c r="E989" s="78"/>
      <c r="F989" s="84"/>
      <c r="G989" s="76" t="s">
        <v>1835</v>
      </c>
      <c r="H989" s="72">
        <v>2693910</v>
      </c>
      <c r="I989" s="72">
        <v>134696</v>
      </c>
      <c r="J989" s="72">
        <v>204737</v>
      </c>
      <c r="K989" s="72">
        <v>2763951</v>
      </c>
      <c r="L989" s="8" t="s">
        <v>24</v>
      </c>
      <c r="M989" s="43">
        <v>45916</v>
      </c>
      <c r="N989" s="29" t="s">
        <v>4184</v>
      </c>
      <c r="O989" s="72">
        <f>IF(Table1[[#This Row],[Phân loại]]="Tồn đầu kỳ",Table1[[#This Row],[Tổng giá trị]],0)</f>
        <v>0</v>
      </c>
      <c r="P989" s="8">
        <f>IF(Table1[[#This Row],[Số còn phải thu ĐK]]&lt;&gt;0,0,IF(Table1[[#This Row],[Phân loại]]="Bán hàng",Table1[[#This Row],[Tổng giá trị]],-Table1[[#This Row],[Tổng giá trị]]))</f>
        <v>2763951</v>
      </c>
      <c r="Q989" s="73">
        <f t="shared" si="134"/>
        <v>2763951</v>
      </c>
      <c r="R989" s="8">
        <f>Table1[[#This Row],[Số còn phải thu ĐK]]+Table1[[#This Row],[Giá Trị HD sau CK]]-Table1[[#This Row],[Số tiền đã thu]]</f>
        <v>0</v>
      </c>
      <c r="S989" s="7">
        <f>IF(Table1[[#This Row],[Ngày hóa đơn]]&lt;&gt;"",Table1[[#This Row],[Ngày hóa đơn]],Table1[[#This Row],[Ngày hạch toán]])</f>
        <v>45868</v>
      </c>
      <c r="T989" s="8"/>
      <c r="U989" s="7">
        <f>IF(Table1[[#This Row],[Ngày tính CN]]="","",S989+T989)</f>
        <v>45868</v>
      </c>
      <c r="V989" s="74">
        <f ca="1">IF(Table1[[#This Row],[Hạn thanh toán]]="","",IF((U989-NOW())&lt;0,0,(U989-NOW())))</f>
        <v>0</v>
      </c>
      <c r="W989" s="72"/>
      <c r="X989" s="68" t="str">
        <f t="shared" ca="1" si="138"/>
        <v/>
      </c>
      <c r="Y989" s="68" t="str">
        <f t="shared" si="133"/>
        <v>Đã thanh toán</v>
      </c>
      <c r="Z989" s="301">
        <f>Table1[[#This Row],[Hạn thanh toán]]</f>
        <v>45868</v>
      </c>
      <c r="AA989" s="301">
        <f>Table1[[#This Row],[Ngày Thanh toán]]</f>
        <v>45916</v>
      </c>
      <c r="AD989" s="3" t="str">
        <f>VLOOKUP($A989,Ma_KH!$A:$Q,Ma_KH!O$1,0)</f>
        <v>TOMITA</v>
      </c>
      <c r="AE989" s="3" t="str">
        <f>VLOOKUP($A989,Ma_KH!$A:$Q,Ma_KH!P$1,0)</f>
        <v>CÔNG TY CỔ PHẦN TRANG TRẠI TOMITA VIỆT NAM</v>
      </c>
    </row>
    <row r="990" spans="1:31" ht="25.5" customHeight="1" x14ac:dyDescent="0.3">
      <c r="A990" s="69" t="s">
        <v>116</v>
      </c>
      <c r="B990" s="4" t="s">
        <v>1847</v>
      </c>
      <c r="C990" s="70">
        <v>45868</v>
      </c>
      <c r="D990" s="70" t="s">
        <v>1832</v>
      </c>
      <c r="E990" s="70"/>
      <c r="F990" s="75"/>
      <c r="G990" s="69" t="s">
        <v>1833</v>
      </c>
      <c r="H990" s="72">
        <v>0</v>
      </c>
      <c r="I990" s="72">
        <v>0</v>
      </c>
      <c r="J990" s="72">
        <v>0</v>
      </c>
      <c r="K990" s="72">
        <v>25188</v>
      </c>
      <c r="L990" s="8" t="s">
        <v>17</v>
      </c>
      <c r="M990" s="43">
        <v>45916</v>
      </c>
      <c r="N990" s="29" t="s">
        <v>4184</v>
      </c>
      <c r="O990" s="72">
        <f>IF(Table1[[#This Row],[Phân loại]]="Tồn đầu kỳ",Table1[[#This Row],[Tổng giá trị]],0)</f>
        <v>0</v>
      </c>
      <c r="P990" s="8">
        <f>IF(Table1[[#This Row],[Số còn phải thu ĐK]]&lt;&gt;0,0,IF(Table1[[#This Row],[Phân loại]]="Bán hàng",Table1[[#This Row],[Tổng giá trị]],-Table1[[#This Row],[Tổng giá trị]]))</f>
        <v>-25188</v>
      </c>
      <c r="Q990" s="73">
        <f t="shared" si="134"/>
        <v>-25188</v>
      </c>
      <c r="R990" s="8">
        <f>Table1[[#This Row],[Số còn phải thu ĐK]]+Table1[[#This Row],[Giá Trị HD sau CK]]-Table1[[#This Row],[Số tiền đã thu]]</f>
        <v>0</v>
      </c>
      <c r="S990" s="7">
        <f>IF(Table1[[#This Row],[Ngày hóa đơn]]&lt;&gt;"",Table1[[#This Row],[Ngày hóa đơn]],Table1[[#This Row],[Ngày hạch toán]])</f>
        <v>45868</v>
      </c>
      <c r="T990" s="8"/>
      <c r="U990" s="7">
        <f>IF(Table1[[#This Row],[Ngày tính CN]]="","",S990+T990)</f>
        <v>45868</v>
      </c>
      <c r="V990" s="74">
        <f ca="1">IF(Table1[[#This Row],[Hạn thanh toán]]="","",IF((U990-NOW())&lt;0,0,(U990-NOW())))</f>
        <v>0</v>
      </c>
      <c r="W990" s="72"/>
      <c r="X990" s="68" t="str">
        <f t="shared" ca="1" si="138"/>
        <v/>
      </c>
      <c r="Y990" s="68" t="str">
        <f t="shared" si="133"/>
        <v>Đã thanh toán</v>
      </c>
      <c r="Z990" s="301">
        <f>Table1[[#This Row],[Hạn thanh toán]]</f>
        <v>45868</v>
      </c>
      <c r="AA990" s="301">
        <f>Table1[[#This Row],[Ngày Thanh toán]]</f>
        <v>45916</v>
      </c>
      <c r="AD990" s="3" t="str">
        <f>VLOOKUP($A990,Ma_KH!$A:$Q,Ma_KH!O$1,0)</f>
        <v>TOMITA</v>
      </c>
      <c r="AE990" s="3" t="str">
        <f>VLOOKUP($A990,Ma_KH!$A:$Q,Ma_KH!P$1,0)</f>
        <v>CÔNG TY CỔ PHẦN TRANG TRẠI TOMITA VIỆT NAM</v>
      </c>
    </row>
    <row r="991" spans="1:31" ht="25.5" customHeight="1" x14ac:dyDescent="0.3">
      <c r="A991" s="76" t="s">
        <v>116</v>
      </c>
      <c r="B991" s="4" t="s">
        <v>1847</v>
      </c>
      <c r="C991" s="78">
        <v>45881</v>
      </c>
      <c r="D991" s="78" t="s">
        <v>1836</v>
      </c>
      <c r="E991" s="78"/>
      <c r="F991" s="84"/>
      <c r="G991" s="76" t="s">
        <v>1837</v>
      </c>
      <c r="H991" s="72">
        <v>2204010</v>
      </c>
      <c r="I991" s="72">
        <v>110201</v>
      </c>
      <c r="J991" s="72">
        <v>167505</v>
      </c>
      <c r="K991" s="72">
        <v>2261314</v>
      </c>
      <c r="L991" s="8" t="s">
        <v>24</v>
      </c>
      <c r="M991" s="43">
        <v>45916</v>
      </c>
      <c r="N991" s="29" t="s">
        <v>4184</v>
      </c>
      <c r="O991" s="72">
        <f>IF(Table1[[#This Row],[Phân loại]]="Tồn đầu kỳ",Table1[[#This Row],[Tổng giá trị]],0)</f>
        <v>0</v>
      </c>
      <c r="P991" s="8">
        <f>IF(Table1[[#This Row],[Số còn phải thu ĐK]]&lt;&gt;0,0,IF(Table1[[#This Row],[Phân loại]]="Bán hàng",Table1[[#This Row],[Tổng giá trị]],-Table1[[#This Row],[Tổng giá trị]]))</f>
        <v>2261314</v>
      </c>
      <c r="Q991" s="73">
        <f t="shared" si="134"/>
        <v>2261314</v>
      </c>
      <c r="R991" s="8">
        <f>Table1[[#This Row],[Số còn phải thu ĐK]]+Table1[[#This Row],[Giá Trị HD sau CK]]-Table1[[#This Row],[Số tiền đã thu]]</f>
        <v>0</v>
      </c>
      <c r="S991" s="7">
        <f>IF(Table1[[#This Row],[Ngày hóa đơn]]&lt;&gt;"",Table1[[#This Row],[Ngày hóa đơn]],Table1[[#This Row],[Ngày hạch toán]])</f>
        <v>45881</v>
      </c>
      <c r="T991" s="8"/>
      <c r="U991" s="7">
        <f>IF(Table1[[#This Row],[Ngày tính CN]]="","",S991+T991)</f>
        <v>45881</v>
      </c>
      <c r="V991" s="74">
        <f ca="1">IF(Table1[[#This Row],[Hạn thanh toán]]="","",IF((U991-NOW())&lt;0,0,(U991-NOW())))</f>
        <v>0</v>
      </c>
      <c r="W991" s="72"/>
      <c r="X991" s="68" t="str">
        <f t="shared" ca="1" si="138"/>
        <v/>
      </c>
      <c r="Y991" s="68" t="str">
        <f t="shared" si="133"/>
        <v>Đã thanh toán</v>
      </c>
      <c r="Z991" s="301">
        <f>Table1[[#This Row],[Hạn thanh toán]]</f>
        <v>45881</v>
      </c>
      <c r="AA991" s="301">
        <f>Table1[[#This Row],[Ngày Thanh toán]]</f>
        <v>45916</v>
      </c>
      <c r="AD991" s="3" t="str">
        <f>VLOOKUP($A991,Ma_KH!$A:$Q,Ma_KH!O$1,0)</f>
        <v>TOMITA</v>
      </c>
      <c r="AE991" s="3" t="str">
        <f>VLOOKUP($A991,Ma_KH!$A:$Q,Ma_KH!P$1,0)</f>
        <v>CÔNG TY CỔ PHẦN TRANG TRẠI TOMITA VIỆT NAM</v>
      </c>
    </row>
    <row r="992" spans="1:31" ht="25.5" customHeight="1" x14ac:dyDescent="0.3">
      <c r="A992" s="76" t="s">
        <v>116</v>
      </c>
      <c r="B992" s="4" t="s">
        <v>1847</v>
      </c>
      <c r="C992" s="78">
        <v>45882</v>
      </c>
      <c r="D992" s="78" t="s">
        <v>1838</v>
      </c>
      <c r="E992" s="78"/>
      <c r="F992" s="84"/>
      <c r="G992" s="76" t="s">
        <v>1839</v>
      </c>
      <c r="H992" s="72">
        <v>0</v>
      </c>
      <c r="I992" s="72">
        <v>0</v>
      </c>
      <c r="J992" s="72">
        <v>0</v>
      </c>
      <c r="K992" s="72">
        <v>100528</v>
      </c>
      <c r="L992" s="8" t="s">
        <v>17</v>
      </c>
      <c r="M992" s="43">
        <v>45916</v>
      </c>
      <c r="N992" s="29" t="s">
        <v>4184</v>
      </c>
      <c r="O992" s="72">
        <f>IF(Table1[[#This Row],[Phân loại]]="Tồn đầu kỳ",Table1[[#This Row],[Tổng giá trị]],0)</f>
        <v>0</v>
      </c>
      <c r="P992" s="8">
        <f>IF(Table1[[#This Row],[Số còn phải thu ĐK]]&lt;&gt;0,0,IF(Table1[[#This Row],[Phân loại]]="Bán hàng",Table1[[#This Row],[Tổng giá trị]],-Table1[[#This Row],[Tổng giá trị]]))</f>
        <v>-100528</v>
      </c>
      <c r="Q992" s="73">
        <f t="shared" si="134"/>
        <v>-100528</v>
      </c>
      <c r="R992" s="8">
        <f>Table1[[#This Row],[Số còn phải thu ĐK]]+Table1[[#This Row],[Giá Trị HD sau CK]]-Table1[[#This Row],[Số tiền đã thu]]</f>
        <v>0</v>
      </c>
      <c r="S992" s="7">
        <f>IF(Table1[[#This Row],[Ngày hóa đơn]]&lt;&gt;"",Table1[[#This Row],[Ngày hóa đơn]],Table1[[#This Row],[Ngày hạch toán]])</f>
        <v>45882</v>
      </c>
      <c r="T992" s="8"/>
      <c r="U992" s="7">
        <f>IF(Table1[[#This Row],[Ngày tính CN]]="","",S992+T992)</f>
        <v>45882</v>
      </c>
      <c r="V992" s="74">
        <f ca="1">IF(Table1[[#This Row],[Hạn thanh toán]]="","",IF((U992-NOW())&lt;0,0,(U992-NOW())))</f>
        <v>0</v>
      </c>
      <c r="W992" s="72"/>
      <c r="X992" s="68" t="str">
        <f t="shared" ca="1" si="138"/>
        <v/>
      </c>
      <c r="Y992" s="68" t="str">
        <f t="shared" si="133"/>
        <v>Đã thanh toán</v>
      </c>
      <c r="Z992" s="301">
        <f>Table1[[#This Row],[Hạn thanh toán]]</f>
        <v>45882</v>
      </c>
      <c r="AA992" s="301">
        <f>Table1[[#This Row],[Ngày Thanh toán]]</f>
        <v>45916</v>
      </c>
      <c r="AD992" s="3" t="str">
        <f>VLOOKUP($A992,Ma_KH!$A:$Q,Ma_KH!O$1,0)</f>
        <v>TOMITA</v>
      </c>
      <c r="AE992" s="3" t="str">
        <f>VLOOKUP($A992,Ma_KH!$A:$Q,Ma_KH!P$1,0)</f>
        <v>CÔNG TY CỔ PHẦN TRANG TRẠI TOMITA VIỆT NAM</v>
      </c>
    </row>
    <row r="993" spans="1:31" ht="25.5" customHeight="1" x14ac:dyDescent="0.3">
      <c r="A993" s="76" t="s">
        <v>116</v>
      </c>
      <c r="B993" s="4" t="s">
        <v>1847</v>
      </c>
      <c r="C993" s="78">
        <v>45889</v>
      </c>
      <c r="D993" s="78" t="s">
        <v>1840</v>
      </c>
      <c r="E993" s="78"/>
      <c r="F993" s="84"/>
      <c r="G993" s="76" t="s">
        <v>1841</v>
      </c>
      <c r="H993" s="72">
        <v>1836855</v>
      </c>
      <c r="I993" s="72">
        <v>91843</v>
      </c>
      <c r="J993" s="72">
        <v>139601</v>
      </c>
      <c r="K993" s="72">
        <v>1884613</v>
      </c>
      <c r="L993" s="8" t="s">
        <v>24</v>
      </c>
      <c r="M993" s="43">
        <v>45916</v>
      </c>
      <c r="N993" s="29" t="s">
        <v>4184</v>
      </c>
      <c r="O993" s="72">
        <f>IF(Table1[[#This Row],[Phân loại]]="Tồn đầu kỳ",Table1[[#This Row],[Tổng giá trị]],0)</f>
        <v>0</v>
      </c>
      <c r="P993" s="8">
        <f>IF(Table1[[#This Row],[Số còn phải thu ĐK]]&lt;&gt;0,0,IF(Table1[[#This Row],[Phân loại]]="Bán hàng",Table1[[#This Row],[Tổng giá trị]],-Table1[[#This Row],[Tổng giá trị]]))</f>
        <v>1884613</v>
      </c>
      <c r="Q993" s="73">
        <f t="shared" si="134"/>
        <v>1884613</v>
      </c>
      <c r="R993" s="8">
        <f>Table1[[#This Row],[Số còn phải thu ĐK]]+Table1[[#This Row],[Giá Trị HD sau CK]]-Table1[[#This Row],[Số tiền đã thu]]</f>
        <v>0</v>
      </c>
      <c r="S993" s="7">
        <f>IF(Table1[[#This Row],[Ngày hóa đơn]]&lt;&gt;"",Table1[[#This Row],[Ngày hóa đơn]],Table1[[#This Row],[Ngày hạch toán]])</f>
        <v>45889</v>
      </c>
      <c r="T993" s="8"/>
      <c r="U993" s="7">
        <f>IF(Table1[[#This Row],[Ngày tính CN]]="","",S993+T993)</f>
        <v>45889</v>
      </c>
      <c r="V993" s="74">
        <f ca="1">IF(Table1[[#This Row],[Hạn thanh toán]]="","",IF((U993-NOW())&lt;0,0,(U993-NOW())))</f>
        <v>0</v>
      </c>
      <c r="W993" s="72"/>
      <c r="X993" s="68" t="str">
        <f t="shared" ca="1" si="138"/>
        <v/>
      </c>
      <c r="Y993" s="68" t="str">
        <f t="shared" si="133"/>
        <v>Đã thanh toán</v>
      </c>
      <c r="Z993" s="301">
        <f>Table1[[#This Row],[Hạn thanh toán]]</f>
        <v>45889</v>
      </c>
      <c r="AA993" s="301">
        <f>Table1[[#This Row],[Ngày Thanh toán]]</f>
        <v>45916</v>
      </c>
      <c r="AD993" s="3" t="str">
        <f>VLOOKUP($A993,Ma_KH!$A:$Q,Ma_KH!O$1,0)</f>
        <v>TOMITA</v>
      </c>
      <c r="AE993" s="3" t="str">
        <f>VLOOKUP($A993,Ma_KH!$A:$Q,Ma_KH!P$1,0)</f>
        <v>CÔNG TY CỔ PHẦN TRANG TRẠI TOMITA VIỆT NAM</v>
      </c>
    </row>
    <row r="994" spans="1:31" ht="25.5" customHeight="1" x14ac:dyDescent="0.3">
      <c r="A994" s="69" t="s">
        <v>116</v>
      </c>
      <c r="B994" s="4" t="s">
        <v>1847</v>
      </c>
      <c r="C994" s="70">
        <v>45903</v>
      </c>
      <c r="D994" s="70" t="s">
        <v>1842</v>
      </c>
      <c r="E994" s="70"/>
      <c r="F994" s="75"/>
      <c r="G994" s="69" t="s">
        <v>1843</v>
      </c>
      <c r="H994" s="72">
        <v>2693910</v>
      </c>
      <c r="I994" s="72">
        <v>134696</v>
      </c>
      <c r="J994" s="72">
        <v>204737</v>
      </c>
      <c r="K994" s="72">
        <v>2763951</v>
      </c>
      <c r="L994" s="8" t="s">
        <v>24</v>
      </c>
      <c r="M994" s="204">
        <v>45967</v>
      </c>
      <c r="N994" s="8" t="s">
        <v>3804</v>
      </c>
      <c r="O994" s="72">
        <f>IF(Table1[[#This Row],[Phân loại]]="Tồn đầu kỳ",Table1[[#This Row],[Tổng giá trị]],0)</f>
        <v>0</v>
      </c>
      <c r="P994" s="8">
        <f>IF(Table1[[#This Row],[Số còn phải thu ĐK]]&lt;&gt;0,0,IF(Table1[[#This Row],[Phân loại]]="Bán hàng",Table1[[#This Row],[Tổng giá trị]],-Table1[[#This Row],[Tổng giá trị]]))</f>
        <v>2763951</v>
      </c>
      <c r="Q994" s="73">
        <f t="shared" si="134"/>
        <v>2763951</v>
      </c>
      <c r="R994" s="8">
        <f>Table1[[#This Row],[Số còn phải thu ĐK]]+Table1[[#This Row],[Giá Trị HD sau CK]]-Table1[[#This Row],[Số tiền đã thu]]</f>
        <v>0</v>
      </c>
      <c r="S994" s="7">
        <f>IF(Table1[[#This Row],[Ngày hóa đơn]]&lt;&gt;"",Table1[[#This Row],[Ngày hóa đơn]],Table1[[#This Row],[Ngày hạch toán]])</f>
        <v>45903</v>
      </c>
      <c r="T994" s="8"/>
      <c r="U994" s="7">
        <f>IF(Table1[[#This Row],[Ngày tính CN]]="","",S994+T994)</f>
        <v>45903</v>
      </c>
      <c r="V994" s="74">
        <f ca="1">IF(Table1[[#This Row],[Hạn thanh toán]]="","",IF((U994-NOW())&lt;0,0,(U994-NOW())))</f>
        <v>0</v>
      </c>
      <c r="W994" s="72"/>
      <c r="X994" s="68" t="str">
        <f t="shared" ca="1" si="138"/>
        <v/>
      </c>
      <c r="Y994" s="68" t="str">
        <f t="shared" si="133"/>
        <v>Đã thanh toán</v>
      </c>
      <c r="Z994" s="301">
        <f>Table1[[#This Row],[Hạn thanh toán]]</f>
        <v>45903</v>
      </c>
      <c r="AA994" s="301">
        <f>Table1[[#This Row],[Ngày Thanh toán]]</f>
        <v>45967</v>
      </c>
      <c r="AD994" s="3" t="str">
        <f>VLOOKUP($A994,Ma_KH!$A:$Q,Ma_KH!O$1,0)</f>
        <v>TOMITA</v>
      </c>
      <c r="AE994" s="3" t="str">
        <f>VLOOKUP($A994,Ma_KH!$A:$Q,Ma_KH!P$1,0)</f>
        <v>CÔNG TY CỔ PHẦN TRANG TRẠI TOMITA VIỆT NAM</v>
      </c>
    </row>
    <row r="995" spans="1:31" ht="25.5" customHeight="1" x14ac:dyDescent="0.3">
      <c r="A995" s="76" t="s">
        <v>116</v>
      </c>
      <c r="B995" s="4" t="s">
        <v>1847</v>
      </c>
      <c r="C995" s="78">
        <v>45917</v>
      </c>
      <c r="D995" s="78" t="s">
        <v>1844</v>
      </c>
      <c r="E995" s="78"/>
      <c r="F995" s="84"/>
      <c r="G995" s="76" t="s">
        <v>1845</v>
      </c>
      <c r="H995" s="72">
        <v>2938320</v>
      </c>
      <c r="I995" s="72">
        <v>146916</v>
      </c>
      <c r="J995" s="72">
        <v>223312</v>
      </c>
      <c r="K995" s="72">
        <v>3014716</v>
      </c>
      <c r="L995" s="8" t="s">
        <v>24</v>
      </c>
      <c r="M995" s="204">
        <v>45967</v>
      </c>
      <c r="N995" s="8" t="s">
        <v>3804</v>
      </c>
      <c r="O995" s="72">
        <f>IF(Table1[[#This Row],[Phân loại]]="Tồn đầu kỳ",Table1[[#This Row],[Tổng giá trị]],0)</f>
        <v>0</v>
      </c>
      <c r="P995" s="8">
        <f>IF(Table1[[#This Row],[Số còn phải thu ĐK]]&lt;&gt;0,0,IF(Table1[[#This Row],[Phân loại]]="Bán hàng",Table1[[#This Row],[Tổng giá trị]],-Table1[[#This Row],[Tổng giá trị]]))</f>
        <v>3014716</v>
      </c>
      <c r="Q995" s="73">
        <f t="shared" si="134"/>
        <v>3014716</v>
      </c>
      <c r="R995" s="8">
        <f>Table1[[#This Row],[Số còn phải thu ĐK]]+Table1[[#This Row],[Giá Trị HD sau CK]]-Table1[[#This Row],[Số tiền đã thu]]</f>
        <v>0</v>
      </c>
      <c r="S995" s="7">
        <f>IF(Table1[[#This Row],[Ngày hóa đơn]]&lt;&gt;"",Table1[[#This Row],[Ngày hóa đơn]],Table1[[#This Row],[Ngày hạch toán]])</f>
        <v>45917</v>
      </c>
      <c r="T995" s="8"/>
      <c r="U995" s="7">
        <f>IF(Table1[[#This Row],[Ngày tính CN]]="","",S995+T995)</f>
        <v>45917</v>
      </c>
      <c r="V995" s="74">
        <f ca="1">IF(Table1[[#This Row],[Hạn thanh toán]]="","",IF((U995-NOW())&lt;0,0,(U995-NOW())))</f>
        <v>0</v>
      </c>
      <c r="W995" s="72"/>
      <c r="X995" s="68" t="str">
        <f t="shared" ca="1" si="138"/>
        <v/>
      </c>
      <c r="Y995" s="68" t="str">
        <f t="shared" si="133"/>
        <v>Đã thanh toán</v>
      </c>
      <c r="Z995" s="301">
        <f>Table1[[#This Row],[Hạn thanh toán]]</f>
        <v>45917</v>
      </c>
      <c r="AA995" s="301">
        <f>Table1[[#This Row],[Ngày Thanh toán]]</f>
        <v>45967</v>
      </c>
      <c r="AD995" s="3" t="str">
        <f>VLOOKUP($A995,Ma_KH!$A:$Q,Ma_KH!O$1,0)</f>
        <v>TOMITA</v>
      </c>
      <c r="AE995" s="3" t="str">
        <f>VLOOKUP($A995,Ma_KH!$A:$Q,Ma_KH!P$1,0)</f>
        <v>CÔNG TY CỔ PHẦN TRANG TRẠI TOMITA VIỆT NAM</v>
      </c>
    </row>
    <row r="996" spans="1:31" ht="25.5" customHeight="1" x14ac:dyDescent="0.3">
      <c r="A996" s="76" t="s">
        <v>116</v>
      </c>
      <c r="B996" s="4" t="s">
        <v>1847</v>
      </c>
      <c r="C996" s="78">
        <v>45918</v>
      </c>
      <c r="D996" s="78" t="s">
        <v>1846</v>
      </c>
      <c r="E996" s="78"/>
      <c r="F996" s="84"/>
      <c r="G996" s="76" t="s">
        <v>1847</v>
      </c>
      <c r="H996" s="72">
        <v>612645</v>
      </c>
      <c r="I996" s="72">
        <v>30632</v>
      </c>
      <c r="J996" s="72">
        <v>46561</v>
      </c>
      <c r="K996" s="72">
        <v>628574</v>
      </c>
      <c r="L996" s="8" t="s">
        <v>24</v>
      </c>
      <c r="M996" s="204">
        <v>45967</v>
      </c>
      <c r="N996" s="8" t="s">
        <v>3804</v>
      </c>
      <c r="O996" s="72">
        <f>IF(Table1[[#This Row],[Phân loại]]="Tồn đầu kỳ",Table1[[#This Row],[Tổng giá trị]],0)</f>
        <v>0</v>
      </c>
      <c r="P996" s="8">
        <f>IF(Table1[[#This Row],[Số còn phải thu ĐK]]&lt;&gt;0,0,IF(Table1[[#This Row],[Phân loại]]="Bán hàng",Table1[[#This Row],[Tổng giá trị]],-Table1[[#This Row],[Tổng giá trị]]))</f>
        <v>628574</v>
      </c>
      <c r="Q996" s="73">
        <f t="shared" si="134"/>
        <v>628574</v>
      </c>
      <c r="R996" s="8">
        <f>Table1[[#This Row],[Số còn phải thu ĐK]]+Table1[[#This Row],[Giá Trị HD sau CK]]-Table1[[#This Row],[Số tiền đã thu]]</f>
        <v>0</v>
      </c>
      <c r="S996" s="7">
        <f>IF(Table1[[#This Row],[Ngày hóa đơn]]&lt;&gt;"",Table1[[#This Row],[Ngày hóa đơn]],Table1[[#This Row],[Ngày hạch toán]])</f>
        <v>45918</v>
      </c>
      <c r="T996" s="8"/>
      <c r="U996" s="7">
        <f>IF(Table1[[#This Row],[Ngày tính CN]]="","",S996+T996)</f>
        <v>45918</v>
      </c>
      <c r="V996" s="74">
        <f ca="1">IF(Table1[[#This Row],[Hạn thanh toán]]="","",IF((U996-NOW())&lt;0,0,(U996-NOW())))</f>
        <v>0</v>
      </c>
      <c r="W996" s="72"/>
      <c r="X996" s="68" t="str">
        <f t="shared" ca="1" si="138"/>
        <v/>
      </c>
      <c r="Y996" s="68" t="str">
        <f t="shared" si="133"/>
        <v>Đã thanh toán</v>
      </c>
      <c r="Z996" s="301">
        <f>Table1[[#This Row],[Hạn thanh toán]]</f>
        <v>45918</v>
      </c>
      <c r="AA996" s="301">
        <f>Table1[[#This Row],[Ngày Thanh toán]]</f>
        <v>45967</v>
      </c>
      <c r="AD996" s="3" t="str">
        <f>VLOOKUP($A996,Ma_KH!$A:$Q,Ma_KH!O$1,0)</f>
        <v>TOMITA</v>
      </c>
      <c r="AE996" s="3" t="str">
        <f>VLOOKUP($A996,Ma_KH!$A:$Q,Ma_KH!P$1,0)</f>
        <v>CÔNG TY CỔ PHẦN TRANG TRẠI TOMITA VIỆT NAM</v>
      </c>
    </row>
    <row r="997" spans="1:31" ht="25.5" customHeight="1" x14ac:dyDescent="0.3">
      <c r="A997" s="76" t="s">
        <v>116</v>
      </c>
      <c r="B997" s="4" t="s">
        <v>1847</v>
      </c>
      <c r="C997" s="78">
        <v>45931</v>
      </c>
      <c r="D997" s="78" t="s">
        <v>1848</v>
      </c>
      <c r="E997" s="78"/>
      <c r="F997" s="84"/>
      <c r="G997" s="76" t="s">
        <v>1849</v>
      </c>
      <c r="H997" s="72">
        <v>1714110</v>
      </c>
      <c r="I997" s="72">
        <v>85706</v>
      </c>
      <c r="J997" s="72">
        <v>130272</v>
      </c>
      <c r="K997" s="72">
        <v>1758676</v>
      </c>
      <c r="L997" s="8" t="s">
        <v>24</v>
      </c>
      <c r="M997" s="204">
        <v>45967</v>
      </c>
      <c r="N997" s="8" t="s">
        <v>3804</v>
      </c>
      <c r="O997" s="72">
        <f>IF(Table1[[#This Row],[Phân loại]]="Tồn đầu kỳ",Table1[[#This Row],[Tổng giá trị]],0)</f>
        <v>0</v>
      </c>
      <c r="P997" s="8">
        <f>IF(Table1[[#This Row],[Số còn phải thu ĐK]]&lt;&gt;0,0,IF(Table1[[#This Row],[Phân loại]]="Bán hàng",Table1[[#This Row],[Tổng giá trị]],-Table1[[#This Row],[Tổng giá trị]]))</f>
        <v>1758676</v>
      </c>
      <c r="Q997" s="73">
        <f t="shared" si="134"/>
        <v>1758676</v>
      </c>
      <c r="R997" s="8">
        <f>Table1[[#This Row],[Số còn phải thu ĐK]]+Table1[[#This Row],[Giá Trị HD sau CK]]-Table1[[#This Row],[Số tiền đã thu]]</f>
        <v>0</v>
      </c>
      <c r="S997" s="7">
        <f>IF(Table1[[#This Row],[Ngày hóa đơn]]&lt;&gt;"",Table1[[#This Row],[Ngày hóa đơn]],Table1[[#This Row],[Ngày hạch toán]])</f>
        <v>45931</v>
      </c>
      <c r="T997" s="8"/>
      <c r="U997" s="7">
        <f>IF(Table1[[#This Row],[Ngày tính CN]]="","",S997+T997)</f>
        <v>45931</v>
      </c>
      <c r="V997" s="74">
        <f ca="1">IF(Table1[[#This Row],[Hạn thanh toán]]="","",IF((U997-NOW())&lt;0,0,(U997-NOW())))</f>
        <v>0</v>
      </c>
      <c r="W997" s="72"/>
      <c r="X997" s="68" t="str">
        <f t="shared" ca="1" si="138"/>
        <v/>
      </c>
      <c r="Y997" s="68" t="str">
        <f t="shared" si="133"/>
        <v>Đã thanh toán</v>
      </c>
      <c r="Z997" s="301">
        <f>Table1[[#This Row],[Hạn thanh toán]]</f>
        <v>45931</v>
      </c>
      <c r="AA997" s="301">
        <f>Table1[[#This Row],[Ngày Thanh toán]]</f>
        <v>45967</v>
      </c>
      <c r="AD997" s="3" t="str">
        <f>VLOOKUP($A997,Ma_KH!$A:$Q,Ma_KH!O$1,0)</f>
        <v>TOMITA</v>
      </c>
      <c r="AE997" s="3" t="str">
        <f>VLOOKUP($A997,Ma_KH!$A:$Q,Ma_KH!P$1,0)</f>
        <v>CÔNG TY CỔ PHẦN TRANG TRẠI TOMITA VIỆT NAM</v>
      </c>
    </row>
    <row r="998" spans="1:31" ht="25.5" customHeight="1" x14ac:dyDescent="0.3">
      <c r="A998" s="76" t="s">
        <v>116</v>
      </c>
      <c r="B998" s="4" t="s">
        <v>1847</v>
      </c>
      <c r="C998" s="78">
        <v>45933</v>
      </c>
      <c r="D998" s="78" t="s">
        <v>1850</v>
      </c>
      <c r="E998" s="78"/>
      <c r="F998" s="84"/>
      <c r="G998" s="76" t="s">
        <v>1851</v>
      </c>
      <c r="H998" s="72">
        <v>1469700</v>
      </c>
      <c r="I998" s="72">
        <v>73485</v>
      </c>
      <c r="J998" s="72">
        <v>111697</v>
      </c>
      <c r="K998" s="72">
        <v>1507912</v>
      </c>
      <c r="L998" s="8" t="s">
        <v>24</v>
      </c>
      <c r="M998" s="204">
        <v>45967</v>
      </c>
      <c r="N998" s="8" t="s">
        <v>3804</v>
      </c>
      <c r="O998" s="72">
        <f>IF(Table1[[#This Row],[Phân loại]]="Tồn đầu kỳ",Table1[[#This Row],[Tổng giá trị]],0)</f>
        <v>0</v>
      </c>
      <c r="P998" s="8">
        <f>IF(Table1[[#This Row],[Số còn phải thu ĐK]]&lt;&gt;0,0,IF(Table1[[#This Row],[Phân loại]]="Bán hàng",Table1[[#This Row],[Tổng giá trị]],-Table1[[#This Row],[Tổng giá trị]]))</f>
        <v>1507912</v>
      </c>
      <c r="Q998" s="73">
        <f t="shared" si="134"/>
        <v>1507912</v>
      </c>
      <c r="R998" s="8">
        <f>Table1[[#This Row],[Số còn phải thu ĐK]]+Table1[[#This Row],[Giá Trị HD sau CK]]-Table1[[#This Row],[Số tiền đã thu]]</f>
        <v>0</v>
      </c>
      <c r="S998" s="7">
        <f>IF(Table1[[#This Row],[Ngày hóa đơn]]&lt;&gt;"",Table1[[#This Row],[Ngày hóa đơn]],Table1[[#This Row],[Ngày hạch toán]])</f>
        <v>45933</v>
      </c>
      <c r="T998" s="8"/>
      <c r="U998" s="7">
        <f>IF(Table1[[#This Row],[Ngày tính CN]]="","",S998+T998)</f>
        <v>45933</v>
      </c>
      <c r="V998" s="74">
        <f ca="1">IF(Table1[[#This Row],[Hạn thanh toán]]="","",IF((U998-NOW())&lt;0,0,(U998-NOW())))</f>
        <v>0</v>
      </c>
      <c r="W998" s="72"/>
      <c r="X998" s="68" t="str">
        <f t="shared" ca="1" si="138"/>
        <v/>
      </c>
      <c r="Y998" s="68" t="str">
        <f t="shared" si="133"/>
        <v>Đã thanh toán</v>
      </c>
      <c r="Z998" s="301">
        <f>Table1[[#This Row],[Hạn thanh toán]]</f>
        <v>45933</v>
      </c>
      <c r="AA998" s="301">
        <f>Table1[[#This Row],[Ngày Thanh toán]]</f>
        <v>45967</v>
      </c>
      <c r="AD998" s="3" t="str">
        <f>VLOOKUP($A998,Ma_KH!$A:$Q,Ma_KH!O$1,0)</f>
        <v>TOMITA</v>
      </c>
      <c r="AE998" s="3" t="str">
        <f>VLOOKUP($A998,Ma_KH!$A:$Q,Ma_KH!P$1,0)</f>
        <v>CÔNG TY CỔ PHẦN TRANG TRẠI TOMITA VIỆT NAM</v>
      </c>
    </row>
    <row r="999" spans="1:31" ht="25.5" customHeight="1" x14ac:dyDescent="0.3">
      <c r="A999" s="76" t="s">
        <v>116</v>
      </c>
      <c r="B999" s="4" t="s">
        <v>1847</v>
      </c>
      <c r="C999" s="78">
        <v>45938</v>
      </c>
      <c r="D999" s="78" t="s">
        <v>1852</v>
      </c>
      <c r="E999" s="78"/>
      <c r="F999" s="84"/>
      <c r="G999" s="76" t="s">
        <v>1853</v>
      </c>
      <c r="H999" s="72">
        <v>2816655</v>
      </c>
      <c r="I999" s="72">
        <v>140833</v>
      </c>
      <c r="J999" s="72">
        <v>214066</v>
      </c>
      <c r="K999" s="72">
        <v>2889888</v>
      </c>
      <c r="L999" s="8" t="s">
        <v>24</v>
      </c>
      <c r="M999" s="204">
        <v>45967</v>
      </c>
      <c r="N999" s="8" t="s">
        <v>3804</v>
      </c>
      <c r="O999" s="72">
        <f>IF(Table1[[#This Row],[Phân loại]]="Tồn đầu kỳ",Table1[[#This Row],[Tổng giá trị]],0)</f>
        <v>0</v>
      </c>
      <c r="P999" s="8">
        <f>IF(Table1[[#This Row],[Số còn phải thu ĐK]]&lt;&gt;0,0,IF(Table1[[#This Row],[Phân loại]]="Bán hàng",Table1[[#This Row],[Tổng giá trị]],-Table1[[#This Row],[Tổng giá trị]]))</f>
        <v>2889888</v>
      </c>
      <c r="Q999" s="73">
        <f t="shared" si="134"/>
        <v>2889888</v>
      </c>
      <c r="R999" s="8">
        <f>Table1[[#This Row],[Số còn phải thu ĐK]]+Table1[[#This Row],[Giá Trị HD sau CK]]-Table1[[#This Row],[Số tiền đã thu]]</f>
        <v>0</v>
      </c>
      <c r="S999" s="7">
        <f>IF(Table1[[#This Row],[Ngày hóa đơn]]&lt;&gt;"",Table1[[#This Row],[Ngày hóa đơn]],Table1[[#This Row],[Ngày hạch toán]])</f>
        <v>45938</v>
      </c>
      <c r="T999" s="8"/>
      <c r="U999" s="7">
        <f>IF(Table1[[#This Row],[Ngày tính CN]]="","",S999+T999)</f>
        <v>45938</v>
      </c>
      <c r="V999" s="74">
        <f ca="1">IF(Table1[[#This Row],[Hạn thanh toán]]="","",IF((U999-NOW())&lt;0,0,(U999-NOW())))</f>
        <v>0</v>
      </c>
      <c r="W999" s="72"/>
      <c r="X999" s="68" t="str">
        <f t="shared" ca="1" si="138"/>
        <v/>
      </c>
      <c r="Y999" s="68" t="str">
        <f t="shared" si="133"/>
        <v>Đã thanh toán</v>
      </c>
      <c r="Z999" s="301">
        <f>Table1[[#This Row],[Hạn thanh toán]]</f>
        <v>45938</v>
      </c>
      <c r="AA999" s="301">
        <f>Table1[[#This Row],[Ngày Thanh toán]]</f>
        <v>45967</v>
      </c>
      <c r="AD999" s="3" t="str">
        <f>VLOOKUP($A999,Ma_KH!$A:$Q,Ma_KH!O$1,0)</f>
        <v>TOMITA</v>
      </c>
      <c r="AE999" s="3" t="str">
        <f>VLOOKUP($A999,Ma_KH!$A:$Q,Ma_KH!P$1,0)</f>
        <v>CÔNG TY CỔ PHẦN TRANG TRẠI TOMITA VIỆT NAM</v>
      </c>
    </row>
    <row r="1000" spans="1:31" ht="25.5" customHeight="1" x14ac:dyDescent="0.3">
      <c r="A1000" s="76" t="s">
        <v>116</v>
      </c>
      <c r="B1000" s="4" t="s">
        <v>1847</v>
      </c>
      <c r="C1000" s="78">
        <v>45938</v>
      </c>
      <c r="D1000" s="78" t="s">
        <v>1854</v>
      </c>
      <c r="E1000" s="78"/>
      <c r="F1000" s="84"/>
      <c r="G1000" s="76" t="s">
        <v>1855</v>
      </c>
      <c r="H1000" s="72">
        <v>489900</v>
      </c>
      <c r="I1000" s="72">
        <v>24495</v>
      </c>
      <c r="J1000" s="72">
        <v>37232</v>
      </c>
      <c r="K1000" s="72">
        <v>502637</v>
      </c>
      <c r="L1000" s="8" t="s">
        <v>24</v>
      </c>
      <c r="M1000" s="204">
        <v>45967</v>
      </c>
      <c r="N1000" s="8" t="s">
        <v>3804</v>
      </c>
      <c r="O1000" s="72">
        <f>IF(Table1[[#This Row],[Phân loại]]="Tồn đầu kỳ",Table1[[#This Row],[Tổng giá trị]],0)</f>
        <v>0</v>
      </c>
      <c r="P1000" s="8">
        <f>IF(Table1[[#This Row],[Số còn phải thu ĐK]]&lt;&gt;0,0,IF(Table1[[#This Row],[Phân loại]]="Bán hàng",Table1[[#This Row],[Tổng giá trị]],-Table1[[#This Row],[Tổng giá trị]]))</f>
        <v>502637</v>
      </c>
      <c r="Q1000" s="73">
        <f t="shared" si="134"/>
        <v>502637</v>
      </c>
      <c r="R1000" s="8">
        <f>Table1[[#This Row],[Số còn phải thu ĐK]]+Table1[[#This Row],[Giá Trị HD sau CK]]-Table1[[#This Row],[Số tiền đã thu]]</f>
        <v>0</v>
      </c>
      <c r="S1000" s="7">
        <f>IF(Table1[[#This Row],[Ngày hóa đơn]]&lt;&gt;"",Table1[[#This Row],[Ngày hóa đơn]],Table1[[#This Row],[Ngày hạch toán]])</f>
        <v>45938</v>
      </c>
      <c r="T1000" s="8"/>
      <c r="U1000" s="7">
        <f>IF(Table1[[#This Row],[Ngày tính CN]]="","",S1000+T1000)</f>
        <v>45938</v>
      </c>
      <c r="V1000" s="74">
        <f ca="1">IF(Table1[[#This Row],[Hạn thanh toán]]="","",IF((U1000-NOW())&lt;0,0,(U1000-NOW())))</f>
        <v>0</v>
      </c>
      <c r="W1000" s="72"/>
      <c r="X1000" s="68" t="str">
        <f ca="1">IF(OR(AR1005="",AO1005=0),"",IF((AR1005-NOW())&lt;0,-(AR1005-NOW()),0))</f>
        <v/>
      </c>
      <c r="Y1000" s="68" t="str">
        <f t="shared" si="133"/>
        <v>Đã thanh toán</v>
      </c>
      <c r="Z1000" s="301">
        <f>Table1[[#This Row],[Hạn thanh toán]]</f>
        <v>45938</v>
      </c>
      <c r="AA1000" s="301">
        <f>Table1[[#This Row],[Ngày Thanh toán]]</f>
        <v>45967</v>
      </c>
      <c r="AD1000" s="3" t="str">
        <f>VLOOKUP($A1000,Ma_KH!$A:$Q,Ma_KH!O$1,0)</f>
        <v>TOMITA</v>
      </c>
      <c r="AE1000" s="3" t="str">
        <f>VLOOKUP($A1000,Ma_KH!$A:$Q,Ma_KH!P$1,0)</f>
        <v>CÔNG TY CỔ PHẦN TRANG TRẠI TOMITA VIỆT NAM</v>
      </c>
    </row>
    <row r="1001" spans="1:31" ht="25.5" customHeight="1" x14ac:dyDescent="0.3">
      <c r="A1001" s="76" t="s">
        <v>116</v>
      </c>
      <c r="B1001" s="4" t="s">
        <v>1847</v>
      </c>
      <c r="C1001" s="78">
        <v>45946</v>
      </c>
      <c r="D1001" s="78" t="s">
        <v>1856</v>
      </c>
      <c r="E1001" s="78"/>
      <c r="F1001" s="84"/>
      <c r="G1001" s="76" t="s">
        <v>1857</v>
      </c>
      <c r="H1001" s="72">
        <v>1591365</v>
      </c>
      <c r="I1001" s="72">
        <v>79568</v>
      </c>
      <c r="J1001" s="72">
        <v>120944</v>
      </c>
      <c r="K1001" s="72">
        <v>1632741</v>
      </c>
      <c r="L1001" s="8" t="s">
        <v>24</v>
      </c>
      <c r="M1001" s="204">
        <v>45967</v>
      </c>
      <c r="N1001" s="8" t="s">
        <v>3804</v>
      </c>
      <c r="O1001" s="72">
        <f>IF(Table1[[#This Row],[Phân loại]]="Tồn đầu kỳ",Table1[[#This Row],[Tổng giá trị]],0)</f>
        <v>0</v>
      </c>
      <c r="P1001" s="8">
        <f>IF(Table1[[#This Row],[Số còn phải thu ĐK]]&lt;&gt;0,0,IF(Table1[[#This Row],[Phân loại]]="Bán hàng",Table1[[#This Row],[Tổng giá trị]],-Table1[[#This Row],[Tổng giá trị]]))</f>
        <v>1632741</v>
      </c>
      <c r="Q1001" s="73">
        <f t="shared" si="134"/>
        <v>1632741</v>
      </c>
      <c r="R1001" s="8">
        <f>Table1[[#This Row],[Số còn phải thu ĐK]]+Table1[[#This Row],[Giá Trị HD sau CK]]-Table1[[#This Row],[Số tiền đã thu]]</f>
        <v>0</v>
      </c>
      <c r="S1001" s="7">
        <f>IF(Table1[[#This Row],[Ngày hóa đơn]]&lt;&gt;"",Table1[[#This Row],[Ngày hóa đơn]],Table1[[#This Row],[Ngày hạch toán]])</f>
        <v>45946</v>
      </c>
      <c r="T1001" s="8"/>
      <c r="U1001" s="7">
        <f>IF(Table1[[#This Row],[Ngày tính CN]]="","",S1001+T1001)</f>
        <v>45946</v>
      </c>
      <c r="V1001" s="74">
        <f ca="1">IF(Table1[[#This Row],[Hạn thanh toán]]="","",IF((U1001-NOW())&lt;0,0,(U1001-NOW())))</f>
        <v>0</v>
      </c>
      <c r="W1001" s="72"/>
      <c r="X1001" s="68" t="str">
        <f ca="1">IF(OR(AR1006="",AO1006=0),"",IF((AR1006-NOW())&lt;0,-(AR1006-NOW()),0))</f>
        <v/>
      </c>
      <c r="Y1001" s="68" t="str">
        <f t="shared" si="133"/>
        <v>Đã thanh toán</v>
      </c>
      <c r="Z1001" s="301">
        <f>Table1[[#This Row],[Hạn thanh toán]]</f>
        <v>45946</v>
      </c>
      <c r="AA1001" s="301">
        <f>Table1[[#This Row],[Ngày Thanh toán]]</f>
        <v>45967</v>
      </c>
      <c r="AD1001" s="3" t="str">
        <f>VLOOKUP($A1001,Ma_KH!$A:$Q,Ma_KH!O$1,0)</f>
        <v>TOMITA</v>
      </c>
      <c r="AE1001" s="3" t="str">
        <f>VLOOKUP($A1001,Ma_KH!$A:$Q,Ma_KH!P$1,0)</f>
        <v>CÔNG TY CỔ PHẦN TRANG TRẠI TOMITA VIỆT NAM</v>
      </c>
    </row>
    <row r="1002" spans="1:31" ht="25.5" customHeight="1" x14ac:dyDescent="0.3">
      <c r="A1002" s="69" t="s">
        <v>116</v>
      </c>
      <c r="B1002" s="4" t="s">
        <v>1847</v>
      </c>
      <c r="C1002" s="70">
        <v>45953</v>
      </c>
      <c r="D1002" s="70" t="s">
        <v>1858</v>
      </c>
      <c r="E1002" s="70"/>
      <c r="F1002" s="75"/>
      <c r="G1002" s="75" t="s">
        <v>1859</v>
      </c>
      <c r="H1002" s="72">
        <v>1959600</v>
      </c>
      <c r="I1002" s="72">
        <v>97980</v>
      </c>
      <c r="J1002" s="72">
        <v>148930</v>
      </c>
      <c r="K1002" s="72">
        <v>2010550</v>
      </c>
      <c r="L1002" s="8" t="s">
        <v>24</v>
      </c>
      <c r="M1002" s="204">
        <v>45967</v>
      </c>
      <c r="N1002" s="8" t="s">
        <v>3804</v>
      </c>
      <c r="O1002" s="72">
        <f>IF(Table1[[#This Row],[Phân loại]]="Tồn đầu kỳ",Table1[[#This Row],[Tổng giá trị]],0)</f>
        <v>0</v>
      </c>
      <c r="P1002" s="8">
        <f>IF(Table1[[#This Row],[Số còn phải thu ĐK]]&lt;&gt;0,0,IF(Table1[[#This Row],[Phân loại]]="Bán hàng",Table1[[#This Row],[Tổng giá trị]],-Table1[[#This Row],[Tổng giá trị]]))</f>
        <v>2010550</v>
      </c>
      <c r="Q1002" s="73">
        <f t="shared" si="134"/>
        <v>2010550</v>
      </c>
      <c r="R1002" s="8">
        <f>Table1[[#This Row],[Số còn phải thu ĐK]]+Table1[[#This Row],[Giá Trị HD sau CK]]-Table1[[#This Row],[Số tiền đã thu]]</f>
        <v>0</v>
      </c>
      <c r="S1002" s="7">
        <f>IF(Table1[[#This Row],[Ngày hóa đơn]]&lt;&gt;"",Table1[[#This Row],[Ngày hóa đơn]],Table1[[#This Row],[Ngày hạch toán]])</f>
        <v>45953</v>
      </c>
      <c r="T1002" s="8"/>
      <c r="U1002" s="7">
        <f>IF(Table1[[#This Row],[Ngày tính CN]]="","",S1002+T1002)</f>
        <v>45953</v>
      </c>
      <c r="V1002" s="74">
        <f ca="1">IF(Table1[[#This Row],[Hạn thanh toán]]="","",IF((U1002-NOW())&lt;0,0,(U1002-NOW())))</f>
        <v>0</v>
      </c>
      <c r="W1002" s="72"/>
      <c r="X1002" s="68" t="str">
        <f ca="1">IF(OR(AR1007="",AO1007=0),"",IF((AR1007-NOW())&lt;0,-(AR1007-NOW()),0))</f>
        <v/>
      </c>
      <c r="Y1002" s="68" t="str">
        <f t="shared" si="133"/>
        <v>Đã thanh toán</v>
      </c>
      <c r="Z1002" s="301">
        <f>Table1[[#This Row],[Hạn thanh toán]]</f>
        <v>45953</v>
      </c>
      <c r="AA1002" s="301">
        <f>Table1[[#This Row],[Ngày Thanh toán]]</f>
        <v>45967</v>
      </c>
      <c r="AD1002" s="3" t="str">
        <f>VLOOKUP($A1002,Ma_KH!$A:$Q,Ma_KH!O$1,0)</f>
        <v>TOMITA</v>
      </c>
      <c r="AE1002" s="3" t="str">
        <f>VLOOKUP($A1002,Ma_KH!$A:$Q,Ma_KH!P$1,0)</f>
        <v>CÔNG TY CỔ PHẦN TRANG TRẠI TOMITA VIỆT NAM</v>
      </c>
    </row>
    <row r="1003" spans="1:31" s="61" customFormat="1" ht="25.5" customHeight="1" x14ac:dyDescent="0.3">
      <c r="A1003" s="47" t="s">
        <v>116</v>
      </c>
      <c r="B1003" s="205" t="s">
        <v>1847</v>
      </c>
      <c r="C1003" s="206">
        <v>45964</v>
      </c>
      <c r="D1003" s="207" t="s">
        <v>4185</v>
      </c>
      <c r="E1003" s="206">
        <v>45964</v>
      </c>
      <c r="F1003" s="208" t="s">
        <v>4186</v>
      </c>
      <c r="G1003" s="207" t="s">
        <v>4187</v>
      </c>
      <c r="H1003" s="209">
        <v>1714110</v>
      </c>
      <c r="I1003" s="113">
        <v>85706</v>
      </c>
      <c r="J1003" s="57">
        <v>130272</v>
      </c>
      <c r="K1003" s="57">
        <v>1758676</v>
      </c>
      <c r="L1003" s="58" t="s">
        <v>24</v>
      </c>
      <c r="M1003" s="210"/>
      <c r="N1003" s="58"/>
      <c r="O1003" s="57">
        <f>IF(Table1[[#This Row],[Phân loại]]="Tồn đầu kỳ",Table1[[#This Row],[Tổng giá trị]],0)</f>
        <v>0</v>
      </c>
      <c r="P1003" s="58">
        <f>IF(Table1[[#This Row],[Số còn phải thu ĐK]]&lt;&gt;0,0,IF(Table1[[#This Row],[Phân loại]]="Bán hàng",Table1[[#This Row],[Tổng giá trị]],-Table1[[#This Row],[Tổng giá trị]]))</f>
        <v>1758676</v>
      </c>
      <c r="Q1003" s="115">
        <f t="shared" ref="Q1003" si="139">IF(M1003&lt;&gt;"",IF(O1003&gt;0,O1003,P1003),0)</f>
        <v>0</v>
      </c>
      <c r="R1003" s="58">
        <f>Table1[[#This Row],[Số còn phải thu ĐK]]+Table1[[#This Row],[Giá Trị HD sau CK]]-Table1[[#This Row],[Số tiền đã thu]]</f>
        <v>1758676</v>
      </c>
      <c r="S1003" s="59">
        <f>IF(Table1[[#This Row],[Ngày hóa đơn]]&lt;&gt;"",Table1[[#This Row],[Ngày hóa đơn]],Table1[[#This Row],[Ngày hạch toán]])</f>
        <v>45964</v>
      </c>
      <c r="T1003" s="58"/>
      <c r="U1003" s="59">
        <f>IF(Table1[[#This Row],[Ngày tính CN]]="","",S1003+T1003)</f>
        <v>45964</v>
      </c>
      <c r="V1003" s="60">
        <f ca="1">IF(Table1[[#This Row],[Hạn thanh toán]]="","",IF((U1003-NOW())&lt;0,0,(U1003-NOW())))</f>
        <v>0</v>
      </c>
      <c r="W1003" s="57"/>
      <c r="X1003" s="116" t="str">
        <f ca="1">IF(OR(AR1008="",AO1008=0),"",IF((AR1008-NOW())&lt;0,-(AR1008-NOW()),0))</f>
        <v/>
      </c>
      <c r="Y1003" s="116" t="str">
        <f t="shared" ref="Y1003" ca="1" si="140">IF(R1003=0,"Đã thanh toán",IF(X1003="","",IF(X1003&lt;=0,"Chưa đến hạn thanh toán",IF(X1003&lt;=30,"Nợ quá hạn 30 ngày",IF(X1003&lt;=60,"Nợ quá hạn từ 30 ngày đến 60 ngày",IF(X1003&lt;=90,"Nợ quá hạn từ 60 ngày đến 90 ngày",IF(X1003&lt;=120,"Nợ quá hạn từ 90 ngày đến 120 ngày","Nợ quá hạn hơn 120 ngày có khả năng mất thanh toán")))))))</f>
        <v/>
      </c>
      <c r="Z1003" s="305">
        <f>Table1[[#This Row],[Hạn thanh toán]]</f>
        <v>45964</v>
      </c>
      <c r="AA1003" s="305">
        <f>Table1[[#This Row],[Ngày Thanh toán]]</f>
        <v>0</v>
      </c>
      <c r="AD1003" s="61" t="str">
        <f>VLOOKUP($A1003,Ma_KH!$A:$Q,Ma_KH!O$1,0)</f>
        <v>TOMITA</v>
      </c>
      <c r="AE1003" s="3" t="str">
        <f>VLOOKUP($A1003,Ma_KH!$A:$Q,Ma_KH!P$1,0)</f>
        <v>CÔNG TY CỔ PHẦN TRANG TRẠI TOMITA VIỆT NAM</v>
      </c>
    </row>
    <row r="1004" spans="1:31" s="156" customFormat="1" ht="25.5" customHeight="1" x14ac:dyDescent="0.3">
      <c r="A1004" s="211" t="s">
        <v>117</v>
      </c>
      <c r="B1004" s="199" t="s">
        <v>1861</v>
      </c>
      <c r="C1004" s="212"/>
      <c r="D1004" s="213" t="s">
        <v>4178</v>
      </c>
      <c r="E1004" s="214"/>
      <c r="F1004" s="215"/>
      <c r="G1004" s="213" t="s">
        <v>4179</v>
      </c>
      <c r="H1004" s="216"/>
      <c r="I1004" s="217">
        <f>IFERROR(ROUND((VLOOKUP(Table1[[#This Row],[Mã khách hàng]],Ty_Le!$A:$E,5,0)*5%),0),0)</f>
        <v>0</v>
      </c>
      <c r="J1004" s="148">
        <f>(Table1[[#This Row],[Tiền hàng]]-Table1[[#This Row],[Tiền chiết khấu]])*8%</f>
        <v>0</v>
      </c>
      <c r="K1004" s="218">
        <v>5598031</v>
      </c>
      <c r="L1004" s="149" t="s">
        <v>3648</v>
      </c>
      <c r="M1004" s="150">
        <v>45674</v>
      </c>
      <c r="N1004" s="151" t="s">
        <v>4188</v>
      </c>
      <c r="O1004" s="148">
        <f>IF(Table1[[#This Row],[Phân loại]]="Tồn đầu kỳ",Table1[[#This Row],[Tổng giá trị]],0)</f>
        <v>5598031</v>
      </c>
      <c r="P1004" s="149">
        <f>IF(Table1[[#This Row],[Số còn phải thu ĐK]]&lt;&gt;0,0,IF(Table1[[#This Row],[Phân loại]]="Bán hàng",Table1[[#This Row],[Tổng giá trị]],-Table1[[#This Row],[Tổng giá trị]]))</f>
        <v>0</v>
      </c>
      <c r="Q1004" s="152">
        <f>IF(M1004&lt;&gt;"",IF(O1004&gt;0,O1004,P1004),0)</f>
        <v>5598031</v>
      </c>
      <c r="R1004" s="149">
        <f>Table1[[#This Row],[Số còn phải thu ĐK]]+Table1[[#This Row],[Giá Trị HD sau CK]]-Table1[[#This Row],[Số tiền đã thu]]</f>
        <v>0</v>
      </c>
      <c r="S1004" s="153">
        <f>IF(Table1[[#This Row],[Ngày hóa đơn]]&lt;&gt;"",Table1[[#This Row],[Ngày hóa đơn]],Table1[[#This Row],[Ngày hạch toán]])</f>
        <v>0</v>
      </c>
      <c r="T1004" s="149"/>
      <c r="U1004" s="153">
        <f>IF(Table1[[#This Row],[Ngày tính CN]]="","",S1004+T1004)</f>
        <v>0</v>
      </c>
      <c r="V1004" s="154">
        <f ca="1">IF(Table1[[#This Row],[Hạn thanh toán]]="","",IF((U1004-NOW())&lt;0,0,(U1004-NOW())))</f>
        <v>0</v>
      </c>
      <c r="W1004" s="148"/>
      <c r="X1004" s="155" t="str">
        <f ca="1">IF(OR(AR1007="",AO1007=0),"",IF((AR1007-NOW())&lt;0,-(AR1007-NOW()),0))</f>
        <v/>
      </c>
      <c r="Y1004" s="155" t="str">
        <f>IF(R1004=0,"Đã thanh toán",IF(X1004="","",IF(X1004&lt;=0,"Chưa đến hạn thanh toán",IF(X1004&lt;=30,"Nợ quá hạn 30 ngày",IF(X1004&lt;=60,"Nợ quá hạn từ 30 ngày đến 60 ngày",IF(X1004&lt;=90,"Nợ quá hạn từ 60 ngày đến 90 ngày",IF(X1004&lt;=120,"Nợ quá hạn từ 90 ngày đến 120 ngày","Nợ quá hạn hơn 120 ngày có khả năng mất thanh toán")))))))</f>
        <v>Đã thanh toán</v>
      </c>
      <c r="Z1004" s="304">
        <f>Table1[[#This Row],[Hạn thanh toán]]</f>
        <v>0</v>
      </c>
      <c r="AA1004" s="304">
        <f>Table1[[#This Row],[Ngày Thanh toán]]</f>
        <v>45674</v>
      </c>
      <c r="AD1004" s="156" t="str">
        <f>VLOOKUP($A1004,Ma_KH!$A:$Q,Ma_KH!O$1,0)</f>
        <v>TTMFARM</v>
      </c>
      <c r="AE1004" s="3" t="str">
        <f>VLOOKUP($A1004,Ma_KH!$A:$Q,Ma_KH!P$1,0)</f>
        <v>CÔNG TY TNHH ĐẦU TƯ VÀ PHÁT TRIỂN TTM FARM</v>
      </c>
    </row>
    <row r="1005" spans="1:31" ht="25.5" customHeight="1" x14ac:dyDescent="0.3">
      <c r="A1005" s="95" t="s">
        <v>117</v>
      </c>
      <c r="B1005" s="4" t="s">
        <v>1861</v>
      </c>
      <c r="C1005" s="97">
        <v>45659</v>
      </c>
      <c r="D1005" s="96" t="s">
        <v>1860</v>
      </c>
      <c r="E1005" s="78"/>
      <c r="F1005" s="84"/>
      <c r="G1005" s="95" t="s">
        <v>1861</v>
      </c>
      <c r="H1005" s="72">
        <v>1675597</v>
      </c>
      <c r="I1005" s="72">
        <v>0</v>
      </c>
      <c r="J1005" s="72">
        <v>134048</v>
      </c>
      <c r="K1005" s="72">
        <v>1809645</v>
      </c>
      <c r="L1005" s="8" t="s">
        <v>24</v>
      </c>
      <c r="M1005" s="43">
        <v>45707</v>
      </c>
      <c r="N1005" s="29" t="s">
        <v>4189</v>
      </c>
      <c r="O1005" s="72">
        <f>IF(Table1[[#This Row],[Phân loại]]="Tồn đầu kỳ",Table1[[#This Row],[Tổng giá trị]],0)</f>
        <v>0</v>
      </c>
      <c r="P1005" s="8">
        <f>IF(Table1[[#This Row],[Số còn phải thu ĐK]]&lt;&gt;0,0,IF(Table1[[#This Row],[Phân loại]]="Bán hàng",Table1[[#This Row],[Tổng giá trị]],-Table1[[#This Row],[Tổng giá trị]]))</f>
        <v>1809645</v>
      </c>
      <c r="Q1005" s="73">
        <f t="shared" si="134"/>
        <v>1809645</v>
      </c>
      <c r="R1005" s="8">
        <f>Table1[[#This Row],[Số còn phải thu ĐK]]+Table1[[#This Row],[Giá Trị HD sau CK]]-Table1[[#This Row],[Số tiền đã thu]]</f>
        <v>0</v>
      </c>
      <c r="S1005" s="7">
        <f>IF(Table1[[#This Row],[Ngày hóa đơn]]&lt;&gt;"",Table1[[#This Row],[Ngày hóa đơn]],Table1[[#This Row],[Ngày hạch toán]])</f>
        <v>45659</v>
      </c>
      <c r="T1005" s="8"/>
      <c r="U1005" s="7">
        <f>IF(Table1[[#This Row],[Ngày tính CN]]="","",S1005+T1005)</f>
        <v>45659</v>
      </c>
      <c r="V1005" s="74">
        <f ca="1">IF(Table1[[#This Row],[Hạn thanh toán]]="","",IF((U1005-NOW())&lt;0,0,(U1005-NOW())))</f>
        <v>0</v>
      </c>
      <c r="W1005" s="72"/>
      <c r="X1005" s="68" t="str">
        <f t="shared" ca="1" si="138"/>
        <v/>
      </c>
      <c r="Y1005" s="68" t="str">
        <f t="shared" si="133"/>
        <v>Đã thanh toán</v>
      </c>
      <c r="Z1005" s="301">
        <f>Table1[[#This Row],[Hạn thanh toán]]</f>
        <v>45659</v>
      </c>
      <c r="AA1005" s="301">
        <f>Table1[[#This Row],[Ngày Thanh toán]]</f>
        <v>45707</v>
      </c>
      <c r="AD1005" s="3" t="str">
        <f>VLOOKUP($A1005,Ma_KH!$A:$Q,Ma_KH!O$1,0)</f>
        <v>TTMFARM</v>
      </c>
      <c r="AE1005" s="3" t="str">
        <f>VLOOKUP($A1005,Ma_KH!$A:$Q,Ma_KH!P$1,0)</f>
        <v>CÔNG TY TNHH ĐẦU TƯ VÀ PHÁT TRIỂN TTM FARM</v>
      </c>
    </row>
    <row r="1006" spans="1:31" ht="25.5" customHeight="1" x14ac:dyDescent="0.3">
      <c r="A1006" s="95" t="s">
        <v>117</v>
      </c>
      <c r="B1006" s="4" t="s">
        <v>1861</v>
      </c>
      <c r="C1006" s="97">
        <v>45660</v>
      </c>
      <c r="D1006" s="96" t="s">
        <v>1862</v>
      </c>
      <c r="E1006" s="78"/>
      <c r="F1006" s="84"/>
      <c r="G1006" s="95" t="s">
        <v>1861</v>
      </c>
      <c r="H1006" s="72">
        <v>728037</v>
      </c>
      <c r="I1006" s="72">
        <v>0</v>
      </c>
      <c r="J1006" s="72">
        <v>58243</v>
      </c>
      <c r="K1006" s="72">
        <v>786280</v>
      </c>
      <c r="L1006" s="8" t="s">
        <v>24</v>
      </c>
      <c r="M1006" s="43">
        <v>45707</v>
      </c>
      <c r="N1006" s="29" t="s">
        <v>4189</v>
      </c>
      <c r="O1006" s="72">
        <f>IF(Table1[[#This Row],[Phân loại]]="Tồn đầu kỳ",Table1[[#This Row],[Tổng giá trị]],0)</f>
        <v>0</v>
      </c>
      <c r="P1006" s="8">
        <f>IF(Table1[[#This Row],[Số còn phải thu ĐK]]&lt;&gt;0,0,IF(Table1[[#This Row],[Phân loại]]="Bán hàng",Table1[[#This Row],[Tổng giá trị]],-Table1[[#This Row],[Tổng giá trị]]))</f>
        <v>786280</v>
      </c>
      <c r="Q1006" s="73">
        <f t="shared" si="134"/>
        <v>786280</v>
      </c>
      <c r="R1006" s="8">
        <f>Table1[[#This Row],[Số còn phải thu ĐK]]+Table1[[#This Row],[Giá Trị HD sau CK]]-Table1[[#This Row],[Số tiền đã thu]]</f>
        <v>0</v>
      </c>
      <c r="S1006" s="7">
        <f>IF(Table1[[#This Row],[Ngày hóa đơn]]&lt;&gt;"",Table1[[#This Row],[Ngày hóa đơn]],Table1[[#This Row],[Ngày hạch toán]])</f>
        <v>45660</v>
      </c>
      <c r="T1006" s="8"/>
      <c r="U1006" s="7">
        <f>IF(Table1[[#This Row],[Ngày tính CN]]="","",S1006+T1006)</f>
        <v>45660</v>
      </c>
      <c r="V1006" s="74">
        <f ca="1">IF(Table1[[#This Row],[Hạn thanh toán]]="","",IF((U1006-NOW())&lt;0,0,(U1006-NOW())))</f>
        <v>0</v>
      </c>
      <c r="W1006" s="72"/>
      <c r="X1006" s="68" t="str">
        <f t="shared" ca="1" si="138"/>
        <v/>
      </c>
      <c r="Y1006" s="68" t="str">
        <f t="shared" si="133"/>
        <v>Đã thanh toán</v>
      </c>
      <c r="Z1006" s="301">
        <f>Table1[[#This Row],[Hạn thanh toán]]</f>
        <v>45660</v>
      </c>
      <c r="AA1006" s="301">
        <f>Table1[[#This Row],[Ngày Thanh toán]]</f>
        <v>45707</v>
      </c>
      <c r="AD1006" s="3" t="str">
        <f>VLOOKUP($A1006,Ma_KH!$A:$Q,Ma_KH!O$1,0)</f>
        <v>TTMFARM</v>
      </c>
      <c r="AE1006" s="3" t="str">
        <f>VLOOKUP($A1006,Ma_KH!$A:$Q,Ma_KH!P$1,0)</f>
        <v>CÔNG TY TNHH ĐẦU TƯ VÀ PHÁT TRIỂN TTM FARM</v>
      </c>
    </row>
    <row r="1007" spans="1:31" ht="25.5" customHeight="1" x14ac:dyDescent="0.3">
      <c r="A1007" s="95" t="s">
        <v>117</v>
      </c>
      <c r="B1007" s="4" t="s">
        <v>1861</v>
      </c>
      <c r="C1007" s="97">
        <v>45660</v>
      </c>
      <c r="D1007" s="96" t="s">
        <v>1863</v>
      </c>
      <c r="E1007" s="78"/>
      <c r="F1007" s="84"/>
      <c r="G1007" s="95" t="s">
        <v>1861</v>
      </c>
      <c r="H1007" s="72">
        <v>817574</v>
      </c>
      <c r="I1007" s="72">
        <v>0</v>
      </c>
      <c r="J1007" s="72">
        <v>65406</v>
      </c>
      <c r="K1007" s="72">
        <v>882980</v>
      </c>
      <c r="L1007" s="8" t="s">
        <v>24</v>
      </c>
      <c r="M1007" s="43">
        <v>45707</v>
      </c>
      <c r="N1007" s="29" t="s">
        <v>4189</v>
      </c>
      <c r="O1007" s="72">
        <f>IF(Table1[[#This Row],[Phân loại]]="Tồn đầu kỳ",Table1[[#This Row],[Tổng giá trị]],0)</f>
        <v>0</v>
      </c>
      <c r="P1007" s="8">
        <f>IF(Table1[[#This Row],[Số còn phải thu ĐK]]&lt;&gt;0,0,IF(Table1[[#This Row],[Phân loại]]="Bán hàng",Table1[[#This Row],[Tổng giá trị]],-Table1[[#This Row],[Tổng giá trị]]))</f>
        <v>882980</v>
      </c>
      <c r="Q1007" s="73">
        <f t="shared" si="134"/>
        <v>882980</v>
      </c>
      <c r="R1007" s="8">
        <f>Table1[[#This Row],[Số còn phải thu ĐK]]+Table1[[#This Row],[Giá Trị HD sau CK]]-Table1[[#This Row],[Số tiền đã thu]]</f>
        <v>0</v>
      </c>
      <c r="S1007" s="7">
        <f>IF(Table1[[#This Row],[Ngày hóa đơn]]&lt;&gt;"",Table1[[#This Row],[Ngày hóa đơn]],Table1[[#This Row],[Ngày hạch toán]])</f>
        <v>45660</v>
      </c>
      <c r="T1007" s="8"/>
      <c r="U1007" s="7">
        <f>IF(Table1[[#This Row],[Ngày tính CN]]="","",S1007+T1007)</f>
        <v>45660</v>
      </c>
      <c r="V1007" s="74">
        <f ca="1">IF(Table1[[#This Row],[Hạn thanh toán]]="","",IF((U1007-NOW())&lt;0,0,(U1007-NOW())))</f>
        <v>0</v>
      </c>
      <c r="W1007" s="72"/>
      <c r="X1007" s="68" t="str">
        <f t="shared" ca="1" si="138"/>
        <v/>
      </c>
      <c r="Y1007" s="68" t="str">
        <f t="shared" si="133"/>
        <v>Đã thanh toán</v>
      </c>
      <c r="Z1007" s="301">
        <f>Table1[[#This Row],[Hạn thanh toán]]</f>
        <v>45660</v>
      </c>
      <c r="AA1007" s="301">
        <f>Table1[[#This Row],[Ngày Thanh toán]]</f>
        <v>45707</v>
      </c>
      <c r="AD1007" s="3" t="str">
        <f>VLOOKUP($A1007,Ma_KH!$A:$Q,Ma_KH!O$1,0)</f>
        <v>TTMFARM</v>
      </c>
      <c r="AE1007" s="3" t="str">
        <f>VLOOKUP($A1007,Ma_KH!$A:$Q,Ma_KH!P$1,0)</f>
        <v>CÔNG TY TNHH ĐẦU TƯ VÀ PHÁT TRIỂN TTM FARM</v>
      </c>
    </row>
    <row r="1008" spans="1:31" ht="25.5" customHeight="1" x14ac:dyDescent="0.3">
      <c r="A1008" s="95" t="s">
        <v>118</v>
      </c>
      <c r="B1008" s="4" t="s">
        <v>1861</v>
      </c>
      <c r="C1008" s="97">
        <v>45660</v>
      </c>
      <c r="D1008" s="96" t="s">
        <v>1864</v>
      </c>
      <c r="E1008" s="78"/>
      <c r="F1008" s="84"/>
      <c r="G1008" s="95" t="s">
        <v>1865</v>
      </c>
      <c r="H1008" s="72"/>
      <c r="I1008" s="72">
        <v>0</v>
      </c>
      <c r="J1008" s="72">
        <v>0</v>
      </c>
      <c r="K1008" s="72">
        <v>218116</v>
      </c>
      <c r="L1008" s="8" t="s">
        <v>17</v>
      </c>
      <c r="M1008" s="43">
        <v>45707</v>
      </c>
      <c r="N1008" s="29" t="s">
        <v>4189</v>
      </c>
      <c r="O1008" s="72">
        <f>IF(Table1[[#This Row],[Phân loại]]="Tồn đầu kỳ",Table1[[#This Row],[Tổng giá trị]],0)</f>
        <v>0</v>
      </c>
      <c r="P1008" s="8">
        <f>IF(Table1[[#This Row],[Số còn phải thu ĐK]]&lt;&gt;0,0,IF(Table1[[#This Row],[Phân loại]]="Bán hàng",Table1[[#This Row],[Tổng giá trị]],-Table1[[#This Row],[Tổng giá trị]]))</f>
        <v>-218116</v>
      </c>
      <c r="Q1008" s="73">
        <f t="shared" si="134"/>
        <v>-218116</v>
      </c>
      <c r="R1008" s="8">
        <f>Table1[[#This Row],[Số còn phải thu ĐK]]+Table1[[#This Row],[Giá Trị HD sau CK]]-Table1[[#This Row],[Số tiền đã thu]]</f>
        <v>0</v>
      </c>
      <c r="S1008" s="7">
        <f>IF(Table1[[#This Row],[Ngày hóa đơn]]&lt;&gt;"",Table1[[#This Row],[Ngày hóa đơn]],Table1[[#This Row],[Ngày hạch toán]])</f>
        <v>45660</v>
      </c>
      <c r="T1008" s="8"/>
      <c r="U1008" s="7">
        <f>IF(Table1[[#This Row],[Ngày tính CN]]="","",S1008+T1008)</f>
        <v>45660</v>
      </c>
      <c r="V1008" s="74">
        <f ca="1">IF(Table1[[#This Row],[Hạn thanh toán]]="","",IF((U1008-NOW())&lt;0,0,(U1008-NOW())))</f>
        <v>0</v>
      </c>
      <c r="W1008" s="72"/>
      <c r="X1008" s="68" t="str">
        <f t="shared" ca="1" si="138"/>
        <v/>
      </c>
      <c r="Y1008" s="68" t="str">
        <f t="shared" si="133"/>
        <v>Đã thanh toán</v>
      </c>
      <c r="Z1008" s="301">
        <f>Table1[[#This Row],[Hạn thanh toán]]</f>
        <v>45660</v>
      </c>
      <c r="AA1008" s="301">
        <f>Table1[[#This Row],[Ngày Thanh toán]]</f>
        <v>45707</v>
      </c>
      <c r="AD1008" s="3" t="str">
        <f>VLOOKUP($A1008,Ma_KH!$A:$Q,Ma_KH!O$1,0)</f>
        <v>TTMFARM</v>
      </c>
      <c r="AE1008" s="3" t="str">
        <f>VLOOKUP($A1008,Ma_KH!$A:$Q,Ma_KH!P$1,0)</f>
        <v>CÔNG TY TNHH ĐẦU TƯ VÀ PHÁT TRIỂN TTM FARM</v>
      </c>
    </row>
    <row r="1009" spans="1:31" ht="25.5" customHeight="1" x14ac:dyDescent="0.3">
      <c r="A1009" s="95" t="s">
        <v>117</v>
      </c>
      <c r="B1009" s="4" t="s">
        <v>1861</v>
      </c>
      <c r="C1009" s="97">
        <v>45665</v>
      </c>
      <c r="D1009" s="96" t="s">
        <v>1866</v>
      </c>
      <c r="E1009" s="78"/>
      <c r="F1009" s="84"/>
      <c r="G1009" s="95" t="s">
        <v>1861</v>
      </c>
      <c r="H1009" s="72">
        <v>592955</v>
      </c>
      <c r="I1009" s="72">
        <v>0</v>
      </c>
      <c r="J1009" s="72">
        <v>47436</v>
      </c>
      <c r="K1009" s="72">
        <v>640391</v>
      </c>
      <c r="L1009" s="8" t="s">
        <v>24</v>
      </c>
      <c r="M1009" s="43">
        <v>45707</v>
      </c>
      <c r="N1009" s="29" t="s">
        <v>4189</v>
      </c>
      <c r="O1009" s="72">
        <f>IF(Table1[[#This Row],[Phân loại]]="Tồn đầu kỳ",Table1[[#This Row],[Tổng giá trị]],0)</f>
        <v>0</v>
      </c>
      <c r="P1009" s="8">
        <f>IF(Table1[[#This Row],[Số còn phải thu ĐK]]&lt;&gt;0,0,IF(Table1[[#This Row],[Phân loại]]="Bán hàng",Table1[[#This Row],[Tổng giá trị]],-Table1[[#This Row],[Tổng giá trị]]))</f>
        <v>640391</v>
      </c>
      <c r="Q1009" s="73">
        <f t="shared" si="134"/>
        <v>640391</v>
      </c>
      <c r="R1009" s="8">
        <f>Table1[[#This Row],[Số còn phải thu ĐK]]+Table1[[#This Row],[Giá Trị HD sau CK]]-Table1[[#This Row],[Số tiền đã thu]]</f>
        <v>0</v>
      </c>
      <c r="S1009" s="7">
        <f>IF(Table1[[#This Row],[Ngày hóa đơn]]&lt;&gt;"",Table1[[#This Row],[Ngày hóa đơn]],Table1[[#This Row],[Ngày hạch toán]])</f>
        <v>45665</v>
      </c>
      <c r="T1009" s="8"/>
      <c r="U1009" s="7">
        <f>IF(Table1[[#This Row],[Ngày tính CN]]="","",S1009+T1009)</f>
        <v>45665</v>
      </c>
      <c r="V1009" s="74">
        <f ca="1">IF(Table1[[#This Row],[Hạn thanh toán]]="","",IF((U1009-NOW())&lt;0,0,(U1009-NOW())))</f>
        <v>0</v>
      </c>
      <c r="W1009" s="72"/>
      <c r="X1009" s="68" t="str">
        <f t="shared" ca="1" si="138"/>
        <v/>
      </c>
      <c r="Y1009" s="68" t="str">
        <f t="shared" si="133"/>
        <v>Đã thanh toán</v>
      </c>
      <c r="Z1009" s="301">
        <f>Table1[[#This Row],[Hạn thanh toán]]</f>
        <v>45665</v>
      </c>
      <c r="AA1009" s="301">
        <f>Table1[[#This Row],[Ngày Thanh toán]]</f>
        <v>45707</v>
      </c>
      <c r="AD1009" s="3" t="str">
        <f>VLOOKUP($A1009,Ma_KH!$A:$Q,Ma_KH!O$1,0)</f>
        <v>TTMFARM</v>
      </c>
      <c r="AE1009" s="3" t="str">
        <f>VLOOKUP($A1009,Ma_KH!$A:$Q,Ma_KH!P$1,0)</f>
        <v>CÔNG TY TNHH ĐẦU TƯ VÀ PHÁT TRIỂN TTM FARM</v>
      </c>
    </row>
    <row r="1010" spans="1:31" ht="25.5" customHeight="1" x14ac:dyDescent="0.3">
      <c r="A1010" s="95" t="s">
        <v>117</v>
      </c>
      <c r="B1010" s="4" t="s">
        <v>1861</v>
      </c>
      <c r="C1010" s="97">
        <v>45665</v>
      </c>
      <c r="D1010" s="96" t="s">
        <v>1867</v>
      </c>
      <c r="E1010" s="78"/>
      <c r="F1010" s="84"/>
      <c r="G1010" s="95" t="s">
        <v>1861</v>
      </c>
      <c r="H1010" s="72">
        <v>671802</v>
      </c>
      <c r="I1010" s="72">
        <v>0</v>
      </c>
      <c r="J1010" s="72">
        <v>53744</v>
      </c>
      <c r="K1010" s="72">
        <v>725546</v>
      </c>
      <c r="L1010" s="8" t="s">
        <v>24</v>
      </c>
      <c r="M1010" s="43">
        <v>45707</v>
      </c>
      <c r="N1010" s="29" t="s">
        <v>4189</v>
      </c>
      <c r="O1010" s="72">
        <f>IF(Table1[[#This Row],[Phân loại]]="Tồn đầu kỳ",Table1[[#This Row],[Tổng giá trị]],0)</f>
        <v>0</v>
      </c>
      <c r="P1010" s="8">
        <f>IF(Table1[[#This Row],[Số còn phải thu ĐK]]&lt;&gt;0,0,IF(Table1[[#This Row],[Phân loại]]="Bán hàng",Table1[[#This Row],[Tổng giá trị]],-Table1[[#This Row],[Tổng giá trị]]))</f>
        <v>725546</v>
      </c>
      <c r="Q1010" s="73">
        <f t="shared" si="134"/>
        <v>725546</v>
      </c>
      <c r="R1010" s="8">
        <f>Table1[[#This Row],[Số còn phải thu ĐK]]+Table1[[#This Row],[Giá Trị HD sau CK]]-Table1[[#This Row],[Số tiền đã thu]]</f>
        <v>0</v>
      </c>
      <c r="S1010" s="7">
        <f>IF(Table1[[#This Row],[Ngày hóa đơn]]&lt;&gt;"",Table1[[#This Row],[Ngày hóa đơn]],Table1[[#This Row],[Ngày hạch toán]])</f>
        <v>45665</v>
      </c>
      <c r="T1010" s="8"/>
      <c r="U1010" s="7">
        <f>IF(Table1[[#This Row],[Ngày tính CN]]="","",S1010+T1010)</f>
        <v>45665</v>
      </c>
      <c r="V1010" s="74">
        <f ca="1">IF(Table1[[#This Row],[Hạn thanh toán]]="","",IF((U1010-NOW())&lt;0,0,(U1010-NOW())))</f>
        <v>0</v>
      </c>
      <c r="W1010" s="72"/>
      <c r="X1010" s="68" t="str">
        <f t="shared" ca="1" si="138"/>
        <v/>
      </c>
      <c r="Y1010" s="68" t="str">
        <f t="shared" si="133"/>
        <v>Đã thanh toán</v>
      </c>
      <c r="Z1010" s="301">
        <f>Table1[[#This Row],[Hạn thanh toán]]</f>
        <v>45665</v>
      </c>
      <c r="AA1010" s="301">
        <f>Table1[[#This Row],[Ngày Thanh toán]]</f>
        <v>45707</v>
      </c>
      <c r="AD1010" s="3" t="str">
        <f>VLOOKUP($A1010,Ma_KH!$A:$Q,Ma_KH!O$1,0)</f>
        <v>TTMFARM</v>
      </c>
      <c r="AE1010" s="3" t="str">
        <f>VLOOKUP($A1010,Ma_KH!$A:$Q,Ma_KH!P$1,0)</f>
        <v>CÔNG TY TNHH ĐẦU TƯ VÀ PHÁT TRIỂN TTM FARM</v>
      </c>
    </row>
    <row r="1011" spans="1:31" ht="25.5" customHeight="1" x14ac:dyDescent="0.3">
      <c r="A1011" s="95" t="s">
        <v>117</v>
      </c>
      <c r="B1011" s="4" t="s">
        <v>1861</v>
      </c>
      <c r="C1011" s="97">
        <v>45666</v>
      </c>
      <c r="D1011" s="96" t="s">
        <v>1868</v>
      </c>
      <c r="E1011" s="78"/>
      <c r="F1011" s="84"/>
      <c r="G1011" s="95" t="s">
        <v>1861</v>
      </c>
      <c r="H1011" s="72">
        <v>688548</v>
      </c>
      <c r="I1011" s="72">
        <v>0</v>
      </c>
      <c r="J1011" s="72">
        <v>55084</v>
      </c>
      <c r="K1011" s="72">
        <v>743632</v>
      </c>
      <c r="L1011" s="8" t="s">
        <v>24</v>
      </c>
      <c r="M1011" s="43">
        <v>45707</v>
      </c>
      <c r="N1011" s="29" t="s">
        <v>4189</v>
      </c>
      <c r="O1011" s="72">
        <f>IF(Table1[[#This Row],[Phân loại]]="Tồn đầu kỳ",Table1[[#This Row],[Tổng giá trị]],0)</f>
        <v>0</v>
      </c>
      <c r="P1011" s="8">
        <f>IF(Table1[[#This Row],[Số còn phải thu ĐK]]&lt;&gt;0,0,IF(Table1[[#This Row],[Phân loại]]="Bán hàng",Table1[[#This Row],[Tổng giá trị]],-Table1[[#This Row],[Tổng giá trị]]))</f>
        <v>743632</v>
      </c>
      <c r="Q1011" s="73">
        <f t="shared" si="134"/>
        <v>743632</v>
      </c>
      <c r="R1011" s="8">
        <f>Table1[[#This Row],[Số còn phải thu ĐK]]+Table1[[#This Row],[Giá Trị HD sau CK]]-Table1[[#This Row],[Số tiền đã thu]]</f>
        <v>0</v>
      </c>
      <c r="S1011" s="7">
        <f>IF(Table1[[#This Row],[Ngày hóa đơn]]&lt;&gt;"",Table1[[#This Row],[Ngày hóa đơn]],Table1[[#This Row],[Ngày hạch toán]])</f>
        <v>45666</v>
      </c>
      <c r="T1011" s="8"/>
      <c r="U1011" s="7">
        <f>IF(Table1[[#This Row],[Ngày tính CN]]="","",S1011+T1011)</f>
        <v>45666</v>
      </c>
      <c r="V1011" s="74">
        <f ca="1">IF(Table1[[#This Row],[Hạn thanh toán]]="","",IF((U1011-NOW())&lt;0,0,(U1011-NOW())))</f>
        <v>0</v>
      </c>
      <c r="W1011" s="72"/>
      <c r="X1011" s="68" t="str">
        <f t="shared" ca="1" si="138"/>
        <v/>
      </c>
      <c r="Y1011" s="68" t="str">
        <f t="shared" si="133"/>
        <v>Đã thanh toán</v>
      </c>
      <c r="Z1011" s="301">
        <f>Table1[[#This Row],[Hạn thanh toán]]</f>
        <v>45666</v>
      </c>
      <c r="AA1011" s="301">
        <f>Table1[[#This Row],[Ngày Thanh toán]]</f>
        <v>45707</v>
      </c>
      <c r="AD1011" s="3" t="str">
        <f>VLOOKUP($A1011,Ma_KH!$A:$Q,Ma_KH!O$1,0)</f>
        <v>TTMFARM</v>
      </c>
      <c r="AE1011" s="3" t="str">
        <f>VLOOKUP($A1011,Ma_KH!$A:$Q,Ma_KH!P$1,0)</f>
        <v>CÔNG TY TNHH ĐẦU TƯ VÀ PHÁT TRIỂN TTM FARM</v>
      </c>
    </row>
    <row r="1012" spans="1:31" ht="25.5" customHeight="1" x14ac:dyDescent="0.3">
      <c r="A1012" s="95" t="s">
        <v>119</v>
      </c>
      <c r="B1012" s="4" t="s">
        <v>1861</v>
      </c>
      <c r="C1012" s="97">
        <v>45669</v>
      </c>
      <c r="D1012" s="96" t="s">
        <v>1869</v>
      </c>
      <c r="E1012" s="78"/>
      <c r="F1012" s="84"/>
      <c r="G1012" s="95" t="s">
        <v>1870</v>
      </c>
      <c r="H1012" s="72"/>
      <c r="I1012" s="72">
        <v>0</v>
      </c>
      <c r="J1012" s="72">
        <v>0</v>
      </c>
      <c r="K1012" s="72">
        <v>49680</v>
      </c>
      <c r="L1012" s="8" t="s">
        <v>17</v>
      </c>
      <c r="M1012" s="43">
        <v>45707</v>
      </c>
      <c r="N1012" s="29" t="s">
        <v>4189</v>
      </c>
      <c r="O1012" s="72">
        <f>IF(Table1[[#This Row],[Phân loại]]="Tồn đầu kỳ",Table1[[#This Row],[Tổng giá trị]],0)</f>
        <v>0</v>
      </c>
      <c r="P1012" s="8">
        <f>IF(Table1[[#This Row],[Số còn phải thu ĐK]]&lt;&gt;0,0,IF(Table1[[#This Row],[Phân loại]]="Bán hàng",Table1[[#This Row],[Tổng giá trị]],-Table1[[#This Row],[Tổng giá trị]]))</f>
        <v>-49680</v>
      </c>
      <c r="Q1012" s="73">
        <f t="shared" si="134"/>
        <v>-49680</v>
      </c>
      <c r="R1012" s="8">
        <f>Table1[[#This Row],[Số còn phải thu ĐK]]+Table1[[#This Row],[Giá Trị HD sau CK]]-Table1[[#This Row],[Số tiền đã thu]]</f>
        <v>0</v>
      </c>
      <c r="S1012" s="7">
        <f>IF(Table1[[#This Row],[Ngày hóa đơn]]&lt;&gt;"",Table1[[#This Row],[Ngày hóa đơn]],Table1[[#This Row],[Ngày hạch toán]])</f>
        <v>45669</v>
      </c>
      <c r="T1012" s="8"/>
      <c r="U1012" s="7">
        <f>IF(Table1[[#This Row],[Ngày tính CN]]="","",S1012+T1012)</f>
        <v>45669</v>
      </c>
      <c r="V1012" s="74">
        <f ca="1">IF(Table1[[#This Row],[Hạn thanh toán]]="","",IF((U1012-NOW())&lt;0,0,(U1012-NOW())))</f>
        <v>0</v>
      </c>
      <c r="W1012" s="72"/>
      <c r="X1012" s="68" t="str">
        <f t="shared" ca="1" si="138"/>
        <v/>
      </c>
      <c r="Y1012" s="68" t="str">
        <f t="shared" si="133"/>
        <v>Đã thanh toán</v>
      </c>
      <c r="Z1012" s="301">
        <f>Table1[[#This Row],[Hạn thanh toán]]</f>
        <v>45669</v>
      </c>
      <c r="AA1012" s="301">
        <f>Table1[[#This Row],[Ngày Thanh toán]]</f>
        <v>45707</v>
      </c>
      <c r="AD1012" s="3" t="str">
        <f>VLOOKUP($A1012,Ma_KH!$A:$Q,Ma_KH!O$1,0)</f>
        <v>TTMFARM</v>
      </c>
      <c r="AE1012" s="3" t="str">
        <f>VLOOKUP($A1012,Ma_KH!$A:$Q,Ma_KH!P$1,0)</f>
        <v>CÔNG TY TNHH ĐẦU TƯ VÀ PHÁT TRIỂN TTM FARM</v>
      </c>
    </row>
    <row r="1013" spans="1:31" ht="25.5" customHeight="1" x14ac:dyDescent="0.3">
      <c r="A1013" s="95" t="s">
        <v>117</v>
      </c>
      <c r="B1013" s="4" t="s">
        <v>1861</v>
      </c>
      <c r="C1013" s="97">
        <v>45672</v>
      </c>
      <c r="D1013" s="96" t="s">
        <v>1871</v>
      </c>
      <c r="E1013" s="78"/>
      <c r="F1013" s="84"/>
      <c r="G1013" s="95" t="s">
        <v>1861</v>
      </c>
      <c r="H1013" s="72">
        <v>450416</v>
      </c>
      <c r="I1013" s="72">
        <v>0</v>
      </c>
      <c r="J1013" s="72">
        <v>36033</v>
      </c>
      <c r="K1013" s="72">
        <v>486449</v>
      </c>
      <c r="L1013" s="8" t="s">
        <v>24</v>
      </c>
      <c r="M1013" s="43">
        <v>45707</v>
      </c>
      <c r="N1013" s="29" t="s">
        <v>4189</v>
      </c>
      <c r="O1013" s="72">
        <f>IF(Table1[[#This Row],[Phân loại]]="Tồn đầu kỳ",Table1[[#This Row],[Tổng giá trị]],0)</f>
        <v>0</v>
      </c>
      <c r="P1013" s="8">
        <f>IF(Table1[[#This Row],[Số còn phải thu ĐK]]&lt;&gt;0,0,IF(Table1[[#This Row],[Phân loại]]="Bán hàng",Table1[[#This Row],[Tổng giá trị]],-Table1[[#This Row],[Tổng giá trị]]))</f>
        <v>486449</v>
      </c>
      <c r="Q1013" s="73">
        <f t="shared" si="134"/>
        <v>486449</v>
      </c>
      <c r="R1013" s="8">
        <f>Table1[[#This Row],[Số còn phải thu ĐK]]+Table1[[#This Row],[Giá Trị HD sau CK]]-Table1[[#This Row],[Số tiền đã thu]]</f>
        <v>0</v>
      </c>
      <c r="S1013" s="7">
        <f>IF(Table1[[#This Row],[Ngày hóa đơn]]&lt;&gt;"",Table1[[#This Row],[Ngày hóa đơn]],Table1[[#This Row],[Ngày hạch toán]])</f>
        <v>45672</v>
      </c>
      <c r="T1013" s="8"/>
      <c r="U1013" s="7">
        <f>IF(Table1[[#This Row],[Ngày tính CN]]="","",S1013+T1013)</f>
        <v>45672</v>
      </c>
      <c r="V1013" s="74">
        <f ca="1">IF(Table1[[#This Row],[Hạn thanh toán]]="","",IF((U1013-NOW())&lt;0,0,(U1013-NOW())))</f>
        <v>0</v>
      </c>
      <c r="W1013" s="72"/>
      <c r="X1013" s="68" t="str">
        <f t="shared" ca="1" si="138"/>
        <v/>
      </c>
      <c r="Y1013" s="68" t="str">
        <f t="shared" si="133"/>
        <v>Đã thanh toán</v>
      </c>
      <c r="Z1013" s="301">
        <f>Table1[[#This Row],[Hạn thanh toán]]</f>
        <v>45672</v>
      </c>
      <c r="AA1013" s="301">
        <f>Table1[[#This Row],[Ngày Thanh toán]]</f>
        <v>45707</v>
      </c>
      <c r="AD1013" s="3" t="str">
        <f>VLOOKUP($A1013,Ma_KH!$A:$Q,Ma_KH!O$1,0)</f>
        <v>TTMFARM</v>
      </c>
      <c r="AE1013" s="3" t="str">
        <f>VLOOKUP($A1013,Ma_KH!$A:$Q,Ma_KH!P$1,0)</f>
        <v>CÔNG TY TNHH ĐẦU TƯ VÀ PHÁT TRIỂN TTM FARM</v>
      </c>
    </row>
    <row r="1014" spans="1:31" ht="25.5" customHeight="1" x14ac:dyDescent="0.3">
      <c r="A1014" s="95" t="s">
        <v>117</v>
      </c>
      <c r="B1014" s="4" t="s">
        <v>1861</v>
      </c>
      <c r="C1014" s="97">
        <v>45674</v>
      </c>
      <c r="D1014" s="96" t="s">
        <v>1872</v>
      </c>
      <c r="E1014" s="78"/>
      <c r="F1014" s="84"/>
      <c r="G1014" s="95" t="s">
        <v>1861</v>
      </c>
      <c r="H1014" s="72">
        <v>720891</v>
      </c>
      <c r="I1014" s="72">
        <v>0</v>
      </c>
      <c r="J1014" s="72">
        <v>57671</v>
      </c>
      <c r="K1014" s="72">
        <v>778562</v>
      </c>
      <c r="L1014" s="8" t="s">
        <v>24</v>
      </c>
      <c r="M1014" s="43">
        <v>45707</v>
      </c>
      <c r="N1014" s="29" t="s">
        <v>4189</v>
      </c>
      <c r="O1014" s="72">
        <f>IF(Table1[[#This Row],[Phân loại]]="Tồn đầu kỳ",Table1[[#This Row],[Tổng giá trị]],0)</f>
        <v>0</v>
      </c>
      <c r="P1014" s="8">
        <f>IF(Table1[[#This Row],[Số còn phải thu ĐK]]&lt;&gt;0,0,IF(Table1[[#This Row],[Phân loại]]="Bán hàng",Table1[[#This Row],[Tổng giá trị]],-Table1[[#This Row],[Tổng giá trị]]))</f>
        <v>778562</v>
      </c>
      <c r="Q1014" s="73">
        <f t="shared" si="134"/>
        <v>778562</v>
      </c>
      <c r="R1014" s="8">
        <f>Table1[[#This Row],[Số còn phải thu ĐK]]+Table1[[#This Row],[Giá Trị HD sau CK]]-Table1[[#This Row],[Số tiền đã thu]]</f>
        <v>0</v>
      </c>
      <c r="S1014" s="7">
        <f>IF(Table1[[#This Row],[Ngày hóa đơn]]&lt;&gt;"",Table1[[#This Row],[Ngày hóa đơn]],Table1[[#This Row],[Ngày hạch toán]])</f>
        <v>45674</v>
      </c>
      <c r="T1014" s="8"/>
      <c r="U1014" s="7">
        <f>IF(Table1[[#This Row],[Ngày tính CN]]="","",S1014+T1014)</f>
        <v>45674</v>
      </c>
      <c r="V1014" s="74">
        <f ca="1">IF(Table1[[#This Row],[Hạn thanh toán]]="","",IF((U1014-NOW())&lt;0,0,(U1014-NOW())))</f>
        <v>0</v>
      </c>
      <c r="W1014" s="72"/>
      <c r="X1014" s="68" t="str">
        <f t="shared" ca="1" si="138"/>
        <v/>
      </c>
      <c r="Y1014" s="68" t="str">
        <f t="shared" si="133"/>
        <v>Đã thanh toán</v>
      </c>
      <c r="Z1014" s="301">
        <f>Table1[[#This Row],[Hạn thanh toán]]</f>
        <v>45674</v>
      </c>
      <c r="AA1014" s="301">
        <f>Table1[[#This Row],[Ngày Thanh toán]]</f>
        <v>45707</v>
      </c>
      <c r="AD1014" s="3" t="str">
        <f>VLOOKUP($A1014,Ma_KH!$A:$Q,Ma_KH!O$1,0)</f>
        <v>TTMFARM</v>
      </c>
      <c r="AE1014" s="3" t="str">
        <f>VLOOKUP($A1014,Ma_KH!$A:$Q,Ma_KH!P$1,0)</f>
        <v>CÔNG TY TNHH ĐẦU TƯ VÀ PHÁT TRIỂN TTM FARM</v>
      </c>
    </row>
    <row r="1015" spans="1:31" ht="25.5" customHeight="1" x14ac:dyDescent="0.3">
      <c r="A1015" s="95" t="s">
        <v>117</v>
      </c>
      <c r="B1015" s="4" t="s">
        <v>1861</v>
      </c>
      <c r="C1015" s="97">
        <v>45674</v>
      </c>
      <c r="D1015" s="96" t="s">
        <v>1873</v>
      </c>
      <c r="E1015" s="78"/>
      <c r="F1015" s="84"/>
      <c r="G1015" s="95" t="s">
        <v>1861</v>
      </c>
      <c r="H1015" s="72">
        <v>618934</v>
      </c>
      <c r="I1015" s="72">
        <v>0</v>
      </c>
      <c r="J1015" s="72">
        <v>49515</v>
      </c>
      <c r="K1015" s="72">
        <v>668449</v>
      </c>
      <c r="L1015" s="8" t="s">
        <v>24</v>
      </c>
      <c r="M1015" s="43">
        <v>45707</v>
      </c>
      <c r="N1015" s="29" t="s">
        <v>4189</v>
      </c>
      <c r="O1015" s="72">
        <f>IF(Table1[[#This Row],[Phân loại]]="Tồn đầu kỳ",Table1[[#This Row],[Tổng giá trị]],0)</f>
        <v>0</v>
      </c>
      <c r="P1015" s="8">
        <f>IF(Table1[[#This Row],[Số còn phải thu ĐK]]&lt;&gt;0,0,IF(Table1[[#This Row],[Phân loại]]="Bán hàng",Table1[[#This Row],[Tổng giá trị]],-Table1[[#This Row],[Tổng giá trị]]))</f>
        <v>668449</v>
      </c>
      <c r="Q1015" s="73">
        <f t="shared" si="134"/>
        <v>668449</v>
      </c>
      <c r="R1015" s="8">
        <f>Table1[[#This Row],[Số còn phải thu ĐK]]+Table1[[#This Row],[Giá Trị HD sau CK]]-Table1[[#This Row],[Số tiền đã thu]]</f>
        <v>0</v>
      </c>
      <c r="S1015" s="7">
        <f>IF(Table1[[#This Row],[Ngày hóa đơn]]&lt;&gt;"",Table1[[#This Row],[Ngày hóa đơn]],Table1[[#This Row],[Ngày hạch toán]])</f>
        <v>45674</v>
      </c>
      <c r="T1015" s="8"/>
      <c r="U1015" s="7">
        <f>IF(Table1[[#This Row],[Ngày tính CN]]="","",S1015+T1015)</f>
        <v>45674</v>
      </c>
      <c r="V1015" s="74">
        <f ca="1">IF(Table1[[#This Row],[Hạn thanh toán]]="","",IF((U1015-NOW())&lt;0,0,(U1015-NOW())))</f>
        <v>0</v>
      </c>
      <c r="W1015" s="72"/>
      <c r="X1015" s="68" t="str">
        <f t="shared" ca="1" si="138"/>
        <v/>
      </c>
      <c r="Y1015" s="68" t="str">
        <f t="shared" si="133"/>
        <v>Đã thanh toán</v>
      </c>
      <c r="Z1015" s="301">
        <f>Table1[[#This Row],[Hạn thanh toán]]</f>
        <v>45674</v>
      </c>
      <c r="AA1015" s="301">
        <f>Table1[[#This Row],[Ngày Thanh toán]]</f>
        <v>45707</v>
      </c>
      <c r="AD1015" s="3" t="str">
        <f>VLOOKUP($A1015,Ma_KH!$A:$Q,Ma_KH!O$1,0)</f>
        <v>TTMFARM</v>
      </c>
      <c r="AE1015" s="3" t="str">
        <f>VLOOKUP($A1015,Ma_KH!$A:$Q,Ma_KH!P$1,0)</f>
        <v>CÔNG TY TNHH ĐẦU TƯ VÀ PHÁT TRIỂN TTM FARM</v>
      </c>
    </row>
    <row r="1016" spans="1:31" ht="25.5" customHeight="1" x14ac:dyDescent="0.3">
      <c r="A1016" s="95" t="s">
        <v>117</v>
      </c>
      <c r="B1016" s="4" t="s">
        <v>1861</v>
      </c>
      <c r="C1016" s="97">
        <v>45674</v>
      </c>
      <c r="D1016" s="96" t="s">
        <v>1874</v>
      </c>
      <c r="E1016" s="78"/>
      <c r="F1016" s="84"/>
      <c r="G1016" s="95" t="s">
        <v>1861</v>
      </c>
      <c r="H1016" s="72">
        <v>1031718</v>
      </c>
      <c r="I1016" s="72">
        <v>0</v>
      </c>
      <c r="J1016" s="72">
        <v>82537</v>
      </c>
      <c r="K1016" s="72">
        <v>1114255</v>
      </c>
      <c r="L1016" s="8" t="s">
        <v>24</v>
      </c>
      <c r="M1016" s="43">
        <v>45707</v>
      </c>
      <c r="N1016" s="29" t="s">
        <v>4189</v>
      </c>
      <c r="O1016" s="72">
        <f>IF(Table1[[#This Row],[Phân loại]]="Tồn đầu kỳ",Table1[[#This Row],[Tổng giá trị]],0)</f>
        <v>0</v>
      </c>
      <c r="P1016" s="8">
        <f>IF(Table1[[#This Row],[Số còn phải thu ĐK]]&lt;&gt;0,0,IF(Table1[[#This Row],[Phân loại]]="Bán hàng",Table1[[#This Row],[Tổng giá trị]],-Table1[[#This Row],[Tổng giá trị]]))</f>
        <v>1114255</v>
      </c>
      <c r="Q1016" s="73">
        <f t="shared" si="134"/>
        <v>1114255</v>
      </c>
      <c r="R1016" s="8">
        <f>Table1[[#This Row],[Số còn phải thu ĐK]]+Table1[[#This Row],[Giá Trị HD sau CK]]-Table1[[#This Row],[Số tiền đã thu]]</f>
        <v>0</v>
      </c>
      <c r="S1016" s="7">
        <f>IF(Table1[[#This Row],[Ngày hóa đơn]]&lt;&gt;"",Table1[[#This Row],[Ngày hóa đơn]],Table1[[#This Row],[Ngày hạch toán]])</f>
        <v>45674</v>
      </c>
      <c r="T1016" s="8"/>
      <c r="U1016" s="7">
        <f>IF(Table1[[#This Row],[Ngày tính CN]]="","",S1016+T1016)</f>
        <v>45674</v>
      </c>
      <c r="V1016" s="74">
        <f ca="1">IF(Table1[[#This Row],[Hạn thanh toán]]="","",IF((U1016-NOW())&lt;0,0,(U1016-NOW())))</f>
        <v>0</v>
      </c>
      <c r="W1016" s="72"/>
      <c r="X1016" s="68" t="str">
        <f t="shared" ca="1" si="138"/>
        <v/>
      </c>
      <c r="Y1016" s="68" t="str">
        <f t="shared" si="133"/>
        <v>Đã thanh toán</v>
      </c>
      <c r="Z1016" s="301">
        <f>Table1[[#This Row],[Hạn thanh toán]]</f>
        <v>45674</v>
      </c>
      <c r="AA1016" s="301">
        <f>Table1[[#This Row],[Ngày Thanh toán]]</f>
        <v>45707</v>
      </c>
      <c r="AD1016" s="3" t="str">
        <f>VLOOKUP($A1016,Ma_KH!$A:$Q,Ma_KH!O$1,0)</f>
        <v>TTMFARM</v>
      </c>
      <c r="AE1016" s="3" t="str">
        <f>VLOOKUP($A1016,Ma_KH!$A:$Q,Ma_KH!P$1,0)</f>
        <v>CÔNG TY TNHH ĐẦU TƯ VÀ PHÁT TRIỂN TTM FARM</v>
      </c>
    </row>
    <row r="1017" spans="1:31" ht="25.5" customHeight="1" x14ac:dyDescent="0.3">
      <c r="A1017" s="95" t="s">
        <v>117</v>
      </c>
      <c r="B1017" s="4" t="s">
        <v>1861</v>
      </c>
      <c r="C1017" s="97">
        <v>45674</v>
      </c>
      <c r="D1017" s="96" t="s">
        <v>1875</v>
      </c>
      <c r="E1017" s="78"/>
      <c r="F1017" s="84"/>
      <c r="G1017" s="95" t="s">
        <v>1861</v>
      </c>
      <c r="H1017" s="72">
        <v>578709</v>
      </c>
      <c r="I1017" s="72">
        <v>0</v>
      </c>
      <c r="J1017" s="72">
        <v>46297</v>
      </c>
      <c r="K1017" s="72">
        <v>625006</v>
      </c>
      <c r="L1017" s="8" t="s">
        <v>24</v>
      </c>
      <c r="M1017" s="43">
        <v>45707</v>
      </c>
      <c r="N1017" s="29" t="s">
        <v>4189</v>
      </c>
      <c r="O1017" s="72">
        <f>IF(Table1[[#This Row],[Phân loại]]="Tồn đầu kỳ",Table1[[#This Row],[Tổng giá trị]],0)</f>
        <v>0</v>
      </c>
      <c r="P1017" s="8">
        <f>IF(Table1[[#This Row],[Số còn phải thu ĐK]]&lt;&gt;0,0,IF(Table1[[#This Row],[Phân loại]]="Bán hàng",Table1[[#This Row],[Tổng giá trị]],-Table1[[#This Row],[Tổng giá trị]]))</f>
        <v>625006</v>
      </c>
      <c r="Q1017" s="73">
        <f t="shared" si="134"/>
        <v>625006</v>
      </c>
      <c r="R1017" s="8">
        <f>Table1[[#This Row],[Số còn phải thu ĐK]]+Table1[[#This Row],[Giá Trị HD sau CK]]-Table1[[#This Row],[Số tiền đã thu]]</f>
        <v>0</v>
      </c>
      <c r="S1017" s="7">
        <f>IF(Table1[[#This Row],[Ngày hóa đơn]]&lt;&gt;"",Table1[[#This Row],[Ngày hóa đơn]],Table1[[#This Row],[Ngày hạch toán]])</f>
        <v>45674</v>
      </c>
      <c r="T1017" s="8"/>
      <c r="U1017" s="7">
        <f>IF(Table1[[#This Row],[Ngày tính CN]]="","",S1017+T1017)</f>
        <v>45674</v>
      </c>
      <c r="V1017" s="74">
        <f ca="1">IF(Table1[[#This Row],[Hạn thanh toán]]="","",IF((U1017-NOW())&lt;0,0,(U1017-NOW())))</f>
        <v>0</v>
      </c>
      <c r="W1017" s="72"/>
      <c r="X1017" s="68" t="str">
        <f t="shared" ca="1" si="138"/>
        <v/>
      </c>
      <c r="Y1017" s="68" t="str">
        <f t="shared" si="133"/>
        <v>Đã thanh toán</v>
      </c>
      <c r="Z1017" s="301">
        <f>Table1[[#This Row],[Hạn thanh toán]]</f>
        <v>45674</v>
      </c>
      <c r="AA1017" s="301">
        <f>Table1[[#This Row],[Ngày Thanh toán]]</f>
        <v>45707</v>
      </c>
      <c r="AD1017" s="3" t="str">
        <f>VLOOKUP($A1017,Ma_KH!$A:$Q,Ma_KH!O$1,0)</f>
        <v>TTMFARM</v>
      </c>
      <c r="AE1017" s="3" t="str">
        <f>VLOOKUP($A1017,Ma_KH!$A:$Q,Ma_KH!P$1,0)</f>
        <v>CÔNG TY TNHH ĐẦU TƯ VÀ PHÁT TRIỂN TTM FARM</v>
      </c>
    </row>
    <row r="1018" spans="1:31" ht="25.5" customHeight="1" x14ac:dyDescent="0.3">
      <c r="A1018" s="95" t="s">
        <v>117</v>
      </c>
      <c r="B1018" s="4" t="s">
        <v>1861</v>
      </c>
      <c r="C1018" s="97">
        <v>45677</v>
      </c>
      <c r="D1018" s="96" t="s">
        <v>1876</v>
      </c>
      <c r="E1018" s="78"/>
      <c r="F1018" s="84"/>
      <c r="G1018" s="95" t="s">
        <v>1861</v>
      </c>
      <c r="H1018" s="72">
        <v>837234</v>
      </c>
      <c r="I1018" s="72">
        <v>0</v>
      </c>
      <c r="J1018" s="72">
        <v>66979</v>
      </c>
      <c r="K1018" s="72">
        <v>904213</v>
      </c>
      <c r="L1018" s="8" t="s">
        <v>24</v>
      </c>
      <c r="M1018" s="43">
        <v>45707</v>
      </c>
      <c r="N1018" s="29" t="s">
        <v>4189</v>
      </c>
      <c r="O1018" s="72">
        <f>IF(Table1[[#This Row],[Phân loại]]="Tồn đầu kỳ",Table1[[#This Row],[Tổng giá trị]],0)</f>
        <v>0</v>
      </c>
      <c r="P1018" s="8">
        <f>IF(Table1[[#This Row],[Số còn phải thu ĐK]]&lt;&gt;0,0,IF(Table1[[#This Row],[Phân loại]]="Bán hàng",Table1[[#This Row],[Tổng giá trị]],-Table1[[#This Row],[Tổng giá trị]]))</f>
        <v>904213</v>
      </c>
      <c r="Q1018" s="73">
        <f t="shared" si="134"/>
        <v>904213</v>
      </c>
      <c r="R1018" s="8">
        <f>Table1[[#This Row],[Số còn phải thu ĐK]]+Table1[[#This Row],[Giá Trị HD sau CK]]-Table1[[#This Row],[Số tiền đã thu]]</f>
        <v>0</v>
      </c>
      <c r="S1018" s="7">
        <f>IF(Table1[[#This Row],[Ngày hóa đơn]]&lt;&gt;"",Table1[[#This Row],[Ngày hóa đơn]],Table1[[#This Row],[Ngày hạch toán]])</f>
        <v>45677</v>
      </c>
      <c r="T1018" s="8"/>
      <c r="U1018" s="7">
        <f>IF(Table1[[#This Row],[Ngày tính CN]]="","",S1018+T1018)</f>
        <v>45677</v>
      </c>
      <c r="V1018" s="74">
        <f ca="1">IF(Table1[[#This Row],[Hạn thanh toán]]="","",IF((U1018-NOW())&lt;0,0,(U1018-NOW())))</f>
        <v>0</v>
      </c>
      <c r="W1018" s="72"/>
      <c r="X1018" s="68" t="str">
        <f t="shared" ca="1" si="138"/>
        <v/>
      </c>
      <c r="Y1018" s="68" t="str">
        <f t="shared" si="133"/>
        <v>Đã thanh toán</v>
      </c>
      <c r="Z1018" s="301">
        <f>Table1[[#This Row],[Hạn thanh toán]]</f>
        <v>45677</v>
      </c>
      <c r="AA1018" s="301">
        <f>Table1[[#This Row],[Ngày Thanh toán]]</f>
        <v>45707</v>
      </c>
      <c r="AD1018" s="3" t="str">
        <f>VLOOKUP($A1018,Ma_KH!$A:$Q,Ma_KH!O$1,0)</f>
        <v>TTMFARM</v>
      </c>
      <c r="AE1018" s="3" t="str">
        <f>VLOOKUP($A1018,Ma_KH!$A:$Q,Ma_KH!P$1,0)</f>
        <v>CÔNG TY TNHH ĐẦU TƯ VÀ PHÁT TRIỂN TTM FARM</v>
      </c>
    </row>
    <row r="1019" spans="1:31" ht="25.5" customHeight="1" x14ac:dyDescent="0.3">
      <c r="A1019" s="95" t="s">
        <v>117</v>
      </c>
      <c r="B1019" s="4" t="s">
        <v>1861</v>
      </c>
      <c r="C1019" s="97">
        <v>45677</v>
      </c>
      <c r="D1019" s="96" t="s">
        <v>1877</v>
      </c>
      <c r="E1019" s="78"/>
      <c r="F1019" s="84"/>
      <c r="G1019" s="95" t="s">
        <v>1861</v>
      </c>
      <c r="H1019" s="72">
        <v>810300</v>
      </c>
      <c r="I1019" s="72">
        <v>0</v>
      </c>
      <c r="J1019" s="72">
        <v>64824</v>
      </c>
      <c r="K1019" s="72">
        <v>875124</v>
      </c>
      <c r="L1019" s="8" t="s">
        <v>24</v>
      </c>
      <c r="M1019" s="43">
        <v>45707</v>
      </c>
      <c r="N1019" s="29" t="s">
        <v>4189</v>
      </c>
      <c r="O1019" s="72">
        <f>IF(Table1[[#This Row],[Phân loại]]="Tồn đầu kỳ",Table1[[#This Row],[Tổng giá trị]],0)</f>
        <v>0</v>
      </c>
      <c r="P1019" s="8">
        <f>IF(Table1[[#This Row],[Số còn phải thu ĐK]]&lt;&gt;0,0,IF(Table1[[#This Row],[Phân loại]]="Bán hàng",Table1[[#This Row],[Tổng giá trị]],-Table1[[#This Row],[Tổng giá trị]]))</f>
        <v>875124</v>
      </c>
      <c r="Q1019" s="73">
        <f t="shared" si="134"/>
        <v>875124</v>
      </c>
      <c r="R1019" s="8">
        <f>Table1[[#This Row],[Số còn phải thu ĐK]]+Table1[[#This Row],[Giá Trị HD sau CK]]-Table1[[#This Row],[Số tiền đã thu]]</f>
        <v>0</v>
      </c>
      <c r="S1019" s="7">
        <f>IF(Table1[[#This Row],[Ngày hóa đơn]]&lt;&gt;"",Table1[[#This Row],[Ngày hóa đơn]],Table1[[#This Row],[Ngày hạch toán]])</f>
        <v>45677</v>
      </c>
      <c r="T1019" s="8"/>
      <c r="U1019" s="7">
        <f>IF(Table1[[#This Row],[Ngày tính CN]]="","",S1019+T1019)</f>
        <v>45677</v>
      </c>
      <c r="V1019" s="74">
        <f ca="1">IF(Table1[[#This Row],[Hạn thanh toán]]="","",IF((U1019-NOW())&lt;0,0,(U1019-NOW())))</f>
        <v>0</v>
      </c>
      <c r="W1019" s="72"/>
      <c r="X1019" s="68" t="str">
        <f t="shared" ca="1" si="138"/>
        <v/>
      </c>
      <c r="Y1019" s="68" t="str">
        <f t="shared" si="133"/>
        <v>Đã thanh toán</v>
      </c>
      <c r="Z1019" s="301">
        <f>Table1[[#This Row],[Hạn thanh toán]]</f>
        <v>45677</v>
      </c>
      <c r="AA1019" s="301">
        <f>Table1[[#This Row],[Ngày Thanh toán]]</f>
        <v>45707</v>
      </c>
      <c r="AD1019" s="3" t="str">
        <f>VLOOKUP($A1019,Ma_KH!$A:$Q,Ma_KH!O$1,0)</f>
        <v>TTMFARM</v>
      </c>
      <c r="AE1019" s="3" t="str">
        <f>VLOOKUP($A1019,Ma_KH!$A:$Q,Ma_KH!P$1,0)</f>
        <v>CÔNG TY TNHH ĐẦU TƯ VÀ PHÁT TRIỂN TTM FARM</v>
      </c>
    </row>
    <row r="1020" spans="1:31" ht="25.5" customHeight="1" x14ac:dyDescent="0.3">
      <c r="A1020" s="95" t="s">
        <v>117</v>
      </c>
      <c r="B1020" s="4" t="s">
        <v>1861</v>
      </c>
      <c r="C1020" s="97">
        <v>45679</v>
      </c>
      <c r="D1020" s="96" t="s">
        <v>1878</v>
      </c>
      <c r="E1020" s="78"/>
      <c r="F1020" s="84"/>
      <c r="G1020" s="95" t="s">
        <v>1861</v>
      </c>
      <c r="H1020" s="72">
        <v>922445</v>
      </c>
      <c r="I1020" s="72">
        <v>0</v>
      </c>
      <c r="J1020" s="72">
        <v>73796</v>
      </c>
      <c r="K1020" s="72">
        <v>996241</v>
      </c>
      <c r="L1020" s="8" t="s">
        <v>24</v>
      </c>
      <c r="M1020" s="43">
        <v>45707</v>
      </c>
      <c r="N1020" s="29" t="s">
        <v>4189</v>
      </c>
      <c r="O1020" s="72">
        <f>IF(Table1[[#This Row],[Phân loại]]="Tồn đầu kỳ",Table1[[#This Row],[Tổng giá trị]],0)</f>
        <v>0</v>
      </c>
      <c r="P1020" s="8">
        <f>IF(Table1[[#This Row],[Số còn phải thu ĐK]]&lt;&gt;0,0,IF(Table1[[#This Row],[Phân loại]]="Bán hàng",Table1[[#This Row],[Tổng giá trị]],-Table1[[#This Row],[Tổng giá trị]]))</f>
        <v>996241</v>
      </c>
      <c r="Q1020" s="73">
        <f t="shared" si="134"/>
        <v>996241</v>
      </c>
      <c r="R1020" s="8">
        <f>Table1[[#This Row],[Số còn phải thu ĐK]]+Table1[[#This Row],[Giá Trị HD sau CK]]-Table1[[#This Row],[Số tiền đã thu]]</f>
        <v>0</v>
      </c>
      <c r="S1020" s="7">
        <f>IF(Table1[[#This Row],[Ngày hóa đơn]]&lt;&gt;"",Table1[[#This Row],[Ngày hóa đơn]],Table1[[#This Row],[Ngày hạch toán]])</f>
        <v>45679</v>
      </c>
      <c r="T1020" s="8"/>
      <c r="U1020" s="7">
        <f>IF(Table1[[#This Row],[Ngày tính CN]]="","",S1020+T1020)</f>
        <v>45679</v>
      </c>
      <c r="V1020" s="74">
        <f ca="1">IF(Table1[[#This Row],[Hạn thanh toán]]="","",IF((U1020-NOW())&lt;0,0,(U1020-NOW())))</f>
        <v>0</v>
      </c>
      <c r="W1020" s="72"/>
      <c r="X1020" s="68" t="str">
        <f t="shared" ca="1" si="138"/>
        <v/>
      </c>
      <c r="Y1020" s="68" t="str">
        <f t="shared" si="133"/>
        <v>Đã thanh toán</v>
      </c>
      <c r="Z1020" s="301">
        <f>Table1[[#This Row],[Hạn thanh toán]]</f>
        <v>45679</v>
      </c>
      <c r="AA1020" s="301">
        <f>Table1[[#This Row],[Ngày Thanh toán]]</f>
        <v>45707</v>
      </c>
      <c r="AD1020" s="3" t="str">
        <f>VLOOKUP($A1020,Ma_KH!$A:$Q,Ma_KH!O$1,0)</f>
        <v>TTMFARM</v>
      </c>
      <c r="AE1020" s="3" t="str">
        <f>VLOOKUP($A1020,Ma_KH!$A:$Q,Ma_KH!P$1,0)</f>
        <v>CÔNG TY TNHH ĐẦU TƯ VÀ PHÁT TRIỂN TTM FARM</v>
      </c>
    </row>
    <row r="1021" spans="1:31" ht="25.5" customHeight="1" x14ac:dyDescent="0.3">
      <c r="A1021" s="95" t="s">
        <v>117</v>
      </c>
      <c r="B1021" s="4" t="s">
        <v>1861</v>
      </c>
      <c r="C1021" s="97">
        <v>45680</v>
      </c>
      <c r="D1021" s="96" t="s">
        <v>1879</v>
      </c>
      <c r="E1021" s="78"/>
      <c r="F1021" s="84"/>
      <c r="G1021" s="95" t="s">
        <v>1861</v>
      </c>
      <c r="H1021" s="72">
        <v>2399945</v>
      </c>
      <c r="I1021" s="72">
        <v>0</v>
      </c>
      <c r="J1021" s="72">
        <v>191996</v>
      </c>
      <c r="K1021" s="72">
        <v>2591941</v>
      </c>
      <c r="L1021" s="8" t="s">
        <v>24</v>
      </c>
      <c r="M1021" s="43">
        <v>45707</v>
      </c>
      <c r="N1021" s="29" t="s">
        <v>4189</v>
      </c>
      <c r="O1021" s="72">
        <f>IF(Table1[[#This Row],[Phân loại]]="Tồn đầu kỳ",Table1[[#This Row],[Tổng giá trị]],0)</f>
        <v>0</v>
      </c>
      <c r="P1021" s="8">
        <f>IF(Table1[[#This Row],[Số còn phải thu ĐK]]&lt;&gt;0,0,IF(Table1[[#This Row],[Phân loại]]="Bán hàng",Table1[[#This Row],[Tổng giá trị]],-Table1[[#This Row],[Tổng giá trị]]))</f>
        <v>2591941</v>
      </c>
      <c r="Q1021" s="73">
        <f t="shared" si="134"/>
        <v>2591941</v>
      </c>
      <c r="R1021" s="8">
        <f>Table1[[#This Row],[Số còn phải thu ĐK]]+Table1[[#This Row],[Giá Trị HD sau CK]]-Table1[[#This Row],[Số tiền đã thu]]</f>
        <v>0</v>
      </c>
      <c r="S1021" s="7">
        <f>IF(Table1[[#This Row],[Ngày hóa đơn]]&lt;&gt;"",Table1[[#This Row],[Ngày hóa đơn]],Table1[[#This Row],[Ngày hạch toán]])</f>
        <v>45680</v>
      </c>
      <c r="T1021" s="8"/>
      <c r="U1021" s="7">
        <f>IF(Table1[[#This Row],[Ngày tính CN]]="","",S1021+T1021)</f>
        <v>45680</v>
      </c>
      <c r="V1021" s="74">
        <f ca="1">IF(Table1[[#This Row],[Hạn thanh toán]]="","",IF((U1021-NOW())&lt;0,0,(U1021-NOW())))</f>
        <v>0</v>
      </c>
      <c r="W1021" s="72"/>
      <c r="X1021" s="68" t="str">
        <f t="shared" ca="1" si="138"/>
        <v/>
      </c>
      <c r="Y1021" s="68" t="str">
        <f t="shared" si="133"/>
        <v>Đã thanh toán</v>
      </c>
      <c r="Z1021" s="301">
        <f>Table1[[#This Row],[Hạn thanh toán]]</f>
        <v>45680</v>
      </c>
      <c r="AA1021" s="301">
        <f>Table1[[#This Row],[Ngày Thanh toán]]</f>
        <v>45707</v>
      </c>
      <c r="AD1021" s="3" t="str">
        <f>VLOOKUP($A1021,Ma_KH!$A:$Q,Ma_KH!O$1,0)</f>
        <v>TTMFARM</v>
      </c>
      <c r="AE1021" s="3" t="str">
        <f>VLOOKUP($A1021,Ma_KH!$A:$Q,Ma_KH!P$1,0)</f>
        <v>CÔNG TY TNHH ĐẦU TƯ VÀ PHÁT TRIỂN TTM FARM</v>
      </c>
    </row>
    <row r="1022" spans="1:31" ht="25.5" customHeight="1" x14ac:dyDescent="0.3">
      <c r="A1022" s="95" t="s">
        <v>117</v>
      </c>
      <c r="B1022" s="4" t="s">
        <v>1861</v>
      </c>
      <c r="C1022" s="97">
        <v>45681</v>
      </c>
      <c r="D1022" s="96" t="s">
        <v>1880</v>
      </c>
      <c r="E1022" s="78"/>
      <c r="F1022" s="84"/>
      <c r="G1022" s="95" t="s">
        <v>1861</v>
      </c>
      <c r="H1022" s="72">
        <v>1173355</v>
      </c>
      <c r="I1022" s="72">
        <v>0</v>
      </c>
      <c r="J1022" s="72">
        <v>93868</v>
      </c>
      <c r="K1022" s="72">
        <v>1267223</v>
      </c>
      <c r="L1022" s="8" t="s">
        <v>24</v>
      </c>
      <c r="M1022" s="43">
        <v>45707</v>
      </c>
      <c r="N1022" s="29" t="s">
        <v>4189</v>
      </c>
      <c r="O1022" s="72">
        <f>IF(Table1[[#This Row],[Phân loại]]="Tồn đầu kỳ",Table1[[#This Row],[Tổng giá trị]],0)</f>
        <v>0</v>
      </c>
      <c r="P1022" s="8">
        <f>IF(Table1[[#This Row],[Số còn phải thu ĐK]]&lt;&gt;0,0,IF(Table1[[#This Row],[Phân loại]]="Bán hàng",Table1[[#This Row],[Tổng giá trị]],-Table1[[#This Row],[Tổng giá trị]]))</f>
        <v>1267223</v>
      </c>
      <c r="Q1022" s="73">
        <f t="shared" si="134"/>
        <v>1267223</v>
      </c>
      <c r="R1022" s="8">
        <f>Table1[[#This Row],[Số còn phải thu ĐK]]+Table1[[#This Row],[Giá Trị HD sau CK]]-Table1[[#This Row],[Số tiền đã thu]]</f>
        <v>0</v>
      </c>
      <c r="S1022" s="7">
        <f>IF(Table1[[#This Row],[Ngày hóa đơn]]&lt;&gt;"",Table1[[#This Row],[Ngày hóa đơn]],Table1[[#This Row],[Ngày hạch toán]])</f>
        <v>45681</v>
      </c>
      <c r="T1022" s="8"/>
      <c r="U1022" s="7">
        <f>IF(Table1[[#This Row],[Ngày tính CN]]="","",S1022+T1022)</f>
        <v>45681</v>
      </c>
      <c r="V1022" s="74">
        <f ca="1">IF(Table1[[#This Row],[Hạn thanh toán]]="","",IF((U1022-NOW())&lt;0,0,(U1022-NOW())))</f>
        <v>0</v>
      </c>
      <c r="W1022" s="72"/>
      <c r="X1022" s="68" t="str">
        <f t="shared" ca="1" si="138"/>
        <v/>
      </c>
      <c r="Y1022" s="68" t="str">
        <f t="shared" si="133"/>
        <v>Đã thanh toán</v>
      </c>
      <c r="Z1022" s="301">
        <f>Table1[[#This Row],[Hạn thanh toán]]</f>
        <v>45681</v>
      </c>
      <c r="AA1022" s="301">
        <f>Table1[[#This Row],[Ngày Thanh toán]]</f>
        <v>45707</v>
      </c>
      <c r="AD1022" s="3" t="str">
        <f>VLOOKUP($A1022,Ma_KH!$A:$Q,Ma_KH!O$1,0)</f>
        <v>TTMFARM</v>
      </c>
      <c r="AE1022" s="3" t="str">
        <f>VLOOKUP($A1022,Ma_KH!$A:$Q,Ma_KH!P$1,0)</f>
        <v>CÔNG TY TNHH ĐẦU TƯ VÀ PHÁT TRIỂN TTM FARM</v>
      </c>
    </row>
    <row r="1023" spans="1:31" ht="25.5" customHeight="1" x14ac:dyDescent="0.3">
      <c r="A1023" s="95" t="s">
        <v>117</v>
      </c>
      <c r="B1023" s="4" t="s">
        <v>1861</v>
      </c>
      <c r="C1023" s="97">
        <v>45693</v>
      </c>
      <c r="D1023" s="96" t="s">
        <v>1881</v>
      </c>
      <c r="E1023" s="78"/>
      <c r="F1023" s="84"/>
      <c r="G1023" s="95" t="s">
        <v>1861</v>
      </c>
      <c r="H1023" s="72">
        <v>469342</v>
      </c>
      <c r="I1023" s="72">
        <v>0</v>
      </c>
      <c r="J1023" s="72">
        <v>37547</v>
      </c>
      <c r="K1023" s="72">
        <v>506889</v>
      </c>
      <c r="L1023" s="8" t="s">
        <v>24</v>
      </c>
      <c r="M1023" s="43">
        <v>45733</v>
      </c>
      <c r="N1023" s="29" t="s">
        <v>4190</v>
      </c>
      <c r="O1023" s="72">
        <f>IF(Table1[[#This Row],[Phân loại]]="Tồn đầu kỳ",Table1[[#This Row],[Tổng giá trị]],0)</f>
        <v>0</v>
      </c>
      <c r="P1023" s="8">
        <f>IF(Table1[[#This Row],[Số còn phải thu ĐK]]&lt;&gt;0,0,IF(Table1[[#This Row],[Phân loại]]="Bán hàng",Table1[[#This Row],[Tổng giá trị]],-Table1[[#This Row],[Tổng giá trị]]))</f>
        <v>506889</v>
      </c>
      <c r="Q1023" s="73">
        <f t="shared" si="134"/>
        <v>506889</v>
      </c>
      <c r="R1023" s="8">
        <f>Table1[[#This Row],[Số còn phải thu ĐK]]+Table1[[#This Row],[Giá Trị HD sau CK]]-Table1[[#This Row],[Số tiền đã thu]]</f>
        <v>0</v>
      </c>
      <c r="S1023" s="7">
        <f>IF(Table1[[#This Row],[Ngày hóa đơn]]&lt;&gt;"",Table1[[#This Row],[Ngày hóa đơn]],Table1[[#This Row],[Ngày hạch toán]])</f>
        <v>45693</v>
      </c>
      <c r="T1023" s="8"/>
      <c r="U1023" s="7">
        <f>IF(Table1[[#This Row],[Ngày tính CN]]="","",S1023+T1023)</f>
        <v>45693</v>
      </c>
      <c r="V1023" s="74">
        <f ca="1">IF(Table1[[#This Row],[Hạn thanh toán]]="","",IF((U1023-NOW())&lt;0,0,(U1023-NOW())))</f>
        <v>0</v>
      </c>
      <c r="W1023" s="72"/>
      <c r="X1023" s="68" t="str">
        <f t="shared" ca="1" si="138"/>
        <v/>
      </c>
      <c r="Y1023" s="68" t="str">
        <f t="shared" si="133"/>
        <v>Đã thanh toán</v>
      </c>
      <c r="Z1023" s="301">
        <f>Table1[[#This Row],[Hạn thanh toán]]</f>
        <v>45693</v>
      </c>
      <c r="AA1023" s="301">
        <f>Table1[[#This Row],[Ngày Thanh toán]]</f>
        <v>45733</v>
      </c>
      <c r="AD1023" s="3" t="str">
        <f>VLOOKUP($A1023,Ma_KH!$A:$Q,Ma_KH!O$1,0)</f>
        <v>TTMFARM</v>
      </c>
      <c r="AE1023" s="3" t="str">
        <f>VLOOKUP($A1023,Ma_KH!$A:$Q,Ma_KH!P$1,0)</f>
        <v>CÔNG TY TNHH ĐẦU TƯ VÀ PHÁT TRIỂN TTM FARM</v>
      </c>
    </row>
    <row r="1024" spans="1:31" ht="25.5" customHeight="1" x14ac:dyDescent="0.3">
      <c r="A1024" s="95" t="s">
        <v>117</v>
      </c>
      <c r="B1024" s="4" t="s">
        <v>1861</v>
      </c>
      <c r="C1024" s="97">
        <v>45696</v>
      </c>
      <c r="D1024" s="96" t="s">
        <v>1882</v>
      </c>
      <c r="E1024" s="78"/>
      <c r="F1024" s="84"/>
      <c r="G1024" s="95" t="s">
        <v>1861</v>
      </c>
      <c r="H1024" s="72">
        <v>962065</v>
      </c>
      <c r="I1024" s="72">
        <v>0</v>
      </c>
      <c r="J1024" s="72">
        <v>76965</v>
      </c>
      <c r="K1024" s="72">
        <v>1039030</v>
      </c>
      <c r="L1024" s="8" t="s">
        <v>24</v>
      </c>
      <c r="M1024" s="43">
        <v>45733</v>
      </c>
      <c r="N1024" s="29" t="s">
        <v>4190</v>
      </c>
      <c r="O1024" s="72">
        <f>IF(Table1[[#This Row],[Phân loại]]="Tồn đầu kỳ",Table1[[#This Row],[Tổng giá trị]],0)</f>
        <v>0</v>
      </c>
      <c r="P1024" s="8">
        <f>IF(Table1[[#This Row],[Số còn phải thu ĐK]]&lt;&gt;0,0,IF(Table1[[#This Row],[Phân loại]]="Bán hàng",Table1[[#This Row],[Tổng giá trị]],-Table1[[#This Row],[Tổng giá trị]]))</f>
        <v>1039030</v>
      </c>
      <c r="Q1024" s="73">
        <f t="shared" si="134"/>
        <v>1039030</v>
      </c>
      <c r="R1024" s="8">
        <f>Table1[[#This Row],[Số còn phải thu ĐK]]+Table1[[#This Row],[Giá Trị HD sau CK]]-Table1[[#This Row],[Số tiền đã thu]]</f>
        <v>0</v>
      </c>
      <c r="S1024" s="7">
        <f>IF(Table1[[#This Row],[Ngày hóa đơn]]&lt;&gt;"",Table1[[#This Row],[Ngày hóa đơn]],Table1[[#This Row],[Ngày hạch toán]])</f>
        <v>45696</v>
      </c>
      <c r="T1024" s="8"/>
      <c r="U1024" s="7">
        <f>IF(Table1[[#This Row],[Ngày tính CN]]="","",S1024+T1024)</f>
        <v>45696</v>
      </c>
      <c r="V1024" s="74">
        <f ca="1">IF(Table1[[#This Row],[Hạn thanh toán]]="","",IF((U1024-NOW())&lt;0,0,(U1024-NOW())))</f>
        <v>0</v>
      </c>
      <c r="W1024" s="72"/>
      <c r="X1024" s="68" t="str">
        <f t="shared" ca="1" si="138"/>
        <v/>
      </c>
      <c r="Y1024" s="68" t="str">
        <f t="shared" si="133"/>
        <v>Đã thanh toán</v>
      </c>
      <c r="Z1024" s="301">
        <f>Table1[[#This Row],[Hạn thanh toán]]</f>
        <v>45696</v>
      </c>
      <c r="AA1024" s="301">
        <f>Table1[[#This Row],[Ngày Thanh toán]]</f>
        <v>45733</v>
      </c>
      <c r="AD1024" s="3" t="str">
        <f>VLOOKUP($A1024,Ma_KH!$A:$Q,Ma_KH!O$1,0)</f>
        <v>TTMFARM</v>
      </c>
      <c r="AE1024" s="3" t="str">
        <f>VLOOKUP($A1024,Ma_KH!$A:$Q,Ma_KH!P$1,0)</f>
        <v>CÔNG TY TNHH ĐẦU TƯ VÀ PHÁT TRIỂN TTM FARM</v>
      </c>
    </row>
    <row r="1025" spans="1:31" ht="25.5" customHeight="1" x14ac:dyDescent="0.3">
      <c r="A1025" s="95" t="s">
        <v>117</v>
      </c>
      <c r="B1025" s="4" t="s">
        <v>1861</v>
      </c>
      <c r="C1025" s="97">
        <v>45700</v>
      </c>
      <c r="D1025" s="96" t="s">
        <v>1883</v>
      </c>
      <c r="E1025" s="78"/>
      <c r="F1025" s="84"/>
      <c r="G1025" s="95" t="s">
        <v>1861</v>
      </c>
      <c r="H1025" s="72">
        <v>1057527</v>
      </c>
      <c r="I1025" s="72">
        <v>0</v>
      </c>
      <c r="J1025" s="72">
        <v>84602</v>
      </c>
      <c r="K1025" s="72">
        <v>1142129</v>
      </c>
      <c r="L1025" s="8" t="s">
        <v>24</v>
      </c>
      <c r="M1025" s="43">
        <v>45733</v>
      </c>
      <c r="N1025" s="29" t="s">
        <v>4190</v>
      </c>
      <c r="O1025" s="72">
        <f>IF(Table1[[#This Row],[Phân loại]]="Tồn đầu kỳ",Table1[[#This Row],[Tổng giá trị]],0)</f>
        <v>0</v>
      </c>
      <c r="P1025" s="8">
        <f>IF(Table1[[#This Row],[Số còn phải thu ĐK]]&lt;&gt;0,0,IF(Table1[[#This Row],[Phân loại]]="Bán hàng",Table1[[#This Row],[Tổng giá trị]],-Table1[[#This Row],[Tổng giá trị]]))</f>
        <v>1142129</v>
      </c>
      <c r="Q1025" s="73">
        <f t="shared" si="134"/>
        <v>1142129</v>
      </c>
      <c r="R1025" s="8">
        <f>Table1[[#This Row],[Số còn phải thu ĐK]]+Table1[[#This Row],[Giá Trị HD sau CK]]-Table1[[#This Row],[Số tiền đã thu]]</f>
        <v>0</v>
      </c>
      <c r="S1025" s="7">
        <f>IF(Table1[[#This Row],[Ngày hóa đơn]]&lt;&gt;"",Table1[[#This Row],[Ngày hóa đơn]],Table1[[#This Row],[Ngày hạch toán]])</f>
        <v>45700</v>
      </c>
      <c r="T1025" s="8"/>
      <c r="U1025" s="7">
        <f>IF(Table1[[#This Row],[Ngày tính CN]]="","",S1025+T1025)</f>
        <v>45700</v>
      </c>
      <c r="V1025" s="74">
        <f ca="1">IF(Table1[[#This Row],[Hạn thanh toán]]="","",IF((U1025-NOW())&lt;0,0,(U1025-NOW())))</f>
        <v>0</v>
      </c>
      <c r="W1025" s="72"/>
      <c r="X1025" s="68" t="str">
        <f t="shared" ca="1" si="138"/>
        <v/>
      </c>
      <c r="Y1025" s="68" t="str">
        <f t="shared" si="133"/>
        <v>Đã thanh toán</v>
      </c>
      <c r="Z1025" s="301">
        <f>Table1[[#This Row],[Hạn thanh toán]]</f>
        <v>45700</v>
      </c>
      <c r="AA1025" s="301">
        <f>Table1[[#This Row],[Ngày Thanh toán]]</f>
        <v>45733</v>
      </c>
      <c r="AD1025" s="3" t="str">
        <f>VLOOKUP($A1025,Ma_KH!$A:$Q,Ma_KH!O$1,0)</f>
        <v>TTMFARM</v>
      </c>
      <c r="AE1025" s="3" t="str">
        <f>VLOOKUP($A1025,Ma_KH!$A:$Q,Ma_KH!P$1,0)</f>
        <v>CÔNG TY TNHH ĐẦU TƯ VÀ PHÁT TRIỂN TTM FARM</v>
      </c>
    </row>
    <row r="1026" spans="1:31" ht="25.5" customHeight="1" x14ac:dyDescent="0.3">
      <c r="A1026" s="95" t="s">
        <v>117</v>
      </c>
      <c r="B1026" s="4" t="s">
        <v>1861</v>
      </c>
      <c r="C1026" s="97">
        <v>45706</v>
      </c>
      <c r="D1026" s="96" t="s">
        <v>1884</v>
      </c>
      <c r="E1026" s="78"/>
      <c r="F1026" s="84"/>
      <c r="G1026" s="95" t="s">
        <v>1861</v>
      </c>
      <c r="H1026" s="72">
        <v>1504850</v>
      </c>
      <c r="I1026" s="72">
        <v>0</v>
      </c>
      <c r="J1026" s="72">
        <v>120388</v>
      </c>
      <c r="K1026" s="72">
        <v>1625238</v>
      </c>
      <c r="L1026" s="8" t="s">
        <v>24</v>
      </c>
      <c r="M1026" s="43">
        <v>45733</v>
      </c>
      <c r="N1026" s="29" t="s">
        <v>4190</v>
      </c>
      <c r="O1026" s="72">
        <f>IF(Table1[[#This Row],[Phân loại]]="Tồn đầu kỳ",Table1[[#This Row],[Tổng giá trị]],0)</f>
        <v>0</v>
      </c>
      <c r="P1026" s="8">
        <f>IF(Table1[[#This Row],[Số còn phải thu ĐK]]&lt;&gt;0,0,IF(Table1[[#This Row],[Phân loại]]="Bán hàng",Table1[[#This Row],[Tổng giá trị]],-Table1[[#This Row],[Tổng giá trị]]))</f>
        <v>1625238</v>
      </c>
      <c r="Q1026" s="73">
        <f t="shared" si="134"/>
        <v>1625238</v>
      </c>
      <c r="R1026" s="8">
        <f>Table1[[#This Row],[Số còn phải thu ĐK]]+Table1[[#This Row],[Giá Trị HD sau CK]]-Table1[[#This Row],[Số tiền đã thu]]</f>
        <v>0</v>
      </c>
      <c r="S1026" s="7">
        <f>IF(Table1[[#This Row],[Ngày hóa đơn]]&lt;&gt;"",Table1[[#This Row],[Ngày hóa đơn]],Table1[[#This Row],[Ngày hạch toán]])</f>
        <v>45706</v>
      </c>
      <c r="T1026" s="8"/>
      <c r="U1026" s="7">
        <f>IF(Table1[[#This Row],[Ngày tính CN]]="","",S1026+T1026)</f>
        <v>45706</v>
      </c>
      <c r="V1026" s="74">
        <f ca="1">IF(Table1[[#This Row],[Hạn thanh toán]]="","",IF((U1026-NOW())&lt;0,0,(U1026-NOW())))</f>
        <v>0</v>
      </c>
      <c r="W1026" s="72"/>
      <c r="X1026" s="68" t="str">
        <f t="shared" ca="1" si="138"/>
        <v/>
      </c>
      <c r="Y1026" s="68" t="str">
        <f t="shared" si="133"/>
        <v>Đã thanh toán</v>
      </c>
      <c r="Z1026" s="301">
        <f>Table1[[#This Row],[Hạn thanh toán]]</f>
        <v>45706</v>
      </c>
      <c r="AA1026" s="301">
        <f>Table1[[#This Row],[Ngày Thanh toán]]</f>
        <v>45733</v>
      </c>
      <c r="AD1026" s="3" t="str">
        <f>VLOOKUP($A1026,Ma_KH!$A:$Q,Ma_KH!O$1,0)</f>
        <v>TTMFARM</v>
      </c>
      <c r="AE1026" s="3" t="str">
        <f>VLOOKUP($A1026,Ma_KH!$A:$Q,Ma_KH!P$1,0)</f>
        <v>CÔNG TY TNHH ĐẦU TƯ VÀ PHÁT TRIỂN TTM FARM</v>
      </c>
    </row>
    <row r="1027" spans="1:31" ht="25.5" customHeight="1" x14ac:dyDescent="0.3">
      <c r="A1027" s="95" t="s">
        <v>117</v>
      </c>
      <c r="B1027" s="4" t="s">
        <v>1861</v>
      </c>
      <c r="C1027" s="97">
        <v>45706</v>
      </c>
      <c r="D1027" s="96" t="s">
        <v>1885</v>
      </c>
      <c r="E1027" s="78"/>
      <c r="F1027" s="84"/>
      <c r="G1027" s="95" t="s">
        <v>1861</v>
      </c>
      <c r="H1027" s="72"/>
      <c r="I1027" s="72">
        <v>0</v>
      </c>
      <c r="J1027" s="72">
        <v>0</v>
      </c>
      <c r="K1027" s="72">
        <v>179986</v>
      </c>
      <c r="L1027" s="8" t="s">
        <v>17</v>
      </c>
      <c r="M1027" s="43">
        <v>45733</v>
      </c>
      <c r="N1027" s="29" t="s">
        <v>4190</v>
      </c>
      <c r="O1027" s="72">
        <f>IF(Table1[[#This Row],[Phân loại]]="Tồn đầu kỳ",Table1[[#This Row],[Tổng giá trị]],0)</f>
        <v>0</v>
      </c>
      <c r="P1027" s="8">
        <f>IF(Table1[[#This Row],[Số còn phải thu ĐK]]&lt;&gt;0,0,IF(Table1[[#This Row],[Phân loại]]="Bán hàng",Table1[[#This Row],[Tổng giá trị]],-Table1[[#This Row],[Tổng giá trị]]))</f>
        <v>-179986</v>
      </c>
      <c r="Q1027" s="73">
        <f t="shared" si="134"/>
        <v>-179986</v>
      </c>
      <c r="R1027" s="8">
        <f>Table1[[#This Row],[Số còn phải thu ĐK]]+Table1[[#This Row],[Giá Trị HD sau CK]]-Table1[[#This Row],[Số tiền đã thu]]</f>
        <v>0</v>
      </c>
      <c r="S1027" s="7">
        <f>IF(Table1[[#This Row],[Ngày hóa đơn]]&lt;&gt;"",Table1[[#This Row],[Ngày hóa đơn]],Table1[[#This Row],[Ngày hạch toán]])</f>
        <v>45706</v>
      </c>
      <c r="T1027" s="8"/>
      <c r="U1027" s="7">
        <f>IF(Table1[[#This Row],[Ngày tính CN]]="","",S1027+T1027)</f>
        <v>45706</v>
      </c>
      <c r="V1027" s="74">
        <f ca="1">IF(Table1[[#This Row],[Hạn thanh toán]]="","",IF((U1027-NOW())&lt;0,0,(U1027-NOW())))</f>
        <v>0</v>
      </c>
      <c r="W1027" s="72"/>
      <c r="X1027" s="68" t="str">
        <f t="shared" ca="1" si="138"/>
        <v/>
      </c>
      <c r="Y1027" s="68" t="str">
        <f t="shared" ref="Y1027:Y1095" si="141">IF(R1027=0,"Đã thanh toán",IF(X1027="","",IF(X1027&lt;=0,"Chưa đến hạn thanh toán",IF(X1027&lt;=30,"Nợ quá hạn 30 ngày",IF(X1027&lt;=60,"Nợ quá hạn từ 30 ngày đến 60 ngày",IF(X1027&lt;=90,"Nợ quá hạn từ 60 ngày đến 90 ngày",IF(X1027&lt;=120,"Nợ quá hạn từ 90 ngày đến 120 ngày","Nợ quá hạn hơn 120 ngày có khả năng mất thanh toán")))))))</f>
        <v>Đã thanh toán</v>
      </c>
      <c r="Z1027" s="301">
        <f>Table1[[#This Row],[Hạn thanh toán]]</f>
        <v>45706</v>
      </c>
      <c r="AA1027" s="301">
        <f>Table1[[#This Row],[Ngày Thanh toán]]</f>
        <v>45733</v>
      </c>
      <c r="AD1027" s="3" t="str">
        <f>VLOOKUP($A1027,Ma_KH!$A:$Q,Ma_KH!O$1,0)</f>
        <v>TTMFARM</v>
      </c>
      <c r="AE1027" s="3" t="str">
        <f>VLOOKUP($A1027,Ma_KH!$A:$Q,Ma_KH!P$1,0)</f>
        <v>CÔNG TY TNHH ĐẦU TƯ VÀ PHÁT TRIỂN TTM FARM</v>
      </c>
    </row>
    <row r="1028" spans="1:31" ht="25.5" customHeight="1" x14ac:dyDescent="0.3">
      <c r="A1028" s="95" t="s">
        <v>117</v>
      </c>
      <c r="B1028" s="4" t="s">
        <v>1861</v>
      </c>
      <c r="C1028" s="97">
        <v>45707</v>
      </c>
      <c r="D1028" s="96" t="s">
        <v>1886</v>
      </c>
      <c r="E1028" s="78"/>
      <c r="F1028" s="84"/>
      <c r="G1028" s="95" t="s">
        <v>1861</v>
      </c>
      <c r="H1028" s="72">
        <v>724353</v>
      </c>
      <c r="I1028" s="72">
        <v>0</v>
      </c>
      <c r="J1028" s="72">
        <v>57948</v>
      </c>
      <c r="K1028" s="72">
        <v>782301</v>
      </c>
      <c r="L1028" s="8" t="s">
        <v>24</v>
      </c>
      <c r="M1028" s="43">
        <v>45733</v>
      </c>
      <c r="N1028" s="29" t="s">
        <v>4190</v>
      </c>
      <c r="O1028" s="72">
        <f>IF(Table1[[#This Row],[Phân loại]]="Tồn đầu kỳ",Table1[[#This Row],[Tổng giá trị]],0)</f>
        <v>0</v>
      </c>
      <c r="P1028" s="8">
        <f>IF(Table1[[#This Row],[Số còn phải thu ĐK]]&lt;&gt;0,0,IF(Table1[[#This Row],[Phân loại]]="Bán hàng",Table1[[#This Row],[Tổng giá trị]],-Table1[[#This Row],[Tổng giá trị]]))</f>
        <v>782301</v>
      </c>
      <c r="Q1028" s="73">
        <f t="shared" ref="Q1028:Q1096" si="142">IF(M1028&lt;&gt;"",IF(O1028&gt;0,O1028,P1028),0)</f>
        <v>782301</v>
      </c>
      <c r="R1028" s="8">
        <f>Table1[[#This Row],[Số còn phải thu ĐK]]+Table1[[#This Row],[Giá Trị HD sau CK]]-Table1[[#This Row],[Số tiền đã thu]]</f>
        <v>0</v>
      </c>
      <c r="S1028" s="7">
        <f>IF(Table1[[#This Row],[Ngày hóa đơn]]&lt;&gt;"",Table1[[#This Row],[Ngày hóa đơn]],Table1[[#This Row],[Ngày hạch toán]])</f>
        <v>45707</v>
      </c>
      <c r="T1028" s="8"/>
      <c r="U1028" s="7">
        <f>IF(Table1[[#This Row],[Ngày tính CN]]="","",S1028+T1028)</f>
        <v>45707</v>
      </c>
      <c r="V1028" s="74">
        <f ca="1">IF(Table1[[#This Row],[Hạn thanh toán]]="","",IF((U1028-NOW())&lt;0,0,(U1028-NOW())))</f>
        <v>0</v>
      </c>
      <c r="W1028" s="72"/>
      <c r="X1028" s="68" t="str">
        <f t="shared" ref="X1028:X1096" ca="1" si="143">IF(OR(AR1031="",AO1031=0),"",IF((AR1031-NOW())&lt;0,-(AR1031-NOW()),0))</f>
        <v/>
      </c>
      <c r="Y1028" s="68" t="str">
        <f t="shared" si="141"/>
        <v>Đã thanh toán</v>
      </c>
      <c r="Z1028" s="301">
        <f>Table1[[#This Row],[Hạn thanh toán]]</f>
        <v>45707</v>
      </c>
      <c r="AA1028" s="301">
        <f>Table1[[#This Row],[Ngày Thanh toán]]</f>
        <v>45733</v>
      </c>
      <c r="AD1028" s="3" t="str">
        <f>VLOOKUP($A1028,Ma_KH!$A:$Q,Ma_KH!O$1,0)</f>
        <v>TTMFARM</v>
      </c>
      <c r="AE1028" s="3" t="str">
        <f>VLOOKUP($A1028,Ma_KH!$A:$Q,Ma_KH!P$1,0)</f>
        <v>CÔNG TY TNHH ĐẦU TƯ VÀ PHÁT TRIỂN TTM FARM</v>
      </c>
    </row>
    <row r="1029" spans="1:31" ht="25.5" customHeight="1" x14ac:dyDescent="0.3">
      <c r="A1029" s="95" t="s">
        <v>117</v>
      </c>
      <c r="B1029" s="4" t="s">
        <v>1861</v>
      </c>
      <c r="C1029" s="97">
        <v>45713</v>
      </c>
      <c r="D1029" s="96" t="s">
        <v>1887</v>
      </c>
      <c r="E1029" s="78"/>
      <c r="F1029" s="84"/>
      <c r="G1029" s="95" t="s">
        <v>1861</v>
      </c>
      <c r="H1029" s="72">
        <v>684486</v>
      </c>
      <c r="I1029" s="72">
        <v>0</v>
      </c>
      <c r="J1029" s="72">
        <v>54759</v>
      </c>
      <c r="K1029" s="72">
        <v>739245</v>
      </c>
      <c r="L1029" s="8" t="s">
        <v>24</v>
      </c>
      <c r="M1029" s="43">
        <v>45733</v>
      </c>
      <c r="N1029" s="29" t="s">
        <v>4190</v>
      </c>
      <c r="O1029" s="72">
        <f>IF(Table1[[#This Row],[Phân loại]]="Tồn đầu kỳ",Table1[[#This Row],[Tổng giá trị]],0)</f>
        <v>0</v>
      </c>
      <c r="P1029" s="8">
        <f>IF(Table1[[#This Row],[Số còn phải thu ĐK]]&lt;&gt;0,0,IF(Table1[[#This Row],[Phân loại]]="Bán hàng",Table1[[#This Row],[Tổng giá trị]],-Table1[[#This Row],[Tổng giá trị]]))</f>
        <v>739245</v>
      </c>
      <c r="Q1029" s="73">
        <f t="shared" si="142"/>
        <v>739245</v>
      </c>
      <c r="R1029" s="8">
        <f>Table1[[#This Row],[Số còn phải thu ĐK]]+Table1[[#This Row],[Giá Trị HD sau CK]]-Table1[[#This Row],[Số tiền đã thu]]</f>
        <v>0</v>
      </c>
      <c r="S1029" s="7">
        <f>IF(Table1[[#This Row],[Ngày hóa đơn]]&lt;&gt;"",Table1[[#This Row],[Ngày hóa đơn]],Table1[[#This Row],[Ngày hạch toán]])</f>
        <v>45713</v>
      </c>
      <c r="T1029" s="8"/>
      <c r="U1029" s="7">
        <f>IF(Table1[[#This Row],[Ngày tính CN]]="","",S1029+T1029)</f>
        <v>45713</v>
      </c>
      <c r="V1029" s="74">
        <f ca="1">IF(Table1[[#This Row],[Hạn thanh toán]]="","",IF((U1029-NOW())&lt;0,0,(U1029-NOW())))</f>
        <v>0</v>
      </c>
      <c r="W1029" s="72"/>
      <c r="X1029" s="68" t="str">
        <f ca="1">IF(OR(AR1033="",AO1033=0),"",IF((AR1033-NOW())&lt;0,-(AR1033-NOW()),0))</f>
        <v/>
      </c>
      <c r="Y1029" s="68" t="str">
        <f t="shared" si="141"/>
        <v>Đã thanh toán</v>
      </c>
      <c r="Z1029" s="301">
        <f>Table1[[#This Row],[Hạn thanh toán]]</f>
        <v>45713</v>
      </c>
      <c r="AA1029" s="301">
        <f>Table1[[#This Row],[Ngày Thanh toán]]</f>
        <v>45733</v>
      </c>
      <c r="AD1029" s="3" t="str">
        <f>VLOOKUP($A1029,Ma_KH!$A:$Q,Ma_KH!O$1,0)</f>
        <v>TTMFARM</v>
      </c>
      <c r="AE1029" s="3" t="str">
        <f>VLOOKUP($A1029,Ma_KH!$A:$Q,Ma_KH!P$1,0)</f>
        <v>CÔNG TY TNHH ĐẦU TƯ VÀ PHÁT TRIỂN TTM FARM</v>
      </c>
    </row>
    <row r="1030" spans="1:31" ht="25.5" customHeight="1" x14ac:dyDescent="0.3">
      <c r="A1030" s="95" t="s">
        <v>117</v>
      </c>
      <c r="B1030" s="4" t="s">
        <v>1861</v>
      </c>
      <c r="C1030" s="97">
        <v>45714</v>
      </c>
      <c r="D1030" s="96" t="s">
        <v>1888</v>
      </c>
      <c r="E1030" s="78"/>
      <c r="F1030" s="84"/>
      <c r="G1030" s="95" t="s">
        <v>1861</v>
      </c>
      <c r="H1030" s="72">
        <v>1210574</v>
      </c>
      <c r="I1030" s="72">
        <v>0</v>
      </c>
      <c r="J1030" s="72">
        <v>96846</v>
      </c>
      <c r="K1030" s="72">
        <v>1307420</v>
      </c>
      <c r="L1030" s="8" t="s">
        <v>24</v>
      </c>
      <c r="M1030" s="43">
        <v>45733</v>
      </c>
      <c r="N1030" s="29" t="s">
        <v>4190</v>
      </c>
      <c r="O1030" s="72">
        <f>IF(Table1[[#This Row],[Phân loại]]="Tồn đầu kỳ",Table1[[#This Row],[Tổng giá trị]],0)</f>
        <v>0</v>
      </c>
      <c r="P1030" s="8">
        <f>IF(Table1[[#This Row],[Số còn phải thu ĐK]]&lt;&gt;0,0,IF(Table1[[#This Row],[Phân loại]]="Bán hàng",Table1[[#This Row],[Tổng giá trị]],-Table1[[#This Row],[Tổng giá trị]]))</f>
        <v>1307420</v>
      </c>
      <c r="Q1030" s="73">
        <f t="shared" si="142"/>
        <v>1307420</v>
      </c>
      <c r="R1030" s="8">
        <f>Table1[[#This Row],[Số còn phải thu ĐK]]+Table1[[#This Row],[Giá Trị HD sau CK]]-Table1[[#This Row],[Số tiền đã thu]]</f>
        <v>0</v>
      </c>
      <c r="S1030" s="7">
        <f>IF(Table1[[#This Row],[Ngày hóa đơn]]&lt;&gt;"",Table1[[#This Row],[Ngày hóa đơn]],Table1[[#This Row],[Ngày hạch toán]])</f>
        <v>45714</v>
      </c>
      <c r="T1030" s="8"/>
      <c r="U1030" s="7">
        <f>IF(Table1[[#This Row],[Ngày tính CN]]="","",S1030+T1030)</f>
        <v>45714</v>
      </c>
      <c r="V1030" s="74">
        <f ca="1">IF(Table1[[#This Row],[Hạn thanh toán]]="","",IF((U1030-NOW())&lt;0,0,(U1030-NOW())))</f>
        <v>0</v>
      </c>
      <c r="W1030" s="72"/>
      <c r="X1030" s="68" t="str">
        <f ca="1">IF(OR(AR1034="",AO1034=0),"",IF((AR1034-NOW())&lt;0,-(AR1034-NOW()),0))</f>
        <v/>
      </c>
      <c r="Y1030" s="68" t="str">
        <f t="shared" si="141"/>
        <v>Đã thanh toán</v>
      </c>
      <c r="Z1030" s="301">
        <f>Table1[[#This Row],[Hạn thanh toán]]</f>
        <v>45714</v>
      </c>
      <c r="AA1030" s="301">
        <f>Table1[[#This Row],[Ngày Thanh toán]]</f>
        <v>45733</v>
      </c>
      <c r="AD1030" s="3" t="str">
        <f>VLOOKUP($A1030,Ma_KH!$A:$Q,Ma_KH!O$1,0)</f>
        <v>TTMFARM</v>
      </c>
      <c r="AE1030" s="3" t="str">
        <f>VLOOKUP($A1030,Ma_KH!$A:$Q,Ma_KH!P$1,0)</f>
        <v>CÔNG TY TNHH ĐẦU TƯ VÀ PHÁT TRIỂN TTM FARM</v>
      </c>
    </row>
    <row r="1031" spans="1:31" ht="25.5" customHeight="1" x14ac:dyDescent="0.3">
      <c r="A1031" s="95" t="s">
        <v>117</v>
      </c>
      <c r="B1031" s="4" t="s">
        <v>1861</v>
      </c>
      <c r="C1031" s="97">
        <v>45714</v>
      </c>
      <c r="D1031" s="96" t="s">
        <v>1889</v>
      </c>
      <c r="E1031" s="78"/>
      <c r="F1031" s="84"/>
      <c r="G1031" s="95" t="s">
        <v>1861</v>
      </c>
      <c r="H1031" s="72">
        <v>870798</v>
      </c>
      <c r="I1031" s="72">
        <v>0</v>
      </c>
      <c r="J1031" s="72">
        <v>69664</v>
      </c>
      <c r="K1031" s="72">
        <v>940462</v>
      </c>
      <c r="L1031" s="8" t="s">
        <v>24</v>
      </c>
      <c r="M1031" s="43">
        <v>45733</v>
      </c>
      <c r="N1031" s="29" t="s">
        <v>4190</v>
      </c>
      <c r="O1031" s="72">
        <f>IF(Table1[[#This Row],[Phân loại]]="Tồn đầu kỳ",Table1[[#This Row],[Tổng giá trị]],0)</f>
        <v>0</v>
      </c>
      <c r="P1031" s="8">
        <f>IF(Table1[[#This Row],[Số còn phải thu ĐK]]&lt;&gt;0,0,IF(Table1[[#This Row],[Phân loại]]="Bán hàng",Table1[[#This Row],[Tổng giá trị]],-Table1[[#This Row],[Tổng giá trị]]))</f>
        <v>940462</v>
      </c>
      <c r="Q1031" s="73">
        <f t="shared" si="142"/>
        <v>940462</v>
      </c>
      <c r="R1031" s="8">
        <f>Table1[[#This Row],[Số còn phải thu ĐK]]+Table1[[#This Row],[Giá Trị HD sau CK]]-Table1[[#This Row],[Số tiền đã thu]]</f>
        <v>0</v>
      </c>
      <c r="S1031" s="7">
        <f>IF(Table1[[#This Row],[Ngày hóa đơn]]&lt;&gt;"",Table1[[#This Row],[Ngày hóa đơn]],Table1[[#This Row],[Ngày hạch toán]])</f>
        <v>45714</v>
      </c>
      <c r="T1031" s="8"/>
      <c r="U1031" s="7">
        <f>IF(Table1[[#This Row],[Ngày tính CN]]="","",S1031+T1031)</f>
        <v>45714</v>
      </c>
      <c r="V1031" s="74">
        <f ca="1">IF(Table1[[#This Row],[Hạn thanh toán]]="","",IF((U1031-NOW())&lt;0,0,(U1031-NOW())))</f>
        <v>0</v>
      </c>
      <c r="W1031" s="72"/>
      <c r="X1031" s="68" t="str">
        <f ca="1">IF(OR(AR1035="",AO1035=0),"",IF((AR1035-NOW())&lt;0,-(AR1035-NOW()),0))</f>
        <v/>
      </c>
      <c r="Y1031" s="68" t="str">
        <f t="shared" si="141"/>
        <v>Đã thanh toán</v>
      </c>
      <c r="Z1031" s="301">
        <f>Table1[[#This Row],[Hạn thanh toán]]</f>
        <v>45714</v>
      </c>
      <c r="AA1031" s="301">
        <f>Table1[[#This Row],[Ngày Thanh toán]]</f>
        <v>45733</v>
      </c>
      <c r="AD1031" s="3" t="str">
        <f>VLOOKUP($A1031,Ma_KH!$A:$Q,Ma_KH!O$1,0)</f>
        <v>TTMFARM</v>
      </c>
      <c r="AE1031" s="3" t="str">
        <f>VLOOKUP($A1031,Ma_KH!$A:$Q,Ma_KH!P$1,0)</f>
        <v>CÔNG TY TNHH ĐẦU TƯ VÀ PHÁT TRIỂN TTM FARM</v>
      </c>
    </row>
    <row r="1032" spans="1:31" s="61" customFormat="1" ht="25.5" customHeight="1" x14ac:dyDescent="0.3">
      <c r="A1032" s="247" t="s">
        <v>117</v>
      </c>
      <c r="B1032" s="4" t="s">
        <v>1861</v>
      </c>
      <c r="C1032" s="248"/>
      <c r="D1032" s="249"/>
      <c r="E1032" s="46"/>
      <c r="F1032" s="50"/>
      <c r="G1032" s="247" t="s">
        <v>4198</v>
      </c>
      <c r="H1032" s="57"/>
      <c r="I1032" s="57">
        <v>0</v>
      </c>
      <c r="J1032" s="57"/>
      <c r="K1032" s="57">
        <v>577945</v>
      </c>
      <c r="L1032" s="58" t="s">
        <v>24</v>
      </c>
      <c r="M1032" s="172"/>
      <c r="N1032" s="173"/>
      <c r="O1032" s="57">
        <f>IF(Table1[[#This Row],[Phân loại]]="Tồn đầu kỳ",Table1[[#This Row],[Tổng giá trị]],0)</f>
        <v>0</v>
      </c>
      <c r="P1032" s="58">
        <f>IF(Table1[[#This Row],[Số còn phải thu ĐK]]&lt;&gt;0,0,IF(Table1[[#This Row],[Phân loại]]="Bán hàng",Table1[[#This Row],[Tổng giá trị]],-Table1[[#This Row],[Tổng giá trị]]))</f>
        <v>577945</v>
      </c>
      <c r="Q1032" s="115">
        <f t="shared" ref="Q1032" si="144">IF(M1032&lt;&gt;"",IF(O1032&gt;0,O1032,P1032),0)</f>
        <v>0</v>
      </c>
      <c r="R1032" s="58">
        <f>Table1[[#This Row],[Số còn phải thu ĐK]]+Table1[[#This Row],[Giá Trị HD sau CK]]-Table1[[#This Row],[Số tiền đã thu]]</f>
        <v>577945</v>
      </c>
      <c r="S1032" s="59">
        <f>IF(Table1[[#This Row],[Ngày hóa đơn]]&lt;&gt;"",Table1[[#This Row],[Ngày hóa đơn]],Table1[[#This Row],[Ngày hạch toán]])</f>
        <v>0</v>
      </c>
      <c r="T1032" s="58"/>
      <c r="U1032" s="59">
        <f>IF(Table1[[#This Row],[Ngày tính CN]]="","",S1032+T1032)</f>
        <v>0</v>
      </c>
      <c r="V1032" s="60">
        <f ca="1">IF(Table1[[#This Row],[Hạn thanh toán]]="","",IF((U1032-NOW())&lt;0,0,(U1032-NOW())))</f>
        <v>0</v>
      </c>
      <c r="W1032" s="57"/>
      <c r="X1032" s="116" t="str">
        <f ca="1">IF(OR(AR1036="",AO1036=0),"",IF((AR1036-NOW())&lt;0,-(AR1036-NOW()),0))</f>
        <v/>
      </c>
      <c r="Y1032" s="116" t="str">
        <f t="shared" ref="Y1032" ca="1" si="145">IF(R1032=0,"Đã thanh toán",IF(X1032="","",IF(X1032&lt;=0,"Chưa đến hạn thanh toán",IF(X1032&lt;=30,"Nợ quá hạn 30 ngày",IF(X1032&lt;=60,"Nợ quá hạn từ 30 ngày đến 60 ngày",IF(X1032&lt;=90,"Nợ quá hạn từ 60 ngày đến 90 ngày",IF(X1032&lt;=120,"Nợ quá hạn từ 90 ngày đến 120 ngày","Nợ quá hạn hơn 120 ngày có khả năng mất thanh toán")))))))</f>
        <v/>
      </c>
      <c r="Z1032" s="305">
        <f>Table1[[#This Row],[Hạn thanh toán]]</f>
        <v>0</v>
      </c>
      <c r="AA1032" s="305">
        <f>Table1[[#This Row],[Ngày Thanh toán]]</f>
        <v>0</v>
      </c>
      <c r="AD1032" s="61" t="str">
        <f>VLOOKUP($A1032,Ma_KH!$A:$Q,Ma_KH!O$1,0)</f>
        <v>TTMFARM</v>
      </c>
      <c r="AE1032" s="3" t="str">
        <f>VLOOKUP($A1032,Ma_KH!$A:$Q,Ma_KH!P$1,0)</f>
        <v>CÔNG TY TNHH ĐẦU TƯ VÀ PHÁT TRIỂN TTM FARM</v>
      </c>
    </row>
    <row r="1033" spans="1:31" ht="25.5" customHeight="1" x14ac:dyDescent="0.3">
      <c r="A1033" s="95" t="s">
        <v>117</v>
      </c>
      <c r="B1033" s="4" t="s">
        <v>1861</v>
      </c>
      <c r="C1033" s="97">
        <v>45720</v>
      </c>
      <c r="D1033" s="96" t="s">
        <v>1890</v>
      </c>
      <c r="E1033" s="78"/>
      <c r="F1033" s="84"/>
      <c r="G1033" s="95" t="s">
        <v>1861</v>
      </c>
      <c r="H1033" s="72">
        <v>455331</v>
      </c>
      <c r="I1033" s="72">
        <v>0</v>
      </c>
      <c r="J1033" s="72">
        <v>36426</v>
      </c>
      <c r="K1033" s="72">
        <v>491757</v>
      </c>
      <c r="L1033" s="8" t="s">
        <v>24</v>
      </c>
      <c r="M1033" s="43">
        <v>45763</v>
      </c>
      <c r="N1033" s="29" t="s">
        <v>4191</v>
      </c>
      <c r="O1033" s="72">
        <f>IF(Table1[[#This Row],[Phân loại]]="Tồn đầu kỳ",Table1[[#This Row],[Tổng giá trị]],0)</f>
        <v>0</v>
      </c>
      <c r="P1033" s="8">
        <f>IF(Table1[[#This Row],[Số còn phải thu ĐK]]&lt;&gt;0,0,IF(Table1[[#This Row],[Phân loại]]="Bán hàng",Table1[[#This Row],[Tổng giá trị]],-Table1[[#This Row],[Tổng giá trị]]))</f>
        <v>491757</v>
      </c>
      <c r="Q1033" s="73">
        <f t="shared" si="142"/>
        <v>491757</v>
      </c>
      <c r="R1033" s="8">
        <f>Table1[[#This Row],[Số còn phải thu ĐK]]+Table1[[#This Row],[Giá Trị HD sau CK]]-Table1[[#This Row],[Số tiền đã thu]]</f>
        <v>0</v>
      </c>
      <c r="S1033" s="7">
        <f>IF(Table1[[#This Row],[Ngày hóa đơn]]&lt;&gt;"",Table1[[#This Row],[Ngày hóa đơn]],Table1[[#This Row],[Ngày hạch toán]])</f>
        <v>45720</v>
      </c>
      <c r="T1033" s="8"/>
      <c r="U1033" s="7">
        <f>IF(Table1[[#This Row],[Ngày tính CN]]="","",S1033+T1033)</f>
        <v>45720</v>
      </c>
      <c r="V1033" s="74">
        <f ca="1">IF(Table1[[#This Row],[Hạn thanh toán]]="","",IF((U1033-NOW())&lt;0,0,(U1033-NOW())))</f>
        <v>0</v>
      </c>
      <c r="W1033" s="72"/>
      <c r="X1033" s="68" t="str">
        <f t="shared" ca="1" si="143"/>
        <v/>
      </c>
      <c r="Y1033" s="68" t="str">
        <f t="shared" si="141"/>
        <v>Đã thanh toán</v>
      </c>
      <c r="Z1033" s="301">
        <f>Table1[[#This Row],[Hạn thanh toán]]</f>
        <v>45720</v>
      </c>
      <c r="AA1033" s="301">
        <f>Table1[[#This Row],[Ngày Thanh toán]]</f>
        <v>45763</v>
      </c>
      <c r="AD1033" s="3" t="str">
        <f>VLOOKUP($A1033,Ma_KH!$A:$Q,Ma_KH!O$1,0)</f>
        <v>TTMFARM</v>
      </c>
      <c r="AE1033" s="3" t="str">
        <f>VLOOKUP($A1033,Ma_KH!$A:$Q,Ma_KH!P$1,0)</f>
        <v>CÔNG TY TNHH ĐẦU TƯ VÀ PHÁT TRIỂN TTM FARM</v>
      </c>
    </row>
    <row r="1034" spans="1:31" ht="25.5" customHeight="1" x14ac:dyDescent="0.3">
      <c r="A1034" s="95" t="s">
        <v>117</v>
      </c>
      <c r="B1034" s="4" t="s">
        <v>1861</v>
      </c>
      <c r="C1034" s="97">
        <v>45721</v>
      </c>
      <c r="D1034" s="96" t="s">
        <v>1891</v>
      </c>
      <c r="E1034" s="78"/>
      <c r="F1034" s="84"/>
      <c r="G1034" s="95" t="s">
        <v>1861</v>
      </c>
      <c r="H1034" s="72">
        <v>818541</v>
      </c>
      <c r="I1034" s="72">
        <v>0</v>
      </c>
      <c r="J1034" s="72">
        <v>65483</v>
      </c>
      <c r="K1034" s="72">
        <v>884024</v>
      </c>
      <c r="L1034" s="8" t="s">
        <v>24</v>
      </c>
      <c r="M1034" s="43">
        <v>45763</v>
      </c>
      <c r="N1034" s="29" t="s">
        <v>4191</v>
      </c>
      <c r="O1034" s="72">
        <f>IF(Table1[[#This Row],[Phân loại]]="Tồn đầu kỳ",Table1[[#This Row],[Tổng giá trị]],0)</f>
        <v>0</v>
      </c>
      <c r="P1034" s="8">
        <f>IF(Table1[[#This Row],[Số còn phải thu ĐK]]&lt;&gt;0,0,IF(Table1[[#This Row],[Phân loại]]="Bán hàng",Table1[[#This Row],[Tổng giá trị]],-Table1[[#This Row],[Tổng giá trị]]))</f>
        <v>884024</v>
      </c>
      <c r="Q1034" s="73">
        <f t="shared" si="142"/>
        <v>884024</v>
      </c>
      <c r="R1034" s="8">
        <f>Table1[[#This Row],[Số còn phải thu ĐK]]+Table1[[#This Row],[Giá Trị HD sau CK]]-Table1[[#This Row],[Số tiền đã thu]]</f>
        <v>0</v>
      </c>
      <c r="S1034" s="7">
        <f>IF(Table1[[#This Row],[Ngày hóa đơn]]&lt;&gt;"",Table1[[#This Row],[Ngày hóa đơn]],Table1[[#This Row],[Ngày hạch toán]])</f>
        <v>45721</v>
      </c>
      <c r="T1034" s="8"/>
      <c r="U1034" s="7">
        <f>IF(Table1[[#This Row],[Ngày tính CN]]="","",S1034+T1034)</f>
        <v>45721</v>
      </c>
      <c r="V1034" s="74">
        <f ca="1">IF(Table1[[#This Row],[Hạn thanh toán]]="","",IF((U1034-NOW())&lt;0,0,(U1034-NOW())))</f>
        <v>0</v>
      </c>
      <c r="W1034" s="72"/>
      <c r="X1034" s="68" t="str">
        <f t="shared" ca="1" si="143"/>
        <v/>
      </c>
      <c r="Y1034" s="68" t="str">
        <f t="shared" si="141"/>
        <v>Đã thanh toán</v>
      </c>
      <c r="Z1034" s="301">
        <f>Table1[[#This Row],[Hạn thanh toán]]</f>
        <v>45721</v>
      </c>
      <c r="AA1034" s="301">
        <f>Table1[[#This Row],[Ngày Thanh toán]]</f>
        <v>45763</v>
      </c>
      <c r="AD1034" s="3" t="str">
        <f>VLOOKUP($A1034,Ma_KH!$A:$Q,Ma_KH!O$1,0)</f>
        <v>TTMFARM</v>
      </c>
      <c r="AE1034" s="3" t="str">
        <f>VLOOKUP($A1034,Ma_KH!$A:$Q,Ma_KH!P$1,0)</f>
        <v>CÔNG TY TNHH ĐẦU TƯ VÀ PHÁT TRIỂN TTM FARM</v>
      </c>
    </row>
    <row r="1035" spans="1:31" ht="25.5" customHeight="1" x14ac:dyDescent="0.3">
      <c r="A1035" s="95" t="s">
        <v>117</v>
      </c>
      <c r="B1035" s="4" t="s">
        <v>1861</v>
      </c>
      <c r="C1035" s="97">
        <v>45721</v>
      </c>
      <c r="D1035" s="96" t="s">
        <v>1892</v>
      </c>
      <c r="E1035" s="78"/>
      <c r="F1035" s="84"/>
      <c r="G1035" s="95" t="s">
        <v>1861</v>
      </c>
      <c r="H1035" s="72">
        <v>628891</v>
      </c>
      <c r="I1035" s="72">
        <v>0</v>
      </c>
      <c r="J1035" s="72">
        <v>50311</v>
      </c>
      <c r="K1035" s="72">
        <v>679202</v>
      </c>
      <c r="L1035" s="8" t="s">
        <v>24</v>
      </c>
      <c r="M1035" s="43">
        <v>45763</v>
      </c>
      <c r="N1035" s="29" t="s">
        <v>4191</v>
      </c>
      <c r="O1035" s="72">
        <f>IF(Table1[[#This Row],[Phân loại]]="Tồn đầu kỳ",Table1[[#This Row],[Tổng giá trị]],0)</f>
        <v>0</v>
      </c>
      <c r="P1035" s="8">
        <f>IF(Table1[[#This Row],[Số còn phải thu ĐK]]&lt;&gt;0,0,IF(Table1[[#This Row],[Phân loại]]="Bán hàng",Table1[[#This Row],[Tổng giá trị]],-Table1[[#This Row],[Tổng giá trị]]))</f>
        <v>679202</v>
      </c>
      <c r="Q1035" s="73">
        <f t="shared" si="142"/>
        <v>679202</v>
      </c>
      <c r="R1035" s="8">
        <f>Table1[[#This Row],[Số còn phải thu ĐK]]+Table1[[#This Row],[Giá Trị HD sau CK]]-Table1[[#This Row],[Số tiền đã thu]]</f>
        <v>0</v>
      </c>
      <c r="S1035" s="7">
        <f>IF(Table1[[#This Row],[Ngày hóa đơn]]&lt;&gt;"",Table1[[#This Row],[Ngày hóa đơn]],Table1[[#This Row],[Ngày hạch toán]])</f>
        <v>45721</v>
      </c>
      <c r="T1035" s="8"/>
      <c r="U1035" s="7">
        <f>IF(Table1[[#This Row],[Ngày tính CN]]="","",S1035+T1035)</f>
        <v>45721</v>
      </c>
      <c r="V1035" s="74">
        <f ca="1">IF(Table1[[#This Row],[Hạn thanh toán]]="","",IF((U1035-NOW())&lt;0,0,(U1035-NOW())))</f>
        <v>0</v>
      </c>
      <c r="W1035" s="72"/>
      <c r="X1035" s="68" t="str">
        <f t="shared" ca="1" si="143"/>
        <v/>
      </c>
      <c r="Y1035" s="68" t="str">
        <f t="shared" si="141"/>
        <v>Đã thanh toán</v>
      </c>
      <c r="Z1035" s="301">
        <f>Table1[[#This Row],[Hạn thanh toán]]</f>
        <v>45721</v>
      </c>
      <c r="AA1035" s="301">
        <f>Table1[[#This Row],[Ngày Thanh toán]]</f>
        <v>45763</v>
      </c>
      <c r="AD1035" s="3" t="str">
        <f>VLOOKUP($A1035,Ma_KH!$A:$Q,Ma_KH!O$1,0)</f>
        <v>TTMFARM</v>
      </c>
      <c r="AE1035" s="3" t="str">
        <f>VLOOKUP($A1035,Ma_KH!$A:$Q,Ma_KH!P$1,0)</f>
        <v>CÔNG TY TNHH ĐẦU TƯ VÀ PHÁT TRIỂN TTM FARM</v>
      </c>
    </row>
    <row r="1036" spans="1:31" ht="25.5" customHeight="1" x14ac:dyDescent="0.3">
      <c r="A1036" s="95" t="s">
        <v>117</v>
      </c>
      <c r="B1036" s="4" t="s">
        <v>1861</v>
      </c>
      <c r="C1036" s="97">
        <v>45730</v>
      </c>
      <c r="D1036" s="96" t="s">
        <v>1893</v>
      </c>
      <c r="E1036" s="78"/>
      <c r="F1036" s="84"/>
      <c r="G1036" s="95" t="s">
        <v>1861</v>
      </c>
      <c r="H1036" s="72">
        <v>605287</v>
      </c>
      <c r="I1036" s="72">
        <v>0</v>
      </c>
      <c r="J1036" s="72">
        <v>48423</v>
      </c>
      <c r="K1036" s="72">
        <v>653710</v>
      </c>
      <c r="L1036" s="8" t="s">
        <v>24</v>
      </c>
      <c r="M1036" s="43">
        <v>45763</v>
      </c>
      <c r="N1036" s="29" t="s">
        <v>4191</v>
      </c>
      <c r="O1036" s="72">
        <f>IF(Table1[[#This Row],[Phân loại]]="Tồn đầu kỳ",Table1[[#This Row],[Tổng giá trị]],0)</f>
        <v>0</v>
      </c>
      <c r="P1036" s="8">
        <f>IF(Table1[[#This Row],[Số còn phải thu ĐK]]&lt;&gt;0,0,IF(Table1[[#This Row],[Phân loại]]="Bán hàng",Table1[[#This Row],[Tổng giá trị]],-Table1[[#This Row],[Tổng giá trị]]))</f>
        <v>653710</v>
      </c>
      <c r="Q1036" s="73">
        <f t="shared" si="142"/>
        <v>653710</v>
      </c>
      <c r="R1036" s="8">
        <f>Table1[[#This Row],[Số còn phải thu ĐK]]+Table1[[#This Row],[Giá Trị HD sau CK]]-Table1[[#This Row],[Số tiền đã thu]]</f>
        <v>0</v>
      </c>
      <c r="S1036" s="7">
        <f>IF(Table1[[#This Row],[Ngày hóa đơn]]&lt;&gt;"",Table1[[#This Row],[Ngày hóa đơn]],Table1[[#This Row],[Ngày hạch toán]])</f>
        <v>45730</v>
      </c>
      <c r="T1036" s="8"/>
      <c r="U1036" s="7">
        <f>IF(Table1[[#This Row],[Ngày tính CN]]="","",S1036+T1036)</f>
        <v>45730</v>
      </c>
      <c r="V1036" s="74">
        <f ca="1">IF(Table1[[#This Row],[Hạn thanh toán]]="","",IF((U1036-NOW())&lt;0,0,(U1036-NOW())))</f>
        <v>0</v>
      </c>
      <c r="W1036" s="72"/>
      <c r="X1036" s="68" t="str">
        <f t="shared" ca="1" si="143"/>
        <v/>
      </c>
      <c r="Y1036" s="68" t="str">
        <f t="shared" si="141"/>
        <v>Đã thanh toán</v>
      </c>
      <c r="Z1036" s="301">
        <f>Table1[[#This Row],[Hạn thanh toán]]</f>
        <v>45730</v>
      </c>
      <c r="AA1036" s="301">
        <f>Table1[[#This Row],[Ngày Thanh toán]]</f>
        <v>45763</v>
      </c>
      <c r="AD1036" s="3" t="str">
        <f>VLOOKUP($A1036,Ma_KH!$A:$Q,Ma_KH!O$1,0)</f>
        <v>TTMFARM</v>
      </c>
      <c r="AE1036" s="3" t="str">
        <f>VLOOKUP($A1036,Ma_KH!$A:$Q,Ma_KH!P$1,0)</f>
        <v>CÔNG TY TNHH ĐẦU TƯ VÀ PHÁT TRIỂN TTM FARM</v>
      </c>
    </row>
    <row r="1037" spans="1:31" ht="25.5" customHeight="1" x14ac:dyDescent="0.3">
      <c r="A1037" s="95" t="s">
        <v>117</v>
      </c>
      <c r="B1037" s="4" t="s">
        <v>1861</v>
      </c>
      <c r="C1037" s="97">
        <v>45730</v>
      </c>
      <c r="D1037" s="96" t="s">
        <v>1894</v>
      </c>
      <c r="E1037" s="78"/>
      <c r="F1037" s="84"/>
      <c r="G1037" s="95" t="s">
        <v>1861</v>
      </c>
      <c r="H1037" s="72">
        <v>605287</v>
      </c>
      <c r="I1037" s="72">
        <v>0</v>
      </c>
      <c r="J1037" s="72">
        <v>48423</v>
      </c>
      <c r="K1037" s="72">
        <v>653710</v>
      </c>
      <c r="L1037" s="8" t="s">
        <v>24</v>
      </c>
      <c r="M1037" s="43">
        <v>45763</v>
      </c>
      <c r="N1037" s="29" t="s">
        <v>4191</v>
      </c>
      <c r="O1037" s="72">
        <f>IF(Table1[[#This Row],[Phân loại]]="Tồn đầu kỳ",Table1[[#This Row],[Tổng giá trị]],0)</f>
        <v>0</v>
      </c>
      <c r="P1037" s="8">
        <f>IF(Table1[[#This Row],[Số còn phải thu ĐK]]&lt;&gt;0,0,IF(Table1[[#This Row],[Phân loại]]="Bán hàng",Table1[[#This Row],[Tổng giá trị]],-Table1[[#This Row],[Tổng giá trị]]))</f>
        <v>653710</v>
      </c>
      <c r="Q1037" s="73">
        <f t="shared" si="142"/>
        <v>653710</v>
      </c>
      <c r="R1037" s="8">
        <f>Table1[[#This Row],[Số còn phải thu ĐK]]+Table1[[#This Row],[Giá Trị HD sau CK]]-Table1[[#This Row],[Số tiền đã thu]]</f>
        <v>0</v>
      </c>
      <c r="S1037" s="7">
        <f>IF(Table1[[#This Row],[Ngày hóa đơn]]&lt;&gt;"",Table1[[#This Row],[Ngày hóa đơn]],Table1[[#This Row],[Ngày hạch toán]])</f>
        <v>45730</v>
      </c>
      <c r="T1037" s="8"/>
      <c r="U1037" s="7">
        <f>IF(Table1[[#This Row],[Ngày tính CN]]="","",S1037+T1037)</f>
        <v>45730</v>
      </c>
      <c r="V1037" s="74">
        <f ca="1">IF(Table1[[#This Row],[Hạn thanh toán]]="","",IF((U1037-NOW())&lt;0,0,(U1037-NOW())))</f>
        <v>0</v>
      </c>
      <c r="W1037" s="72"/>
      <c r="X1037" s="68" t="str">
        <f t="shared" ca="1" si="143"/>
        <v/>
      </c>
      <c r="Y1037" s="68" t="str">
        <f t="shared" si="141"/>
        <v>Đã thanh toán</v>
      </c>
      <c r="Z1037" s="301">
        <f>Table1[[#This Row],[Hạn thanh toán]]</f>
        <v>45730</v>
      </c>
      <c r="AA1037" s="301">
        <f>Table1[[#This Row],[Ngày Thanh toán]]</f>
        <v>45763</v>
      </c>
      <c r="AD1037" s="3" t="str">
        <f>VLOOKUP($A1037,Ma_KH!$A:$Q,Ma_KH!O$1,0)</f>
        <v>TTMFARM</v>
      </c>
      <c r="AE1037" s="3" t="str">
        <f>VLOOKUP($A1037,Ma_KH!$A:$Q,Ma_KH!P$1,0)</f>
        <v>CÔNG TY TNHH ĐẦU TƯ VÀ PHÁT TRIỂN TTM FARM</v>
      </c>
    </row>
    <row r="1038" spans="1:31" ht="25.5" customHeight="1" x14ac:dyDescent="0.3">
      <c r="A1038" s="95" t="s">
        <v>117</v>
      </c>
      <c r="B1038" s="4" t="s">
        <v>1861</v>
      </c>
      <c r="C1038" s="97">
        <v>45730</v>
      </c>
      <c r="D1038" s="96" t="s">
        <v>1895</v>
      </c>
      <c r="E1038" s="78"/>
      <c r="F1038" s="84"/>
      <c r="G1038" s="95" t="s">
        <v>1861</v>
      </c>
      <c r="H1038" s="72">
        <v>555290</v>
      </c>
      <c r="I1038" s="72">
        <v>0</v>
      </c>
      <c r="J1038" s="72">
        <v>44423</v>
      </c>
      <c r="K1038" s="72">
        <v>599713</v>
      </c>
      <c r="L1038" s="8" t="s">
        <v>24</v>
      </c>
      <c r="M1038" s="43">
        <v>45763</v>
      </c>
      <c r="N1038" s="29" t="s">
        <v>4191</v>
      </c>
      <c r="O1038" s="72">
        <f>IF(Table1[[#This Row],[Phân loại]]="Tồn đầu kỳ",Table1[[#This Row],[Tổng giá trị]],0)</f>
        <v>0</v>
      </c>
      <c r="P1038" s="8">
        <f>IF(Table1[[#This Row],[Số còn phải thu ĐK]]&lt;&gt;0,0,IF(Table1[[#This Row],[Phân loại]]="Bán hàng",Table1[[#This Row],[Tổng giá trị]],-Table1[[#This Row],[Tổng giá trị]]))</f>
        <v>599713</v>
      </c>
      <c r="Q1038" s="73">
        <f t="shared" si="142"/>
        <v>599713</v>
      </c>
      <c r="R1038" s="8">
        <f>Table1[[#This Row],[Số còn phải thu ĐK]]+Table1[[#This Row],[Giá Trị HD sau CK]]-Table1[[#This Row],[Số tiền đã thu]]</f>
        <v>0</v>
      </c>
      <c r="S1038" s="7">
        <f>IF(Table1[[#This Row],[Ngày hóa đơn]]&lt;&gt;"",Table1[[#This Row],[Ngày hóa đơn]],Table1[[#This Row],[Ngày hạch toán]])</f>
        <v>45730</v>
      </c>
      <c r="T1038" s="8"/>
      <c r="U1038" s="7">
        <f>IF(Table1[[#This Row],[Ngày tính CN]]="","",S1038+T1038)</f>
        <v>45730</v>
      </c>
      <c r="V1038" s="74">
        <f ca="1">IF(Table1[[#This Row],[Hạn thanh toán]]="","",IF((U1038-NOW())&lt;0,0,(U1038-NOW())))</f>
        <v>0</v>
      </c>
      <c r="W1038" s="72"/>
      <c r="X1038" s="68" t="str">
        <f t="shared" ca="1" si="143"/>
        <v/>
      </c>
      <c r="Y1038" s="68" t="str">
        <f t="shared" si="141"/>
        <v>Đã thanh toán</v>
      </c>
      <c r="Z1038" s="301">
        <f>Table1[[#This Row],[Hạn thanh toán]]</f>
        <v>45730</v>
      </c>
      <c r="AA1038" s="301">
        <f>Table1[[#This Row],[Ngày Thanh toán]]</f>
        <v>45763</v>
      </c>
      <c r="AD1038" s="3" t="str">
        <f>VLOOKUP($A1038,Ma_KH!$A:$Q,Ma_KH!O$1,0)</f>
        <v>TTMFARM</v>
      </c>
      <c r="AE1038" s="3" t="str">
        <f>VLOOKUP($A1038,Ma_KH!$A:$Q,Ma_KH!P$1,0)</f>
        <v>CÔNG TY TNHH ĐẦU TƯ VÀ PHÁT TRIỂN TTM FARM</v>
      </c>
    </row>
    <row r="1039" spans="1:31" ht="25.5" customHeight="1" x14ac:dyDescent="0.3">
      <c r="A1039" s="95" t="s">
        <v>117</v>
      </c>
      <c r="B1039" s="4" t="s">
        <v>1861</v>
      </c>
      <c r="C1039" s="97">
        <v>45731</v>
      </c>
      <c r="D1039" s="96" t="s">
        <v>1896</v>
      </c>
      <c r="E1039" s="78"/>
      <c r="F1039" s="84"/>
      <c r="G1039" s="95" t="s">
        <v>1861</v>
      </c>
      <c r="H1039" s="72">
        <v>480036</v>
      </c>
      <c r="I1039" s="72">
        <v>0</v>
      </c>
      <c r="J1039" s="72">
        <v>38403</v>
      </c>
      <c r="K1039" s="72">
        <v>518439</v>
      </c>
      <c r="L1039" s="8" t="s">
        <v>24</v>
      </c>
      <c r="M1039" s="43">
        <v>45763</v>
      </c>
      <c r="N1039" s="29" t="s">
        <v>4191</v>
      </c>
      <c r="O1039" s="72">
        <f>IF(Table1[[#This Row],[Phân loại]]="Tồn đầu kỳ",Table1[[#This Row],[Tổng giá trị]],0)</f>
        <v>0</v>
      </c>
      <c r="P1039" s="8">
        <f>IF(Table1[[#This Row],[Số còn phải thu ĐK]]&lt;&gt;0,0,IF(Table1[[#This Row],[Phân loại]]="Bán hàng",Table1[[#This Row],[Tổng giá trị]],-Table1[[#This Row],[Tổng giá trị]]))</f>
        <v>518439</v>
      </c>
      <c r="Q1039" s="73">
        <f t="shared" si="142"/>
        <v>518439</v>
      </c>
      <c r="R1039" s="8">
        <f>Table1[[#This Row],[Số còn phải thu ĐK]]+Table1[[#This Row],[Giá Trị HD sau CK]]-Table1[[#This Row],[Số tiền đã thu]]</f>
        <v>0</v>
      </c>
      <c r="S1039" s="7">
        <f>IF(Table1[[#This Row],[Ngày hóa đơn]]&lt;&gt;"",Table1[[#This Row],[Ngày hóa đơn]],Table1[[#This Row],[Ngày hạch toán]])</f>
        <v>45731</v>
      </c>
      <c r="T1039" s="8"/>
      <c r="U1039" s="7">
        <f>IF(Table1[[#This Row],[Ngày tính CN]]="","",S1039+T1039)</f>
        <v>45731</v>
      </c>
      <c r="V1039" s="74">
        <f ca="1">IF(Table1[[#This Row],[Hạn thanh toán]]="","",IF((U1039-NOW())&lt;0,0,(U1039-NOW())))</f>
        <v>0</v>
      </c>
      <c r="W1039" s="72"/>
      <c r="X1039" s="68" t="str">
        <f t="shared" ca="1" si="143"/>
        <v/>
      </c>
      <c r="Y1039" s="68" t="str">
        <f t="shared" si="141"/>
        <v>Đã thanh toán</v>
      </c>
      <c r="Z1039" s="301">
        <f>Table1[[#This Row],[Hạn thanh toán]]</f>
        <v>45731</v>
      </c>
      <c r="AA1039" s="301">
        <f>Table1[[#This Row],[Ngày Thanh toán]]</f>
        <v>45763</v>
      </c>
      <c r="AD1039" s="3" t="str">
        <f>VLOOKUP($A1039,Ma_KH!$A:$Q,Ma_KH!O$1,0)</f>
        <v>TTMFARM</v>
      </c>
      <c r="AE1039" s="3" t="str">
        <f>VLOOKUP($A1039,Ma_KH!$A:$Q,Ma_KH!P$1,0)</f>
        <v>CÔNG TY TNHH ĐẦU TƯ VÀ PHÁT TRIỂN TTM FARM</v>
      </c>
    </row>
    <row r="1040" spans="1:31" ht="25.5" customHeight="1" x14ac:dyDescent="0.3">
      <c r="A1040" s="95" t="s">
        <v>117</v>
      </c>
      <c r="B1040" s="4" t="s">
        <v>1861</v>
      </c>
      <c r="C1040" s="97">
        <v>45742</v>
      </c>
      <c r="D1040" s="96" t="s">
        <v>1897</v>
      </c>
      <c r="E1040" s="78"/>
      <c r="F1040" s="84"/>
      <c r="G1040" s="95" t="s">
        <v>1861</v>
      </c>
      <c r="H1040" s="72">
        <v>670845</v>
      </c>
      <c r="I1040" s="72">
        <v>0</v>
      </c>
      <c r="J1040" s="72">
        <v>53668</v>
      </c>
      <c r="K1040" s="72">
        <v>724513</v>
      </c>
      <c r="L1040" s="8" t="s">
        <v>24</v>
      </c>
      <c r="M1040" s="43">
        <v>45763</v>
      </c>
      <c r="N1040" s="29" t="s">
        <v>4191</v>
      </c>
      <c r="O1040" s="72">
        <f>IF(Table1[[#This Row],[Phân loại]]="Tồn đầu kỳ",Table1[[#This Row],[Tổng giá trị]],0)</f>
        <v>0</v>
      </c>
      <c r="P1040" s="8">
        <f>IF(Table1[[#This Row],[Số còn phải thu ĐK]]&lt;&gt;0,0,IF(Table1[[#This Row],[Phân loại]]="Bán hàng",Table1[[#This Row],[Tổng giá trị]],-Table1[[#This Row],[Tổng giá trị]]))</f>
        <v>724513</v>
      </c>
      <c r="Q1040" s="73">
        <f t="shared" si="142"/>
        <v>724513</v>
      </c>
      <c r="R1040" s="8">
        <f>Table1[[#This Row],[Số còn phải thu ĐK]]+Table1[[#This Row],[Giá Trị HD sau CK]]-Table1[[#This Row],[Số tiền đã thu]]</f>
        <v>0</v>
      </c>
      <c r="S1040" s="7">
        <f>IF(Table1[[#This Row],[Ngày hóa đơn]]&lt;&gt;"",Table1[[#This Row],[Ngày hóa đơn]],Table1[[#This Row],[Ngày hạch toán]])</f>
        <v>45742</v>
      </c>
      <c r="T1040" s="8"/>
      <c r="U1040" s="7">
        <f>IF(Table1[[#This Row],[Ngày tính CN]]="","",S1040+T1040)</f>
        <v>45742</v>
      </c>
      <c r="V1040" s="74">
        <f ca="1">IF(Table1[[#This Row],[Hạn thanh toán]]="","",IF((U1040-NOW())&lt;0,0,(U1040-NOW())))</f>
        <v>0</v>
      </c>
      <c r="W1040" s="72"/>
      <c r="X1040" s="68" t="str">
        <f t="shared" ca="1" si="143"/>
        <v/>
      </c>
      <c r="Y1040" s="68" t="str">
        <f t="shared" si="141"/>
        <v>Đã thanh toán</v>
      </c>
      <c r="Z1040" s="301">
        <f>Table1[[#This Row],[Hạn thanh toán]]</f>
        <v>45742</v>
      </c>
      <c r="AA1040" s="301">
        <f>Table1[[#This Row],[Ngày Thanh toán]]</f>
        <v>45763</v>
      </c>
      <c r="AD1040" s="3" t="str">
        <f>VLOOKUP($A1040,Ma_KH!$A:$Q,Ma_KH!O$1,0)</f>
        <v>TTMFARM</v>
      </c>
      <c r="AE1040" s="3" t="str">
        <f>VLOOKUP($A1040,Ma_KH!$A:$Q,Ma_KH!P$1,0)</f>
        <v>CÔNG TY TNHH ĐẦU TƯ VÀ PHÁT TRIỂN TTM FARM</v>
      </c>
    </row>
    <row r="1041" spans="1:31" ht="25.5" customHeight="1" x14ac:dyDescent="0.3">
      <c r="A1041" s="95" t="s">
        <v>117</v>
      </c>
      <c r="B1041" s="4" t="s">
        <v>1861</v>
      </c>
      <c r="C1041" s="97">
        <v>45742</v>
      </c>
      <c r="D1041" s="96" t="s">
        <v>1898</v>
      </c>
      <c r="E1041" s="78"/>
      <c r="F1041" s="84"/>
      <c r="G1041" s="95" t="s">
        <v>1861</v>
      </c>
      <c r="H1041" s="72">
        <v>367155</v>
      </c>
      <c r="I1041" s="72">
        <v>0</v>
      </c>
      <c r="J1041" s="72">
        <v>29372</v>
      </c>
      <c r="K1041" s="72">
        <v>396527</v>
      </c>
      <c r="L1041" s="8" t="s">
        <v>24</v>
      </c>
      <c r="M1041" s="43">
        <v>45763</v>
      </c>
      <c r="N1041" s="29" t="s">
        <v>4191</v>
      </c>
      <c r="O1041" s="72">
        <f>IF(Table1[[#This Row],[Phân loại]]="Tồn đầu kỳ",Table1[[#This Row],[Tổng giá trị]],0)</f>
        <v>0</v>
      </c>
      <c r="P1041" s="8">
        <f>IF(Table1[[#This Row],[Số còn phải thu ĐK]]&lt;&gt;0,0,IF(Table1[[#This Row],[Phân loại]]="Bán hàng",Table1[[#This Row],[Tổng giá trị]],-Table1[[#This Row],[Tổng giá trị]]))</f>
        <v>396527</v>
      </c>
      <c r="Q1041" s="73">
        <f t="shared" si="142"/>
        <v>396527</v>
      </c>
      <c r="R1041" s="8">
        <f>Table1[[#This Row],[Số còn phải thu ĐK]]+Table1[[#This Row],[Giá Trị HD sau CK]]-Table1[[#This Row],[Số tiền đã thu]]</f>
        <v>0</v>
      </c>
      <c r="S1041" s="7">
        <f>IF(Table1[[#This Row],[Ngày hóa đơn]]&lt;&gt;"",Table1[[#This Row],[Ngày hóa đơn]],Table1[[#This Row],[Ngày hạch toán]])</f>
        <v>45742</v>
      </c>
      <c r="T1041" s="8"/>
      <c r="U1041" s="7">
        <f>IF(Table1[[#This Row],[Ngày tính CN]]="","",S1041+T1041)</f>
        <v>45742</v>
      </c>
      <c r="V1041" s="74">
        <f ca="1">IF(Table1[[#This Row],[Hạn thanh toán]]="","",IF((U1041-NOW())&lt;0,0,(U1041-NOW())))</f>
        <v>0</v>
      </c>
      <c r="W1041" s="72"/>
      <c r="X1041" s="68" t="str">
        <f t="shared" ca="1" si="143"/>
        <v/>
      </c>
      <c r="Y1041" s="68" t="str">
        <f t="shared" si="141"/>
        <v>Đã thanh toán</v>
      </c>
      <c r="Z1041" s="301">
        <f>Table1[[#This Row],[Hạn thanh toán]]</f>
        <v>45742</v>
      </c>
      <c r="AA1041" s="301">
        <f>Table1[[#This Row],[Ngày Thanh toán]]</f>
        <v>45763</v>
      </c>
      <c r="AD1041" s="3" t="str">
        <f>VLOOKUP($A1041,Ma_KH!$A:$Q,Ma_KH!O$1,0)</f>
        <v>TTMFARM</v>
      </c>
      <c r="AE1041" s="3" t="str">
        <f>VLOOKUP($A1041,Ma_KH!$A:$Q,Ma_KH!P$1,0)</f>
        <v>CÔNG TY TNHH ĐẦU TƯ VÀ PHÁT TRIỂN TTM FARM</v>
      </c>
    </row>
    <row r="1042" spans="1:31" ht="25.5" customHeight="1" x14ac:dyDescent="0.3">
      <c r="A1042" s="95" t="s">
        <v>117</v>
      </c>
      <c r="B1042" s="4" t="s">
        <v>1861</v>
      </c>
      <c r="C1042" s="97">
        <v>45743</v>
      </c>
      <c r="D1042" s="96" t="s">
        <v>1899</v>
      </c>
      <c r="E1042" s="78"/>
      <c r="F1042" s="84"/>
      <c r="G1042" s="95" t="s">
        <v>1861</v>
      </c>
      <c r="H1042" s="72">
        <v>650505</v>
      </c>
      <c r="I1042" s="72">
        <v>0</v>
      </c>
      <c r="J1042" s="72">
        <v>52040</v>
      </c>
      <c r="K1042" s="72">
        <v>702545</v>
      </c>
      <c r="L1042" s="8" t="s">
        <v>24</v>
      </c>
      <c r="M1042" s="43">
        <v>45763</v>
      </c>
      <c r="N1042" s="29" t="s">
        <v>4191</v>
      </c>
      <c r="O1042" s="72">
        <f>IF(Table1[[#This Row],[Phân loại]]="Tồn đầu kỳ",Table1[[#This Row],[Tổng giá trị]],0)</f>
        <v>0</v>
      </c>
      <c r="P1042" s="8">
        <f>IF(Table1[[#This Row],[Số còn phải thu ĐK]]&lt;&gt;0,0,IF(Table1[[#This Row],[Phân loại]]="Bán hàng",Table1[[#This Row],[Tổng giá trị]],-Table1[[#This Row],[Tổng giá trị]]))</f>
        <v>702545</v>
      </c>
      <c r="Q1042" s="73">
        <f t="shared" si="142"/>
        <v>702545</v>
      </c>
      <c r="R1042" s="8">
        <f>Table1[[#This Row],[Số còn phải thu ĐK]]+Table1[[#This Row],[Giá Trị HD sau CK]]-Table1[[#This Row],[Số tiền đã thu]]</f>
        <v>0</v>
      </c>
      <c r="S1042" s="7">
        <f>IF(Table1[[#This Row],[Ngày hóa đơn]]&lt;&gt;"",Table1[[#This Row],[Ngày hóa đơn]],Table1[[#This Row],[Ngày hạch toán]])</f>
        <v>45743</v>
      </c>
      <c r="T1042" s="8"/>
      <c r="U1042" s="7">
        <f>IF(Table1[[#This Row],[Ngày tính CN]]="","",S1042+T1042)</f>
        <v>45743</v>
      </c>
      <c r="V1042" s="74">
        <f ca="1">IF(Table1[[#This Row],[Hạn thanh toán]]="","",IF((U1042-NOW())&lt;0,0,(U1042-NOW())))</f>
        <v>0</v>
      </c>
      <c r="W1042" s="72"/>
      <c r="X1042" s="68" t="str">
        <f ca="1">IF(OR(AR1046="",AO1046=0),"",IF((AR1046-NOW())&lt;0,-(AR1046-NOW()),0))</f>
        <v/>
      </c>
      <c r="Y1042" s="68" t="str">
        <f t="shared" si="141"/>
        <v>Đã thanh toán</v>
      </c>
      <c r="Z1042" s="301">
        <f>Table1[[#This Row],[Hạn thanh toán]]</f>
        <v>45743</v>
      </c>
      <c r="AA1042" s="301">
        <f>Table1[[#This Row],[Ngày Thanh toán]]</f>
        <v>45763</v>
      </c>
      <c r="AD1042" s="3" t="str">
        <f>VLOOKUP($A1042,Ma_KH!$A:$Q,Ma_KH!O$1,0)</f>
        <v>TTMFARM</v>
      </c>
      <c r="AE1042" s="3" t="str">
        <f>VLOOKUP($A1042,Ma_KH!$A:$Q,Ma_KH!P$1,0)</f>
        <v>CÔNG TY TNHH ĐẦU TƯ VÀ PHÁT TRIỂN TTM FARM</v>
      </c>
    </row>
    <row r="1043" spans="1:31" ht="25.5" customHeight="1" x14ac:dyDescent="0.3">
      <c r="A1043" s="95" t="s">
        <v>117</v>
      </c>
      <c r="B1043" s="4" t="s">
        <v>1861</v>
      </c>
      <c r="C1043" s="97">
        <v>45743</v>
      </c>
      <c r="D1043" s="96" t="s">
        <v>1900</v>
      </c>
      <c r="E1043" s="78"/>
      <c r="F1043" s="84"/>
      <c r="G1043" s="95" t="s">
        <v>1861</v>
      </c>
      <c r="H1043" s="72">
        <v>387078</v>
      </c>
      <c r="I1043" s="72">
        <v>0</v>
      </c>
      <c r="J1043" s="72">
        <v>30966</v>
      </c>
      <c r="K1043" s="72">
        <v>418044</v>
      </c>
      <c r="L1043" s="8" t="s">
        <v>24</v>
      </c>
      <c r="M1043" s="43">
        <v>45763</v>
      </c>
      <c r="N1043" s="29" t="s">
        <v>4191</v>
      </c>
      <c r="O1043" s="72">
        <f>IF(Table1[[#This Row],[Phân loại]]="Tồn đầu kỳ",Table1[[#This Row],[Tổng giá trị]],0)</f>
        <v>0</v>
      </c>
      <c r="P1043" s="8">
        <f>IF(Table1[[#This Row],[Số còn phải thu ĐK]]&lt;&gt;0,0,IF(Table1[[#This Row],[Phân loại]]="Bán hàng",Table1[[#This Row],[Tổng giá trị]],-Table1[[#This Row],[Tổng giá trị]]))</f>
        <v>418044</v>
      </c>
      <c r="Q1043" s="73">
        <f t="shared" si="142"/>
        <v>418044</v>
      </c>
      <c r="R1043" s="8">
        <f>Table1[[#This Row],[Số còn phải thu ĐK]]+Table1[[#This Row],[Giá Trị HD sau CK]]-Table1[[#This Row],[Số tiền đã thu]]</f>
        <v>0</v>
      </c>
      <c r="S1043" s="7">
        <f>IF(Table1[[#This Row],[Ngày hóa đơn]]&lt;&gt;"",Table1[[#This Row],[Ngày hóa đơn]],Table1[[#This Row],[Ngày hạch toán]])</f>
        <v>45743</v>
      </c>
      <c r="T1043" s="8"/>
      <c r="U1043" s="7">
        <f>IF(Table1[[#This Row],[Ngày tính CN]]="","",S1043+T1043)</f>
        <v>45743</v>
      </c>
      <c r="V1043" s="74">
        <f ca="1">IF(Table1[[#This Row],[Hạn thanh toán]]="","",IF((U1043-NOW())&lt;0,0,(U1043-NOW())))</f>
        <v>0</v>
      </c>
      <c r="W1043" s="72"/>
      <c r="X1043" s="68" t="str">
        <f ca="1">IF(OR(AR1047="",AO1047=0),"",IF((AR1047-NOW())&lt;0,-(AR1047-NOW()),0))</f>
        <v/>
      </c>
      <c r="Y1043" s="68" t="str">
        <f t="shared" si="141"/>
        <v>Đã thanh toán</v>
      </c>
      <c r="Z1043" s="301">
        <f>Table1[[#This Row],[Hạn thanh toán]]</f>
        <v>45743</v>
      </c>
      <c r="AA1043" s="301">
        <f>Table1[[#This Row],[Ngày Thanh toán]]</f>
        <v>45763</v>
      </c>
      <c r="AD1043" s="3" t="str">
        <f>VLOOKUP($A1043,Ma_KH!$A:$Q,Ma_KH!O$1,0)</f>
        <v>TTMFARM</v>
      </c>
      <c r="AE1043" s="3" t="str">
        <f>VLOOKUP($A1043,Ma_KH!$A:$Q,Ma_KH!P$1,0)</f>
        <v>CÔNG TY TNHH ĐẦU TƯ VÀ PHÁT TRIỂN TTM FARM</v>
      </c>
    </row>
    <row r="1044" spans="1:31" ht="25.5" customHeight="1" x14ac:dyDescent="0.3">
      <c r="A1044" s="95" t="s">
        <v>117</v>
      </c>
      <c r="B1044" s="4" t="s">
        <v>1861</v>
      </c>
      <c r="C1044" s="97">
        <v>45743</v>
      </c>
      <c r="D1044" s="96" t="s">
        <v>1901</v>
      </c>
      <c r="E1044" s="78"/>
      <c r="F1044" s="84"/>
      <c r="G1044" s="95" t="s">
        <v>1861</v>
      </c>
      <c r="H1044" s="72">
        <v>553467</v>
      </c>
      <c r="I1044" s="72">
        <v>0</v>
      </c>
      <c r="J1044" s="72">
        <v>44277</v>
      </c>
      <c r="K1044" s="72">
        <v>597744</v>
      </c>
      <c r="L1044" s="8" t="s">
        <v>24</v>
      </c>
      <c r="M1044" s="43">
        <v>45763</v>
      </c>
      <c r="N1044" s="29" t="s">
        <v>4191</v>
      </c>
      <c r="O1044" s="72">
        <f>IF(Table1[[#This Row],[Phân loại]]="Tồn đầu kỳ",Table1[[#This Row],[Tổng giá trị]],0)</f>
        <v>0</v>
      </c>
      <c r="P1044" s="8">
        <f>IF(Table1[[#This Row],[Số còn phải thu ĐK]]&lt;&gt;0,0,IF(Table1[[#This Row],[Phân loại]]="Bán hàng",Table1[[#This Row],[Tổng giá trị]],-Table1[[#This Row],[Tổng giá trị]]))</f>
        <v>597744</v>
      </c>
      <c r="Q1044" s="73">
        <f t="shared" si="142"/>
        <v>597744</v>
      </c>
      <c r="R1044" s="8">
        <f>Table1[[#This Row],[Số còn phải thu ĐK]]+Table1[[#This Row],[Giá Trị HD sau CK]]-Table1[[#This Row],[Số tiền đã thu]]</f>
        <v>0</v>
      </c>
      <c r="S1044" s="7">
        <f>IF(Table1[[#This Row],[Ngày hóa đơn]]&lt;&gt;"",Table1[[#This Row],[Ngày hóa đơn]],Table1[[#This Row],[Ngày hạch toán]])</f>
        <v>45743</v>
      </c>
      <c r="T1044" s="8"/>
      <c r="U1044" s="7">
        <f>IF(Table1[[#This Row],[Ngày tính CN]]="","",S1044+T1044)</f>
        <v>45743</v>
      </c>
      <c r="V1044" s="74">
        <f ca="1">IF(Table1[[#This Row],[Hạn thanh toán]]="","",IF((U1044-NOW())&lt;0,0,(U1044-NOW())))</f>
        <v>0</v>
      </c>
      <c r="W1044" s="72"/>
      <c r="X1044" s="68" t="str">
        <f ca="1">IF(OR(AR1048="",AO1048=0),"",IF((AR1048-NOW())&lt;0,-(AR1048-NOW()),0))</f>
        <v/>
      </c>
      <c r="Y1044" s="68" t="str">
        <f t="shared" si="141"/>
        <v>Đã thanh toán</v>
      </c>
      <c r="Z1044" s="301">
        <f>Table1[[#This Row],[Hạn thanh toán]]</f>
        <v>45743</v>
      </c>
      <c r="AA1044" s="301">
        <f>Table1[[#This Row],[Ngày Thanh toán]]</f>
        <v>45763</v>
      </c>
      <c r="AD1044" s="3" t="str">
        <f>VLOOKUP($A1044,Ma_KH!$A:$Q,Ma_KH!O$1,0)</f>
        <v>TTMFARM</v>
      </c>
      <c r="AE1044" s="3" t="str">
        <f>VLOOKUP($A1044,Ma_KH!$A:$Q,Ma_KH!P$1,0)</f>
        <v>CÔNG TY TNHH ĐẦU TƯ VÀ PHÁT TRIỂN TTM FARM</v>
      </c>
    </row>
    <row r="1045" spans="1:31" s="61" customFormat="1" ht="25.5" customHeight="1" x14ac:dyDescent="0.3">
      <c r="A1045" s="247" t="s">
        <v>117</v>
      </c>
      <c r="B1045" s="4" t="s">
        <v>1861</v>
      </c>
      <c r="C1045" s="248"/>
      <c r="D1045" s="249"/>
      <c r="E1045" s="46"/>
      <c r="F1045" s="50"/>
      <c r="G1045" s="247" t="s">
        <v>4199</v>
      </c>
      <c r="H1045" s="57"/>
      <c r="I1045" s="57">
        <v>0</v>
      </c>
      <c r="J1045" s="57"/>
      <c r="K1045" s="57">
        <v>369195</v>
      </c>
      <c r="L1045" s="58" t="s">
        <v>24</v>
      </c>
      <c r="M1045" s="172"/>
      <c r="N1045" s="173"/>
      <c r="O1045" s="57">
        <f>IF(Table1[[#This Row],[Phân loại]]="Tồn đầu kỳ",Table1[[#This Row],[Tổng giá trị]],0)</f>
        <v>0</v>
      </c>
      <c r="P1045" s="58">
        <f>IF(Table1[[#This Row],[Số còn phải thu ĐK]]&lt;&gt;0,0,IF(Table1[[#This Row],[Phân loại]]="Bán hàng",Table1[[#This Row],[Tổng giá trị]],-Table1[[#This Row],[Tổng giá trị]]))</f>
        <v>369195</v>
      </c>
      <c r="Q1045" s="115">
        <f t="shared" ref="Q1045" si="146">IF(M1045&lt;&gt;"",IF(O1045&gt;0,O1045,P1045),0)</f>
        <v>0</v>
      </c>
      <c r="R1045" s="58">
        <f>Table1[[#This Row],[Số còn phải thu ĐK]]+Table1[[#This Row],[Giá Trị HD sau CK]]-Table1[[#This Row],[Số tiền đã thu]]</f>
        <v>369195</v>
      </c>
      <c r="S1045" s="59">
        <f>IF(Table1[[#This Row],[Ngày hóa đơn]]&lt;&gt;"",Table1[[#This Row],[Ngày hóa đơn]],Table1[[#This Row],[Ngày hạch toán]])</f>
        <v>0</v>
      </c>
      <c r="T1045" s="58"/>
      <c r="U1045" s="59">
        <f>IF(Table1[[#This Row],[Ngày tính CN]]="","",S1045+T1045)</f>
        <v>0</v>
      </c>
      <c r="V1045" s="60">
        <f ca="1">IF(Table1[[#This Row],[Hạn thanh toán]]="","",IF((U1045-NOW())&lt;0,0,(U1045-NOW())))</f>
        <v>0</v>
      </c>
      <c r="W1045" s="57"/>
      <c r="X1045" s="116" t="str">
        <f ca="1">IF(OR(AR1049="",AO1049=0),"",IF((AR1049-NOW())&lt;0,-(AR1049-NOW()),0))</f>
        <v/>
      </c>
      <c r="Y1045" s="116" t="str">
        <f t="shared" ref="Y1045" ca="1" si="147">IF(R1045=0,"Đã thanh toán",IF(X1045="","",IF(X1045&lt;=0,"Chưa đến hạn thanh toán",IF(X1045&lt;=30,"Nợ quá hạn 30 ngày",IF(X1045&lt;=60,"Nợ quá hạn từ 30 ngày đến 60 ngày",IF(X1045&lt;=90,"Nợ quá hạn từ 60 ngày đến 90 ngày",IF(X1045&lt;=120,"Nợ quá hạn từ 90 ngày đến 120 ngày","Nợ quá hạn hơn 120 ngày có khả năng mất thanh toán")))))))</f>
        <v/>
      </c>
      <c r="Z1045" s="305">
        <f>Table1[[#This Row],[Hạn thanh toán]]</f>
        <v>0</v>
      </c>
      <c r="AA1045" s="305">
        <f>Table1[[#This Row],[Ngày Thanh toán]]</f>
        <v>0</v>
      </c>
      <c r="AD1045" s="61" t="str">
        <f>VLOOKUP($A1045,Ma_KH!$A:$Q,Ma_KH!O$1,0)</f>
        <v>TTMFARM</v>
      </c>
      <c r="AE1045" s="3" t="str">
        <f>VLOOKUP($A1045,Ma_KH!$A:$Q,Ma_KH!P$1,0)</f>
        <v>CÔNG TY TNHH ĐẦU TƯ VÀ PHÁT TRIỂN TTM FARM</v>
      </c>
    </row>
    <row r="1046" spans="1:31" ht="25.5" customHeight="1" x14ac:dyDescent="0.3">
      <c r="A1046" s="95" t="s">
        <v>117</v>
      </c>
      <c r="B1046" s="4" t="s">
        <v>1861</v>
      </c>
      <c r="C1046" s="97">
        <v>45752</v>
      </c>
      <c r="D1046" s="96" t="s">
        <v>1902</v>
      </c>
      <c r="E1046" s="78"/>
      <c r="F1046" s="84"/>
      <c r="G1046" s="95" t="s">
        <v>1861</v>
      </c>
      <c r="H1046" s="72">
        <v>220293</v>
      </c>
      <c r="I1046" s="72">
        <v>0</v>
      </c>
      <c r="J1046" s="72">
        <v>17623</v>
      </c>
      <c r="K1046" s="72">
        <v>237916</v>
      </c>
      <c r="L1046" s="8" t="s">
        <v>24</v>
      </c>
      <c r="M1046" s="43">
        <v>45793</v>
      </c>
      <c r="N1046" s="29" t="s">
        <v>4192</v>
      </c>
      <c r="O1046" s="72">
        <f>IF(Table1[[#This Row],[Phân loại]]="Tồn đầu kỳ",Table1[[#This Row],[Tổng giá trị]],0)</f>
        <v>0</v>
      </c>
      <c r="P1046" s="8">
        <f>IF(Table1[[#This Row],[Số còn phải thu ĐK]]&lt;&gt;0,0,IF(Table1[[#This Row],[Phân loại]]="Bán hàng",Table1[[#This Row],[Tổng giá trị]],-Table1[[#This Row],[Tổng giá trị]]))</f>
        <v>237916</v>
      </c>
      <c r="Q1046" s="73">
        <f t="shared" si="142"/>
        <v>237916</v>
      </c>
      <c r="R1046" s="8">
        <f>Table1[[#This Row],[Số còn phải thu ĐK]]+Table1[[#This Row],[Giá Trị HD sau CK]]-Table1[[#This Row],[Số tiền đã thu]]</f>
        <v>0</v>
      </c>
      <c r="S1046" s="7">
        <f>IF(Table1[[#This Row],[Ngày hóa đơn]]&lt;&gt;"",Table1[[#This Row],[Ngày hóa đơn]],Table1[[#This Row],[Ngày hạch toán]])</f>
        <v>45752</v>
      </c>
      <c r="T1046" s="8"/>
      <c r="U1046" s="7">
        <f>IF(Table1[[#This Row],[Ngày tính CN]]="","",S1046+T1046)</f>
        <v>45752</v>
      </c>
      <c r="V1046" s="74">
        <f ca="1">IF(Table1[[#This Row],[Hạn thanh toán]]="","",IF((U1046-NOW())&lt;0,0,(U1046-NOW())))</f>
        <v>0</v>
      </c>
      <c r="W1046" s="72"/>
      <c r="X1046" s="68" t="str">
        <f t="shared" ca="1" si="143"/>
        <v/>
      </c>
      <c r="Y1046" s="68" t="str">
        <f t="shared" si="141"/>
        <v>Đã thanh toán</v>
      </c>
      <c r="Z1046" s="301">
        <f>Table1[[#This Row],[Hạn thanh toán]]</f>
        <v>45752</v>
      </c>
      <c r="AA1046" s="301">
        <f>Table1[[#This Row],[Ngày Thanh toán]]</f>
        <v>45793</v>
      </c>
      <c r="AD1046" s="3" t="str">
        <f>VLOOKUP($A1046,Ma_KH!$A:$Q,Ma_KH!O$1,0)</f>
        <v>TTMFARM</v>
      </c>
      <c r="AE1046" s="3" t="str">
        <f>VLOOKUP($A1046,Ma_KH!$A:$Q,Ma_KH!P$1,0)</f>
        <v>CÔNG TY TNHH ĐẦU TƯ VÀ PHÁT TRIỂN TTM FARM</v>
      </c>
    </row>
    <row r="1047" spans="1:31" ht="25.5" customHeight="1" x14ac:dyDescent="0.3">
      <c r="A1047" s="95" t="s">
        <v>117</v>
      </c>
      <c r="B1047" s="4" t="s">
        <v>1861</v>
      </c>
      <c r="C1047" s="97">
        <v>45755</v>
      </c>
      <c r="D1047" s="96" t="s">
        <v>1903</v>
      </c>
      <c r="E1047" s="78"/>
      <c r="F1047" s="84"/>
      <c r="G1047" s="95" t="s">
        <v>1861</v>
      </c>
      <c r="H1047" s="72">
        <v>1246930</v>
      </c>
      <c r="I1047" s="72">
        <v>124693</v>
      </c>
      <c r="J1047" s="72">
        <v>89779</v>
      </c>
      <c r="K1047" s="72">
        <v>1212016</v>
      </c>
      <c r="L1047" s="8" t="s">
        <v>24</v>
      </c>
      <c r="M1047" s="43">
        <v>45793</v>
      </c>
      <c r="N1047" s="29" t="s">
        <v>4192</v>
      </c>
      <c r="O1047" s="72">
        <f>IF(Table1[[#This Row],[Phân loại]]="Tồn đầu kỳ",Table1[[#This Row],[Tổng giá trị]],0)</f>
        <v>0</v>
      </c>
      <c r="P1047" s="8">
        <f>IF(Table1[[#This Row],[Số còn phải thu ĐK]]&lt;&gt;0,0,IF(Table1[[#This Row],[Phân loại]]="Bán hàng",Table1[[#This Row],[Tổng giá trị]],-Table1[[#This Row],[Tổng giá trị]]))</f>
        <v>1212016</v>
      </c>
      <c r="Q1047" s="73">
        <f t="shared" si="142"/>
        <v>1212016</v>
      </c>
      <c r="R1047" s="8">
        <f>Table1[[#This Row],[Số còn phải thu ĐK]]+Table1[[#This Row],[Giá Trị HD sau CK]]-Table1[[#This Row],[Số tiền đã thu]]</f>
        <v>0</v>
      </c>
      <c r="S1047" s="7">
        <f>IF(Table1[[#This Row],[Ngày hóa đơn]]&lt;&gt;"",Table1[[#This Row],[Ngày hóa đơn]],Table1[[#This Row],[Ngày hạch toán]])</f>
        <v>45755</v>
      </c>
      <c r="T1047" s="8"/>
      <c r="U1047" s="7">
        <f>IF(Table1[[#This Row],[Ngày tính CN]]="","",S1047+T1047)</f>
        <v>45755</v>
      </c>
      <c r="V1047" s="74">
        <f ca="1">IF(Table1[[#This Row],[Hạn thanh toán]]="","",IF((U1047-NOW())&lt;0,0,(U1047-NOW())))</f>
        <v>0</v>
      </c>
      <c r="W1047" s="72"/>
      <c r="X1047" s="68" t="str">
        <f t="shared" ca="1" si="143"/>
        <v/>
      </c>
      <c r="Y1047" s="68" t="str">
        <f t="shared" si="141"/>
        <v>Đã thanh toán</v>
      </c>
      <c r="Z1047" s="301">
        <f>Table1[[#This Row],[Hạn thanh toán]]</f>
        <v>45755</v>
      </c>
      <c r="AA1047" s="301">
        <f>Table1[[#This Row],[Ngày Thanh toán]]</f>
        <v>45793</v>
      </c>
      <c r="AD1047" s="3" t="str">
        <f>VLOOKUP($A1047,Ma_KH!$A:$Q,Ma_KH!O$1,0)</f>
        <v>TTMFARM</v>
      </c>
      <c r="AE1047" s="3" t="str">
        <f>VLOOKUP($A1047,Ma_KH!$A:$Q,Ma_KH!P$1,0)</f>
        <v>CÔNG TY TNHH ĐẦU TƯ VÀ PHÁT TRIỂN TTM FARM</v>
      </c>
    </row>
    <row r="1048" spans="1:31" ht="25.5" customHeight="1" x14ac:dyDescent="0.3">
      <c r="A1048" s="95" t="s">
        <v>117</v>
      </c>
      <c r="B1048" s="4" t="s">
        <v>1861</v>
      </c>
      <c r="C1048" s="97">
        <v>45755</v>
      </c>
      <c r="D1048" s="96" t="s">
        <v>1904</v>
      </c>
      <c r="E1048" s="78"/>
      <c r="F1048" s="84"/>
      <c r="G1048" s="95" t="s">
        <v>1861</v>
      </c>
      <c r="H1048" s="72">
        <v>517701</v>
      </c>
      <c r="I1048" s="72">
        <v>0</v>
      </c>
      <c r="J1048" s="72">
        <v>41416</v>
      </c>
      <c r="K1048" s="72">
        <v>559117</v>
      </c>
      <c r="L1048" s="8" t="s">
        <v>24</v>
      </c>
      <c r="M1048" s="43">
        <v>45793</v>
      </c>
      <c r="N1048" s="29" t="s">
        <v>4192</v>
      </c>
      <c r="O1048" s="72">
        <f>IF(Table1[[#This Row],[Phân loại]]="Tồn đầu kỳ",Table1[[#This Row],[Tổng giá trị]],0)</f>
        <v>0</v>
      </c>
      <c r="P1048" s="8">
        <f>IF(Table1[[#This Row],[Số còn phải thu ĐK]]&lt;&gt;0,0,IF(Table1[[#This Row],[Phân loại]]="Bán hàng",Table1[[#This Row],[Tổng giá trị]],-Table1[[#This Row],[Tổng giá trị]]))</f>
        <v>559117</v>
      </c>
      <c r="Q1048" s="73">
        <f t="shared" si="142"/>
        <v>559117</v>
      </c>
      <c r="R1048" s="8">
        <f>Table1[[#This Row],[Số còn phải thu ĐK]]+Table1[[#This Row],[Giá Trị HD sau CK]]-Table1[[#This Row],[Số tiền đã thu]]</f>
        <v>0</v>
      </c>
      <c r="S1048" s="7">
        <f>IF(Table1[[#This Row],[Ngày hóa đơn]]&lt;&gt;"",Table1[[#This Row],[Ngày hóa đơn]],Table1[[#This Row],[Ngày hạch toán]])</f>
        <v>45755</v>
      </c>
      <c r="T1048" s="8"/>
      <c r="U1048" s="7">
        <f>IF(Table1[[#This Row],[Ngày tính CN]]="","",S1048+T1048)</f>
        <v>45755</v>
      </c>
      <c r="V1048" s="74">
        <f ca="1">IF(Table1[[#This Row],[Hạn thanh toán]]="","",IF((U1048-NOW())&lt;0,0,(U1048-NOW())))</f>
        <v>0</v>
      </c>
      <c r="W1048" s="72"/>
      <c r="X1048" s="68" t="str">
        <f t="shared" ca="1" si="143"/>
        <v/>
      </c>
      <c r="Y1048" s="68" t="str">
        <f t="shared" si="141"/>
        <v>Đã thanh toán</v>
      </c>
      <c r="Z1048" s="301">
        <f>Table1[[#This Row],[Hạn thanh toán]]</f>
        <v>45755</v>
      </c>
      <c r="AA1048" s="301">
        <f>Table1[[#This Row],[Ngày Thanh toán]]</f>
        <v>45793</v>
      </c>
      <c r="AD1048" s="3" t="str">
        <f>VLOOKUP($A1048,Ma_KH!$A:$Q,Ma_KH!O$1,0)</f>
        <v>TTMFARM</v>
      </c>
      <c r="AE1048" s="3" t="str">
        <f>VLOOKUP($A1048,Ma_KH!$A:$Q,Ma_KH!P$1,0)</f>
        <v>CÔNG TY TNHH ĐẦU TƯ VÀ PHÁT TRIỂN TTM FARM</v>
      </c>
    </row>
    <row r="1049" spans="1:31" ht="25.5" customHeight="1" x14ac:dyDescent="0.3">
      <c r="A1049" s="95" t="s">
        <v>117</v>
      </c>
      <c r="B1049" s="4" t="s">
        <v>1861</v>
      </c>
      <c r="C1049" s="97">
        <v>45755</v>
      </c>
      <c r="D1049" s="96" t="s">
        <v>1905</v>
      </c>
      <c r="E1049" s="78"/>
      <c r="F1049" s="84"/>
      <c r="G1049" s="95" t="s">
        <v>1861</v>
      </c>
      <c r="H1049" s="72">
        <v>1461484</v>
      </c>
      <c r="I1049" s="72">
        <v>0</v>
      </c>
      <c r="J1049" s="72">
        <v>116919</v>
      </c>
      <c r="K1049" s="72">
        <v>1578403</v>
      </c>
      <c r="L1049" s="8" t="s">
        <v>24</v>
      </c>
      <c r="M1049" s="43">
        <v>45793</v>
      </c>
      <c r="N1049" s="29" t="s">
        <v>4192</v>
      </c>
      <c r="O1049" s="72">
        <f>IF(Table1[[#This Row],[Phân loại]]="Tồn đầu kỳ",Table1[[#This Row],[Tổng giá trị]],0)</f>
        <v>0</v>
      </c>
      <c r="P1049" s="8">
        <f>IF(Table1[[#This Row],[Số còn phải thu ĐK]]&lt;&gt;0,0,IF(Table1[[#This Row],[Phân loại]]="Bán hàng",Table1[[#This Row],[Tổng giá trị]],-Table1[[#This Row],[Tổng giá trị]]))</f>
        <v>1578403</v>
      </c>
      <c r="Q1049" s="73">
        <f t="shared" si="142"/>
        <v>1578403</v>
      </c>
      <c r="R1049" s="8">
        <f>Table1[[#This Row],[Số còn phải thu ĐK]]+Table1[[#This Row],[Giá Trị HD sau CK]]-Table1[[#This Row],[Số tiền đã thu]]</f>
        <v>0</v>
      </c>
      <c r="S1049" s="7">
        <f>IF(Table1[[#This Row],[Ngày hóa đơn]]&lt;&gt;"",Table1[[#This Row],[Ngày hóa đơn]],Table1[[#This Row],[Ngày hạch toán]])</f>
        <v>45755</v>
      </c>
      <c r="T1049" s="8"/>
      <c r="U1049" s="7">
        <f>IF(Table1[[#This Row],[Ngày tính CN]]="","",S1049+T1049)</f>
        <v>45755</v>
      </c>
      <c r="V1049" s="74">
        <f ca="1">IF(Table1[[#This Row],[Hạn thanh toán]]="","",IF((U1049-NOW())&lt;0,0,(U1049-NOW())))</f>
        <v>0</v>
      </c>
      <c r="W1049" s="72"/>
      <c r="X1049" s="68" t="str">
        <f t="shared" ca="1" si="143"/>
        <v/>
      </c>
      <c r="Y1049" s="68" t="str">
        <f t="shared" si="141"/>
        <v>Đã thanh toán</v>
      </c>
      <c r="Z1049" s="301">
        <f>Table1[[#This Row],[Hạn thanh toán]]</f>
        <v>45755</v>
      </c>
      <c r="AA1049" s="301">
        <f>Table1[[#This Row],[Ngày Thanh toán]]</f>
        <v>45793</v>
      </c>
      <c r="AD1049" s="3" t="str">
        <f>VLOOKUP($A1049,Ma_KH!$A:$Q,Ma_KH!O$1,0)</f>
        <v>TTMFARM</v>
      </c>
      <c r="AE1049" s="3" t="str">
        <f>VLOOKUP($A1049,Ma_KH!$A:$Q,Ma_KH!P$1,0)</f>
        <v>CÔNG TY TNHH ĐẦU TƯ VÀ PHÁT TRIỂN TTM FARM</v>
      </c>
    </row>
    <row r="1050" spans="1:31" ht="25.5" customHeight="1" x14ac:dyDescent="0.3">
      <c r="A1050" s="95" t="s">
        <v>117</v>
      </c>
      <c r="B1050" s="4" t="s">
        <v>1861</v>
      </c>
      <c r="C1050" s="97">
        <v>45756</v>
      </c>
      <c r="D1050" s="96" t="s">
        <v>1906</v>
      </c>
      <c r="E1050" s="78"/>
      <c r="F1050" s="84"/>
      <c r="G1050" s="95" t="s">
        <v>1861</v>
      </c>
      <c r="H1050" s="72">
        <v>560873</v>
      </c>
      <c r="I1050" s="72">
        <v>0</v>
      </c>
      <c r="J1050" s="72">
        <v>44870</v>
      </c>
      <c r="K1050" s="72">
        <v>605743</v>
      </c>
      <c r="L1050" s="8" t="s">
        <v>24</v>
      </c>
      <c r="M1050" s="43">
        <v>45793</v>
      </c>
      <c r="N1050" s="29" t="s">
        <v>4192</v>
      </c>
      <c r="O1050" s="72">
        <f>IF(Table1[[#This Row],[Phân loại]]="Tồn đầu kỳ",Table1[[#This Row],[Tổng giá trị]],0)</f>
        <v>0</v>
      </c>
      <c r="P1050" s="8">
        <f>IF(Table1[[#This Row],[Số còn phải thu ĐK]]&lt;&gt;0,0,IF(Table1[[#This Row],[Phân loại]]="Bán hàng",Table1[[#This Row],[Tổng giá trị]],-Table1[[#This Row],[Tổng giá trị]]))</f>
        <v>605743</v>
      </c>
      <c r="Q1050" s="73">
        <f t="shared" si="142"/>
        <v>605743</v>
      </c>
      <c r="R1050" s="8">
        <f>Table1[[#This Row],[Số còn phải thu ĐK]]+Table1[[#This Row],[Giá Trị HD sau CK]]-Table1[[#This Row],[Số tiền đã thu]]</f>
        <v>0</v>
      </c>
      <c r="S1050" s="7">
        <f>IF(Table1[[#This Row],[Ngày hóa đơn]]&lt;&gt;"",Table1[[#This Row],[Ngày hóa đơn]],Table1[[#This Row],[Ngày hạch toán]])</f>
        <v>45756</v>
      </c>
      <c r="T1050" s="8"/>
      <c r="U1050" s="7">
        <f>IF(Table1[[#This Row],[Ngày tính CN]]="","",S1050+T1050)</f>
        <v>45756</v>
      </c>
      <c r="V1050" s="74">
        <f ca="1">IF(Table1[[#This Row],[Hạn thanh toán]]="","",IF((U1050-NOW())&lt;0,0,(U1050-NOW())))</f>
        <v>0</v>
      </c>
      <c r="W1050" s="72"/>
      <c r="X1050" s="68" t="str">
        <f t="shared" ca="1" si="143"/>
        <v/>
      </c>
      <c r="Y1050" s="68" t="str">
        <f t="shared" si="141"/>
        <v>Đã thanh toán</v>
      </c>
      <c r="Z1050" s="301">
        <f>Table1[[#This Row],[Hạn thanh toán]]</f>
        <v>45756</v>
      </c>
      <c r="AA1050" s="301">
        <f>Table1[[#This Row],[Ngày Thanh toán]]</f>
        <v>45793</v>
      </c>
      <c r="AD1050" s="3" t="str">
        <f>VLOOKUP($A1050,Ma_KH!$A:$Q,Ma_KH!O$1,0)</f>
        <v>TTMFARM</v>
      </c>
      <c r="AE1050" s="3" t="str">
        <f>VLOOKUP($A1050,Ma_KH!$A:$Q,Ma_KH!P$1,0)</f>
        <v>CÔNG TY TNHH ĐẦU TƯ VÀ PHÁT TRIỂN TTM FARM</v>
      </c>
    </row>
    <row r="1051" spans="1:31" ht="25.5" customHeight="1" x14ac:dyDescent="0.3">
      <c r="A1051" s="95" t="s">
        <v>117</v>
      </c>
      <c r="B1051" s="4" t="s">
        <v>1861</v>
      </c>
      <c r="C1051" s="97">
        <v>45758</v>
      </c>
      <c r="D1051" s="96" t="s">
        <v>1907</v>
      </c>
      <c r="E1051" s="78"/>
      <c r="F1051" s="84"/>
      <c r="G1051" s="95" t="s">
        <v>1861</v>
      </c>
      <c r="H1051" s="72">
        <v>881045</v>
      </c>
      <c r="I1051" s="72">
        <v>0</v>
      </c>
      <c r="J1051" s="72">
        <v>70484</v>
      </c>
      <c r="K1051" s="72">
        <v>951529</v>
      </c>
      <c r="L1051" s="8" t="s">
        <v>24</v>
      </c>
      <c r="M1051" s="43">
        <v>45793</v>
      </c>
      <c r="N1051" s="29" t="s">
        <v>4192</v>
      </c>
      <c r="O1051" s="72">
        <f>IF(Table1[[#This Row],[Phân loại]]="Tồn đầu kỳ",Table1[[#This Row],[Tổng giá trị]],0)</f>
        <v>0</v>
      </c>
      <c r="P1051" s="8">
        <f>IF(Table1[[#This Row],[Số còn phải thu ĐK]]&lt;&gt;0,0,IF(Table1[[#This Row],[Phân loại]]="Bán hàng",Table1[[#This Row],[Tổng giá trị]],-Table1[[#This Row],[Tổng giá trị]]))</f>
        <v>951529</v>
      </c>
      <c r="Q1051" s="73">
        <f t="shared" si="142"/>
        <v>951529</v>
      </c>
      <c r="R1051" s="8">
        <f>Table1[[#This Row],[Số còn phải thu ĐK]]+Table1[[#This Row],[Giá Trị HD sau CK]]-Table1[[#This Row],[Số tiền đã thu]]</f>
        <v>0</v>
      </c>
      <c r="S1051" s="7">
        <f>IF(Table1[[#This Row],[Ngày hóa đơn]]&lt;&gt;"",Table1[[#This Row],[Ngày hóa đơn]],Table1[[#This Row],[Ngày hạch toán]])</f>
        <v>45758</v>
      </c>
      <c r="T1051" s="8"/>
      <c r="U1051" s="7">
        <f>IF(Table1[[#This Row],[Ngày tính CN]]="","",S1051+T1051)</f>
        <v>45758</v>
      </c>
      <c r="V1051" s="74">
        <f ca="1">IF(Table1[[#This Row],[Hạn thanh toán]]="","",IF((U1051-NOW())&lt;0,0,(U1051-NOW())))</f>
        <v>0</v>
      </c>
      <c r="W1051" s="72"/>
      <c r="X1051" s="68" t="str">
        <f t="shared" ca="1" si="143"/>
        <v/>
      </c>
      <c r="Y1051" s="68" t="str">
        <f t="shared" si="141"/>
        <v>Đã thanh toán</v>
      </c>
      <c r="Z1051" s="301">
        <f>Table1[[#This Row],[Hạn thanh toán]]</f>
        <v>45758</v>
      </c>
      <c r="AA1051" s="301">
        <f>Table1[[#This Row],[Ngày Thanh toán]]</f>
        <v>45793</v>
      </c>
      <c r="AD1051" s="3" t="str">
        <f>VLOOKUP($A1051,Ma_KH!$A:$Q,Ma_KH!O$1,0)</f>
        <v>TTMFARM</v>
      </c>
      <c r="AE1051" s="3" t="str">
        <f>VLOOKUP($A1051,Ma_KH!$A:$Q,Ma_KH!P$1,0)</f>
        <v>CÔNG TY TNHH ĐẦU TƯ VÀ PHÁT TRIỂN TTM FARM</v>
      </c>
    </row>
    <row r="1052" spans="1:31" ht="25.5" customHeight="1" x14ac:dyDescent="0.3">
      <c r="A1052" s="95" t="s">
        <v>117</v>
      </c>
      <c r="B1052" s="4" t="s">
        <v>1861</v>
      </c>
      <c r="C1052" s="97">
        <v>45759</v>
      </c>
      <c r="D1052" s="96" t="s">
        <v>1908</v>
      </c>
      <c r="E1052" s="78"/>
      <c r="F1052" s="84"/>
      <c r="G1052" s="95" t="s">
        <v>1861</v>
      </c>
      <c r="H1052" s="72">
        <v>368978</v>
      </c>
      <c r="I1052" s="72">
        <v>0</v>
      </c>
      <c r="J1052" s="72">
        <v>29518</v>
      </c>
      <c r="K1052" s="72">
        <v>398496</v>
      </c>
      <c r="L1052" s="8" t="s">
        <v>24</v>
      </c>
      <c r="M1052" s="43">
        <v>45793</v>
      </c>
      <c r="N1052" s="29" t="s">
        <v>4192</v>
      </c>
      <c r="O1052" s="72">
        <f>IF(Table1[[#This Row],[Phân loại]]="Tồn đầu kỳ",Table1[[#This Row],[Tổng giá trị]],0)</f>
        <v>0</v>
      </c>
      <c r="P1052" s="8">
        <f>IF(Table1[[#This Row],[Số còn phải thu ĐK]]&lt;&gt;0,0,IF(Table1[[#This Row],[Phân loại]]="Bán hàng",Table1[[#This Row],[Tổng giá trị]],-Table1[[#This Row],[Tổng giá trị]]))</f>
        <v>398496</v>
      </c>
      <c r="Q1052" s="73">
        <f t="shared" si="142"/>
        <v>398496</v>
      </c>
      <c r="R1052" s="8">
        <f>Table1[[#This Row],[Số còn phải thu ĐK]]+Table1[[#This Row],[Giá Trị HD sau CK]]-Table1[[#This Row],[Số tiền đã thu]]</f>
        <v>0</v>
      </c>
      <c r="S1052" s="7">
        <f>IF(Table1[[#This Row],[Ngày hóa đơn]]&lt;&gt;"",Table1[[#This Row],[Ngày hóa đơn]],Table1[[#This Row],[Ngày hạch toán]])</f>
        <v>45759</v>
      </c>
      <c r="T1052" s="8"/>
      <c r="U1052" s="7">
        <f>IF(Table1[[#This Row],[Ngày tính CN]]="","",S1052+T1052)</f>
        <v>45759</v>
      </c>
      <c r="V1052" s="74">
        <f ca="1">IF(Table1[[#This Row],[Hạn thanh toán]]="","",IF((U1052-NOW())&lt;0,0,(U1052-NOW())))</f>
        <v>0</v>
      </c>
      <c r="W1052" s="72"/>
      <c r="X1052" s="68" t="str">
        <f t="shared" ca="1" si="143"/>
        <v/>
      </c>
      <c r="Y1052" s="68" t="str">
        <f t="shared" si="141"/>
        <v>Đã thanh toán</v>
      </c>
      <c r="Z1052" s="301">
        <f>Table1[[#This Row],[Hạn thanh toán]]</f>
        <v>45759</v>
      </c>
      <c r="AA1052" s="301">
        <f>Table1[[#This Row],[Ngày Thanh toán]]</f>
        <v>45793</v>
      </c>
      <c r="AD1052" s="3" t="str">
        <f>VLOOKUP($A1052,Ma_KH!$A:$Q,Ma_KH!O$1,0)</f>
        <v>TTMFARM</v>
      </c>
      <c r="AE1052" s="3" t="str">
        <f>VLOOKUP($A1052,Ma_KH!$A:$Q,Ma_KH!P$1,0)</f>
        <v>CÔNG TY TNHH ĐẦU TƯ VÀ PHÁT TRIỂN TTM FARM</v>
      </c>
    </row>
    <row r="1053" spans="1:31" ht="25.5" customHeight="1" x14ac:dyDescent="0.3">
      <c r="A1053" s="95" t="s">
        <v>117</v>
      </c>
      <c r="B1053" s="4" t="s">
        <v>1861</v>
      </c>
      <c r="C1053" s="97">
        <v>45759</v>
      </c>
      <c r="D1053" s="96" t="s">
        <v>1909</v>
      </c>
      <c r="E1053" s="78"/>
      <c r="F1053" s="84"/>
      <c r="G1053" s="95" t="s">
        <v>1861</v>
      </c>
      <c r="H1053" s="72">
        <v>544728</v>
      </c>
      <c r="I1053" s="72">
        <v>0</v>
      </c>
      <c r="J1053" s="72">
        <v>43578</v>
      </c>
      <c r="K1053" s="72">
        <v>588306</v>
      </c>
      <c r="L1053" s="8" t="s">
        <v>24</v>
      </c>
      <c r="M1053" s="43">
        <v>45793</v>
      </c>
      <c r="N1053" s="29" t="s">
        <v>4192</v>
      </c>
      <c r="O1053" s="72">
        <f>IF(Table1[[#This Row],[Phân loại]]="Tồn đầu kỳ",Table1[[#This Row],[Tổng giá trị]],0)</f>
        <v>0</v>
      </c>
      <c r="P1053" s="8">
        <f>IF(Table1[[#This Row],[Số còn phải thu ĐK]]&lt;&gt;0,0,IF(Table1[[#This Row],[Phân loại]]="Bán hàng",Table1[[#This Row],[Tổng giá trị]],-Table1[[#This Row],[Tổng giá trị]]))</f>
        <v>588306</v>
      </c>
      <c r="Q1053" s="73">
        <f t="shared" si="142"/>
        <v>588306</v>
      </c>
      <c r="R1053" s="8">
        <f>Table1[[#This Row],[Số còn phải thu ĐK]]+Table1[[#This Row],[Giá Trị HD sau CK]]-Table1[[#This Row],[Số tiền đã thu]]</f>
        <v>0</v>
      </c>
      <c r="S1053" s="7">
        <f>IF(Table1[[#This Row],[Ngày hóa đơn]]&lt;&gt;"",Table1[[#This Row],[Ngày hóa đơn]],Table1[[#This Row],[Ngày hạch toán]])</f>
        <v>45759</v>
      </c>
      <c r="T1053" s="8"/>
      <c r="U1053" s="7">
        <f>IF(Table1[[#This Row],[Ngày tính CN]]="","",S1053+T1053)</f>
        <v>45759</v>
      </c>
      <c r="V1053" s="74">
        <f ca="1">IF(Table1[[#This Row],[Hạn thanh toán]]="","",IF((U1053-NOW())&lt;0,0,(U1053-NOW())))</f>
        <v>0</v>
      </c>
      <c r="W1053" s="72"/>
      <c r="X1053" s="68" t="str">
        <f t="shared" ca="1" si="143"/>
        <v/>
      </c>
      <c r="Y1053" s="68" t="str">
        <f t="shared" si="141"/>
        <v>Đã thanh toán</v>
      </c>
      <c r="Z1053" s="301">
        <f>Table1[[#This Row],[Hạn thanh toán]]</f>
        <v>45759</v>
      </c>
      <c r="AA1053" s="301">
        <f>Table1[[#This Row],[Ngày Thanh toán]]</f>
        <v>45793</v>
      </c>
      <c r="AD1053" s="3" t="str">
        <f>VLOOKUP($A1053,Ma_KH!$A:$Q,Ma_KH!O$1,0)</f>
        <v>TTMFARM</v>
      </c>
      <c r="AE1053" s="3" t="str">
        <f>VLOOKUP($A1053,Ma_KH!$A:$Q,Ma_KH!P$1,0)</f>
        <v>CÔNG TY TNHH ĐẦU TƯ VÀ PHÁT TRIỂN TTM FARM</v>
      </c>
    </row>
    <row r="1054" spans="1:31" ht="25.5" customHeight="1" x14ac:dyDescent="0.3">
      <c r="A1054" s="95" t="s">
        <v>117</v>
      </c>
      <c r="B1054" s="4" t="s">
        <v>1861</v>
      </c>
      <c r="C1054" s="97">
        <v>45759</v>
      </c>
      <c r="D1054" s="96" t="s">
        <v>1910</v>
      </c>
      <c r="E1054" s="78"/>
      <c r="F1054" s="84"/>
      <c r="G1054" s="95" t="s">
        <v>1861</v>
      </c>
      <c r="H1054" s="72">
        <v>605287</v>
      </c>
      <c r="I1054" s="72">
        <v>0</v>
      </c>
      <c r="J1054" s="72">
        <v>48423</v>
      </c>
      <c r="K1054" s="72">
        <v>653710</v>
      </c>
      <c r="L1054" s="8" t="s">
        <v>24</v>
      </c>
      <c r="M1054" s="43">
        <v>45793</v>
      </c>
      <c r="N1054" s="29" t="s">
        <v>4192</v>
      </c>
      <c r="O1054" s="72">
        <f>IF(Table1[[#This Row],[Phân loại]]="Tồn đầu kỳ",Table1[[#This Row],[Tổng giá trị]],0)</f>
        <v>0</v>
      </c>
      <c r="P1054" s="8">
        <f>IF(Table1[[#This Row],[Số còn phải thu ĐK]]&lt;&gt;0,0,IF(Table1[[#This Row],[Phân loại]]="Bán hàng",Table1[[#This Row],[Tổng giá trị]],-Table1[[#This Row],[Tổng giá trị]]))</f>
        <v>653710</v>
      </c>
      <c r="Q1054" s="73">
        <f t="shared" si="142"/>
        <v>653710</v>
      </c>
      <c r="R1054" s="8">
        <f>Table1[[#This Row],[Số còn phải thu ĐK]]+Table1[[#This Row],[Giá Trị HD sau CK]]-Table1[[#This Row],[Số tiền đã thu]]</f>
        <v>0</v>
      </c>
      <c r="S1054" s="7">
        <f>IF(Table1[[#This Row],[Ngày hóa đơn]]&lt;&gt;"",Table1[[#This Row],[Ngày hóa đơn]],Table1[[#This Row],[Ngày hạch toán]])</f>
        <v>45759</v>
      </c>
      <c r="T1054" s="8"/>
      <c r="U1054" s="7">
        <f>IF(Table1[[#This Row],[Ngày tính CN]]="","",S1054+T1054)</f>
        <v>45759</v>
      </c>
      <c r="V1054" s="74">
        <f ca="1">IF(Table1[[#This Row],[Hạn thanh toán]]="","",IF((U1054-NOW())&lt;0,0,(U1054-NOW())))</f>
        <v>0</v>
      </c>
      <c r="W1054" s="72"/>
      <c r="X1054" s="68" t="str">
        <f t="shared" ca="1" si="143"/>
        <v/>
      </c>
      <c r="Y1054" s="68" t="str">
        <f t="shared" si="141"/>
        <v>Đã thanh toán</v>
      </c>
      <c r="Z1054" s="301">
        <f>Table1[[#This Row],[Hạn thanh toán]]</f>
        <v>45759</v>
      </c>
      <c r="AA1054" s="301">
        <f>Table1[[#This Row],[Ngày Thanh toán]]</f>
        <v>45793</v>
      </c>
      <c r="AD1054" s="3" t="str">
        <f>VLOOKUP($A1054,Ma_KH!$A:$Q,Ma_KH!O$1,0)</f>
        <v>TTMFARM</v>
      </c>
      <c r="AE1054" s="3" t="str">
        <f>VLOOKUP($A1054,Ma_KH!$A:$Q,Ma_KH!P$1,0)</f>
        <v>CÔNG TY TNHH ĐẦU TƯ VÀ PHÁT TRIỂN TTM FARM</v>
      </c>
    </row>
    <row r="1055" spans="1:31" ht="25.5" customHeight="1" x14ac:dyDescent="0.3">
      <c r="A1055" s="95" t="s">
        <v>117</v>
      </c>
      <c r="B1055" s="4" t="s">
        <v>1861</v>
      </c>
      <c r="C1055" s="97">
        <v>45759</v>
      </c>
      <c r="D1055" s="96" t="s">
        <v>1911</v>
      </c>
      <c r="E1055" s="78"/>
      <c r="F1055" s="84"/>
      <c r="G1055" s="95" t="s">
        <v>1861</v>
      </c>
      <c r="H1055" s="72">
        <v>250910</v>
      </c>
      <c r="I1055" s="72">
        <v>0</v>
      </c>
      <c r="J1055" s="72">
        <v>20073</v>
      </c>
      <c r="K1055" s="72">
        <v>270983</v>
      </c>
      <c r="L1055" s="8" t="s">
        <v>24</v>
      </c>
      <c r="M1055" s="43">
        <v>45793</v>
      </c>
      <c r="N1055" s="29" t="s">
        <v>4192</v>
      </c>
      <c r="O1055" s="72">
        <f>IF(Table1[[#This Row],[Phân loại]]="Tồn đầu kỳ",Table1[[#This Row],[Tổng giá trị]],0)</f>
        <v>0</v>
      </c>
      <c r="P1055" s="8">
        <f>IF(Table1[[#This Row],[Số còn phải thu ĐK]]&lt;&gt;0,0,IF(Table1[[#This Row],[Phân loại]]="Bán hàng",Table1[[#This Row],[Tổng giá trị]],-Table1[[#This Row],[Tổng giá trị]]))</f>
        <v>270983</v>
      </c>
      <c r="Q1055" s="73">
        <f t="shared" si="142"/>
        <v>270983</v>
      </c>
      <c r="R1055" s="8">
        <f>Table1[[#This Row],[Số còn phải thu ĐK]]+Table1[[#This Row],[Giá Trị HD sau CK]]-Table1[[#This Row],[Số tiền đã thu]]</f>
        <v>0</v>
      </c>
      <c r="S1055" s="7">
        <f>IF(Table1[[#This Row],[Ngày hóa đơn]]&lt;&gt;"",Table1[[#This Row],[Ngày hóa đơn]],Table1[[#This Row],[Ngày hạch toán]])</f>
        <v>45759</v>
      </c>
      <c r="T1055" s="8"/>
      <c r="U1055" s="7">
        <f>IF(Table1[[#This Row],[Ngày tính CN]]="","",S1055+T1055)</f>
        <v>45759</v>
      </c>
      <c r="V1055" s="74">
        <f ca="1">IF(Table1[[#This Row],[Hạn thanh toán]]="","",IF((U1055-NOW())&lt;0,0,(U1055-NOW())))</f>
        <v>0</v>
      </c>
      <c r="W1055" s="72"/>
      <c r="X1055" s="68" t="str">
        <f t="shared" ca="1" si="143"/>
        <v/>
      </c>
      <c r="Y1055" s="68" t="str">
        <f t="shared" si="141"/>
        <v>Đã thanh toán</v>
      </c>
      <c r="Z1055" s="301">
        <f>Table1[[#This Row],[Hạn thanh toán]]</f>
        <v>45759</v>
      </c>
      <c r="AA1055" s="301">
        <f>Table1[[#This Row],[Ngày Thanh toán]]</f>
        <v>45793</v>
      </c>
      <c r="AD1055" s="3" t="str">
        <f>VLOOKUP($A1055,Ma_KH!$A:$Q,Ma_KH!O$1,0)</f>
        <v>TTMFARM</v>
      </c>
      <c r="AE1055" s="3" t="str">
        <f>VLOOKUP($A1055,Ma_KH!$A:$Q,Ma_KH!P$1,0)</f>
        <v>CÔNG TY TNHH ĐẦU TƯ VÀ PHÁT TRIỂN TTM FARM</v>
      </c>
    </row>
    <row r="1056" spans="1:31" ht="25.5" customHeight="1" x14ac:dyDescent="0.3">
      <c r="A1056" s="95" t="s">
        <v>117</v>
      </c>
      <c r="B1056" s="4" t="s">
        <v>1861</v>
      </c>
      <c r="C1056" s="97">
        <v>45759</v>
      </c>
      <c r="D1056" s="96" t="s">
        <v>1912</v>
      </c>
      <c r="E1056" s="78"/>
      <c r="F1056" s="84"/>
      <c r="G1056" s="95" t="s">
        <v>1861</v>
      </c>
      <c r="H1056" s="72">
        <v>575720</v>
      </c>
      <c r="I1056" s="72">
        <v>0</v>
      </c>
      <c r="J1056" s="72">
        <v>46058</v>
      </c>
      <c r="K1056" s="72">
        <v>621778</v>
      </c>
      <c r="L1056" s="8" t="s">
        <v>24</v>
      </c>
      <c r="M1056" s="43">
        <v>45793</v>
      </c>
      <c r="N1056" s="29" t="s">
        <v>4192</v>
      </c>
      <c r="O1056" s="72">
        <f>IF(Table1[[#This Row],[Phân loại]]="Tồn đầu kỳ",Table1[[#This Row],[Tổng giá trị]],0)</f>
        <v>0</v>
      </c>
      <c r="P1056" s="8">
        <f>IF(Table1[[#This Row],[Số còn phải thu ĐK]]&lt;&gt;0,0,IF(Table1[[#This Row],[Phân loại]]="Bán hàng",Table1[[#This Row],[Tổng giá trị]],-Table1[[#This Row],[Tổng giá trị]]))</f>
        <v>621778</v>
      </c>
      <c r="Q1056" s="73">
        <f t="shared" si="142"/>
        <v>621778</v>
      </c>
      <c r="R1056" s="8">
        <f>Table1[[#This Row],[Số còn phải thu ĐK]]+Table1[[#This Row],[Giá Trị HD sau CK]]-Table1[[#This Row],[Số tiền đã thu]]</f>
        <v>0</v>
      </c>
      <c r="S1056" s="7">
        <f>IF(Table1[[#This Row],[Ngày hóa đơn]]&lt;&gt;"",Table1[[#This Row],[Ngày hóa đơn]],Table1[[#This Row],[Ngày hạch toán]])</f>
        <v>45759</v>
      </c>
      <c r="T1056" s="8"/>
      <c r="U1056" s="7">
        <f>IF(Table1[[#This Row],[Ngày tính CN]]="","",S1056+T1056)</f>
        <v>45759</v>
      </c>
      <c r="V1056" s="74">
        <f ca="1">IF(Table1[[#This Row],[Hạn thanh toán]]="","",IF((U1056-NOW())&lt;0,0,(U1056-NOW())))</f>
        <v>0</v>
      </c>
      <c r="W1056" s="72"/>
      <c r="X1056" s="68" t="str">
        <f t="shared" ca="1" si="143"/>
        <v/>
      </c>
      <c r="Y1056" s="68" t="str">
        <f t="shared" si="141"/>
        <v>Đã thanh toán</v>
      </c>
      <c r="Z1056" s="301">
        <f>Table1[[#This Row],[Hạn thanh toán]]</f>
        <v>45759</v>
      </c>
      <c r="AA1056" s="301">
        <f>Table1[[#This Row],[Ngày Thanh toán]]</f>
        <v>45793</v>
      </c>
      <c r="AD1056" s="3" t="str">
        <f>VLOOKUP($A1056,Ma_KH!$A:$Q,Ma_KH!O$1,0)</f>
        <v>TTMFARM</v>
      </c>
      <c r="AE1056" s="3" t="str">
        <f>VLOOKUP($A1056,Ma_KH!$A:$Q,Ma_KH!P$1,0)</f>
        <v>CÔNG TY TNHH ĐẦU TƯ VÀ PHÁT TRIỂN TTM FARM</v>
      </c>
    </row>
    <row r="1057" spans="1:31" ht="25.5" customHeight="1" x14ac:dyDescent="0.3">
      <c r="A1057" s="95" t="s">
        <v>117</v>
      </c>
      <c r="B1057" s="4" t="s">
        <v>1861</v>
      </c>
      <c r="C1057" s="97">
        <v>45759</v>
      </c>
      <c r="D1057" s="96" t="s">
        <v>1913</v>
      </c>
      <c r="E1057" s="78"/>
      <c r="F1057" s="84"/>
      <c r="G1057" s="95" t="s">
        <v>1861</v>
      </c>
      <c r="H1057" s="72">
        <v>369975</v>
      </c>
      <c r="I1057" s="72">
        <v>0</v>
      </c>
      <c r="J1057" s="72">
        <v>29598</v>
      </c>
      <c r="K1057" s="72">
        <v>399573</v>
      </c>
      <c r="L1057" s="8" t="s">
        <v>24</v>
      </c>
      <c r="M1057" s="43">
        <v>45793</v>
      </c>
      <c r="N1057" s="29" t="s">
        <v>4192</v>
      </c>
      <c r="O1057" s="72">
        <f>IF(Table1[[#This Row],[Phân loại]]="Tồn đầu kỳ",Table1[[#This Row],[Tổng giá trị]],0)</f>
        <v>0</v>
      </c>
      <c r="P1057" s="8">
        <f>IF(Table1[[#This Row],[Số còn phải thu ĐK]]&lt;&gt;0,0,IF(Table1[[#This Row],[Phân loại]]="Bán hàng",Table1[[#This Row],[Tổng giá trị]],-Table1[[#This Row],[Tổng giá trị]]))</f>
        <v>399573</v>
      </c>
      <c r="Q1057" s="73">
        <f t="shared" si="142"/>
        <v>399573</v>
      </c>
      <c r="R1057" s="8">
        <f>Table1[[#This Row],[Số còn phải thu ĐK]]+Table1[[#This Row],[Giá Trị HD sau CK]]-Table1[[#This Row],[Số tiền đã thu]]</f>
        <v>0</v>
      </c>
      <c r="S1057" s="7">
        <f>IF(Table1[[#This Row],[Ngày hóa đơn]]&lt;&gt;"",Table1[[#This Row],[Ngày hóa đơn]],Table1[[#This Row],[Ngày hạch toán]])</f>
        <v>45759</v>
      </c>
      <c r="T1057" s="8"/>
      <c r="U1057" s="7">
        <f>IF(Table1[[#This Row],[Ngày tính CN]]="","",S1057+T1057)</f>
        <v>45759</v>
      </c>
      <c r="V1057" s="74">
        <f ca="1">IF(Table1[[#This Row],[Hạn thanh toán]]="","",IF((U1057-NOW())&lt;0,0,(U1057-NOW())))</f>
        <v>0</v>
      </c>
      <c r="W1057" s="72"/>
      <c r="X1057" s="68" t="str">
        <f t="shared" ca="1" si="143"/>
        <v/>
      </c>
      <c r="Y1057" s="68" t="str">
        <f t="shared" si="141"/>
        <v>Đã thanh toán</v>
      </c>
      <c r="Z1057" s="301">
        <f>Table1[[#This Row],[Hạn thanh toán]]</f>
        <v>45759</v>
      </c>
      <c r="AA1057" s="301">
        <f>Table1[[#This Row],[Ngày Thanh toán]]</f>
        <v>45793</v>
      </c>
      <c r="AD1057" s="3" t="str">
        <f>VLOOKUP($A1057,Ma_KH!$A:$Q,Ma_KH!O$1,0)</f>
        <v>TTMFARM</v>
      </c>
      <c r="AE1057" s="3" t="str">
        <f>VLOOKUP($A1057,Ma_KH!$A:$Q,Ma_KH!P$1,0)</f>
        <v>CÔNG TY TNHH ĐẦU TƯ VÀ PHÁT TRIỂN TTM FARM</v>
      </c>
    </row>
    <row r="1058" spans="1:31" ht="25.5" customHeight="1" x14ac:dyDescent="0.3">
      <c r="A1058" s="95" t="s">
        <v>117</v>
      </c>
      <c r="B1058" s="4" t="s">
        <v>1861</v>
      </c>
      <c r="C1058" s="97">
        <v>45761</v>
      </c>
      <c r="D1058" s="96" t="s">
        <v>1914</v>
      </c>
      <c r="E1058" s="78"/>
      <c r="F1058" s="84"/>
      <c r="G1058" s="95" t="s">
        <v>1861</v>
      </c>
      <c r="H1058" s="72"/>
      <c r="I1058" s="72">
        <v>0</v>
      </c>
      <c r="J1058" s="72">
        <v>0</v>
      </c>
      <c r="K1058" s="72">
        <v>239885</v>
      </c>
      <c r="L1058" s="8" t="s">
        <v>17</v>
      </c>
      <c r="M1058" s="43">
        <v>45793</v>
      </c>
      <c r="N1058" s="29" t="s">
        <v>4192</v>
      </c>
      <c r="O1058" s="72">
        <f>IF(Table1[[#This Row],[Phân loại]]="Tồn đầu kỳ",Table1[[#This Row],[Tổng giá trị]],0)</f>
        <v>0</v>
      </c>
      <c r="P1058" s="8">
        <f>IF(Table1[[#This Row],[Số còn phải thu ĐK]]&lt;&gt;0,0,IF(Table1[[#This Row],[Phân loại]]="Bán hàng",Table1[[#This Row],[Tổng giá trị]],-Table1[[#This Row],[Tổng giá trị]]))</f>
        <v>-239885</v>
      </c>
      <c r="Q1058" s="73">
        <f t="shared" si="142"/>
        <v>-239885</v>
      </c>
      <c r="R1058" s="8">
        <f>Table1[[#This Row],[Số còn phải thu ĐK]]+Table1[[#This Row],[Giá Trị HD sau CK]]-Table1[[#This Row],[Số tiền đã thu]]</f>
        <v>0</v>
      </c>
      <c r="S1058" s="7">
        <f>IF(Table1[[#This Row],[Ngày hóa đơn]]&lt;&gt;"",Table1[[#This Row],[Ngày hóa đơn]],Table1[[#This Row],[Ngày hạch toán]])</f>
        <v>45761</v>
      </c>
      <c r="T1058" s="8"/>
      <c r="U1058" s="7">
        <f>IF(Table1[[#This Row],[Ngày tính CN]]="","",S1058+T1058)</f>
        <v>45761</v>
      </c>
      <c r="V1058" s="74">
        <f ca="1">IF(Table1[[#This Row],[Hạn thanh toán]]="","",IF((U1058-NOW())&lt;0,0,(U1058-NOW())))</f>
        <v>0</v>
      </c>
      <c r="W1058" s="72"/>
      <c r="X1058" s="68" t="str">
        <f t="shared" ca="1" si="143"/>
        <v/>
      </c>
      <c r="Y1058" s="68" t="str">
        <f t="shared" si="141"/>
        <v>Đã thanh toán</v>
      </c>
      <c r="Z1058" s="301">
        <f>Table1[[#This Row],[Hạn thanh toán]]</f>
        <v>45761</v>
      </c>
      <c r="AA1058" s="301">
        <f>Table1[[#This Row],[Ngày Thanh toán]]</f>
        <v>45793</v>
      </c>
      <c r="AD1058" s="3" t="str">
        <f>VLOOKUP($A1058,Ma_KH!$A:$Q,Ma_KH!O$1,0)</f>
        <v>TTMFARM</v>
      </c>
      <c r="AE1058" s="3" t="str">
        <f>VLOOKUP($A1058,Ma_KH!$A:$Q,Ma_KH!P$1,0)</f>
        <v>CÔNG TY TNHH ĐẦU TƯ VÀ PHÁT TRIỂN TTM FARM</v>
      </c>
    </row>
    <row r="1059" spans="1:31" ht="25.5" customHeight="1" x14ac:dyDescent="0.3">
      <c r="A1059" s="95" t="s">
        <v>117</v>
      </c>
      <c r="B1059" s="4" t="s">
        <v>1861</v>
      </c>
      <c r="C1059" s="97">
        <v>45761</v>
      </c>
      <c r="D1059" s="96" t="s">
        <v>1915</v>
      </c>
      <c r="E1059" s="78"/>
      <c r="F1059" s="84"/>
      <c r="G1059" s="95" t="s">
        <v>1861</v>
      </c>
      <c r="H1059" s="72"/>
      <c r="I1059" s="72">
        <v>0</v>
      </c>
      <c r="J1059" s="72">
        <v>0</v>
      </c>
      <c r="K1059" s="72">
        <v>239885</v>
      </c>
      <c r="L1059" s="8" t="s">
        <v>17</v>
      </c>
      <c r="M1059" s="43">
        <v>45793</v>
      </c>
      <c r="N1059" s="29" t="s">
        <v>4192</v>
      </c>
      <c r="O1059" s="72">
        <f>IF(Table1[[#This Row],[Phân loại]]="Tồn đầu kỳ",Table1[[#This Row],[Tổng giá trị]],0)</f>
        <v>0</v>
      </c>
      <c r="P1059" s="8">
        <f>IF(Table1[[#This Row],[Số còn phải thu ĐK]]&lt;&gt;0,0,IF(Table1[[#This Row],[Phân loại]]="Bán hàng",Table1[[#This Row],[Tổng giá trị]],-Table1[[#This Row],[Tổng giá trị]]))</f>
        <v>-239885</v>
      </c>
      <c r="Q1059" s="73">
        <f t="shared" si="142"/>
        <v>-239885</v>
      </c>
      <c r="R1059" s="8">
        <f>Table1[[#This Row],[Số còn phải thu ĐK]]+Table1[[#This Row],[Giá Trị HD sau CK]]-Table1[[#This Row],[Số tiền đã thu]]</f>
        <v>0</v>
      </c>
      <c r="S1059" s="7">
        <f>IF(Table1[[#This Row],[Ngày hóa đơn]]&lt;&gt;"",Table1[[#This Row],[Ngày hóa đơn]],Table1[[#This Row],[Ngày hạch toán]])</f>
        <v>45761</v>
      </c>
      <c r="T1059" s="8"/>
      <c r="U1059" s="7">
        <f>IF(Table1[[#This Row],[Ngày tính CN]]="","",S1059+T1059)</f>
        <v>45761</v>
      </c>
      <c r="V1059" s="74">
        <f ca="1">IF(Table1[[#This Row],[Hạn thanh toán]]="","",IF((U1059-NOW())&lt;0,0,(U1059-NOW())))</f>
        <v>0</v>
      </c>
      <c r="W1059" s="72"/>
      <c r="X1059" s="68" t="str">
        <f t="shared" ca="1" si="143"/>
        <v/>
      </c>
      <c r="Y1059" s="68" t="str">
        <f t="shared" si="141"/>
        <v>Đã thanh toán</v>
      </c>
      <c r="Z1059" s="301">
        <f>Table1[[#This Row],[Hạn thanh toán]]</f>
        <v>45761</v>
      </c>
      <c r="AA1059" s="301">
        <f>Table1[[#This Row],[Ngày Thanh toán]]</f>
        <v>45793</v>
      </c>
      <c r="AD1059" s="3" t="str">
        <f>VLOOKUP($A1059,Ma_KH!$A:$Q,Ma_KH!O$1,0)</f>
        <v>TTMFARM</v>
      </c>
      <c r="AE1059" s="3" t="str">
        <f>VLOOKUP($A1059,Ma_KH!$A:$Q,Ma_KH!P$1,0)</f>
        <v>CÔNG TY TNHH ĐẦU TƯ VÀ PHÁT TRIỂN TTM FARM</v>
      </c>
    </row>
    <row r="1060" spans="1:31" ht="25.5" customHeight="1" x14ac:dyDescent="0.3">
      <c r="A1060" s="95" t="s">
        <v>117</v>
      </c>
      <c r="B1060" s="4" t="s">
        <v>1861</v>
      </c>
      <c r="C1060" s="97">
        <v>45761</v>
      </c>
      <c r="D1060" s="96" t="s">
        <v>1916</v>
      </c>
      <c r="E1060" s="78"/>
      <c r="F1060" s="84"/>
      <c r="G1060" s="95" t="s">
        <v>1861</v>
      </c>
      <c r="H1060" s="72"/>
      <c r="I1060" s="72">
        <v>0</v>
      </c>
      <c r="J1060" s="72">
        <v>0</v>
      </c>
      <c r="K1060" s="72">
        <v>119943</v>
      </c>
      <c r="L1060" s="8" t="s">
        <v>17</v>
      </c>
      <c r="M1060" s="43">
        <v>45793</v>
      </c>
      <c r="N1060" s="29" t="s">
        <v>4192</v>
      </c>
      <c r="O1060" s="72">
        <f>IF(Table1[[#This Row],[Phân loại]]="Tồn đầu kỳ",Table1[[#This Row],[Tổng giá trị]],0)</f>
        <v>0</v>
      </c>
      <c r="P1060" s="8">
        <f>IF(Table1[[#This Row],[Số còn phải thu ĐK]]&lt;&gt;0,0,IF(Table1[[#This Row],[Phân loại]]="Bán hàng",Table1[[#This Row],[Tổng giá trị]],-Table1[[#This Row],[Tổng giá trị]]))</f>
        <v>-119943</v>
      </c>
      <c r="Q1060" s="73">
        <f t="shared" si="142"/>
        <v>-119943</v>
      </c>
      <c r="R1060" s="8">
        <f>Table1[[#This Row],[Số còn phải thu ĐK]]+Table1[[#This Row],[Giá Trị HD sau CK]]-Table1[[#This Row],[Số tiền đã thu]]</f>
        <v>0</v>
      </c>
      <c r="S1060" s="7">
        <f>IF(Table1[[#This Row],[Ngày hóa đơn]]&lt;&gt;"",Table1[[#This Row],[Ngày hóa đơn]],Table1[[#This Row],[Ngày hạch toán]])</f>
        <v>45761</v>
      </c>
      <c r="T1060" s="8"/>
      <c r="U1060" s="7">
        <f>IF(Table1[[#This Row],[Ngày tính CN]]="","",S1060+T1060)</f>
        <v>45761</v>
      </c>
      <c r="V1060" s="74">
        <f ca="1">IF(Table1[[#This Row],[Hạn thanh toán]]="","",IF((U1060-NOW())&lt;0,0,(U1060-NOW())))</f>
        <v>0</v>
      </c>
      <c r="W1060" s="72"/>
      <c r="X1060" s="68" t="str">
        <f ca="1">IF(OR(AR1064="",AO1064=0),"",IF((AR1064-NOW())&lt;0,-(AR1064-NOW()),0))</f>
        <v/>
      </c>
      <c r="Y1060" s="68" t="str">
        <f t="shared" si="141"/>
        <v>Đã thanh toán</v>
      </c>
      <c r="Z1060" s="301">
        <f>Table1[[#This Row],[Hạn thanh toán]]</f>
        <v>45761</v>
      </c>
      <c r="AA1060" s="301">
        <f>Table1[[#This Row],[Ngày Thanh toán]]</f>
        <v>45793</v>
      </c>
      <c r="AD1060" s="3" t="str">
        <f>VLOOKUP($A1060,Ma_KH!$A:$Q,Ma_KH!O$1,0)</f>
        <v>TTMFARM</v>
      </c>
      <c r="AE1060" s="3" t="str">
        <f>VLOOKUP($A1060,Ma_KH!$A:$Q,Ma_KH!P$1,0)</f>
        <v>CÔNG TY TNHH ĐẦU TƯ VÀ PHÁT TRIỂN TTM FARM</v>
      </c>
    </row>
    <row r="1061" spans="1:31" ht="25.5" customHeight="1" x14ac:dyDescent="0.3">
      <c r="A1061" s="95" t="s">
        <v>117</v>
      </c>
      <c r="B1061" s="4" t="s">
        <v>1861</v>
      </c>
      <c r="C1061" s="97">
        <v>45765</v>
      </c>
      <c r="D1061" s="96" t="s">
        <v>1917</v>
      </c>
      <c r="E1061" s="78"/>
      <c r="F1061" s="84"/>
      <c r="G1061" s="95" t="s">
        <v>1861</v>
      </c>
      <c r="H1061" s="72">
        <v>584084</v>
      </c>
      <c r="I1061" s="72">
        <v>0</v>
      </c>
      <c r="J1061" s="72">
        <v>46727</v>
      </c>
      <c r="K1061" s="72">
        <v>630811</v>
      </c>
      <c r="L1061" s="8" t="s">
        <v>24</v>
      </c>
      <c r="M1061" s="43">
        <v>45793</v>
      </c>
      <c r="N1061" s="29" t="s">
        <v>4192</v>
      </c>
      <c r="O1061" s="72">
        <f>IF(Table1[[#This Row],[Phân loại]]="Tồn đầu kỳ",Table1[[#This Row],[Tổng giá trị]],0)</f>
        <v>0</v>
      </c>
      <c r="P1061" s="8">
        <f>IF(Table1[[#This Row],[Số còn phải thu ĐK]]&lt;&gt;0,0,IF(Table1[[#This Row],[Phân loại]]="Bán hàng",Table1[[#This Row],[Tổng giá trị]],-Table1[[#This Row],[Tổng giá trị]]))</f>
        <v>630811</v>
      </c>
      <c r="Q1061" s="73">
        <f t="shared" si="142"/>
        <v>630811</v>
      </c>
      <c r="R1061" s="8">
        <f>Table1[[#This Row],[Số còn phải thu ĐK]]+Table1[[#This Row],[Giá Trị HD sau CK]]-Table1[[#This Row],[Số tiền đã thu]]</f>
        <v>0</v>
      </c>
      <c r="S1061" s="7">
        <f>IF(Table1[[#This Row],[Ngày hóa đơn]]&lt;&gt;"",Table1[[#This Row],[Ngày hóa đơn]],Table1[[#This Row],[Ngày hạch toán]])</f>
        <v>45765</v>
      </c>
      <c r="T1061" s="8"/>
      <c r="U1061" s="7">
        <f>IF(Table1[[#This Row],[Ngày tính CN]]="","",S1061+T1061)</f>
        <v>45765</v>
      </c>
      <c r="V1061" s="74">
        <f ca="1">IF(Table1[[#This Row],[Hạn thanh toán]]="","",IF((U1061-NOW())&lt;0,0,(U1061-NOW())))</f>
        <v>0</v>
      </c>
      <c r="W1061" s="72"/>
      <c r="X1061" s="68" t="str">
        <f ca="1">IF(OR(AR1065="",AO1065=0),"",IF((AR1065-NOW())&lt;0,-(AR1065-NOW()),0))</f>
        <v/>
      </c>
      <c r="Y1061" s="68" t="str">
        <f t="shared" si="141"/>
        <v>Đã thanh toán</v>
      </c>
      <c r="Z1061" s="301">
        <f>Table1[[#This Row],[Hạn thanh toán]]</f>
        <v>45765</v>
      </c>
      <c r="AA1061" s="301">
        <f>Table1[[#This Row],[Ngày Thanh toán]]</f>
        <v>45793</v>
      </c>
      <c r="AD1061" s="3" t="str">
        <f>VLOOKUP($A1061,Ma_KH!$A:$Q,Ma_KH!O$1,0)</f>
        <v>TTMFARM</v>
      </c>
      <c r="AE1061" s="3" t="str">
        <f>VLOOKUP($A1061,Ma_KH!$A:$Q,Ma_KH!P$1,0)</f>
        <v>CÔNG TY TNHH ĐẦU TƯ VÀ PHÁT TRIỂN TTM FARM</v>
      </c>
    </row>
    <row r="1062" spans="1:31" ht="25.5" customHeight="1" x14ac:dyDescent="0.3">
      <c r="A1062" s="95" t="s">
        <v>117</v>
      </c>
      <c r="B1062" s="4" t="s">
        <v>1861</v>
      </c>
      <c r="C1062" s="97">
        <v>45766</v>
      </c>
      <c r="D1062" s="96" t="s">
        <v>1918</v>
      </c>
      <c r="E1062" s="78"/>
      <c r="F1062" s="84"/>
      <c r="G1062" s="95" t="s">
        <v>1861</v>
      </c>
      <c r="H1062" s="72">
        <v>555290</v>
      </c>
      <c r="I1062" s="72">
        <v>0</v>
      </c>
      <c r="J1062" s="72">
        <v>44423</v>
      </c>
      <c r="K1062" s="72">
        <v>599713</v>
      </c>
      <c r="L1062" s="8" t="s">
        <v>24</v>
      </c>
      <c r="M1062" s="43">
        <v>45793</v>
      </c>
      <c r="N1062" s="29" t="s">
        <v>4192</v>
      </c>
      <c r="O1062" s="72">
        <f>IF(Table1[[#This Row],[Phân loại]]="Tồn đầu kỳ",Table1[[#This Row],[Tổng giá trị]],0)</f>
        <v>0</v>
      </c>
      <c r="P1062" s="8">
        <f>IF(Table1[[#This Row],[Số còn phải thu ĐK]]&lt;&gt;0,0,IF(Table1[[#This Row],[Phân loại]]="Bán hàng",Table1[[#This Row],[Tổng giá trị]],-Table1[[#This Row],[Tổng giá trị]]))</f>
        <v>599713</v>
      </c>
      <c r="Q1062" s="73">
        <f t="shared" si="142"/>
        <v>599713</v>
      </c>
      <c r="R1062" s="8">
        <f>Table1[[#This Row],[Số còn phải thu ĐK]]+Table1[[#This Row],[Giá Trị HD sau CK]]-Table1[[#This Row],[Số tiền đã thu]]</f>
        <v>0</v>
      </c>
      <c r="S1062" s="7">
        <f>IF(Table1[[#This Row],[Ngày hóa đơn]]&lt;&gt;"",Table1[[#This Row],[Ngày hóa đơn]],Table1[[#This Row],[Ngày hạch toán]])</f>
        <v>45766</v>
      </c>
      <c r="T1062" s="8"/>
      <c r="U1062" s="7">
        <f>IF(Table1[[#This Row],[Ngày tính CN]]="","",S1062+T1062)</f>
        <v>45766</v>
      </c>
      <c r="V1062" s="74">
        <f ca="1">IF(Table1[[#This Row],[Hạn thanh toán]]="","",IF((U1062-NOW())&lt;0,0,(U1062-NOW())))</f>
        <v>0</v>
      </c>
      <c r="W1062" s="72"/>
      <c r="X1062" s="68" t="str">
        <f ca="1">IF(OR(AR1066="",AO1066=0),"",IF((AR1066-NOW())&lt;0,-(AR1066-NOW()),0))</f>
        <v/>
      </c>
      <c r="Y1062" s="68" t="str">
        <f t="shared" si="141"/>
        <v>Đã thanh toán</v>
      </c>
      <c r="Z1062" s="301">
        <f>Table1[[#This Row],[Hạn thanh toán]]</f>
        <v>45766</v>
      </c>
      <c r="AA1062" s="301">
        <f>Table1[[#This Row],[Ngày Thanh toán]]</f>
        <v>45793</v>
      </c>
      <c r="AD1062" s="3" t="str">
        <f>VLOOKUP($A1062,Ma_KH!$A:$Q,Ma_KH!O$1,0)</f>
        <v>TTMFARM</v>
      </c>
      <c r="AE1062" s="3" t="str">
        <f>VLOOKUP($A1062,Ma_KH!$A:$Q,Ma_KH!P$1,0)</f>
        <v>CÔNG TY TNHH ĐẦU TƯ VÀ PHÁT TRIỂN TTM FARM</v>
      </c>
    </row>
    <row r="1063" spans="1:31" s="61" customFormat="1" ht="25.5" customHeight="1" x14ac:dyDescent="0.3">
      <c r="A1063" s="247" t="s">
        <v>117</v>
      </c>
      <c r="B1063" s="4" t="s">
        <v>1861</v>
      </c>
      <c r="C1063" s="248"/>
      <c r="D1063" s="249"/>
      <c r="E1063" s="46"/>
      <c r="F1063" s="50"/>
      <c r="G1063" s="247" t="s">
        <v>4197</v>
      </c>
      <c r="H1063" s="57"/>
      <c r="I1063" s="57"/>
      <c r="J1063" s="57"/>
      <c r="K1063" s="57">
        <v>126886</v>
      </c>
      <c r="L1063" s="58" t="s">
        <v>24</v>
      </c>
      <c r="M1063" s="172"/>
      <c r="N1063" s="173"/>
      <c r="O1063" s="57">
        <f>IF(Table1[[#This Row],[Phân loại]]="Tồn đầu kỳ",Table1[[#This Row],[Tổng giá trị]],0)</f>
        <v>0</v>
      </c>
      <c r="P1063" s="58">
        <f>IF(Table1[[#This Row],[Số còn phải thu ĐK]]&lt;&gt;0,0,IF(Table1[[#This Row],[Phân loại]]="Bán hàng",Table1[[#This Row],[Tổng giá trị]],-Table1[[#This Row],[Tổng giá trị]]))</f>
        <v>126886</v>
      </c>
      <c r="Q1063" s="115">
        <f t="shared" ref="Q1063" si="148">IF(M1063&lt;&gt;"",IF(O1063&gt;0,O1063,P1063),0)</f>
        <v>0</v>
      </c>
      <c r="R1063" s="58">
        <f>Table1[[#This Row],[Số còn phải thu ĐK]]+Table1[[#This Row],[Giá Trị HD sau CK]]-Table1[[#This Row],[Số tiền đã thu]]</f>
        <v>126886</v>
      </c>
      <c r="S1063" s="59">
        <f>IF(Table1[[#This Row],[Ngày hóa đơn]]&lt;&gt;"",Table1[[#This Row],[Ngày hóa đơn]],Table1[[#This Row],[Ngày hạch toán]])</f>
        <v>0</v>
      </c>
      <c r="T1063" s="58"/>
      <c r="U1063" s="59">
        <f>IF(Table1[[#This Row],[Ngày tính CN]]="","",S1063+T1063)</f>
        <v>0</v>
      </c>
      <c r="V1063" s="60">
        <f ca="1">IF(Table1[[#This Row],[Hạn thanh toán]]="","",IF((U1063-NOW())&lt;0,0,(U1063-NOW())))</f>
        <v>0</v>
      </c>
      <c r="W1063" s="57"/>
      <c r="X1063" s="116" t="str">
        <f ca="1">IF(OR(AR1067="",AO1067=0),"",IF((AR1067-NOW())&lt;0,-(AR1067-NOW()),0))</f>
        <v/>
      </c>
      <c r="Y1063" s="116" t="str">
        <f t="shared" ref="Y1063" ca="1" si="149">IF(R1063=0,"Đã thanh toán",IF(X1063="","",IF(X1063&lt;=0,"Chưa đến hạn thanh toán",IF(X1063&lt;=30,"Nợ quá hạn 30 ngày",IF(X1063&lt;=60,"Nợ quá hạn từ 30 ngày đến 60 ngày",IF(X1063&lt;=90,"Nợ quá hạn từ 60 ngày đến 90 ngày",IF(X1063&lt;=120,"Nợ quá hạn từ 90 ngày đến 120 ngày","Nợ quá hạn hơn 120 ngày có khả năng mất thanh toán")))))))</f>
        <v/>
      </c>
      <c r="Z1063" s="305">
        <f>Table1[[#This Row],[Hạn thanh toán]]</f>
        <v>0</v>
      </c>
      <c r="AA1063" s="305">
        <f>Table1[[#This Row],[Ngày Thanh toán]]</f>
        <v>0</v>
      </c>
      <c r="AD1063" s="61" t="str">
        <f>VLOOKUP($A1063,Ma_KH!$A:$Q,Ma_KH!O$1,0)</f>
        <v>TTMFARM</v>
      </c>
      <c r="AE1063" s="3" t="str">
        <f>VLOOKUP($A1063,Ma_KH!$A:$Q,Ma_KH!P$1,0)</f>
        <v>CÔNG TY TNHH ĐẦU TƯ VÀ PHÁT TRIỂN TTM FARM</v>
      </c>
    </row>
    <row r="1064" spans="1:31" ht="25.5" customHeight="1" x14ac:dyDescent="0.3">
      <c r="A1064" s="95" t="s">
        <v>117</v>
      </c>
      <c r="B1064" s="4" t="s">
        <v>1861</v>
      </c>
      <c r="C1064" s="97">
        <v>45779</v>
      </c>
      <c r="D1064" s="96" t="s">
        <v>1919</v>
      </c>
      <c r="E1064" s="78"/>
      <c r="F1064" s="84"/>
      <c r="G1064" s="95" t="s">
        <v>1861</v>
      </c>
      <c r="H1064" s="72">
        <v>458425</v>
      </c>
      <c r="I1064" s="72">
        <v>0</v>
      </c>
      <c r="J1064" s="72">
        <v>36674</v>
      </c>
      <c r="K1064" s="72">
        <v>495099</v>
      </c>
      <c r="L1064" s="8" t="s">
        <v>24</v>
      </c>
      <c r="M1064" s="43">
        <v>45915</v>
      </c>
      <c r="N1064" s="29" t="s">
        <v>4193</v>
      </c>
      <c r="O1064" s="72">
        <f>IF(Table1[[#This Row],[Phân loại]]="Tồn đầu kỳ",Table1[[#This Row],[Tổng giá trị]],0)</f>
        <v>0</v>
      </c>
      <c r="P1064" s="8">
        <f>IF(Table1[[#This Row],[Số còn phải thu ĐK]]&lt;&gt;0,0,IF(Table1[[#This Row],[Phân loại]]="Bán hàng",Table1[[#This Row],[Tổng giá trị]],-Table1[[#This Row],[Tổng giá trị]]))</f>
        <v>495099</v>
      </c>
      <c r="Q1064" s="73">
        <f t="shared" si="142"/>
        <v>495099</v>
      </c>
      <c r="R1064" s="8">
        <f>Table1[[#This Row],[Số còn phải thu ĐK]]+Table1[[#This Row],[Giá Trị HD sau CK]]-Table1[[#This Row],[Số tiền đã thu]]</f>
        <v>0</v>
      </c>
      <c r="S1064" s="7">
        <f>IF(Table1[[#This Row],[Ngày hóa đơn]]&lt;&gt;"",Table1[[#This Row],[Ngày hóa đơn]],Table1[[#This Row],[Ngày hạch toán]])</f>
        <v>45779</v>
      </c>
      <c r="T1064" s="8"/>
      <c r="U1064" s="7">
        <f>IF(Table1[[#This Row],[Ngày tính CN]]="","",S1064+T1064)</f>
        <v>45779</v>
      </c>
      <c r="V1064" s="74">
        <f ca="1">IF(Table1[[#This Row],[Hạn thanh toán]]="","",IF((U1064-NOW())&lt;0,0,(U1064-NOW())))</f>
        <v>0</v>
      </c>
      <c r="W1064" s="72"/>
      <c r="X1064" s="68" t="str">
        <f t="shared" ca="1" si="143"/>
        <v/>
      </c>
      <c r="Y1064" s="68" t="str">
        <f t="shared" si="141"/>
        <v>Đã thanh toán</v>
      </c>
      <c r="Z1064" s="301">
        <f>Table1[[#This Row],[Hạn thanh toán]]</f>
        <v>45779</v>
      </c>
      <c r="AA1064" s="301">
        <f>Table1[[#This Row],[Ngày Thanh toán]]</f>
        <v>45915</v>
      </c>
      <c r="AD1064" s="3" t="str">
        <f>VLOOKUP($A1064,Ma_KH!$A:$Q,Ma_KH!O$1,0)</f>
        <v>TTMFARM</v>
      </c>
      <c r="AE1064" s="3" t="str">
        <f>VLOOKUP($A1064,Ma_KH!$A:$Q,Ma_KH!P$1,0)</f>
        <v>CÔNG TY TNHH ĐẦU TƯ VÀ PHÁT TRIỂN TTM FARM</v>
      </c>
    </row>
    <row r="1065" spans="1:31" ht="25.5" customHeight="1" x14ac:dyDescent="0.3">
      <c r="A1065" s="95" t="s">
        <v>117</v>
      </c>
      <c r="B1065" s="4" t="s">
        <v>1861</v>
      </c>
      <c r="C1065" s="97">
        <v>45779</v>
      </c>
      <c r="D1065" s="96" t="s">
        <v>1920</v>
      </c>
      <c r="E1065" s="78"/>
      <c r="F1065" s="84"/>
      <c r="G1065" s="95" t="s">
        <v>1861</v>
      </c>
      <c r="H1065" s="72">
        <v>988875</v>
      </c>
      <c r="I1065" s="72">
        <v>0</v>
      </c>
      <c r="J1065" s="72">
        <v>79110</v>
      </c>
      <c r="K1065" s="72">
        <v>1067985</v>
      </c>
      <c r="L1065" s="8" t="s">
        <v>24</v>
      </c>
      <c r="M1065" s="43">
        <v>45915</v>
      </c>
      <c r="N1065" s="29" t="s">
        <v>4193</v>
      </c>
      <c r="O1065" s="72">
        <f>IF(Table1[[#This Row],[Phân loại]]="Tồn đầu kỳ",Table1[[#This Row],[Tổng giá trị]],0)</f>
        <v>0</v>
      </c>
      <c r="P1065" s="8">
        <f>IF(Table1[[#This Row],[Số còn phải thu ĐK]]&lt;&gt;0,0,IF(Table1[[#This Row],[Phân loại]]="Bán hàng",Table1[[#This Row],[Tổng giá trị]],-Table1[[#This Row],[Tổng giá trị]]))</f>
        <v>1067985</v>
      </c>
      <c r="Q1065" s="73">
        <f t="shared" si="142"/>
        <v>1067985</v>
      </c>
      <c r="R1065" s="8">
        <f>Table1[[#This Row],[Số còn phải thu ĐK]]+Table1[[#This Row],[Giá Trị HD sau CK]]-Table1[[#This Row],[Số tiền đã thu]]</f>
        <v>0</v>
      </c>
      <c r="S1065" s="7">
        <f>IF(Table1[[#This Row],[Ngày hóa đơn]]&lt;&gt;"",Table1[[#This Row],[Ngày hóa đơn]],Table1[[#This Row],[Ngày hạch toán]])</f>
        <v>45779</v>
      </c>
      <c r="T1065" s="8"/>
      <c r="U1065" s="7">
        <f>IF(Table1[[#This Row],[Ngày tính CN]]="","",S1065+T1065)</f>
        <v>45779</v>
      </c>
      <c r="V1065" s="74">
        <f ca="1">IF(Table1[[#This Row],[Hạn thanh toán]]="","",IF((U1065-NOW())&lt;0,0,(U1065-NOW())))</f>
        <v>0</v>
      </c>
      <c r="W1065" s="72"/>
      <c r="X1065" s="68" t="str">
        <f t="shared" ca="1" si="143"/>
        <v/>
      </c>
      <c r="Y1065" s="68" t="str">
        <f t="shared" si="141"/>
        <v>Đã thanh toán</v>
      </c>
      <c r="Z1065" s="301">
        <f>Table1[[#This Row],[Hạn thanh toán]]</f>
        <v>45779</v>
      </c>
      <c r="AA1065" s="301">
        <f>Table1[[#This Row],[Ngày Thanh toán]]</f>
        <v>45915</v>
      </c>
      <c r="AD1065" s="3" t="str">
        <f>VLOOKUP($A1065,Ma_KH!$A:$Q,Ma_KH!O$1,0)</f>
        <v>TTMFARM</v>
      </c>
      <c r="AE1065" s="3" t="str">
        <f>VLOOKUP($A1065,Ma_KH!$A:$Q,Ma_KH!P$1,0)</f>
        <v>CÔNG TY TNHH ĐẦU TƯ VÀ PHÁT TRIỂN TTM FARM</v>
      </c>
    </row>
    <row r="1066" spans="1:31" ht="25.5" customHeight="1" x14ac:dyDescent="0.3">
      <c r="A1066" s="95" t="s">
        <v>117</v>
      </c>
      <c r="B1066" s="4" t="s">
        <v>1861</v>
      </c>
      <c r="C1066" s="97">
        <v>45779</v>
      </c>
      <c r="D1066" s="96" t="s">
        <v>1921</v>
      </c>
      <c r="E1066" s="78"/>
      <c r="F1066" s="84"/>
      <c r="G1066" s="95" t="s">
        <v>1861</v>
      </c>
      <c r="H1066" s="72">
        <v>358293</v>
      </c>
      <c r="I1066" s="72">
        <v>0</v>
      </c>
      <c r="J1066" s="72">
        <v>28663</v>
      </c>
      <c r="K1066" s="72">
        <v>386956</v>
      </c>
      <c r="L1066" s="8" t="s">
        <v>24</v>
      </c>
      <c r="M1066" s="43">
        <v>45915</v>
      </c>
      <c r="N1066" s="29" t="s">
        <v>4193</v>
      </c>
      <c r="O1066" s="72">
        <f>IF(Table1[[#This Row],[Phân loại]]="Tồn đầu kỳ",Table1[[#This Row],[Tổng giá trị]],0)</f>
        <v>0</v>
      </c>
      <c r="P1066" s="8">
        <f>IF(Table1[[#This Row],[Số còn phải thu ĐK]]&lt;&gt;0,0,IF(Table1[[#This Row],[Phân loại]]="Bán hàng",Table1[[#This Row],[Tổng giá trị]],-Table1[[#This Row],[Tổng giá trị]]))</f>
        <v>386956</v>
      </c>
      <c r="Q1066" s="73">
        <f t="shared" si="142"/>
        <v>386956</v>
      </c>
      <c r="R1066" s="8">
        <f>Table1[[#This Row],[Số còn phải thu ĐK]]+Table1[[#This Row],[Giá Trị HD sau CK]]-Table1[[#This Row],[Số tiền đã thu]]</f>
        <v>0</v>
      </c>
      <c r="S1066" s="7">
        <f>IF(Table1[[#This Row],[Ngày hóa đơn]]&lt;&gt;"",Table1[[#This Row],[Ngày hóa đơn]],Table1[[#This Row],[Ngày hạch toán]])</f>
        <v>45779</v>
      </c>
      <c r="T1066" s="8"/>
      <c r="U1066" s="7">
        <f>IF(Table1[[#This Row],[Ngày tính CN]]="","",S1066+T1066)</f>
        <v>45779</v>
      </c>
      <c r="V1066" s="74">
        <f ca="1">IF(Table1[[#This Row],[Hạn thanh toán]]="","",IF((U1066-NOW())&lt;0,0,(U1066-NOW())))</f>
        <v>0</v>
      </c>
      <c r="W1066" s="72"/>
      <c r="X1066" s="68" t="str">
        <f t="shared" ca="1" si="143"/>
        <v/>
      </c>
      <c r="Y1066" s="68" t="str">
        <f t="shared" si="141"/>
        <v>Đã thanh toán</v>
      </c>
      <c r="Z1066" s="301">
        <f>Table1[[#This Row],[Hạn thanh toán]]</f>
        <v>45779</v>
      </c>
      <c r="AA1066" s="301">
        <f>Table1[[#This Row],[Ngày Thanh toán]]</f>
        <v>45915</v>
      </c>
      <c r="AD1066" s="3" t="str">
        <f>VLOOKUP($A1066,Ma_KH!$A:$Q,Ma_KH!O$1,0)</f>
        <v>TTMFARM</v>
      </c>
      <c r="AE1066" s="3" t="str">
        <f>VLOOKUP($A1066,Ma_KH!$A:$Q,Ma_KH!P$1,0)</f>
        <v>CÔNG TY TNHH ĐẦU TƯ VÀ PHÁT TRIỂN TTM FARM</v>
      </c>
    </row>
    <row r="1067" spans="1:31" ht="25.5" customHeight="1" x14ac:dyDescent="0.3">
      <c r="A1067" s="95" t="s">
        <v>117</v>
      </c>
      <c r="B1067" s="4" t="s">
        <v>1861</v>
      </c>
      <c r="C1067" s="97">
        <v>45780</v>
      </c>
      <c r="D1067" s="96" t="s">
        <v>1922</v>
      </c>
      <c r="E1067" s="78"/>
      <c r="F1067" s="84"/>
      <c r="G1067" s="95" t="s">
        <v>1861</v>
      </c>
      <c r="H1067" s="72">
        <v>742505</v>
      </c>
      <c r="I1067" s="72">
        <v>0</v>
      </c>
      <c r="J1067" s="72">
        <v>59400</v>
      </c>
      <c r="K1067" s="72">
        <v>801905</v>
      </c>
      <c r="L1067" s="8" t="s">
        <v>24</v>
      </c>
      <c r="M1067" s="43">
        <v>45915</v>
      </c>
      <c r="N1067" s="29" t="s">
        <v>4193</v>
      </c>
      <c r="O1067" s="72">
        <f>IF(Table1[[#This Row],[Phân loại]]="Tồn đầu kỳ",Table1[[#This Row],[Tổng giá trị]],0)</f>
        <v>0</v>
      </c>
      <c r="P1067" s="8">
        <f>IF(Table1[[#This Row],[Số còn phải thu ĐK]]&lt;&gt;0,0,IF(Table1[[#This Row],[Phân loại]]="Bán hàng",Table1[[#This Row],[Tổng giá trị]],-Table1[[#This Row],[Tổng giá trị]]))</f>
        <v>801905</v>
      </c>
      <c r="Q1067" s="73">
        <f t="shared" si="142"/>
        <v>801905</v>
      </c>
      <c r="R1067" s="8">
        <f>Table1[[#This Row],[Số còn phải thu ĐK]]+Table1[[#This Row],[Giá Trị HD sau CK]]-Table1[[#This Row],[Số tiền đã thu]]</f>
        <v>0</v>
      </c>
      <c r="S1067" s="7">
        <f>IF(Table1[[#This Row],[Ngày hóa đơn]]&lt;&gt;"",Table1[[#This Row],[Ngày hóa đơn]],Table1[[#This Row],[Ngày hạch toán]])</f>
        <v>45780</v>
      </c>
      <c r="T1067" s="8"/>
      <c r="U1067" s="7">
        <f>IF(Table1[[#This Row],[Ngày tính CN]]="","",S1067+T1067)</f>
        <v>45780</v>
      </c>
      <c r="V1067" s="74">
        <f ca="1">IF(Table1[[#This Row],[Hạn thanh toán]]="","",IF((U1067-NOW())&lt;0,0,(U1067-NOW())))</f>
        <v>0</v>
      </c>
      <c r="W1067" s="72"/>
      <c r="X1067" s="68" t="str">
        <f t="shared" ca="1" si="143"/>
        <v/>
      </c>
      <c r="Y1067" s="68" t="str">
        <f t="shared" si="141"/>
        <v>Đã thanh toán</v>
      </c>
      <c r="Z1067" s="301">
        <f>Table1[[#This Row],[Hạn thanh toán]]</f>
        <v>45780</v>
      </c>
      <c r="AA1067" s="301">
        <f>Table1[[#This Row],[Ngày Thanh toán]]</f>
        <v>45915</v>
      </c>
      <c r="AD1067" s="3" t="str">
        <f>VLOOKUP($A1067,Ma_KH!$A:$Q,Ma_KH!O$1,0)</f>
        <v>TTMFARM</v>
      </c>
      <c r="AE1067" s="3" t="str">
        <f>VLOOKUP($A1067,Ma_KH!$A:$Q,Ma_KH!P$1,0)</f>
        <v>CÔNG TY TNHH ĐẦU TƯ VÀ PHÁT TRIỂN TTM FARM</v>
      </c>
    </row>
    <row r="1068" spans="1:31" ht="25.5" customHeight="1" x14ac:dyDescent="0.3">
      <c r="A1068" s="95" t="s">
        <v>117</v>
      </c>
      <c r="B1068" s="4" t="s">
        <v>1861</v>
      </c>
      <c r="C1068" s="97">
        <v>45782</v>
      </c>
      <c r="D1068" s="96" t="s">
        <v>1923</v>
      </c>
      <c r="E1068" s="78"/>
      <c r="F1068" s="84"/>
      <c r="G1068" s="95" t="s">
        <v>1861</v>
      </c>
      <c r="H1068" s="72">
        <v>367155</v>
      </c>
      <c r="I1068" s="72">
        <v>0</v>
      </c>
      <c r="J1068" s="72">
        <v>29372</v>
      </c>
      <c r="K1068" s="72">
        <v>396527</v>
      </c>
      <c r="L1068" s="8" t="s">
        <v>24</v>
      </c>
      <c r="M1068" s="43">
        <v>45915</v>
      </c>
      <c r="N1068" s="29" t="s">
        <v>4193</v>
      </c>
      <c r="O1068" s="72">
        <f>IF(Table1[[#This Row],[Phân loại]]="Tồn đầu kỳ",Table1[[#This Row],[Tổng giá trị]],0)</f>
        <v>0</v>
      </c>
      <c r="P1068" s="8">
        <f>IF(Table1[[#This Row],[Số còn phải thu ĐK]]&lt;&gt;0,0,IF(Table1[[#This Row],[Phân loại]]="Bán hàng",Table1[[#This Row],[Tổng giá trị]],-Table1[[#This Row],[Tổng giá trị]]))</f>
        <v>396527</v>
      </c>
      <c r="Q1068" s="73">
        <f t="shared" si="142"/>
        <v>396527</v>
      </c>
      <c r="R1068" s="8">
        <f>Table1[[#This Row],[Số còn phải thu ĐK]]+Table1[[#This Row],[Giá Trị HD sau CK]]-Table1[[#This Row],[Số tiền đã thu]]</f>
        <v>0</v>
      </c>
      <c r="S1068" s="7">
        <f>IF(Table1[[#This Row],[Ngày hóa đơn]]&lt;&gt;"",Table1[[#This Row],[Ngày hóa đơn]],Table1[[#This Row],[Ngày hạch toán]])</f>
        <v>45782</v>
      </c>
      <c r="T1068" s="8"/>
      <c r="U1068" s="7">
        <f>IF(Table1[[#This Row],[Ngày tính CN]]="","",S1068+T1068)</f>
        <v>45782</v>
      </c>
      <c r="V1068" s="74">
        <f ca="1">IF(Table1[[#This Row],[Hạn thanh toán]]="","",IF((U1068-NOW())&lt;0,0,(U1068-NOW())))</f>
        <v>0</v>
      </c>
      <c r="W1068" s="72"/>
      <c r="X1068" s="68" t="str">
        <f t="shared" ca="1" si="143"/>
        <v/>
      </c>
      <c r="Y1068" s="68" t="str">
        <f t="shared" si="141"/>
        <v>Đã thanh toán</v>
      </c>
      <c r="Z1068" s="301">
        <f>Table1[[#This Row],[Hạn thanh toán]]</f>
        <v>45782</v>
      </c>
      <c r="AA1068" s="301">
        <f>Table1[[#This Row],[Ngày Thanh toán]]</f>
        <v>45915</v>
      </c>
      <c r="AD1068" s="3" t="str">
        <f>VLOOKUP($A1068,Ma_KH!$A:$Q,Ma_KH!O$1,0)</f>
        <v>TTMFARM</v>
      </c>
      <c r="AE1068" s="3" t="str">
        <f>VLOOKUP($A1068,Ma_KH!$A:$Q,Ma_KH!P$1,0)</f>
        <v>CÔNG TY TNHH ĐẦU TƯ VÀ PHÁT TRIỂN TTM FARM</v>
      </c>
    </row>
    <row r="1069" spans="1:31" ht="25.5" customHeight="1" x14ac:dyDescent="0.3">
      <c r="A1069" s="95" t="s">
        <v>117</v>
      </c>
      <c r="B1069" s="4" t="s">
        <v>1861</v>
      </c>
      <c r="C1069" s="97">
        <v>45789</v>
      </c>
      <c r="D1069" s="96" t="s">
        <v>1924</v>
      </c>
      <c r="E1069" s="78"/>
      <c r="F1069" s="84"/>
      <c r="G1069" s="95" t="s">
        <v>1861</v>
      </c>
      <c r="H1069" s="72">
        <v>535540</v>
      </c>
      <c r="I1069" s="72">
        <v>0</v>
      </c>
      <c r="J1069" s="72">
        <v>42843</v>
      </c>
      <c r="K1069" s="72">
        <v>578383</v>
      </c>
      <c r="L1069" s="8" t="s">
        <v>24</v>
      </c>
      <c r="M1069" s="43">
        <v>45915</v>
      </c>
      <c r="N1069" s="29" t="s">
        <v>4193</v>
      </c>
      <c r="O1069" s="72">
        <f>IF(Table1[[#This Row],[Phân loại]]="Tồn đầu kỳ",Table1[[#This Row],[Tổng giá trị]],0)</f>
        <v>0</v>
      </c>
      <c r="P1069" s="8">
        <f>IF(Table1[[#This Row],[Số còn phải thu ĐK]]&lt;&gt;0,0,IF(Table1[[#This Row],[Phân loại]]="Bán hàng",Table1[[#This Row],[Tổng giá trị]],-Table1[[#This Row],[Tổng giá trị]]))</f>
        <v>578383</v>
      </c>
      <c r="Q1069" s="73">
        <f t="shared" si="142"/>
        <v>578383</v>
      </c>
      <c r="R1069" s="8">
        <f>Table1[[#This Row],[Số còn phải thu ĐK]]+Table1[[#This Row],[Giá Trị HD sau CK]]-Table1[[#This Row],[Số tiền đã thu]]</f>
        <v>0</v>
      </c>
      <c r="S1069" s="7">
        <f>IF(Table1[[#This Row],[Ngày hóa đơn]]&lt;&gt;"",Table1[[#This Row],[Ngày hóa đơn]],Table1[[#This Row],[Ngày hạch toán]])</f>
        <v>45789</v>
      </c>
      <c r="T1069" s="8"/>
      <c r="U1069" s="7">
        <f>IF(Table1[[#This Row],[Ngày tính CN]]="","",S1069+T1069)</f>
        <v>45789</v>
      </c>
      <c r="V1069" s="74">
        <f ca="1">IF(Table1[[#This Row],[Hạn thanh toán]]="","",IF((U1069-NOW())&lt;0,0,(U1069-NOW())))</f>
        <v>0</v>
      </c>
      <c r="W1069" s="72"/>
      <c r="X1069" s="68" t="str">
        <f t="shared" ca="1" si="143"/>
        <v/>
      </c>
      <c r="Y1069" s="68" t="str">
        <f t="shared" si="141"/>
        <v>Đã thanh toán</v>
      </c>
      <c r="Z1069" s="301">
        <f>Table1[[#This Row],[Hạn thanh toán]]</f>
        <v>45789</v>
      </c>
      <c r="AA1069" s="301">
        <f>Table1[[#This Row],[Ngày Thanh toán]]</f>
        <v>45915</v>
      </c>
      <c r="AD1069" s="3" t="str">
        <f>VLOOKUP($A1069,Ma_KH!$A:$Q,Ma_KH!O$1,0)</f>
        <v>TTMFARM</v>
      </c>
      <c r="AE1069" s="3" t="str">
        <f>VLOOKUP($A1069,Ma_KH!$A:$Q,Ma_KH!P$1,0)</f>
        <v>CÔNG TY TNHH ĐẦU TƯ VÀ PHÁT TRIỂN TTM FARM</v>
      </c>
    </row>
    <row r="1070" spans="1:31" ht="25.5" customHeight="1" x14ac:dyDescent="0.3">
      <c r="A1070" s="95" t="s">
        <v>117</v>
      </c>
      <c r="B1070" s="4" t="s">
        <v>1861</v>
      </c>
      <c r="C1070" s="97">
        <v>45789</v>
      </c>
      <c r="D1070" s="96" t="s">
        <v>1925</v>
      </c>
      <c r="E1070" s="78"/>
      <c r="F1070" s="84"/>
      <c r="G1070" s="95" t="s">
        <v>1861</v>
      </c>
      <c r="H1070" s="72">
        <v>508839</v>
      </c>
      <c r="I1070" s="72">
        <v>0</v>
      </c>
      <c r="J1070" s="72">
        <v>40707</v>
      </c>
      <c r="K1070" s="72">
        <v>549546</v>
      </c>
      <c r="L1070" s="8" t="s">
        <v>24</v>
      </c>
      <c r="M1070" s="43">
        <v>45915</v>
      </c>
      <c r="N1070" s="29" t="s">
        <v>4193</v>
      </c>
      <c r="O1070" s="72">
        <f>IF(Table1[[#This Row],[Phân loại]]="Tồn đầu kỳ",Table1[[#This Row],[Tổng giá trị]],0)</f>
        <v>0</v>
      </c>
      <c r="P1070" s="8">
        <f>IF(Table1[[#This Row],[Số còn phải thu ĐK]]&lt;&gt;0,0,IF(Table1[[#This Row],[Phân loại]]="Bán hàng",Table1[[#This Row],[Tổng giá trị]],-Table1[[#This Row],[Tổng giá trị]]))</f>
        <v>549546</v>
      </c>
      <c r="Q1070" s="73">
        <f t="shared" si="142"/>
        <v>549546</v>
      </c>
      <c r="R1070" s="8">
        <f>Table1[[#This Row],[Số còn phải thu ĐK]]+Table1[[#This Row],[Giá Trị HD sau CK]]-Table1[[#This Row],[Số tiền đã thu]]</f>
        <v>0</v>
      </c>
      <c r="S1070" s="7">
        <f>IF(Table1[[#This Row],[Ngày hóa đơn]]&lt;&gt;"",Table1[[#This Row],[Ngày hóa đơn]],Table1[[#This Row],[Ngày hạch toán]])</f>
        <v>45789</v>
      </c>
      <c r="T1070" s="8"/>
      <c r="U1070" s="7">
        <f>IF(Table1[[#This Row],[Ngày tính CN]]="","",S1070+T1070)</f>
        <v>45789</v>
      </c>
      <c r="V1070" s="74">
        <f ca="1">IF(Table1[[#This Row],[Hạn thanh toán]]="","",IF((U1070-NOW())&lt;0,0,(U1070-NOW())))</f>
        <v>0</v>
      </c>
      <c r="W1070" s="72"/>
      <c r="X1070" s="68" t="str">
        <f t="shared" ca="1" si="143"/>
        <v/>
      </c>
      <c r="Y1070" s="68" t="str">
        <f t="shared" si="141"/>
        <v>Đã thanh toán</v>
      </c>
      <c r="Z1070" s="301">
        <f>Table1[[#This Row],[Hạn thanh toán]]</f>
        <v>45789</v>
      </c>
      <c r="AA1070" s="301">
        <f>Table1[[#This Row],[Ngày Thanh toán]]</f>
        <v>45915</v>
      </c>
      <c r="AD1070" s="3" t="str">
        <f>VLOOKUP($A1070,Ma_KH!$A:$Q,Ma_KH!O$1,0)</f>
        <v>TTMFARM</v>
      </c>
      <c r="AE1070" s="3" t="str">
        <f>VLOOKUP($A1070,Ma_KH!$A:$Q,Ma_KH!P$1,0)</f>
        <v>CÔNG TY TNHH ĐẦU TƯ VÀ PHÁT TRIỂN TTM FARM</v>
      </c>
    </row>
    <row r="1071" spans="1:31" ht="25.5" customHeight="1" x14ac:dyDescent="0.3">
      <c r="A1071" s="95" t="s">
        <v>117</v>
      </c>
      <c r="B1071" s="4" t="s">
        <v>1861</v>
      </c>
      <c r="C1071" s="97">
        <v>45789</v>
      </c>
      <c r="D1071" s="96" t="s">
        <v>1926</v>
      </c>
      <c r="E1071" s="78"/>
      <c r="F1071" s="84"/>
      <c r="G1071" s="95" t="s">
        <v>1861</v>
      </c>
      <c r="H1071" s="72">
        <v>1180509</v>
      </c>
      <c r="I1071" s="72">
        <v>0</v>
      </c>
      <c r="J1071" s="72">
        <v>94441</v>
      </c>
      <c r="K1071" s="72">
        <v>1274950</v>
      </c>
      <c r="L1071" s="8" t="s">
        <v>24</v>
      </c>
      <c r="M1071" s="43">
        <v>45915</v>
      </c>
      <c r="N1071" s="29" t="s">
        <v>4193</v>
      </c>
      <c r="O1071" s="72">
        <f>IF(Table1[[#This Row],[Phân loại]]="Tồn đầu kỳ",Table1[[#This Row],[Tổng giá trị]],0)</f>
        <v>0</v>
      </c>
      <c r="P1071" s="8">
        <f>IF(Table1[[#This Row],[Số còn phải thu ĐK]]&lt;&gt;0,0,IF(Table1[[#This Row],[Phân loại]]="Bán hàng",Table1[[#This Row],[Tổng giá trị]],-Table1[[#This Row],[Tổng giá trị]]))</f>
        <v>1274950</v>
      </c>
      <c r="Q1071" s="73">
        <f t="shared" si="142"/>
        <v>1274950</v>
      </c>
      <c r="R1071" s="8">
        <f>Table1[[#This Row],[Số còn phải thu ĐK]]+Table1[[#This Row],[Giá Trị HD sau CK]]-Table1[[#This Row],[Số tiền đã thu]]</f>
        <v>0</v>
      </c>
      <c r="S1071" s="7">
        <f>IF(Table1[[#This Row],[Ngày hóa đơn]]&lt;&gt;"",Table1[[#This Row],[Ngày hóa đơn]],Table1[[#This Row],[Ngày hạch toán]])</f>
        <v>45789</v>
      </c>
      <c r="T1071" s="8"/>
      <c r="U1071" s="7">
        <f>IF(Table1[[#This Row],[Ngày tính CN]]="","",S1071+T1071)</f>
        <v>45789</v>
      </c>
      <c r="V1071" s="74">
        <f ca="1">IF(Table1[[#This Row],[Hạn thanh toán]]="","",IF((U1071-NOW())&lt;0,0,(U1071-NOW())))</f>
        <v>0</v>
      </c>
      <c r="W1071" s="72"/>
      <c r="X1071" s="68" t="str">
        <f t="shared" ca="1" si="143"/>
        <v/>
      </c>
      <c r="Y1071" s="68" t="str">
        <f t="shared" si="141"/>
        <v>Đã thanh toán</v>
      </c>
      <c r="Z1071" s="301">
        <f>Table1[[#This Row],[Hạn thanh toán]]</f>
        <v>45789</v>
      </c>
      <c r="AA1071" s="301">
        <f>Table1[[#This Row],[Ngày Thanh toán]]</f>
        <v>45915</v>
      </c>
      <c r="AD1071" s="3" t="str">
        <f>VLOOKUP($A1071,Ma_KH!$A:$Q,Ma_KH!O$1,0)</f>
        <v>TTMFARM</v>
      </c>
      <c r="AE1071" s="3" t="str">
        <f>VLOOKUP($A1071,Ma_KH!$A:$Q,Ma_KH!P$1,0)</f>
        <v>CÔNG TY TNHH ĐẦU TƯ VÀ PHÁT TRIỂN TTM FARM</v>
      </c>
    </row>
    <row r="1072" spans="1:31" ht="25.5" customHeight="1" x14ac:dyDescent="0.3">
      <c r="A1072" s="95" t="s">
        <v>117</v>
      </c>
      <c r="B1072" s="4" t="s">
        <v>1861</v>
      </c>
      <c r="C1072" s="97">
        <v>45789</v>
      </c>
      <c r="D1072" s="96" t="s">
        <v>1927</v>
      </c>
      <c r="E1072" s="78"/>
      <c r="F1072" s="84"/>
      <c r="G1072" s="95" t="s">
        <v>1861</v>
      </c>
      <c r="H1072" s="72">
        <v>818541</v>
      </c>
      <c r="I1072" s="72">
        <v>0</v>
      </c>
      <c r="J1072" s="72">
        <v>65483</v>
      </c>
      <c r="K1072" s="72">
        <v>884024</v>
      </c>
      <c r="L1072" s="8" t="s">
        <v>24</v>
      </c>
      <c r="M1072" s="43">
        <v>45915</v>
      </c>
      <c r="N1072" s="29" t="s">
        <v>4193</v>
      </c>
      <c r="O1072" s="72">
        <f>IF(Table1[[#This Row],[Phân loại]]="Tồn đầu kỳ",Table1[[#This Row],[Tổng giá trị]],0)</f>
        <v>0</v>
      </c>
      <c r="P1072" s="8">
        <f>IF(Table1[[#This Row],[Số còn phải thu ĐK]]&lt;&gt;0,0,IF(Table1[[#This Row],[Phân loại]]="Bán hàng",Table1[[#This Row],[Tổng giá trị]],-Table1[[#This Row],[Tổng giá trị]]))</f>
        <v>884024</v>
      </c>
      <c r="Q1072" s="73">
        <f t="shared" si="142"/>
        <v>884024</v>
      </c>
      <c r="R1072" s="8">
        <f>Table1[[#This Row],[Số còn phải thu ĐK]]+Table1[[#This Row],[Giá Trị HD sau CK]]-Table1[[#This Row],[Số tiền đã thu]]</f>
        <v>0</v>
      </c>
      <c r="S1072" s="7">
        <f>IF(Table1[[#This Row],[Ngày hóa đơn]]&lt;&gt;"",Table1[[#This Row],[Ngày hóa đơn]],Table1[[#This Row],[Ngày hạch toán]])</f>
        <v>45789</v>
      </c>
      <c r="T1072" s="8"/>
      <c r="U1072" s="7">
        <f>IF(Table1[[#This Row],[Ngày tính CN]]="","",S1072+T1072)</f>
        <v>45789</v>
      </c>
      <c r="V1072" s="74">
        <f ca="1">IF(Table1[[#This Row],[Hạn thanh toán]]="","",IF((U1072-NOW())&lt;0,0,(U1072-NOW())))</f>
        <v>0</v>
      </c>
      <c r="W1072" s="72"/>
      <c r="X1072" s="68" t="str">
        <f t="shared" ca="1" si="143"/>
        <v/>
      </c>
      <c r="Y1072" s="68" t="str">
        <f t="shared" si="141"/>
        <v>Đã thanh toán</v>
      </c>
      <c r="Z1072" s="301">
        <f>Table1[[#This Row],[Hạn thanh toán]]</f>
        <v>45789</v>
      </c>
      <c r="AA1072" s="301">
        <f>Table1[[#This Row],[Ngày Thanh toán]]</f>
        <v>45915</v>
      </c>
      <c r="AD1072" s="3" t="str">
        <f>VLOOKUP($A1072,Ma_KH!$A:$Q,Ma_KH!O$1,0)</f>
        <v>TTMFARM</v>
      </c>
      <c r="AE1072" s="3" t="str">
        <f>VLOOKUP($A1072,Ma_KH!$A:$Q,Ma_KH!P$1,0)</f>
        <v>CÔNG TY TNHH ĐẦU TƯ VÀ PHÁT TRIỂN TTM FARM</v>
      </c>
    </row>
    <row r="1073" spans="1:31" ht="25.5" customHeight="1" x14ac:dyDescent="0.3">
      <c r="A1073" s="95" t="s">
        <v>117</v>
      </c>
      <c r="B1073" s="4" t="s">
        <v>1861</v>
      </c>
      <c r="C1073" s="97">
        <v>45796</v>
      </c>
      <c r="D1073" s="96" t="s">
        <v>1928</v>
      </c>
      <c r="E1073" s="78"/>
      <c r="F1073" s="84"/>
      <c r="G1073" s="95" t="s">
        <v>1861</v>
      </c>
      <c r="H1073" s="72">
        <v>589271</v>
      </c>
      <c r="I1073" s="72">
        <v>0</v>
      </c>
      <c r="J1073" s="72">
        <v>47142</v>
      </c>
      <c r="K1073" s="72">
        <v>636413</v>
      </c>
      <c r="L1073" s="8" t="s">
        <v>24</v>
      </c>
      <c r="M1073" s="43">
        <v>45915</v>
      </c>
      <c r="N1073" s="29" t="s">
        <v>4193</v>
      </c>
      <c r="O1073" s="72">
        <f>IF(Table1[[#This Row],[Phân loại]]="Tồn đầu kỳ",Table1[[#This Row],[Tổng giá trị]],0)</f>
        <v>0</v>
      </c>
      <c r="P1073" s="8">
        <f>IF(Table1[[#This Row],[Số còn phải thu ĐK]]&lt;&gt;0,0,IF(Table1[[#This Row],[Phân loại]]="Bán hàng",Table1[[#This Row],[Tổng giá trị]],-Table1[[#This Row],[Tổng giá trị]]))</f>
        <v>636413</v>
      </c>
      <c r="Q1073" s="73">
        <f t="shared" si="142"/>
        <v>636413</v>
      </c>
      <c r="R1073" s="8">
        <f>Table1[[#This Row],[Số còn phải thu ĐK]]+Table1[[#This Row],[Giá Trị HD sau CK]]-Table1[[#This Row],[Số tiền đã thu]]</f>
        <v>0</v>
      </c>
      <c r="S1073" s="7">
        <f>IF(Table1[[#This Row],[Ngày hóa đơn]]&lt;&gt;"",Table1[[#This Row],[Ngày hóa đơn]],Table1[[#This Row],[Ngày hạch toán]])</f>
        <v>45796</v>
      </c>
      <c r="T1073" s="8"/>
      <c r="U1073" s="7">
        <f>IF(Table1[[#This Row],[Ngày tính CN]]="","",S1073+T1073)</f>
        <v>45796</v>
      </c>
      <c r="V1073" s="74">
        <f ca="1">IF(Table1[[#This Row],[Hạn thanh toán]]="","",IF((U1073-NOW())&lt;0,0,(U1073-NOW())))</f>
        <v>0</v>
      </c>
      <c r="W1073" s="72"/>
      <c r="X1073" s="68" t="str">
        <f ca="1">IF(OR(AR1077="",AO1077=0),"",IF((AR1077-NOW())&lt;0,-(AR1077-NOW()),0))</f>
        <v/>
      </c>
      <c r="Y1073" s="68" t="str">
        <f t="shared" si="141"/>
        <v>Đã thanh toán</v>
      </c>
      <c r="Z1073" s="301">
        <f>Table1[[#This Row],[Hạn thanh toán]]</f>
        <v>45796</v>
      </c>
      <c r="AA1073" s="301">
        <f>Table1[[#This Row],[Ngày Thanh toán]]</f>
        <v>45915</v>
      </c>
      <c r="AD1073" s="3" t="str">
        <f>VLOOKUP($A1073,Ma_KH!$A:$Q,Ma_KH!O$1,0)</f>
        <v>TTMFARM</v>
      </c>
      <c r="AE1073" s="3" t="str">
        <f>VLOOKUP($A1073,Ma_KH!$A:$Q,Ma_KH!P$1,0)</f>
        <v>CÔNG TY TNHH ĐẦU TƯ VÀ PHÁT TRIỂN TTM FARM</v>
      </c>
    </row>
    <row r="1074" spans="1:31" ht="25.5" customHeight="1" x14ac:dyDescent="0.3">
      <c r="A1074" s="95" t="s">
        <v>117</v>
      </c>
      <c r="B1074" s="4" t="s">
        <v>1861</v>
      </c>
      <c r="C1074" s="97">
        <v>45798</v>
      </c>
      <c r="D1074" s="96" t="s">
        <v>1929</v>
      </c>
      <c r="E1074" s="78"/>
      <c r="F1074" s="84"/>
      <c r="G1074" s="95" t="s">
        <v>1861</v>
      </c>
      <c r="H1074" s="72">
        <v>930329</v>
      </c>
      <c r="I1074" s="72">
        <v>0</v>
      </c>
      <c r="J1074" s="72">
        <v>74426</v>
      </c>
      <c r="K1074" s="72">
        <v>1004755</v>
      </c>
      <c r="L1074" s="8" t="s">
        <v>24</v>
      </c>
      <c r="M1074" s="43">
        <v>45915</v>
      </c>
      <c r="N1074" s="29" t="s">
        <v>4193</v>
      </c>
      <c r="O1074" s="72">
        <f>IF(Table1[[#This Row],[Phân loại]]="Tồn đầu kỳ",Table1[[#This Row],[Tổng giá trị]],0)</f>
        <v>0</v>
      </c>
      <c r="P1074" s="8">
        <f>IF(Table1[[#This Row],[Số còn phải thu ĐK]]&lt;&gt;0,0,IF(Table1[[#This Row],[Phân loại]]="Bán hàng",Table1[[#This Row],[Tổng giá trị]],-Table1[[#This Row],[Tổng giá trị]]))</f>
        <v>1004755</v>
      </c>
      <c r="Q1074" s="73">
        <f t="shared" si="142"/>
        <v>1004755</v>
      </c>
      <c r="R1074" s="8">
        <f>Table1[[#This Row],[Số còn phải thu ĐK]]+Table1[[#This Row],[Giá Trị HD sau CK]]-Table1[[#This Row],[Số tiền đã thu]]</f>
        <v>0</v>
      </c>
      <c r="S1074" s="7">
        <f>IF(Table1[[#This Row],[Ngày hóa đơn]]&lt;&gt;"",Table1[[#This Row],[Ngày hóa đơn]],Table1[[#This Row],[Ngày hạch toán]])</f>
        <v>45798</v>
      </c>
      <c r="T1074" s="8"/>
      <c r="U1074" s="7">
        <f>IF(Table1[[#This Row],[Ngày tính CN]]="","",S1074+T1074)</f>
        <v>45798</v>
      </c>
      <c r="V1074" s="74">
        <f ca="1">IF(Table1[[#This Row],[Hạn thanh toán]]="","",IF((U1074-NOW())&lt;0,0,(U1074-NOW())))</f>
        <v>0</v>
      </c>
      <c r="W1074" s="72"/>
      <c r="X1074" s="68" t="str">
        <f ca="1">IF(OR(AR1078="",AO1078=0),"",IF((AR1078-NOW())&lt;0,-(AR1078-NOW()),0))</f>
        <v/>
      </c>
      <c r="Y1074" s="68" t="str">
        <f t="shared" si="141"/>
        <v>Đã thanh toán</v>
      </c>
      <c r="Z1074" s="301">
        <f>Table1[[#This Row],[Hạn thanh toán]]</f>
        <v>45798</v>
      </c>
      <c r="AA1074" s="301">
        <f>Table1[[#This Row],[Ngày Thanh toán]]</f>
        <v>45915</v>
      </c>
      <c r="AD1074" s="3" t="str">
        <f>VLOOKUP($A1074,Ma_KH!$A:$Q,Ma_KH!O$1,0)</f>
        <v>TTMFARM</v>
      </c>
      <c r="AE1074" s="3" t="str">
        <f>VLOOKUP($A1074,Ma_KH!$A:$Q,Ma_KH!P$1,0)</f>
        <v>CÔNG TY TNHH ĐẦU TƯ VÀ PHÁT TRIỂN TTM FARM</v>
      </c>
    </row>
    <row r="1075" spans="1:31" ht="25.5" customHeight="1" x14ac:dyDescent="0.3">
      <c r="A1075" s="95" t="s">
        <v>117</v>
      </c>
      <c r="B1075" s="4" t="s">
        <v>1861</v>
      </c>
      <c r="C1075" s="97">
        <v>45808</v>
      </c>
      <c r="D1075" s="96" t="s">
        <v>1930</v>
      </c>
      <c r="E1075" s="78"/>
      <c r="F1075" s="84"/>
      <c r="G1075" s="95" t="s">
        <v>1861</v>
      </c>
      <c r="H1075" s="72"/>
      <c r="I1075" s="72">
        <v>0</v>
      </c>
      <c r="J1075" s="72">
        <v>0</v>
      </c>
      <c r="K1075" s="72">
        <v>356927</v>
      </c>
      <c r="L1075" s="8" t="s">
        <v>17</v>
      </c>
      <c r="M1075" s="43">
        <v>45915</v>
      </c>
      <c r="N1075" s="29" t="s">
        <v>4193</v>
      </c>
      <c r="O1075" s="72">
        <f>IF(Table1[[#This Row],[Phân loại]]="Tồn đầu kỳ",Table1[[#This Row],[Tổng giá trị]],0)</f>
        <v>0</v>
      </c>
      <c r="P1075" s="8">
        <f>IF(Table1[[#This Row],[Số còn phải thu ĐK]]&lt;&gt;0,0,IF(Table1[[#This Row],[Phân loại]]="Bán hàng",Table1[[#This Row],[Tổng giá trị]],-Table1[[#This Row],[Tổng giá trị]]))</f>
        <v>-356927</v>
      </c>
      <c r="Q1075" s="73">
        <f t="shared" si="142"/>
        <v>-356927</v>
      </c>
      <c r="R1075" s="8">
        <f>Table1[[#This Row],[Số còn phải thu ĐK]]+Table1[[#This Row],[Giá Trị HD sau CK]]-Table1[[#This Row],[Số tiền đã thu]]</f>
        <v>0</v>
      </c>
      <c r="S1075" s="7">
        <f>IF(Table1[[#This Row],[Ngày hóa đơn]]&lt;&gt;"",Table1[[#This Row],[Ngày hóa đơn]],Table1[[#This Row],[Ngày hạch toán]])</f>
        <v>45808</v>
      </c>
      <c r="T1075" s="8"/>
      <c r="U1075" s="7">
        <f>IF(Table1[[#This Row],[Ngày tính CN]]="","",S1075+T1075)</f>
        <v>45808</v>
      </c>
      <c r="V1075" s="74">
        <f ca="1">IF(Table1[[#This Row],[Hạn thanh toán]]="","",IF((U1075-NOW())&lt;0,0,(U1075-NOW())))</f>
        <v>0</v>
      </c>
      <c r="W1075" s="72"/>
      <c r="X1075" s="68" t="str">
        <f ca="1">IF(OR(AR1079="",AO1079=0),"",IF((AR1079-NOW())&lt;0,-(AR1079-NOW()),0))</f>
        <v/>
      </c>
      <c r="Y1075" s="68" t="str">
        <f t="shared" si="141"/>
        <v>Đã thanh toán</v>
      </c>
      <c r="Z1075" s="301">
        <f>Table1[[#This Row],[Hạn thanh toán]]</f>
        <v>45808</v>
      </c>
      <c r="AA1075" s="301">
        <f>Table1[[#This Row],[Ngày Thanh toán]]</f>
        <v>45915</v>
      </c>
      <c r="AD1075" s="3" t="str">
        <f>VLOOKUP($A1075,Ma_KH!$A:$Q,Ma_KH!O$1,0)</f>
        <v>TTMFARM</v>
      </c>
      <c r="AE1075" s="3" t="str">
        <f>VLOOKUP($A1075,Ma_KH!$A:$Q,Ma_KH!P$1,0)</f>
        <v>CÔNG TY TNHH ĐẦU TƯ VÀ PHÁT TRIỂN TTM FARM</v>
      </c>
    </row>
    <row r="1076" spans="1:31" s="61" customFormat="1" ht="25.5" customHeight="1" x14ac:dyDescent="0.3">
      <c r="A1076" s="247" t="s">
        <v>117</v>
      </c>
      <c r="B1076" s="4" t="s">
        <v>1861</v>
      </c>
      <c r="C1076" s="248"/>
      <c r="D1076" s="249"/>
      <c r="E1076" s="46"/>
      <c r="F1076" s="50"/>
      <c r="G1076" s="247" t="s">
        <v>4200</v>
      </c>
      <c r="H1076" s="57"/>
      <c r="I1076" s="57">
        <v>0</v>
      </c>
      <c r="J1076" s="57">
        <v>0</v>
      </c>
      <c r="K1076" s="57">
        <v>2601</v>
      </c>
      <c r="L1076" s="58" t="s">
        <v>24</v>
      </c>
      <c r="M1076" s="172"/>
      <c r="N1076" s="173"/>
      <c r="O1076" s="57">
        <f>IF(Table1[[#This Row],[Phân loại]]="Tồn đầu kỳ",Table1[[#This Row],[Tổng giá trị]],0)</f>
        <v>0</v>
      </c>
      <c r="P1076" s="58">
        <f>IF(Table1[[#This Row],[Số còn phải thu ĐK]]&lt;&gt;0,0,IF(Table1[[#This Row],[Phân loại]]="Bán hàng",Table1[[#This Row],[Tổng giá trị]],-Table1[[#This Row],[Tổng giá trị]]))</f>
        <v>2601</v>
      </c>
      <c r="Q1076" s="115">
        <f t="shared" ref="Q1076" si="150">IF(M1076&lt;&gt;"",IF(O1076&gt;0,O1076,P1076),0)</f>
        <v>0</v>
      </c>
      <c r="R1076" s="58">
        <f>Table1[[#This Row],[Số còn phải thu ĐK]]+Table1[[#This Row],[Giá Trị HD sau CK]]-Table1[[#This Row],[Số tiền đã thu]]</f>
        <v>2601</v>
      </c>
      <c r="S1076" s="59">
        <f>IF(Table1[[#This Row],[Ngày hóa đơn]]&lt;&gt;"",Table1[[#This Row],[Ngày hóa đơn]],Table1[[#This Row],[Ngày hạch toán]])</f>
        <v>0</v>
      </c>
      <c r="T1076" s="58"/>
      <c r="U1076" s="59">
        <f>IF(Table1[[#This Row],[Ngày tính CN]]="","",S1076+T1076)</f>
        <v>0</v>
      </c>
      <c r="V1076" s="60">
        <f ca="1">IF(Table1[[#This Row],[Hạn thanh toán]]="","",IF((U1076-NOW())&lt;0,0,(U1076-NOW())))</f>
        <v>0</v>
      </c>
      <c r="W1076" s="57"/>
      <c r="X1076" s="116" t="str">
        <f ca="1">IF(OR(AR1080="",AO1080=0),"",IF((AR1080-NOW())&lt;0,-(AR1080-NOW()),0))</f>
        <v/>
      </c>
      <c r="Y1076" s="116" t="str">
        <f t="shared" ref="Y1076" ca="1" si="151">IF(R1076=0,"Đã thanh toán",IF(X1076="","",IF(X1076&lt;=0,"Chưa đến hạn thanh toán",IF(X1076&lt;=30,"Nợ quá hạn 30 ngày",IF(X1076&lt;=60,"Nợ quá hạn từ 30 ngày đến 60 ngày",IF(X1076&lt;=90,"Nợ quá hạn từ 60 ngày đến 90 ngày",IF(X1076&lt;=120,"Nợ quá hạn từ 90 ngày đến 120 ngày","Nợ quá hạn hơn 120 ngày có khả năng mất thanh toán")))))))</f>
        <v/>
      </c>
      <c r="Z1076" s="305">
        <f>Table1[[#This Row],[Hạn thanh toán]]</f>
        <v>0</v>
      </c>
      <c r="AA1076" s="305">
        <f>Table1[[#This Row],[Ngày Thanh toán]]</f>
        <v>0</v>
      </c>
      <c r="AD1076" s="61" t="str">
        <f>VLOOKUP($A1076,Ma_KH!$A:$Q,Ma_KH!O$1,0)</f>
        <v>TTMFARM</v>
      </c>
      <c r="AE1076" s="3" t="str">
        <f>VLOOKUP($A1076,Ma_KH!$A:$Q,Ma_KH!P$1,0)</f>
        <v>CÔNG TY TNHH ĐẦU TƯ VÀ PHÁT TRIỂN TTM FARM</v>
      </c>
    </row>
    <row r="1077" spans="1:31" ht="25.5" customHeight="1" x14ac:dyDescent="0.3">
      <c r="A1077" s="95" t="s">
        <v>117</v>
      </c>
      <c r="B1077" s="4" t="s">
        <v>1861</v>
      </c>
      <c r="C1077" s="97">
        <v>45810</v>
      </c>
      <c r="D1077" s="96" t="s">
        <v>1931</v>
      </c>
      <c r="E1077" s="78"/>
      <c r="F1077" s="84"/>
      <c r="G1077" s="95" t="s">
        <v>1861</v>
      </c>
      <c r="H1077" s="72">
        <v>442409</v>
      </c>
      <c r="I1077" s="72">
        <v>0</v>
      </c>
      <c r="J1077" s="72">
        <v>35393</v>
      </c>
      <c r="K1077" s="72">
        <v>477802</v>
      </c>
      <c r="L1077" s="8" t="s">
        <v>24</v>
      </c>
      <c r="M1077" s="43">
        <v>45915</v>
      </c>
      <c r="N1077" s="29" t="s">
        <v>4193</v>
      </c>
      <c r="O1077" s="72">
        <f>IF(Table1[[#This Row],[Phân loại]]="Tồn đầu kỳ",Table1[[#This Row],[Tổng giá trị]],0)</f>
        <v>0</v>
      </c>
      <c r="P1077" s="8">
        <f>IF(Table1[[#This Row],[Số còn phải thu ĐK]]&lt;&gt;0,0,IF(Table1[[#This Row],[Phân loại]]="Bán hàng",Table1[[#This Row],[Tổng giá trị]],-Table1[[#This Row],[Tổng giá trị]]))</f>
        <v>477802</v>
      </c>
      <c r="Q1077" s="73">
        <f t="shared" si="142"/>
        <v>477802</v>
      </c>
      <c r="R1077" s="8">
        <f>Table1[[#This Row],[Số còn phải thu ĐK]]+Table1[[#This Row],[Giá Trị HD sau CK]]-Table1[[#This Row],[Số tiền đã thu]]</f>
        <v>0</v>
      </c>
      <c r="S1077" s="7">
        <f>IF(Table1[[#This Row],[Ngày hóa đơn]]&lt;&gt;"",Table1[[#This Row],[Ngày hóa đơn]],Table1[[#This Row],[Ngày hạch toán]])</f>
        <v>45810</v>
      </c>
      <c r="T1077" s="8"/>
      <c r="U1077" s="7">
        <f>IF(Table1[[#This Row],[Ngày tính CN]]="","",S1077+T1077)</f>
        <v>45810</v>
      </c>
      <c r="V1077" s="74">
        <f ca="1">IF(Table1[[#This Row],[Hạn thanh toán]]="","",IF((U1077-NOW())&lt;0,0,(U1077-NOW())))</f>
        <v>0</v>
      </c>
      <c r="W1077" s="72"/>
      <c r="X1077" s="68" t="str">
        <f t="shared" ca="1" si="143"/>
        <v/>
      </c>
      <c r="Y1077" s="68" t="str">
        <f t="shared" si="141"/>
        <v>Đã thanh toán</v>
      </c>
      <c r="Z1077" s="301">
        <f>Table1[[#This Row],[Hạn thanh toán]]</f>
        <v>45810</v>
      </c>
      <c r="AA1077" s="301">
        <f>Table1[[#This Row],[Ngày Thanh toán]]</f>
        <v>45915</v>
      </c>
      <c r="AD1077" s="3" t="str">
        <f>VLOOKUP($A1077,Ma_KH!$A:$Q,Ma_KH!O$1,0)</f>
        <v>TTMFARM</v>
      </c>
      <c r="AE1077" s="3" t="str">
        <f>VLOOKUP($A1077,Ma_KH!$A:$Q,Ma_KH!P$1,0)</f>
        <v>CÔNG TY TNHH ĐẦU TƯ VÀ PHÁT TRIỂN TTM FARM</v>
      </c>
    </row>
    <row r="1078" spans="1:31" ht="25.5" customHeight="1" x14ac:dyDescent="0.3">
      <c r="A1078" s="95" t="s">
        <v>117</v>
      </c>
      <c r="B1078" s="4" t="s">
        <v>1861</v>
      </c>
      <c r="C1078" s="97">
        <v>45810</v>
      </c>
      <c r="D1078" s="96" t="s">
        <v>1932</v>
      </c>
      <c r="E1078" s="78"/>
      <c r="F1078" s="84"/>
      <c r="G1078" s="95" t="s">
        <v>1861</v>
      </c>
      <c r="H1078" s="72">
        <v>444232</v>
      </c>
      <c r="I1078" s="72">
        <v>0</v>
      </c>
      <c r="J1078" s="72">
        <v>35539</v>
      </c>
      <c r="K1078" s="72">
        <v>479771</v>
      </c>
      <c r="L1078" s="8" t="s">
        <v>24</v>
      </c>
      <c r="M1078" s="43">
        <v>45915</v>
      </c>
      <c r="N1078" s="29" t="s">
        <v>4193</v>
      </c>
      <c r="O1078" s="72">
        <f>IF(Table1[[#This Row],[Phân loại]]="Tồn đầu kỳ",Table1[[#This Row],[Tổng giá trị]],0)</f>
        <v>0</v>
      </c>
      <c r="P1078" s="8">
        <f>IF(Table1[[#This Row],[Số còn phải thu ĐK]]&lt;&gt;0,0,IF(Table1[[#This Row],[Phân loại]]="Bán hàng",Table1[[#This Row],[Tổng giá trị]],-Table1[[#This Row],[Tổng giá trị]]))</f>
        <v>479771</v>
      </c>
      <c r="Q1078" s="73">
        <f t="shared" si="142"/>
        <v>479771</v>
      </c>
      <c r="R1078" s="8">
        <f>Table1[[#This Row],[Số còn phải thu ĐK]]+Table1[[#This Row],[Giá Trị HD sau CK]]-Table1[[#This Row],[Số tiền đã thu]]</f>
        <v>0</v>
      </c>
      <c r="S1078" s="7">
        <f>IF(Table1[[#This Row],[Ngày hóa đơn]]&lt;&gt;"",Table1[[#This Row],[Ngày hóa đơn]],Table1[[#This Row],[Ngày hạch toán]])</f>
        <v>45810</v>
      </c>
      <c r="T1078" s="8"/>
      <c r="U1078" s="7">
        <f>IF(Table1[[#This Row],[Ngày tính CN]]="","",S1078+T1078)</f>
        <v>45810</v>
      </c>
      <c r="V1078" s="74">
        <f ca="1">IF(Table1[[#This Row],[Hạn thanh toán]]="","",IF((U1078-NOW())&lt;0,0,(U1078-NOW())))</f>
        <v>0</v>
      </c>
      <c r="W1078" s="72"/>
      <c r="X1078" s="68" t="str">
        <f t="shared" ca="1" si="143"/>
        <v/>
      </c>
      <c r="Y1078" s="68" t="str">
        <f t="shared" si="141"/>
        <v>Đã thanh toán</v>
      </c>
      <c r="Z1078" s="301">
        <f>Table1[[#This Row],[Hạn thanh toán]]</f>
        <v>45810</v>
      </c>
      <c r="AA1078" s="301">
        <f>Table1[[#This Row],[Ngày Thanh toán]]</f>
        <v>45915</v>
      </c>
      <c r="AD1078" s="3" t="str">
        <f>VLOOKUP($A1078,Ma_KH!$A:$Q,Ma_KH!O$1,0)</f>
        <v>TTMFARM</v>
      </c>
      <c r="AE1078" s="3" t="str">
        <f>VLOOKUP($A1078,Ma_KH!$A:$Q,Ma_KH!P$1,0)</f>
        <v>CÔNG TY TNHH ĐẦU TƯ VÀ PHÁT TRIỂN TTM FARM</v>
      </c>
    </row>
    <row r="1079" spans="1:31" ht="25.5" customHeight="1" x14ac:dyDescent="0.3">
      <c r="A1079" s="95" t="s">
        <v>117</v>
      </c>
      <c r="B1079" s="4" t="s">
        <v>1861</v>
      </c>
      <c r="C1079" s="97">
        <v>45810</v>
      </c>
      <c r="D1079" s="96" t="s">
        <v>1933</v>
      </c>
      <c r="E1079" s="78"/>
      <c r="F1079" s="84"/>
      <c r="G1079" s="95" t="s">
        <v>1861</v>
      </c>
      <c r="H1079" s="72">
        <v>788505</v>
      </c>
      <c r="I1079" s="72">
        <v>0</v>
      </c>
      <c r="J1079" s="72">
        <v>63080</v>
      </c>
      <c r="K1079" s="72">
        <v>851585</v>
      </c>
      <c r="L1079" s="8" t="s">
        <v>24</v>
      </c>
      <c r="M1079" s="43">
        <v>45915</v>
      </c>
      <c r="N1079" s="29" t="s">
        <v>4193</v>
      </c>
      <c r="O1079" s="72">
        <f>IF(Table1[[#This Row],[Phân loại]]="Tồn đầu kỳ",Table1[[#This Row],[Tổng giá trị]],0)</f>
        <v>0</v>
      </c>
      <c r="P1079" s="8">
        <f>IF(Table1[[#This Row],[Số còn phải thu ĐK]]&lt;&gt;0,0,IF(Table1[[#This Row],[Phân loại]]="Bán hàng",Table1[[#This Row],[Tổng giá trị]],-Table1[[#This Row],[Tổng giá trị]]))</f>
        <v>851585</v>
      </c>
      <c r="Q1079" s="73">
        <f t="shared" si="142"/>
        <v>851585</v>
      </c>
      <c r="R1079" s="8">
        <f>Table1[[#This Row],[Số còn phải thu ĐK]]+Table1[[#This Row],[Giá Trị HD sau CK]]-Table1[[#This Row],[Số tiền đã thu]]</f>
        <v>0</v>
      </c>
      <c r="S1079" s="7">
        <f>IF(Table1[[#This Row],[Ngày hóa đơn]]&lt;&gt;"",Table1[[#This Row],[Ngày hóa đơn]],Table1[[#This Row],[Ngày hạch toán]])</f>
        <v>45810</v>
      </c>
      <c r="T1079" s="8"/>
      <c r="U1079" s="7">
        <f>IF(Table1[[#This Row],[Ngày tính CN]]="","",S1079+T1079)</f>
        <v>45810</v>
      </c>
      <c r="V1079" s="74">
        <f ca="1">IF(Table1[[#This Row],[Hạn thanh toán]]="","",IF((U1079-NOW())&lt;0,0,(U1079-NOW())))</f>
        <v>0</v>
      </c>
      <c r="W1079" s="72"/>
      <c r="X1079" s="68" t="str">
        <f t="shared" ca="1" si="143"/>
        <v/>
      </c>
      <c r="Y1079" s="68" t="str">
        <f t="shared" si="141"/>
        <v>Đã thanh toán</v>
      </c>
      <c r="Z1079" s="301">
        <f>Table1[[#This Row],[Hạn thanh toán]]</f>
        <v>45810</v>
      </c>
      <c r="AA1079" s="301">
        <f>Table1[[#This Row],[Ngày Thanh toán]]</f>
        <v>45915</v>
      </c>
      <c r="AD1079" s="3" t="str">
        <f>VLOOKUP($A1079,Ma_KH!$A:$Q,Ma_KH!O$1,0)</f>
        <v>TTMFARM</v>
      </c>
      <c r="AE1079" s="3" t="str">
        <f>VLOOKUP($A1079,Ma_KH!$A:$Q,Ma_KH!P$1,0)</f>
        <v>CÔNG TY TNHH ĐẦU TƯ VÀ PHÁT TRIỂN TTM FARM</v>
      </c>
    </row>
    <row r="1080" spans="1:31" ht="25.5" customHeight="1" x14ac:dyDescent="0.3">
      <c r="A1080" s="95" t="s">
        <v>117</v>
      </c>
      <c r="B1080" s="4" t="s">
        <v>1861</v>
      </c>
      <c r="C1080" s="97">
        <v>45810</v>
      </c>
      <c r="D1080" s="96" t="s">
        <v>1934</v>
      </c>
      <c r="E1080" s="78"/>
      <c r="F1080" s="84"/>
      <c r="G1080" s="95" t="s">
        <v>1861</v>
      </c>
      <c r="H1080" s="72">
        <v>894047</v>
      </c>
      <c r="I1080" s="72">
        <v>0</v>
      </c>
      <c r="J1080" s="72">
        <v>71524</v>
      </c>
      <c r="K1080" s="72">
        <v>965571</v>
      </c>
      <c r="L1080" s="8" t="s">
        <v>24</v>
      </c>
      <c r="M1080" s="43">
        <v>45915</v>
      </c>
      <c r="N1080" s="29" t="s">
        <v>4193</v>
      </c>
      <c r="O1080" s="72">
        <f>IF(Table1[[#This Row],[Phân loại]]="Tồn đầu kỳ",Table1[[#This Row],[Tổng giá trị]],0)</f>
        <v>0</v>
      </c>
      <c r="P1080" s="8">
        <f>IF(Table1[[#This Row],[Số còn phải thu ĐK]]&lt;&gt;0,0,IF(Table1[[#This Row],[Phân loại]]="Bán hàng",Table1[[#This Row],[Tổng giá trị]],-Table1[[#This Row],[Tổng giá trị]]))</f>
        <v>965571</v>
      </c>
      <c r="Q1080" s="73">
        <f t="shared" si="142"/>
        <v>965571</v>
      </c>
      <c r="R1080" s="8">
        <f>Table1[[#This Row],[Số còn phải thu ĐK]]+Table1[[#This Row],[Giá Trị HD sau CK]]-Table1[[#This Row],[Số tiền đã thu]]</f>
        <v>0</v>
      </c>
      <c r="S1080" s="7">
        <f>IF(Table1[[#This Row],[Ngày hóa đơn]]&lt;&gt;"",Table1[[#This Row],[Ngày hóa đơn]],Table1[[#This Row],[Ngày hạch toán]])</f>
        <v>45810</v>
      </c>
      <c r="T1080" s="8"/>
      <c r="U1080" s="7">
        <f>IF(Table1[[#This Row],[Ngày tính CN]]="","",S1080+T1080)</f>
        <v>45810</v>
      </c>
      <c r="V1080" s="74">
        <f ca="1">IF(Table1[[#This Row],[Hạn thanh toán]]="","",IF((U1080-NOW())&lt;0,0,(U1080-NOW())))</f>
        <v>0</v>
      </c>
      <c r="W1080" s="72"/>
      <c r="X1080" s="68" t="str">
        <f t="shared" ca="1" si="143"/>
        <v/>
      </c>
      <c r="Y1080" s="68" t="str">
        <f t="shared" si="141"/>
        <v>Đã thanh toán</v>
      </c>
      <c r="Z1080" s="301">
        <f>Table1[[#This Row],[Hạn thanh toán]]</f>
        <v>45810</v>
      </c>
      <c r="AA1080" s="301">
        <f>Table1[[#This Row],[Ngày Thanh toán]]</f>
        <v>45915</v>
      </c>
      <c r="AD1080" s="3" t="str">
        <f>VLOOKUP($A1080,Ma_KH!$A:$Q,Ma_KH!O$1,0)</f>
        <v>TTMFARM</v>
      </c>
      <c r="AE1080" s="3" t="str">
        <f>VLOOKUP($A1080,Ma_KH!$A:$Q,Ma_KH!P$1,0)</f>
        <v>CÔNG TY TNHH ĐẦU TƯ VÀ PHÁT TRIỂN TTM FARM</v>
      </c>
    </row>
    <row r="1081" spans="1:31" ht="25.5" customHeight="1" x14ac:dyDescent="0.3">
      <c r="A1081" s="95" t="s">
        <v>117</v>
      </c>
      <c r="B1081" s="4" t="s">
        <v>1861</v>
      </c>
      <c r="C1081" s="97">
        <v>45814</v>
      </c>
      <c r="D1081" s="96" t="s">
        <v>1935</v>
      </c>
      <c r="E1081" s="78"/>
      <c r="F1081" s="84"/>
      <c r="G1081" s="95" t="s">
        <v>1861</v>
      </c>
      <c r="H1081" s="72">
        <v>1783740</v>
      </c>
      <c r="I1081" s="72">
        <v>0</v>
      </c>
      <c r="J1081" s="72">
        <v>142699</v>
      </c>
      <c r="K1081" s="72">
        <v>1926439</v>
      </c>
      <c r="L1081" s="8" t="s">
        <v>24</v>
      </c>
      <c r="M1081" s="43">
        <v>45915</v>
      </c>
      <c r="N1081" s="29" t="s">
        <v>4193</v>
      </c>
      <c r="O1081" s="72">
        <f>IF(Table1[[#This Row],[Phân loại]]="Tồn đầu kỳ",Table1[[#This Row],[Tổng giá trị]],0)</f>
        <v>0</v>
      </c>
      <c r="P1081" s="8">
        <f>IF(Table1[[#This Row],[Số còn phải thu ĐK]]&lt;&gt;0,0,IF(Table1[[#This Row],[Phân loại]]="Bán hàng",Table1[[#This Row],[Tổng giá trị]],-Table1[[#This Row],[Tổng giá trị]]))</f>
        <v>1926439</v>
      </c>
      <c r="Q1081" s="73">
        <f t="shared" si="142"/>
        <v>1926439</v>
      </c>
      <c r="R1081" s="8">
        <f>Table1[[#This Row],[Số còn phải thu ĐK]]+Table1[[#This Row],[Giá Trị HD sau CK]]-Table1[[#This Row],[Số tiền đã thu]]</f>
        <v>0</v>
      </c>
      <c r="S1081" s="7">
        <f>IF(Table1[[#This Row],[Ngày hóa đơn]]&lt;&gt;"",Table1[[#This Row],[Ngày hóa đơn]],Table1[[#This Row],[Ngày hạch toán]])</f>
        <v>45814</v>
      </c>
      <c r="T1081" s="8"/>
      <c r="U1081" s="7">
        <f>IF(Table1[[#This Row],[Ngày tính CN]]="","",S1081+T1081)</f>
        <v>45814</v>
      </c>
      <c r="V1081" s="74">
        <f ca="1">IF(Table1[[#This Row],[Hạn thanh toán]]="","",IF((U1081-NOW())&lt;0,0,(U1081-NOW())))</f>
        <v>0</v>
      </c>
      <c r="W1081" s="72"/>
      <c r="X1081" s="68" t="str">
        <f t="shared" ca="1" si="143"/>
        <v/>
      </c>
      <c r="Y1081" s="68" t="str">
        <f t="shared" si="141"/>
        <v>Đã thanh toán</v>
      </c>
      <c r="Z1081" s="301">
        <f>Table1[[#This Row],[Hạn thanh toán]]</f>
        <v>45814</v>
      </c>
      <c r="AA1081" s="301">
        <f>Table1[[#This Row],[Ngày Thanh toán]]</f>
        <v>45915</v>
      </c>
      <c r="AD1081" s="3" t="str">
        <f>VLOOKUP($A1081,Ma_KH!$A:$Q,Ma_KH!O$1,0)</f>
        <v>TTMFARM</v>
      </c>
      <c r="AE1081" s="3" t="str">
        <f>VLOOKUP($A1081,Ma_KH!$A:$Q,Ma_KH!P$1,0)</f>
        <v>CÔNG TY TNHH ĐẦU TƯ VÀ PHÁT TRIỂN TTM FARM</v>
      </c>
    </row>
    <row r="1082" spans="1:31" ht="25.5" customHeight="1" x14ac:dyDescent="0.3">
      <c r="A1082" s="95" t="s">
        <v>117</v>
      </c>
      <c r="B1082" s="4" t="s">
        <v>1861</v>
      </c>
      <c r="C1082" s="97">
        <v>45815</v>
      </c>
      <c r="D1082" s="96" t="s">
        <v>1936</v>
      </c>
      <c r="E1082" s="78"/>
      <c r="F1082" s="84"/>
      <c r="G1082" s="95" t="s">
        <v>1861</v>
      </c>
      <c r="H1082" s="72">
        <v>1234048</v>
      </c>
      <c r="I1082" s="72">
        <v>0</v>
      </c>
      <c r="J1082" s="72">
        <v>98724</v>
      </c>
      <c r="K1082" s="72">
        <v>1332772</v>
      </c>
      <c r="L1082" s="8" t="s">
        <v>24</v>
      </c>
      <c r="M1082" s="43">
        <v>45915</v>
      </c>
      <c r="N1082" s="29" t="s">
        <v>4193</v>
      </c>
      <c r="O1082" s="72">
        <f>IF(Table1[[#This Row],[Phân loại]]="Tồn đầu kỳ",Table1[[#This Row],[Tổng giá trị]],0)</f>
        <v>0</v>
      </c>
      <c r="P1082" s="8">
        <f>IF(Table1[[#This Row],[Số còn phải thu ĐK]]&lt;&gt;0,0,IF(Table1[[#This Row],[Phân loại]]="Bán hàng",Table1[[#This Row],[Tổng giá trị]],-Table1[[#This Row],[Tổng giá trị]]))</f>
        <v>1332772</v>
      </c>
      <c r="Q1082" s="73">
        <f t="shared" si="142"/>
        <v>1332772</v>
      </c>
      <c r="R1082" s="8">
        <f>Table1[[#This Row],[Số còn phải thu ĐK]]+Table1[[#This Row],[Giá Trị HD sau CK]]-Table1[[#This Row],[Số tiền đã thu]]</f>
        <v>0</v>
      </c>
      <c r="S1082" s="7">
        <f>IF(Table1[[#This Row],[Ngày hóa đơn]]&lt;&gt;"",Table1[[#This Row],[Ngày hóa đơn]],Table1[[#This Row],[Ngày hạch toán]])</f>
        <v>45815</v>
      </c>
      <c r="T1082" s="8"/>
      <c r="U1082" s="7">
        <f>IF(Table1[[#This Row],[Ngày tính CN]]="","",S1082+T1082)</f>
        <v>45815</v>
      </c>
      <c r="V1082" s="74">
        <f ca="1">IF(Table1[[#This Row],[Hạn thanh toán]]="","",IF((U1082-NOW())&lt;0,0,(U1082-NOW())))</f>
        <v>0</v>
      </c>
      <c r="W1082" s="72"/>
      <c r="X1082" s="68" t="str">
        <f t="shared" ca="1" si="143"/>
        <v/>
      </c>
      <c r="Y1082" s="68" t="str">
        <f t="shared" si="141"/>
        <v>Đã thanh toán</v>
      </c>
      <c r="Z1082" s="301">
        <f>Table1[[#This Row],[Hạn thanh toán]]</f>
        <v>45815</v>
      </c>
      <c r="AA1082" s="301">
        <f>Table1[[#This Row],[Ngày Thanh toán]]</f>
        <v>45915</v>
      </c>
      <c r="AD1082" s="3" t="str">
        <f>VLOOKUP($A1082,Ma_KH!$A:$Q,Ma_KH!O$1,0)</f>
        <v>TTMFARM</v>
      </c>
      <c r="AE1082" s="3" t="str">
        <f>VLOOKUP($A1082,Ma_KH!$A:$Q,Ma_KH!P$1,0)</f>
        <v>CÔNG TY TNHH ĐẦU TƯ VÀ PHÁT TRIỂN TTM FARM</v>
      </c>
    </row>
    <row r="1083" spans="1:31" ht="25.5" customHeight="1" x14ac:dyDescent="0.3">
      <c r="A1083" s="95" t="s">
        <v>117</v>
      </c>
      <c r="B1083" s="4" t="s">
        <v>1861</v>
      </c>
      <c r="C1083" s="97">
        <v>45819</v>
      </c>
      <c r="D1083" s="96" t="s">
        <v>1937</v>
      </c>
      <c r="E1083" s="78"/>
      <c r="F1083" s="84"/>
      <c r="G1083" s="95" t="s">
        <v>1861</v>
      </c>
      <c r="H1083" s="72">
        <v>412657</v>
      </c>
      <c r="I1083" s="72">
        <v>0</v>
      </c>
      <c r="J1083" s="72">
        <v>33013</v>
      </c>
      <c r="K1083" s="72">
        <v>445670</v>
      </c>
      <c r="L1083" s="8" t="s">
        <v>24</v>
      </c>
      <c r="M1083" s="43">
        <v>45915</v>
      </c>
      <c r="N1083" s="29" t="s">
        <v>4193</v>
      </c>
      <c r="O1083" s="72">
        <f>IF(Table1[[#This Row],[Phân loại]]="Tồn đầu kỳ",Table1[[#This Row],[Tổng giá trị]],0)</f>
        <v>0</v>
      </c>
      <c r="P1083" s="8">
        <f>IF(Table1[[#This Row],[Số còn phải thu ĐK]]&lt;&gt;0,0,IF(Table1[[#This Row],[Phân loại]]="Bán hàng",Table1[[#This Row],[Tổng giá trị]],-Table1[[#This Row],[Tổng giá trị]]))</f>
        <v>445670</v>
      </c>
      <c r="Q1083" s="73">
        <f t="shared" si="142"/>
        <v>445670</v>
      </c>
      <c r="R1083" s="8">
        <f>Table1[[#This Row],[Số còn phải thu ĐK]]+Table1[[#This Row],[Giá Trị HD sau CK]]-Table1[[#This Row],[Số tiền đã thu]]</f>
        <v>0</v>
      </c>
      <c r="S1083" s="7">
        <f>IF(Table1[[#This Row],[Ngày hóa đơn]]&lt;&gt;"",Table1[[#This Row],[Ngày hóa đơn]],Table1[[#This Row],[Ngày hạch toán]])</f>
        <v>45819</v>
      </c>
      <c r="T1083" s="8"/>
      <c r="U1083" s="7">
        <f>IF(Table1[[#This Row],[Ngày tính CN]]="","",S1083+T1083)</f>
        <v>45819</v>
      </c>
      <c r="V1083" s="74">
        <f ca="1">IF(Table1[[#This Row],[Hạn thanh toán]]="","",IF((U1083-NOW())&lt;0,0,(U1083-NOW())))</f>
        <v>0</v>
      </c>
      <c r="W1083" s="72"/>
      <c r="X1083" s="68" t="str">
        <f t="shared" ca="1" si="143"/>
        <v/>
      </c>
      <c r="Y1083" s="68" t="str">
        <f t="shared" si="141"/>
        <v>Đã thanh toán</v>
      </c>
      <c r="Z1083" s="301">
        <f>Table1[[#This Row],[Hạn thanh toán]]</f>
        <v>45819</v>
      </c>
      <c r="AA1083" s="301">
        <f>Table1[[#This Row],[Ngày Thanh toán]]</f>
        <v>45915</v>
      </c>
      <c r="AD1083" s="3" t="str">
        <f>VLOOKUP($A1083,Ma_KH!$A:$Q,Ma_KH!O$1,0)</f>
        <v>TTMFARM</v>
      </c>
      <c r="AE1083" s="3" t="str">
        <f>VLOOKUP($A1083,Ma_KH!$A:$Q,Ma_KH!P$1,0)</f>
        <v>CÔNG TY TNHH ĐẦU TƯ VÀ PHÁT TRIỂN TTM FARM</v>
      </c>
    </row>
    <row r="1084" spans="1:31" ht="25.5" customHeight="1" x14ac:dyDescent="0.3">
      <c r="A1084" s="95" t="s">
        <v>117</v>
      </c>
      <c r="B1084" s="4" t="s">
        <v>1861</v>
      </c>
      <c r="C1084" s="97">
        <v>45819</v>
      </c>
      <c r="D1084" s="96" t="s">
        <v>1938</v>
      </c>
      <c r="E1084" s="78"/>
      <c r="F1084" s="84"/>
      <c r="G1084" s="95" t="s">
        <v>1861</v>
      </c>
      <c r="H1084" s="72">
        <v>1512858</v>
      </c>
      <c r="I1084" s="72">
        <v>151287</v>
      </c>
      <c r="J1084" s="72">
        <v>108926</v>
      </c>
      <c r="K1084" s="72">
        <v>1470497</v>
      </c>
      <c r="L1084" s="8" t="s">
        <v>24</v>
      </c>
      <c r="M1084" s="43">
        <v>45915</v>
      </c>
      <c r="N1084" s="29" t="s">
        <v>4193</v>
      </c>
      <c r="O1084" s="72">
        <f>IF(Table1[[#This Row],[Phân loại]]="Tồn đầu kỳ",Table1[[#This Row],[Tổng giá trị]],0)</f>
        <v>0</v>
      </c>
      <c r="P1084" s="8">
        <f>IF(Table1[[#This Row],[Số còn phải thu ĐK]]&lt;&gt;0,0,IF(Table1[[#This Row],[Phân loại]]="Bán hàng",Table1[[#This Row],[Tổng giá trị]],-Table1[[#This Row],[Tổng giá trị]]))</f>
        <v>1470497</v>
      </c>
      <c r="Q1084" s="73">
        <f t="shared" si="142"/>
        <v>1470497</v>
      </c>
      <c r="R1084" s="8">
        <f>Table1[[#This Row],[Số còn phải thu ĐK]]+Table1[[#This Row],[Giá Trị HD sau CK]]-Table1[[#This Row],[Số tiền đã thu]]</f>
        <v>0</v>
      </c>
      <c r="S1084" s="7">
        <f>IF(Table1[[#This Row],[Ngày hóa đơn]]&lt;&gt;"",Table1[[#This Row],[Ngày hóa đơn]],Table1[[#This Row],[Ngày hạch toán]])</f>
        <v>45819</v>
      </c>
      <c r="T1084" s="8"/>
      <c r="U1084" s="7">
        <f>IF(Table1[[#This Row],[Ngày tính CN]]="","",S1084+T1084)</f>
        <v>45819</v>
      </c>
      <c r="V1084" s="74">
        <f ca="1">IF(Table1[[#This Row],[Hạn thanh toán]]="","",IF((U1084-NOW())&lt;0,0,(U1084-NOW())))</f>
        <v>0</v>
      </c>
      <c r="W1084" s="72"/>
      <c r="X1084" s="68" t="str">
        <f t="shared" ca="1" si="143"/>
        <v/>
      </c>
      <c r="Y1084" s="68" t="str">
        <f t="shared" si="141"/>
        <v>Đã thanh toán</v>
      </c>
      <c r="Z1084" s="301">
        <f>Table1[[#This Row],[Hạn thanh toán]]</f>
        <v>45819</v>
      </c>
      <c r="AA1084" s="301">
        <f>Table1[[#This Row],[Ngày Thanh toán]]</f>
        <v>45915</v>
      </c>
      <c r="AD1084" s="3" t="str">
        <f>VLOOKUP($A1084,Ma_KH!$A:$Q,Ma_KH!O$1,0)</f>
        <v>TTMFARM</v>
      </c>
      <c r="AE1084" s="3" t="str">
        <f>VLOOKUP($A1084,Ma_KH!$A:$Q,Ma_KH!P$1,0)</f>
        <v>CÔNG TY TNHH ĐẦU TƯ VÀ PHÁT TRIỂN TTM FARM</v>
      </c>
    </row>
    <row r="1085" spans="1:31" ht="25.5" customHeight="1" x14ac:dyDescent="0.3">
      <c r="A1085" s="95" t="s">
        <v>117</v>
      </c>
      <c r="B1085" s="4" t="s">
        <v>1861</v>
      </c>
      <c r="C1085" s="97">
        <v>45819</v>
      </c>
      <c r="D1085" s="96" t="s">
        <v>1939</v>
      </c>
      <c r="E1085" s="78"/>
      <c r="F1085" s="84"/>
      <c r="G1085" s="95" t="s">
        <v>1861</v>
      </c>
      <c r="H1085" s="72">
        <v>809670</v>
      </c>
      <c r="I1085" s="72">
        <v>0</v>
      </c>
      <c r="J1085" s="72">
        <v>64774</v>
      </c>
      <c r="K1085" s="72">
        <v>874444</v>
      </c>
      <c r="L1085" s="8" t="s">
        <v>24</v>
      </c>
      <c r="M1085" s="43">
        <v>45915</v>
      </c>
      <c r="N1085" s="29" t="s">
        <v>4193</v>
      </c>
      <c r="O1085" s="72">
        <f>IF(Table1[[#This Row],[Phân loại]]="Tồn đầu kỳ",Table1[[#This Row],[Tổng giá trị]],0)</f>
        <v>0</v>
      </c>
      <c r="P1085" s="8">
        <f>IF(Table1[[#This Row],[Số còn phải thu ĐK]]&lt;&gt;0,0,IF(Table1[[#This Row],[Phân loại]]="Bán hàng",Table1[[#This Row],[Tổng giá trị]],-Table1[[#This Row],[Tổng giá trị]]))</f>
        <v>874444</v>
      </c>
      <c r="Q1085" s="73">
        <f t="shared" si="142"/>
        <v>874444</v>
      </c>
      <c r="R1085" s="8">
        <f>Table1[[#This Row],[Số còn phải thu ĐK]]+Table1[[#This Row],[Giá Trị HD sau CK]]-Table1[[#This Row],[Số tiền đã thu]]</f>
        <v>0</v>
      </c>
      <c r="S1085" s="7">
        <f>IF(Table1[[#This Row],[Ngày hóa đơn]]&lt;&gt;"",Table1[[#This Row],[Ngày hóa đơn]],Table1[[#This Row],[Ngày hạch toán]])</f>
        <v>45819</v>
      </c>
      <c r="T1085" s="8"/>
      <c r="U1085" s="7">
        <f>IF(Table1[[#This Row],[Ngày tính CN]]="","",S1085+T1085)</f>
        <v>45819</v>
      </c>
      <c r="V1085" s="74">
        <f ca="1">IF(Table1[[#This Row],[Hạn thanh toán]]="","",IF((U1085-NOW())&lt;0,0,(U1085-NOW())))</f>
        <v>0</v>
      </c>
      <c r="W1085" s="72"/>
      <c r="X1085" s="68" t="str">
        <f t="shared" ca="1" si="143"/>
        <v/>
      </c>
      <c r="Y1085" s="68" t="str">
        <f t="shared" si="141"/>
        <v>Đã thanh toán</v>
      </c>
      <c r="Z1085" s="301">
        <f>Table1[[#This Row],[Hạn thanh toán]]</f>
        <v>45819</v>
      </c>
      <c r="AA1085" s="301">
        <f>Table1[[#This Row],[Ngày Thanh toán]]</f>
        <v>45915</v>
      </c>
      <c r="AD1085" s="3" t="str">
        <f>VLOOKUP($A1085,Ma_KH!$A:$Q,Ma_KH!O$1,0)</f>
        <v>TTMFARM</v>
      </c>
      <c r="AE1085" s="3" t="str">
        <f>VLOOKUP($A1085,Ma_KH!$A:$Q,Ma_KH!P$1,0)</f>
        <v>CÔNG TY TNHH ĐẦU TƯ VÀ PHÁT TRIỂN TTM FARM</v>
      </c>
    </row>
    <row r="1086" spans="1:31" ht="25.5" customHeight="1" x14ac:dyDescent="0.3">
      <c r="A1086" s="95" t="s">
        <v>117</v>
      </c>
      <c r="B1086" s="4" t="s">
        <v>1861</v>
      </c>
      <c r="C1086" s="97">
        <v>45826</v>
      </c>
      <c r="D1086" s="96" t="s">
        <v>1940</v>
      </c>
      <c r="E1086" s="78"/>
      <c r="F1086" s="84"/>
      <c r="G1086" s="95" t="s">
        <v>1861</v>
      </c>
      <c r="H1086" s="72">
        <v>566389</v>
      </c>
      <c r="I1086" s="72">
        <v>0</v>
      </c>
      <c r="J1086" s="72">
        <v>45311</v>
      </c>
      <c r="K1086" s="72">
        <v>611700</v>
      </c>
      <c r="L1086" s="8" t="s">
        <v>24</v>
      </c>
      <c r="M1086" s="43">
        <v>45915</v>
      </c>
      <c r="N1086" s="29" t="s">
        <v>4193</v>
      </c>
      <c r="O1086" s="72">
        <f>IF(Table1[[#This Row],[Phân loại]]="Tồn đầu kỳ",Table1[[#This Row],[Tổng giá trị]],0)</f>
        <v>0</v>
      </c>
      <c r="P1086" s="8">
        <f>IF(Table1[[#This Row],[Số còn phải thu ĐK]]&lt;&gt;0,0,IF(Table1[[#This Row],[Phân loại]]="Bán hàng",Table1[[#This Row],[Tổng giá trị]],-Table1[[#This Row],[Tổng giá trị]]))</f>
        <v>611700</v>
      </c>
      <c r="Q1086" s="73">
        <f t="shared" si="142"/>
        <v>611700</v>
      </c>
      <c r="R1086" s="8">
        <f>Table1[[#This Row],[Số còn phải thu ĐK]]+Table1[[#This Row],[Giá Trị HD sau CK]]-Table1[[#This Row],[Số tiền đã thu]]</f>
        <v>0</v>
      </c>
      <c r="S1086" s="7">
        <f>IF(Table1[[#This Row],[Ngày hóa đơn]]&lt;&gt;"",Table1[[#This Row],[Ngày hóa đơn]],Table1[[#This Row],[Ngày hạch toán]])</f>
        <v>45826</v>
      </c>
      <c r="T1086" s="8"/>
      <c r="U1086" s="7">
        <f>IF(Table1[[#This Row],[Ngày tính CN]]="","",S1086+T1086)</f>
        <v>45826</v>
      </c>
      <c r="V1086" s="74">
        <f ca="1">IF(Table1[[#This Row],[Hạn thanh toán]]="","",IF((U1086-NOW())&lt;0,0,(U1086-NOW())))</f>
        <v>0</v>
      </c>
      <c r="W1086" s="72"/>
      <c r="X1086" s="68" t="str">
        <f t="shared" ca="1" si="143"/>
        <v/>
      </c>
      <c r="Y1086" s="68" t="str">
        <f t="shared" si="141"/>
        <v>Đã thanh toán</v>
      </c>
      <c r="Z1086" s="301">
        <f>Table1[[#This Row],[Hạn thanh toán]]</f>
        <v>45826</v>
      </c>
      <c r="AA1086" s="301">
        <f>Table1[[#This Row],[Ngày Thanh toán]]</f>
        <v>45915</v>
      </c>
      <c r="AD1086" s="3" t="str">
        <f>VLOOKUP($A1086,Ma_KH!$A:$Q,Ma_KH!O$1,0)</f>
        <v>TTMFARM</v>
      </c>
      <c r="AE1086" s="3" t="str">
        <f>VLOOKUP($A1086,Ma_KH!$A:$Q,Ma_KH!P$1,0)</f>
        <v>CÔNG TY TNHH ĐẦU TƯ VÀ PHÁT TRIỂN TTM FARM</v>
      </c>
    </row>
    <row r="1087" spans="1:31" ht="25.5" customHeight="1" x14ac:dyDescent="0.3">
      <c r="A1087" s="95" t="s">
        <v>117</v>
      </c>
      <c r="B1087" s="4" t="s">
        <v>1861</v>
      </c>
      <c r="C1087" s="97">
        <v>45826</v>
      </c>
      <c r="D1087" s="96" t="s">
        <v>1941</v>
      </c>
      <c r="E1087" s="78"/>
      <c r="F1087" s="84"/>
      <c r="G1087" s="95" t="s">
        <v>1861</v>
      </c>
      <c r="H1087" s="72">
        <v>539447</v>
      </c>
      <c r="I1087" s="72">
        <v>0</v>
      </c>
      <c r="J1087" s="72">
        <v>43156</v>
      </c>
      <c r="K1087" s="72">
        <v>582603</v>
      </c>
      <c r="L1087" s="8" t="s">
        <v>24</v>
      </c>
      <c r="M1087" s="43">
        <v>45915</v>
      </c>
      <c r="N1087" s="29" t="s">
        <v>4193</v>
      </c>
      <c r="O1087" s="72">
        <f>IF(Table1[[#This Row],[Phân loại]]="Tồn đầu kỳ",Table1[[#This Row],[Tổng giá trị]],0)</f>
        <v>0</v>
      </c>
      <c r="P1087" s="8">
        <f>IF(Table1[[#This Row],[Số còn phải thu ĐK]]&lt;&gt;0,0,IF(Table1[[#This Row],[Phân loại]]="Bán hàng",Table1[[#This Row],[Tổng giá trị]],-Table1[[#This Row],[Tổng giá trị]]))</f>
        <v>582603</v>
      </c>
      <c r="Q1087" s="73">
        <f t="shared" si="142"/>
        <v>582603</v>
      </c>
      <c r="R1087" s="8">
        <f>Table1[[#This Row],[Số còn phải thu ĐK]]+Table1[[#This Row],[Giá Trị HD sau CK]]-Table1[[#This Row],[Số tiền đã thu]]</f>
        <v>0</v>
      </c>
      <c r="S1087" s="7">
        <f>IF(Table1[[#This Row],[Ngày hóa đơn]]&lt;&gt;"",Table1[[#This Row],[Ngày hóa đơn]],Table1[[#This Row],[Ngày hạch toán]])</f>
        <v>45826</v>
      </c>
      <c r="T1087" s="8"/>
      <c r="U1087" s="7">
        <f>IF(Table1[[#This Row],[Ngày tính CN]]="","",S1087+T1087)</f>
        <v>45826</v>
      </c>
      <c r="V1087" s="74">
        <f ca="1">IF(Table1[[#This Row],[Hạn thanh toán]]="","",IF((U1087-NOW())&lt;0,0,(U1087-NOW())))</f>
        <v>0</v>
      </c>
      <c r="W1087" s="72"/>
      <c r="X1087" s="68" t="str">
        <f t="shared" ca="1" si="143"/>
        <v/>
      </c>
      <c r="Y1087" s="68" t="str">
        <f t="shared" si="141"/>
        <v>Đã thanh toán</v>
      </c>
      <c r="Z1087" s="301">
        <f>Table1[[#This Row],[Hạn thanh toán]]</f>
        <v>45826</v>
      </c>
      <c r="AA1087" s="301">
        <f>Table1[[#This Row],[Ngày Thanh toán]]</f>
        <v>45915</v>
      </c>
      <c r="AD1087" s="3" t="str">
        <f>VLOOKUP($A1087,Ma_KH!$A:$Q,Ma_KH!O$1,0)</f>
        <v>TTMFARM</v>
      </c>
      <c r="AE1087" s="3" t="str">
        <f>VLOOKUP($A1087,Ma_KH!$A:$Q,Ma_KH!P$1,0)</f>
        <v>CÔNG TY TNHH ĐẦU TƯ VÀ PHÁT TRIỂN TTM FARM</v>
      </c>
    </row>
    <row r="1088" spans="1:31" ht="25.5" customHeight="1" x14ac:dyDescent="0.3">
      <c r="A1088" s="95" t="s">
        <v>117</v>
      </c>
      <c r="B1088" s="4" t="s">
        <v>1861</v>
      </c>
      <c r="C1088" s="97">
        <v>45826</v>
      </c>
      <c r="D1088" s="96" t="s">
        <v>1942</v>
      </c>
      <c r="E1088" s="78"/>
      <c r="F1088" s="84"/>
      <c r="G1088" s="95" t="s">
        <v>1861</v>
      </c>
      <c r="H1088" s="72">
        <v>1393792</v>
      </c>
      <c r="I1088" s="72">
        <v>0</v>
      </c>
      <c r="J1088" s="72">
        <v>111503</v>
      </c>
      <c r="K1088" s="72">
        <v>1505295</v>
      </c>
      <c r="L1088" s="8" t="s">
        <v>24</v>
      </c>
      <c r="M1088" s="43">
        <v>45915</v>
      </c>
      <c r="N1088" s="29" t="s">
        <v>4193</v>
      </c>
      <c r="O1088" s="72">
        <f>IF(Table1[[#This Row],[Phân loại]]="Tồn đầu kỳ",Table1[[#This Row],[Tổng giá trị]],0)</f>
        <v>0</v>
      </c>
      <c r="P1088" s="8">
        <f>IF(Table1[[#This Row],[Số còn phải thu ĐK]]&lt;&gt;0,0,IF(Table1[[#This Row],[Phân loại]]="Bán hàng",Table1[[#This Row],[Tổng giá trị]],-Table1[[#This Row],[Tổng giá trị]]))</f>
        <v>1505295</v>
      </c>
      <c r="Q1088" s="73">
        <f t="shared" si="142"/>
        <v>1505295</v>
      </c>
      <c r="R1088" s="8">
        <f>Table1[[#This Row],[Số còn phải thu ĐK]]+Table1[[#This Row],[Giá Trị HD sau CK]]-Table1[[#This Row],[Số tiền đã thu]]</f>
        <v>0</v>
      </c>
      <c r="S1088" s="7">
        <f>IF(Table1[[#This Row],[Ngày hóa đơn]]&lt;&gt;"",Table1[[#This Row],[Ngày hóa đơn]],Table1[[#This Row],[Ngày hạch toán]])</f>
        <v>45826</v>
      </c>
      <c r="T1088" s="8"/>
      <c r="U1088" s="7">
        <f>IF(Table1[[#This Row],[Ngày tính CN]]="","",S1088+T1088)</f>
        <v>45826</v>
      </c>
      <c r="V1088" s="74">
        <f ca="1">IF(Table1[[#This Row],[Hạn thanh toán]]="","",IF((U1088-NOW())&lt;0,0,(U1088-NOW())))</f>
        <v>0</v>
      </c>
      <c r="W1088" s="72"/>
      <c r="X1088" s="68" t="str">
        <f ca="1">IF(OR(AR1092="",AO1092=0),"",IF((AR1092-NOW())&lt;0,-(AR1092-NOW()),0))</f>
        <v/>
      </c>
      <c r="Y1088" s="68" t="str">
        <f t="shared" si="141"/>
        <v>Đã thanh toán</v>
      </c>
      <c r="Z1088" s="301">
        <f>Table1[[#This Row],[Hạn thanh toán]]</f>
        <v>45826</v>
      </c>
      <c r="AA1088" s="301">
        <f>Table1[[#This Row],[Ngày Thanh toán]]</f>
        <v>45915</v>
      </c>
      <c r="AD1088" s="3" t="str">
        <f>VLOOKUP($A1088,Ma_KH!$A:$Q,Ma_KH!O$1,0)</f>
        <v>TTMFARM</v>
      </c>
      <c r="AE1088" s="3" t="str">
        <f>VLOOKUP($A1088,Ma_KH!$A:$Q,Ma_KH!P$1,0)</f>
        <v>CÔNG TY TNHH ĐẦU TƯ VÀ PHÁT TRIỂN TTM FARM</v>
      </c>
    </row>
    <row r="1089" spans="1:31" ht="25.5" customHeight="1" x14ac:dyDescent="0.3">
      <c r="A1089" s="95" t="s">
        <v>117</v>
      </c>
      <c r="B1089" s="4" t="s">
        <v>1861</v>
      </c>
      <c r="C1089" s="97">
        <v>45833</v>
      </c>
      <c r="D1089" s="96" t="s">
        <v>1943</v>
      </c>
      <c r="E1089" s="78"/>
      <c r="F1089" s="84"/>
      <c r="G1089" s="95" t="s">
        <v>1861</v>
      </c>
      <c r="H1089" s="72">
        <v>500731</v>
      </c>
      <c r="I1089" s="72">
        <v>0</v>
      </c>
      <c r="J1089" s="72">
        <v>40058</v>
      </c>
      <c r="K1089" s="72">
        <v>540789</v>
      </c>
      <c r="L1089" s="8" t="s">
        <v>24</v>
      </c>
      <c r="M1089" s="43">
        <v>45915</v>
      </c>
      <c r="N1089" s="29" t="s">
        <v>4193</v>
      </c>
      <c r="O1089" s="72">
        <f>IF(Table1[[#This Row],[Phân loại]]="Tồn đầu kỳ",Table1[[#This Row],[Tổng giá trị]],0)</f>
        <v>0</v>
      </c>
      <c r="P1089" s="8">
        <f>IF(Table1[[#This Row],[Số còn phải thu ĐK]]&lt;&gt;0,0,IF(Table1[[#This Row],[Phân loại]]="Bán hàng",Table1[[#This Row],[Tổng giá trị]],-Table1[[#This Row],[Tổng giá trị]]))</f>
        <v>540789</v>
      </c>
      <c r="Q1089" s="73">
        <f t="shared" si="142"/>
        <v>540789</v>
      </c>
      <c r="R1089" s="8">
        <f>Table1[[#This Row],[Số còn phải thu ĐK]]+Table1[[#This Row],[Giá Trị HD sau CK]]-Table1[[#This Row],[Số tiền đã thu]]</f>
        <v>0</v>
      </c>
      <c r="S1089" s="7">
        <f>IF(Table1[[#This Row],[Ngày hóa đơn]]&lt;&gt;"",Table1[[#This Row],[Ngày hóa đơn]],Table1[[#This Row],[Ngày hạch toán]])</f>
        <v>45833</v>
      </c>
      <c r="T1089" s="8"/>
      <c r="U1089" s="7">
        <f>IF(Table1[[#This Row],[Ngày tính CN]]="","",S1089+T1089)</f>
        <v>45833</v>
      </c>
      <c r="V1089" s="74">
        <f ca="1">IF(Table1[[#This Row],[Hạn thanh toán]]="","",IF((U1089-NOW())&lt;0,0,(U1089-NOW())))</f>
        <v>0</v>
      </c>
      <c r="W1089" s="72"/>
      <c r="X1089" s="68" t="str">
        <f ca="1">IF(OR(AR1093="",AO1093=0),"",IF((AR1093-NOW())&lt;0,-(AR1093-NOW()),0))</f>
        <v/>
      </c>
      <c r="Y1089" s="68" t="str">
        <f t="shared" si="141"/>
        <v>Đã thanh toán</v>
      </c>
      <c r="Z1089" s="301">
        <f>Table1[[#This Row],[Hạn thanh toán]]</f>
        <v>45833</v>
      </c>
      <c r="AA1089" s="301">
        <f>Table1[[#This Row],[Ngày Thanh toán]]</f>
        <v>45915</v>
      </c>
      <c r="AD1089" s="3" t="str">
        <f>VLOOKUP($A1089,Ma_KH!$A:$Q,Ma_KH!O$1,0)</f>
        <v>TTMFARM</v>
      </c>
      <c r="AE1089" s="3" t="str">
        <f>VLOOKUP($A1089,Ma_KH!$A:$Q,Ma_KH!P$1,0)</f>
        <v>CÔNG TY TNHH ĐẦU TƯ VÀ PHÁT TRIỂN TTM FARM</v>
      </c>
    </row>
    <row r="1090" spans="1:31" ht="25.5" customHeight="1" x14ac:dyDescent="0.3">
      <c r="A1090" s="95" t="s">
        <v>117</v>
      </c>
      <c r="B1090" s="4" t="s">
        <v>1861</v>
      </c>
      <c r="C1090" s="97">
        <v>45834</v>
      </c>
      <c r="D1090" s="96" t="s">
        <v>1944</v>
      </c>
      <c r="E1090" s="78"/>
      <c r="F1090" s="84"/>
      <c r="G1090" s="95" t="s">
        <v>1861</v>
      </c>
      <c r="H1090" s="72">
        <v>533940</v>
      </c>
      <c r="I1090" s="72">
        <v>0</v>
      </c>
      <c r="J1090" s="72">
        <v>42715</v>
      </c>
      <c r="K1090" s="72">
        <v>576655</v>
      </c>
      <c r="L1090" s="8" t="s">
        <v>24</v>
      </c>
      <c r="M1090" s="43">
        <v>45915</v>
      </c>
      <c r="N1090" s="29" t="s">
        <v>4193</v>
      </c>
      <c r="O1090" s="72">
        <f>IF(Table1[[#This Row],[Phân loại]]="Tồn đầu kỳ",Table1[[#This Row],[Tổng giá trị]],0)</f>
        <v>0</v>
      </c>
      <c r="P1090" s="8">
        <f>IF(Table1[[#This Row],[Số còn phải thu ĐK]]&lt;&gt;0,0,IF(Table1[[#This Row],[Phân loại]]="Bán hàng",Table1[[#This Row],[Tổng giá trị]],-Table1[[#This Row],[Tổng giá trị]]))</f>
        <v>576655</v>
      </c>
      <c r="Q1090" s="73">
        <f t="shared" si="142"/>
        <v>576655</v>
      </c>
      <c r="R1090" s="8">
        <f>Table1[[#This Row],[Số còn phải thu ĐK]]+Table1[[#This Row],[Giá Trị HD sau CK]]-Table1[[#This Row],[Số tiền đã thu]]</f>
        <v>0</v>
      </c>
      <c r="S1090" s="7">
        <f>IF(Table1[[#This Row],[Ngày hóa đơn]]&lt;&gt;"",Table1[[#This Row],[Ngày hóa đơn]],Table1[[#This Row],[Ngày hạch toán]])</f>
        <v>45834</v>
      </c>
      <c r="T1090" s="8"/>
      <c r="U1090" s="7">
        <f>IF(Table1[[#This Row],[Ngày tính CN]]="","",S1090+T1090)</f>
        <v>45834</v>
      </c>
      <c r="V1090" s="74">
        <f ca="1">IF(Table1[[#This Row],[Hạn thanh toán]]="","",IF((U1090-NOW())&lt;0,0,(U1090-NOW())))</f>
        <v>0</v>
      </c>
      <c r="W1090" s="72"/>
      <c r="X1090" s="68" t="str">
        <f ca="1">IF(OR(AR1094="",AO1094=0),"",IF((AR1094-NOW())&lt;0,-(AR1094-NOW()),0))</f>
        <v/>
      </c>
      <c r="Y1090" s="68" t="str">
        <f t="shared" si="141"/>
        <v>Đã thanh toán</v>
      </c>
      <c r="Z1090" s="301">
        <f>Table1[[#This Row],[Hạn thanh toán]]</f>
        <v>45834</v>
      </c>
      <c r="AA1090" s="301">
        <f>Table1[[#This Row],[Ngày Thanh toán]]</f>
        <v>45915</v>
      </c>
      <c r="AD1090" s="3" t="str">
        <f>VLOOKUP($A1090,Ma_KH!$A:$Q,Ma_KH!O$1,0)</f>
        <v>TTMFARM</v>
      </c>
      <c r="AE1090" s="3" t="str">
        <f>VLOOKUP($A1090,Ma_KH!$A:$Q,Ma_KH!P$1,0)</f>
        <v>CÔNG TY TNHH ĐẦU TƯ VÀ PHÁT TRIỂN TTM FARM</v>
      </c>
    </row>
    <row r="1091" spans="1:31" s="61" customFormat="1" ht="25.5" customHeight="1" x14ac:dyDescent="0.3">
      <c r="A1091" s="247" t="s">
        <v>117</v>
      </c>
      <c r="B1091" s="4" t="s">
        <v>1861</v>
      </c>
      <c r="C1091" s="248"/>
      <c r="D1091" s="249"/>
      <c r="E1091" s="46"/>
      <c r="F1091" s="50"/>
      <c r="G1091" s="247" t="s">
        <v>4201</v>
      </c>
      <c r="H1091" s="57"/>
      <c r="I1091" s="57">
        <v>0</v>
      </c>
      <c r="J1091" s="57"/>
      <c r="K1091" s="57">
        <v>387480</v>
      </c>
      <c r="L1091" s="58" t="s">
        <v>24</v>
      </c>
      <c r="M1091" s="172"/>
      <c r="N1091" s="173"/>
      <c r="O1091" s="57">
        <f>IF(Table1[[#This Row],[Phân loại]]="Tồn đầu kỳ",Table1[[#This Row],[Tổng giá trị]],0)</f>
        <v>0</v>
      </c>
      <c r="P1091" s="58">
        <f>IF(Table1[[#This Row],[Số còn phải thu ĐK]]&lt;&gt;0,0,IF(Table1[[#This Row],[Phân loại]]="Bán hàng",Table1[[#This Row],[Tổng giá trị]],-Table1[[#This Row],[Tổng giá trị]]))</f>
        <v>387480</v>
      </c>
      <c r="Q1091" s="115">
        <f t="shared" ref="Q1091" si="152">IF(M1091&lt;&gt;"",IF(O1091&gt;0,O1091,P1091),0)</f>
        <v>0</v>
      </c>
      <c r="R1091" s="58">
        <f>Table1[[#This Row],[Số còn phải thu ĐK]]+Table1[[#This Row],[Giá Trị HD sau CK]]-Table1[[#This Row],[Số tiền đã thu]]</f>
        <v>387480</v>
      </c>
      <c r="S1091" s="59">
        <f>IF(Table1[[#This Row],[Ngày hóa đơn]]&lt;&gt;"",Table1[[#This Row],[Ngày hóa đơn]],Table1[[#This Row],[Ngày hạch toán]])</f>
        <v>0</v>
      </c>
      <c r="T1091" s="58"/>
      <c r="U1091" s="59">
        <f>IF(Table1[[#This Row],[Ngày tính CN]]="","",S1091+T1091)</f>
        <v>0</v>
      </c>
      <c r="V1091" s="60">
        <f ca="1">IF(Table1[[#This Row],[Hạn thanh toán]]="","",IF((U1091-NOW())&lt;0,0,(U1091-NOW())))</f>
        <v>0</v>
      </c>
      <c r="W1091" s="57"/>
      <c r="X1091" s="116" t="str">
        <f ca="1">IF(OR(AR1095="",AO1095=0),"",IF((AR1095-NOW())&lt;0,-(AR1095-NOW()),0))</f>
        <v/>
      </c>
      <c r="Y1091" s="116" t="str">
        <f t="shared" ref="Y1091" ca="1" si="153">IF(R1091=0,"Đã thanh toán",IF(X1091="","",IF(X1091&lt;=0,"Chưa đến hạn thanh toán",IF(X1091&lt;=30,"Nợ quá hạn 30 ngày",IF(X1091&lt;=60,"Nợ quá hạn từ 30 ngày đến 60 ngày",IF(X1091&lt;=90,"Nợ quá hạn từ 60 ngày đến 90 ngày",IF(X1091&lt;=120,"Nợ quá hạn từ 90 ngày đến 120 ngày","Nợ quá hạn hơn 120 ngày có khả năng mất thanh toán")))))))</f>
        <v/>
      </c>
      <c r="Z1091" s="305">
        <f>Table1[[#This Row],[Hạn thanh toán]]</f>
        <v>0</v>
      </c>
      <c r="AA1091" s="305">
        <f>Table1[[#This Row],[Ngày Thanh toán]]</f>
        <v>0</v>
      </c>
      <c r="AD1091" s="61" t="str">
        <f>VLOOKUP($A1091,Ma_KH!$A:$Q,Ma_KH!O$1,0)</f>
        <v>TTMFARM</v>
      </c>
      <c r="AE1091" s="3" t="str">
        <f>VLOOKUP($A1091,Ma_KH!$A:$Q,Ma_KH!P$1,0)</f>
        <v>CÔNG TY TNHH ĐẦU TƯ VÀ PHÁT TRIỂN TTM FARM</v>
      </c>
    </row>
    <row r="1092" spans="1:31" ht="25.5" customHeight="1" x14ac:dyDescent="0.3">
      <c r="A1092" s="95" t="s">
        <v>117</v>
      </c>
      <c r="B1092" s="4" t="s">
        <v>1861</v>
      </c>
      <c r="C1092" s="97">
        <v>45839</v>
      </c>
      <c r="D1092" s="96" t="s">
        <v>1945</v>
      </c>
      <c r="E1092" s="78"/>
      <c r="F1092" s="84"/>
      <c r="G1092" s="95" t="s">
        <v>1861</v>
      </c>
      <c r="H1092" s="72">
        <v>320657</v>
      </c>
      <c r="I1092" s="72">
        <v>0</v>
      </c>
      <c r="J1092" s="72">
        <v>25653</v>
      </c>
      <c r="K1092" s="72">
        <v>346310</v>
      </c>
      <c r="L1092" s="8" t="s">
        <v>24</v>
      </c>
      <c r="M1092" s="43">
        <v>45915</v>
      </c>
      <c r="N1092" s="29" t="s">
        <v>4193</v>
      </c>
      <c r="O1092" s="72">
        <f>IF(Table1[[#This Row],[Phân loại]]="Tồn đầu kỳ",Table1[[#This Row],[Tổng giá trị]],0)</f>
        <v>0</v>
      </c>
      <c r="P1092" s="8">
        <f>IF(Table1[[#This Row],[Số còn phải thu ĐK]]&lt;&gt;0,0,IF(Table1[[#This Row],[Phân loại]]="Bán hàng",Table1[[#This Row],[Tổng giá trị]],-Table1[[#This Row],[Tổng giá trị]]))</f>
        <v>346310</v>
      </c>
      <c r="Q1092" s="73">
        <f t="shared" si="142"/>
        <v>346310</v>
      </c>
      <c r="R1092" s="8">
        <f>Table1[[#This Row],[Số còn phải thu ĐK]]+Table1[[#This Row],[Giá Trị HD sau CK]]-Table1[[#This Row],[Số tiền đã thu]]</f>
        <v>0</v>
      </c>
      <c r="S1092" s="7">
        <f>IF(Table1[[#This Row],[Ngày hóa đơn]]&lt;&gt;"",Table1[[#This Row],[Ngày hóa đơn]],Table1[[#This Row],[Ngày hạch toán]])</f>
        <v>45839</v>
      </c>
      <c r="T1092" s="8"/>
      <c r="U1092" s="7">
        <f>IF(Table1[[#This Row],[Ngày tính CN]]="","",S1092+T1092)</f>
        <v>45839</v>
      </c>
      <c r="V1092" s="74">
        <f ca="1">IF(Table1[[#This Row],[Hạn thanh toán]]="","",IF((U1092-NOW())&lt;0,0,(U1092-NOW())))</f>
        <v>0</v>
      </c>
      <c r="W1092" s="72"/>
      <c r="X1092" s="68" t="str">
        <f t="shared" ca="1" si="143"/>
        <v/>
      </c>
      <c r="Y1092" s="68" t="str">
        <f t="shared" si="141"/>
        <v>Đã thanh toán</v>
      </c>
      <c r="Z1092" s="301">
        <f>Table1[[#This Row],[Hạn thanh toán]]</f>
        <v>45839</v>
      </c>
      <c r="AA1092" s="301">
        <f>Table1[[#This Row],[Ngày Thanh toán]]</f>
        <v>45915</v>
      </c>
      <c r="AD1092" s="3" t="str">
        <f>VLOOKUP($A1092,Ma_KH!$A:$Q,Ma_KH!O$1,0)</f>
        <v>TTMFARM</v>
      </c>
      <c r="AE1092" s="3" t="str">
        <f>VLOOKUP($A1092,Ma_KH!$A:$Q,Ma_KH!P$1,0)</f>
        <v>CÔNG TY TNHH ĐẦU TƯ VÀ PHÁT TRIỂN TTM FARM</v>
      </c>
    </row>
    <row r="1093" spans="1:31" ht="25.5" customHeight="1" x14ac:dyDescent="0.3">
      <c r="A1093" s="95" t="s">
        <v>117</v>
      </c>
      <c r="B1093" s="4" t="s">
        <v>1861</v>
      </c>
      <c r="C1093" s="97">
        <v>45839</v>
      </c>
      <c r="D1093" s="96" t="s">
        <v>1946</v>
      </c>
      <c r="E1093" s="78"/>
      <c r="F1093" s="84"/>
      <c r="G1093" s="95" t="s">
        <v>1861</v>
      </c>
      <c r="H1093" s="72">
        <v>672532</v>
      </c>
      <c r="I1093" s="72">
        <v>0</v>
      </c>
      <c r="J1093" s="72">
        <v>53803</v>
      </c>
      <c r="K1093" s="72">
        <v>726335</v>
      </c>
      <c r="L1093" s="8" t="s">
        <v>24</v>
      </c>
      <c r="M1093" s="43">
        <v>45915</v>
      </c>
      <c r="N1093" s="29" t="s">
        <v>4193</v>
      </c>
      <c r="O1093" s="72">
        <f>IF(Table1[[#This Row],[Phân loại]]="Tồn đầu kỳ",Table1[[#This Row],[Tổng giá trị]],0)</f>
        <v>0</v>
      </c>
      <c r="P1093" s="8">
        <f>IF(Table1[[#This Row],[Số còn phải thu ĐK]]&lt;&gt;0,0,IF(Table1[[#This Row],[Phân loại]]="Bán hàng",Table1[[#This Row],[Tổng giá trị]],-Table1[[#This Row],[Tổng giá trị]]))</f>
        <v>726335</v>
      </c>
      <c r="Q1093" s="73">
        <f t="shared" si="142"/>
        <v>726335</v>
      </c>
      <c r="R1093" s="8">
        <f>Table1[[#This Row],[Số còn phải thu ĐK]]+Table1[[#This Row],[Giá Trị HD sau CK]]-Table1[[#This Row],[Số tiền đã thu]]</f>
        <v>0</v>
      </c>
      <c r="S1093" s="7">
        <f>IF(Table1[[#This Row],[Ngày hóa đơn]]&lt;&gt;"",Table1[[#This Row],[Ngày hóa đơn]],Table1[[#This Row],[Ngày hạch toán]])</f>
        <v>45839</v>
      </c>
      <c r="T1093" s="8"/>
      <c r="U1093" s="7">
        <f>IF(Table1[[#This Row],[Ngày tính CN]]="","",S1093+T1093)</f>
        <v>45839</v>
      </c>
      <c r="V1093" s="74">
        <f ca="1">IF(Table1[[#This Row],[Hạn thanh toán]]="","",IF((U1093-NOW())&lt;0,0,(U1093-NOW())))</f>
        <v>0</v>
      </c>
      <c r="W1093" s="72"/>
      <c r="X1093" s="68" t="str">
        <f t="shared" ca="1" si="143"/>
        <v/>
      </c>
      <c r="Y1093" s="68" t="str">
        <f t="shared" si="141"/>
        <v>Đã thanh toán</v>
      </c>
      <c r="Z1093" s="301">
        <f>Table1[[#This Row],[Hạn thanh toán]]</f>
        <v>45839</v>
      </c>
      <c r="AA1093" s="301">
        <f>Table1[[#This Row],[Ngày Thanh toán]]</f>
        <v>45915</v>
      </c>
      <c r="AD1093" s="3" t="str">
        <f>VLOOKUP($A1093,Ma_KH!$A:$Q,Ma_KH!O$1,0)</f>
        <v>TTMFARM</v>
      </c>
      <c r="AE1093" s="3" t="str">
        <f>VLOOKUP($A1093,Ma_KH!$A:$Q,Ma_KH!P$1,0)</f>
        <v>CÔNG TY TNHH ĐẦU TƯ VÀ PHÁT TRIỂN TTM FARM</v>
      </c>
    </row>
    <row r="1094" spans="1:31" ht="25.5" customHeight="1" x14ac:dyDescent="0.3">
      <c r="A1094" s="95" t="s">
        <v>117</v>
      </c>
      <c r="B1094" s="4" t="s">
        <v>1861</v>
      </c>
      <c r="C1094" s="97">
        <v>45839</v>
      </c>
      <c r="D1094" s="96" t="s">
        <v>1947</v>
      </c>
      <c r="E1094" s="78"/>
      <c r="F1094" s="84"/>
      <c r="G1094" s="95" t="s">
        <v>1861</v>
      </c>
      <c r="H1094" s="72">
        <v>747194</v>
      </c>
      <c r="I1094" s="72">
        <v>0</v>
      </c>
      <c r="J1094" s="72">
        <v>59776</v>
      </c>
      <c r="K1094" s="72">
        <v>806970</v>
      </c>
      <c r="L1094" s="8" t="s">
        <v>24</v>
      </c>
      <c r="M1094" s="43">
        <v>45915</v>
      </c>
      <c r="N1094" s="29" t="s">
        <v>4193</v>
      </c>
      <c r="O1094" s="72">
        <f>IF(Table1[[#This Row],[Phân loại]]="Tồn đầu kỳ",Table1[[#This Row],[Tổng giá trị]],0)</f>
        <v>0</v>
      </c>
      <c r="P1094" s="8">
        <f>IF(Table1[[#This Row],[Số còn phải thu ĐK]]&lt;&gt;0,0,IF(Table1[[#This Row],[Phân loại]]="Bán hàng",Table1[[#This Row],[Tổng giá trị]],-Table1[[#This Row],[Tổng giá trị]]))</f>
        <v>806970</v>
      </c>
      <c r="Q1094" s="73">
        <f t="shared" si="142"/>
        <v>806970</v>
      </c>
      <c r="R1094" s="8">
        <f>Table1[[#This Row],[Số còn phải thu ĐK]]+Table1[[#This Row],[Giá Trị HD sau CK]]-Table1[[#This Row],[Số tiền đã thu]]</f>
        <v>0</v>
      </c>
      <c r="S1094" s="7">
        <f>IF(Table1[[#This Row],[Ngày hóa đơn]]&lt;&gt;"",Table1[[#This Row],[Ngày hóa đơn]],Table1[[#This Row],[Ngày hạch toán]])</f>
        <v>45839</v>
      </c>
      <c r="T1094" s="8"/>
      <c r="U1094" s="7">
        <f>IF(Table1[[#This Row],[Ngày tính CN]]="","",S1094+T1094)</f>
        <v>45839</v>
      </c>
      <c r="V1094" s="74">
        <f ca="1">IF(Table1[[#This Row],[Hạn thanh toán]]="","",IF((U1094-NOW())&lt;0,0,(U1094-NOW())))</f>
        <v>0</v>
      </c>
      <c r="W1094" s="72"/>
      <c r="X1094" s="68" t="str">
        <f t="shared" ca="1" si="143"/>
        <v/>
      </c>
      <c r="Y1094" s="68" t="str">
        <f t="shared" si="141"/>
        <v>Đã thanh toán</v>
      </c>
      <c r="Z1094" s="301">
        <f>Table1[[#This Row],[Hạn thanh toán]]</f>
        <v>45839</v>
      </c>
      <c r="AA1094" s="301">
        <f>Table1[[#This Row],[Ngày Thanh toán]]</f>
        <v>45915</v>
      </c>
      <c r="AD1094" s="3" t="str">
        <f>VLOOKUP($A1094,Ma_KH!$A:$Q,Ma_KH!O$1,0)</f>
        <v>TTMFARM</v>
      </c>
      <c r="AE1094" s="3" t="str">
        <f>VLOOKUP($A1094,Ma_KH!$A:$Q,Ma_KH!P$1,0)</f>
        <v>CÔNG TY TNHH ĐẦU TƯ VÀ PHÁT TRIỂN TTM FARM</v>
      </c>
    </row>
    <row r="1095" spans="1:31" ht="25.5" customHeight="1" x14ac:dyDescent="0.3">
      <c r="A1095" s="95" t="s">
        <v>117</v>
      </c>
      <c r="B1095" s="4" t="s">
        <v>1861</v>
      </c>
      <c r="C1095" s="97">
        <v>45839</v>
      </c>
      <c r="D1095" s="96" t="s">
        <v>1948</v>
      </c>
      <c r="E1095" s="78"/>
      <c r="F1095" s="84"/>
      <c r="G1095" s="95" t="s">
        <v>1861</v>
      </c>
      <c r="H1095" s="72">
        <v>526678</v>
      </c>
      <c r="I1095" s="72">
        <v>0</v>
      </c>
      <c r="J1095" s="72">
        <v>42134</v>
      </c>
      <c r="K1095" s="72">
        <v>568812</v>
      </c>
      <c r="L1095" s="8" t="s">
        <v>24</v>
      </c>
      <c r="M1095" s="43">
        <v>45915</v>
      </c>
      <c r="N1095" s="29" t="s">
        <v>4193</v>
      </c>
      <c r="O1095" s="72">
        <f>IF(Table1[[#This Row],[Phân loại]]="Tồn đầu kỳ",Table1[[#This Row],[Tổng giá trị]],0)</f>
        <v>0</v>
      </c>
      <c r="P1095" s="8">
        <f>IF(Table1[[#This Row],[Số còn phải thu ĐK]]&lt;&gt;0,0,IF(Table1[[#This Row],[Phân loại]]="Bán hàng",Table1[[#This Row],[Tổng giá trị]],-Table1[[#This Row],[Tổng giá trị]]))</f>
        <v>568812</v>
      </c>
      <c r="Q1095" s="73">
        <f t="shared" si="142"/>
        <v>568812</v>
      </c>
      <c r="R1095" s="8">
        <f>Table1[[#This Row],[Số còn phải thu ĐK]]+Table1[[#This Row],[Giá Trị HD sau CK]]-Table1[[#This Row],[Số tiền đã thu]]</f>
        <v>0</v>
      </c>
      <c r="S1095" s="7">
        <f>IF(Table1[[#This Row],[Ngày hóa đơn]]&lt;&gt;"",Table1[[#This Row],[Ngày hóa đơn]],Table1[[#This Row],[Ngày hạch toán]])</f>
        <v>45839</v>
      </c>
      <c r="T1095" s="8"/>
      <c r="U1095" s="7">
        <f>IF(Table1[[#This Row],[Ngày tính CN]]="","",S1095+T1095)</f>
        <v>45839</v>
      </c>
      <c r="V1095" s="74">
        <f ca="1">IF(Table1[[#This Row],[Hạn thanh toán]]="","",IF((U1095-NOW())&lt;0,0,(U1095-NOW())))</f>
        <v>0</v>
      </c>
      <c r="W1095" s="72"/>
      <c r="X1095" s="68" t="str">
        <f t="shared" ca="1" si="143"/>
        <v/>
      </c>
      <c r="Y1095" s="68" t="str">
        <f t="shared" si="141"/>
        <v>Đã thanh toán</v>
      </c>
      <c r="Z1095" s="301">
        <f>Table1[[#This Row],[Hạn thanh toán]]</f>
        <v>45839</v>
      </c>
      <c r="AA1095" s="301">
        <f>Table1[[#This Row],[Ngày Thanh toán]]</f>
        <v>45915</v>
      </c>
      <c r="AD1095" s="3" t="str">
        <f>VLOOKUP($A1095,Ma_KH!$A:$Q,Ma_KH!O$1,0)</f>
        <v>TTMFARM</v>
      </c>
      <c r="AE1095" s="3" t="str">
        <f>VLOOKUP($A1095,Ma_KH!$A:$Q,Ma_KH!P$1,0)</f>
        <v>CÔNG TY TNHH ĐẦU TƯ VÀ PHÁT TRIỂN TTM FARM</v>
      </c>
    </row>
    <row r="1096" spans="1:31" ht="25.5" customHeight="1" x14ac:dyDescent="0.3">
      <c r="A1096" s="95" t="s">
        <v>117</v>
      </c>
      <c r="B1096" s="4" t="s">
        <v>1861</v>
      </c>
      <c r="C1096" s="97">
        <v>45839</v>
      </c>
      <c r="D1096" s="96" t="s">
        <v>1949</v>
      </c>
      <c r="E1096" s="78"/>
      <c r="F1096" s="84"/>
      <c r="G1096" s="95" t="s">
        <v>1861</v>
      </c>
      <c r="H1096" s="72">
        <v>482029</v>
      </c>
      <c r="I1096" s="72">
        <v>0</v>
      </c>
      <c r="J1096" s="72">
        <v>38562</v>
      </c>
      <c r="K1096" s="72">
        <v>520591</v>
      </c>
      <c r="L1096" s="8" t="s">
        <v>24</v>
      </c>
      <c r="M1096" s="43">
        <v>45915</v>
      </c>
      <c r="N1096" s="29" t="s">
        <v>4193</v>
      </c>
      <c r="O1096" s="72">
        <f>IF(Table1[[#This Row],[Phân loại]]="Tồn đầu kỳ",Table1[[#This Row],[Tổng giá trị]],0)</f>
        <v>0</v>
      </c>
      <c r="P1096" s="8">
        <f>IF(Table1[[#This Row],[Số còn phải thu ĐK]]&lt;&gt;0,0,IF(Table1[[#This Row],[Phân loại]]="Bán hàng",Table1[[#This Row],[Tổng giá trị]],-Table1[[#This Row],[Tổng giá trị]]))</f>
        <v>520591</v>
      </c>
      <c r="Q1096" s="73">
        <f t="shared" si="142"/>
        <v>520591</v>
      </c>
      <c r="R1096" s="8">
        <f>Table1[[#This Row],[Số còn phải thu ĐK]]+Table1[[#This Row],[Giá Trị HD sau CK]]-Table1[[#This Row],[Số tiền đã thu]]</f>
        <v>0</v>
      </c>
      <c r="S1096" s="7">
        <f>IF(Table1[[#This Row],[Ngày hóa đơn]]&lt;&gt;"",Table1[[#This Row],[Ngày hóa đơn]],Table1[[#This Row],[Ngày hạch toán]])</f>
        <v>45839</v>
      </c>
      <c r="T1096" s="8"/>
      <c r="U1096" s="7">
        <f>IF(Table1[[#This Row],[Ngày tính CN]]="","",S1096+T1096)</f>
        <v>45839</v>
      </c>
      <c r="V1096" s="74">
        <f ca="1">IF(Table1[[#This Row],[Hạn thanh toán]]="","",IF((U1096-NOW())&lt;0,0,(U1096-NOW())))</f>
        <v>0</v>
      </c>
      <c r="W1096" s="72"/>
      <c r="X1096" s="68" t="str">
        <f t="shared" ca="1" si="143"/>
        <v/>
      </c>
      <c r="Y1096" s="68" t="str">
        <f t="shared" ref="Y1096:Y1161" si="154">IF(R1096=0,"Đã thanh toán",IF(X1096="","",IF(X1096&lt;=0,"Chưa đến hạn thanh toán",IF(X1096&lt;=30,"Nợ quá hạn 30 ngày",IF(X1096&lt;=60,"Nợ quá hạn từ 30 ngày đến 60 ngày",IF(X1096&lt;=90,"Nợ quá hạn từ 60 ngày đến 90 ngày",IF(X1096&lt;=120,"Nợ quá hạn từ 90 ngày đến 120 ngày","Nợ quá hạn hơn 120 ngày có khả năng mất thanh toán")))))))</f>
        <v>Đã thanh toán</v>
      </c>
      <c r="Z1096" s="301">
        <f>Table1[[#This Row],[Hạn thanh toán]]</f>
        <v>45839</v>
      </c>
      <c r="AA1096" s="301">
        <f>Table1[[#This Row],[Ngày Thanh toán]]</f>
        <v>45915</v>
      </c>
      <c r="AD1096" s="3" t="str">
        <f>VLOOKUP($A1096,Ma_KH!$A:$Q,Ma_KH!O$1,0)</f>
        <v>TTMFARM</v>
      </c>
      <c r="AE1096" s="3" t="str">
        <f>VLOOKUP($A1096,Ma_KH!$A:$Q,Ma_KH!P$1,0)</f>
        <v>CÔNG TY TNHH ĐẦU TƯ VÀ PHÁT TRIỂN TTM FARM</v>
      </c>
    </row>
    <row r="1097" spans="1:31" ht="25.5" customHeight="1" x14ac:dyDescent="0.3">
      <c r="A1097" s="95" t="s">
        <v>117</v>
      </c>
      <c r="B1097" s="4" t="s">
        <v>1861</v>
      </c>
      <c r="C1097" s="97">
        <v>45839</v>
      </c>
      <c r="D1097" s="96" t="s">
        <v>1950</v>
      </c>
      <c r="E1097" s="78"/>
      <c r="F1097" s="84"/>
      <c r="G1097" s="95" t="s">
        <v>1861</v>
      </c>
      <c r="H1097" s="72"/>
      <c r="I1097" s="72">
        <v>0</v>
      </c>
      <c r="J1097" s="72">
        <v>0</v>
      </c>
      <c r="K1097" s="72">
        <v>294225</v>
      </c>
      <c r="L1097" s="8" t="s">
        <v>17</v>
      </c>
      <c r="M1097" s="43">
        <v>45915</v>
      </c>
      <c r="N1097" s="29" t="s">
        <v>4193</v>
      </c>
      <c r="O1097" s="72">
        <f>IF(Table1[[#This Row],[Phân loại]]="Tồn đầu kỳ",Table1[[#This Row],[Tổng giá trị]],0)</f>
        <v>0</v>
      </c>
      <c r="P1097" s="8">
        <f>IF(Table1[[#This Row],[Số còn phải thu ĐK]]&lt;&gt;0,0,IF(Table1[[#This Row],[Phân loại]]="Bán hàng",Table1[[#This Row],[Tổng giá trị]],-Table1[[#This Row],[Tổng giá trị]]))</f>
        <v>-294225</v>
      </c>
      <c r="Q1097" s="73">
        <f t="shared" ref="Q1097:Q1162" si="155">IF(M1097&lt;&gt;"",IF(O1097&gt;0,O1097,P1097),0)</f>
        <v>-294225</v>
      </c>
      <c r="R1097" s="8">
        <f>Table1[[#This Row],[Số còn phải thu ĐK]]+Table1[[#This Row],[Giá Trị HD sau CK]]-Table1[[#This Row],[Số tiền đã thu]]</f>
        <v>0</v>
      </c>
      <c r="S1097" s="7">
        <f>IF(Table1[[#This Row],[Ngày hóa đơn]]&lt;&gt;"",Table1[[#This Row],[Ngày hóa đơn]],Table1[[#This Row],[Ngày hạch toán]])</f>
        <v>45839</v>
      </c>
      <c r="T1097" s="8"/>
      <c r="U1097" s="7">
        <f>IF(Table1[[#This Row],[Ngày tính CN]]="","",S1097+T1097)</f>
        <v>45839</v>
      </c>
      <c r="V1097" s="74">
        <f ca="1">IF(Table1[[#This Row],[Hạn thanh toán]]="","",IF((U1097-NOW())&lt;0,0,(U1097-NOW())))</f>
        <v>0</v>
      </c>
      <c r="W1097" s="72"/>
      <c r="X1097" s="68" t="str">
        <f t="shared" ref="X1097:X1162" ca="1" si="156">IF(OR(AR1100="",AO1100=0),"",IF((AR1100-NOW())&lt;0,-(AR1100-NOW()),0))</f>
        <v/>
      </c>
      <c r="Y1097" s="68" t="str">
        <f t="shared" si="154"/>
        <v>Đã thanh toán</v>
      </c>
      <c r="Z1097" s="301">
        <f>Table1[[#This Row],[Hạn thanh toán]]</f>
        <v>45839</v>
      </c>
      <c r="AA1097" s="301">
        <f>Table1[[#This Row],[Ngày Thanh toán]]</f>
        <v>45915</v>
      </c>
      <c r="AD1097" s="3" t="str">
        <f>VLOOKUP($A1097,Ma_KH!$A:$Q,Ma_KH!O$1,0)</f>
        <v>TTMFARM</v>
      </c>
      <c r="AE1097" s="3" t="str">
        <f>VLOOKUP($A1097,Ma_KH!$A:$Q,Ma_KH!P$1,0)</f>
        <v>CÔNG TY TNHH ĐẦU TƯ VÀ PHÁT TRIỂN TTM FARM</v>
      </c>
    </row>
    <row r="1098" spans="1:31" ht="25.5" customHeight="1" x14ac:dyDescent="0.3">
      <c r="A1098" s="95" t="s">
        <v>117</v>
      </c>
      <c r="B1098" s="4" t="s">
        <v>1861</v>
      </c>
      <c r="C1098" s="97">
        <v>45839</v>
      </c>
      <c r="D1098" s="96" t="s">
        <v>1951</v>
      </c>
      <c r="E1098" s="78"/>
      <c r="F1098" s="84"/>
      <c r="G1098" s="95" t="s">
        <v>1861</v>
      </c>
      <c r="H1098" s="72"/>
      <c r="I1098" s="72">
        <v>0</v>
      </c>
      <c r="J1098" s="72">
        <v>0</v>
      </c>
      <c r="K1098" s="72">
        <v>128591</v>
      </c>
      <c r="L1098" s="8" t="s">
        <v>17</v>
      </c>
      <c r="M1098" s="43">
        <v>45915</v>
      </c>
      <c r="N1098" s="29" t="s">
        <v>4193</v>
      </c>
      <c r="O1098" s="72">
        <f>IF(Table1[[#This Row],[Phân loại]]="Tồn đầu kỳ",Table1[[#This Row],[Tổng giá trị]],0)</f>
        <v>0</v>
      </c>
      <c r="P1098" s="8">
        <f>IF(Table1[[#This Row],[Số còn phải thu ĐK]]&lt;&gt;0,0,IF(Table1[[#This Row],[Phân loại]]="Bán hàng",Table1[[#This Row],[Tổng giá trị]],-Table1[[#This Row],[Tổng giá trị]]))</f>
        <v>-128591</v>
      </c>
      <c r="Q1098" s="73">
        <f t="shared" si="155"/>
        <v>-128591</v>
      </c>
      <c r="R1098" s="8">
        <f>Table1[[#This Row],[Số còn phải thu ĐK]]+Table1[[#This Row],[Giá Trị HD sau CK]]-Table1[[#This Row],[Số tiền đã thu]]</f>
        <v>0</v>
      </c>
      <c r="S1098" s="7">
        <f>IF(Table1[[#This Row],[Ngày hóa đơn]]&lt;&gt;"",Table1[[#This Row],[Ngày hóa đơn]],Table1[[#This Row],[Ngày hạch toán]])</f>
        <v>45839</v>
      </c>
      <c r="T1098" s="8"/>
      <c r="U1098" s="7">
        <f>IF(Table1[[#This Row],[Ngày tính CN]]="","",S1098+T1098)</f>
        <v>45839</v>
      </c>
      <c r="V1098" s="74">
        <f ca="1">IF(Table1[[#This Row],[Hạn thanh toán]]="","",IF((U1098-NOW())&lt;0,0,(U1098-NOW())))</f>
        <v>0</v>
      </c>
      <c r="W1098" s="72"/>
      <c r="X1098" s="68" t="str">
        <f t="shared" ca="1" si="156"/>
        <v/>
      </c>
      <c r="Y1098" s="68" t="str">
        <f t="shared" si="154"/>
        <v>Đã thanh toán</v>
      </c>
      <c r="Z1098" s="301">
        <f>Table1[[#This Row],[Hạn thanh toán]]</f>
        <v>45839</v>
      </c>
      <c r="AA1098" s="301">
        <f>Table1[[#This Row],[Ngày Thanh toán]]</f>
        <v>45915</v>
      </c>
      <c r="AD1098" s="3" t="str">
        <f>VLOOKUP($A1098,Ma_KH!$A:$Q,Ma_KH!O$1,0)</f>
        <v>TTMFARM</v>
      </c>
      <c r="AE1098" s="3" t="str">
        <f>VLOOKUP($A1098,Ma_KH!$A:$Q,Ma_KH!P$1,0)</f>
        <v>CÔNG TY TNHH ĐẦU TƯ VÀ PHÁT TRIỂN TTM FARM</v>
      </c>
    </row>
    <row r="1099" spans="1:31" ht="25.5" customHeight="1" x14ac:dyDescent="0.3">
      <c r="A1099" s="95" t="s">
        <v>117</v>
      </c>
      <c r="B1099" s="4" t="s">
        <v>1861</v>
      </c>
      <c r="C1099" s="97">
        <v>45839</v>
      </c>
      <c r="D1099" s="96" t="s">
        <v>1952</v>
      </c>
      <c r="E1099" s="78"/>
      <c r="F1099" s="84"/>
      <c r="G1099" s="95" t="s">
        <v>1861</v>
      </c>
      <c r="H1099" s="72"/>
      <c r="I1099" s="72">
        <v>0</v>
      </c>
      <c r="J1099" s="72">
        <v>0</v>
      </c>
      <c r="K1099" s="72">
        <v>128591</v>
      </c>
      <c r="L1099" s="8" t="s">
        <v>17</v>
      </c>
      <c r="M1099" s="43">
        <v>45915</v>
      </c>
      <c r="N1099" s="29" t="s">
        <v>4193</v>
      </c>
      <c r="O1099" s="72">
        <f>IF(Table1[[#This Row],[Phân loại]]="Tồn đầu kỳ",Table1[[#This Row],[Tổng giá trị]],0)</f>
        <v>0</v>
      </c>
      <c r="P1099" s="8">
        <f>IF(Table1[[#This Row],[Số còn phải thu ĐK]]&lt;&gt;0,0,IF(Table1[[#This Row],[Phân loại]]="Bán hàng",Table1[[#This Row],[Tổng giá trị]],-Table1[[#This Row],[Tổng giá trị]]))</f>
        <v>-128591</v>
      </c>
      <c r="Q1099" s="73">
        <f t="shared" si="155"/>
        <v>-128591</v>
      </c>
      <c r="R1099" s="8">
        <f>Table1[[#This Row],[Số còn phải thu ĐK]]+Table1[[#This Row],[Giá Trị HD sau CK]]-Table1[[#This Row],[Số tiền đã thu]]</f>
        <v>0</v>
      </c>
      <c r="S1099" s="7">
        <f>IF(Table1[[#This Row],[Ngày hóa đơn]]&lt;&gt;"",Table1[[#This Row],[Ngày hóa đơn]],Table1[[#This Row],[Ngày hạch toán]])</f>
        <v>45839</v>
      </c>
      <c r="T1099" s="8"/>
      <c r="U1099" s="7">
        <f>IF(Table1[[#This Row],[Ngày tính CN]]="","",S1099+T1099)</f>
        <v>45839</v>
      </c>
      <c r="V1099" s="74">
        <f ca="1">IF(Table1[[#This Row],[Hạn thanh toán]]="","",IF((U1099-NOW())&lt;0,0,(U1099-NOW())))</f>
        <v>0</v>
      </c>
      <c r="W1099" s="72"/>
      <c r="X1099" s="68" t="str">
        <f t="shared" ca="1" si="156"/>
        <v/>
      </c>
      <c r="Y1099" s="68" t="str">
        <f t="shared" si="154"/>
        <v>Đã thanh toán</v>
      </c>
      <c r="Z1099" s="301">
        <f>Table1[[#This Row],[Hạn thanh toán]]</f>
        <v>45839</v>
      </c>
      <c r="AA1099" s="301">
        <f>Table1[[#This Row],[Ngày Thanh toán]]</f>
        <v>45915</v>
      </c>
      <c r="AD1099" s="3" t="str">
        <f>VLOOKUP($A1099,Ma_KH!$A:$Q,Ma_KH!O$1,0)</f>
        <v>TTMFARM</v>
      </c>
      <c r="AE1099" s="3" t="str">
        <f>VLOOKUP($A1099,Ma_KH!$A:$Q,Ma_KH!P$1,0)</f>
        <v>CÔNG TY TNHH ĐẦU TƯ VÀ PHÁT TRIỂN TTM FARM</v>
      </c>
    </row>
    <row r="1100" spans="1:31" ht="25.5" customHeight="1" x14ac:dyDescent="0.3">
      <c r="A1100" s="95" t="s">
        <v>117</v>
      </c>
      <c r="B1100" s="4" t="s">
        <v>1861</v>
      </c>
      <c r="C1100" s="97">
        <v>45839</v>
      </c>
      <c r="D1100" s="96" t="s">
        <v>1953</v>
      </c>
      <c r="E1100" s="78"/>
      <c r="F1100" s="84"/>
      <c r="G1100" s="95" t="s">
        <v>1861</v>
      </c>
      <c r="H1100" s="72"/>
      <c r="I1100" s="72">
        <v>0</v>
      </c>
      <c r="J1100" s="72">
        <v>0</v>
      </c>
      <c r="K1100" s="72">
        <v>557647</v>
      </c>
      <c r="L1100" s="8" t="s">
        <v>17</v>
      </c>
      <c r="M1100" s="43">
        <v>45915</v>
      </c>
      <c r="N1100" s="29" t="s">
        <v>4193</v>
      </c>
      <c r="O1100" s="72">
        <f>IF(Table1[[#This Row],[Phân loại]]="Tồn đầu kỳ",Table1[[#This Row],[Tổng giá trị]],0)</f>
        <v>0</v>
      </c>
      <c r="P1100" s="8">
        <f>IF(Table1[[#This Row],[Số còn phải thu ĐK]]&lt;&gt;0,0,IF(Table1[[#This Row],[Phân loại]]="Bán hàng",Table1[[#This Row],[Tổng giá trị]],-Table1[[#This Row],[Tổng giá trị]]))</f>
        <v>-557647</v>
      </c>
      <c r="Q1100" s="73">
        <f t="shared" si="155"/>
        <v>-557647</v>
      </c>
      <c r="R1100" s="8">
        <f>Table1[[#This Row],[Số còn phải thu ĐK]]+Table1[[#This Row],[Giá Trị HD sau CK]]-Table1[[#This Row],[Số tiền đã thu]]</f>
        <v>0</v>
      </c>
      <c r="S1100" s="7">
        <f>IF(Table1[[#This Row],[Ngày hóa đơn]]&lt;&gt;"",Table1[[#This Row],[Ngày hóa đơn]],Table1[[#This Row],[Ngày hạch toán]])</f>
        <v>45839</v>
      </c>
      <c r="T1100" s="8"/>
      <c r="U1100" s="7">
        <f>IF(Table1[[#This Row],[Ngày tính CN]]="","",S1100+T1100)</f>
        <v>45839</v>
      </c>
      <c r="V1100" s="74">
        <f ca="1">IF(Table1[[#This Row],[Hạn thanh toán]]="","",IF((U1100-NOW())&lt;0,0,(U1100-NOW())))</f>
        <v>0</v>
      </c>
      <c r="W1100" s="72"/>
      <c r="X1100" s="68" t="str">
        <f t="shared" ca="1" si="156"/>
        <v/>
      </c>
      <c r="Y1100" s="68" t="str">
        <f t="shared" si="154"/>
        <v>Đã thanh toán</v>
      </c>
      <c r="Z1100" s="301">
        <f>Table1[[#This Row],[Hạn thanh toán]]</f>
        <v>45839</v>
      </c>
      <c r="AA1100" s="301">
        <f>Table1[[#This Row],[Ngày Thanh toán]]</f>
        <v>45915</v>
      </c>
      <c r="AD1100" s="3" t="str">
        <f>VLOOKUP($A1100,Ma_KH!$A:$Q,Ma_KH!O$1,0)</f>
        <v>TTMFARM</v>
      </c>
      <c r="AE1100" s="3" t="str">
        <f>VLOOKUP($A1100,Ma_KH!$A:$Q,Ma_KH!P$1,0)</f>
        <v>CÔNG TY TNHH ĐẦU TƯ VÀ PHÁT TRIỂN TTM FARM</v>
      </c>
    </row>
    <row r="1101" spans="1:31" ht="25.5" customHeight="1" x14ac:dyDescent="0.3">
      <c r="A1101" s="95" t="s">
        <v>117</v>
      </c>
      <c r="B1101" s="4" t="s">
        <v>1861</v>
      </c>
      <c r="C1101" s="97">
        <v>45839</v>
      </c>
      <c r="D1101" s="96" t="s">
        <v>1954</v>
      </c>
      <c r="E1101" s="78"/>
      <c r="F1101" s="84"/>
      <c r="G1101" s="95" t="s">
        <v>1861</v>
      </c>
      <c r="H1101" s="72"/>
      <c r="I1101" s="72">
        <v>0</v>
      </c>
      <c r="J1101" s="72">
        <v>0</v>
      </c>
      <c r="K1101" s="72">
        <v>223820</v>
      </c>
      <c r="L1101" s="8" t="s">
        <v>17</v>
      </c>
      <c r="M1101" s="43">
        <v>45915</v>
      </c>
      <c r="N1101" s="29" t="s">
        <v>4193</v>
      </c>
      <c r="O1101" s="72">
        <f>IF(Table1[[#This Row],[Phân loại]]="Tồn đầu kỳ",Table1[[#This Row],[Tổng giá trị]],0)</f>
        <v>0</v>
      </c>
      <c r="P1101" s="8">
        <f>IF(Table1[[#This Row],[Số còn phải thu ĐK]]&lt;&gt;0,0,IF(Table1[[#This Row],[Phân loại]]="Bán hàng",Table1[[#This Row],[Tổng giá trị]],-Table1[[#This Row],[Tổng giá trị]]))</f>
        <v>-223820</v>
      </c>
      <c r="Q1101" s="73">
        <f t="shared" si="155"/>
        <v>-223820</v>
      </c>
      <c r="R1101" s="8">
        <f>Table1[[#This Row],[Số còn phải thu ĐK]]+Table1[[#This Row],[Giá Trị HD sau CK]]-Table1[[#This Row],[Số tiền đã thu]]</f>
        <v>0</v>
      </c>
      <c r="S1101" s="7">
        <f>IF(Table1[[#This Row],[Ngày hóa đơn]]&lt;&gt;"",Table1[[#This Row],[Ngày hóa đơn]],Table1[[#This Row],[Ngày hạch toán]])</f>
        <v>45839</v>
      </c>
      <c r="T1101" s="8"/>
      <c r="U1101" s="7">
        <f>IF(Table1[[#This Row],[Ngày tính CN]]="","",S1101+T1101)</f>
        <v>45839</v>
      </c>
      <c r="V1101" s="74">
        <f ca="1">IF(Table1[[#This Row],[Hạn thanh toán]]="","",IF((U1101-NOW())&lt;0,0,(U1101-NOW())))</f>
        <v>0</v>
      </c>
      <c r="W1101" s="72"/>
      <c r="X1101" s="68" t="str">
        <f t="shared" ca="1" si="156"/>
        <v/>
      </c>
      <c r="Y1101" s="68" t="str">
        <f t="shared" si="154"/>
        <v>Đã thanh toán</v>
      </c>
      <c r="Z1101" s="301">
        <f>Table1[[#This Row],[Hạn thanh toán]]</f>
        <v>45839</v>
      </c>
      <c r="AA1101" s="301">
        <f>Table1[[#This Row],[Ngày Thanh toán]]</f>
        <v>45915</v>
      </c>
      <c r="AD1101" s="3" t="str">
        <f>VLOOKUP($A1101,Ma_KH!$A:$Q,Ma_KH!O$1,0)</f>
        <v>TTMFARM</v>
      </c>
      <c r="AE1101" s="3" t="str">
        <f>VLOOKUP($A1101,Ma_KH!$A:$Q,Ma_KH!P$1,0)</f>
        <v>CÔNG TY TNHH ĐẦU TƯ VÀ PHÁT TRIỂN TTM FARM</v>
      </c>
    </row>
    <row r="1102" spans="1:31" ht="25.5" customHeight="1" x14ac:dyDescent="0.3">
      <c r="A1102" s="95" t="s">
        <v>117</v>
      </c>
      <c r="B1102" s="4" t="s">
        <v>1861</v>
      </c>
      <c r="C1102" s="97">
        <v>45839</v>
      </c>
      <c r="D1102" s="96" t="s">
        <v>1955</v>
      </c>
      <c r="E1102" s="78"/>
      <c r="F1102" s="84"/>
      <c r="G1102" s="95" t="s">
        <v>1861</v>
      </c>
      <c r="H1102" s="72"/>
      <c r="I1102" s="72">
        <v>0</v>
      </c>
      <c r="J1102" s="72">
        <v>0</v>
      </c>
      <c r="K1102" s="72">
        <v>119943</v>
      </c>
      <c r="L1102" s="8" t="s">
        <v>17</v>
      </c>
      <c r="M1102" s="43">
        <v>45915</v>
      </c>
      <c r="N1102" s="29" t="s">
        <v>4193</v>
      </c>
      <c r="O1102" s="72">
        <f>IF(Table1[[#This Row],[Phân loại]]="Tồn đầu kỳ",Table1[[#This Row],[Tổng giá trị]],0)</f>
        <v>0</v>
      </c>
      <c r="P1102" s="8">
        <f>IF(Table1[[#This Row],[Số còn phải thu ĐK]]&lt;&gt;0,0,IF(Table1[[#This Row],[Phân loại]]="Bán hàng",Table1[[#This Row],[Tổng giá trị]],-Table1[[#This Row],[Tổng giá trị]]))</f>
        <v>-119943</v>
      </c>
      <c r="Q1102" s="73">
        <f t="shared" si="155"/>
        <v>-119943</v>
      </c>
      <c r="R1102" s="8">
        <f>Table1[[#This Row],[Số còn phải thu ĐK]]+Table1[[#This Row],[Giá Trị HD sau CK]]-Table1[[#This Row],[Số tiền đã thu]]</f>
        <v>0</v>
      </c>
      <c r="S1102" s="7">
        <f>IF(Table1[[#This Row],[Ngày hóa đơn]]&lt;&gt;"",Table1[[#This Row],[Ngày hóa đơn]],Table1[[#This Row],[Ngày hạch toán]])</f>
        <v>45839</v>
      </c>
      <c r="T1102" s="8"/>
      <c r="U1102" s="7">
        <f>IF(Table1[[#This Row],[Ngày tính CN]]="","",S1102+T1102)</f>
        <v>45839</v>
      </c>
      <c r="V1102" s="74">
        <f ca="1">IF(Table1[[#This Row],[Hạn thanh toán]]="","",IF((U1102-NOW())&lt;0,0,(U1102-NOW())))</f>
        <v>0</v>
      </c>
      <c r="W1102" s="72"/>
      <c r="X1102" s="68" t="str">
        <f t="shared" ca="1" si="156"/>
        <v/>
      </c>
      <c r="Y1102" s="68" t="str">
        <f t="shared" si="154"/>
        <v>Đã thanh toán</v>
      </c>
      <c r="Z1102" s="301">
        <f>Table1[[#This Row],[Hạn thanh toán]]</f>
        <v>45839</v>
      </c>
      <c r="AA1102" s="301">
        <f>Table1[[#This Row],[Ngày Thanh toán]]</f>
        <v>45915</v>
      </c>
      <c r="AD1102" s="3" t="str">
        <f>VLOOKUP($A1102,Ma_KH!$A:$Q,Ma_KH!O$1,0)</f>
        <v>TTMFARM</v>
      </c>
      <c r="AE1102" s="3" t="str">
        <f>VLOOKUP($A1102,Ma_KH!$A:$Q,Ma_KH!P$1,0)</f>
        <v>CÔNG TY TNHH ĐẦU TƯ VÀ PHÁT TRIỂN TTM FARM</v>
      </c>
    </row>
    <row r="1103" spans="1:31" ht="25.5" customHeight="1" x14ac:dyDescent="0.3">
      <c r="A1103" s="95" t="s">
        <v>117</v>
      </c>
      <c r="B1103" s="4" t="s">
        <v>1861</v>
      </c>
      <c r="C1103" s="97">
        <v>45839</v>
      </c>
      <c r="D1103" s="96" t="s">
        <v>1956</v>
      </c>
      <c r="E1103" s="78"/>
      <c r="F1103" s="84"/>
      <c r="G1103" s="95" t="s">
        <v>1861</v>
      </c>
      <c r="H1103" s="72"/>
      <c r="I1103" s="72">
        <v>0</v>
      </c>
      <c r="J1103" s="72">
        <v>0</v>
      </c>
      <c r="K1103" s="72">
        <v>119943</v>
      </c>
      <c r="L1103" s="8" t="s">
        <v>17</v>
      </c>
      <c r="M1103" s="43">
        <v>45915</v>
      </c>
      <c r="N1103" s="29" t="s">
        <v>4193</v>
      </c>
      <c r="O1103" s="72">
        <f>IF(Table1[[#This Row],[Phân loại]]="Tồn đầu kỳ",Table1[[#This Row],[Tổng giá trị]],0)</f>
        <v>0</v>
      </c>
      <c r="P1103" s="8">
        <f>IF(Table1[[#This Row],[Số còn phải thu ĐK]]&lt;&gt;0,0,IF(Table1[[#This Row],[Phân loại]]="Bán hàng",Table1[[#This Row],[Tổng giá trị]],-Table1[[#This Row],[Tổng giá trị]]))</f>
        <v>-119943</v>
      </c>
      <c r="Q1103" s="73">
        <f t="shared" si="155"/>
        <v>-119943</v>
      </c>
      <c r="R1103" s="8">
        <f>Table1[[#This Row],[Số còn phải thu ĐK]]+Table1[[#This Row],[Giá Trị HD sau CK]]-Table1[[#This Row],[Số tiền đã thu]]</f>
        <v>0</v>
      </c>
      <c r="S1103" s="7">
        <f>IF(Table1[[#This Row],[Ngày hóa đơn]]&lt;&gt;"",Table1[[#This Row],[Ngày hóa đơn]],Table1[[#This Row],[Ngày hạch toán]])</f>
        <v>45839</v>
      </c>
      <c r="T1103" s="8"/>
      <c r="U1103" s="7">
        <f>IF(Table1[[#This Row],[Ngày tính CN]]="","",S1103+T1103)</f>
        <v>45839</v>
      </c>
      <c r="V1103" s="74">
        <f ca="1">IF(Table1[[#This Row],[Hạn thanh toán]]="","",IF((U1103-NOW())&lt;0,0,(U1103-NOW())))</f>
        <v>0</v>
      </c>
      <c r="W1103" s="72"/>
      <c r="X1103" s="68" t="str">
        <f t="shared" ca="1" si="156"/>
        <v/>
      </c>
      <c r="Y1103" s="68" t="str">
        <f t="shared" si="154"/>
        <v>Đã thanh toán</v>
      </c>
      <c r="Z1103" s="301">
        <f>Table1[[#This Row],[Hạn thanh toán]]</f>
        <v>45839</v>
      </c>
      <c r="AA1103" s="301">
        <f>Table1[[#This Row],[Ngày Thanh toán]]</f>
        <v>45915</v>
      </c>
      <c r="AD1103" s="3" t="str">
        <f>VLOOKUP($A1103,Ma_KH!$A:$Q,Ma_KH!O$1,0)</f>
        <v>TTMFARM</v>
      </c>
      <c r="AE1103" s="3" t="str">
        <f>VLOOKUP($A1103,Ma_KH!$A:$Q,Ma_KH!P$1,0)</f>
        <v>CÔNG TY TNHH ĐẦU TƯ VÀ PHÁT TRIỂN TTM FARM</v>
      </c>
    </row>
    <row r="1104" spans="1:31" ht="25.5" customHeight="1" x14ac:dyDescent="0.3">
      <c r="A1104" s="95" t="s">
        <v>117</v>
      </c>
      <c r="B1104" s="4" t="s">
        <v>1861</v>
      </c>
      <c r="C1104" s="97">
        <v>45841</v>
      </c>
      <c r="D1104" s="96" t="s">
        <v>1957</v>
      </c>
      <c r="E1104" s="78"/>
      <c r="F1104" s="84"/>
      <c r="G1104" s="95" t="s">
        <v>1861</v>
      </c>
      <c r="H1104" s="72"/>
      <c r="I1104" s="72">
        <v>0</v>
      </c>
      <c r="J1104" s="72">
        <v>0</v>
      </c>
      <c r="K1104" s="72">
        <v>239885</v>
      </c>
      <c r="L1104" s="8" t="s">
        <v>17</v>
      </c>
      <c r="M1104" s="43">
        <v>45915</v>
      </c>
      <c r="N1104" s="29" t="s">
        <v>4193</v>
      </c>
      <c r="O1104" s="72">
        <f>IF(Table1[[#This Row],[Phân loại]]="Tồn đầu kỳ",Table1[[#This Row],[Tổng giá trị]],0)</f>
        <v>0</v>
      </c>
      <c r="P1104" s="8">
        <f>IF(Table1[[#This Row],[Số còn phải thu ĐK]]&lt;&gt;0,0,IF(Table1[[#This Row],[Phân loại]]="Bán hàng",Table1[[#This Row],[Tổng giá trị]],-Table1[[#This Row],[Tổng giá trị]]))</f>
        <v>-239885</v>
      </c>
      <c r="Q1104" s="73">
        <f t="shared" si="155"/>
        <v>-239885</v>
      </c>
      <c r="R1104" s="8">
        <f>Table1[[#This Row],[Số còn phải thu ĐK]]+Table1[[#This Row],[Giá Trị HD sau CK]]-Table1[[#This Row],[Số tiền đã thu]]</f>
        <v>0</v>
      </c>
      <c r="S1104" s="7">
        <f>IF(Table1[[#This Row],[Ngày hóa đơn]]&lt;&gt;"",Table1[[#This Row],[Ngày hóa đơn]],Table1[[#This Row],[Ngày hạch toán]])</f>
        <v>45841</v>
      </c>
      <c r="T1104" s="8"/>
      <c r="U1104" s="7">
        <f>IF(Table1[[#This Row],[Ngày tính CN]]="","",S1104+T1104)</f>
        <v>45841</v>
      </c>
      <c r="V1104" s="74">
        <f ca="1">IF(Table1[[#This Row],[Hạn thanh toán]]="","",IF((U1104-NOW())&lt;0,0,(U1104-NOW())))</f>
        <v>0</v>
      </c>
      <c r="W1104" s="72"/>
      <c r="X1104" s="68" t="str">
        <f t="shared" ca="1" si="156"/>
        <v/>
      </c>
      <c r="Y1104" s="68" t="str">
        <f t="shared" si="154"/>
        <v>Đã thanh toán</v>
      </c>
      <c r="Z1104" s="301">
        <f>Table1[[#This Row],[Hạn thanh toán]]</f>
        <v>45841</v>
      </c>
      <c r="AA1104" s="301">
        <f>Table1[[#This Row],[Ngày Thanh toán]]</f>
        <v>45915</v>
      </c>
      <c r="AD1104" s="3" t="str">
        <f>VLOOKUP($A1104,Ma_KH!$A:$Q,Ma_KH!O$1,0)</f>
        <v>TTMFARM</v>
      </c>
      <c r="AE1104" s="3" t="str">
        <f>VLOOKUP($A1104,Ma_KH!$A:$Q,Ma_KH!P$1,0)</f>
        <v>CÔNG TY TNHH ĐẦU TƯ VÀ PHÁT TRIỂN TTM FARM</v>
      </c>
    </row>
    <row r="1105" spans="1:31" ht="25.5" customHeight="1" x14ac:dyDescent="0.3">
      <c r="A1105" s="95" t="s">
        <v>117</v>
      </c>
      <c r="B1105" s="4" t="s">
        <v>1861</v>
      </c>
      <c r="C1105" s="97">
        <v>45842</v>
      </c>
      <c r="D1105" s="96" t="s">
        <v>1958</v>
      </c>
      <c r="E1105" s="78"/>
      <c r="F1105" s="84"/>
      <c r="G1105" s="95" t="s">
        <v>1861</v>
      </c>
      <c r="H1105" s="72">
        <v>1511504</v>
      </c>
      <c r="I1105" s="72">
        <v>151151</v>
      </c>
      <c r="J1105" s="72">
        <v>108828</v>
      </c>
      <c r="K1105" s="72">
        <v>1469181</v>
      </c>
      <c r="L1105" s="8" t="s">
        <v>24</v>
      </c>
      <c r="M1105" s="43">
        <v>45915</v>
      </c>
      <c r="N1105" s="29" t="s">
        <v>4193</v>
      </c>
      <c r="O1105" s="72">
        <f>IF(Table1[[#This Row],[Phân loại]]="Tồn đầu kỳ",Table1[[#This Row],[Tổng giá trị]],0)</f>
        <v>0</v>
      </c>
      <c r="P1105" s="8">
        <f>IF(Table1[[#This Row],[Số còn phải thu ĐK]]&lt;&gt;0,0,IF(Table1[[#This Row],[Phân loại]]="Bán hàng",Table1[[#This Row],[Tổng giá trị]],-Table1[[#This Row],[Tổng giá trị]]))</f>
        <v>1469181</v>
      </c>
      <c r="Q1105" s="73">
        <f t="shared" si="155"/>
        <v>1469181</v>
      </c>
      <c r="R1105" s="8">
        <f>Table1[[#This Row],[Số còn phải thu ĐK]]+Table1[[#This Row],[Giá Trị HD sau CK]]-Table1[[#This Row],[Số tiền đã thu]]</f>
        <v>0</v>
      </c>
      <c r="S1105" s="7">
        <f>IF(Table1[[#This Row],[Ngày hóa đơn]]&lt;&gt;"",Table1[[#This Row],[Ngày hóa đơn]],Table1[[#This Row],[Ngày hạch toán]])</f>
        <v>45842</v>
      </c>
      <c r="T1105" s="8"/>
      <c r="U1105" s="7">
        <f>IF(Table1[[#This Row],[Ngày tính CN]]="","",S1105+T1105)</f>
        <v>45842</v>
      </c>
      <c r="V1105" s="74">
        <f ca="1">IF(Table1[[#This Row],[Hạn thanh toán]]="","",IF((U1105-NOW())&lt;0,0,(U1105-NOW())))</f>
        <v>0</v>
      </c>
      <c r="W1105" s="72"/>
      <c r="X1105" s="68" t="str">
        <f t="shared" ca="1" si="156"/>
        <v/>
      </c>
      <c r="Y1105" s="68" t="str">
        <f t="shared" si="154"/>
        <v>Đã thanh toán</v>
      </c>
      <c r="Z1105" s="301">
        <f>Table1[[#This Row],[Hạn thanh toán]]</f>
        <v>45842</v>
      </c>
      <c r="AA1105" s="301">
        <f>Table1[[#This Row],[Ngày Thanh toán]]</f>
        <v>45915</v>
      </c>
      <c r="AD1105" s="3" t="str">
        <f>VLOOKUP($A1105,Ma_KH!$A:$Q,Ma_KH!O$1,0)</f>
        <v>TTMFARM</v>
      </c>
      <c r="AE1105" s="3" t="str">
        <f>VLOOKUP($A1105,Ma_KH!$A:$Q,Ma_KH!P$1,0)</f>
        <v>CÔNG TY TNHH ĐẦU TƯ VÀ PHÁT TRIỂN TTM FARM</v>
      </c>
    </row>
    <row r="1106" spans="1:31" ht="25.5" customHeight="1" x14ac:dyDescent="0.3">
      <c r="A1106" s="95" t="s">
        <v>117</v>
      </c>
      <c r="B1106" s="4" t="s">
        <v>1861</v>
      </c>
      <c r="C1106" s="97">
        <v>45846</v>
      </c>
      <c r="D1106" s="96" t="s">
        <v>1959</v>
      </c>
      <c r="E1106" s="78"/>
      <c r="F1106" s="84"/>
      <c r="G1106" s="95" t="s">
        <v>1861</v>
      </c>
      <c r="H1106" s="72">
        <v>481674</v>
      </c>
      <c r="I1106" s="72">
        <v>0</v>
      </c>
      <c r="J1106" s="72">
        <v>38534</v>
      </c>
      <c r="K1106" s="72">
        <v>520208</v>
      </c>
      <c r="L1106" s="8" t="s">
        <v>24</v>
      </c>
      <c r="M1106" s="43">
        <v>45915</v>
      </c>
      <c r="N1106" s="29" t="s">
        <v>4193</v>
      </c>
      <c r="O1106" s="72">
        <f>IF(Table1[[#This Row],[Phân loại]]="Tồn đầu kỳ",Table1[[#This Row],[Tổng giá trị]],0)</f>
        <v>0</v>
      </c>
      <c r="P1106" s="8">
        <f>IF(Table1[[#This Row],[Số còn phải thu ĐK]]&lt;&gt;0,0,IF(Table1[[#This Row],[Phân loại]]="Bán hàng",Table1[[#This Row],[Tổng giá trị]],-Table1[[#This Row],[Tổng giá trị]]))</f>
        <v>520208</v>
      </c>
      <c r="Q1106" s="73">
        <f t="shared" si="155"/>
        <v>520208</v>
      </c>
      <c r="R1106" s="8">
        <f>Table1[[#This Row],[Số còn phải thu ĐK]]+Table1[[#This Row],[Giá Trị HD sau CK]]-Table1[[#This Row],[Số tiền đã thu]]</f>
        <v>0</v>
      </c>
      <c r="S1106" s="7">
        <f>IF(Table1[[#This Row],[Ngày hóa đơn]]&lt;&gt;"",Table1[[#This Row],[Ngày hóa đơn]],Table1[[#This Row],[Ngày hạch toán]])</f>
        <v>45846</v>
      </c>
      <c r="T1106" s="8"/>
      <c r="U1106" s="7">
        <f>IF(Table1[[#This Row],[Ngày tính CN]]="","",S1106+T1106)</f>
        <v>45846</v>
      </c>
      <c r="V1106" s="74">
        <f ca="1">IF(Table1[[#This Row],[Hạn thanh toán]]="","",IF((U1106-NOW())&lt;0,0,(U1106-NOW())))</f>
        <v>0</v>
      </c>
      <c r="W1106" s="72"/>
      <c r="X1106" s="68" t="str">
        <f t="shared" ca="1" si="156"/>
        <v/>
      </c>
      <c r="Y1106" s="68" t="str">
        <f t="shared" si="154"/>
        <v>Đã thanh toán</v>
      </c>
      <c r="Z1106" s="301">
        <f>Table1[[#This Row],[Hạn thanh toán]]</f>
        <v>45846</v>
      </c>
      <c r="AA1106" s="301">
        <f>Table1[[#This Row],[Ngày Thanh toán]]</f>
        <v>45915</v>
      </c>
      <c r="AD1106" s="3" t="str">
        <f>VLOOKUP($A1106,Ma_KH!$A:$Q,Ma_KH!O$1,0)</f>
        <v>TTMFARM</v>
      </c>
      <c r="AE1106" s="3" t="str">
        <f>VLOOKUP($A1106,Ma_KH!$A:$Q,Ma_KH!P$1,0)</f>
        <v>CÔNG TY TNHH ĐẦU TƯ VÀ PHÁT TRIỂN TTM FARM</v>
      </c>
    </row>
    <row r="1107" spans="1:31" ht="25.5" customHeight="1" x14ac:dyDescent="0.3">
      <c r="A1107" s="95" t="s">
        <v>117</v>
      </c>
      <c r="B1107" s="4" t="s">
        <v>1861</v>
      </c>
      <c r="C1107" s="97">
        <v>45846</v>
      </c>
      <c r="D1107" s="96" t="s">
        <v>1960</v>
      </c>
      <c r="E1107" s="78"/>
      <c r="F1107" s="84"/>
      <c r="G1107" s="95" t="s">
        <v>1861</v>
      </c>
      <c r="H1107" s="72">
        <v>636127</v>
      </c>
      <c r="I1107" s="72">
        <v>0</v>
      </c>
      <c r="J1107" s="72">
        <v>50890</v>
      </c>
      <c r="K1107" s="72">
        <v>687017</v>
      </c>
      <c r="L1107" s="8" t="s">
        <v>24</v>
      </c>
      <c r="M1107" s="43">
        <v>45915</v>
      </c>
      <c r="N1107" s="29" t="s">
        <v>4193</v>
      </c>
      <c r="O1107" s="72">
        <f>IF(Table1[[#This Row],[Phân loại]]="Tồn đầu kỳ",Table1[[#This Row],[Tổng giá trị]],0)</f>
        <v>0</v>
      </c>
      <c r="P1107" s="8">
        <f>IF(Table1[[#This Row],[Số còn phải thu ĐK]]&lt;&gt;0,0,IF(Table1[[#This Row],[Phân loại]]="Bán hàng",Table1[[#This Row],[Tổng giá trị]],-Table1[[#This Row],[Tổng giá trị]]))</f>
        <v>687017</v>
      </c>
      <c r="Q1107" s="73">
        <f t="shared" si="155"/>
        <v>687017</v>
      </c>
      <c r="R1107" s="8">
        <f>Table1[[#This Row],[Số còn phải thu ĐK]]+Table1[[#This Row],[Giá Trị HD sau CK]]-Table1[[#This Row],[Số tiền đã thu]]</f>
        <v>0</v>
      </c>
      <c r="S1107" s="7">
        <f>IF(Table1[[#This Row],[Ngày hóa đơn]]&lt;&gt;"",Table1[[#This Row],[Ngày hóa đơn]],Table1[[#This Row],[Ngày hạch toán]])</f>
        <v>45846</v>
      </c>
      <c r="T1107" s="8"/>
      <c r="U1107" s="7">
        <f>IF(Table1[[#This Row],[Ngày tính CN]]="","",S1107+T1107)</f>
        <v>45846</v>
      </c>
      <c r="V1107" s="74">
        <f ca="1">IF(Table1[[#This Row],[Hạn thanh toán]]="","",IF((U1107-NOW())&lt;0,0,(U1107-NOW())))</f>
        <v>0</v>
      </c>
      <c r="W1107" s="72"/>
      <c r="X1107" s="68" t="str">
        <f t="shared" ca="1" si="156"/>
        <v/>
      </c>
      <c r="Y1107" s="68" t="str">
        <f t="shared" si="154"/>
        <v>Đã thanh toán</v>
      </c>
      <c r="Z1107" s="301">
        <f>Table1[[#This Row],[Hạn thanh toán]]</f>
        <v>45846</v>
      </c>
      <c r="AA1107" s="301">
        <f>Table1[[#This Row],[Ngày Thanh toán]]</f>
        <v>45915</v>
      </c>
      <c r="AD1107" s="3" t="str">
        <f>VLOOKUP($A1107,Ma_KH!$A:$Q,Ma_KH!O$1,0)</f>
        <v>TTMFARM</v>
      </c>
      <c r="AE1107" s="3" t="str">
        <f>VLOOKUP($A1107,Ma_KH!$A:$Q,Ma_KH!P$1,0)</f>
        <v>CÔNG TY TNHH ĐẦU TƯ VÀ PHÁT TRIỂN TTM FARM</v>
      </c>
    </row>
    <row r="1108" spans="1:31" ht="25.5" customHeight="1" x14ac:dyDescent="0.3">
      <c r="A1108" s="95" t="s">
        <v>117</v>
      </c>
      <c r="B1108" s="4" t="s">
        <v>1861</v>
      </c>
      <c r="C1108" s="97">
        <v>45846</v>
      </c>
      <c r="D1108" s="96" t="s">
        <v>1961</v>
      </c>
      <c r="E1108" s="78"/>
      <c r="F1108" s="84"/>
      <c r="G1108" s="95" t="s">
        <v>1861</v>
      </c>
      <c r="H1108" s="72">
        <v>776217</v>
      </c>
      <c r="I1108" s="72">
        <v>0</v>
      </c>
      <c r="J1108" s="72">
        <v>62097</v>
      </c>
      <c r="K1108" s="72">
        <v>838314</v>
      </c>
      <c r="L1108" s="8" t="s">
        <v>24</v>
      </c>
      <c r="M1108" s="43">
        <v>45915</v>
      </c>
      <c r="N1108" s="29" t="s">
        <v>4193</v>
      </c>
      <c r="O1108" s="72">
        <f>IF(Table1[[#This Row],[Phân loại]]="Tồn đầu kỳ",Table1[[#This Row],[Tổng giá trị]],0)</f>
        <v>0</v>
      </c>
      <c r="P1108" s="8">
        <f>IF(Table1[[#This Row],[Số còn phải thu ĐK]]&lt;&gt;0,0,IF(Table1[[#This Row],[Phân loại]]="Bán hàng",Table1[[#This Row],[Tổng giá trị]],-Table1[[#This Row],[Tổng giá trị]]))</f>
        <v>838314</v>
      </c>
      <c r="Q1108" s="73">
        <f t="shared" si="155"/>
        <v>838314</v>
      </c>
      <c r="R1108" s="8">
        <f>Table1[[#This Row],[Số còn phải thu ĐK]]+Table1[[#This Row],[Giá Trị HD sau CK]]-Table1[[#This Row],[Số tiền đã thu]]</f>
        <v>0</v>
      </c>
      <c r="S1108" s="7">
        <f>IF(Table1[[#This Row],[Ngày hóa đơn]]&lt;&gt;"",Table1[[#This Row],[Ngày hóa đơn]],Table1[[#This Row],[Ngày hạch toán]])</f>
        <v>45846</v>
      </c>
      <c r="T1108" s="8"/>
      <c r="U1108" s="7">
        <f>IF(Table1[[#This Row],[Ngày tính CN]]="","",S1108+T1108)</f>
        <v>45846</v>
      </c>
      <c r="V1108" s="74">
        <f ca="1">IF(Table1[[#This Row],[Hạn thanh toán]]="","",IF((U1108-NOW())&lt;0,0,(U1108-NOW())))</f>
        <v>0</v>
      </c>
      <c r="W1108" s="72"/>
      <c r="X1108" s="68" t="str">
        <f t="shared" ca="1" si="156"/>
        <v/>
      </c>
      <c r="Y1108" s="68" t="str">
        <f t="shared" si="154"/>
        <v>Đã thanh toán</v>
      </c>
      <c r="Z1108" s="301">
        <f>Table1[[#This Row],[Hạn thanh toán]]</f>
        <v>45846</v>
      </c>
      <c r="AA1108" s="301">
        <f>Table1[[#This Row],[Ngày Thanh toán]]</f>
        <v>45915</v>
      </c>
      <c r="AD1108" s="3" t="str">
        <f>VLOOKUP($A1108,Ma_KH!$A:$Q,Ma_KH!O$1,0)</f>
        <v>TTMFARM</v>
      </c>
      <c r="AE1108" s="3" t="str">
        <f>VLOOKUP($A1108,Ma_KH!$A:$Q,Ma_KH!P$1,0)</f>
        <v>CÔNG TY TNHH ĐẦU TƯ VÀ PHÁT TRIỂN TTM FARM</v>
      </c>
    </row>
    <row r="1109" spans="1:31" ht="25.5" customHeight="1" x14ac:dyDescent="0.3">
      <c r="A1109" s="95" t="s">
        <v>117</v>
      </c>
      <c r="B1109" s="4" t="s">
        <v>1861</v>
      </c>
      <c r="C1109" s="97">
        <v>45854</v>
      </c>
      <c r="D1109" s="96" t="s">
        <v>1962</v>
      </c>
      <c r="E1109" s="78"/>
      <c r="F1109" s="84"/>
      <c r="G1109" s="95" t="s">
        <v>1861</v>
      </c>
      <c r="H1109" s="72">
        <v>637988</v>
      </c>
      <c r="I1109" s="72">
        <v>0</v>
      </c>
      <c r="J1109" s="72">
        <v>51039</v>
      </c>
      <c r="K1109" s="72">
        <v>689027</v>
      </c>
      <c r="L1109" s="8" t="s">
        <v>24</v>
      </c>
      <c r="M1109" s="43">
        <v>45915</v>
      </c>
      <c r="N1109" s="29" t="s">
        <v>4193</v>
      </c>
      <c r="O1109" s="72">
        <f>IF(Table1[[#This Row],[Phân loại]]="Tồn đầu kỳ",Table1[[#This Row],[Tổng giá trị]],0)</f>
        <v>0</v>
      </c>
      <c r="P1109" s="8">
        <f>IF(Table1[[#This Row],[Số còn phải thu ĐK]]&lt;&gt;0,0,IF(Table1[[#This Row],[Phân loại]]="Bán hàng",Table1[[#This Row],[Tổng giá trị]],-Table1[[#This Row],[Tổng giá trị]]))</f>
        <v>689027</v>
      </c>
      <c r="Q1109" s="73">
        <f t="shared" si="155"/>
        <v>689027</v>
      </c>
      <c r="R1109" s="8">
        <f>Table1[[#This Row],[Số còn phải thu ĐK]]+Table1[[#This Row],[Giá Trị HD sau CK]]-Table1[[#This Row],[Số tiền đã thu]]</f>
        <v>0</v>
      </c>
      <c r="S1109" s="7">
        <f>IF(Table1[[#This Row],[Ngày hóa đơn]]&lt;&gt;"",Table1[[#This Row],[Ngày hóa đơn]],Table1[[#This Row],[Ngày hạch toán]])</f>
        <v>45854</v>
      </c>
      <c r="T1109" s="8"/>
      <c r="U1109" s="7">
        <f>IF(Table1[[#This Row],[Ngày tính CN]]="","",S1109+T1109)</f>
        <v>45854</v>
      </c>
      <c r="V1109" s="74">
        <f ca="1">IF(Table1[[#This Row],[Hạn thanh toán]]="","",IF((U1109-NOW())&lt;0,0,(U1109-NOW())))</f>
        <v>0</v>
      </c>
      <c r="W1109" s="72"/>
      <c r="X1109" s="68" t="str">
        <f t="shared" ca="1" si="156"/>
        <v/>
      </c>
      <c r="Y1109" s="68" t="str">
        <f t="shared" si="154"/>
        <v>Đã thanh toán</v>
      </c>
      <c r="Z1109" s="301">
        <f>Table1[[#This Row],[Hạn thanh toán]]</f>
        <v>45854</v>
      </c>
      <c r="AA1109" s="301">
        <f>Table1[[#This Row],[Ngày Thanh toán]]</f>
        <v>45915</v>
      </c>
      <c r="AD1109" s="3" t="str">
        <f>VLOOKUP($A1109,Ma_KH!$A:$Q,Ma_KH!O$1,0)</f>
        <v>TTMFARM</v>
      </c>
      <c r="AE1109" s="3" t="str">
        <f>VLOOKUP($A1109,Ma_KH!$A:$Q,Ma_KH!P$1,0)</f>
        <v>CÔNG TY TNHH ĐẦU TƯ VÀ PHÁT TRIỂN TTM FARM</v>
      </c>
    </row>
    <row r="1110" spans="1:31" ht="25.5" customHeight="1" x14ac:dyDescent="0.3">
      <c r="A1110" s="95" t="s">
        <v>117</v>
      </c>
      <c r="B1110" s="4" t="s">
        <v>1861</v>
      </c>
      <c r="C1110" s="97">
        <v>45854</v>
      </c>
      <c r="D1110" s="96" t="s">
        <v>1963</v>
      </c>
      <c r="E1110" s="78"/>
      <c r="F1110" s="84"/>
      <c r="G1110" s="95" t="s">
        <v>1861</v>
      </c>
      <c r="H1110" s="72">
        <v>370839</v>
      </c>
      <c r="I1110" s="72">
        <v>0</v>
      </c>
      <c r="J1110" s="72">
        <v>29667</v>
      </c>
      <c r="K1110" s="72">
        <v>400506</v>
      </c>
      <c r="L1110" s="8" t="s">
        <v>24</v>
      </c>
      <c r="M1110" s="43">
        <v>45915</v>
      </c>
      <c r="N1110" s="29" t="s">
        <v>4193</v>
      </c>
      <c r="O1110" s="72">
        <f>IF(Table1[[#This Row],[Phân loại]]="Tồn đầu kỳ",Table1[[#This Row],[Tổng giá trị]],0)</f>
        <v>0</v>
      </c>
      <c r="P1110" s="8">
        <f>IF(Table1[[#This Row],[Số còn phải thu ĐK]]&lt;&gt;0,0,IF(Table1[[#This Row],[Phân loại]]="Bán hàng",Table1[[#This Row],[Tổng giá trị]],-Table1[[#This Row],[Tổng giá trị]]))</f>
        <v>400506</v>
      </c>
      <c r="Q1110" s="73">
        <f t="shared" si="155"/>
        <v>400506</v>
      </c>
      <c r="R1110" s="8">
        <f>Table1[[#This Row],[Số còn phải thu ĐK]]+Table1[[#This Row],[Giá Trị HD sau CK]]-Table1[[#This Row],[Số tiền đã thu]]</f>
        <v>0</v>
      </c>
      <c r="S1110" s="7">
        <f>IF(Table1[[#This Row],[Ngày hóa đơn]]&lt;&gt;"",Table1[[#This Row],[Ngày hóa đơn]],Table1[[#This Row],[Ngày hạch toán]])</f>
        <v>45854</v>
      </c>
      <c r="T1110" s="8"/>
      <c r="U1110" s="7">
        <f>IF(Table1[[#This Row],[Ngày tính CN]]="","",S1110+T1110)</f>
        <v>45854</v>
      </c>
      <c r="V1110" s="74">
        <f ca="1">IF(Table1[[#This Row],[Hạn thanh toán]]="","",IF((U1110-NOW())&lt;0,0,(U1110-NOW())))</f>
        <v>0</v>
      </c>
      <c r="W1110" s="72"/>
      <c r="X1110" s="68" t="str">
        <f t="shared" ca="1" si="156"/>
        <v/>
      </c>
      <c r="Y1110" s="68" t="str">
        <f t="shared" si="154"/>
        <v>Đã thanh toán</v>
      </c>
      <c r="Z1110" s="301">
        <f>Table1[[#This Row],[Hạn thanh toán]]</f>
        <v>45854</v>
      </c>
      <c r="AA1110" s="301">
        <f>Table1[[#This Row],[Ngày Thanh toán]]</f>
        <v>45915</v>
      </c>
      <c r="AD1110" s="3" t="str">
        <f>VLOOKUP($A1110,Ma_KH!$A:$Q,Ma_KH!O$1,0)</f>
        <v>TTMFARM</v>
      </c>
      <c r="AE1110" s="3" t="str">
        <f>VLOOKUP($A1110,Ma_KH!$A:$Q,Ma_KH!P$1,0)</f>
        <v>CÔNG TY TNHH ĐẦU TƯ VÀ PHÁT TRIỂN TTM FARM</v>
      </c>
    </row>
    <row r="1111" spans="1:31" ht="25.5" customHeight="1" x14ac:dyDescent="0.3">
      <c r="A1111" s="95" t="s">
        <v>117</v>
      </c>
      <c r="B1111" s="4" t="s">
        <v>1861</v>
      </c>
      <c r="C1111" s="97">
        <v>45854</v>
      </c>
      <c r="D1111" s="96" t="s">
        <v>1964</v>
      </c>
      <c r="E1111" s="78"/>
      <c r="F1111" s="84"/>
      <c r="G1111" s="95" t="s">
        <v>1861</v>
      </c>
      <c r="H1111" s="72">
        <v>759740</v>
      </c>
      <c r="I1111" s="72">
        <v>0</v>
      </c>
      <c r="J1111" s="72">
        <v>60779</v>
      </c>
      <c r="K1111" s="72">
        <v>820519</v>
      </c>
      <c r="L1111" s="8" t="s">
        <v>24</v>
      </c>
      <c r="M1111" s="43">
        <v>45915</v>
      </c>
      <c r="N1111" s="29" t="s">
        <v>4193</v>
      </c>
      <c r="O1111" s="72">
        <f>IF(Table1[[#This Row],[Phân loại]]="Tồn đầu kỳ",Table1[[#This Row],[Tổng giá trị]],0)</f>
        <v>0</v>
      </c>
      <c r="P1111" s="8">
        <f>IF(Table1[[#This Row],[Số còn phải thu ĐK]]&lt;&gt;0,0,IF(Table1[[#This Row],[Phân loại]]="Bán hàng",Table1[[#This Row],[Tổng giá trị]],-Table1[[#This Row],[Tổng giá trị]]))</f>
        <v>820519</v>
      </c>
      <c r="Q1111" s="73">
        <f t="shared" si="155"/>
        <v>820519</v>
      </c>
      <c r="R1111" s="8">
        <f>Table1[[#This Row],[Số còn phải thu ĐK]]+Table1[[#This Row],[Giá Trị HD sau CK]]-Table1[[#This Row],[Số tiền đã thu]]</f>
        <v>0</v>
      </c>
      <c r="S1111" s="7">
        <f>IF(Table1[[#This Row],[Ngày hóa đơn]]&lt;&gt;"",Table1[[#This Row],[Ngày hóa đơn]],Table1[[#This Row],[Ngày hạch toán]])</f>
        <v>45854</v>
      </c>
      <c r="T1111" s="8"/>
      <c r="U1111" s="7">
        <f>IF(Table1[[#This Row],[Ngày tính CN]]="","",S1111+T1111)</f>
        <v>45854</v>
      </c>
      <c r="V1111" s="74">
        <f ca="1">IF(Table1[[#This Row],[Hạn thanh toán]]="","",IF((U1111-NOW())&lt;0,0,(U1111-NOW())))</f>
        <v>0</v>
      </c>
      <c r="W1111" s="72"/>
      <c r="X1111" s="68" t="str">
        <f t="shared" ca="1" si="156"/>
        <v/>
      </c>
      <c r="Y1111" s="68" t="str">
        <f t="shared" si="154"/>
        <v>Đã thanh toán</v>
      </c>
      <c r="Z1111" s="301">
        <f>Table1[[#This Row],[Hạn thanh toán]]</f>
        <v>45854</v>
      </c>
      <c r="AA1111" s="301">
        <f>Table1[[#This Row],[Ngày Thanh toán]]</f>
        <v>45915</v>
      </c>
      <c r="AD1111" s="3" t="str">
        <f>VLOOKUP($A1111,Ma_KH!$A:$Q,Ma_KH!O$1,0)</f>
        <v>TTMFARM</v>
      </c>
      <c r="AE1111" s="3" t="str">
        <f>VLOOKUP($A1111,Ma_KH!$A:$Q,Ma_KH!P$1,0)</f>
        <v>CÔNG TY TNHH ĐẦU TƯ VÀ PHÁT TRIỂN TTM FARM</v>
      </c>
    </row>
    <row r="1112" spans="1:31" ht="25.5" customHeight="1" x14ac:dyDescent="0.3">
      <c r="A1112" s="95" t="s">
        <v>119</v>
      </c>
      <c r="B1112" s="4" t="s">
        <v>1861</v>
      </c>
      <c r="C1112" s="97">
        <v>45854</v>
      </c>
      <c r="D1112" s="96" t="s">
        <v>1965</v>
      </c>
      <c r="E1112" s="78"/>
      <c r="F1112" s="84"/>
      <c r="G1112" s="95" t="s">
        <v>1870</v>
      </c>
      <c r="H1112" s="72"/>
      <c r="I1112" s="72">
        <v>0</v>
      </c>
      <c r="J1112" s="72">
        <v>0</v>
      </c>
      <c r="K1112" s="72">
        <v>561144</v>
      </c>
      <c r="L1112" s="8" t="s">
        <v>17</v>
      </c>
      <c r="M1112" s="43">
        <v>45915</v>
      </c>
      <c r="N1112" s="29" t="s">
        <v>4193</v>
      </c>
      <c r="O1112" s="72">
        <f>IF(Table1[[#This Row],[Phân loại]]="Tồn đầu kỳ",Table1[[#This Row],[Tổng giá trị]],0)</f>
        <v>0</v>
      </c>
      <c r="P1112" s="8">
        <f>IF(Table1[[#This Row],[Số còn phải thu ĐK]]&lt;&gt;0,0,IF(Table1[[#This Row],[Phân loại]]="Bán hàng",Table1[[#This Row],[Tổng giá trị]],-Table1[[#This Row],[Tổng giá trị]]))</f>
        <v>-561144</v>
      </c>
      <c r="Q1112" s="73">
        <f t="shared" si="155"/>
        <v>-561144</v>
      </c>
      <c r="R1112" s="8">
        <f>Table1[[#This Row],[Số còn phải thu ĐK]]+Table1[[#This Row],[Giá Trị HD sau CK]]-Table1[[#This Row],[Số tiền đã thu]]</f>
        <v>0</v>
      </c>
      <c r="S1112" s="7">
        <f>IF(Table1[[#This Row],[Ngày hóa đơn]]&lt;&gt;"",Table1[[#This Row],[Ngày hóa đơn]],Table1[[#This Row],[Ngày hạch toán]])</f>
        <v>45854</v>
      </c>
      <c r="T1112" s="8"/>
      <c r="U1112" s="7">
        <f>IF(Table1[[#This Row],[Ngày tính CN]]="","",S1112+T1112)</f>
        <v>45854</v>
      </c>
      <c r="V1112" s="74">
        <f ca="1">IF(Table1[[#This Row],[Hạn thanh toán]]="","",IF((U1112-NOW())&lt;0,0,(U1112-NOW())))</f>
        <v>0</v>
      </c>
      <c r="W1112" s="72"/>
      <c r="X1112" s="68" t="str">
        <f t="shared" ca="1" si="156"/>
        <v/>
      </c>
      <c r="Y1112" s="68" t="str">
        <f t="shared" si="154"/>
        <v>Đã thanh toán</v>
      </c>
      <c r="Z1112" s="301">
        <f>Table1[[#This Row],[Hạn thanh toán]]</f>
        <v>45854</v>
      </c>
      <c r="AA1112" s="301">
        <f>Table1[[#This Row],[Ngày Thanh toán]]</f>
        <v>45915</v>
      </c>
      <c r="AD1112" s="3" t="str">
        <f>VLOOKUP($A1112,Ma_KH!$A:$Q,Ma_KH!O$1,0)</f>
        <v>TTMFARM</v>
      </c>
      <c r="AE1112" s="3" t="str">
        <f>VLOOKUP($A1112,Ma_KH!$A:$Q,Ma_KH!P$1,0)</f>
        <v>CÔNG TY TNHH ĐẦU TƯ VÀ PHÁT TRIỂN TTM FARM</v>
      </c>
    </row>
    <row r="1113" spans="1:31" ht="25.5" customHeight="1" x14ac:dyDescent="0.3">
      <c r="A1113" s="95" t="s">
        <v>117</v>
      </c>
      <c r="B1113" s="4" t="s">
        <v>1861</v>
      </c>
      <c r="C1113" s="97">
        <v>45854</v>
      </c>
      <c r="D1113" s="96" t="s">
        <v>1966</v>
      </c>
      <c r="E1113" s="78"/>
      <c r="F1113" s="84"/>
      <c r="G1113" s="95" t="s">
        <v>1861</v>
      </c>
      <c r="H1113" s="72"/>
      <c r="I1113" s="72">
        <v>0</v>
      </c>
      <c r="J1113" s="72">
        <v>0</v>
      </c>
      <c r="K1113" s="72">
        <v>377126</v>
      </c>
      <c r="L1113" s="8" t="s">
        <v>17</v>
      </c>
      <c r="M1113" s="43">
        <v>45915</v>
      </c>
      <c r="N1113" s="29" t="s">
        <v>4193</v>
      </c>
      <c r="O1113" s="72">
        <f>IF(Table1[[#This Row],[Phân loại]]="Tồn đầu kỳ",Table1[[#This Row],[Tổng giá trị]],0)</f>
        <v>0</v>
      </c>
      <c r="P1113" s="8">
        <f>IF(Table1[[#This Row],[Số còn phải thu ĐK]]&lt;&gt;0,0,IF(Table1[[#This Row],[Phân loại]]="Bán hàng",Table1[[#This Row],[Tổng giá trị]],-Table1[[#This Row],[Tổng giá trị]]))</f>
        <v>-377126</v>
      </c>
      <c r="Q1113" s="73">
        <f t="shared" si="155"/>
        <v>-377126</v>
      </c>
      <c r="R1113" s="8">
        <f>Table1[[#This Row],[Số còn phải thu ĐK]]+Table1[[#This Row],[Giá Trị HD sau CK]]-Table1[[#This Row],[Số tiền đã thu]]</f>
        <v>0</v>
      </c>
      <c r="S1113" s="7">
        <f>IF(Table1[[#This Row],[Ngày hóa đơn]]&lt;&gt;"",Table1[[#This Row],[Ngày hóa đơn]],Table1[[#This Row],[Ngày hạch toán]])</f>
        <v>45854</v>
      </c>
      <c r="T1113" s="8"/>
      <c r="U1113" s="7">
        <f>IF(Table1[[#This Row],[Ngày tính CN]]="","",S1113+T1113)</f>
        <v>45854</v>
      </c>
      <c r="V1113" s="74">
        <f ca="1">IF(Table1[[#This Row],[Hạn thanh toán]]="","",IF((U1113-NOW())&lt;0,0,(U1113-NOW())))</f>
        <v>0</v>
      </c>
      <c r="W1113" s="72"/>
      <c r="X1113" s="68" t="str">
        <f t="shared" ca="1" si="156"/>
        <v/>
      </c>
      <c r="Y1113" s="68" t="str">
        <f t="shared" si="154"/>
        <v>Đã thanh toán</v>
      </c>
      <c r="Z1113" s="301">
        <f>Table1[[#This Row],[Hạn thanh toán]]</f>
        <v>45854</v>
      </c>
      <c r="AA1113" s="301">
        <f>Table1[[#This Row],[Ngày Thanh toán]]</f>
        <v>45915</v>
      </c>
      <c r="AD1113" s="3" t="str">
        <f>VLOOKUP($A1113,Ma_KH!$A:$Q,Ma_KH!O$1,0)</f>
        <v>TTMFARM</v>
      </c>
      <c r="AE1113" s="3" t="str">
        <f>VLOOKUP($A1113,Ma_KH!$A:$Q,Ma_KH!P$1,0)</f>
        <v>CÔNG TY TNHH ĐẦU TƯ VÀ PHÁT TRIỂN TTM FARM</v>
      </c>
    </row>
    <row r="1114" spans="1:31" ht="25.5" customHeight="1" x14ac:dyDescent="0.3">
      <c r="A1114" s="95" t="s">
        <v>117</v>
      </c>
      <c r="B1114" s="4" t="s">
        <v>1861</v>
      </c>
      <c r="C1114" s="97">
        <v>45856</v>
      </c>
      <c r="D1114" s="96" t="s">
        <v>1967</v>
      </c>
      <c r="E1114" s="78"/>
      <c r="F1114" s="84"/>
      <c r="G1114" s="95" t="s">
        <v>1861</v>
      </c>
      <c r="H1114" s="72">
        <v>1122988</v>
      </c>
      <c r="I1114" s="72">
        <v>0</v>
      </c>
      <c r="J1114" s="72">
        <v>89839</v>
      </c>
      <c r="K1114" s="72">
        <v>1212827</v>
      </c>
      <c r="L1114" s="8" t="s">
        <v>24</v>
      </c>
      <c r="M1114" s="43">
        <v>45915</v>
      </c>
      <c r="N1114" s="29" t="s">
        <v>4193</v>
      </c>
      <c r="O1114" s="72">
        <f>IF(Table1[[#This Row],[Phân loại]]="Tồn đầu kỳ",Table1[[#This Row],[Tổng giá trị]],0)</f>
        <v>0</v>
      </c>
      <c r="P1114" s="8">
        <f>IF(Table1[[#This Row],[Số còn phải thu ĐK]]&lt;&gt;0,0,IF(Table1[[#This Row],[Phân loại]]="Bán hàng",Table1[[#This Row],[Tổng giá trị]],-Table1[[#This Row],[Tổng giá trị]]))</f>
        <v>1212827</v>
      </c>
      <c r="Q1114" s="73">
        <f t="shared" si="155"/>
        <v>1212827</v>
      </c>
      <c r="R1114" s="8">
        <f>Table1[[#This Row],[Số còn phải thu ĐK]]+Table1[[#This Row],[Giá Trị HD sau CK]]-Table1[[#This Row],[Số tiền đã thu]]</f>
        <v>0</v>
      </c>
      <c r="S1114" s="7">
        <f>IF(Table1[[#This Row],[Ngày hóa đơn]]&lt;&gt;"",Table1[[#This Row],[Ngày hóa đơn]],Table1[[#This Row],[Ngày hạch toán]])</f>
        <v>45856</v>
      </c>
      <c r="T1114" s="8"/>
      <c r="U1114" s="7">
        <f>IF(Table1[[#This Row],[Ngày tính CN]]="","",S1114+T1114)</f>
        <v>45856</v>
      </c>
      <c r="V1114" s="74">
        <f ca="1">IF(Table1[[#This Row],[Hạn thanh toán]]="","",IF((U1114-NOW())&lt;0,0,(U1114-NOW())))</f>
        <v>0</v>
      </c>
      <c r="W1114" s="72"/>
      <c r="X1114" s="68" t="str">
        <f t="shared" ca="1" si="156"/>
        <v/>
      </c>
      <c r="Y1114" s="68" t="str">
        <f t="shared" si="154"/>
        <v>Đã thanh toán</v>
      </c>
      <c r="Z1114" s="301">
        <f>Table1[[#This Row],[Hạn thanh toán]]</f>
        <v>45856</v>
      </c>
      <c r="AA1114" s="301">
        <f>Table1[[#This Row],[Ngày Thanh toán]]</f>
        <v>45915</v>
      </c>
      <c r="AD1114" s="3" t="str">
        <f>VLOOKUP($A1114,Ma_KH!$A:$Q,Ma_KH!O$1,0)</f>
        <v>TTMFARM</v>
      </c>
      <c r="AE1114" s="3" t="str">
        <f>VLOOKUP($A1114,Ma_KH!$A:$Q,Ma_KH!P$1,0)</f>
        <v>CÔNG TY TNHH ĐẦU TƯ VÀ PHÁT TRIỂN TTM FARM</v>
      </c>
    </row>
    <row r="1115" spans="1:31" ht="25.5" customHeight="1" x14ac:dyDescent="0.3">
      <c r="A1115" s="95" t="s">
        <v>120</v>
      </c>
      <c r="B1115" s="4" t="s">
        <v>1861</v>
      </c>
      <c r="C1115" s="97">
        <v>45859</v>
      </c>
      <c r="D1115" s="96" t="s">
        <v>1968</v>
      </c>
      <c r="E1115" s="78"/>
      <c r="F1115" s="84"/>
      <c r="G1115" s="95" t="s">
        <v>1969</v>
      </c>
      <c r="H1115" s="72"/>
      <c r="I1115" s="72">
        <v>0</v>
      </c>
      <c r="J1115" s="72">
        <v>0</v>
      </c>
      <c r="K1115" s="72">
        <v>280323</v>
      </c>
      <c r="L1115" s="8" t="s">
        <v>17</v>
      </c>
      <c r="M1115" s="43">
        <v>45915</v>
      </c>
      <c r="N1115" s="29" t="s">
        <v>4193</v>
      </c>
      <c r="O1115" s="72">
        <f>IF(Table1[[#This Row],[Phân loại]]="Tồn đầu kỳ",Table1[[#This Row],[Tổng giá trị]],0)</f>
        <v>0</v>
      </c>
      <c r="P1115" s="8">
        <f>IF(Table1[[#This Row],[Số còn phải thu ĐK]]&lt;&gt;0,0,IF(Table1[[#This Row],[Phân loại]]="Bán hàng",Table1[[#This Row],[Tổng giá trị]],-Table1[[#This Row],[Tổng giá trị]]))</f>
        <v>-280323</v>
      </c>
      <c r="Q1115" s="73">
        <f t="shared" si="155"/>
        <v>-280323</v>
      </c>
      <c r="R1115" s="8">
        <f>Table1[[#This Row],[Số còn phải thu ĐK]]+Table1[[#This Row],[Giá Trị HD sau CK]]-Table1[[#This Row],[Số tiền đã thu]]</f>
        <v>0</v>
      </c>
      <c r="S1115" s="7">
        <f>IF(Table1[[#This Row],[Ngày hóa đơn]]&lt;&gt;"",Table1[[#This Row],[Ngày hóa đơn]],Table1[[#This Row],[Ngày hạch toán]])</f>
        <v>45859</v>
      </c>
      <c r="T1115" s="8"/>
      <c r="U1115" s="7">
        <f>IF(Table1[[#This Row],[Ngày tính CN]]="","",S1115+T1115)</f>
        <v>45859</v>
      </c>
      <c r="V1115" s="74">
        <f ca="1">IF(Table1[[#This Row],[Hạn thanh toán]]="","",IF((U1115-NOW())&lt;0,0,(U1115-NOW())))</f>
        <v>0</v>
      </c>
      <c r="W1115" s="72"/>
      <c r="X1115" s="68" t="str">
        <f t="shared" ca="1" si="156"/>
        <v/>
      </c>
      <c r="Y1115" s="68" t="str">
        <f t="shared" si="154"/>
        <v>Đã thanh toán</v>
      </c>
      <c r="Z1115" s="301">
        <f>Table1[[#This Row],[Hạn thanh toán]]</f>
        <v>45859</v>
      </c>
      <c r="AA1115" s="301">
        <f>Table1[[#This Row],[Ngày Thanh toán]]</f>
        <v>45915</v>
      </c>
      <c r="AD1115" s="3" t="str">
        <f>VLOOKUP($A1115,Ma_KH!$A:$Q,Ma_KH!O$1,0)</f>
        <v>TTMFARM</v>
      </c>
      <c r="AE1115" s="3" t="str">
        <f>VLOOKUP($A1115,Ma_KH!$A:$Q,Ma_KH!P$1,0)</f>
        <v>CÔNG TY TNHH ĐẦU TƯ VÀ PHÁT TRIỂN TTM FARM</v>
      </c>
    </row>
    <row r="1116" spans="1:31" ht="25.5" customHeight="1" x14ac:dyDescent="0.3">
      <c r="A1116" s="95" t="s">
        <v>117</v>
      </c>
      <c r="B1116" s="4" t="s">
        <v>1861</v>
      </c>
      <c r="C1116" s="97">
        <v>45861</v>
      </c>
      <c r="D1116" s="96" t="s">
        <v>1970</v>
      </c>
      <c r="E1116" s="78"/>
      <c r="F1116" s="84"/>
      <c r="G1116" s="95" t="s">
        <v>1861</v>
      </c>
      <c r="H1116" s="72">
        <v>698925</v>
      </c>
      <c r="I1116" s="72">
        <v>0</v>
      </c>
      <c r="J1116" s="72">
        <v>55914</v>
      </c>
      <c r="K1116" s="72">
        <v>754839</v>
      </c>
      <c r="L1116" s="8" t="s">
        <v>24</v>
      </c>
      <c r="M1116" s="43">
        <v>45915</v>
      </c>
      <c r="N1116" s="29" t="s">
        <v>4193</v>
      </c>
      <c r="O1116" s="72">
        <f>IF(Table1[[#This Row],[Phân loại]]="Tồn đầu kỳ",Table1[[#This Row],[Tổng giá trị]],0)</f>
        <v>0</v>
      </c>
      <c r="P1116" s="8">
        <f>IF(Table1[[#This Row],[Số còn phải thu ĐK]]&lt;&gt;0,0,IF(Table1[[#This Row],[Phân loại]]="Bán hàng",Table1[[#This Row],[Tổng giá trị]],-Table1[[#This Row],[Tổng giá trị]]))</f>
        <v>754839</v>
      </c>
      <c r="Q1116" s="73">
        <f t="shared" si="155"/>
        <v>754839</v>
      </c>
      <c r="R1116" s="8">
        <f>Table1[[#This Row],[Số còn phải thu ĐK]]+Table1[[#This Row],[Giá Trị HD sau CK]]-Table1[[#This Row],[Số tiền đã thu]]</f>
        <v>0</v>
      </c>
      <c r="S1116" s="7">
        <f>IF(Table1[[#This Row],[Ngày hóa đơn]]&lt;&gt;"",Table1[[#This Row],[Ngày hóa đơn]],Table1[[#This Row],[Ngày hạch toán]])</f>
        <v>45861</v>
      </c>
      <c r="T1116" s="8"/>
      <c r="U1116" s="7">
        <f>IF(Table1[[#This Row],[Ngày tính CN]]="","",S1116+T1116)</f>
        <v>45861</v>
      </c>
      <c r="V1116" s="74">
        <f ca="1">IF(Table1[[#This Row],[Hạn thanh toán]]="","",IF((U1116-NOW())&lt;0,0,(U1116-NOW())))</f>
        <v>0</v>
      </c>
      <c r="W1116" s="72"/>
      <c r="X1116" s="68" t="str">
        <f t="shared" ca="1" si="156"/>
        <v/>
      </c>
      <c r="Y1116" s="68" t="str">
        <f t="shared" si="154"/>
        <v>Đã thanh toán</v>
      </c>
      <c r="Z1116" s="301">
        <f>Table1[[#This Row],[Hạn thanh toán]]</f>
        <v>45861</v>
      </c>
      <c r="AA1116" s="301">
        <f>Table1[[#This Row],[Ngày Thanh toán]]</f>
        <v>45915</v>
      </c>
      <c r="AD1116" s="3" t="str">
        <f>VLOOKUP($A1116,Ma_KH!$A:$Q,Ma_KH!O$1,0)</f>
        <v>TTMFARM</v>
      </c>
      <c r="AE1116" s="3" t="str">
        <f>VLOOKUP($A1116,Ma_KH!$A:$Q,Ma_KH!P$1,0)</f>
        <v>CÔNG TY TNHH ĐẦU TƯ VÀ PHÁT TRIỂN TTM FARM</v>
      </c>
    </row>
    <row r="1117" spans="1:31" ht="25.5" customHeight="1" x14ac:dyDescent="0.3">
      <c r="A1117" s="95" t="s">
        <v>117</v>
      </c>
      <c r="B1117" s="4" t="s">
        <v>1861</v>
      </c>
      <c r="C1117" s="97">
        <v>45861</v>
      </c>
      <c r="D1117" s="96" t="s">
        <v>1971</v>
      </c>
      <c r="E1117" s="78"/>
      <c r="F1117" s="84"/>
      <c r="G1117" s="95" t="s">
        <v>1861</v>
      </c>
      <c r="H1117" s="72">
        <v>573674</v>
      </c>
      <c r="I1117" s="72">
        <v>0</v>
      </c>
      <c r="J1117" s="72">
        <v>45894</v>
      </c>
      <c r="K1117" s="72">
        <v>619568</v>
      </c>
      <c r="L1117" s="8" t="s">
        <v>24</v>
      </c>
      <c r="M1117" s="43">
        <v>45915</v>
      </c>
      <c r="N1117" s="29" t="s">
        <v>4193</v>
      </c>
      <c r="O1117" s="72">
        <f>IF(Table1[[#This Row],[Phân loại]]="Tồn đầu kỳ",Table1[[#This Row],[Tổng giá trị]],0)</f>
        <v>0</v>
      </c>
      <c r="P1117" s="8">
        <f>IF(Table1[[#This Row],[Số còn phải thu ĐK]]&lt;&gt;0,0,IF(Table1[[#This Row],[Phân loại]]="Bán hàng",Table1[[#This Row],[Tổng giá trị]],-Table1[[#This Row],[Tổng giá trị]]))</f>
        <v>619568</v>
      </c>
      <c r="Q1117" s="73">
        <f t="shared" si="155"/>
        <v>619568</v>
      </c>
      <c r="R1117" s="8">
        <f>Table1[[#This Row],[Số còn phải thu ĐK]]+Table1[[#This Row],[Giá Trị HD sau CK]]-Table1[[#This Row],[Số tiền đã thu]]</f>
        <v>0</v>
      </c>
      <c r="S1117" s="7">
        <f>IF(Table1[[#This Row],[Ngày hóa đơn]]&lt;&gt;"",Table1[[#This Row],[Ngày hóa đơn]],Table1[[#This Row],[Ngày hạch toán]])</f>
        <v>45861</v>
      </c>
      <c r="T1117" s="8"/>
      <c r="U1117" s="7">
        <f>IF(Table1[[#This Row],[Ngày tính CN]]="","",S1117+T1117)</f>
        <v>45861</v>
      </c>
      <c r="V1117" s="74">
        <f ca="1">IF(Table1[[#This Row],[Hạn thanh toán]]="","",IF((U1117-NOW())&lt;0,0,(U1117-NOW())))</f>
        <v>0</v>
      </c>
      <c r="W1117" s="72"/>
      <c r="X1117" s="68" t="str">
        <f t="shared" ca="1" si="156"/>
        <v/>
      </c>
      <c r="Y1117" s="68" t="str">
        <f t="shared" si="154"/>
        <v>Đã thanh toán</v>
      </c>
      <c r="Z1117" s="301">
        <f>Table1[[#This Row],[Hạn thanh toán]]</f>
        <v>45861</v>
      </c>
      <c r="AA1117" s="301">
        <f>Table1[[#This Row],[Ngày Thanh toán]]</f>
        <v>45915</v>
      </c>
      <c r="AD1117" s="3" t="str">
        <f>VLOOKUP($A1117,Ma_KH!$A:$Q,Ma_KH!O$1,0)</f>
        <v>TTMFARM</v>
      </c>
      <c r="AE1117" s="3" t="str">
        <f>VLOOKUP($A1117,Ma_KH!$A:$Q,Ma_KH!P$1,0)</f>
        <v>CÔNG TY TNHH ĐẦU TƯ VÀ PHÁT TRIỂN TTM FARM</v>
      </c>
    </row>
    <row r="1118" spans="1:31" ht="25.5" customHeight="1" x14ac:dyDescent="0.3">
      <c r="A1118" s="95" t="s">
        <v>117</v>
      </c>
      <c r="B1118" s="4" t="s">
        <v>1861</v>
      </c>
      <c r="C1118" s="97">
        <v>45861</v>
      </c>
      <c r="D1118" s="96" t="s">
        <v>1972</v>
      </c>
      <c r="E1118" s="78"/>
      <c r="F1118" s="84"/>
      <c r="G1118" s="95" t="s">
        <v>1861</v>
      </c>
      <c r="H1118" s="72"/>
      <c r="I1118" s="72">
        <v>0</v>
      </c>
      <c r="J1118" s="72">
        <v>0</v>
      </c>
      <c r="K1118" s="72">
        <v>174140</v>
      </c>
      <c r="L1118" s="8" t="s">
        <v>17</v>
      </c>
      <c r="M1118" s="43">
        <v>45915</v>
      </c>
      <c r="N1118" s="29" t="s">
        <v>4193</v>
      </c>
      <c r="O1118" s="72">
        <f>IF(Table1[[#This Row],[Phân loại]]="Tồn đầu kỳ",Table1[[#This Row],[Tổng giá trị]],0)</f>
        <v>0</v>
      </c>
      <c r="P1118" s="8">
        <f>IF(Table1[[#This Row],[Số còn phải thu ĐK]]&lt;&gt;0,0,IF(Table1[[#This Row],[Phân loại]]="Bán hàng",Table1[[#This Row],[Tổng giá trị]],-Table1[[#This Row],[Tổng giá trị]]))</f>
        <v>-174140</v>
      </c>
      <c r="Q1118" s="73">
        <f t="shared" si="155"/>
        <v>-174140</v>
      </c>
      <c r="R1118" s="8">
        <f>Table1[[#This Row],[Số còn phải thu ĐK]]+Table1[[#This Row],[Giá Trị HD sau CK]]-Table1[[#This Row],[Số tiền đã thu]]</f>
        <v>0</v>
      </c>
      <c r="S1118" s="7">
        <f>IF(Table1[[#This Row],[Ngày hóa đơn]]&lt;&gt;"",Table1[[#This Row],[Ngày hóa đơn]],Table1[[#This Row],[Ngày hạch toán]])</f>
        <v>45861</v>
      </c>
      <c r="T1118" s="8"/>
      <c r="U1118" s="7">
        <f>IF(Table1[[#This Row],[Ngày tính CN]]="","",S1118+T1118)</f>
        <v>45861</v>
      </c>
      <c r="V1118" s="74">
        <f ca="1">IF(Table1[[#This Row],[Hạn thanh toán]]="","",IF((U1118-NOW())&lt;0,0,(U1118-NOW())))</f>
        <v>0</v>
      </c>
      <c r="W1118" s="72"/>
      <c r="X1118" s="68" t="str">
        <f t="shared" ca="1" si="156"/>
        <v/>
      </c>
      <c r="Y1118" s="68" t="str">
        <f t="shared" si="154"/>
        <v>Đã thanh toán</v>
      </c>
      <c r="Z1118" s="301">
        <f>Table1[[#This Row],[Hạn thanh toán]]</f>
        <v>45861</v>
      </c>
      <c r="AA1118" s="301">
        <f>Table1[[#This Row],[Ngày Thanh toán]]</f>
        <v>45915</v>
      </c>
      <c r="AD1118" s="3" t="str">
        <f>VLOOKUP($A1118,Ma_KH!$A:$Q,Ma_KH!O$1,0)</f>
        <v>TTMFARM</v>
      </c>
      <c r="AE1118" s="3" t="str">
        <f>VLOOKUP($A1118,Ma_KH!$A:$Q,Ma_KH!P$1,0)</f>
        <v>CÔNG TY TNHH ĐẦU TƯ VÀ PHÁT TRIỂN TTM FARM</v>
      </c>
    </row>
    <row r="1119" spans="1:31" ht="25.5" customHeight="1" x14ac:dyDescent="0.3">
      <c r="A1119" s="95" t="s">
        <v>117</v>
      </c>
      <c r="B1119" s="4" t="s">
        <v>1861</v>
      </c>
      <c r="C1119" s="97">
        <v>45861</v>
      </c>
      <c r="D1119" s="96" t="s">
        <v>1973</v>
      </c>
      <c r="E1119" s="78"/>
      <c r="F1119" s="84"/>
      <c r="G1119" s="95" t="s">
        <v>1861</v>
      </c>
      <c r="H1119" s="72"/>
      <c r="I1119" s="72">
        <v>0</v>
      </c>
      <c r="J1119" s="72">
        <v>0</v>
      </c>
      <c r="K1119" s="72">
        <v>128591</v>
      </c>
      <c r="L1119" s="8" t="s">
        <v>17</v>
      </c>
      <c r="M1119" s="43">
        <v>45915</v>
      </c>
      <c r="N1119" s="29" t="s">
        <v>4193</v>
      </c>
      <c r="O1119" s="72">
        <f>IF(Table1[[#This Row],[Phân loại]]="Tồn đầu kỳ",Table1[[#This Row],[Tổng giá trị]],0)</f>
        <v>0</v>
      </c>
      <c r="P1119" s="8">
        <f>IF(Table1[[#This Row],[Số còn phải thu ĐK]]&lt;&gt;0,0,IF(Table1[[#This Row],[Phân loại]]="Bán hàng",Table1[[#This Row],[Tổng giá trị]],-Table1[[#This Row],[Tổng giá trị]]))</f>
        <v>-128591</v>
      </c>
      <c r="Q1119" s="73">
        <f t="shared" si="155"/>
        <v>-128591</v>
      </c>
      <c r="R1119" s="8">
        <f>Table1[[#This Row],[Số còn phải thu ĐK]]+Table1[[#This Row],[Giá Trị HD sau CK]]-Table1[[#This Row],[Số tiền đã thu]]</f>
        <v>0</v>
      </c>
      <c r="S1119" s="7">
        <f>IF(Table1[[#This Row],[Ngày hóa đơn]]&lt;&gt;"",Table1[[#This Row],[Ngày hóa đơn]],Table1[[#This Row],[Ngày hạch toán]])</f>
        <v>45861</v>
      </c>
      <c r="T1119" s="8"/>
      <c r="U1119" s="7">
        <f>IF(Table1[[#This Row],[Ngày tính CN]]="","",S1119+T1119)</f>
        <v>45861</v>
      </c>
      <c r="V1119" s="74">
        <f ca="1">IF(Table1[[#This Row],[Hạn thanh toán]]="","",IF((U1119-NOW())&lt;0,0,(U1119-NOW())))</f>
        <v>0</v>
      </c>
      <c r="W1119" s="72"/>
      <c r="X1119" s="68" t="str">
        <f t="shared" ca="1" si="156"/>
        <v/>
      </c>
      <c r="Y1119" s="68" t="str">
        <f t="shared" si="154"/>
        <v>Đã thanh toán</v>
      </c>
      <c r="Z1119" s="301">
        <f>Table1[[#This Row],[Hạn thanh toán]]</f>
        <v>45861</v>
      </c>
      <c r="AA1119" s="301">
        <f>Table1[[#This Row],[Ngày Thanh toán]]</f>
        <v>45915</v>
      </c>
      <c r="AD1119" s="3" t="str">
        <f>VLOOKUP($A1119,Ma_KH!$A:$Q,Ma_KH!O$1,0)</f>
        <v>TTMFARM</v>
      </c>
      <c r="AE1119" s="3" t="str">
        <f>VLOOKUP($A1119,Ma_KH!$A:$Q,Ma_KH!P$1,0)</f>
        <v>CÔNG TY TNHH ĐẦU TƯ VÀ PHÁT TRIỂN TTM FARM</v>
      </c>
    </row>
    <row r="1120" spans="1:31" ht="25.5" customHeight="1" x14ac:dyDescent="0.3">
      <c r="A1120" s="95" t="s">
        <v>117</v>
      </c>
      <c r="B1120" s="4" t="s">
        <v>1861</v>
      </c>
      <c r="C1120" s="97">
        <v>45861</v>
      </c>
      <c r="D1120" s="96" t="s">
        <v>1974</v>
      </c>
      <c r="E1120" s="78"/>
      <c r="F1120" s="84"/>
      <c r="G1120" s="95" t="s">
        <v>1861</v>
      </c>
      <c r="H1120" s="72"/>
      <c r="I1120" s="72">
        <v>0</v>
      </c>
      <c r="J1120" s="72">
        <v>0</v>
      </c>
      <c r="K1120" s="72">
        <v>373387</v>
      </c>
      <c r="L1120" s="8" t="s">
        <v>17</v>
      </c>
      <c r="M1120" s="43">
        <v>45915</v>
      </c>
      <c r="N1120" s="29" t="s">
        <v>4193</v>
      </c>
      <c r="O1120" s="72">
        <f>IF(Table1[[#This Row],[Phân loại]]="Tồn đầu kỳ",Table1[[#This Row],[Tổng giá trị]],0)</f>
        <v>0</v>
      </c>
      <c r="P1120" s="8">
        <f>IF(Table1[[#This Row],[Số còn phải thu ĐK]]&lt;&gt;0,0,IF(Table1[[#This Row],[Phân loại]]="Bán hàng",Table1[[#This Row],[Tổng giá trị]],-Table1[[#This Row],[Tổng giá trị]]))</f>
        <v>-373387</v>
      </c>
      <c r="Q1120" s="73">
        <f t="shared" si="155"/>
        <v>-373387</v>
      </c>
      <c r="R1120" s="8">
        <f>Table1[[#This Row],[Số còn phải thu ĐK]]+Table1[[#This Row],[Giá Trị HD sau CK]]-Table1[[#This Row],[Số tiền đã thu]]</f>
        <v>0</v>
      </c>
      <c r="S1120" s="7">
        <f>IF(Table1[[#This Row],[Ngày hóa đơn]]&lt;&gt;"",Table1[[#This Row],[Ngày hóa đơn]],Table1[[#This Row],[Ngày hạch toán]])</f>
        <v>45861</v>
      </c>
      <c r="T1120" s="8"/>
      <c r="U1120" s="7">
        <f>IF(Table1[[#This Row],[Ngày tính CN]]="","",S1120+T1120)</f>
        <v>45861</v>
      </c>
      <c r="V1120" s="74">
        <f ca="1">IF(Table1[[#This Row],[Hạn thanh toán]]="","",IF((U1120-NOW())&lt;0,0,(U1120-NOW())))</f>
        <v>0</v>
      </c>
      <c r="W1120" s="72"/>
      <c r="X1120" s="68" t="str">
        <f t="shared" ca="1" si="156"/>
        <v/>
      </c>
      <c r="Y1120" s="68" t="str">
        <f t="shared" si="154"/>
        <v>Đã thanh toán</v>
      </c>
      <c r="Z1120" s="301">
        <f>Table1[[#This Row],[Hạn thanh toán]]</f>
        <v>45861</v>
      </c>
      <c r="AA1120" s="301">
        <f>Table1[[#This Row],[Ngày Thanh toán]]</f>
        <v>45915</v>
      </c>
      <c r="AD1120" s="3" t="str">
        <f>VLOOKUP($A1120,Ma_KH!$A:$Q,Ma_KH!O$1,0)</f>
        <v>TTMFARM</v>
      </c>
      <c r="AE1120" s="3" t="str">
        <f>VLOOKUP($A1120,Ma_KH!$A:$Q,Ma_KH!P$1,0)</f>
        <v>CÔNG TY TNHH ĐẦU TƯ VÀ PHÁT TRIỂN TTM FARM</v>
      </c>
    </row>
    <row r="1121" spans="1:31" ht="25.5" customHeight="1" x14ac:dyDescent="0.3">
      <c r="A1121" s="95" t="s">
        <v>117</v>
      </c>
      <c r="B1121" s="4" t="s">
        <v>1861</v>
      </c>
      <c r="C1121" s="97">
        <v>45861</v>
      </c>
      <c r="D1121" s="96" t="s">
        <v>1975</v>
      </c>
      <c r="E1121" s="78"/>
      <c r="F1121" s="84"/>
      <c r="G1121" s="95" t="s">
        <v>1861</v>
      </c>
      <c r="H1121" s="72"/>
      <c r="I1121" s="72">
        <v>0</v>
      </c>
      <c r="J1121" s="72">
        <v>0</v>
      </c>
      <c r="K1121" s="72">
        <v>237916</v>
      </c>
      <c r="L1121" s="8" t="s">
        <v>17</v>
      </c>
      <c r="M1121" s="43">
        <v>45915</v>
      </c>
      <c r="N1121" s="29" t="s">
        <v>4193</v>
      </c>
      <c r="O1121" s="72">
        <f>IF(Table1[[#This Row],[Phân loại]]="Tồn đầu kỳ",Table1[[#This Row],[Tổng giá trị]],0)</f>
        <v>0</v>
      </c>
      <c r="P1121" s="8">
        <f>IF(Table1[[#This Row],[Số còn phải thu ĐK]]&lt;&gt;0,0,IF(Table1[[#This Row],[Phân loại]]="Bán hàng",Table1[[#This Row],[Tổng giá trị]],-Table1[[#This Row],[Tổng giá trị]]))</f>
        <v>-237916</v>
      </c>
      <c r="Q1121" s="73">
        <f t="shared" si="155"/>
        <v>-237916</v>
      </c>
      <c r="R1121" s="8">
        <f>Table1[[#This Row],[Số còn phải thu ĐK]]+Table1[[#This Row],[Giá Trị HD sau CK]]-Table1[[#This Row],[Số tiền đã thu]]</f>
        <v>0</v>
      </c>
      <c r="S1121" s="7">
        <f>IF(Table1[[#This Row],[Ngày hóa đơn]]&lt;&gt;"",Table1[[#This Row],[Ngày hóa đơn]],Table1[[#This Row],[Ngày hạch toán]])</f>
        <v>45861</v>
      </c>
      <c r="T1121" s="8"/>
      <c r="U1121" s="7">
        <f>IF(Table1[[#This Row],[Ngày tính CN]]="","",S1121+T1121)</f>
        <v>45861</v>
      </c>
      <c r="V1121" s="74">
        <f ca="1">IF(Table1[[#This Row],[Hạn thanh toán]]="","",IF((U1121-NOW())&lt;0,0,(U1121-NOW())))</f>
        <v>0</v>
      </c>
      <c r="W1121" s="72"/>
      <c r="X1121" s="68" t="str">
        <f t="shared" ca="1" si="156"/>
        <v/>
      </c>
      <c r="Y1121" s="68" t="str">
        <f t="shared" si="154"/>
        <v>Đã thanh toán</v>
      </c>
      <c r="Z1121" s="301">
        <f>Table1[[#This Row],[Hạn thanh toán]]</f>
        <v>45861</v>
      </c>
      <c r="AA1121" s="301">
        <f>Table1[[#This Row],[Ngày Thanh toán]]</f>
        <v>45915</v>
      </c>
      <c r="AD1121" s="3" t="str">
        <f>VLOOKUP($A1121,Ma_KH!$A:$Q,Ma_KH!O$1,0)</f>
        <v>TTMFARM</v>
      </c>
      <c r="AE1121" s="3" t="str">
        <f>VLOOKUP($A1121,Ma_KH!$A:$Q,Ma_KH!P$1,0)</f>
        <v>CÔNG TY TNHH ĐẦU TƯ VÀ PHÁT TRIỂN TTM FARM</v>
      </c>
    </row>
    <row r="1122" spans="1:31" ht="25.5" customHeight="1" x14ac:dyDescent="0.3">
      <c r="A1122" s="95" t="s">
        <v>121</v>
      </c>
      <c r="B1122" s="4" t="s">
        <v>1861</v>
      </c>
      <c r="C1122" s="97">
        <v>45861</v>
      </c>
      <c r="D1122" s="96" t="s">
        <v>1976</v>
      </c>
      <c r="E1122" s="78"/>
      <c r="F1122" s="84"/>
      <c r="G1122" s="95" t="s">
        <v>1977</v>
      </c>
      <c r="H1122" s="72"/>
      <c r="I1122" s="72">
        <v>0</v>
      </c>
      <c r="J1122" s="72">
        <v>0</v>
      </c>
      <c r="K1122" s="72">
        <v>689735</v>
      </c>
      <c r="L1122" s="8" t="s">
        <v>17</v>
      </c>
      <c r="M1122" s="43">
        <v>45915</v>
      </c>
      <c r="N1122" s="29" t="s">
        <v>4193</v>
      </c>
      <c r="O1122" s="72">
        <f>IF(Table1[[#This Row],[Phân loại]]="Tồn đầu kỳ",Table1[[#This Row],[Tổng giá trị]],0)</f>
        <v>0</v>
      </c>
      <c r="P1122" s="8">
        <f>IF(Table1[[#This Row],[Số còn phải thu ĐK]]&lt;&gt;0,0,IF(Table1[[#This Row],[Phân loại]]="Bán hàng",Table1[[#This Row],[Tổng giá trị]],-Table1[[#This Row],[Tổng giá trị]]))</f>
        <v>-689735</v>
      </c>
      <c r="Q1122" s="73">
        <f t="shared" si="155"/>
        <v>-689735</v>
      </c>
      <c r="R1122" s="8">
        <f>Table1[[#This Row],[Số còn phải thu ĐK]]+Table1[[#This Row],[Giá Trị HD sau CK]]-Table1[[#This Row],[Số tiền đã thu]]</f>
        <v>0</v>
      </c>
      <c r="S1122" s="7">
        <f>IF(Table1[[#This Row],[Ngày hóa đơn]]&lt;&gt;"",Table1[[#This Row],[Ngày hóa đơn]],Table1[[#This Row],[Ngày hạch toán]])</f>
        <v>45861</v>
      </c>
      <c r="T1122" s="8"/>
      <c r="U1122" s="7">
        <f>IF(Table1[[#This Row],[Ngày tính CN]]="","",S1122+T1122)</f>
        <v>45861</v>
      </c>
      <c r="V1122" s="74">
        <f ca="1">IF(Table1[[#This Row],[Hạn thanh toán]]="","",IF((U1122-NOW())&lt;0,0,(U1122-NOW())))</f>
        <v>0</v>
      </c>
      <c r="W1122" s="72"/>
      <c r="X1122" s="68" t="str">
        <f ca="1">IF(OR(AR1126="",AO1126=0),"",IF((AR1126-NOW())&lt;0,-(AR1126-NOW()),0))</f>
        <v/>
      </c>
      <c r="Y1122" s="68" t="str">
        <f t="shared" si="154"/>
        <v>Đã thanh toán</v>
      </c>
      <c r="Z1122" s="301">
        <f>Table1[[#This Row],[Hạn thanh toán]]</f>
        <v>45861</v>
      </c>
      <c r="AA1122" s="301">
        <f>Table1[[#This Row],[Ngày Thanh toán]]</f>
        <v>45915</v>
      </c>
      <c r="AD1122" s="3" t="str">
        <f>VLOOKUP($A1122,Ma_KH!$A:$Q,Ma_KH!O$1,0)</f>
        <v>TTMFARM</v>
      </c>
      <c r="AE1122" s="3" t="str">
        <f>VLOOKUP($A1122,Ma_KH!$A:$Q,Ma_KH!P$1,0)</f>
        <v>CÔNG TY TNHH ĐẦU TƯ VÀ PHÁT TRIỂN TTM FARM</v>
      </c>
    </row>
    <row r="1123" spans="1:31" ht="25.5" customHeight="1" x14ac:dyDescent="0.3">
      <c r="A1123" s="95" t="s">
        <v>117</v>
      </c>
      <c r="B1123" s="4" t="s">
        <v>1861</v>
      </c>
      <c r="C1123" s="97">
        <v>45862</v>
      </c>
      <c r="D1123" s="96" t="s">
        <v>1978</v>
      </c>
      <c r="E1123" s="78"/>
      <c r="F1123" s="84"/>
      <c r="G1123" s="95" t="s">
        <v>1861</v>
      </c>
      <c r="H1123" s="72">
        <v>755833</v>
      </c>
      <c r="I1123" s="72">
        <v>0</v>
      </c>
      <c r="J1123" s="72">
        <v>60467</v>
      </c>
      <c r="K1123" s="72">
        <v>816300</v>
      </c>
      <c r="L1123" s="8" t="s">
        <v>24</v>
      </c>
      <c r="M1123" s="43">
        <v>45915</v>
      </c>
      <c r="N1123" s="29" t="s">
        <v>4193</v>
      </c>
      <c r="O1123" s="72">
        <f>IF(Table1[[#This Row],[Phân loại]]="Tồn đầu kỳ",Table1[[#This Row],[Tổng giá trị]],0)</f>
        <v>0</v>
      </c>
      <c r="P1123" s="8">
        <f>IF(Table1[[#This Row],[Số còn phải thu ĐK]]&lt;&gt;0,0,IF(Table1[[#This Row],[Phân loại]]="Bán hàng",Table1[[#This Row],[Tổng giá trị]],-Table1[[#This Row],[Tổng giá trị]]))</f>
        <v>816300</v>
      </c>
      <c r="Q1123" s="73">
        <f t="shared" si="155"/>
        <v>816300</v>
      </c>
      <c r="R1123" s="8">
        <f>Table1[[#This Row],[Số còn phải thu ĐK]]+Table1[[#This Row],[Giá Trị HD sau CK]]-Table1[[#This Row],[Số tiền đã thu]]</f>
        <v>0</v>
      </c>
      <c r="S1123" s="7">
        <f>IF(Table1[[#This Row],[Ngày hóa đơn]]&lt;&gt;"",Table1[[#This Row],[Ngày hóa đơn]],Table1[[#This Row],[Ngày hạch toán]])</f>
        <v>45862</v>
      </c>
      <c r="T1123" s="8"/>
      <c r="U1123" s="7">
        <f>IF(Table1[[#This Row],[Ngày tính CN]]="","",S1123+T1123)</f>
        <v>45862</v>
      </c>
      <c r="V1123" s="74">
        <f ca="1">IF(Table1[[#This Row],[Hạn thanh toán]]="","",IF((U1123-NOW())&lt;0,0,(U1123-NOW())))</f>
        <v>0</v>
      </c>
      <c r="W1123" s="72"/>
      <c r="X1123" s="68" t="str">
        <f ca="1">IF(OR(AR1127="",AO1127=0),"",IF((AR1127-NOW())&lt;0,-(AR1127-NOW()),0))</f>
        <v/>
      </c>
      <c r="Y1123" s="68" t="str">
        <f t="shared" si="154"/>
        <v>Đã thanh toán</v>
      </c>
      <c r="Z1123" s="301">
        <f>Table1[[#This Row],[Hạn thanh toán]]</f>
        <v>45862</v>
      </c>
      <c r="AA1123" s="301">
        <f>Table1[[#This Row],[Ngày Thanh toán]]</f>
        <v>45915</v>
      </c>
      <c r="AD1123" s="3" t="str">
        <f>VLOOKUP($A1123,Ma_KH!$A:$Q,Ma_KH!O$1,0)</f>
        <v>TTMFARM</v>
      </c>
      <c r="AE1123" s="3" t="str">
        <f>VLOOKUP($A1123,Ma_KH!$A:$Q,Ma_KH!P$1,0)</f>
        <v>CÔNG TY TNHH ĐẦU TƯ VÀ PHÁT TRIỂN TTM FARM</v>
      </c>
    </row>
    <row r="1124" spans="1:31" ht="25.5" customHeight="1" x14ac:dyDescent="0.3">
      <c r="A1124" s="95" t="s">
        <v>117</v>
      </c>
      <c r="B1124" s="4" t="s">
        <v>1861</v>
      </c>
      <c r="C1124" s="97">
        <v>45862</v>
      </c>
      <c r="D1124" s="96" t="s">
        <v>1979</v>
      </c>
      <c r="E1124" s="78"/>
      <c r="F1124" s="84"/>
      <c r="G1124" s="95" t="s">
        <v>1861</v>
      </c>
      <c r="H1124" s="72"/>
      <c r="I1124" s="72">
        <v>0</v>
      </c>
      <c r="J1124" s="72">
        <v>0</v>
      </c>
      <c r="K1124" s="72">
        <v>60043</v>
      </c>
      <c r="L1124" s="8" t="s">
        <v>17</v>
      </c>
      <c r="M1124" s="43">
        <v>45915</v>
      </c>
      <c r="N1124" s="29" t="s">
        <v>4193</v>
      </c>
      <c r="O1124" s="72">
        <f>IF(Table1[[#This Row],[Phân loại]]="Tồn đầu kỳ",Table1[[#This Row],[Tổng giá trị]],0)</f>
        <v>0</v>
      </c>
      <c r="P1124" s="8">
        <f>IF(Table1[[#This Row],[Số còn phải thu ĐK]]&lt;&gt;0,0,IF(Table1[[#This Row],[Phân loại]]="Bán hàng",Table1[[#This Row],[Tổng giá trị]],-Table1[[#This Row],[Tổng giá trị]]))</f>
        <v>-60043</v>
      </c>
      <c r="Q1124" s="73">
        <f t="shared" si="155"/>
        <v>-60043</v>
      </c>
      <c r="R1124" s="8">
        <f>Table1[[#This Row],[Số còn phải thu ĐK]]+Table1[[#This Row],[Giá Trị HD sau CK]]-Table1[[#This Row],[Số tiền đã thu]]</f>
        <v>0</v>
      </c>
      <c r="S1124" s="7">
        <f>IF(Table1[[#This Row],[Ngày hóa đơn]]&lt;&gt;"",Table1[[#This Row],[Ngày hóa đơn]],Table1[[#This Row],[Ngày hạch toán]])</f>
        <v>45862</v>
      </c>
      <c r="T1124" s="8"/>
      <c r="U1124" s="7">
        <f>IF(Table1[[#This Row],[Ngày tính CN]]="","",S1124+T1124)</f>
        <v>45862</v>
      </c>
      <c r="V1124" s="74">
        <f ca="1">IF(Table1[[#This Row],[Hạn thanh toán]]="","",IF((U1124-NOW())&lt;0,0,(U1124-NOW())))</f>
        <v>0</v>
      </c>
      <c r="W1124" s="72"/>
      <c r="X1124" s="68" t="str">
        <f ca="1">IF(OR(AR1128="",AO1128=0),"",IF((AR1128-NOW())&lt;0,-(AR1128-NOW()),0))</f>
        <v/>
      </c>
      <c r="Y1124" s="68" t="str">
        <f t="shared" si="154"/>
        <v>Đã thanh toán</v>
      </c>
      <c r="Z1124" s="301">
        <f>Table1[[#This Row],[Hạn thanh toán]]</f>
        <v>45862</v>
      </c>
      <c r="AA1124" s="301">
        <f>Table1[[#This Row],[Ngày Thanh toán]]</f>
        <v>45915</v>
      </c>
      <c r="AD1124" s="3" t="str">
        <f>VLOOKUP($A1124,Ma_KH!$A:$Q,Ma_KH!O$1,0)</f>
        <v>TTMFARM</v>
      </c>
      <c r="AE1124" s="3" t="str">
        <f>VLOOKUP($A1124,Ma_KH!$A:$Q,Ma_KH!P$1,0)</f>
        <v>CÔNG TY TNHH ĐẦU TƯ VÀ PHÁT TRIỂN TTM FARM</v>
      </c>
    </row>
    <row r="1125" spans="1:31" s="61" customFormat="1" ht="25.5" customHeight="1" x14ac:dyDescent="0.3">
      <c r="A1125" s="247" t="s">
        <v>117</v>
      </c>
      <c r="B1125" s="4" t="s">
        <v>1861</v>
      </c>
      <c r="C1125" s="248"/>
      <c r="D1125" s="249"/>
      <c r="E1125" s="46"/>
      <c r="F1125" s="50"/>
      <c r="G1125" s="247" t="s">
        <v>4194</v>
      </c>
      <c r="H1125" s="57"/>
      <c r="I1125" s="57">
        <v>0</v>
      </c>
      <c r="J1125" s="57">
        <v>0</v>
      </c>
      <c r="K1125" s="250">
        <v>1782515</v>
      </c>
      <c r="L1125" s="58"/>
      <c r="M1125" s="172"/>
      <c r="N1125" s="173"/>
      <c r="O1125" s="57">
        <f>IF(Table1[[#This Row],[Phân loại]]="Tồn đầu kỳ",Table1[[#This Row],[Tổng giá trị]],0)</f>
        <v>0</v>
      </c>
      <c r="P1125" s="58">
        <f>IF(Table1[[#This Row],[Số còn phải thu ĐK]]&lt;&gt;0,0,IF(Table1[[#This Row],[Phân loại]]="Bán hàng",Table1[[#This Row],[Tổng giá trị]],-Table1[[#This Row],[Tổng giá trị]]))</f>
        <v>-1782515</v>
      </c>
      <c r="Q1125" s="115">
        <f t="shared" ref="Q1125" si="157">IF(M1125&lt;&gt;"",IF(O1125&gt;0,O1125,P1125),0)</f>
        <v>0</v>
      </c>
      <c r="R1125" s="58">
        <f>Table1[[#This Row],[Số còn phải thu ĐK]]+Table1[[#This Row],[Giá Trị HD sau CK]]-Table1[[#This Row],[Số tiền đã thu]]</f>
        <v>-1782515</v>
      </c>
      <c r="S1125" s="59">
        <f>IF(Table1[[#This Row],[Ngày hóa đơn]]&lt;&gt;"",Table1[[#This Row],[Ngày hóa đơn]],Table1[[#This Row],[Ngày hạch toán]])</f>
        <v>0</v>
      </c>
      <c r="T1125" s="58"/>
      <c r="U1125" s="59">
        <f>IF(Table1[[#This Row],[Ngày tính CN]]="","",S1125+T1125)</f>
        <v>0</v>
      </c>
      <c r="V1125" s="60">
        <f ca="1">IF(Table1[[#This Row],[Hạn thanh toán]]="","",IF((U1125-NOW())&lt;0,0,(U1125-NOW())))</f>
        <v>0</v>
      </c>
      <c r="W1125" s="57"/>
      <c r="X1125" s="116" t="str">
        <f ca="1">IF(OR(AR1129="",AO1129=0),"",IF((AR1129-NOW())&lt;0,-(AR1129-NOW()),0))</f>
        <v/>
      </c>
      <c r="Y1125" s="116" t="str">
        <f t="shared" ref="Y1125" ca="1" si="158">IF(R1125=0,"Đã thanh toán",IF(X1125="","",IF(X1125&lt;=0,"Chưa đến hạn thanh toán",IF(X1125&lt;=30,"Nợ quá hạn 30 ngày",IF(X1125&lt;=60,"Nợ quá hạn từ 30 ngày đến 60 ngày",IF(X1125&lt;=90,"Nợ quá hạn từ 60 ngày đến 90 ngày",IF(X1125&lt;=120,"Nợ quá hạn từ 90 ngày đến 120 ngày","Nợ quá hạn hơn 120 ngày có khả năng mất thanh toán")))))))</f>
        <v/>
      </c>
      <c r="Z1125" s="305">
        <f>Table1[[#This Row],[Hạn thanh toán]]</f>
        <v>0</v>
      </c>
      <c r="AA1125" s="305">
        <f>Table1[[#This Row],[Ngày Thanh toán]]</f>
        <v>0</v>
      </c>
      <c r="AD1125" s="61" t="str">
        <f>VLOOKUP($A1125,Ma_KH!$A:$Q,Ma_KH!O$1,0)</f>
        <v>TTMFARM</v>
      </c>
      <c r="AE1125" s="3" t="str">
        <f>VLOOKUP($A1125,Ma_KH!$A:$Q,Ma_KH!P$1,0)</f>
        <v>CÔNG TY TNHH ĐẦU TƯ VÀ PHÁT TRIỂN TTM FARM</v>
      </c>
    </row>
    <row r="1126" spans="1:31" ht="25.5" customHeight="1" x14ac:dyDescent="0.3">
      <c r="A1126" s="95" t="s">
        <v>117</v>
      </c>
      <c r="B1126" s="4" t="s">
        <v>1861</v>
      </c>
      <c r="C1126" s="97">
        <v>45873</v>
      </c>
      <c r="D1126" s="96" t="s">
        <v>1980</v>
      </c>
      <c r="E1126" s="78"/>
      <c r="F1126" s="84"/>
      <c r="G1126" s="95" t="s">
        <v>1861</v>
      </c>
      <c r="H1126" s="72">
        <v>555463</v>
      </c>
      <c r="I1126" s="72">
        <v>0</v>
      </c>
      <c r="J1126" s="72">
        <v>44437</v>
      </c>
      <c r="K1126" s="72">
        <v>599900</v>
      </c>
      <c r="L1126" s="8" t="s">
        <v>24</v>
      </c>
      <c r="M1126" s="43">
        <v>45915</v>
      </c>
      <c r="N1126" s="29" t="s">
        <v>4193</v>
      </c>
      <c r="O1126" s="72">
        <f>IF(Table1[[#This Row],[Phân loại]]="Tồn đầu kỳ",Table1[[#This Row],[Tổng giá trị]],0)</f>
        <v>0</v>
      </c>
      <c r="P1126" s="8">
        <f>IF(Table1[[#This Row],[Số còn phải thu ĐK]]&lt;&gt;0,0,IF(Table1[[#This Row],[Phân loại]]="Bán hàng",Table1[[#This Row],[Tổng giá trị]],-Table1[[#This Row],[Tổng giá trị]]))</f>
        <v>599900</v>
      </c>
      <c r="Q1126" s="73">
        <f t="shared" si="155"/>
        <v>599900</v>
      </c>
      <c r="R1126" s="8">
        <f>Table1[[#This Row],[Số còn phải thu ĐK]]+Table1[[#This Row],[Giá Trị HD sau CK]]-Table1[[#This Row],[Số tiền đã thu]]</f>
        <v>0</v>
      </c>
      <c r="S1126" s="7">
        <f>IF(Table1[[#This Row],[Ngày hóa đơn]]&lt;&gt;"",Table1[[#This Row],[Ngày hóa đơn]],Table1[[#This Row],[Ngày hạch toán]])</f>
        <v>45873</v>
      </c>
      <c r="T1126" s="8"/>
      <c r="U1126" s="7">
        <f>IF(Table1[[#This Row],[Ngày tính CN]]="","",S1126+T1126)</f>
        <v>45873</v>
      </c>
      <c r="V1126" s="74">
        <f ca="1">IF(Table1[[#This Row],[Hạn thanh toán]]="","",IF((U1126-NOW())&lt;0,0,(U1126-NOW())))</f>
        <v>0</v>
      </c>
      <c r="W1126" s="72"/>
      <c r="X1126" s="68" t="str">
        <f t="shared" ca="1" si="156"/>
        <v/>
      </c>
      <c r="Y1126" s="68" t="str">
        <f t="shared" si="154"/>
        <v>Đã thanh toán</v>
      </c>
      <c r="Z1126" s="301">
        <f>Table1[[#This Row],[Hạn thanh toán]]</f>
        <v>45873</v>
      </c>
      <c r="AA1126" s="301">
        <f>Table1[[#This Row],[Ngày Thanh toán]]</f>
        <v>45915</v>
      </c>
      <c r="AD1126" s="3" t="str">
        <f>VLOOKUP($A1126,Ma_KH!$A:$Q,Ma_KH!O$1,0)</f>
        <v>TTMFARM</v>
      </c>
      <c r="AE1126" s="3" t="str">
        <f>VLOOKUP($A1126,Ma_KH!$A:$Q,Ma_KH!P$1,0)</f>
        <v>CÔNG TY TNHH ĐẦU TƯ VÀ PHÁT TRIỂN TTM FARM</v>
      </c>
    </row>
    <row r="1127" spans="1:31" ht="25.5" customHeight="1" x14ac:dyDescent="0.3">
      <c r="A1127" s="95" t="s">
        <v>117</v>
      </c>
      <c r="B1127" s="4" t="s">
        <v>1861</v>
      </c>
      <c r="C1127" s="97">
        <v>45875</v>
      </c>
      <c r="D1127" s="96" t="s">
        <v>1981</v>
      </c>
      <c r="E1127" s="78"/>
      <c r="F1127" s="84"/>
      <c r="G1127" s="95" t="s">
        <v>1861</v>
      </c>
      <c r="H1127" s="72">
        <v>367155</v>
      </c>
      <c r="I1127" s="72">
        <v>0</v>
      </c>
      <c r="J1127" s="72">
        <v>29372</v>
      </c>
      <c r="K1127" s="72">
        <v>396527</v>
      </c>
      <c r="L1127" s="8" t="s">
        <v>24</v>
      </c>
      <c r="M1127" s="43">
        <v>45915</v>
      </c>
      <c r="N1127" s="29" t="s">
        <v>4193</v>
      </c>
      <c r="O1127" s="72">
        <f>IF(Table1[[#This Row],[Phân loại]]="Tồn đầu kỳ",Table1[[#This Row],[Tổng giá trị]],0)</f>
        <v>0</v>
      </c>
      <c r="P1127" s="8">
        <f>IF(Table1[[#This Row],[Số còn phải thu ĐK]]&lt;&gt;0,0,IF(Table1[[#This Row],[Phân loại]]="Bán hàng",Table1[[#This Row],[Tổng giá trị]],-Table1[[#This Row],[Tổng giá trị]]))</f>
        <v>396527</v>
      </c>
      <c r="Q1127" s="73">
        <f t="shared" si="155"/>
        <v>396527</v>
      </c>
      <c r="R1127" s="8">
        <f>Table1[[#This Row],[Số còn phải thu ĐK]]+Table1[[#This Row],[Giá Trị HD sau CK]]-Table1[[#This Row],[Số tiền đã thu]]</f>
        <v>0</v>
      </c>
      <c r="S1127" s="7">
        <f>IF(Table1[[#This Row],[Ngày hóa đơn]]&lt;&gt;"",Table1[[#This Row],[Ngày hóa đơn]],Table1[[#This Row],[Ngày hạch toán]])</f>
        <v>45875</v>
      </c>
      <c r="T1127" s="8"/>
      <c r="U1127" s="7">
        <f>IF(Table1[[#This Row],[Ngày tính CN]]="","",S1127+T1127)</f>
        <v>45875</v>
      </c>
      <c r="V1127" s="74">
        <f ca="1">IF(Table1[[#This Row],[Hạn thanh toán]]="","",IF((U1127-NOW())&lt;0,0,(U1127-NOW())))</f>
        <v>0</v>
      </c>
      <c r="W1127" s="72"/>
      <c r="X1127" s="68" t="str">
        <f t="shared" ca="1" si="156"/>
        <v/>
      </c>
      <c r="Y1127" s="68" t="str">
        <f t="shared" si="154"/>
        <v>Đã thanh toán</v>
      </c>
      <c r="Z1127" s="301">
        <f>Table1[[#This Row],[Hạn thanh toán]]</f>
        <v>45875</v>
      </c>
      <c r="AA1127" s="301">
        <f>Table1[[#This Row],[Ngày Thanh toán]]</f>
        <v>45915</v>
      </c>
      <c r="AD1127" s="3" t="str">
        <f>VLOOKUP($A1127,Ma_KH!$A:$Q,Ma_KH!O$1,0)</f>
        <v>TTMFARM</v>
      </c>
      <c r="AE1127" s="3" t="str">
        <f>VLOOKUP($A1127,Ma_KH!$A:$Q,Ma_KH!P$1,0)</f>
        <v>CÔNG TY TNHH ĐẦU TƯ VÀ PHÁT TRIỂN TTM FARM</v>
      </c>
    </row>
    <row r="1128" spans="1:31" ht="25.5" customHeight="1" x14ac:dyDescent="0.3">
      <c r="A1128" s="95" t="s">
        <v>117</v>
      </c>
      <c r="B1128" s="4" t="s">
        <v>1861</v>
      </c>
      <c r="C1128" s="97">
        <v>45877</v>
      </c>
      <c r="D1128" s="96" t="s">
        <v>1982</v>
      </c>
      <c r="E1128" s="78"/>
      <c r="F1128" s="84"/>
      <c r="G1128" s="95" t="s">
        <v>1861</v>
      </c>
      <c r="H1128" s="72">
        <v>894690</v>
      </c>
      <c r="I1128" s="72">
        <v>0</v>
      </c>
      <c r="J1128" s="72">
        <v>71575</v>
      </c>
      <c r="K1128" s="72">
        <v>966265</v>
      </c>
      <c r="L1128" s="8" t="s">
        <v>24</v>
      </c>
      <c r="M1128" s="43">
        <v>45915</v>
      </c>
      <c r="N1128" s="29" t="s">
        <v>4193</v>
      </c>
      <c r="O1128" s="72">
        <f>IF(Table1[[#This Row],[Phân loại]]="Tồn đầu kỳ",Table1[[#This Row],[Tổng giá trị]],0)</f>
        <v>0</v>
      </c>
      <c r="P1128" s="8">
        <f>IF(Table1[[#This Row],[Số còn phải thu ĐK]]&lt;&gt;0,0,IF(Table1[[#This Row],[Phân loại]]="Bán hàng",Table1[[#This Row],[Tổng giá trị]],-Table1[[#This Row],[Tổng giá trị]]))</f>
        <v>966265</v>
      </c>
      <c r="Q1128" s="73">
        <f t="shared" si="155"/>
        <v>966265</v>
      </c>
      <c r="R1128" s="8">
        <f>Table1[[#This Row],[Số còn phải thu ĐK]]+Table1[[#This Row],[Giá Trị HD sau CK]]-Table1[[#This Row],[Số tiền đã thu]]</f>
        <v>0</v>
      </c>
      <c r="S1128" s="7">
        <f>IF(Table1[[#This Row],[Ngày hóa đơn]]&lt;&gt;"",Table1[[#This Row],[Ngày hóa đơn]],Table1[[#This Row],[Ngày hạch toán]])</f>
        <v>45877</v>
      </c>
      <c r="T1128" s="8"/>
      <c r="U1128" s="7">
        <f>IF(Table1[[#This Row],[Ngày tính CN]]="","",S1128+T1128)</f>
        <v>45877</v>
      </c>
      <c r="V1128" s="74">
        <f ca="1">IF(Table1[[#This Row],[Hạn thanh toán]]="","",IF((U1128-NOW())&lt;0,0,(U1128-NOW())))</f>
        <v>0</v>
      </c>
      <c r="W1128" s="72"/>
      <c r="X1128" s="68" t="str">
        <f t="shared" ca="1" si="156"/>
        <v/>
      </c>
      <c r="Y1128" s="68" t="str">
        <f t="shared" si="154"/>
        <v>Đã thanh toán</v>
      </c>
      <c r="Z1128" s="301">
        <f>Table1[[#This Row],[Hạn thanh toán]]</f>
        <v>45877</v>
      </c>
      <c r="AA1128" s="301">
        <f>Table1[[#This Row],[Ngày Thanh toán]]</f>
        <v>45915</v>
      </c>
      <c r="AD1128" s="3" t="str">
        <f>VLOOKUP($A1128,Ma_KH!$A:$Q,Ma_KH!O$1,0)</f>
        <v>TTMFARM</v>
      </c>
      <c r="AE1128" s="3" t="str">
        <f>VLOOKUP($A1128,Ma_KH!$A:$Q,Ma_KH!P$1,0)</f>
        <v>CÔNG TY TNHH ĐẦU TƯ VÀ PHÁT TRIỂN TTM FARM</v>
      </c>
    </row>
    <row r="1129" spans="1:31" ht="25.5" customHeight="1" x14ac:dyDescent="0.3">
      <c r="A1129" s="95" t="s">
        <v>117</v>
      </c>
      <c r="B1129" s="4" t="s">
        <v>1861</v>
      </c>
      <c r="C1129" s="97">
        <v>45877</v>
      </c>
      <c r="D1129" s="96" t="s">
        <v>1983</v>
      </c>
      <c r="E1129" s="78"/>
      <c r="F1129" s="84"/>
      <c r="G1129" s="95" t="s">
        <v>1861</v>
      </c>
      <c r="H1129" s="72">
        <v>1564801</v>
      </c>
      <c r="I1129" s="72">
        <v>0</v>
      </c>
      <c r="J1129" s="72">
        <v>125184</v>
      </c>
      <c r="K1129" s="72">
        <v>1689985</v>
      </c>
      <c r="L1129" s="8" t="s">
        <v>24</v>
      </c>
      <c r="M1129" s="43">
        <v>45915</v>
      </c>
      <c r="N1129" s="29" t="s">
        <v>4193</v>
      </c>
      <c r="O1129" s="72">
        <f>IF(Table1[[#This Row],[Phân loại]]="Tồn đầu kỳ",Table1[[#This Row],[Tổng giá trị]],0)</f>
        <v>0</v>
      </c>
      <c r="P1129" s="8">
        <f>IF(Table1[[#This Row],[Số còn phải thu ĐK]]&lt;&gt;0,0,IF(Table1[[#This Row],[Phân loại]]="Bán hàng",Table1[[#This Row],[Tổng giá trị]],-Table1[[#This Row],[Tổng giá trị]]))</f>
        <v>1689985</v>
      </c>
      <c r="Q1129" s="73">
        <f t="shared" si="155"/>
        <v>1689985</v>
      </c>
      <c r="R1129" s="8">
        <f>Table1[[#This Row],[Số còn phải thu ĐK]]+Table1[[#This Row],[Giá Trị HD sau CK]]-Table1[[#This Row],[Số tiền đã thu]]</f>
        <v>0</v>
      </c>
      <c r="S1129" s="7">
        <f>IF(Table1[[#This Row],[Ngày hóa đơn]]&lt;&gt;"",Table1[[#This Row],[Ngày hóa đơn]],Table1[[#This Row],[Ngày hạch toán]])</f>
        <v>45877</v>
      </c>
      <c r="T1129" s="8"/>
      <c r="U1129" s="7">
        <f>IF(Table1[[#This Row],[Ngày tính CN]]="","",S1129+T1129)</f>
        <v>45877</v>
      </c>
      <c r="V1129" s="74">
        <f ca="1">IF(Table1[[#This Row],[Hạn thanh toán]]="","",IF((U1129-NOW())&lt;0,0,(U1129-NOW())))</f>
        <v>0</v>
      </c>
      <c r="W1129" s="72"/>
      <c r="X1129" s="68" t="str">
        <f t="shared" ca="1" si="156"/>
        <v/>
      </c>
      <c r="Y1129" s="68" t="str">
        <f t="shared" si="154"/>
        <v>Đã thanh toán</v>
      </c>
      <c r="Z1129" s="301">
        <f>Table1[[#This Row],[Hạn thanh toán]]</f>
        <v>45877</v>
      </c>
      <c r="AA1129" s="301">
        <f>Table1[[#This Row],[Ngày Thanh toán]]</f>
        <v>45915</v>
      </c>
      <c r="AD1129" s="3" t="str">
        <f>VLOOKUP($A1129,Ma_KH!$A:$Q,Ma_KH!O$1,0)</f>
        <v>TTMFARM</v>
      </c>
      <c r="AE1129" s="3" t="str">
        <f>VLOOKUP($A1129,Ma_KH!$A:$Q,Ma_KH!P$1,0)</f>
        <v>CÔNG TY TNHH ĐẦU TƯ VÀ PHÁT TRIỂN TTM FARM</v>
      </c>
    </row>
    <row r="1130" spans="1:31" ht="25.5" customHeight="1" x14ac:dyDescent="0.3">
      <c r="A1130" s="95" t="s">
        <v>117</v>
      </c>
      <c r="B1130" s="4" t="s">
        <v>1861</v>
      </c>
      <c r="C1130" s="97">
        <v>45878</v>
      </c>
      <c r="D1130" s="96" t="s">
        <v>1984</v>
      </c>
      <c r="E1130" s="78"/>
      <c r="F1130" s="84"/>
      <c r="G1130" s="95" t="s">
        <v>1861</v>
      </c>
      <c r="H1130" s="72">
        <v>537624</v>
      </c>
      <c r="I1130" s="72">
        <v>0</v>
      </c>
      <c r="J1130" s="72">
        <v>43010</v>
      </c>
      <c r="K1130" s="72">
        <v>580634</v>
      </c>
      <c r="L1130" s="8" t="s">
        <v>24</v>
      </c>
      <c r="M1130" s="43">
        <v>45915</v>
      </c>
      <c r="N1130" s="29" t="s">
        <v>4193</v>
      </c>
      <c r="O1130" s="72">
        <f>IF(Table1[[#This Row],[Phân loại]]="Tồn đầu kỳ",Table1[[#This Row],[Tổng giá trị]],0)</f>
        <v>0</v>
      </c>
      <c r="P1130" s="8">
        <f>IF(Table1[[#This Row],[Số còn phải thu ĐK]]&lt;&gt;0,0,IF(Table1[[#This Row],[Phân loại]]="Bán hàng",Table1[[#This Row],[Tổng giá trị]],-Table1[[#This Row],[Tổng giá trị]]))</f>
        <v>580634</v>
      </c>
      <c r="Q1130" s="73">
        <f t="shared" si="155"/>
        <v>580634</v>
      </c>
      <c r="R1130" s="8">
        <f>Table1[[#This Row],[Số còn phải thu ĐK]]+Table1[[#This Row],[Giá Trị HD sau CK]]-Table1[[#This Row],[Số tiền đã thu]]</f>
        <v>0</v>
      </c>
      <c r="S1130" s="7">
        <f>IF(Table1[[#This Row],[Ngày hóa đơn]]&lt;&gt;"",Table1[[#This Row],[Ngày hóa đơn]],Table1[[#This Row],[Ngày hạch toán]])</f>
        <v>45878</v>
      </c>
      <c r="T1130" s="8"/>
      <c r="U1130" s="7">
        <f>IF(Table1[[#This Row],[Ngày tính CN]]="","",S1130+T1130)</f>
        <v>45878</v>
      </c>
      <c r="V1130" s="74">
        <f ca="1">IF(Table1[[#This Row],[Hạn thanh toán]]="","",IF((U1130-NOW())&lt;0,0,(U1130-NOW())))</f>
        <v>0</v>
      </c>
      <c r="W1130" s="72"/>
      <c r="X1130" s="68" t="str">
        <f t="shared" ca="1" si="156"/>
        <v/>
      </c>
      <c r="Y1130" s="68" t="str">
        <f t="shared" si="154"/>
        <v>Đã thanh toán</v>
      </c>
      <c r="Z1130" s="301">
        <f>Table1[[#This Row],[Hạn thanh toán]]</f>
        <v>45878</v>
      </c>
      <c r="AA1130" s="301">
        <f>Table1[[#This Row],[Ngày Thanh toán]]</f>
        <v>45915</v>
      </c>
      <c r="AD1130" s="3" t="str">
        <f>VLOOKUP($A1130,Ma_KH!$A:$Q,Ma_KH!O$1,0)</f>
        <v>TTMFARM</v>
      </c>
      <c r="AE1130" s="3" t="str">
        <f>VLOOKUP($A1130,Ma_KH!$A:$Q,Ma_KH!P$1,0)</f>
        <v>CÔNG TY TNHH ĐẦU TƯ VÀ PHÁT TRIỂN TTM FARM</v>
      </c>
    </row>
    <row r="1131" spans="1:31" ht="25.5" customHeight="1" x14ac:dyDescent="0.3">
      <c r="A1131" s="95" t="s">
        <v>117</v>
      </c>
      <c r="B1131" s="4" t="s">
        <v>1861</v>
      </c>
      <c r="C1131" s="97">
        <v>45881</v>
      </c>
      <c r="D1131" s="96" t="s">
        <v>1985</v>
      </c>
      <c r="E1131" s="78"/>
      <c r="F1131" s="84"/>
      <c r="G1131" s="95" t="s">
        <v>1861</v>
      </c>
      <c r="H1131" s="72">
        <v>821032</v>
      </c>
      <c r="I1131" s="72">
        <v>0</v>
      </c>
      <c r="J1131" s="72">
        <v>65683</v>
      </c>
      <c r="K1131" s="72">
        <v>886715</v>
      </c>
      <c r="L1131" s="8" t="s">
        <v>24</v>
      </c>
      <c r="M1131" s="43">
        <v>45915</v>
      </c>
      <c r="N1131" s="29" t="s">
        <v>4193</v>
      </c>
      <c r="O1131" s="72">
        <f>IF(Table1[[#This Row],[Phân loại]]="Tồn đầu kỳ",Table1[[#This Row],[Tổng giá trị]],0)</f>
        <v>0</v>
      </c>
      <c r="P1131" s="8">
        <f>IF(Table1[[#This Row],[Số còn phải thu ĐK]]&lt;&gt;0,0,IF(Table1[[#This Row],[Phân loại]]="Bán hàng",Table1[[#This Row],[Tổng giá trị]],-Table1[[#This Row],[Tổng giá trị]]))</f>
        <v>886715</v>
      </c>
      <c r="Q1131" s="73">
        <f t="shared" si="155"/>
        <v>886715</v>
      </c>
      <c r="R1131" s="8">
        <f>Table1[[#This Row],[Số còn phải thu ĐK]]+Table1[[#This Row],[Giá Trị HD sau CK]]-Table1[[#This Row],[Số tiền đã thu]]</f>
        <v>0</v>
      </c>
      <c r="S1131" s="7">
        <f>IF(Table1[[#This Row],[Ngày hóa đơn]]&lt;&gt;"",Table1[[#This Row],[Ngày hóa đơn]],Table1[[#This Row],[Ngày hạch toán]])</f>
        <v>45881</v>
      </c>
      <c r="T1131" s="8"/>
      <c r="U1131" s="7">
        <f>IF(Table1[[#This Row],[Ngày tính CN]]="","",S1131+T1131)</f>
        <v>45881</v>
      </c>
      <c r="V1131" s="74">
        <f ca="1">IF(Table1[[#This Row],[Hạn thanh toán]]="","",IF((U1131-NOW())&lt;0,0,(U1131-NOW())))</f>
        <v>0</v>
      </c>
      <c r="W1131" s="72"/>
      <c r="X1131" s="68" t="str">
        <f t="shared" ca="1" si="156"/>
        <v/>
      </c>
      <c r="Y1131" s="68" t="str">
        <f t="shared" si="154"/>
        <v>Đã thanh toán</v>
      </c>
      <c r="Z1131" s="301">
        <f>Table1[[#This Row],[Hạn thanh toán]]</f>
        <v>45881</v>
      </c>
      <c r="AA1131" s="301">
        <f>Table1[[#This Row],[Ngày Thanh toán]]</f>
        <v>45915</v>
      </c>
      <c r="AD1131" s="3" t="str">
        <f>VLOOKUP($A1131,Ma_KH!$A:$Q,Ma_KH!O$1,0)</f>
        <v>TTMFARM</v>
      </c>
      <c r="AE1131" s="3" t="str">
        <f>VLOOKUP($A1131,Ma_KH!$A:$Q,Ma_KH!P$1,0)</f>
        <v>CÔNG TY TNHH ĐẦU TƯ VÀ PHÁT TRIỂN TTM FARM</v>
      </c>
    </row>
    <row r="1132" spans="1:31" ht="25.5" customHeight="1" x14ac:dyDescent="0.3">
      <c r="A1132" s="95" t="s">
        <v>117</v>
      </c>
      <c r="B1132" s="4" t="s">
        <v>1861</v>
      </c>
      <c r="C1132" s="97">
        <v>45881</v>
      </c>
      <c r="D1132" s="96" t="s">
        <v>1986</v>
      </c>
      <c r="E1132" s="78"/>
      <c r="F1132" s="84"/>
      <c r="G1132" s="95" t="s">
        <v>1861</v>
      </c>
      <c r="H1132" s="72">
        <v>776217</v>
      </c>
      <c r="I1132" s="72">
        <v>0</v>
      </c>
      <c r="J1132" s="72">
        <v>62097</v>
      </c>
      <c r="K1132" s="72">
        <v>838314</v>
      </c>
      <c r="L1132" s="8" t="s">
        <v>24</v>
      </c>
      <c r="M1132" s="43">
        <v>45915</v>
      </c>
      <c r="N1132" s="29" t="s">
        <v>4193</v>
      </c>
      <c r="O1132" s="72">
        <f>IF(Table1[[#This Row],[Phân loại]]="Tồn đầu kỳ",Table1[[#This Row],[Tổng giá trị]],0)</f>
        <v>0</v>
      </c>
      <c r="P1132" s="8">
        <f>IF(Table1[[#This Row],[Số còn phải thu ĐK]]&lt;&gt;0,0,IF(Table1[[#This Row],[Phân loại]]="Bán hàng",Table1[[#This Row],[Tổng giá trị]],-Table1[[#This Row],[Tổng giá trị]]))</f>
        <v>838314</v>
      </c>
      <c r="Q1132" s="73">
        <f t="shared" si="155"/>
        <v>838314</v>
      </c>
      <c r="R1132" s="8">
        <f>Table1[[#This Row],[Số còn phải thu ĐK]]+Table1[[#This Row],[Giá Trị HD sau CK]]-Table1[[#This Row],[Số tiền đã thu]]</f>
        <v>0</v>
      </c>
      <c r="S1132" s="7">
        <f>IF(Table1[[#This Row],[Ngày hóa đơn]]&lt;&gt;"",Table1[[#This Row],[Ngày hóa đơn]],Table1[[#This Row],[Ngày hạch toán]])</f>
        <v>45881</v>
      </c>
      <c r="T1132" s="8"/>
      <c r="U1132" s="7">
        <f>IF(Table1[[#This Row],[Ngày tính CN]]="","",S1132+T1132)</f>
        <v>45881</v>
      </c>
      <c r="V1132" s="74">
        <f ca="1">IF(Table1[[#This Row],[Hạn thanh toán]]="","",IF((U1132-NOW())&lt;0,0,(U1132-NOW())))</f>
        <v>0</v>
      </c>
      <c r="W1132" s="72"/>
      <c r="X1132" s="68" t="str">
        <f t="shared" ca="1" si="156"/>
        <v/>
      </c>
      <c r="Y1132" s="68" t="str">
        <f t="shared" si="154"/>
        <v>Đã thanh toán</v>
      </c>
      <c r="Z1132" s="301">
        <f>Table1[[#This Row],[Hạn thanh toán]]</f>
        <v>45881</v>
      </c>
      <c r="AA1132" s="301">
        <f>Table1[[#This Row],[Ngày Thanh toán]]</f>
        <v>45915</v>
      </c>
      <c r="AD1132" s="3" t="str">
        <f>VLOOKUP($A1132,Ma_KH!$A:$Q,Ma_KH!O$1,0)</f>
        <v>TTMFARM</v>
      </c>
      <c r="AE1132" s="3" t="str">
        <f>VLOOKUP($A1132,Ma_KH!$A:$Q,Ma_KH!P$1,0)</f>
        <v>CÔNG TY TNHH ĐẦU TƯ VÀ PHÁT TRIỂN TTM FARM</v>
      </c>
    </row>
    <row r="1133" spans="1:31" ht="25.5" customHeight="1" x14ac:dyDescent="0.3">
      <c r="A1133" s="95" t="s">
        <v>117</v>
      </c>
      <c r="B1133" s="4" t="s">
        <v>1861</v>
      </c>
      <c r="C1133" s="97">
        <v>45883</v>
      </c>
      <c r="D1133" s="96" t="s">
        <v>1987</v>
      </c>
      <c r="E1133" s="78"/>
      <c r="F1133" s="84"/>
      <c r="G1133" s="95" t="s">
        <v>1861</v>
      </c>
      <c r="H1133" s="72"/>
      <c r="I1133" s="72">
        <v>0</v>
      </c>
      <c r="J1133" s="72">
        <v>0</v>
      </c>
      <c r="K1133" s="72">
        <v>476736</v>
      </c>
      <c r="L1133" s="8" t="s">
        <v>17</v>
      </c>
      <c r="M1133" s="43">
        <v>45915</v>
      </c>
      <c r="N1133" s="29" t="s">
        <v>4193</v>
      </c>
      <c r="O1133" s="72">
        <f>IF(Table1[[#This Row],[Phân loại]]="Tồn đầu kỳ",Table1[[#This Row],[Tổng giá trị]],0)</f>
        <v>0</v>
      </c>
      <c r="P1133" s="8">
        <f>IF(Table1[[#This Row],[Số còn phải thu ĐK]]&lt;&gt;0,0,IF(Table1[[#This Row],[Phân loại]]="Bán hàng",Table1[[#This Row],[Tổng giá trị]],-Table1[[#This Row],[Tổng giá trị]]))</f>
        <v>-476736</v>
      </c>
      <c r="Q1133" s="73">
        <f t="shared" si="155"/>
        <v>-476736</v>
      </c>
      <c r="R1133" s="8">
        <f>Table1[[#This Row],[Số còn phải thu ĐK]]+Table1[[#This Row],[Giá Trị HD sau CK]]-Table1[[#This Row],[Số tiền đã thu]]</f>
        <v>0</v>
      </c>
      <c r="S1133" s="7">
        <f>IF(Table1[[#This Row],[Ngày hóa đơn]]&lt;&gt;"",Table1[[#This Row],[Ngày hóa đơn]],Table1[[#This Row],[Ngày hạch toán]])</f>
        <v>45883</v>
      </c>
      <c r="T1133" s="8"/>
      <c r="U1133" s="7">
        <f>IF(Table1[[#This Row],[Ngày tính CN]]="","",S1133+T1133)</f>
        <v>45883</v>
      </c>
      <c r="V1133" s="74">
        <f ca="1">IF(Table1[[#This Row],[Hạn thanh toán]]="","",IF((U1133-NOW())&lt;0,0,(U1133-NOW())))</f>
        <v>0</v>
      </c>
      <c r="W1133" s="72"/>
      <c r="X1133" s="68" t="str">
        <f t="shared" ca="1" si="156"/>
        <v/>
      </c>
      <c r="Y1133" s="68" t="str">
        <f t="shared" si="154"/>
        <v>Đã thanh toán</v>
      </c>
      <c r="Z1133" s="301">
        <f>Table1[[#This Row],[Hạn thanh toán]]</f>
        <v>45883</v>
      </c>
      <c r="AA1133" s="301">
        <f>Table1[[#This Row],[Ngày Thanh toán]]</f>
        <v>45915</v>
      </c>
      <c r="AD1133" s="3" t="str">
        <f>VLOOKUP($A1133,Ma_KH!$A:$Q,Ma_KH!O$1,0)</f>
        <v>TTMFARM</v>
      </c>
      <c r="AE1133" s="3" t="str">
        <f>VLOOKUP($A1133,Ma_KH!$A:$Q,Ma_KH!P$1,0)</f>
        <v>CÔNG TY TNHH ĐẦU TƯ VÀ PHÁT TRIỂN TTM FARM</v>
      </c>
    </row>
    <row r="1134" spans="1:31" ht="25.5" customHeight="1" x14ac:dyDescent="0.3">
      <c r="A1134" s="95" t="s">
        <v>117</v>
      </c>
      <c r="B1134" s="4" t="s">
        <v>1861</v>
      </c>
      <c r="C1134" s="97">
        <v>45884</v>
      </c>
      <c r="D1134" s="96" t="s">
        <v>1988</v>
      </c>
      <c r="E1134" s="78"/>
      <c r="F1134" s="84"/>
      <c r="G1134" s="95" t="s">
        <v>1861</v>
      </c>
      <c r="H1134" s="72">
        <v>277975</v>
      </c>
      <c r="I1134" s="72">
        <v>0</v>
      </c>
      <c r="J1134" s="72">
        <v>22238</v>
      </c>
      <c r="K1134" s="72">
        <v>300213</v>
      </c>
      <c r="L1134" s="8" t="s">
        <v>24</v>
      </c>
      <c r="M1134" s="43">
        <v>45915</v>
      </c>
      <c r="N1134" s="29" t="s">
        <v>4193</v>
      </c>
      <c r="O1134" s="72">
        <f>IF(Table1[[#This Row],[Phân loại]]="Tồn đầu kỳ",Table1[[#This Row],[Tổng giá trị]],0)</f>
        <v>0</v>
      </c>
      <c r="P1134" s="8">
        <f>IF(Table1[[#This Row],[Số còn phải thu ĐK]]&lt;&gt;0,0,IF(Table1[[#This Row],[Phân loại]]="Bán hàng",Table1[[#This Row],[Tổng giá trị]],-Table1[[#This Row],[Tổng giá trị]]))</f>
        <v>300213</v>
      </c>
      <c r="Q1134" s="73">
        <f t="shared" si="155"/>
        <v>300213</v>
      </c>
      <c r="R1134" s="8">
        <f>Table1[[#This Row],[Số còn phải thu ĐK]]+Table1[[#This Row],[Giá Trị HD sau CK]]-Table1[[#This Row],[Số tiền đã thu]]</f>
        <v>0</v>
      </c>
      <c r="S1134" s="7">
        <f>IF(Table1[[#This Row],[Ngày hóa đơn]]&lt;&gt;"",Table1[[#This Row],[Ngày hóa đơn]],Table1[[#This Row],[Ngày hạch toán]])</f>
        <v>45884</v>
      </c>
      <c r="T1134" s="8"/>
      <c r="U1134" s="7">
        <f>IF(Table1[[#This Row],[Ngày tính CN]]="","",S1134+T1134)</f>
        <v>45884</v>
      </c>
      <c r="V1134" s="74">
        <f ca="1">IF(Table1[[#This Row],[Hạn thanh toán]]="","",IF((U1134-NOW())&lt;0,0,(U1134-NOW())))</f>
        <v>0</v>
      </c>
      <c r="W1134" s="72"/>
      <c r="X1134" s="68" t="str">
        <f t="shared" ca="1" si="156"/>
        <v/>
      </c>
      <c r="Y1134" s="68" t="str">
        <f t="shared" si="154"/>
        <v>Đã thanh toán</v>
      </c>
      <c r="Z1134" s="301">
        <f>Table1[[#This Row],[Hạn thanh toán]]</f>
        <v>45884</v>
      </c>
      <c r="AA1134" s="301">
        <f>Table1[[#This Row],[Ngày Thanh toán]]</f>
        <v>45915</v>
      </c>
      <c r="AD1134" s="3" t="str">
        <f>VLOOKUP($A1134,Ma_KH!$A:$Q,Ma_KH!O$1,0)</f>
        <v>TTMFARM</v>
      </c>
      <c r="AE1134" s="3" t="str">
        <f>VLOOKUP($A1134,Ma_KH!$A:$Q,Ma_KH!P$1,0)</f>
        <v>CÔNG TY TNHH ĐẦU TƯ VÀ PHÁT TRIỂN TTM FARM</v>
      </c>
    </row>
    <row r="1135" spans="1:31" ht="25.5" customHeight="1" x14ac:dyDescent="0.3">
      <c r="A1135" s="95" t="s">
        <v>117</v>
      </c>
      <c r="B1135" s="4" t="s">
        <v>1861</v>
      </c>
      <c r="C1135" s="97">
        <v>45888</v>
      </c>
      <c r="D1135" s="96" t="s">
        <v>1989</v>
      </c>
      <c r="E1135" s="78"/>
      <c r="F1135" s="84"/>
      <c r="G1135" s="95" t="s">
        <v>1861</v>
      </c>
      <c r="H1135" s="72">
        <v>707474</v>
      </c>
      <c r="I1135" s="72">
        <v>0</v>
      </c>
      <c r="J1135" s="72">
        <v>56598</v>
      </c>
      <c r="K1135" s="72">
        <v>764072</v>
      </c>
      <c r="L1135" s="8" t="s">
        <v>24</v>
      </c>
      <c r="M1135" s="43">
        <v>45915</v>
      </c>
      <c r="N1135" s="29" t="s">
        <v>4193</v>
      </c>
      <c r="O1135" s="72">
        <f>IF(Table1[[#This Row],[Phân loại]]="Tồn đầu kỳ",Table1[[#This Row],[Tổng giá trị]],0)</f>
        <v>0</v>
      </c>
      <c r="P1135" s="8">
        <f>IF(Table1[[#This Row],[Số còn phải thu ĐK]]&lt;&gt;0,0,IF(Table1[[#This Row],[Phân loại]]="Bán hàng",Table1[[#This Row],[Tổng giá trị]],-Table1[[#This Row],[Tổng giá trị]]))</f>
        <v>764072</v>
      </c>
      <c r="Q1135" s="73">
        <f t="shared" si="155"/>
        <v>764072</v>
      </c>
      <c r="R1135" s="8">
        <f>Table1[[#This Row],[Số còn phải thu ĐK]]+Table1[[#This Row],[Giá Trị HD sau CK]]-Table1[[#This Row],[Số tiền đã thu]]</f>
        <v>0</v>
      </c>
      <c r="S1135" s="7">
        <f>IF(Table1[[#This Row],[Ngày hóa đơn]]&lt;&gt;"",Table1[[#This Row],[Ngày hóa đơn]],Table1[[#This Row],[Ngày hạch toán]])</f>
        <v>45888</v>
      </c>
      <c r="T1135" s="8"/>
      <c r="U1135" s="7">
        <f>IF(Table1[[#This Row],[Ngày tính CN]]="","",S1135+T1135)</f>
        <v>45888</v>
      </c>
      <c r="V1135" s="74">
        <f ca="1">IF(Table1[[#This Row],[Hạn thanh toán]]="","",IF((U1135-NOW())&lt;0,0,(U1135-NOW())))</f>
        <v>0</v>
      </c>
      <c r="W1135" s="72"/>
      <c r="X1135" s="68" t="str">
        <f t="shared" ca="1" si="156"/>
        <v/>
      </c>
      <c r="Y1135" s="68" t="str">
        <f t="shared" si="154"/>
        <v>Đã thanh toán</v>
      </c>
      <c r="Z1135" s="301">
        <f>Table1[[#This Row],[Hạn thanh toán]]</f>
        <v>45888</v>
      </c>
      <c r="AA1135" s="301">
        <f>Table1[[#This Row],[Ngày Thanh toán]]</f>
        <v>45915</v>
      </c>
      <c r="AD1135" s="3" t="str">
        <f>VLOOKUP($A1135,Ma_KH!$A:$Q,Ma_KH!O$1,0)</f>
        <v>TTMFARM</v>
      </c>
      <c r="AE1135" s="3" t="str">
        <f>VLOOKUP($A1135,Ma_KH!$A:$Q,Ma_KH!P$1,0)</f>
        <v>CÔNG TY TNHH ĐẦU TƯ VÀ PHÁT TRIỂN TTM FARM</v>
      </c>
    </row>
    <row r="1136" spans="1:31" ht="25.5" customHeight="1" x14ac:dyDescent="0.3">
      <c r="A1136" s="95" t="s">
        <v>117</v>
      </c>
      <c r="B1136" s="4" t="s">
        <v>1861</v>
      </c>
      <c r="C1136" s="97">
        <v>45894</v>
      </c>
      <c r="D1136" s="96" t="s">
        <v>1990</v>
      </c>
      <c r="E1136" s="78"/>
      <c r="F1136" s="84"/>
      <c r="G1136" s="95" t="s">
        <v>1861</v>
      </c>
      <c r="H1136" s="72">
        <v>372662</v>
      </c>
      <c r="I1136" s="72">
        <v>0</v>
      </c>
      <c r="J1136" s="72">
        <v>29813</v>
      </c>
      <c r="K1136" s="72">
        <v>402475</v>
      </c>
      <c r="L1136" s="8" t="s">
        <v>24</v>
      </c>
      <c r="M1136" s="43">
        <v>45915</v>
      </c>
      <c r="N1136" s="29" t="s">
        <v>4193</v>
      </c>
      <c r="O1136" s="72">
        <f>IF(Table1[[#This Row],[Phân loại]]="Tồn đầu kỳ",Table1[[#This Row],[Tổng giá trị]],0)</f>
        <v>0</v>
      </c>
      <c r="P1136" s="8">
        <f>IF(Table1[[#This Row],[Số còn phải thu ĐK]]&lt;&gt;0,0,IF(Table1[[#This Row],[Phân loại]]="Bán hàng",Table1[[#This Row],[Tổng giá trị]],-Table1[[#This Row],[Tổng giá trị]]))</f>
        <v>402475</v>
      </c>
      <c r="Q1136" s="73">
        <f t="shared" si="155"/>
        <v>402475</v>
      </c>
      <c r="R1136" s="8">
        <f>Table1[[#This Row],[Số còn phải thu ĐK]]+Table1[[#This Row],[Giá Trị HD sau CK]]-Table1[[#This Row],[Số tiền đã thu]]</f>
        <v>0</v>
      </c>
      <c r="S1136" s="7">
        <f>IF(Table1[[#This Row],[Ngày hóa đơn]]&lt;&gt;"",Table1[[#This Row],[Ngày hóa đơn]],Table1[[#This Row],[Ngày hạch toán]])</f>
        <v>45894</v>
      </c>
      <c r="T1136" s="8"/>
      <c r="U1136" s="7">
        <f>IF(Table1[[#This Row],[Ngày tính CN]]="","",S1136+T1136)</f>
        <v>45894</v>
      </c>
      <c r="V1136" s="74">
        <f ca="1">IF(Table1[[#This Row],[Hạn thanh toán]]="","",IF((U1136-NOW())&lt;0,0,(U1136-NOW())))</f>
        <v>0</v>
      </c>
      <c r="W1136" s="72"/>
      <c r="X1136" s="68" t="str">
        <f t="shared" ca="1" si="156"/>
        <v/>
      </c>
      <c r="Y1136" s="68" t="str">
        <f t="shared" si="154"/>
        <v>Đã thanh toán</v>
      </c>
      <c r="Z1136" s="301">
        <f>Table1[[#This Row],[Hạn thanh toán]]</f>
        <v>45894</v>
      </c>
      <c r="AA1136" s="301">
        <f>Table1[[#This Row],[Ngày Thanh toán]]</f>
        <v>45915</v>
      </c>
      <c r="AD1136" s="3" t="str">
        <f>VLOOKUP($A1136,Ma_KH!$A:$Q,Ma_KH!O$1,0)</f>
        <v>TTMFARM</v>
      </c>
      <c r="AE1136" s="3" t="str">
        <f>VLOOKUP($A1136,Ma_KH!$A:$Q,Ma_KH!P$1,0)</f>
        <v>CÔNG TY TNHH ĐẦU TƯ VÀ PHÁT TRIỂN TTM FARM</v>
      </c>
    </row>
    <row r="1137" spans="1:31" ht="25.5" customHeight="1" x14ac:dyDescent="0.3">
      <c r="A1137" s="95" t="s">
        <v>117</v>
      </c>
      <c r="B1137" s="4" t="s">
        <v>1861</v>
      </c>
      <c r="C1137" s="97">
        <v>45895</v>
      </c>
      <c r="D1137" s="96" t="s">
        <v>1991</v>
      </c>
      <c r="E1137" s="78"/>
      <c r="F1137" s="84"/>
      <c r="G1137" s="95" t="s">
        <v>1861</v>
      </c>
      <c r="H1137" s="72">
        <v>458425</v>
      </c>
      <c r="I1137" s="72">
        <v>0</v>
      </c>
      <c r="J1137" s="72">
        <v>36674</v>
      </c>
      <c r="K1137" s="72">
        <v>495099</v>
      </c>
      <c r="L1137" s="8" t="s">
        <v>24</v>
      </c>
      <c r="M1137" s="43">
        <v>45915</v>
      </c>
      <c r="N1137" s="29" t="s">
        <v>4193</v>
      </c>
      <c r="O1137" s="72">
        <f>IF(Table1[[#This Row],[Phân loại]]="Tồn đầu kỳ",Table1[[#This Row],[Tổng giá trị]],0)</f>
        <v>0</v>
      </c>
      <c r="P1137" s="8">
        <f>IF(Table1[[#This Row],[Số còn phải thu ĐK]]&lt;&gt;0,0,IF(Table1[[#This Row],[Phân loại]]="Bán hàng",Table1[[#This Row],[Tổng giá trị]],-Table1[[#This Row],[Tổng giá trị]]))</f>
        <v>495099</v>
      </c>
      <c r="Q1137" s="73">
        <f t="shared" si="155"/>
        <v>495099</v>
      </c>
      <c r="R1137" s="8">
        <f>Table1[[#This Row],[Số còn phải thu ĐK]]+Table1[[#This Row],[Giá Trị HD sau CK]]-Table1[[#This Row],[Số tiền đã thu]]</f>
        <v>0</v>
      </c>
      <c r="S1137" s="7">
        <f>IF(Table1[[#This Row],[Ngày hóa đơn]]&lt;&gt;"",Table1[[#This Row],[Ngày hóa đơn]],Table1[[#This Row],[Ngày hạch toán]])</f>
        <v>45895</v>
      </c>
      <c r="T1137" s="8"/>
      <c r="U1137" s="7">
        <f>IF(Table1[[#This Row],[Ngày tính CN]]="","",S1137+T1137)</f>
        <v>45895</v>
      </c>
      <c r="V1137" s="74">
        <f ca="1">IF(Table1[[#This Row],[Hạn thanh toán]]="","",IF((U1137-NOW())&lt;0,0,(U1137-NOW())))</f>
        <v>0</v>
      </c>
      <c r="W1137" s="72"/>
      <c r="X1137" s="68" t="str">
        <f ca="1">IF(OR(AR1141="",AO1141=0),"",IF((AR1141-NOW())&lt;0,-(AR1141-NOW()),0))</f>
        <v/>
      </c>
      <c r="Y1137" s="68" t="str">
        <f t="shared" si="154"/>
        <v>Đã thanh toán</v>
      </c>
      <c r="Z1137" s="301">
        <f>Table1[[#This Row],[Hạn thanh toán]]</f>
        <v>45895</v>
      </c>
      <c r="AA1137" s="301">
        <f>Table1[[#This Row],[Ngày Thanh toán]]</f>
        <v>45915</v>
      </c>
      <c r="AD1137" s="3" t="str">
        <f>VLOOKUP($A1137,Ma_KH!$A:$Q,Ma_KH!O$1,0)</f>
        <v>TTMFARM</v>
      </c>
      <c r="AE1137" s="3" t="str">
        <f>VLOOKUP($A1137,Ma_KH!$A:$Q,Ma_KH!P$1,0)</f>
        <v>CÔNG TY TNHH ĐẦU TƯ VÀ PHÁT TRIỂN TTM FARM</v>
      </c>
    </row>
    <row r="1138" spans="1:31" ht="25.5" customHeight="1" x14ac:dyDescent="0.3">
      <c r="A1138" s="95" t="s">
        <v>117</v>
      </c>
      <c r="B1138" s="4" t="s">
        <v>1861</v>
      </c>
      <c r="C1138" s="97">
        <v>45899</v>
      </c>
      <c r="D1138" s="96" t="s">
        <v>1992</v>
      </c>
      <c r="E1138" s="78"/>
      <c r="F1138" s="84"/>
      <c r="G1138" s="95" t="s">
        <v>1861</v>
      </c>
      <c r="H1138" s="72">
        <v>497141</v>
      </c>
      <c r="I1138" s="72">
        <v>0</v>
      </c>
      <c r="J1138" s="72">
        <v>39771</v>
      </c>
      <c r="K1138" s="72">
        <v>536912</v>
      </c>
      <c r="L1138" s="8" t="s">
        <v>24</v>
      </c>
      <c r="M1138" s="43">
        <v>45915</v>
      </c>
      <c r="N1138" s="29" t="s">
        <v>4193</v>
      </c>
      <c r="O1138" s="72">
        <f>IF(Table1[[#This Row],[Phân loại]]="Tồn đầu kỳ",Table1[[#This Row],[Tổng giá trị]],0)</f>
        <v>0</v>
      </c>
      <c r="P1138" s="8">
        <f>IF(Table1[[#This Row],[Số còn phải thu ĐK]]&lt;&gt;0,0,IF(Table1[[#This Row],[Phân loại]]="Bán hàng",Table1[[#This Row],[Tổng giá trị]],-Table1[[#This Row],[Tổng giá trị]]))</f>
        <v>536912</v>
      </c>
      <c r="Q1138" s="73">
        <f t="shared" si="155"/>
        <v>536912</v>
      </c>
      <c r="R1138" s="8">
        <f>Table1[[#This Row],[Số còn phải thu ĐK]]+Table1[[#This Row],[Giá Trị HD sau CK]]-Table1[[#This Row],[Số tiền đã thu]]</f>
        <v>0</v>
      </c>
      <c r="S1138" s="7">
        <f>IF(Table1[[#This Row],[Ngày hóa đơn]]&lt;&gt;"",Table1[[#This Row],[Ngày hóa đơn]],Table1[[#This Row],[Ngày hạch toán]])</f>
        <v>45899</v>
      </c>
      <c r="T1138" s="8"/>
      <c r="U1138" s="7">
        <f>IF(Table1[[#This Row],[Ngày tính CN]]="","",S1138+T1138)</f>
        <v>45899</v>
      </c>
      <c r="V1138" s="74">
        <f ca="1">IF(Table1[[#This Row],[Hạn thanh toán]]="","",IF((U1138-NOW())&lt;0,0,(U1138-NOW())))</f>
        <v>0</v>
      </c>
      <c r="W1138" s="72"/>
      <c r="X1138" s="68" t="str">
        <f ca="1">IF(OR(AR1142="",AO1142=0),"",IF((AR1142-NOW())&lt;0,-(AR1142-NOW()),0))</f>
        <v/>
      </c>
      <c r="Y1138" s="68" t="str">
        <f t="shared" si="154"/>
        <v>Đã thanh toán</v>
      </c>
      <c r="Z1138" s="301">
        <f>Table1[[#This Row],[Hạn thanh toán]]</f>
        <v>45899</v>
      </c>
      <c r="AA1138" s="301">
        <f>Table1[[#This Row],[Ngày Thanh toán]]</f>
        <v>45915</v>
      </c>
      <c r="AD1138" s="3" t="str">
        <f>VLOOKUP($A1138,Ma_KH!$A:$Q,Ma_KH!O$1,0)</f>
        <v>TTMFARM</v>
      </c>
      <c r="AE1138" s="3" t="str">
        <f>VLOOKUP($A1138,Ma_KH!$A:$Q,Ma_KH!P$1,0)</f>
        <v>CÔNG TY TNHH ĐẦU TƯ VÀ PHÁT TRIỂN TTM FARM</v>
      </c>
    </row>
    <row r="1139" spans="1:31" ht="25.5" customHeight="1" x14ac:dyDescent="0.3">
      <c r="A1139" s="95" t="s">
        <v>117</v>
      </c>
      <c r="B1139" s="4" t="s">
        <v>1861</v>
      </c>
      <c r="C1139" s="97">
        <v>45899</v>
      </c>
      <c r="D1139" s="96" t="s">
        <v>1993</v>
      </c>
      <c r="E1139" s="78"/>
      <c r="F1139" s="84"/>
      <c r="G1139" s="95" t="s">
        <v>1861</v>
      </c>
      <c r="H1139" s="72">
        <v>1580550</v>
      </c>
      <c r="I1139" s="72">
        <v>0</v>
      </c>
      <c r="J1139" s="72">
        <v>126444</v>
      </c>
      <c r="K1139" s="72">
        <v>1706994</v>
      </c>
      <c r="L1139" s="8" t="s">
        <v>24</v>
      </c>
      <c r="M1139" s="43">
        <v>45915</v>
      </c>
      <c r="N1139" s="29" t="s">
        <v>4193</v>
      </c>
      <c r="O1139" s="72">
        <f>IF(Table1[[#This Row],[Phân loại]]="Tồn đầu kỳ",Table1[[#This Row],[Tổng giá trị]],0)</f>
        <v>0</v>
      </c>
      <c r="P1139" s="8">
        <f>IF(Table1[[#This Row],[Số còn phải thu ĐK]]&lt;&gt;0,0,IF(Table1[[#This Row],[Phân loại]]="Bán hàng",Table1[[#This Row],[Tổng giá trị]],-Table1[[#This Row],[Tổng giá trị]]))</f>
        <v>1706994</v>
      </c>
      <c r="Q1139" s="73">
        <f t="shared" si="155"/>
        <v>1706994</v>
      </c>
      <c r="R1139" s="8">
        <f>Table1[[#This Row],[Số còn phải thu ĐK]]+Table1[[#This Row],[Giá Trị HD sau CK]]-Table1[[#This Row],[Số tiền đã thu]]</f>
        <v>0</v>
      </c>
      <c r="S1139" s="7">
        <f>IF(Table1[[#This Row],[Ngày hóa đơn]]&lt;&gt;"",Table1[[#This Row],[Ngày hóa đơn]],Table1[[#This Row],[Ngày hạch toán]])</f>
        <v>45899</v>
      </c>
      <c r="T1139" s="8"/>
      <c r="U1139" s="7">
        <f>IF(Table1[[#This Row],[Ngày tính CN]]="","",S1139+T1139)</f>
        <v>45899</v>
      </c>
      <c r="V1139" s="74">
        <f ca="1">IF(Table1[[#This Row],[Hạn thanh toán]]="","",IF((U1139-NOW())&lt;0,0,(U1139-NOW())))</f>
        <v>0</v>
      </c>
      <c r="W1139" s="72"/>
      <c r="X1139" s="68" t="str">
        <f ca="1">IF(OR(AR1143="",AO1143=0),"",IF((AR1143-NOW())&lt;0,-(AR1143-NOW()),0))</f>
        <v/>
      </c>
      <c r="Y1139" s="68" t="str">
        <f t="shared" si="154"/>
        <v>Đã thanh toán</v>
      </c>
      <c r="Z1139" s="301">
        <f>Table1[[#This Row],[Hạn thanh toán]]</f>
        <v>45899</v>
      </c>
      <c r="AA1139" s="301">
        <f>Table1[[#This Row],[Ngày Thanh toán]]</f>
        <v>45915</v>
      </c>
      <c r="AD1139" s="3" t="str">
        <f>VLOOKUP($A1139,Ma_KH!$A:$Q,Ma_KH!O$1,0)</f>
        <v>TTMFARM</v>
      </c>
      <c r="AE1139" s="3" t="str">
        <f>VLOOKUP($A1139,Ma_KH!$A:$Q,Ma_KH!P$1,0)</f>
        <v>CÔNG TY TNHH ĐẦU TƯ VÀ PHÁT TRIỂN TTM FARM</v>
      </c>
    </row>
    <row r="1140" spans="1:31" s="61" customFormat="1" ht="25.5" customHeight="1" x14ac:dyDescent="0.3">
      <c r="A1140" s="247" t="s">
        <v>117</v>
      </c>
      <c r="B1140" s="4" t="s">
        <v>1861</v>
      </c>
      <c r="C1140" s="248"/>
      <c r="D1140" s="249"/>
      <c r="E1140" s="46"/>
      <c r="F1140" s="50"/>
      <c r="G1140" s="247" t="s">
        <v>4195</v>
      </c>
      <c r="H1140" s="57"/>
      <c r="I1140" s="57">
        <v>0</v>
      </c>
      <c r="J1140" s="57"/>
      <c r="K1140" s="250">
        <v>762826</v>
      </c>
      <c r="L1140" s="58" t="s">
        <v>24</v>
      </c>
      <c r="M1140" s="172"/>
      <c r="N1140" s="173"/>
      <c r="O1140" s="57">
        <f>IF(Table1[[#This Row],[Phân loại]]="Tồn đầu kỳ",Table1[[#This Row],[Tổng giá trị]],0)</f>
        <v>0</v>
      </c>
      <c r="P1140" s="58">
        <f>IF(Table1[[#This Row],[Số còn phải thu ĐK]]&lt;&gt;0,0,IF(Table1[[#This Row],[Phân loại]]="Bán hàng",Table1[[#This Row],[Tổng giá trị]],-Table1[[#This Row],[Tổng giá trị]]))</f>
        <v>762826</v>
      </c>
      <c r="Q1140" s="115">
        <f t="shared" ref="Q1140" si="159">IF(M1140&lt;&gt;"",IF(O1140&gt;0,O1140,P1140),0)</f>
        <v>0</v>
      </c>
      <c r="R1140" s="58">
        <f>Table1[[#This Row],[Số còn phải thu ĐK]]+Table1[[#This Row],[Giá Trị HD sau CK]]-Table1[[#This Row],[Số tiền đã thu]]</f>
        <v>762826</v>
      </c>
      <c r="S1140" s="59">
        <f>IF(Table1[[#This Row],[Ngày hóa đơn]]&lt;&gt;"",Table1[[#This Row],[Ngày hóa đơn]],Table1[[#This Row],[Ngày hạch toán]])</f>
        <v>0</v>
      </c>
      <c r="T1140" s="58"/>
      <c r="U1140" s="59">
        <f>IF(Table1[[#This Row],[Ngày tính CN]]="","",S1140+T1140)</f>
        <v>0</v>
      </c>
      <c r="V1140" s="60">
        <f ca="1">IF(Table1[[#This Row],[Hạn thanh toán]]="","",IF((U1140-NOW())&lt;0,0,(U1140-NOW())))</f>
        <v>0</v>
      </c>
      <c r="W1140" s="57"/>
      <c r="X1140" s="116" t="str">
        <f ca="1">IF(OR(AR1144="",AO1144=0),"",IF((AR1144-NOW())&lt;0,-(AR1144-NOW()),0))</f>
        <v/>
      </c>
      <c r="Y1140" s="116" t="str">
        <f t="shared" ref="Y1140" ca="1" si="160">IF(R1140=0,"Đã thanh toán",IF(X1140="","",IF(X1140&lt;=0,"Chưa đến hạn thanh toán",IF(X1140&lt;=30,"Nợ quá hạn 30 ngày",IF(X1140&lt;=60,"Nợ quá hạn từ 30 ngày đến 60 ngày",IF(X1140&lt;=90,"Nợ quá hạn từ 60 ngày đến 90 ngày",IF(X1140&lt;=120,"Nợ quá hạn từ 90 ngày đến 120 ngày","Nợ quá hạn hơn 120 ngày có khả năng mất thanh toán")))))))</f>
        <v/>
      </c>
      <c r="Z1140" s="305">
        <f>Table1[[#This Row],[Hạn thanh toán]]</f>
        <v>0</v>
      </c>
      <c r="AA1140" s="305">
        <f>Table1[[#This Row],[Ngày Thanh toán]]</f>
        <v>0</v>
      </c>
      <c r="AD1140" s="61" t="str">
        <f>VLOOKUP($A1140,Ma_KH!$A:$Q,Ma_KH!O$1,0)</f>
        <v>TTMFARM</v>
      </c>
      <c r="AE1140" s="3" t="str">
        <f>VLOOKUP($A1140,Ma_KH!$A:$Q,Ma_KH!P$1,0)</f>
        <v>CÔNG TY TNHH ĐẦU TƯ VÀ PHÁT TRIỂN TTM FARM</v>
      </c>
    </row>
    <row r="1141" spans="1:31" s="61" customFormat="1" ht="25.5" customHeight="1" x14ac:dyDescent="0.3">
      <c r="A1141" s="247" t="s">
        <v>117</v>
      </c>
      <c r="B1141" s="4" t="s">
        <v>1861</v>
      </c>
      <c r="C1141" s="248">
        <v>45903</v>
      </c>
      <c r="D1141" s="249" t="s">
        <v>1994</v>
      </c>
      <c r="E1141" s="46"/>
      <c r="F1141" s="50"/>
      <c r="G1141" s="247" t="s">
        <v>1861</v>
      </c>
      <c r="H1141" s="57">
        <v>715491</v>
      </c>
      <c r="I1141" s="57">
        <v>0</v>
      </c>
      <c r="J1141" s="57">
        <v>57239</v>
      </c>
      <c r="K1141" s="57">
        <v>772730</v>
      </c>
      <c r="L1141" s="58" t="s">
        <v>24</v>
      </c>
      <c r="M1141" s="59"/>
      <c r="N1141" s="58"/>
      <c r="O1141" s="57">
        <f>IF(Table1[[#This Row],[Phân loại]]="Tồn đầu kỳ",Table1[[#This Row],[Tổng giá trị]],0)</f>
        <v>0</v>
      </c>
      <c r="P1141" s="58">
        <f>IF(Table1[[#This Row],[Số còn phải thu ĐK]]&lt;&gt;0,0,IF(Table1[[#This Row],[Phân loại]]="Bán hàng",Table1[[#This Row],[Tổng giá trị]],-Table1[[#This Row],[Tổng giá trị]]))</f>
        <v>772730</v>
      </c>
      <c r="Q1141" s="115">
        <f t="shared" si="155"/>
        <v>0</v>
      </c>
      <c r="R1141" s="58">
        <f>Table1[[#This Row],[Số còn phải thu ĐK]]+Table1[[#This Row],[Giá Trị HD sau CK]]-Table1[[#This Row],[Số tiền đã thu]]</f>
        <v>772730</v>
      </c>
      <c r="S1141" s="59">
        <f>IF(Table1[[#This Row],[Ngày hóa đơn]]&lt;&gt;"",Table1[[#This Row],[Ngày hóa đơn]],Table1[[#This Row],[Ngày hạch toán]])</f>
        <v>45903</v>
      </c>
      <c r="T1141" s="58"/>
      <c r="U1141" s="59">
        <f>IF(Table1[[#This Row],[Ngày tính CN]]="","",S1141+T1141)</f>
        <v>45903</v>
      </c>
      <c r="V1141" s="60">
        <f ca="1">IF(Table1[[#This Row],[Hạn thanh toán]]="","",IF((U1141-NOW())&lt;0,0,(U1141-NOW())))</f>
        <v>0</v>
      </c>
      <c r="W1141" s="57"/>
      <c r="X1141" s="116" t="str">
        <f t="shared" ca="1" si="156"/>
        <v/>
      </c>
      <c r="Y1141" s="116" t="str">
        <f t="shared" ca="1" si="154"/>
        <v/>
      </c>
      <c r="Z1141" s="305">
        <f>Table1[[#This Row],[Hạn thanh toán]]</f>
        <v>45903</v>
      </c>
      <c r="AA1141" s="305">
        <f>Table1[[#This Row],[Ngày Thanh toán]]</f>
        <v>0</v>
      </c>
      <c r="AD1141" s="61" t="str">
        <f>VLOOKUP($A1141,Ma_KH!$A:$Q,Ma_KH!O$1,0)</f>
        <v>TTMFARM</v>
      </c>
      <c r="AE1141" s="3" t="str">
        <f>VLOOKUP($A1141,Ma_KH!$A:$Q,Ma_KH!P$1,0)</f>
        <v>CÔNG TY TNHH ĐẦU TƯ VÀ PHÁT TRIỂN TTM FARM</v>
      </c>
    </row>
    <row r="1142" spans="1:31" s="61" customFormat="1" ht="25.5" customHeight="1" x14ac:dyDescent="0.3">
      <c r="A1142" s="247" t="s">
        <v>117</v>
      </c>
      <c r="B1142" s="4" t="s">
        <v>1861</v>
      </c>
      <c r="C1142" s="248">
        <v>45903</v>
      </c>
      <c r="D1142" s="249" t="s">
        <v>1995</v>
      </c>
      <c r="E1142" s="46"/>
      <c r="F1142" s="50"/>
      <c r="G1142" s="247" t="s">
        <v>1861</v>
      </c>
      <c r="H1142" s="57">
        <v>261736</v>
      </c>
      <c r="I1142" s="57">
        <v>0</v>
      </c>
      <c r="J1142" s="57">
        <v>20939</v>
      </c>
      <c r="K1142" s="57">
        <v>282675</v>
      </c>
      <c r="L1142" s="58" t="s">
        <v>24</v>
      </c>
      <c r="M1142" s="59"/>
      <c r="N1142" s="58"/>
      <c r="O1142" s="57">
        <f>IF(Table1[[#This Row],[Phân loại]]="Tồn đầu kỳ",Table1[[#This Row],[Tổng giá trị]],0)</f>
        <v>0</v>
      </c>
      <c r="P1142" s="58">
        <f>IF(Table1[[#This Row],[Số còn phải thu ĐK]]&lt;&gt;0,0,IF(Table1[[#This Row],[Phân loại]]="Bán hàng",Table1[[#This Row],[Tổng giá trị]],-Table1[[#This Row],[Tổng giá trị]]))</f>
        <v>282675</v>
      </c>
      <c r="Q1142" s="115">
        <f t="shared" si="155"/>
        <v>0</v>
      </c>
      <c r="R1142" s="58">
        <f>Table1[[#This Row],[Số còn phải thu ĐK]]+Table1[[#This Row],[Giá Trị HD sau CK]]-Table1[[#This Row],[Số tiền đã thu]]</f>
        <v>282675</v>
      </c>
      <c r="S1142" s="59">
        <f>IF(Table1[[#This Row],[Ngày hóa đơn]]&lt;&gt;"",Table1[[#This Row],[Ngày hóa đơn]],Table1[[#This Row],[Ngày hạch toán]])</f>
        <v>45903</v>
      </c>
      <c r="T1142" s="58"/>
      <c r="U1142" s="59">
        <f>IF(Table1[[#This Row],[Ngày tính CN]]="","",S1142+T1142)</f>
        <v>45903</v>
      </c>
      <c r="V1142" s="60">
        <f ca="1">IF(Table1[[#This Row],[Hạn thanh toán]]="","",IF((U1142-NOW())&lt;0,0,(U1142-NOW())))</f>
        <v>0</v>
      </c>
      <c r="W1142" s="57"/>
      <c r="X1142" s="116" t="str">
        <f t="shared" ca="1" si="156"/>
        <v/>
      </c>
      <c r="Y1142" s="116" t="str">
        <f t="shared" ca="1" si="154"/>
        <v/>
      </c>
      <c r="Z1142" s="305">
        <f>Table1[[#This Row],[Hạn thanh toán]]</f>
        <v>45903</v>
      </c>
      <c r="AA1142" s="305">
        <f>Table1[[#This Row],[Ngày Thanh toán]]</f>
        <v>0</v>
      </c>
      <c r="AD1142" s="61" t="str">
        <f>VLOOKUP($A1142,Ma_KH!$A:$Q,Ma_KH!O$1,0)</f>
        <v>TTMFARM</v>
      </c>
      <c r="AE1142" s="3" t="str">
        <f>VLOOKUP($A1142,Ma_KH!$A:$Q,Ma_KH!P$1,0)</f>
        <v>CÔNG TY TNHH ĐẦU TƯ VÀ PHÁT TRIỂN TTM FARM</v>
      </c>
    </row>
    <row r="1143" spans="1:31" s="61" customFormat="1" ht="25.5" customHeight="1" x14ac:dyDescent="0.3">
      <c r="A1143" s="247" t="s">
        <v>117</v>
      </c>
      <c r="B1143" s="4" t="s">
        <v>1861</v>
      </c>
      <c r="C1143" s="248">
        <v>45903</v>
      </c>
      <c r="D1143" s="249" t="s">
        <v>1996</v>
      </c>
      <c r="E1143" s="46"/>
      <c r="F1143" s="50"/>
      <c r="G1143" s="247" t="s">
        <v>1861</v>
      </c>
      <c r="H1143" s="57">
        <v>1108930</v>
      </c>
      <c r="I1143" s="57">
        <v>0</v>
      </c>
      <c r="J1143" s="57">
        <v>88714</v>
      </c>
      <c r="K1143" s="57">
        <v>1197644</v>
      </c>
      <c r="L1143" s="58" t="s">
        <v>24</v>
      </c>
      <c r="M1143" s="59"/>
      <c r="N1143" s="58"/>
      <c r="O1143" s="57">
        <f>IF(Table1[[#This Row],[Phân loại]]="Tồn đầu kỳ",Table1[[#This Row],[Tổng giá trị]],0)</f>
        <v>0</v>
      </c>
      <c r="P1143" s="58">
        <f>IF(Table1[[#This Row],[Số còn phải thu ĐK]]&lt;&gt;0,0,IF(Table1[[#This Row],[Phân loại]]="Bán hàng",Table1[[#This Row],[Tổng giá trị]],-Table1[[#This Row],[Tổng giá trị]]))</f>
        <v>1197644</v>
      </c>
      <c r="Q1143" s="115">
        <f t="shared" si="155"/>
        <v>0</v>
      </c>
      <c r="R1143" s="58">
        <f>Table1[[#This Row],[Số còn phải thu ĐK]]+Table1[[#This Row],[Giá Trị HD sau CK]]-Table1[[#This Row],[Số tiền đã thu]]</f>
        <v>1197644</v>
      </c>
      <c r="S1143" s="59">
        <f>IF(Table1[[#This Row],[Ngày hóa đơn]]&lt;&gt;"",Table1[[#This Row],[Ngày hóa đơn]],Table1[[#This Row],[Ngày hạch toán]])</f>
        <v>45903</v>
      </c>
      <c r="T1143" s="58"/>
      <c r="U1143" s="59">
        <f>IF(Table1[[#This Row],[Ngày tính CN]]="","",S1143+T1143)</f>
        <v>45903</v>
      </c>
      <c r="V1143" s="60">
        <f ca="1">IF(Table1[[#This Row],[Hạn thanh toán]]="","",IF((U1143-NOW())&lt;0,0,(U1143-NOW())))</f>
        <v>0</v>
      </c>
      <c r="W1143" s="57"/>
      <c r="X1143" s="116" t="str">
        <f t="shared" ca="1" si="156"/>
        <v/>
      </c>
      <c r="Y1143" s="116" t="str">
        <f t="shared" ca="1" si="154"/>
        <v/>
      </c>
      <c r="Z1143" s="305">
        <f>Table1[[#This Row],[Hạn thanh toán]]</f>
        <v>45903</v>
      </c>
      <c r="AA1143" s="305">
        <f>Table1[[#This Row],[Ngày Thanh toán]]</f>
        <v>0</v>
      </c>
      <c r="AD1143" s="61" t="str">
        <f>VLOOKUP($A1143,Ma_KH!$A:$Q,Ma_KH!O$1,0)</f>
        <v>TTMFARM</v>
      </c>
      <c r="AE1143" s="3" t="str">
        <f>VLOOKUP($A1143,Ma_KH!$A:$Q,Ma_KH!P$1,0)</f>
        <v>CÔNG TY TNHH ĐẦU TƯ VÀ PHÁT TRIỂN TTM FARM</v>
      </c>
    </row>
    <row r="1144" spans="1:31" s="61" customFormat="1" ht="25.5" customHeight="1" x14ac:dyDescent="0.3">
      <c r="A1144" s="247" t="s">
        <v>117</v>
      </c>
      <c r="B1144" s="4" t="s">
        <v>1861</v>
      </c>
      <c r="C1144" s="248">
        <v>45905</v>
      </c>
      <c r="D1144" s="249" t="s">
        <v>1997</v>
      </c>
      <c r="E1144" s="46"/>
      <c r="F1144" s="50"/>
      <c r="G1144" s="247" t="s">
        <v>1861</v>
      </c>
      <c r="H1144" s="57">
        <v>922445</v>
      </c>
      <c r="I1144" s="57">
        <v>0</v>
      </c>
      <c r="J1144" s="57">
        <v>73796</v>
      </c>
      <c r="K1144" s="57">
        <v>996241</v>
      </c>
      <c r="L1144" s="58" t="s">
        <v>24</v>
      </c>
      <c r="M1144" s="59"/>
      <c r="N1144" s="58"/>
      <c r="O1144" s="57">
        <f>IF(Table1[[#This Row],[Phân loại]]="Tồn đầu kỳ",Table1[[#This Row],[Tổng giá trị]],0)</f>
        <v>0</v>
      </c>
      <c r="P1144" s="58">
        <f>IF(Table1[[#This Row],[Số còn phải thu ĐK]]&lt;&gt;0,0,IF(Table1[[#This Row],[Phân loại]]="Bán hàng",Table1[[#This Row],[Tổng giá trị]],-Table1[[#This Row],[Tổng giá trị]]))</f>
        <v>996241</v>
      </c>
      <c r="Q1144" s="115">
        <f t="shared" si="155"/>
        <v>0</v>
      </c>
      <c r="R1144" s="58">
        <f>Table1[[#This Row],[Số còn phải thu ĐK]]+Table1[[#This Row],[Giá Trị HD sau CK]]-Table1[[#This Row],[Số tiền đã thu]]</f>
        <v>996241</v>
      </c>
      <c r="S1144" s="59">
        <f>IF(Table1[[#This Row],[Ngày hóa đơn]]&lt;&gt;"",Table1[[#This Row],[Ngày hóa đơn]],Table1[[#This Row],[Ngày hạch toán]])</f>
        <v>45905</v>
      </c>
      <c r="T1144" s="58"/>
      <c r="U1144" s="59">
        <f>IF(Table1[[#This Row],[Ngày tính CN]]="","",S1144+T1144)</f>
        <v>45905</v>
      </c>
      <c r="V1144" s="60">
        <f ca="1">IF(Table1[[#This Row],[Hạn thanh toán]]="","",IF((U1144-NOW())&lt;0,0,(U1144-NOW())))</f>
        <v>0</v>
      </c>
      <c r="W1144" s="57"/>
      <c r="X1144" s="116" t="str">
        <f t="shared" ca="1" si="156"/>
        <v/>
      </c>
      <c r="Y1144" s="116" t="str">
        <f t="shared" ca="1" si="154"/>
        <v/>
      </c>
      <c r="Z1144" s="305">
        <f>Table1[[#This Row],[Hạn thanh toán]]</f>
        <v>45905</v>
      </c>
      <c r="AA1144" s="305">
        <f>Table1[[#This Row],[Ngày Thanh toán]]</f>
        <v>0</v>
      </c>
      <c r="AD1144" s="61" t="str">
        <f>VLOOKUP($A1144,Ma_KH!$A:$Q,Ma_KH!O$1,0)</f>
        <v>TTMFARM</v>
      </c>
      <c r="AE1144" s="3" t="str">
        <f>VLOOKUP($A1144,Ma_KH!$A:$Q,Ma_KH!P$1,0)</f>
        <v>CÔNG TY TNHH ĐẦU TƯ VÀ PHÁT TRIỂN TTM FARM</v>
      </c>
    </row>
    <row r="1145" spans="1:31" s="61" customFormat="1" ht="25.5" customHeight="1" x14ac:dyDescent="0.3">
      <c r="A1145" s="247" t="s">
        <v>117</v>
      </c>
      <c r="B1145" s="4" t="s">
        <v>1861</v>
      </c>
      <c r="C1145" s="248">
        <v>45911</v>
      </c>
      <c r="D1145" s="249" t="s">
        <v>1998</v>
      </c>
      <c r="E1145" s="46"/>
      <c r="F1145" s="50"/>
      <c r="G1145" s="247" t="s">
        <v>1861</v>
      </c>
      <c r="H1145" s="57">
        <v>1367484</v>
      </c>
      <c r="I1145" s="57">
        <v>0</v>
      </c>
      <c r="J1145" s="57">
        <v>109399</v>
      </c>
      <c r="K1145" s="57">
        <v>1476883</v>
      </c>
      <c r="L1145" s="58" t="s">
        <v>24</v>
      </c>
      <c r="M1145" s="59"/>
      <c r="N1145" s="58"/>
      <c r="O1145" s="57">
        <f>IF(Table1[[#This Row],[Phân loại]]="Tồn đầu kỳ",Table1[[#This Row],[Tổng giá trị]],0)</f>
        <v>0</v>
      </c>
      <c r="P1145" s="58">
        <f>IF(Table1[[#This Row],[Số còn phải thu ĐK]]&lt;&gt;0,0,IF(Table1[[#This Row],[Phân loại]]="Bán hàng",Table1[[#This Row],[Tổng giá trị]],-Table1[[#This Row],[Tổng giá trị]]))</f>
        <v>1476883</v>
      </c>
      <c r="Q1145" s="115">
        <f t="shared" si="155"/>
        <v>0</v>
      </c>
      <c r="R1145" s="58">
        <f>Table1[[#This Row],[Số còn phải thu ĐK]]+Table1[[#This Row],[Giá Trị HD sau CK]]-Table1[[#This Row],[Số tiền đã thu]]</f>
        <v>1476883</v>
      </c>
      <c r="S1145" s="59">
        <f>IF(Table1[[#This Row],[Ngày hóa đơn]]&lt;&gt;"",Table1[[#This Row],[Ngày hóa đơn]],Table1[[#This Row],[Ngày hạch toán]])</f>
        <v>45911</v>
      </c>
      <c r="T1145" s="58"/>
      <c r="U1145" s="59">
        <f>IF(Table1[[#This Row],[Ngày tính CN]]="","",S1145+T1145)</f>
        <v>45911</v>
      </c>
      <c r="V1145" s="60">
        <f ca="1">IF(Table1[[#This Row],[Hạn thanh toán]]="","",IF((U1145-NOW())&lt;0,0,(U1145-NOW())))</f>
        <v>0</v>
      </c>
      <c r="W1145" s="57"/>
      <c r="X1145" s="116" t="str">
        <f t="shared" ca="1" si="156"/>
        <v/>
      </c>
      <c r="Y1145" s="116" t="str">
        <f t="shared" ca="1" si="154"/>
        <v/>
      </c>
      <c r="Z1145" s="305">
        <f>Table1[[#This Row],[Hạn thanh toán]]</f>
        <v>45911</v>
      </c>
      <c r="AA1145" s="305">
        <f>Table1[[#This Row],[Ngày Thanh toán]]</f>
        <v>0</v>
      </c>
      <c r="AD1145" s="61" t="str">
        <f>VLOOKUP($A1145,Ma_KH!$A:$Q,Ma_KH!O$1,0)</f>
        <v>TTMFARM</v>
      </c>
      <c r="AE1145" s="3" t="str">
        <f>VLOOKUP($A1145,Ma_KH!$A:$Q,Ma_KH!P$1,0)</f>
        <v>CÔNG TY TNHH ĐẦU TƯ VÀ PHÁT TRIỂN TTM FARM</v>
      </c>
    </row>
    <row r="1146" spans="1:31" s="61" customFormat="1" ht="25.5" customHeight="1" x14ac:dyDescent="0.3">
      <c r="A1146" s="247" t="s">
        <v>117</v>
      </c>
      <c r="B1146" s="4" t="s">
        <v>1861</v>
      </c>
      <c r="C1146" s="248">
        <v>45911</v>
      </c>
      <c r="D1146" s="249" t="s">
        <v>1999</v>
      </c>
      <c r="E1146" s="46"/>
      <c r="F1146" s="50"/>
      <c r="G1146" s="247" t="s">
        <v>1861</v>
      </c>
      <c r="H1146" s="57">
        <v>693924</v>
      </c>
      <c r="I1146" s="57">
        <v>0</v>
      </c>
      <c r="J1146" s="57">
        <v>55514</v>
      </c>
      <c r="K1146" s="57">
        <v>749438</v>
      </c>
      <c r="L1146" s="58" t="s">
        <v>24</v>
      </c>
      <c r="M1146" s="59"/>
      <c r="N1146" s="58"/>
      <c r="O1146" s="57">
        <f>IF(Table1[[#This Row],[Phân loại]]="Tồn đầu kỳ",Table1[[#This Row],[Tổng giá trị]],0)</f>
        <v>0</v>
      </c>
      <c r="P1146" s="58">
        <f>IF(Table1[[#This Row],[Số còn phải thu ĐK]]&lt;&gt;0,0,IF(Table1[[#This Row],[Phân loại]]="Bán hàng",Table1[[#This Row],[Tổng giá trị]],-Table1[[#This Row],[Tổng giá trị]]))</f>
        <v>749438</v>
      </c>
      <c r="Q1146" s="115">
        <f t="shared" si="155"/>
        <v>0</v>
      </c>
      <c r="R1146" s="58">
        <f>Table1[[#This Row],[Số còn phải thu ĐK]]+Table1[[#This Row],[Giá Trị HD sau CK]]-Table1[[#This Row],[Số tiền đã thu]]</f>
        <v>749438</v>
      </c>
      <c r="S1146" s="59">
        <f>IF(Table1[[#This Row],[Ngày hóa đơn]]&lt;&gt;"",Table1[[#This Row],[Ngày hóa đơn]],Table1[[#This Row],[Ngày hạch toán]])</f>
        <v>45911</v>
      </c>
      <c r="T1146" s="58"/>
      <c r="U1146" s="59">
        <f>IF(Table1[[#This Row],[Ngày tính CN]]="","",S1146+T1146)</f>
        <v>45911</v>
      </c>
      <c r="V1146" s="60">
        <f ca="1">IF(Table1[[#This Row],[Hạn thanh toán]]="","",IF((U1146-NOW())&lt;0,0,(U1146-NOW())))</f>
        <v>0</v>
      </c>
      <c r="W1146" s="57"/>
      <c r="X1146" s="116" t="str">
        <f t="shared" ca="1" si="156"/>
        <v/>
      </c>
      <c r="Y1146" s="116" t="str">
        <f t="shared" ca="1" si="154"/>
        <v/>
      </c>
      <c r="Z1146" s="305">
        <f>Table1[[#This Row],[Hạn thanh toán]]</f>
        <v>45911</v>
      </c>
      <c r="AA1146" s="305">
        <f>Table1[[#This Row],[Ngày Thanh toán]]</f>
        <v>0</v>
      </c>
      <c r="AD1146" s="61" t="str">
        <f>VLOOKUP($A1146,Ma_KH!$A:$Q,Ma_KH!O$1,0)</f>
        <v>TTMFARM</v>
      </c>
      <c r="AE1146" s="3" t="str">
        <f>VLOOKUP($A1146,Ma_KH!$A:$Q,Ma_KH!P$1,0)</f>
        <v>CÔNG TY TNHH ĐẦU TƯ VÀ PHÁT TRIỂN TTM FARM</v>
      </c>
    </row>
    <row r="1147" spans="1:31" s="61" customFormat="1" ht="25.5" customHeight="1" x14ac:dyDescent="0.3">
      <c r="A1147" s="247" t="s">
        <v>117</v>
      </c>
      <c r="B1147" s="4" t="s">
        <v>1861</v>
      </c>
      <c r="C1147" s="248">
        <v>45912</v>
      </c>
      <c r="D1147" s="249" t="s">
        <v>2000</v>
      </c>
      <c r="E1147" s="46"/>
      <c r="F1147" s="50"/>
      <c r="G1147" s="247" t="s">
        <v>1861</v>
      </c>
      <c r="H1147" s="57">
        <v>810532</v>
      </c>
      <c r="I1147" s="57">
        <v>0</v>
      </c>
      <c r="J1147" s="57">
        <v>64843</v>
      </c>
      <c r="K1147" s="57">
        <v>875375</v>
      </c>
      <c r="L1147" s="58" t="s">
        <v>24</v>
      </c>
      <c r="M1147" s="59"/>
      <c r="N1147" s="58"/>
      <c r="O1147" s="57">
        <f>IF(Table1[[#This Row],[Phân loại]]="Tồn đầu kỳ",Table1[[#This Row],[Tổng giá trị]],0)</f>
        <v>0</v>
      </c>
      <c r="P1147" s="58">
        <f>IF(Table1[[#This Row],[Số còn phải thu ĐK]]&lt;&gt;0,0,IF(Table1[[#This Row],[Phân loại]]="Bán hàng",Table1[[#This Row],[Tổng giá trị]],-Table1[[#This Row],[Tổng giá trị]]))</f>
        <v>875375</v>
      </c>
      <c r="Q1147" s="115">
        <f t="shared" si="155"/>
        <v>0</v>
      </c>
      <c r="R1147" s="58">
        <f>Table1[[#This Row],[Số còn phải thu ĐK]]+Table1[[#This Row],[Giá Trị HD sau CK]]-Table1[[#This Row],[Số tiền đã thu]]</f>
        <v>875375</v>
      </c>
      <c r="S1147" s="59">
        <f>IF(Table1[[#This Row],[Ngày hóa đơn]]&lt;&gt;"",Table1[[#This Row],[Ngày hóa đơn]],Table1[[#This Row],[Ngày hạch toán]])</f>
        <v>45912</v>
      </c>
      <c r="T1147" s="58"/>
      <c r="U1147" s="59">
        <f>IF(Table1[[#This Row],[Ngày tính CN]]="","",S1147+T1147)</f>
        <v>45912</v>
      </c>
      <c r="V1147" s="60">
        <f ca="1">IF(Table1[[#This Row],[Hạn thanh toán]]="","",IF((U1147-NOW())&lt;0,0,(U1147-NOW())))</f>
        <v>0</v>
      </c>
      <c r="W1147" s="57"/>
      <c r="X1147" s="116" t="str">
        <f t="shared" ca="1" si="156"/>
        <v/>
      </c>
      <c r="Y1147" s="116" t="str">
        <f t="shared" ca="1" si="154"/>
        <v/>
      </c>
      <c r="Z1147" s="305">
        <f>Table1[[#This Row],[Hạn thanh toán]]</f>
        <v>45912</v>
      </c>
      <c r="AA1147" s="305">
        <f>Table1[[#This Row],[Ngày Thanh toán]]</f>
        <v>0</v>
      </c>
      <c r="AD1147" s="61" t="str">
        <f>VLOOKUP($A1147,Ma_KH!$A:$Q,Ma_KH!O$1,0)</f>
        <v>TTMFARM</v>
      </c>
      <c r="AE1147" s="3" t="str">
        <f>VLOOKUP($A1147,Ma_KH!$A:$Q,Ma_KH!P$1,0)</f>
        <v>CÔNG TY TNHH ĐẦU TƯ VÀ PHÁT TRIỂN TTM FARM</v>
      </c>
    </row>
    <row r="1148" spans="1:31" s="61" customFormat="1" ht="25.5" customHeight="1" x14ac:dyDescent="0.3">
      <c r="A1148" s="247" t="s">
        <v>122</v>
      </c>
      <c r="B1148" s="4" t="s">
        <v>1861</v>
      </c>
      <c r="C1148" s="248">
        <v>45920</v>
      </c>
      <c r="D1148" s="249" t="s">
        <v>2001</v>
      </c>
      <c r="E1148" s="46"/>
      <c r="F1148" s="50"/>
      <c r="G1148" s="247" t="s">
        <v>2002</v>
      </c>
      <c r="H1148" s="57">
        <v>367155</v>
      </c>
      <c r="I1148" s="57">
        <v>0</v>
      </c>
      <c r="J1148" s="57">
        <v>29372</v>
      </c>
      <c r="K1148" s="57">
        <v>396527</v>
      </c>
      <c r="L1148" s="58" t="s">
        <v>24</v>
      </c>
      <c r="M1148" s="59"/>
      <c r="N1148" s="58"/>
      <c r="O1148" s="57">
        <f>IF(Table1[[#This Row],[Phân loại]]="Tồn đầu kỳ",Table1[[#This Row],[Tổng giá trị]],0)</f>
        <v>0</v>
      </c>
      <c r="P1148" s="58">
        <f>IF(Table1[[#This Row],[Số còn phải thu ĐK]]&lt;&gt;0,0,IF(Table1[[#This Row],[Phân loại]]="Bán hàng",Table1[[#This Row],[Tổng giá trị]],-Table1[[#This Row],[Tổng giá trị]]))</f>
        <v>396527</v>
      </c>
      <c r="Q1148" s="115">
        <f t="shared" si="155"/>
        <v>0</v>
      </c>
      <c r="R1148" s="58">
        <f>Table1[[#This Row],[Số còn phải thu ĐK]]+Table1[[#This Row],[Giá Trị HD sau CK]]-Table1[[#This Row],[Số tiền đã thu]]</f>
        <v>396527</v>
      </c>
      <c r="S1148" s="59">
        <f>IF(Table1[[#This Row],[Ngày hóa đơn]]&lt;&gt;"",Table1[[#This Row],[Ngày hóa đơn]],Table1[[#This Row],[Ngày hạch toán]])</f>
        <v>45920</v>
      </c>
      <c r="T1148" s="58"/>
      <c r="U1148" s="59">
        <f>IF(Table1[[#This Row],[Ngày tính CN]]="","",S1148+T1148)</f>
        <v>45920</v>
      </c>
      <c r="V1148" s="60">
        <f ca="1">IF(Table1[[#This Row],[Hạn thanh toán]]="","",IF((U1148-NOW())&lt;0,0,(U1148-NOW())))</f>
        <v>0</v>
      </c>
      <c r="W1148" s="57"/>
      <c r="X1148" s="116" t="str">
        <f t="shared" ca="1" si="156"/>
        <v/>
      </c>
      <c r="Y1148" s="116" t="str">
        <f t="shared" ca="1" si="154"/>
        <v/>
      </c>
      <c r="Z1148" s="305">
        <f>Table1[[#This Row],[Hạn thanh toán]]</f>
        <v>45920</v>
      </c>
      <c r="AA1148" s="305">
        <f>Table1[[#This Row],[Ngày Thanh toán]]</f>
        <v>0</v>
      </c>
      <c r="AD1148" s="61" t="str">
        <f>VLOOKUP($A1148,Ma_KH!$A:$Q,Ma_KH!O$1,0)</f>
        <v>TTMFARM</v>
      </c>
      <c r="AE1148" s="3" t="str">
        <f>VLOOKUP($A1148,Ma_KH!$A:$Q,Ma_KH!P$1,0)</f>
        <v>CÔNG TY TNHH ĐẦU TƯ VÀ PHÁT TRIỂN TTM FARM</v>
      </c>
    </row>
    <row r="1149" spans="1:31" s="61" customFormat="1" ht="25.5" customHeight="1" x14ac:dyDescent="0.3">
      <c r="A1149" s="247" t="s">
        <v>117</v>
      </c>
      <c r="B1149" s="4" t="s">
        <v>1861</v>
      </c>
      <c r="C1149" s="248">
        <v>45922</v>
      </c>
      <c r="D1149" s="249" t="s">
        <v>2003</v>
      </c>
      <c r="E1149" s="46"/>
      <c r="F1149" s="50"/>
      <c r="G1149" s="247" t="s">
        <v>1861</v>
      </c>
      <c r="H1149" s="57">
        <v>1858525</v>
      </c>
      <c r="I1149" s="57">
        <v>0</v>
      </c>
      <c r="J1149" s="57">
        <v>148682</v>
      </c>
      <c r="K1149" s="57">
        <v>2007207</v>
      </c>
      <c r="L1149" s="58" t="s">
        <v>24</v>
      </c>
      <c r="M1149" s="59"/>
      <c r="N1149" s="58"/>
      <c r="O1149" s="57">
        <f>IF(Table1[[#This Row],[Phân loại]]="Tồn đầu kỳ",Table1[[#This Row],[Tổng giá trị]],0)</f>
        <v>0</v>
      </c>
      <c r="P1149" s="58">
        <f>IF(Table1[[#This Row],[Số còn phải thu ĐK]]&lt;&gt;0,0,IF(Table1[[#This Row],[Phân loại]]="Bán hàng",Table1[[#This Row],[Tổng giá trị]],-Table1[[#This Row],[Tổng giá trị]]))</f>
        <v>2007207</v>
      </c>
      <c r="Q1149" s="115">
        <f t="shared" si="155"/>
        <v>0</v>
      </c>
      <c r="R1149" s="58">
        <f>Table1[[#This Row],[Số còn phải thu ĐK]]+Table1[[#This Row],[Giá Trị HD sau CK]]-Table1[[#This Row],[Số tiền đã thu]]</f>
        <v>2007207</v>
      </c>
      <c r="S1149" s="59">
        <f>IF(Table1[[#This Row],[Ngày hóa đơn]]&lt;&gt;"",Table1[[#This Row],[Ngày hóa đơn]],Table1[[#This Row],[Ngày hạch toán]])</f>
        <v>45922</v>
      </c>
      <c r="T1149" s="58"/>
      <c r="U1149" s="59">
        <f>IF(Table1[[#This Row],[Ngày tính CN]]="","",S1149+T1149)</f>
        <v>45922</v>
      </c>
      <c r="V1149" s="60">
        <f ca="1">IF(Table1[[#This Row],[Hạn thanh toán]]="","",IF((U1149-NOW())&lt;0,0,(U1149-NOW())))</f>
        <v>0</v>
      </c>
      <c r="W1149" s="57"/>
      <c r="X1149" s="116" t="str">
        <f t="shared" ca="1" si="156"/>
        <v/>
      </c>
      <c r="Y1149" s="116" t="str">
        <f t="shared" ca="1" si="154"/>
        <v/>
      </c>
      <c r="Z1149" s="305">
        <f>Table1[[#This Row],[Hạn thanh toán]]</f>
        <v>45922</v>
      </c>
      <c r="AA1149" s="305">
        <f>Table1[[#This Row],[Ngày Thanh toán]]</f>
        <v>0</v>
      </c>
      <c r="AD1149" s="61" t="str">
        <f>VLOOKUP($A1149,Ma_KH!$A:$Q,Ma_KH!O$1,0)</f>
        <v>TTMFARM</v>
      </c>
      <c r="AE1149" s="3" t="str">
        <f>VLOOKUP($A1149,Ma_KH!$A:$Q,Ma_KH!P$1,0)</f>
        <v>CÔNG TY TNHH ĐẦU TƯ VÀ PHÁT TRIỂN TTM FARM</v>
      </c>
    </row>
    <row r="1150" spans="1:31" s="61" customFormat="1" ht="25.5" customHeight="1" x14ac:dyDescent="0.3">
      <c r="A1150" s="247" t="s">
        <v>123</v>
      </c>
      <c r="B1150" s="4" t="s">
        <v>1861</v>
      </c>
      <c r="C1150" s="248">
        <v>45923</v>
      </c>
      <c r="D1150" s="249" t="s">
        <v>2004</v>
      </c>
      <c r="E1150" s="46"/>
      <c r="F1150" s="50"/>
      <c r="G1150" s="247" t="s">
        <v>2005</v>
      </c>
      <c r="H1150" s="57"/>
      <c r="I1150" s="57">
        <v>0</v>
      </c>
      <c r="J1150" s="57">
        <v>0</v>
      </c>
      <c r="K1150" s="57">
        <v>234183</v>
      </c>
      <c r="L1150" s="58" t="s">
        <v>17</v>
      </c>
      <c r="M1150" s="59"/>
      <c r="N1150" s="58"/>
      <c r="O1150" s="57">
        <f>IF(Table1[[#This Row],[Phân loại]]="Tồn đầu kỳ",Table1[[#This Row],[Tổng giá trị]],0)</f>
        <v>0</v>
      </c>
      <c r="P1150" s="58">
        <f>IF(Table1[[#This Row],[Số còn phải thu ĐK]]&lt;&gt;0,0,IF(Table1[[#This Row],[Phân loại]]="Bán hàng",Table1[[#This Row],[Tổng giá trị]],-Table1[[#This Row],[Tổng giá trị]]))</f>
        <v>-234183</v>
      </c>
      <c r="Q1150" s="115">
        <f t="shared" si="155"/>
        <v>0</v>
      </c>
      <c r="R1150" s="58">
        <f>Table1[[#This Row],[Số còn phải thu ĐK]]+Table1[[#This Row],[Giá Trị HD sau CK]]-Table1[[#This Row],[Số tiền đã thu]]</f>
        <v>-234183</v>
      </c>
      <c r="S1150" s="59">
        <f>IF(Table1[[#This Row],[Ngày hóa đơn]]&lt;&gt;"",Table1[[#This Row],[Ngày hóa đơn]],Table1[[#This Row],[Ngày hạch toán]])</f>
        <v>45923</v>
      </c>
      <c r="T1150" s="58"/>
      <c r="U1150" s="59">
        <f>IF(Table1[[#This Row],[Ngày tính CN]]="","",S1150+T1150)</f>
        <v>45923</v>
      </c>
      <c r="V1150" s="60">
        <f ca="1">IF(Table1[[#This Row],[Hạn thanh toán]]="","",IF((U1150-NOW())&lt;0,0,(U1150-NOW())))</f>
        <v>0</v>
      </c>
      <c r="W1150" s="57"/>
      <c r="X1150" s="116" t="str">
        <f t="shared" ca="1" si="156"/>
        <v/>
      </c>
      <c r="Y1150" s="116" t="str">
        <f t="shared" ca="1" si="154"/>
        <v/>
      </c>
      <c r="Z1150" s="305">
        <f>Table1[[#This Row],[Hạn thanh toán]]</f>
        <v>45923</v>
      </c>
      <c r="AA1150" s="305">
        <f>Table1[[#This Row],[Ngày Thanh toán]]</f>
        <v>0</v>
      </c>
      <c r="AD1150" s="61" t="str">
        <f>VLOOKUP($A1150,Ma_KH!$A:$Q,Ma_KH!O$1,0)</f>
        <v>TTMFARM</v>
      </c>
      <c r="AE1150" s="3" t="str">
        <f>VLOOKUP($A1150,Ma_KH!$A:$Q,Ma_KH!P$1,0)</f>
        <v>CÔNG TY TNHH ĐẦU TƯ VÀ PHÁT TRIỂN TTM FARM</v>
      </c>
    </row>
    <row r="1151" spans="1:31" s="61" customFormat="1" ht="25.5" customHeight="1" x14ac:dyDescent="0.3">
      <c r="A1151" s="247" t="s">
        <v>123</v>
      </c>
      <c r="B1151" s="4" t="s">
        <v>1861</v>
      </c>
      <c r="C1151" s="248">
        <v>45923</v>
      </c>
      <c r="D1151" s="249" t="s">
        <v>2006</v>
      </c>
      <c r="E1151" s="46"/>
      <c r="F1151" s="50"/>
      <c r="G1151" s="247" t="s">
        <v>2005</v>
      </c>
      <c r="H1151" s="57"/>
      <c r="I1151" s="57">
        <v>0</v>
      </c>
      <c r="J1151" s="57">
        <v>0</v>
      </c>
      <c r="K1151" s="57">
        <v>216835</v>
      </c>
      <c r="L1151" s="58" t="s">
        <v>17</v>
      </c>
      <c r="M1151" s="59"/>
      <c r="N1151" s="58"/>
      <c r="O1151" s="57">
        <f>IF(Table1[[#This Row],[Phân loại]]="Tồn đầu kỳ",Table1[[#This Row],[Tổng giá trị]],0)</f>
        <v>0</v>
      </c>
      <c r="P1151" s="58">
        <f>IF(Table1[[#This Row],[Số còn phải thu ĐK]]&lt;&gt;0,0,IF(Table1[[#This Row],[Phân loại]]="Bán hàng",Table1[[#This Row],[Tổng giá trị]],-Table1[[#This Row],[Tổng giá trị]]))</f>
        <v>-216835</v>
      </c>
      <c r="Q1151" s="115">
        <f t="shared" si="155"/>
        <v>0</v>
      </c>
      <c r="R1151" s="58">
        <f>Table1[[#This Row],[Số còn phải thu ĐK]]+Table1[[#This Row],[Giá Trị HD sau CK]]-Table1[[#This Row],[Số tiền đã thu]]</f>
        <v>-216835</v>
      </c>
      <c r="S1151" s="59">
        <f>IF(Table1[[#This Row],[Ngày hóa đơn]]&lt;&gt;"",Table1[[#This Row],[Ngày hóa đơn]],Table1[[#This Row],[Ngày hạch toán]])</f>
        <v>45923</v>
      </c>
      <c r="T1151" s="58"/>
      <c r="U1151" s="59">
        <f>IF(Table1[[#This Row],[Ngày tính CN]]="","",S1151+T1151)</f>
        <v>45923</v>
      </c>
      <c r="V1151" s="60">
        <f ca="1">IF(Table1[[#This Row],[Hạn thanh toán]]="","",IF((U1151-NOW())&lt;0,0,(U1151-NOW())))</f>
        <v>0</v>
      </c>
      <c r="W1151" s="57"/>
      <c r="X1151" s="116" t="str">
        <f t="shared" ca="1" si="156"/>
        <v/>
      </c>
      <c r="Y1151" s="116" t="str">
        <f t="shared" ca="1" si="154"/>
        <v/>
      </c>
      <c r="Z1151" s="305">
        <f>Table1[[#This Row],[Hạn thanh toán]]</f>
        <v>45923</v>
      </c>
      <c r="AA1151" s="305">
        <f>Table1[[#This Row],[Ngày Thanh toán]]</f>
        <v>0</v>
      </c>
      <c r="AD1151" s="61" t="str">
        <f>VLOOKUP($A1151,Ma_KH!$A:$Q,Ma_KH!O$1,0)</f>
        <v>TTMFARM</v>
      </c>
      <c r="AE1151" s="3" t="str">
        <f>VLOOKUP($A1151,Ma_KH!$A:$Q,Ma_KH!P$1,0)</f>
        <v>CÔNG TY TNHH ĐẦU TƯ VÀ PHÁT TRIỂN TTM FARM</v>
      </c>
    </row>
    <row r="1152" spans="1:31" s="61" customFormat="1" ht="25.5" customHeight="1" x14ac:dyDescent="0.3">
      <c r="A1152" s="247" t="s">
        <v>119</v>
      </c>
      <c r="B1152" s="4" t="s">
        <v>1861</v>
      </c>
      <c r="C1152" s="248">
        <v>45923</v>
      </c>
      <c r="D1152" s="249" t="s">
        <v>2007</v>
      </c>
      <c r="E1152" s="46"/>
      <c r="F1152" s="50"/>
      <c r="G1152" s="247" t="s">
        <v>1870</v>
      </c>
      <c r="H1152" s="57"/>
      <c r="I1152" s="57">
        <v>0</v>
      </c>
      <c r="J1152" s="57">
        <v>0</v>
      </c>
      <c r="K1152" s="57">
        <v>1112592</v>
      </c>
      <c r="L1152" s="58" t="s">
        <v>17</v>
      </c>
      <c r="M1152" s="59"/>
      <c r="N1152" s="58"/>
      <c r="O1152" s="57">
        <f>IF(Table1[[#This Row],[Phân loại]]="Tồn đầu kỳ",Table1[[#This Row],[Tổng giá trị]],0)</f>
        <v>0</v>
      </c>
      <c r="P1152" s="58">
        <f>IF(Table1[[#This Row],[Số còn phải thu ĐK]]&lt;&gt;0,0,IF(Table1[[#This Row],[Phân loại]]="Bán hàng",Table1[[#This Row],[Tổng giá trị]],-Table1[[#This Row],[Tổng giá trị]]))</f>
        <v>-1112592</v>
      </c>
      <c r="Q1152" s="115">
        <f t="shared" si="155"/>
        <v>0</v>
      </c>
      <c r="R1152" s="58">
        <f>Table1[[#This Row],[Số còn phải thu ĐK]]+Table1[[#This Row],[Giá Trị HD sau CK]]-Table1[[#This Row],[Số tiền đã thu]]</f>
        <v>-1112592</v>
      </c>
      <c r="S1152" s="59">
        <f>IF(Table1[[#This Row],[Ngày hóa đơn]]&lt;&gt;"",Table1[[#This Row],[Ngày hóa đơn]],Table1[[#This Row],[Ngày hạch toán]])</f>
        <v>45923</v>
      </c>
      <c r="T1152" s="58"/>
      <c r="U1152" s="59">
        <f>IF(Table1[[#This Row],[Ngày tính CN]]="","",S1152+T1152)</f>
        <v>45923</v>
      </c>
      <c r="V1152" s="60">
        <f ca="1">IF(Table1[[#This Row],[Hạn thanh toán]]="","",IF((U1152-NOW())&lt;0,0,(U1152-NOW())))</f>
        <v>0</v>
      </c>
      <c r="W1152" s="57"/>
      <c r="X1152" s="116" t="str">
        <f t="shared" ca="1" si="156"/>
        <v/>
      </c>
      <c r="Y1152" s="116" t="str">
        <f t="shared" ca="1" si="154"/>
        <v/>
      </c>
      <c r="Z1152" s="305">
        <f>Table1[[#This Row],[Hạn thanh toán]]</f>
        <v>45923</v>
      </c>
      <c r="AA1152" s="305">
        <f>Table1[[#This Row],[Ngày Thanh toán]]</f>
        <v>0</v>
      </c>
      <c r="AD1152" s="61" t="str">
        <f>VLOOKUP($A1152,Ma_KH!$A:$Q,Ma_KH!O$1,0)</f>
        <v>TTMFARM</v>
      </c>
      <c r="AE1152" s="3" t="str">
        <f>VLOOKUP($A1152,Ma_KH!$A:$Q,Ma_KH!P$1,0)</f>
        <v>CÔNG TY TNHH ĐẦU TƯ VÀ PHÁT TRIỂN TTM FARM</v>
      </c>
    </row>
    <row r="1153" spans="1:31" s="61" customFormat="1" ht="25.5" customHeight="1" x14ac:dyDescent="0.3">
      <c r="A1153" s="247" t="s">
        <v>118</v>
      </c>
      <c r="B1153" s="4" t="s">
        <v>1861</v>
      </c>
      <c r="C1153" s="248">
        <v>45923</v>
      </c>
      <c r="D1153" s="249" t="s">
        <v>2008</v>
      </c>
      <c r="E1153" s="46"/>
      <c r="F1153" s="50"/>
      <c r="G1153" s="247" t="s">
        <v>1865</v>
      </c>
      <c r="H1153" s="57"/>
      <c r="I1153" s="57">
        <v>0</v>
      </c>
      <c r="J1153" s="57">
        <v>0</v>
      </c>
      <c r="K1153" s="57">
        <v>657017</v>
      </c>
      <c r="L1153" s="58" t="s">
        <v>17</v>
      </c>
      <c r="M1153" s="59"/>
      <c r="N1153" s="58"/>
      <c r="O1153" s="57">
        <f>IF(Table1[[#This Row],[Phân loại]]="Tồn đầu kỳ",Table1[[#This Row],[Tổng giá trị]],0)</f>
        <v>0</v>
      </c>
      <c r="P1153" s="58">
        <f>IF(Table1[[#This Row],[Số còn phải thu ĐK]]&lt;&gt;0,0,IF(Table1[[#This Row],[Phân loại]]="Bán hàng",Table1[[#This Row],[Tổng giá trị]],-Table1[[#This Row],[Tổng giá trị]]))</f>
        <v>-657017</v>
      </c>
      <c r="Q1153" s="115">
        <f t="shared" si="155"/>
        <v>0</v>
      </c>
      <c r="R1153" s="58">
        <f>Table1[[#This Row],[Số còn phải thu ĐK]]+Table1[[#This Row],[Giá Trị HD sau CK]]-Table1[[#This Row],[Số tiền đã thu]]</f>
        <v>-657017</v>
      </c>
      <c r="S1153" s="59">
        <f>IF(Table1[[#This Row],[Ngày hóa đơn]]&lt;&gt;"",Table1[[#This Row],[Ngày hóa đơn]],Table1[[#This Row],[Ngày hạch toán]])</f>
        <v>45923</v>
      </c>
      <c r="T1153" s="58"/>
      <c r="U1153" s="59">
        <f>IF(Table1[[#This Row],[Ngày tính CN]]="","",S1153+T1153)</f>
        <v>45923</v>
      </c>
      <c r="V1153" s="60">
        <f ca="1">IF(Table1[[#This Row],[Hạn thanh toán]]="","",IF((U1153-NOW())&lt;0,0,(U1153-NOW())))</f>
        <v>0</v>
      </c>
      <c r="W1153" s="57"/>
      <c r="X1153" s="116" t="str">
        <f t="shared" ca="1" si="156"/>
        <v/>
      </c>
      <c r="Y1153" s="116" t="str">
        <f t="shared" ca="1" si="154"/>
        <v/>
      </c>
      <c r="Z1153" s="305">
        <f>Table1[[#This Row],[Hạn thanh toán]]</f>
        <v>45923</v>
      </c>
      <c r="AA1153" s="305">
        <f>Table1[[#This Row],[Ngày Thanh toán]]</f>
        <v>0</v>
      </c>
      <c r="AD1153" s="61" t="str">
        <f>VLOOKUP($A1153,Ma_KH!$A:$Q,Ma_KH!O$1,0)</f>
        <v>TTMFARM</v>
      </c>
      <c r="AE1153" s="3" t="str">
        <f>VLOOKUP($A1153,Ma_KH!$A:$Q,Ma_KH!P$1,0)</f>
        <v>CÔNG TY TNHH ĐẦU TƯ VÀ PHÁT TRIỂN TTM FARM</v>
      </c>
    </row>
    <row r="1154" spans="1:31" s="61" customFormat="1" ht="25.5" customHeight="1" x14ac:dyDescent="0.3">
      <c r="A1154" s="247" t="s">
        <v>119</v>
      </c>
      <c r="B1154" s="4" t="s">
        <v>1861</v>
      </c>
      <c r="C1154" s="248">
        <v>45923</v>
      </c>
      <c r="D1154" s="249" t="s">
        <v>2009</v>
      </c>
      <c r="E1154" s="46"/>
      <c r="F1154" s="50"/>
      <c r="G1154" s="247" t="s">
        <v>1870</v>
      </c>
      <c r="H1154" s="57"/>
      <c r="I1154" s="57">
        <v>0</v>
      </c>
      <c r="J1154" s="57">
        <v>0</v>
      </c>
      <c r="K1154" s="57">
        <v>1030177</v>
      </c>
      <c r="L1154" s="58" t="s">
        <v>17</v>
      </c>
      <c r="M1154" s="59"/>
      <c r="N1154" s="58"/>
      <c r="O1154" s="57">
        <f>IF(Table1[[#This Row],[Phân loại]]="Tồn đầu kỳ",Table1[[#This Row],[Tổng giá trị]],0)</f>
        <v>0</v>
      </c>
      <c r="P1154" s="58">
        <f>IF(Table1[[#This Row],[Số còn phải thu ĐK]]&lt;&gt;0,0,IF(Table1[[#This Row],[Phân loại]]="Bán hàng",Table1[[#This Row],[Tổng giá trị]],-Table1[[#This Row],[Tổng giá trị]]))</f>
        <v>-1030177</v>
      </c>
      <c r="Q1154" s="115">
        <f t="shared" si="155"/>
        <v>0</v>
      </c>
      <c r="R1154" s="58">
        <f>Table1[[#This Row],[Số còn phải thu ĐK]]+Table1[[#This Row],[Giá Trị HD sau CK]]-Table1[[#This Row],[Số tiền đã thu]]</f>
        <v>-1030177</v>
      </c>
      <c r="S1154" s="59">
        <f>IF(Table1[[#This Row],[Ngày hóa đơn]]&lt;&gt;"",Table1[[#This Row],[Ngày hóa đơn]],Table1[[#This Row],[Ngày hạch toán]])</f>
        <v>45923</v>
      </c>
      <c r="T1154" s="58"/>
      <c r="U1154" s="59">
        <f>IF(Table1[[#This Row],[Ngày tính CN]]="","",S1154+T1154)</f>
        <v>45923</v>
      </c>
      <c r="V1154" s="60">
        <f ca="1">IF(Table1[[#This Row],[Hạn thanh toán]]="","",IF((U1154-NOW())&lt;0,0,(U1154-NOW())))</f>
        <v>0</v>
      </c>
      <c r="W1154" s="57"/>
      <c r="X1154" s="116" t="str">
        <f ca="1">IF(OR(AR1157="",AO1157=0),"",IF((AR1157-NOW())&lt;0,-(AR1157-NOW()),0))</f>
        <v/>
      </c>
      <c r="Y1154" s="116" t="str">
        <f t="shared" ca="1" si="154"/>
        <v/>
      </c>
      <c r="Z1154" s="305">
        <f>Table1[[#This Row],[Hạn thanh toán]]</f>
        <v>45923</v>
      </c>
      <c r="AA1154" s="305">
        <f>Table1[[#This Row],[Ngày Thanh toán]]</f>
        <v>0</v>
      </c>
      <c r="AD1154" s="61" t="str">
        <f>VLOOKUP($A1154,Ma_KH!$A:$Q,Ma_KH!O$1,0)</f>
        <v>TTMFARM</v>
      </c>
      <c r="AE1154" s="3" t="str">
        <f>VLOOKUP($A1154,Ma_KH!$A:$Q,Ma_KH!P$1,0)</f>
        <v>CÔNG TY TNHH ĐẦU TƯ VÀ PHÁT TRIỂN TTM FARM</v>
      </c>
    </row>
    <row r="1155" spans="1:31" s="61" customFormat="1" ht="25.5" customHeight="1" x14ac:dyDescent="0.3">
      <c r="A1155" s="247" t="s">
        <v>117</v>
      </c>
      <c r="B1155" s="4" t="s">
        <v>1861</v>
      </c>
      <c r="C1155" s="248">
        <v>45924</v>
      </c>
      <c r="D1155" s="249" t="s">
        <v>2010</v>
      </c>
      <c r="E1155" s="46"/>
      <c r="F1155" s="50"/>
      <c r="G1155" s="247" t="s">
        <v>1861</v>
      </c>
      <c r="H1155" s="57">
        <v>678081</v>
      </c>
      <c r="I1155" s="57">
        <v>0</v>
      </c>
      <c r="J1155" s="57">
        <v>54246</v>
      </c>
      <c r="K1155" s="57">
        <v>732327</v>
      </c>
      <c r="L1155" s="58" t="s">
        <v>24</v>
      </c>
      <c r="M1155" s="59"/>
      <c r="N1155" s="58"/>
      <c r="O1155" s="57">
        <f>IF(Table1[[#This Row],[Phân loại]]="Tồn đầu kỳ",Table1[[#This Row],[Tổng giá trị]],0)</f>
        <v>0</v>
      </c>
      <c r="P1155" s="58">
        <f>IF(Table1[[#This Row],[Số còn phải thu ĐK]]&lt;&gt;0,0,IF(Table1[[#This Row],[Phân loại]]="Bán hàng",Table1[[#This Row],[Tổng giá trị]],-Table1[[#This Row],[Tổng giá trị]]))</f>
        <v>732327</v>
      </c>
      <c r="Q1155" s="115">
        <f t="shared" si="155"/>
        <v>0</v>
      </c>
      <c r="R1155" s="58">
        <f>Table1[[#This Row],[Số còn phải thu ĐK]]+Table1[[#This Row],[Giá Trị HD sau CK]]-Table1[[#This Row],[Số tiền đã thu]]</f>
        <v>732327</v>
      </c>
      <c r="S1155" s="59">
        <f>IF(Table1[[#This Row],[Ngày hóa đơn]]&lt;&gt;"",Table1[[#This Row],[Ngày hóa đơn]],Table1[[#This Row],[Ngày hạch toán]])</f>
        <v>45924</v>
      </c>
      <c r="T1155" s="58"/>
      <c r="U1155" s="59">
        <f>IF(Table1[[#This Row],[Ngày tính CN]]="","",S1155+T1155)</f>
        <v>45924</v>
      </c>
      <c r="V1155" s="60">
        <f ca="1">IF(Table1[[#This Row],[Hạn thanh toán]]="","",IF((U1155-NOW())&lt;0,0,(U1155-NOW())))</f>
        <v>0</v>
      </c>
      <c r="W1155" s="57"/>
      <c r="X1155" s="116" t="str">
        <f ca="1">IF(OR(AR1158="",AO1158=0),"",IF((AR1158-NOW())&lt;0,-(AR1158-NOW()),0))</f>
        <v/>
      </c>
      <c r="Y1155" s="116" t="str">
        <f t="shared" ca="1" si="154"/>
        <v/>
      </c>
      <c r="Z1155" s="305">
        <f>Table1[[#This Row],[Hạn thanh toán]]</f>
        <v>45924</v>
      </c>
      <c r="AA1155" s="305">
        <f>Table1[[#This Row],[Ngày Thanh toán]]</f>
        <v>0</v>
      </c>
      <c r="AD1155" s="61" t="str">
        <f>VLOOKUP($A1155,Ma_KH!$A:$Q,Ma_KH!O$1,0)</f>
        <v>TTMFARM</v>
      </c>
      <c r="AE1155" s="3" t="str">
        <f>VLOOKUP($A1155,Ma_KH!$A:$Q,Ma_KH!P$1,0)</f>
        <v>CÔNG TY TNHH ĐẦU TƯ VÀ PHÁT TRIỂN TTM FARM</v>
      </c>
    </row>
    <row r="1156" spans="1:31" s="61" customFormat="1" ht="25.5" customHeight="1" x14ac:dyDescent="0.3">
      <c r="A1156" s="247" t="s">
        <v>117</v>
      </c>
      <c r="B1156" s="4" t="s">
        <v>1861</v>
      </c>
      <c r="C1156" s="248">
        <v>45926</v>
      </c>
      <c r="D1156" s="249" t="s">
        <v>2011</v>
      </c>
      <c r="E1156" s="46"/>
      <c r="F1156" s="50"/>
      <c r="G1156" s="247" t="s">
        <v>1861</v>
      </c>
      <c r="H1156" s="57">
        <v>872621</v>
      </c>
      <c r="I1156" s="57">
        <v>0</v>
      </c>
      <c r="J1156" s="57">
        <v>69810</v>
      </c>
      <c r="K1156" s="57">
        <v>942431</v>
      </c>
      <c r="L1156" s="58" t="s">
        <v>24</v>
      </c>
      <c r="M1156" s="59"/>
      <c r="N1156" s="58"/>
      <c r="O1156" s="57">
        <f>IF(Table1[[#This Row],[Phân loại]]="Tồn đầu kỳ",Table1[[#This Row],[Tổng giá trị]],0)</f>
        <v>0</v>
      </c>
      <c r="P1156" s="58">
        <f>IF(Table1[[#This Row],[Số còn phải thu ĐK]]&lt;&gt;0,0,IF(Table1[[#This Row],[Phân loại]]="Bán hàng",Table1[[#This Row],[Tổng giá trị]],-Table1[[#This Row],[Tổng giá trị]]))</f>
        <v>942431</v>
      </c>
      <c r="Q1156" s="115">
        <f t="shared" si="155"/>
        <v>0</v>
      </c>
      <c r="R1156" s="58">
        <f>Table1[[#This Row],[Số còn phải thu ĐK]]+Table1[[#This Row],[Giá Trị HD sau CK]]-Table1[[#This Row],[Số tiền đã thu]]</f>
        <v>942431</v>
      </c>
      <c r="S1156" s="59">
        <f>IF(Table1[[#This Row],[Ngày hóa đơn]]&lt;&gt;"",Table1[[#This Row],[Ngày hóa đơn]],Table1[[#This Row],[Ngày hạch toán]])</f>
        <v>45926</v>
      </c>
      <c r="T1156" s="58"/>
      <c r="U1156" s="59">
        <f>IF(Table1[[#This Row],[Ngày tính CN]]="","",S1156+T1156)</f>
        <v>45926</v>
      </c>
      <c r="V1156" s="60">
        <f ca="1">IF(Table1[[#This Row],[Hạn thanh toán]]="","",IF((U1156-NOW())&lt;0,0,(U1156-NOW())))</f>
        <v>0</v>
      </c>
      <c r="W1156" s="57"/>
      <c r="X1156" s="116" t="str">
        <f ca="1">IF(OR(AR1159="",AO1159=0),"",IF((AR1159-NOW())&lt;0,-(AR1159-NOW()),0))</f>
        <v/>
      </c>
      <c r="Y1156" s="116" t="str">
        <f t="shared" ca="1" si="154"/>
        <v/>
      </c>
      <c r="Z1156" s="305">
        <f>Table1[[#This Row],[Hạn thanh toán]]</f>
        <v>45926</v>
      </c>
      <c r="AA1156" s="305">
        <f>Table1[[#This Row],[Ngày Thanh toán]]</f>
        <v>0</v>
      </c>
      <c r="AD1156" s="61" t="str">
        <f>VLOOKUP($A1156,Ma_KH!$A:$Q,Ma_KH!O$1,0)</f>
        <v>TTMFARM</v>
      </c>
      <c r="AE1156" s="3" t="str">
        <f>VLOOKUP($A1156,Ma_KH!$A:$Q,Ma_KH!P$1,0)</f>
        <v>CÔNG TY TNHH ĐẦU TƯ VÀ PHÁT TRIỂN TTM FARM</v>
      </c>
    </row>
    <row r="1157" spans="1:31" s="61" customFormat="1" ht="25.5" customHeight="1" x14ac:dyDescent="0.3">
      <c r="A1157" s="247" t="s">
        <v>123</v>
      </c>
      <c r="B1157" s="4" t="s">
        <v>1861</v>
      </c>
      <c r="C1157" s="248">
        <v>45931</v>
      </c>
      <c r="D1157" s="249" t="s">
        <v>2012</v>
      </c>
      <c r="E1157" s="46"/>
      <c r="F1157" s="50"/>
      <c r="G1157" s="247" t="s">
        <v>2005</v>
      </c>
      <c r="H1157" s="57">
        <v>1161575</v>
      </c>
      <c r="I1157" s="57">
        <v>0</v>
      </c>
      <c r="J1157" s="57">
        <v>92926</v>
      </c>
      <c r="K1157" s="57">
        <v>1254501</v>
      </c>
      <c r="L1157" s="58" t="s">
        <v>24</v>
      </c>
      <c r="M1157" s="59"/>
      <c r="N1157" s="58"/>
      <c r="O1157" s="57">
        <f>IF(Table1[[#This Row],[Phân loại]]="Tồn đầu kỳ",Table1[[#This Row],[Tổng giá trị]],0)</f>
        <v>0</v>
      </c>
      <c r="P1157" s="58">
        <f>IF(Table1[[#This Row],[Số còn phải thu ĐK]]&lt;&gt;0,0,IF(Table1[[#This Row],[Phân loại]]="Bán hàng",Table1[[#This Row],[Tổng giá trị]],-Table1[[#This Row],[Tổng giá trị]]))</f>
        <v>1254501</v>
      </c>
      <c r="Q1157" s="115">
        <f t="shared" si="155"/>
        <v>0</v>
      </c>
      <c r="R1157" s="58">
        <f>Table1[[#This Row],[Số còn phải thu ĐK]]+Table1[[#This Row],[Giá Trị HD sau CK]]-Table1[[#This Row],[Số tiền đã thu]]</f>
        <v>1254501</v>
      </c>
      <c r="S1157" s="59">
        <f>IF(Table1[[#This Row],[Ngày hóa đơn]]&lt;&gt;"",Table1[[#This Row],[Ngày hóa đơn]],Table1[[#This Row],[Ngày hạch toán]])</f>
        <v>45931</v>
      </c>
      <c r="T1157" s="58"/>
      <c r="U1157" s="59">
        <f>IF(Table1[[#This Row],[Ngày tính CN]]="","",S1157+T1157)</f>
        <v>45931</v>
      </c>
      <c r="V1157" s="60">
        <f ca="1">IF(Table1[[#This Row],[Hạn thanh toán]]="","",IF((U1157-NOW())&lt;0,0,(U1157-NOW())))</f>
        <v>0</v>
      </c>
      <c r="W1157" s="57"/>
      <c r="X1157" s="116" t="str">
        <f t="shared" ca="1" si="156"/>
        <v/>
      </c>
      <c r="Y1157" s="116" t="str">
        <f t="shared" ca="1" si="154"/>
        <v/>
      </c>
      <c r="Z1157" s="305">
        <f>Table1[[#This Row],[Hạn thanh toán]]</f>
        <v>45931</v>
      </c>
      <c r="AA1157" s="305">
        <f>Table1[[#This Row],[Ngày Thanh toán]]</f>
        <v>0</v>
      </c>
      <c r="AD1157" s="61" t="str">
        <f>VLOOKUP($A1157,Ma_KH!$A:$Q,Ma_KH!O$1,0)</f>
        <v>TTMFARM</v>
      </c>
      <c r="AE1157" s="3" t="str">
        <f>VLOOKUP($A1157,Ma_KH!$A:$Q,Ma_KH!P$1,0)</f>
        <v>CÔNG TY TNHH ĐẦU TƯ VÀ PHÁT TRIỂN TTM FARM</v>
      </c>
    </row>
    <row r="1158" spans="1:31" s="61" customFormat="1" ht="25.5" customHeight="1" x14ac:dyDescent="0.3">
      <c r="A1158" s="247" t="s">
        <v>124</v>
      </c>
      <c r="B1158" s="4" t="s">
        <v>1861</v>
      </c>
      <c r="C1158" s="248">
        <v>45931</v>
      </c>
      <c r="D1158" s="249" t="s">
        <v>2013</v>
      </c>
      <c r="E1158" s="46"/>
      <c r="F1158" s="50"/>
      <c r="G1158" s="247" t="s">
        <v>2014</v>
      </c>
      <c r="H1158" s="57">
        <v>718168</v>
      </c>
      <c r="I1158" s="57">
        <v>0</v>
      </c>
      <c r="J1158" s="57">
        <v>57453</v>
      </c>
      <c r="K1158" s="57">
        <v>775621</v>
      </c>
      <c r="L1158" s="58" t="s">
        <v>24</v>
      </c>
      <c r="M1158" s="59"/>
      <c r="N1158" s="58"/>
      <c r="O1158" s="57">
        <f>IF(Table1[[#This Row],[Phân loại]]="Tồn đầu kỳ",Table1[[#This Row],[Tổng giá trị]],0)</f>
        <v>0</v>
      </c>
      <c r="P1158" s="58">
        <f>IF(Table1[[#This Row],[Số còn phải thu ĐK]]&lt;&gt;0,0,IF(Table1[[#This Row],[Phân loại]]="Bán hàng",Table1[[#This Row],[Tổng giá trị]],-Table1[[#This Row],[Tổng giá trị]]))</f>
        <v>775621</v>
      </c>
      <c r="Q1158" s="115">
        <f t="shared" si="155"/>
        <v>0</v>
      </c>
      <c r="R1158" s="58">
        <f>Table1[[#This Row],[Số còn phải thu ĐK]]+Table1[[#This Row],[Giá Trị HD sau CK]]-Table1[[#This Row],[Số tiền đã thu]]</f>
        <v>775621</v>
      </c>
      <c r="S1158" s="59">
        <f>IF(Table1[[#This Row],[Ngày hóa đơn]]&lt;&gt;"",Table1[[#This Row],[Ngày hóa đơn]],Table1[[#This Row],[Ngày hạch toán]])</f>
        <v>45931</v>
      </c>
      <c r="T1158" s="58"/>
      <c r="U1158" s="59">
        <f>IF(Table1[[#This Row],[Ngày tính CN]]="","",S1158+T1158)</f>
        <v>45931</v>
      </c>
      <c r="V1158" s="60">
        <f ca="1">IF(Table1[[#This Row],[Hạn thanh toán]]="","",IF((U1158-NOW())&lt;0,0,(U1158-NOW())))</f>
        <v>0</v>
      </c>
      <c r="W1158" s="57"/>
      <c r="X1158" s="116" t="str">
        <f t="shared" ca="1" si="156"/>
        <v/>
      </c>
      <c r="Y1158" s="116" t="str">
        <f t="shared" ca="1" si="154"/>
        <v/>
      </c>
      <c r="Z1158" s="305">
        <f>Table1[[#This Row],[Hạn thanh toán]]</f>
        <v>45931</v>
      </c>
      <c r="AA1158" s="305">
        <f>Table1[[#This Row],[Ngày Thanh toán]]</f>
        <v>0</v>
      </c>
      <c r="AD1158" s="61" t="str">
        <f>VLOOKUP($A1158,Ma_KH!$A:$Q,Ma_KH!O$1,0)</f>
        <v>TTMFARM</v>
      </c>
      <c r="AE1158" s="3" t="str">
        <f>VLOOKUP($A1158,Ma_KH!$A:$Q,Ma_KH!P$1,0)</f>
        <v>CÔNG TY TNHH ĐẦU TƯ VÀ PHÁT TRIỂN TTM FARM</v>
      </c>
    </row>
    <row r="1159" spans="1:31" s="61" customFormat="1" ht="25.5" customHeight="1" x14ac:dyDescent="0.3">
      <c r="A1159" s="247" t="s">
        <v>121</v>
      </c>
      <c r="B1159" s="4" t="s">
        <v>1861</v>
      </c>
      <c r="C1159" s="248">
        <v>45931</v>
      </c>
      <c r="D1159" s="249" t="s">
        <v>2015</v>
      </c>
      <c r="E1159" s="46"/>
      <c r="F1159" s="50"/>
      <c r="G1159" s="247" t="s">
        <v>1977</v>
      </c>
      <c r="H1159" s="57">
        <v>728037</v>
      </c>
      <c r="I1159" s="57">
        <v>0</v>
      </c>
      <c r="J1159" s="57">
        <v>58243</v>
      </c>
      <c r="K1159" s="57">
        <v>786280</v>
      </c>
      <c r="L1159" s="58" t="s">
        <v>24</v>
      </c>
      <c r="M1159" s="59"/>
      <c r="N1159" s="58"/>
      <c r="O1159" s="57">
        <f>IF(Table1[[#This Row],[Phân loại]]="Tồn đầu kỳ",Table1[[#This Row],[Tổng giá trị]],0)</f>
        <v>0</v>
      </c>
      <c r="P1159" s="58">
        <f>IF(Table1[[#This Row],[Số còn phải thu ĐK]]&lt;&gt;0,0,IF(Table1[[#This Row],[Phân loại]]="Bán hàng",Table1[[#This Row],[Tổng giá trị]],-Table1[[#This Row],[Tổng giá trị]]))</f>
        <v>786280</v>
      </c>
      <c r="Q1159" s="115">
        <f t="shared" si="155"/>
        <v>0</v>
      </c>
      <c r="R1159" s="58">
        <f>Table1[[#This Row],[Số còn phải thu ĐK]]+Table1[[#This Row],[Giá Trị HD sau CK]]-Table1[[#This Row],[Số tiền đã thu]]</f>
        <v>786280</v>
      </c>
      <c r="S1159" s="59">
        <f>IF(Table1[[#This Row],[Ngày hóa đơn]]&lt;&gt;"",Table1[[#This Row],[Ngày hóa đơn]],Table1[[#This Row],[Ngày hạch toán]])</f>
        <v>45931</v>
      </c>
      <c r="T1159" s="58"/>
      <c r="U1159" s="59">
        <f>IF(Table1[[#This Row],[Ngày tính CN]]="","",S1159+T1159)</f>
        <v>45931</v>
      </c>
      <c r="V1159" s="60">
        <f ca="1">IF(Table1[[#This Row],[Hạn thanh toán]]="","",IF((U1159-NOW())&lt;0,0,(U1159-NOW())))</f>
        <v>0</v>
      </c>
      <c r="W1159" s="57"/>
      <c r="X1159" s="116" t="str">
        <f t="shared" ca="1" si="156"/>
        <v/>
      </c>
      <c r="Y1159" s="116" t="str">
        <f t="shared" ca="1" si="154"/>
        <v/>
      </c>
      <c r="Z1159" s="305">
        <f>Table1[[#This Row],[Hạn thanh toán]]</f>
        <v>45931</v>
      </c>
      <c r="AA1159" s="305">
        <f>Table1[[#This Row],[Ngày Thanh toán]]</f>
        <v>0</v>
      </c>
      <c r="AD1159" s="61" t="str">
        <f>VLOOKUP($A1159,Ma_KH!$A:$Q,Ma_KH!O$1,0)</f>
        <v>TTMFARM</v>
      </c>
      <c r="AE1159" s="3" t="str">
        <f>VLOOKUP($A1159,Ma_KH!$A:$Q,Ma_KH!P$1,0)</f>
        <v>CÔNG TY TNHH ĐẦU TƯ VÀ PHÁT TRIỂN TTM FARM</v>
      </c>
    </row>
    <row r="1160" spans="1:31" s="61" customFormat="1" ht="25.5" customHeight="1" x14ac:dyDescent="0.3">
      <c r="A1160" s="247" t="s">
        <v>125</v>
      </c>
      <c r="B1160" s="4" t="s">
        <v>1861</v>
      </c>
      <c r="C1160" s="248">
        <v>45931</v>
      </c>
      <c r="D1160" s="249" t="s">
        <v>2016</v>
      </c>
      <c r="E1160" s="46"/>
      <c r="F1160" s="50"/>
      <c r="G1160" s="247" t="s">
        <v>2017</v>
      </c>
      <c r="H1160" s="57">
        <v>702325</v>
      </c>
      <c r="I1160" s="57">
        <v>0</v>
      </c>
      <c r="J1160" s="57">
        <v>56186</v>
      </c>
      <c r="K1160" s="57">
        <v>758511</v>
      </c>
      <c r="L1160" s="58" t="s">
        <v>24</v>
      </c>
      <c r="M1160" s="59"/>
      <c r="N1160" s="58"/>
      <c r="O1160" s="57">
        <f>IF(Table1[[#This Row],[Phân loại]]="Tồn đầu kỳ",Table1[[#This Row],[Tổng giá trị]],0)</f>
        <v>0</v>
      </c>
      <c r="P1160" s="58">
        <f>IF(Table1[[#This Row],[Số còn phải thu ĐK]]&lt;&gt;0,0,IF(Table1[[#This Row],[Phân loại]]="Bán hàng",Table1[[#This Row],[Tổng giá trị]],-Table1[[#This Row],[Tổng giá trị]]))</f>
        <v>758511</v>
      </c>
      <c r="Q1160" s="115">
        <f t="shared" si="155"/>
        <v>0</v>
      </c>
      <c r="R1160" s="58">
        <f>Table1[[#This Row],[Số còn phải thu ĐK]]+Table1[[#This Row],[Giá Trị HD sau CK]]-Table1[[#This Row],[Số tiền đã thu]]</f>
        <v>758511</v>
      </c>
      <c r="S1160" s="59">
        <f>IF(Table1[[#This Row],[Ngày hóa đơn]]&lt;&gt;"",Table1[[#This Row],[Ngày hóa đơn]],Table1[[#This Row],[Ngày hạch toán]])</f>
        <v>45931</v>
      </c>
      <c r="T1160" s="58"/>
      <c r="U1160" s="59">
        <f>IF(Table1[[#This Row],[Ngày tính CN]]="","",S1160+T1160)</f>
        <v>45931</v>
      </c>
      <c r="V1160" s="60">
        <f ca="1">IF(Table1[[#This Row],[Hạn thanh toán]]="","",IF((U1160-NOW())&lt;0,0,(U1160-NOW())))</f>
        <v>0</v>
      </c>
      <c r="W1160" s="57"/>
      <c r="X1160" s="116" t="str">
        <f t="shared" ca="1" si="156"/>
        <v/>
      </c>
      <c r="Y1160" s="116" t="str">
        <f t="shared" ca="1" si="154"/>
        <v/>
      </c>
      <c r="Z1160" s="305">
        <f>Table1[[#This Row],[Hạn thanh toán]]</f>
        <v>45931</v>
      </c>
      <c r="AA1160" s="305">
        <f>Table1[[#This Row],[Ngày Thanh toán]]</f>
        <v>0</v>
      </c>
      <c r="AD1160" s="61" t="str">
        <f>VLOOKUP($A1160,Ma_KH!$A:$Q,Ma_KH!O$1,0)</f>
        <v>TTMFARM</v>
      </c>
      <c r="AE1160" s="3" t="str">
        <f>VLOOKUP($A1160,Ma_KH!$A:$Q,Ma_KH!P$1,0)</f>
        <v>CÔNG TY TNHH ĐẦU TƯ VÀ PHÁT TRIỂN TTM FARM</v>
      </c>
    </row>
    <row r="1161" spans="1:31" s="61" customFormat="1" ht="25.5" customHeight="1" x14ac:dyDescent="0.3">
      <c r="A1161" s="247" t="s">
        <v>121</v>
      </c>
      <c r="B1161" s="4" t="s">
        <v>1861</v>
      </c>
      <c r="C1161" s="248">
        <v>45936</v>
      </c>
      <c r="D1161" s="249" t="s">
        <v>2018</v>
      </c>
      <c r="E1161" s="46"/>
      <c r="F1161" s="50"/>
      <c r="G1161" s="247" t="s">
        <v>1977</v>
      </c>
      <c r="H1161" s="57">
        <v>317331</v>
      </c>
      <c r="I1161" s="57">
        <v>0</v>
      </c>
      <c r="J1161" s="57">
        <v>25386</v>
      </c>
      <c r="K1161" s="57">
        <v>342717</v>
      </c>
      <c r="L1161" s="58" t="s">
        <v>24</v>
      </c>
      <c r="M1161" s="59"/>
      <c r="N1161" s="58"/>
      <c r="O1161" s="57">
        <f>IF(Table1[[#This Row],[Phân loại]]="Tồn đầu kỳ",Table1[[#This Row],[Tổng giá trị]],0)</f>
        <v>0</v>
      </c>
      <c r="P1161" s="58">
        <f>IF(Table1[[#This Row],[Số còn phải thu ĐK]]&lt;&gt;0,0,IF(Table1[[#This Row],[Phân loại]]="Bán hàng",Table1[[#This Row],[Tổng giá trị]],-Table1[[#This Row],[Tổng giá trị]]))</f>
        <v>342717</v>
      </c>
      <c r="Q1161" s="115">
        <f t="shared" si="155"/>
        <v>0</v>
      </c>
      <c r="R1161" s="58">
        <f>Table1[[#This Row],[Số còn phải thu ĐK]]+Table1[[#This Row],[Giá Trị HD sau CK]]-Table1[[#This Row],[Số tiền đã thu]]</f>
        <v>342717</v>
      </c>
      <c r="S1161" s="59">
        <f>IF(Table1[[#This Row],[Ngày hóa đơn]]&lt;&gt;"",Table1[[#This Row],[Ngày hóa đơn]],Table1[[#This Row],[Ngày hạch toán]])</f>
        <v>45936</v>
      </c>
      <c r="T1161" s="58"/>
      <c r="U1161" s="59">
        <f>IF(Table1[[#This Row],[Ngày tính CN]]="","",S1161+T1161)</f>
        <v>45936</v>
      </c>
      <c r="V1161" s="60">
        <f ca="1">IF(Table1[[#This Row],[Hạn thanh toán]]="","",IF((U1161-NOW())&lt;0,0,(U1161-NOW())))</f>
        <v>0</v>
      </c>
      <c r="W1161" s="57"/>
      <c r="X1161" s="116" t="str">
        <f t="shared" ca="1" si="156"/>
        <v/>
      </c>
      <c r="Y1161" s="116" t="str">
        <f t="shared" ca="1" si="154"/>
        <v/>
      </c>
      <c r="Z1161" s="305">
        <f>Table1[[#This Row],[Hạn thanh toán]]</f>
        <v>45936</v>
      </c>
      <c r="AA1161" s="305">
        <f>Table1[[#This Row],[Ngày Thanh toán]]</f>
        <v>0</v>
      </c>
      <c r="AD1161" s="61" t="str">
        <f>VLOOKUP($A1161,Ma_KH!$A:$Q,Ma_KH!O$1,0)</f>
        <v>TTMFARM</v>
      </c>
      <c r="AE1161" s="3" t="str">
        <f>VLOOKUP($A1161,Ma_KH!$A:$Q,Ma_KH!P$1,0)</f>
        <v>CÔNG TY TNHH ĐẦU TƯ VÀ PHÁT TRIỂN TTM FARM</v>
      </c>
    </row>
    <row r="1162" spans="1:31" s="61" customFormat="1" ht="25.5" customHeight="1" x14ac:dyDescent="0.3">
      <c r="A1162" s="247" t="s">
        <v>122</v>
      </c>
      <c r="B1162" s="4" t="s">
        <v>1861</v>
      </c>
      <c r="C1162" s="248">
        <v>45936</v>
      </c>
      <c r="D1162" s="249" t="s">
        <v>2019</v>
      </c>
      <c r="E1162" s="46"/>
      <c r="F1162" s="50"/>
      <c r="G1162" s="247" t="s">
        <v>2020</v>
      </c>
      <c r="H1162" s="57">
        <v>1818485</v>
      </c>
      <c r="I1162" s="57">
        <v>0</v>
      </c>
      <c r="J1162" s="57">
        <v>145479</v>
      </c>
      <c r="K1162" s="57">
        <v>1963964</v>
      </c>
      <c r="L1162" s="58" t="s">
        <v>24</v>
      </c>
      <c r="M1162" s="59"/>
      <c r="N1162" s="58"/>
      <c r="O1162" s="57">
        <f>IF(Table1[[#This Row],[Phân loại]]="Tồn đầu kỳ",Table1[[#This Row],[Tổng giá trị]],0)</f>
        <v>0</v>
      </c>
      <c r="P1162" s="58">
        <f>IF(Table1[[#This Row],[Số còn phải thu ĐK]]&lt;&gt;0,0,IF(Table1[[#This Row],[Phân loại]]="Bán hàng",Table1[[#This Row],[Tổng giá trị]],-Table1[[#This Row],[Tổng giá trị]]))</f>
        <v>1963964</v>
      </c>
      <c r="Q1162" s="115">
        <f t="shared" si="155"/>
        <v>0</v>
      </c>
      <c r="R1162" s="58">
        <f>Table1[[#This Row],[Số còn phải thu ĐK]]+Table1[[#This Row],[Giá Trị HD sau CK]]-Table1[[#This Row],[Số tiền đã thu]]</f>
        <v>1963964</v>
      </c>
      <c r="S1162" s="59">
        <f>IF(Table1[[#This Row],[Ngày hóa đơn]]&lt;&gt;"",Table1[[#This Row],[Ngày hóa đơn]],Table1[[#This Row],[Ngày hạch toán]])</f>
        <v>45936</v>
      </c>
      <c r="T1162" s="58"/>
      <c r="U1162" s="59">
        <f>IF(Table1[[#This Row],[Ngày tính CN]]="","",S1162+T1162)</f>
        <v>45936</v>
      </c>
      <c r="V1162" s="60">
        <f ca="1">IF(Table1[[#This Row],[Hạn thanh toán]]="","",IF((U1162-NOW())&lt;0,0,(U1162-NOW())))</f>
        <v>0</v>
      </c>
      <c r="W1162" s="57"/>
      <c r="X1162" s="116" t="str">
        <f t="shared" ca="1" si="156"/>
        <v/>
      </c>
      <c r="Y1162" s="116" t="str">
        <f t="shared" ref="Y1162:Y1231" ca="1" si="161">IF(R1162=0,"Đã thanh toán",IF(X1162="","",IF(X1162&lt;=0,"Chưa đến hạn thanh toán",IF(X1162&lt;=30,"Nợ quá hạn 30 ngày",IF(X1162&lt;=60,"Nợ quá hạn từ 30 ngày đến 60 ngày",IF(X1162&lt;=90,"Nợ quá hạn từ 60 ngày đến 90 ngày",IF(X1162&lt;=120,"Nợ quá hạn từ 90 ngày đến 120 ngày","Nợ quá hạn hơn 120 ngày có khả năng mất thanh toán")))))))</f>
        <v/>
      </c>
      <c r="Z1162" s="305">
        <f>Table1[[#This Row],[Hạn thanh toán]]</f>
        <v>45936</v>
      </c>
      <c r="AA1162" s="305">
        <f>Table1[[#This Row],[Ngày Thanh toán]]</f>
        <v>0</v>
      </c>
      <c r="AD1162" s="61" t="str">
        <f>VLOOKUP($A1162,Ma_KH!$A:$Q,Ma_KH!O$1,0)</f>
        <v>TTMFARM</v>
      </c>
      <c r="AE1162" s="3" t="str">
        <f>VLOOKUP($A1162,Ma_KH!$A:$Q,Ma_KH!P$1,0)</f>
        <v>CÔNG TY TNHH ĐẦU TƯ VÀ PHÁT TRIỂN TTM FARM</v>
      </c>
    </row>
    <row r="1163" spans="1:31" s="61" customFormat="1" ht="25.5" customHeight="1" x14ac:dyDescent="0.3">
      <c r="A1163" s="247" t="s">
        <v>119</v>
      </c>
      <c r="B1163" s="4" t="s">
        <v>1861</v>
      </c>
      <c r="C1163" s="248">
        <v>45939</v>
      </c>
      <c r="D1163" s="249" t="s">
        <v>2021</v>
      </c>
      <c r="E1163" s="46"/>
      <c r="F1163" s="50"/>
      <c r="G1163" s="247" t="s">
        <v>1870</v>
      </c>
      <c r="H1163" s="57">
        <v>609478</v>
      </c>
      <c r="I1163" s="57">
        <v>0</v>
      </c>
      <c r="J1163" s="57">
        <v>48758</v>
      </c>
      <c r="K1163" s="57">
        <v>658236</v>
      </c>
      <c r="L1163" s="58" t="s">
        <v>24</v>
      </c>
      <c r="M1163" s="59"/>
      <c r="N1163" s="58"/>
      <c r="O1163" s="57">
        <f>IF(Table1[[#This Row],[Phân loại]]="Tồn đầu kỳ",Table1[[#This Row],[Tổng giá trị]],0)</f>
        <v>0</v>
      </c>
      <c r="P1163" s="58">
        <f>IF(Table1[[#This Row],[Số còn phải thu ĐK]]&lt;&gt;0,0,IF(Table1[[#This Row],[Phân loại]]="Bán hàng",Table1[[#This Row],[Tổng giá trị]],-Table1[[#This Row],[Tổng giá trị]]))</f>
        <v>658236</v>
      </c>
      <c r="Q1163" s="115">
        <f t="shared" ref="Q1163:Q1232" si="162">IF(M1163&lt;&gt;"",IF(O1163&gt;0,O1163,P1163),0)</f>
        <v>0</v>
      </c>
      <c r="R1163" s="58">
        <f>Table1[[#This Row],[Số còn phải thu ĐK]]+Table1[[#This Row],[Giá Trị HD sau CK]]-Table1[[#This Row],[Số tiền đã thu]]</f>
        <v>658236</v>
      </c>
      <c r="S1163" s="59">
        <f>IF(Table1[[#This Row],[Ngày hóa đơn]]&lt;&gt;"",Table1[[#This Row],[Ngày hóa đơn]],Table1[[#This Row],[Ngày hạch toán]])</f>
        <v>45939</v>
      </c>
      <c r="T1163" s="58"/>
      <c r="U1163" s="59">
        <f>IF(Table1[[#This Row],[Ngày tính CN]]="","",S1163+T1163)</f>
        <v>45939</v>
      </c>
      <c r="V1163" s="60">
        <f ca="1">IF(Table1[[#This Row],[Hạn thanh toán]]="","",IF((U1163-NOW())&lt;0,0,(U1163-NOW())))</f>
        <v>0</v>
      </c>
      <c r="W1163" s="57"/>
      <c r="X1163" s="116" t="str">
        <f t="shared" ref="X1163:X1232" ca="1" si="163">IF(OR(AR1166="",AO1166=0),"",IF((AR1166-NOW())&lt;0,-(AR1166-NOW()),0))</f>
        <v/>
      </c>
      <c r="Y1163" s="116" t="str">
        <f t="shared" ca="1" si="161"/>
        <v/>
      </c>
      <c r="Z1163" s="305">
        <f>Table1[[#This Row],[Hạn thanh toán]]</f>
        <v>45939</v>
      </c>
      <c r="AA1163" s="305">
        <f>Table1[[#This Row],[Ngày Thanh toán]]</f>
        <v>0</v>
      </c>
      <c r="AD1163" s="61" t="str">
        <f>VLOOKUP($A1163,Ma_KH!$A:$Q,Ma_KH!O$1,0)</f>
        <v>TTMFARM</v>
      </c>
      <c r="AE1163" s="3" t="str">
        <f>VLOOKUP($A1163,Ma_KH!$A:$Q,Ma_KH!P$1,0)</f>
        <v>CÔNG TY TNHH ĐẦU TƯ VÀ PHÁT TRIỂN TTM FARM</v>
      </c>
    </row>
    <row r="1164" spans="1:31" s="61" customFormat="1" ht="25.5" customHeight="1" x14ac:dyDescent="0.3">
      <c r="A1164" s="247" t="s">
        <v>126</v>
      </c>
      <c r="B1164" s="4" t="s">
        <v>1861</v>
      </c>
      <c r="C1164" s="248">
        <v>45939</v>
      </c>
      <c r="D1164" s="249" t="s">
        <v>2022</v>
      </c>
      <c r="E1164" s="46"/>
      <c r="F1164" s="50"/>
      <c r="G1164" s="247" t="s">
        <v>2023</v>
      </c>
      <c r="H1164" s="57">
        <v>537624</v>
      </c>
      <c r="I1164" s="57">
        <v>0</v>
      </c>
      <c r="J1164" s="57">
        <v>43010</v>
      </c>
      <c r="K1164" s="57">
        <v>580634</v>
      </c>
      <c r="L1164" s="58" t="s">
        <v>24</v>
      </c>
      <c r="M1164" s="59"/>
      <c r="N1164" s="58"/>
      <c r="O1164" s="57">
        <f>IF(Table1[[#This Row],[Phân loại]]="Tồn đầu kỳ",Table1[[#This Row],[Tổng giá trị]],0)</f>
        <v>0</v>
      </c>
      <c r="P1164" s="58">
        <f>IF(Table1[[#This Row],[Số còn phải thu ĐK]]&lt;&gt;0,0,IF(Table1[[#This Row],[Phân loại]]="Bán hàng",Table1[[#This Row],[Tổng giá trị]],-Table1[[#This Row],[Tổng giá trị]]))</f>
        <v>580634</v>
      </c>
      <c r="Q1164" s="115">
        <f t="shared" si="162"/>
        <v>0</v>
      </c>
      <c r="R1164" s="58">
        <f>Table1[[#This Row],[Số còn phải thu ĐK]]+Table1[[#This Row],[Giá Trị HD sau CK]]-Table1[[#This Row],[Số tiền đã thu]]</f>
        <v>580634</v>
      </c>
      <c r="S1164" s="59">
        <f>IF(Table1[[#This Row],[Ngày hóa đơn]]&lt;&gt;"",Table1[[#This Row],[Ngày hóa đơn]],Table1[[#This Row],[Ngày hạch toán]])</f>
        <v>45939</v>
      </c>
      <c r="T1164" s="58"/>
      <c r="U1164" s="59">
        <f>IF(Table1[[#This Row],[Ngày tính CN]]="","",S1164+T1164)</f>
        <v>45939</v>
      </c>
      <c r="V1164" s="60">
        <f ca="1">IF(Table1[[#This Row],[Hạn thanh toán]]="","",IF((U1164-NOW())&lt;0,0,(U1164-NOW())))</f>
        <v>0</v>
      </c>
      <c r="W1164" s="57"/>
      <c r="X1164" s="116" t="str">
        <f t="shared" ca="1" si="163"/>
        <v/>
      </c>
      <c r="Y1164" s="116" t="str">
        <f t="shared" ca="1" si="161"/>
        <v/>
      </c>
      <c r="Z1164" s="305">
        <f>Table1[[#This Row],[Hạn thanh toán]]</f>
        <v>45939</v>
      </c>
      <c r="AA1164" s="305">
        <f>Table1[[#This Row],[Ngày Thanh toán]]</f>
        <v>0</v>
      </c>
      <c r="AD1164" s="61" t="str">
        <f>VLOOKUP($A1164,Ma_KH!$A:$Q,Ma_KH!O$1,0)</f>
        <v>TTMFARM</v>
      </c>
      <c r="AE1164" s="3" t="str">
        <f>VLOOKUP($A1164,Ma_KH!$A:$Q,Ma_KH!P$1,0)</f>
        <v>CÔNG TY TNHH ĐẦU TƯ VÀ PHÁT TRIỂN TTM FARM</v>
      </c>
    </row>
    <row r="1165" spans="1:31" s="61" customFormat="1" ht="25.5" customHeight="1" x14ac:dyDescent="0.3">
      <c r="A1165" s="247" t="s">
        <v>120</v>
      </c>
      <c r="B1165" s="4" t="s">
        <v>1861</v>
      </c>
      <c r="C1165" s="248">
        <v>45939</v>
      </c>
      <c r="D1165" s="249" t="s">
        <v>2024</v>
      </c>
      <c r="E1165" s="46"/>
      <c r="F1165" s="50"/>
      <c r="G1165" s="247" t="s">
        <v>1969</v>
      </c>
      <c r="H1165" s="57">
        <v>537624</v>
      </c>
      <c r="I1165" s="57">
        <v>0</v>
      </c>
      <c r="J1165" s="57">
        <v>43010</v>
      </c>
      <c r="K1165" s="57">
        <v>580634</v>
      </c>
      <c r="L1165" s="58" t="s">
        <v>24</v>
      </c>
      <c r="M1165" s="59"/>
      <c r="N1165" s="58"/>
      <c r="O1165" s="57">
        <f>IF(Table1[[#This Row],[Phân loại]]="Tồn đầu kỳ",Table1[[#This Row],[Tổng giá trị]],0)</f>
        <v>0</v>
      </c>
      <c r="P1165" s="58">
        <f>IF(Table1[[#This Row],[Số còn phải thu ĐK]]&lt;&gt;0,0,IF(Table1[[#This Row],[Phân loại]]="Bán hàng",Table1[[#This Row],[Tổng giá trị]],-Table1[[#This Row],[Tổng giá trị]]))</f>
        <v>580634</v>
      </c>
      <c r="Q1165" s="115">
        <f t="shared" si="162"/>
        <v>0</v>
      </c>
      <c r="R1165" s="58">
        <f>Table1[[#This Row],[Số còn phải thu ĐK]]+Table1[[#This Row],[Giá Trị HD sau CK]]-Table1[[#This Row],[Số tiền đã thu]]</f>
        <v>580634</v>
      </c>
      <c r="S1165" s="59">
        <f>IF(Table1[[#This Row],[Ngày hóa đơn]]&lt;&gt;"",Table1[[#This Row],[Ngày hóa đơn]],Table1[[#This Row],[Ngày hạch toán]])</f>
        <v>45939</v>
      </c>
      <c r="T1165" s="58"/>
      <c r="U1165" s="59">
        <f>IF(Table1[[#This Row],[Ngày tính CN]]="","",S1165+T1165)</f>
        <v>45939</v>
      </c>
      <c r="V1165" s="60">
        <f ca="1">IF(Table1[[#This Row],[Hạn thanh toán]]="","",IF((U1165-NOW())&lt;0,0,(U1165-NOW())))</f>
        <v>0</v>
      </c>
      <c r="W1165" s="57"/>
      <c r="X1165" s="116" t="str">
        <f t="shared" ca="1" si="163"/>
        <v/>
      </c>
      <c r="Y1165" s="116" t="str">
        <f t="shared" ca="1" si="161"/>
        <v/>
      </c>
      <c r="Z1165" s="305">
        <f>Table1[[#This Row],[Hạn thanh toán]]</f>
        <v>45939</v>
      </c>
      <c r="AA1165" s="305">
        <f>Table1[[#This Row],[Ngày Thanh toán]]</f>
        <v>0</v>
      </c>
      <c r="AD1165" s="61" t="str">
        <f>VLOOKUP($A1165,Ma_KH!$A:$Q,Ma_KH!O$1,0)</f>
        <v>TTMFARM</v>
      </c>
      <c r="AE1165" s="3" t="str">
        <f>VLOOKUP($A1165,Ma_KH!$A:$Q,Ma_KH!P$1,0)</f>
        <v>CÔNG TY TNHH ĐẦU TƯ VÀ PHÁT TRIỂN TTM FARM</v>
      </c>
    </row>
    <row r="1166" spans="1:31" s="61" customFormat="1" ht="25.5" customHeight="1" x14ac:dyDescent="0.3">
      <c r="A1166" s="247" t="s">
        <v>125</v>
      </c>
      <c r="B1166" s="4" t="s">
        <v>1861</v>
      </c>
      <c r="C1166" s="248">
        <v>45959</v>
      </c>
      <c r="D1166" s="249" t="s">
        <v>2025</v>
      </c>
      <c r="E1166" s="46"/>
      <c r="F1166" s="50"/>
      <c r="G1166" s="247" t="s">
        <v>2017</v>
      </c>
      <c r="H1166" s="57">
        <v>653963</v>
      </c>
      <c r="I1166" s="57">
        <v>0</v>
      </c>
      <c r="J1166" s="57">
        <v>52317</v>
      </c>
      <c r="K1166" s="57">
        <v>706280</v>
      </c>
      <c r="L1166" s="58" t="s">
        <v>24</v>
      </c>
      <c r="M1166" s="59"/>
      <c r="N1166" s="58"/>
      <c r="O1166" s="57">
        <f>IF(Table1[[#This Row],[Phân loại]]="Tồn đầu kỳ",Table1[[#This Row],[Tổng giá trị]],0)</f>
        <v>0</v>
      </c>
      <c r="P1166" s="58">
        <f>IF(Table1[[#This Row],[Số còn phải thu ĐK]]&lt;&gt;0,0,IF(Table1[[#This Row],[Phân loại]]="Bán hàng",Table1[[#This Row],[Tổng giá trị]],-Table1[[#This Row],[Tổng giá trị]]))</f>
        <v>706280</v>
      </c>
      <c r="Q1166" s="115">
        <f t="shared" si="162"/>
        <v>0</v>
      </c>
      <c r="R1166" s="58">
        <f>Table1[[#This Row],[Số còn phải thu ĐK]]+Table1[[#This Row],[Giá Trị HD sau CK]]-Table1[[#This Row],[Số tiền đã thu]]</f>
        <v>706280</v>
      </c>
      <c r="S1166" s="59">
        <f>IF(Table1[[#This Row],[Ngày hóa đơn]]&lt;&gt;"",Table1[[#This Row],[Ngày hóa đơn]],Table1[[#This Row],[Ngày hạch toán]])</f>
        <v>45959</v>
      </c>
      <c r="T1166" s="58"/>
      <c r="U1166" s="59">
        <f>IF(Table1[[#This Row],[Ngày tính CN]]="","",S1166+T1166)</f>
        <v>45959</v>
      </c>
      <c r="V1166" s="60">
        <f ca="1">IF(Table1[[#This Row],[Hạn thanh toán]]="","",IF((U1166-NOW())&lt;0,0,(U1166-NOW())))</f>
        <v>0</v>
      </c>
      <c r="W1166" s="57"/>
      <c r="X1166" s="116" t="str">
        <f ca="1">IF(OR(AR1175="",AO1175=0),"",IF((AR1175-NOW())&lt;0,-(AR1175-NOW()),0))</f>
        <v/>
      </c>
      <c r="Y1166" s="116" t="str">
        <f t="shared" ca="1" si="161"/>
        <v/>
      </c>
      <c r="Z1166" s="305">
        <f>Table1[[#This Row],[Hạn thanh toán]]</f>
        <v>45959</v>
      </c>
      <c r="AA1166" s="305">
        <f>Table1[[#This Row],[Ngày Thanh toán]]</f>
        <v>0</v>
      </c>
      <c r="AD1166" s="61" t="str">
        <f>VLOOKUP($A1166,Ma_KH!$A:$Q,Ma_KH!O$1,0)</f>
        <v>TTMFARM</v>
      </c>
      <c r="AE1166" s="3" t="str">
        <f>VLOOKUP($A1166,Ma_KH!$A:$Q,Ma_KH!P$1,0)</f>
        <v>CÔNG TY TNHH ĐẦU TƯ VÀ PHÁT TRIỂN TTM FARM</v>
      </c>
    </row>
    <row r="1167" spans="1:31" s="61" customFormat="1" ht="25.5" customHeight="1" x14ac:dyDescent="0.3">
      <c r="A1167" s="247" t="s">
        <v>121</v>
      </c>
      <c r="B1167" s="4" t="s">
        <v>1861</v>
      </c>
      <c r="C1167" s="248">
        <v>45959</v>
      </c>
      <c r="D1167" s="249" t="s">
        <v>2026</v>
      </c>
      <c r="E1167" s="46"/>
      <c r="F1167" s="50"/>
      <c r="G1167" s="247" t="s">
        <v>1977</v>
      </c>
      <c r="H1167" s="57">
        <v>927767</v>
      </c>
      <c r="I1167" s="57">
        <v>0</v>
      </c>
      <c r="J1167" s="57">
        <v>74221</v>
      </c>
      <c r="K1167" s="57">
        <v>1001988</v>
      </c>
      <c r="L1167" s="58" t="s">
        <v>24</v>
      </c>
      <c r="M1167" s="59"/>
      <c r="N1167" s="58"/>
      <c r="O1167" s="57">
        <f>IF(Table1[[#This Row],[Phân loại]]="Tồn đầu kỳ",Table1[[#This Row],[Tổng giá trị]],0)</f>
        <v>0</v>
      </c>
      <c r="P1167" s="58">
        <f>IF(Table1[[#This Row],[Số còn phải thu ĐK]]&lt;&gt;0,0,IF(Table1[[#This Row],[Phân loại]]="Bán hàng",Table1[[#This Row],[Tổng giá trị]],-Table1[[#This Row],[Tổng giá trị]]))</f>
        <v>1001988</v>
      </c>
      <c r="Q1167" s="115">
        <f t="shared" si="162"/>
        <v>0</v>
      </c>
      <c r="R1167" s="58">
        <f>Table1[[#This Row],[Số còn phải thu ĐK]]+Table1[[#This Row],[Giá Trị HD sau CK]]-Table1[[#This Row],[Số tiền đã thu]]</f>
        <v>1001988</v>
      </c>
      <c r="S1167" s="59">
        <f>IF(Table1[[#This Row],[Ngày hóa đơn]]&lt;&gt;"",Table1[[#This Row],[Ngày hóa đơn]],Table1[[#This Row],[Ngày hạch toán]])</f>
        <v>45959</v>
      </c>
      <c r="T1167" s="58"/>
      <c r="U1167" s="59">
        <f>IF(Table1[[#This Row],[Ngày tính CN]]="","",S1167+T1167)</f>
        <v>45959</v>
      </c>
      <c r="V1167" s="60">
        <f ca="1">IF(Table1[[#This Row],[Hạn thanh toán]]="","",IF((U1167-NOW())&lt;0,0,(U1167-NOW())))</f>
        <v>0</v>
      </c>
      <c r="W1167" s="57"/>
      <c r="X1167" s="116" t="str">
        <f ca="1">IF(OR(AR1176="",AO1176=0),"",IF((AR1176-NOW())&lt;0,-(AR1176-NOW()),0))</f>
        <v/>
      </c>
      <c r="Y1167" s="116" t="str">
        <f t="shared" ca="1" si="161"/>
        <v/>
      </c>
      <c r="Z1167" s="305">
        <f>Table1[[#This Row],[Hạn thanh toán]]</f>
        <v>45959</v>
      </c>
      <c r="AA1167" s="305">
        <f>Table1[[#This Row],[Ngày Thanh toán]]</f>
        <v>0</v>
      </c>
      <c r="AD1167" s="61" t="str">
        <f>VLOOKUP($A1167,Ma_KH!$A:$Q,Ma_KH!O$1,0)</f>
        <v>TTMFARM</v>
      </c>
      <c r="AE1167" s="3" t="str">
        <f>VLOOKUP($A1167,Ma_KH!$A:$Q,Ma_KH!P$1,0)</f>
        <v>CÔNG TY TNHH ĐẦU TƯ VÀ PHÁT TRIỂN TTM FARM</v>
      </c>
    </row>
    <row r="1168" spans="1:31" s="61" customFormat="1" ht="25.5" customHeight="1" x14ac:dyDescent="0.3">
      <c r="A1168" s="251" t="s">
        <v>123</v>
      </c>
      <c r="B1168" s="4" t="s">
        <v>1861</v>
      </c>
      <c r="C1168" s="252">
        <v>45959</v>
      </c>
      <c r="D1168" s="253" t="s">
        <v>2027</v>
      </c>
      <c r="E1168" s="49"/>
      <c r="F1168" s="51"/>
      <c r="G1168" s="251" t="s">
        <v>2005</v>
      </c>
      <c r="H1168" s="57">
        <v>1255792</v>
      </c>
      <c r="I1168" s="57">
        <v>0</v>
      </c>
      <c r="J1168" s="57">
        <v>100463</v>
      </c>
      <c r="K1168" s="57">
        <v>1356255</v>
      </c>
      <c r="L1168" s="58" t="s">
        <v>24</v>
      </c>
      <c r="M1168" s="59"/>
      <c r="N1168" s="58"/>
      <c r="O1168" s="57">
        <f>IF(Table1[[#This Row],[Phân loại]]="Tồn đầu kỳ",Table1[[#This Row],[Tổng giá trị]],0)</f>
        <v>0</v>
      </c>
      <c r="P1168" s="58">
        <f>IF(Table1[[#This Row],[Số còn phải thu ĐK]]&lt;&gt;0,0,IF(Table1[[#This Row],[Phân loại]]="Bán hàng",Table1[[#This Row],[Tổng giá trị]],-Table1[[#This Row],[Tổng giá trị]]))</f>
        <v>1356255</v>
      </c>
      <c r="Q1168" s="115">
        <f t="shared" si="162"/>
        <v>0</v>
      </c>
      <c r="R1168" s="58">
        <f>Table1[[#This Row],[Số còn phải thu ĐK]]+Table1[[#This Row],[Giá Trị HD sau CK]]-Table1[[#This Row],[Số tiền đã thu]]</f>
        <v>1356255</v>
      </c>
      <c r="S1168" s="59">
        <f>IF(Table1[[#This Row],[Ngày hóa đơn]]&lt;&gt;"",Table1[[#This Row],[Ngày hóa đơn]],Table1[[#This Row],[Ngày hạch toán]])</f>
        <v>45959</v>
      </c>
      <c r="T1168" s="58"/>
      <c r="U1168" s="59">
        <f>IF(Table1[[#This Row],[Ngày tính CN]]="","",S1168+T1168)</f>
        <v>45959</v>
      </c>
      <c r="V1168" s="60">
        <f ca="1">IF(Table1[[#This Row],[Hạn thanh toán]]="","",IF((U1168-NOW())&lt;0,0,(U1168-NOW())))</f>
        <v>0</v>
      </c>
      <c r="W1168" s="57"/>
      <c r="X1168" s="116" t="str">
        <f ca="1">IF(OR(AR1177="",AO1177=0),"",IF((AR1177-NOW())&lt;0,-(AR1177-NOW()),0))</f>
        <v/>
      </c>
      <c r="Y1168" s="116" t="str">
        <f t="shared" ca="1" si="161"/>
        <v/>
      </c>
      <c r="Z1168" s="305">
        <f>Table1[[#This Row],[Hạn thanh toán]]</f>
        <v>45959</v>
      </c>
      <c r="AA1168" s="305">
        <f>Table1[[#This Row],[Ngày Thanh toán]]</f>
        <v>0</v>
      </c>
      <c r="AD1168" s="61" t="str">
        <f>VLOOKUP($A1168,Ma_KH!$A:$Q,Ma_KH!O$1,0)</f>
        <v>TTMFARM</v>
      </c>
      <c r="AE1168" s="3" t="str">
        <f>VLOOKUP($A1168,Ma_KH!$A:$Q,Ma_KH!P$1,0)</f>
        <v>CÔNG TY TNHH ĐẦU TƯ VÀ PHÁT TRIỂN TTM FARM</v>
      </c>
    </row>
    <row r="1169" spans="1:31" s="265" customFormat="1" ht="25.5" customHeight="1" x14ac:dyDescent="0.3">
      <c r="A1169" s="254" t="s">
        <v>117</v>
      </c>
      <c r="B1169" s="4" t="s">
        <v>1861</v>
      </c>
      <c r="C1169" s="220">
        <v>45948</v>
      </c>
      <c r="D1169" s="255"/>
      <c r="E1169" s="256"/>
      <c r="F1169" s="257"/>
      <c r="G1169" s="258" t="s">
        <v>4196</v>
      </c>
      <c r="H1169" s="259"/>
      <c r="I1169" s="259">
        <f>IFERROR(ROUND((VLOOKUP(Table1[[#This Row],[Mã khách hàng]],Ty_Le!$A:$E,5,0)*5%),0),0)</f>
        <v>0</v>
      </c>
      <c r="J1169" s="259">
        <f>(Table1[[#This Row],[Tiền hàng]]-Table1[[#This Row],[Tiền chiết khấu]])*8%</f>
        <v>0</v>
      </c>
      <c r="K1169" s="209">
        <v>1069669</v>
      </c>
      <c r="L1169" s="260" t="s">
        <v>17</v>
      </c>
      <c r="M1169" s="261"/>
      <c r="N1169" s="260"/>
      <c r="O1169" s="259">
        <f>IF(Table1[[#This Row],[Phân loại]]="Tồn đầu kỳ",Table1[[#This Row],[Tổng giá trị]],0)</f>
        <v>0</v>
      </c>
      <c r="P1169" s="260">
        <f>IF(Table1[[#This Row],[Số còn phải thu ĐK]]&lt;&gt;0,0,IF(Table1[[#This Row],[Phân loại]]="Bán hàng",Table1[[#This Row],[Tổng giá trị]],-Table1[[#This Row],[Tổng giá trị]]))</f>
        <v>-1069669</v>
      </c>
      <c r="Q1169" s="262">
        <f>IF(M1169&lt;&gt;"",IF(O1169&gt;0,O1169,P1169),0)</f>
        <v>0</v>
      </c>
      <c r="R1169" s="260">
        <f>Table1[[#This Row],[Số còn phải thu ĐK]]+Table1[[#This Row],[Giá Trị HD sau CK]]-Table1[[#This Row],[Số tiền đã thu]]</f>
        <v>-1069669</v>
      </c>
      <c r="S1169" s="261">
        <f>IF(Table1[[#This Row],[Ngày hóa đơn]]&lt;&gt;"",Table1[[#This Row],[Ngày hóa đơn]],Table1[[#This Row],[Ngày hạch toán]])</f>
        <v>45948</v>
      </c>
      <c r="T1169" s="260"/>
      <c r="U1169" s="261">
        <f>IF(Table1[[#This Row],[Ngày tính CN]]="","",S1169+T1169)</f>
        <v>45948</v>
      </c>
      <c r="V1169" s="263">
        <f ca="1">IF(Table1[[#This Row],[Hạn thanh toán]]="","",IF((U1169-NOW())&lt;0,0,(U1169-NOW())))</f>
        <v>0</v>
      </c>
      <c r="W1169" s="259"/>
      <c r="X1169" s="264" t="str">
        <f ca="1">IF(OR(AR1172="",AO1172=0),"",IF((AR1172-NOW())&lt;0,-(AR1172-NOW()),0))</f>
        <v/>
      </c>
      <c r="Y1169" s="264" t="str">
        <f ca="1">IF(R1169=0,"Đã thanh toán",IF(X1169="","",IF(X1169&lt;=0,"Chưa đến hạn thanh toán",IF(X1169&lt;=30,"Nợ quá hạn 30 ngày",IF(X1169&lt;=60,"Nợ quá hạn từ 30 ngày đến 60 ngày",IF(X1169&lt;=90,"Nợ quá hạn từ 60 ngày đến 90 ngày",IF(X1169&lt;=120,"Nợ quá hạn từ 90 ngày đến 120 ngày","Nợ quá hạn hơn 120 ngày có khả năng mất thanh toán")))))))</f>
        <v/>
      </c>
      <c r="Z1169" s="307">
        <f>Table1[[#This Row],[Hạn thanh toán]]</f>
        <v>45948</v>
      </c>
      <c r="AA1169" s="307">
        <f>Table1[[#This Row],[Ngày Thanh toán]]</f>
        <v>0</v>
      </c>
      <c r="AD1169" s="61" t="str">
        <f>VLOOKUP($A1169,Ma_KH!$A:$Q,Ma_KH!O$1,0)</f>
        <v>TTMFARM</v>
      </c>
      <c r="AE1169" s="3" t="str">
        <f>VLOOKUP($A1169,Ma_KH!$A:$Q,Ma_KH!P$1,0)</f>
        <v>CÔNG TY TNHH ĐẦU TƯ VÀ PHÁT TRIỂN TTM FARM</v>
      </c>
    </row>
    <row r="1170" spans="1:31" s="265" customFormat="1" ht="25.5" customHeight="1" x14ac:dyDescent="0.3">
      <c r="A1170" s="254" t="s">
        <v>117</v>
      </c>
      <c r="B1170" s="4" t="s">
        <v>1861</v>
      </c>
      <c r="C1170" s="220">
        <v>45960</v>
      </c>
      <c r="D1170" s="255"/>
      <c r="E1170" s="256"/>
      <c r="F1170" s="257"/>
      <c r="G1170" s="258" t="s">
        <v>4196</v>
      </c>
      <c r="H1170" s="259"/>
      <c r="I1170" s="259">
        <f>IFERROR(ROUND((VLOOKUP(Table1[[#This Row],[Mã khách hàng]],Ty_Le!$A:$E,5,0)*5%),0),0)</f>
        <v>0</v>
      </c>
      <c r="J1170" s="259">
        <f>(Table1[[#This Row],[Tiền hàng]]-Table1[[#This Row],[Tiền chiết khấu]])*8%</f>
        <v>0</v>
      </c>
      <c r="K1170" s="209">
        <v>119939</v>
      </c>
      <c r="L1170" s="260" t="s">
        <v>17</v>
      </c>
      <c r="M1170" s="261"/>
      <c r="N1170" s="260"/>
      <c r="O1170" s="259">
        <f>IF(Table1[[#This Row],[Phân loại]]="Tồn đầu kỳ",Table1[[#This Row],[Tổng giá trị]],0)</f>
        <v>0</v>
      </c>
      <c r="P1170" s="260">
        <f>IF(Table1[[#This Row],[Số còn phải thu ĐK]]&lt;&gt;0,0,IF(Table1[[#This Row],[Phân loại]]="Bán hàng",Table1[[#This Row],[Tổng giá trị]],-Table1[[#This Row],[Tổng giá trị]]))</f>
        <v>-119939</v>
      </c>
      <c r="Q1170" s="262">
        <f>IF(M1170&lt;&gt;"",IF(O1170&gt;0,O1170,P1170),0)</f>
        <v>0</v>
      </c>
      <c r="R1170" s="260">
        <f>Table1[[#This Row],[Số còn phải thu ĐK]]+Table1[[#This Row],[Giá Trị HD sau CK]]-Table1[[#This Row],[Số tiền đã thu]]</f>
        <v>-119939</v>
      </c>
      <c r="S1170" s="261">
        <f>IF(Table1[[#This Row],[Ngày hóa đơn]]&lt;&gt;"",Table1[[#This Row],[Ngày hóa đơn]],Table1[[#This Row],[Ngày hạch toán]])</f>
        <v>45960</v>
      </c>
      <c r="T1170" s="260"/>
      <c r="U1170" s="261">
        <f>IF(Table1[[#This Row],[Ngày tính CN]]="","",S1170+T1170)</f>
        <v>45960</v>
      </c>
      <c r="V1170" s="263">
        <f ca="1">IF(Table1[[#This Row],[Hạn thanh toán]]="","",IF((U1170-NOW())&lt;0,0,(U1170-NOW())))</f>
        <v>0</v>
      </c>
      <c r="W1170" s="259"/>
      <c r="X1170" s="264" t="str">
        <f ca="1">IF(OR(AR1173="",AO1173=0),"",IF((AR1173-NOW())&lt;0,-(AR1173-NOW()),0))</f>
        <v/>
      </c>
      <c r="Y1170" s="264" t="str">
        <f ca="1">IF(R1170=0,"Đã thanh toán",IF(X1170="","",IF(X1170&lt;=0,"Chưa đến hạn thanh toán",IF(X1170&lt;=30,"Nợ quá hạn 30 ngày",IF(X1170&lt;=60,"Nợ quá hạn từ 30 ngày đến 60 ngày",IF(X1170&lt;=90,"Nợ quá hạn từ 60 ngày đến 90 ngày",IF(X1170&lt;=120,"Nợ quá hạn từ 90 ngày đến 120 ngày","Nợ quá hạn hơn 120 ngày có khả năng mất thanh toán")))))))</f>
        <v/>
      </c>
      <c r="Z1170" s="307">
        <f>Table1[[#This Row],[Hạn thanh toán]]</f>
        <v>45960</v>
      </c>
      <c r="AA1170" s="307">
        <f>Table1[[#This Row],[Ngày Thanh toán]]</f>
        <v>0</v>
      </c>
      <c r="AD1170" s="61" t="str">
        <f>VLOOKUP($A1170,Ma_KH!$A:$Q,Ma_KH!O$1,0)</f>
        <v>TTMFARM</v>
      </c>
      <c r="AE1170" s="3" t="str">
        <f>VLOOKUP($A1170,Ma_KH!$A:$Q,Ma_KH!P$1,0)</f>
        <v>CÔNG TY TNHH ĐẦU TƯ VÀ PHÁT TRIỂN TTM FARM</v>
      </c>
    </row>
    <row r="1171" spans="1:31" s="265" customFormat="1" ht="25.5" customHeight="1" x14ac:dyDescent="0.3">
      <c r="A1171" s="254" t="s">
        <v>117</v>
      </c>
      <c r="B1171" s="4" t="s">
        <v>1861</v>
      </c>
      <c r="C1171" s="220">
        <v>45960</v>
      </c>
      <c r="D1171" s="255"/>
      <c r="E1171" s="256"/>
      <c r="F1171" s="257"/>
      <c r="G1171" s="258" t="s">
        <v>4196</v>
      </c>
      <c r="H1171" s="259"/>
      <c r="I1171" s="259">
        <f>IFERROR(ROUND((VLOOKUP(Table1[[#This Row],[Mã khách hàng]],Ty_Le!$A:$E,5,0)*5%),0),0)</f>
        <v>0</v>
      </c>
      <c r="J1171" s="259">
        <f>(Table1[[#This Row],[Tiền hàng]]-Table1[[#This Row],[Tiền chiết khấu]])*8%</f>
        <v>0</v>
      </c>
      <c r="K1171" s="209">
        <v>239885</v>
      </c>
      <c r="L1171" s="260" t="s">
        <v>17</v>
      </c>
      <c r="M1171" s="261"/>
      <c r="N1171" s="260"/>
      <c r="O1171" s="259">
        <f>IF(Table1[[#This Row],[Phân loại]]="Tồn đầu kỳ",Table1[[#This Row],[Tổng giá trị]],0)</f>
        <v>0</v>
      </c>
      <c r="P1171" s="260">
        <f>IF(Table1[[#This Row],[Số còn phải thu ĐK]]&lt;&gt;0,0,IF(Table1[[#This Row],[Phân loại]]="Bán hàng",Table1[[#This Row],[Tổng giá trị]],-Table1[[#This Row],[Tổng giá trị]]))</f>
        <v>-239885</v>
      </c>
      <c r="Q1171" s="262">
        <f>IF(M1171&lt;&gt;"",IF(O1171&gt;0,O1171,P1171),0)</f>
        <v>0</v>
      </c>
      <c r="R1171" s="260">
        <f>Table1[[#This Row],[Số còn phải thu ĐK]]+Table1[[#This Row],[Giá Trị HD sau CK]]-Table1[[#This Row],[Số tiền đã thu]]</f>
        <v>-239885</v>
      </c>
      <c r="S1171" s="261">
        <f>IF(Table1[[#This Row],[Ngày hóa đơn]]&lt;&gt;"",Table1[[#This Row],[Ngày hóa đơn]],Table1[[#This Row],[Ngày hạch toán]])</f>
        <v>45960</v>
      </c>
      <c r="T1171" s="260"/>
      <c r="U1171" s="261">
        <f>IF(Table1[[#This Row],[Ngày tính CN]]="","",S1171+T1171)</f>
        <v>45960</v>
      </c>
      <c r="V1171" s="263">
        <f ca="1">IF(Table1[[#This Row],[Hạn thanh toán]]="","",IF((U1171-NOW())&lt;0,0,(U1171-NOW())))</f>
        <v>0</v>
      </c>
      <c r="W1171" s="259"/>
      <c r="X1171" s="264" t="str">
        <f ca="1">IF(OR(AR1175="",AO1175=0),"",IF((AR1175-NOW())&lt;0,-(AR1175-NOW()),0))</f>
        <v/>
      </c>
      <c r="Y1171" s="264" t="str">
        <f ca="1">IF(R1171=0,"Đã thanh toán",IF(X1171="","",IF(X1171&lt;=0,"Chưa đến hạn thanh toán",IF(X1171&lt;=30,"Nợ quá hạn 30 ngày",IF(X1171&lt;=60,"Nợ quá hạn từ 30 ngày đến 60 ngày",IF(X1171&lt;=90,"Nợ quá hạn từ 60 ngày đến 90 ngày",IF(X1171&lt;=120,"Nợ quá hạn từ 90 ngày đến 120 ngày","Nợ quá hạn hơn 120 ngày có khả năng mất thanh toán")))))))</f>
        <v/>
      </c>
      <c r="Z1171" s="307">
        <f>Table1[[#This Row],[Hạn thanh toán]]</f>
        <v>45960</v>
      </c>
      <c r="AA1171" s="307">
        <f>Table1[[#This Row],[Ngày Thanh toán]]</f>
        <v>0</v>
      </c>
      <c r="AD1171" s="61" t="str">
        <f>VLOOKUP($A1171,Ma_KH!$A:$Q,Ma_KH!O$1,0)</f>
        <v>TTMFARM</v>
      </c>
      <c r="AE1171" s="3" t="str">
        <f>VLOOKUP($A1171,Ma_KH!$A:$Q,Ma_KH!P$1,0)</f>
        <v>CÔNG TY TNHH ĐẦU TƯ VÀ PHÁT TRIỂN TTM FARM</v>
      </c>
    </row>
    <row r="1172" spans="1:31" s="265" customFormat="1" ht="25.5" customHeight="1" x14ac:dyDescent="0.3">
      <c r="A1172" s="254" t="s">
        <v>117</v>
      </c>
      <c r="B1172" s="4" t="s">
        <v>1861</v>
      </c>
      <c r="C1172" s="220">
        <v>45931</v>
      </c>
      <c r="D1172" s="255"/>
      <c r="E1172" s="256"/>
      <c r="F1172" s="257"/>
      <c r="G1172" s="258" t="s">
        <v>4196</v>
      </c>
      <c r="H1172" s="259"/>
      <c r="I1172" s="259">
        <f>IFERROR(ROUND((VLOOKUP(Table1[[#This Row],[Mã khách hàng]],Ty_Le!$A:$E,5,0)*5%),0),0)</f>
        <v>0</v>
      </c>
      <c r="J1172" s="259">
        <f>(Table1[[#This Row],[Tiền hàng]]-Table1[[#This Row],[Tiền chiết khấu]])*8%</f>
        <v>0</v>
      </c>
      <c r="K1172" s="209">
        <v>412309</v>
      </c>
      <c r="L1172" s="260" t="s">
        <v>17</v>
      </c>
      <c r="M1172" s="261"/>
      <c r="N1172" s="260"/>
      <c r="O1172" s="259">
        <f>IF(Table1[[#This Row],[Phân loại]]="Tồn đầu kỳ",Table1[[#This Row],[Tổng giá trị]],0)</f>
        <v>0</v>
      </c>
      <c r="P1172" s="260">
        <f>IF(Table1[[#This Row],[Số còn phải thu ĐK]]&lt;&gt;0,0,IF(Table1[[#This Row],[Phân loại]]="Bán hàng",Table1[[#This Row],[Tổng giá trị]],-Table1[[#This Row],[Tổng giá trị]]))</f>
        <v>-412309</v>
      </c>
      <c r="Q1172" s="262">
        <f>IF(M1172&lt;&gt;"",IF(O1172&gt;0,O1172,P1172),0)</f>
        <v>0</v>
      </c>
      <c r="R1172" s="260">
        <f>Table1[[#This Row],[Số còn phải thu ĐK]]+Table1[[#This Row],[Giá Trị HD sau CK]]-Table1[[#This Row],[Số tiền đã thu]]</f>
        <v>-412309</v>
      </c>
      <c r="S1172" s="261">
        <f>IF(Table1[[#This Row],[Ngày hóa đơn]]&lt;&gt;"",Table1[[#This Row],[Ngày hóa đơn]],Table1[[#This Row],[Ngày hạch toán]])</f>
        <v>45931</v>
      </c>
      <c r="T1172" s="260"/>
      <c r="U1172" s="261">
        <f>IF(Table1[[#This Row],[Ngày tính CN]]="","",S1172+T1172)</f>
        <v>45931</v>
      </c>
      <c r="V1172" s="263">
        <f ca="1">IF(Table1[[#This Row],[Hạn thanh toán]]="","",IF((U1172-NOW())&lt;0,0,(U1172-NOW())))</f>
        <v>0</v>
      </c>
      <c r="W1172" s="259"/>
      <c r="X1172" s="264" t="str">
        <f ca="1">IF(OR(AR1176="",AO1176=0),"",IF((AR1176-NOW())&lt;0,-(AR1176-NOW()),0))</f>
        <v/>
      </c>
      <c r="Y1172" s="264" t="str">
        <f ca="1">IF(R1172=0,"Đã thanh toán",IF(X1172="","",IF(X1172&lt;=0,"Chưa đến hạn thanh toán",IF(X1172&lt;=30,"Nợ quá hạn 30 ngày",IF(X1172&lt;=60,"Nợ quá hạn từ 30 ngày đến 60 ngày",IF(X1172&lt;=90,"Nợ quá hạn từ 60 ngày đến 90 ngày",IF(X1172&lt;=120,"Nợ quá hạn từ 90 ngày đến 120 ngày","Nợ quá hạn hơn 120 ngày có khả năng mất thanh toán")))))))</f>
        <v/>
      </c>
      <c r="Z1172" s="307">
        <f>Table1[[#This Row],[Hạn thanh toán]]</f>
        <v>45931</v>
      </c>
      <c r="AA1172" s="307">
        <f>Table1[[#This Row],[Ngày Thanh toán]]</f>
        <v>0</v>
      </c>
      <c r="AD1172" s="61" t="str">
        <f>VLOOKUP($A1172,Ma_KH!$A:$Q,Ma_KH!O$1,0)</f>
        <v>TTMFARM</v>
      </c>
      <c r="AE1172" s="3" t="str">
        <f>VLOOKUP($A1172,Ma_KH!$A:$Q,Ma_KH!P$1,0)</f>
        <v>CÔNG TY TNHH ĐẦU TƯ VÀ PHÁT TRIỂN TTM FARM</v>
      </c>
    </row>
    <row r="1173" spans="1:31" s="61" customFormat="1" ht="25.5" customHeight="1" x14ac:dyDescent="0.3">
      <c r="A1173" s="254" t="s">
        <v>117</v>
      </c>
      <c r="B1173" s="4" t="s">
        <v>1861</v>
      </c>
      <c r="C1173" s="220">
        <v>45932</v>
      </c>
      <c r="D1173" s="266"/>
      <c r="E1173" s="49"/>
      <c r="F1173" s="51"/>
      <c r="G1173" s="258" t="s">
        <v>4196</v>
      </c>
      <c r="H1173" s="57"/>
      <c r="I1173" s="57">
        <f>IFERROR(ROUND((VLOOKUP(Table1[[#This Row],[Mã khách hàng]],Ty_Le!$A:$E,5,0)*5%),0),0)</f>
        <v>0</v>
      </c>
      <c r="J1173" s="57">
        <f>(Table1[[#This Row],[Tiền hàng]]-Table1[[#This Row],[Tiền chiết khấu]])*8%</f>
        <v>0</v>
      </c>
      <c r="K1173" s="209">
        <v>327839</v>
      </c>
      <c r="L1173" s="260" t="s">
        <v>17</v>
      </c>
      <c r="M1173" s="59"/>
      <c r="N1173" s="58"/>
      <c r="O1173" s="57">
        <f>IF(Table1[[#This Row],[Phân loại]]="Tồn đầu kỳ",Table1[[#This Row],[Tổng giá trị]],0)</f>
        <v>0</v>
      </c>
      <c r="P1173" s="58">
        <f>IF(Table1[[#This Row],[Số còn phải thu ĐK]]&lt;&gt;0,0,IF(Table1[[#This Row],[Phân loại]]="Bán hàng",Table1[[#This Row],[Tổng giá trị]],-Table1[[#This Row],[Tổng giá trị]]))</f>
        <v>-327839</v>
      </c>
      <c r="Q1173" s="115">
        <f>IF(M1173&lt;&gt;"",IF(O1173&gt;0,O1173,P1173),0)</f>
        <v>0</v>
      </c>
      <c r="R1173" s="58">
        <f>Table1[[#This Row],[Số còn phải thu ĐK]]+Table1[[#This Row],[Giá Trị HD sau CK]]-Table1[[#This Row],[Số tiền đã thu]]</f>
        <v>-327839</v>
      </c>
      <c r="S1173" s="59">
        <f>IF(Table1[[#This Row],[Ngày hóa đơn]]&lt;&gt;"",Table1[[#This Row],[Ngày hóa đơn]],Table1[[#This Row],[Ngày hạch toán]])</f>
        <v>45932</v>
      </c>
      <c r="T1173" s="58"/>
      <c r="U1173" s="59">
        <f>IF(Table1[[#This Row],[Ngày tính CN]]="","",S1173+T1173)</f>
        <v>45932</v>
      </c>
      <c r="V1173" s="60">
        <f ca="1">IF(Table1[[#This Row],[Hạn thanh toán]]="","",IF((U1173-NOW())&lt;0,0,(U1173-NOW())))</f>
        <v>0</v>
      </c>
      <c r="W1173" s="57"/>
      <c r="X1173" s="116" t="str">
        <f ca="1">IF(OR(AR1177="",AO1177=0),"",IF((AR1177-NOW())&lt;0,-(AR1177-NOW()),0))</f>
        <v/>
      </c>
      <c r="Y1173" s="116" t="str">
        <f ca="1">IF(R1173=0,"Đã thanh toán",IF(X1173="","",IF(X1173&lt;=0,"Chưa đến hạn thanh toán",IF(X1173&lt;=30,"Nợ quá hạn 30 ngày",IF(X1173&lt;=60,"Nợ quá hạn từ 30 ngày đến 60 ngày",IF(X1173&lt;=90,"Nợ quá hạn từ 60 ngày đến 90 ngày",IF(X1173&lt;=120,"Nợ quá hạn từ 90 ngày đến 120 ngày","Nợ quá hạn hơn 120 ngày có khả năng mất thanh toán")))))))</f>
        <v/>
      </c>
      <c r="Z1173" s="305">
        <f>Table1[[#This Row],[Hạn thanh toán]]</f>
        <v>45932</v>
      </c>
      <c r="AA1173" s="305">
        <f>Table1[[#This Row],[Ngày Thanh toán]]</f>
        <v>0</v>
      </c>
      <c r="AD1173" s="61" t="str">
        <f>VLOOKUP($A1173,Ma_KH!$A:$Q,Ma_KH!O$1,0)</f>
        <v>TTMFARM</v>
      </c>
      <c r="AE1173" s="3" t="str">
        <f>VLOOKUP($A1173,Ma_KH!$A:$Q,Ma_KH!P$1,0)</f>
        <v>CÔNG TY TNHH ĐẦU TƯ VÀ PHÁT TRIỂN TTM FARM</v>
      </c>
    </row>
    <row r="1174" spans="1:31" s="156" customFormat="1" ht="25.5" customHeight="1" x14ac:dyDescent="0.3">
      <c r="A1174" s="160" t="s">
        <v>127</v>
      </c>
      <c r="B1174" s="199" t="s">
        <v>4514</v>
      </c>
      <c r="C1174" s="163"/>
      <c r="D1174" s="162"/>
      <c r="E1174" s="163"/>
      <c r="F1174" s="160"/>
      <c r="G1174" s="160" t="s">
        <v>4178</v>
      </c>
      <c r="H1174" s="148"/>
      <c r="I1174" s="148"/>
      <c r="J1174" s="148"/>
      <c r="K1174" s="148">
        <v>7396439</v>
      </c>
      <c r="L1174" s="149" t="s">
        <v>3648</v>
      </c>
      <c r="M1174" s="219">
        <v>45787</v>
      </c>
      <c r="N1174" s="221" t="s">
        <v>4202</v>
      </c>
      <c r="O1174" s="148">
        <f>IF(Table1[[#This Row],[Phân loại]]="Tồn đầu kỳ",Table1[[#This Row],[Tổng giá trị]],0)</f>
        <v>7396439</v>
      </c>
      <c r="P1174" s="149">
        <f>IF(Table1[[#This Row],[Số còn phải thu ĐK]]&lt;&gt;0,0,IF(Table1[[#This Row],[Phân loại]]="Bán hàng",Table1[[#This Row],[Tổng giá trị]],-Table1[[#This Row],[Tổng giá trị]]))</f>
        <v>0</v>
      </c>
      <c r="Q1174" s="222">
        <v>6157134</v>
      </c>
      <c r="R1174" s="149">
        <f>Table1[[#This Row],[Số còn phải thu ĐK]]+Table1[[#This Row],[Giá Trị HD sau CK]]-Table1[[#This Row],[Số tiền đã thu]]</f>
        <v>1239305</v>
      </c>
      <c r="S1174" s="153">
        <f>IF(Table1[[#This Row],[Ngày hóa đơn]]&lt;&gt;"",Table1[[#This Row],[Ngày hóa đơn]],Table1[[#This Row],[Ngày hạch toán]])</f>
        <v>0</v>
      </c>
      <c r="T1174" s="149"/>
      <c r="U1174" s="153">
        <f>IF(Table1[[#This Row],[Ngày tính CN]]="","",S1174+T1174)</f>
        <v>0</v>
      </c>
      <c r="V1174" s="154">
        <f ca="1">IF(Table1[[#This Row],[Hạn thanh toán]]="","",IF((U1174-NOW())&lt;0,0,(U1174-NOW())))</f>
        <v>0</v>
      </c>
      <c r="W1174" s="148"/>
      <c r="X1174" s="155" t="str">
        <f t="shared" ref="X1174" ca="1" si="164">IF(OR(AR1177="",AO1177=0),"",IF((AR1177-NOW())&lt;0,-(AR1177-NOW()),0))</f>
        <v/>
      </c>
      <c r="Y1174" s="155" t="str">
        <f t="shared" ref="Y1174" ca="1" si="165">IF(R1174=0,"Đã thanh toán",IF(X1174="","",IF(X1174&lt;=0,"Chưa đến hạn thanh toán",IF(X1174&lt;=30,"Nợ quá hạn 30 ngày",IF(X1174&lt;=60,"Nợ quá hạn từ 30 ngày đến 60 ngày",IF(X1174&lt;=90,"Nợ quá hạn từ 60 ngày đến 90 ngày",IF(X1174&lt;=120,"Nợ quá hạn từ 90 ngày đến 120 ngày","Nợ quá hạn hơn 120 ngày có khả năng mất thanh toán")))))))</f>
        <v/>
      </c>
      <c r="Z1174" s="304">
        <f>Table1[[#This Row],[Hạn thanh toán]]</f>
        <v>0</v>
      </c>
      <c r="AA1174" s="304">
        <f>Table1[[#This Row],[Ngày Thanh toán]]</f>
        <v>45787</v>
      </c>
      <c r="AD1174" s="156" t="str">
        <f>VLOOKUP($A1174,Ma_KH!$A:$Q,Ma_KH!O$1,0)</f>
        <v>UNIT</v>
      </c>
      <c r="AE1174" s="3" t="str">
        <f>VLOOKUP($A1174,Ma_KH!$A:$Q,Ma_KH!P$1,0)</f>
        <v>CÔNG TY TNHH HÀNG TIÊU DÙNG UNIT</v>
      </c>
    </row>
    <row r="1175" spans="1:31" ht="25.5" customHeight="1" x14ac:dyDescent="0.3">
      <c r="A1175" s="76" t="s">
        <v>127</v>
      </c>
      <c r="B1175" s="4" t="s">
        <v>4514</v>
      </c>
      <c r="C1175" s="78">
        <v>45660</v>
      </c>
      <c r="D1175" s="79" t="s">
        <v>2028</v>
      </c>
      <c r="E1175" s="78"/>
      <c r="F1175" s="76"/>
      <c r="G1175" s="76" t="s">
        <v>2029</v>
      </c>
      <c r="H1175" s="72">
        <v>1905376</v>
      </c>
      <c r="I1175" s="72">
        <v>133376</v>
      </c>
      <c r="J1175" s="72">
        <v>141760</v>
      </c>
      <c r="K1175" s="72">
        <v>1913760</v>
      </c>
      <c r="L1175" s="8" t="s">
        <v>24</v>
      </c>
      <c r="M1175" s="219">
        <v>45787</v>
      </c>
      <c r="N1175" s="221" t="s">
        <v>4202</v>
      </c>
      <c r="O1175" s="72">
        <f>IF(Table1[[#This Row],[Phân loại]]="Tồn đầu kỳ",Table1[[#This Row],[Tổng giá trị]],0)</f>
        <v>0</v>
      </c>
      <c r="P1175" s="8">
        <f>IF(Table1[[#This Row],[Số còn phải thu ĐK]]&lt;&gt;0,0,IF(Table1[[#This Row],[Phân loại]]="Bán hàng",Table1[[#This Row],[Tổng giá trị]],-Table1[[#This Row],[Tổng giá trị]]))</f>
        <v>1913760</v>
      </c>
      <c r="Q1175" s="73">
        <f t="shared" si="162"/>
        <v>1913760</v>
      </c>
      <c r="R1175" s="8">
        <f>Table1[[#This Row],[Số còn phải thu ĐK]]+Table1[[#This Row],[Giá Trị HD sau CK]]-Table1[[#This Row],[Số tiền đã thu]]</f>
        <v>0</v>
      </c>
      <c r="S1175" s="7">
        <f>IF(Table1[[#This Row],[Ngày hóa đơn]]&lt;&gt;"",Table1[[#This Row],[Ngày hóa đơn]],Table1[[#This Row],[Ngày hạch toán]])</f>
        <v>45660</v>
      </c>
      <c r="T1175" s="8"/>
      <c r="U1175" s="7">
        <f>IF(Table1[[#This Row],[Ngày tính CN]]="","",S1175+T1175)</f>
        <v>45660</v>
      </c>
      <c r="V1175" s="74">
        <f ca="1">IF(Table1[[#This Row],[Hạn thanh toán]]="","",IF((U1175-NOW())&lt;0,0,(U1175-NOW())))</f>
        <v>0</v>
      </c>
      <c r="W1175" s="72"/>
      <c r="X1175" s="68" t="str">
        <f t="shared" ca="1" si="163"/>
        <v/>
      </c>
      <c r="Y1175" s="68" t="str">
        <f t="shared" si="161"/>
        <v>Đã thanh toán</v>
      </c>
      <c r="Z1175" s="301">
        <f>Table1[[#This Row],[Hạn thanh toán]]</f>
        <v>45660</v>
      </c>
      <c r="AA1175" s="301">
        <f>Table1[[#This Row],[Ngày Thanh toán]]</f>
        <v>45787</v>
      </c>
      <c r="AD1175" s="3" t="str">
        <f>VLOOKUP($A1175,Ma_KH!$A:$Q,Ma_KH!O$1,0)</f>
        <v>UNIT</v>
      </c>
      <c r="AE1175" s="3" t="str">
        <f>VLOOKUP($A1175,Ma_KH!$A:$Q,Ma_KH!P$1,0)</f>
        <v>CÔNG TY TNHH HÀNG TIÊU DÙNG UNIT</v>
      </c>
    </row>
    <row r="1176" spans="1:31" ht="25.5" customHeight="1" x14ac:dyDescent="0.3">
      <c r="A1176" s="76" t="s">
        <v>127</v>
      </c>
      <c r="B1176" s="4" t="s">
        <v>4514</v>
      </c>
      <c r="C1176" s="78">
        <v>45660</v>
      </c>
      <c r="D1176" s="79" t="s">
        <v>2030</v>
      </c>
      <c r="E1176" s="78"/>
      <c r="F1176" s="76"/>
      <c r="G1176" s="76" t="s">
        <v>2031</v>
      </c>
      <c r="H1176" s="72">
        <v>1350273</v>
      </c>
      <c r="I1176" s="72">
        <v>94519</v>
      </c>
      <c r="J1176" s="72">
        <v>100460</v>
      </c>
      <c r="K1176" s="72">
        <v>1356214</v>
      </c>
      <c r="L1176" s="8" t="s">
        <v>24</v>
      </c>
      <c r="M1176" s="219">
        <v>45787</v>
      </c>
      <c r="N1176" s="221" t="s">
        <v>4202</v>
      </c>
      <c r="O1176" s="72">
        <f>IF(Table1[[#This Row],[Phân loại]]="Tồn đầu kỳ",Table1[[#This Row],[Tổng giá trị]],0)</f>
        <v>0</v>
      </c>
      <c r="P1176" s="8">
        <f>IF(Table1[[#This Row],[Số còn phải thu ĐK]]&lt;&gt;0,0,IF(Table1[[#This Row],[Phân loại]]="Bán hàng",Table1[[#This Row],[Tổng giá trị]],-Table1[[#This Row],[Tổng giá trị]]))</f>
        <v>1356214</v>
      </c>
      <c r="Q1176" s="73">
        <f t="shared" si="162"/>
        <v>1356214</v>
      </c>
      <c r="R1176" s="8">
        <f>Table1[[#This Row],[Số còn phải thu ĐK]]+Table1[[#This Row],[Giá Trị HD sau CK]]-Table1[[#This Row],[Số tiền đã thu]]</f>
        <v>0</v>
      </c>
      <c r="S1176" s="7">
        <f>IF(Table1[[#This Row],[Ngày hóa đơn]]&lt;&gt;"",Table1[[#This Row],[Ngày hóa đơn]],Table1[[#This Row],[Ngày hạch toán]])</f>
        <v>45660</v>
      </c>
      <c r="T1176" s="8"/>
      <c r="U1176" s="7">
        <f>IF(Table1[[#This Row],[Ngày tính CN]]="","",S1176+T1176)</f>
        <v>45660</v>
      </c>
      <c r="V1176" s="74">
        <f ca="1">IF(Table1[[#This Row],[Hạn thanh toán]]="","",IF((U1176-NOW())&lt;0,0,(U1176-NOW())))</f>
        <v>0</v>
      </c>
      <c r="W1176" s="72"/>
      <c r="X1176" s="68" t="str">
        <f t="shared" ca="1" si="163"/>
        <v/>
      </c>
      <c r="Y1176" s="68" t="str">
        <f t="shared" si="161"/>
        <v>Đã thanh toán</v>
      </c>
      <c r="Z1176" s="301">
        <f>Table1[[#This Row],[Hạn thanh toán]]</f>
        <v>45660</v>
      </c>
      <c r="AA1176" s="301">
        <f>Table1[[#This Row],[Ngày Thanh toán]]</f>
        <v>45787</v>
      </c>
      <c r="AD1176" s="3" t="str">
        <f>VLOOKUP($A1176,Ma_KH!$A:$Q,Ma_KH!O$1,0)</f>
        <v>UNIT</v>
      </c>
      <c r="AE1176" s="3" t="str">
        <f>VLOOKUP($A1176,Ma_KH!$A:$Q,Ma_KH!P$1,0)</f>
        <v>CÔNG TY TNHH HÀNG TIÊU DÙNG UNIT</v>
      </c>
    </row>
    <row r="1177" spans="1:31" ht="25.5" customHeight="1" x14ac:dyDescent="0.3">
      <c r="A1177" s="76" t="s">
        <v>127</v>
      </c>
      <c r="B1177" s="4" t="s">
        <v>4514</v>
      </c>
      <c r="C1177" s="78">
        <v>45661</v>
      </c>
      <c r="D1177" s="79" t="s">
        <v>2032</v>
      </c>
      <c r="E1177" s="78">
        <v>45661</v>
      </c>
      <c r="F1177" s="76"/>
      <c r="G1177" s="76" t="s">
        <v>2033</v>
      </c>
      <c r="H1177" s="72">
        <v>0</v>
      </c>
      <c r="I1177" s="72">
        <v>0</v>
      </c>
      <c r="J1177" s="72">
        <v>0</v>
      </c>
      <c r="K1177" s="72">
        <v>73754</v>
      </c>
      <c r="L1177" s="8" t="s">
        <v>17</v>
      </c>
      <c r="M1177" s="219">
        <v>45787</v>
      </c>
      <c r="N1177" s="221" t="s">
        <v>4202</v>
      </c>
      <c r="O1177" s="72">
        <f>IF(Table1[[#This Row],[Phân loại]]="Tồn đầu kỳ",Table1[[#This Row],[Tổng giá trị]],0)</f>
        <v>0</v>
      </c>
      <c r="P1177" s="8">
        <f>IF(Table1[[#This Row],[Số còn phải thu ĐK]]&lt;&gt;0,0,IF(Table1[[#This Row],[Phân loại]]="Bán hàng",Table1[[#This Row],[Tổng giá trị]],-Table1[[#This Row],[Tổng giá trị]]))</f>
        <v>-73754</v>
      </c>
      <c r="Q1177" s="73">
        <f t="shared" si="162"/>
        <v>-73754</v>
      </c>
      <c r="R1177" s="8">
        <f>Table1[[#This Row],[Số còn phải thu ĐK]]+Table1[[#This Row],[Giá Trị HD sau CK]]-Table1[[#This Row],[Số tiền đã thu]]</f>
        <v>0</v>
      </c>
      <c r="S1177" s="7">
        <f>IF(Table1[[#This Row],[Ngày hóa đơn]]&lt;&gt;"",Table1[[#This Row],[Ngày hóa đơn]],Table1[[#This Row],[Ngày hạch toán]])</f>
        <v>45661</v>
      </c>
      <c r="T1177" s="8"/>
      <c r="U1177" s="7">
        <f>IF(Table1[[#This Row],[Ngày tính CN]]="","",S1177+T1177)</f>
        <v>45661</v>
      </c>
      <c r="V1177" s="74">
        <f ca="1">IF(Table1[[#This Row],[Hạn thanh toán]]="","",IF((U1177-NOW())&lt;0,0,(U1177-NOW())))</f>
        <v>0</v>
      </c>
      <c r="W1177" s="72"/>
      <c r="X1177" s="68" t="str">
        <f t="shared" ca="1" si="163"/>
        <v/>
      </c>
      <c r="Y1177" s="68" t="str">
        <f t="shared" si="161"/>
        <v>Đã thanh toán</v>
      </c>
      <c r="Z1177" s="301">
        <f>Table1[[#This Row],[Hạn thanh toán]]</f>
        <v>45661</v>
      </c>
      <c r="AA1177" s="301">
        <f>Table1[[#This Row],[Ngày Thanh toán]]</f>
        <v>45787</v>
      </c>
      <c r="AD1177" s="3" t="str">
        <f>VLOOKUP($A1177,Ma_KH!$A:$Q,Ma_KH!O$1,0)</f>
        <v>UNIT</v>
      </c>
      <c r="AE1177" s="3" t="str">
        <f>VLOOKUP($A1177,Ma_KH!$A:$Q,Ma_KH!P$1,0)</f>
        <v>CÔNG TY TNHH HÀNG TIÊU DÙNG UNIT</v>
      </c>
    </row>
    <row r="1178" spans="1:31" ht="25.5" customHeight="1" x14ac:dyDescent="0.3">
      <c r="A1178" s="76" t="s">
        <v>127</v>
      </c>
      <c r="B1178" s="4" t="s">
        <v>4514</v>
      </c>
      <c r="C1178" s="78">
        <v>45665</v>
      </c>
      <c r="D1178" s="79" t="s">
        <v>2034</v>
      </c>
      <c r="E1178" s="78"/>
      <c r="F1178" s="76"/>
      <c r="G1178" s="76" t="s">
        <v>2035</v>
      </c>
      <c r="H1178" s="72">
        <v>444232</v>
      </c>
      <c r="I1178" s="72">
        <v>31096</v>
      </c>
      <c r="J1178" s="72">
        <v>33051</v>
      </c>
      <c r="K1178" s="72">
        <v>446187</v>
      </c>
      <c r="L1178" s="8" t="s">
        <v>24</v>
      </c>
      <c r="M1178" s="219">
        <v>45787</v>
      </c>
      <c r="N1178" s="221" t="s">
        <v>4202</v>
      </c>
      <c r="O1178" s="72">
        <f>IF(Table1[[#This Row],[Phân loại]]="Tồn đầu kỳ",Table1[[#This Row],[Tổng giá trị]],0)</f>
        <v>0</v>
      </c>
      <c r="P1178" s="8">
        <f>IF(Table1[[#This Row],[Số còn phải thu ĐK]]&lt;&gt;0,0,IF(Table1[[#This Row],[Phân loại]]="Bán hàng",Table1[[#This Row],[Tổng giá trị]],-Table1[[#This Row],[Tổng giá trị]]))</f>
        <v>446187</v>
      </c>
      <c r="Q1178" s="73">
        <f t="shared" si="162"/>
        <v>446187</v>
      </c>
      <c r="R1178" s="8">
        <f>Table1[[#This Row],[Số còn phải thu ĐK]]+Table1[[#This Row],[Giá Trị HD sau CK]]-Table1[[#This Row],[Số tiền đã thu]]</f>
        <v>0</v>
      </c>
      <c r="S1178" s="7">
        <f>IF(Table1[[#This Row],[Ngày hóa đơn]]&lt;&gt;"",Table1[[#This Row],[Ngày hóa đơn]],Table1[[#This Row],[Ngày hạch toán]])</f>
        <v>45665</v>
      </c>
      <c r="T1178" s="8"/>
      <c r="U1178" s="7">
        <f>IF(Table1[[#This Row],[Ngày tính CN]]="","",S1178+T1178)</f>
        <v>45665</v>
      </c>
      <c r="V1178" s="74">
        <f ca="1">IF(Table1[[#This Row],[Hạn thanh toán]]="","",IF((U1178-NOW())&lt;0,0,(U1178-NOW())))</f>
        <v>0</v>
      </c>
      <c r="W1178" s="72"/>
      <c r="X1178" s="68" t="str">
        <f t="shared" ca="1" si="163"/>
        <v/>
      </c>
      <c r="Y1178" s="68" t="str">
        <f t="shared" si="161"/>
        <v>Đã thanh toán</v>
      </c>
      <c r="Z1178" s="301">
        <f>Table1[[#This Row],[Hạn thanh toán]]</f>
        <v>45665</v>
      </c>
      <c r="AA1178" s="301">
        <f>Table1[[#This Row],[Ngày Thanh toán]]</f>
        <v>45787</v>
      </c>
      <c r="AD1178" s="3" t="str">
        <f>VLOOKUP($A1178,Ma_KH!$A:$Q,Ma_KH!O$1,0)</f>
        <v>UNIT</v>
      </c>
      <c r="AE1178" s="3" t="str">
        <f>VLOOKUP($A1178,Ma_KH!$A:$Q,Ma_KH!P$1,0)</f>
        <v>CÔNG TY TNHH HÀNG TIÊU DÙNG UNIT</v>
      </c>
    </row>
    <row r="1179" spans="1:31" ht="25.5" customHeight="1" x14ac:dyDescent="0.3">
      <c r="A1179" s="76" t="s">
        <v>127</v>
      </c>
      <c r="B1179" s="4" t="s">
        <v>4514</v>
      </c>
      <c r="C1179" s="78">
        <v>45667</v>
      </c>
      <c r="D1179" s="79" t="s">
        <v>2036</v>
      </c>
      <c r="E1179" s="78"/>
      <c r="F1179" s="76"/>
      <c r="G1179" s="76" t="s">
        <v>2037</v>
      </c>
      <c r="H1179" s="72">
        <v>1110580</v>
      </c>
      <c r="I1179" s="72">
        <v>77741</v>
      </c>
      <c r="J1179" s="72">
        <v>82627</v>
      </c>
      <c r="K1179" s="72">
        <v>1115466</v>
      </c>
      <c r="L1179" s="8" t="s">
        <v>24</v>
      </c>
      <c r="M1179" s="219">
        <v>45787</v>
      </c>
      <c r="N1179" s="221" t="s">
        <v>4202</v>
      </c>
      <c r="O1179" s="72">
        <f>IF(Table1[[#This Row],[Phân loại]]="Tồn đầu kỳ",Table1[[#This Row],[Tổng giá trị]],0)</f>
        <v>0</v>
      </c>
      <c r="P1179" s="8">
        <f>IF(Table1[[#This Row],[Số còn phải thu ĐK]]&lt;&gt;0,0,IF(Table1[[#This Row],[Phân loại]]="Bán hàng",Table1[[#This Row],[Tổng giá trị]],-Table1[[#This Row],[Tổng giá trị]]))</f>
        <v>1115466</v>
      </c>
      <c r="Q1179" s="73">
        <f t="shared" si="162"/>
        <v>1115466</v>
      </c>
      <c r="R1179" s="8">
        <f>Table1[[#This Row],[Số còn phải thu ĐK]]+Table1[[#This Row],[Giá Trị HD sau CK]]-Table1[[#This Row],[Số tiền đã thu]]</f>
        <v>0</v>
      </c>
      <c r="S1179" s="7">
        <f>IF(Table1[[#This Row],[Ngày hóa đơn]]&lt;&gt;"",Table1[[#This Row],[Ngày hóa đơn]],Table1[[#This Row],[Ngày hạch toán]])</f>
        <v>45667</v>
      </c>
      <c r="T1179" s="8"/>
      <c r="U1179" s="7">
        <f>IF(Table1[[#This Row],[Ngày tính CN]]="","",S1179+T1179)</f>
        <v>45667</v>
      </c>
      <c r="V1179" s="74">
        <f ca="1">IF(Table1[[#This Row],[Hạn thanh toán]]="","",IF((U1179-NOW())&lt;0,0,(U1179-NOW())))</f>
        <v>0</v>
      </c>
      <c r="W1179" s="72"/>
      <c r="X1179" s="68" t="str">
        <f t="shared" ca="1" si="163"/>
        <v/>
      </c>
      <c r="Y1179" s="68" t="str">
        <f t="shared" si="161"/>
        <v>Đã thanh toán</v>
      </c>
      <c r="Z1179" s="301">
        <f>Table1[[#This Row],[Hạn thanh toán]]</f>
        <v>45667</v>
      </c>
      <c r="AA1179" s="301">
        <f>Table1[[#This Row],[Ngày Thanh toán]]</f>
        <v>45787</v>
      </c>
      <c r="AD1179" s="3" t="str">
        <f>VLOOKUP($A1179,Ma_KH!$A:$Q,Ma_KH!O$1,0)</f>
        <v>UNIT</v>
      </c>
      <c r="AE1179" s="3" t="str">
        <f>VLOOKUP($A1179,Ma_KH!$A:$Q,Ma_KH!P$1,0)</f>
        <v>CÔNG TY TNHH HÀNG TIÊU DÙNG UNIT</v>
      </c>
    </row>
    <row r="1180" spans="1:31" ht="25.5" customHeight="1" x14ac:dyDescent="0.3">
      <c r="A1180" s="76" t="s">
        <v>127</v>
      </c>
      <c r="B1180" s="4" t="s">
        <v>4514</v>
      </c>
      <c r="C1180" s="78">
        <v>45680</v>
      </c>
      <c r="D1180" s="79" t="s">
        <v>2038</v>
      </c>
      <c r="E1180" s="78"/>
      <c r="F1180" s="76"/>
      <c r="G1180" s="76" t="s">
        <v>2039</v>
      </c>
      <c r="H1180" s="72">
        <v>3559775</v>
      </c>
      <c r="I1180" s="72">
        <v>249184</v>
      </c>
      <c r="J1180" s="72">
        <v>264847</v>
      </c>
      <c r="K1180" s="72">
        <v>3575438</v>
      </c>
      <c r="L1180" s="8" t="s">
        <v>24</v>
      </c>
      <c r="M1180" s="219">
        <v>45787</v>
      </c>
      <c r="N1180" s="221" t="s">
        <v>4202</v>
      </c>
      <c r="O1180" s="72">
        <f>IF(Table1[[#This Row],[Phân loại]]="Tồn đầu kỳ",Table1[[#This Row],[Tổng giá trị]],0)</f>
        <v>0</v>
      </c>
      <c r="P1180" s="8">
        <f>IF(Table1[[#This Row],[Số còn phải thu ĐK]]&lt;&gt;0,0,IF(Table1[[#This Row],[Phân loại]]="Bán hàng",Table1[[#This Row],[Tổng giá trị]],-Table1[[#This Row],[Tổng giá trị]]))</f>
        <v>3575438</v>
      </c>
      <c r="Q1180" s="73">
        <f t="shared" si="162"/>
        <v>3575438</v>
      </c>
      <c r="R1180" s="8">
        <f>Table1[[#This Row],[Số còn phải thu ĐK]]+Table1[[#This Row],[Giá Trị HD sau CK]]-Table1[[#This Row],[Số tiền đã thu]]</f>
        <v>0</v>
      </c>
      <c r="S1180" s="7">
        <f>IF(Table1[[#This Row],[Ngày hóa đơn]]&lt;&gt;"",Table1[[#This Row],[Ngày hóa đơn]],Table1[[#This Row],[Ngày hạch toán]])</f>
        <v>45680</v>
      </c>
      <c r="T1180" s="8"/>
      <c r="U1180" s="7">
        <f>IF(Table1[[#This Row],[Ngày tính CN]]="","",S1180+T1180)</f>
        <v>45680</v>
      </c>
      <c r="V1180" s="74">
        <f ca="1">IF(Table1[[#This Row],[Hạn thanh toán]]="","",IF((U1180-NOW())&lt;0,0,(U1180-NOW())))</f>
        <v>0</v>
      </c>
      <c r="W1180" s="72"/>
      <c r="X1180" s="68" t="str">
        <f t="shared" ca="1" si="163"/>
        <v/>
      </c>
      <c r="Y1180" s="68" t="str">
        <f t="shared" si="161"/>
        <v>Đã thanh toán</v>
      </c>
      <c r="Z1180" s="301">
        <f>Table1[[#This Row],[Hạn thanh toán]]</f>
        <v>45680</v>
      </c>
      <c r="AA1180" s="301">
        <f>Table1[[#This Row],[Ngày Thanh toán]]</f>
        <v>45787</v>
      </c>
      <c r="AD1180" s="3" t="str">
        <f>VLOOKUP($A1180,Ma_KH!$A:$Q,Ma_KH!O$1,0)</f>
        <v>UNIT</v>
      </c>
      <c r="AE1180" s="3" t="str">
        <f>VLOOKUP($A1180,Ma_KH!$A:$Q,Ma_KH!P$1,0)</f>
        <v>CÔNG TY TNHH HÀNG TIÊU DÙNG UNIT</v>
      </c>
    </row>
    <row r="1181" spans="1:31" ht="25.5" customHeight="1" x14ac:dyDescent="0.3">
      <c r="A1181" s="76" t="s">
        <v>127</v>
      </c>
      <c r="B1181" s="4" t="s">
        <v>4514</v>
      </c>
      <c r="C1181" s="78">
        <v>45694</v>
      </c>
      <c r="D1181" s="79" t="s">
        <v>2040</v>
      </c>
      <c r="E1181" s="78"/>
      <c r="F1181" s="76"/>
      <c r="G1181" s="76" t="s">
        <v>2041</v>
      </c>
      <c r="H1181" s="72">
        <v>2407330</v>
      </c>
      <c r="I1181" s="72">
        <v>168513</v>
      </c>
      <c r="J1181" s="72">
        <v>179105</v>
      </c>
      <c r="K1181" s="72">
        <v>2417922</v>
      </c>
      <c r="L1181" s="8" t="s">
        <v>24</v>
      </c>
      <c r="M1181" s="219">
        <v>45787</v>
      </c>
      <c r="N1181" s="221" t="s">
        <v>4202</v>
      </c>
      <c r="O1181" s="72">
        <f>IF(Table1[[#This Row],[Phân loại]]="Tồn đầu kỳ",Table1[[#This Row],[Tổng giá trị]],0)</f>
        <v>0</v>
      </c>
      <c r="P1181" s="8">
        <f>IF(Table1[[#This Row],[Số còn phải thu ĐK]]&lt;&gt;0,0,IF(Table1[[#This Row],[Phân loại]]="Bán hàng",Table1[[#This Row],[Tổng giá trị]],-Table1[[#This Row],[Tổng giá trị]]))</f>
        <v>2417922</v>
      </c>
      <c r="Q1181" s="73">
        <f t="shared" si="162"/>
        <v>2417922</v>
      </c>
      <c r="R1181" s="8">
        <f>Table1[[#This Row],[Số còn phải thu ĐK]]+Table1[[#This Row],[Giá Trị HD sau CK]]-Table1[[#This Row],[Số tiền đã thu]]</f>
        <v>0</v>
      </c>
      <c r="S1181" s="7">
        <f>IF(Table1[[#This Row],[Ngày hóa đơn]]&lt;&gt;"",Table1[[#This Row],[Ngày hóa đơn]],Table1[[#This Row],[Ngày hạch toán]])</f>
        <v>45694</v>
      </c>
      <c r="T1181" s="8"/>
      <c r="U1181" s="7">
        <f>IF(Table1[[#This Row],[Ngày tính CN]]="","",S1181+T1181)</f>
        <v>45694</v>
      </c>
      <c r="V1181" s="74">
        <f ca="1">IF(Table1[[#This Row],[Hạn thanh toán]]="","",IF((U1181-NOW())&lt;0,0,(U1181-NOW())))</f>
        <v>0</v>
      </c>
      <c r="W1181" s="72"/>
      <c r="X1181" s="68" t="str">
        <f t="shared" ca="1" si="163"/>
        <v/>
      </c>
      <c r="Y1181" s="68" t="str">
        <f t="shared" si="161"/>
        <v>Đã thanh toán</v>
      </c>
      <c r="Z1181" s="301">
        <f>Table1[[#This Row],[Hạn thanh toán]]</f>
        <v>45694</v>
      </c>
      <c r="AA1181" s="301">
        <f>Table1[[#This Row],[Ngày Thanh toán]]</f>
        <v>45787</v>
      </c>
      <c r="AD1181" s="3" t="str">
        <f>VLOOKUP($A1181,Ma_KH!$A:$Q,Ma_KH!O$1,0)</f>
        <v>UNIT</v>
      </c>
      <c r="AE1181" s="3" t="str">
        <f>VLOOKUP($A1181,Ma_KH!$A:$Q,Ma_KH!P$1,0)</f>
        <v>CÔNG TY TNHH HÀNG TIÊU DÙNG UNIT</v>
      </c>
    </row>
    <row r="1182" spans="1:31" ht="25.5" customHeight="1" x14ac:dyDescent="0.3">
      <c r="A1182" s="76" t="s">
        <v>127</v>
      </c>
      <c r="B1182" s="4" t="s">
        <v>4514</v>
      </c>
      <c r="C1182" s="78">
        <v>45694</v>
      </c>
      <c r="D1182" s="79" t="s">
        <v>2042</v>
      </c>
      <c r="E1182" s="78">
        <v>45694</v>
      </c>
      <c r="F1182" s="76"/>
      <c r="G1182" s="76" t="s">
        <v>2043</v>
      </c>
      <c r="H1182" s="72">
        <v>0</v>
      </c>
      <c r="I1182" s="72">
        <v>0</v>
      </c>
      <c r="J1182" s="72">
        <v>0</v>
      </c>
      <c r="K1182" s="72">
        <v>231223</v>
      </c>
      <c r="L1182" s="8" t="s">
        <v>17</v>
      </c>
      <c r="M1182" s="219">
        <v>45787</v>
      </c>
      <c r="N1182" s="221" t="s">
        <v>4202</v>
      </c>
      <c r="O1182" s="72">
        <f>IF(Table1[[#This Row],[Phân loại]]="Tồn đầu kỳ",Table1[[#This Row],[Tổng giá trị]],0)</f>
        <v>0</v>
      </c>
      <c r="P1182" s="8">
        <f>IF(Table1[[#This Row],[Số còn phải thu ĐK]]&lt;&gt;0,0,IF(Table1[[#This Row],[Phân loại]]="Bán hàng",Table1[[#This Row],[Tổng giá trị]],-Table1[[#This Row],[Tổng giá trị]]))</f>
        <v>-231223</v>
      </c>
      <c r="Q1182" s="73">
        <f t="shared" si="162"/>
        <v>-231223</v>
      </c>
      <c r="R1182" s="8">
        <f>Table1[[#This Row],[Số còn phải thu ĐK]]+Table1[[#This Row],[Giá Trị HD sau CK]]-Table1[[#This Row],[Số tiền đã thu]]</f>
        <v>0</v>
      </c>
      <c r="S1182" s="7">
        <f>IF(Table1[[#This Row],[Ngày hóa đơn]]&lt;&gt;"",Table1[[#This Row],[Ngày hóa đơn]],Table1[[#This Row],[Ngày hạch toán]])</f>
        <v>45694</v>
      </c>
      <c r="T1182" s="8"/>
      <c r="U1182" s="7">
        <f>IF(Table1[[#This Row],[Ngày tính CN]]="","",S1182+T1182)</f>
        <v>45694</v>
      </c>
      <c r="V1182" s="74">
        <f ca="1">IF(Table1[[#This Row],[Hạn thanh toán]]="","",IF((U1182-NOW())&lt;0,0,(U1182-NOW())))</f>
        <v>0</v>
      </c>
      <c r="W1182" s="72"/>
      <c r="X1182" s="68" t="str">
        <f t="shared" ca="1" si="163"/>
        <v/>
      </c>
      <c r="Y1182" s="68" t="str">
        <f t="shared" si="161"/>
        <v>Đã thanh toán</v>
      </c>
      <c r="Z1182" s="301">
        <f>Table1[[#This Row],[Hạn thanh toán]]</f>
        <v>45694</v>
      </c>
      <c r="AA1182" s="301">
        <f>Table1[[#This Row],[Ngày Thanh toán]]</f>
        <v>45787</v>
      </c>
      <c r="AD1182" s="3" t="str">
        <f>VLOOKUP($A1182,Ma_KH!$A:$Q,Ma_KH!O$1,0)</f>
        <v>UNIT</v>
      </c>
      <c r="AE1182" s="3" t="str">
        <f>VLOOKUP($A1182,Ma_KH!$A:$Q,Ma_KH!P$1,0)</f>
        <v>CÔNG TY TNHH HÀNG TIÊU DÙNG UNIT</v>
      </c>
    </row>
    <row r="1183" spans="1:31" ht="25.5" customHeight="1" x14ac:dyDescent="0.3">
      <c r="A1183" s="76" t="s">
        <v>127</v>
      </c>
      <c r="B1183" s="4" t="s">
        <v>4514</v>
      </c>
      <c r="C1183" s="78">
        <v>45696</v>
      </c>
      <c r="D1183" s="79" t="s">
        <v>2044</v>
      </c>
      <c r="E1183" s="78"/>
      <c r="F1183" s="76"/>
      <c r="G1183" s="76" t="s">
        <v>2045</v>
      </c>
      <c r="H1183" s="72">
        <v>1681330</v>
      </c>
      <c r="I1183" s="72">
        <v>117693</v>
      </c>
      <c r="J1183" s="72">
        <v>125091</v>
      </c>
      <c r="K1183" s="72">
        <v>1688728</v>
      </c>
      <c r="L1183" s="8" t="s">
        <v>24</v>
      </c>
      <c r="M1183" s="219">
        <v>45787</v>
      </c>
      <c r="N1183" s="221" t="s">
        <v>4202</v>
      </c>
      <c r="O1183" s="72">
        <f>IF(Table1[[#This Row],[Phân loại]]="Tồn đầu kỳ",Table1[[#This Row],[Tổng giá trị]],0)</f>
        <v>0</v>
      </c>
      <c r="P1183" s="8">
        <f>IF(Table1[[#This Row],[Số còn phải thu ĐK]]&lt;&gt;0,0,IF(Table1[[#This Row],[Phân loại]]="Bán hàng",Table1[[#This Row],[Tổng giá trị]],-Table1[[#This Row],[Tổng giá trị]]))</f>
        <v>1688728</v>
      </c>
      <c r="Q1183" s="73">
        <f t="shared" si="162"/>
        <v>1688728</v>
      </c>
      <c r="R1183" s="8">
        <f>Table1[[#This Row],[Số còn phải thu ĐK]]+Table1[[#This Row],[Giá Trị HD sau CK]]-Table1[[#This Row],[Số tiền đã thu]]</f>
        <v>0</v>
      </c>
      <c r="S1183" s="7">
        <f>IF(Table1[[#This Row],[Ngày hóa đơn]]&lt;&gt;"",Table1[[#This Row],[Ngày hóa đơn]],Table1[[#This Row],[Ngày hạch toán]])</f>
        <v>45696</v>
      </c>
      <c r="T1183" s="8"/>
      <c r="U1183" s="7">
        <f>IF(Table1[[#This Row],[Ngày tính CN]]="","",S1183+T1183)</f>
        <v>45696</v>
      </c>
      <c r="V1183" s="74">
        <f ca="1">IF(Table1[[#This Row],[Hạn thanh toán]]="","",IF((U1183-NOW())&lt;0,0,(U1183-NOW())))</f>
        <v>0</v>
      </c>
      <c r="W1183" s="72"/>
      <c r="X1183" s="68" t="str">
        <f t="shared" ca="1" si="163"/>
        <v/>
      </c>
      <c r="Y1183" s="68" t="str">
        <f t="shared" si="161"/>
        <v>Đã thanh toán</v>
      </c>
      <c r="Z1183" s="301">
        <f>Table1[[#This Row],[Hạn thanh toán]]</f>
        <v>45696</v>
      </c>
      <c r="AA1183" s="301">
        <f>Table1[[#This Row],[Ngày Thanh toán]]</f>
        <v>45787</v>
      </c>
      <c r="AD1183" s="3" t="str">
        <f>VLOOKUP($A1183,Ma_KH!$A:$Q,Ma_KH!O$1,0)</f>
        <v>UNIT</v>
      </c>
      <c r="AE1183" s="3" t="str">
        <f>VLOOKUP($A1183,Ma_KH!$A:$Q,Ma_KH!P$1,0)</f>
        <v>CÔNG TY TNHH HÀNG TIÊU DÙNG UNIT</v>
      </c>
    </row>
    <row r="1184" spans="1:31" ht="25.5" customHeight="1" x14ac:dyDescent="0.3">
      <c r="A1184" s="76" t="s">
        <v>127</v>
      </c>
      <c r="B1184" s="4" t="s">
        <v>4514</v>
      </c>
      <c r="C1184" s="78">
        <v>45700</v>
      </c>
      <c r="D1184" s="79" t="s">
        <v>2046</v>
      </c>
      <c r="E1184" s="78"/>
      <c r="F1184" s="76"/>
      <c r="G1184" s="76" t="s">
        <v>2041</v>
      </c>
      <c r="H1184" s="72">
        <v>922445</v>
      </c>
      <c r="I1184" s="72">
        <v>64571</v>
      </c>
      <c r="J1184" s="72">
        <v>68630</v>
      </c>
      <c r="K1184" s="72">
        <v>926504</v>
      </c>
      <c r="L1184" s="8" t="s">
        <v>24</v>
      </c>
      <c r="M1184" s="219">
        <v>45787</v>
      </c>
      <c r="N1184" s="221" t="s">
        <v>4202</v>
      </c>
      <c r="O1184" s="72">
        <f>IF(Table1[[#This Row],[Phân loại]]="Tồn đầu kỳ",Table1[[#This Row],[Tổng giá trị]],0)</f>
        <v>0</v>
      </c>
      <c r="P1184" s="8">
        <f>IF(Table1[[#This Row],[Số còn phải thu ĐK]]&lt;&gt;0,0,IF(Table1[[#This Row],[Phân loại]]="Bán hàng",Table1[[#This Row],[Tổng giá trị]],-Table1[[#This Row],[Tổng giá trị]]))</f>
        <v>926504</v>
      </c>
      <c r="Q1184" s="73">
        <f t="shared" si="162"/>
        <v>926504</v>
      </c>
      <c r="R1184" s="8">
        <f>Table1[[#This Row],[Số còn phải thu ĐK]]+Table1[[#This Row],[Giá Trị HD sau CK]]-Table1[[#This Row],[Số tiền đã thu]]</f>
        <v>0</v>
      </c>
      <c r="S1184" s="7">
        <f>IF(Table1[[#This Row],[Ngày hóa đơn]]&lt;&gt;"",Table1[[#This Row],[Ngày hóa đơn]],Table1[[#This Row],[Ngày hạch toán]])</f>
        <v>45700</v>
      </c>
      <c r="T1184" s="8"/>
      <c r="U1184" s="7">
        <f>IF(Table1[[#This Row],[Ngày tính CN]]="","",S1184+T1184)</f>
        <v>45700</v>
      </c>
      <c r="V1184" s="74">
        <f ca="1">IF(Table1[[#This Row],[Hạn thanh toán]]="","",IF((U1184-NOW())&lt;0,0,(U1184-NOW())))</f>
        <v>0</v>
      </c>
      <c r="W1184" s="72"/>
      <c r="X1184" s="68" t="str">
        <f t="shared" ca="1" si="163"/>
        <v/>
      </c>
      <c r="Y1184" s="68" t="str">
        <f t="shared" si="161"/>
        <v>Đã thanh toán</v>
      </c>
      <c r="Z1184" s="301">
        <f>Table1[[#This Row],[Hạn thanh toán]]</f>
        <v>45700</v>
      </c>
      <c r="AA1184" s="301">
        <f>Table1[[#This Row],[Ngày Thanh toán]]</f>
        <v>45787</v>
      </c>
      <c r="AD1184" s="3" t="str">
        <f>VLOOKUP($A1184,Ma_KH!$A:$Q,Ma_KH!O$1,0)</f>
        <v>UNIT</v>
      </c>
      <c r="AE1184" s="3" t="str">
        <f>VLOOKUP($A1184,Ma_KH!$A:$Q,Ma_KH!P$1,0)</f>
        <v>CÔNG TY TNHH HÀNG TIÊU DÙNG UNIT</v>
      </c>
    </row>
    <row r="1185" spans="1:31" ht="25.5" customHeight="1" x14ac:dyDescent="0.3">
      <c r="A1185" s="76" t="s">
        <v>127</v>
      </c>
      <c r="B1185" s="4" t="s">
        <v>4514</v>
      </c>
      <c r="C1185" s="78">
        <v>45700</v>
      </c>
      <c r="D1185" s="79" t="s">
        <v>2047</v>
      </c>
      <c r="E1185" s="78"/>
      <c r="F1185" s="76"/>
      <c r="G1185" s="76" t="s">
        <v>2029</v>
      </c>
      <c r="H1185" s="72">
        <v>1285841</v>
      </c>
      <c r="I1185" s="72">
        <v>90009</v>
      </c>
      <c r="J1185" s="72">
        <v>95667</v>
      </c>
      <c r="K1185" s="72">
        <v>1291499</v>
      </c>
      <c r="L1185" s="8" t="s">
        <v>24</v>
      </c>
      <c r="M1185" s="219">
        <v>45787</v>
      </c>
      <c r="N1185" s="221" t="s">
        <v>4202</v>
      </c>
      <c r="O1185" s="72">
        <f>IF(Table1[[#This Row],[Phân loại]]="Tồn đầu kỳ",Table1[[#This Row],[Tổng giá trị]],0)</f>
        <v>0</v>
      </c>
      <c r="P1185" s="8">
        <f>IF(Table1[[#This Row],[Số còn phải thu ĐK]]&lt;&gt;0,0,IF(Table1[[#This Row],[Phân loại]]="Bán hàng",Table1[[#This Row],[Tổng giá trị]],-Table1[[#This Row],[Tổng giá trị]]))</f>
        <v>1291499</v>
      </c>
      <c r="Q1185" s="73">
        <f t="shared" si="162"/>
        <v>1291499</v>
      </c>
      <c r="R1185" s="8">
        <f>Table1[[#This Row],[Số còn phải thu ĐK]]+Table1[[#This Row],[Giá Trị HD sau CK]]-Table1[[#This Row],[Số tiền đã thu]]</f>
        <v>0</v>
      </c>
      <c r="S1185" s="7">
        <f>IF(Table1[[#This Row],[Ngày hóa đơn]]&lt;&gt;"",Table1[[#This Row],[Ngày hóa đơn]],Table1[[#This Row],[Ngày hạch toán]])</f>
        <v>45700</v>
      </c>
      <c r="T1185" s="8"/>
      <c r="U1185" s="7">
        <f>IF(Table1[[#This Row],[Ngày tính CN]]="","",S1185+T1185)</f>
        <v>45700</v>
      </c>
      <c r="V1185" s="74">
        <f ca="1">IF(Table1[[#This Row],[Hạn thanh toán]]="","",IF((U1185-NOW())&lt;0,0,(U1185-NOW())))</f>
        <v>0</v>
      </c>
      <c r="W1185" s="72"/>
      <c r="X1185" s="68" t="str">
        <f t="shared" ca="1" si="163"/>
        <v/>
      </c>
      <c r="Y1185" s="68" t="str">
        <f t="shared" si="161"/>
        <v>Đã thanh toán</v>
      </c>
      <c r="Z1185" s="301">
        <f>Table1[[#This Row],[Hạn thanh toán]]</f>
        <v>45700</v>
      </c>
      <c r="AA1185" s="301">
        <f>Table1[[#This Row],[Ngày Thanh toán]]</f>
        <v>45787</v>
      </c>
      <c r="AD1185" s="3" t="str">
        <f>VLOOKUP($A1185,Ma_KH!$A:$Q,Ma_KH!O$1,0)</f>
        <v>UNIT</v>
      </c>
      <c r="AE1185" s="3" t="str">
        <f>VLOOKUP($A1185,Ma_KH!$A:$Q,Ma_KH!P$1,0)</f>
        <v>CÔNG TY TNHH HÀNG TIÊU DÙNG UNIT</v>
      </c>
    </row>
    <row r="1186" spans="1:31" ht="25.5" customHeight="1" x14ac:dyDescent="0.3">
      <c r="A1186" s="76" t="s">
        <v>127</v>
      </c>
      <c r="B1186" s="4" t="s">
        <v>4514</v>
      </c>
      <c r="C1186" s="78">
        <v>45700</v>
      </c>
      <c r="D1186" s="79" t="s">
        <v>2048</v>
      </c>
      <c r="E1186" s="78">
        <v>45700</v>
      </c>
      <c r="F1186" s="76"/>
      <c r="G1186" s="76" t="s">
        <v>2049</v>
      </c>
      <c r="H1186" s="72">
        <v>0</v>
      </c>
      <c r="I1186" s="72">
        <v>0</v>
      </c>
      <c r="J1186" s="72">
        <v>0</v>
      </c>
      <c r="K1186" s="72">
        <v>594852</v>
      </c>
      <c r="L1186" s="8" t="s">
        <v>17</v>
      </c>
      <c r="M1186" s="219">
        <v>45787</v>
      </c>
      <c r="N1186" s="221" t="s">
        <v>4202</v>
      </c>
      <c r="O1186" s="72">
        <f>IF(Table1[[#This Row],[Phân loại]]="Tồn đầu kỳ",Table1[[#This Row],[Tổng giá trị]],0)</f>
        <v>0</v>
      </c>
      <c r="P1186" s="8">
        <f>IF(Table1[[#This Row],[Số còn phải thu ĐK]]&lt;&gt;0,0,IF(Table1[[#This Row],[Phân loại]]="Bán hàng",Table1[[#This Row],[Tổng giá trị]],-Table1[[#This Row],[Tổng giá trị]]))</f>
        <v>-594852</v>
      </c>
      <c r="Q1186" s="73">
        <f t="shared" si="162"/>
        <v>-594852</v>
      </c>
      <c r="R1186" s="8">
        <f>Table1[[#This Row],[Số còn phải thu ĐK]]+Table1[[#This Row],[Giá Trị HD sau CK]]-Table1[[#This Row],[Số tiền đã thu]]</f>
        <v>0</v>
      </c>
      <c r="S1186" s="7">
        <f>IF(Table1[[#This Row],[Ngày hóa đơn]]&lt;&gt;"",Table1[[#This Row],[Ngày hóa đơn]],Table1[[#This Row],[Ngày hạch toán]])</f>
        <v>45700</v>
      </c>
      <c r="T1186" s="8"/>
      <c r="U1186" s="7">
        <f>IF(Table1[[#This Row],[Ngày tính CN]]="","",S1186+T1186)</f>
        <v>45700</v>
      </c>
      <c r="V1186" s="74">
        <f ca="1">IF(Table1[[#This Row],[Hạn thanh toán]]="","",IF((U1186-NOW())&lt;0,0,(U1186-NOW())))</f>
        <v>0</v>
      </c>
      <c r="W1186" s="72"/>
      <c r="X1186" s="68" t="str">
        <f t="shared" ca="1" si="163"/>
        <v/>
      </c>
      <c r="Y1186" s="68" t="str">
        <f t="shared" si="161"/>
        <v>Đã thanh toán</v>
      </c>
      <c r="Z1186" s="301">
        <f>Table1[[#This Row],[Hạn thanh toán]]</f>
        <v>45700</v>
      </c>
      <c r="AA1186" s="301">
        <f>Table1[[#This Row],[Ngày Thanh toán]]</f>
        <v>45787</v>
      </c>
      <c r="AD1186" s="3" t="str">
        <f>VLOOKUP($A1186,Ma_KH!$A:$Q,Ma_KH!O$1,0)</f>
        <v>UNIT</v>
      </c>
      <c r="AE1186" s="3" t="str">
        <f>VLOOKUP($A1186,Ma_KH!$A:$Q,Ma_KH!P$1,0)</f>
        <v>CÔNG TY TNHH HÀNG TIÊU DÙNG UNIT</v>
      </c>
    </row>
    <row r="1187" spans="1:31" ht="25.5" customHeight="1" x14ac:dyDescent="0.3">
      <c r="A1187" s="76" t="s">
        <v>127</v>
      </c>
      <c r="B1187" s="4" t="s">
        <v>4514</v>
      </c>
      <c r="C1187" s="78">
        <v>45703</v>
      </c>
      <c r="D1187" s="79" t="s">
        <v>2050</v>
      </c>
      <c r="E1187" s="78"/>
      <c r="F1187" s="76"/>
      <c r="G1187" s="76" t="s">
        <v>2031</v>
      </c>
      <c r="H1187" s="72">
        <v>1243467</v>
      </c>
      <c r="I1187" s="72">
        <v>87043</v>
      </c>
      <c r="J1187" s="72">
        <v>92514</v>
      </c>
      <c r="K1187" s="72">
        <v>1248938</v>
      </c>
      <c r="L1187" s="8" t="s">
        <v>24</v>
      </c>
      <c r="M1187" s="219">
        <v>45787</v>
      </c>
      <c r="N1187" s="221" t="s">
        <v>4202</v>
      </c>
      <c r="O1187" s="72">
        <f>IF(Table1[[#This Row],[Phân loại]]="Tồn đầu kỳ",Table1[[#This Row],[Tổng giá trị]],0)</f>
        <v>0</v>
      </c>
      <c r="P1187" s="8">
        <f>IF(Table1[[#This Row],[Số còn phải thu ĐK]]&lt;&gt;0,0,IF(Table1[[#This Row],[Phân loại]]="Bán hàng",Table1[[#This Row],[Tổng giá trị]],-Table1[[#This Row],[Tổng giá trị]]))</f>
        <v>1248938</v>
      </c>
      <c r="Q1187" s="73">
        <f t="shared" si="162"/>
        <v>1248938</v>
      </c>
      <c r="R1187" s="8">
        <f>Table1[[#This Row],[Số còn phải thu ĐK]]+Table1[[#This Row],[Giá Trị HD sau CK]]-Table1[[#This Row],[Số tiền đã thu]]</f>
        <v>0</v>
      </c>
      <c r="S1187" s="7">
        <f>IF(Table1[[#This Row],[Ngày hóa đơn]]&lt;&gt;"",Table1[[#This Row],[Ngày hóa đơn]],Table1[[#This Row],[Ngày hạch toán]])</f>
        <v>45703</v>
      </c>
      <c r="T1187" s="8"/>
      <c r="U1187" s="7">
        <f>IF(Table1[[#This Row],[Ngày tính CN]]="","",S1187+T1187)</f>
        <v>45703</v>
      </c>
      <c r="V1187" s="74">
        <f ca="1">IF(Table1[[#This Row],[Hạn thanh toán]]="","",IF((U1187-NOW())&lt;0,0,(U1187-NOW())))</f>
        <v>0</v>
      </c>
      <c r="W1187" s="72"/>
      <c r="X1187" s="68" t="str">
        <f t="shared" ca="1" si="163"/>
        <v/>
      </c>
      <c r="Y1187" s="68" t="str">
        <f t="shared" si="161"/>
        <v>Đã thanh toán</v>
      </c>
      <c r="Z1187" s="301">
        <f>Table1[[#This Row],[Hạn thanh toán]]</f>
        <v>45703</v>
      </c>
      <c r="AA1187" s="301">
        <f>Table1[[#This Row],[Ngày Thanh toán]]</f>
        <v>45787</v>
      </c>
      <c r="AD1187" s="3" t="str">
        <f>VLOOKUP($A1187,Ma_KH!$A:$Q,Ma_KH!O$1,0)</f>
        <v>UNIT</v>
      </c>
      <c r="AE1187" s="3" t="str">
        <f>VLOOKUP($A1187,Ma_KH!$A:$Q,Ma_KH!P$1,0)</f>
        <v>CÔNG TY TNHH HÀNG TIÊU DÙNG UNIT</v>
      </c>
    </row>
    <row r="1188" spans="1:31" ht="25.5" customHeight="1" x14ac:dyDescent="0.3">
      <c r="A1188" s="76" t="s">
        <v>127</v>
      </c>
      <c r="B1188" s="4" t="s">
        <v>4514</v>
      </c>
      <c r="C1188" s="78">
        <v>45703</v>
      </c>
      <c r="D1188" s="79" t="s">
        <v>2051</v>
      </c>
      <c r="E1188" s="78"/>
      <c r="F1188" s="76"/>
      <c r="G1188" s="76" t="s">
        <v>2052</v>
      </c>
      <c r="H1188" s="72">
        <v>1152445</v>
      </c>
      <c r="I1188" s="72">
        <v>80671</v>
      </c>
      <c r="J1188" s="72">
        <v>85742</v>
      </c>
      <c r="K1188" s="72">
        <v>1157516</v>
      </c>
      <c r="L1188" s="8" t="s">
        <v>24</v>
      </c>
      <c r="M1188" s="219">
        <v>45787</v>
      </c>
      <c r="N1188" s="221" t="s">
        <v>4202</v>
      </c>
      <c r="O1188" s="72">
        <f>IF(Table1[[#This Row],[Phân loại]]="Tồn đầu kỳ",Table1[[#This Row],[Tổng giá trị]],0)</f>
        <v>0</v>
      </c>
      <c r="P1188" s="8">
        <f>IF(Table1[[#This Row],[Số còn phải thu ĐK]]&lt;&gt;0,0,IF(Table1[[#This Row],[Phân loại]]="Bán hàng",Table1[[#This Row],[Tổng giá trị]],-Table1[[#This Row],[Tổng giá trị]]))</f>
        <v>1157516</v>
      </c>
      <c r="Q1188" s="73">
        <f t="shared" si="162"/>
        <v>1157516</v>
      </c>
      <c r="R1188" s="8">
        <f>Table1[[#This Row],[Số còn phải thu ĐK]]+Table1[[#This Row],[Giá Trị HD sau CK]]-Table1[[#This Row],[Số tiền đã thu]]</f>
        <v>0</v>
      </c>
      <c r="S1188" s="7">
        <f>IF(Table1[[#This Row],[Ngày hóa đơn]]&lt;&gt;"",Table1[[#This Row],[Ngày hóa đơn]],Table1[[#This Row],[Ngày hạch toán]])</f>
        <v>45703</v>
      </c>
      <c r="T1188" s="8"/>
      <c r="U1188" s="7">
        <f>IF(Table1[[#This Row],[Ngày tính CN]]="","",S1188+T1188)</f>
        <v>45703</v>
      </c>
      <c r="V1188" s="74">
        <f ca="1">IF(Table1[[#This Row],[Hạn thanh toán]]="","",IF((U1188-NOW())&lt;0,0,(U1188-NOW())))</f>
        <v>0</v>
      </c>
      <c r="W1188" s="72"/>
      <c r="X1188" s="68" t="str">
        <f t="shared" ca="1" si="163"/>
        <v/>
      </c>
      <c r="Y1188" s="68" t="str">
        <f t="shared" si="161"/>
        <v>Đã thanh toán</v>
      </c>
      <c r="Z1188" s="301">
        <f>Table1[[#This Row],[Hạn thanh toán]]</f>
        <v>45703</v>
      </c>
      <c r="AA1188" s="301">
        <f>Table1[[#This Row],[Ngày Thanh toán]]</f>
        <v>45787</v>
      </c>
      <c r="AD1188" s="3" t="str">
        <f>VLOOKUP($A1188,Ma_KH!$A:$Q,Ma_KH!O$1,0)</f>
        <v>UNIT</v>
      </c>
      <c r="AE1188" s="3" t="str">
        <f>VLOOKUP($A1188,Ma_KH!$A:$Q,Ma_KH!P$1,0)</f>
        <v>CÔNG TY TNHH HÀNG TIÊU DÙNG UNIT</v>
      </c>
    </row>
    <row r="1189" spans="1:31" ht="25.5" customHeight="1" x14ac:dyDescent="0.3">
      <c r="A1189" s="76" t="s">
        <v>127</v>
      </c>
      <c r="B1189" s="4" t="s">
        <v>4514</v>
      </c>
      <c r="C1189" s="78">
        <v>45703</v>
      </c>
      <c r="D1189" s="79" t="s">
        <v>2053</v>
      </c>
      <c r="E1189" s="78">
        <v>45703</v>
      </c>
      <c r="F1189" s="76"/>
      <c r="G1189" s="76" t="s">
        <v>2054</v>
      </c>
      <c r="H1189" s="72">
        <v>0</v>
      </c>
      <c r="I1189" s="72">
        <v>0</v>
      </c>
      <c r="J1189" s="72">
        <v>0</v>
      </c>
      <c r="K1189" s="72">
        <v>424774</v>
      </c>
      <c r="L1189" s="8" t="s">
        <v>17</v>
      </c>
      <c r="M1189" s="219">
        <v>45787</v>
      </c>
      <c r="N1189" s="221" t="s">
        <v>4202</v>
      </c>
      <c r="O1189" s="72">
        <f>IF(Table1[[#This Row],[Phân loại]]="Tồn đầu kỳ",Table1[[#This Row],[Tổng giá trị]],0)</f>
        <v>0</v>
      </c>
      <c r="P1189" s="8">
        <f>IF(Table1[[#This Row],[Số còn phải thu ĐK]]&lt;&gt;0,0,IF(Table1[[#This Row],[Phân loại]]="Bán hàng",Table1[[#This Row],[Tổng giá trị]],-Table1[[#This Row],[Tổng giá trị]]))</f>
        <v>-424774</v>
      </c>
      <c r="Q1189" s="73">
        <f t="shared" si="162"/>
        <v>-424774</v>
      </c>
      <c r="R1189" s="8">
        <f>Table1[[#This Row],[Số còn phải thu ĐK]]+Table1[[#This Row],[Giá Trị HD sau CK]]-Table1[[#This Row],[Số tiền đã thu]]</f>
        <v>0</v>
      </c>
      <c r="S1189" s="7">
        <f>IF(Table1[[#This Row],[Ngày hóa đơn]]&lt;&gt;"",Table1[[#This Row],[Ngày hóa đơn]],Table1[[#This Row],[Ngày hạch toán]])</f>
        <v>45703</v>
      </c>
      <c r="T1189" s="8"/>
      <c r="U1189" s="7">
        <f>IF(Table1[[#This Row],[Ngày tính CN]]="","",S1189+T1189)</f>
        <v>45703</v>
      </c>
      <c r="V1189" s="74">
        <f ca="1">IF(Table1[[#This Row],[Hạn thanh toán]]="","",IF((U1189-NOW())&lt;0,0,(U1189-NOW())))</f>
        <v>0</v>
      </c>
      <c r="W1189" s="72"/>
      <c r="X1189" s="68" t="str">
        <f t="shared" ca="1" si="163"/>
        <v/>
      </c>
      <c r="Y1189" s="68" t="str">
        <f t="shared" si="161"/>
        <v>Đã thanh toán</v>
      </c>
      <c r="Z1189" s="301">
        <f>Table1[[#This Row],[Hạn thanh toán]]</f>
        <v>45703</v>
      </c>
      <c r="AA1189" s="301">
        <f>Table1[[#This Row],[Ngày Thanh toán]]</f>
        <v>45787</v>
      </c>
      <c r="AD1189" s="3" t="str">
        <f>VLOOKUP($A1189,Ma_KH!$A:$Q,Ma_KH!O$1,0)</f>
        <v>UNIT</v>
      </c>
      <c r="AE1189" s="3" t="str">
        <f>VLOOKUP($A1189,Ma_KH!$A:$Q,Ma_KH!P$1,0)</f>
        <v>CÔNG TY TNHH HÀNG TIÊU DÙNG UNIT</v>
      </c>
    </row>
    <row r="1190" spans="1:31" ht="25.5" customHeight="1" x14ac:dyDescent="0.3">
      <c r="A1190" s="76" t="s">
        <v>127</v>
      </c>
      <c r="B1190" s="4" t="s">
        <v>4514</v>
      </c>
      <c r="C1190" s="78">
        <v>45703</v>
      </c>
      <c r="D1190" s="79" t="s">
        <v>2055</v>
      </c>
      <c r="E1190" s="78">
        <v>45703</v>
      </c>
      <c r="F1190" s="76"/>
      <c r="G1190" s="76" t="s">
        <v>2056</v>
      </c>
      <c r="H1190" s="72">
        <v>0</v>
      </c>
      <c r="I1190" s="72">
        <v>0</v>
      </c>
      <c r="J1190" s="72">
        <v>0</v>
      </c>
      <c r="K1190" s="72">
        <v>582057</v>
      </c>
      <c r="L1190" s="8" t="s">
        <v>17</v>
      </c>
      <c r="M1190" s="219">
        <v>45787</v>
      </c>
      <c r="N1190" s="221" t="s">
        <v>4202</v>
      </c>
      <c r="O1190" s="72">
        <f>IF(Table1[[#This Row],[Phân loại]]="Tồn đầu kỳ",Table1[[#This Row],[Tổng giá trị]],0)</f>
        <v>0</v>
      </c>
      <c r="P1190" s="8">
        <f>IF(Table1[[#This Row],[Số còn phải thu ĐK]]&lt;&gt;0,0,IF(Table1[[#This Row],[Phân loại]]="Bán hàng",Table1[[#This Row],[Tổng giá trị]],-Table1[[#This Row],[Tổng giá trị]]))</f>
        <v>-582057</v>
      </c>
      <c r="Q1190" s="73">
        <f t="shared" si="162"/>
        <v>-582057</v>
      </c>
      <c r="R1190" s="8">
        <f>Table1[[#This Row],[Số còn phải thu ĐK]]+Table1[[#This Row],[Giá Trị HD sau CK]]-Table1[[#This Row],[Số tiền đã thu]]</f>
        <v>0</v>
      </c>
      <c r="S1190" s="7">
        <f>IF(Table1[[#This Row],[Ngày hóa đơn]]&lt;&gt;"",Table1[[#This Row],[Ngày hóa đơn]],Table1[[#This Row],[Ngày hạch toán]])</f>
        <v>45703</v>
      </c>
      <c r="T1190" s="8"/>
      <c r="U1190" s="7">
        <f>IF(Table1[[#This Row],[Ngày tính CN]]="","",S1190+T1190)</f>
        <v>45703</v>
      </c>
      <c r="V1190" s="74">
        <f ca="1">IF(Table1[[#This Row],[Hạn thanh toán]]="","",IF((U1190-NOW())&lt;0,0,(U1190-NOW())))</f>
        <v>0</v>
      </c>
      <c r="W1190" s="72"/>
      <c r="X1190" s="68" t="str">
        <f t="shared" ca="1" si="163"/>
        <v/>
      </c>
      <c r="Y1190" s="68" t="str">
        <f t="shared" si="161"/>
        <v>Đã thanh toán</v>
      </c>
      <c r="Z1190" s="301">
        <f>Table1[[#This Row],[Hạn thanh toán]]</f>
        <v>45703</v>
      </c>
      <c r="AA1190" s="301">
        <f>Table1[[#This Row],[Ngày Thanh toán]]</f>
        <v>45787</v>
      </c>
      <c r="AD1190" s="3" t="str">
        <f>VLOOKUP($A1190,Ma_KH!$A:$Q,Ma_KH!O$1,0)</f>
        <v>UNIT</v>
      </c>
      <c r="AE1190" s="3" t="str">
        <f>VLOOKUP($A1190,Ma_KH!$A:$Q,Ma_KH!P$1,0)</f>
        <v>CÔNG TY TNHH HÀNG TIÊU DÙNG UNIT</v>
      </c>
    </row>
    <row r="1191" spans="1:31" ht="25.5" customHeight="1" x14ac:dyDescent="0.3">
      <c r="A1191" s="76" t="s">
        <v>127</v>
      </c>
      <c r="B1191" s="4" t="s">
        <v>4514</v>
      </c>
      <c r="C1191" s="78">
        <v>45706</v>
      </c>
      <c r="D1191" s="79" t="s">
        <v>2057</v>
      </c>
      <c r="E1191" s="78"/>
      <c r="F1191" s="76"/>
      <c r="G1191" s="76" t="s">
        <v>2058</v>
      </c>
      <c r="H1191" s="72">
        <v>1237053</v>
      </c>
      <c r="I1191" s="72">
        <v>86594</v>
      </c>
      <c r="J1191" s="72">
        <v>92037</v>
      </c>
      <c r="K1191" s="72">
        <v>1242496</v>
      </c>
      <c r="L1191" s="8" t="s">
        <v>24</v>
      </c>
      <c r="M1191" s="219">
        <v>45787</v>
      </c>
      <c r="N1191" s="221" t="s">
        <v>4202</v>
      </c>
      <c r="O1191" s="72">
        <f>IF(Table1[[#This Row],[Phân loại]]="Tồn đầu kỳ",Table1[[#This Row],[Tổng giá trị]],0)</f>
        <v>0</v>
      </c>
      <c r="P1191" s="8">
        <f>IF(Table1[[#This Row],[Số còn phải thu ĐK]]&lt;&gt;0,0,IF(Table1[[#This Row],[Phân loại]]="Bán hàng",Table1[[#This Row],[Tổng giá trị]],-Table1[[#This Row],[Tổng giá trị]]))</f>
        <v>1242496</v>
      </c>
      <c r="Q1191" s="73">
        <f t="shared" si="162"/>
        <v>1242496</v>
      </c>
      <c r="R1191" s="8">
        <f>Table1[[#This Row],[Số còn phải thu ĐK]]+Table1[[#This Row],[Giá Trị HD sau CK]]-Table1[[#This Row],[Số tiền đã thu]]</f>
        <v>0</v>
      </c>
      <c r="S1191" s="7">
        <f>IF(Table1[[#This Row],[Ngày hóa đơn]]&lt;&gt;"",Table1[[#This Row],[Ngày hóa đơn]],Table1[[#This Row],[Ngày hạch toán]])</f>
        <v>45706</v>
      </c>
      <c r="T1191" s="8"/>
      <c r="U1191" s="7">
        <f>IF(Table1[[#This Row],[Ngày tính CN]]="","",S1191+T1191)</f>
        <v>45706</v>
      </c>
      <c r="V1191" s="74">
        <f ca="1">IF(Table1[[#This Row],[Hạn thanh toán]]="","",IF((U1191-NOW())&lt;0,0,(U1191-NOW())))</f>
        <v>0</v>
      </c>
      <c r="W1191" s="72"/>
      <c r="X1191" s="68" t="str">
        <f t="shared" ca="1" si="163"/>
        <v/>
      </c>
      <c r="Y1191" s="68" t="str">
        <f t="shared" si="161"/>
        <v>Đã thanh toán</v>
      </c>
      <c r="Z1191" s="301">
        <f>Table1[[#This Row],[Hạn thanh toán]]</f>
        <v>45706</v>
      </c>
      <c r="AA1191" s="301">
        <f>Table1[[#This Row],[Ngày Thanh toán]]</f>
        <v>45787</v>
      </c>
      <c r="AD1191" s="3" t="str">
        <f>VLOOKUP($A1191,Ma_KH!$A:$Q,Ma_KH!O$1,0)</f>
        <v>UNIT</v>
      </c>
      <c r="AE1191" s="3" t="str">
        <f>VLOOKUP($A1191,Ma_KH!$A:$Q,Ma_KH!P$1,0)</f>
        <v>CÔNG TY TNHH HÀNG TIÊU DÙNG UNIT</v>
      </c>
    </row>
    <row r="1192" spans="1:31" ht="25.5" customHeight="1" x14ac:dyDescent="0.3">
      <c r="A1192" s="76" t="s">
        <v>127</v>
      </c>
      <c r="B1192" s="4" t="s">
        <v>4514</v>
      </c>
      <c r="C1192" s="78">
        <v>45706</v>
      </c>
      <c r="D1192" s="79" t="s">
        <v>2059</v>
      </c>
      <c r="E1192" s="78">
        <v>45706</v>
      </c>
      <c r="F1192" s="76"/>
      <c r="G1192" s="76" t="s">
        <v>2033</v>
      </c>
      <c r="H1192" s="72">
        <v>0</v>
      </c>
      <c r="I1192" s="72">
        <v>0</v>
      </c>
      <c r="J1192" s="72">
        <v>0</v>
      </c>
      <c r="K1192" s="72">
        <v>74577</v>
      </c>
      <c r="L1192" s="8" t="s">
        <v>17</v>
      </c>
      <c r="M1192" s="219">
        <v>45787</v>
      </c>
      <c r="N1192" s="221" t="s">
        <v>4202</v>
      </c>
      <c r="O1192" s="72">
        <f>IF(Table1[[#This Row],[Phân loại]]="Tồn đầu kỳ",Table1[[#This Row],[Tổng giá trị]],0)</f>
        <v>0</v>
      </c>
      <c r="P1192" s="8">
        <f>IF(Table1[[#This Row],[Số còn phải thu ĐK]]&lt;&gt;0,0,IF(Table1[[#This Row],[Phân loại]]="Bán hàng",Table1[[#This Row],[Tổng giá trị]],-Table1[[#This Row],[Tổng giá trị]]))</f>
        <v>-74577</v>
      </c>
      <c r="Q1192" s="73">
        <f t="shared" si="162"/>
        <v>-74577</v>
      </c>
      <c r="R1192" s="8">
        <f>Table1[[#This Row],[Số còn phải thu ĐK]]+Table1[[#This Row],[Giá Trị HD sau CK]]-Table1[[#This Row],[Số tiền đã thu]]</f>
        <v>0</v>
      </c>
      <c r="S1192" s="7">
        <f>IF(Table1[[#This Row],[Ngày hóa đơn]]&lt;&gt;"",Table1[[#This Row],[Ngày hóa đơn]],Table1[[#This Row],[Ngày hạch toán]])</f>
        <v>45706</v>
      </c>
      <c r="T1192" s="8"/>
      <c r="U1192" s="7">
        <f>IF(Table1[[#This Row],[Ngày tính CN]]="","",S1192+T1192)</f>
        <v>45706</v>
      </c>
      <c r="V1192" s="74">
        <f ca="1">IF(Table1[[#This Row],[Hạn thanh toán]]="","",IF((U1192-NOW())&lt;0,0,(U1192-NOW())))</f>
        <v>0</v>
      </c>
      <c r="W1192" s="72"/>
      <c r="X1192" s="68" t="str">
        <f t="shared" ca="1" si="163"/>
        <v/>
      </c>
      <c r="Y1192" s="68" t="str">
        <f t="shared" si="161"/>
        <v>Đã thanh toán</v>
      </c>
      <c r="Z1192" s="301">
        <f>Table1[[#This Row],[Hạn thanh toán]]</f>
        <v>45706</v>
      </c>
      <c r="AA1192" s="301">
        <f>Table1[[#This Row],[Ngày Thanh toán]]</f>
        <v>45787</v>
      </c>
      <c r="AD1192" s="3" t="str">
        <f>VLOOKUP($A1192,Ma_KH!$A:$Q,Ma_KH!O$1,0)</f>
        <v>UNIT</v>
      </c>
      <c r="AE1192" s="3" t="str">
        <f>VLOOKUP($A1192,Ma_KH!$A:$Q,Ma_KH!P$1,0)</f>
        <v>CÔNG TY TNHH HÀNG TIÊU DÙNG UNIT</v>
      </c>
    </row>
    <row r="1193" spans="1:31" ht="25.5" customHeight="1" x14ac:dyDescent="0.3">
      <c r="A1193" s="76" t="s">
        <v>127</v>
      </c>
      <c r="B1193" s="4" t="s">
        <v>4514</v>
      </c>
      <c r="C1193" s="78">
        <v>45708</v>
      </c>
      <c r="D1193" s="79" t="s">
        <v>2060</v>
      </c>
      <c r="E1193" s="78"/>
      <c r="F1193" s="76"/>
      <c r="G1193" s="76" t="s">
        <v>2035</v>
      </c>
      <c r="H1193" s="72">
        <v>618036</v>
      </c>
      <c r="I1193" s="72">
        <v>43263</v>
      </c>
      <c r="J1193" s="72">
        <v>45982</v>
      </c>
      <c r="K1193" s="72">
        <v>620755</v>
      </c>
      <c r="L1193" s="8" t="s">
        <v>24</v>
      </c>
      <c r="M1193" s="219">
        <v>45787</v>
      </c>
      <c r="N1193" s="221" t="s">
        <v>4202</v>
      </c>
      <c r="O1193" s="72">
        <f>IF(Table1[[#This Row],[Phân loại]]="Tồn đầu kỳ",Table1[[#This Row],[Tổng giá trị]],0)</f>
        <v>0</v>
      </c>
      <c r="P1193" s="8">
        <f>IF(Table1[[#This Row],[Số còn phải thu ĐK]]&lt;&gt;0,0,IF(Table1[[#This Row],[Phân loại]]="Bán hàng",Table1[[#This Row],[Tổng giá trị]],-Table1[[#This Row],[Tổng giá trị]]))</f>
        <v>620755</v>
      </c>
      <c r="Q1193" s="73">
        <f t="shared" si="162"/>
        <v>620755</v>
      </c>
      <c r="R1193" s="8">
        <f>Table1[[#This Row],[Số còn phải thu ĐK]]+Table1[[#This Row],[Giá Trị HD sau CK]]-Table1[[#This Row],[Số tiền đã thu]]</f>
        <v>0</v>
      </c>
      <c r="S1193" s="7">
        <f>IF(Table1[[#This Row],[Ngày hóa đơn]]&lt;&gt;"",Table1[[#This Row],[Ngày hóa đơn]],Table1[[#This Row],[Ngày hạch toán]])</f>
        <v>45708</v>
      </c>
      <c r="T1193" s="8"/>
      <c r="U1193" s="7">
        <f>IF(Table1[[#This Row],[Ngày tính CN]]="","",S1193+T1193)</f>
        <v>45708</v>
      </c>
      <c r="V1193" s="74">
        <f ca="1">IF(Table1[[#This Row],[Hạn thanh toán]]="","",IF((U1193-NOW())&lt;0,0,(U1193-NOW())))</f>
        <v>0</v>
      </c>
      <c r="W1193" s="72"/>
      <c r="X1193" s="68" t="str">
        <f t="shared" ca="1" si="163"/>
        <v/>
      </c>
      <c r="Y1193" s="68" t="str">
        <f t="shared" si="161"/>
        <v>Đã thanh toán</v>
      </c>
      <c r="Z1193" s="301">
        <f>Table1[[#This Row],[Hạn thanh toán]]</f>
        <v>45708</v>
      </c>
      <c r="AA1193" s="301">
        <f>Table1[[#This Row],[Ngày Thanh toán]]</f>
        <v>45787</v>
      </c>
      <c r="AD1193" s="3" t="str">
        <f>VLOOKUP($A1193,Ma_KH!$A:$Q,Ma_KH!O$1,0)</f>
        <v>UNIT</v>
      </c>
      <c r="AE1193" s="3" t="str">
        <f>VLOOKUP($A1193,Ma_KH!$A:$Q,Ma_KH!P$1,0)</f>
        <v>CÔNG TY TNHH HÀNG TIÊU DÙNG UNIT</v>
      </c>
    </row>
    <row r="1194" spans="1:31" ht="25.5" customHeight="1" x14ac:dyDescent="0.3">
      <c r="A1194" s="76" t="s">
        <v>127</v>
      </c>
      <c r="B1194" s="4" t="s">
        <v>4514</v>
      </c>
      <c r="C1194" s="78">
        <v>45712</v>
      </c>
      <c r="D1194" s="79" t="s">
        <v>2061</v>
      </c>
      <c r="E1194" s="78"/>
      <c r="F1194" s="76"/>
      <c r="G1194" s="76" t="s">
        <v>2029</v>
      </c>
      <c r="H1194" s="72">
        <v>797784</v>
      </c>
      <c r="I1194" s="72">
        <v>55845</v>
      </c>
      <c r="J1194" s="72">
        <v>59355</v>
      </c>
      <c r="K1194" s="72">
        <v>801294</v>
      </c>
      <c r="L1194" s="8" t="s">
        <v>24</v>
      </c>
      <c r="M1194" s="219">
        <v>45787</v>
      </c>
      <c r="N1194" s="221" t="s">
        <v>4202</v>
      </c>
      <c r="O1194" s="72">
        <f>IF(Table1[[#This Row],[Phân loại]]="Tồn đầu kỳ",Table1[[#This Row],[Tổng giá trị]],0)</f>
        <v>0</v>
      </c>
      <c r="P1194" s="8">
        <f>IF(Table1[[#This Row],[Số còn phải thu ĐK]]&lt;&gt;0,0,IF(Table1[[#This Row],[Phân loại]]="Bán hàng",Table1[[#This Row],[Tổng giá trị]],-Table1[[#This Row],[Tổng giá trị]]))</f>
        <v>801294</v>
      </c>
      <c r="Q1194" s="73">
        <f t="shared" si="162"/>
        <v>801294</v>
      </c>
      <c r="R1194" s="8">
        <f>Table1[[#This Row],[Số còn phải thu ĐK]]+Table1[[#This Row],[Giá Trị HD sau CK]]-Table1[[#This Row],[Số tiền đã thu]]</f>
        <v>0</v>
      </c>
      <c r="S1194" s="7">
        <f>IF(Table1[[#This Row],[Ngày hóa đơn]]&lt;&gt;"",Table1[[#This Row],[Ngày hóa đơn]],Table1[[#This Row],[Ngày hạch toán]])</f>
        <v>45712</v>
      </c>
      <c r="T1194" s="8"/>
      <c r="U1194" s="7">
        <f>IF(Table1[[#This Row],[Ngày tính CN]]="","",S1194+T1194)</f>
        <v>45712</v>
      </c>
      <c r="V1194" s="74">
        <f ca="1">IF(Table1[[#This Row],[Hạn thanh toán]]="","",IF((U1194-NOW())&lt;0,0,(U1194-NOW())))</f>
        <v>0</v>
      </c>
      <c r="W1194" s="72"/>
      <c r="X1194" s="68" t="str">
        <f t="shared" ca="1" si="163"/>
        <v/>
      </c>
      <c r="Y1194" s="68" t="str">
        <f t="shared" si="161"/>
        <v>Đã thanh toán</v>
      </c>
      <c r="Z1194" s="301">
        <f>Table1[[#This Row],[Hạn thanh toán]]</f>
        <v>45712</v>
      </c>
      <c r="AA1194" s="301">
        <f>Table1[[#This Row],[Ngày Thanh toán]]</f>
        <v>45787</v>
      </c>
      <c r="AD1194" s="3" t="str">
        <f>VLOOKUP($A1194,Ma_KH!$A:$Q,Ma_KH!O$1,0)</f>
        <v>UNIT</v>
      </c>
      <c r="AE1194" s="3" t="str">
        <f>VLOOKUP($A1194,Ma_KH!$A:$Q,Ma_KH!P$1,0)</f>
        <v>CÔNG TY TNHH HÀNG TIÊU DÙNG UNIT</v>
      </c>
    </row>
    <row r="1195" spans="1:31" ht="25.5" customHeight="1" x14ac:dyDescent="0.3">
      <c r="A1195" s="76" t="s">
        <v>127</v>
      </c>
      <c r="B1195" s="4" t="s">
        <v>4514</v>
      </c>
      <c r="C1195" s="78">
        <v>45713</v>
      </c>
      <c r="D1195" s="79" t="s">
        <v>2062</v>
      </c>
      <c r="E1195" s="78"/>
      <c r="F1195" s="76"/>
      <c r="G1195" s="76" t="s">
        <v>2063</v>
      </c>
      <c r="H1195" s="72">
        <v>709842</v>
      </c>
      <c r="I1195" s="72">
        <v>49689</v>
      </c>
      <c r="J1195" s="72">
        <v>52812</v>
      </c>
      <c r="K1195" s="72">
        <v>712965</v>
      </c>
      <c r="L1195" s="8" t="s">
        <v>24</v>
      </c>
      <c r="M1195" s="219">
        <v>45787</v>
      </c>
      <c r="N1195" s="221" t="s">
        <v>4202</v>
      </c>
      <c r="O1195" s="72">
        <f>IF(Table1[[#This Row],[Phân loại]]="Tồn đầu kỳ",Table1[[#This Row],[Tổng giá trị]],0)</f>
        <v>0</v>
      </c>
      <c r="P1195" s="8">
        <f>IF(Table1[[#This Row],[Số còn phải thu ĐK]]&lt;&gt;0,0,IF(Table1[[#This Row],[Phân loại]]="Bán hàng",Table1[[#This Row],[Tổng giá trị]],-Table1[[#This Row],[Tổng giá trị]]))</f>
        <v>712965</v>
      </c>
      <c r="Q1195" s="73">
        <f t="shared" si="162"/>
        <v>712965</v>
      </c>
      <c r="R1195" s="8">
        <f>Table1[[#This Row],[Số còn phải thu ĐK]]+Table1[[#This Row],[Giá Trị HD sau CK]]-Table1[[#This Row],[Số tiền đã thu]]</f>
        <v>0</v>
      </c>
      <c r="S1195" s="7">
        <f>IF(Table1[[#This Row],[Ngày hóa đơn]]&lt;&gt;"",Table1[[#This Row],[Ngày hóa đơn]],Table1[[#This Row],[Ngày hạch toán]])</f>
        <v>45713</v>
      </c>
      <c r="T1195" s="8"/>
      <c r="U1195" s="7">
        <f>IF(Table1[[#This Row],[Ngày tính CN]]="","",S1195+T1195)</f>
        <v>45713</v>
      </c>
      <c r="V1195" s="74">
        <f ca="1">IF(Table1[[#This Row],[Hạn thanh toán]]="","",IF((U1195-NOW())&lt;0,0,(U1195-NOW())))</f>
        <v>0</v>
      </c>
      <c r="W1195" s="72"/>
      <c r="X1195" s="68" t="str">
        <f t="shared" ca="1" si="163"/>
        <v/>
      </c>
      <c r="Y1195" s="68" t="str">
        <f t="shared" si="161"/>
        <v>Đã thanh toán</v>
      </c>
      <c r="Z1195" s="301">
        <f>Table1[[#This Row],[Hạn thanh toán]]</f>
        <v>45713</v>
      </c>
      <c r="AA1195" s="301">
        <f>Table1[[#This Row],[Ngày Thanh toán]]</f>
        <v>45787</v>
      </c>
      <c r="AD1195" s="3" t="str">
        <f>VLOOKUP($A1195,Ma_KH!$A:$Q,Ma_KH!O$1,0)</f>
        <v>UNIT</v>
      </c>
      <c r="AE1195" s="3" t="str">
        <f>VLOOKUP($A1195,Ma_KH!$A:$Q,Ma_KH!P$1,0)</f>
        <v>CÔNG TY TNHH HÀNG TIÊU DÙNG UNIT</v>
      </c>
    </row>
    <row r="1196" spans="1:31" ht="25.5" customHeight="1" x14ac:dyDescent="0.3">
      <c r="A1196" s="76" t="s">
        <v>127</v>
      </c>
      <c r="B1196" s="4" t="s">
        <v>4514</v>
      </c>
      <c r="C1196" s="78">
        <v>45713</v>
      </c>
      <c r="D1196" s="79" t="s">
        <v>2064</v>
      </c>
      <c r="E1196" s="78"/>
      <c r="F1196" s="76"/>
      <c r="G1196" s="76" t="s">
        <v>2065</v>
      </c>
      <c r="H1196" s="72">
        <v>820909</v>
      </c>
      <c r="I1196" s="72">
        <v>57464</v>
      </c>
      <c r="J1196" s="72">
        <v>61076</v>
      </c>
      <c r="K1196" s="72">
        <v>824521</v>
      </c>
      <c r="L1196" s="8" t="s">
        <v>24</v>
      </c>
      <c r="M1196" s="219">
        <v>45787</v>
      </c>
      <c r="N1196" s="221" t="s">
        <v>4202</v>
      </c>
      <c r="O1196" s="72">
        <f>IF(Table1[[#This Row],[Phân loại]]="Tồn đầu kỳ",Table1[[#This Row],[Tổng giá trị]],0)</f>
        <v>0</v>
      </c>
      <c r="P1196" s="8">
        <f>IF(Table1[[#This Row],[Số còn phải thu ĐK]]&lt;&gt;0,0,IF(Table1[[#This Row],[Phân loại]]="Bán hàng",Table1[[#This Row],[Tổng giá trị]],-Table1[[#This Row],[Tổng giá trị]]))</f>
        <v>824521</v>
      </c>
      <c r="Q1196" s="73">
        <f t="shared" si="162"/>
        <v>824521</v>
      </c>
      <c r="R1196" s="8">
        <f>Table1[[#This Row],[Số còn phải thu ĐK]]+Table1[[#This Row],[Giá Trị HD sau CK]]-Table1[[#This Row],[Số tiền đã thu]]</f>
        <v>0</v>
      </c>
      <c r="S1196" s="7">
        <f>IF(Table1[[#This Row],[Ngày hóa đơn]]&lt;&gt;"",Table1[[#This Row],[Ngày hóa đơn]],Table1[[#This Row],[Ngày hạch toán]])</f>
        <v>45713</v>
      </c>
      <c r="T1196" s="8"/>
      <c r="U1196" s="7">
        <f>IF(Table1[[#This Row],[Ngày tính CN]]="","",S1196+T1196)</f>
        <v>45713</v>
      </c>
      <c r="V1196" s="74">
        <f ca="1">IF(Table1[[#This Row],[Hạn thanh toán]]="","",IF((U1196-NOW())&lt;0,0,(U1196-NOW())))</f>
        <v>0</v>
      </c>
      <c r="W1196" s="72"/>
      <c r="X1196" s="68" t="str">
        <f t="shared" ca="1" si="163"/>
        <v/>
      </c>
      <c r="Y1196" s="68" t="str">
        <f t="shared" si="161"/>
        <v>Đã thanh toán</v>
      </c>
      <c r="Z1196" s="301">
        <f>Table1[[#This Row],[Hạn thanh toán]]</f>
        <v>45713</v>
      </c>
      <c r="AA1196" s="301">
        <f>Table1[[#This Row],[Ngày Thanh toán]]</f>
        <v>45787</v>
      </c>
      <c r="AD1196" s="3" t="str">
        <f>VLOOKUP($A1196,Ma_KH!$A:$Q,Ma_KH!O$1,0)</f>
        <v>UNIT</v>
      </c>
      <c r="AE1196" s="3" t="str">
        <f>VLOOKUP($A1196,Ma_KH!$A:$Q,Ma_KH!P$1,0)</f>
        <v>CÔNG TY TNHH HÀNG TIÊU DÙNG UNIT</v>
      </c>
    </row>
    <row r="1197" spans="1:31" ht="25.5" customHeight="1" x14ac:dyDescent="0.3">
      <c r="A1197" s="76" t="s">
        <v>127</v>
      </c>
      <c r="B1197" s="4" t="s">
        <v>4514</v>
      </c>
      <c r="C1197" s="78">
        <v>45714</v>
      </c>
      <c r="D1197" s="79" t="s">
        <v>2066</v>
      </c>
      <c r="E1197" s="78">
        <v>45714</v>
      </c>
      <c r="F1197" s="76"/>
      <c r="G1197" s="76" t="s">
        <v>2067</v>
      </c>
      <c r="H1197" s="72">
        <v>0</v>
      </c>
      <c r="I1197" s="72">
        <v>0</v>
      </c>
      <c r="J1197" s="72">
        <v>0</v>
      </c>
      <c r="K1197" s="72">
        <v>606706</v>
      </c>
      <c r="L1197" s="8" t="s">
        <v>17</v>
      </c>
      <c r="M1197" s="219">
        <v>45787</v>
      </c>
      <c r="N1197" s="221" t="s">
        <v>4202</v>
      </c>
      <c r="O1197" s="72">
        <f>IF(Table1[[#This Row],[Phân loại]]="Tồn đầu kỳ",Table1[[#This Row],[Tổng giá trị]],0)</f>
        <v>0</v>
      </c>
      <c r="P1197" s="8">
        <f>IF(Table1[[#This Row],[Số còn phải thu ĐK]]&lt;&gt;0,0,IF(Table1[[#This Row],[Phân loại]]="Bán hàng",Table1[[#This Row],[Tổng giá trị]],-Table1[[#This Row],[Tổng giá trị]]))</f>
        <v>-606706</v>
      </c>
      <c r="Q1197" s="73">
        <f t="shared" si="162"/>
        <v>-606706</v>
      </c>
      <c r="R1197" s="8">
        <f>Table1[[#This Row],[Số còn phải thu ĐK]]+Table1[[#This Row],[Giá Trị HD sau CK]]-Table1[[#This Row],[Số tiền đã thu]]</f>
        <v>0</v>
      </c>
      <c r="S1197" s="7">
        <f>IF(Table1[[#This Row],[Ngày hóa đơn]]&lt;&gt;"",Table1[[#This Row],[Ngày hóa đơn]],Table1[[#This Row],[Ngày hạch toán]])</f>
        <v>45714</v>
      </c>
      <c r="T1197" s="8"/>
      <c r="U1197" s="7">
        <f>IF(Table1[[#This Row],[Ngày tính CN]]="","",S1197+T1197)</f>
        <v>45714</v>
      </c>
      <c r="V1197" s="74">
        <f ca="1">IF(Table1[[#This Row],[Hạn thanh toán]]="","",IF((U1197-NOW())&lt;0,0,(U1197-NOW())))</f>
        <v>0</v>
      </c>
      <c r="W1197" s="72"/>
      <c r="X1197" s="68" t="str">
        <f t="shared" ca="1" si="163"/>
        <v/>
      </c>
      <c r="Y1197" s="68" t="str">
        <f t="shared" si="161"/>
        <v>Đã thanh toán</v>
      </c>
      <c r="Z1197" s="301">
        <f>Table1[[#This Row],[Hạn thanh toán]]</f>
        <v>45714</v>
      </c>
      <c r="AA1197" s="301">
        <f>Table1[[#This Row],[Ngày Thanh toán]]</f>
        <v>45787</v>
      </c>
      <c r="AD1197" s="3" t="str">
        <f>VLOOKUP($A1197,Ma_KH!$A:$Q,Ma_KH!O$1,0)</f>
        <v>UNIT</v>
      </c>
      <c r="AE1197" s="3" t="str">
        <f>VLOOKUP($A1197,Ma_KH!$A:$Q,Ma_KH!P$1,0)</f>
        <v>CÔNG TY TNHH HÀNG TIÊU DÙNG UNIT</v>
      </c>
    </row>
    <row r="1198" spans="1:31" ht="25.5" customHeight="1" x14ac:dyDescent="0.3">
      <c r="A1198" s="76" t="s">
        <v>127</v>
      </c>
      <c r="B1198" s="4" t="s">
        <v>4514</v>
      </c>
      <c r="C1198" s="78">
        <v>45714</v>
      </c>
      <c r="D1198" s="79" t="s">
        <v>2068</v>
      </c>
      <c r="E1198" s="78">
        <v>45714</v>
      </c>
      <c r="F1198" s="76"/>
      <c r="G1198" s="76" t="s">
        <v>2069</v>
      </c>
      <c r="H1198" s="72">
        <v>0</v>
      </c>
      <c r="I1198" s="72">
        <v>0</v>
      </c>
      <c r="J1198" s="72">
        <v>0</v>
      </c>
      <c r="K1198" s="72">
        <v>390614</v>
      </c>
      <c r="L1198" s="8" t="s">
        <v>17</v>
      </c>
      <c r="M1198" s="219">
        <v>45787</v>
      </c>
      <c r="N1198" s="221" t="s">
        <v>4202</v>
      </c>
      <c r="O1198" s="72">
        <f>IF(Table1[[#This Row],[Phân loại]]="Tồn đầu kỳ",Table1[[#This Row],[Tổng giá trị]],0)</f>
        <v>0</v>
      </c>
      <c r="P1198" s="8">
        <f>IF(Table1[[#This Row],[Số còn phải thu ĐK]]&lt;&gt;0,0,IF(Table1[[#This Row],[Phân loại]]="Bán hàng",Table1[[#This Row],[Tổng giá trị]],-Table1[[#This Row],[Tổng giá trị]]))</f>
        <v>-390614</v>
      </c>
      <c r="Q1198" s="73">
        <f t="shared" si="162"/>
        <v>-390614</v>
      </c>
      <c r="R1198" s="8">
        <f>Table1[[#This Row],[Số còn phải thu ĐK]]+Table1[[#This Row],[Giá Trị HD sau CK]]-Table1[[#This Row],[Số tiền đã thu]]</f>
        <v>0</v>
      </c>
      <c r="S1198" s="7">
        <f>IF(Table1[[#This Row],[Ngày hóa đơn]]&lt;&gt;"",Table1[[#This Row],[Ngày hóa đơn]],Table1[[#This Row],[Ngày hạch toán]])</f>
        <v>45714</v>
      </c>
      <c r="T1198" s="8"/>
      <c r="U1198" s="7">
        <f>IF(Table1[[#This Row],[Ngày tính CN]]="","",S1198+T1198)</f>
        <v>45714</v>
      </c>
      <c r="V1198" s="74">
        <f ca="1">IF(Table1[[#This Row],[Hạn thanh toán]]="","",IF((U1198-NOW())&lt;0,0,(U1198-NOW())))</f>
        <v>0</v>
      </c>
      <c r="W1198" s="72"/>
      <c r="X1198" s="68" t="str">
        <f t="shared" ca="1" si="163"/>
        <v/>
      </c>
      <c r="Y1198" s="68" t="str">
        <f t="shared" si="161"/>
        <v>Đã thanh toán</v>
      </c>
      <c r="Z1198" s="301">
        <f>Table1[[#This Row],[Hạn thanh toán]]</f>
        <v>45714</v>
      </c>
      <c r="AA1198" s="301">
        <f>Table1[[#This Row],[Ngày Thanh toán]]</f>
        <v>45787</v>
      </c>
      <c r="AD1198" s="3" t="str">
        <f>VLOOKUP($A1198,Ma_KH!$A:$Q,Ma_KH!O$1,0)</f>
        <v>UNIT</v>
      </c>
      <c r="AE1198" s="3" t="str">
        <f>VLOOKUP($A1198,Ma_KH!$A:$Q,Ma_KH!P$1,0)</f>
        <v>CÔNG TY TNHH HÀNG TIÊU DÙNG UNIT</v>
      </c>
    </row>
    <row r="1199" spans="1:31" ht="25.5" customHeight="1" x14ac:dyDescent="0.3">
      <c r="A1199" s="76" t="s">
        <v>127</v>
      </c>
      <c r="B1199" s="4" t="s">
        <v>4514</v>
      </c>
      <c r="C1199" s="78">
        <v>45717</v>
      </c>
      <c r="D1199" s="79" t="s">
        <v>2070</v>
      </c>
      <c r="E1199" s="78"/>
      <c r="F1199" s="76"/>
      <c r="G1199" s="76" t="s">
        <v>2058</v>
      </c>
      <c r="H1199" s="72">
        <v>1162710</v>
      </c>
      <c r="I1199" s="72">
        <v>81390</v>
      </c>
      <c r="J1199" s="72">
        <v>86506</v>
      </c>
      <c r="K1199" s="72">
        <v>1167826</v>
      </c>
      <c r="L1199" s="8" t="s">
        <v>24</v>
      </c>
      <c r="M1199" s="219">
        <v>45845</v>
      </c>
      <c r="N1199" s="29" t="s">
        <v>4203</v>
      </c>
      <c r="O1199" s="72">
        <f>IF(Table1[[#This Row],[Phân loại]]="Tồn đầu kỳ",Table1[[#This Row],[Tổng giá trị]],0)</f>
        <v>0</v>
      </c>
      <c r="P1199" s="8">
        <f>IF(Table1[[#This Row],[Số còn phải thu ĐK]]&lt;&gt;0,0,IF(Table1[[#This Row],[Phân loại]]="Bán hàng",Table1[[#This Row],[Tổng giá trị]],-Table1[[#This Row],[Tổng giá trị]]))</f>
        <v>1167826</v>
      </c>
      <c r="Q1199" s="73">
        <f t="shared" si="162"/>
        <v>1167826</v>
      </c>
      <c r="R1199" s="8">
        <f>Table1[[#This Row],[Số còn phải thu ĐK]]+Table1[[#This Row],[Giá Trị HD sau CK]]-Table1[[#This Row],[Số tiền đã thu]]</f>
        <v>0</v>
      </c>
      <c r="S1199" s="7">
        <f>IF(Table1[[#This Row],[Ngày hóa đơn]]&lt;&gt;"",Table1[[#This Row],[Ngày hóa đơn]],Table1[[#This Row],[Ngày hạch toán]])</f>
        <v>45717</v>
      </c>
      <c r="T1199" s="8"/>
      <c r="U1199" s="7">
        <f>IF(Table1[[#This Row],[Ngày tính CN]]="","",S1199+T1199)</f>
        <v>45717</v>
      </c>
      <c r="V1199" s="74">
        <f ca="1">IF(Table1[[#This Row],[Hạn thanh toán]]="","",IF((U1199-NOW())&lt;0,0,(U1199-NOW())))</f>
        <v>0</v>
      </c>
      <c r="W1199" s="72"/>
      <c r="X1199" s="68" t="str">
        <f t="shared" ca="1" si="163"/>
        <v/>
      </c>
      <c r="Y1199" s="68" t="str">
        <f t="shared" si="161"/>
        <v>Đã thanh toán</v>
      </c>
      <c r="Z1199" s="301">
        <f>Table1[[#This Row],[Hạn thanh toán]]</f>
        <v>45717</v>
      </c>
      <c r="AA1199" s="301">
        <f>Table1[[#This Row],[Ngày Thanh toán]]</f>
        <v>45845</v>
      </c>
      <c r="AD1199" s="3" t="str">
        <f>VLOOKUP($A1199,Ma_KH!$A:$Q,Ma_KH!O$1,0)</f>
        <v>UNIT</v>
      </c>
      <c r="AE1199" s="3" t="str">
        <f>VLOOKUP($A1199,Ma_KH!$A:$Q,Ma_KH!P$1,0)</f>
        <v>CÔNG TY TNHH HÀNG TIÊU DÙNG UNIT</v>
      </c>
    </row>
    <row r="1200" spans="1:31" ht="25.5" customHeight="1" x14ac:dyDescent="0.3">
      <c r="A1200" s="76" t="s">
        <v>127</v>
      </c>
      <c r="B1200" s="4" t="s">
        <v>4514</v>
      </c>
      <c r="C1200" s="78">
        <v>45719</v>
      </c>
      <c r="D1200" s="79" t="s">
        <v>2071</v>
      </c>
      <c r="E1200" s="78"/>
      <c r="F1200" s="76"/>
      <c r="G1200" s="76" t="s">
        <v>2045</v>
      </c>
      <c r="H1200" s="72">
        <v>1106753</v>
      </c>
      <c r="I1200" s="72">
        <v>77473</v>
      </c>
      <c r="J1200" s="72">
        <v>82342</v>
      </c>
      <c r="K1200" s="72">
        <v>1111622</v>
      </c>
      <c r="L1200" s="8" t="s">
        <v>24</v>
      </c>
      <c r="M1200" s="219">
        <v>45845</v>
      </c>
      <c r="N1200" s="29" t="s">
        <v>4203</v>
      </c>
      <c r="O1200" s="72">
        <f>IF(Table1[[#This Row],[Phân loại]]="Tồn đầu kỳ",Table1[[#This Row],[Tổng giá trị]],0)</f>
        <v>0</v>
      </c>
      <c r="P1200" s="8">
        <f>IF(Table1[[#This Row],[Số còn phải thu ĐK]]&lt;&gt;0,0,IF(Table1[[#This Row],[Phân loại]]="Bán hàng",Table1[[#This Row],[Tổng giá trị]],-Table1[[#This Row],[Tổng giá trị]]))</f>
        <v>1111622</v>
      </c>
      <c r="Q1200" s="73">
        <f t="shared" si="162"/>
        <v>1111622</v>
      </c>
      <c r="R1200" s="8">
        <f>Table1[[#This Row],[Số còn phải thu ĐK]]+Table1[[#This Row],[Giá Trị HD sau CK]]-Table1[[#This Row],[Số tiền đã thu]]</f>
        <v>0</v>
      </c>
      <c r="S1200" s="7">
        <f>IF(Table1[[#This Row],[Ngày hóa đơn]]&lt;&gt;"",Table1[[#This Row],[Ngày hóa đơn]],Table1[[#This Row],[Ngày hạch toán]])</f>
        <v>45719</v>
      </c>
      <c r="T1200" s="8"/>
      <c r="U1200" s="7">
        <f>IF(Table1[[#This Row],[Ngày tính CN]]="","",S1200+T1200)</f>
        <v>45719</v>
      </c>
      <c r="V1200" s="74">
        <f ca="1">IF(Table1[[#This Row],[Hạn thanh toán]]="","",IF((U1200-NOW())&lt;0,0,(U1200-NOW())))</f>
        <v>0</v>
      </c>
      <c r="W1200" s="72"/>
      <c r="X1200" s="68" t="str">
        <f t="shared" ca="1" si="163"/>
        <v/>
      </c>
      <c r="Y1200" s="68" t="str">
        <f t="shared" si="161"/>
        <v>Đã thanh toán</v>
      </c>
      <c r="Z1200" s="301">
        <f>Table1[[#This Row],[Hạn thanh toán]]</f>
        <v>45719</v>
      </c>
      <c r="AA1200" s="301">
        <f>Table1[[#This Row],[Ngày Thanh toán]]</f>
        <v>45845</v>
      </c>
      <c r="AD1200" s="3" t="str">
        <f>VLOOKUP($A1200,Ma_KH!$A:$Q,Ma_KH!O$1,0)</f>
        <v>UNIT</v>
      </c>
      <c r="AE1200" s="3" t="str">
        <f>VLOOKUP($A1200,Ma_KH!$A:$Q,Ma_KH!P$1,0)</f>
        <v>CÔNG TY TNHH HÀNG TIÊU DÙNG UNIT</v>
      </c>
    </row>
    <row r="1201" spans="1:31" ht="25.5" customHeight="1" x14ac:dyDescent="0.3">
      <c r="A1201" s="76" t="s">
        <v>127</v>
      </c>
      <c r="B1201" s="4" t="s">
        <v>4514</v>
      </c>
      <c r="C1201" s="78">
        <v>45719</v>
      </c>
      <c r="D1201" s="79" t="s">
        <v>2072</v>
      </c>
      <c r="E1201" s="78">
        <v>45719</v>
      </c>
      <c r="F1201" s="76"/>
      <c r="G1201" s="76" t="s">
        <v>2073</v>
      </c>
      <c r="H1201" s="72">
        <v>0</v>
      </c>
      <c r="I1201" s="72">
        <v>0</v>
      </c>
      <c r="J1201" s="72">
        <v>0</v>
      </c>
      <c r="K1201" s="72">
        <v>100805</v>
      </c>
      <c r="L1201" s="8" t="s">
        <v>17</v>
      </c>
      <c r="M1201" s="219">
        <v>45845</v>
      </c>
      <c r="N1201" s="29" t="s">
        <v>4203</v>
      </c>
      <c r="O1201" s="72">
        <f>IF(Table1[[#This Row],[Phân loại]]="Tồn đầu kỳ",Table1[[#This Row],[Tổng giá trị]],0)</f>
        <v>0</v>
      </c>
      <c r="P1201" s="8">
        <f>IF(Table1[[#This Row],[Số còn phải thu ĐK]]&lt;&gt;0,0,IF(Table1[[#This Row],[Phân loại]]="Bán hàng",Table1[[#This Row],[Tổng giá trị]],-Table1[[#This Row],[Tổng giá trị]]))</f>
        <v>-100805</v>
      </c>
      <c r="Q1201" s="73">
        <f t="shared" si="162"/>
        <v>-100805</v>
      </c>
      <c r="R1201" s="8">
        <f>Table1[[#This Row],[Số còn phải thu ĐK]]+Table1[[#This Row],[Giá Trị HD sau CK]]-Table1[[#This Row],[Số tiền đã thu]]</f>
        <v>0</v>
      </c>
      <c r="S1201" s="7">
        <f>IF(Table1[[#This Row],[Ngày hóa đơn]]&lt;&gt;"",Table1[[#This Row],[Ngày hóa đơn]],Table1[[#This Row],[Ngày hạch toán]])</f>
        <v>45719</v>
      </c>
      <c r="T1201" s="8"/>
      <c r="U1201" s="7">
        <f>IF(Table1[[#This Row],[Ngày tính CN]]="","",S1201+T1201)</f>
        <v>45719</v>
      </c>
      <c r="V1201" s="74">
        <f ca="1">IF(Table1[[#This Row],[Hạn thanh toán]]="","",IF((U1201-NOW())&lt;0,0,(U1201-NOW())))</f>
        <v>0</v>
      </c>
      <c r="W1201" s="72"/>
      <c r="X1201" s="68" t="str">
        <f t="shared" ca="1" si="163"/>
        <v/>
      </c>
      <c r="Y1201" s="68" t="str">
        <f t="shared" si="161"/>
        <v>Đã thanh toán</v>
      </c>
      <c r="Z1201" s="301">
        <f>Table1[[#This Row],[Hạn thanh toán]]</f>
        <v>45719</v>
      </c>
      <c r="AA1201" s="301">
        <f>Table1[[#This Row],[Ngày Thanh toán]]</f>
        <v>45845</v>
      </c>
      <c r="AD1201" s="3" t="str">
        <f>VLOOKUP($A1201,Ma_KH!$A:$Q,Ma_KH!O$1,0)</f>
        <v>UNIT</v>
      </c>
      <c r="AE1201" s="3" t="str">
        <f>VLOOKUP($A1201,Ma_KH!$A:$Q,Ma_KH!P$1,0)</f>
        <v>CÔNG TY TNHH HÀNG TIÊU DÙNG UNIT</v>
      </c>
    </row>
    <row r="1202" spans="1:31" ht="25.5" customHeight="1" x14ac:dyDescent="0.3">
      <c r="A1202" s="76" t="s">
        <v>127</v>
      </c>
      <c r="B1202" s="4" t="s">
        <v>4514</v>
      </c>
      <c r="C1202" s="78">
        <v>45719</v>
      </c>
      <c r="D1202" s="79" t="s">
        <v>2074</v>
      </c>
      <c r="E1202" s="78">
        <v>45719</v>
      </c>
      <c r="F1202" s="76"/>
      <c r="G1202" s="76" t="s">
        <v>2073</v>
      </c>
      <c r="H1202" s="72">
        <v>0</v>
      </c>
      <c r="I1202" s="72">
        <v>0</v>
      </c>
      <c r="J1202" s="72">
        <v>0</v>
      </c>
      <c r="K1202" s="72">
        <v>639130</v>
      </c>
      <c r="L1202" s="8" t="s">
        <v>17</v>
      </c>
      <c r="M1202" s="219">
        <v>45845</v>
      </c>
      <c r="N1202" s="29" t="s">
        <v>4203</v>
      </c>
      <c r="O1202" s="72">
        <f>IF(Table1[[#This Row],[Phân loại]]="Tồn đầu kỳ",Table1[[#This Row],[Tổng giá trị]],0)</f>
        <v>0</v>
      </c>
      <c r="P1202" s="8">
        <f>IF(Table1[[#This Row],[Số còn phải thu ĐK]]&lt;&gt;0,0,IF(Table1[[#This Row],[Phân loại]]="Bán hàng",Table1[[#This Row],[Tổng giá trị]],-Table1[[#This Row],[Tổng giá trị]]))</f>
        <v>-639130</v>
      </c>
      <c r="Q1202" s="73">
        <f t="shared" si="162"/>
        <v>-639130</v>
      </c>
      <c r="R1202" s="8">
        <f>Table1[[#This Row],[Số còn phải thu ĐK]]+Table1[[#This Row],[Giá Trị HD sau CK]]-Table1[[#This Row],[Số tiền đã thu]]</f>
        <v>0</v>
      </c>
      <c r="S1202" s="7">
        <f>IF(Table1[[#This Row],[Ngày hóa đơn]]&lt;&gt;"",Table1[[#This Row],[Ngày hóa đơn]],Table1[[#This Row],[Ngày hạch toán]])</f>
        <v>45719</v>
      </c>
      <c r="T1202" s="8"/>
      <c r="U1202" s="7">
        <f>IF(Table1[[#This Row],[Ngày tính CN]]="","",S1202+T1202)</f>
        <v>45719</v>
      </c>
      <c r="V1202" s="74">
        <f ca="1">IF(Table1[[#This Row],[Hạn thanh toán]]="","",IF((U1202-NOW())&lt;0,0,(U1202-NOW())))</f>
        <v>0</v>
      </c>
      <c r="W1202" s="72"/>
      <c r="X1202" s="68" t="str">
        <f t="shared" ca="1" si="163"/>
        <v/>
      </c>
      <c r="Y1202" s="68" t="str">
        <f t="shared" si="161"/>
        <v>Đã thanh toán</v>
      </c>
      <c r="Z1202" s="301">
        <f>Table1[[#This Row],[Hạn thanh toán]]</f>
        <v>45719</v>
      </c>
      <c r="AA1202" s="301">
        <f>Table1[[#This Row],[Ngày Thanh toán]]</f>
        <v>45845</v>
      </c>
      <c r="AD1202" s="3" t="str">
        <f>VLOOKUP($A1202,Ma_KH!$A:$Q,Ma_KH!O$1,0)</f>
        <v>UNIT</v>
      </c>
      <c r="AE1202" s="3" t="str">
        <f>VLOOKUP($A1202,Ma_KH!$A:$Q,Ma_KH!P$1,0)</f>
        <v>CÔNG TY TNHH HÀNG TIÊU DÙNG UNIT</v>
      </c>
    </row>
    <row r="1203" spans="1:31" ht="25.5" customHeight="1" x14ac:dyDescent="0.3">
      <c r="A1203" s="76" t="s">
        <v>127</v>
      </c>
      <c r="B1203" s="4" t="s">
        <v>4514</v>
      </c>
      <c r="C1203" s="78">
        <v>45721</v>
      </c>
      <c r="D1203" s="79" t="s">
        <v>2075</v>
      </c>
      <c r="E1203" s="78"/>
      <c r="F1203" s="76"/>
      <c r="G1203" s="76" t="s">
        <v>2076</v>
      </c>
      <c r="H1203" s="72">
        <v>1444398</v>
      </c>
      <c r="I1203" s="72">
        <v>101108</v>
      </c>
      <c r="J1203" s="72">
        <v>107463</v>
      </c>
      <c r="K1203" s="72">
        <v>1450753</v>
      </c>
      <c r="L1203" s="8" t="s">
        <v>24</v>
      </c>
      <c r="M1203" s="219">
        <v>45845</v>
      </c>
      <c r="N1203" s="29" t="s">
        <v>4203</v>
      </c>
      <c r="O1203" s="72">
        <f>IF(Table1[[#This Row],[Phân loại]]="Tồn đầu kỳ",Table1[[#This Row],[Tổng giá trị]],0)</f>
        <v>0</v>
      </c>
      <c r="P1203" s="8">
        <f>IF(Table1[[#This Row],[Số còn phải thu ĐK]]&lt;&gt;0,0,IF(Table1[[#This Row],[Phân loại]]="Bán hàng",Table1[[#This Row],[Tổng giá trị]],-Table1[[#This Row],[Tổng giá trị]]))</f>
        <v>1450753</v>
      </c>
      <c r="Q1203" s="73">
        <f t="shared" si="162"/>
        <v>1450753</v>
      </c>
      <c r="R1203" s="8">
        <f>Table1[[#This Row],[Số còn phải thu ĐK]]+Table1[[#This Row],[Giá Trị HD sau CK]]-Table1[[#This Row],[Số tiền đã thu]]</f>
        <v>0</v>
      </c>
      <c r="S1203" s="7">
        <f>IF(Table1[[#This Row],[Ngày hóa đơn]]&lt;&gt;"",Table1[[#This Row],[Ngày hóa đơn]],Table1[[#This Row],[Ngày hạch toán]])</f>
        <v>45721</v>
      </c>
      <c r="T1203" s="8"/>
      <c r="U1203" s="7">
        <f>IF(Table1[[#This Row],[Ngày tính CN]]="","",S1203+T1203)</f>
        <v>45721</v>
      </c>
      <c r="V1203" s="74">
        <f ca="1">IF(Table1[[#This Row],[Hạn thanh toán]]="","",IF((U1203-NOW())&lt;0,0,(U1203-NOW())))</f>
        <v>0</v>
      </c>
      <c r="W1203" s="72"/>
      <c r="X1203" s="68" t="str">
        <f t="shared" ca="1" si="163"/>
        <v/>
      </c>
      <c r="Y1203" s="68" t="str">
        <f t="shared" si="161"/>
        <v>Đã thanh toán</v>
      </c>
      <c r="Z1203" s="301">
        <f>Table1[[#This Row],[Hạn thanh toán]]</f>
        <v>45721</v>
      </c>
      <c r="AA1203" s="301">
        <f>Table1[[#This Row],[Ngày Thanh toán]]</f>
        <v>45845</v>
      </c>
      <c r="AD1203" s="3" t="str">
        <f>VLOOKUP($A1203,Ma_KH!$A:$Q,Ma_KH!O$1,0)</f>
        <v>UNIT</v>
      </c>
      <c r="AE1203" s="3" t="str">
        <f>VLOOKUP($A1203,Ma_KH!$A:$Q,Ma_KH!P$1,0)</f>
        <v>CÔNG TY TNHH HÀNG TIÊU DÙNG UNIT</v>
      </c>
    </row>
    <row r="1204" spans="1:31" ht="25.5" customHeight="1" x14ac:dyDescent="0.3">
      <c r="A1204" s="76" t="s">
        <v>127</v>
      </c>
      <c r="B1204" s="4" t="s">
        <v>4514</v>
      </c>
      <c r="C1204" s="78">
        <v>45721</v>
      </c>
      <c r="D1204" s="79" t="s">
        <v>2077</v>
      </c>
      <c r="E1204" s="78">
        <v>45721</v>
      </c>
      <c r="F1204" s="76"/>
      <c r="G1204" s="76" t="s">
        <v>2078</v>
      </c>
      <c r="H1204" s="72">
        <v>0</v>
      </c>
      <c r="I1204" s="72">
        <v>0</v>
      </c>
      <c r="J1204" s="72">
        <v>0</v>
      </c>
      <c r="K1204" s="72">
        <v>106243</v>
      </c>
      <c r="L1204" s="8" t="s">
        <v>17</v>
      </c>
      <c r="M1204" s="219">
        <v>45845</v>
      </c>
      <c r="N1204" s="29" t="s">
        <v>4203</v>
      </c>
      <c r="O1204" s="72">
        <f>IF(Table1[[#This Row],[Phân loại]]="Tồn đầu kỳ",Table1[[#This Row],[Tổng giá trị]],0)</f>
        <v>0</v>
      </c>
      <c r="P1204" s="8">
        <f>IF(Table1[[#This Row],[Số còn phải thu ĐK]]&lt;&gt;0,0,IF(Table1[[#This Row],[Phân loại]]="Bán hàng",Table1[[#This Row],[Tổng giá trị]],-Table1[[#This Row],[Tổng giá trị]]))</f>
        <v>-106243</v>
      </c>
      <c r="Q1204" s="73">
        <f t="shared" si="162"/>
        <v>-106243</v>
      </c>
      <c r="R1204" s="8">
        <f>Table1[[#This Row],[Số còn phải thu ĐK]]+Table1[[#This Row],[Giá Trị HD sau CK]]-Table1[[#This Row],[Số tiền đã thu]]</f>
        <v>0</v>
      </c>
      <c r="S1204" s="7">
        <f>IF(Table1[[#This Row],[Ngày hóa đơn]]&lt;&gt;"",Table1[[#This Row],[Ngày hóa đơn]],Table1[[#This Row],[Ngày hạch toán]])</f>
        <v>45721</v>
      </c>
      <c r="T1204" s="8"/>
      <c r="U1204" s="7">
        <f>IF(Table1[[#This Row],[Ngày tính CN]]="","",S1204+T1204)</f>
        <v>45721</v>
      </c>
      <c r="V1204" s="74">
        <f ca="1">IF(Table1[[#This Row],[Hạn thanh toán]]="","",IF((U1204-NOW())&lt;0,0,(U1204-NOW())))</f>
        <v>0</v>
      </c>
      <c r="W1204" s="72"/>
      <c r="X1204" s="68" t="str">
        <f t="shared" ca="1" si="163"/>
        <v/>
      </c>
      <c r="Y1204" s="68" t="str">
        <f t="shared" si="161"/>
        <v>Đã thanh toán</v>
      </c>
      <c r="Z1204" s="301">
        <f>Table1[[#This Row],[Hạn thanh toán]]</f>
        <v>45721</v>
      </c>
      <c r="AA1204" s="301">
        <f>Table1[[#This Row],[Ngày Thanh toán]]</f>
        <v>45845</v>
      </c>
      <c r="AD1204" s="3" t="str">
        <f>VLOOKUP($A1204,Ma_KH!$A:$Q,Ma_KH!O$1,0)</f>
        <v>UNIT</v>
      </c>
      <c r="AE1204" s="3" t="str">
        <f>VLOOKUP($A1204,Ma_KH!$A:$Q,Ma_KH!P$1,0)</f>
        <v>CÔNG TY TNHH HÀNG TIÊU DÙNG UNIT</v>
      </c>
    </row>
    <row r="1205" spans="1:31" ht="25.5" customHeight="1" x14ac:dyDescent="0.3">
      <c r="A1205" s="76" t="s">
        <v>127</v>
      </c>
      <c r="B1205" s="4" t="s">
        <v>4514</v>
      </c>
      <c r="C1205" s="78">
        <v>45723</v>
      </c>
      <c r="D1205" s="79" t="s">
        <v>2079</v>
      </c>
      <c r="E1205" s="78"/>
      <c r="F1205" s="76"/>
      <c r="G1205" s="76" t="s">
        <v>2063</v>
      </c>
      <c r="H1205" s="72">
        <v>1266363</v>
      </c>
      <c r="I1205" s="72">
        <v>88645</v>
      </c>
      <c r="J1205" s="72">
        <v>94217</v>
      </c>
      <c r="K1205" s="72">
        <v>1271935</v>
      </c>
      <c r="L1205" s="8" t="s">
        <v>24</v>
      </c>
      <c r="M1205" s="219">
        <v>45845</v>
      </c>
      <c r="N1205" s="29" t="s">
        <v>4203</v>
      </c>
      <c r="O1205" s="72">
        <f>IF(Table1[[#This Row],[Phân loại]]="Tồn đầu kỳ",Table1[[#This Row],[Tổng giá trị]],0)</f>
        <v>0</v>
      </c>
      <c r="P1205" s="8">
        <f>IF(Table1[[#This Row],[Số còn phải thu ĐK]]&lt;&gt;0,0,IF(Table1[[#This Row],[Phân loại]]="Bán hàng",Table1[[#This Row],[Tổng giá trị]],-Table1[[#This Row],[Tổng giá trị]]))</f>
        <v>1271935</v>
      </c>
      <c r="Q1205" s="73">
        <f t="shared" si="162"/>
        <v>1271935</v>
      </c>
      <c r="R1205" s="8">
        <f>Table1[[#This Row],[Số còn phải thu ĐK]]+Table1[[#This Row],[Giá Trị HD sau CK]]-Table1[[#This Row],[Số tiền đã thu]]</f>
        <v>0</v>
      </c>
      <c r="S1205" s="7">
        <f>IF(Table1[[#This Row],[Ngày hóa đơn]]&lt;&gt;"",Table1[[#This Row],[Ngày hóa đơn]],Table1[[#This Row],[Ngày hạch toán]])</f>
        <v>45723</v>
      </c>
      <c r="T1205" s="8"/>
      <c r="U1205" s="7">
        <f>IF(Table1[[#This Row],[Ngày tính CN]]="","",S1205+T1205)</f>
        <v>45723</v>
      </c>
      <c r="V1205" s="74">
        <f ca="1">IF(Table1[[#This Row],[Hạn thanh toán]]="","",IF((U1205-NOW())&lt;0,0,(U1205-NOW())))</f>
        <v>0</v>
      </c>
      <c r="W1205" s="72"/>
      <c r="X1205" s="68" t="str">
        <f t="shared" ca="1" si="163"/>
        <v/>
      </c>
      <c r="Y1205" s="68" t="str">
        <f t="shared" si="161"/>
        <v>Đã thanh toán</v>
      </c>
      <c r="Z1205" s="301">
        <f>Table1[[#This Row],[Hạn thanh toán]]</f>
        <v>45723</v>
      </c>
      <c r="AA1205" s="301">
        <f>Table1[[#This Row],[Ngày Thanh toán]]</f>
        <v>45845</v>
      </c>
      <c r="AD1205" s="3" t="str">
        <f>VLOOKUP($A1205,Ma_KH!$A:$Q,Ma_KH!O$1,0)</f>
        <v>UNIT</v>
      </c>
      <c r="AE1205" s="3" t="str">
        <f>VLOOKUP($A1205,Ma_KH!$A:$Q,Ma_KH!P$1,0)</f>
        <v>CÔNG TY TNHH HÀNG TIÊU DÙNG UNIT</v>
      </c>
    </row>
    <row r="1206" spans="1:31" ht="25.5" customHeight="1" x14ac:dyDescent="0.3">
      <c r="A1206" s="76" t="s">
        <v>127</v>
      </c>
      <c r="B1206" s="4" t="s">
        <v>4514</v>
      </c>
      <c r="C1206" s="78">
        <v>45724</v>
      </c>
      <c r="D1206" s="79" t="s">
        <v>2080</v>
      </c>
      <c r="E1206" s="78"/>
      <c r="F1206" s="76"/>
      <c r="G1206" s="76" t="s">
        <v>2052</v>
      </c>
      <c r="H1206" s="72">
        <v>574400</v>
      </c>
      <c r="I1206" s="72">
        <v>40208</v>
      </c>
      <c r="J1206" s="72">
        <v>42735</v>
      </c>
      <c r="K1206" s="72">
        <v>576927</v>
      </c>
      <c r="L1206" s="8" t="s">
        <v>24</v>
      </c>
      <c r="M1206" s="219">
        <v>45845</v>
      </c>
      <c r="N1206" s="29" t="s">
        <v>4203</v>
      </c>
      <c r="O1206" s="72">
        <f>IF(Table1[[#This Row],[Phân loại]]="Tồn đầu kỳ",Table1[[#This Row],[Tổng giá trị]],0)</f>
        <v>0</v>
      </c>
      <c r="P1206" s="8">
        <f>IF(Table1[[#This Row],[Số còn phải thu ĐK]]&lt;&gt;0,0,IF(Table1[[#This Row],[Phân loại]]="Bán hàng",Table1[[#This Row],[Tổng giá trị]],-Table1[[#This Row],[Tổng giá trị]]))</f>
        <v>576927</v>
      </c>
      <c r="Q1206" s="73">
        <f t="shared" si="162"/>
        <v>576927</v>
      </c>
      <c r="R1206" s="8">
        <f>Table1[[#This Row],[Số còn phải thu ĐK]]+Table1[[#This Row],[Giá Trị HD sau CK]]-Table1[[#This Row],[Số tiền đã thu]]</f>
        <v>0</v>
      </c>
      <c r="S1206" s="7">
        <f>IF(Table1[[#This Row],[Ngày hóa đơn]]&lt;&gt;"",Table1[[#This Row],[Ngày hóa đơn]],Table1[[#This Row],[Ngày hạch toán]])</f>
        <v>45724</v>
      </c>
      <c r="T1206" s="8"/>
      <c r="U1206" s="7">
        <f>IF(Table1[[#This Row],[Ngày tính CN]]="","",S1206+T1206)</f>
        <v>45724</v>
      </c>
      <c r="V1206" s="74">
        <f ca="1">IF(Table1[[#This Row],[Hạn thanh toán]]="","",IF((U1206-NOW())&lt;0,0,(U1206-NOW())))</f>
        <v>0</v>
      </c>
      <c r="W1206" s="72"/>
      <c r="X1206" s="68" t="str">
        <f t="shared" ca="1" si="163"/>
        <v/>
      </c>
      <c r="Y1206" s="68" t="str">
        <f t="shared" si="161"/>
        <v>Đã thanh toán</v>
      </c>
      <c r="Z1206" s="301">
        <f>Table1[[#This Row],[Hạn thanh toán]]</f>
        <v>45724</v>
      </c>
      <c r="AA1206" s="301">
        <f>Table1[[#This Row],[Ngày Thanh toán]]</f>
        <v>45845</v>
      </c>
      <c r="AD1206" s="3" t="str">
        <f>VLOOKUP($A1206,Ma_KH!$A:$Q,Ma_KH!O$1,0)</f>
        <v>UNIT</v>
      </c>
      <c r="AE1206" s="3" t="str">
        <f>VLOOKUP($A1206,Ma_KH!$A:$Q,Ma_KH!P$1,0)</f>
        <v>CÔNG TY TNHH HÀNG TIÊU DÙNG UNIT</v>
      </c>
    </row>
    <row r="1207" spans="1:31" ht="25.5" customHeight="1" x14ac:dyDescent="0.3">
      <c r="A1207" s="76" t="s">
        <v>127</v>
      </c>
      <c r="B1207" s="4" t="s">
        <v>4514</v>
      </c>
      <c r="C1207" s="78">
        <v>45726</v>
      </c>
      <c r="D1207" s="79" t="s">
        <v>2081</v>
      </c>
      <c r="E1207" s="78"/>
      <c r="F1207" s="76"/>
      <c r="G1207" s="76" t="s">
        <v>2082</v>
      </c>
      <c r="H1207" s="72">
        <v>694193</v>
      </c>
      <c r="I1207" s="72">
        <v>48594</v>
      </c>
      <c r="J1207" s="72">
        <v>51648</v>
      </c>
      <c r="K1207" s="72">
        <v>697247</v>
      </c>
      <c r="L1207" s="8" t="s">
        <v>24</v>
      </c>
      <c r="M1207" s="219">
        <v>45845</v>
      </c>
      <c r="N1207" s="29" t="s">
        <v>4203</v>
      </c>
      <c r="O1207" s="72">
        <f>IF(Table1[[#This Row],[Phân loại]]="Tồn đầu kỳ",Table1[[#This Row],[Tổng giá trị]],0)</f>
        <v>0</v>
      </c>
      <c r="P1207" s="8">
        <f>IF(Table1[[#This Row],[Số còn phải thu ĐK]]&lt;&gt;0,0,IF(Table1[[#This Row],[Phân loại]]="Bán hàng",Table1[[#This Row],[Tổng giá trị]],-Table1[[#This Row],[Tổng giá trị]]))</f>
        <v>697247</v>
      </c>
      <c r="Q1207" s="73">
        <f t="shared" si="162"/>
        <v>697247</v>
      </c>
      <c r="R1207" s="8">
        <f>Table1[[#This Row],[Số còn phải thu ĐK]]+Table1[[#This Row],[Giá Trị HD sau CK]]-Table1[[#This Row],[Số tiền đã thu]]</f>
        <v>0</v>
      </c>
      <c r="S1207" s="7">
        <f>IF(Table1[[#This Row],[Ngày hóa đơn]]&lt;&gt;"",Table1[[#This Row],[Ngày hóa đơn]],Table1[[#This Row],[Ngày hạch toán]])</f>
        <v>45726</v>
      </c>
      <c r="T1207" s="8"/>
      <c r="U1207" s="7">
        <f>IF(Table1[[#This Row],[Ngày tính CN]]="","",S1207+T1207)</f>
        <v>45726</v>
      </c>
      <c r="V1207" s="74">
        <f ca="1">IF(Table1[[#This Row],[Hạn thanh toán]]="","",IF((U1207-NOW())&lt;0,0,(U1207-NOW())))</f>
        <v>0</v>
      </c>
      <c r="W1207" s="72"/>
      <c r="X1207" s="68" t="str">
        <f t="shared" ca="1" si="163"/>
        <v/>
      </c>
      <c r="Y1207" s="68" t="str">
        <f t="shared" si="161"/>
        <v>Đã thanh toán</v>
      </c>
      <c r="Z1207" s="301">
        <f>Table1[[#This Row],[Hạn thanh toán]]</f>
        <v>45726</v>
      </c>
      <c r="AA1207" s="301">
        <f>Table1[[#This Row],[Ngày Thanh toán]]</f>
        <v>45845</v>
      </c>
      <c r="AD1207" s="3" t="str">
        <f>VLOOKUP($A1207,Ma_KH!$A:$Q,Ma_KH!O$1,0)</f>
        <v>UNIT</v>
      </c>
      <c r="AE1207" s="3" t="str">
        <f>VLOOKUP($A1207,Ma_KH!$A:$Q,Ma_KH!P$1,0)</f>
        <v>CÔNG TY TNHH HÀNG TIÊU DÙNG UNIT</v>
      </c>
    </row>
    <row r="1208" spans="1:31" ht="25.5" customHeight="1" x14ac:dyDescent="0.3">
      <c r="A1208" s="76" t="s">
        <v>127</v>
      </c>
      <c r="B1208" s="4" t="s">
        <v>4514</v>
      </c>
      <c r="C1208" s="78">
        <v>45726</v>
      </c>
      <c r="D1208" s="79" t="s">
        <v>2083</v>
      </c>
      <c r="E1208" s="78">
        <v>45726</v>
      </c>
      <c r="F1208" s="76"/>
      <c r="G1208" s="76" t="s">
        <v>2084</v>
      </c>
      <c r="H1208" s="72">
        <v>0</v>
      </c>
      <c r="I1208" s="72">
        <v>0</v>
      </c>
      <c r="J1208" s="72">
        <v>0</v>
      </c>
      <c r="K1208" s="72">
        <v>259878</v>
      </c>
      <c r="L1208" s="8" t="s">
        <v>17</v>
      </c>
      <c r="M1208" s="219">
        <v>45845</v>
      </c>
      <c r="N1208" s="29" t="s">
        <v>4203</v>
      </c>
      <c r="O1208" s="72">
        <f>IF(Table1[[#This Row],[Phân loại]]="Tồn đầu kỳ",Table1[[#This Row],[Tổng giá trị]],0)</f>
        <v>0</v>
      </c>
      <c r="P1208" s="8">
        <f>IF(Table1[[#This Row],[Số còn phải thu ĐK]]&lt;&gt;0,0,IF(Table1[[#This Row],[Phân loại]]="Bán hàng",Table1[[#This Row],[Tổng giá trị]],-Table1[[#This Row],[Tổng giá trị]]))</f>
        <v>-259878</v>
      </c>
      <c r="Q1208" s="73">
        <f t="shared" si="162"/>
        <v>-259878</v>
      </c>
      <c r="R1208" s="8">
        <f>Table1[[#This Row],[Số còn phải thu ĐK]]+Table1[[#This Row],[Giá Trị HD sau CK]]-Table1[[#This Row],[Số tiền đã thu]]</f>
        <v>0</v>
      </c>
      <c r="S1208" s="7">
        <f>IF(Table1[[#This Row],[Ngày hóa đơn]]&lt;&gt;"",Table1[[#This Row],[Ngày hóa đơn]],Table1[[#This Row],[Ngày hạch toán]])</f>
        <v>45726</v>
      </c>
      <c r="T1208" s="8"/>
      <c r="U1208" s="7">
        <f>IF(Table1[[#This Row],[Ngày tính CN]]="","",S1208+T1208)</f>
        <v>45726</v>
      </c>
      <c r="V1208" s="74">
        <f ca="1">IF(Table1[[#This Row],[Hạn thanh toán]]="","",IF((U1208-NOW())&lt;0,0,(U1208-NOW())))</f>
        <v>0</v>
      </c>
      <c r="W1208" s="72"/>
      <c r="X1208" s="68" t="str">
        <f t="shared" ca="1" si="163"/>
        <v/>
      </c>
      <c r="Y1208" s="68" t="str">
        <f t="shared" si="161"/>
        <v>Đã thanh toán</v>
      </c>
      <c r="Z1208" s="301">
        <f>Table1[[#This Row],[Hạn thanh toán]]</f>
        <v>45726</v>
      </c>
      <c r="AA1208" s="301">
        <f>Table1[[#This Row],[Ngày Thanh toán]]</f>
        <v>45845</v>
      </c>
      <c r="AD1208" s="3" t="str">
        <f>VLOOKUP($A1208,Ma_KH!$A:$Q,Ma_KH!O$1,0)</f>
        <v>UNIT</v>
      </c>
      <c r="AE1208" s="3" t="str">
        <f>VLOOKUP($A1208,Ma_KH!$A:$Q,Ma_KH!P$1,0)</f>
        <v>CÔNG TY TNHH HÀNG TIÊU DÙNG UNIT</v>
      </c>
    </row>
    <row r="1209" spans="1:31" ht="25.5" customHeight="1" x14ac:dyDescent="0.3">
      <c r="A1209" s="76" t="s">
        <v>127</v>
      </c>
      <c r="B1209" s="4" t="s">
        <v>4514</v>
      </c>
      <c r="C1209" s="78">
        <v>45728</v>
      </c>
      <c r="D1209" s="79" t="s">
        <v>2085</v>
      </c>
      <c r="E1209" s="78"/>
      <c r="F1209" s="76"/>
      <c r="G1209" s="76" t="s">
        <v>2086</v>
      </c>
      <c r="H1209" s="72">
        <v>1657215</v>
      </c>
      <c r="I1209" s="72">
        <v>116005</v>
      </c>
      <c r="J1209" s="72">
        <v>123297</v>
      </c>
      <c r="K1209" s="72">
        <v>1664507</v>
      </c>
      <c r="L1209" s="8" t="s">
        <v>24</v>
      </c>
      <c r="M1209" s="219">
        <v>45845</v>
      </c>
      <c r="N1209" s="29" t="s">
        <v>4203</v>
      </c>
      <c r="O1209" s="72">
        <f>IF(Table1[[#This Row],[Phân loại]]="Tồn đầu kỳ",Table1[[#This Row],[Tổng giá trị]],0)</f>
        <v>0</v>
      </c>
      <c r="P1209" s="8">
        <f>IF(Table1[[#This Row],[Số còn phải thu ĐK]]&lt;&gt;0,0,IF(Table1[[#This Row],[Phân loại]]="Bán hàng",Table1[[#This Row],[Tổng giá trị]],-Table1[[#This Row],[Tổng giá trị]]))</f>
        <v>1664507</v>
      </c>
      <c r="Q1209" s="73">
        <f t="shared" si="162"/>
        <v>1664507</v>
      </c>
      <c r="R1209" s="8">
        <f>Table1[[#This Row],[Số còn phải thu ĐK]]+Table1[[#This Row],[Giá Trị HD sau CK]]-Table1[[#This Row],[Số tiền đã thu]]</f>
        <v>0</v>
      </c>
      <c r="S1209" s="7">
        <f>IF(Table1[[#This Row],[Ngày hóa đơn]]&lt;&gt;"",Table1[[#This Row],[Ngày hóa đơn]],Table1[[#This Row],[Ngày hạch toán]])</f>
        <v>45728</v>
      </c>
      <c r="T1209" s="8"/>
      <c r="U1209" s="7">
        <f>IF(Table1[[#This Row],[Ngày tính CN]]="","",S1209+T1209)</f>
        <v>45728</v>
      </c>
      <c r="V1209" s="74">
        <f ca="1">IF(Table1[[#This Row],[Hạn thanh toán]]="","",IF((U1209-NOW())&lt;0,0,(U1209-NOW())))</f>
        <v>0</v>
      </c>
      <c r="W1209" s="72"/>
      <c r="X1209" s="68" t="str">
        <f t="shared" ca="1" si="163"/>
        <v/>
      </c>
      <c r="Y1209" s="68" t="str">
        <f t="shared" si="161"/>
        <v>Đã thanh toán</v>
      </c>
      <c r="Z1209" s="301">
        <f>Table1[[#This Row],[Hạn thanh toán]]</f>
        <v>45728</v>
      </c>
      <c r="AA1209" s="301">
        <f>Table1[[#This Row],[Ngày Thanh toán]]</f>
        <v>45845</v>
      </c>
      <c r="AD1209" s="3" t="str">
        <f>VLOOKUP($A1209,Ma_KH!$A:$Q,Ma_KH!O$1,0)</f>
        <v>UNIT</v>
      </c>
      <c r="AE1209" s="3" t="str">
        <f>VLOOKUP($A1209,Ma_KH!$A:$Q,Ma_KH!P$1,0)</f>
        <v>CÔNG TY TNHH HÀNG TIÊU DÙNG UNIT</v>
      </c>
    </row>
    <row r="1210" spans="1:31" ht="25.5" customHeight="1" x14ac:dyDescent="0.3">
      <c r="A1210" s="76" t="s">
        <v>127</v>
      </c>
      <c r="B1210" s="4" t="s">
        <v>4514</v>
      </c>
      <c r="C1210" s="78">
        <v>45728</v>
      </c>
      <c r="D1210" s="79" t="s">
        <v>2087</v>
      </c>
      <c r="E1210" s="78"/>
      <c r="F1210" s="76"/>
      <c r="G1210" s="76" t="s">
        <v>2041</v>
      </c>
      <c r="H1210" s="72">
        <v>514017</v>
      </c>
      <c r="I1210" s="72">
        <v>35981</v>
      </c>
      <c r="J1210" s="72">
        <v>38243</v>
      </c>
      <c r="K1210" s="72">
        <v>516279</v>
      </c>
      <c r="L1210" s="8" t="s">
        <v>24</v>
      </c>
      <c r="M1210" s="219">
        <v>45845</v>
      </c>
      <c r="N1210" s="29" t="s">
        <v>4203</v>
      </c>
      <c r="O1210" s="72">
        <f>IF(Table1[[#This Row],[Phân loại]]="Tồn đầu kỳ",Table1[[#This Row],[Tổng giá trị]],0)</f>
        <v>0</v>
      </c>
      <c r="P1210" s="8">
        <f>IF(Table1[[#This Row],[Số còn phải thu ĐK]]&lt;&gt;0,0,IF(Table1[[#This Row],[Phân loại]]="Bán hàng",Table1[[#This Row],[Tổng giá trị]],-Table1[[#This Row],[Tổng giá trị]]))</f>
        <v>516279</v>
      </c>
      <c r="Q1210" s="73">
        <f t="shared" si="162"/>
        <v>516279</v>
      </c>
      <c r="R1210" s="8">
        <f>Table1[[#This Row],[Số còn phải thu ĐK]]+Table1[[#This Row],[Giá Trị HD sau CK]]-Table1[[#This Row],[Số tiền đã thu]]</f>
        <v>0</v>
      </c>
      <c r="S1210" s="7">
        <f>IF(Table1[[#This Row],[Ngày hóa đơn]]&lt;&gt;"",Table1[[#This Row],[Ngày hóa đơn]],Table1[[#This Row],[Ngày hạch toán]])</f>
        <v>45728</v>
      </c>
      <c r="T1210" s="8"/>
      <c r="U1210" s="7">
        <f>IF(Table1[[#This Row],[Ngày tính CN]]="","",S1210+T1210)</f>
        <v>45728</v>
      </c>
      <c r="V1210" s="74">
        <f ca="1">IF(Table1[[#This Row],[Hạn thanh toán]]="","",IF((U1210-NOW())&lt;0,0,(U1210-NOW())))</f>
        <v>0</v>
      </c>
      <c r="W1210" s="72"/>
      <c r="X1210" s="68" t="str">
        <f t="shared" ca="1" si="163"/>
        <v/>
      </c>
      <c r="Y1210" s="68" t="str">
        <f t="shared" si="161"/>
        <v>Đã thanh toán</v>
      </c>
      <c r="Z1210" s="301">
        <f>Table1[[#This Row],[Hạn thanh toán]]</f>
        <v>45728</v>
      </c>
      <c r="AA1210" s="301">
        <f>Table1[[#This Row],[Ngày Thanh toán]]</f>
        <v>45845</v>
      </c>
      <c r="AD1210" s="3" t="str">
        <f>VLOOKUP($A1210,Ma_KH!$A:$Q,Ma_KH!O$1,0)</f>
        <v>UNIT</v>
      </c>
      <c r="AE1210" s="3" t="str">
        <f>VLOOKUP($A1210,Ma_KH!$A:$Q,Ma_KH!P$1,0)</f>
        <v>CÔNG TY TNHH HÀNG TIÊU DÙNG UNIT</v>
      </c>
    </row>
    <row r="1211" spans="1:31" ht="25.5" customHeight="1" x14ac:dyDescent="0.3">
      <c r="A1211" s="76" t="s">
        <v>127</v>
      </c>
      <c r="B1211" s="4" t="s">
        <v>4514</v>
      </c>
      <c r="C1211" s="78">
        <v>45728</v>
      </c>
      <c r="D1211" s="79" t="s">
        <v>2088</v>
      </c>
      <c r="E1211" s="78">
        <v>45728</v>
      </c>
      <c r="F1211" s="76"/>
      <c r="G1211" s="76" t="s">
        <v>2089</v>
      </c>
      <c r="H1211" s="72">
        <v>0</v>
      </c>
      <c r="I1211" s="72">
        <v>0</v>
      </c>
      <c r="J1211" s="72">
        <v>0</v>
      </c>
      <c r="K1211" s="72">
        <v>292367</v>
      </c>
      <c r="L1211" s="8" t="s">
        <v>17</v>
      </c>
      <c r="M1211" s="219">
        <v>45845</v>
      </c>
      <c r="N1211" s="29" t="s">
        <v>4203</v>
      </c>
      <c r="O1211" s="72">
        <f>IF(Table1[[#This Row],[Phân loại]]="Tồn đầu kỳ",Table1[[#This Row],[Tổng giá trị]],0)</f>
        <v>0</v>
      </c>
      <c r="P1211" s="8">
        <f>IF(Table1[[#This Row],[Số còn phải thu ĐK]]&lt;&gt;0,0,IF(Table1[[#This Row],[Phân loại]]="Bán hàng",Table1[[#This Row],[Tổng giá trị]],-Table1[[#This Row],[Tổng giá trị]]))</f>
        <v>-292367</v>
      </c>
      <c r="Q1211" s="73">
        <f t="shared" si="162"/>
        <v>-292367</v>
      </c>
      <c r="R1211" s="8">
        <f>Table1[[#This Row],[Số còn phải thu ĐK]]+Table1[[#This Row],[Giá Trị HD sau CK]]-Table1[[#This Row],[Số tiền đã thu]]</f>
        <v>0</v>
      </c>
      <c r="S1211" s="7">
        <f>IF(Table1[[#This Row],[Ngày hóa đơn]]&lt;&gt;"",Table1[[#This Row],[Ngày hóa đơn]],Table1[[#This Row],[Ngày hạch toán]])</f>
        <v>45728</v>
      </c>
      <c r="T1211" s="8"/>
      <c r="U1211" s="7">
        <f>IF(Table1[[#This Row],[Ngày tính CN]]="","",S1211+T1211)</f>
        <v>45728</v>
      </c>
      <c r="V1211" s="74">
        <f ca="1">IF(Table1[[#This Row],[Hạn thanh toán]]="","",IF((U1211-NOW())&lt;0,0,(U1211-NOW())))</f>
        <v>0</v>
      </c>
      <c r="W1211" s="72"/>
      <c r="X1211" s="68" t="str">
        <f t="shared" ca="1" si="163"/>
        <v/>
      </c>
      <c r="Y1211" s="68" t="str">
        <f t="shared" si="161"/>
        <v>Đã thanh toán</v>
      </c>
      <c r="Z1211" s="301">
        <f>Table1[[#This Row],[Hạn thanh toán]]</f>
        <v>45728</v>
      </c>
      <c r="AA1211" s="301">
        <f>Table1[[#This Row],[Ngày Thanh toán]]</f>
        <v>45845</v>
      </c>
      <c r="AD1211" s="3" t="str">
        <f>VLOOKUP($A1211,Ma_KH!$A:$Q,Ma_KH!O$1,0)</f>
        <v>UNIT</v>
      </c>
      <c r="AE1211" s="3" t="str">
        <f>VLOOKUP($A1211,Ma_KH!$A:$Q,Ma_KH!P$1,0)</f>
        <v>CÔNG TY TNHH HÀNG TIÊU DÙNG UNIT</v>
      </c>
    </row>
    <row r="1212" spans="1:31" ht="25.5" customHeight="1" x14ac:dyDescent="0.3">
      <c r="A1212" s="76" t="s">
        <v>127</v>
      </c>
      <c r="B1212" s="4" t="s">
        <v>4514</v>
      </c>
      <c r="C1212" s="78">
        <v>45728</v>
      </c>
      <c r="D1212" s="79" t="s">
        <v>2090</v>
      </c>
      <c r="E1212" s="78">
        <v>45728</v>
      </c>
      <c r="F1212" s="76"/>
      <c r="G1212" s="76" t="s">
        <v>2043</v>
      </c>
      <c r="H1212" s="72">
        <v>0</v>
      </c>
      <c r="I1212" s="72">
        <v>0</v>
      </c>
      <c r="J1212" s="72">
        <v>0</v>
      </c>
      <c r="K1212" s="72">
        <v>437520</v>
      </c>
      <c r="L1212" s="8" t="s">
        <v>17</v>
      </c>
      <c r="M1212" s="219">
        <v>45845</v>
      </c>
      <c r="N1212" s="29" t="s">
        <v>4203</v>
      </c>
      <c r="O1212" s="72">
        <f>IF(Table1[[#This Row],[Phân loại]]="Tồn đầu kỳ",Table1[[#This Row],[Tổng giá trị]],0)</f>
        <v>0</v>
      </c>
      <c r="P1212" s="8">
        <f>IF(Table1[[#This Row],[Số còn phải thu ĐK]]&lt;&gt;0,0,IF(Table1[[#This Row],[Phân loại]]="Bán hàng",Table1[[#This Row],[Tổng giá trị]],-Table1[[#This Row],[Tổng giá trị]]))</f>
        <v>-437520</v>
      </c>
      <c r="Q1212" s="73">
        <f t="shared" si="162"/>
        <v>-437520</v>
      </c>
      <c r="R1212" s="8">
        <f>Table1[[#This Row],[Số còn phải thu ĐK]]+Table1[[#This Row],[Giá Trị HD sau CK]]-Table1[[#This Row],[Số tiền đã thu]]</f>
        <v>0</v>
      </c>
      <c r="S1212" s="7">
        <f>IF(Table1[[#This Row],[Ngày hóa đơn]]&lt;&gt;"",Table1[[#This Row],[Ngày hóa đơn]],Table1[[#This Row],[Ngày hạch toán]])</f>
        <v>45728</v>
      </c>
      <c r="T1212" s="8"/>
      <c r="U1212" s="7">
        <f>IF(Table1[[#This Row],[Ngày tính CN]]="","",S1212+T1212)</f>
        <v>45728</v>
      </c>
      <c r="V1212" s="74">
        <f ca="1">IF(Table1[[#This Row],[Hạn thanh toán]]="","",IF((U1212-NOW())&lt;0,0,(U1212-NOW())))</f>
        <v>0</v>
      </c>
      <c r="W1212" s="72"/>
      <c r="X1212" s="68" t="str">
        <f t="shared" ca="1" si="163"/>
        <v/>
      </c>
      <c r="Y1212" s="68" t="str">
        <f t="shared" si="161"/>
        <v>Đã thanh toán</v>
      </c>
      <c r="Z1212" s="301">
        <f>Table1[[#This Row],[Hạn thanh toán]]</f>
        <v>45728</v>
      </c>
      <c r="AA1212" s="301">
        <f>Table1[[#This Row],[Ngày Thanh toán]]</f>
        <v>45845</v>
      </c>
      <c r="AD1212" s="3" t="str">
        <f>VLOOKUP($A1212,Ma_KH!$A:$Q,Ma_KH!O$1,0)</f>
        <v>UNIT</v>
      </c>
      <c r="AE1212" s="3" t="str">
        <f>VLOOKUP($A1212,Ma_KH!$A:$Q,Ma_KH!P$1,0)</f>
        <v>CÔNG TY TNHH HÀNG TIÊU DÙNG UNIT</v>
      </c>
    </row>
    <row r="1213" spans="1:31" ht="25.5" customHeight="1" x14ac:dyDescent="0.3">
      <c r="A1213" s="76" t="s">
        <v>127</v>
      </c>
      <c r="B1213" s="4" t="s">
        <v>4514</v>
      </c>
      <c r="C1213" s="78">
        <v>45729</v>
      </c>
      <c r="D1213" s="79" t="s">
        <v>2091</v>
      </c>
      <c r="E1213" s="78">
        <v>45729</v>
      </c>
      <c r="F1213" s="76"/>
      <c r="G1213" s="76" t="s">
        <v>2049</v>
      </c>
      <c r="H1213" s="72">
        <v>0</v>
      </c>
      <c r="I1213" s="72">
        <v>0</v>
      </c>
      <c r="J1213" s="72">
        <v>0</v>
      </c>
      <c r="K1213" s="72">
        <v>427683</v>
      </c>
      <c r="L1213" s="8" t="s">
        <v>17</v>
      </c>
      <c r="M1213" s="219">
        <v>45845</v>
      </c>
      <c r="N1213" s="29" t="s">
        <v>4203</v>
      </c>
      <c r="O1213" s="72">
        <f>IF(Table1[[#This Row],[Phân loại]]="Tồn đầu kỳ",Table1[[#This Row],[Tổng giá trị]],0)</f>
        <v>0</v>
      </c>
      <c r="P1213" s="8">
        <f>IF(Table1[[#This Row],[Số còn phải thu ĐK]]&lt;&gt;0,0,IF(Table1[[#This Row],[Phân loại]]="Bán hàng",Table1[[#This Row],[Tổng giá trị]],-Table1[[#This Row],[Tổng giá trị]]))</f>
        <v>-427683</v>
      </c>
      <c r="Q1213" s="73">
        <f t="shared" si="162"/>
        <v>-427683</v>
      </c>
      <c r="R1213" s="8">
        <f>Table1[[#This Row],[Số còn phải thu ĐK]]+Table1[[#This Row],[Giá Trị HD sau CK]]-Table1[[#This Row],[Số tiền đã thu]]</f>
        <v>0</v>
      </c>
      <c r="S1213" s="7">
        <f>IF(Table1[[#This Row],[Ngày hóa đơn]]&lt;&gt;"",Table1[[#This Row],[Ngày hóa đơn]],Table1[[#This Row],[Ngày hạch toán]])</f>
        <v>45729</v>
      </c>
      <c r="T1213" s="8"/>
      <c r="U1213" s="7">
        <f>IF(Table1[[#This Row],[Ngày tính CN]]="","",S1213+T1213)</f>
        <v>45729</v>
      </c>
      <c r="V1213" s="74">
        <f ca="1">IF(Table1[[#This Row],[Hạn thanh toán]]="","",IF((U1213-NOW())&lt;0,0,(U1213-NOW())))</f>
        <v>0</v>
      </c>
      <c r="W1213" s="72"/>
      <c r="X1213" s="68" t="str">
        <f t="shared" ca="1" si="163"/>
        <v/>
      </c>
      <c r="Y1213" s="68" t="str">
        <f t="shared" si="161"/>
        <v>Đã thanh toán</v>
      </c>
      <c r="Z1213" s="301">
        <f>Table1[[#This Row],[Hạn thanh toán]]</f>
        <v>45729</v>
      </c>
      <c r="AA1213" s="301">
        <f>Table1[[#This Row],[Ngày Thanh toán]]</f>
        <v>45845</v>
      </c>
      <c r="AD1213" s="3" t="str">
        <f>VLOOKUP($A1213,Ma_KH!$A:$Q,Ma_KH!O$1,0)</f>
        <v>UNIT</v>
      </c>
      <c r="AE1213" s="3" t="str">
        <f>VLOOKUP($A1213,Ma_KH!$A:$Q,Ma_KH!P$1,0)</f>
        <v>CÔNG TY TNHH HÀNG TIÊU DÙNG UNIT</v>
      </c>
    </row>
    <row r="1214" spans="1:31" ht="25.5" customHeight="1" x14ac:dyDescent="0.3">
      <c r="A1214" s="76" t="s">
        <v>127</v>
      </c>
      <c r="B1214" s="4" t="s">
        <v>4514</v>
      </c>
      <c r="C1214" s="78">
        <v>45730</v>
      </c>
      <c r="D1214" s="79" t="s">
        <v>2092</v>
      </c>
      <c r="E1214" s="78"/>
      <c r="F1214" s="76"/>
      <c r="G1214" s="76" t="s">
        <v>2058</v>
      </c>
      <c r="H1214" s="72">
        <v>586146</v>
      </c>
      <c r="I1214" s="72">
        <v>41030</v>
      </c>
      <c r="J1214" s="72">
        <v>43609</v>
      </c>
      <c r="K1214" s="72">
        <v>588725</v>
      </c>
      <c r="L1214" s="8" t="s">
        <v>24</v>
      </c>
      <c r="M1214" s="219">
        <v>45845</v>
      </c>
      <c r="N1214" s="29" t="s">
        <v>4203</v>
      </c>
      <c r="O1214" s="72">
        <f>IF(Table1[[#This Row],[Phân loại]]="Tồn đầu kỳ",Table1[[#This Row],[Tổng giá trị]],0)</f>
        <v>0</v>
      </c>
      <c r="P1214" s="8">
        <f>IF(Table1[[#This Row],[Số còn phải thu ĐK]]&lt;&gt;0,0,IF(Table1[[#This Row],[Phân loại]]="Bán hàng",Table1[[#This Row],[Tổng giá trị]],-Table1[[#This Row],[Tổng giá trị]]))</f>
        <v>588725</v>
      </c>
      <c r="Q1214" s="73">
        <f t="shared" si="162"/>
        <v>588725</v>
      </c>
      <c r="R1214" s="8">
        <f>Table1[[#This Row],[Số còn phải thu ĐK]]+Table1[[#This Row],[Giá Trị HD sau CK]]-Table1[[#This Row],[Số tiền đã thu]]</f>
        <v>0</v>
      </c>
      <c r="S1214" s="7">
        <f>IF(Table1[[#This Row],[Ngày hóa đơn]]&lt;&gt;"",Table1[[#This Row],[Ngày hóa đơn]],Table1[[#This Row],[Ngày hạch toán]])</f>
        <v>45730</v>
      </c>
      <c r="T1214" s="8"/>
      <c r="U1214" s="7">
        <f>IF(Table1[[#This Row],[Ngày tính CN]]="","",S1214+T1214)</f>
        <v>45730</v>
      </c>
      <c r="V1214" s="74">
        <f ca="1">IF(Table1[[#This Row],[Hạn thanh toán]]="","",IF((U1214-NOW())&lt;0,0,(U1214-NOW())))</f>
        <v>0</v>
      </c>
      <c r="W1214" s="72"/>
      <c r="X1214" s="68" t="str">
        <f t="shared" ca="1" si="163"/>
        <v/>
      </c>
      <c r="Y1214" s="68" t="str">
        <f t="shared" si="161"/>
        <v>Đã thanh toán</v>
      </c>
      <c r="Z1214" s="301">
        <f>Table1[[#This Row],[Hạn thanh toán]]</f>
        <v>45730</v>
      </c>
      <c r="AA1214" s="301">
        <f>Table1[[#This Row],[Ngày Thanh toán]]</f>
        <v>45845</v>
      </c>
      <c r="AD1214" s="3" t="str">
        <f>VLOOKUP($A1214,Ma_KH!$A:$Q,Ma_KH!O$1,0)</f>
        <v>UNIT</v>
      </c>
      <c r="AE1214" s="3" t="str">
        <f>VLOOKUP($A1214,Ma_KH!$A:$Q,Ma_KH!P$1,0)</f>
        <v>CÔNG TY TNHH HÀNG TIÊU DÙNG UNIT</v>
      </c>
    </row>
    <row r="1215" spans="1:31" ht="25.5" customHeight="1" x14ac:dyDescent="0.3">
      <c r="A1215" s="76" t="s">
        <v>127</v>
      </c>
      <c r="B1215" s="4" t="s">
        <v>4514</v>
      </c>
      <c r="C1215" s="78">
        <v>45731</v>
      </c>
      <c r="D1215" s="79" t="s">
        <v>2093</v>
      </c>
      <c r="E1215" s="78"/>
      <c r="F1215" s="76"/>
      <c r="G1215" s="76" t="s">
        <v>2052</v>
      </c>
      <c r="H1215" s="72">
        <v>1694439</v>
      </c>
      <c r="I1215" s="72">
        <v>118611</v>
      </c>
      <c r="J1215" s="72">
        <v>126066</v>
      </c>
      <c r="K1215" s="72">
        <v>1701894</v>
      </c>
      <c r="L1215" s="8" t="s">
        <v>24</v>
      </c>
      <c r="M1215" s="219">
        <v>45845</v>
      </c>
      <c r="N1215" s="29" t="s">
        <v>4203</v>
      </c>
      <c r="O1215" s="72">
        <f>IF(Table1[[#This Row],[Phân loại]]="Tồn đầu kỳ",Table1[[#This Row],[Tổng giá trị]],0)</f>
        <v>0</v>
      </c>
      <c r="P1215" s="8">
        <f>IF(Table1[[#This Row],[Số còn phải thu ĐK]]&lt;&gt;0,0,IF(Table1[[#This Row],[Phân loại]]="Bán hàng",Table1[[#This Row],[Tổng giá trị]],-Table1[[#This Row],[Tổng giá trị]]))</f>
        <v>1701894</v>
      </c>
      <c r="Q1215" s="73">
        <f t="shared" si="162"/>
        <v>1701894</v>
      </c>
      <c r="R1215" s="8">
        <f>Table1[[#This Row],[Số còn phải thu ĐK]]+Table1[[#This Row],[Giá Trị HD sau CK]]-Table1[[#This Row],[Số tiền đã thu]]</f>
        <v>0</v>
      </c>
      <c r="S1215" s="7">
        <f>IF(Table1[[#This Row],[Ngày hóa đơn]]&lt;&gt;"",Table1[[#This Row],[Ngày hóa đơn]],Table1[[#This Row],[Ngày hạch toán]])</f>
        <v>45731</v>
      </c>
      <c r="T1215" s="8"/>
      <c r="U1215" s="7">
        <f>IF(Table1[[#This Row],[Ngày tính CN]]="","",S1215+T1215)</f>
        <v>45731</v>
      </c>
      <c r="V1215" s="74">
        <f ca="1">IF(Table1[[#This Row],[Hạn thanh toán]]="","",IF((U1215-NOW())&lt;0,0,(U1215-NOW())))</f>
        <v>0</v>
      </c>
      <c r="W1215" s="72"/>
      <c r="X1215" s="68" t="str">
        <f t="shared" ca="1" si="163"/>
        <v/>
      </c>
      <c r="Y1215" s="68" t="str">
        <f t="shared" si="161"/>
        <v>Đã thanh toán</v>
      </c>
      <c r="Z1215" s="301">
        <f>Table1[[#This Row],[Hạn thanh toán]]</f>
        <v>45731</v>
      </c>
      <c r="AA1215" s="301">
        <f>Table1[[#This Row],[Ngày Thanh toán]]</f>
        <v>45845</v>
      </c>
      <c r="AD1215" s="3" t="str">
        <f>VLOOKUP($A1215,Ma_KH!$A:$Q,Ma_KH!O$1,0)</f>
        <v>UNIT</v>
      </c>
      <c r="AE1215" s="3" t="str">
        <f>VLOOKUP($A1215,Ma_KH!$A:$Q,Ma_KH!P$1,0)</f>
        <v>CÔNG TY TNHH HÀNG TIÊU DÙNG UNIT</v>
      </c>
    </row>
    <row r="1216" spans="1:31" ht="25.5" customHeight="1" x14ac:dyDescent="0.3">
      <c r="A1216" s="76" t="s">
        <v>127</v>
      </c>
      <c r="B1216" s="4" t="s">
        <v>4514</v>
      </c>
      <c r="C1216" s="78">
        <v>45731</v>
      </c>
      <c r="D1216" s="79" t="s">
        <v>2094</v>
      </c>
      <c r="E1216" s="78">
        <v>45731</v>
      </c>
      <c r="F1216" s="76"/>
      <c r="G1216" s="76" t="s">
        <v>2095</v>
      </c>
      <c r="H1216" s="72">
        <v>0</v>
      </c>
      <c r="I1216" s="72">
        <v>0</v>
      </c>
      <c r="J1216" s="72">
        <v>0</v>
      </c>
      <c r="K1216" s="72">
        <v>138607</v>
      </c>
      <c r="L1216" s="8" t="s">
        <v>17</v>
      </c>
      <c r="M1216" s="219">
        <v>45845</v>
      </c>
      <c r="N1216" s="29" t="s">
        <v>4203</v>
      </c>
      <c r="O1216" s="72">
        <f>IF(Table1[[#This Row],[Phân loại]]="Tồn đầu kỳ",Table1[[#This Row],[Tổng giá trị]],0)</f>
        <v>0</v>
      </c>
      <c r="P1216" s="8">
        <f>IF(Table1[[#This Row],[Số còn phải thu ĐK]]&lt;&gt;0,0,IF(Table1[[#This Row],[Phân loại]]="Bán hàng",Table1[[#This Row],[Tổng giá trị]],-Table1[[#This Row],[Tổng giá trị]]))</f>
        <v>-138607</v>
      </c>
      <c r="Q1216" s="73">
        <f t="shared" si="162"/>
        <v>-138607</v>
      </c>
      <c r="R1216" s="8">
        <f>Table1[[#This Row],[Số còn phải thu ĐK]]+Table1[[#This Row],[Giá Trị HD sau CK]]-Table1[[#This Row],[Số tiền đã thu]]</f>
        <v>0</v>
      </c>
      <c r="S1216" s="7">
        <f>IF(Table1[[#This Row],[Ngày hóa đơn]]&lt;&gt;"",Table1[[#This Row],[Ngày hóa đơn]],Table1[[#This Row],[Ngày hạch toán]])</f>
        <v>45731</v>
      </c>
      <c r="T1216" s="8"/>
      <c r="U1216" s="7">
        <f>IF(Table1[[#This Row],[Ngày tính CN]]="","",S1216+T1216)</f>
        <v>45731</v>
      </c>
      <c r="V1216" s="74">
        <f ca="1">IF(Table1[[#This Row],[Hạn thanh toán]]="","",IF((U1216-NOW())&lt;0,0,(U1216-NOW())))</f>
        <v>0</v>
      </c>
      <c r="W1216" s="72"/>
      <c r="X1216" s="68" t="str">
        <f t="shared" ca="1" si="163"/>
        <v/>
      </c>
      <c r="Y1216" s="68" t="str">
        <f t="shared" si="161"/>
        <v>Đã thanh toán</v>
      </c>
      <c r="Z1216" s="301">
        <f>Table1[[#This Row],[Hạn thanh toán]]</f>
        <v>45731</v>
      </c>
      <c r="AA1216" s="301">
        <f>Table1[[#This Row],[Ngày Thanh toán]]</f>
        <v>45845</v>
      </c>
      <c r="AD1216" s="3" t="str">
        <f>VLOOKUP($A1216,Ma_KH!$A:$Q,Ma_KH!O$1,0)</f>
        <v>UNIT</v>
      </c>
      <c r="AE1216" s="3" t="str">
        <f>VLOOKUP($A1216,Ma_KH!$A:$Q,Ma_KH!P$1,0)</f>
        <v>CÔNG TY TNHH HÀNG TIÊU DÙNG UNIT</v>
      </c>
    </row>
    <row r="1217" spans="1:31" ht="25.5" customHeight="1" x14ac:dyDescent="0.3">
      <c r="A1217" s="76" t="s">
        <v>127</v>
      </c>
      <c r="B1217" s="4" t="s">
        <v>4514</v>
      </c>
      <c r="C1217" s="78">
        <v>45733</v>
      </c>
      <c r="D1217" s="79" t="s">
        <v>2096</v>
      </c>
      <c r="E1217" s="78"/>
      <c r="F1217" s="76"/>
      <c r="G1217" s="76" t="s">
        <v>2031</v>
      </c>
      <c r="H1217" s="72">
        <v>2073692</v>
      </c>
      <c r="I1217" s="72">
        <v>145158</v>
      </c>
      <c r="J1217" s="72">
        <v>154283</v>
      </c>
      <c r="K1217" s="72">
        <v>2082817</v>
      </c>
      <c r="L1217" s="8" t="s">
        <v>24</v>
      </c>
      <c r="M1217" s="219">
        <v>45845</v>
      </c>
      <c r="N1217" s="29" t="s">
        <v>4203</v>
      </c>
      <c r="O1217" s="72">
        <f>IF(Table1[[#This Row],[Phân loại]]="Tồn đầu kỳ",Table1[[#This Row],[Tổng giá trị]],0)</f>
        <v>0</v>
      </c>
      <c r="P1217" s="8">
        <f>IF(Table1[[#This Row],[Số còn phải thu ĐK]]&lt;&gt;0,0,IF(Table1[[#This Row],[Phân loại]]="Bán hàng",Table1[[#This Row],[Tổng giá trị]],-Table1[[#This Row],[Tổng giá trị]]))</f>
        <v>2082817</v>
      </c>
      <c r="Q1217" s="73">
        <f t="shared" si="162"/>
        <v>2082817</v>
      </c>
      <c r="R1217" s="8">
        <f>Table1[[#This Row],[Số còn phải thu ĐK]]+Table1[[#This Row],[Giá Trị HD sau CK]]-Table1[[#This Row],[Số tiền đã thu]]</f>
        <v>0</v>
      </c>
      <c r="S1217" s="7">
        <f>IF(Table1[[#This Row],[Ngày hóa đơn]]&lt;&gt;"",Table1[[#This Row],[Ngày hóa đơn]],Table1[[#This Row],[Ngày hạch toán]])</f>
        <v>45733</v>
      </c>
      <c r="T1217" s="8"/>
      <c r="U1217" s="7">
        <f>IF(Table1[[#This Row],[Ngày tính CN]]="","",S1217+T1217)</f>
        <v>45733</v>
      </c>
      <c r="V1217" s="74">
        <f ca="1">IF(Table1[[#This Row],[Hạn thanh toán]]="","",IF((U1217-NOW())&lt;0,0,(U1217-NOW())))</f>
        <v>0</v>
      </c>
      <c r="W1217" s="72"/>
      <c r="X1217" s="68" t="str">
        <f t="shared" ca="1" si="163"/>
        <v/>
      </c>
      <c r="Y1217" s="68" t="str">
        <f t="shared" si="161"/>
        <v>Đã thanh toán</v>
      </c>
      <c r="Z1217" s="301">
        <f>Table1[[#This Row],[Hạn thanh toán]]</f>
        <v>45733</v>
      </c>
      <c r="AA1217" s="301">
        <f>Table1[[#This Row],[Ngày Thanh toán]]</f>
        <v>45845</v>
      </c>
      <c r="AD1217" s="3" t="str">
        <f>VLOOKUP($A1217,Ma_KH!$A:$Q,Ma_KH!O$1,0)</f>
        <v>UNIT</v>
      </c>
      <c r="AE1217" s="3" t="str">
        <f>VLOOKUP($A1217,Ma_KH!$A:$Q,Ma_KH!P$1,0)</f>
        <v>CÔNG TY TNHH HÀNG TIÊU DÙNG UNIT</v>
      </c>
    </row>
    <row r="1218" spans="1:31" ht="25.5" customHeight="1" x14ac:dyDescent="0.3">
      <c r="A1218" s="76" t="s">
        <v>127</v>
      </c>
      <c r="B1218" s="4" t="s">
        <v>4514</v>
      </c>
      <c r="C1218" s="78">
        <v>45733</v>
      </c>
      <c r="D1218" s="79" t="s">
        <v>2097</v>
      </c>
      <c r="E1218" s="78">
        <v>45733</v>
      </c>
      <c r="F1218" s="76"/>
      <c r="G1218" s="76" t="s">
        <v>2033</v>
      </c>
      <c r="H1218" s="72">
        <v>0</v>
      </c>
      <c r="I1218" s="72">
        <v>0</v>
      </c>
      <c r="J1218" s="72">
        <v>0</v>
      </c>
      <c r="K1218" s="72">
        <v>175382</v>
      </c>
      <c r="L1218" s="8" t="s">
        <v>17</v>
      </c>
      <c r="M1218" s="219">
        <v>45845</v>
      </c>
      <c r="N1218" s="29" t="s">
        <v>4203</v>
      </c>
      <c r="O1218" s="72">
        <f>IF(Table1[[#This Row],[Phân loại]]="Tồn đầu kỳ",Table1[[#This Row],[Tổng giá trị]],0)</f>
        <v>0</v>
      </c>
      <c r="P1218" s="8">
        <f>IF(Table1[[#This Row],[Số còn phải thu ĐK]]&lt;&gt;0,0,IF(Table1[[#This Row],[Phân loại]]="Bán hàng",Table1[[#This Row],[Tổng giá trị]],-Table1[[#This Row],[Tổng giá trị]]))</f>
        <v>-175382</v>
      </c>
      <c r="Q1218" s="73">
        <f t="shared" si="162"/>
        <v>-175382</v>
      </c>
      <c r="R1218" s="8">
        <f>Table1[[#This Row],[Số còn phải thu ĐK]]+Table1[[#This Row],[Giá Trị HD sau CK]]-Table1[[#This Row],[Số tiền đã thu]]</f>
        <v>0</v>
      </c>
      <c r="S1218" s="7">
        <f>IF(Table1[[#This Row],[Ngày hóa đơn]]&lt;&gt;"",Table1[[#This Row],[Ngày hóa đơn]],Table1[[#This Row],[Ngày hạch toán]])</f>
        <v>45733</v>
      </c>
      <c r="T1218" s="8"/>
      <c r="U1218" s="7">
        <f>IF(Table1[[#This Row],[Ngày tính CN]]="","",S1218+T1218)</f>
        <v>45733</v>
      </c>
      <c r="V1218" s="74">
        <f ca="1">IF(Table1[[#This Row],[Hạn thanh toán]]="","",IF((U1218-NOW())&lt;0,0,(U1218-NOW())))</f>
        <v>0</v>
      </c>
      <c r="W1218" s="72"/>
      <c r="X1218" s="68" t="str">
        <f t="shared" ca="1" si="163"/>
        <v/>
      </c>
      <c r="Y1218" s="68" t="str">
        <f t="shared" si="161"/>
        <v>Đã thanh toán</v>
      </c>
      <c r="Z1218" s="301">
        <f>Table1[[#This Row],[Hạn thanh toán]]</f>
        <v>45733</v>
      </c>
      <c r="AA1218" s="301">
        <f>Table1[[#This Row],[Ngày Thanh toán]]</f>
        <v>45845</v>
      </c>
      <c r="AD1218" s="3" t="str">
        <f>VLOOKUP($A1218,Ma_KH!$A:$Q,Ma_KH!O$1,0)</f>
        <v>UNIT</v>
      </c>
      <c r="AE1218" s="3" t="str">
        <f>VLOOKUP($A1218,Ma_KH!$A:$Q,Ma_KH!P$1,0)</f>
        <v>CÔNG TY TNHH HÀNG TIÊU DÙNG UNIT</v>
      </c>
    </row>
    <row r="1219" spans="1:31" ht="25.5" customHeight="1" x14ac:dyDescent="0.3">
      <c r="A1219" s="76" t="s">
        <v>127</v>
      </c>
      <c r="B1219" s="4" t="s">
        <v>4514</v>
      </c>
      <c r="C1219" s="78">
        <v>45734</v>
      </c>
      <c r="D1219" s="79" t="s">
        <v>2098</v>
      </c>
      <c r="E1219" s="78"/>
      <c r="F1219" s="76"/>
      <c r="G1219" s="76" t="s">
        <v>2045</v>
      </c>
      <c r="H1219" s="72">
        <v>788505</v>
      </c>
      <c r="I1219" s="72">
        <v>55195</v>
      </c>
      <c r="J1219" s="72">
        <v>58665</v>
      </c>
      <c r="K1219" s="72">
        <v>791975</v>
      </c>
      <c r="L1219" s="8" t="s">
        <v>24</v>
      </c>
      <c r="M1219" s="219">
        <v>45845</v>
      </c>
      <c r="N1219" s="29" t="s">
        <v>4203</v>
      </c>
      <c r="O1219" s="72">
        <f>IF(Table1[[#This Row],[Phân loại]]="Tồn đầu kỳ",Table1[[#This Row],[Tổng giá trị]],0)</f>
        <v>0</v>
      </c>
      <c r="P1219" s="8">
        <f>IF(Table1[[#This Row],[Số còn phải thu ĐK]]&lt;&gt;0,0,IF(Table1[[#This Row],[Phân loại]]="Bán hàng",Table1[[#This Row],[Tổng giá trị]],-Table1[[#This Row],[Tổng giá trị]]))</f>
        <v>791975</v>
      </c>
      <c r="Q1219" s="73">
        <f t="shared" si="162"/>
        <v>791975</v>
      </c>
      <c r="R1219" s="8">
        <f>Table1[[#This Row],[Số còn phải thu ĐK]]+Table1[[#This Row],[Giá Trị HD sau CK]]-Table1[[#This Row],[Số tiền đã thu]]</f>
        <v>0</v>
      </c>
      <c r="S1219" s="7">
        <f>IF(Table1[[#This Row],[Ngày hóa đơn]]&lt;&gt;"",Table1[[#This Row],[Ngày hóa đơn]],Table1[[#This Row],[Ngày hạch toán]])</f>
        <v>45734</v>
      </c>
      <c r="T1219" s="8"/>
      <c r="U1219" s="7">
        <f>IF(Table1[[#This Row],[Ngày tính CN]]="","",S1219+T1219)</f>
        <v>45734</v>
      </c>
      <c r="V1219" s="74">
        <f ca="1">IF(Table1[[#This Row],[Hạn thanh toán]]="","",IF((U1219-NOW())&lt;0,0,(U1219-NOW())))</f>
        <v>0</v>
      </c>
      <c r="W1219" s="72"/>
      <c r="X1219" s="68" t="str">
        <f t="shared" ca="1" si="163"/>
        <v/>
      </c>
      <c r="Y1219" s="68" t="str">
        <f t="shared" si="161"/>
        <v>Đã thanh toán</v>
      </c>
      <c r="Z1219" s="301">
        <f>Table1[[#This Row],[Hạn thanh toán]]</f>
        <v>45734</v>
      </c>
      <c r="AA1219" s="301">
        <f>Table1[[#This Row],[Ngày Thanh toán]]</f>
        <v>45845</v>
      </c>
      <c r="AD1219" s="3" t="str">
        <f>VLOOKUP($A1219,Ma_KH!$A:$Q,Ma_KH!O$1,0)</f>
        <v>UNIT</v>
      </c>
      <c r="AE1219" s="3" t="str">
        <f>VLOOKUP($A1219,Ma_KH!$A:$Q,Ma_KH!P$1,0)</f>
        <v>CÔNG TY TNHH HÀNG TIÊU DÙNG UNIT</v>
      </c>
    </row>
    <row r="1220" spans="1:31" ht="25.5" customHeight="1" x14ac:dyDescent="0.3">
      <c r="A1220" s="76" t="s">
        <v>127</v>
      </c>
      <c r="B1220" s="4" t="s">
        <v>4514</v>
      </c>
      <c r="C1220" s="78">
        <v>45738</v>
      </c>
      <c r="D1220" s="79" t="s">
        <v>2099</v>
      </c>
      <c r="E1220" s="78"/>
      <c r="F1220" s="76"/>
      <c r="G1220" s="76" t="s">
        <v>2041</v>
      </c>
      <c r="H1220" s="72">
        <v>588416</v>
      </c>
      <c r="I1220" s="72">
        <v>41189</v>
      </c>
      <c r="J1220" s="72">
        <v>43778</v>
      </c>
      <c r="K1220" s="72">
        <v>591005</v>
      </c>
      <c r="L1220" s="8" t="s">
        <v>24</v>
      </c>
      <c r="M1220" s="219">
        <v>45845</v>
      </c>
      <c r="N1220" s="29" t="s">
        <v>4203</v>
      </c>
      <c r="O1220" s="72">
        <f>IF(Table1[[#This Row],[Phân loại]]="Tồn đầu kỳ",Table1[[#This Row],[Tổng giá trị]],0)</f>
        <v>0</v>
      </c>
      <c r="P1220" s="8">
        <f>IF(Table1[[#This Row],[Số còn phải thu ĐK]]&lt;&gt;0,0,IF(Table1[[#This Row],[Phân loại]]="Bán hàng",Table1[[#This Row],[Tổng giá trị]],-Table1[[#This Row],[Tổng giá trị]]))</f>
        <v>591005</v>
      </c>
      <c r="Q1220" s="73">
        <f t="shared" si="162"/>
        <v>591005</v>
      </c>
      <c r="R1220" s="8">
        <f>Table1[[#This Row],[Số còn phải thu ĐK]]+Table1[[#This Row],[Giá Trị HD sau CK]]-Table1[[#This Row],[Số tiền đã thu]]</f>
        <v>0</v>
      </c>
      <c r="S1220" s="7">
        <f>IF(Table1[[#This Row],[Ngày hóa đơn]]&lt;&gt;"",Table1[[#This Row],[Ngày hóa đơn]],Table1[[#This Row],[Ngày hạch toán]])</f>
        <v>45738</v>
      </c>
      <c r="T1220" s="8"/>
      <c r="U1220" s="7">
        <f>IF(Table1[[#This Row],[Ngày tính CN]]="","",S1220+T1220)</f>
        <v>45738</v>
      </c>
      <c r="V1220" s="74">
        <f ca="1">IF(Table1[[#This Row],[Hạn thanh toán]]="","",IF((U1220-NOW())&lt;0,0,(U1220-NOW())))</f>
        <v>0</v>
      </c>
      <c r="W1220" s="72"/>
      <c r="X1220" s="68" t="str">
        <f t="shared" ca="1" si="163"/>
        <v/>
      </c>
      <c r="Y1220" s="68" t="str">
        <f t="shared" si="161"/>
        <v>Đã thanh toán</v>
      </c>
      <c r="Z1220" s="301">
        <f>Table1[[#This Row],[Hạn thanh toán]]</f>
        <v>45738</v>
      </c>
      <c r="AA1220" s="301">
        <f>Table1[[#This Row],[Ngày Thanh toán]]</f>
        <v>45845</v>
      </c>
      <c r="AD1220" s="3" t="str">
        <f>VLOOKUP($A1220,Ma_KH!$A:$Q,Ma_KH!O$1,0)</f>
        <v>UNIT</v>
      </c>
      <c r="AE1220" s="3" t="str">
        <f>VLOOKUP($A1220,Ma_KH!$A:$Q,Ma_KH!P$1,0)</f>
        <v>CÔNG TY TNHH HÀNG TIÊU DÙNG UNIT</v>
      </c>
    </row>
    <row r="1221" spans="1:31" ht="25.5" customHeight="1" x14ac:dyDescent="0.3">
      <c r="A1221" s="76" t="s">
        <v>127</v>
      </c>
      <c r="B1221" s="4" t="s">
        <v>4514</v>
      </c>
      <c r="C1221" s="78">
        <v>45740</v>
      </c>
      <c r="D1221" s="79" t="s">
        <v>2100</v>
      </c>
      <c r="E1221" s="78">
        <v>45740</v>
      </c>
      <c r="F1221" s="76"/>
      <c r="G1221" s="76" t="s">
        <v>2043</v>
      </c>
      <c r="H1221" s="72">
        <v>0</v>
      </c>
      <c r="I1221" s="72">
        <v>0</v>
      </c>
      <c r="J1221" s="72">
        <v>0</v>
      </c>
      <c r="K1221" s="72">
        <v>512714</v>
      </c>
      <c r="L1221" s="8" t="s">
        <v>17</v>
      </c>
      <c r="M1221" s="219">
        <v>45845</v>
      </c>
      <c r="N1221" s="29" t="s">
        <v>4203</v>
      </c>
      <c r="O1221" s="72">
        <f>IF(Table1[[#This Row],[Phân loại]]="Tồn đầu kỳ",Table1[[#This Row],[Tổng giá trị]],0)</f>
        <v>0</v>
      </c>
      <c r="P1221" s="8">
        <f>IF(Table1[[#This Row],[Số còn phải thu ĐK]]&lt;&gt;0,0,IF(Table1[[#This Row],[Phân loại]]="Bán hàng",Table1[[#This Row],[Tổng giá trị]],-Table1[[#This Row],[Tổng giá trị]]))</f>
        <v>-512714</v>
      </c>
      <c r="Q1221" s="73">
        <f t="shared" si="162"/>
        <v>-512714</v>
      </c>
      <c r="R1221" s="8">
        <f>Table1[[#This Row],[Số còn phải thu ĐK]]+Table1[[#This Row],[Giá Trị HD sau CK]]-Table1[[#This Row],[Số tiền đã thu]]</f>
        <v>0</v>
      </c>
      <c r="S1221" s="7">
        <f>IF(Table1[[#This Row],[Ngày hóa đơn]]&lt;&gt;"",Table1[[#This Row],[Ngày hóa đơn]],Table1[[#This Row],[Ngày hạch toán]])</f>
        <v>45740</v>
      </c>
      <c r="T1221" s="8"/>
      <c r="U1221" s="7">
        <f>IF(Table1[[#This Row],[Ngày tính CN]]="","",S1221+T1221)</f>
        <v>45740</v>
      </c>
      <c r="V1221" s="74">
        <f ca="1">IF(Table1[[#This Row],[Hạn thanh toán]]="","",IF((U1221-NOW())&lt;0,0,(U1221-NOW())))</f>
        <v>0</v>
      </c>
      <c r="W1221" s="72"/>
      <c r="X1221" s="68" t="str">
        <f t="shared" ca="1" si="163"/>
        <v/>
      </c>
      <c r="Y1221" s="68" t="str">
        <f t="shared" si="161"/>
        <v>Đã thanh toán</v>
      </c>
      <c r="Z1221" s="301">
        <f>Table1[[#This Row],[Hạn thanh toán]]</f>
        <v>45740</v>
      </c>
      <c r="AA1221" s="301">
        <f>Table1[[#This Row],[Ngày Thanh toán]]</f>
        <v>45845</v>
      </c>
      <c r="AD1221" s="3" t="str">
        <f>VLOOKUP($A1221,Ma_KH!$A:$Q,Ma_KH!O$1,0)</f>
        <v>UNIT</v>
      </c>
      <c r="AE1221" s="3" t="str">
        <f>VLOOKUP($A1221,Ma_KH!$A:$Q,Ma_KH!P$1,0)</f>
        <v>CÔNG TY TNHH HÀNG TIÊU DÙNG UNIT</v>
      </c>
    </row>
    <row r="1222" spans="1:31" ht="25.5" customHeight="1" x14ac:dyDescent="0.3">
      <c r="A1222" s="76" t="s">
        <v>127</v>
      </c>
      <c r="B1222" s="4" t="s">
        <v>4514</v>
      </c>
      <c r="C1222" s="78">
        <v>45741</v>
      </c>
      <c r="D1222" s="79" t="s">
        <v>2101</v>
      </c>
      <c r="E1222" s="78"/>
      <c r="F1222" s="76"/>
      <c r="G1222" s="76" t="s">
        <v>2076</v>
      </c>
      <c r="H1222" s="72">
        <v>1153350</v>
      </c>
      <c r="I1222" s="72">
        <v>80735</v>
      </c>
      <c r="J1222" s="72">
        <v>85809</v>
      </c>
      <c r="K1222" s="72">
        <v>1158424</v>
      </c>
      <c r="L1222" s="8" t="s">
        <v>24</v>
      </c>
      <c r="M1222" s="219">
        <v>45845</v>
      </c>
      <c r="N1222" s="29" t="s">
        <v>4203</v>
      </c>
      <c r="O1222" s="72">
        <f>IF(Table1[[#This Row],[Phân loại]]="Tồn đầu kỳ",Table1[[#This Row],[Tổng giá trị]],0)</f>
        <v>0</v>
      </c>
      <c r="P1222" s="8">
        <f>IF(Table1[[#This Row],[Số còn phải thu ĐK]]&lt;&gt;0,0,IF(Table1[[#This Row],[Phân loại]]="Bán hàng",Table1[[#This Row],[Tổng giá trị]],-Table1[[#This Row],[Tổng giá trị]]))</f>
        <v>1158424</v>
      </c>
      <c r="Q1222" s="73">
        <f t="shared" si="162"/>
        <v>1158424</v>
      </c>
      <c r="R1222" s="8">
        <f>Table1[[#This Row],[Số còn phải thu ĐK]]+Table1[[#This Row],[Giá Trị HD sau CK]]-Table1[[#This Row],[Số tiền đã thu]]</f>
        <v>0</v>
      </c>
      <c r="S1222" s="7">
        <f>IF(Table1[[#This Row],[Ngày hóa đơn]]&lt;&gt;"",Table1[[#This Row],[Ngày hóa đơn]],Table1[[#This Row],[Ngày hạch toán]])</f>
        <v>45741</v>
      </c>
      <c r="T1222" s="8"/>
      <c r="U1222" s="7">
        <f>IF(Table1[[#This Row],[Ngày tính CN]]="","",S1222+T1222)</f>
        <v>45741</v>
      </c>
      <c r="V1222" s="74">
        <f ca="1">IF(Table1[[#This Row],[Hạn thanh toán]]="","",IF((U1222-NOW())&lt;0,0,(U1222-NOW())))</f>
        <v>0</v>
      </c>
      <c r="W1222" s="72"/>
      <c r="X1222" s="68" t="str">
        <f t="shared" ca="1" si="163"/>
        <v/>
      </c>
      <c r="Y1222" s="68" t="str">
        <f t="shared" si="161"/>
        <v>Đã thanh toán</v>
      </c>
      <c r="Z1222" s="301">
        <f>Table1[[#This Row],[Hạn thanh toán]]</f>
        <v>45741</v>
      </c>
      <c r="AA1222" s="301">
        <f>Table1[[#This Row],[Ngày Thanh toán]]</f>
        <v>45845</v>
      </c>
      <c r="AD1222" s="3" t="str">
        <f>VLOOKUP($A1222,Ma_KH!$A:$Q,Ma_KH!O$1,0)</f>
        <v>UNIT</v>
      </c>
      <c r="AE1222" s="3" t="str">
        <f>VLOOKUP($A1222,Ma_KH!$A:$Q,Ma_KH!P$1,0)</f>
        <v>CÔNG TY TNHH HÀNG TIÊU DÙNG UNIT</v>
      </c>
    </row>
    <row r="1223" spans="1:31" ht="25.5" customHeight="1" x14ac:dyDescent="0.3">
      <c r="A1223" s="76" t="s">
        <v>127</v>
      </c>
      <c r="B1223" s="4" t="s">
        <v>4514</v>
      </c>
      <c r="C1223" s="78">
        <v>45741</v>
      </c>
      <c r="D1223" s="79" t="s">
        <v>2102</v>
      </c>
      <c r="E1223" s="78"/>
      <c r="F1223" s="76"/>
      <c r="G1223" s="76" t="s">
        <v>2029</v>
      </c>
      <c r="H1223" s="72">
        <v>1879538</v>
      </c>
      <c r="I1223" s="72">
        <v>131568</v>
      </c>
      <c r="J1223" s="72">
        <v>139838</v>
      </c>
      <c r="K1223" s="72">
        <v>1887808</v>
      </c>
      <c r="L1223" s="8" t="s">
        <v>24</v>
      </c>
      <c r="M1223" s="219">
        <v>45845</v>
      </c>
      <c r="N1223" s="29" t="s">
        <v>4203</v>
      </c>
      <c r="O1223" s="72">
        <f>IF(Table1[[#This Row],[Phân loại]]="Tồn đầu kỳ",Table1[[#This Row],[Tổng giá trị]],0)</f>
        <v>0</v>
      </c>
      <c r="P1223" s="8">
        <f>IF(Table1[[#This Row],[Số còn phải thu ĐK]]&lt;&gt;0,0,IF(Table1[[#This Row],[Phân loại]]="Bán hàng",Table1[[#This Row],[Tổng giá trị]],-Table1[[#This Row],[Tổng giá trị]]))</f>
        <v>1887808</v>
      </c>
      <c r="Q1223" s="73">
        <f t="shared" si="162"/>
        <v>1887808</v>
      </c>
      <c r="R1223" s="8">
        <f>Table1[[#This Row],[Số còn phải thu ĐK]]+Table1[[#This Row],[Giá Trị HD sau CK]]-Table1[[#This Row],[Số tiền đã thu]]</f>
        <v>0</v>
      </c>
      <c r="S1223" s="7">
        <f>IF(Table1[[#This Row],[Ngày hóa đơn]]&lt;&gt;"",Table1[[#This Row],[Ngày hóa đơn]],Table1[[#This Row],[Ngày hạch toán]])</f>
        <v>45741</v>
      </c>
      <c r="T1223" s="8"/>
      <c r="U1223" s="7">
        <f>IF(Table1[[#This Row],[Ngày tính CN]]="","",S1223+T1223)</f>
        <v>45741</v>
      </c>
      <c r="V1223" s="74">
        <f ca="1">IF(Table1[[#This Row],[Hạn thanh toán]]="","",IF((U1223-NOW())&lt;0,0,(U1223-NOW())))</f>
        <v>0</v>
      </c>
      <c r="W1223" s="72"/>
      <c r="X1223" s="68" t="str">
        <f t="shared" ca="1" si="163"/>
        <v/>
      </c>
      <c r="Y1223" s="68" t="str">
        <f t="shared" si="161"/>
        <v>Đã thanh toán</v>
      </c>
      <c r="Z1223" s="301">
        <f>Table1[[#This Row],[Hạn thanh toán]]</f>
        <v>45741</v>
      </c>
      <c r="AA1223" s="301">
        <f>Table1[[#This Row],[Ngày Thanh toán]]</f>
        <v>45845</v>
      </c>
      <c r="AD1223" s="3" t="str">
        <f>VLOOKUP($A1223,Ma_KH!$A:$Q,Ma_KH!O$1,0)</f>
        <v>UNIT</v>
      </c>
      <c r="AE1223" s="3" t="str">
        <f>VLOOKUP($A1223,Ma_KH!$A:$Q,Ma_KH!P$1,0)</f>
        <v>CÔNG TY TNHH HÀNG TIÊU DÙNG UNIT</v>
      </c>
    </row>
    <row r="1224" spans="1:31" ht="25.5" customHeight="1" x14ac:dyDescent="0.3">
      <c r="A1224" s="76" t="s">
        <v>127</v>
      </c>
      <c r="B1224" s="4" t="s">
        <v>4514</v>
      </c>
      <c r="C1224" s="78">
        <v>45743</v>
      </c>
      <c r="D1224" s="79" t="s">
        <v>2103</v>
      </c>
      <c r="E1224" s="78">
        <v>45743</v>
      </c>
      <c r="F1224" s="76"/>
      <c r="G1224" s="76" t="s">
        <v>2033</v>
      </c>
      <c r="H1224" s="72">
        <v>0</v>
      </c>
      <c r="I1224" s="72">
        <v>0</v>
      </c>
      <c r="J1224" s="72">
        <v>0</v>
      </c>
      <c r="K1224" s="72">
        <v>102043</v>
      </c>
      <c r="L1224" s="8" t="s">
        <v>17</v>
      </c>
      <c r="M1224" s="219">
        <v>45845</v>
      </c>
      <c r="N1224" s="29" t="s">
        <v>4203</v>
      </c>
      <c r="O1224" s="72">
        <f>IF(Table1[[#This Row],[Phân loại]]="Tồn đầu kỳ",Table1[[#This Row],[Tổng giá trị]],0)</f>
        <v>0</v>
      </c>
      <c r="P1224" s="8">
        <f>IF(Table1[[#This Row],[Số còn phải thu ĐK]]&lt;&gt;0,0,IF(Table1[[#This Row],[Phân loại]]="Bán hàng",Table1[[#This Row],[Tổng giá trị]],-Table1[[#This Row],[Tổng giá trị]]))</f>
        <v>-102043</v>
      </c>
      <c r="Q1224" s="73">
        <f t="shared" si="162"/>
        <v>-102043</v>
      </c>
      <c r="R1224" s="8">
        <f>Table1[[#This Row],[Số còn phải thu ĐK]]+Table1[[#This Row],[Giá Trị HD sau CK]]-Table1[[#This Row],[Số tiền đã thu]]</f>
        <v>0</v>
      </c>
      <c r="S1224" s="7">
        <f>IF(Table1[[#This Row],[Ngày hóa đơn]]&lt;&gt;"",Table1[[#This Row],[Ngày hóa đơn]],Table1[[#This Row],[Ngày hạch toán]])</f>
        <v>45743</v>
      </c>
      <c r="T1224" s="8"/>
      <c r="U1224" s="7">
        <f>IF(Table1[[#This Row],[Ngày tính CN]]="","",S1224+T1224)</f>
        <v>45743</v>
      </c>
      <c r="V1224" s="74">
        <f ca="1">IF(Table1[[#This Row],[Hạn thanh toán]]="","",IF((U1224-NOW())&lt;0,0,(U1224-NOW())))</f>
        <v>0</v>
      </c>
      <c r="W1224" s="72"/>
      <c r="X1224" s="68" t="str">
        <f t="shared" ca="1" si="163"/>
        <v/>
      </c>
      <c r="Y1224" s="68" t="str">
        <f t="shared" si="161"/>
        <v>Đã thanh toán</v>
      </c>
      <c r="Z1224" s="301">
        <f>Table1[[#This Row],[Hạn thanh toán]]</f>
        <v>45743</v>
      </c>
      <c r="AA1224" s="301">
        <f>Table1[[#This Row],[Ngày Thanh toán]]</f>
        <v>45845</v>
      </c>
      <c r="AD1224" s="3" t="str">
        <f>VLOOKUP($A1224,Ma_KH!$A:$Q,Ma_KH!O$1,0)</f>
        <v>UNIT</v>
      </c>
      <c r="AE1224" s="3" t="str">
        <f>VLOOKUP($A1224,Ma_KH!$A:$Q,Ma_KH!P$1,0)</f>
        <v>CÔNG TY TNHH HÀNG TIÊU DÙNG UNIT</v>
      </c>
    </row>
    <row r="1225" spans="1:31" ht="25.5" customHeight="1" x14ac:dyDescent="0.3">
      <c r="A1225" s="76" t="s">
        <v>127</v>
      </c>
      <c r="B1225" s="4" t="s">
        <v>4514</v>
      </c>
      <c r="C1225" s="78">
        <v>45744</v>
      </c>
      <c r="D1225" s="79" t="s">
        <v>2104</v>
      </c>
      <c r="E1225" s="78"/>
      <c r="F1225" s="76"/>
      <c r="G1225" s="76" t="s">
        <v>2086</v>
      </c>
      <c r="H1225" s="72">
        <v>589271</v>
      </c>
      <c r="I1225" s="72">
        <v>41249</v>
      </c>
      <c r="J1225" s="72">
        <v>43842</v>
      </c>
      <c r="K1225" s="72">
        <v>591864</v>
      </c>
      <c r="L1225" s="8" t="s">
        <v>24</v>
      </c>
      <c r="M1225" s="219">
        <v>45845</v>
      </c>
      <c r="N1225" s="29" t="s">
        <v>4203</v>
      </c>
      <c r="O1225" s="72">
        <f>IF(Table1[[#This Row],[Phân loại]]="Tồn đầu kỳ",Table1[[#This Row],[Tổng giá trị]],0)</f>
        <v>0</v>
      </c>
      <c r="P1225" s="8">
        <f>IF(Table1[[#This Row],[Số còn phải thu ĐK]]&lt;&gt;0,0,IF(Table1[[#This Row],[Phân loại]]="Bán hàng",Table1[[#This Row],[Tổng giá trị]],-Table1[[#This Row],[Tổng giá trị]]))</f>
        <v>591864</v>
      </c>
      <c r="Q1225" s="73">
        <f t="shared" si="162"/>
        <v>591864</v>
      </c>
      <c r="R1225" s="8">
        <f>Table1[[#This Row],[Số còn phải thu ĐK]]+Table1[[#This Row],[Giá Trị HD sau CK]]-Table1[[#This Row],[Số tiền đã thu]]</f>
        <v>0</v>
      </c>
      <c r="S1225" s="7">
        <f>IF(Table1[[#This Row],[Ngày hóa đơn]]&lt;&gt;"",Table1[[#This Row],[Ngày hóa đơn]],Table1[[#This Row],[Ngày hạch toán]])</f>
        <v>45744</v>
      </c>
      <c r="T1225" s="8"/>
      <c r="U1225" s="7">
        <f>IF(Table1[[#This Row],[Ngày tính CN]]="","",S1225+T1225)</f>
        <v>45744</v>
      </c>
      <c r="V1225" s="74">
        <f ca="1">IF(Table1[[#This Row],[Hạn thanh toán]]="","",IF((U1225-NOW())&lt;0,0,(U1225-NOW())))</f>
        <v>0</v>
      </c>
      <c r="W1225" s="72"/>
      <c r="X1225" s="68" t="str">
        <f t="shared" ca="1" si="163"/>
        <v/>
      </c>
      <c r="Y1225" s="68" t="str">
        <f t="shared" si="161"/>
        <v>Đã thanh toán</v>
      </c>
      <c r="Z1225" s="301">
        <f>Table1[[#This Row],[Hạn thanh toán]]</f>
        <v>45744</v>
      </c>
      <c r="AA1225" s="301">
        <f>Table1[[#This Row],[Ngày Thanh toán]]</f>
        <v>45845</v>
      </c>
      <c r="AD1225" s="3" t="str">
        <f>VLOOKUP($A1225,Ma_KH!$A:$Q,Ma_KH!O$1,0)</f>
        <v>UNIT</v>
      </c>
      <c r="AE1225" s="3" t="str">
        <f>VLOOKUP($A1225,Ma_KH!$A:$Q,Ma_KH!P$1,0)</f>
        <v>CÔNG TY TNHH HÀNG TIÊU DÙNG UNIT</v>
      </c>
    </row>
    <row r="1226" spans="1:31" ht="25.5" customHeight="1" x14ac:dyDescent="0.3">
      <c r="A1226" s="76" t="s">
        <v>127</v>
      </c>
      <c r="B1226" s="4" t="s">
        <v>4514</v>
      </c>
      <c r="C1226" s="78">
        <v>45752</v>
      </c>
      <c r="D1226" s="79" t="s">
        <v>2105</v>
      </c>
      <c r="E1226" s="78"/>
      <c r="F1226" s="76"/>
      <c r="G1226" s="76" t="s">
        <v>2106</v>
      </c>
      <c r="H1226" s="72">
        <v>1325603</v>
      </c>
      <c r="I1226" s="72">
        <v>92792</v>
      </c>
      <c r="J1226" s="72">
        <v>98625</v>
      </c>
      <c r="K1226" s="72">
        <v>1331436</v>
      </c>
      <c r="L1226" s="8" t="s">
        <v>24</v>
      </c>
      <c r="M1226" s="219">
        <v>45845</v>
      </c>
      <c r="N1226" s="29" t="s">
        <v>4203</v>
      </c>
      <c r="O1226" s="72">
        <f>IF(Table1[[#This Row],[Phân loại]]="Tồn đầu kỳ",Table1[[#This Row],[Tổng giá trị]],0)</f>
        <v>0</v>
      </c>
      <c r="P1226" s="8">
        <f>IF(Table1[[#This Row],[Số còn phải thu ĐK]]&lt;&gt;0,0,IF(Table1[[#This Row],[Phân loại]]="Bán hàng",Table1[[#This Row],[Tổng giá trị]],-Table1[[#This Row],[Tổng giá trị]]))</f>
        <v>1331436</v>
      </c>
      <c r="Q1226" s="73">
        <f t="shared" si="162"/>
        <v>1331436</v>
      </c>
      <c r="R1226" s="8">
        <f>Table1[[#This Row],[Số còn phải thu ĐK]]+Table1[[#This Row],[Giá Trị HD sau CK]]-Table1[[#This Row],[Số tiền đã thu]]</f>
        <v>0</v>
      </c>
      <c r="S1226" s="7">
        <f>IF(Table1[[#This Row],[Ngày hóa đơn]]&lt;&gt;"",Table1[[#This Row],[Ngày hóa đơn]],Table1[[#This Row],[Ngày hạch toán]])</f>
        <v>45752</v>
      </c>
      <c r="T1226" s="8"/>
      <c r="U1226" s="7">
        <f>IF(Table1[[#This Row],[Ngày tính CN]]="","",S1226+T1226)</f>
        <v>45752</v>
      </c>
      <c r="V1226" s="74">
        <f ca="1">IF(Table1[[#This Row],[Hạn thanh toán]]="","",IF((U1226-NOW())&lt;0,0,(U1226-NOW())))</f>
        <v>0</v>
      </c>
      <c r="W1226" s="72"/>
      <c r="X1226" s="68" t="str">
        <f t="shared" ca="1" si="163"/>
        <v/>
      </c>
      <c r="Y1226" s="68" t="str">
        <f t="shared" si="161"/>
        <v>Đã thanh toán</v>
      </c>
      <c r="Z1226" s="301">
        <f>Table1[[#This Row],[Hạn thanh toán]]</f>
        <v>45752</v>
      </c>
      <c r="AA1226" s="301">
        <f>Table1[[#This Row],[Ngày Thanh toán]]</f>
        <v>45845</v>
      </c>
      <c r="AD1226" s="3" t="str">
        <f>VLOOKUP($A1226,Ma_KH!$A:$Q,Ma_KH!O$1,0)</f>
        <v>UNIT</v>
      </c>
      <c r="AE1226" s="3" t="str">
        <f>VLOOKUP($A1226,Ma_KH!$A:$Q,Ma_KH!P$1,0)</f>
        <v>CÔNG TY TNHH HÀNG TIÊU DÙNG UNIT</v>
      </c>
    </row>
    <row r="1227" spans="1:31" ht="25.5" customHeight="1" x14ac:dyDescent="0.3">
      <c r="A1227" s="76" t="s">
        <v>127</v>
      </c>
      <c r="B1227" s="4" t="s">
        <v>4514</v>
      </c>
      <c r="C1227" s="78">
        <v>45752</v>
      </c>
      <c r="D1227" s="79" t="s">
        <v>2107</v>
      </c>
      <c r="E1227" s="78">
        <v>45752</v>
      </c>
      <c r="F1227" s="76"/>
      <c r="G1227" s="76" t="s">
        <v>2108</v>
      </c>
      <c r="H1227" s="72">
        <v>0</v>
      </c>
      <c r="I1227" s="72">
        <v>0</v>
      </c>
      <c r="J1227" s="72">
        <v>0</v>
      </c>
      <c r="K1227" s="72">
        <v>362943</v>
      </c>
      <c r="L1227" s="8" t="s">
        <v>17</v>
      </c>
      <c r="M1227" s="219">
        <v>45845</v>
      </c>
      <c r="N1227" s="29" t="s">
        <v>4203</v>
      </c>
      <c r="O1227" s="72">
        <f>IF(Table1[[#This Row],[Phân loại]]="Tồn đầu kỳ",Table1[[#This Row],[Tổng giá trị]],0)</f>
        <v>0</v>
      </c>
      <c r="P1227" s="8">
        <f>IF(Table1[[#This Row],[Số còn phải thu ĐK]]&lt;&gt;0,0,IF(Table1[[#This Row],[Phân loại]]="Bán hàng",Table1[[#This Row],[Tổng giá trị]],-Table1[[#This Row],[Tổng giá trị]]))</f>
        <v>-362943</v>
      </c>
      <c r="Q1227" s="73">
        <f t="shared" si="162"/>
        <v>-362943</v>
      </c>
      <c r="R1227" s="8">
        <f>Table1[[#This Row],[Số còn phải thu ĐK]]+Table1[[#This Row],[Giá Trị HD sau CK]]-Table1[[#This Row],[Số tiền đã thu]]</f>
        <v>0</v>
      </c>
      <c r="S1227" s="7">
        <f>IF(Table1[[#This Row],[Ngày hóa đơn]]&lt;&gt;"",Table1[[#This Row],[Ngày hóa đơn]],Table1[[#This Row],[Ngày hạch toán]])</f>
        <v>45752</v>
      </c>
      <c r="T1227" s="8"/>
      <c r="U1227" s="7">
        <f>IF(Table1[[#This Row],[Ngày tính CN]]="","",S1227+T1227)</f>
        <v>45752</v>
      </c>
      <c r="V1227" s="74">
        <f ca="1">IF(Table1[[#This Row],[Hạn thanh toán]]="","",IF((U1227-NOW())&lt;0,0,(U1227-NOW())))</f>
        <v>0</v>
      </c>
      <c r="W1227" s="72"/>
      <c r="X1227" s="68" t="str">
        <f t="shared" ca="1" si="163"/>
        <v/>
      </c>
      <c r="Y1227" s="68" t="str">
        <f t="shared" si="161"/>
        <v>Đã thanh toán</v>
      </c>
      <c r="Z1227" s="301">
        <f>Table1[[#This Row],[Hạn thanh toán]]</f>
        <v>45752</v>
      </c>
      <c r="AA1227" s="301">
        <f>Table1[[#This Row],[Ngày Thanh toán]]</f>
        <v>45845</v>
      </c>
      <c r="AD1227" s="3" t="str">
        <f>VLOOKUP($A1227,Ma_KH!$A:$Q,Ma_KH!O$1,0)</f>
        <v>UNIT</v>
      </c>
      <c r="AE1227" s="3" t="str">
        <f>VLOOKUP($A1227,Ma_KH!$A:$Q,Ma_KH!P$1,0)</f>
        <v>CÔNG TY TNHH HÀNG TIÊU DÙNG UNIT</v>
      </c>
    </row>
    <row r="1228" spans="1:31" ht="25.5" customHeight="1" x14ac:dyDescent="0.3">
      <c r="A1228" s="76" t="s">
        <v>127</v>
      </c>
      <c r="B1228" s="4" t="s">
        <v>4514</v>
      </c>
      <c r="C1228" s="78">
        <v>45755</v>
      </c>
      <c r="D1228" s="79" t="s">
        <v>2109</v>
      </c>
      <c r="E1228" s="78"/>
      <c r="F1228" s="76"/>
      <c r="G1228" s="76" t="s">
        <v>2110</v>
      </c>
      <c r="H1228" s="72">
        <v>1343320</v>
      </c>
      <c r="I1228" s="72">
        <v>94032</v>
      </c>
      <c r="J1228" s="72">
        <v>99943</v>
      </c>
      <c r="K1228" s="72">
        <v>1349231</v>
      </c>
      <c r="L1228" s="8" t="s">
        <v>24</v>
      </c>
      <c r="M1228" s="219">
        <v>45845</v>
      </c>
      <c r="N1228" s="29" t="s">
        <v>4203</v>
      </c>
      <c r="O1228" s="72">
        <f>IF(Table1[[#This Row],[Phân loại]]="Tồn đầu kỳ",Table1[[#This Row],[Tổng giá trị]],0)</f>
        <v>0</v>
      </c>
      <c r="P1228" s="8">
        <f>IF(Table1[[#This Row],[Số còn phải thu ĐK]]&lt;&gt;0,0,IF(Table1[[#This Row],[Phân loại]]="Bán hàng",Table1[[#This Row],[Tổng giá trị]],-Table1[[#This Row],[Tổng giá trị]]))</f>
        <v>1349231</v>
      </c>
      <c r="Q1228" s="73">
        <f t="shared" si="162"/>
        <v>1349231</v>
      </c>
      <c r="R1228" s="8">
        <f>Table1[[#This Row],[Số còn phải thu ĐK]]+Table1[[#This Row],[Giá Trị HD sau CK]]-Table1[[#This Row],[Số tiền đã thu]]</f>
        <v>0</v>
      </c>
      <c r="S1228" s="7">
        <f>IF(Table1[[#This Row],[Ngày hóa đơn]]&lt;&gt;"",Table1[[#This Row],[Ngày hóa đơn]],Table1[[#This Row],[Ngày hạch toán]])</f>
        <v>45755</v>
      </c>
      <c r="T1228" s="8"/>
      <c r="U1228" s="7">
        <f>IF(Table1[[#This Row],[Ngày tính CN]]="","",S1228+T1228)</f>
        <v>45755</v>
      </c>
      <c r="V1228" s="74">
        <f ca="1">IF(Table1[[#This Row],[Hạn thanh toán]]="","",IF((U1228-NOW())&lt;0,0,(U1228-NOW())))</f>
        <v>0</v>
      </c>
      <c r="W1228" s="72"/>
      <c r="X1228" s="68" t="str">
        <f t="shared" ca="1" si="163"/>
        <v/>
      </c>
      <c r="Y1228" s="68" t="str">
        <f t="shared" si="161"/>
        <v>Đã thanh toán</v>
      </c>
      <c r="Z1228" s="301">
        <f>Table1[[#This Row],[Hạn thanh toán]]</f>
        <v>45755</v>
      </c>
      <c r="AA1228" s="301">
        <f>Table1[[#This Row],[Ngày Thanh toán]]</f>
        <v>45845</v>
      </c>
      <c r="AD1228" s="3" t="str">
        <f>VLOOKUP($A1228,Ma_KH!$A:$Q,Ma_KH!O$1,0)</f>
        <v>UNIT</v>
      </c>
      <c r="AE1228" s="3" t="str">
        <f>VLOOKUP($A1228,Ma_KH!$A:$Q,Ma_KH!P$1,0)</f>
        <v>CÔNG TY TNHH HÀNG TIÊU DÙNG UNIT</v>
      </c>
    </row>
    <row r="1229" spans="1:31" ht="25.5" customHeight="1" x14ac:dyDescent="0.3">
      <c r="A1229" s="76" t="s">
        <v>127</v>
      </c>
      <c r="B1229" s="4" t="s">
        <v>4514</v>
      </c>
      <c r="C1229" s="78">
        <v>45756</v>
      </c>
      <c r="D1229" s="79" t="s">
        <v>2111</v>
      </c>
      <c r="E1229" s="78"/>
      <c r="F1229" s="76"/>
      <c r="G1229" s="76" t="s">
        <v>2076</v>
      </c>
      <c r="H1229" s="72">
        <v>1078105</v>
      </c>
      <c r="I1229" s="72">
        <v>75467</v>
      </c>
      <c r="J1229" s="72">
        <v>80211</v>
      </c>
      <c r="K1229" s="72">
        <v>1082849</v>
      </c>
      <c r="L1229" s="8" t="s">
        <v>24</v>
      </c>
      <c r="M1229" s="219">
        <v>45845</v>
      </c>
      <c r="N1229" s="29" t="s">
        <v>4203</v>
      </c>
      <c r="O1229" s="72">
        <f>IF(Table1[[#This Row],[Phân loại]]="Tồn đầu kỳ",Table1[[#This Row],[Tổng giá trị]],0)</f>
        <v>0</v>
      </c>
      <c r="P1229" s="8">
        <f>IF(Table1[[#This Row],[Số còn phải thu ĐK]]&lt;&gt;0,0,IF(Table1[[#This Row],[Phân loại]]="Bán hàng",Table1[[#This Row],[Tổng giá trị]],-Table1[[#This Row],[Tổng giá trị]]))</f>
        <v>1082849</v>
      </c>
      <c r="Q1229" s="73">
        <f t="shared" si="162"/>
        <v>1082849</v>
      </c>
      <c r="R1229" s="8">
        <f>Table1[[#This Row],[Số còn phải thu ĐK]]+Table1[[#This Row],[Giá Trị HD sau CK]]-Table1[[#This Row],[Số tiền đã thu]]</f>
        <v>0</v>
      </c>
      <c r="S1229" s="7">
        <f>IF(Table1[[#This Row],[Ngày hóa đơn]]&lt;&gt;"",Table1[[#This Row],[Ngày hóa đơn]],Table1[[#This Row],[Ngày hạch toán]])</f>
        <v>45756</v>
      </c>
      <c r="T1229" s="8"/>
      <c r="U1229" s="7">
        <f>IF(Table1[[#This Row],[Ngày tính CN]]="","",S1229+T1229)</f>
        <v>45756</v>
      </c>
      <c r="V1229" s="74">
        <f ca="1">IF(Table1[[#This Row],[Hạn thanh toán]]="","",IF((U1229-NOW())&lt;0,0,(U1229-NOW())))</f>
        <v>0</v>
      </c>
      <c r="W1229" s="72"/>
      <c r="X1229" s="68" t="str">
        <f t="shared" ca="1" si="163"/>
        <v/>
      </c>
      <c r="Y1229" s="68" t="str">
        <f t="shared" si="161"/>
        <v>Đã thanh toán</v>
      </c>
      <c r="Z1229" s="301">
        <f>Table1[[#This Row],[Hạn thanh toán]]</f>
        <v>45756</v>
      </c>
      <c r="AA1229" s="301">
        <f>Table1[[#This Row],[Ngày Thanh toán]]</f>
        <v>45845</v>
      </c>
      <c r="AD1229" s="3" t="str">
        <f>VLOOKUP($A1229,Ma_KH!$A:$Q,Ma_KH!O$1,0)</f>
        <v>UNIT</v>
      </c>
      <c r="AE1229" s="3" t="str">
        <f>VLOOKUP($A1229,Ma_KH!$A:$Q,Ma_KH!P$1,0)</f>
        <v>CÔNG TY TNHH HÀNG TIÊU DÙNG UNIT</v>
      </c>
    </row>
    <row r="1230" spans="1:31" ht="25.5" customHeight="1" x14ac:dyDescent="0.3">
      <c r="A1230" s="76" t="s">
        <v>127</v>
      </c>
      <c r="B1230" s="4" t="s">
        <v>4514</v>
      </c>
      <c r="C1230" s="78">
        <v>45756</v>
      </c>
      <c r="D1230" s="79" t="s">
        <v>2112</v>
      </c>
      <c r="E1230" s="78"/>
      <c r="F1230" s="76"/>
      <c r="G1230" s="76" t="s">
        <v>2041</v>
      </c>
      <c r="H1230" s="72">
        <v>940105</v>
      </c>
      <c r="I1230" s="72">
        <v>65807</v>
      </c>
      <c r="J1230" s="72">
        <v>69944</v>
      </c>
      <c r="K1230" s="72">
        <v>944242</v>
      </c>
      <c r="L1230" s="8" t="s">
        <v>24</v>
      </c>
      <c r="M1230" s="219">
        <v>45845</v>
      </c>
      <c r="N1230" s="29" t="s">
        <v>4203</v>
      </c>
      <c r="O1230" s="72">
        <f>IF(Table1[[#This Row],[Phân loại]]="Tồn đầu kỳ",Table1[[#This Row],[Tổng giá trị]],0)</f>
        <v>0</v>
      </c>
      <c r="P1230" s="8">
        <f>IF(Table1[[#This Row],[Số còn phải thu ĐK]]&lt;&gt;0,0,IF(Table1[[#This Row],[Phân loại]]="Bán hàng",Table1[[#This Row],[Tổng giá trị]],-Table1[[#This Row],[Tổng giá trị]]))</f>
        <v>944242</v>
      </c>
      <c r="Q1230" s="73">
        <f t="shared" si="162"/>
        <v>944242</v>
      </c>
      <c r="R1230" s="8">
        <f>Table1[[#This Row],[Số còn phải thu ĐK]]+Table1[[#This Row],[Giá Trị HD sau CK]]-Table1[[#This Row],[Số tiền đã thu]]</f>
        <v>0</v>
      </c>
      <c r="S1230" s="7">
        <f>IF(Table1[[#This Row],[Ngày hóa đơn]]&lt;&gt;"",Table1[[#This Row],[Ngày hóa đơn]],Table1[[#This Row],[Ngày hạch toán]])</f>
        <v>45756</v>
      </c>
      <c r="T1230" s="8"/>
      <c r="U1230" s="7">
        <f>IF(Table1[[#This Row],[Ngày tính CN]]="","",S1230+T1230)</f>
        <v>45756</v>
      </c>
      <c r="V1230" s="74">
        <f ca="1">IF(Table1[[#This Row],[Hạn thanh toán]]="","",IF((U1230-NOW())&lt;0,0,(U1230-NOW())))</f>
        <v>0</v>
      </c>
      <c r="W1230" s="72"/>
      <c r="X1230" s="68" t="str">
        <f t="shared" ca="1" si="163"/>
        <v/>
      </c>
      <c r="Y1230" s="68" t="str">
        <f t="shared" si="161"/>
        <v>Đã thanh toán</v>
      </c>
      <c r="Z1230" s="301">
        <f>Table1[[#This Row],[Hạn thanh toán]]</f>
        <v>45756</v>
      </c>
      <c r="AA1230" s="301">
        <f>Table1[[#This Row],[Ngày Thanh toán]]</f>
        <v>45845</v>
      </c>
      <c r="AD1230" s="3" t="str">
        <f>VLOOKUP($A1230,Ma_KH!$A:$Q,Ma_KH!O$1,0)</f>
        <v>UNIT</v>
      </c>
      <c r="AE1230" s="3" t="str">
        <f>VLOOKUP($A1230,Ma_KH!$A:$Q,Ma_KH!P$1,0)</f>
        <v>CÔNG TY TNHH HÀNG TIÊU DÙNG UNIT</v>
      </c>
    </row>
    <row r="1231" spans="1:31" ht="25.5" customHeight="1" x14ac:dyDescent="0.3">
      <c r="A1231" s="76" t="s">
        <v>127</v>
      </c>
      <c r="B1231" s="4" t="s">
        <v>4514</v>
      </c>
      <c r="C1231" s="78">
        <v>45756</v>
      </c>
      <c r="D1231" s="79" t="s">
        <v>2113</v>
      </c>
      <c r="E1231" s="78"/>
      <c r="F1231" s="76"/>
      <c r="G1231" s="76" t="s">
        <v>2058</v>
      </c>
      <c r="H1231" s="72">
        <v>982097</v>
      </c>
      <c r="I1231" s="72">
        <v>68747</v>
      </c>
      <c r="J1231" s="72">
        <v>73068</v>
      </c>
      <c r="K1231" s="72">
        <v>986418</v>
      </c>
      <c r="L1231" s="8" t="s">
        <v>24</v>
      </c>
      <c r="M1231" s="219">
        <v>45845</v>
      </c>
      <c r="N1231" s="29" t="s">
        <v>4203</v>
      </c>
      <c r="O1231" s="72">
        <f>IF(Table1[[#This Row],[Phân loại]]="Tồn đầu kỳ",Table1[[#This Row],[Tổng giá trị]],0)</f>
        <v>0</v>
      </c>
      <c r="P1231" s="8">
        <f>IF(Table1[[#This Row],[Số còn phải thu ĐK]]&lt;&gt;0,0,IF(Table1[[#This Row],[Phân loại]]="Bán hàng",Table1[[#This Row],[Tổng giá trị]],-Table1[[#This Row],[Tổng giá trị]]))</f>
        <v>986418</v>
      </c>
      <c r="Q1231" s="73">
        <f t="shared" si="162"/>
        <v>986418</v>
      </c>
      <c r="R1231" s="8">
        <f>Table1[[#This Row],[Số còn phải thu ĐK]]+Table1[[#This Row],[Giá Trị HD sau CK]]-Table1[[#This Row],[Số tiền đã thu]]</f>
        <v>0</v>
      </c>
      <c r="S1231" s="7">
        <f>IF(Table1[[#This Row],[Ngày hóa đơn]]&lt;&gt;"",Table1[[#This Row],[Ngày hóa đơn]],Table1[[#This Row],[Ngày hạch toán]])</f>
        <v>45756</v>
      </c>
      <c r="T1231" s="8"/>
      <c r="U1231" s="7">
        <f>IF(Table1[[#This Row],[Ngày tính CN]]="","",S1231+T1231)</f>
        <v>45756</v>
      </c>
      <c r="V1231" s="74">
        <f ca="1">IF(Table1[[#This Row],[Hạn thanh toán]]="","",IF((U1231-NOW())&lt;0,0,(U1231-NOW())))</f>
        <v>0</v>
      </c>
      <c r="W1231" s="72"/>
      <c r="X1231" s="68" t="str">
        <f t="shared" ca="1" si="163"/>
        <v/>
      </c>
      <c r="Y1231" s="68" t="str">
        <f t="shared" si="161"/>
        <v>Đã thanh toán</v>
      </c>
      <c r="Z1231" s="301">
        <f>Table1[[#This Row],[Hạn thanh toán]]</f>
        <v>45756</v>
      </c>
      <c r="AA1231" s="301">
        <f>Table1[[#This Row],[Ngày Thanh toán]]</f>
        <v>45845</v>
      </c>
      <c r="AD1231" s="3" t="str">
        <f>VLOOKUP($A1231,Ma_KH!$A:$Q,Ma_KH!O$1,0)</f>
        <v>UNIT</v>
      </c>
      <c r="AE1231" s="3" t="str">
        <f>VLOOKUP($A1231,Ma_KH!$A:$Q,Ma_KH!P$1,0)</f>
        <v>CÔNG TY TNHH HÀNG TIÊU DÙNG UNIT</v>
      </c>
    </row>
    <row r="1232" spans="1:31" ht="25.5" customHeight="1" x14ac:dyDescent="0.3">
      <c r="A1232" s="76" t="s">
        <v>127</v>
      </c>
      <c r="B1232" s="4" t="s">
        <v>4514</v>
      </c>
      <c r="C1232" s="78">
        <v>45758</v>
      </c>
      <c r="D1232" s="79" t="s">
        <v>2114</v>
      </c>
      <c r="E1232" s="78"/>
      <c r="F1232" s="76"/>
      <c r="G1232" s="76" t="s">
        <v>2063</v>
      </c>
      <c r="H1232" s="72">
        <v>2596720</v>
      </c>
      <c r="I1232" s="72">
        <v>181770</v>
      </c>
      <c r="J1232" s="72">
        <v>193196</v>
      </c>
      <c r="K1232" s="72">
        <v>2608146</v>
      </c>
      <c r="L1232" s="8" t="s">
        <v>24</v>
      </c>
      <c r="M1232" s="219">
        <v>45845</v>
      </c>
      <c r="N1232" s="29" t="s">
        <v>4203</v>
      </c>
      <c r="O1232" s="72">
        <f>IF(Table1[[#This Row],[Phân loại]]="Tồn đầu kỳ",Table1[[#This Row],[Tổng giá trị]],0)</f>
        <v>0</v>
      </c>
      <c r="P1232" s="8">
        <f>IF(Table1[[#This Row],[Số còn phải thu ĐK]]&lt;&gt;0,0,IF(Table1[[#This Row],[Phân loại]]="Bán hàng",Table1[[#This Row],[Tổng giá trị]],-Table1[[#This Row],[Tổng giá trị]]))</f>
        <v>2608146</v>
      </c>
      <c r="Q1232" s="73">
        <f t="shared" si="162"/>
        <v>2608146</v>
      </c>
      <c r="R1232" s="8">
        <f>Table1[[#This Row],[Số còn phải thu ĐK]]+Table1[[#This Row],[Giá Trị HD sau CK]]-Table1[[#This Row],[Số tiền đã thu]]</f>
        <v>0</v>
      </c>
      <c r="S1232" s="7">
        <f>IF(Table1[[#This Row],[Ngày hóa đơn]]&lt;&gt;"",Table1[[#This Row],[Ngày hóa đơn]],Table1[[#This Row],[Ngày hạch toán]])</f>
        <v>45758</v>
      </c>
      <c r="T1232" s="8"/>
      <c r="U1232" s="7">
        <f>IF(Table1[[#This Row],[Ngày tính CN]]="","",S1232+T1232)</f>
        <v>45758</v>
      </c>
      <c r="V1232" s="74">
        <f ca="1">IF(Table1[[#This Row],[Hạn thanh toán]]="","",IF((U1232-NOW())&lt;0,0,(U1232-NOW())))</f>
        <v>0</v>
      </c>
      <c r="W1232" s="72"/>
      <c r="X1232" s="68" t="str">
        <f t="shared" ca="1" si="163"/>
        <v/>
      </c>
      <c r="Y1232" s="68" t="str">
        <f t="shared" ref="Y1232:Y1295" si="166">IF(R1232=0,"Đã thanh toán",IF(X1232="","",IF(X1232&lt;=0,"Chưa đến hạn thanh toán",IF(X1232&lt;=30,"Nợ quá hạn 30 ngày",IF(X1232&lt;=60,"Nợ quá hạn từ 30 ngày đến 60 ngày",IF(X1232&lt;=90,"Nợ quá hạn từ 60 ngày đến 90 ngày",IF(X1232&lt;=120,"Nợ quá hạn từ 90 ngày đến 120 ngày","Nợ quá hạn hơn 120 ngày có khả năng mất thanh toán")))))))</f>
        <v>Đã thanh toán</v>
      </c>
      <c r="Z1232" s="301">
        <f>Table1[[#This Row],[Hạn thanh toán]]</f>
        <v>45758</v>
      </c>
      <c r="AA1232" s="301">
        <f>Table1[[#This Row],[Ngày Thanh toán]]</f>
        <v>45845</v>
      </c>
      <c r="AD1232" s="3" t="str">
        <f>VLOOKUP($A1232,Ma_KH!$A:$Q,Ma_KH!O$1,0)</f>
        <v>UNIT</v>
      </c>
      <c r="AE1232" s="3" t="str">
        <f>VLOOKUP($A1232,Ma_KH!$A:$Q,Ma_KH!P$1,0)</f>
        <v>CÔNG TY TNHH HÀNG TIÊU DÙNG UNIT</v>
      </c>
    </row>
    <row r="1233" spans="1:31" ht="25.5" customHeight="1" x14ac:dyDescent="0.3">
      <c r="A1233" s="76" t="s">
        <v>127</v>
      </c>
      <c r="B1233" s="4" t="s">
        <v>4514</v>
      </c>
      <c r="C1233" s="78">
        <v>45761</v>
      </c>
      <c r="D1233" s="79" t="s">
        <v>2115</v>
      </c>
      <c r="E1233" s="78"/>
      <c r="F1233" s="76"/>
      <c r="G1233" s="76" t="s">
        <v>2116</v>
      </c>
      <c r="H1233" s="72">
        <v>555290</v>
      </c>
      <c r="I1233" s="72">
        <v>38870</v>
      </c>
      <c r="J1233" s="72">
        <v>41314</v>
      </c>
      <c r="K1233" s="72">
        <v>557734</v>
      </c>
      <c r="L1233" s="8" t="s">
        <v>24</v>
      </c>
      <c r="M1233" s="219">
        <v>45845</v>
      </c>
      <c r="N1233" s="29" t="s">
        <v>4203</v>
      </c>
      <c r="O1233" s="72">
        <f>IF(Table1[[#This Row],[Phân loại]]="Tồn đầu kỳ",Table1[[#This Row],[Tổng giá trị]],0)</f>
        <v>0</v>
      </c>
      <c r="P1233" s="8">
        <f>IF(Table1[[#This Row],[Số còn phải thu ĐK]]&lt;&gt;0,0,IF(Table1[[#This Row],[Phân loại]]="Bán hàng",Table1[[#This Row],[Tổng giá trị]],-Table1[[#This Row],[Tổng giá trị]]))</f>
        <v>557734</v>
      </c>
      <c r="Q1233" s="73">
        <f t="shared" ref="Q1233:Q1296" si="167">IF(M1233&lt;&gt;"",IF(O1233&gt;0,O1233,P1233),0)</f>
        <v>557734</v>
      </c>
      <c r="R1233" s="8">
        <f>Table1[[#This Row],[Số còn phải thu ĐK]]+Table1[[#This Row],[Giá Trị HD sau CK]]-Table1[[#This Row],[Số tiền đã thu]]</f>
        <v>0</v>
      </c>
      <c r="S1233" s="7">
        <f>IF(Table1[[#This Row],[Ngày hóa đơn]]&lt;&gt;"",Table1[[#This Row],[Ngày hóa đơn]],Table1[[#This Row],[Ngày hạch toán]])</f>
        <v>45761</v>
      </c>
      <c r="T1233" s="8"/>
      <c r="U1233" s="7">
        <f>IF(Table1[[#This Row],[Ngày tính CN]]="","",S1233+T1233)</f>
        <v>45761</v>
      </c>
      <c r="V1233" s="74">
        <f ca="1">IF(Table1[[#This Row],[Hạn thanh toán]]="","",IF((U1233-NOW())&lt;0,0,(U1233-NOW())))</f>
        <v>0</v>
      </c>
      <c r="W1233" s="72"/>
      <c r="X1233" s="68" t="str">
        <f t="shared" ref="X1233:X1296" ca="1" si="168">IF(OR(AR1236="",AO1236=0),"",IF((AR1236-NOW())&lt;0,-(AR1236-NOW()),0))</f>
        <v/>
      </c>
      <c r="Y1233" s="68" t="str">
        <f t="shared" si="166"/>
        <v>Đã thanh toán</v>
      </c>
      <c r="Z1233" s="301">
        <f>Table1[[#This Row],[Hạn thanh toán]]</f>
        <v>45761</v>
      </c>
      <c r="AA1233" s="301">
        <f>Table1[[#This Row],[Ngày Thanh toán]]</f>
        <v>45845</v>
      </c>
      <c r="AD1233" s="3" t="str">
        <f>VLOOKUP($A1233,Ma_KH!$A:$Q,Ma_KH!O$1,0)</f>
        <v>UNIT</v>
      </c>
      <c r="AE1233" s="3" t="str">
        <f>VLOOKUP($A1233,Ma_KH!$A:$Q,Ma_KH!P$1,0)</f>
        <v>CÔNG TY TNHH HÀNG TIÊU DÙNG UNIT</v>
      </c>
    </row>
    <row r="1234" spans="1:31" ht="25.5" customHeight="1" x14ac:dyDescent="0.3">
      <c r="A1234" s="76" t="s">
        <v>127</v>
      </c>
      <c r="B1234" s="4" t="s">
        <v>4514</v>
      </c>
      <c r="C1234" s="78">
        <v>45761</v>
      </c>
      <c r="D1234" s="79" t="s">
        <v>2117</v>
      </c>
      <c r="E1234" s="78">
        <v>45761</v>
      </c>
      <c r="F1234" s="76"/>
      <c r="G1234" s="76" t="s">
        <v>2118</v>
      </c>
      <c r="H1234" s="72">
        <v>0</v>
      </c>
      <c r="I1234" s="72">
        <v>0</v>
      </c>
      <c r="J1234" s="72">
        <v>0</v>
      </c>
      <c r="K1234" s="72">
        <v>374273</v>
      </c>
      <c r="L1234" s="8" t="s">
        <v>17</v>
      </c>
      <c r="M1234" s="219">
        <v>45845</v>
      </c>
      <c r="N1234" s="29" t="s">
        <v>4203</v>
      </c>
      <c r="O1234" s="72">
        <f>IF(Table1[[#This Row],[Phân loại]]="Tồn đầu kỳ",Table1[[#This Row],[Tổng giá trị]],0)</f>
        <v>0</v>
      </c>
      <c r="P1234" s="8">
        <f>IF(Table1[[#This Row],[Số còn phải thu ĐK]]&lt;&gt;0,0,IF(Table1[[#This Row],[Phân loại]]="Bán hàng",Table1[[#This Row],[Tổng giá trị]],-Table1[[#This Row],[Tổng giá trị]]))</f>
        <v>-374273</v>
      </c>
      <c r="Q1234" s="73">
        <f t="shared" si="167"/>
        <v>-374273</v>
      </c>
      <c r="R1234" s="8">
        <f>Table1[[#This Row],[Số còn phải thu ĐK]]+Table1[[#This Row],[Giá Trị HD sau CK]]-Table1[[#This Row],[Số tiền đã thu]]</f>
        <v>0</v>
      </c>
      <c r="S1234" s="7">
        <f>IF(Table1[[#This Row],[Ngày hóa đơn]]&lt;&gt;"",Table1[[#This Row],[Ngày hóa đơn]],Table1[[#This Row],[Ngày hạch toán]])</f>
        <v>45761</v>
      </c>
      <c r="T1234" s="8"/>
      <c r="U1234" s="7">
        <f>IF(Table1[[#This Row],[Ngày tính CN]]="","",S1234+T1234)</f>
        <v>45761</v>
      </c>
      <c r="V1234" s="74">
        <f ca="1">IF(Table1[[#This Row],[Hạn thanh toán]]="","",IF((U1234-NOW())&lt;0,0,(U1234-NOW())))</f>
        <v>0</v>
      </c>
      <c r="W1234" s="72"/>
      <c r="X1234" s="68" t="str">
        <f t="shared" ca="1" si="168"/>
        <v/>
      </c>
      <c r="Y1234" s="68" t="str">
        <f t="shared" si="166"/>
        <v>Đã thanh toán</v>
      </c>
      <c r="Z1234" s="301">
        <f>Table1[[#This Row],[Hạn thanh toán]]</f>
        <v>45761</v>
      </c>
      <c r="AA1234" s="301">
        <f>Table1[[#This Row],[Ngày Thanh toán]]</f>
        <v>45845</v>
      </c>
      <c r="AD1234" s="3" t="str">
        <f>VLOOKUP($A1234,Ma_KH!$A:$Q,Ma_KH!O$1,0)</f>
        <v>UNIT</v>
      </c>
      <c r="AE1234" s="3" t="str">
        <f>VLOOKUP($A1234,Ma_KH!$A:$Q,Ma_KH!P$1,0)</f>
        <v>CÔNG TY TNHH HÀNG TIÊU DÙNG UNIT</v>
      </c>
    </row>
    <row r="1235" spans="1:31" ht="25.5" customHeight="1" x14ac:dyDescent="0.3">
      <c r="A1235" s="76" t="s">
        <v>127</v>
      </c>
      <c r="B1235" s="4" t="s">
        <v>4514</v>
      </c>
      <c r="C1235" s="78">
        <v>45762</v>
      </c>
      <c r="D1235" s="79" t="s">
        <v>2119</v>
      </c>
      <c r="E1235" s="78"/>
      <c r="F1235" s="76"/>
      <c r="G1235" s="76" t="s">
        <v>2065</v>
      </c>
      <c r="H1235" s="72">
        <v>1267814</v>
      </c>
      <c r="I1235" s="72">
        <v>88747</v>
      </c>
      <c r="J1235" s="72">
        <v>94325</v>
      </c>
      <c r="K1235" s="72">
        <v>1273392</v>
      </c>
      <c r="L1235" s="8" t="s">
        <v>24</v>
      </c>
      <c r="M1235" s="219">
        <v>45845</v>
      </c>
      <c r="N1235" s="29" t="s">
        <v>4203</v>
      </c>
      <c r="O1235" s="72">
        <f>IF(Table1[[#This Row],[Phân loại]]="Tồn đầu kỳ",Table1[[#This Row],[Tổng giá trị]],0)</f>
        <v>0</v>
      </c>
      <c r="P1235" s="8">
        <f>IF(Table1[[#This Row],[Số còn phải thu ĐK]]&lt;&gt;0,0,IF(Table1[[#This Row],[Phân loại]]="Bán hàng",Table1[[#This Row],[Tổng giá trị]],-Table1[[#This Row],[Tổng giá trị]]))</f>
        <v>1273392</v>
      </c>
      <c r="Q1235" s="73">
        <f t="shared" si="167"/>
        <v>1273392</v>
      </c>
      <c r="R1235" s="8">
        <f>Table1[[#This Row],[Số còn phải thu ĐK]]+Table1[[#This Row],[Giá Trị HD sau CK]]-Table1[[#This Row],[Số tiền đã thu]]</f>
        <v>0</v>
      </c>
      <c r="S1235" s="7">
        <f>IF(Table1[[#This Row],[Ngày hóa đơn]]&lt;&gt;"",Table1[[#This Row],[Ngày hóa đơn]],Table1[[#This Row],[Ngày hạch toán]])</f>
        <v>45762</v>
      </c>
      <c r="T1235" s="8"/>
      <c r="U1235" s="7">
        <f>IF(Table1[[#This Row],[Ngày tính CN]]="","",S1235+T1235)</f>
        <v>45762</v>
      </c>
      <c r="V1235" s="74">
        <f ca="1">IF(Table1[[#This Row],[Hạn thanh toán]]="","",IF((U1235-NOW())&lt;0,0,(U1235-NOW())))</f>
        <v>0</v>
      </c>
      <c r="W1235" s="72"/>
      <c r="X1235" s="68" t="str">
        <f t="shared" ca="1" si="168"/>
        <v/>
      </c>
      <c r="Y1235" s="68" t="str">
        <f t="shared" si="166"/>
        <v>Đã thanh toán</v>
      </c>
      <c r="Z1235" s="301">
        <f>Table1[[#This Row],[Hạn thanh toán]]</f>
        <v>45762</v>
      </c>
      <c r="AA1235" s="301">
        <f>Table1[[#This Row],[Ngày Thanh toán]]</f>
        <v>45845</v>
      </c>
      <c r="AD1235" s="3" t="str">
        <f>VLOOKUP($A1235,Ma_KH!$A:$Q,Ma_KH!O$1,0)</f>
        <v>UNIT</v>
      </c>
      <c r="AE1235" s="3" t="str">
        <f>VLOOKUP($A1235,Ma_KH!$A:$Q,Ma_KH!P$1,0)</f>
        <v>CÔNG TY TNHH HÀNG TIÊU DÙNG UNIT</v>
      </c>
    </row>
    <row r="1236" spans="1:31" ht="25.5" customHeight="1" x14ac:dyDescent="0.3">
      <c r="A1236" s="76" t="s">
        <v>127</v>
      </c>
      <c r="B1236" s="4" t="s">
        <v>4514</v>
      </c>
      <c r="C1236" s="78">
        <v>45763</v>
      </c>
      <c r="D1236" s="79" t="s">
        <v>2120</v>
      </c>
      <c r="E1236" s="78">
        <v>45763</v>
      </c>
      <c r="F1236" s="76"/>
      <c r="G1236" s="76" t="s">
        <v>2069</v>
      </c>
      <c r="H1236" s="72">
        <v>0</v>
      </c>
      <c r="I1236" s="72">
        <v>0</v>
      </c>
      <c r="J1236" s="72">
        <v>0</v>
      </c>
      <c r="K1236" s="72">
        <v>111681</v>
      </c>
      <c r="L1236" s="8" t="s">
        <v>17</v>
      </c>
      <c r="M1236" s="219">
        <v>45845</v>
      </c>
      <c r="N1236" s="29" t="s">
        <v>4203</v>
      </c>
      <c r="O1236" s="72">
        <f>IF(Table1[[#This Row],[Phân loại]]="Tồn đầu kỳ",Table1[[#This Row],[Tổng giá trị]],0)</f>
        <v>0</v>
      </c>
      <c r="P1236" s="8">
        <f>IF(Table1[[#This Row],[Số còn phải thu ĐK]]&lt;&gt;0,0,IF(Table1[[#This Row],[Phân loại]]="Bán hàng",Table1[[#This Row],[Tổng giá trị]],-Table1[[#This Row],[Tổng giá trị]]))</f>
        <v>-111681</v>
      </c>
      <c r="Q1236" s="73">
        <f t="shared" si="167"/>
        <v>-111681</v>
      </c>
      <c r="R1236" s="8">
        <f>Table1[[#This Row],[Số còn phải thu ĐK]]+Table1[[#This Row],[Giá Trị HD sau CK]]-Table1[[#This Row],[Số tiền đã thu]]</f>
        <v>0</v>
      </c>
      <c r="S1236" s="7">
        <f>IF(Table1[[#This Row],[Ngày hóa đơn]]&lt;&gt;"",Table1[[#This Row],[Ngày hóa đơn]],Table1[[#This Row],[Ngày hạch toán]])</f>
        <v>45763</v>
      </c>
      <c r="T1236" s="8"/>
      <c r="U1236" s="7">
        <f>IF(Table1[[#This Row],[Ngày tính CN]]="","",S1236+T1236)</f>
        <v>45763</v>
      </c>
      <c r="V1236" s="74">
        <f ca="1">IF(Table1[[#This Row],[Hạn thanh toán]]="","",IF((U1236-NOW())&lt;0,0,(U1236-NOW())))</f>
        <v>0</v>
      </c>
      <c r="W1236" s="72"/>
      <c r="X1236" s="68" t="str">
        <f t="shared" ca="1" si="168"/>
        <v/>
      </c>
      <c r="Y1236" s="68" t="str">
        <f t="shared" si="166"/>
        <v>Đã thanh toán</v>
      </c>
      <c r="Z1236" s="301">
        <f>Table1[[#This Row],[Hạn thanh toán]]</f>
        <v>45763</v>
      </c>
      <c r="AA1236" s="301">
        <f>Table1[[#This Row],[Ngày Thanh toán]]</f>
        <v>45845</v>
      </c>
      <c r="AD1236" s="3" t="str">
        <f>VLOOKUP($A1236,Ma_KH!$A:$Q,Ma_KH!O$1,0)</f>
        <v>UNIT</v>
      </c>
      <c r="AE1236" s="3" t="str">
        <f>VLOOKUP($A1236,Ma_KH!$A:$Q,Ma_KH!P$1,0)</f>
        <v>CÔNG TY TNHH HÀNG TIÊU DÙNG UNIT</v>
      </c>
    </row>
    <row r="1237" spans="1:31" ht="25.5" customHeight="1" x14ac:dyDescent="0.3">
      <c r="A1237" s="76" t="s">
        <v>127</v>
      </c>
      <c r="B1237" s="4" t="s">
        <v>4514</v>
      </c>
      <c r="C1237" s="78">
        <v>45763</v>
      </c>
      <c r="D1237" s="79" t="s">
        <v>2121</v>
      </c>
      <c r="E1237" s="78">
        <v>45763</v>
      </c>
      <c r="F1237" s="76"/>
      <c r="G1237" s="76" t="s">
        <v>2122</v>
      </c>
      <c r="H1237" s="72">
        <v>0</v>
      </c>
      <c r="I1237" s="72">
        <v>0</v>
      </c>
      <c r="J1237" s="72">
        <v>0</v>
      </c>
      <c r="K1237" s="72">
        <v>120085</v>
      </c>
      <c r="L1237" s="8" t="s">
        <v>17</v>
      </c>
      <c r="M1237" s="219">
        <v>45845</v>
      </c>
      <c r="N1237" s="29" t="s">
        <v>4203</v>
      </c>
      <c r="O1237" s="72">
        <f>IF(Table1[[#This Row],[Phân loại]]="Tồn đầu kỳ",Table1[[#This Row],[Tổng giá trị]],0)</f>
        <v>0</v>
      </c>
      <c r="P1237" s="8">
        <f>IF(Table1[[#This Row],[Số còn phải thu ĐK]]&lt;&gt;0,0,IF(Table1[[#This Row],[Phân loại]]="Bán hàng",Table1[[#This Row],[Tổng giá trị]],-Table1[[#This Row],[Tổng giá trị]]))</f>
        <v>-120085</v>
      </c>
      <c r="Q1237" s="73">
        <f t="shared" si="167"/>
        <v>-120085</v>
      </c>
      <c r="R1237" s="8">
        <f>Table1[[#This Row],[Số còn phải thu ĐK]]+Table1[[#This Row],[Giá Trị HD sau CK]]-Table1[[#This Row],[Số tiền đã thu]]</f>
        <v>0</v>
      </c>
      <c r="S1237" s="7">
        <f>IF(Table1[[#This Row],[Ngày hóa đơn]]&lt;&gt;"",Table1[[#This Row],[Ngày hóa đơn]],Table1[[#This Row],[Ngày hạch toán]])</f>
        <v>45763</v>
      </c>
      <c r="T1237" s="8"/>
      <c r="U1237" s="7">
        <f>IF(Table1[[#This Row],[Ngày tính CN]]="","",S1237+T1237)</f>
        <v>45763</v>
      </c>
      <c r="V1237" s="74">
        <f ca="1">IF(Table1[[#This Row],[Hạn thanh toán]]="","",IF((U1237-NOW())&lt;0,0,(U1237-NOW())))</f>
        <v>0</v>
      </c>
      <c r="W1237" s="72"/>
      <c r="X1237" s="68" t="str">
        <f t="shared" ca="1" si="168"/>
        <v/>
      </c>
      <c r="Y1237" s="68" t="str">
        <f t="shared" si="166"/>
        <v>Đã thanh toán</v>
      </c>
      <c r="Z1237" s="301">
        <f>Table1[[#This Row],[Hạn thanh toán]]</f>
        <v>45763</v>
      </c>
      <c r="AA1237" s="301">
        <f>Table1[[#This Row],[Ngày Thanh toán]]</f>
        <v>45845</v>
      </c>
      <c r="AD1237" s="3" t="str">
        <f>VLOOKUP($A1237,Ma_KH!$A:$Q,Ma_KH!O$1,0)</f>
        <v>UNIT</v>
      </c>
      <c r="AE1237" s="3" t="str">
        <f>VLOOKUP($A1237,Ma_KH!$A:$Q,Ma_KH!P$1,0)</f>
        <v>CÔNG TY TNHH HÀNG TIÊU DÙNG UNIT</v>
      </c>
    </row>
    <row r="1238" spans="1:31" ht="25.5" customHeight="1" x14ac:dyDescent="0.3">
      <c r="A1238" s="76" t="s">
        <v>127</v>
      </c>
      <c r="B1238" s="4" t="s">
        <v>4514</v>
      </c>
      <c r="C1238" s="78">
        <v>45766</v>
      </c>
      <c r="D1238" s="79" t="s">
        <v>2123</v>
      </c>
      <c r="E1238" s="78">
        <v>45766</v>
      </c>
      <c r="F1238" s="76"/>
      <c r="G1238" s="76" t="s">
        <v>2054</v>
      </c>
      <c r="H1238" s="72">
        <v>0</v>
      </c>
      <c r="I1238" s="72">
        <v>0</v>
      </c>
      <c r="J1238" s="72">
        <v>0</v>
      </c>
      <c r="K1238" s="72">
        <v>119589</v>
      </c>
      <c r="L1238" s="8" t="s">
        <v>17</v>
      </c>
      <c r="M1238" s="219">
        <v>45845</v>
      </c>
      <c r="N1238" s="29" t="s">
        <v>4203</v>
      </c>
      <c r="O1238" s="72">
        <f>IF(Table1[[#This Row],[Phân loại]]="Tồn đầu kỳ",Table1[[#This Row],[Tổng giá trị]],0)</f>
        <v>0</v>
      </c>
      <c r="P1238" s="8">
        <f>IF(Table1[[#This Row],[Số còn phải thu ĐK]]&lt;&gt;0,0,IF(Table1[[#This Row],[Phân loại]]="Bán hàng",Table1[[#This Row],[Tổng giá trị]],-Table1[[#This Row],[Tổng giá trị]]))</f>
        <v>-119589</v>
      </c>
      <c r="Q1238" s="73">
        <f t="shared" si="167"/>
        <v>-119589</v>
      </c>
      <c r="R1238" s="8">
        <f>Table1[[#This Row],[Số còn phải thu ĐK]]+Table1[[#This Row],[Giá Trị HD sau CK]]-Table1[[#This Row],[Số tiền đã thu]]</f>
        <v>0</v>
      </c>
      <c r="S1238" s="7">
        <f>IF(Table1[[#This Row],[Ngày hóa đơn]]&lt;&gt;"",Table1[[#This Row],[Ngày hóa đơn]],Table1[[#This Row],[Ngày hạch toán]])</f>
        <v>45766</v>
      </c>
      <c r="T1238" s="8"/>
      <c r="U1238" s="7">
        <f>IF(Table1[[#This Row],[Ngày tính CN]]="","",S1238+T1238)</f>
        <v>45766</v>
      </c>
      <c r="V1238" s="74">
        <f ca="1">IF(Table1[[#This Row],[Hạn thanh toán]]="","",IF((U1238-NOW())&lt;0,0,(U1238-NOW())))</f>
        <v>0</v>
      </c>
      <c r="W1238" s="72"/>
      <c r="X1238" s="68" t="str">
        <f t="shared" ca="1" si="168"/>
        <v/>
      </c>
      <c r="Y1238" s="68" t="str">
        <f t="shared" si="166"/>
        <v>Đã thanh toán</v>
      </c>
      <c r="Z1238" s="301">
        <f>Table1[[#This Row],[Hạn thanh toán]]</f>
        <v>45766</v>
      </c>
      <c r="AA1238" s="301">
        <f>Table1[[#This Row],[Ngày Thanh toán]]</f>
        <v>45845</v>
      </c>
      <c r="AD1238" s="3" t="str">
        <f>VLOOKUP($A1238,Ma_KH!$A:$Q,Ma_KH!O$1,0)</f>
        <v>UNIT</v>
      </c>
      <c r="AE1238" s="3" t="str">
        <f>VLOOKUP($A1238,Ma_KH!$A:$Q,Ma_KH!P$1,0)</f>
        <v>CÔNG TY TNHH HÀNG TIÊU DÙNG UNIT</v>
      </c>
    </row>
    <row r="1239" spans="1:31" ht="25.5" customHeight="1" x14ac:dyDescent="0.3">
      <c r="A1239" s="76" t="s">
        <v>127</v>
      </c>
      <c r="B1239" s="4" t="s">
        <v>4514</v>
      </c>
      <c r="C1239" s="78">
        <v>45768</v>
      </c>
      <c r="D1239" s="79" t="s">
        <v>2124</v>
      </c>
      <c r="E1239" s="78"/>
      <c r="F1239" s="76"/>
      <c r="G1239" s="76" t="s">
        <v>2031</v>
      </c>
      <c r="H1239" s="72">
        <v>1038478</v>
      </c>
      <c r="I1239" s="72">
        <v>72693</v>
      </c>
      <c r="J1239" s="72">
        <v>77263</v>
      </c>
      <c r="K1239" s="72">
        <v>1043048</v>
      </c>
      <c r="L1239" s="8" t="s">
        <v>24</v>
      </c>
      <c r="M1239" s="219">
        <v>45845</v>
      </c>
      <c r="N1239" s="29" t="s">
        <v>4203</v>
      </c>
      <c r="O1239" s="72">
        <f>IF(Table1[[#This Row],[Phân loại]]="Tồn đầu kỳ",Table1[[#This Row],[Tổng giá trị]],0)</f>
        <v>0</v>
      </c>
      <c r="P1239" s="8">
        <f>IF(Table1[[#This Row],[Số còn phải thu ĐK]]&lt;&gt;0,0,IF(Table1[[#This Row],[Phân loại]]="Bán hàng",Table1[[#This Row],[Tổng giá trị]],-Table1[[#This Row],[Tổng giá trị]]))</f>
        <v>1043048</v>
      </c>
      <c r="Q1239" s="73">
        <f t="shared" si="167"/>
        <v>1043048</v>
      </c>
      <c r="R1239" s="8">
        <f>Table1[[#This Row],[Số còn phải thu ĐK]]+Table1[[#This Row],[Giá Trị HD sau CK]]-Table1[[#This Row],[Số tiền đã thu]]</f>
        <v>0</v>
      </c>
      <c r="S1239" s="7">
        <f>IF(Table1[[#This Row],[Ngày hóa đơn]]&lt;&gt;"",Table1[[#This Row],[Ngày hóa đơn]],Table1[[#This Row],[Ngày hạch toán]])</f>
        <v>45768</v>
      </c>
      <c r="T1239" s="8"/>
      <c r="U1239" s="7">
        <f>IF(Table1[[#This Row],[Ngày tính CN]]="","",S1239+T1239)</f>
        <v>45768</v>
      </c>
      <c r="V1239" s="74">
        <f ca="1">IF(Table1[[#This Row],[Hạn thanh toán]]="","",IF((U1239-NOW())&lt;0,0,(U1239-NOW())))</f>
        <v>0</v>
      </c>
      <c r="W1239" s="72"/>
      <c r="X1239" s="68" t="str">
        <f t="shared" ca="1" si="168"/>
        <v/>
      </c>
      <c r="Y1239" s="68" t="str">
        <f t="shared" si="166"/>
        <v>Đã thanh toán</v>
      </c>
      <c r="Z1239" s="301">
        <f>Table1[[#This Row],[Hạn thanh toán]]</f>
        <v>45768</v>
      </c>
      <c r="AA1239" s="301">
        <f>Table1[[#This Row],[Ngày Thanh toán]]</f>
        <v>45845</v>
      </c>
      <c r="AD1239" s="3" t="str">
        <f>VLOOKUP($A1239,Ma_KH!$A:$Q,Ma_KH!O$1,0)</f>
        <v>UNIT</v>
      </c>
      <c r="AE1239" s="3" t="str">
        <f>VLOOKUP($A1239,Ma_KH!$A:$Q,Ma_KH!P$1,0)</f>
        <v>CÔNG TY TNHH HÀNG TIÊU DÙNG UNIT</v>
      </c>
    </row>
    <row r="1240" spans="1:31" ht="25.5" customHeight="1" x14ac:dyDescent="0.3">
      <c r="A1240" s="76" t="s">
        <v>127</v>
      </c>
      <c r="B1240" s="4" t="s">
        <v>4514</v>
      </c>
      <c r="C1240" s="78">
        <v>45769</v>
      </c>
      <c r="D1240" s="79" t="s">
        <v>2125</v>
      </c>
      <c r="E1240" s="78">
        <v>45769</v>
      </c>
      <c r="F1240" s="76"/>
      <c r="G1240" s="76" t="s">
        <v>2126</v>
      </c>
      <c r="H1240" s="72">
        <v>0</v>
      </c>
      <c r="I1240" s="72">
        <v>0</v>
      </c>
      <c r="J1240" s="72">
        <v>0</v>
      </c>
      <c r="K1240" s="72">
        <v>435579</v>
      </c>
      <c r="L1240" s="8" t="s">
        <v>17</v>
      </c>
      <c r="M1240" s="219">
        <v>45845</v>
      </c>
      <c r="N1240" s="29" t="s">
        <v>4203</v>
      </c>
      <c r="O1240" s="72">
        <f>IF(Table1[[#This Row],[Phân loại]]="Tồn đầu kỳ",Table1[[#This Row],[Tổng giá trị]],0)</f>
        <v>0</v>
      </c>
      <c r="P1240" s="8">
        <f>IF(Table1[[#This Row],[Số còn phải thu ĐK]]&lt;&gt;0,0,IF(Table1[[#This Row],[Phân loại]]="Bán hàng",Table1[[#This Row],[Tổng giá trị]],-Table1[[#This Row],[Tổng giá trị]]))</f>
        <v>-435579</v>
      </c>
      <c r="Q1240" s="73">
        <f t="shared" si="167"/>
        <v>-435579</v>
      </c>
      <c r="R1240" s="8">
        <f>Table1[[#This Row],[Số còn phải thu ĐK]]+Table1[[#This Row],[Giá Trị HD sau CK]]-Table1[[#This Row],[Số tiền đã thu]]</f>
        <v>0</v>
      </c>
      <c r="S1240" s="7">
        <f>IF(Table1[[#This Row],[Ngày hóa đơn]]&lt;&gt;"",Table1[[#This Row],[Ngày hóa đơn]],Table1[[#This Row],[Ngày hạch toán]])</f>
        <v>45769</v>
      </c>
      <c r="T1240" s="8"/>
      <c r="U1240" s="7">
        <f>IF(Table1[[#This Row],[Ngày tính CN]]="","",S1240+T1240)</f>
        <v>45769</v>
      </c>
      <c r="V1240" s="74">
        <f ca="1">IF(Table1[[#This Row],[Hạn thanh toán]]="","",IF((U1240-NOW())&lt;0,0,(U1240-NOW())))</f>
        <v>0</v>
      </c>
      <c r="W1240" s="72"/>
      <c r="X1240" s="68" t="str">
        <f t="shared" ca="1" si="168"/>
        <v/>
      </c>
      <c r="Y1240" s="68" t="str">
        <f t="shared" si="166"/>
        <v>Đã thanh toán</v>
      </c>
      <c r="Z1240" s="301">
        <f>Table1[[#This Row],[Hạn thanh toán]]</f>
        <v>45769</v>
      </c>
      <c r="AA1240" s="301">
        <f>Table1[[#This Row],[Ngày Thanh toán]]</f>
        <v>45845</v>
      </c>
      <c r="AD1240" s="3" t="str">
        <f>VLOOKUP($A1240,Ma_KH!$A:$Q,Ma_KH!O$1,0)</f>
        <v>UNIT</v>
      </c>
      <c r="AE1240" s="3" t="str">
        <f>VLOOKUP($A1240,Ma_KH!$A:$Q,Ma_KH!P$1,0)</f>
        <v>CÔNG TY TNHH HÀNG TIÊU DÙNG UNIT</v>
      </c>
    </row>
    <row r="1241" spans="1:31" ht="25.5" customHeight="1" x14ac:dyDescent="0.3">
      <c r="A1241" s="76" t="s">
        <v>127</v>
      </c>
      <c r="B1241" s="4" t="s">
        <v>4514</v>
      </c>
      <c r="C1241" s="78">
        <v>45776</v>
      </c>
      <c r="D1241" s="79" t="s">
        <v>2127</v>
      </c>
      <c r="E1241" s="78">
        <v>45776</v>
      </c>
      <c r="F1241" s="76"/>
      <c r="G1241" s="76" t="s">
        <v>2033</v>
      </c>
      <c r="H1241" s="72">
        <v>0</v>
      </c>
      <c r="I1241" s="72">
        <v>0</v>
      </c>
      <c r="J1241" s="72">
        <v>0</v>
      </c>
      <c r="K1241" s="72">
        <v>189010</v>
      </c>
      <c r="L1241" s="8" t="s">
        <v>17</v>
      </c>
      <c r="M1241" s="219">
        <v>45845</v>
      </c>
      <c r="N1241" s="29" t="s">
        <v>4203</v>
      </c>
      <c r="O1241" s="72">
        <f>IF(Table1[[#This Row],[Phân loại]]="Tồn đầu kỳ",Table1[[#This Row],[Tổng giá trị]],0)</f>
        <v>0</v>
      </c>
      <c r="P1241" s="8">
        <f>IF(Table1[[#This Row],[Số còn phải thu ĐK]]&lt;&gt;0,0,IF(Table1[[#This Row],[Phân loại]]="Bán hàng",Table1[[#This Row],[Tổng giá trị]],-Table1[[#This Row],[Tổng giá trị]]))</f>
        <v>-189010</v>
      </c>
      <c r="Q1241" s="73">
        <f t="shared" si="167"/>
        <v>-189010</v>
      </c>
      <c r="R1241" s="8">
        <f>Table1[[#This Row],[Số còn phải thu ĐK]]+Table1[[#This Row],[Giá Trị HD sau CK]]-Table1[[#This Row],[Số tiền đã thu]]</f>
        <v>0</v>
      </c>
      <c r="S1241" s="7">
        <f>IF(Table1[[#This Row],[Ngày hóa đơn]]&lt;&gt;"",Table1[[#This Row],[Ngày hóa đơn]],Table1[[#This Row],[Ngày hạch toán]])</f>
        <v>45776</v>
      </c>
      <c r="T1241" s="8"/>
      <c r="U1241" s="7">
        <f>IF(Table1[[#This Row],[Ngày tính CN]]="","",S1241+T1241)</f>
        <v>45776</v>
      </c>
      <c r="V1241" s="74">
        <f ca="1">IF(Table1[[#This Row],[Hạn thanh toán]]="","",IF((U1241-NOW())&lt;0,0,(U1241-NOW())))</f>
        <v>0</v>
      </c>
      <c r="W1241" s="72"/>
      <c r="X1241" s="68" t="str">
        <f t="shared" ca="1" si="168"/>
        <v/>
      </c>
      <c r="Y1241" s="68" t="str">
        <f t="shared" si="166"/>
        <v>Đã thanh toán</v>
      </c>
      <c r="Z1241" s="301">
        <f>Table1[[#This Row],[Hạn thanh toán]]</f>
        <v>45776</v>
      </c>
      <c r="AA1241" s="301">
        <f>Table1[[#This Row],[Ngày Thanh toán]]</f>
        <v>45845</v>
      </c>
      <c r="AD1241" s="3" t="str">
        <f>VLOOKUP($A1241,Ma_KH!$A:$Q,Ma_KH!O$1,0)</f>
        <v>UNIT</v>
      </c>
      <c r="AE1241" s="3" t="str">
        <f>VLOOKUP($A1241,Ma_KH!$A:$Q,Ma_KH!P$1,0)</f>
        <v>CÔNG TY TNHH HÀNG TIÊU DÙNG UNIT</v>
      </c>
    </row>
    <row r="1242" spans="1:31" ht="25.5" customHeight="1" x14ac:dyDescent="0.3">
      <c r="A1242" s="69" t="s">
        <v>127</v>
      </c>
      <c r="B1242" s="4" t="s">
        <v>4514</v>
      </c>
      <c r="C1242" s="70">
        <v>45786</v>
      </c>
      <c r="D1242" s="71" t="s">
        <v>2128</v>
      </c>
      <c r="E1242" s="70"/>
      <c r="F1242" s="69"/>
      <c r="G1242" s="69" t="s">
        <v>2086</v>
      </c>
      <c r="H1242" s="72">
        <v>1951360</v>
      </c>
      <c r="I1242" s="72">
        <v>136595</v>
      </c>
      <c r="J1242" s="72">
        <v>145181</v>
      </c>
      <c r="K1242" s="72">
        <v>1959946</v>
      </c>
      <c r="L1242" s="8" t="s">
        <v>24</v>
      </c>
      <c r="M1242" s="219">
        <v>45845</v>
      </c>
      <c r="N1242" s="29" t="s">
        <v>4203</v>
      </c>
      <c r="O1242" s="72">
        <f>IF(Table1[[#This Row],[Phân loại]]="Tồn đầu kỳ",Table1[[#This Row],[Tổng giá trị]],0)</f>
        <v>0</v>
      </c>
      <c r="P1242" s="8">
        <f>IF(Table1[[#This Row],[Số còn phải thu ĐK]]&lt;&gt;0,0,IF(Table1[[#This Row],[Phân loại]]="Bán hàng",Table1[[#This Row],[Tổng giá trị]],-Table1[[#This Row],[Tổng giá trị]]))</f>
        <v>1959946</v>
      </c>
      <c r="Q1242" s="73">
        <f t="shared" si="167"/>
        <v>1959946</v>
      </c>
      <c r="R1242" s="8">
        <f>Table1[[#This Row],[Số còn phải thu ĐK]]+Table1[[#This Row],[Giá Trị HD sau CK]]-Table1[[#This Row],[Số tiền đã thu]]</f>
        <v>0</v>
      </c>
      <c r="S1242" s="7">
        <f>IF(Table1[[#This Row],[Ngày hóa đơn]]&lt;&gt;"",Table1[[#This Row],[Ngày hóa đơn]],Table1[[#This Row],[Ngày hạch toán]])</f>
        <v>45786</v>
      </c>
      <c r="T1242" s="8"/>
      <c r="U1242" s="7">
        <f>IF(Table1[[#This Row],[Ngày tính CN]]="","",S1242+T1242)</f>
        <v>45786</v>
      </c>
      <c r="V1242" s="74">
        <f ca="1">IF(Table1[[#This Row],[Hạn thanh toán]]="","",IF((U1242-NOW())&lt;0,0,(U1242-NOW())))</f>
        <v>0</v>
      </c>
      <c r="W1242" s="72"/>
      <c r="X1242" s="68" t="str">
        <f t="shared" ca="1" si="168"/>
        <v/>
      </c>
      <c r="Y1242" s="68" t="str">
        <f t="shared" si="166"/>
        <v>Đã thanh toán</v>
      </c>
      <c r="Z1242" s="301">
        <f>Table1[[#This Row],[Hạn thanh toán]]</f>
        <v>45786</v>
      </c>
      <c r="AA1242" s="301">
        <f>Table1[[#This Row],[Ngày Thanh toán]]</f>
        <v>45845</v>
      </c>
      <c r="AD1242" s="3" t="str">
        <f>VLOOKUP($A1242,Ma_KH!$A:$Q,Ma_KH!O$1,0)</f>
        <v>UNIT</v>
      </c>
      <c r="AE1242" s="3" t="str">
        <f>VLOOKUP($A1242,Ma_KH!$A:$Q,Ma_KH!P$1,0)</f>
        <v>CÔNG TY TNHH HÀNG TIÊU DÙNG UNIT</v>
      </c>
    </row>
    <row r="1243" spans="1:31" ht="25.5" customHeight="1" x14ac:dyDescent="0.3">
      <c r="A1243" s="76" t="s">
        <v>127</v>
      </c>
      <c r="B1243" s="4" t="s">
        <v>4514</v>
      </c>
      <c r="C1243" s="78">
        <v>45789</v>
      </c>
      <c r="D1243" s="79" t="s">
        <v>2129</v>
      </c>
      <c r="E1243" s="78"/>
      <c r="F1243" s="76"/>
      <c r="G1243" s="76" t="s">
        <v>2029</v>
      </c>
      <c r="H1243" s="72">
        <v>932056</v>
      </c>
      <c r="I1243" s="72">
        <v>65244</v>
      </c>
      <c r="J1243" s="72">
        <v>69345</v>
      </c>
      <c r="K1243" s="72">
        <v>936157</v>
      </c>
      <c r="L1243" s="8" t="s">
        <v>24</v>
      </c>
      <c r="M1243" s="219">
        <v>45845</v>
      </c>
      <c r="N1243" s="29" t="s">
        <v>4203</v>
      </c>
      <c r="O1243" s="72">
        <f>IF(Table1[[#This Row],[Phân loại]]="Tồn đầu kỳ",Table1[[#This Row],[Tổng giá trị]],0)</f>
        <v>0</v>
      </c>
      <c r="P1243" s="8">
        <f>IF(Table1[[#This Row],[Số còn phải thu ĐK]]&lt;&gt;0,0,IF(Table1[[#This Row],[Phân loại]]="Bán hàng",Table1[[#This Row],[Tổng giá trị]],-Table1[[#This Row],[Tổng giá trị]]))</f>
        <v>936157</v>
      </c>
      <c r="Q1243" s="73">
        <f t="shared" si="167"/>
        <v>936157</v>
      </c>
      <c r="R1243" s="8">
        <f>Table1[[#This Row],[Số còn phải thu ĐK]]+Table1[[#This Row],[Giá Trị HD sau CK]]-Table1[[#This Row],[Số tiền đã thu]]</f>
        <v>0</v>
      </c>
      <c r="S1243" s="7">
        <f>IF(Table1[[#This Row],[Ngày hóa đơn]]&lt;&gt;"",Table1[[#This Row],[Ngày hóa đơn]],Table1[[#This Row],[Ngày hạch toán]])</f>
        <v>45789</v>
      </c>
      <c r="T1243" s="8"/>
      <c r="U1243" s="7">
        <f>IF(Table1[[#This Row],[Ngày tính CN]]="","",S1243+T1243)</f>
        <v>45789</v>
      </c>
      <c r="V1243" s="74">
        <f ca="1">IF(Table1[[#This Row],[Hạn thanh toán]]="","",IF((U1243-NOW())&lt;0,0,(U1243-NOW())))</f>
        <v>0</v>
      </c>
      <c r="W1243" s="72"/>
      <c r="X1243" s="68" t="str">
        <f t="shared" ca="1" si="168"/>
        <v/>
      </c>
      <c r="Y1243" s="68" t="str">
        <f t="shared" si="166"/>
        <v>Đã thanh toán</v>
      </c>
      <c r="Z1243" s="301">
        <f>Table1[[#This Row],[Hạn thanh toán]]</f>
        <v>45789</v>
      </c>
      <c r="AA1243" s="301">
        <f>Table1[[#This Row],[Ngày Thanh toán]]</f>
        <v>45845</v>
      </c>
      <c r="AD1243" s="3" t="str">
        <f>VLOOKUP($A1243,Ma_KH!$A:$Q,Ma_KH!O$1,0)</f>
        <v>UNIT</v>
      </c>
      <c r="AE1243" s="3" t="str">
        <f>VLOOKUP($A1243,Ma_KH!$A:$Q,Ma_KH!P$1,0)</f>
        <v>CÔNG TY TNHH HÀNG TIÊU DÙNG UNIT</v>
      </c>
    </row>
    <row r="1244" spans="1:31" ht="25.5" customHeight="1" x14ac:dyDescent="0.3">
      <c r="A1244" s="76" t="s">
        <v>127</v>
      </c>
      <c r="B1244" s="4" t="s">
        <v>4514</v>
      </c>
      <c r="C1244" s="78">
        <v>45789</v>
      </c>
      <c r="D1244" s="79" t="s">
        <v>2130</v>
      </c>
      <c r="E1244" s="78">
        <v>45789</v>
      </c>
      <c r="F1244" s="76"/>
      <c r="G1244" s="76" t="s">
        <v>2049</v>
      </c>
      <c r="H1244" s="72">
        <v>0</v>
      </c>
      <c r="I1244" s="72">
        <v>0</v>
      </c>
      <c r="J1244" s="72">
        <v>0</v>
      </c>
      <c r="K1244" s="72">
        <v>492387</v>
      </c>
      <c r="L1244" s="8" t="s">
        <v>17</v>
      </c>
      <c r="M1244" s="219">
        <v>45845</v>
      </c>
      <c r="N1244" s="29" t="s">
        <v>4203</v>
      </c>
      <c r="O1244" s="72">
        <f>IF(Table1[[#This Row],[Phân loại]]="Tồn đầu kỳ",Table1[[#This Row],[Tổng giá trị]],0)</f>
        <v>0</v>
      </c>
      <c r="P1244" s="8">
        <f>IF(Table1[[#This Row],[Số còn phải thu ĐK]]&lt;&gt;0,0,IF(Table1[[#This Row],[Phân loại]]="Bán hàng",Table1[[#This Row],[Tổng giá trị]],-Table1[[#This Row],[Tổng giá trị]]))</f>
        <v>-492387</v>
      </c>
      <c r="Q1244" s="73">
        <f t="shared" si="167"/>
        <v>-492387</v>
      </c>
      <c r="R1244" s="8">
        <f>Table1[[#This Row],[Số còn phải thu ĐK]]+Table1[[#This Row],[Giá Trị HD sau CK]]-Table1[[#This Row],[Số tiền đã thu]]</f>
        <v>0</v>
      </c>
      <c r="S1244" s="7">
        <f>IF(Table1[[#This Row],[Ngày hóa đơn]]&lt;&gt;"",Table1[[#This Row],[Ngày hóa đơn]],Table1[[#This Row],[Ngày hạch toán]])</f>
        <v>45789</v>
      </c>
      <c r="T1244" s="8"/>
      <c r="U1244" s="7">
        <f>IF(Table1[[#This Row],[Ngày tính CN]]="","",S1244+T1244)</f>
        <v>45789</v>
      </c>
      <c r="V1244" s="74">
        <f ca="1">IF(Table1[[#This Row],[Hạn thanh toán]]="","",IF((U1244-NOW())&lt;0,0,(U1244-NOW())))</f>
        <v>0</v>
      </c>
      <c r="W1244" s="72"/>
      <c r="X1244" s="68" t="str">
        <f t="shared" ca="1" si="168"/>
        <v/>
      </c>
      <c r="Y1244" s="68" t="str">
        <f t="shared" si="166"/>
        <v>Đã thanh toán</v>
      </c>
      <c r="Z1244" s="301">
        <f>Table1[[#This Row],[Hạn thanh toán]]</f>
        <v>45789</v>
      </c>
      <c r="AA1244" s="301">
        <f>Table1[[#This Row],[Ngày Thanh toán]]</f>
        <v>45845</v>
      </c>
      <c r="AD1244" s="3" t="str">
        <f>VLOOKUP($A1244,Ma_KH!$A:$Q,Ma_KH!O$1,0)</f>
        <v>UNIT</v>
      </c>
      <c r="AE1244" s="3" t="str">
        <f>VLOOKUP($A1244,Ma_KH!$A:$Q,Ma_KH!P$1,0)</f>
        <v>CÔNG TY TNHH HÀNG TIÊU DÙNG UNIT</v>
      </c>
    </row>
    <row r="1245" spans="1:31" ht="25.5" customHeight="1" x14ac:dyDescent="0.3">
      <c r="A1245" s="76" t="s">
        <v>127</v>
      </c>
      <c r="B1245" s="4" t="s">
        <v>4514</v>
      </c>
      <c r="C1245" s="78">
        <v>45790</v>
      </c>
      <c r="D1245" s="79" t="s">
        <v>2131</v>
      </c>
      <c r="E1245" s="78"/>
      <c r="F1245" s="76"/>
      <c r="G1245" s="76" t="s">
        <v>2058</v>
      </c>
      <c r="H1245" s="72">
        <v>1107937</v>
      </c>
      <c r="I1245" s="72">
        <v>77556</v>
      </c>
      <c r="J1245" s="72">
        <v>82430</v>
      </c>
      <c r="K1245" s="72">
        <v>1112811</v>
      </c>
      <c r="L1245" s="8" t="s">
        <v>24</v>
      </c>
      <c r="M1245" s="219">
        <v>45845</v>
      </c>
      <c r="N1245" s="29" t="s">
        <v>4203</v>
      </c>
      <c r="O1245" s="72">
        <f>IF(Table1[[#This Row],[Phân loại]]="Tồn đầu kỳ",Table1[[#This Row],[Tổng giá trị]],0)</f>
        <v>0</v>
      </c>
      <c r="P1245" s="8">
        <f>IF(Table1[[#This Row],[Số còn phải thu ĐK]]&lt;&gt;0,0,IF(Table1[[#This Row],[Phân loại]]="Bán hàng",Table1[[#This Row],[Tổng giá trị]],-Table1[[#This Row],[Tổng giá trị]]))</f>
        <v>1112811</v>
      </c>
      <c r="Q1245" s="73">
        <f t="shared" si="167"/>
        <v>1112811</v>
      </c>
      <c r="R1245" s="8">
        <f>Table1[[#This Row],[Số còn phải thu ĐK]]+Table1[[#This Row],[Giá Trị HD sau CK]]-Table1[[#This Row],[Số tiền đã thu]]</f>
        <v>0</v>
      </c>
      <c r="S1245" s="7">
        <f>IF(Table1[[#This Row],[Ngày hóa đơn]]&lt;&gt;"",Table1[[#This Row],[Ngày hóa đơn]],Table1[[#This Row],[Ngày hạch toán]])</f>
        <v>45790</v>
      </c>
      <c r="T1245" s="8"/>
      <c r="U1245" s="7">
        <f>IF(Table1[[#This Row],[Ngày tính CN]]="","",S1245+T1245)</f>
        <v>45790</v>
      </c>
      <c r="V1245" s="74">
        <f ca="1">IF(Table1[[#This Row],[Hạn thanh toán]]="","",IF((U1245-NOW())&lt;0,0,(U1245-NOW())))</f>
        <v>0</v>
      </c>
      <c r="W1245" s="72"/>
      <c r="X1245" s="68" t="str">
        <f t="shared" ca="1" si="168"/>
        <v/>
      </c>
      <c r="Y1245" s="68" t="str">
        <f t="shared" si="166"/>
        <v>Đã thanh toán</v>
      </c>
      <c r="Z1245" s="301">
        <f>Table1[[#This Row],[Hạn thanh toán]]</f>
        <v>45790</v>
      </c>
      <c r="AA1245" s="301">
        <f>Table1[[#This Row],[Ngày Thanh toán]]</f>
        <v>45845</v>
      </c>
      <c r="AD1245" s="3" t="str">
        <f>VLOOKUP($A1245,Ma_KH!$A:$Q,Ma_KH!O$1,0)</f>
        <v>UNIT</v>
      </c>
      <c r="AE1245" s="3" t="str">
        <f>VLOOKUP($A1245,Ma_KH!$A:$Q,Ma_KH!P$1,0)</f>
        <v>CÔNG TY TNHH HÀNG TIÊU DÙNG UNIT</v>
      </c>
    </row>
    <row r="1246" spans="1:31" ht="25.5" customHeight="1" x14ac:dyDescent="0.3">
      <c r="A1246" s="76" t="s">
        <v>127</v>
      </c>
      <c r="B1246" s="4" t="s">
        <v>4514</v>
      </c>
      <c r="C1246" s="78">
        <v>45791</v>
      </c>
      <c r="D1246" s="79" t="s">
        <v>2132</v>
      </c>
      <c r="E1246" s="78"/>
      <c r="F1246" s="76"/>
      <c r="G1246" s="76" t="s">
        <v>2116</v>
      </c>
      <c r="H1246" s="72">
        <v>1177047</v>
      </c>
      <c r="I1246" s="72">
        <v>82393</v>
      </c>
      <c r="J1246" s="72">
        <v>87572</v>
      </c>
      <c r="K1246" s="72">
        <v>1182226</v>
      </c>
      <c r="L1246" s="8" t="s">
        <v>24</v>
      </c>
      <c r="M1246" s="219">
        <v>45845</v>
      </c>
      <c r="N1246" s="29" t="s">
        <v>4203</v>
      </c>
      <c r="O1246" s="72">
        <f>IF(Table1[[#This Row],[Phân loại]]="Tồn đầu kỳ",Table1[[#This Row],[Tổng giá trị]],0)</f>
        <v>0</v>
      </c>
      <c r="P1246" s="8">
        <f>IF(Table1[[#This Row],[Số còn phải thu ĐK]]&lt;&gt;0,0,IF(Table1[[#This Row],[Phân loại]]="Bán hàng",Table1[[#This Row],[Tổng giá trị]],-Table1[[#This Row],[Tổng giá trị]]))</f>
        <v>1182226</v>
      </c>
      <c r="Q1246" s="73">
        <f t="shared" si="167"/>
        <v>1182226</v>
      </c>
      <c r="R1246" s="8">
        <f>Table1[[#This Row],[Số còn phải thu ĐK]]+Table1[[#This Row],[Giá Trị HD sau CK]]-Table1[[#This Row],[Số tiền đã thu]]</f>
        <v>0</v>
      </c>
      <c r="S1246" s="7">
        <f>IF(Table1[[#This Row],[Ngày hóa đơn]]&lt;&gt;"",Table1[[#This Row],[Ngày hóa đơn]],Table1[[#This Row],[Ngày hạch toán]])</f>
        <v>45791</v>
      </c>
      <c r="T1246" s="8"/>
      <c r="U1246" s="7">
        <f>IF(Table1[[#This Row],[Ngày tính CN]]="","",S1246+T1246)</f>
        <v>45791</v>
      </c>
      <c r="V1246" s="74">
        <f ca="1">IF(Table1[[#This Row],[Hạn thanh toán]]="","",IF((U1246-NOW())&lt;0,0,(U1246-NOW())))</f>
        <v>0</v>
      </c>
      <c r="W1246" s="72"/>
      <c r="X1246" s="68" t="str">
        <f t="shared" ca="1" si="168"/>
        <v/>
      </c>
      <c r="Y1246" s="68" t="str">
        <f t="shared" si="166"/>
        <v>Đã thanh toán</v>
      </c>
      <c r="Z1246" s="301">
        <f>Table1[[#This Row],[Hạn thanh toán]]</f>
        <v>45791</v>
      </c>
      <c r="AA1246" s="301">
        <f>Table1[[#This Row],[Ngày Thanh toán]]</f>
        <v>45845</v>
      </c>
      <c r="AD1246" s="3" t="str">
        <f>VLOOKUP($A1246,Ma_KH!$A:$Q,Ma_KH!O$1,0)</f>
        <v>UNIT</v>
      </c>
      <c r="AE1246" s="3" t="str">
        <f>VLOOKUP($A1246,Ma_KH!$A:$Q,Ma_KH!P$1,0)</f>
        <v>CÔNG TY TNHH HÀNG TIÊU DÙNG UNIT</v>
      </c>
    </row>
    <row r="1247" spans="1:31" ht="25.5" customHeight="1" x14ac:dyDescent="0.3">
      <c r="A1247" s="76" t="s">
        <v>127</v>
      </c>
      <c r="B1247" s="4" t="s">
        <v>4514</v>
      </c>
      <c r="C1247" s="78">
        <v>45792</v>
      </c>
      <c r="D1247" s="79" t="s">
        <v>2133</v>
      </c>
      <c r="E1247" s="78"/>
      <c r="F1247" s="76"/>
      <c r="G1247" s="76" t="s">
        <v>2041</v>
      </c>
      <c r="H1247" s="72">
        <v>1835340</v>
      </c>
      <c r="I1247" s="72">
        <v>128474</v>
      </c>
      <c r="J1247" s="72">
        <v>136549</v>
      </c>
      <c r="K1247" s="72">
        <v>1843415</v>
      </c>
      <c r="L1247" s="8" t="s">
        <v>24</v>
      </c>
      <c r="M1247" s="219">
        <v>45845</v>
      </c>
      <c r="N1247" s="29" t="s">
        <v>4203</v>
      </c>
      <c r="O1247" s="72">
        <f>IF(Table1[[#This Row],[Phân loại]]="Tồn đầu kỳ",Table1[[#This Row],[Tổng giá trị]],0)</f>
        <v>0</v>
      </c>
      <c r="P1247" s="8">
        <f>IF(Table1[[#This Row],[Số còn phải thu ĐK]]&lt;&gt;0,0,IF(Table1[[#This Row],[Phân loại]]="Bán hàng",Table1[[#This Row],[Tổng giá trị]],-Table1[[#This Row],[Tổng giá trị]]))</f>
        <v>1843415</v>
      </c>
      <c r="Q1247" s="73">
        <f t="shared" si="167"/>
        <v>1843415</v>
      </c>
      <c r="R1247" s="8">
        <f>Table1[[#This Row],[Số còn phải thu ĐK]]+Table1[[#This Row],[Giá Trị HD sau CK]]-Table1[[#This Row],[Số tiền đã thu]]</f>
        <v>0</v>
      </c>
      <c r="S1247" s="7">
        <f>IF(Table1[[#This Row],[Ngày hóa đơn]]&lt;&gt;"",Table1[[#This Row],[Ngày hóa đơn]],Table1[[#This Row],[Ngày hạch toán]])</f>
        <v>45792</v>
      </c>
      <c r="T1247" s="8"/>
      <c r="U1247" s="7">
        <f>IF(Table1[[#This Row],[Ngày tính CN]]="","",S1247+T1247)</f>
        <v>45792</v>
      </c>
      <c r="V1247" s="74">
        <f ca="1">IF(Table1[[#This Row],[Hạn thanh toán]]="","",IF((U1247-NOW())&lt;0,0,(U1247-NOW())))</f>
        <v>0</v>
      </c>
      <c r="W1247" s="72"/>
      <c r="X1247" s="68" t="str">
        <f t="shared" ca="1" si="168"/>
        <v/>
      </c>
      <c r="Y1247" s="68" t="str">
        <f t="shared" si="166"/>
        <v>Đã thanh toán</v>
      </c>
      <c r="Z1247" s="301">
        <f>Table1[[#This Row],[Hạn thanh toán]]</f>
        <v>45792</v>
      </c>
      <c r="AA1247" s="301">
        <f>Table1[[#This Row],[Ngày Thanh toán]]</f>
        <v>45845</v>
      </c>
      <c r="AD1247" s="3" t="str">
        <f>VLOOKUP($A1247,Ma_KH!$A:$Q,Ma_KH!O$1,0)</f>
        <v>UNIT</v>
      </c>
      <c r="AE1247" s="3" t="str">
        <f>VLOOKUP($A1247,Ma_KH!$A:$Q,Ma_KH!P$1,0)</f>
        <v>CÔNG TY TNHH HÀNG TIÊU DÙNG UNIT</v>
      </c>
    </row>
    <row r="1248" spans="1:31" ht="25.5" customHeight="1" x14ac:dyDescent="0.3">
      <c r="A1248" s="76" t="s">
        <v>127</v>
      </c>
      <c r="B1248" s="4" t="s">
        <v>4514</v>
      </c>
      <c r="C1248" s="78">
        <v>45792</v>
      </c>
      <c r="D1248" s="79" t="s">
        <v>2134</v>
      </c>
      <c r="E1248" s="78"/>
      <c r="F1248" s="76"/>
      <c r="G1248" s="76" t="s">
        <v>2076</v>
      </c>
      <c r="H1248" s="72">
        <v>1469680</v>
      </c>
      <c r="I1248" s="72">
        <v>102878</v>
      </c>
      <c r="J1248" s="72">
        <v>109344</v>
      </c>
      <c r="K1248" s="72">
        <v>1476146</v>
      </c>
      <c r="L1248" s="8" t="s">
        <v>24</v>
      </c>
      <c r="M1248" s="219">
        <v>45845</v>
      </c>
      <c r="N1248" s="29" t="s">
        <v>4203</v>
      </c>
      <c r="O1248" s="72">
        <f>IF(Table1[[#This Row],[Phân loại]]="Tồn đầu kỳ",Table1[[#This Row],[Tổng giá trị]],0)</f>
        <v>0</v>
      </c>
      <c r="P1248" s="8">
        <f>IF(Table1[[#This Row],[Số còn phải thu ĐK]]&lt;&gt;0,0,IF(Table1[[#This Row],[Phân loại]]="Bán hàng",Table1[[#This Row],[Tổng giá trị]],-Table1[[#This Row],[Tổng giá trị]]))</f>
        <v>1476146</v>
      </c>
      <c r="Q1248" s="73">
        <f t="shared" si="167"/>
        <v>1476146</v>
      </c>
      <c r="R1248" s="8">
        <f>Table1[[#This Row],[Số còn phải thu ĐK]]+Table1[[#This Row],[Giá Trị HD sau CK]]-Table1[[#This Row],[Số tiền đã thu]]</f>
        <v>0</v>
      </c>
      <c r="S1248" s="7">
        <f>IF(Table1[[#This Row],[Ngày hóa đơn]]&lt;&gt;"",Table1[[#This Row],[Ngày hóa đơn]],Table1[[#This Row],[Ngày hạch toán]])</f>
        <v>45792</v>
      </c>
      <c r="T1248" s="8"/>
      <c r="U1248" s="7">
        <f>IF(Table1[[#This Row],[Ngày tính CN]]="","",S1248+T1248)</f>
        <v>45792</v>
      </c>
      <c r="V1248" s="74">
        <f ca="1">IF(Table1[[#This Row],[Hạn thanh toán]]="","",IF((U1248-NOW())&lt;0,0,(U1248-NOW())))</f>
        <v>0</v>
      </c>
      <c r="W1248" s="72"/>
      <c r="X1248" s="68" t="str">
        <f t="shared" ca="1" si="168"/>
        <v/>
      </c>
      <c r="Y1248" s="68" t="str">
        <f t="shared" si="166"/>
        <v>Đã thanh toán</v>
      </c>
      <c r="Z1248" s="301">
        <f>Table1[[#This Row],[Hạn thanh toán]]</f>
        <v>45792</v>
      </c>
      <c r="AA1248" s="301">
        <f>Table1[[#This Row],[Ngày Thanh toán]]</f>
        <v>45845</v>
      </c>
      <c r="AD1248" s="3" t="str">
        <f>VLOOKUP($A1248,Ma_KH!$A:$Q,Ma_KH!O$1,0)</f>
        <v>UNIT</v>
      </c>
      <c r="AE1248" s="3" t="str">
        <f>VLOOKUP($A1248,Ma_KH!$A:$Q,Ma_KH!P$1,0)</f>
        <v>CÔNG TY TNHH HÀNG TIÊU DÙNG UNIT</v>
      </c>
    </row>
    <row r="1249" spans="1:31" ht="25.5" customHeight="1" x14ac:dyDescent="0.3">
      <c r="A1249" s="76" t="s">
        <v>127</v>
      </c>
      <c r="B1249" s="4" t="s">
        <v>4514</v>
      </c>
      <c r="C1249" s="78">
        <v>45792</v>
      </c>
      <c r="D1249" s="79" t="s">
        <v>2135</v>
      </c>
      <c r="E1249" s="78">
        <v>45792</v>
      </c>
      <c r="F1249" s="76"/>
      <c r="G1249" s="76" t="s">
        <v>2078</v>
      </c>
      <c r="H1249" s="72">
        <v>0</v>
      </c>
      <c r="I1249" s="72">
        <v>0</v>
      </c>
      <c r="J1249" s="72">
        <v>0</v>
      </c>
      <c r="K1249" s="72">
        <v>112098</v>
      </c>
      <c r="L1249" s="8" t="s">
        <v>17</v>
      </c>
      <c r="M1249" s="219">
        <v>45845</v>
      </c>
      <c r="N1249" s="29" t="s">
        <v>4203</v>
      </c>
      <c r="O1249" s="72">
        <f>IF(Table1[[#This Row],[Phân loại]]="Tồn đầu kỳ",Table1[[#This Row],[Tổng giá trị]],0)</f>
        <v>0</v>
      </c>
      <c r="P1249" s="8">
        <f>IF(Table1[[#This Row],[Số còn phải thu ĐK]]&lt;&gt;0,0,IF(Table1[[#This Row],[Phân loại]]="Bán hàng",Table1[[#This Row],[Tổng giá trị]],-Table1[[#This Row],[Tổng giá trị]]))</f>
        <v>-112098</v>
      </c>
      <c r="Q1249" s="73">
        <f t="shared" si="167"/>
        <v>-112098</v>
      </c>
      <c r="R1249" s="8">
        <f>Table1[[#This Row],[Số còn phải thu ĐK]]+Table1[[#This Row],[Giá Trị HD sau CK]]-Table1[[#This Row],[Số tiền đã thu]]</f>
        <v>0</v>
      </c>
      <c r="S1249" s="7">
        <f>IF(Table1[[#This Row],[Ngày hóa đơn]]&lt;&gt;"",Table1[[#This Row],[Ngày hóa đơn]],Table1[[#This Row],[Ngày hạch toán]])</f>
        <v>45792</v>
      </c>
      <c r="T1249" s="8"/>
      <c r="U1249" s="7">
        <f>IF(Table1[[#This Row],[Ngày tính CN]]="","",S1249+T1249)</f>
        <v>45792</v>
      </c>
      <c r="V1249" s="74">
        <f ca="1">IF(Table1[[#This Row],[Hạn thanh toán]]="","",IF((U1249-NOW())&lt;0,0,(U1249-NOW())))</f>
        <v>0</v>
      </c>
      <c r="W1249" s="72"/>
      <c r="X1249" s="68" t="str">
        <f t="shared" ca="1" si="168"/>
        <v/>
      </c>
      <c r="Y1249" s="68" t="str">
        <f t="shared" si="166"/>
        <v>Đã thanh toán</v>
      </c>
      <c r="Z1249" s="301">
        <f>Table1[[#This Row],[Hạn thanh toán]]</f>
        <v>45792</v>
      </c>
      <c r="AA1249" s="301">
        <f>Table1[[#This Row],[Ngày Thanh toán]]</f>
        <v>45845</v>
      </c>
      <c r="AD1249" s="3" t="str">
        <f>VLOOKUP($A1249,Ma_KH!$A:$Q,Ma_KH!O$1,0)</f>
        <v>UNIT</v>
      </c>
      <c r="AE1249" s="3" t="str">
        <f>VLOOKUP($A1249,Ma_KH!$A:$Q,Ma_KH!P$1,0)</f>
        <v>CÔNG TY TNHH HÀNG TIÊU DÙNG UNIT</v>
      </c>
    </row>
    <row r="1250" spans="1:31" ht="25.5" customHeight="1" x14ac:dyDescent="0.3">
      <c r="A1250" s="76" t="s">
        <v>127</v>
      </c>
      <c r="B1250" s="4" t="s">
        <v>4514</v>
      </c>
      <c r="C1250" s="78">
        <v>45792</v>
      </c>
      <c r="D1250" s="79" t="s">
        <v>2136</v>
      </c>
      <c r="E1250" s="78">
        <v>45792</v>
      </c>
      <c r="F1250" s="76"/>
      <c r="G1250" s="76" t="s">
        <v>2108</v>
      </c>
      <c r="H1250" s="72">
        <v>0</v>
      </c>
      <c r="I1250" s="72">
        <v>0</v>
      </c>
      <c r="J1250" s="72">
        <v>0</v>
      </c>
      <c r="K1250" s="72">
        <v>268326</v>
      </c>
      <c r="L1250" s="8" t="s">
        <v>17</v>
      </c>
      <c r="M1250" s="219">
        <v>45845</v>
      </c>
      <c r="N1250" s="29" t="s">
        <v>4203</v>
      </c>
      <c r="O1250" s="72">
        <f>IF(Table1[[#This Row],[Phân loại]]="Tồn đầu kỳ",Table1[[#This Row],[Tổng giá trị]],0)</f>
        <v>0</v>
      </c>
      <c r="P1250" s="8">
        <f>IF(Table1[[#This Row],[Số còn phải thu ĐK]]&lt;&gt;0,0,IF(Table1[[#This Row],[Phân loại]]="Bán hàng",Table1[[#This Row],[Tổng giá trị]],-Table1[[#This Row],[Tổng giá trị]]))</f>
        <v>-268326</v>
      </c>
      <c r="Q1250" s="73">
        <f t="shared" si="167"/>
        <v>-268326</v>
      </c>
      <c r="R1250" s="8">
        <f>Table1[[#This Row],[Số còn phải thu ĐK]]+Table1[[#This Row],[Giá Trị HD sau CK]]-Table1[[#This Row],[Số tiền đã thu]]</f>
        <v>0</v>
      </c>
      <c r="S1250" s="7">
        <f>IF(Table1[[#This Row],[Ngày hóa đơn]]&lt;&gt;"",Table1[[#This Row],[Ngày hóa đơn]],Table1[[#This Row],[Ngày hạch toán]])</f>
        <v>45792</v>
      </c>
      <c r="T1250" s="8"/>
      <c r="U1250" s="7">
        <f>IF(Table1[[#This Row],[Ngày tính CN]]="","",S1250+T1250)</f>
        <v>45792</v>
      </c>
      <c r="V1250" s="74">
        <f ca="1">IF(Table1[[#This Row],[Hạn thanh toán]]="","",IF((U1250-NOW())&lt;0,0,(U1250-NOW())))</f>
        <v>0</v>
      </c>
      <c r="W1250" s="72"/>
      <c r="X1250" s="68" t="str">
        <f t="shared" ca="1" si="168"/>
        <v/>
      </c>
      <c r="Y1250" s="68" t="str">
        <f t="shared" si="166"/>
        <v>Đã thanh toán</v>
      </c>
      <c r="Z1250" s="301">
        <f>Table1[[#This Row],[Hạn thanh toán]]</f>
        <v>45792</v>
      </c>
      <c r="AA1250" s="301">
        <f>Table1[[#This Row],[Ngày Thanh toán]]</f>
        <v>45845</v>
      </c>
      <c r="AD1250" s="3" t="str">
        <f>VLOOKUP($A1250,Ma_KH!$A:$Q,Ma_KH!O$1,0)</f>
        <v>UNIT</v>
      </c>
      <c r="AE1250" s="3" t="str">
        <f>VLOOKUP($A1250,Ma_KH!$A:$Q,Ma_KH!P$1,0)</f>
        <v>CÔNG TY TNHH HÀNG TIÊU DÙNG UNIT</v>
      </c>
    </row>
    <row r="1251" spans="1:31" ht="25.5" customHeight="1" x14ac:dyDescent="0.3">
      <c r="A1251" s="76" t="s">
        <v>127</v>
      </c>
      <c r="B1251" s="4" t="s">
        <v>4514</v>
      </c>
      <c r="C1251" s="78">
        <v>45793</v>
      </c>
      <c r="D1251" s="79" t="s">
        <v>2137</v>
      </c>
      <c r="E1251" s="78"/>
      <c r="F1251" s="76"/>
      <c r="G1251" s="76" t="s">
        <v>2052</v>
      </c>
      <c r="H1251" s="72">
        <v>1013114</v>
      </c>
      <c r="I1251" s="72">
        <v>70918</v>
      </c>
      <c r="J1251" s="72">
        <v>75376</v>
      </c>
      <c r="K1251" s="72">
        <v>1017572</v>
      </c>
      <c r="L1251" s="8" t="s">
        <v>24</v>
      </c>
      <c r="M1251" s="219">
        <v>45845</v>
      </c>
      <c r="N1251" s="29" t="s">
        <v>4203</v>
      </c>
      <c r="O1251" s="72">
        <f>IF(Table1[[#This Row],[Phân loại]]="Tồn đầu kỳ",Table1[[#This Row],[Tổng giá trị]],0)</f>
        <v>0</v>
      </c>
      <c r="P1251" s="8">
        <f>IF(Table1[[#This Row],[Số còn phải thu ĐK]]&lt;&gt;0,0,IF(Table1[[#This Row],[Phân loại]]="Bán hàng",Table1[[#This Row],[Tổng giá trị]],-Table1[[#This Row],[Tổng giá trị]]))</f>
        <v>1017572</v>
      </c>
      <c r="Q1251" s="73">
        <f t="shared" si="167"/>
        <v>1017572</v>
      </c>
      <c r="R1251" s="8">
        <f>Table1[[#This Row],[Số còn phải thu ĐK]]+Table1[[#This Row],[Giá Trị HD sau CK]]-Table1[[#This Row],[Số tiền đã thu]]</f>
        <v>0</v>
      </c>
      <c r="S1251" s="7">
        <f>IF(Table1[[#This Row],[Ngày hóa đơn]]&lt;&gt;"",Table1[[#This Row],[Ngày hóa đơn]],Table1[[#This Row],[Ngày hạch toán]])</f>
        <v>45793</v>
      </c>
      <c r="T1251" s="8"/>
      <c r="U1251" s="7">
        <f>IF(Table1[[#This Row],[Ngày tính CN]]="","",S1251+T1251)</f>
        <v>45793</v>
      </c>
      <c r="V1251" s="74">
        <f ca="1">IF(Table1[[#This Row],[Hạn thanh toán]]="","",IF((U1251-NOW())&lt;0,0,(U1251-NOW())))</f>
        <v>0</v>
      </c>
      <c r="W1251" s="72"/>
      <c r="X1251" s="68" t="str">
        <f t="shared" ca="1" si="168"/>
        <v/>
      </c>
      <c r="Y1251" s="68" t="str">
        <f t="shared" si="166"/>
        <v>Đã thanh toán</v>
      </c>
      <c r="Z1251" s="301">
        <f>Table1[[#This Row],[Hạn thanh toán]]</f>
        <v>45793</v>
      </c>
      <c r="AA1251" s="301">
        <f>Table1[[#This Row],[Ngày Thanh toán]]</f>
        <v>45845</v>
      </c>
      <c r="AD1251" s="3" t="str">
        <f>VLOOKUP($A1251,Ma_KH!$A:$Q,Ma_KH!O$1,0)</f>
        <v>UNIT</v>
      </c>
      <c r="AE1251" s="3" t="str">
        <f>VLOOKUP($A1251,Ma_KH!$A:$Q,Ma_KH!P$1,0)</f>
        <v>CÔNG TY TNHH HÀNG TIÊU DÙNG UNIT</v>
      </c>
    </row>
    <row r="1252" spans="1:31" ht="25.5" customHeight="1" x14ac:dyDescent="0.3">
      <c r="A1252" s="76" t="s">
        <v>127</v>
      </c>
      <c r="B1252" s="4" t="s">
        <v>4514</v>
      </c>
      <c r="C1252" s="78">
        <v>45793</v>
      </c>
      <c r="D1252" s="79" t="s">
        <v>2138</v>
      </c>
      <c r="E1252" s="78">
        <v>45793</v>
      </c>
      <c r="F1252" s="76"/>
      <c r="G1252" s="76" t="s">
        <v>2139</v>
      </c>
      <c r="H1252" s="72">
        <v>0</v>
      </c>
      <c r="I1252" s="72">
        <v>0</v>
      </c>
      <c r="J1252" s="72">
        <v>0</v>
      </c>
      <c r="K1252" s="72">
        <v>374301</v>
      </c>
      <c r="L1252" s="8" t="s">
        <v>17</v>
      </c>
      <c r="M1252" s="219">
        <v>45845</v>
      </c>
      <c r="N1252" s="29" t="s">
        <v>4203</v>
      </c>
      <c r="O1252" s="72">
        <f>IF(Table1[[#This Row],[Phân loại]]="Tồn đầu kỳ",Table1[[#This Row],[Tổng giá trị]],0)</f>
        <v>0</v>
      </c>
      <c r="P1252" s="8">
        <f>IF(Table1[[#This Row],[Số còn phải thu ĐK]]&lt;&gt;0,0,IF(Table1[[#This Row],[Phân loại]]="Bán hàng",Table1[[#This Row],[Tổng giá trị]],-Table1[[#This Row],[Tổng giá trị]]))</f>
        <v>-374301</v>
      </c>
      <c r="Q1252" s="73">
        <f t="shared" si="167"/>
        <v>-374301</v>
      </c>
      <c r="R1252" s="8">
        <f>Table1[[#This Row],[Số còn phải thu ĐK]]+Table1[[#This Row],[Giá Trị HD sau CK]]-Table1[[#This Row],[Số tiền đã thu]]</f>
        <v>0</v>
      </c>
      <c r="S1252" s="7">
        <f>IF(Table1[[#This Row],[Ngày hóa đơn]]&lt;&gt;"",Table1[[#This Row],[Ngày hóa đơn]],Table1[[#This Row],[Ngày hạch toán]])</f>
        <v>45793</v>
      </c>
      <c r="T1252" s="8"/>
      <c r="U1252" s="7">
        <f>IF(Table1[[#This Row],[Ngày tính CN]]="","",S1252+T1252)</f>
        <v>45793</v>
      </c>
      <c r="V1252" s="74">
        <f ca="1">IF(Table1[[#This Row],[Hạn thanh toán]]="","",IF((U1252-NOW())&lt;0,0,(U1252-NOW())))</f>
        <v>0</v>
      </c>
      <c r="W1252" s="72"/>
      <c r="X1252" s="68" t="str">
        <f t="shared" ca="1" si="168"/>
        <v/>
      </c>
      <c r="Y1252" s="68" t="str">
        <f t="shared" si="166"/>
        <v>Đã thanh toán</v>
      </c>
      <c r="Z1252" s="301">
        <f>Table1[[#This Row],[Hạn thanh toán]]</f>
        <v>45793</v>
      </c>
      <c r="AA1252" s="301">
        <f>Table1[[#This Row],[Ngày Thanh toán]]</f>
        <v>45845</v>
      </c>
      <c r="AD1252" s="3" t="str">
        <f>VLOOKUP($A1252,Ma_KH!$A:$Q,Ma_KH!O$1,0)</f>
        <v>UNIT</v>
      </c>
      <c r="AE1252" s="3" t="str">
        <f>VLOOKUP($A1252,Ma_KH!$A:$Q,Ma_KH!P$1,0)</f>
        <v>CÔNG TY TNHH HÀNG TIÊU DÙNG UNIT</v>
      </c>
    </row>
    <row r="1253" spans="1:31" ht="25.5" customHeight="1" x14ac:dyDescent="0.3">
      <c r="A1253" s="76" t="s">
        <v>127</v>
      </c>
      <c r="B1253" s="4" t="s">
        <v>4514</v>
      </c>
      <c r="C1253" s="78">
        <v>45794</v>
      </c>
      <c r="D1253" s="79" t="s">
        <v>2140</v>
      </c>
      <c r="E1253" s="78">
        <v>45794</v>
      </c>
      <c r="F1253" s="76"/>
      <c r="G1253" s="76" t="s">
        <v>2141</v>
      </c>
      <c r="H1253" s="72">
        <v>0</v>
      </c>
      <c r="I1253" s="72">
        <v>0</v>
      </c>
      <c r="J1253" s="72">
        <v>0</v>
      </c>
      <c r="K1253" s="72">
        <v>1014678</v>
      </c>
      <c r="L1253" s="8" t="s">
        <v>17</v>
      </c>
      <c r="M1253" s="219">
        <v>45845</v>
      </c>
      <c r="N1253" s="29" t="s">
        <v>4203</v>
      </c>
      <c r="O1253" s="72">
        <f>IF(Table1[[#This Row],[Phân loại]]="Tồn đầu kỳ",Table1[[#This Row],[Tổng giá trị]],0)</f>
        <v>0</v>
      </c>
      <c r="P1253" s="8">
        <f>IF(Table1[[#This Row],[Số còn phải thu ĐK]]&lt;&gt;0,0,IF(Table1[[#This Row],[Phân loại]]="Bán hàng",Table1[[#This Row],[Tổng giá trị]],-Table1[[#This Row],[Tổng giá trị]]))</f>
        <v>-1014678</v>
      </c>
      <c r="Q1253" s="73">
        <f t="shared" si="167"/>
        <v>-1014678</v>
      </c>
      <c r="R1253" s="8">
        <f>Table1[[#This Row],[Số còn phải thu ĐK]]+Table1[[#This Row],[Giá Trị HD sau CK]]-Table1[[#This Row],[Số tiền đã thu]]</f>
        <v>0</v>
      </c>
      <c r="S1253" s="7">
        <f>IF(Table1[[#This Row],[Ngày hóa đơn]]&lt;&gt;"",Table1[[#This Row],[Ngày hóa đơn]],Table1[[#This Row],[Ngày hạch toán]])</f>
        <v>45794</v>
      </c>
      <c r="T1253" s="8"/>
      <c r="U1253" s="7">
        <f>IF(Table1[[#This Row],[Ngày tính CN]]="","",S1253+T1253)</f>
        <v>45794</v>
      </c>
      <c r="V1253" s="74">
        <f ca="1">IF(Table1[[#This Row],[Hạn thanh toán]]="","",IF((U1253-NOW())&lt;0,0,(U1253-NOW())))</f>
        <v>0</v>
      </c>
      <c r="W1253" s="72"/>
      <c r="X1253" s="68" t="str">
        <f t="shared" ca="1" si="168"/>
        <v/>
      </c>
      <c r="Y1253" s="68" t="str">
        <f t="shared" si="166"/>
        <v>Đã thanh toán</v>
      </c>
      <c r="Z1253" s="301">
        <f>Table1[[#This Row],[Hạn thanh toán]]</f>
        <v>45794</v>
      </c>
      <c r="AA1253" s="301">
        <f>Table1[[#This Row],[Ngày Thanh toán]]</f>
        <v>45845</v>
      </c>
      <c r="AD1253" s="3" t="str">
        <f>VLOOKUP($A1253,Ma_KH!$A:$Q,Ma_KH!O$1,0)</f>
        <v>UNIT</v>
      </c>
      <c r="AE1253" s="3" t="str">
        <f>VLOOKUP($A1253,Ma_KH!$A:$Q,Ma_KH!P$1,0)</f>
        <v>CÔNG TY TNHH HÀNG TIÊU DÙNG UNIT</v>
      </c>
    </row>
    <row r="1254" spans="1:31" ht="25.5" customHeight="1" x14ac:dyDescent="0.3">
      <c r="A1254" s="76" t="s">
        <v>127</v>
      </c>
      <c r="B1254" s="4" t="s">
        <v>4514</v>
      </c>
      <c r="C1254" s="78">
        <v>45796</v>
      </c>
      <c r="D1254" s="79" t="s">
        <v>2142</v>
      </c>
      <c r="E1254" s="78"/>
      <c r="F1254" s="76"/>
      <c r="G1254" s="76" t="s">
        <v>2045</v>
      </c>
      <c r="H1254" s="72">
        <v>2161696</v>
      </c>
      <c r="I1254" s="72">
        <v>151319</v>
      </c>
      <c r="J1254" s="72">
        <v>160830</v>
      </c>
      <c r="K1254" s="72">
        <v>2171207</v>
      </c>
      <c r="L1254" s="8" t="s">
        <v>24</v>
      </c>
      <c r="M1254" s="219">
        <v>45845</v>
      </c>
      <c r="N1254" s="29" t="s">
        <v>4203</v>
      </c>
      <c r="O1254" s="72">
        <f>IF(Table1[[#This Row],[Phân loại]]="Tồn đầu kỳ",Table1[[#This Row],[Tổng giá trị]],0)</f>
        <v>0</v>
      </c>
      <c r="P1254" s="8">
        <f>IF(Table1[[#This Row],[Số còn phải thu ĐK]]&lt;&gt;0,0,IF(Table1[[#This Row],[Phân loại]]="Bán hàng",Table1[[#This Row],[Tổng giá trị]],-Table1[[#This Row],[Tổng giá trị]]))</f>
        <v>2171207</v>
      </c>
      <c r="Q1254" s="73">
        <f t="shared" si="167"/>
        <v>2171207</v>
      </c>
      <c r="R1254" s="8">
        <f>Table1[[#This Row],[Số còn phải thu ĐK]]+Table1[[#This Row],[Giá Trị HD sau CK]]-Table1[[#This Row],[Số tiền đã thu]]</f>
        <v>0</v>
      </c>
      <c r="S1254" s="7">
        <f>IF(Table1[[#This Row],[Ngày hóa đơn]]&lt;&gt;"",Table1[[#This Row],[Ngày hóa đơn]],Table1[[#This Row],[Ngày hạch toán]])</f>
        <v>45796</v>
      </c>
      <c r="T1254" s="8"/>
      <c r="U1254" s="7">
        <f>IF(Table1[[#This Row],[Ngày tính CN]]="","",S1254+T1254)</f>
        <v>45796</v>
      </c>
      <c r="V1254" s="74">
        <f ca="1">IF(Table1[[#This Row],[Hạn thanh toán]]="","",IF((U1254-NOW())&lt;0,0,(U1254-NOW())))</f>
        <v>0</v>
      </c>
      <c r="W1254" s="72"/>
      <c r="X1254" s="68" t="str">
        <f t="shared" ca="1" si="168"/>
        <v/>
      </c>
      <c r="Y1254" s="68" t="str">
        <f t="shared" si="166"/>
        <v>Đã thanh toán</v>
      </c>
      <c r="Z1254" s="301">
        <f>Table1[[#This Row],[Hạn thanh toán]]</f>
        <v>45796</v>
      </c>
      <c r="AA1254" s="301">
        <f>Table1[[#This Row],[Ngày Thanh toán]]</f>
        <v>45845</v>
      </c>
      <c r="AD1254" s="3" t="str">
        <f>VLOOKUP($A1254,Ma_KH!$A:$Q,Ma_KH!O$1,0)</f>
        <v>UNIT</v>
      </c>
      <c r="AE1254" s="3" t="str">
        <f>VLOOKUP($A1254,Ma_KH!$A:$Q,Ma_KH!P$1,0)</f>
        <v>CÔNG TY TNHH HÀNG TIÊU DÙNG UNIT</v>
      </c>
    </row>
    <row r="1255" spans="1:31" ht="25.5" customHeight="1" x14ac:dyDescent="0.3">
      <c r="A1255" s="76" t="s">
        <v>127</v>
      </c>
      <c r="B1255" s="4" t="s">
        <v>4514</v>
      </c>
      <c r="C1255" s="78">
        <v>45797</v>
      </c>
      <c r="D1255" s="79" t="s">
        <v>2143</v>
      </c>
      <c r="E1255" s="78"/>
      <c r="F1255" s="76"/>
      <c r="G1255" s="76" t="s">
        <v>2031</v>
      </c>
      <c r="H1255" s="72">
        <v>505155</v>
      </c>
      <c r="I1255" s="72">
        <v>35361</v>
      </c>
      <c r="J1255" s="72">
        <v>37584</v>
      </c>
      <c r="K1255" s="72">
        <v>507378</v>
      </c>
      <c r="L1255" s="8" t="s">
        <v>24</v>
      </c>
      <c r="M1255" s="219">
        <v>45845</v>
      </c>
      <c r="N1255" s="29" t="s">
        <v>4203</v>
      </c>
      <c r="O1255" s="72">
        <f>IF(Table1[[#This Row],[Phân loại]]="Tồn đầu kỳ",Table1[[#This Row],[Tổng giá trị]],0)</f>
        <v>0</v>
      </c>
      <c r="P1255" s="8">
        <f>IF(Table1[[#This Row],[Số còn phải thu ĐK]]&lt;&gt;0,0,IF(Table1[[#This Row],[Phân loại]]="Bán hàng",Table1[[#This Row],[Tổng giá trị]],-Table1[[#This Row],[Tổng giá trị]]))</f>
        <v>507378</v>
      </c>
      <c r="Q1255" s="73">
        <f t="shared" si="167"/>
        <v>507378</v>
      </c>
      <c r="R1255" s="8">
        <f>Table1[[#This Row],[Số còn phải thu ĐK]]+Table1[[#This Row],[Giá Trị HD sau CK]]-Table1[[#This Row],[Số tiền đã thu]]</f>
        <v>0</v>
      </c>
      <c r="S1255" s="7">
        <f>IF(Table1[[#This Row],[Ngày hóa đơn]]&lt;&gt;"",Table1[[#This Row],[Ngày hóa đơn]],Table1[[#This Row],[Ngày hạch toán]])</f>
        <v>45797</v>
      </c>
      <c r="T1255" s="8"/>
      <c r="U1255" s="7">
        <f>IF(Table1[[#This Row],[Ngày tính CN]]="","",S1255+T1255)</f>
        <v>45797</v>
      </c>
      <c r="V1255" s="74">
        <f ca="1">IF(Table1[[#This Row],[Hạn thanh toán]]="","",IF((U1255-NOW())&lt;0,0,(U1255-NOW())))</f>
        <v>0</v>
      </c>
      <c r="W1255" s="72"/>
      <c r="X1255" s="68" t="str">
        <f t="shared" ca="1" si="168"/>
        <v/>
      </c>
      <c r="Y1255" s="68" t="str">
        <f t="shared" si="166"/>
        <v>Đã thanh toán</v>
      </c>
      <c r="Z1255" s="301">
        <f>Table1[[#This Row],[Hạn thanh toán]]</f>
        <v>45797</v>
      </c>
      <c r="AA1255" s="301">
        <f>Table1[[#This Row],[Ngày Thanh toán]]</f>
        <v>45845</v>
      </c>
      <c r="AD1255" s="3" t="str">
        <f>VLOOKUP($A1255,Ma_KH!$A:$Q,Ma_KH!O$1,0)</f>
        <v>UNIT</v>
      </c>
      <c r="AE1255" s="3" t="str">
        <f>VLOOKUP($A1255,Ma_KH!$A:$Q,Ma_KH!P$1,0)</f>
        <v>CÔNG TY TNHH HÀNG TIÊU DÙNG UNIT</v>
      </c>
    </row>
    <row r="1256" spans="1:31" ht="25.5" customHeight="1" x14ac:dyDescent="0.3">
      <c r="A1256" s="76" t="s">
        <v>127</v>
      </c>
      <c r="B1256" s="4" t="s">
        <v>4514</v>
      </c>
      <c r="C1256" s="78">
        <v>45798</v>
      </c>
      <c r="D1256" s="79" t="s">
        <v>2144</v>
      </c>
      <c r="E1256" s="78">
        <v>45798</v>
      </c>
      <c r="F1256" s="76"/>
      <c r="G1256" s="76" t="s">
        <v>2145</v>
      </c>
      <c r="H1256" s="72">
        <v>0</v>
      </c>
      <c r="I1256" s="72">
        <v>0</v>
      </c>
      <c r="J1256" s="72">
        <v>0</v>
      </c>
      <c r="K1256" s="72">
        <v>71263</v>
      </c>
      <c r="L1256" s="8" t="s">
        <v>17</v>
      </c>
      <c r="M1256" s="219">
        <v>45845</v>
      </c>
      <c r="N1256" s="29" t="s">
        <v>4203</v>
      </c>
      <c r="O1256" s="72">
        <f>IF(Table1[[#This Row],[Phân loại]]="Tồn đầu kỳ",Table1[[#This Row],[Tổng giá trị]],0)</f>
        <v>0</v>
      </c>
      <c r="P1256" s="8">
        <f>IF(Table1[[#This Row],[Số còn phải thu ĐK]]&lt;&gt;0,0,IF(Table1[[#This Row],[Phân loại]]="Bán hàng",Table1[[#This Row],[Tổng giá trị]],-Table1[[#This Row],[Tổng giá trị]]))</f>
        <v>-71263</v>
      </c>
      <c r="Q1256" s="73">
        <f t="shared" si="167"/>
        <v>-71263</v>
      </c>
      <c r="R1256" s="8">
        <f>Table1[[#This Row],[Số còn phải thu ĐK]]+Table1[[#This Row],[Giá Trị HD sau CK]]-Table1[[#This Row],[Số tiền đã thu]]</f>
        <v>0</v>
      </c>
      <c r="S1256" s="7">
        <f>IF(Table1[[#This Row],[Ngày hóa đơn]]&lt;&gt;"",Table1[[#This Row],[Ngày hóa đơn]],Table1[[#This Row],[Ngày hạch toán]])</f>
        <v>45798</v>
      </c>
      <c r="T1256" s="8"/>
      <c r="U1256" s="7">
        <f>IF(Table1[[#This Row],[Ngày tính CN]]="","",S1256+T1256)</f>
        <v>45798</v>
      </c>
      <c r="V1256" s="74">
        <f ca="1">IF(Table1[[#This Row],[Hạn thanh toán]]="","",IF((U1256-NOW())&lt;0,0,(U1256-NOW())))</f>
        <v>0</v>
      </c>
      <c r="W1256" s="72"/>
      <c r="X1256" s="68" t="str">
        <f t="shared" ca="1" si="168"/>
        <v/>
      </c>
      <c r="Y1256" s="68" t="str">
        <f t="shared" si="166"/>
        <v>Đã thanh toán</v>
      </c>
      <c r="Z1256" s="301">
        <f>Table1[[#This Row],[Hạn thanh toán]]</f>
        <v>45798</v>
      </c>
      <c r="AA1256" s="301">
        <f>Table1[[#This Row],[Ngày Thanh toán]]</f>
        <v>45845</v>
      </c>
      <c r="AD1256" s="3" t="str">
        <f>VLOOKUP($A1256,Ma_KH!$A:$Q,Ma_KH!O$1,0)</f>
        <v>UNIT</v>
      </c>
      <c r="AE1256" s="3" t="str">
        <f>VLOOKUP($A1256,Ma_KH!$A:$Q,Ma_KH!P$1,0)</f>
        <v>CÔNG TY TNHH HÀNG TIÊU DÙNG UNIT</v>
      </c>
    </row>
    <row r="1257" spans="1:31" ht="25.5" customHeight="1" x14ac:dyDescent="0.3">
      <c r="A1257" s="76" t="s">
        <v>127</v>
      </c>
      <c r="B1257" s="4" t="s">
        <v>4514</v>
      </c>
      <c r="C1257" s="78">
        <v>45799</v>
      </c>
      <c r="D1257" s="79" t="s">
        <v>2146</v>
      </c>
      <c r="E1257" s="78"/>
      <c r="F1257" s="76"/>
      <c r="G1257" s="76" t="s">
        <v>2065</v>
      </c>
      <c r="H1257" s="72">
        <v>888285</v>
      </c>
      <c r="I1257" s="72">
        <v>62180</v>
      </c>
      <c r="J1257" s="72">
        <v>66088</v>
      </c>
      <c r="K1257" s="72">
        <v>892193</v>
      </c>
      <c r="L1257" s="8" t="s">
        <v>24</v>
      </c>
      <c r="M1257" s="219">
        <v>45845</v>
      </c>
      <c r="N1257" s="29" t="s">
        <v>4203</v>
      </c>
      <c r="O1257" s="72">
        <f>IF(Table1[[#This Row],[Phân loại]]="Tồn đầu kỳ",Table1[[#This Row],[Tổng giá trị]],0)</f>
        <v>0</v>
      </c>
      <c r="P1257" s="8">
        <f>IF(Table1[[#This Row],[Số còn phải thu ĐK]]&lt;&gt;0,0,IF(Table1[[#This Row],[Phân loại]]="Bán hàng",Table1[[#This Row],[Tổng giá trị]],-Table1[[#This Row],[Tổng giá trị]]))</f>
        <v>892193</v>
      </c>
      <c r="Q1257" s="73">
        <f t="shared" si="167"/>
        <v>892193</v>
      </c>
      <c r="R1257" s="8">
        <f>Table1[[#This Row],[Số còn phải thu ĐK]]+Table1[[#This Row],[Giá Trị HD sau CK]]-Table1[[#This Row],[Số tiền đã thu]]</f>
        <v>0</v>
      </c>
      <c r="S1257" s="7">
        <f>IF(Table1[[#This Row],[Ngày hóa đơn]]&lt;&gt;"",Table1[[#This Row],[Ngày hóa đơn]],Table1[[#This Row],[Ngày hạch toán]])</f>
        <v>45799</v>
      </c>
      <c r="T1257" s="8"/>
      <c r="U1257" s="7">
        <f>IF(Table1[[#This Row],[Ngày tính CN]]="","",S1257+T1257)</f>
        <v>45799</v>
      </c>
      <c r="V1257" s="74">
        <f ca="1">IF(Table1[[#This Row],[Hạn thanh toán]]="","",IF((U1257-NOW())&lt;0,0,(U1257-NOW())))</f>
        <v>0</v>
      </c>
      <c r="W1257" s="72"/>
      <c r="X1257" s="68" t="str">
        <f t="shared" ca="1" si="168"/>
        <v/>
      </c>
      <c r="Y1257" s="68" t="str">
        <f t="shared" si="166"/>
        <v>Đã thanh toán</v>
      </c>
      <c r="Z1257" s="301">
        <f>Table1[[#This Row],[Hạn thanh toán]]</f>
        <v>45799</v>
      </c>
      <c r="AA1257" s="301">
        <f>Table1[[#This Row],[Ngày Thanh toán]]</f>
        <v>45845</v>
      </c>
      <c r="AD1257" s="3" t="str">
        <f>VLOOKUP($A1257,Ma_KH!$A:$Q,Ma_KH!O$1,0)</f>
        <v>UNIT</v>
      </c>
      <c r="AE1257" s="3" t="str">
        <f>VLOOKUP($A1257,Ma_KH!$A:$Q,Ma_KH!P$1,0)</f>
        <v>CÔNG TY TNHH HÀNG TIÊU DÙNG UNIT</v>
      </c>
    </row>
    <row r="1258" spans="1:31" ht="25.5" customHeight="1" x14ac:dyDescent="0.3">
      <c r="A1258" s="76" t="s">
        <v>127</v>
      </c>
      <c r="B1258" s="4" t="s">
        <v>4514</v>
      </c>
      <c r="C1258" s="78">
        <v>45803</v>
      </c>
      <c r="D1258" s="79" t="s">
        <v>2147</v>
      </c>
      <c r="E1258" s="78"/>
      <c r="F1258" s="76"/>
      <c r="G1258" s="76" t="s">
        <v>2116</v>
      </c>
      <c r="H1258" s="72">
        <v>778213</v>
      </c>
      <c r="I1258" s="72">
        <v>54475</v>
      </c>
      <c r="J1258" s="72">
        <v>57899</v>
      </c>
      <c r="K1258" s="72">
        <v>781637</v>
      </c>
      <c r="L1258" s="8" t="s">
        <v>24</v>
      </c>
      <c r="M1258" s="219">
        <v>45845</v>
      </c>
      <c r="N1258" s="29" t="s">
        <v>4203</v>
      </c>
      <c r="O1258" s="72">
        <f>IF(Table1[[#This Row],[Phân loại]]="Tồn đầu kỳ",Table1[[#This Row],[Tổng giá trị]],0)</f>
        <v>0</v>
      </c>
      <c r="P1258" s="8">
        <f>IF(Table1[[#This Row],[Số còn phải thu ĐK]]&lt;&gt;0,0,IF(Table1[[#This Row],[Phân loại]]="Bán hàng",Table1[[#This Row],[Tổng giá trị]],-Table1[[#This Row],[Tổng giá trị]]))</f>
        <v>781637</v>
      </c>
      <c r="Q1258" s="73">
        <f t="shared" si="167"/>
        <v>781637</v>
      </c>
      <c r="R1258" s="8">
        <f>Table1[[#This Row],[Số còn phải thu ĐK]]+Table1[[#This Row],[Giá Trị HD sau CK]]-Table1[[#This Row],[Số tiền đã thu]]</f>
        <v>0</v>
      </c>
      <c r="S1258" s="7">
        <f>IF(Table1[[#This Row],[Ngày hóa đơn]]&lt;&gt;"",Table1[[#This Row],[Ngày hóa đơn]],Table1[[#This Row],[Ngày hạch toán]])</f>
        <v>45803</v>
      </c>
      <c r="T1258" s="8"/>
      <c r="U1258" s="7">
        <f>IF(Table1[[#This Row],[Ngày tính CN]]="","",S1258+T1258)</f>
        <v>45803</v>
      </c>
      <c r="V1258" s="74">
        <f ca="1">IF(Table1[[#This Row],[Hạn thanh toán]]="","",IF((U1258-NOW())&lt;0,0,(U1258-NOW())))</f>
        <v>0</v>
      </c>
      <c r="W1258" s="72"/>
      <c r="X1258" s="68" t="str">
        <f t="shared" ca="1" si="168"/>
        <v/>
      </c>
      <c r="Y1258" s="68" t="str">
        <f t="shared" si="166"/>
        <v>Đã thanh toán</v>
      </c>
      <c r="Z1258" s="301">
        <f>Table1[[#This Row],[Hạn thanh toán]]</f>
        <v>45803</v>
      </c>
      <c r="AA1258" s="301">
        <f>Table1[[#This Row],[Ngày Thanh toán]]</f>
        <v>45845</v>
      </c>
      <c r="AD1258" s="3" t="str">
        <f>VLOOKUP($A1258,Ma_KH!$A:$Q,Ma_KH!O$1,0)</f>
        <v>UNIT</v>
      </c>
      <c r="AE1258" s="3" t="str">
        <f>VLOOKUP($A1258,Ma_KH!$A:$Q,Ma_KH!P$1,0)</f>
        <v>CÔNG TY TNHH HÀNG TIÊU DÙNG UNIT</v>
      </c>
    </row>
    <row r="1259" spans="1:31" ht="25.5" customHeight="1" x14ac:dyDescent="0.3">
      <c r="A1259" s="76" t="s">
        <v>127</v>
      </c>
      <c r="B1259" s="4" t="s">
        <v>4514</v>
      </c>
      <c r="C1259" s="78">
        <v>45803</v>
      </c>
      <c r="D1259" s="79" t="s">
        <v>2148</v>
      </c>
      <c r="E1259" s="78">
        <v>45803</v>
      </c>
      <c r="F1259" s="76"/>
      <c r="G1259" s="76" t="s">
        <v>2108</v>
      </c>
      <c r="H1259" s="72">
        <v>0</v>
      </c>
      <c r="I1259" s="72">
        <v>0</v>
      </c>
      <c r="J1259" s="72">
        <v>0</v>
      </c>
      <c r="K1259" s="72">
        <v>186258</v>
      </c>
      <c r="L1259" s="8" t="s">
        <v>17</v>
      </c>
      <c r="M1259" s="219">
        <v>45845</v>
      </c>
      <c r="N1259" s="29" t="s">
        <v>4203</v>
      </c>
      <c r="O1259" s="72">
        <f>IF(Table1[[#This Row],[Phân loại]]="Tồn đầu kỳ",Table1[[#This Row],[Tổng giá trị]],0)</f>
        <v>0</v>
      </c>
      <c r="P1259" s="8">
        <f>IF(Table1[[#This Row],[Số còn phải thu ĐK]]&lt;&gt;0,0,IF(Table1[[#This Row],[Phân loại]]="Bán hàng",Table1[[#This Row],[Tổng giá trị]],-Table1[[#This Row],[Tổng giá trị]]))</f>
        <v>-186258</v>
      </c>
      <c r="Q1259" s="73">
        <f t="shared" si="167"/>
        <v>-186258</v>
      </c>
      <c r="R1259" s="8">
        <f>Table1[[#This Row],[Số còn phải thu ĐK]]+Table1[[#This Row],[Giá Trị HD sau CK]]-Table1[[#This Row],[Số tiền đã thu]]</f>
        <v>0</v>
      </c>
      <c r="S1259" s="7">
        <f>IF(Table1[[#This Row],[Ngày hóa đơn]]&lt;&gt;"",Table1[[#This Row],[Ngày hóa đơn]],Table1[[#This Row],[Ngày hạch toán]])</f>
        <v>45803</v>
      </c>
      <c r="T1259" s="8"/>
      <c r="U1259" s="7">
        <f>IF(Table1[[#This Row],[Ngày tính CN]]="","",S1259+T1259)</f>
        <v>45803</v>
      </c>
      <c r="V1259" s="74">
        <f ca="1">IF(Table1[[#This Row],[Hạn thanh toán]]="","",IF((U1259-NOW())&lt;0,0,(U1259-NOW())))</f>
        <v>0</v>
      </c>
      <c r="W1259" s="72"/>
      <c r="X1259" s="68" t="str">
        <f t="shared" ca="1" si="168"/>
        <v/>
      </c>
      <c r="Y1259" s="68" t="str">
        <f t="shared" si="166"/>
        <v>Đã thanh toán</v>
      </c>
      <c r="Z1259" s="301">
        <f>Table1[[#This Row],[Hạn thanh toán]]</f>
        <v>45803</v>
      </c>
      <c r="AA1259" s="301">
        <f>Table1[[#This Row],[Ngày Thanh toán]]</f>
        <v>45845</v>
      </c>
      <c r="AD1259" s="3" t="str">
        <f>VLOOKUP($A1259,Ma_KH!$A:$Q,Ma_KH!O$1,0)</f>
        <v>UNIT</v>
      </c>
      <c r="AE1259" s="3" t="str">
        <f>VLOOKUP($A1259,Ma_KH!$A:$Q,Ma_KH!P$1,0)</f>
        <v>CÔNG TY TNHH HÀNG TIÊU DÙNG UNIT</v>
      </c>
    </row>
    <row r="1260" spans="1:31" ht="25.5" customHeight="1" x14ac:dyDescent="0.3">
      <c r="A1260" s="76" t="s">
        <v>127</v>
      </c>
      <c r="B1260" s="4" t="s">
        <v>4514</v>
      </c>
      <c r="C1260" s="78">
        <v>45804</v>
      </c>
      <c r="D1260" s="79" t="s">
        <v>2149</v>
      </c>
      <c r="E1260" s="78"/>
      <c r="F1260" s="76"/>
      <c r="G1260" s="76" t="s">
        <v>2076</v>
      </c>
      <c r="H1260" s="72">
        <v>1299211</v>
      </c>
      <c r="I1260" s="72">
        <v>90945</v>
      </c>
      <c r="J1260" s="72">
        <v>96661</v>
      </c>
      <c r="K1260" s="72">
        <v>1304927</v>
      </c>
      <c r="L1260" s="8" t="s">
        <v>24</v>
      </c>
      <c r="M1260" s="219">
        <v>45845</v>
      </c>
      <c r="N1260" s="29" t="s">
        <v>4203</v>
      </c>
      <c r="O1260" s="72">
        <f>IF(Table1[[#This Row],[Phân loại]]="Tồn đầu kỳ",Table1[[#This Row],[Tổng giá trị]],0)</f>
        <v>0</v>
      </c>
      <c r="P1260" s="8">
        <f>IF(Table1[[#This Row],[Số còn phải thu ĐK]]&lt;&gt;0,0,IF(Table1[[#This Row],[Phân loại]]="Bán hàng",Table1[[#This Row],[Tổng giá trị]],-Table1[[#This Row],[Tổng giá trị]]))</f>
        <v>1304927</v>
      </c>
      <c r="Q1260" s="73">
        <f t="shared" si="167"/>
        <v>1304927</v>
      </c>
      <c r="R1260" s="8">
        <f>Table1[[#This Row],[Số còn phải thu ĐK]]+Table1[[#This Row],[Giá Trị HD sau CK]]-Table1[[#This Row],[Số tiền đã thu]]</f>
        <v>0</v>
      </c>
      <c r="S1260" s="7">
        <f>IF(Table1[[#This Row],[Ngày hóa đơn]]&lt;&gt;"",Table1[[#This Row],[Ngày hóa đơn]],Table1[[#This Row],[Ngày hạch toán]])</f>
        <v>45804</v>
      </c>
      <c r="T1260" s="8"/>
      <c r="U1260" s="7">
        <f>IF(Table1[[#This Row],[Ngày tính CN]]="","",S1260+T1260)</f>
        <v>45804</v>
      </c>
      <c r="V1260" s="74">
        <f ca="1">IF(Table1[[#This Row],[Hạn thanh toán]]="","",IF((U1260-NOW())&lt;0,0,(U1260-NOW())))</f>
        <v>0</v>
      </c>
      <c r="W1260" s="72"/>
      <c r="X1260" s="68" t="str">
        <f t="shared" ca="1" si="168"/>
        <v/>
      </c>
      <c r="Y1260" s="68" t="str">
        <f t="shared" si="166"/>
        <v>Đã thanh toán</v>
      </c>
      <c r="Z1260" s="301">
        <f>Table1[[#This Row],[Hạn thanh toán]]</f>
        <v>45804</v>
      </c>
      <c r="AA1260" s="301">
        <f>Table1[[#This Row],[Ngày Thanh toán]]</f>
        <v>45845</v>
      </c>
      <c r="AD1260" s="3" t="str">
        <f>VLOOKUP($A1260,Ma_KH!$A:$Q,Ma_KH!O$1,0)</f>
        <v>UNIT</v>
      </c>
      <c r="AE1260" s="3" t="str">
        <f>VLOOKUP($A1260,Ma_KH!$A:$Q,Ma_KH!P$1,0)</f>
        <v>CÔNG TY TNHH HÀNG TIÊU DÙNG UNIT</v>
      </c>
    </row>
    <row r="1261" spans="1:31" ht="25.5" customHeight="1" x14ac:dyDescent="0.3">
      <c r="A1261" s="76" t="s">
        <v>127</v>
      </c>
      <c r="B1261" s="4" t="s">
        <v>4514</v>
      </c>
      <c r="C1261" s="78">
        <v>45805</v>
      </c>
      <c r="D1261" s="79" t="s">
        <v>2150</v>
      </c>
      <c r="E1261" s="78"/>
      <c r="F1261" s="76"/>
      <c r="G1261" s="76" t="s">
        <v>2052</v>
      </c>
      <c r="H1261" s="72">
        <v>1005114</v>
      </c>
      <c r="I1261" s="72">
        <v>70358</v>
      </c>
      <c r="J1261" s="72">
        <v>74780</v>
      </c>
      <c r="K1261" s="72">
        <v>1009536</v>
      </c>
      <c r="L1261" s="8" t="s">
        <v>24</v>
      </c>
      <c r="M1261" s="219">
        <v>45845</v>
      </c>
      <c r="N1261" s="29" t="s">
        <v>4203</v>
      </c>
      <c r="O1261" s="72">
        <f>IF(Table1[[#This Row],[Phân loại]]="Tồn đầu kỳ",Table1[[#This Row],[Tổng giá trị]],0)</f>
        <v>0</v>
      </c>
      <c r="P1261" s="8">
        <f>IF(Table1[[#This Row],[Số còn phải thu ĐK]]&lt;&gt;0,0,IF(Table1[[#This Row],[Phân loại]]="Bán hàng",Table1[[#This Row],[Tổng giá trị]],-Table1[[#This Row],[Tổng giá trị]]))</f>
        <v>1009536</v>
      </c>
      <c r="Q1261" s="73">
        <f t="shared" si="167"/>
        <v>1009536</v>
      </c>
      <c r="R1261" s="8">
        <f>Table1[[#This Row],[Số còn phải thu ĐK]]+Table1[[#This Row],[Giá Trị HD sau CK]]-Table1[[#This Row],[Số tiền đã thu]]</f>
        <v>0</v>
      </c>
      <c r="S1261" s="7">
        <f>IF(Table1[[#This Row],[Ngày hóa đơn]]&lt;&gt;"",Table1[[#This Row],[Ngày hóa đơn]],Table1[[#This Row],[Ngày hạch toán]])</f>
        <v>45805</v>
      </c>
      <c r="T1261" s="8"/>
      <c r="U1261" s="7">
        <f>IF(Table1[[#This Row],[Ngày tính CN]]="","",S1261+T1261)</f>
        <v>45805</v>
      </c>
      <c r="V1261" s="74">
        <f ca="1">IF(Table1[[#This Row],[Hạn thanh toán]]="","",IF((U1261-NOW())&lt;0,0,(U1261-NOW())))</f>
        <v>0</v>
      </c>
      <c r="W1261" s="72"/>
      <c r="X1261" s="68" t="str">
        <f t="shared" ca="1" si="168"/>
        <v/>
      </c>
      <c r="Y1261" s="68" t="str">
        <f t="shared" si="166"/>
        <v>Đã thanh toán</v>
      </c>
      <c r="Z1261" s="301">
        <f>Table1[[#This Row],[Hạn thanh toán]]</f>
        <v>45805</v>
      </c>
      <c r="AA1261" s="301">
        <f>Table1[[#This Row],[Ngày Thanh toán]]</f>
        <v>45845</v>
      </c>
      <c r="AD1261" s="3" t="str">
        <f>VLOOKUP($A1261,Ma_KH!$A:$Q,Ma_KH!O$1,0)</f>
        <v>UNIT</v>
      </c>
      <c r="AE1261" s="3" t="str">
        <f>VLOOKUP($A1261,Ma_KH!$A:$Q,Ma_KH!P$1,0)</f>
        <v>CÔNG TY TNHH HÀNG TIÊU DÙNG UNIT</v>
      </c>
    </row>
    <row r="1262" spans="1:31" ht="25.5" customHeight="1" x14ac:dyDescent="0.3">
      <c r="A1262" s="76" t="s">
        <v>127</v>
      </c>
      <c r="B1262" s="4" t="s">
        <v>4514</v>
      </c>
      <c r="C1262" s="78">
        <v>45805</v>
      </c>
      <c r="D1262" s="79" t="s">
        <v>2151</v>
      </c>
      <c r="E1262" s="78">
        <v>45805</v>
      </c>
      <c r="F1262" s="76"/>
      <c r="G1262" s="76" t="s">
        <v>2054</v>
      </c>
      <c r="H1262" s="72">
        <v>0</v>
      </c>
      <c r="I1262" s="72">
        <v>0</v>
      </c>
      <c r="J1262" s="72">
        <v>0</v>
      </c>
      <c r="K1262" s="72">
        <v>415430</v>
      </c>
      <c r="L1262" s="8" t="s">
        <v>17</v>
      </c>
      <c r="M1262" s="219">
        <v>45845</v>
      </c>
      <c r="N1262" s="29" t="s">
        <v>4203</v>
      </c>
      <c r="O1262" s="72">
        <f>IF(Table1[[#This Row],[Phân loại]]="Tồn đầu kỳ",Table1[[#This Row],[Tổng giá trị]],0)</f>
        <v>0</v>
      </c>
      <c r="P1262" s="8">
        <f>IF(Table1[[#This Row],[Số còn phải thu ĐK]]&lt;&gt;0,0,IF(Table1[[#This Row],[Phân loại]]="Bán hàng",Table1[[#This Row],[Tổng giá trị]],-Table1[[#This Row],[Tổng giá trị]]))</f>
        <v>-415430</v>
      </c>
      <c r="Q1262" s="73">
        <f t="shared" si="167"/>
        <v>-415430</v>
      </c>
      <c r="R1262" s="8">
        <f>Table1[[#This Row],[Số còn phải thu ĐK]]+Table1[[#This Row],[Giá Trị HD sau CK]]-Table1[[#This Row],[Số tiền đã thu]]</f>
        <v>0</v>
      </c>
      <c r="S1262" s="7">
        <f>IF(Table1[[#This Row],[Ngày hóa đơn]]&lt;&gt;"",Table1[[#This Row],[Ngày hóa đơn]],Table1[[#This Row],[Ngày hạch toán]])</f>
        <v>45805</v>
      </c>
      <c r="T1262" s="8"/>
      <c r="U1262" s="7">
        <f>IF(Table1[[#This Row],[Ngày tính CN]]="","",S1262+T1262)</f>
        <v>45805</v>
      </c>
      <c r="V1262" s="74">
        <f ca="1">IF(Table1[[#This Row],[Hạn thanh toán]]="","",IF((U1262-NOW())&lt;0,0,(U1262-NOW())))</f>
        <v>0</v>
      </c>
      <c r="W1262" s="72"/>
      <c r="X1262" s="68" t="str">
        <f t="shared" ca="1" si="168"/>
        <v/>
      </c>
      <c r="Y1262" s="68" t="str">
        <f t="shared" si="166"/>
        <v>Đã thanh toán</v>
      </c>
      <c r="Z1262" s="301">
        <f>Table1[[#This Row],[Hạn thanh toán]]</f>
        <v>45805</v>
      </c>
      <c r="AA1262" s="301">
        <f>Table1[[#This Row],[Ngày Thanh toán]]</f>
        <v>45845</v>
      </c>
      <c r="AD1262" s="3" t="str">
        <f>VLOOKUP($A1262,Ma_KH!$A:$Q,Ma_KH!O$1,0)</f>
        <v>UNIT</v>
      </c>
      <c r="AE1262" s="3" t="str">
        <f>VLOOKUP($A1262,Ma_KH!$A:$Q,Ma_KH!P$1,0)</f>
        <v>CÔNG TY TNHH HÀNG TIÊU DÙNG UNIT</v>
      </c>
    </row>
    <row r="1263" spans="1:31" ht="25.5" customHeight="1" x14ac:dyDescent="0.3">
      <c r="A1263" s="76" t="s">
        <v>127</v>
      </c>
      <c r="B1263" s="4" t="s">
        <v>4514</v>
      </c>
      <c r="C1263" s="78">
        <v>45805</v>
      </c>
      <c r="D1263" s="79" t="s">
        <v>2152</v>
      </c>
      <c r="E1263" s="78">
        <v>45805</v>
      </c>
      <c r="F1263" s="76"/>
      <c r="G1263" s="76" t="s">
        <v>2153</v>
      </c>
      <c r="H1263" s="72">
        <v>0</v>
      </c>
      <c r="I1263" s="72">
        <v>0</v>
      </c>
      <c r="J1263" s="72">
        <v>0</v>
      </c>
      <c r="K1263" s="72">
        <v>410319</v>
      </c>
      <c r="L1263" s="8" t="s">
        <v>17</v>
      </c>
      <c r="M1263" s="219">
        <v>45845</v>
      </c>
      <c r="N1263" s="29" t="s">
        <v>4203</v>
      </c>
      <c r="O1263" s="72">
        <f>IF(Table1[[#This Row],[Phân loại]]="Tồn đầu kỳ",Table1[[#This Row],[Tổng giá trị]],0)</f>
        <v>0</v>
      </c>
      <c r="P1263" s="8">
        <f>IF(Table1[[#This Row],[Số còn phải thu ĐK]]&lt;&gt;0,0,IF(Table1[[#This Row],[Phân loại]]="Bán hàng",Table1[[#This Row],[Tổng giá trị]],-Table1[[#This Row],[Tổng giá trị]]))</f>
        <v>-410319</v>
      </c>
      <c r="Q1263" s="73">
        <f t="shared" si="167"/>
        <v>-410319</v>
      </c>
      <c r="R1263" s="8">
        <f>Table1[[#This Row],[Số còn phải thu ĐK]]+Table1[[#This Row],[Giá Trị HD sau CK]]-Table1[[#This Row],[Số tiền đã thu]]</f>
        <v>0</v>
      </c>
      <c r="S1263" s="7">
        <f>IF(Table1[[#This Row],[Ngày hóa đơn]]&lt;&gt;"",Table1[[#This Row],[Ngày hóa đơn]],Table1[[#This Row],[Ngày hạch toán]])</f>
        <v>45805</v>
      </c>
      <c r="T1263" s="8"/>
      <c r="U1263" s="7">
        <f>IF(Table1[[#This Row],[Ngày tính CN]]="","",S1263+T1263)</f>
        <v>45805</v>
      </c>
      <c r="V1263" s="74">
        <f ca="1">IF(Table1[[#This Row],[Hạn thanh toán]]="","",IF((U1263-NOW())&lt;0,0,(U1263-NOW())))</f>
        <v>0</v>
      </c>
      <c r="W1263" s="72"/>
      <c r="X1263" s="68" t="str">
        <f t="shared" ca="1" si="168"/>
        <v/>
      </c>
      <c r="Y1263" s="68" t="str">
        <f t="shared" si="166"/>
        <v>Đã thanh toán</v>
      </c>
      <c r="Z1263" s="301">
        <f>Table1[[#This Row],[Hạn thanh toán]]</f>
        <v>45805</v>
      </c>
      <c r="AA1263" s="301">
        <f>Table1[[#This Row],[Ngày Thanh toán]]</f>
        <v>45845</v>
      </c>
      <c r="AD1263" s="3" t="str">
        <f>VLOOKUP($A1263,Ma_KH!$A:$Q,Ma_KH!O$1,0)</f>
        <v>UNIT</v>
      </c>
      <c r="AE1263" s="3" t="str">
        <f>VLOOKUP($A1263,Ma_KH!$A:$Q,Ma_KH!P$1,0)</f>
        <v>CÔNG TY TNHH HÀNG TIÊU DÙNG UNIT</v>
      </c>
    </row>
    <row r="1264" spans="1:31" ht="25.5" customHeight="1" x14ac:dyDescent="0.3">
      <c r="A1264" s="76" t="s">
        <v>127</v>
      </c>
      <c r="B1264" s="4" t="s">
        <v>4514</v>
      </c>
      <c r="C1264" s="78">
        <v>45805</v>
      </c>
      <c r="D1264" s="79" t="s">
        <v>2154</v>
      </c>
      <c r="E1264" s="78">
        <v>45805</v>
      </c>
      <c r="F1264" s="76"/>
      <c r="G1264" s="76" t="s">
        <v>2054</v>
      </c>
      <c r="H1264" s="72">
        <v>0</v>
      </c>
      <c r="I1264" s="72">
        <v>0</v>
      </c>
      <c r="J1264" s="72">
        <v>0</v>
      </c>
      <c r="K1264" s="72">
        <v>55840</v>
      </c>
      <c r="L1264" s="8" t="s">
        <v>17</v>
      </c>
      <c r="M1264" s="219">
        <v>45845</v>
      </c>
      <c r="N1264" s="29" t="s">
        <v>4203</v>
      </c>
      <c r="O1264" s="72">
        <f>IF(Table1[[#This Row],[Phân loại]]="Tồn đầu kỳ",Table1[[#This Row],[Tổng giá trị]],0)</f>
        <v>0</v>
      </c>
      <c r="P1264" s="8">
        <f>IF(Table1[[#This Row],[Số còn phải thu ĐK]]&lt;&gt;0,0,IF(Table1[[#This Row],[Phân loại]]="Bán hàng",Table1[[#This Row],[Tổng giá trị]],-Table1[[#This Row],[Tổng giá trị]]))</f>
        <v>-55840</v>
      </c>
      <c r="Q1264" s="73">
        <f t="shared" si="167"/>
        <v>-55840</v>
      </c>
      <c r="R1264" s="8">
        <f>Table1[[#This Row],[Số còn phải thu ĐK]]+Table1[[#This Row],[Giá Trị HD sau CK]]-Table1[[#This Row],[Số tiền đã thu]]</f>
        <v>0</v>
      </c>
      <c r="S1264" s="7">
        <f>IF(Table1[[#This Row],[Ngày hóa đơn]]&lt;&gt;"",Table1[[#This Row],[Ngày hóa đơn]],Table1[[#This Row],[Ngày hạch toán]])</f>
        <v>45805</v>
      </c>
      <c r="T1264" s="8"/>
      <c r="U1264" s="7">
        <f>IF(Table1[[#This Row],[Ngày tính CN]]="","",S1264+T1264)</f>
        <v>45805</v>
      </c>
      <c r="V1264" s="74">
        <f ca="1">IF(Table1[[#This Row],[Hạn thanh toán]]="","",IF((U1264-NOW())&lt;0,0,(U1264-NOW())))</f>
        <v>0</v>
      </c>
      <c r="W1264" s="72"/>
      <c r="X1264" s="68" t="str">
        <f t="shared" ca="1" si="168"/>
        <v/>
      </c>
      <c r="Y1264" s="68" t="str">
        <f t="shared" si="166"/>
        <v>Đã thanh toán</v>
      </c>
      <c r="Z1264" s="301">
        <f>Table1[[#This Row],[Hạn thanh toán]]</f>
        <v>45805</v>
      </c>
      <c r="AA1264" s="301">
        <f>Table1[[#This Row],[Ngày Thanh toán]]</f>
        <v>45845</v>
      </c>
      <c r="AD1264" s="3" t="str">
        <f>VLOOKUP($A1264,Ma_KH!$A:$Q,Ma_KH!O$1,0)</f>
        <v>UNIT</v>
      </c>
      <c r="AE1264" s="3" t="str">
        <f>VLOOKUP($A1264,Ma_KH!$A:$Q,Ma_KH!P$1,0)</f>
        <v>CÔNG TY TNHH HÀNG TIÊU DÙNG UNIT</v>
      </c>
    </row>
    <row r="1265" spans="1:31" ht="25.5" customHeight="1" x14ac:dyDescent="0.3">
      <c r="A1265" s="76" t="s">
        <v>127</v>
      </c>
      <c r="B1265" s="4" t="s">
        <v>4514</v>
      </c>
      <c r="C1265" s="78">
        <v>45807</v>
      </c>
      <c r="D1265" s="79" t="s">
        <v>2155</v>
      </c>
      <c r="E1265" s="78"/>
      <c r="F1265" s="76"/>
      <c r="G1265" s="76" t="s">
        <v>2045</v>
      </c>
      <c r="H1265" s="72">
        <v>593589</v>
      </c>
      <c r="I1265" s="72">
        <v>41551</v>
      </c>
      <c r="J1265" s="72">
        <v>44163</v>
      </c>
      <c r="K1265" s="72">
        <v>596201</v>
      </c>
      <c r="L1265" s="8" t="s">
        <v>24</v>
      </c>
      <c r="M1265" s="219">
        <v>45845</v>
      </c>
      <c r="N1265" s="29" t="s">
        <v>4203</v>
      </c>
      <c r="O1265" s="72">
        <f>IF(Table1[[#This Row],[Phân loại]]="Tồn đầu kỳ",Table1[[#This Row],[Tổng giá trị]],0)</f>
        <v>0</v>
      </c>
      <c r="P1265" s="8">
        <f>IF(Table1[[#This Row],[Số còn phải thu ĐK]]&lt;&gt;0,0,IF(Table1[[#This Row],[Phân loại]]="Bán hàng",Table1[[#This Row],[Tổng giá trị]],-Table1[[#This Row],[Tổng giá trị]]))</f>
        <v>596201</v>
      </c>
      <c r="Q1265" s="73">
        <f t="shared" si="167"/>
        <v>596201</v>
      </c>
      <c r="R1265" s="8">
        <f>Table1[[#This Row],[Số còn phải thu ĐK]]+Table1[[#This Row],[Giá Trị HD sau CK]]-Table1[[#This Row],[Số tiền đã thu]]</f>
        <v>0</v>
      </c>
      <c r="S1265" s="7">
        <f>IF(Table1[[#This Row],[Ngày hóa đơn]]&lt;&gt;"",Table1[[#This Row],[Ngày hóa đơn]],Table1[[#This Row],[Ngày hạch toán]])</f>
        <v>45807</v>
      </c>
      <c r="T1265" s="8"/>
      <c r="U1265" s="7">
        <f>IF(Table1[[#This Row],[Ngày tính CN]]="","",S1265+T1265)</f>
        <v>45807</v>
      </c>
      <c r="V1265" s="74">
        <f ca="1">IF(Table1[[#This Row],[Hạn thanh toán]]="","",IF((U1265-NOW())&lt;0,0,(U1265-NOW())))</f>
        <v>0</v>
      </c>
      <c r="W1265" s="72"/>
      <c r="X1265" s="68" t="str">
        <f t="shared" ca="1" si="168"/>
        <v/>
      </c>
      <c r="Y1265" s="68" t="str">
        <f t="shared" si="166"/>
        <v>Đã thanh toán</v>
      </c>
      <c r="Z1265" s="301">
        <f>Table1[[#This Row],[Hạn thanh toán]]</f>
        <v>45807</v>
      </c>
      <c r="AA1265" s="301">
        <f>Table1[[#This Row],[Ngày Thanh toán]]</f>
        <v>45845</v>
      </c>
      <c r="AD1265" s="3" t="str">
        <f>VLOOKUP($A1265,Ma_KH!$A:$Q,Ma_KH!O$1,0)</f>
        <v>UNIT</v>
      </c>
      <c r="AE1265" s="3" t="str">
        <f>VLOOKUP($A1265,Ma_KH!$A:$Q,Ma_KH!P$1,0)</f>
        <v>CÔNG TY TNHH HÀNG TIÊU DÙNG UNIT</v>
      </c>
    </row>
    <row r="1266" spans="1:31" ht="25.5" customHeight="1" x14ac:dyDescent="0.3">
      <c r="A1266" s="76" t="s">
        <v>127</v>
      </c>
      <c r="B1266" s="4" t="s">
        <v>4514</v>
      </c>
      <c r="C1266" s="78">
        <v>45807</v>
      </c>
      <c r="D1266" s="79" t="s">
        <v>2156</v>
      </c>
      <c r="E1266" s="78">
        <v>45807</v>
      </c>
      <c r="F1266" s="76"/>
      <c r="G1266" s="76" t="s">
        <v>2073</v>
      </c>
      <c r="H1266" s="72">
        <v>0</v>
      </c>
      <c r="I1266" s="72">
        <v>0</v>
      </c>
      <c r="J1266" s="72">
        <v>0</v>
      </c>
      <c r="K1266" s="72">
        <v>532870</v>
      </c>
      <c r="L1266" s="8" t="s">
        <v>17</v>
      </c>
      <c r="M1266" s="219">
        <v>45845</v>
      </c>
      <c r="N1266" s="29" t="s">
        <v>4203</v>
      </c>
      <c r="O1266" s="72">
        <f>IF(Table1[[#This Row],[Phân loại]]="Tồn đầu kỳ",Table1[[#This Row],[Tổng giá trị]],0)</f>
        <v>0</v>
      </c>
      <c r="P1266" s="8">
        <f>IF(Table1[[#This Row],[Số còn phải thu ĐK]]&lt;&gt;0,0,IF(Table1[[#This Row],[Phân loại]]="Bán hàng",Table1[[#This Row],[Tổng giá trị]],-Table1[[#This Row],[Tổng giá trị]]))</f>
        <v>-532870</v>
      </c>
      <c r="Q1266" s="73">
        <f t="shared" si="167"/>
        <v>-532870</v>
      </c>
      <c r="R1266" s="8">
        <f>Table1[[#This Row],[Số còn phải thu ĐK]]+Table1[[#This Row],[Giá Trị HD sau CK]]-Table1[[#This Row],[Số tiền đã thu]]</f>
        <v>0</v>
      </c>
      <c r="S1266" s="7">
        <f>IF(Table1[[#This Row],[Ngày hóa đơn]]&lt;&gt;"",Table1[[#This Row],[Ngày hóa đơn]],Table1[[#This Row],[Ngày hạch toán]])</f>
        <v>45807</v>
      </c>
      <c r="T1266" s="8"/>
      <c r="U1266" s="7">
        <f>IF(Table1[[#This Row],[Ngày tính CN]]="","",S1266+T1266)</f>
        <v>45807</v>
      </c>
      <c r="V1266" s="74">
        <f ca="1">IF(Table1[[#This Row],[Hạn thanh toán]]="","",IF((U1266-NOW())&lt;0,0,(U1266-NOW())))</f>
        <v>0</v>
      </c>
      <c r="W1266" s="72"/>
      <c r="X1266" s="68" t="str">
        <f t="shared" ca="1" si="168"/>
        <v/>
      </c>
      <c r="Y1266" s="68" t="str">
        <f t="shared" si="166"/>
        <v>Đã thanh toán</v>
      </c>
      <c r="Z1266" s="301">
        <f>Table1[[#This Row],[Hạn thanh toán]]</f>
        <v>45807</v>
      </c>
      <c r="AA1266" s="301">
        <f>Table1[[#This Row],[Ngày Thanh toán]]</f>
        <v>45845</v>
      </c>
      <c r="AD1266" s="3" t="str">
        <f>VLOOKUP($A1266,Ma_KH!$A:$Q,Ma_KH!O$1,0)</f>
        <v>UNIT</v>
      </c>
      <c r="AE1266" s="3" t="str">
        <f>VLOOKUP($A1266,Ma_KH!$A:$Q,Ma_KH!P$1,0)</f>
        <v>CÔNG TY TNHH HÀNG TIÊU DÙNG UNIT</v>
      </c>
    </row>
    <row r="1267" spans="1:31" ht="25.5" customHeight="1" x14ac:dyDescent="0.3">
      <c r="A1267" s="76" t="s">
        <v>127</v>
      </c>
      <c r="B1267" s="4" t="s">
        <v>4514</v>
      </c>
      <c r="C1267" s="78">
        <v>45810</v>
      </c>
      <c r="D1267" s="79" t="s">
        <v>2157</v>
      </c>
      <c r="E1267" s="78"/>
      <c r="F1267" s="76"/>
      <c r="G1267" s="76" t="s">
        <v>2031</v>
      </c>
      <c r="H1267" s="72">
        <v>537624</v>
      </c>
      <c r="I1267" s="72">
        <v>37634</v>
      </c>
      <c r="J1267" s="72">
        <v>39999</v>
      </c>
      <c r="K1267" s="72">
        <v>539989</v>
      </c>
      <c r="L1267" s="8" t="s">
        <v>24</v>
      </c>
      <c r="M1267" s="43">
        <v>45915</v>
      </c>
      <c r="N1267" s="29" t="s">
        <v>4204</v>
      </c>
      <c r="O1267" s="72">
        <f>IF(Table1[[#This Row],[Phân loại]]="Tồn đầu kỳ",Table1[[#This Row],[Tổng giá trị]],0)</f>
        <v>0</v>
      </c>
      <c r="P1267" s="8">
        <f>IF(Table1[[#This Row],[Số còn phải thu ĐK]]&lt;&gt;0,0,IF(Table1[[#This Row],[Phân loại]]="Bán hàng",Table1[[#This Row],[Tổng giá trị]],-Table1[[#This Row],[Tổng giá trị]]))</f>
        <v>539989</v>
      </c>
      <c r="Q1267" s="73">
        <f t="shared" si="167"/>
        <v>539989</v>
      </c>
      <c r="R1267" s="8">
        <f>Table1[[#This Row],[Số còn phải thu ĐK]]+Table1[[#This Row],[Giá Trị HD sau CK]]-Table1[[#This Row],[Số tiền đã thu]]</f>
        <v>0</v>
      </c>
      <c r="S1267" s="7">
        <f>IF(Table1[[#This Row],[Ngày hóa đơn]]&lt;&gt;"",Table1[[#This Row],[Ngày hóa đơn]],Table1[[#This Row],[Ngày hạch toán]])</f>
        <v>45810</v>
      </c>
      <c r="T1267" s="8"/>
      <c r="U1267" s="7">
        <f>IF(Table1[[#This Row],[Ngày tính CN]]="","",S1267+T1267)</f>
        <v>45810</v>
      </c>
      <c r="V1267" s="74">
        <f ca="1">IF(Table1[[#This Row],[Hạn thanh toán]]="","",IF((U1267-NOW())&lt;0,0,(U1267-NOW())))</f>
        <v>0</v>
      </c>
      <c r="W1267" s="72"/>
      <c r="X1267" s="68" t="str">
        <f t="shared" ca="1" si="168"/>
        <v/>
      </c>
      <c r="Y1267" s="68" t="str">
        <f t="shared" si="166"/>
        <v>Đã thanh toán</v>
      </c>
      <c r="Z1267" s="301">
        <f>Table1[[#This Row],[Hạn thanh toán]]</f>
        <v>45810</v>
      </c>
      <c r="AA1267" s="301">
        <f>Table1[[#This Row],[Ngày Thanh toán]]</f>
        <v>45915</v>
      </c>
      <c r="AD1267" s="3" t="str">
        <f>VLOOKUP($A1267,Ma_KH!$A:$Q,Ma_KH!O$1,0)</f>
        <v>UNIT</v>
      </c>
      <c r="AE1267" s="3" t="str">
        <f>VLOOKUP($A1267,Ma_KH!$A:$Q,Ma_KH!P$1,0)</f>
        <v>CÔNG TY TNHH HÀNG TIÊU DÙNG UNIT</v>
      </c>
    </row>
    <row r="1268" spans="1:31" ht="25.5" customHeight="1" x14ac:dyDescent="0.3">
      <c r="A1268" s="76" t="s">
        <v>127</v>
      </c>
      <c r="B1268" s="4" t="s">
        <v>4514</v>
      </c>
      <c r="C1268" s="78">
        <v>45810</v>
      </c>
      <c r="D1268" s="79" t="s">
        <v>2158</v>
      </c>
      <c r="E1268" s="78">
        <v>45810</v>
      </c>
      <c r="F1268" s="76"/>
      <c r="G1268" s="76" t="s">
        <v>2159</v>
      </c>
      <c r="H1268" s="72">
        <v>0</v>
      </c>
      <c r="I1268" s="72">
        <v>0</v>
      </c>
      <c r="J1268" s="72">
        <v>0</v>
      </c>
      <c r="K1268" s="72">
        <v>111547</v>
      </c>
      <c r="L1268" s="8" t="s">
        <v>17</v>
      </c>
      <c r="M1268" s="43">
        <v>45915</v>
      </c>
      <c r="N1268" s="29" t="s">
        <v>4204</v>
      </c>
      <c r="O1268" s="72">
        <f>IF(Table1[[#This Row],[Phân loại]]="Tồn đầu kỳ",Table1[[#This Row],[Tổng giá trị]],0)</f>
        <v>0</v>
      </c>
      <c r="P1268" s="8">
        <f>IF(Table1[[#This Row],[Số còn phải thu ĐK]]&lt;&gt;0,0,IF(Table1[[#This Row],[Phân loại]]="Bán hàng",Table1[[#This Row],[Tổng giá trị]],-Table1[[#This Row],[Tổng giá trị]]))</f>
        <v>-111547</v>
      </c>
      <c r="Q1268" s="73">
        <f t="shared" si="167"/>
        <v>-111547</v>
      </c>
      <c r="R1268" s="8">
        <f>Table1[[#This Row],[Số còn phải thu ĐK]]+Table1[[#This Row],[Giá Trị HD sau CK]]-Table1[[#This Row],[Số tiền đã thu]]</f>
        <v>0</v>
      </c>
      <c r="S1268" s="7">
        <f>IF(Table1[[#This Row],[Ngày hóa đơn]]&lt;&gt;"",Table1[[#This Row],[Ngày hóa đơn]],Table1[[#This Row],[Ngày hạch toán]])</f>
        <v>45810</v>
      </c>
      <c r="T1268" s="8"/>
      <c r="U1268" s="7">
        <f>IF(Table1[[#This Row],[Ngày tính CN]]="","",S1268+T1268)</f>
        <v>45810</v>
      </c>
      <c r="V1268" s="74">
        <f ca="1">IF(Table1[[#This Row],[Hạn thanh toán]]="","",IF((U1268-NOW())&lt;0,0,(U1268-NOW())))</f>
        <v>0</v>
      </c>
      <c r="W1268" s="72"/>
      <c r="X1268" s="68" t="str">
        <f t="shared" ca="1" si="168"/>
        <v/>
      </c>
      <c r="Y1268" s="68" t="str">
        <f t="shared" si="166"/>
        <v>Đã thanh toán</v>
      </c>
      <c r="Z1268" s="301">
        <f>Table1[[#This Row],[Hạn thanh toán]]</f>
        <v>45810</v>
      </c>
      <c r="AA1268" s="301">
        <f>Table1[[#This Row],[Ngày Thanh toán]]</f>
        <v>45915</v>
      </c>
      <c r="AD1268" s="3" t="str">
        <f>VLOOKUP($A1268,Ma_KH!$A:$Q,Ma_KH!O$1,0)</f>
        <v>UNIT</v>
      </c>
      <c r="AE1268" s="3" t="str">
        <f>VLOOKUP($A1268,Ma_KH!$A:$Q,Ma_KH!P$1,0)</f>
        <v>CÔNG TY TNHH HÀNG TIÊU DÙNG UNIT</v>
      </c>
    </row>
    <row r="1269" spans="1:31" ht="25.5" customHeight="1" x14ac:dyDescent="0.3">
      <c r="A1269" s="76" t="s">
        <v>127</v>
      </c>
      <c r="B1269" s="4" t="s">
        <v>4514</v>
      </c>
      <c r="C1269" s="78">
        <v>45815</v>
      </c>
      <c r="D1269" s="79" t="s">
        <v>2160</v>
      </c>
      <c r="E1269" s="78">
        <v>45815</v>
      </c>
      <c r="F1269" s="76"/>
      <c r="G1269" s="76" t="s">
        <v>2161</v>
      </c>
      <c r="H1269" s="72">
        <v>0</v>
      </c>
      <c r="I1269" s="72">
        <v>0</v>
      </c>
      <c r="J1269" s="72">
        <v>0</v>
      </c>
      <c r="K1269" s="72">
        <v>334640</v>
      </c>
      <c r="L1269" s="8" t="s">
        <v>17</v>
      </c>
      <c r="M1269" s="43">
        <v>45915</v>
      </c>
      <c r="N1269" s="29" t="s">
        <v>4204</v>
      </c>
      <c r="O1269" s="72">
        <f>IF(Table1[[#This Row],[Phân loại]]="Tồn đầu kỳ",Table1[[#This Row],[Tổng giá trị]],0)</f>
        <v>0</v>
      </c>
      <c r="P1269" s="8">
        <f>IF(Table1[[#This Row],[Số còn phải thu ĐK]]&lt;&gt;0,0,IF(Table1[[#This Row],[Phân loại]]="Bán hàng",Table1[[#This Row],[Tổng giá trị]],-Table1[[#This Row],[Tổng giá trị]]))</f>
        <v>-334640</v>
      </c>
      <c r="Q1269" s="73">
        <f t="shared" si="167"/>
        <v>-334640</v>
      </c>
      <c r="R1269" s="8">
        <f>Table1[[#This Row],[Số còn phải thu ĐK]]+Table1[[#This Row],[Giá Trị HD sau CK]]-Table1[[#This Row],[Số tiền đã thu]]</f>
        <v>0</v>
      </c>
      <c r="S1269" s="7">
        <f>IF(Table1[[#This Row],[Ngày hóa đơn]]&lt;&gt;"",Table1[[#This Row],[Ngày hóa đơn]],Table1[[#This Row],[Ngày hạch toán]])</f>
        <v>45815</v>
      </c>
      <c r="T1269" s="8"/>
      <c r="U1269" s="7">
        <f>IF(Table1[[#This Row],[Ngày tính CN]]="","",S1269+T1269)</f>
        <v>45815</v>
      </c>
      <c r="V1269" s="74">
        <f ca="1">IF(Table1[[#This Row],[Hạn thanh toán]]="","",IF((U1269-NOW())&lt;0,0,(U1269-NOW())))</f>
        <v>0</v>
      </c>
      <c r="W1269" s="72"/>
      <c r="X1269" s="68" t="str">
        <f t="shared" ca="1" si="168"/>
        <v/>
      </c>
      <c r="Y1269" s="68" t="str">
        <f t="shared" si="166"/>
        <v>Đã thanh toán</v>
      </c>
      <c r="Z1269" s="301">
        <f>Table1[[#This Row],[Hạn thanh toán]]</f>
        <v>45815</v>
      </c>
      <c r="AA1269" s="301">
        <f>Table1[[#This Row],[Ngày Thanh toán]]</f>
        <v>45915</v>
      </c>
      <c r="AD1269" s="3" t="str">
        <f>VLOOKUP($A1269,Ma_KH!$A:$Q,Ma_KH!O$1,0)</f>
        <v>UNIT</v>
      </c>
      <c r="AE1269" s="3" t="str">
        <f>VLOOKUP($A1269,Ma_KH!$A:$Q,Ma_KH!P$1,0)</f>
        <v>CÔNG TY TNHH HÀNG TIÊU DÙNG UNIT</v>
      </c>
    </row>
    <row r="1270" spans="1:31" ht="25.5" customHeight="1" x14ac:dyDescent="0.3">
      <c r="A1270" s="76" t="s">
        <v>127</v>
      </c>
      <c r="B1270" s="4" t="s">
        <v>4514</v>
      </c>
      <c r="C1270" s="78">
        <v>45817</v>
      </c>
      <c r="D1270" s="79" t="s">
        <v>2162</v>
      </c>
      <c r="E1270" s="78"/>
      <c r="F1270" s="76"/>
      <c r="G1270" s="76" t="s">
        <v>2076</v>
      </c>
      <c r="H1270" s="72">
        <v>1300855</v>
      </c>
      <c r="I1270" s="72">
        <v>91060</v>
      </c>
      <c r="J1270" s="72">
        <v>96784</v>
      </c>
      <c r="K1270" s="72">
        <v>1306579</v>
      </c>
      <c r="L1270" s="8" t="s">
        <v>24</v>
      </c>
      <c r="M1270" s="43">
        <v>45915</v>
      </c>
      <c r="N1270" s="29" t="s">
        <v>4204</v>
      </c>
      <c r="O1270" s="72">
        <f>IF(Table1[[#This Row],[Phân loại]]="Tồn đầu kỳ",Table1[[#This Row],[Tổng giá trị]],0)</f>
        <v>0</v>
      </c>
      <c r="P1270" s="8">
        <f>IF(Table1[[#This Row],[Số còn phải thu ĐK]]&lt;&gt;0,0,IF(Table1[[#This Row],[Phân loại]]="Bán hàng",Table1[[#This Row],[Tổng giá trị]],-Table1[[#This Row],[Tổng giá trị]]))</f>
        <v>1306579</v>
      </c>
      <c r="Q1270" s="73">
        <f t="shared" si="167"/>
        <v>1306579</v>
      </c>
      <c r="R1270" s="8">
        <f>Table1[[#This Row],[Số còn phải thu ĐK]]+Table1[[#This Row],[Giá Trị HD sau CK]]-Table1[[#This Row],[Số tiền đã thu]]</f>
        <v>0</v>
      </c>
      <c r="S1270" s="7">
        <f>IF(Table1[[#This Row],[Ngày hóa đơn]]&lt;&gt;"",Table1[[#This Row],[Ngày hóa đơn]],Table1[[#This Row],[Ngày hạch toán]])</f>
        <v>45817</v>
      </c>
      <c r="T1270" s="8"/>
      <c r="U1270" s="7">
        <f>IF(Table1[[#This Row],[Ngày tính CN]]="","",S1270+T1270)</f>
        <v>45817</v>
      </c>
      <c r="V1270" s="74">
        <f ca="1">IF(Table1[[#This Row],[Hạn thanh toán]]="","",IF((U1270-NOW())&lt;0,0,(U1270-NOW())))</f>
        <v>0</v>
      </c>
      <c r="W1270" s="72"/>
      <c r="X1270" s="68" t="str">
        <f t="shared" ca="1" si="168"/>
        <v/>
      </c>
      <c r="Y1270" s="68" t="str">
        <f t="shared" si="166"/>
        <v>Đã thanh toán</v>
      </c>
      <c r="Z1270" s="301">
        <f>Table1[[#This Row],[Hạn thanh toán]]</f>
        <v>45817</v>
      </c>
      <c r="AA1270" s="301">
        <f>Table1[[#This Row],[Ngày Thanh toán]]</f>
        <v>45915</v>
      </c>
      <c r="AD1270" s="3" t="str">
        <f>VLOOKUP($A1270,Ma_KH!$A:$Q,Ma_KH!O$1,0)</f>
        <v>UNIT</v>
      </c>
      <c r="AE1270" s="3" t="str">
        <f>VLOOKUP($A1270,Ma_KH!$A:$Q,Ma_KH!P$1,0)</f>
        <v>CÔNG TY TNHH HÀNG TIÊU DÙNG UNIT</v>
      </c>
    </row>
    <row r="1271" spans="1:31" ht="25.5" customHeight="1" x14ac:dyDescent="0.3">
      <c r="A1271" s="76" t="s">
        <v>127</v>
      </c>
      <c r="B1271" s="4" t="s">
        <v>4514</v>
      </c>
      <c r="C1271" s="78">
        <v>45817</v>
      </c>
      <c r="D1271" s="79" t="s">
        <v>2163</v>
      </c>
      <c r="E1271" s="78"/>
      <c r="F1271" s="76"/>
      <c r="G1271" s="76" t="s">
        <v>2029</v>
      </c>
      <c r="H1271" s="72">
        <v>1012265</v>
      </c>
      <c r="I1271" s="72">
        <v>70859</v>
      </c>
      <c r="J1271" s="72">
        <v>75312</v>
      </c>
      <c r="K1271" s="72">
        <v>1016718</v>
      </c>
      <c r="L1271" s="8" t="s">
        <v>24</v>
      </c>
      <c r="M1271" s="43">
        <v>45915</v>
      </c>
      <c r="N1271" s="29" t="s">
        <v>4204</v>
      </c>
      <c r="O1271" s="72">
        <f>IF(Table1[[#This Row],[Phân loại]]="Tồn đầu kỳ",Table1[[#This Row],[Tổng giá trị]],0)</f>
        <v>0</v>
      </c>
      <c r="P1271" s="8">
        <f>IF(Table1[[#This Row],[Số còn phải thu ĐK]]&lt;&gt;0,0,IF(Table1[[#This Row],[Phân loại]]="Bán hàng",Table1[[#This Row],[Tổng giá trị]],-Table1[[#This Row],[Tổng giá trị]]))</f>
        <v>1016718</v>
      </c>
      <c r="Q1271" s="73">
        <f t="shared" si="167"/>
        <v>1016718</v>
      </c>
      <c r="R1271" s="8">
        <f>Table1[[#This Row],[Số còn phải thu ĐK]]+Table1[[#This Row],[Giá Trị HD sau CK]]-Table1[[#This Row],[Số tiền đã thu]]</f>
        <v>0</v>
      </c>
      <c r="S1271" s="7">
        <f>IF(Table1[[#This Row],[Ngày hóa đơn]]&lt;&gt;"",Table1[[#This Row],[Ngày hóa đơn]],Table1[[#This Row],[Ngày hạch toán]])</f>
        <v>45817</v>
      </c>
      <c r="T1271" s="8"/>
      <c r="U1271" s="7">
        <f>IF(Table1[[#This Row],[Ngày tính CN]]="","",S1271+T1271)</f>
        <v>45817</v>
      </c>
      <c r="V1271" s="74">
        <f ca="1">IF(Table1[[#This Row],[Hạn thanh toán]]="","",IF((U1271-NOW())&lt;0,0,(U1271-NOW())))</f>
        <v>0</v>
      </c>
      <c r="W1271" s="72"/>
      <c r="X1271" s="68" t="str">
        <f t="shared" ca="1" si="168"/>
        <v/>
      </c>
      <c r="Y1271" s="68" t="str">
        <f t="shared" si="166"/>
        <v>Đã thanh toán</v>
      </c>
      <c r="Z1271" s="301">
        <f>Table1[[#This Row],[Hạn thanh toán]]</f>
        <v>45817</v>
      </c>
      <c r="AA1271" s="301">
        <f>Table1[[#This Row],[Ngày Thanh toán]]</f>
        <v>45915</v>
      </c>
      <c r="AD1271" s="3" t="str">
        <f>VLOOKUP($A1271,Ma_KH!$A:$Q,Ma_KH!O$1,0)</f>
        <v>UNIT</v>
      </c>
      <c r="AE1271" s="3" t="str">
        <f>VLOOKUP($A1271,Ma_KH!$A:$Q,Ma_KH!P$1,0)</f>
        <v>CÔNG TY TNHH HÀNG TIÊU DÙNG UNIT</v>
      </c>
    </row>
    <row r="1272" spans="1:31" ht="25.5" customHeight="1" x14ac:dyDescent="0.3">
      <c r="A1272" s="76" t="s">
        <v>127</v>
      </c>
      <c r="B1272" s="4" t="s">
        <v>4514</v>
      </c>
      <c r="C1272" s="78">
        <v>45817</v>
      </c>
      <c r="D1272" s="79" t="s">
        <v>2164</v>
      </c>
      <c r="E1272" s="78">
        <v>45817</v>
      </c>
      <c r="F1272" s="76"/>
      <c r="G1272" s="76" t="s">
        <v>2165</v>
      </c>
      <c r="H1272" s="72">
        <v>0</v>
      </c>
      <c r="I1272" s="72">
        <v>0</v>
      </c>
      <c r="J1272" s="72">
        <v>0</v>
      </c>
      <c r="K1272" s="72">
        <v>568625</v>
      </c>
      <c r="L1272" s="8" t="s">
        <v>17</v>
      </c>
      <c r="M1272" s="43">
        <v>45915</v>
      </c>
      <c r="N1272" s="29" t="s">
        <v>4204</v>
      </c>
      <c r="O1272" s="72">
        <f>IF(Table1[[#This Row],[Phân loại]]="Tồn đầu kỳ",Table1[[#This Row],[Tổng giá trị]],0)</f>
        <v>0</v>
      </c>
      <c r="P1272" s="8">
        <f>IF(Table1[[#This Row],[Số còn phải thu ĐK]]&lt;&gt;0,0,IF(Table1[[#This Row],[Phân loại]]="Bán hàng",Table1[[#This Row],[Tổng giá trị]],-Table1[[#This Row],[Tổng giá trị]]))</f>
        <v>-568625</v>
      </c>
      <c r="Q1272" s="73">
        <f t="shared" si="167"/>
        <v>-568625</v>
      </c>
      <c r="R1272" s="8">
        <f>Table1[[#This Row],[Số còn phải thu ĐK]]+Table1[[#This Row],[Giá Trị HD sau CK]]-Table1[[#This Row],[Số tiền đã thu]]</f>
        <v>0</v>
      </c>
      <c r="S1272" s="7">
        <f>IF(Table1[[#This Row],[Ngày hóa đơn]]&lt;&gt;"",Table1[[#This Row],[Ngày hóa đơn]],Table1[[#This Row],[Ngày hạch toán]])</f>
        <v>45817</v>
      </c>
      <c r="T1272" s="8"/>
      <c r="U1272" s="7">
        <f>IF(Table1[[#This Row],[Ngày tính CN]]="","",S1272+T1272)</f>
        <v>45817</v>
      </c>
      <c r="V1272" s="74">
        <f ca="1">IF(Table1[[#This Row],[Hạn thanh toán]]="","",IF((U1272-NOW())&lt;0,0,(U1272-NOW())))</f>
        <v>0</v>
      </c>
      <c r="W1272" s="72"/>
      <c r="X1272" s="68" t="str">
        <f t="shared" ca="1" si="168"/>
        <v/>
      </c>
      <c r="Y1272" s="68" t="str">
        <f t="shared" si="166"/>
        <v>Đã thanh toán</v>
      </c>
      <c r="Z1272" s="301">
        <f>Table1[[#This Row],[Hạn thanh toán]]</f>
        <v>45817</v>
      </c>
      <c r="AA1272" s="301">
        <f>Table1[[#This Row],[Ngày Thanh toán]]</f>
        <v>45915</v>
      </c>
      <c r="AD1272" s="3" t="str">
        <f>VLOOKUP($A1272,Ma_KH!$A:$Q,Ma_KH!O$1,0)</f>
        <v>UNIT</v>
      </c>
      <c r="AE1272" s="3" t="str">
        <f>VLOOKUP($A1272,Ma_KH!$A:$Q,Ma_KH!P$1,0)</f>
        <v>CÔNG TY TNHH HÀNG TIÊU DÙNG UNIT</v>
      </c>
    </row>
    <row r="1273" spans="1:31" ht="25.5" customHeight="1" x14ac:dyDescent="0.3">
      <c r="A1273" s="76" t="s">
        <v>127</v>
      </c>
      <c r="B1273" s="4" t="s">
        <v>4514</v>
      </c>
      <c r="C1273" s="78">
        <v>45817</v>
      </c>
      <c r="D1273" s="79" t="s">
        <v>2166</v>
      </c>
      <c r="E1273" s="78">
        <v>45817</v>
      </c>
      <c r="F1273" s="76"/>
      <c r="G1273" s="76" t="s">
        <v>2043</v>
      </c>
      <c r="H1273" s="72">
        <v>0</v>
      </c>
      <c r="I1273" s="72">
        <v>0</v>
      </c>
      <c r="J1273" s="72">
        <v>0</v>
      </c>
      <c r="K1273" s="72">
        <v>385043</v>
      </c>
      <c r="L1273" s="8" t="s">
        <v>17</v>
      </c>
      <c r="M1273" s="43">
        <v>45915</v>
      </c>
      <c r="N1273" s="29" t="s">
        <v>4204</v>
      </c>
      <c r="O1273" s="72">
        <f>IF(Table1[[#This Row],[Phân loại]]="Tồn đầu kỳ",Table1[[#This Row],[Tổng giá trị]],0)</f>
        <v>0</v>
      </c>
      <c r="P1273" s="8">
        <f>IF(Table1[[#This Row],[Số còn phải thu ĐK]]&lt;&gt;0,0,IF(Table1[[#This Row],[Phân loại]]="Bán hàng",Table1[[#This Row],[Tổng giá trị]],-Table1[[#This Row],[Tổng giá trị]]))</f>
        <v>-385043</v>
      </c>
      <c r="Q1273" s="73">
        <f t="shared" si="167"/>
        <v>-385043</v>
      </c>
      <c r="R1273" s="8">
        <f>Table1[[#This Row],[Số còn phải thu ĐK]]+Table1[[#This Row],[Giá Trị HD sau CK]]-Table1[[#This Row],[Số tiền đã thu]]</f>
        <v>0</v>
      </c>
      <c r="S1273" s="7">
        <f>IF(Table1[[#This Row],[Ngày hóa đơn]]&lt;&gt;"",Table1[[#This Row],[Ngày hóa đơn]],Table1[[#This Row],[Ngày hạch toán]])</f>
        <v>45817</v>
      </c>
      <c r="T1273" s="8"/>
      <c r="U1273" s="7">
        <f>IF(Table1[[#This Row],[Ngày tính CN]]="","",S1273+T1273)</f>
        <v>45817</v>
      </c>
      <c r="V1273" s="74">
        <f ca="1">IF(Table1[[#This Row],[Hạn thanh toán]]="","",IF((U1273-NOW())&lt;0,0,(U1273-NOW())))</f>
        <v>0</v>
      </c>
      <c r="W1273" s="72"/>
      <c r="X1273" s="68" t="str">
        <f t="shared" ca="1" si="168"/>
        <v/>
      </c>
      <c r="Y1273" s="68" t="str">
        <f t="shared" si="166"/>
        <v>Đã thanh toán</v>
      </c>
      <c r="Z1273" s="301">
        <f>Table1[[#This Row],[Hạn thanh toán]]</f>
        <v>45817</v>
      </c>
      <c r="AA1273" s="301">
        <f>Table1[[#This Row],[Ngày Thanh toán]]</f>
        <v>45915</v>
      </c>
      <c r="AD1273" s="3" t="str">
        <f>VLOOKUP($A1273,Ma_KH!$A:$Q,Ma_KH!O$1,0)</f>
        <v>UNIT</v>
      </c>
      <c r="AE1273" s="3" t="str">
        <f>VLOOKUP($A1273,Ma_KH!$A:$Q,Ma_KH!P$1,0)</f>
        <v>CÔNG TY TNHH HÀNG TIÊU DÙNG UNIT</v>
      </c>
    </row>
    <row r="1274" spans="1:31" ht="25.5" customHeight="1" x14ac:dyDescent="0.3">
      <c r="A1274" s="76" t="s">
        <v>127</v>
      </c>
      <c r="B1274" s="4" t="s">
        <v>4514</v>
      </c>
      <c r="C1274" s="78">
        <v>45819</v>
      </c>
      <c r="D1274" s="79" t="s">
        <v>2167</v>
      </c>
      <c r="E1274" s="78">
        <v>45819</v>
      </c>
      <c r="F1274" s="76"/>
      <c r="G1274" s="76" t="s">
        <v>2049</v>
      </c>
      <c r="H1274" s="72">
        <v>0</v>
      </c>
      <c r="I1274" s="72">
        <v>0</v>
      </c>
      <c r="J1274" s="72">
        <v>0</v>
      </c>
      <c r="K1274" s="72">
        <v>224195</v>
      </c>
      <c r="L1274" s="8" t="s">
        <v>17</v>
      </c>
      <c r="M1274" s="43">
        <v>45915</v>
      </c>
      <c r="N1274" s="29" t="s">
        <v>4204</v>
      </c>
      <c r="O1274" s="72">
        <f>IF(Table1[[#This Row],[Phân loại]]="Tồn đầu kỳ",Table1[[#This Row],[Tổng giá trị]],0)</f>
        <v>0</v>
      </c>
      <c r="P1274" s="8">
        <f>IF(Table1[[#This Row],[Số còn phải thu ĐK]]&lt;&gt;0,0,IF(Table1[[#This Row],[Phân loại]]="Bán hàng",Table1[[#This Row],[Tổng giá trị]],-Table1[[#This Row],[Tổng giá trị]]))</f>
        <v>-224195</v>
      </c>
      <c r="Q1274" s="73">
        <f t="shared" si="167"/>
        <v>-224195</v>
      </c>
      <c r="R1274" s="8">
        <f>Table1[[#This Row],[Số còn phải thu ĐK]]+Table1[[#This Row],[Giá Trị HD sau CK]]-Table1[[#This Row],[Số tiền đã thu]]</f>
        <v>0</v>
      </c>
      <c r="S1274" s="7">
        <f>IF(Table1[[#This Row],[Ngày hóa đơn]]&lt;&gt;"",Table1[[#This Row],[Ngày hóa đơn]],Table1[[#This Row],[Ngày hạch toán]])</f>
        <v>45819</v>
      </c>
      <c r="T1274" s="8"/>
      <c r="U1274" s="7">
        <f>IF(Table1[[#This Row],[Ngày tính CN]]="","",S1274+T1274)</f>
        <v>45819</v>
      </c>
      <c r="V1274" s="74">
        <f ca="1">IF(Table1[[#This Row],[Hạn thanh toán]]="","",IF((U1274-NOW())&lt;0,0,(U1274-NOW())))</f>
        <v>0</v>
      </c>
      <c r="W1274" s="72"/>
      <c r="X1274" s="68" t="str">
        <f t="shared" ca="1" si="168"/>
        <v/>
      </c>
      <c r="Y1274" s="68" t="str">
        <f t="shared" si="166"/>
        <v>Đã thanh toán</v>
      </c>
      <c r="Z1274" s="301">
        <f>Table1[[#This Row],[Hạn thanh toán]]</f>
        <v>45819</v>
      </c>
      <c r="AA1274" s="301">
        <f>Table1[[#This Row],[Ngày Thanh toán]]</f>
        <v>45915</v>
      </c>
      <c r="AD1274" s="3" t="str">
        <f>VLOOKUP($A1274,Ma_KH!$A:$Q,Ma_KH!O$1,0)</f>
        <v>UNIT</v>
      </c>
      <c r="AE1274" s="3" t="str">
        <f>VLOOKUP($A1274,Ma_KH!$A:$Q,Ma_KH!P$1,0)</f>
        <v>CÔNG TY TNHH HÀNG TIÊU DÙNG UNIT</v>
      </c>
    </row>
    <row r="1275" spans="1:31" ht="25.5" customHeight="1" x14ac:dyDescent="0.3">
      <c r="A1275" s="76" t="s">
        <v>127</v>
      </c>
      <c r="B1275" s="4" t="s">
        <v>4514</v>
      </c>
      <c r="C1275" s="78">
        <v>45820</v>
      </c>
      <c r="D1275" s="79" t="s">
        <v>2168</v>
      </c>
      <c r="E1275" s="78"/>
      <c r="F1275" s="76"/>
      <c r="G1275" s="76" t="s">
        <v>2052</v>
      </c>
      <c r="H1275" s="72">
        <v>1634029</v>
      </c>
      <c r="I1275" s="72">
        <v>114382</v>
      </c>
      <c r="J1275" s="72">
        <v>121572</v>
      </c>
      <c r="K1275" s="72">
        <v>1641219</v>
      </c>
      <c r="L1275" s="8" t="s">
        <v>24</v>
      </c>
      <c r="M1275" s="43">
        <v>45915</v>
      </c>
      <c r="N1275" s="29" t="s">
        <v>4204</v>
      </c>
      <c r="O1275" s="72">
        <f>IF(Table1[[#This Row],[Phân loại]]="Tồn đầu kỳ",Table1[[#This Row],[Tổng giá trị]],0)</f>
        <v>0</v>
      </c>
      <c r="P1275" s="8">
        <f>IF(Table1[[#This Row],[Số còn phải thu ĐK]]&lt;&gt;0,0,IF(Table1[[#This Row],[Phân loại]]="Bán hàng",Table1[[#This Row],[Tổng giá trị]],-Table1[[#This Row],[Tổng giá trị]]))</f>
        <v>1641219</v>
      </c>
      <c r="Q1275" s="73">
        <f t="shared" si="167"/>
        <v>1641219</v>
      </c>
      <c r="R1275" s="8">
        <f>Table1[[#This Row],[Số còn phải thu ĐK]]+Table1[[#This Row],[Giá Trị HD sau CK]]-Table1[[#This Row],[Số tiền đã thu]]</f>
        <v>0</v>
      </c>
      <c r="S1275" s="7">
        <f>IF(Table1[[#This Row],[Ngày hóa đơn]]&lt;&gt;"",Table1[[#This Row],[Ngày hóa đơn]],Table1[[#This Row],[Ngày hạch toán]])</f>
        <v>45820</v>
      </c>
      <c r="T1275" s="8"/>
      <c r="U1275" s="7">
        <f>IF(Table1[[#This Row],[Ngày tính CN]]="","",S1275+T1275)</f>
        <v>45820</v>
      </c>
      <c r="V1275" s="74">
        <f ca="1">IF(Table1[[#This Row],[Hạn thanh toán]]="","",IF((U1275-NOW())&lt;0,0,(U1275-NOW())))</f>
        <v>0</v>
      </c>
      <c r="W1275" s="72"/>
      <c r="X1275" s="68" t="str">
        <f t="shared" ca="1" si="168"/>
        <v/>
      </c>
      <c r="Y1275" s="68" t="str">
        <f t="shared" si="166"/>
        <v>Đã thanh toán</v>
      </c>
      <c r="Z1275" s="301">
        <f>Table1[[#This Row],[Hạn thanh toán]]</f>
        <v>45820</v>
      </c>
      <c r="AA1275" s="301">
        <f>Table1[[#This Row],[Ngày Thanh toán]]</f>
        <v>45915</v>
      </c>
      <c r="AD1275" s="3" t="str">
        <f>VLOOKUP($A1275,Ma_KH!$A:$Q,Ma_KH!O$1,0)</f>
        <v>UNIT</v>
      </c>
      <c r="AE1275" s="3" t="str">
        <f>VLOOKUP($A1275,Ma_KH!$A:$Q,Ma_KH!P$1,0)</f>
        <v>CÔNG TY TNHH HÀNG TIÊU DÙNG UNIT</v>
      </c>
    </row>
    <row r="1276" spans="1:31" ht="25.5" customHeight="1" x14ac:dyDescent="0.3">
      <c r="A1276" s="76" t="s">
        <v>127</v>
      </c>
      <c r="B1276" s="4" t="s">
        <v>4514</v>
      </c>
      <c r="C1276" s="78">
        <v>45820</v>
      </c>
      <c r="D1276" s="79" t="s">
        <v>2169</v>
      </c>
      <c r="E1276" s="78">
        <v>45820</v>
      </c>
      <c r="F1276" s="76"/>
      <c r="G1276" s="76" t="s">
        <v>2054</v>
      </c>
      <c r="H1276" s="72">
        <v>0</v>
      </c>
      <c r="I1276" s="72">
        <v>0</v>
      </c>
      <c r="J1276" s="72">
        <v>0</v>
      </c>
      <c r="K1276" s="72">
        <v>112098</v>
      </c>
      <c r="L1276" s="8" t="s">
        <v>17</v>
      </c>
      <c r="M1276" s="43">
        <v>45915</v>
      </c>
      <c r="N1276" s="29" t="s">
        <v>4204</v>
      </c>
      <c r="O1276" s="72">
        <f>IF(Table1[[#This Row],[Phân loại]]="Tồn đầu kỳ",Table1[[#This Row],[Tổng giá trị]],0)</f>
        <v>0</v>
      </c>
      <c r="P1276" s="8">
        <f>IF(Table1[[#This Row],[Số còn phải thu ĐK]]&lt;&gt;0,0,IF(Table1[[#This Row],[Phân loại]]="Bán hàng",Table1[[#This Row],[Tổng giá trị]],-Table1[[#This Row],[Tổng giá trị]]))</f>
        <v>-112098</v>
      </c>
      <c r="Q1276" s="73">
        <f t="shared" si="167"/>
        <v>-112098</v>
      </c>
      <c r="R1276" s="8">
        <f>Table1[[#This Row],[Số còn phải thu ĐK]]+Table1[[#This Row],[Giá Trị HD sau CK]]-Table1[[#This Row],[Số tiền đã thu]]</f>
        <v>0</v>
      </c>
      <c r="S1276" s="7">
        <f>IF(Table1[[#This Row],[Ngày hóa đơn]]&lt;&gt;"",Table1[[#This Row],[Ngày hóa đơn]],Table1[[#This Row],[Ngày hạch toán]])</f>
        <v>45820</v>
      </c>
      <c r="T1276" s="8"/>
      <c r="U1276" s="7">
        <f>IF(Table1[[#This Row],[Ngày tính CN]]="","",S1276+T1276)</f>
        <v>45820</v>
      </c>
      <c r="V1276" s="74">
        <f ca="1">IF(Table1[[#This Row],[Hạn thanh toán]]="","",IF((U1276-NOW())&lt;0,0,(U1276-NOW())))</f>
        <v>0</v>
      </c>
      <c r="W1276" s="72"/>
      <c r="X1276" s="68" t="str">
        <f t="shared" ca="1" si="168"/>
        <v/>
      </c>
      <c r="Y1276" s="68" t="str">
        <f t="shared" si="166"/>
        <v>Đã thanh toán</v>
      </c>
      <c r="Z1276" s="301">
        <f>Table1[[#This Row],[Hạn thanh toán]]</f>
        <v>45820</v>
      </c>
      <c r="AA1276" s="301">
        <f>Table1[[#This Row],[Ngày Thanh toán]]</f>
        <v>45915</v>
      </c>
      <c r="AD1276" s="3" t="str">
        <f>VLOOKUP($A1276,Ma_KH!$A:$Q,Ma_KH!O$1,0)</f>
        <v>UNIT</v>
      </c>
      <c r="AE1276" s="3" t="str">
        <f>VLOOKUP($A1276,Ma_KH!$A:$Q,Ma_KH!P$1,0)</f>
        <v>CÔNG TY TNHH HÀNG TIÊU DÙNG UNIT</v>
      </c>
    </row>
    <row r="1277" spans="1:31" ht="25.5" customHeight="1" x14ac:dyDescent="0.3">
      <c r="A1277" s="76" t="s">
        <v>127</v>
      </c>
      <c r="B1277" s="4" t="s">
        <v>4514</v>
      </c>
      <c r="C1277" s="78">
        <v>45821</v>
      </c>
      <c r="D1277" s="79" t="s">
        <v>2170</v>
      </c>
      <c r="E1277" s="78"/>
      <c r="F1277" s="76"/>
      <c r="G1277" s="76" t="s">
        <v>2171</v>
      </c>
      <c r="H1277" s="72">
        <v>833319</v>
      </c>
      <c r="I1277" s="72">
        <v>58332</v>
      </c>
      <c r="J1277" s="72">
        <v>61999</v>
      </c>
      <c r="K1277" s="72">
        <v>836986</v>
      </c>
      <c r="L1277" s="8" t="s">
        <v>24</v>
      </c>
      <c r="M1277" s="43">
        <v>45915</v>
      </c>
      <c r="N1277" s="29" t="s">
        <v>4204</v>
      </c>
      <c r="O1277" s="72">
        <f>IF(Table1[[#This Row],[Phân loại]]="Tồn đầu kỳ",Table1[[#This Row],[Tổng giá trị]],0)</f>
        <v>0</v>
      </c>
      <c r="P1277" s="8">
        <f>IF(Table1[[#This Row],[Số còn phải thu ĐK]]&lt;&gt;0,0,IF(Table1[[#This Row],[Phân loại]]="Bán hàng",Table1[[#This Row],[Tổng giá trị]],-Table1[[#This Row],[Tổng giá trị]]))</f>
        <v>836986</v>
      </c>
      <c r="Q1277" s="73">
        <f t="shared" si="167"/>
        <v>836986</v>
      </c>
      <c r="R1277" s="8">
        <f>Table1[[#This Row],[Số còn phải thu ĐK]]+Table1[[#This Row],[Giá Trị HD sau CK]]-Table1[[#This Row],[Số tiền đã thu]]</f>
        <v>0</v>
      </c>
      <c r="S1277" s="7">
        <f>IF(Table1[[#This Row],[Ngày hóa đơn]]&lt;&gt;"",Table1[[#This Row],[Ngày hóa đơn]],Table1[[#This Row],[Ngày hạch toán]])</f>
        <v>45821</v>
      </c>
      <c r="T1277" s="8"/>
      <c r="U1277" s="7">
        <f>IF(Table1[[#This Row],[Ngày tính CN]]="","",S1277+T1277)</f>
        <v>45821</v>
      </c>
      <c r="V1277" s="74">
        <f ca="1">IF(Table1[[#This Row],[Hạn thanh toán]]="","",IF((U1277-NOW())&lt;0,0,(U1277-NOW())))</f>
        <v>0</v>
      </c>
      <c r="W1277" s="72"/>
      <c r="X1277" s="68" t="str">
        <f t="shared" ca="1" si="168"/>
        <v/>
      </c>
      <c r="Y1277" s="68" t="str">
        <f t="shared" si="166"/>
        <v>Đã thanh toán</v>
      </c>
      <c r="Z1277" s="301">
        <f>Table1[[#This Row],[Hạn thanh toán]]</f>
        <v>45821</v>
      </c>
      <c r="AA1277" s="301">
        <f>Table1[[#This Row],[Ngày Thanh toán]]</f>
        <v>45915</v>
      </c>
      <c r="AD1277" s="3" t="str">
        <f>VLOOKUP($A1277,Ma_KH!$A:$Q,Ma_KH!O$1,0)</f>
        <v>UNIT</v>
      </c>
      <c r="AE1277" s="3" t="str">
        <f>VLOOKUP($A1277,Ma_KH!$A:$Q,Ma_KH!P$1,0)</f>
        <v>CÔNG TY TNHH HÀNG TIÊU DÙNG UNIT</v>
      </c>
    </row>
    <row r="1278" spans="1:31" ht="25.5" customHeight="1" x14ac:dyDescent="0.3">
      <c r="A1278" s="76" t="s">
        <v>127</v>
      </c>
      <c r="B1278" s="4" t="s">
        <v>4514</v>
      </c>
      <c r="C1278" s="78">
        <v>45822</v>
      </c>
      <c r="D1278" s="79" t="s">
        <v>2172</v>
      </c>
      <c r="E1278" s="78">
        <v>45822</v>
      </c>
      <c r="F1278" s="76"/>
      <c r="G1278" s="76" t="s">
        <v>2067</v>
      </c>
      <c r="H1278" s="72">
        <v>0</v>
      </c>
      <c r="I1278" s="72">
        <v>0</v>
      </c>
      <c r="J1278" s="72">
        <v>0</v>
      </c>
      <c r="K1278" s="72">
        <v>50403</v>
      </c>
      <c r="L1278" s="8" t="s">
        <v>17</v>
      </c>
      <c r="M1278" s="43">
        <v>45915</v>
      </c>
      <c r="N1278" s="29" t="s">
        <v>4204</v>
      </c>
      <c r="O1278" s="72">
        <f>IF(Table1[[#This Row],[Phân loại]]="Tồn đầu kỳ",Table1[[#This Row],[Tổng giá trị]],0)</f>
        <v>0</v>
      </c>
      <c r="P1278" s="8">
        <f>IF(Table1[[#This Row],[Số còn phải thu ĐK]]&lt;&gt;0,0,IF(Table1[[#This Row],[Phân loại]]="Bán hàng",Table1[[#This Row],[Tổng giá trị]],-Table1[[#This Row],[Tổng giá trị]]))</f>
        <v>-50403</v>
      </c>
      <c r="Q1278" s="73">
        <f t="shared" si="167"/>
        <v>-50403</v>
      </c>
      <c r="R1278" s="8">
        <f>Table1[[#This Row],[Số còn phải thu ĐK]]+Table1[[#This Row],[Giá Trị HD sau CK]]-Table1[[#This Row],[Số tiền đã thu]]</f>
        <v>0</v>
      </c>
      <c r="S1278" s="7">
        <f>IF(Table1[[#This Row],[Ngày hóa đơn]]&lt;&gt;"",Table1[[#This Row],[Ngày hóa đơn]],Table1[[#This Row],[Ngày hạch toán]])</f>
        <v>45822</v>
      </c>
      <c r="T1278" s="8"/>
      <c r="U1278" s="7">
        <f>IF(Table1[[#This Row],[Ngày tính CN]]="","",S1278+T1278)</f>
        <v>45822</v>
      </c>
      <c r="V1278" s="74">
        <f ca="1">IF(Table1[[#This Row],[Hạn thanh toán]]="","",IF((U1278-NOW())&lt;0,0,(U1278-NOW())))</f>
        <v>0</v>
      </c>
      <c r="W1278" s="72"/>
      <c r="X1278" s="68" t="str">
        <f t="shared" ca="1" si="168"/>
        <v/>
      </c>
      <c r="Y1278" s="68" t="str">
        <f t="shared" si="166"/>
        <v>Đã thanh toán</v>
      </c>
      <c r="Z1278" s="301">
        <f>Table1[[#This Row],[Hạn thanh toán]]</f>
        <v>45822</v>
      </c>
      <c r="AA1278" s="301">
        <f>Table1[[#This Row],[Ngày Thanh toán]]</f>
        <v>45915</v>
      </c>
      <c r="AD1278" s="3" t="str">
        <f>VLOOKUP($A1278,Ma_KH!$A:$Q,Ma_KH!O$1,0)</f>
        <v>UNIT</v>
      </c>
      <c r="AE1278" s="3" t="str">
        <f>VLOOKUP($A1278,Ma_KH!$A:$Q,Ma_KH!P$1,0)</f>
        <v>CÔNG TY TNHH HÀNG TIÊU DÙNG UNIT</v>
      </c>
    </row>
    <row r="1279" spans="1:31" ht="25.5" customHeight="1" x14ac:dyDescent="0.3">
      <c r="A1279" s="76" t="s">
        <v>127</v>
      </c>
      <c r="B1279" s="4" t="s">
        <v>4514</v>
      </c>
      <c r="C1279" s="78">
        <v>45824</v>
      </c>
      <c r="D1279" s="79" t="s">
        <v>2173</v>
      </c>
      <c r="E1279" s="78"/>
      <c r="F1279" s="76"/>
      <c r="G1279" s="76" t="s">
        <v>2045</v>
      </c>
      <c r="H1279" s="72">
        <v>772072</v>
      </c>
      <c r="I1279" s="72">
        <v>54045</v>
      </c>
      <c r="J1279" s="72">
        <v>57442</v>
      </c>
      <c r="K1279" s="72">
        <v>775469</v>
      </c>
      <c r="L1279" s="8" t="s">
        <v>24</v>
      </c>
      <c r="M1279" s="43">
        <v>45915</v>
      </c>
      <c r="N1279" s="29" t="s">
        <v>4204</v>
      </c>
      <c r="O1279" s="72">
        <f>IF(Table1[[#This Row],[Phân loại]]="Tồn đầu kỳ",Table1[[#This Row],[Tổng giá trị]],0)</f>
        <v>0</v>
      </c>
      <c r="P1279" s="8">
        <f>IF(Table1[[#This Row],[Số còn phải thu ĐK]]&lt;&gt;0,0,IF(Table1[[#This Row],[Phân loại]]="Bán hàng",Table1[[#This Row],[Tổng giá trị]],-Table1[[#This Row],[Tổng giá trị]]))</f>
        <v>775469</v>
      </c>
      <c r="Q1279" s="73">
        <f t="shared" si="167"/>
        <v>775469</v>
      </c>
      <c r="R1279" s="8">
        <f>Table1[[#This Row],[Số còn phải thu ĐK]]+Table1[[#This Row],[Giá Trị HD sau CK]]-Table1[[#This Row],[Số tiền đã thu]]</f>
        <v>0</v>
      </c>
      <c r="S1279" s="7">
        <f>IF(Table1[[#This Row],[Ngày hóa đơn]]&lt;&gt;"",Table1[[#This Row],[Ngày hóa đơn]],Table1[[#This Row],[Ngày hạch toán]])</f>
        <v>45824</v>
      </c>
      <c r="T1279" s="8"/>
      <c r="U1279" s="7">
        <f>IF(Table1[[#This Row],[Ngày tính CN]]="","",S1279+T1279)</f>
        <v>45824</v>
      </c>
      <c r="V1279" s="74">
        <f ca="1">IF(Table1[[#This Row],[Hạn thanh toán]]="","",IF((U1279-NOW())&lt;0,0,(U1279-NOW())))</f>
        <v>0</v>
      </c>
      <c r="W1279" s="72"/>
      <c r="X1279" s="68" t="str">
        <f t="shared" ca="1" si="168"/>
        <v/>
      </c>
      <c r="Y1279" s="68" t="str">
        <f t="shared" si="166"/>
        <v>Đã thanh toán</v>
      </c>
      <c r="Z1279" s="301">
        <f>Table1[[#This Row],[Hạn thanh toán]]</f>
        <v>45824</v>
      </c>
      <c r="AA1279" s="301">
        <f>Table1[[#This Row],[Ngày Thanh toán]]</f>
        <v>45915</v>
      </c>
      <c r="AD1279" s="3" t="str">
        <f>VLOOKUP($A1279,Ma_KH!$A:$Q,Ma_KH!O$1,0)</f>
        <v>UNIT</v>
      </c>
      <c r="AE1279" s="3" t="str">
        <f>VLOOKUP($A1279,Ma_KH!$A:$Q,Ma_KH!P$1,0)</f>
        <v>CÔNG TY TNHH HÀNG TIÊU DÙNG UNIT</v>
      </c>
    </row>
    <row r="1280" spans="1:31" ht="25.5" customHeight="1" x14ac:dyDescent="0.3">
      <c r="A1280" s="76" t="s">
        <v>127</v>
      </c>
      <c r="B1280" s="4" t="s">
        <v>4514</v>
      </c>
      <c r="C1280" s="78">
        <v>45826</v>
      </c>
      <c r="D1280" s="79" t="s">
        <v>2174</v>
      </c>
      <c r="E1280" s="78"/>
      <c r="F1280" s="76"/>
      <c r="G1280" s="76" t="s">
        <v>2058</v>
      </c>
      <c r="H1280" s="72">
        <v>1505946</v>
      </c>
      <c r="I1280" s="72">
        <v>105416</v>
      </c>
      <c r="J1280" s="72">
        <v>112042</v>
      </c>
      <c r="K1280" s="72">
        <v>1512572</v>
      </c>
      <c r="L1280" s="8" t="s">
        <v>24</v>
      </c>
      <c r="M1280" s="43">
        <v>45915</v>
      </c>
      <c r="N1280" s="29" t="s">
        <v>4204</v>
      </c>
      <c r="O1280" s="72">
        <f>IF(Table1[[#This Row],[Phân loại]]="Tồn đầu kỳ",Table1[[#This Row],[Tổng giá trị]],0)</f>
        <v>0</v>
      </c>
      <c r="P1280" s="8">
        <f>IF(Table1[[#This Row],[Số còn phải thu ĐK]]&lt;&gt;0,0,IF(Table1[[#This Row],[Phân loại]]="Bán hàng",Table1[[#This Row],[Tổng giá trị]],-Table1[[#This Row],[Tổng giá trị]]))</f>
        <v>1512572</v>
      </c>
      <c r="Q1280" s="73">
        <f t="shared" si="167"/>
        <v>1512572</v>
      </c>
      <c r="R1280" s="8">
        <f>Table1[[#This Row],[Số còn phải thu ĐK]]+Table1[[#This Row],[Giá Trị HD sau CK]]-Table1[[#This Row],[Số tiền đã thu]]</f>
        <v>0</v>
      </c>
      <c r="S1280" s="7">
        <f>IF(Table1[[#This Row],[Ngày hóa đơn]]&lt;&gt;"",Table1[[#This Row],[Ngày hóa đơn]],Table1[[#This Row],[Ngày hạch toán]])</f>
        <v>45826</v>
      </c>
      <c r="T1280" s="8"/>
      <c r="U1280" s="7">
        <f>IF(Table1[[#This Row],[Ngày tính CN]]="","",S1280+T1280)</f>
        <v>45826</v>
      </c>
      <c r="V1280" s="74">
        <f ca="1">IF(Table1[[#This Row],[Hạn thanh toán]]="","",IF((U1280-NOW())&lt;0,0,(U1280-NOW())))</f>
        <v>0</v>
      </c>
      <c r="W1280" s="72"/>
      <c r="X1280" s="68" t="str">
        <f t="shared" ca="1" si="168"/>
        <v/>
      </c>
      <c r="Y1280" s="68" t="str">
        <f t="shared" si="166"/>
        <v>Đã thanh toán</v>
      </c>
      <c r="Z1280" s="301">
        <f>Table1[[#This Row],[Hạn thanh toán]]</f>
        <v>45826</v>
      </c>
      <c r="AA1280" s="301">
        <f>Table1[[#This Row],[Ngày Thanh toán]]</f>
        <v>45915</v>
      </c>
      <c r="AD1280" s="3" t="str">
        <f>VLOOKUP($A1280,Ma_KH!$A:$Q,Ma_KH!O$1,0)</f>
        <v>UNIT</v>
      </c>
      <c r="AE1280" s="3" t="str">
        <f>VLOOKUP($A1280,Ma_KH!$A:$Q,Ma_KH!P$1,0)</f>
        <v>CÔNG TY TNHH HÀNG TIÊU DÙNG UNIT</v>
      </c>
    </row>
    <row r="1281" spans="1:31" ht="25.5" customHeight="1" x14ac:dyDescent="0.3">
      <c r="A1281" s="76" t="s">
        <v>127</v>
      </c>
      <c r="B1281" s="4" t="s">
        <v>4514</v>
      </c>
      <c r="C1281" s="78">
        <v>45826</v>
      </c>
      <c r="D1281" s="79" t="s">
        <v>2175</v>
      </c>
      <c r="E1281" s="78">
        <v>45826</v>
      </c>
      <c r="F1281" s="76"/>
      <c r="G1281" s="76" t="s">
        <v>2161</v>
      </c>
      <c r="H1281" s="72">
        <v>0</v>
      </c>
      <c r="I1281" s="72">
        <v>0</v>
      </c>
      <c r="J1281" s="72">
        <v>0</v>
      </c>
      <c r="K1281" s="72">
        <v>653320</v>
      </c>
      <c r="L1281" s="8" t="s">
        <v>17</v>
      </c>
      <c r="M1281" s="43">
        <v>45915</v>
      </c>
      <c r="N1281" s="29" t="s">
        <v>4204</v>
      </c>
      <c r="O1281" s="72">
        <f>IF(Table1[[#This Row],[Phân loại]]="Tồn đầu kỳ",Table1[[#This Row],[Tổng giá trị]],0)</f>
        <v>0</v>
      </c>
      <c r="P1281" s="8">
        <f>IF(Table1[[#This Row],[Số còn phải thu ĐK]]&lt;&gt;0,0,IF(Table1[[#This Row],[Phân loại]]="Bán hàng",Table1[[#This Row],[Tổng giá trị]],-Table1[[#This Row],[Tổng giá trị]]))</f>
        <v>-653320</v>
      </c>
      <c r="Q1281" s="73">
        <f t="shared" si="167"/>
        <v>-653320</v>
      </c>
      <c r="R1281" s="8">
        <f>Table1[[#This Row],[Số còn phải thu ĐK]]+Table1[[#This Row],[Giá Trị HD sau CK]]-Table1[[#This Row],[Số tiền đã thu]]</f>
        <v>0</v>
      </c>
      <c r="S1281" s="7">
        <f>IF(Table1[[#This Row],[Ngày hóa đơn]]&lt;&gt;"",Table1[[#This Row],[Ngày hóa đơn]],Table1[[#This Row],[Ngày hạch toán]])</f>
        <v>45826</v>
      </c>
      <c r="T1281" s="8"/>
      <c r="U1281" s="7">
        <f>IF(Table1[[#This Row],[Ngày tính CN]]="","",S1281+T1281)</f>
        <v>45826</v>
      </c>
      <c r="V1281" s="74">
        <f ca="1">IF(Table1[[#This Row],[Hạn thanh toán]]="","",IF((U1281-NOW())&lt;0,0,(U1281-NOW())))</f>
        <v>0</v>
      </c>
      <c r="W1281" s="72"/>
      <c r="X1281" s="68" t="str">
        <f t="shared" ca="1" si="168"/>
        <v/>
      </c>
      <c r="Y1281" s="68" t="str">
        <f t="shared" si="166"/>
        <v>Đã thanh toán</v>
      </c>
      <c r="Z1281" s="301">
        <f>Table1[[#This Row],[Hạn thanh toán]]</f>
        <v>45826</v>
      </c>
      <c r="AA1281" s="301">
        <f>Table1[[#This Row],[Ngày Thanh toán]]</f>
        <v>45915</v>
      </c>
      <c r="AD1281" s="3" t="str">
        <f>VLOOKUP($A1281,Ma_KH!$A:$Q,Ma_KH!O$1,0)</f>
        <v>UNIT</v>
      </c>
      <c r="AE1281" s="3" t="str">
        <f>VLOOKUP($A1281,Ma_KH!$A:$Q,Ma_KH!P$1,0)</f>
        <v>CÔNG TY TNHH HÀNG TIÊU DÙNG UNIT</v>
      </c>
    </row>
    <row r="1282" spans="1:31" ht="25.5" customHeight="1" x14ac:dyDescent="0.3">
      <c r="A1282" s="76" t="s">
        <v>127</v>
      </c>
      <c r="B1282" s="4" t="s">
        <v>4514</v>
      </c>
      <c r="C1282" s="78">
        <v>45826</v>
      </c>
      <c r="D1282" s="79" t="s">
        <v>2176</v>
      </c>
      <c r="E1282" s="78">
        <v>45826</v>
      </c>
      <c r="F1282" s="76"/>
      <c r="G1282" s="76" t="s">
        <v>2161</v>
      </c>
      <c r="H1282" s="72">
        <v>0</v>
      </c>
      <c r="I1282" s="72">
        <v>0</v>
      </c>
      <c r="J1282" s="72">
        <v>0</v>
      </c>
      <c r="K1282" s="72">
        <v>147007</v>
      </c>
      <c r="L1282" s="8" t="s">
        <v>17</v>
      </c>
      <c r="M1282" s="43">
        <v>45915</v>
      </c>
      <c r="N1282" s="29" t="s">
        <v>4204</v>
      </c>
      <c r="O1282" s="72">
        <f>IF(Table1[[#This Row],[Phân loại]]="Tồn đầu kỳ",Table1[[#This Row],[Tổng giá trị]],0)</f>
        <v>0</v>
      </c>
      <c r="P1282" s="8">
        <f>IF(Table1[[#This Row],[Số còn phải thu ĐK]]&lt;&gt;0,0,IF(Table1[[#This Row],[Phân loại]]="Bán hàng",Table1[[#This Row],[Tổng giá trị]],-Table1[[#This Row],[Tổng giá trị]]))</f>
        <v>-147007</v>
      </c>
      <c r="Q1282" s="73">
        <f t="shared" si="167"/>
        <v>-147007</v>
      </c>
      <c r="R1282" s="8">
        <f>Table1[[#This Row],[Số còn phải thu ĐK]]+Table1[[#This Row],[Giá Trị HD sau CK]]-Table1[[#This Row],[Số tiền đã thu]]</f>
        <v>0</v>
      </c>
      <c r="S1282" s="7">
        <f>IF(Table1[[#This Row],[Ngày hóa đơn]]&lt;&gt;"",Table1[[#This Row],[Ngày hóa đơn]],Table1[[#This Row],[Ngày hạch toán]])</f>
        <v>45826</v>
      </c>
      <c r="T1282" s="8"/>
      <c r="U1282" s="7">
        <f>IF(Table1[[#This Row],[Ngày tính CN]]="","",S1282+T1282)</f>
        <v>45826</v>
      </c>
      <c r="V1282" s="74">
        <f ca="1">IF(Table1[[#This Row],[Hạn thanh toán]]="","",IF((U1282-NOW())&lt;0,0,(U1282-NOW())))</f>
        <v>0</v>
      </c>
      <c r="W1282" s="72"/>
      <c r="X1282" s="68" t="str">
        <f t="shared" ca="1" si="168"/>
        <v/>
      </c>
      <c r="Y1282" s="68" t="str">
        <f t="shared" si="166"/>
        <v>Đã thanh toán</v>
      </c>
      <c r="Z1282" s="301">
        <f>Table1[[#This Row],[Hạn thanh toán]]</f>
        <v>45826</v>
      </c>
      <c r="AA1282" s="301">
        <f>Table1[[#This Row],[Ngày Thanh toán]]</f>
        <v>45915</v>
      </c>
      <c r="AD1282" s="3" t="str">
        <f>VLOOKUP($A1282,Ma_KH!$A:$Q,Ma_KH!O$1,0)</f>
        <v>UNIT</v>
      </c>
      <c r="AE1282" s="3" t="str">
        <f>VLOOKUP($A1282,Ma_KH!$A:$Q,Ma_KH!P$1,0)</f>
        <v>CÔNG TY TNHH HÀNG TIÊU DÙNG UNIT</v>
      </c>
    </row>
    <row r="1283" spans="1:31" ht="25.5" customHeight="1" x14ac:dyDescent="0.3">
      <c r="A1283" s="76" t="s">
        <v>127</v>
      </c>
      <c r="B1283" s="4" t="s">
        <v>4514</v>
      </c>
      <c r="C1283" s="78">
        <v>45827</v>
      </c>
      <c r="D1283" s="79" t="s">
        <v>2177</v>
      </c>
      <c r="E1283" s="78"/>
      <c r="F1283" s="76"/>
      <c r="G1283" s="76" t="s">
        <v>2086</v>
      </c>
      <c r="H1283" s="72">
        <v>1494288</v>
      </c>
      <c r="I1283" s="72">
        <v>104600</v>
      </c>
      <c r="J1283" s="72">
        <v>111175</v>
      </c>
      <c r="K1283" s="72">
        <v>1500863</v>
      </c>
      <c r="L1283" s="8" t="s">
        <v>24</v>
      </c>
      <c r="M1283" s="43">
        <v>45915</v>
      </c>
      <c r="N1283" s="29" t="s">
        <v>4204</v>
      </c>
      <c r="O1283" s="72">
        <f>IF(Table1[[#This Row],[Phân loại]]="Tồn đầu kỳ",Table1[[#This Row],[Tổng giá trị]],0)</f>
        <v>0</v>
      </c>
      <c r="P1283" s="8">
        <f>IF(Table1[[#This Row],[Số còn phải thu ĐK]]&lt;&gt;0,0,IF(Table1[[#This Row],[Phân loại]]="Bán hàng",Table1[[#This Row],[Tổng giá trị]],-Table1[[#This Row],[Tổng giá trị]]))</f>
        <v>1500863</v>
      </c>
      <c r="Q1283" s="73">
        <f t="shared" si="167"/>
        <v>1500863</v>
      </c>
      <c r="R1283" s="8">
        <f>Table1[[#This Row],[Số còn phải thu ĐK]]+Table1[[#This Row],[Giá Trị HD sau CK]]-Table1[[#This Row],[Số tiền đã thu]]</f>
        <v>0</v>
      </c>
      <c r="S1283" s="7">
        <f>IF(Table1[[#This Row],[Ngày hóa đơn]]&lt;&gt;"",Table1[[#This Row],[Ngày hóa đơn]],Table1[[#This Row],[Ngày hạch toán]])</f>
        <v>45827</v>
      </c>
      <c r="T1283" s="8"/>
      <c r="U1283" s="7">
        <f>IF(Table1[[#This Row],[Ngày tính CN]]="","",S1283+T1283)</f>
        <v>45827</v>
      </c>
      <c r="V1283" s="74">
        <f ca="1">IF(Table1[[#This Row],[Hạn thanh toán]]="","",IF((U1283-NOW())&lt;0,0,(U1283-NOW())))</f>
        <v>0</v>
      </c>
      <c r="W1283" s="72"/>
      <c r="X1283" s="68" t="str">
        <f t="shared" ca="1" si="168"/>
        <v/>
      </c>
      <c r="Y1283" s="68" t="str">
        <f t="shared" si="166"/>
        <v>Đã thanh toán</v>
      </c>
      <c r="Z1283" s="301">
        <f>Table1[[#This Row],[Hạn thanh toán]]</f>
        <v>45827</v>
      </c>
      <c r="AA1283" s="301">
        <f>Table1[[#This Row],[Ngày Thanh toán]]</f>
        <v>45915</v>
      </c>
      <c r="AD1283" s="3" t="str">
        <f>VLOOKUP($A1283,Ma_KH!$A:$Q,Ma_KH!O$1,0)</f>
        <v>UNIT</v>
      </c>
      <c r="AE1283" s="3" t="str">
        <f>VLOOKUP($A1283,Ma_KH!$A:$Q,Ma_KH!P$1,0)</f>
        <v>CÔNG TY TNHH HÀNG TIÊU DÙNG UNIT</v>
      </c>
    </row>
    <row r="1284" spans="1:31" ht="25.5" customHeight="1" x14ac:dyDescent="0.3">
      <c r="A1284" s="76" t="s">
        <v>127</v>
      </c>
      <c r="B1284" s="4" t="s">
        <v>4514</v>
      </c>
      <c r="C1284" s="78">
        <v>45828</v>
      </c>
      <c r="D1284" s="79" t="s">
        <v>2178</v>
      </c>
      <c r="E1284" s="78"/>
      <c r="F1284" s="76"/>
      <c r="G1284" s="76" t="s">
        <v>2116</v>
      </c>
      <c r="H1284" s="72">
        <v>966037</v>
      </c>
      <c r="I1284" s="72">
        <v>67623</v>
      </c>
      <c r="J1284" s="72">
        <v>71873</v>
      </c>
      <c r="K1284" s="72">
        <v>970287</v>
      </c>
      <c r="L1284" s="8" t="s">
        <v>24</v>
      </c>
      <c r="M1284" s="43">
        <v>45915</v>
      </c>
      <c r="N1284" s="29" t="s">
        <v>4204</v>
      </c>
      <c r="O1284" s="72">
        <f>IF(Table1[[#This Row],[Phân loại]]="Tồn đầu kỳ",Table1[[#This Row],[Tổng giá trị]],0)</f>
        <v>0</v>
      </c>
      <c r="P1284" s="8">
        <f>IF(Table1[[#This Row],[Số còn phải thu ĐK]]&lt;&gt;0,0,IF(Table1[[#This Row],[Phân loại]]="Bán hàng",Table1[[#This Row],[Tổng giá trị]],-Table1[[#This Row],[Tổng giá trị]]))</f>
        <v>970287</v>
      </c>
      <c r="Q1284" s="73">
        <f t="shared" si="167"/>
        <v>970287</v>
      </c>
      <c r="R1284" s="8">
        <f>Table1[[#This Row],[Số còn phải thu ĐK]]+Table1[[#This Row],[Giá Trị HD sau CK]]-Table1[[#This Row],[Số tiền đã thu]]</f>
        <v>0</v>
      </c>
      <c r="S1284" s="7">
        <f>IF(Table1[[#This Row],[Ngày hóa đơn]]&lt;&gt;"",Table1[[#This Row],[Ngày hóa đơn]],Table1[[#This Row],[Ngày hạch toán]])</f>
        <v>45828</v>
      </c>
      <c r="T1284" s="8"/>
      <c r="U1284" s="7">
        <f>IF(Table1[[#This Row],[Ngày tính CN]]="","",S1284+T1284)</f>
        <v>45828</v>
      </c>
      <c r="V1284" s="74">
        <f ca="1">IF(Table1[[#This Row],[Hạn thanh toán]]="","",IF((U1284-NOW())&lt;0,0,(U1284-NOW())))</f>
        <v>0</v>
      </c>
      <c r="W1284" s="72"/>
      <c r="X1284" s="68" t="str">
        <f t="shared" ca="1" si="168"/>
        <v/>
      </c>
      <c r="Y1284" s="68" t="str">
        <f t="shared" si="166"/>
        <v>Đã thanh toán</v>
      </c>
      <c r="Z1284" s="301">
        <f>Table1[[#This Row],[Hạn thanh toán]]</f>
        <v>45828</v>
      </c>
      <c r="AA1284" s="301">
        <f>Table1[[#This Row],[Ngày Thanh toán]]</f>
        <v>45915</v>
      </c>
      <c r="AD1284" s="3" t="str">
        <f>VLOOKUP($A1284,Ma_KH!$A:$Q,Ma_KH!O$1,0)</f>
        <v>UNIT</v>
      </c>
      <c r="AE1284" s="3" t="str">
        <f>VLOOKUP($A1284,Ma_KH!$A:$Q,Ma_KH!P$1,0)</f>
        <v>CÔNG TY TNHH HÀNG TIÊU DÙNG UNIT</v>
      </c>
    </row>
    <row r="1285" spans="1:31" ht="25.5" customHeight="1" x14ac:dyDescent="0.3">
      <c r="A1285" s="76" t="s">
        <v>127</v>
      </c>
      <c r="B1285" s="4" t="s">
        <v>4514</v>
      </c>
      <c r="C1285" s="78">
        <v>45828</v>
      </c>
      <c r="D1285" s="79" t="s">
        <v>2179</v>
      </c>
      <c r="E1285" s="78">
        <v>45828</v>
      </c>
      <c r="F1285" s="76"/>
      <c r="G1285" s="76" t="s">
        <v>2108</v>
      </c>
      <c r="H1285" s="72">
        <v>0</v>
      </c>
      <c r="I1285" s="72">
        <v>0</v>
      </c>
      <c r="J1285" s="72">
        <v>0</v>
      </c>
      <c r="K1285" s="72">
        <v>213184</v>
      </c>
      <c r="L1285" s="8" t="s">
        <v>17</v>
      </c>
      <c r="M1285" s="43">
        <v>45915</v>
      </c>
      <c r="N1285" s="29" t="s">
        <v>4204</v>
      </c>
      <c r="O1285" s="72">
        <f>IF(Table1[[#This Row],[Phân loại]]="Tồn đầu kỳ",Table1[[#This Row],[Tổng giá trị]],0)</f>
        <v>0</v>
      </c>
      <c r="P1285" s="8">
        <f>IF(Table1[[#This Row],[Số còn phải thu ĐK]]&lt;&gt;0,0,IF(Table1[[#This Row],[Phân loại]]="Bán hàng",Table1[[#This Row],[Tổng giá trị]],-Table1[[#This Row],[Tổng giá trị]]))</f>
        <v>-213184</v>
      </c>
      <c r="Q1285" s="73">
        <f t="shared" si="167"/>
        <v>-213184</v>
      </c>
      <c r="R1285" s="8">
        <f>Table1[[#This Row],[Số còn phải thu ĐK]]+Table1[[#This Row],[Giá Trị HD sau CK]]-Table1[[#This Row],[Số tiền đã thu]]</f>
        <v>0</v>
      </c>
      <c r="S1285" s="7">
        <f>IF(Table1[[#This Row],[Ngày hóa đơn]]&lt;&gt;"",Table1[[#This Row],[Ngày hóa đơn]],Table1[[#This Row],[Ngày hạch toán]])</f>
        <v>45828</v>
      </c>
      <c r="T1285" s="8"/>
      <c r="U1285" s="7">
        <f>IF(Table1[[#This Row],[Ngày tính CN]]="","",S1285+T1285)</f>
        <v>45828</v>
      </c>
      <c r="V1285" s="74">
        <f ca="1">IF(Table1[[#This Row],[Hạn thanh toán]]="","",IF((U1285-NOW())&lt;0,0,(U1285-NOW())))</f>
        <v>0</v>
      </c>
      <c r="W1285" s="72"/>
      <c r="X1285" s="68" t="str">
        <f t="shared" ca="1" si="168"/>
        <v/>
      </c>
      <c r="Y1285" s="68" t="str">
        <f t="shared" si="166"/>
        <v>Đã thanh toán</v>
      </c>
      <c r="Z1285" s="301">
        <f>Table1[[#This Row],[Hạn thanh toán]]</f>
        <v>45828</v>
      </c>
      <c r="AA1285" s="301">
        <f>Table1[[#This Row],[Ngày Thanh toán]]</f>
        <v>45915</v>
      </c>
      <c r="AD1285" s="3" t="str">
        <f>VLOOKUP($A1285,Ma_KH!$A:$Q,Ma_KH!O$1,0)</f>
        <v>UNIT</v>
      </c>
      <c r="AE1285" s="3" t="str">
        <f>VLOOKUP($A1285,Ma_KH!$A:$Q,Ma_KH!P$1,0)</f>
        <v>CÔNG TY TNHH HÀNG TIÊU DÙNG UNIT</v>
      </c>
    </row>
    <row r="1286" spans="1:31" ht="25.5" customHeight="1" x14ac:dyDescent="0.3">
      <c r="A1286" s="76" t="s">
        <v>127</v>
      </c>
      <c r="B1286" s="4" t="s">
        <v>4514</v>
      </c>
      <c r="C1286" s="78">
        <v>45832</v>
      </c>
      <c r="D1286" s="79" t="s">
        <v>2180</v>
      </c>
      <c r="E1286" s="78"/>
      <c r="F1286" s="76"/>
      <c r="G1286" s="76" t="s">
        <v>2031</v>
      </c>
      <c r="H1286" s="72">
        <v>978822</v>
      </c>
      <c r="I1286" s="72">
        <v>68518</v>
      </c>
      <c r="J1286" s="72">
        <v>72824</v>
      </c>
      <c r="K1286" s="72">
        <v>983128</v>
      </c>
      <c r="L1286" s="8" t="s">
        <v>24</v>
      </c>
      <c r="M1286" s="43">
        <v>45915</v>
      </c>
      <c r="N1286" s="29" t="s">
        <v>4204</v>
      </c>
      <c r="O1286" s="72">
        <f>IF(Table1[[#This Row],[Phân loại]]="Tồn đầu kỳ",Table1[[#This Row],[Tổng giá trị]],0)</f>
        <v>0</v>
      </c>
      <c r="P1286" s="8">
        <f>IF(Table1[[#This Row],[Số còn phải thu ĐK]]&lt;&gt;0,0,IF(Table1[[#This Row],[Phân loại]]="Bán hàng",Table1[[#This Row],[Tổng giá trị]],-Table1[[#This Row],[Tổng giá trị]]))</f>
        <v>983128</v>
      </c>
      <c r="Q1286" s="73">
        <f t="shared" si="167"/>
        <v>983128</v>
      </c>
      <c r="R1286" s="8">
        <f>Table1[[#This Row],[Số còn phải thu ĐK]]+Table1[[#This Row],[Giá Trị HD sau CK]]-Table1[[#This Row],[Số tiền đã thu]]</f>
        <v>0</v>
      </c>
      <c r="S1286" s="7">
        <f>IF(Table1[[#This Row],[Ngày hóa đơn]]&lt;&gt;"",Table1[[#This Row],[Ngày hóa đơn]],Table1[[#This Row],[Ngày hạch toán]])</f>
        <v>45832</v>
      </c>
      <c r="T1286" s="8"/>
      <c r="U1286" s="7">
        <f>IF(Table1[[#This Row],[Ngày tính CN]]="","",S1286+T1286)</f>
        <v>45832</v>
      </c>
      <c r="V1286" s="74">
        <f ca="1">IF(Table1[[#This Row],[Hạn thanh toán]]="","",IF((U1286-NOW())&lt;0,0,(U1286-NOW())))</f>
        <v>0</v>
      </c>
      <c r="W1286" s="72"/>
      <c r="X1286" s="68" t="str">
        <f t="shared" ca="1" si="168"/>
        <v/>
      </c>
      <c r="Y1286" s="68" t="str">
        <f t="shared" si="166"/>
        <v>Đã thanh toán</v>
      </c>
      <c r="Z1286" s="301">
        <f>Table1[[#This Row],[Hạn thanh toán]]</f>
        <v>45832</v>
      </c>
      <c r="AA1286" s="301">
        <f>Table1[[#This Row],[Ngày Thanh toán]]</f>
        <v>45915</v>
      </c>
      <c r="AD1286" s="3" t="str">
        <f>VLOOKUP($A1286,Ma_KH!$A:$Q,Ma_KH!O$1,0)</f>
        <v>UNIT</v>
      </c>
      <c r="AE1286" s="3" t="str">
        <f>VLOOKUP($A1286,Ma_KH!$A:$Q,Ma_KH!P$1,0)</f>
        <v>CÔNG TY TNHH HÀNG TIÊU DÙNG UNIT</v>
      </c>
    </row>
    <row r="1287" spans="1:31" ht="25.5" customHeight="1" x14ac:dyDescent="0.3">
      <c r="A1287" s="76" t="s">
        <v>127</v>
      </c>
      <c r="B1287" s="4" t="s">
        <v>4514</v>
      </c>
      <c r="C1287" s="78">
        <v>45832</v>
      </c>
      <c r="D1287" s="79" t="s">
        <v>2181</v>
      </c>
      <c r="E1287" s="78">
        <v>45832</v>
      </c>
      <c r="F1287" s="76"/>
      <c r="G1287" s="76" t="s">
        <v>2033</v>
      </c>
      <c r="H1287" s="72">
        <v>0</v>
      </c>
      <c r="I1287" s="72">
        <v>0</v>
      </c>
      <c r="J1287" s="72">
        <v>0</v>
      </c>
      <c r="K1287" s="72">
        <v>406518</v>
      </c>
      <c r="L1287" s="8" t="s">
        <v>17</v>
      </c>
      <c r="M1287" s="43">
        <v>45915</v>
      </c>
      <c r="N1287" s="29" t="s">
        <v>4204</v>
      </c>
      <c r="O1287" s="72">
        <f>IF(Table1[[#This Row],[Phân loại]]="Tồn đầu kỳ",Table1[[#This Row],[Tổng giá trị]],0)</f>
        <v>0</v>
      </c>
      <c r="P1287" s="8">
        <f>IF(Table1[[#This Row],[Số còn phải thu ĐK]]&lt;&gt;0,0,IF(Table1[[#This Row],[Phân loại]]="Bán hàng",Table1[[#This Row],[Tổng giá trị]],-Table1[[#This Row],[Tổng giá trị]]))</f>
        <v>-406518</v>
      </c>
      <c r="Q1287" s="73">
        <f t="shared" si="167"/>
        <v>-406518</v>
      </c>
      <c r="R1287" s="8">
        <f>Table1[[#This Row],[Số còn phải thu ĐK]]+Table1[[#This Row],[Giá Trị HD sau CK]]-Table1[[#This Row],[Số tiền đã thu]]</f>
        <v>0</v>
      </c>
      <c r="S1287" s="7">
        <f>IF(Table1[[#This Row],[Ngày hóa đơn]]&lt;&gt;"",Table1[[#This Row],[Ngày hóa đơn]],Table1[[#This Row],[Ngày hạch toán]])</f>
        <v>45832</v>
      </c>
      <c r="T1287" s="8"/>
      <c r="U1287" s="7">
        <f>IF(Table1[[#This Row],[Ngày tính CN]]="","",S1287+T1287)</f>
        <v>45832</v>
      </c>
      <c r="V1287" s="74">
        <f ca="1">IF(Table1[[#This Row],[Hạn thanh toán]]="","",IF((U1287-NOW())&lt;0,0,(U1287-NOW())))</f>
        <v>0</v>
      </c>
      <c r="W1287" s="72"/>
      <c r="X1287" s="68" t="str">
        <f t="shared" ca="1" si="168"/>
        <v/>
      </c>
      <c r="Y1287" s="68" t="str">
        <f t="shared" si="166"/>
        <v>Đã thanh toán</v>
      </c>
      <c r="Z1287" s="301">
        <f>Table1[[#This Row],[Hạn thanh toán]]</f>
        <v>45832</v>
      </c>
      <c r="AA1287" s="301">
        <f>Table1[[#This Row],[Ngày Thanh toán]]</f>
        <v>45915</v>
      </c>
      <c r="AD1287" s="3" t="str">
        <f>VLOOKUP($A1287,Ma_KH!$A:$Q,Ma_KH!O$1,0)</f>
        <v>UNIT</v>
      </c>
      <c r="AE1287" s="3" t="str">
        <f>VLOOKUP($A1287,Ma_KH!$A:$Q,Ma_KH!P$1,0)</f>
        <v>CÔNG TY TNHH HÀNG TIÊU DÙNG UNIT</v>
      </c>
    </row>
    <row r="1288" spans="1:31" ht="25.5" customHeight="1" x14ac:dyDescent="0.3">
      <c r="A1288" s="76" t="s">
        <v>127</v>
      </c>
      <c r="B1288" s="4" t="s">
        <v>4514</v>
      </c>
      <c r="C1288" s="78">
        <v>45832</v>
      </c>
      <c r="D1288" s="79" t="s">
        <v>2182</v>
      </c>
      <c r="E1288" s="78">
        <v>45832</v>
      </c>
      <c r="F1288" s="76"/>
      <c r="G1288" s="76" t="s">
        <v>2033</v>
      </c>
      <c r="H1288" s="72">
        <v>0</v>
      </c>
      <c r="I1288" s="72">
        <v>0</v>
      </c>
      <c r="J1288" s="72">
        <v>0</v>
      </c>
      <c r="K1288" s="72">
        <v>351276</v>
      </c>
      <c r="L1288" s="8" t="s">
        <v>17</v>
      </c>
      <c r="M1288" s="43">
        <v>45915</v>
      </c>
      <c r="N1288" s="29" t="s">
        <v>4204</v>
      </c>
      <c r="O1288" s="72">
        <f>IF(Table1[[#This Row],[Phân loại]]="Tồn đầu kỳ",Table1[[#This Row],[Tổng giá trị]],0)</f>
        <v>0</v>
      </c>
      <c r="P1288" s="8">
        <f>IF(Table1[[#This Row],[Số còn phải thu ĐK]]&lt;&gt;0,0,IF(Table1[[#This Row],[Phân loại]]="Bán hàng",Table1[[#This Row],[Tổng giá trị]],-Table1[[#This Row],[Tổng giá trị]]))</f>
        <v>-351276</v>
      </c>
      <c r="Q1288" s="73">
        <f t="shared" si="167"/>
        <v>-351276</v>
      </c>
      <c r="R1288" s="8">
        <f>Table1[[#This Row],[Số còn phải thu ĐK]]+Table1[[#This Row],[Giá Trị HD sau CK]]-Table1[[#This Row],[Số tiền đã thu]]</f>
        <v>0</v>
      </c>
      <c r="S1288" s="7">
        <f>IF(Table1[[#This Row],[Ngày hóa đơn]]&lt;&gt;"",Table1[[#This Row],[Ngày hóa đơn]],Table1[[#This Row],[Ngày hạch toán]])</f>
        <v>45832</v>
      </c>
      <c r="T1288" s="8"/>
      <c r="U1288" s="7">
        <f>IF(Table1[[#This Row],[Ngày tính CN]]="","",S1288+T1288)</f>
        <v>45832</v>
      </c>
      <c r="V1288" s="74">
        <f ca="1">IF(Table1[[#This Row],[Hạn thanh toán]]="","",IF((U1288-NOW())&lt;0,0,(U1288-NOW())))</f>
        <v>0</v>
      </c>
      <c r="W1288" s="72"/>
      <c r="X1288" s="68" t="str">
        <f t="shared" ca="1" si="168"/>
        <v/>
      </c>
      <c r="Y1288" s="68" t="str">
        <f t="shared" si="166"/>
        <v>Đã thanh toán</v>
      </c>
      <c r="Z1288" s="301">
        <f>Table1[[#This Row],[Hạn thanh toán]]</f>
        <v>45832</v>
      </c>
      <c r="AA1288" s="301">
        <f>Table1[[#This Row],[Ngày Thanh toán]]</f>
        <v>45915</v>
      </c>
      <c r="AD1288" s="3" t="str">
        <f>VLOOKUP($A1288,Ma_KH!$A:$Q,Ma_KH!O$1,0)</f>
        <v>UNIT</v>
      </c>
      <c r="AE1288" s="3" t="str">
        <f>VLOOKUP($A1288,Ma_KH!$A:$Q,Ma_KH!P$1,0)</f>
        <v>CÔNG TY TNHH HÀNG TIÊU DÙNG UNIT</v>
      </c>
    </row>
    <row r="1289" spans="1:31" ht="25.5" customHeight="1" x14ac:dyDescent="0.3">
      <c r="A1289" s="76" t="s">
        <v>127</v>
      </c>
      <c r="B1289" s="4" t="s">
        <v>4514</v>
      </c>
      <c r="C1289" s="78">
        <v>45832</v>
      </c>
      <c r="D1289" s="79" t="s">
        <v>2183</v>
      </c>
      <c r="E1289" s="78">
        <v>45832</v>
      </c>
      <c r="F1289" s="76"/>
      <c r="G1289" s="76" t="s">
        <v>2033</v>
      </c>
      <c r="H1289" s="72">
        <v>0</v>
      </c>
      <c r="I1289" s="72">
        <v>0</v>
      </c>
      <c r="J1289" s="72">
        <v>0</v>
      </c>
      <c r="K1289" s="72">
        <v>212352</v>
      </c>
      <c r="L1289" s="8" t="s">
        <v>17</v>
      </c>
      <c r="M1289" s="43">
        <v>45915</v>
      </c>
      <c r="N1289" s="29" t="s">
        <v>4204</v>
      </c>
      <c r="O1289" s="72">
        <f>IF(Table1[[#This Row],[Phân loại]]="Tồn đầu kỳ",Table1[[#This Row],[Tổng giá trị]],0)</f>
        <v>0</v>
      </c>
      <c r="P1289" s="8">
        <f>IF(Table1[[#This Row],[Số còn phải thu ĐK]]&lt;&gt;0,0,IF(Table1[[#This Row],[Phân loại]]="Bán hàng",Table1[[#This Row],[Tổng giá trị]],-Table1[[#This Row],[Tổng giá trị]]))</f>
        <v>-212352</v>
      </c>
      <c r="Q1289" s="73">
        <f t="shared" si="167"/>
        <v>-212352</v>
      </c>
      <c r="R1289" s="8">
        <f>Table1[[#This Row],[Số còn phải thu ĐK]]+Table1[[#This Row],[Giá Trị HD sau CK]]-Table1[[#This Row],[Số tiền đã thu]]</f>
        <v>0</v>
      </c>
      <c r="S1289" s="7">
        <f>IF(Table1[[#This Row],[Ngày hóa đơn]]&lt;&gt;"",Table1[[#This Row],[Ngày hóa đơn]],Table1[[#This Row],[Ngày hạch toán]])</f>
        <v>45832</v>
      </c>
      <c r="T1289" s="8"/>
      <c r="U1289" s="7">
        <f>IF(Table1[[#This Row],[Ngày tính CN]]="","",S1289+T1289)</f>
        <v>45832</v>
      </c>
      <c r="V1289" s="74">
        <f ca="1">IF(Table1[[#This Row],[Hạn thanh toán]]="","",IF((U1289-NOW())&lt;0,0,(U1289-NOW())))</f>
        <v>0</v>
      </c>
      <c r="W1289" s="72"/>
      <c r="X1289" s="68" t="str">
        <f t="shared" ca="1" si="168"/>
        <v/>
      </c>
      <c r="Y1289" s="68" t="str">
        <f t="shared" si="166"/>
        <v>Đã thanh toán</v>
      </c>
      <c r="Z1289" s="301">
        <f>Table1[[#This Row],[Hạn thanh toán]]</f>
        <v>45832</v>
      </c>
      <c r="AA1289" s="301">
        <f>Table1[[#This Row],[Ngày Thanh toán]]</f>
        <v>45915</v>
      </c>
      <c r="AD1289" s="3" t="str">
        <f>VLOOKUP($A1289,Ma_KH!$A:$Q,Ma_KH!O$1,0)</f>
        <v>UNIT</v>
      </c>
      <c r="AE1289" s="3" t="str">
        <f>VLOOKUP($A1289,Ma_KH!$A:$Q,Ma_KH!P$1,0)</f>
        <v>CÔNG TY TNHH HÀNG TIÊU DÙNG UNIT</v>
      </c>
    </row>
    <row r="1290" spans="1:31" ht="25.5" customHeight="1" x14ac:dyDescent="0.3">
      <c r="A1290" s="76" t="s">
        <v>127</v>
      </c>
      <c r="B1290" s="4" t="s">
        <v>4514</v>
      </c>
      <c r="C1290" s="78">
        <v>45832</v>
      </c>
      <c r="D1290" s="79" t="s">
        <v>2184</v>
      </c>
      <c r="E1290" s="78">
        <v>45832</v>
      </c>
      <c r="F1290" s="76"/>
      <c r="G1290" s="76" t="s">
        <v>2185</v>
      </c>
      <c r="H1290" s="72">
        <v>0</v>
      </c>
      <c r="I1290" s="72">
        <v>0</v>
      </c>
      <c r="J1290" s="72">
        <v>0</v>
      </c>
      <c r="K1290" s="72">
        <v>970143</v>
      </c>
      <c r="L1290" s="8" t="s">
        <v>17</v>
      </c>
      <c r="M1290" s="43">
        <v>45915</v>
      </c>
      <c r="N1290" s="29" t="s">
        <v>4204</v>
      </c>
      <c r="O1290" s="72">
        <f>IF(Table1[[#This Row],[Phân loại]]="Tồn đầu kỳ",Table1[[#This Row],[Tổng giá trị]],0)</f>
        <v>0</v>
      </c>
      <c r="P1290" s="8">
        <f>IF(Table1[[#This Row],[Số còn phải thu ĐK]]&lt;&gt;0,0,IF(Table1[[#This Row],[Phân loại]]="Bán hàng",Table1[[#This Row],[Tổng giá trị]],-Table1[[#This Row],[Tổng giá trị]]))</f>
        <v>-970143</v>
      </c>
      <c r="Q1290" s="73">
        <f t="shared" si="167"/>
        <v>-970143</v>
      </c>
      <c r="R1290" s="8">
        <f>Table1[[#This Row],[Số còn phải thu ĐK]]+Table1[[#This Row],[Giá Trị HD sau CK]]-Table1[[#This Row],[Số tiền đã thu]]</f>
        <v>0</v>
      </c>
      <c r="S1290" s="7">
        <f>IF(Table1[[#This Row],[Ngày hóa đơn]]&lt;&gt;"",Table1[[#This Row],[Ngày hóa đơn]],Table1[[#This Row],[Ngày hạch toán]])</f>
        <v>45832</v>
      </c>
      <c r="T1290" s="8"/>
      <c r="U1290" s="7">
        <f>IF(Table1[[#This Row],[Ngày tính CN]]="","",S1290+T1290)</f>
        <v>45832</v>
      </c>
      <c r="V1290" s="74">
        <f ca="1">IF(Table1[[#This Row],[Hạn thanh toán]]="","",IF((U1290-NOW())&lt;0,0,(U1290-NOW())))</f>
        <v>0</v>
      </c>
      <c r="W1290" s="72"/>
      <c r="X1290" s="68" t="str">
        <f t="shared" ca="1" si="168"/>
        <v/>
      </c>
      <c r="Y1290" s="68" t="str">
        <f t="shared" si="166"/>
        <v>Đã thanh toán</v>
      </c>
      <c r="Z1290" s="301">
        <f>Table1[[#This Row],[Hạn thanh toán]]</f>
        <v>45832</v>
      </c>
      <c r="AA1290" s="301">
        <f>Table1[[#This Row],[Ngày Thanh toán]]</f>
        <v>45915</v>
      </c>
      <c r="AD1290" s="3" t="str">
        <f>VLOOKUP($A1290,Ma_KH!$A:$Q,Ma_KH!O$1,0)</f>
        <v>UNIT</v>
      </c>
      <c r="AE1290" s="3" t="str">
        <f>VLOOKUP($A1290,Ma_KH!$A:$Q,Ma_KH!P$1,0)</f>
        <v>CÔNG TY TNHH HÀNG TIÊU DÙNG UNIT</v>
      </c>
    </row>
    <row r="1291" spans="1:31" ht="25.5" customHeight="1" x14ac:dyDescent="0.3">
      <c r="A1291" s="76" t="s">
        <v>127</v>
      </c>
      <c r="B1291" s="4" t="s">
        <v>4514</v>
      </c>
      <c r="C1291" s="78">
        <v>45835</v>
      </c>
      <c r="D1291" s="79" t="s">
        <v>2186</v>
      </c>
      <c r="E1291" s="78">
        <v>45835</v>
      </c>
      <c r="F1291" s="76"/>
      <c r="G1291" s="76" t="s">
        <v>2054</v>
      </c>
      <c r="H1291" s="72">
        <v>0</v>
      </c>
      <c r="I1291" s="72">
        <v>0</v>
      </c>
      <c r="J1291" s="72">
        <v>0</v>
      </c>
      <c r="K1291" s="72">
        <v>287110</v>
      </c>
      <c r="L1291" s="8" t="s">
        <v>17</v>
      </c>
      <c r="M1291" s="43">
        <v>45915</v>
      </c>
      <c r="N1291" s="29" t="s">
        <v>4204</v>
      </c>
      <c r="O1291" s="72">
        <f>IF(Table1[[#This Row],[Phân loại]]="Tồn đầu kỳ",Table1[[#This Row],[Tổng giá trị]],0)</f>
        <v>0</v>
      </c>
      <c r="P1291" s="8">
        <f>IF(Table1[[#This Row],[Số còn phải thu ĐK]]&lt;&gt;0,0,IF(Table1[[#This Row],[Phân loại]]="Bán hàng",Table1[[#This Row],[Tổng giá trị]],-Table1[[#This Row],[Tổng giá trị]]))</f>
        <v>-287110</v>
      </c>
      <c r="Q1291" s="73">
        <f t="shared" si="167"/>
        <v>-287110</v>
      </c>
      <c r="R1291" s="8">
        <f>Table1[[#This Row],[Số còn phải thu ĐK]]+Table1[[#This Row],[Giá Trị HD sau CK]]-Table1[[#This Row],[Số tiền đã thu]]</f>
        <v>0</v>
      </c>
      <c r="S1291" s="7">
        <f>IF(Table1[[#This Row],[Ngày hóa đơn]]&lt;&gt;"",Table1[[#This Row],[Ngày hóa đơn]],Table1[[#This Row],[Ngày hạch toán]])</f>
        <v>45835</v>
      </c>
      <c r="T1291" s="8"/>
      <c r="U1291" s="7">
        <f>IF(Table1[[#This Row],[Ngày tính CN]]="","",S1291+T1291)</f>
        <v>45835</v>
      </c>
      <c r="V1291" s="74">
        <f ca="1">IF(Table1[[#This Row],[Hạn thanh toán]]="","",IF((U1291-NOW())&lt;0,0,(U1291-NOW())))</f>
        <v>0</v>
      </c>
      <c r="W1291" s="72"/>
      <c r="X1291" s="68" t="str">
        <f t="shared" ca="1" si="168"/>
        <v/>
      </c>
      <c r="Y1291" s="68" t="str">
        <f t="shared" si="166"/>
        <v>Đã thanh toán</v>
      </c>
      <c r="Z1291" s="301">
        <f>Table1[[#This Row],[Hạn thanh toán]]</f>
        <v>45835</v>
      </c>
      <c r="AA1291" s="301">
        <f>Table1[[#This Row],[Ngày Thanh toán]]</f>
        <v>45915</v>
      </c>
      <c r="AD1291" s="3" t="str">
        <f>VLOOKUP($A1291,Ma_KH!$A:$Q,Ma_KH!O$1,0)</f>
        <v>UNIT</v>
      </c>
      <c r="AE1291" s="3" t="str">
        <f>VLOOKUP($A1291,Ma_KH!$A:$Q,Ma_KH!P$1,0)</f>
        <v>CÔNG TY TNHH HÀNG TIÊU DÙNG UNIT</v>
      </c>
    </row>
    <row r="1292" spans="1:31" ht="25.5" customHeight="1" x14ac:dyDescent="0.3">
      <c r="A1292" s="76" t="s">
        <v>127</v>
      </c>
      <c r="B1292" s="4" t="s">
        <v>4514</v>
      </c>
      <c r="C1292" s="78">
        <v>45836</v>
      </c>
      <c r="D1292" s="79" t="s">
        <v>2187</v>
      </c>
      <c r="E1292" s="78"/>
      <c r="F1292" s="76"/>
      <c r="G1292" s="76" t="s">
        <v>2029</v>
      </c>
      <c r="H1292" s="72">
        <v>1352564</v>
      </c>
      <c r="I1292" s="72">
        <v>94679</v>
      </c>
      <c r="J1292" s="72">
        <v>100631</v>
      </c>
      <c r="K1292" s="72">
        <v>1358516</v>
      </c>
      <c r="L1292" s="8" t="s">
        <v>24</v>
      </c>
      <c r="M1292" s="43">
        <v>45915</v>
      </c>
      <c r="N1292" s="29" t="s">
        <v>4204</v>
      </c>
      <c r="O1292" s="72">
        <f>IF(Table1[[#This Row],[Phân loại]]="Tồn đầu kỳ",Table1[[#This Row],[Tổng giá trị]],0)</f>
        <v>0</v>
      </c>
      <c r="P1292" s="8">
        <f>IF(Table1[[#This Row],[Số còn phải thu ĐK]]&lt;&gt;0,0,IF(Table1[[#This Row],[Phân loại]]="Bán hàng",Table1[[#This Row],[Tổng giá trị]],-Table1[[#This Row],[Tổng giá trị]]))</f>
        <v>1358516</v>
      </c>
      <c r="Q1292" s="73">
        <f t="shared" si="167"/>
        <v>1358516</v>
      </c>
      <c r="R1292" s="8">
        <f>Table1[[#This Row],[Số còn phải thu ĐK]]+Table1[[#This Row],[Giá Trị HD sau CK]]-Table1[[#This Row],[Số tiền đã thu]]</f>
        <v>0</v>
      </c>
      <c r="S1292" s="7">
        <f>IF(Table1[[#This Row],[Ngày hóa đơn]]&lt;&gt;"",Table1[[#This Row],[Ngày hóa đơn]],Table1[[#This Row],[Ngày hạch toán]])</f>
        <v>45836</v>
      </c>
      <c r="T1292" s="8"/>
      <c r="U1292" s="7">
        <f>IF(Table1[[#This Row],[Ngày tính CN]]="","",S1292+T1292)</f>
        <v>45836</v>
      </c>
      <c r="V1292" s="74">
        <f ca="1">IF(Table1[[#This Row],[Hạn thanh toán]]="","",IF((U1292-NOW())&lt;0,0,(U1292-NOW())))</f>
        <v>0</v>
      </c>
      <c r="W1292" s="72"/>
      <c r="X1292" s="68" t="str">
        <f t="shared" ca="1" si="168"/>
        <v/>
      </c>
      <c r="Y1292" s="68" t="str">
        <f t="shared" si="166"/>
        <v>Đã thanh toán</v>
      </c>
      <c r="Z1292" s="301">
        <f>Table1[[#This Row],[Hạn thanh toán]]</f>
        <v>45836</v>
      </c>
      <c r="AA1292" s="301">
        <f>Table1[[#This Row],[Ngày Thanh toán]]</f>
        <v>45915</v>
      </c>
      <c r="AD1292" s="3" t="str">
        <f>VLOOKUP($A1292,Ma_KH!$A:$Q,Ma_KH!O$1,0)</f>
        <v>UNIT</v>
      </c>
      <c r="AE1292" s="3" t="str">
        <f>VLOOKUP($A1292,Ma_KH!$A:$Q,Ma_KH!P$1,0)</f>
        <v>CÔNG TY TNHH HÀNG TIÊU DÙNG UNIT</v>
      </c>
    </row>
    <row r="1293" spans="1:31" ht="25.5" customHeight="1" x14ac:dyDescent="0.3">
      <c r="A1293" s="76" t="s">
        <v>127</v>
      </c>
      <c r="B1293" s="4" t="s">
        <v>4514</v>
      </c>
      <c r="C1293" s="78">
        <v>45836</v>
      </c>
      <c r="D1293" s="79" t="s">
        <v>2188</v>
      </c>
      <c r="E1293" s="78">
        <v>45836</v>
      </c>
      <c r="F1293" s="76"/>
      <c r="G1293" s="76" t="s">
        <v>2189</v>
      </c>
      <c r="H1293" s="72">
        <v>0</v>
      </c>
      <c r="I1293" s="72">
        <v>0</v>
      </c>
      <c r="J1293" s="72">
        <v>0</v>
      </c>
      <c r="K1293" s="72">
        <v>119589</v>
      </c>
      <c r="L1293" s="8" t="s">
        <v>17</v>
      </c>
      <c r="M1293" s="43">
        <v>45915</v>
      </c>
      <c r="N1293" s="29" t="s">
        <v>4204</v>
      </c>
      <c r="O1293" s="72">
        <f>IF(Table1[[#This Row],[Phân loại]]="Tồn đầu kỳ",Table1[[#This Row],[Tổng giá trị]],0)</f>
        <v>0</v>
      </c>
      <c r="P1293" s="8">
        <f>IF(Table1[[#This Row],[Số còn phải thu ĐK]]&lt;&gt;0,0,IF(Table1[[#This Row],[Phân loại]]="Bán hàng",Table1[[#This Row],[Tổng giá trị]],-Table1[[#This Row],[Tổng giá trị]]))</f>
        <v>-119589</v>
      </c>
      <c r="Q1293" s="73">
        <f t="shared" si="167"/>
        <v>-119589</v>
      </c>
      <c r="R1293" s="8">
        <f>Table1[[#This Row],[Số còn phải thu ĐK]]+Table1[[#This Row],[Giá Trị HD sau CK]]-Table1[[#This Row],[Số tiền đã thu]]</f>
        <v>0</v>
      </c>
      <c r="S1293" s="7">
        <f>IF(Table1[[#This Row],[Ngày hóa đơn]]&lt;&gt;"",Table1[[#This Row],[Ngày hóa đơn]],Table1[[#This Row],[Ngày hạch toán]])</f>
        <v>45836</v>
      </c>
      <c r="T1293" s="8"/>
      <c r="U1293" s="7">
        <f>IF(Table1[[#This Row],[Ngày tính CN]]="","",S1293+T1293)</f>
        <v>45836</v>
      </c>
      <c r="V1293" s="74">
        <f ca="1">IF(Table1[[#This Row],[Hạn thanh toán]]="","",IF((U1293-NOW())&lt;0,0,(U1293-NOW())))</f>
        <v>0</v>
      </c>
      <c r="W1293" s="72"/>
      <c r="X1293" s="68" t="str">
        <f t="shared" ca="1" si="168"/>
        <v/>
      </c>
      <c r="Y1293" s="68" t="str">
        <f t="shared" si="166"/>
        <v>Đã thanh toán</v>
      </c>
      <c r="Z1293" s="301">
        <f>Table1[[#This Row],[Hạn thanh toán]]</f>
        <v>45836</v>
      </c>
      <c r="AA1293" s="301">
        <f>Table1[[#This Row],[Ngày Thanh toán]]</f>
        <v>45915</v>
      </c>
      <c r="AD1293" s="3" t="str">
        <f>VLOOKUP($A1293,Ma_KH!$A:$Q,Ma_KH!O$1,0)</f>
        <v>UNIT</v>
      </c>
      <c r="AE1293" s="3" t="str">
        <f>VLOOKUP($A1293,Ma_KH!$A:$Q,Ma_KH!P$1,0)</f>
        <v>CÔNG TY TNHH HÀNG TIÊU DÙNG UNIT</v>
      </c>
    </row>
    <row r="1294" spans="1:31" ht="25.5" customHeight="1" x14ac:dyDescent="0.3">
      <c r="A1294" s="76" t="s">
        <v>127</v>
      </c>
      <c r="B1294" s="4" t="s">
        <v>4514</v>
      </c>
      <c r="C1294" s="78">
        <v>45836</v>
      </c>
      <c r="D1294" s="79" t="s">
        <v>2190</v>
      </c>
      <c r="E1294" s="78">
        <v>45836</v>
      </c>
      <c r="F1294" s="76"/>
      <c r="G1294" s="76" t="s">
        <v>2189</v>
      </c>
      <c r="H1294" s="72">
        <v>0</v>
      </c>
      <c r="I1294" s="72">
        <v>0</v>
      </c>
      <c r="J1294" s="72">
        <v>0</v>
      </c>
      <c r="K1294" s="72">
        <v>539693</v>
      </c>
      <c r="L1294" s="8" t="s">
        <v>17</v>
      </c>
      <c r="M1294" s="43">
        <v>45915</v>
      </c>
      <c r="N1294" s="29" t="s">
        <v>4204</v>
      </c>
      <c r="O1294" s="72">
        <f>IF(Table1[[#This Row],[Phân loại]]="Tồn đầu kỳ",Table1[[#This Row],[Tổng giá trị]],0)</f>
        <v>0</v>
      </c>
      <c r="P1294" s="8">
        <f>IF(Table1[[#This Row],[Số còn phải thu ĐK]]&lt;&gt;0,0,IF(Table1[[#This Row],[Phân loại]]="Bán hàng",Table1[[#This Row],[Tổng giá trị]],-Table1[[#This Row],[Tổng giá trị]]))</f>
        <v>-539693</v>
      </c>
      <c r="Q1294" s="73">
        <f t="shared" si="167"/>
        <v>-539693</v>
      </c>
      <c r="R1294" s="8">
        <f>Table1[[#This Row],[Số còn phải thu ĐK]]+Table1[[#This Row],[Giá Trị HD sau CK]]-Table1[[#This Row],[Số tiền đã thu]]</f>
        <v>0</v>
      </c>
      <c r="S1294" s="7">
        <f>IF(Table1[[#This Row],[Ngày hóa đơn]]&lt;&gt;"",Table1[[#This Row],[Ngày hóa đơn]],Table1[[#This Row],[Ngày hạch toán]])</f>
        <v>45836</v>
      </c>
      <c r="T1294" s="8"/>
      <c r="U1294" s="7">
        <f>IF(Table1[[#This Row],[Ngày tính CN]]="","",S1294+T1294)</f>
        <v>45836</v>
      </c>
      <c r="V1294" s="74">
        <f ca="1">IF(Table1[[#This Row],[Hạn thanh toán]]="","",IF((U1294-NOW())&lt;0,0,(U1294-NOW())))</f>
        <v>0</v>
      </c>
      <c r="W1294" s="72"/>
      <c r="X1294" s="68" t="str">
        <f t="shared" ca="1" si="168"/>
        <v/>
      </c>
      <c r="Y1294" s="68" t="str">
        <f t="shared" si="166"/>
        <v>Đã thanh toán</v>
      </c>
      <c r="Z1294" s="301">
        <f>Table1[[#This Row],[Hạn thanh toán]]</f>
        <v>45836</v>
      </c>
      <c r="AA1294" s="301">
        <f>Table1[[#This Row],[Ngày Thanh toán]]</f>
        <v>45915</v>
      </c>
      <c r="AD1294" s="3" t="str">
        <f>VLOOKUP($A1294,Ma_KH!$A:$Q,Ma_KH!O$1,0)</f>
        <v>UNIT</v>
      </c>
      <c r="AE1294" s="3" t="str">
        <f>VLOOKUP($A1294,Ma_KH!$A:$Q,Ma_KH!P$1,0)</f>
        <v>CÔNG TY TNHH HÀNG TIÊU DÙNG UNIT</v>
      </c>
    </row>
    <row r="1295" spans="1:31" ht="25.5" customHeight="1" x14ac:dyDescent="0.3">
      <c r="A1295" s="76" t="s">
        <v>127</v>
      </c>
      <c r="B1295" s="4" t="s">
        <v>4514</v>
      </c>
      <c r="C1295" s="78">
        <v>45839</v>
      </c>
      <c r="D1295" s="79" t="s">
        <v>2191</v>
      </c>
      <c r="E1295" s="78"/>
      <c r="F1295" s="76"/>
      <c r="G1295" s="76" t="s">
        <v>2041</v>
      </c>
      <c r="H1295" s="72">
        <v>1608446</v>
      </c>
      <c r="I1295" s="72">
        <v>112591</v>
      </c>
      <c r="J1295" s="72">
        <v>119668</v>
      </c>
      <c r="K1295" s="72">
        <v>1615523</v>
      </c>
      <c r="L1295" s="8" t="s">
        <v>24</v>
      </c>
      <c r="M1295" s="43">
        <v>45915</v>
      </c>
      <c r="N1295" s="29" t="s">
        <v>4204</v>
      </c>
      <c r="O1295" s="72">
        <f>IF(Table1[[#This Row],[Phân loại]]="Tồn đầu kỳ",Table1[[#This Row],[Tổng giá trị]],0)</f>
        <v>0</v>
      </c>
      <c r="P1295" s="8">
        <f>IF(Table1[[#This Row],[Số còn phải thu ĐK]]&lt;&gt;0,0,IF(Table1[[#This Row],[Phân loại]]="Bán hàng",Table1[[#This Row],[Tổng giá trị]],-Table1[[#This Row],[Tổng giá trị]]))</f>
        <v>1615523</v>
      </c>
      <c r="Q1295" s="73">
        <f t="shared" si="167"/>
        <v>1615523</v>
      </c>
      <c r="R1295" s="8">
        <f>Table1[[#This Row],[Số còn phải thu ĐK]]+Table1[[#This Row],[Giá Trị HD sau CK]]-Table1[[#This Row],[Số tiền đã thu]]</f>
        <v>0</v>
      </c>
      <c r="S1295" s="7">
        <f>IF(Table1[[#This Row],[Ngày hóa đơn]]&lt;&gt;"",Table1[[#This Row],[Ngày hóa đơn]],Table1[[#This Row],[Ngày hạch toán]])</f>
        <v>45839</v>
      </c>
      <c r="T1295" s="8"/>
      <c r="U1295" s="7">
        <f>IF(Table1[[#This Row],[Ngày tính CN]]="","",S1295+T1295)</f>
        <v>45839</v>
      </c>
      <c r="V1295" s="74">
        <f ca="1">IF(Table1[[#This Row],[Hạn thanh toán]]="","",IF((U1295-NOW())&lt;0,0,(U1295-NOW())))</f>
        <v>0</v>
      </c>
      <c r="W1295" s="72"/>
      <c r="X1295" s="68" t="str">
        <f t="shared" ca="1" si="168"/>
        <v/>
      </c>
      <c r="Y1295" s="68" t="str">
        <f t="shared" si="166"/>
        <v>Đã thanh toán</v>
      </c>
      <c r="Z1295" s="301">
        <f>Table1[[#This Row],[Hạn thanh toán]]</f>
        <v>45839</v>
      </c>
      <c r="AA1295" s="301">
        <f>Table1[[#This Row],[Ngày Thanh toán]]</f>
        <v>45915</v>
      </c>
      <c r="AD1295" s="3" t="str">
        <f>VLOOKUP($A1295,Ma_KH!$A:$Q,Ma_KH!O$1,0)</f>
        <v>UNIT</v>
      </c>
      <c r="AE1295" s="3" t="str">
        <f>VLOOKUP($A1295,Ma_KH!$A:$Q,Ma_KH!P$1,0)</f>
        <v>CÔNG TY TNHH HÀNG TIÊU DÙNG UNIT</v>
      </c>
    </row>
    <row r="1296" spans="1:31" ht="25.5" customHeight="1" x14ac:dyDescent="0.3">
      <c r="A1296" s="69" t="s">
        <v>127</v>
      </c>
      <c r="B1296" s="4" t="s">
        <v>4514</v>
      </c>
      <c r="C1296" s="70">
        <v>45841</v>
      </c>
      <c r="D1296" s="71" t="s">
        <v>2192</v>
      </c>
      <c r="E1296" s="70">
        <v>45841</v>
      </c>
      <c r="F1296" s="69"/>
      <c r="G1296" s="69" t="s">
        <v>2193</v>
      </c>
      <c r="H1296" s="72">
        <v>0</v>
      </c>
      <c r="I1296" s="72">
        <v>0</v>
      </c>
      <c r="J1296" s="72">
        <v>0</v>
      </c>
      <c r="K1296" s="72">
        <v>224195</v>
      </c>
      <c r="L1296" s="8" t="s">
        <v>17</v>
      </c>
      <c r="M1296" s="43">
        <v>45915</v>
      </c>
      <c r="N1296" s="29" t="s">
        <v>4204</v>
      </c>
      <c r="O1296" s="72">
        <f>IF(Table1[[#This Row],[Phân loại]]="Tồn đầu kỳ",Table1[[#This Row],[Tổng giá trị]],0)</f>
        <v>0</v>
      </c>
      <c r="P1296" s="8">
        <f>IF(Table1[[#This Row],[Số còn phải thu ĐK]]&lt;&gt;0,0,IF(Table1[[#This Row],[Phân loại]]="Bán hàng",Table1[[#This Row],[Tổng giá trị]],-Table1[[#This Row],[Tổng giá trị]]))</f>
        <v>-224195</v>
      </c>
      <c r="Q1296" s="73">
        <f t="shared" si="167"/>
        <v>-224195</v>
      </c>
      <c r="R1296" s="8">
        <f>Table1[[#This Row],[Số còn phải thu ĐK]]+Table1[[#This Row],[Giá Trị HD sau CK]]-Table1[[#This Row],[Số tiền đã thu]]</f>
        <v>0</v>
      </c>
      <c r="S1296" s="7">
        <f>IF(Table1[[#This Row],[Ngày hóa đơn]]&lt;&gt;"",Table1[[#This Row],[Ngày hóa đơn]],Table1[[#This Row],[Ngày hạch toán]])</f>
        <v>45841</v>
      </c>
      <c r="T1296" s="8"/>
      <c r="U1296" s="7">
        <f>IF(Table1[[#This Row],[Ngày tính CN]]="","",S1296+T1296)</f>
        <v>45841</v>
      </c>
      <c r="V1296" s="74">
        <f ca="1">IF(Table1[[#This Row],[Hạn thanh toán]]="","",IF((U1296-NOW())&lt;0,0,(U1296-NOW())))</f>
        <v>0</v>
      </c>
      <c r="W1296" s="72"/>
      <c r="X1296" s="68" t="str">
        <f t="shared" ca="1" si="168"/>
        <v/>
      </c>
      <c r="Y1296" s="68" t="str">
        <f t="shared" ref="Y1296:Y1359" si="169">IF(R1296=0,"Đã thanh toán",IF(X1296="","",IF(X1296&lt;=0,"Chưa đến hạn thanh toán",IF(X1296&lt;=30,"Nợ quá hạn 30 ngày",IF(X1296&lt;=60,"Nợ quá hạn từ 30 ngày đến 60 ngày",IF(X1296&lt;=90,"Nợ quá hạn từ 60 ngày đến 90 ngày",IF(X1296&lt;=120,"Nợ quá hạn từ 90 ngày đến 120 ngày","Nợ quá hạn hơn 120 ngày có khả năng mất thanh toán")))))))</f>
        <v>Đã thanh toán</v>
      </c>
      <c r="Z1296" s="301">
        <f>Table1[[#This Row],[Hạn thanh toán]]</f>
        <v>45841</v>
      </c>
      <c r="AA1296" s="301">
        <f>Table1[[#This Row],[Ngày Thanh toán]]</f>
        <v>45915</v>
      </c>
      <c r="AD1296" s="3" t="str">
        <f>VLOOKUP($A1296,Ma_KH!$A:$Q,Ma_KH!O$1,0)</f>
        <v>UNIT</v>
      </c>
      <c r="AE1296" s="3" t="str">
        <f>VLOOKUP($A1296,Ma_KH!$A:$Q,Ma_KH!P$1,0)</f>
        <v>CÔNG TY TNHH HÀNG TIÊU DÙNG UNIT</v>
      </c>
    </row>
    <row r="1297" spans="1:31" ht="25.5" customHeight="1" x14ac:dyDescent="0.3">
      <c r="A1297" s="76" t="s">
        <v>127</v>
      </c>
      <c r="B1297" s="4" t="s">
        <v>4514</v>
      </c>
      <c r="C1297" s="78">
        <v>45847</v>
      </c>
      <c r="D1297" s="79" t="s">
        <v>2194</v>
      </c>
      <c r="E1297" s="78"/>
      <c r="F1297" s="76"/>
      <c r="G1297" s="76" t="s">
        <v>2076</v>
      </c>
      <c r="H1297" s="72">
        <v>1089007</v>
      </c>
      <c r="I1297" s="72">
        <v>76230</v>
      </c>
      <c r="J1297" s="72">
        <v>81022</v>
      </c>
      <c r="K1297" s="72">
        <v>1093799</v>
      </c>
      <c r="L1297" s="8" t="s">
        <v>24</v>
      </c>
      <c r="M1297" s="43">
        <v>45915</v>
      </c>
      <c r="N1297" s="29" t="s">
        <v>4204</v>
      </c>
      <c r="O1297" s="72">
        <f>IF(Table1[[#This Row],[Phân loại]]="Tồn đầu kỳ",Table1[[#This Row],[Tổng giá trị]],0)</f>
        <v>0</v>
      </c>
      <c r="P1297" s="8">
        <f>IF(Table1[[#This Row],[Số còn phải thu ĐK]]&lt;&gt;0,0,IF(Table1[[#This Row],[Phân loại]]="Bán hàng",Table1[[#This Row],[Tổng giá trị]],-Table1[[#This Row],[Tổng giá trị]]))</f>
        <v>1093799</v>
      </c>
      <c r="Q1297" s="73">
        <f t="shared" ref="Q1297:Q1360" si="170">IF(M1297&lt;&gt;"",IF(O1297&gt;0,O1297,P1297),0)</f>
        <v>1093799</v>
      </c>
      <c r="R1297" s="8">
        <f>Table1[[#This Row],[Số còn phải thu ĐK]]+Table1[[#This Row],[Giá Trị HD sau CK]]-Table1[[#This Row],[Số tiền đã thu]]</f>
        <v>0</v>
      </c>
      <c r="S1297" s="7">
        <f>IF(Table1[[#This Row],[Ngày hóa đơn]]&lt;&gt;"",Table1[[#This Row],[Ngày hóa đơn]],Table1[[#This Row],[Ngày hạch toán]])</f>
        <v>45847</v>
      </c>
      <c r="T1297" s="8"/>
      <c r="U1297" s="7">
        <f>IF(Table1[[#This Row],[Ngày tính CN]]="","",S1297+T1297)</f>
        <v>45847</v>
      </c>
      <c r="V1297" s="74">
        <f ca="1">IF(Table1[[#This Row],[Hạn thanh toán]]="","",IF((U1297-NOW())&lt;0,0,(U1297-NOW())))</f>
        <v>0</v>
      </c>
      <c r="W1297" s="72"/>
      <c r="X1297" s="68" t="str">
        <f t="shared" ref="X1297:X1360" ca="1" si="171">IF(OR(AR1300="",AO1300=0),"",IF((AR1300-NOW())&lt;0,-(AR1300-NOW()),0))</f>
        <v/>
      </c>
      <c r="Y1297" s="68" t="str">
        <f t="shared" si="169"/>
        <v>Đã thanh toán</v>
      </c>
      <c r="Z1297" s="301">
        <f>Table1[[#This Row],[Hạn thanh toán]]</f>
        <v>45847</v>
      </c>
      <c r="AA1297" s="301">
        <f>Table1[[#This Row],[Ngày Thanh toán]]</f>
        <v>45915</v>
      </c>
      <c r="AD1297" s="3" t="str">
        <f>VLOOKUP($A1297,Ma_KH!$A:$Q,Ma_KH!O$1,0)</f>
        <v>UNIT</v>
      </c>
      <c r="AE1297" s="3" t="str">
        <f>VLOOKUP($A1297,Ma_KH!$A:$Q,Ma_KH!P$1,0)</f>
        <v>CÔNG TY TNHH HÀNG TIÊU DÙNG UNIT</v>
      </c>
    </row>
    <row r="1298" spans="1:31" ht="25.5" customHeight="1" x14ac:dyDescent="0.3">
      <c r="A1298" s="76" t="s">
        <v>127</v>
      </c>
      <c r="B1298" s="4" t="s">
        <v>4514</v>
      </c>
      <c r="C1298" s="78">
        <v>45847</v>
      </c>
      <c r="D1298" s="79" t="s">
        <v>2195</v>
      </c>
      <c r="E1298" s="78"/>
      <c r="F1298" s="76"/>
      <c r="G1298" s="76" t="s">
        <v>2058</v>
      </c>
      <c r="H1298" s="72">
        <v>700329</v>
      </c>
      <c r="I1298" s="72">
        <v>49023</v>
      </c>
      <c r="J1298" s="72">
        <v>52104</v>
      </c>
      <c r="K1298" s="72">
        <v>703410</v>
      </c>
      <c r="L1298" s="8" t="s">
        <v>24</v>
      </c>
      <c r="M1298" s="43">
        <v>45915</v>
      </c>
      <c r="N1298" s="29" t="s">
        <v>4204</v>
      </c>
      <c r="O1298" s="72">
        <f>IF(Table1[[#This Row],[Phân loại]]="Tồn đầu kỳ",Table1[[#This Row],[Tổng giá trị]],0)</f>
        <v>0</v>
      </c>
      <c r="P1298" s="8">
        <f>IF(Table1[[#This Row],[Số còn phải thu ĐK]]&lt;&gt;0,0,IF(Table1[[#This Row],[Phân loại]]="Bán hàng",Table1[[#This Row],[Tổng giá trị]],-Table1[[#This Row],[Tổng giá trị]]))</f>
        <v>703410</v>
      </c>
      <c r="Q1298" s="73">
        <f t="shared" si="170"/>
        <v>703410</v>
      </c>
      <c r="R1298" s="8">
        <f>Table1[[#This Row],[Số còn phải thu ĐK]]+Table1[[#This Row],[Giá Trị HD sau CK]]-Table1[[#This Row],[Số tiền đã thu]]</f>
        <v>0</v>
      </c>
      <c r="S1298" s="7">
        <f>IF(Table1[[#This Row],[Ngày hóa đơn]]&lt;&gt;"",Table1[[#This Row],[Ngày hóa đơn]],Table1[[#This Row],[Ngày hạch toán]])</f>
        <v>45847</v>
      </c>
      <c r="T1298" s="8"/>
      <c r="U1298" s="7">
        <f>IF(Table1[[#This Row],[Ngày tính CN]]="","",S1298+T1298)</f>
        <v>45847</v>
      </c>
      <c r="V1298" s="74">
        <f ca="1">IF(Table1[[#This Row],[Hạn thanh toán]]="","",IF((U1298-NOW())&lt;0,0,(U1298-NOW())))</f>
        <v>0</v>
      </c>
      <c r="W1298" s="72"/>
      <c r="X1298" s="68" t="str">
        <f t="shared" ca="1" si="171"/>
        <v/>
      </c>
      <c r="Y1298" s="68" t="str">
        <f t="shared" si="169"/>
        <v>Đã thanh toán</v>
      </c>
      <c r="Z1298" s="301">
        <f>Table1[[#This Row],[Hạn thanh toán]]</f>
        <v>45847</v>
      </c>
      <c r="AA1298" s="301">
        <f>Table1[[#This Row],[Ngày Thanh toán]]</f>
        <v>45915</v>
      </c>
      <c r="AD1298" s="3" t="str">
        <f>VLOOKUP($A1298,Ma_KH!$A:$Q,Ma_KH!O$1,0)</f>
        <v>UNIT</v>
      </c>
      <c r="AE1298" s="3" t="str">
        <f>VLOOKUP($A1298,Ma_KH!$A:$Q,Ma_KH!P$1,0)</f>
        <v>CÔNG TY TNHH HÀNG TIÊU DÙNG UNIT</v>
      </c>
    </row>
    <row r="1299" spans="1:31" ht="25.5" customHeight="1" x14ac:dyDescent="0.3">
      <c r="A1299" s="76" t="s">
        <v>127</v>
      </c>
      <c r="B1299" s="4" t="s">
        <v>4514</v>
      </c>
      <c r="C1299" s="78">
        <v>45847</v>
      </c>
      <c r="D1299" s="79" t="s">
        <v>2196</v>
      </c>
      <c r="E1299" s="78">
        <v>45847</v>
      </c>
      <c r="F1299" s="76"/>
      <c r="G1299" s="76" t="s">
        <v>2043</v>
      </c>
      <c r="H1299" s="72">
        <v>0</v>
      </c>
      <c r="I1299" s="72">
        <v>0</v>
      </c>
      <c r="J1299" s="72">
        <v>0</v>
      </c>
      <c r="K1299" s="72">
        <v>336293</v>
      </c>
      <c r="L1299" s="8" t="s">
        <v>17</v>
      </c>
      <c r="M1299" s="43">
        <v>45915</v>
      </c>
      <c r="N1299" s="29" t="s">
        <v>4204</v>
      </c>
      <c r="O1299" s="72">
        <f>IF(Table1[[#This Row],[Phân loại]]="Tồn đầu kỳ",Table1[[#This Row],[Tổng giá trị]],0)</f>
        <v>0</v>
      </c>
      <c r="P1299" s="8">
        <f>IF(Table1[[#This Row],[Số còn phải thu ĐK]]&lt;&gt;0,0,IF(Table1[[#This Row],[Phân loại]]="Bán hàng",Table1[[#This Row],[Tổng giá trị]],-Table1[[#This Row],[Tổng giá trị]]))</f>
        <v>-336293</v>
      </c>
      <c r="Q1299" s="73">
        <f t="shared" si="170"/>
        <v>-336293</v>
      </c>
      <c r="R1299" s="8">
        <f>Table1[[#This Row],[Số còn phải thu ĐK]]+Table1[[#This Row],[Giá Trị HD sau CK]]-Table1[[#This Row],[Số tiền đã thu]]</f>
        <v>0</v>
      </c>
      <c r="S1299" s="7">
        <f>IF(Table1[[#This Row],[Ngày hóa đơn]]&lt;&gt;"",Table1[[#This Row],[Ngày hóa đơn]],Table1[[#This Row],[Ngày hạch toán]])</f>
        <v>45847</v>
      </c>
      <c r="T1299" s="8"/>
      <c r="U1299" s="7">
        <f>IF(Table1[[#This Row],[Ngày tính CN]]="","",S1299+T1299)</f>
        <v>45847</v>
      </c>
      <c r="V1299" s="74">
        <f ca="1">IF(Table1[[#This Row],[Hạn thanh toán]]="","",IF((U1299-NOW())&lt;0,0,(U1299-NOW())))</f>
        <v>0</v>
      </c>
      <c r="W1299" s="72"/>
      <c r="X1299" s="68" t="str">
        <f t="shared" ca="1" si="171"/>
        <v/>
      </c>
      <c r="Y1299" s="68" t="str">
        <f t="shared" si="169"/>
        <v>Đã thanh toán</v>
      </c>
      <c r="Z1299" s="301">
        <f>Table1[[#This Row],[Hạn thanh toán]]</f>
        <v>45847</v>
      </c>
      <c r="AA1299" s="301">
        <f>Table1[[#This Row],[Ngày Thanh toán]]</f>
        <v>45915</v>
      </c>
      <c r="AD1299" s="3" t="str">
        <f>VLOOKUP($A1299,Ma_KH!$A:$Q,Ma_KH!O$1,0)</f>
        <v>UNIT</v>
      </c>
      <c r="AE1299" s="3" t="str">
        <f>VLOOKUP($A1299,Ma_KH!$A:$Q,Ma_KH!P$1,0)</f>
        <v>CÔNG TY TNHH HÀNG TIÊU DÙNG UNIT</v>
      </c>
    </row>
    <row r="1300" spans="1:31" ht="25.5" customHeight="1" x14ac:dyDescent="0.3">
      <c r="A1300" s="76" t="s">
        <v>127</v>
      </c>
      <c r="B1300" s="4" t="s">
        <v>4514</v>
      </c>
      <c r="C1300" s="78">
        <v>45847</v>
      </c>
      <c r="D1300" s="79" t="s">
        <v>2197</v>
      </c>
      <c r="E1300" s="78">
        <v>45847</v>
      </c>
      <c r="F1300" s="76"/>
      <c r="G1300" s="76" t="s">
        <v>2078</v>
      </c>
      <c r="H1300" s="72">
        <v>0</v>
      </c>
      <c r="I1300" s="72">
        <v>0</v>
      </c>
      <c r="J1300" s="72">
        <v>0</v>
      </c>
      <c r="K1300" s="72">
        <v>100805</v>
      </c>
      <c r="L1300" s="8" t="s">
        <v>17</v>
      </c>
      <c r="M1300" s="43">
        <v>45915</v>
      </c>
      <c r="N1300" s="29" t="s">
        <v>4204</v>
      </c>
      <c r="O1300" s="72">
        <f>IF(Table1[[#This Row],[Phân loại]]="Tồn đầu kỳ",Table1[[#This Row],[Tổng giá trị]],0)</f>
        <v>0</v>
      </c>
      <c r="P1300" s="8">
        <f>IF(Table1[[#This Row],[Số còn phải thu ĐK]]&lt;&gt;0,0,IF(Table1[[#This Row],[Phân loại]]="Bán hàng",Table1[[#This Row],[Tổng giá trị]],-Table1[[#This Row],[Tổng giá trị]]))</f>
        <v>-100805</v>
      </c>
      <c r="Q1300" s="73">
        <f t="shared" si="170"/>
        <v>-100805</v>
      </c>
      <c r="R1300" s="8">
        <f>Table1[[#This Row],[Số còn phải thu ĐK]]+Table1[[#This Row],[Giá Trị HD sau CK]]-Table1[[#This Row],[Số tiền đã thu]]</f>
        <v>0</v>
      </c>
      <c r="S1300" s="7">
        <f>IF(Table1[[#This Row],[Ngày hóa đơn]]&lt;&gt;"",Table1[[#This Row],[Ngày hóa đơn]],Table1[[#This Row],[Ngày hạch toán]])</f>
        <v>45847</v>
      </c>
      <c r="T1300" s="8"/>
      <c r="U1300" s="7">
        <f>IF(Table1[[#This Row],[Ngày tính CN]]="","",S1300+T1300)</f>
        <v>45847</v>
      </c>
      <c r="V1300" s="74">
        <f ca="1">IF(Table1[[#This Row],[Hạn thanh toán]]="","",IF((U1300-NOW())&lt;0,0,(U1300-NOW())))</f>
        <v>0</v>
      </c>
      <c r="W1300" s="72"/>
      <c r="X1300" s="68" t="str">
        <f t="shared" ca="1" si="171"/>
        <v/>
      </c>
      <c r="Y1300" s="68" t="str">
        <f t="shared" si="169"/>
        <v>Đã thanh toán</v>
      </c>
      <c r="Z1300" s="301">
        <f>Table1[[#This Row],[Hạn thanh toán]]</f>
        <v>45847</v>
      </c>
      <c r="AA1300" s="301">
        <f>Table1[[#This Row],[Ngày Thanh toán]]</f>
        <v>45915</v>
      </c>
      <c r="AD1300" s="3" t="str">
        <f>VLOOKUP($A1300,Ma_KH!$A:$Q,Ma_KH!O$1,0)</f>
        <v>UNIT</v>
      </c>
      <c r="AE1300" s="3" t="str">
        <f>VLOOKUP($A1300,Ma_KH!$A:$Q,Ma_KH!P$1,0)</f>
        <v>CÔNG TY TNHH HÀNG TIÊU DÙNG UNIT</v>
      </c>
    </row>
    <row r="1301" spans="1:31" ht="25.5" customHeight="1" x14ac:dyDescent="0.3">
      <c r="A1301" s="76" t="s">
        <v>127</v>
      </c>
      <c r="B1301" s="4" t="s">
        <v>4514</v>
      </c>
      <c r="C1301" s="78">
        <v>45848</v>
      </c>
      <c r="D1301" s="79" t="s">
        <v>2198</v>
      </c>
      <c r="E1301" s="78"/>
      <c r="F1301" s="76"/>
      <c r="G1301" s="76" t="s">
        <v>2065</v>
      </c>
      <c r="H1301" s="72">
        <v>729032</v>
      </c>
      <c r="I1301" s="72">
        <v>51032</v>
      </c>
      <c r="J1301" s="72">
        <v>54240</v>
      </c>
      <c r="K1301" s="72">
        <v>732240</v>
      </c>
      <c r="L1301" s="8" t="s">
        <v>24</v>
      </c>
      <c r="M1301" s="43">
        <v>45915</v>
      </c>
      <c r="N1301" s="29" t="s">
        <v>4204</v>
      </c>
      <c r="O1301" s="72">
        <f>IF(Table1[[#This Row],[Phân loại]]="Tồn đầu kỳ",Table1[[#This Row],[Tổng giá trị]],0)</f>
        <v>0</v>
      </c>
      <c r="P1301" s="8">
        <f>IF(Table1[[#This Row],[Số còn phải thu ĐK]]&lt;&gt;0,0,IF(Table1[[#This Row],[Phân loại]]="Bán hàng",Table1[[#This Row],[Tổng giá trị]],-Table1[[#This Row],[Tổng giá trị]]))</f>
        <v>732240</v>
      </c>
      <c r="Q1301" s="73">
        <f t="shared" si="170"/>
        <v>732240</v>
      </c>
      <c r="R1301" s="8">
        <f>Table1[[#This Row],[Số còn phải thu ĐK]]+Table1[[#This Row],[Giá Trị HD sau CK]]-Table1[[#This Row],[Số tiền đã thu]]</f>
        <v>0</v>
      </c>
      <c r="S1301" s="7">
        <f>IF(Table1[[#This Row],[Ngày hóa đơn]]&lt;&gt;"",Table1[[#This Row],[Ngày hóa đơn]],Table1[[#This Row],[Ngày hạch toán]])</f>
        <v>45848</v>
      </c>
      <c r="T1301" s="8"/>
      <c r="U1301" s="7">
        <f>IF(Table1[[#This Row],[Ngày tính CN]]="","",S1301+T1301)</f>
        <v>45848</v>
      </c>
      <c r="V1301" s="74">
        <f ca="1">IF(Table1[[#This Row],[Hạn thanh toán]]="","",IF((U1301-NOW())&lt;0,0,(U1301-NOW())))</f>
        <v>0</v>
      </c>
      <c r="W1301" s="72"/>
      <c r="X1301" s="68" t="str">
        <f t="shared" ca="1" si="171"/>
        <v/>
      </c>
      <c r="Y1301" s="68" t="str">
        <f t="shared" si="169"/>
        <v>Đã thanh toán</v>
      </c>
      <c r="Z1301" s="301">
        <f>Table1[[#This Row],[Hạn thanh toán]]</f>
        <v>45848</v>
      </c>
      <c r="AA1301" s="301">
        <f>Table1[[#This Row],[Ngày Thanh toán]]</f>
        <v>45915</v>
      </c>
      <c r="AD1301" s="3" t="str">
        <f>VLOOKUP($A1301,Ma_KH!$A:$Q,Ma_KH!O$1,0)</f>
        <v>UNIT</v>
      </c>
      <c r="AE1301" s="3" t="str">
        <f>VLOOKUP($A1301,Ma_KH!$A:$Q,Ma_KH!P$1,0)</f>
        <v>CÔNG TY TNHH HÀNG TIÊU DÙNG UNIT</v>
      </c>
    </row>
    <row r="1302" spans="1:31" ht="25.5" customHeight="1" x14ac:dyDescent="0.3">
      <c r="A1302" s="76" t="s">
        <v>127</v>
      </c>
      <c r="B1302" s="4" t="s">
        <v>4514</v>
      </c>
      <c r="C1302" s="78">
        <v>45850</v>
      </c>
      <c r="D1302" s="79" t="s">
        <v>2199</v>
      </c>
      <c r="E1302" s="78"/>
      <c r="F1302" s="76"/>
      <c r="G1302" s="76" t="s">
        <v>2116</v>
      </c>
      <c r="H1302" s="72">
        <v>897382</v>
      </c>
      <c r="I1302" s="72">
        <v>62817</v>
      </c>
      <c r="J1302" s="72">
        <v>66765</v>
      </c>
      <c r="K1302" s="72">
        <v>901330</v>
      </c>
      <c r="L1302" s="8" t="s">
        <v>24</v>
      </c>
      <c r="M1302" s="43">
        <v>45915</v>
      </c>
      <c r="N1302" s="29" t="s">
        <v>4204</v>
      </c>
      <c r="O1302" s="72">
        <f>IF(Table1[[#This Row],[Phân loại]]="Tồn đầu kỳ",Table1[[#This Row],[Tổng giá trị]],0)</f>
        <v>0</v>
      </c>
      <c r="P1302" s="8">
        <f>IF(Table1[[#This Row],[Số còn phải thu ĐK]]&lt;&gt;0,0,IF(Table1[[#This Row],[Phân loại]]="Bán hàng",Table1[[#This Row],[Tổng giá trị]],-Table1[[#This Row],[Tổng giá trị]]))</f>
        <v>901330</v>
      </c>
      <c r="Q1302" s="73">
        <f t="shared" si="170"/>
        <v>901330</v>
      </c>
      <c r="R1302" s="8">
        <f>Table1[[#This Row],[Số còn phải thu ĐK]]+Table1[[#This Row],[Giá Trị HD sau CK]]-Table1[[#This Row],[Số tiền đã thu]]</f>
        <v>0</v>
      </c>
      <c r="S1302" s="7">
        <f>IF(Table1[[#This Row],[Ngày hóa đơn]]&lt;&gt;"",Table1[[#This Row],[Ngày hóa đơn]],Table1[[#This Row],[Ngày hạch toán]])</f>
        <v>45850</v>
      </c>
      <c r="T1302" s="8"/>
      <c r="U1302" s="7">
        <f>IF(Table1[[#This Row],[Ngày tính CN]]="","",S1302+T1302)</f>
        <v>45850</v>
      </c>
      <c r="V1302" s="74">
        <f ca="1">IF(Table1[[#This Row],[Hạn thanh toán]]="","",IF((U1302-NOW())&lt;0,0,(U1302-NOW())))</f>
        <v>0</v>
      </c>
      <c r="W1302" s="72"/>
      <c r="X1302" s="68" t="str">
        <f t="shared" ca="1" si="171"/>
        <v/>
      </c>
      <c r="Y1302" s="68" t="str">
        <f t="shared" si="169"/>
        <v>Đã thanh toán</v>
      </c>
      <c r="Z1302" s="301">
        <f>Table1[[#This Row],[Hạn thanh toán]]</f>
        <v>45850</v>
      </c>
      <c r="AA1302" s="301">
        <f>Table1[[#This Row],[Ngày Thanh toán]]</f>
        <v>45915</v>
      </c>
      <c r="AD1302" s="3" t="str">
        <f>VLOOKUP($A1302,Ma_KH!$A:$Q,Ma_KH!O$1,0)</f>
        <v>UNIT</v>
      </c>
      <c r="AE1302" s="3" t="str">
        <f>VLOOKUP($A1302,Ma_KH!$A:$Q,Ma_KH!P$1,0)</f>
        <v>CÔNG TY TNHH HÀNG TIÊU DÙNG UNIT</v>
      </c>
    </row>
    <row r="1303" spans="1:31" ht="25.5" customHeight="1" x14ac:dyDescent="0.3">
      <c r="A1303" s="76" t="s">
        <v>127</v>
      </c>
      <c r="B1303" s="4" t="s">
        <v>4514</v>
      </c>
      <c r="C1303" s="78">
        <v>45852</v>
      </c>
      <c r="D1303" s="79" t="s">
        <v>2200</v>
      </c>
      <c r="E1303" s="78">
        <v>45852</v>
      </c>
      <c r="F1303" s="76"/>
      <c r="G1303" s="76" t="s">
        <v>2089</v>
      </c>
      <c r="H1303" s="72">
        <v>0</v>
      </c>
      <c r="I1303" s="72">
        <v>0</v>
      </c>
      <c r="J1303" s="72">
        <v>0</v>
      </c>
      <c r="K1303" s="72">
        <v>441985</v>
      </c>
      <c r="L1303" s="8" t="s">
        <v>17</v>
      </c>
      <c r="M1303" s="43">
        <v>45915</v>
      </c>
      <c r="N1303" s="29" t="s">
        <v>4204</v>
      </c>
      <c r="O1303" s="72">
        <f>IF(Table1[[#This Row],[Phân loại]]="Tồn đầu kỳ",Table1[[#This Row],[Tổng giá trị]],0)</f>
        <v>0</v>
      </c>
      <c r="P1303" s="8">
        <f>IF(Table1[[#This Row],[Số còn phải thu ĐK]]&lt;&gt;0,0,IF(Table1[[#This Row],[Phân loại]]="Bán hàng",Table1[[#This Row],[Tổng giá trị]],-Table1[[#This Row],[Tổng giá trị]]))</f>
        <v>-441985</v>
      </c>
      <c r="Q1303" s="73">
        <f t="shared" si="170"/>
        <v>-441985</v>
      </c>
      <c r="R1303" s="8">
        <f>Table1[[#This Row],[Số còn phải thu ĐK]]+Table1[[#This Row],[Giá Trị HD sau CK]]-Table1[[#This Row],[Số tiền đã thu]]</f>
        <v>0</v>
      </c>
      <c r="S1303" s="7">
        <f>IF(Table1[[#This Row],[Ngày hóa đơn]]&lt;&gt;"",Table1[[#This Row],[Ngày hóa đơn]],Table1[[#This Row],[Ngày hạch toán]])</f>
        <v>45852</v>
      </c>
      <c r="T1303" s="8"/>
      <c r="U1303" s="7">
        <f>IF(Table1[[#This Row],[Ngày tính CN]]="","",S1303+T1303)</f>
        <v>45852</v>
      </c>
      <c r="V1303" s="74">
        <f ca="1">IF(Table1[[#This Row],[Hạn thanh toán]]="","",IF((U1303-NOW())&lt;0,0,(U1303-NOW())))</f>
        <v>0</v>
      </c>
      <c r="W1303" s="72"/>
      <c r="X1303" s="68" t="str">
        <f t="shared" ca="1" si="171"/>
        <v/>
      </c>
      <c r="Y1303" s="68" t="str">
        <f t="shared" si="169"/>
        <v>Đã thanh toán</v>
      </c>
      <c r="Z1303" s="301">
        <f>Table1[[#This Row],[Hạn thanh toán]]</f>
        <v>45852</v>
      </c>
      <c r="AA1303" s="301">
        <f>Table1[[#This Row],[Ngày Thanh toán]]</f>
        <v>45915</v>
      </c>
      <c r="AD1303" s="3" t="str">
        <f>VLOOKUP($A1303,Ma_KH!$A:$Q,Ma_KH!O$1,0)</f>
        <v>UNIT</v>
      </c>
      <c r="AE1303" s="3" t="str">
        <f>VLOOKUP($A1303,Ma_KH!$A:$Q,Ma_KH!P$1,0)</f>
        <v>CÔNG TY TNHH HÀNG TIÊU DÙNG UNIT</v>
      </c>
    </row>
    <row r="1304" spans="1:31" ht="25.5" customHeight="1" x14ac:dyDescent="0.3">
      <c r="A1304" s="76" t="s">
        <v>127</v>
      </c>
      <c r="B1304" s="4" t="s">
        <v>4514</v>
      </c>
      <c r="C1304" s="78">
        <v>45852</v>
      </c>
      <c r="D1304" s="79" t="s">
        <v>2201</v>
      </c>
      <c r="E1304" s="78">
        <v>45852</v>
      </c>
      <c r="F1304" s="76"/>
      <c r="G1304" s="76" t="s">
        <v>2089</v>
      </c>
      <c r="H1304" s="72">
        <v>0</v>
      </c>
      <c r="I1304" s="72">
        <v>0</v>
      </c>
      <c r="J1304" s="72">
        <v>0</v>
      </c>
      <c r="K1304" s="72">
        <v>300690</v>
      </c>
      <c r="L1304" s="8" t="s">
        <v>17</v>
      </c>
      <c r="M1304" s="43">
        <v>45915</v>
      </c>
      <c r="N1304" s="29" t="s">
        <v>4204</v>
      </c>
      <c r="O1304" s="72">
        <f>IF(Table1[[#This Row],[Phân loại]]="Tồn đầu kỳ",Table1[[#This Row],[Tổng giá trị]],0)</f>
        <v>0</v>
      </c>
      <c r="P1304" s="8">
        <f>IF(Table1[[#This Row],[Số còn phải thu ĐK]]&lt;&gt;0,0,IF(Table1[[#This Row],[Phân loại]]="Bán hàng",Table1[[#This Row],[Tổng giá trị]],-Table1[[#This Row],[Tổng giá trị]]))</f>
        <v>-300690</v>
      </c>
      <c r="Q1304" s="73">
        <f t="shared" si="170"/>
        <v>-300690</v>
      </c>
      <c r="R1304" s="8">
        <f>Table1[[#This Row],[Số còn phải thu ĐK]]+Table1[[#This Row],[Giá Trị HD sau CK]]-Table1[[#This Row],[Số tiền đã thu]]</f>
        <v>0</v>
      </c>
      <c r="S1304" s="7">
        <f>IF(Table1[[#This Row],[Ngày hóa đơn]]&lt;&gt;"",Table1[[#This Row],[Ngày hóa đơn]],Table1[[#This Row],[Ngày hạch toán]])</f>
        <v>45852</v>
      </c>
      <c r="T1304" s="8"/>
      <c r="U1304" s="7">
        <f>IF(Table1[[#This Row],[Ngày tính CN]]="","",S1304+T1304)</f>
        <v>45852</v>
      </c>
      <c r="V1304" s="74">
        <f ca="1">IF(Table1[[#This Row],[Hạn thanh toán]]="","",IF((U1304-NOW())&lt;0,0,(U1304-NOW())))</f>
        <v>0</v>
      </c>
      <c r="W1304" s="72"/>
      <c r="X1304" s="68" t="str">
        <f t="shared" ca="1" si="171"/>
        <v/>
      </c>
      <c r="Y1304" s="68" t="str">
        <f t="shared" si="169"/>
        <v>Đã thanh toán</v>
      </c>
      <c r="Z1304" s="301">
        <f>Table1[[#This Row],[Hạn thanh toán]]</f>
        <v>45852</v>
      </c>
      <c r="AA1304" s="301">
        <f>Table1[[#This Row],[Ngày Thanh toán]]</f>
        <v>45915</v>
      </c>
      <c r="AD1304" s="3" t="str">
        <f>VLOOKUP($A1304,Ma_KH!$A:$Q,Ma_KH!O$1,0)</f>
        <v>UNIT</v>
      </c>
      <c r="AE1304" s="3" t="str">
        <f>VLOOKUP($A1304,Ma_KH!$A:$Q,Ma_KH!P$1,0)</f>
        <v>CÔNG TY TNHH HÀNG TIÊU DÙNG UNIT</v>
      </c>
    </row>
    <row r="1305" spans="1:31" ht="25.5" customHeight="1" x14ac:dyDescent="0.3">
      <c r="A1305" s="76" t="s">
        <v>127</v>
      </c>
      <c r="B1305" s="4" t="s">
        <v>4514</v>
      </c>
      <c r="C1305" s="78">
        <v>45853</v>
      </c>
      <c r="D1305" s="79" t="s">
        <v>2202</v>
      </c>
      <c r="E1305" s="78"/>
      <c r="F1305" s="76"/>
      <c r="G1305" s="76" t="s">
        <v>2052</v>
      </c>
      <c r="H1305" s="72">
        <v>740451</v>
      </c>
      <c r="I1305" s="72">
        <v>51832</v>
      </c>
      <c r="J1305" s="72">
        <v>55090</v>
      </c>
      <c r="K1305" s="72">
        <v>743709</v>
      </c>
      <c r="L1305" s="8" t="s">
        <v>24</v>
      </c>
      <c r="M1305" s="43">
        <v>45915</v>
      </c>
      <c r="N1305" s="29" t="s">
        <v>4204</v>
      </c>
      <c r="O1305" s="72">
        <f>IF(Table1[[#This Row],[Phân loại]]="Tồn đầu kỳ",Table1[[#This Row],[Tổng giá trị]],0)</f>
        <v>0</v>
      </c>
      <c r="P1305" s="8">
        <f>IF(Table1[[#This Row],[Số còn phải thu ĐK]]&lt;&gt;0,0,IF(Table1[[#This Row],[Phân loại]]="Bán hàng",Table1[[#This Row],[Tổng giá trị]],-Table1[[#This Row],[Tổng giá trị]]))</f>
        <v>743709</v>
      </c>
      <c r="Q1305" s="73">
        <f t="shared" si="170"/>
        <v>743709</v>
      </c>
      <c r="R1305" s="8">
        <f>Table1[[#This Row],[Số còn phải thu ĐK]]+Table1[[#This Row],[Giá Trị HD sau CK]]-Table1[[#This Row],[Số tiền đã thu]]</f>
        <v>0</v>
      </c>
      <c r="S1305" s="7">
        <f>IF(Table1[[#This Row],[Ngày hóa đơn]]&lt;&gt;"",Table1[[#This Row],[Ngày hóa đơn]],Table1[[#This Row],[Ngày hạch toán]])</f>
        <v>45853</v>
      </c>
      <c r="T1305" s="8"/>
      <c r="U1305" s="7">
        <f>IF(Table1[[#This Row],[Ngày tính CN]]="","",S1305+T1305)</f>
        <v>45853</v>
      </c>
      <c r="V1305" s="74">
        <f ca="1">IF(Table1[[#This Row],[Hạn thanh toán]]="","",IF((U1305-NOW())&lt;0,0,(U1305-NOW())))</f>
        <v>0</v>
      </c>
      <c r="W1305" s="72"/>
      <c r="X1305" s="68" t="str">
        <f t="shared" ca="1" si="171"/>
        <v/>
      </c>
      <c r="Y1305" s="68" t="str">
        <f t="shared" si="169"/>
        <v>Đã thanh toán</v>
      </c>
      <c r="Z1305" s="301">
        <f>Table1[[#This Row],[Hạn thanh toán]]</f>
        <v>45853</v>
      </c>
      <c r="AA1305" s="301">
        <f>Table1[[#This Row],[Ngày Thanh toán]]</f>
        <v>45915</v>
      </c>
      <c r="AD1305" s="3" t="str">
        <f>VLOOKUP($A1305,Ma_KH!$A:$Q,Ma_KH!O$1,0)</f>
        <v>UNIT</v>
      </c>
      <c r="AE1305" s="3" t="str">
        <f>VLOOKUP($A1305,Ma_KH!$A:$Q,Ma_KH!P$1,0)</f>
        <v>CÔNG TY TNHH HÀNG TIÊU DÙNG UNIT</v>
      </c>
    </row>
    <row r="1306" spans="1:31" ht="25.5" customHeight="1" x14ac:dyDescent="0.3">
      <c r="A1306" s="76" t="s">
        <v>127</v>
      </c>
      <c r="B1306" s="4" t="s">
        <v>4514</v>
      </c>
      <c r="C1306" s="78">
        <v>45854</v>
      </c>
      <c r="D1306" s="79" t="s">
        <v>2200</v>
      </c>
      <c r="E1306" s="78">
        <v>45854</v>
      </c>
      <c r="F1306" s="76"/>
      <c r="G1306" s="76" t="s">
        <v>2203</v>
      </c>
      <c r="H1306" s="72">
        <v>0</v>
      </c>
      <c r="I1306" s="72">
        <v>0</v>
      </c>
      <c r="J1306" s="72">
        <v>0</v>
      </c>
      <c r="K1306" s="72">
        <v>521861</v>
      </c>
      <c r="L1306" s="8" t="s">
        <v>17</v>
      </c>
      <c r="M1306" s="43">
        <v>45915</v>
      </c>
      <c r="N1306" s="29" t="s">
        <v>4204</v>
      </c>
      <c r="O1306" s="72">
        <f>IF(Table1[[#This Row],[Phân loại]]="Tồn đầu kỳ",Table1[[#This Row],[Tổng giá trị]],0)</f>
        <v>0</v>
      </c>
      <c r="P1306" s="8">
        <f>IF(Table1[[#This Row],[Số còn phải thu ĐK]]&lt;&gt;0,0,IF(Table1[[#This Row],[Phân loại]]="Bán hàng",Table1[[#This Row],[Tổng giá trị]],-Table1[[#This Row],[Tổng giá trị]]))</f>
        <v>-521861</v>
      </c>
      <c r="Q1306" s="73">
        <f t="shared" si="170"/>
        <v>-521861</v>
      </c>
      <c r="R1306" s="8">
        <f>Table1[[#This Row],[Số còn phải thu ĐK]]+Table1[[#This Row],[Giá Trị HD sau CK]]-Table1[[#This Row],[Số tiền đã thu]]</f>
        <v>0</v>
      </c>
      <c r="S1306" s="7">
        <f>IF(Table1[[#This Row],[Ngày hóa đơn]]&lt;&gt;"",Table1[[#This Row],[Ngày hóa đơn]],Table1[[#This Row],[Ngày hạch toán]])</f>
        <v>45854</v>
      </c>
      <c r="T1306" s="8"/>
      <c r="U1306" s="7">
        <f>IF(Table1[[#This Row],[Ngày tính CN]]="","",S1306+T1306)</f>
        <v>45854</v>
      </c>
      <c r="V1306" s="74">
        <f ca="1">IF(Table1[[#This Row],[Hạn thanh toán]]="","",IF((U1306-NOW())&lt;0,0,(U1306-NOW())))</f>
        <v>0</v>
      </c>
      <c r="W1306" s="72"/>
      <c r="X1306" s="68" t="str">
        <f t="shared" ca="1" si="171"/>
        <v/>
      </c>
      <c r="Y1306" s="68" t="str">
        <f t="shared" si="169"/>
        <v>Đã thanh toán</v>
      </c>
      <c r="Z1306" s="301">
        <f>Table1[[#This Row],[Hạn thanh toán]]</f>
        <v>45854</v>
      </c>
      <c r="AA1306" s="301">
        <f>Table1[[#This Row],[Ngày Thanh toán]]</f>
        <v>45915</v>
      </c>
      <c r="AD1306" s="3" t="str">
        <f>VLOOKUP($A1306,Ma_KH!$A:$Q,Ma_KH!O$1,0)</f>
        <v>UNIT</v>
      </c>
      <c r="AE1306" s="3" t="str">
        <f>VLOOKUP($A1306,Ma_KH!$A:$Q,Ma_KH!P$1,0)</f>
        <v>CÔNG TY TNHH HÀNG TIÊU DÙNG UNIT</v>
      </c>
    </row>
    <row r="1307" spans="1:31" ht="25.5" customHeight="1" x14ac:dyDescent="0.3">
      <c r="A1307" s="76" t="s">
        <v>127</v>
      </c>
      <c r="B1307" s="4" t="s">
        <v>4514</v>
      </c>
      <c r="C1307" s="78">
        <v>45856</v>
      </c>
      <c r="D1307" s="79" t="s">
        <v>2204</v>
      </c>
      <c r="E1307" s="78">
        <v>45856</v>
      </c>
      <c r="F1307" s="76"/>
      <c r="G1307" s="76" t="s">
        <v>2205</v>
      </c>
      <c r="H1307" s="72">
        <v>0</v>
      </c>
      <c r="I1307" s="72">
        <v>0</v>
      </c>
      <c r="J1307" s="72">
        <v>0</v>
      </c>
      <c r="K1307" s="72">
        <v>46202</v>
      </c>
      <c r="L1307" s="8" t="s">
        <v>17</v>
      </c>
      <c r="M1307" s="43">
        <v>45915</v>
      </c>
      <c r="N1307" s="29" t="s">
        <v>4204</v>
      </c>
      <c r="O1307" s="72">
        <f>IF(Table1[[#This Row],[Phân loại]]="Tồn đầu kỳ",Table1[[#This Row],[Tổng giá trị]],0)</f>
        <v>0</v>
      </c>
      <c r="P1307" s="8">
        <f>IF(Table1[[#This Row],[Số còn phải thu ĐK]]&lt;&gt;0,0,IF(Table1[[#This Row],[Phân loại]]="Bán hàng",Table1[[#This Row],[Tổng giá trị]],-Table1[[#This Row],[Tổng giá trị]]))</f>
        <v>-46202</v>
      </c>
      <c r="Q1307" s="73">
        <f t="shared" si="170"/>
        <v>-46202</v>
      </c>
      <c r="R1307" s="8">
        <f>Table1[[#This Row],[Số còn phải thu ĐK]]+Table1[[#This Row],[Giá Trị HD sau CK]]-Table1[[#This Row],[Số tiền đã thu]]</f>
        <v>0</v>
      </c>
      <c r="S1307" s="7">
        <f>IF(Table1[[#This Row],[Ngày hóa đơn]]&lt;&gt;"",Table1[[#This Row],[Ngày hóa đơn]],Table1[[#This Row],[Ngày hạch toán]])</f>
        <v>45856</v>
      </c>
      <c r="T1307" s="8"/>
      <c r="U1307" s="7">
        <f>IF(Table1[[#This Row],[Ngày tính CN]]="","",S1307+T1307)</f>
        <v>45856</v>
      </c>
      <c r="V1307" s="74">
        <f ca="1">IF(Table1[[#This Row],[Hạn thanh toán]]="","",IF((U1307-NOW())&lt;0,0,(U1307-NOW())))</f>
        <v>0</v>
      </c>
      <c r="W1307" s="72"/>
      <c r="X1307" s="68" t="str">
        <f t="shared" ca="1" si="171"/>
        <v/>
      </c>
      <c r="Y1307" s="68" t="str">
        <f t="shared" si="169"/>
        <v>Đã thanh toán</v>
      </c>
      <c r="Z1307" s="301">
        <f>Table1[[#This Row],[Hạn thanh toán]]</f>
        <v>45856</v>
      </c>
      <c r="AA1307" s="301">
        <f>Table1[[#This Row],[Ngày Thanh toán]]</f>
        <v>45915</v>
      </c>
      <c r="AD1307" s="3" t="str">
        <f>VLOOKUP($A1307,Ma_KH!$A:$Q,Ma_KH!O$1,0)</f>
        <v>UNIT</v>
      </c>
      <c r="AE1307" s="3" t="str">
        <f>VLOOKUP($A1307,Ma_KH!$A:$Q,Ma_KH!P$1,0)</f>
        <v>CÔNG TY TNHH HÀNG TIÊU DÙNG UNIT</v>
      </c>
    </row>
    <row r="1308" spans="1:31" ht="25.5" customHeight="1" x14ac:dyDescent="0.3">
      <c r="A1308" s="76" t="s">
        <v>127</v>
      </c>
      <c r="B1308" s="4" t="s">
        <v>4514</v>
      </c>
      <c r="C1308" s="78">
        <v>45857</v>
      </c>
      <c r="D1308" s="79" t="s">
        <v>2206</v>
      </c>
      <c r="E1308" s="78"/>
      <c r="F1308" s="76"/>
      <c r="G1308" s="76" t="s">
        <v>2058</v>
      </c>
      <c r="H1308" s="72">
        <v>1255792</v>
      </c>
      <c r="I1308" s="72">
        <v>87905</v>
      </c>
      <c r="J1308" s="72">
        <v>93431</v>
      </c>
      <c r="K1308" s="72">
        <v>1261318</v>
      </c>
      <c r="L1308" s="8" t="s">
        <v>24</v>
      </c>
      <c r="M1308" s="43">
        <v>45915</v>
      </c>
      <c r="N1308" s="29" t="s">
        <v>4204</v>
      </c>
      <c r="O1308" s="72">
        <f>IF(Table1[[#This Row],[Phân loại]]="Tồn đầu kỳ",Table1[[#This Row],[Tổng giá trị]],0)</f>
        <v>0</v>
      </c>
      <c r="P1308" s="8">
        <f>IF(Table1[[#This Row],[Số còn phải thu ĐK]]&lt;&gt;0,0,IF(Table1[[#This Row],[Phân loại]]="Bán hàng",Table1[[#This Row],[Tổng giá trị]],-Table1[[#This Row],[Tổng giá trị]]))</f>
        <v>1261318</v>
      </c>
      <c r="Q1308" s="73">
        <f t="shared" si="170"/>
        <v>1261318</v>
      </c>
      <c r="R1308" s="8">
        <f>Table1[[#This Row],[Số còn phải thu ĐK]]+Table1[[#This Row],[Giá Trị HD sau CK]]-Table1[[#This Row],[Số tiền đã thu]]</f>
        <v>0</v>
      </c>
      <c r="S1308" s="7">
        <f>IF(Table1[[#This Row],[Ngày hóa đơn]]&lt;&gt;"",Table1[[#This Row],[Ngày hóa đơn]],Table1[[#This Row],[Ngày hạch toán]])</f>
        <v>45857</v>
      </c>
      <c r="T1308" s="8"/>
      <c r="U1308" s="7">
        <f>IF(Table1[[#This Row],[Ngày tính CN]]="","",S1308+T1308)</f>
        <v>45857</v>
      </c>
      <c r="V1308" s="74">
        <f ca="1">IF(Table1[[#This Row],[Hạn thanh toán]]="","",IF((U1308-NOW())&lt;0,0,(U1308-NOW())))</f>
        <v>0</v>
      </c>
      <c r="W1308" s="72"/>
      <c r="X1308" s="68" t="str">
        <f t="shared" ca="1" si="171"/>
        <v/>
      </c>
      <c r="Y1308" s="68" t="str">
        <f t="shared" si="169"/>
        <v>Đã thanh toán</v>
      </c>
      <c r="Z1308" s="301">
        <f>Table1[[#This Row],[Hạn thanh toán]]</f>
        <v>45857</v>
      </c>
      <c r="AA1308" s="301">
        <f>Table1[[#This Row],[Ngày Thanh toán]]</f>
        <v>45915</v>
      </c>
      <c r="AD1308" s="3" t="str">
        <f>VLOOKUP($A1308,Ma_KH!$A:$Q,Ma_KH!O$1,0)</f>
        <v>UNIT</v>
      </c>
      <c r="AE1308" s="3" t="str">
        <f>VLOOKUP($A1308,Ma_KH!$A:$Q,Ma_KH!P$1,0)</f>
        <v>CÔNG TY TNHH HÀNG TIÊU DÙNG UNIT</v>
      </c>
    </row>
    <row r="1309" spans="1:31" ht="25.5" customHeight="1" x14ac:dyDescent="0.3">
      <c r="A1309" s="76" t="s">
        <v>127</v>
      </c>
      <c r="B1309" s="4" t="s">
        <v>4514</v>
      </c>
      <c r="C1309" s="78">
        <v>45859</v>
      </c>
      <c r="D1309" s="79" t="s">
        <v>2204</v>
      </c>
      <c r="E1309" s="78">
        <v>45859</v>
      </c>
      <c r="F1309" s="76"/>
      <c r="G1309" s="76" t="s">
        <v>2207</v>
      </c>
      <c r="H1309" s="72">
        <v>0</v>
      </c>
      <c r="I1309" s="72">
        <v>0</v>
      </c>
      <c r="J1309" s="72">
        <v>0</v>
      </c>
      <c r="K1309" s="72">
        <v>260700</v>
      </c>
      <c r="L1309" s="8" t="s">
        <v>17</v>
      </c>
      <c r="M1309" s="43">
        <v>45915</v>
      </c>
      <c r="N1309" s="29" t="s">
        <v>4204</v>
      </c>
      <c r="O1309" s="72">
        <f>IF(Table1[[#This Row],[Phân loại]]="Tồn đầu kỳ",Table1[[#This Row],[Tổng giá trị]],0)</f>
        <v>0</v>
      </c>
      <c r="P1309" s="8">
        <f>IF(Table1[[#This Row],[Số còn phải thu ĐK]]&lt;&gt;0,0,IF(Table1[[#This Row],[Phân loại]]="Bán hàng",Table1[[#This Row],[Tổng giá trị]],-Table1[[#This Row],[Tổng giá trị]]))</f>
        <v>-260700</v>
      </c>
      <c r="Q1309" s="73">
        <f t="shared" si="170"/>
        <v>-260700</v>
      </c>
      <c r="R1309" s="8">
        <f>Table1[[#This Row],[Số còn phải thu ĐK]]+Table1[[#This Row],[Giá Trị HD sau CK]]-Table1[[#This Row],[Số tiền đã thu]]</f>
        <v>0</v>
      </c>
      <c r="S1309" s="7">
        <f>IF(Table1[[#This Row],[Ngày hóa đơn]]&lt;&gt;"",Table1[[#This Row],[Ngày hóa đơn]],Table1[[#This Row],[Ngày hạch toán]])</f>
        <v>45859</v>
      </c>
      <c r="T1309" s="8"/>
      <c r="U1309" s="7">
        <f>IF(Table1[[#This Row],[Ngày tính CN]]="","",S1309+T1309)</f>
        <v>45859</v>
      </c>
      <c r="V1309" s="74">
        <f ca="1">IF(Table1[[#This Row],[Hạn thanh toán]]="","",IF((U1309-NOW())&lt;0,0,(U1309-NOW())))</f>
        <v>0</v>
      </c>
      <c r="W1309" s="72"/>
      <c r="X1309" s="68" t="str">
        <f t="shared" ca="1" si="171"/>
        <v/>
      </c>
      <c r="Y1309" s="68" t="str">
        <f t="shared" si="169"/>
        <v>Đã thanh toán</v>
      </c>
      <c r="Z1309" s="301">
        <f>Table1[[#This Row],[Hạn thanh toán]]</f>
        <v>45859</v>
      </c>
      <c r="AA1309" s="301">
        <f>Table1[[#This Row],[Ngày Thanh toán]]</f>
        <v>45915</v>
      </c>
      <c r="AD1309" s="3" t="str">
        <f>VLOOKUP($A1309,Ma_KH!$A:$Q,Ma_KH!O$1,0)</f>
        <v>UNIT</v>
      </c>
      <c r="AE1309" s="3" t="str">
        <f>VLOOKUP($A1309,Ma_KH!$A:$Q,Ma_KH!P$1,0)</f>
        <v>CÔNG TY TNHH HÀNG TIÊU DÙNG UNIT</v>
      </c>
    </row>
    <row r="1310" spans="1:31" ht="25.5" customHeight="1" x14ac:dyDescent="0.3">
      <c r="A1310" s="76" t="s">
        <v>127</v>
      </c>
      <c r="B1310" s="4" t="s">
        <v>4514</v>
      </c>
      <c r="C1310" s="78">
        <v>45861</v>
      </c>
      <c r="D1310" s="79" t="s">
        <v>2201</v>
      </c>
      <c r="E1310" s="78">
        <v>45861</v>
      </c>
      <c r="F1310" s="76"/>
      <c r="G1310" s="76" t="s">
        <v>2208</v>
      </c>
      <c r="H1310" s="72">
        <v>0</v>
      </c>
      <c r="I1310" s="72">
        <v>0</v>
      </c>
      <c r="J1310" s="72">
        <v>0</v>
      </c>
      <c r="K1310" s="72">
        <v>641451</v>
      </c>
      <c r="L1310" s="8" t="s">
        <v>17</v>
      </c>
      <c r="M1310" s="43">
        <v>45915</v>
      </c>
      <c r="N1310" s="29" t="s">
        <v>4204</v>
      </c>
      <c r="O1310" s="72">
        <f>IF(Table1[[#This Row],[Phân loại]]="Tồn đầu kỳ",Table1[[#This Row],[Tổng giá trị]],0)</f>
        <v>0</v>
      </c>
      <c r="P1310" s="8">
        <f>IF(Table1[[#This Row],[Số còn phải thu ĐK]]&lt;&gt;0,0,IF(Table1[[#This Row],[Phân loại]]="Bán hàng",Table1[[#This Row],[Tổng giá trị]],-Table1[[#This Row],[Tổng giá trị]]))</f>
        <v>-641451</v>
      </c>
      <c r="Q1310" s="73">
        <f t="shared" si="170"/>
        <v>-641451</v>
      </c>
      <c r="R1310" s="8">
        <f>Table1[[#This Row],[Số còn phải thu ĐK]]+Table1[[#This Row],[Giá Trị HD sau CK]]-Table1[[#This Row],[Số tiền đã thu]]</f>
        <v>0</v>
      </c>
      <c r="S1310" s="7">
        <f>IF(Table1[[#This Row],[Ngày hóa đơn]]&lt;&gt;"",Table1[[#This Row],[Ngày hóa đơn]],Table1[[#This Row],[Ngày hạch toán]])</f>
        <v>45861</v>
      </c>
      <c r="T1310" s="8"/>
      <c r="U1310" s="7">
        <f>IF(Table1[[#This Row],[Ngày tính CN]]="","",S1310+T1310)</f>
        <v>45861</v>
      </c>
      <c r="V1310" s="74">
        <f ca="1">IF(Table1[[#This Row],[Hạn thanh toán]]="","",IF((U1310-NOW())&lt;0,0,(U1310-NOW())))</f>
        <v>0</v>
      </c>
      <c r="W1310" s="72"/>
      <c r="X1310" s="68" t="str">
        <f t="shared" ca="1" si="171"/>
        <v/>
      </c>
      <c r="Y1310" s="68" t="str">
        <f t="shared" si="169"/>
        <v>Đã thanh toán</v>
      </c>
      <c r="Z1310" s="301">
        <f>Table1[[#This Row],[Hạn thanh toán]]</f>
        <v>45861</v>
      </c>
      <c r="AA1310" s="301">
        <f>Table1[[#This Row],[Ngày Thanh toán]]</f>
        <v>45915</v>
      </c>
      <c r="AD1310" s="3" t="str">
        <f>VLOOKUP($A1310,Ma_KH!$A:$Q,Ma_KH!O$1,0)</f>
        <v>UNIT</v>
      </c>
      <c r="AE1310" s="3" t="str">
        <f>VLOOKUP($A1310,Ma_KH!$A:$Q,Ma_KH!P$1,0)</f>
        <v>CÔNG TY TNHH HÀNG TIÊU DÙNG UNIT</v>
      </c>
    </row>
    <row r="1311" spans="1:31" ht="25.5" customHeight="1" x14ac:dyDescent="0.3">
      <c r="A1311" s="76" t="s">
        <v>127</v>
      </c>
      <c r="B1311" s="4" t="s">
        <v>4514</v>
      </c>
      <c r="C1311" s="78">
        <v>45866</v>
      </c>
      <c r="D1311" s="79" t="s">
        <v>2209</v>
      </c>
      <c r="E1311" s="78">
        <v>45866</v>
      </c>
      <c r="F1311" s="76"/>
      <c r="G1311" s="76" t="s">
        <v>2043</v>
      </c>
      <c r="H1311" s="72">
        <v>0</v>
      </c>
      <c r="I1311" s="72">
        <v>0</v>
      </c>
      <c r="J1311" s="72">
        <v>0</v>
      </c>
      <c r="K1311" s="72">
        <v>260835</v>
      </c>
      <c r="L1311" s="8" t="s">
        <v>17</v>
      </c>
      <c r="M1311" s="43">
        <v>45915</v>
      </c>
      <c r="N1311" s="29" t="s">
        <v>4204</v>
      </c>
      <c r="O1311" s="72">
        <f>IF(Table1[[#This Row],[Phân loại]]="Tồn đầu kỳ",Table1[[#This Row],[Tổng giá trị]],0)</f>
        <v>0</v>
      </c>
      <c r="P1311" s="8">
        <f>IF(Table1[[#This Row],[Số còn phải thu ĐK]]&lt;&gt;0,0,IF(Table1[[#This Row],[Phân loại]]="Bán hàng",Table1[[#This Row],[Tổng giá trị]],-Table1[[#This Row],[Tổng giá trị]]))</f>
        <v>-260835</v>
      </c>
      <c r="Q1311" s="73">
        <f t="shared" si="170"/>
        <v>-260835</v>
      </c>
      <c r="R1311" s="8">
        <f>Table1[[#This Row],[Số còn phải thu ĐK]]+Table1[[#This Row],[Giá Trị HD sau CK]]-Table1[[#This Row],[Số tiền đã thu]]</f>
        <v>0</v>
      </c>
      <c r="S1311" s="7">
        <f>IF(Table1[[#This Row],[Ngày hóa đơn]]&lt;&gt;"",Table1[[#This Row],[Ngày hóa đơn]],Table1[[#This Row],[Ngày hạch toán]])</f>
        <v>45866</v>
      </c>
      <c r="T1311" s="8"/>
      <c r="U1311" s="7">
        <f>IF(Table1[[#This Row],[Ngày tính CN]]="","",S1311+T1311)</f>
        <v>45866</v>
      </c>
      <c r="V1311" s="74">
        <f ca="1">IF(Table1[[#This Row],[Hạn thanh toán]]="","",IF((U1311-NOW())&lt;0,0,(U1311-NOW())))</f>
        <v>0</v>
      </c>
      <c r="W1311" s="72"/>
      <c r="X1311" s="68" t="str">
        <f t="shared" ca="1" si="171"/>
        <v/>
      </c>
      <c r="Y1311" s="68" t="str">
        <f t="shared" si="169"/>
        <v>Đã thanh toán</v>
      </c>
      <c r="Z1311" s="301">
        <f>Table1[[#This Row],[Hạn thanh toán]]</f>
        <v>45866</v>
      </c>
      <c r="AA1311" s="301">
        <f>Table1[[#This Row],[Ngày Thanh toán]]</f>
        <v>45915</v>
      </c>
      <c r="AD1311" s="3" t="str">
        <f>VLOOKUP($A1311,Ma_KH!$A:$Q,Ma_KH!O$1,0)</f>
        <v>UNIT</v>
      </c>
      <c r="AE1311" s="3" t="str">
        <f>VLOOKUP($A1311,Ma_KH!$A:$Q,Ma_KH!P$1,0)</f>
        <v>CÔNG TY TNHH HÀNG TIÊU DÙNG UNIT</v>
      </c>
    </row>
    <row r="1312" spans="1:31" ht="25.5" customHeight="1" x14ac:dyDescent="0.3">
      <c r="A1312" s="76" t="s">
        <v>127</v>
      </c>
      <c r="B1312" s="4" t="s">
        <v>4514</v>
      </c>
      <c r="C1312" s="78">
        <v>45866</v>
      </c>
      <c r="D1312" s="79" t="s">
        <v>2210</v>
      </c>
      <c r="E1312" s="78">
        <v>45866</v>
      </c>
      <c r="F1312" s="76"/>
      <c r="G1312" s="76" t="s">
        <v>2049</v>
      </c>
      <c r="H1312" s="72">
        <v>0</v>
      </c>
      <c r="I1312" s="72">
        <v>0</v>
      </c>
      <c r="J1312" s="72">
        <v>0</v>
      </c>
      <c r="K1312" s="72">
        <v>336293</v>
      </c>
      <c r="L1312" s="8" t="s">
        <v>17</v>
      </c>
      <c r="M1312" s="43">
        <v>45915</v>
      </c>
      <c r="N1312" s="29" t="s">
        <v>4204</v>
      </c>
      <c r="O1312" s="72">
        <f>IF(Table1[[#This Row],[Phân loại]]="Tồn đầu kỳ",Table1[[#This Row],[Tổng giá trị]],0)</f>
        <v>0</v>
      </c>
      <c r="P1312" s="8">
        <f>IF(Table1[[#This Row],[Số còn phải thu ĐK]]&lt;&gt;0,0,IF(Table1[[#This Row],[Phân loại]]="Bán hàng",Table1[[#This Row],[Tổng giá trị]],-Table1[[#This Row],[Tổng giá trị]]))</f>
        <v>-336293</v>
      </c>
      <c r="Q1312" s="73">
        <f t="shared" si="170"/>
        <v>-336293</v>
      </c>
      <c r="R1312" s="8">
        <f>Table1[[#This Row],[Số còn phải thu ĐK]]+Table1[[#This Row],[Giá Trị HD sau CK]]-Table1[[#This Row],[Số tiền đã thu]]</f>
        <v>0</v>
      </c>
      <c r="S1312" s="7">
        <f>IF(Table1[[#This Row],[Ngày hóa đơn]]&lt;&gt;"",Table1[[#This Row],[Ngày hóa đơn]],Table1[[#This Row],[Ngày hạch toán]])</f>
        <v>45866</v>
      </c>
      <c r="T1312" s="8"/>
      <c r="U1312" s="7">
        <f>IF(Table1[[#This Row],[Ngày tính CN]]="","",S1312+T1312)</f>
        <v>45866</v>
      </c>
      <c r="V1312" s="74">
        <f ca="1">IF(Table1[[#This Row],[Hạn thanh toán]]="","",IF((U1312-NOW())&lt;0,0,(U1312-NOW())))</f>
        <v>0</v>
      </c>
      <c r="W1312" s="72"/>
      <c r="X1312" s="68" t="str">
        <f t="shared" ca="1" si="171"/>
        <v/>
      </c>
      <c r="Y1312" s="68" t="str">
        <f t="shared" si="169"/>
        <v>Đã thanh toán</v>
      </c>
      <c r="Z1312" s="301">
        <f>Table1[[#This Row],[Hạn thanh toán]]</f>
        <v>45866</v>
      </c>
      <c r="AA1312" s="301">
        <f>Table1[[#This Row],[Ngày Thanh toán]]</f>
        <v>45915</v>
      </c>
      <c r="AD1312" s="3" t="str">
        <f>VLOOKUP($A1312,Ma_KH!$A:$Q,Ma_KH!O$1,0)</f>
        <v>UNIT</v>
      </c>
      <c r="AE1312" s="3" t="str">
        <f>VLOOKUP($A1312,Ma_KH!$A:$Q,Ma_KH!P$1,0)</f>
        <v>CÔNG TY TNHH HÀNG TIÊU DÙNG UNIT</v>
      </c>
    </row>
    <row r="1313" spans="1:31" ht="25.5" customHeight="1" x14ac:dyDescent="0.3">
      <c r="A1313" s="76" t="s">
        <v>127</v>
      </c>
      <c r="B1313" s="4" t="s">
        <v>4514</v>
      </c>
      <c r="C1313" s="78">
        <v>45875</v>
      </c>
      <c r="D1313" s="79" t="s">
        <v>2211</v>
      </c>
      <c r="E1313" s="78"/>
      <c r="F1313" s="76"/>
      <c r="G1313" s="76" t="s">
        <v>2058</v>
      </c>
      <c r="H1313" s="72">
        <v>922618</v>
      </c>
      <c r="I1313" s="72">
        <v>64583</v>
      </c>
      <c r="J1313" s="72">
        <v>68643</v>
      </c>
      <c r="K1313" s="72">
        <v>926678</v>
      </c>
      <c r="L1313" s="8" t="s">
        <v>24</v>
      </c>
      <c r="M1313" s="43">
        <v>45937</v>
      </c>
      <c r="N1313" s="29" t="s">
        <v>4205</v>
      </c>
      <c r="O1313" s="72">
        <f>IF(Table1[[#This Row],[Phân loại]]="Tồn đầu kỳ",Table1[[#This Row],[Tổng giá trị]],0)</f>
        <v>0</v>
      </c>
      <c r="P1313" s="8">
        <f>IF(Table1[[#This Row],[Số còn phải thu ĐK]]&lt;&gt;0,0,IF(Table1[[#This Row],[Phân loại]]="Bán hàng",Table1[[#This Row],[Tổng giá trị]],-Table1[[#This Row],[Tổng giá trị]]))</f>
        <v>926678</v>
      </c>
      <c r="Q1313" s="73">
        <f t="shared" si="170"/>
        <v>926678</v>
      </c>
      <c r="R1313" s="8">
        <f>Table1[[#This Row],[Số còn phải thu ĐK]]+Table1[[#This Row],[Giá Trị HD sau CK]]-Table1[[#This Row],[Số tiền đã thu]]</f>
        <v>0</v>
      </c>
      <c r="S1313" s="7">
        <f>IF(Table1[[#This Row],[Ngày hóa đơn]]&lt;&gt;"",Table1[[#This Row],[Ngày hóa đơn]],Table1[[#This Row],[Ngày hạch toán]])</f>
        <v>45875</v>
      </c>
      <c r="T1313" s="8"/>
      <c r="U1313" s="7">
        <f>IF(Table1[[#This Row],[Ngày tính CN]]="","",S1313+T1313)</f>
        <v>45875</v>
      </c>
      <c r="V1313" s="74">
        <f ca="1">IF(Table1[[#This Row],[Hạn thanh toán]]="","",IF((U1313-NOW())&lt;0,0,(U1313-NOW())))</f>
        <v>0</v>
      </c>
      <c r="W1313" s="72"/>
      <c r="X1313" s="68" t="str">
        <f t="shared" ca="1" si="171"/>
        <v/>
      </c>
      <c r="Y1313" s="68" t="str">
        <f t="shared" si="169"/>
        <v>Đã thanh toán</v>
      </c>
      <c r="Z1313" s="301">
        <f>Table1[[#This Row],[Hạn thanh toán]]</f>
        <v>45875</v>
      </c>
      <c r="AA1313" s="301">
        <f>Table1[[#This Row],[Ngày Thanh toán]]</f>
        <v>45937</v>
      </c>
      <c r="AD1313" s="3" t="str">
        <f>VLOOKUP($A1313,Ma_KH!$A:$Q,Ma_KH!O$1,0)</f>
        <v>UNIT</v>
      </c>
      <c r="AE1313" s="3" t="str">
        <f>VLOOKUP($A1313,Ma_KH!$A:$Q,Ma_KH!P$1,0)</f>
        <v>CÔNG TY TNHH HÀNG TIÊU DÙNG UNIT</v>
      </c>
    </row>
    <row r="1314" spans="1:31" ht="25.5" customHeight="1" x14ac:dyDescent="0.3">
      <c r="A1314" s="76" t="s">
        <v>127</v>
      </c>
      <c r="B1314" s="4" t="s">
        <v>4514</v>
      </c>
      <c r="C1314" s="78">
        <v>45875</v>
      </c>
      <c r="D1314" s="79" t="s">
        <v>2212</v>
      </c>
      <c r="E1314" s="78">
        <v>45875</v>
      </c>
      <c r="F1314" s="76"/>
      <c r="G1314" s="76" t="s">
        <v>2073</v>
      </c>
      <c r="H1314" s="72">
        <v>0</v>
      </c>
      <c r="I1314" s="72">
        <v>0</v>
      </c>
      <c r="J1314" s="72">
        <v>0</v>
      </c>
      <c r="K1314" s="72">
        <v>617919</v>
      </c>
      <c r="L1314" s="8" t="s">
        <v>17</v>
      </c>
      <c r="M1314" s="43">
        <v>45937</v>
      </c>
      <c r="N1314" s="29" t="s">
        <v>4205</v>
      </c>
      <c r="O1314" s="72">
        <f>IF(Table1[[#This Row],[Phân loại]]="Tồn đầu kỳ",Table1[[#This Row],[Tổng giá trị]],0)</f>
        <v>0</v>
      </c>
      <c r="P1314" s="8">
        <f>IF(Table1[[#This Row],[Số còn phải thu ĐK]]&lt;&gt;0,0,IF(Table1[[#This Row],[Phân loại]]="Bán hàng",Table1[[#This Row],[Tổng giá trị]],-Table1[[#This Row],[Tổng giá trị]]))</f>
        <v>-617919</v>
      </c>
      <c r="Q1314" s="73">
        <f t="shared" si="170"/>
        <v>-617919</v>
      </c>
      <c r="R1314" s="8">
        <f>Table1[[#This Row],[Số còn phải thu ĐK]]+Table1[[#This Row],[Giá Trị HD sau CK]]-Table1[[#This Row],[Số tiền đã thu]]</f>
        <v>0</v>
      </c>
      <c r="S1314" s="7">
        <f>IF(Table1[[#This Row],[Ngày hóa đơn]]&lt;&gt;"",Table1[[#This Row],[Ngày hóa đơn]],Table1[[#This Row],[Ngày hạch toán]])</f>
        <v>45875</v>
      </c>
      <c r="T1314" s="8"/>
      <c r="U1314" s="7">
        <f>IF(Table1[[#This Row],[Ngày tính CN]]="","",S1314+T1314)</f>
        <v>45875</v>
      </c>
      <c r="V1314" s="74">
        <f ca="1">IF(Table1[[#This Row],[Hạn thanh toán]]="","",IF((U1314-NOW())&lt;0,0,(U1314-NOW())))</f>
        <v>0</v>
      </c>
      <c r="W1314" s="72"/>
      <c r="X1314" s="68" t="str">
        <f t="shared" ca="1" si="171"/>
        <v/>
      </c>
      <c r="Y1314" s="68" t="str">
        <f t="shared" si="169"/>
        <v>Đã thanh toán</v>
      </c>
      <c r="Z1314" s="301">
        <f>Table1[[#This Row],[Hạn thanh toán]]</f>
        <v>45875</v>
      </c>
      <c r="AA1314" s="301">
        <f>Table1[[#This Row],[Ngày Thanh toán]]</f>
        <v>45937</v>
      </c>
      <c r="AD1314" s="3" t="str">
        <f>VLOOKUP($A1314,Ma_KH!$A:$Q,Ma_KH!O$1,0)</f>
        <v>UNIT</v>
      </c>
      <c r="AE1314" s="3" t="str">
        <f>VLOOKUP($A1314,Ma_KH!$A:$Q,Ma_KH!P$1,0)</f>
        <v>CÔNG TY TNHH HÀNG TIÊU DÙNG UNIT</v>
      </c>
    </row>
    <row r="1315" spans="1:31" ht="25.5" customHeight="1" x14ac:dyDescent="0.3">
      <c r="A1315" s="76" t="s">
        <v>127</v>
      </c>
      <c r="B1315" s="4" t="s">
        <v>4514</v>
      </c>
      <c r="C1315" s="78">
        <v>45876</v>
      </c>
      <c r="D1315" s="79" t="s">
        <v>2213</v>
      </c>
      <c r="E1315" s="78">
        <v>45876</v>
      </c>
      <c r="F1315" s="76"/>
      <c r="G1315" s="76" t="s">
        <v>2033</v>
      </c>
      <c r="H1315" s="72">
        <v>0</v>
      </c>
      <c r="I1315" s="72">
        <v>0</v>
      </c>
      <c r="J1315" s="72">
        <v>0</v>
      </c>
      <c r="K1315" s="72">
        <v>100805</v>
      </c>
      <c r="L1315" s="8" t="s">
        <v>17</v>
      </c>
      <c r="M1315" s="43">
        <v>45937</v>
      </c>
      <c r="N1315" s="29" t="s">
        <v>4205</v>
      </c>
      <c r="O1315" s="72">
        <f>IF(Table1[[#This Row],[Phân loại]]="Tồn đầu kỳ",Table1[[#This Row],[Tổng giá trị]],0)</f>
        <v>0</v>
      </c>
      <c r="P1315" s="8">
        <f>IF(Table1[[#This Row],[Số còn phải thu ĐK]]&lt;&gt;0,0,IF(Table1[[#This Row],[Phân loại]]="Bán hàng",Table1[[#This Row],[Tổng giá trị]],-Table1[[#This Row],[Tổng giá trị]]))</f>
        <v>-100805</v>
      </c>
      <c r="Q1315" s="73">
        <f t="shared" si="170"/>
        <v>-100805</v>
      </c>
      <c r="R1315" s="8">
        <f>Table1[[#This Row],[Số còn phải thu ĐK]]+Table1[[#This Row],[Giá Trị HD sau CK]]-Table1[[#This Row],[Số tiền đã thu]]</f>
        <v>0</v>
      </c>
      <c r="S1315" s="7">
        <f>IF(Table1[[#This Row],[Ngày hóa đơn]]&lt;&gt;"",Table1[[#This Row],[Ngày hóa đơn]],Table1[[#This Row],[Ngày hạch toán]])</f>
        <v>45876</v>
      </c>
      <c r="T1315" s="8"/>
      <c r="U1315" s="7">
        <f>IF(Table1[[#This Row],[Ngày tính CN]]="","",S1315+T1315)</f>
        <v>45876</v>
      </c>
      <c r="V1315" s="74">
        <f ca="1">IF(Table1[[#This Row],[Hạn thanh toán]]="","",IF((U1315-NOW())&lt;0,0,(U1315-NOW())))</f>
        <v>0</v>
      </c>
      <c r="W1315" s="72"/>
      <c r="X1315" s="68" t="str">
        <f t="shared" ca="1" si="171"/>
        <v/>
      </c>
      <c r="Y1315" s="68" t="str">
        <f t="shared" si="169"/>
        <v>Đã thanh toán</v>
      </c>
      <c r="Z1315" s="301">
        <f>Table1[[#This Row],[Hạn thanh toán]]</f>
        <v>45876</v>
      </c>
      <c r="AA1315" s="301">
        <f>Table1[[#This Row],[Ngày Thanh toán]]</f>
        <v>45937</v>
      </c>
      <c r="AD1315" s="3" t="str">
        <f>VLOOKUP($A1315,Ma_KH!$A:$Q,Ma_KH!O$1,0)</f>
        <v>UNIT</v>
      </c>
      <c r="AE1315" s="3" t="str">
        <f>VLOOKUP($A1315,Ma_KH!$A:$Q,Ma_KH!P$1,0)</f>
        <v>CÔNG TY TNHH HÀNG TIÊU DÙNG UNIT</v>
      </c>
    </row>
    <row r="1316" spans="1:31" ht="25.5" customHeight="1" x14ac:dyDescent="0.3">
      <c r="A1316" s="76" t="s">
        <v>127</v>
      </c>
      <c r="B1316" s="4" t="s">
        <v>4514</v>
      </c>
      <c r="C1316" s="78">
        <v>45877</v>
      </c>
      <c r="D1316" s="79" t="s">
        <v>2214</v>
      </c>
      <c r="E1316" s="78"/>
      <c r="F1316" s="76"/>
      <c r="G1316" s="76" t="s">
        <v>2052</v>
      </c>
      <c r="H1316" s="72">
        <v>1011255</v>
      </c>
      <c r="I1316" s="72">
        <v>70788</v>
      </c>
      <c r="J1316" s="72">
        <v>75237</v>
      </c>
      <c r="K1316" s="72">
        <v>1015704</v>
      </c>
      <c r="L1316" s="8" t="s">
        <v>24</v>
      </c>
      <c r="M1316" s="43">
        <v>45937</v>
      </c>
      <c r="N1316" s="29" t="s">
        <v>4205</v>
      </c>
      <c r="O1316" s="72">
        <f>IF(Table1[[#This Row],[Phân loại]]="Tồn đầu kỳ",Table1[[#This Row],[Tổng giá trị]],0)</f>
        <v>0</v>
      </c>
      <c r="P1316" s="8">
        <f>IF(Table1[[#This Row],[Số còn phải thu ĐK]]&lt;&gt;0,0,IF(Table1[[#This Row],[Phân loại]]="Bán hàng",Table1[[#This Row],[Tổng giá trị]],-Table1[[#This Row],[Tổng giá trị]]))</f>
        <v>1015704</v>
      </c>
      <c r="Q1316" s="73">
        <f t="shared" si="170"/>
        <v>1015704</v>
      </c>
      <c r="R1316" s="8">
        <f>Table1[[#This Row],[Số còn phải thu ĐK]]+Table1[[#This Row],[Giá Trị HD sau CK]]-Table1[[#This Row],[Số tiền đã thu]]</f>
        <v>0</v>
      </c>
      <c r="S1316" s="7">
        <f>IF(Table1[[#This Row],[Ngày hóa đơn]]&lt;&gt;"",Table1[[#This Row],[Ngày hóa đơn]],Table1[[#This Row],[Ngày hạch toán]])</f>
        <v>45877</v>
      </c>
      <c r="T1316" s="8"/>
      <c r="U1316" s="7">
        <f>IF(Table1[[#This Row],[Ngày tính CN]]="","",S1316+T1316)</f>
        <v>45877</v>
      </c>
      <c r="V1316" s="74">
        <f ca="1">IF(Table1[[#This Row],[Hạn thanh toán]]="","",IF((U1316-NOW())&lt;0,0,(U1316-NOW())))</f>
        <v>0</v>
      </c>
      <c r="W1316" s="72"/>
      <c r="X1316" s="68" t="str">
        <f t="shared" ca="1" si="171"/>
        <v/>
      </c>
      <c r="Y1316" s="68" t="str">
        <f t="shared" si="169"/>
        <v>Đã thanh toán</v>
      </c>
      <c r="Z1316" s="301">
        <f>Table1[[#This Row],[Hạn thanh toán]]</f>
        <v>45877</v>
      </c>
      <c r="AA1316" s="301">
        <f>Table1[[#This Row],[Ngày Thanh toán]]</f>
        <v>45937</v>
      </c>
      <c r="AD1316" s="3" t="str">
        <f>VLOOKUP($A1316,Ma_KH!$A:$Q,Ma_KH!O$1,0)</f>
        <v>UNIT</v>
      </c>
      <c r="AE1316" s="3" t="str">
        <f>VLOOKUP($A1316,Ma_KH!$A:$Q,Ma_KH!P$1,0)</f>
        <v>CÔNG TY TNHH HÀNG TIÊU DÙNG UNIT</v>
      </c>
    </row>
    <row r="1317" spans="1:31" ht="25.5" customHeight="1" x14ac:dyDescent="0.3">
      <c r="A1317" s="76" t="s">
        <v>127</v>
      </c>
      <c r="B1317" s="4" t="s">
        <v>4514</v>
      </c>
      <c r="C1317" s="78">
        <v>45881</v>
      </c>
      <c r="D1317" s="79" t="s">
        <v>2215</v>
      </c>
      <c r="E1317" s="78"/>
      <c r="F1317" s="76"/>
      <c r="G1317" s="76" t="s">
        <v>2029</v>
      </c>
      <c r="H1317" s="72">
        <v>1701754</v>
      </c>
      <c r="I1317" s="72">
        <v>119123</v>
      </c>
      <c r="J1317" s="72">
        <v>126610</v>
      </c>
      <c r="K1317" s="72">
        <v>1709241</v>
      </c>
      <c r="L1317" s="8" t="s">
        <v>24</v>
      </c>
      <c r="M1317" s="43">
        <v>45937</v>
      </c>
      <c r="N1317" s="29" t="s">
        <v>4205</v>
      </c>
      <c r="O1317" s="72">
        <f>IF(Table1[[#This Row],[Phân loại]]="Tồn đầu kỳ",Table1[[#This Row],[Tổng giá trị]],0)</f>
        <v>0</v>
      </c>
      <c r="P1317" s="8">
        <f>IF(Table1[[#This Row],[Số còn phải thu ĐK]]&lt;&gt;0,0,IF(Table1[[#This Row],[Phân loại]]="Bán hàng",Table1[[#This Row],[Tổng giá trị]],-Table1[[#This Row],[Tổng giá trị]]))</f>
        <v>1709241</v>
      </c>
      <c r="Q1317" s="73">
        <f t="shared" si="170"/>
        <v>1709241</v>
      </c>
      <c r="R1317" s="8">
        <f>Table1[[#This Row],[Số còn phải thu ĐK]]+Table1[[#This Row],[Giá Trị HD sau CK]]-Table1[[#This Row],[Số tiền đã thu]]</f>
        <v>0</v>
      </c>
      <c r="S1317" s="7">
        <f>IF(Table1[[#This Row],[Ngày hóa đơn]]&lt;&gt;"",Table1[[#This Row],[Ngày hóa đơn]],Table1[[#This Row],[Ngày hạch toán]])</f>
        <v>45881</v>
      </c>
      <c r="T1317" s="8"/>
      <c r="U1317" s="7">
        <f>IF(Table1[[#This Row],[Ngày tính CN]]="","",S1317+T1317)</f>
        <v>45881</v>
      </c>
      <c r="V1317" s="74">
        <f ca="1">IF(Table1[[#This Row],[Hạn thanh toán]]="","",IF((U1317-NOW())&lt;0,0,(U1317-NOW())))</f>
        <v>0</v>
      </c>
      <c r="W1317" s="72"/>
      <c r="X1317" s="68" t="str">
        <f t="shared" ca="1" si="171"/>
        <v/>
      </c>
      <c r="Y1317" s="68" t="str">
        <f t="shared" si="169"/>
        <v>Đã thanh toán</v>
      </c>
      <c r="Z1317" s="301">
        <f>Table1[[#This Row],[Hạn thanh toán]]</f>
        <v>45881</v>
      </c>
      <c r="AA1317" s="301">
        <f>Table1[[#This Row],[Ngày Thanh toán]]</f>
        <v>45937</v>
      </c>
      <c r="AD1317" s="3" t="str">
        <f>VLOOKUP($A1317,Ma_KH!$A:$Q,Ma_KH!O$1,0)</f>
        <v>UNIT</v>
      </c>
      <c r="AE1317" s="3" t="str">
        <f>VLOOKUP($A1317,Ma_KH!$A:$Q,Ma_KH!P$1,0)</f>
        <v>CÔNG TY TNHH HÀNG TIÊU DÙNG UNIT</v>
      </c>
    </row>
    <row r="1318" spans="1:31" ht="25.5" customHeight="1" x14ac:dyDescent="0.3">
      <c r="A1318" s="76" t="s">
        <v>127</v>
      </c>
      <c r="B1318" s="4" t="s">
        <v>4514</v>
      </c>
      <c r="C1318" s="78">
        <v>45883</v>
      </c>
      <c r="D1318" s="79" t="s">
        <v>2216</v>
      </c>
      <c r="E1318" s="78"/>
      <c r="F1318" s="76"/>
      <c r="G1318" s="76" t="s">
        <v>2041</v>
      </c>
      <c r="H1318" s="72">
        <v>1255792</v>
      </c>
      <c r="I1318" s="72">
        <v>87905</v>
      </c>
      <c r="J1318" s="72">
        <v>93431</v>
      </c>
      <c r="K1318" s="72">
        <v>1261318</v>
      </c>
      <c r="L1318" s="8" t="s">
        <v>24</v>
      </c>
      <c r="M1318" s="43">
        <v>45937</v>
      </c>
      <c r="N1318" s="29" t="s">
        <v>4205</v>
      </c>
      <c r="O1318" s="72">
        <f>IF(Table1[[#This Row],[Phân loại]]="Tồn đầu kỳ",Table1[[#This Row],[Tổng giá trị]],0)</f>
        <v>0</v>
      </c>
      <c r="P1318" s="8">
        <f>IF(Table1[[#This Row],[Số còn phải thu ĐK]]&lt;&gt;0,0,IF(Table1[[#This Row],[Phân loại]]="Bán hàng",Table1[[#This Row],[Tổng giá trị]],-Table1[[#This Row],[Tổng giá trị]]))</f>
        <v>1261318</v>
      </c>
      <c r="Q1318" s="73">
        <f t="shared" si="170"/>
        <v>1261318</v>
      </c>
      <c r="R1318" s="8">
        <f>Table1[[#This Row],[Số còn phải thu ĐK]]+Table1[[#This Row],[Giá Trị HD sau CK]]-Table1[[#This Row],[Số tiền đã thu]]</f>
        <v>0</v>
      </c>
      <c r="S1318" s="7">
        <f>IF(Table1[[#This Row],[Ngày hóa đơn]]&lt;&gt;"",Table1[[#This Row],[Ngày hóa đơn]],Table1[[#This Row],[Ngày hạch toán]])</f>
        <v>45883</v>
      </c>
      <c r="T1318" s="8"/>
      <c r="U1318" s="7">
        <f>IF(Table1[[#This Row],[Ngày tính CN]]="","",S1318+T1318)</f>
        <v>45883</v>
      </c>
      <c r="V1318" s="74">
        <f ca="1">IF(Table1[[#This Row],[Hạn thanh toán]]="","",IF((U1318-NOW())&lt;0,0,(U1318-NOW())))</f>
        <v>0</v>
      </c>
      <c r="W1318" s="72"/>
      <c r="X1318" s="68" t="str">
        <f t="shared" ca="1" si="171"/>
        <v/>
      </c>
      <c r="Y1318" s="68" t="str">
        <f t="shared" si="169"/>
        <v>Đã thanh toán</v>
      </c>
      <c r="Z1318" s="301">
        <f>Table1[[#This Row],[Hạn thanh toán]]</f>
        <v>45883</v>
      </c>
      <c r="AA1318" s="301">
        <f>Table1[[#This Row],[Ngày Thanh toán]]</f>
        <v>45937</v>
      </c>
      <c r="AD1318" s="3" t="str">
        <f>VLOOKUP($A1318,Ma_KH!$A:$Q,Ma_KH!O$1,0)</f>
        <v>UNIT</v>
      </c>
      <c r="AE1318" s="3" t="str">
        <f>VLOOKUP($A1318,Ma_KH!$A:$Q,Ma_KH!P$1,0)</f>
        <v>CÔNG TY TNHH HÀNG TIÊU DÙNG UNIT</v>
      </c>
    </row>
    <row r="1319" spans="1:31" ht="25.5" customHeight="1" x14ac:dyDescent="0.3">
      <c r="A1319" s="76" t="s">
        <v>127</v>
      </c>
      <c r="B1319" s="4" t="s">
        <v>4514</v>
      </c>
      <c r="C1319" s="78">
        <v>45883</v>
      </c>
      <c r="D1319" s="79" t="s">
        <v>2217</v>
      </c>
      <c r="E1319" s="78">
        <v>45883</v>
      </c>
      <c r="F1319" s="76"/>
      <c r="G1319" s="76" t="s">
        <v>2043</v>
      </c>
      <c r="H1319" s="72">
        <v>0</v>
      </c>
      <c r="I1319" s="72">
        <v>0</v>
      </c>
      <c r="J1319" s="72">
        <v>0</v>
      </c>
      <c r="K1319" s="72">
        <v>224195</v>
      </c>
      <c r="L1319" s="8" t="s">
        <v>17</v>
      </c>
      <c r="M1319" s="43">
        <v>45937</v>
      </c>
      <c r="N1319" s="29" t="s">
        <v>4205</v>
      </c>
      <c r="O1319" s="72">
        <f>IF(Table1[[#This Row],[Phân loại]]="Tồn đầu kỳ",Table1[[#This Row],[Tổng giá trị]],0)</f>
        <v>0</v>
      </c>
      <c r="P1319" s="8">
        <f>IF(Table1[[#This Row],[Số còn phải thu ĐK]]&lt;&gt;0,0,IF(Table1[[#This Row],[Phân loại]]="Bán hàng",Table1[[#This Row],[Tổng giá trị]],-Table1[[#This Row],[Tổng giá trị]]))</f>
        <v>-224195</v>
      </c>
      <c r="Q1319" s="73">
        <f t="shared" si="170"/>
        <v>-224195</v>
      </c>
      <c r="R1319" s="8">
        <f>Table1[[#This Row],[Số còn phải thu ĐK]]+Table1[[#This Row],[Giá Trị HD sau CK]]-Table1[[#This Row],[Số tiền đã thu]]</f>
        <v>0</v>
      </c>
      <c r="S1319" s="7">
        <f>IF(Table1[[#This Row],[Ngày hóa đơn]]&lt;&gt;"",Table1[[#This Row],[Ngày hóa đơn]],Table1[[#This Row],[Ngày hạch toán]])</f>
        <v>45883</v>
      </c>
      <c r="T1319" s="8"/>
      <c r="U1319" s="7">
        <f>IF(Table1[[#This Row],[Ngày tính CN]]="","",S1319+T1319)</f>
        <v>45883</v>
      </c>
      <c r="V1319" s="74">
        <f ca="1">IF(Table1[[#This Row],[Hạn thanh toán]]="","",IF((U1319-NOW())&lt;0,0,(U1319-NOW())))</f>
        <v>0</v>
      </c>
      <c r="W1319" s="72"/>
      <c r="X1319" s="68" t="str">
        <f t="shared" ca="1" si="171"/>
        <v/>
      </c>
      <c r="Y1319" s="68" t="str">
        <f t="shared" si="169"/>
        <v>Đã thanh toán</v>
      </c>
      <c r="Z1319" s="301">
        <f>Table1[[#This Row],[Hạn thanh toán]]</f>
        <v>45883</v>
      </c>
      <c r="AA1319" s="301">
        <f>Table1[[#This Row],[Ngày Thanh toán]]</f>
        <v>45937</v>
      </c>
      <c r="AD1319" s="3" t="str">
        <f>VLOOKUP($A1319,Ma_KH!$A:$Q,Ma_KH!O$1,0)</f>
        <v>UNIT</v>
      </c>
      <c r="AE1319" s="3" t="str">
        <f>VLOOKUP($A1319,Ma_KH!$A:$Q,Ma_KH!P$1,0)</f>
        <v>CÔNG TY TNHH HÀNG TIÊU DÙNG UNIT</v>
      </c>
    </row>
    <row r="1320" spans="1:31" ht="25.5" customHeight="1" x14ac:dyDescent="0.3">
      <c r="A1320" s="76" t="s">
        <v>127</v>
      </c>
      <c r="B1320" s="4" t="s">
        <v>4514</v>
      </c>
      <c r="C1320" s="78">
        <v>45883</v>
      </c>
      <c r="D1320" s="79" t="s">
        <v>2218</v>
      </c>
      <c r="E1320" s="78">
        <v>45883</v>
      </c>
      <c r="F1320" s="76"/>
      <c r="G1320" s="76" t="s">
        <v>2139</v>
      </c>
      <c r="H1320" s="72">
        <v>0</v>
      </c>
      <c r="I1320" s="72">
        <v>0</v>
      </c>
      <c r="J1320" s="72">
        <v>0</v>
      </c>
      <c r="K1320" s="72">
        <v>224195</v>
      </c>
      <c r="L1320" s="8" t="s">
        <v>17</v>
      </c>
      <c r="M1320" s="43">
        <v>45937</v>
      </c>
      <c r="N1320" s="29" t="s">
        <v>4205</v>
      </c>
      <c r="O1320" s="72">
        <f>IF(Table1[[#This Row],[Phân loại]]="Tồn đầu kỳ",Table1[[#This Row],[Tổng giá trị]],0)</f>
        <v>0</v>
      </c>
      <c r="P1320" s="8">
        <f>IF(Table1[[#This Row],[Số còn phải thu ĐK]]&lt;&gt;0,0,IF(Table1[[#This Row],[Phân loại]]="Bán hàng",Table1[[#This Row],[Tổng giá trị]],-Table1[[#This Row],[Tổng giá trị]]))</f>
        <v>-224195</v>
      </c>
      <c r="Q1320" s="73">
        <f t="shared" si="170"/>
        <v>-224195</v>
      </c>
      <c r="R1320" s="8">
        <f>Table1[[#This Row],[Số còn phải thu ĐK]]+Table1[[#This Row],[Giá Trị HD sau CK]]-Table1[[#This Row],[Số tiền đã thu]]</f>
        <v>0</v>
      </c>
      <c r="S1320" s="7">
        <f>IF(Table1[[#This Row],[Ngày hóa đơn]]&lt;&gt;"",Table1[[#This Row],[Ngày hóa đơn]],Table1[[#This Row],[Ngày hạch toán]])</f>
        <v>45883</v>
      </c>
      <c r="T1320" s="8"/>
      <c r="U1320" s="7">
        <f>IF(Table1[[#This Row],[Ngày tính CN]]="","",S1320+T1320)</f>
        <v>45883</v>
      </c>
      <c r="V1320" s="74">
        <f ca="1">IF(Table1[[#This Row],[Hạn thanh toán]]="","",IF((U1320-NOW())&lt;0,0,(U1320-NOW())))</f>
        <v>0</v>
      </c>
      <c r="W1320" s="72"/>
      <c r="X1320" s="68" t="str">
        <f t="shared" ca="1" si="171"/>
        <v/>
      </c>
      <c r="Y1320" s="68" t="str">
        <f t="shared" si="169"/>
        <v>Đã thanh toán</v>
      </c>
      <c r="Z1320" s="301">
        <f>Table1[[#This Row],[Hạn thanh toán]]</f>
        <v>45883</v>
      </c>
      <c r="AA1320" s="301">
        <f>Table1[[#This Row],[Ngày Thanh toán]]</f>
        <v>45937</v>
      </c>
      <c r="AD1320" s="3" t="str">
        <f>VLOOKUP($A1320,Ma_KH!$A:$Q,Ma_KH!O$1,0)</f>
        <v>UNIT</v>
      </c>
      <c r="AE1320" s="3" t="str">
        <f>VLOOKUP($A1320,Ma_KH!$A:$Q,Ma_KH!P$1,0)</f>
        <v>CÔNG TY TNHH HÀNG TIÊU DÙNG UNIT</v>
      </c>
    </row>
    <row r="1321" spans="1:31" ht="25.5" customHeight="1" x14ac:dyDescent="0.3">
      <c r="A1321" s="76" t="s">
        <v>127</v>
      </c>
      <c r="B1321" s="4" t="s">
        <v>4514</v>
      </c>
      <c r="C1321" s="78">
        <v>45892</v>
      </c>
      <c r="D1321" s="79" t="s">
        <v>2219</v>
      </c>
      <c r="E1321" s="78">
        <v>45892</v>
      </c>
      <c r="F1321" s="76"/>
      <c r="G1321" s="76" t="s">
        <v>2089</v>
      </c>
      <c r="H1321" s="72">
        <v>0</v>
      </c>
      <c r="I1321" s="72">
        <v>0</v>
      </c>
      <c r="J1321" s="72">
        <v>0</v>
      </c>
      <c r="K1321" s="72">
        <v>276583</v>
      </c>
      <c r="L1321" s="8" t="s">
        <v>17</v>
      </c>
      <c r="M1321" s="43">
        <v>45937</v>
      </c>
      <c r="N1321" s="29" t="s">
        <v>4205</v>
      </c>
      <c r="O1321" s="72">
        <f>IF(Table1[[#This Row],[Phân loại]]="Tồn đầu kỳ",Table1[[#This Row],[Tổng giá trị]],0)</f>
        <v>0</v>
      </c>
      <c r="P1321" s="8">
        <f>IF(Table1[[#This Row],[Số còn phải thu ĐK]]&lt;&gt;0,0,IF(Table1[[#This Row],[Phân loại]]="Bán hàng",Table1[[#This Row],[Tổng giá trị]],-Table1[[#This Row],[Tổng giá trị]]))</f>
        <v>-276583</v>
      </c>
      <c r="Q1321" s="73">
        <f t="shared" si="170"/>
        <v>-276583</v>
      </c>
      <c r="R1321" s="8">
        <f>Table1[[#This Row],[Số còn phải thu ĐK]]+Table1[[#This Row],[Giá Trị HD sau CK]]-Table1[[#This Row],[Số tiền đã thu]]</f>
        <v>0</v>
      </c>
      <c r="S1321" s="7">
        <f>IF(Table1[[#This Row],[Ngày hóa đơn]]&lt;&gt;"",Table1[[#This Row],[Ngày hóa đơn]],Table1[[#This Row],[Ngày hạch toán]])</f>
        <v>45892</v>
      </c>
      <c r="T1321" s="8"/>
      <c r="U1321" s="7">
        <f>IF(Table1[[#This Row],[Ngày tính CN]]="","",S1321+T1321)</f>
        <v>45892</v>
      </c>
      <c r="V1321" s="74">
        <f ca="1">IF(Table1[[#This Row],[Hạn thanh toán]]="","",IF((U1321-NOW())&lt;0,0,(U1321-NOW())))</f>
        <v>0</v>
      </c>
      <c r="W1321" s="72"/>
      <c r="X1321" s="68" t="str">
        <f t="shared" ca="1" si="171"/>
        <v/>
      </c>
      <c r="Y1321" s="68" t="str">
        <f t="shared" si="169"/>
        <v>Đã thanh toán</v>
      </c>
      <c r="Z1321" s="301">
        <f>Table1[[#This Row],[Hạn thanh toán]]</f>
        <v>45892</v>
      </c>
      <c r="AA1321" s="301">
        <f>Table1[[#This Row],[Ngày Thanh toán]]</f>
        <v>45937</v>
      </c>
      <c r="AD1321" s="3" t="str">
        <f>VLOOKUP($A1321,Ma_KH!$A:$Q,Ma_KH!O$1,0)</f>
        <v>UNIT</v>
      </c>
      <c r="AE1321" s="3" t="str">
        <f>VLOOKUP($A1321,Ma_KH!$A:$Q,Ma_KH!P$1,0)</f>
        <v>CÔNG TY TNHH HÀNG TIÊU DÙNG UNIT</v>
      </c>
    </row>
    <row r="1322" spans="1:31" ht="25.5" customHeight="1" x14ac:dyDescent="0.3">
      <c r="A1322" s="76" t="s">
        <v>127</v>
      </c>
      <c r="B1322" s="4" t="s">
        <v>4514</v>
      </c>
      <c r="C1322" s="78">
        <v>45894</v>
      </c>
      <c r="D1322" s="79" t="s">
        <v>2220</v>
      </c>
      <c r="E1322" s="78"/>
      <c r="F1322" s="76"/>
      <c r="G1322" s="76" t="s">
        <v>2086</v>
      </c>
      <c r="H1322" s="72">
        <v>1600526</v>
      </c>
      <c r="I1322" s="72">
        <v>112037</v>
      </c>
      <c r="J1322" s="72">
        <v>119079</v>
      </c>
      <c r="K1322" s="72">
        <v>1607568</v>
      </c>
      <c r="L1322" s="8" t="s">
        <v>24</v>
      </c>
      <c r="M1322" s="43">
        <v>45937</v>
      </c>
      <c r="N1322" s="29" t="s">
        <v>4205</v>
      </c>
      <c r="O1322" s="72">
        <f>IF(Table1[[#This Row],[Phân loại]]="Tồn đầu kỳ",Table1[[#This Row],[Tổng giá trị]],0)</f>
        <v>0</v>
      </c>
      <c r="P1322" s="8">
        <f>IF(Table1[[#This Row],[Số còn phải thu ĐK]]&lt;&gt;0,0,IF(Table1[[#This Row],[Phân loại]]="Bán hàng",Table1[[#This Row],[Tổng giá trị]],-Table1[[#This Row],[Tổng giá trị]]))</f>
        <v>1607568</v>
      </c>
      <c r="Q1322" s="73">
        <f t="shared" si="170"/>
        <v>1607568</v>
      </c>
      <c r="R1322" s="8">
        <f>Table1[[#This Row],[Số còn phải thu ĐK]]+Table1[[#This Row],[Giá Trị HD sau CK]]-Table1[[#This Row],[Số tiền đã thu]]</f>
        <v>0</v>
      </c>
      <c r="S1322" s="7">
        <f>IF(Table1[[#This Row],[Ngày hóa đơn]]&lt;&gt;"",Table1[[#This Row],[Ngày hóa đơn]],Table1[[#This Row],[Ngày hạch toán]])</f>
        <v>45894</v>
      </c>
      <c r="T1322" s="8"/>
      <c r="U1322" s="7">
        <f>IF(Table1[[#This Row],[Ngày tính CN]]="","",S1322+T1322)</f>
        <v>45894</v>
      </c>
      <c r="V1322" s="74">
        <f ca="1">IF(Table1[[#This Row],[Hạn thanh toán]]="","",IF((U1322-NOW())&lt;0,0,(U1322-NOW())))</f>
        <v>0</v>
      </c>
      <c r="W1322" s="72"/>
      <c r="X1322" s="68" t="str">
        <f t="shared" ca="1" si="171"/>
        <v/>
      </c>
      <c r="Y1322" s="68" t="str">
        <f t="shared" si="169"/>
        <v>Đã thanh toán</v>
      </c>
      <c r="Z1322" s="301">
        <f>Table1[[#This Row],[Hạn thanh toán]]</f>
        <v>45894</v>
      </c>
      <c r="AA1322" s="301">
        <f>Table1[[#This Row],[Ngày Thanh toán]]</f>
        <v>45937</v>
      </c>
      <c r="AD1322" s="3" t="str">
        <f>VLOOKUP($A1322,Ma_KH!$A:$Q,Ma_KH!O$1,0)</f>
        <v>UNIT</v>
      </c>
      <c r="AE1322" s="3" t="str">
        <f>VLOOKUP($A1322,Ma_KH!$A:$Q,Ma_KH!P$1,0)</f>
        <v>CÔNG TY TNHH HÀNG TIÊU DÙNG UNIT</v>
      </c>
    </row>
    <row r="1323" spans="1:31" s="61" customFormat="1" ht="25.5" customHeight="1" x14ac:dyDescent="0.3">
      <c r="A1323" s="44" t="s">
        <v>127</v>
      </c>
      <c r="B1323" s="4" t="s">
        <v>4514</v>
      </c>
      <c r="C1323" s="46">
        <v>45903</v>
      </c>
      <c r="D1323" s="45" t="s">
        <v>2221</v>
      </c>
      <c r="E1323" s="46"/>
      <c r="F1323" s="44"/>
      <c r="G1323" s="44" t="s">
        <v>2222</v>
      </c>
      <c r="H1323" s="57">
        <v>1521227</v>
      </c>
      <c r="I1323" s="57">
        <v>106486</v>
      </c>
      <c r="J1323" s="57">
        <v>113179</v>
      </c>
      <c r="K1323" s="57">
        <v>1527920</v>
      </c>
      <c r="L1323" s="58" t="s">
        <v>24</v>
      </c>
      <c r="M1323" s="59"/>
      <c r="N1323" s="58"/>
      <c r="O1323" s="57">
        <f>IF(Table1[[#This Row],[Phân loại]]="Tồn đầu kỳ",Table1[[#This Row],[Tổng giá trị]],0)</f>
        <v>0</v>
      </c>
      <c r="P1323" s="58">
        <f>IF(Table1[[#This Row],[Số còn phải thu ĐK]]&lt;&gt;0,0,IF(Table1[[#This Row],[Phân loại]]="Bán hàng",Table1[[#This Row],[Tổng giá trị]],-Table1[[#This Row],[Tổng giá trị]]))</f>
        <v>1527920</v>
      </c>
      <c r="Q1323" s="115">
        <f t="shared" si="170"/>
        <v>0</v>
      </c>
      <c r="R1323" s="58">
        <f>Table1[[#This Row],[Số còn phải thu ĐK]]+Table1[[#This Row],[Giá Trị HD sau CK]]-Table1[[#This Row],[Số tiền đã thu]]</f>
        <v>1527920</v>
      </c>
      <c r="S1323" s="59">
        <f>IF(Table1[[#This Row],[Ngày hóa đơn]]&lt;&gt;"",Table1[[#This Row],[Ngày hóa đơn]],Table1[[#This Row],[Ngày hạch toán]])</f>
        <v>45903</v>
      </c>
      <c r="T1323" s="58"/>
      <c r="U1323" s="59">
        <f>IF(Table1[[#This Row],[Ngày tính CN]]="","",S1323+T1323)</f>
        <v>45903</v>
      </c>
      <c r="V1323" s="60">
        <f ca="1">IF(Table1[[#This Row],[Hạn thanh toán]]="","",IF((U1323-NOW())&lt;0,0,(U1323-NOW())))</f>
        <v>0</v>
      </c>
      <c r="W1323" s="57"/>
      <c r="X1323" s="116" t="str">
        <f t="shared" ca="1" si="171"/>
        <v/>
      </c>
      <c r="Y1323" s="116" t="str">
        <f t="shared" ca="1" si="169"/>
        <v/>
      </c>
      <c r="Z1323" s="305">
        <f>Table1[[#This Row],[Hạn thanh toán]]</f>
        <v>45903</v>
      </c>
      <c r="AA1323" s="305">
        <f>Table1[[#This Row],[Ngày Thanh toán]]</f>
        <v>0</v>
      </c>
      <c r="AD1323" s="61" t="str">
        <f>VLOOKUP($A1323,Ma_KH!$A:$Q,Ma_KH!O$1,0)</f>
        <v>UNIT</v>
      </c>
      <c r="AE1323" s="3" t="str">
        <f>VLOOKUP($A1323,Ma_KH!$A:$Q,Ma_KH!P$1,0)</f>
        <v>CÔNG TY TNHH HÀNG TIÊU DÙNG UNIT</v>
      </c>
    </row>
    <row r="1324" spans="1:31" s="61" customFormat="1" ht="25.5" customHeight="1" x14ac:dyDescent="0.3">
      <c r="A1324" s="44" t="s">
        <v>127</v>
      </c>
      <c r="B1324" s="4" t="s">
        <v>4514</v>
      </c>
      <c r="C1324" s="46">
        <v>45903</v>
      </c>
      <c r="D1324" s="45" t="s">
        <v>2223</v>
      </c>
      <c r="E1324" s="46"/>
      <c r="F1324" s="44"/>
      <c r="G1324" s="44" t="s">
        <v>2224</v>
      </c>
      <c r="H1324" s="57">
        <v>1190950</v>
      </c>
      <c r="I1324" s="57">
        <v>83367</v>
      </c>
      <c r="J1324" s="57">
        <v>88607</v>
      </c>
      <c r="K1324" s="57">
        <v>1196190</v>
      </c>
      <c r="L1324" s="58" t="s">
        <v>24</v>
      </c>
      <c r="M1324" s="59"/>
      <c r="N1324" s="58"/>
      <c r="O1324" s="57">
        <f>IF(Table1[[#This Row],[Phân loại]]="Tồn đầu kỳ",Table1[[#This Row],[Tổng giá trị]],0)</f>
        <v>0</v>
      </c>
      <c r="P1324" s="58">
        <f>IF(Table1[[#This Row],[Số còn phải thu ĐK]]&lt;&gt;0,0,IF(Table1[[#This Row],[Phân loại]]="Bán hàng",Table1[[#This Row],[Tổng giá trị]],-Table1[[#This Row],[Tổng giá trị]]))</f>
        <v>1196190</v>
      </c>
      <c r="Q1324" s="115">
        <f t="shared" si="170"/>
        <v>0</v>
      </c>
      <c r="R1324" s="58">
        <f>Table1[[#This Row],[Số còn phải thu ĐK]]+Table1[[#This Row],[Giá Trị HD sau CK]]-Table1[[#This Row],[Số tiền đã thu]]</f>
        <v>1196190</v>
      </c>
      <c r="S1324" s="59">
        <f>IF(Table1[[#This Row],[Ngày hóa đơn]]&lt;&gt;"",Table1[[#This Row],[Ngày hóa đơn]],Table1[[#This Row],[Ngày hạch toán]])</f>
        <v>45903</v>
      </c>
      <c r="T1324" s="58"/>
      <c r="U1324" s="59">
        <f>IF(Table1[[#This Row],[Ngày tính CN]]="","",S1324+T1324)</f>
        <v>45903</v>
      </c>
      <c r="V1324" s="60">
        <f ca="1">IF(Table1[[#This Row],[Hạn thanh toán]]="","",IF((U1324-NOW())&lt;0,0,(U1324-NOW())))</f>
        <v>0</v>
      </c>
      <c r="W1324" s="57"/>
      <c r="X1324" s="116" t="str">
        <f t="shared" ca="1" si="171"/>
        <v/>
      </c>
      <c r="Y1324" s="116" t="str">
        <f t="shared" ca="1" si="169"/>
        <v/>
      </c>
      <c r="Z1324" s="305">
        <f>Table1[[#This Row],[Hạn thanh toán]]</f>
        <v>45903</v>
      </c>
      <c r="AA1324" s="305">
        <f>Table1[[#This Row],[Ngày Thanh toán]]</f>
        <v>0</v>
      </c>
      <c r="AD1324" s="61" t="str">
        <f>VLOOKUP($A1324,Ma_KH!$A:$Q,Ma_KH!O$1,0)</f>
        <v>UNIT</v>
      </c>
      <c r="AE1324" s="3" t="str">
        <f>VLOOKUP($A1324,Ma_KH!$A:$Q,Ma_KH!P$1,0)</f>
        <v>CÔNG TY TNHH HÀNG TIÊU DÙNG UNIT</v>
      </c>
    </row>
    <row r="1325" spans="1:31" s="61" customFormat="1" ht="25.5" customHeight="1" x14ac:dyDescent="0.3">
      <c r="A1325" s="44" t="s">
        <v>127</v>
      </c>
      <c r="B1325" s="4" t="s">
        <v>4514</v>
      </c>
      <c r="C1325" s="46">
        <v>45903</v>
      </c>
      <c r="D1325" s="45" t="s">
        <v>2225</v>
      </c>
      <c r="E1325" s="46">
        <v>45920</v>
      </c>
      <c r="F1325" s="44"/>
      <c r="G1325" s="44" t="s">
        <v>2226</v>
      </c>
      <c r="H1325" s="57">
        <v>0</v>
      </c>
      <c r="I1325" s="57">
        <v>0</v>
      </c>
      <c r="J1325" s="57">
        <v>0</v>
      </c>
      <c r="K1325" s="57">
        <v>98373</v>
      </c>
      <c r="L1325" s="58" t="s">
        <v>17</v>
      </c>
      <c r="M1325" s="59"/>
      <c r="N1325" s="58"/>
      <c r="O1325" s="57">
        <f>IF(Table1[[#This Row],[Phân loại]]="Tồn đầu kỳ",Table1[[#This Row],[Tổng giá trị]],0)</f>
        <v>0</v>
      </c>
      <c r="P1325" s="58">
        <f>IF(Table1[[#This Row],[Số còn phải thu ĐK]]&lt;&gt;0,0,IF(Table1[[#This Row],[Phân loại]]="Bán hàng",Table1[[#This Row],[Tổng giá trị]],-Table1[[#This Row],[Tổng giá trị]]))</f>
        <v>-98373</v>
      </c>
      <c r="Q1325" s="115">
        <f t="shared" si="170"/>
        <v>0</v>
      </c>
      <c r="R1325" s="58">
        <f>Table1[[#This Row],[Số còn phải thu ĐK]]+Table1[[#This Row],[Giá Trị HD sau CK]]-Table1[[#This Row],[Số tiền đã thu]]</f>
        <v>-98373</v>
      </c>
      <c r="S1325" s="59">
        <f>IF(Table1[[#This Row],[Ngày hóa đơn]]&lt;&gt;"",Table1[[#This Row],[Ngày hóa đơn]],Table1[[#This Row],[Ngày hạch toán]])</f>
        <v>45920</v>
      </c>
      <c r="T1325" s="58"/>
      <c r="U1325" s="59">
        <f>IF(Table1[[#This Row],[Ngày tính CN]]="","",S1325+T1325)</f>
        <v>45920</v>
      </c>
      <c r="V1325" s="60">
        <f ca="1">IF(Table1[[#This Row],[Hạn thanh toán]]="","",IF((U1325-NOW())&lt;0,0,(U1325-NOW())))</f>
        <v>0</v>
      </c>
      <c r="W1325" s="57"/>
      <c r="X1325" s="116" t="str">
        <f t="shared" ca="1" si="171"/>
        <v/>
      </c>
      <c r="Y1325" s="116" t="str">
        <f t="shared" ca="1" si="169"/>
        <v/>
      </c>
      <c r="Z1325" s="305">
        <f>Table1[[#This Row],[Hạn thanh toán]]</f>
        <v>45920</v>
      </c>
      <c r="AA1325" s="305">
        <f>Table1[[#This Row],[Ngày Thanh toán]]</f>
        <v>0</v>
      </c>
      <c r="AD1325" s="61" t="str">
        <f>VLOOKUP($A1325,Ma_KH!$A:$Q,Ma_KH!O$1,0)</f>
        <v>UNIT</v>
      </c>
      <c r="AE1325" s="3" t="str">
        <f>VLOOKUP($A1325,Ma_KH!$A:$Q,Ma_KH!P$1,0)</f>
        <v>CÔNG TY TNHH HÀNG TIÊU DÙNG UNIT</v>
      </c>
    </row>
    <row r="1326" spans="1:31" s="61" customFormat="1" ht="25.5" customHeight="1" x14ac:dyDescent="0.3">
      <c r="A1326" s="44" t="s">
        <v>127</v>
      </c>
      <c r="B1326" s="4" t="s">
        <v>4514</v>
      </c>
      <c r="C1326" s="46">
        <v>45903</v>
      </c>
      <c r="D1326" s="45" t="s">
        <v>2227</v>
      </c>
      <c r="E1326" s="46">
        <v>45920</v>
      </c>
      <c r="F1326" s="44"/>
      <c r="G1326" s="44" t="s">
        <v>2228</v>
      </c>
      <c r="H1326" s="57">
        <v>0</v>
      </c>
      <c r="I1326" s="57">
        <v>0</v>
      </c>
      <c r="J1326" s="57">
        <v>0</v>
      </c>
      <c r="K1326" s="57">
        <v>674039</v>
      </c>
      <c r="L1326" s="58" t="s">
        <v>17</v>
      </c>
      <c r="M1326" s="59"/>
      <c r="N1326" s="58"/>
      <c r="O1326" s="57">
        <f>IF(Table1[[#This Row],[Phân loại]]="Tồn đầu kỳ",Table1[[#This Row],[Tổng giá trị]],0)</f>
        <v>0</v>
      </c>
      <c r="P1326" s="58">
        <f>IF(Table1[[#This Row],[Số còn phải thu ĐK]]&lt;&gt;0,0,IF(Table1[[#This Row],[Phân loại]]="Bán hàng",Table1[[#This Row],[Tổng giá trị]],-Table1[[#This Row],[Tổng giá trị]]))</f>
        <v>-674039</v>
      </c>
      <c r="Q1326" s="115">
        <f t="shared" si="170"/>
        <v>0</v>
      </c>
      <c r="R1326" s="58">
        <f>Table1[[#This Row],[Số còn phải thu ĐK]]+Table1[[#This Row],[Giá Trị HD sau CK]]-Table1[[#This Row],[Số tiền đã thu]]</f>
        <v>-674039</v>
      </c>
      <c r="S1326" s="59">
        <f>IF(Table1[[#This Row],[Ngày hóa đơn]]&lt;&gt;"",Table1[[#This Row],[Ngày hóa đơn]],Table1[[#This Row],[Ngày hạch toán]])</f>
        <v>45920</v>
      </c>
      <c r="T1326" s="58"/>
      <c r="U1326" s="59">
        <f>IF(Table1[[#This Row],[Ngày tính CN]]="","",S1326+T1326)</f>
        <v>45920</v>
      </c>
      <c r="V1326" s="60">
        <f ca="1">IF(Table1[[#This Row],[Hạn thanh toán]]="","",IF((U1326-NOW())&lt;0,0,(U1326-NOW())))</f>
        <v>0</v>
      </c>
      <c r="W1326" s="57"/>
      <c r="X1326" s="116" t="str">
        <f t="shared" ca="1" si="171"/>
        <v/>
      </c>
      <c r="Y1326" s="116" t="str">
        <f t="shared" ca="1" si="169"/>
        <v/>
      </c>
      <c r="Z1326" s="305">
        <f>Table1[[#This Row],[Hạn thanh toán]]</f>
        <v>45920</v>
      </c>
      <c r="AA1326" s="305">
        <f>Table1[[#This Row],[Ngày Thanh toán]]</f>
        <v>0</v>
      </c>
      <c r="AD1326" s="61" t="str">
        <f>VLOOKUP($A1326,Ma_KH!$A:$Q,Ma_KH!O$1,0)</f>
        <v>UNIT</v>
      </c>
      <c r="AE1326" s="3" t="str">
        <f>VLOOKUP($A1326,Ma_KH!$A:$Q,Ma_KH!P$1,0)</f>
        <v>CÔNG TY TNHH HÀNG TIÊU DÙNG UNIT</v>
      </c>
    </row>
    <row r="1327" spans="1:31" s="61" customFormat="1" ht="25.5" customHeight="1" x14ac:dyDescent="0.3">
      <c r="A1327" s="44" t="s">
        <v>127</v>
      </c>
      <c r="B1327" s="4" t="s">
        <v>4514</v>
      </c>
      <c r="C1327" s="46">
        <v>45904</v>
      </c>
      <c r="D1327" s="45" t="s">
        <v>2229</v>
      </c>
      <c r="E1327" s="46"/>
      <c r="F1327" s="44"/>
      <c r="G1327" s="44" t="s">
        <v>2230</v>
      </c>
      <c r="H1327" s="57">
        <v>908271</v>
      </c>
      <c r="I1327" s="57">
        <v>63579</v>
      </c>
      <c r="J1327" s="57">
        <v>67575</v>
      </c>
      <c r="K1327" s="57">
        <v>912267</v>
      </c>
      <c r="L1327" s="58" t="s">
        <v>24</v>
      </c>
      <c r="M1327" s="59"/>
      <c r="N1327" s="58"/>
      <c r="O1327" s="57">
        <f>IF(Table1[[#This Row],[Phân loại]]="Tồn đầu kỳ",Table1[[#This Row],[Tổng giá trị]],0)</f>
        <v>0</v>
      </c>
      <c r="P1327" s="58">
        <f>IF(Table1[[#This Row],[Số còn phải thu ĐK]]&lt;&gt;0,0,IF(Table1[[#This Row],[Phân loại]]="Bán hàng",Table1[[#This Row],[Tổng giá trị]],-Table1[[#This Row],[Tổng giá trị]]))</f>
        <v>912267</v>
      </c>
      <c r="Q1327" s="115">
        <f t="shared" si="170"/>
        <v>0</v>
      </c>
      <c r="R1327" s="58">
        <f>Table1[[#This Row],[Số còn phải thu ĐK]]+Table1[[#This Row],[Giá Trị HD sau CK]]-Table1[[#This Row],[Số tiền đã thu]]</f>
        <v>912267</v>
      </c>
      <c r="S1327" s="59">
        <f>IF(Table1[[#This Row],[Ngày hóa đơn]]&lt;&gt;"",Table1[[#This Row],[Ngày hóa đơn]],Table1[[#This Row],[Ngày hạch toán]])</f>
        <v>45904</v>
      </c>
      <c r="T1327" s="58"/>
      <c r="U1327" s="59">
        <f>IF(Table1[[#This Row],[Ngày tính CN]]="","",S1327+T1327)</f>
        <v>45904</v>
      </c>
      <c r="V1327" s="60">
        <f ca="1">IF(Table1[[#This Row],[Hạn thanh toán]]="","",IF((U1327-NOW())&lt;0,0,(U1327-NOW())))</f>
        <v>0</v>
      </c>
      <c r="W1327" s="57"/>
      <c r="X1327" s="116" t="str">
        <f t="shared" ca="1" si="171"/>
        <v/>
      </c>
      <c r="Y1327" s="116" t="str">
        <f t="shared" ca="1" si="169"/>
        <v/>
      </c>
      <c r="Z1327" s="305">
        <f>Table1[[#This Row],[Hạn thanh toán]]</f>
        <v>45904</v>
      </c>
      <c r="AA1327" s="305">
        <f>Table1[[#This Row],[Ngày Thanh toán]]</f>
        <v>0</v>
      </c>
      <c r="AD1327" s="61" t="str">
        <f>VLOOKUP($A1327,Ma_KH!$A:$Q,Ma_KH!O$1,0)</f>
        <v>UNIT</v>
      </c>
      <c r="AE1327" s="3" t="str">
        <f>VLOOKUP($A1327,Ma_KH!$A:$Q,Ma_KH!P$1,0)</f>
        <v>CÔNG TY TNHH HÀNG TIÊU DÙNG UNIT</v>
      </c>
    </row>
    <row r="1328" spans="1:31" s="61" customFormat="1" ht="25.5" customHeight="1" x14ac:dyDescent="0.3">
      <c r="A1328" s="44" t="s">
        <v>127</v>
      </c>
      <c r="B1328" s="4" t="s">
        <v>4514</v>
      </c>
      <c r="C1328" s="46">
        <v>45905</v>
      </c>
      <c r="D1328" s="45" t="s">
        <v>2231</v>
      </c>
      <c r="E1328" s="46"/>
      <c r="F1328" s="44"/>
      <c r="G1328" s="44" t="s">
        <v>2232</v>
      </c>
      <c r="H1328" s="57">
        <v>1405587</v>
      </c>
      <c r="I1328" s="57">
        <v>98391</v>
      </c>
      <c r="J1328" s="57">
        <v>104576</v>
      </c>
      <c r="K1328" s="57">
        <v>1411772</v>
      </c>
      <c r="L1328" s="58" t="s">
        <v>24</v>
      </c>
      <c r="M1328" s="59"/>
      <c r="N1328" s="58"/>
      <c r="O1328" s="57">
        <f>IF(Table1[[#This Row],[Phân loại]]="Tồn đầu kỳ",Table1[[#This Row],[Tổng giá trị]],0)</f>
        <v>0</v>
      </c>
      <c r="P1328" s="58">
        <f>IF(Table1[[#This Row],[Số còn phải thu ĐK]]&lt;&gt;0,0,IF(Table1[[#This Row],[Phân loại]]="Bán hàng",Table1[[#This Row],[Tổng giá trị]],-Table1[[#This Row],[Tổng giá trị]]))</f>
        <v>1411772</v>
      </c>
      <c r="Q1328" s="115">
        <f t="shared" si="170"/>
        <v>0</v>
      </c>
      <c r="R1328" s="58">
        <f>Table1[[#This Row],[Số còn phải thu ĐK]]+Table1[[#This Row],[Giá Trị HD sau CK]]-Table1[[#This Row],[Số tiền đã thu]]</f>
        <v>1411772</v>
      </c>
      <c r="S1328" s="59">
        <f>IF(Table1[[#This Row],[Ngày hóa đơn]]&lt;&gt;"",Table1[[#This Row],[Ngày hóa đơn]],Table1[[#This Row],[Ngày hạch toán]])</f>
        <v>45905</v>
      </c>
      <c r="T1328" s="58"/>
      <c r="U1328" s="59">
        <f>IF(Table1[[#This Row],[Ngày tính CN]]="","",S1328+T1328)</f>
        <v>45905</v>
      </c>
      <c r="V1328" s="60">
        <f ca="1">IF(Table1[[#This Row],[Hạn thanh toán]]="","",IF((U1328-NOW())&lt;0,0,(U1328-NOW())))</f>
        <v>0</v>
      </c>
      <c r="W1328" s="57"/>
      <c r="X1328" s="116" t="str">
        <f t="shared" ca="1" si="171"/>
        <v/>
      </c>
      <c r="Y1328" s="116" t="str">
        <f t="shared" ca="1" si="169"/>
        <v/>
      </c>
      <c r="Z1328" s="305">
        <f>Table1[[#This Row],[Hạn thanh toán]]</f>
        <v>45905</v>
      </c>
      <c r="AA1328" s="305">
        <f>Table1[[#This Row],[Ngày Thanh toán]]</f>
        <v>0</v>
      </c>
      <c r="AD1328" s="61" t="str">
        <f>VLOOKUP($A1328,Ma_KH!$A:$Q,Ma_KH!O$1,0)</f>
        <v>UNIT</v>
      </c>
      <c r="AE1328" s="3" t="str">
        <f>VLOOKUP($A1328,Ma_KH!$A:$Q,Ma_KH!P$1,0)</f>
        <v>CÔNG TY TNHH HÀNG TIÊU DÙNG UNIT</v>
      </c>
    </row>
    <row r="1329" spans="1:31" s="61" customFormat="1" ht="25.5" customHeight="1" x14ac:dyDescent="0.3">
      <c r="A1329" s="44" t="s">
        <v>127</v>
      </c>
      <c r="B1329" s="4" t="s">
        <v>4514</v>
      </c>
      <c r="C1329" s="46">
        <v>45905</v>
      </c>
      <c r="D1329" s="45" t="s">
        <v>2233</v>
      </c>
      <c r="E1329" s="46">
        <v>45920</v>
      </c>
      <c r="F1329" s="44"/>
      <c r="G1329" s="44" t="s">
        <v>2234</v>
      </c>
      <c r="H1329" s="57">
        <v>0</v>
      </c>
      <c r="I1329" s="57">
        <v>0</v>
      </c>
      <c r="J1329" s="57">
        <v>0</v>
      </c>
      <c r="K1329" s="57">
        <v>51704</v>
      </c>
      <c r="L1329" s="58" t="s">
        <v>17</v>
      </c>
      <c r="M1329" s="59"/>
      <c r="N1329" s="58"/>
      <c r="O1329" s="57">
        <f>IF(Table1[[#This Row],[Phân loại]]="Tồn đầu kỳ",Table1[[#This Row],[Tổng giá trị]],0)</f>
        <v>0</v>
      </c>
      <c r="P1329" s="58">
        <f>IF(Table1[[#This Row],[Số còn phải thu ĐK]]&lt;&gt;0,0,IF(Table1[[#This Row],[Phân loại]]="Bán hàng",Table1[[#This Row],[Tổng giá trị]],-Table1[[#This Row],[Tổng giá trị]]))</f>
        <v>-51704</v>
      </c>
      <c r="Q1329" s="115">
        <f t="shared" si="170"/>
        <v>0</v>
      </c>
      <c r="R1329" s="58">
        <f>Table1[[#This Row],[Số còn phải thu ĐK]]+Table1[[#This Row],[Giá Trị HD sau CK]]-Table1[[#This Row],[Số tiền đã thu]]</f>
        <v>-51704</v>
      </c>
      <c r="S1329" s="59">
        <f>IF(Table1[[#This Row],[Ngày hóa đơn]]&lt;&gt;"",Table1[[#This Row],[Ngày hóa đơn]],Table1[[#This Row],[Ngày hạch toán]])</f>
        <v>45920</v>
      </c>
      <c r="T1329" s="58"/>
      <c r="U1329" s="59">
        <f>IF(Table1[[#This Row],[Ngày tính CN]]="","",S1329+T1329)</f>
        <v>45920</v>
      </c>
      <c r="V1329" s="60">
        <f ca="1">IF(Table1[[#This Row],[Hạn thanh toán]]="","",IF((U1329-NOW())&lt;0,0,(U1329-NOW())))</f>
        <v>0</v>
      </c>
      <c r="W1329" s="57"/>
      <c r="X1329" s="116" t="str">
        <f t="shared" ca="1" si="171"/>
        <v/>
      </c>
      <c r="Y1329" s="116" t="str">
        <f t="shared" ca="1" si="169"/>
        <v/>
      </c>
      <c r="Z1329" s="305">
        <f>Table1[[#This Row],[Hạn thanh toán]]</f>
        <v>45920</v>
      </c>
      <c r="AA1329" s="305">
        <f>Table1[[#This Row],[Ngày Thanh toán]]</f>
        <v>0</v>
      </c>
      <c r="AD1329" s="61" t="str">
        <f>VLOOKUP($A1329,Ma_KH!$A:$Q,Ma_KH!O$1,0)</f>
        <v>UNIT</v>
      </c>
      <c r="AE1329" s="3" t="str">
        <f>VLOOKUP($A1329,Ma_KH!$A:$Q,Ma_KH!P$1,0)</f>
        <v>CÔNG TY TNHH HÀNG TIÊU DÙNG UNIT</v>
      </c>
    </row>
    <row r="1330" spans="1:31" s="61" customFormat="1" ht="25.5" customHeight="1" x14ac:dyDescent="0.3">
      <c r="A1330" s="44" t="s">
        <v>127</v>
      </c>
      <c r="B1330" s="4" t="s">
        <v>4514</v>
      </c>
      <c r="C1330" s="46">
        <v>45911</v>
      </c>
      <c r="D1330" s="45" t="s">
        <v>2235</v>
      </c>
      <c r="E1330" s="46"/>
      <c r="F1330" s="44"/>
      <c r="G1330" s="44" t="s">
        <v>2058</v>
      </c>
      <c r="H1330" s="57">
        <v>1384423</v>
      </c>
      <c r="I1330" s="57">
        <v>96910</v>
      </c>
      <c r="J1330" s="57">
        <v>103001</v>
      </c>
      <c r="K1330" s="57">
        <v>1390514</v>
      </c>
      <c r="L1330" s="58" t="s">
        <v>24</v>
      </c>
      <c r="M1330" s="59"/>
      <c r="N1330" s="58"/>
      <c r="O1330" s="57">
        <f>IF(Table1[[#This Row],[Phân loại]]="Tồn đầu kỳ",Table1[[#This Row],[Tổng giá trị]],0)</f>
        <v>0</v>
      </c>
      <c r="P1330" s="58">
        <f>IF(Table1[[#This Row],[Số còn phải thu ĐK]]&lt;&gt;0,0,IF(Table1[[#This Row],[Phân loại]]="Bán hàng",Table1[[#This Row],[Tổng giá trị]],-Table1[[#This Row],[Tổng giá trị]]))</f>
        <v>1390514</v>
      </c>
      <c r="Q1330" s="115">
        <f t="shared" si="170"/>
        <v>0</v>
      </c>
      <c r="R1330" s="58">
        <f>Table1[[#This Row],[Số còn phải thu ĐK]]+Table1[[#This Row],[Giá Trị HD sau CK]]-Table1[[#This Row],[Số tiền đã thu]]</f>
        <v>1390514</v>
      </c>
      <c r="S1330" s="59">
        <f>IF(Table1[[#This Row],[Ngày hóa đơn]]&lt;&gt;"",Table1[[#This Row],[Ngày hóa đơn]],Table1[[#This Row],[Ngày hạch toán]])</f>
        <v>45911</v>
      </c>
      <c r="T1330" s="58"/>
      <c r="U1330" s="59">
        <f>IF(Table1[[#This Row],[Ngày tính CN]]="","",S1330+T1330)</f>
        <v>45911</v>
      </c>
      <c r="V1330" s="60">
        <f ca="1">IF(Table1[[#This Row],[Hạn thanh toán]]="","",IF((U1330-NOW())&lt;0,0,(U1330-NOW())))</f>
        <v>0</v>
      </c>
      <c r="W1330" s="57"/>
      <c r="X1330" s="116" t="str">
        <f t="shared" ca="1" si="171"/>
        <v/>
      </c>
      <c r="Y1330" s="116" t="str">
        <f t="shared" ca="1" si="169"/>
        <v/>
      </c>
      <c r="Z1330" s="305">
        <f>Table1[[#This Row],[Hạn thanh toán]]</f>
        <v>45911</v>
      </c>
      <c r="AA1330" s="305">
        <f>Table1[[#This Row],[Ngày Thanh toán]]</f>
        <v>0</v>
      </c>
      <c r="AD1330" s="61" t="str">
        <f>VLOOKUP($A1330,Ma_KH!$A:$Q,Ma_KH!O$1,0)</f>
        <v>UNIT</v>
      </c>
      <c r="AE1330" s="3" t="str">
        <f>VLOOKUP($A1330,Ma_KH!$A:$Q,Ma_KH!P$1,0)</f>
        <v>CÔNG TY TNHH HÀNG TIÊU DÙNG UNIT</v>
      </c>
    </row>
    <row r="1331" spans="1:31" s="61" customFormat="1" ht="25.5" customHeight="1" x14ac:dyDescent="0.3">
      <c r="A1331" s="47" t="s">
        <v>127</v>
      </c>
      <c r="B1331" s="4" t="s">
        <v>4514</v>
      </c>
      <c r="C1331" s="49">
        <v>45911</v>
      </c>
      <c r="D1331" s="48" t="s">
        <v>2236</v>
      </c>
      <c r="E1331" s="49">
        <v>45920</v>
      </c>
      <c r="F1331" s="47"/>
      <c r="G1331" s="47" t="s">
        <v>2237</v>
      </c>
      <c r="H1331" s="57">
        <v>0</v>
      </c>
      <c r="I1331" s="57">
        <v>0</v>
      </c>
      <c r="J1331" s="57">
        <v>0</v>
      </c>
      <c r="K1331" s="57">
        <v>50182</v>
      </c>
      <c r="L1331" s="58" t="s">
        <v>17</v>
      </c>
      <c r="M1331" s="59"/>
      <c r="N1331" s="58"/>
      <c r="O1331" s="57">
        <f>IF(Table1[[#This Row],[Phân loại]]="Tồn đầu kỳ",Table1[[#This Row],[Tổng giá trị]],0)</f>
        <v>0</v>
      </c>
      <c r="P1331" s="58">
        <f>IF(Table1[[#This Row],[Số còn phải thu ĐK]]&lt;&gt;0,0,IF(Table1[[#This Row],[Phân loại]]="Bán hàng",Table1[[#This Row],[Tổng giá trị]],-Table1[[#This Row],[Tổng giá trị]]))</f>
        <v>-50182</v>
      </c>
      <c r="Q1331" s="115">
        <f t="shared" si="170"/>
        <v>0</v>
      </c>
      <c r="R1331" s="58">
        <f>Table1[[#This Row],[Số còn phải thu ĐK]]+Table1[[#This Row],[Giá Trị HD sau CK]]-Table1[[#This Row],[Số tiền đã thu]]</f>
        <v>-50182</v>
      </c>
      <c r="S1331" s="59">
        <f>IF(Table1[[#This Row],[Ngày hóa đơn]]&lt;&gt;"",Table1[[#This Row],[Ngày hóa đơn]],Table1[[#This Row],[Ngày hạch toán]])</f>
        <v>45920</v>
      </c>
      <c r="T1331" s="58"/>
      <c r="U1331" s="59">
        <f>IF(Table1[[#This Row],[Ngày tính CN]]="","",S1331+T1331)</f>
        <v>45920</v>
      </c>
      <c r="V1331" s="60">
        <f ca="1">IF(Table1[[#This Row],[Hạn thanh toán]]="","",IF((U1331-NOW())&lt;0,0,(U1331-NOW())))</f>
        <v>0</v>
      </c>
      <c r="W1331" s="57"/>
      <c r="X1331" s="116" t="str">
        <f t="shared" ca="1" si="171"/>
        <v/>
      </c>
      <c r="Y1331" s="116" t="str">
        <f t="shared" ca="1" si="169"/>
        <v/>
      </c>
      <c r="Z1331" s="305">
        <f>Table1[[#This Row],[Hạn thanh toán]]</f>
        <v>45920</v>
      </c>
      <c r="AA1331" s="305">
        <f>Table1[[#This Row],[Ngày Thanh toán]]</f>
        <v>0</v>
      </c>
      <c r="AD1331" s="61" t="str">
        <f>VLOOKUP($A1331,Ma_KH!$A:$Q,Ma_KH!O$1,0)</f>
        <v>UNIT</v>
      </c>
      <c r="AE1331" s="3" t="str">
        <f>VLOOKUP($A1331,Ma_KH!$A:$Q,Ma_KH!P$1,0)</f>
        <v>CÔNG TY TNHH HÀNG TIÊU DÙNG UNIT</v>
      </c>
    </row>
    <row r="1332" spans="1:31" s="61" customFormat="1" ht="25.5" customHeight="1" x14ac:dyDescent="0.3">
      <c r="A1332" s="44" t="s">
        <v>127</v>
      </c>
      <c r="B1332" s="4" t="s">
        <v>4514</v>
      </c>
      <c r="C1332" s="46">
        <v>45916</v>
      </c>
      <c r="D1332" s="45" t="s">
        <v>2238</v>
      </c>
      <c r="E1332" s="46"/>
      <c r="F1332" s="44"/>
      <c r="G1332" s="44" t="s">
        <v>2063</v>
      </c>
      <c r="H1332" s="57">
        <v>1876901</v>
      </c>
      <c r="I1332" s="57">
        <v>131383</v>
      </c>
      <c r="J1332" s="57">
        <v>139641</v>
      </c>
      <c r="K1332" s="57">
        <v>1885159</v>
      </c>
      <c r="L1332" s="58" t="s">
        <v>24</v>
      </c>
      <c r="M1332" s="59"/>
      <c r="N1332" s="58"/>
      <c r="O1332" s="57">
        <f>IF(Table1[[#This Row],[Phân loại]]="Tồn đầu kỳ",Table1[[#This Row],[Tổng giá trị]],0)</f>
        <v>0</v>
      </c>
      <c r="P1332" s="58">
        <f>IF(Table1[[#This Row],[Số còn phải thu ĐK]]&lt;&gt;0,0,IF(Table1[[#This Row],[Phân loại]]="Bán hàng",Table1[[#This Row],[Tổng giá trị]],-Table1[[#This Row],[Tổng giá trị]]))</f>
        <v>1885159</v>
      </c>
      <c r="Q1332" s="115">
        <f t="shared" si="170"/>
        <v>0</v>
      </c>
      <c r="R1332" s="58">
        <f>Table1[[#This Row],[Số còn phải thu ĐK]]+Table1[[#This Row],[Giá Trị HD sau CK]]-Table1[[#This Row],[Số tiền đã thu]]</f>
        <v>1885159</v>
      </c>
      <c r="S1332" s="59">
        <f>IF(Table1[[#This Row],[Ngày hóa đơn]]&lt;&gt;"",Table1[[#This Row],[Ngày hóa đơn]],Table1[[#This Row],[Ngày hạch toán]])</f>
        <v>45916</v>
      </c>
      <c r="T1332" s="58"/>
      <c r="U1332" s="59">
        <f>IF(Table1[[#This Row],[Ngày tính CN]]="","",S1332+T1332)</f>
        <v>45916</v>
      </c>
      <c r="V1332" s="60">
        <f ca="1">IF(Table1[[#This Row],[Hạn thanh toán]]="","",IF((U1332-NOW())&lt;0,0,(U1332-NOW())))</f>
        <v>0</v>
      </c>
      <c r="W1332" s="57"/>
      <c r="X1332" s="116" t="str">
        <f t="shared" ca="1" si="171"/>
        <v/>
      </c>
      <c r="Y1332" s="116" t="str">
        <f t="shared" ca="1" si="169"/>
        <v/>
      </c>
      <c r="Z1332" s="305">
        <f>Table1[[#This Row],[Hạn thanh toán]]</f>
        <v>45916</v>
      </c>
      <c r="AA1332" s="305">
        <f>Table1[[#This Row],[Ngày Thanh toán]]</f>
        <v>0</v>
      </c>
      <c r="AD1332" s="61" t="str">
        <f>VLOOKUP($A1332,Ma_KH!$A:$Q,Ma_KH!O$1,0)</f>
        <v>UNIT</v>
      </c>
      <c r="AE1332" s="3" t="str">
        <f>VLOOKUP($A1332,Ma_KH!$A:$Q,Ma_KH!P$1,0)</f>
        <v>CÔNG TY TNHH HÀNG TIÊU DÙNG UNIT</v>
      </c>
    </row>
    <row r="1333" spans="1:31" s="61" customFormat="1" ht="25.5" customHeight="1" x14ac:dyDescent="0.3">
      <c r="A1333" s="44" t="s">
        <v>127</v>
      </c>
      <c r="B1333" s="4" t="s">
        <v>4514</v>
      </c>
      <c r="C1333" s="46">
        <v>45919</v>
      </c>
      <c r="D1333" s="45" t="s">
        <v>2239</v>
      </c>
      <c r="E1333" s="46"/>
      <c r="F1333" s="44"/>
      <c r="G1333" s="44" t="s">
        <v>2031</v>
      </c>
      <c r="H1333" s="57">
        <v>1144673</v>
      </c>
      <c r="I1333" s="57">
        <v>80127</v>
      </c>
      <c r="J1333" s="57">
        <v>85164</v>
      </c>
      <c r="K1333" s="57">
        <v>1149710</v>
      </c>
      <c r="L1333" s="58" t="s">
        <v>24</v>
      </c>
      <c r="M1333" s="59"/>
      <c r="N1333" s="58"/>
      <c r="O1333" s="57">
        <f>IF(Table1[[#This Row],[Phân loại]]="Tồn đầu kỳ",Table1[[#This Row],[Tổng giá trị]],0)</f>
        <v>0</v>
      </c>
      <c r="P1333" s="58">
        <f>IF(Table1[[#This Row],[Số còn phải thu ĐK]]&lt;&gt;0,0,IF(Table1[[#This Row],[Phân loại]]="Bán hàng",Table1[[#This Row],[Tổng giá trị]],-Table1[[#This Row],[Tổng giá trị]]))</f>
        <v>1149710</v>
      </c>
      <c r="Q1333" s="115">
        <f t="shared" si="170"/>
        <v>0</v>
      </c>
      <c r="R1333" s="58">
        <f>Table1[[#This Row],[Số còn phải thu ĐK]]+Table1[[#This Row],[Giá Trị HD sau CK]]-Table1[[#This Row],[Số tiền đã thu]]</f>
        <v>1149710</v>
      </c>
      <c r="S1333" s="59">
        <f>IF(Table1[[#This Row],[Ngày hóa đơn]]&lt;&gt;"",Table1[[#This Row],[Ngày hóa đơn]],Table1[[#This Row],[Ngày hạch toán]])</f>
        <v>45919</v>
      </c>
      <c r="T1333" s="58"/>
      <c r="U1333" s="59">
        <f>IF(Table1[[#This Row],[Ngày tính CN]]="","",S1333+T1333)</f>
        <v>45919</v>
      </c>
      <c r="V1333" s="60">
        <f ca="1">IF(Table1[[#This Row],[Hạn thanh toán]]="","",IF((U1333-NOW())&lt;0,0,(U1333-NOW())))</f>
        <v>0</v>
      </c>
      <c r="W1333" s="57"/>
      <c r="X1333" s="116" t="str">
        <f t="shared" ca="1" si="171"/>
        <v/>
      </c>
      <c r="Y1333" s="116" t="str">
        <f t="shared" ca="1" si="169"/>
        <v/>
      </c>
      <c r="Z1333" s="305">
        <f>Table1[[#This Row],[Hạn thanh toán]]</f>
        <v>45919</v>
      </c>
      <c r="AA1333" s="305">
        <f>Table1[[#This Row],[Ngày Thanh toán]]</f>
        <v>0</v>
      </c>
      <c r="AD1333" s="61" t="str">
        <f>VLOOKUP($A1333,Ma_KH!$A:$Q,Ma_KH!O$1,0)</f>
        <v>UNIT</v>
      </c>
      <c r="AE1333" s="3" t="str">
        <f>VLOOKUP($A1333,Ma_KH!$A:$Q,Ma_KH!P$1,0)</f>
        <v>CÔNG TY TNHH HÀNG TIÊU DÙNG UNIT</v>
      </c>
    </row>
    <row r="1334" spans="1:31" s="61" customFormat="1" ht="25.5" customHeight="1" x14ac:dyDescent="0.3">
      <c r="A1334" s="44" t="s">
        <v>127</v>
      </c>
      <c r="B1334" s="4" t="s">
        <v>4514</v>
      </c>
      <c r="C1334" s="46">
        <v>45919</v>
      </c>
      <c r="D1334" s="45" t="s">
        <v>2240</v>
      </c>
      <c r="E1334" s="46">
        <v>45920</v>
      </c>
      <c r="F1334" s="44"/>
      <c r="G1334" s="44" t="s">
        <v>2241</v>
      </c>
      <c r="H1334" s="57">
        <v>0</v>
      </c>
      <c r="I1334" s="57">
        <v>0</v>
      </c>
      <c r="J1334" s="57">
        <v>0</v>
      </c>
      <c r="K1334" s="57">
        <v>429815</v>
      </c>
      <c r="L1334" s="58" t="s">
        <v>17</v>
      </c>
      <c r="M1334" s="59"/>
      <c r="N1334" s="58"/>
      <c r="O1334" s="57">
        <f>IF(Table1[[#This Row],[Phân loại]]="Tồn đầu kỳ",Table1[[#This Row],[Tổng giá trị]],0)</f>
        <v>0</v>
      </c>
      <c r="P1334" s="58">
        <f>IF(Table1[[#This Row],[Số còn phải thu ĐK]]&lt;&gt;0,0,IF(Table1[[#This Row],[Phân loại]]="Bán hàng",Table1[[#This Row],[Tổng giá trị]],-Table1[[#This Row],[Tổng giá trị]]))</f>
        <v>-429815</v>
      </c>
      <c r="Q1334" s="115">
        <f t="shared" si="170"/>
        <v>0</v>
      </c>
      <c r="R1334" s="58">
        <f>Table1[[#This Row],[Số còn phải thu ĐK]]+Table1[[#This Row],[Giá Trị HD sau CK]]-Table1[[#This Row],[Số tiền đã thu]]</f>
        <v>-429815</v>
      </c>
      <c r="S1334" s="59">
        <f>IF(Table1[[#This Row],[Ngày hóa đơn]]&lt;&gt;"",Table1[[#This Row],[Ngày hóa đơn]],Table1[[#This Row],[Ngày hạch toán]])</f>
        <v>45920</v>
      </c>
      <c r="T1334" s="58"/>
      <c r="U1334" s="59">
        <f>IF(Table1[[#This Row],[Ngày tính CN]]="","",S1334+T1334)</f>
        <v>45920</v>
      </c>
      <c r="V1334" s="60">
        <f ca="1">IF(Table1[[#This Row],[Hạn thanh toán]]="","",IF((U1334-NOW())&lt;0,0,(U1334-NOW())))</f>
        <v>0</v>
      </c>
      <c r="W1334" s="57"/>
      <c r="X1334" s="116" t="str">
        <f t="shared" ca="1" si="171"/>
        <v/>
      </c>
      <c r="Y1334" s="116" t="str">
        <f t="shared" ca="1" si="169"/>
        <v/>
      </c>
      <c r="Z1334" s="305">
        <f>Table1[[#This Row],[Hạn thanh toán]]</f>
        <v>45920</v>
      </c>
      <c r="AA1334" s="305">
        <f>Table1[[#This Row],[Ngày Thanh toán]]</f>
        <v>0</v>
      </c>
      <c r="AD1334" s="61" t="str">
        <f>VLOOKUP($A1334,Ma_KH!$A:$Q,Ma_KH!O$1,0)</f>
        <v>UNIT</v>
      </c>
      <c r="AE1334" s="3" t="str">
        <f>VLOOKUP($A1334,Ma_KH!$A:$Q,Ma_KH!P$1,0)</f>
        <v>CÔNG TY TNHH HÀNG TIÊU DÙNG UNIT</v>
      </c>
    </row>
    <row r="1335" spans="1:31" s="61" customFormat="1" ht="25.5" customHeight="1" x14ac:dyDescent="0.3">
      <c r="A1335" s="44" t="s">
        <v>127</v>
      </c>
      <c r="B1335" s="4" t="s">
        <v>4514</v>
      </c>
      <c r="C1335" s="46">
        <v>45919</v>
      </c>
      <c r="D1335" s="45" t="s">
        <v>2242</v>
      </c>
      <c r="E1335" s="46">
        <v>45920</v>
      </c>
      <c r="F1335" s="44"/>
      <c r="G1335" s="44" t="s">
        <v>2243</v>
      </c>
      <c r="H1335" s="57">
        <v>0</v>
      </c>
      <c r="I1335" s="57">
        <v>0</v>
      </c>
      <c r="J1335" s="57">
        <v>0</v>
      </c>
      <c r="K1335" s="57">
        <v>161788</v>
      </c>
      <c r="L1335" s="58" t="s">
        <v>17</v>
      </c>
      <c r="M1335" s="59"/>
      <c r="N1335" s="58"/>
      <c r="O1335" s="57">
        <f>IF(Table1[[#This Row],[Phân loại]]="Tồn đầu kỳ",Table1[[#This Row],[Tổng giá trị]],0)</f>
        <v>0</v>
      </c>
      <c r="P1335" s="58">
        <f>IF(Table1[[#This Row],[Số còn phải thu ĐK]]&lt;&gt;0,0,IF(Table1[[#This Row],[Phân loại]]="Bán hàng",Table1[[#This Row],[Tổng giá trị]],-Table1[[#This Row],[Tổng giá trị]]))</f>
        <v>-161788</v>
      </c>
      <c r="Q1335" s="115">
        <f t="shared" si="170"/>
        <v>0</v>
      </c>
      <c r="R1335" s="58">
        <f>Table1[[#This Row],[Số còn phải thu ĐK]]+Table1[[#This Row],[Giá Trị HD sau CK]]-Table1[[#This Row],[Số tiền đã thu]]</f>
        <v>-161788</v>
      </c>
      <c r="S1335" s="59">
        <f>IF(Table1[[#This Row],[Ngày hóa đơn]]&lt;&gt;"",Table1[[#This Row],[Ngày hóa đơn]],Table1[[#This Row],[Ngày hạch toán]])</f>
        <v>45920</v>
      </c>
      <c r="T1335" s="58"/>
      <c r="U1335" s="59">
        <f>IF(Table1[[#This Row],[Ngày tính CN]]="","",S1335+T1335)</f>
        <v>45920</v>
      </c>
      <c r="V1335" s="60">
        <f ca="1">IF(Table1[[#This Row],[Hạn thanh toán]]="","",IF((U1335-NOW())&lt;0,0,(U1335-NOW())))</f>
        <v>0</v>
      </c>
      <c r="W1335" s="57"/>
      <c r="X1335" s="116" t="str">
        <f t="shared" ca="1" si="171"/>
        <v/>
      </c>
      <c r="Y1335" s="116" t="str">
        <f t="shared" ca="1" si="169"/>
        <v/>
      </c>
      <c r="Z1335" s="305">
        <f>Table1[[#This Row],[Hạn thanh toán]]</f>
        <v>45920</v>
      </c>
      <c r="AA1335" s="305">
        <f>Table1[[#This Row],[Ngày Thanh toán]]</f>
        <v>0</v>
      </c>
      <c r="AD1335" s="61" t="str">
        <f>VLOOKUP($A1335,Ma_KH!$A:$Q,Ma_KH!O$1,0)</f>
        <v>UNIT</v>
      </c>
      <c r="AE1335" s="3" t="str">
        <f>VLOOKUP($A1335,Ma_KH!$A:$Q,Ma_KH!P$1,0)</f>
        <v>CÔNG TY TNHH HÀNG TIÊU DÙNG UNIT</v>
      </c>
    </row>
    <row r="1336" spans="1:31" s="61" customFormat="1" ht="25.5" customHeight="1" x14ac:dyDescent="0.3">
      <c r="A1336" s="44" t="s">
        <v>127</v>
      </c>
      <c r="B1336" s="4" t="s">
        <v>4514</v>
      </c>
      <c r="C1336" s="46">
        <v>45925</v>
      </c>
      <c r="D1336" s="45" t="s">
        <v>2244</v>
      </c>
      <c r="E1336" s="46"/>
      <c r="F1336" s="44"/>
      <c r="G1336" s="44" t="s">
        <v>2041</v>
      </c>
      <c r="H1336" s="57">
        <v>537624</v>
      </c>
      <c r="I1336" s="57">
        <v>37634</v>
      </c>
      <c r="J1336" s="57">
        <v>39999</v>
      </c>
      <c r="K1336" s="57">
        <v>539989</v>
      </c>
      <c r="L1336" s="58" t="s">
        <v>24</v>
      </c>
      <c r="M1336" s="59"/>
      <c r="N1336" s="58"/>
      <c r="O1336" s="57">
        <f>IF(Table1[[#This Row],[Phân loại]]="Tồn đầu kỳ",Table1[[#This Row],[Tổng giá trị]],0)</f>
        <v>0</v>
      </c>
      <c r="P1336" s="58">
        <f>IF(Table1[[#This Row],[Số còn phải thu ĐK]]&lt;&gt;0,0,IF(Table1[[#This Row],[Phân loại]]="Bán hàng",Table1[[#This Row],[Tổng giá trị]],-Table1[[#This Row],[Tổng giá trị]]))</f>
        <v>539989</v>
      </c>
      <c r="Q1336" s="115">
        <f t="shared" si="170"/>
        <v>0</v>
      </c>
      <c r="R1336" s="58">
        <f>Table1[[#This Row],[Số còn phải thu ĐK]]+Table1[[#This Row],[Giá Trị HD sau CK]]-Table1[[#This Row],[Số tiền đã thu]]</f>
        <v>539989</v>
      </c>
      <c r="S1336" s="59">
        <f>IF(Table1[[#This Row],[Ngày hóa đơn]]&lt;&gt;"",Table1[[#This Row],[Ngày hóa đơn]],Table1[[#This Row],[Ngày hạch toán]])</f>
        <v>45925</v>
      </c>
      <c r="T1336" s="58"/>
      <c r="U1336" s="59">
        <f>IF(Table1[[#This Row],[Ngày tính CN]]="","",S1336+T1336)</f>
        <v>45925</v>
      </c>
      <c r="V1336" s="60">
        <f ca="1">IF(Table1[[#This Row],[Hạn thanh toán]]="","",IF((U1336-NOW())&lt;0,0,(U1336-NOW())))</f>
        <v>0</v>
      </c>
      <c r="W1336" s="57"/>
      <c r="X1336" s="116" t="str">
        <f t="shared" ca="1" si="171"/>
        <v/>
      </c>
      <c r="Y1336" s="116" t="str">
        <f t="shared" ca="1" si="169"/>
        <v/>
      </c>
      <c r="Z1336" s="305">
        <f>Table1[[#This Row],[Hạn thanh toán]]</f>
        <v>45925</v>
      </c>
      <c r="AA1336" s="305">
        <f>Table1[[#This Row],[Ngày Thanh toán]]</f>
        <v>0</v>
      </c>
      <c r="AD1336" s="61" t="str">
        <f>VLOOKUP($A1336,Ma_KH!$A:$Q,Ma_KH!O$1,0)</f>
        <v>UNIT</v>
      </c>
      <c r="AE1336" s="3" t="str">
        <f>VLOOKUP($A1336,Ma_KH!$A:$Q,Ma_KH!P$1,0)</f>
        <v>CÔNG TY TNHH HÀNG TIÊU DÙNG UNIT</v>
      </c>
    </row>
    <row r="1337" spans="1:31" s="61" customFormat="1" ht="25.5" customHeight="1" x14ac:dyDescent="0.3">
      <c r="A1337" s="47" t="s">
        <v>127</v>
      </c>
      <c r="B1337" s="4" t="s">
        <v>4514</v>
      </c>
      <c r="C1337" s="49">
        <v>45926</v>
      </c>
      <c r="D1337" s="48" t="s">
        <v>2245</v>
      </c>
      <c r="E1337" s="49"/>
      <c r="F1337" s="47"/>
      <c r="G1337" s="47" t="s">
        <v>2086</v>
      </c>
      <c r="H1337" s="57">
        <v>1600526</v>
      </c>
      <c r="I1337" s="57">
        <v>112037</v>
      </c>
      <c r="J1337" s="57">
        <v>119079</v>
      </c>
      <c r="K1337" s="57">
        <v>1607568</v>
      </c>
      <c r="L1337" s="58" t="s">
        <v>24</v>
      </c>
      <c r="M1337" s="59"/>
      <c r="N1337" s="58"/>
      <c r="O1337" s="57">
        <f>IF(Table1[[#This Row],[Phân loại]]="Tồn đầu kỳ",Table1[[#This Row],[Tổng giá trị]],0)</f>
        <v>0</v>
      </c>
      <c r="P1337" s="58">
        <f>IF(Table1[[#This Row],[Số còn phải thu ĐK]]&lt;&gt;0,0,IF(Table1[[#This Row],[Phân loại]]="Bán hàng",Table1[[#This Row],[Tổng giá trị]],-Table1[[#This Row],[Tổng giá trị]]))</f>
        <v>1607568</v>
      </c>
      <c r="Q1337" s="115">
        <f t="shared" si="170"/>
        <v>0</v>
      </c>
      <c r="R1337" s="58">
        <f>Table1[[#This Row],[Số còn phải thu ĐK]]+Table1[[#This Row],[Giá Trị HD sau CK]]-Table1[[#This Row],[Số tiền đã thu]]</f>
        <v>1607568</v>
      </c>
      <c r="S1337" s="59">
        <f>IF(Table1[[#This Row],[Ngày hóa đơn]]&lt;&gt;"",Table1[[#This Row],[Ngày hóa đơn]],Table1[[#This Row],[Ngày hạch toán]])</f>
        <v>45926</v>
      </c>
      <c r="T1337" s="58"/>
      <c r="U1337" s="59">
        <f>IF(Table1[[#This Row],[Ngày tính CN]]="","",S1337+T1337)</f>
        <v>45926</v>
      </c>
      <c r="V1337" s="60">
        <f ca="1">IF(Table1[[#This Row],[Hạn thanh toán]]="","",IF((U1337-NOW())&lt;0,0,(U1337-NOW())))</f>
        <v>0</v>
      </c>
      <c r="W1337" s="57"/>
      <c r="X1337" s="116" t="str">
        <f t="shared" ca="1" si="171"/>
        <v/>
      </c>
      <c r="Y1337" s="116" t="str">
        <f t="shared" ca="1" si="169"/>
        <v/>
      </c>
      <c r="Z1337" s="305">
        <f>Table1[[#This Row],[Hạn thanh toán]]</f>
        <v>45926</v>
      </c>
      <c r="AA1337" s="305">
        <f>Table1[[#This Row],[Ngày Thanh toán]]</f>
        <v>0</v>
      </c>
      <c r="AD1337" s="61" t="str">
        <f>VLOOKUP($A1337,Ma_KH!$A:$Q,Ma_KH!O$1,0)</f>
        <v>UNIT</v>
      </c>
      <c r="AE1337" s="3" t="str">
        <f>VLOOKUP($A1337,Ma_KH!$A:$Q,Ma_KH!P$1,0)</f>
        <v>CÔNG TY TNHH HÀNG TIÊU DÙNG UNIT</v>
      </c>
    </row>
    <row r="1338" spans="1:31" s="61" customFormat="1" ht="25.5" customHeight="1" x14ac:dyDescent="0.3">
      <c r="A1338" s="44" t="s">
        <v>128</v>
      </c>
      <c r="B1338" s="4" t="s">
        <v>4514</v>
      </c>
      <c r="C1338" s="46">
        <v>45943</v>
      </c>
      <c r="D1338" s="45" t="s">
        <v>2246</v>
      </c>
      <c r="E1338" s="46"/>
      <c r="F1338" s="44"/>
      <c r="G1338" s="44" t="s">
        <v>2247</v>
      </c>
      <c r="H1338" s="57">
        <v>800825</v>
      </c>
      <c r="I1338" s="57">
        <v>56058</v>
      </c>
      <c r="J1338" s="57">
        <v>59581</v>
      </c>
      <c r="K1338" s="57">
        <v>804348</v>
      </c>
      <c r="L1338" s="58" t="s">
        <v>24</v>
      </c>
      <c r="M1338" s="59"/>
      <c r="N1338" s="58"/>
      <c r="O1338" s="57">
        <f>IF(Table1[[#This Row],[Phân loại]]="Tồn đầu kỳ",Table1[[#This Row],[Tổng giá trị]],0)</f>
        <v>0</v>
      </c>
      <c r="P1338" s="58">
        <f>IF(Table1[[#This Row],[Số còn phải thu ĐK]]&lt;&gt;0,0,IF(Table1[[#This Row],[Phân loại]]="Bán hàng",Table1[[#This Row],[Tổng giá trị]],-Table1[[#This Row],[Tổng giá trị]]))</f>
        <v>804348</v>
      </c>
      <c r="Q1338" s="115">
        <f t="shared" si="170"/>
        <v>0</v>
      </c>
      <c r="R1338" s="58">
        <f>Table1[[#This Row],[Số còn phải thu ĐK]]+Table1[[#This Row],[Giá Trị HD sau CK]]-Table1[[#This Row],[Số tiền đã thu]]</f>
        <v>804348</v>
      </c>
      <c r="S1338" s="59">
        <f>IF(Table1[[#This Row],[Ngày hóa đơn]]&lt;&gt;"",Table1[[#This Row],[Ngày hóa đơn]],Table1[[#This Row],[Ngày hạch toán]])</f>
        <v>45943</v>
      </c>
      <c r="T1338" s="58"/>
      <c r="U1338" s="59">
        <f>IF(Table1[[#This Row],[Ngày tính CN]]="","",S1338+T1338)</f>
        <v>45943</v>
      </c>
      <c r="V1338" s="60">
        <f ca="1">IF(Table1[[#This Row],[Hạn thanh toán]]="","",IF((U1338-NOW())&lt;0,0,(U1338-NOW())))</f>
        <v>0</v>
      </c>
      <c r="W1338" s="57"/>
      <c r="X1338" s="116" t="str">
        <f t="shared" ca="1" si="171"/>
        <v/>
      </c>
      <c r="Y1338" s="116" t="str">
        <f t="shared" ca="1" si="169"/>
        <v/>
      </c>
      <c r="Z1338" s="305">
        <f>Table1[[#This Row],[Hạn thanh toán]]</f>
        <v>45943</v>
      </c>
      <c r="AA1338" s="305">
        <f>Table1[[#This Row],[Ngày Thanh toán]]</f>
        <v>0</v>
      </c>
      <c r="AD1338" s="61" t="str">
        <f>VLOOKUP($A1338,Ma_KH!$A:$Q,Ma_KH!O$1,0)</f>
        <v>UNIT</v>
      </c>
      <c r="AE1338" s="3" t="str">
        <f>VLOOKUP($A1338,Ma_KH!$A:$Q,Ma_KH!P$1,0)</f>
        <v>CÔNG TY TNHH HÀNG TIÊU DÙNG UNIT</v>
      </c>
    </row>
    <row r="1339" spans="1:31" s="61" customFormat="1" ht="25.5" customHeight="1" x14ac:dyDescent="0.3">
      <c r="A1339" s="44" t="s">
        <v>129</v>
      </c>
      <c r="B1339" s="4" t="s">
        <v>4514</v>
      </c>
      <c r="C1339" s="46">
        <v>45748</v>
      </c>
      <c r="D1339" s="45" t="s">
        <v>2248</v>
      </c>
      <c r="E1339" s="46"/>
      <c r="F1339" s="44"/>
      <c r="G1339" s="44" t="s">
        <v>2249</v>
      </c>
      <c r="H1339" s="57">
        <v>990374</v>
      </c>
      <c r="I1339" s="57">
        <v>69326</v>
      </c>
      <c r="J1339" s="57">
        <v>73684</v>
      </c>
      <c r="K1339" s="57">
        <v>994732</v>
      </c>
      <c r="L1339" s="58" t="s">
        <v>24</v>
      </c>
      <c r="M1339" s="59"/>
      <c r="N1339" s="58"/>
      <c r="O1339" s="57">
        <f>IF(Table1[[#This Row],[Phân loại]]="Tồn đầu kỳ",Table1[[#This Row],[Tổng giá trị]],0)</f>
        <v>0</v>
      </c>
      <c r="P1339" s="58">
        <f>IF(Table1[[#This Row],[Số còn phải thu ĐK]]&lt;&gt;0,0,IF(Table1[[#This Row],[Phân loại]]="Bán hàng",Table1[[#This Row],[Tổng giá trị]],-Table1[[#This Row],[Tổng giá trị]]))</f>
        <v>994732</v>
      </c>
      <c r="Q1339" s="115">
        <f t="shared" si="170"/>
        <v>0</v>
      </c>
      <c r="R1339" s="58">
        <f>Table1[[#This Row],[Số còn phải thu ĐK]]+Table1[[#This Row],[Giá Trị HD sau CK]]-Table1[[#This Row],[Số tiền đã thu]]</f>
        <v>994732</v>
      </c>
      <c r="S1339" s="59">
        <f>IF(Table1[[#This Row],[Ngày hóa đơn]]&lt;&gt;"",Table1[[#This Row],[Ngày hóa đơn]],Table1[[#This Row],[Ngày hạch toán]])</f>
        <v>45748</v>
      </c>
      <c r="T1339" s="58"/>
      <c r="U1339" s="59">
        <f>IF(Table1[[#This Row],[Ngày tính CN]]="","",S1339+T1339)</f>
        <v>45748</v>
      </c>
      <c r="V1339" s="60">
        <f ca="1">IF(Table1[[#This Row],[Hạn thanh toán]]="","",IF((U1339-NOW())&lt;0,0,(U1339-NOW())))</f>
        <v>0</v>
      </c>
      <c r="W1339" s="57"/>
      <c r="X1339" s="116" t="str">
        <f t="shared" ca="1" si="171"/>
        <v/>
      </c>
      <c r="Y1339" s="116" t="str">
        <f t="shared" ca="1" si="169"/>
        <v/>
      </c>
      <c r="Z1339" s="305">
        <f>Table1[[#This Row],[Hạn thanh toán]]</f>
        <v>45748</v>
      </c>
      <c r="AA1339" s="305">
        <f>Table1[[#This Row],[Ngày Thanh toán]]</f>
        <v>0</v>
      </c>
      <c r="AD1339" s="61" t="str">
        <f>VLOOKUP($A1339,Ma_KH!$A:$Q,Ma_KH!O$1,0)</f>
        <v>UNIT</v>
      </c>
      <c r="AE1339" s="3" t="str">
        <f>VLOOKUP($A1339,Ma_KH!$A:$Q,Ma_KH!P$1,0)</f>
        <v>CÔNG TY TNHH HÀNG TIÊU DÙNG UNIT</v>
      </c>
    </row>
    <row r="1340" spans="1:31" s="61" customFormat="1" ht="25.5" customHeight="1" x14ac:dyDescent="0.3">
      <c r="A1340" s="44" t="s">
        <v>129</v>
      </c>
      <c r="B1340" s="4" t="s">
        <v>4514</v>
      </c>
      <c r="C1340" s="46">
        <v>45861</v>
      </c>
      <c r="D1340" s="45" t="s">
        <v>2250</v>
      </c>
      <c r="E1340" s="46">
        <v>45861</v>
      </c>
      <c r="F1340" s="44"/>
      <c r="G1340" s="44" t="s">
        <v>2251</v>
      </c>
      <c r="H1340" s="57">
        <v>0</v>
      </c>
      <c r="I1340" s="57">
        <v>0</v>
      </c>
      <c r="J1340" s="57">
        <v>0</v>
      </c>
      <c r="K1340" s="57">
        <v>689736</v>
      </c>
      <c r="L1340" s="58" t="s">
        <v>17</v>
      </c>
      <c r="M1340" s="59"/>
      <c r="N1340" s="58"/>
      <c r="O1340" s="57">
        <f>IF(Table1[[#This Row],[Phân loại]]="Tồn đầu kỳ",Table1[[#This Row],[Tổng giá trị]],0)</f>
        <v>0</v>
      </c>
      <c r="P1340" s="58">
        <f>IF(Table1[[#This Row],[Số còn phải thu ĐK]]&lt;&gt;0,0,IF(Table1[[#This Row],[Phân loại]]="Bán hàng",Table1[[#This Row],[Tổng giá trị]],-Table1[[#This Row],[Tổng giá trị]]))</f>
        <v>-689736</v>
      </c>
      <c r="Q1340" s="115">
        <f t="shared" si="170"/>
        <v>0</v>
      </c>
      <c r="R1340" s="58">
        <f>Table1[[#This Row],[Số còn phải thu ĐK]]+Table1[[#This Row],[Giá Trị HD sau CK]]-Table1[[#This Row],[Số tiền đã thu]]</f>
        <v>-689736</v>
      </c>
      <c r="S1340" s="59">
        <f>IF(Table1[[#This Row],[Ngày hóa đơn]]&lt;&gt;"",Table1[[#This Row],[Ngày hóa đơn]],Table1[[#This Row],[Ngày hạch toán]])</f>
        <v>45861</v>
      </c>
      <c r="T1340" s="58"/>
      <c r="U1340" s="59">
        <f>IF(Table1[[#This Row],[Ngày tính CN]]="","",S1340+T1340)</f>
        <v>45861</v>
      </c>
      <c r="V1340" s="60">
        <f ca="1">IF(Table1[[#This Row],[Hạn thanh toán]]="","",IF((U1340-NOW())&lt;0,0,(U1340-NOW())))</f>
        <v>0</v>
      </c>
      <c r="W1340" s="57"/>
      <c r="X1340" s="116" t="str">
        <f t="shared" ca="1" si="171"/>
        <v/>
      </c>
      <c r="Y1340" s="116" t="str">
        <f t="shared" ca="1" si="169"/>
        <v/>
      </c>
      <c r="Z1340" s="305">
        <f>Table1[[#This Row],[Hạn thanh toán]]</f>
        <v>45861</v>
      </c>
      <c r="AA1340" s="305">
        <f>Table1[[#This Row],[Ngày Thanh toán]]</f>
        <v>0</v>
      </c>
      <c r="AD1340" s="61" t="str">
        <f>VLOOKUP($A1340,Ma_KH!$A:$Q,Ma_KH!O$1,0)</f>
        <v>UNIT</v>
      </c>
      <c r="AE1340" s="3" t="str">
        <f>VLOOKUP($A1340,Ma_KH!$A:$Q,Ma_KH!P$1,0)</f>
        <v>CÔNG TY TNHH HÀNG TIÊU DÙNG UNIT</v>
      </c>
    </row>
    <row r="1341" spans="1:31" s="61" customFormat="1" ht="25.5" customHeight="1" x14ac:dyDescent="0.3">
      <c r="A1341" s="44" t="s">
        <v>129</v>
      </c>
      <c r="B1341" s="4" t="s">
        <v>4514</v>
      </c>
      <c r="C1341" s="46">
        <v>45941</v>
      </c>
      <c r="D1341" s="45" t="s">
        <v>2252</v>
      </c>
      <c r="E1341" s="46"/>
      <c r="F1341" s="44"/>
      <c r="G1341" s="44" t="s">
        <v>2253</v>
      </c>
      <c r="H1341" s="57">
        <v>1905376</v>
      </c>
      <c r="I1341" s="57">
        <v>133376</v>
      </c>
      <c r="J1341" s="57">
        <v>141760</v>
      </c>
      <c r="K1341" s="57">
        <v>1913760</v>
      </c>
      <c r="L1341" s="58" t="s">
        <v>24</v>
      </c>
      <c r="M1341" s="59"/>
      <c r="N1341" s="58"/>
      <c r="O1341" s="57">
        <f>IF(Table1[[#This Row],[Phân loại]]="Tồn đầu kỳ",Table1[[#This Row],[Tổng giá trị]],0)</f>
        <v>0</v>
      </c>
      <c r="P1341" s="58">
        <f>IF(Table1[[#This Row],[Số còn phải thu ĐK]]&lt;&gt;0,0,IF(Table1[[#This Row],[Phân loại]]="Bán hàng",Table1[[#This Row],[Tổng giá trị]],-Table1[[#This Row],[Tổng giá trị]]))</f>
        <v>1913760</v>
      </c>
      <c r="Q1341" s="115">
        <f t="shared" si="170"/>
        <v>0</v>
      </c>
      <c r="R1341" s="58">
        <f>Table1[[#This Row],[Số còn phải thu ĐK]]+Table1[[#This Row],[Giá Trị HD sau CK]]-Table1[[#This Row],[Số tiền đã thu]]</f>
        <v>1913760</v>
      </c>
      <c r="S1341" s="59">
        <f>IF(Table1[[#This Row],[Ngày hóa đơn]]&lt;&gt;"",Table1[[#This Row],[Ngày hóa đơn]],Table1[[#This Row],[Ngày hạch toán]])</f>
        <v>45941</v>
      </c>
      <c r="T1341" s="58"/>
      <c r="U1341" s="59">
        <f>IF(Table1[[#This Row],[Ngày tính CN]]="","",S1341+T1341)</f>
        <v>45941</v>
      </c>
      <c r="V1341" s="60">
        <f ca="1">IF(Table1[[#This Row],[Hạn thanh toán]]="","",IF((U1341-NOW())&lt;0,0,(U1341-NOW())))</f>
        <v>0</v>
      </c>
      <c r="W1341" s="57"/>
      <c r="X1341" s="116" t="str">
        <f t="shared" ca="1" si="171"/>
        <v/>
      </c>
      <c r="Y1341" s="116" t="str">
        <f t="shared" ca="1" si="169"/>
        <v/>
      </c>
      <c r="Z1341" s="305">
        <f>Table1[[#This Row],[Hạn thanh toán]]</f>
        <v>45941</v>
      </c>
      <c r="AA1341" s="305">
        <f>Table1[[#This Row],[Ngày Thanh toán]]</f>
        <v>0</v>
      </c>
      <c r="AD1341" s="61" t="str">
        <f>VLOOKUP($A1341,Ma_KH!$A:$Q,Ma_KH!O$1,0)</f>
        <v>UNIT</v>
      </c>
      <c r="AE1341" s="3" t="str">
        <f>VLOOKUP($A1341,Ma_KH!$A:$Q,Ma_KH!P$1,0)</f>
        <v>CÔNG TY TNHH HÀNG TIÊU DÙNG UNIT</v>
      </c>
    </row>
    <row r="1342" spans="1:31" s="61" customFormat="1" ht="25.5" customHeight="1" x14ac:dyDescent="0.3">
      <c r="A1342" s="44" t="s">
        <v>130</v>
      </c>
      <c r="B1342" s="4" t="s">
        <v>4514</v>
      </c>
      <c r="C1342" s="46">
        <v>45943</v>
      </c>
      <c r="D1342" s="45" t="s">
        <v>2254</v>
      </c>
      <c r="E1342" s="46"/>
      <c r="F1342" s="44"/>
      <c r="G1342" s="44" t="s">
        <v>2255</v>
      </c>
      <c r="H1342" s="57">
        <v>731589</v>
      </c>
      <c r="I1342" s="57">
        <v>51211</v>
      </c>
      <c r="J1342" s="57">
        <v>54430</v>
      </c>
      <c r="K1342" s="57">
        <v>734808</v>
      </c>
      <c r="L1342" s="58" t="s">
        <v>24</v>
      </c>
      <c r="M1342" s="59"/>
      <c r="N1342" s="58"/>
      <c r="O1342" s="57">
        <f>IF(Table1[[#This Row],[Phân loại]]="Tồn đầu kỳ",Table1[[#This Row],[Tổng giá trị]],0)</f>
        <v>0</v>
      </c>
      <c r="P1342" s="58">
        <f>IF(Table1[[#This Row],[Số còn phải thu ĐK]]&lt;&gt;0,0,IF(Table1[[#This Row],[Phân loại]]="Bán hàng",Table1[[#This Row],[Tổng giá trị]],-Table1[[#This Row],[Tổng giá trị]]))</f>
        <v>734808</v>
      </c>
      <c r="Q1342" s="115">
        <f t="shared" si="170"/>
        <v>0</v>
      </c>
      <c r="R1342" s="58">
        <f>Table1[[#This Row],[Số còn phải thu ĐK]]+Table1[[#This Row],[Giá Trị HD sau CK]]-Table1[[#This Row],[Số tiền đã thu]]</f>
        <v>734808</v>
      </c>
      <c r="S1342" s="59">
        <f>IF(Table1[[#This Row],[Ngày hóa đơn]]&lt;&gt;"",Table1[[#This Row],[Ngày hóa đơn]],Table1[[#This Row],[Ngày hạch toán]])</f>
        <v>45943</v>
      </c>
      <c r="T1342" s="58"/>
      <c r="U1342" s="59">
        <f>IF(Table1[[#This Row],[Ngày tính CN]]="","",S1342+T1342)</f>
        <v>45943</v>
      </c>
      <c r="V1342" s="60">
        <f ca="1">IF(Table1[[#This Row],[Hạn thanh toán]]="","",IF((U1342-NOW())&lt;0,0,(U1342-NOW())))</f>
        <v>0</v>
      </c>
      <c r="W1342" s="57"/>
      <c r="X1342" s="116" t="str">
        <f t="shared" ca="1" si="171"/>
        <v/>
      </c>
      <c r="Y1342" s="116" t="str">
        <f t="shared" ca="1" si="169"/>
        <v/>
      </c>
      <c r="Z1342" s="305">
        <f>Table1[[#This Row],[Hạn thanh toán]]</f>
        <v>45943</v>
      </c>
      <c r="AA1342" s="305">
        <f>Table1[[#This Row],[Ngày Thanh toán]]</f>
        <v>0</v>
      </c>
      <c r="AD1342" s="61" t="str">
        <f>VLOOKUP($A1342,Ma_KH!$A:$Q,Ma_KH!O$1,0)</f>
        <v>UNIT</v>
      </c>
      <c r="AE1342" s="3" t="str">
        <f>VLOOKUP($A1342,Ma_KH!$A:$Q,Ma_KH!P$1,0)</f>
        <v>CÔNG TY TNHH HÀNG TIÊU DÙNG UNIT</v>
      </c>
    </row>
    <row r="1343" spans="1:31" s="61" customFormat="1" ht="25.5" customHeight="1" x14ac:dyDescent="0.3">
      <c r="A1343" s="44" t="s">
        <v>131</v>
      </c>
      <c r="B1343" s="4" t="s">
        <v>4514</v>
      </c>
      <c r="C1343" s="46">
        <v>45941</v>
      </c>
      <c r="D1343" s="45" t="s">
        <v>2256</v>
      </c>
      <c r="E1343" s="46"/>
      <c r="F1343" s="44"/>
      <c r="G1343" s="44" t="s">
        <v>2257</v>
      </c>
      <c r="H1343" s="57">
        <v>778176</v>
      </c>
      <c r="I1343" s="57">
        <v>54472</v>
      </c>
      <c r="J1343" s="57">
        <v>57896</v>
      </c>
      <c r="K1343" s="57">
        <v>781600</v>
      </c>
      <c r="L1343" s="58" t="s">
        <v>24</v>
      </c>
      <c r="M1343" s="59"/>
      <c r="N1343" s="58"/>
      <c r="O1343" s="57">
        <f>IF(Table1[[#This Row],[Phân loại]]="Tồn đầu kỳ",Table1[[#This Row],[Tổng giá trị]],0)</f>
        <v>0</v>
      </c>
      <c r="P1343" s="58">
        <f>IF(Table1[[#This Row],[Số còn phải thu ĐK]]&lt;&gt;0,0,IF(Table1[[#This Row],[Phân loại]]="Bán hàng",Table1[[#This Row],[Tổng giá trị]],-Table1[[#This Row],[Tổng giá trị]]))</f>
        <v>781600</v>
      </c>
      <c r="Q1343" s="115">
        <f t="shared" si="170"/>
        <v>0</v>
      </c>
      <c r="R1343" s="58">
        <f>Table1[[#This Row],[Số còn phải thu ĐK]]+Table1[[#This Row],[Giá Trị HD sau CK]]-Table1[[#This Row],[Số tiền đã thu]]</f>
        <v>781600</v>
      </c>
      <c r="S1343" s="59">
        <f>IF(Table1[[#This Row],[Ngày hóa đơn]]&lt;&gt;"",Table1[[#This Row],[Ngày hóa đơn]],Table1[[#This Row],[Ngày hạch toán]])</f>
        <v>45941</v>
      </c>
      <c r="T1343" s="58"/>
      <c r="U1343" s="59">
        <f>IF(Table1[[#This Row],[Ngày tính CN]]="","",S1343+T1343)</f>
        <v>45941</v>
      </c>
      <c r="V1343" s="60">
        <f ca="1">IF(Table1[[#This Row],[Hạn thanh toán]]="","",IF((U1343-NOW())&lt;0,0,(U1343-NOW())))</f>
        <v>0</v>
      </c>
      <c r="W1343" s="57"/>
      <c r="X1343" s="116" t="str">
        <f t="shared" ca="1" si="171"/>
        <v/>
      </c>
      <c r="Y1343" s="116" t="str">
        <f t="shared" ca="1" si="169"/>
        <v/>
      </c>
      <c r="Z1343" s="305">
        <f>Table1[[#This Row],[Hạn thanh toán]]</f>
        <v>45941</v>
      </c>
      <c r="AA1343" s="305">
        <f>Table1[[#This Row],[Ngày Thanh toán]]</f>
        <v>0</v>
      </c>
      <c r="AD1343" s="61" t="str">
        <f>VLOOKUP($A1343,Ma_KH!$A:$Q,Ma_KH!O$1,0)</f>
        <v>UNIT</v>
      </c>
      <c r="AE1343" s="3" t="str">
        <f>VLOOKUP($A1343,Ma_KH!$A:$Q,Ma_KH!P$1,0)</f>
        <v>CÔNG TY TNHH HÀNG TIÊU DÙNG UNIT</v>
      </c>
    </row>
    <row r="1344" spans="1:31" s="61" customFormat="1" ht="25.5" customHeight="1" x14ac:dyDescent="0.3">
      <c r="A1344" s="44" t="s">
        <v>132</v>
      </c>
      <c r="B1344" s="4" t="s">
        <v>4514</v>
      </c>
      <c r="C1344" s="46">
        <v>45932</v>
      </c>
      <c r="D1344" s="45" t="s">
        <v>2258</v>
      </c>
      <c r="E1344" s="46"/>
      <c r="F1344" s="44"/>
      <c r="G1344" s="44" t="s">
        <v>2259</v>
      </c>
      <c r="H1344" s="57">
        <v>1905376</v>
      </c>
      <c r="I1344" s="57">
        <v>133376</v>
      </c>
      <c r="J1344" s="57">
        <v>141760</v>
      </c>
      <c r="K1344" s="57">
        <v>1913760</v>
      </c>
      <c r="L1344" s="58" t="s">
        <v>24</v>
      </c>
      <c r="M1344" s="59"/>
      <c r="N1344" s="58"/>
      <c r="O1344" s="57">
        <f>IF(Table1[[#This Row],[Phân loại]]="Tồn đầu kỳ",Table1[[#This Row],[Tổng giá trị]],0)</f>
        <v>0</v>
      </c>
      <c r="P1344" s="58">
        <f>IF(Table1[[#This Row],[Số còn phải thu ĐK]]&lt;&gt;0,0,IF(Table1[[#This Row],[Phân loại]]="Bán hàng",Table1[[#This Row],[Tổng giá trị]],-Table1[[#This Row],[Tổng giá trị]]))</f>
        <v>1913760</v>
      </c>
      <c r="Q1344" s="115">
        <f t="shared" si="170"/>
        <v>0</v>
      </c>
      <c r="R1344" s="58">
        <f>Table1[[#This Row],[Số còn phải thu ĐK]]+Table1[[#This Row],[Giá Trị HD sau CK]]-Table1[[#This Row],[Số tiền đã thu]]</f>
        <v>1913760</v>
      </c>
      <c r="S1344" s="59">
        <f>IF(Table1[[#This Row],[Ngày hóa đơn]]&lt;&gt;"",Table1[[#This Row],[Ngày hóa đơn]],Table1[[#This Row],[Ngày hạch toán]])</f>
        <v>45932</v>
      </c>
      <c r="T1344" s="58"/>
      <c r="U1344" s="59">
        <f>IF(Table1[[#This Row],[Ngày tính CN]]="","",S1344+T1344)</f>
        <v>45932</v>
      </c>
      <c r="V1344" s="60">
        <f ca="1">IF(Table1[[#This Row],[Hạn thanh toán]]="","",IF((U1344-NOW())&lt;0,0,(U1344-NOW())))</f>
        <v>0</v>
      </c>
      <c r="W1344" s="57"/>
      <c r="X1344" s="116" t="str">
        <f t="shared" ca="1" si="171"/>
        <v/>
      </c>
      <c r="Y1344" s="116" t="str">
        <f t="shared" ca="1" si="169"/>
        <v/>
      </c>
      <c r="Z1344" s="305">
        <f>Table1[[#This Row],[Hạn thanh toán]]</f>
        <v>45932</v>
      </c>
      <c r="AA1344" s="305">
        <f>Table1[[#This Row],[Ngày Thanh toán]]</f>
        <v>0</v>
      </c>
      <c r="AD1344" s="61" t="str">
        <f>VLOOKUP($A1344,Ma_KH!$A:$Q,Ma_KH!O$1,0)</f>
        <v>UNIT</v>
      </c>
      <c r="AE1344" s="3" t="str">
        <f>VLOOKUP($A1344,Ma_KH!$A:$Q,Ma_KH!P$1,0)</f>
        <v>CÔNG TY TNHH HÀNG TIÊU DÙNG UNIT</v>
      </c>
    </row>
    <row r="1345" spans="1:31" s="61" customFormat="1" ht="25.5" customHeight="1" x14ac:dyDescent="0.3">
      <c r="A1345" s="44" t="s">
        <v>133</v>
      </c>
      <c r="B1345" s="4" t="s">
        <v>4514</v>
      </c>
      <c r="C1345" s="46">
        <v>45952</v>
      </c>
      <c r="D1345" s="45" t="s">
        <v>2260</v>
      </c>
      <c r="E1345" s="46"/>
      <c r="F1345" s="44"/>
      <c r="G1345" s="44" t="s">
        <v>2261</v>
      </c>
      <c r="H1345" s="57">
        <v>1783034</v>
      </c>
      <c r="I1345" s="57">
        <v>124812</v>
      </c>
      <c r="J1345" s="57">
        <v>132658</v>
      </c>
      <c r="K1345" s="57">
        <v>1790880</v>
      </c>
      <c r="L1345" s="58" t="s">
        <v>24</v>
      </c>
      <c r="M1345" s="59"/>
      <c r="N1345" s="58"/>
      <c r="O1345" s="57">
        <f>IF(Table1[[#This Row],[Phân loại]]="Tồn đầu kỳ",Table1[[#This Row],[Tổng giá trị]],0)</f>
        <v>0</v>
      </c>
      <c r="P1345" s="58">
        <f>IF(Table1[[#This Row],[Số còn phải thu ĐK]]&lt;&gt;0,0,IF(Table1[[#This Row],[Phân loại]]="Bán hàng",Table1[[#This Row],[Tổng giá trị]],-Table1[[#This Row],[Tổng giá trị]]))</f>
        <v>1790880</v>
      </c>
      <c r="Q1345" s="115">
        <f t="shared" si="170"/>
        <v>0</v>
      </c>
      <c r="R1345" s="58">
        <f>Table1[[#This Row],[Số còn phải thu ĐK]]+Table1[[#This Row],[Giá Trị HD sau CK]]-Table1[[#This Row],[Số tiền đã thu]]</f>
        <v>1790880</v>
      </c>
      <c r="S1345" s="59">
        <f>IF(Table1[[#This Row],[Ngày hóa đơn]]&lt;&gt;"",Table1[[#This Row],[Ngày hóa đơn]],Table1[[#This Row],[Ngày hạch toán]])</f>
        <v>45952</v>
      </c>
      <c r="T1345" s="58"/>
      <c r="U1345" s="59">
        <f>IF(Table1[[#This Row],[Ngày tính CN]]="","",S1345+T1345)</f>
        <v>45952</v>
      </c>
      <c r="V1345" s="60">
        <f ca="1">IF(Table1[[#This Row],[Hạn thanh toán]]="","",IF((U1345-NOW())&lt;0,0,(U1345-NOW())))</f>
        <v>0</v>
      </c>
      <c r="W1345" s="57"/>
      <c r="X1345" s="116" t="str">
        <f t="shared" ca="1" si="171"/>
        <v/>
      </c>
      <c r="Y1345" s="116" t="str">
        <f t="shared" ca="1" si="169"/>
        <v/>
      </c>
      <c r="Z1345" s="305">
        <f>Table1[[#This Row],[Hạn thanh toán]]</f>
        <v>45952</v>
      </c>
      <c r="AA1345" s="305">
        <f>Table1[[#This Row],[Ngày Thanh toán]]</f>
        <v>0</v>
      </c>
      <c r="AD1345" s="61" t="str">
        <f>VLOOKUP($A1345,Ma_KH!$A:$Q,Ma_KH!O$1,0)</f>
        <v>UNIT</v>
      </c>
      <c r="AE1345" s="3" t="str">
        <f>VLOOKUP($A1345,Ma_KH!$A:$Q,Ma_KH!P$1,0)</f>
        <v>CÔNG TY TNHH HÀNG TIÊU DÙNG UNIT</v>
      </c>
    </row>
    <row r="1346" spans="1:31" s="61" customFormat="1" ht="25.5" customHeight="1" x14ac:dyDescent="0.3">
      <c r="A1346" s="44" t="s">
        <v>134</v>
      </c>
      <c r="B1346" s="4" t="s">
        <v>4514</v>
      </c>
      <c r="C1346" s="46">
        <v>45948</v>
      </c>
      <c r="D1346" s="45" t="s">
        <v>2262</v>
      </c>
      <c r="E1346" s="46"/>
      <c r="F1346" s="44"/>
      <c r="G1346" s="44" t="s">
        <v>2263</v>
      </c>
      <c r="H1346" s="57">
        <v>1953904</v>
      </c>
      <c r="I1346" s="57">
        <v>136773</v>
      </c>
      <c r="J1346" s="57">
        <v>145370</v>
      </c>
      <c r="K1346" s="57">
        <v>1962501</v>
      </c>
      <c r="L1346" s="58" t="s">
        <v>24</v>
      </c>
      <c r="M1346" s="59"/>
      <c r="N1346" s="58"/>
      <c r="O1346" s="57">
        <f>IF(Table1[[#This Row],[Phân loại]]="Tồn đầu kỳ",Table1[[#This Row],[Tổng giá trị]],0)</f>
        <v>0</v>
      </c>
      <c r="P1346" s="58">
        <f>IF(Table1[[#This Row],[Số còn phải thu ĐK]]&lt;&gt;0,0,IF(Table1[[#This Row],[Phân loại]]="Bán hàng",Table1[[#This Row],[Tổng giá trị]],-Table1[[#This Row],[Tổng giá trị]]))</f>
        <v>1962501</v>
      </c>
      <c r="Q1346" s="115">
        <f t="shared" si="170"/>
        <v>0</v>
      </c>
      <c r="R1346" s="58">
        <f>Table1[[#This Row],[Số còn phải thu ĐK]]+Table1[[#This Row],[Giá Trị HD sau CK]]-Table1[[#This Row],[Số tiền đã thu]]</f>
        <v>1962501</v>
      </c>
      <c r="S1346" s="59">
        <f>IF(Table1[[#This Row],[Ngày hóa đơn]]&lt;&gt;"",Table1[[#This Row],[Ngày hóa đơn]],Table1[[#This Row],[Ngày hạch toán]])</f>
        <v>45948</v>
      </c>
      <c r="T1346" s="58"/>
      <c r="U1346" s="59">
        <f>IF(Table1[[#This Row],[Ngày tính CN]]="","",S1346+T1346)</f>
        <v>45948</v>
      </c>
      <c r="V1346" s="60">
        <f ca="1">IF(Table1[[#This Row],[Hạn thanh toán]]="","",IF((U1346-NOW())&lt;0,0,(U1346-NOW())))</f>
        <v>0</v>
      </c>
      <c r="W1346" s="57"/>
      <c r="X1346" s="116" t="str">
        <f t="shared" ca="1" si="171"/>
        <v/>
      </c>
      <c r="Y1346" s="116" t="str">
        <f t="shared" ca="1" si="169"/>
        <v/>
      </c>
      <c r="Z1346" s="305">
        <f>Table1[[#This Row],[Hạn thanh toán]]</f>
        <v>45948</v>
      </c>
      <c r="AA1346" s="305">
        <f>Table1[[#This Row],[Ngày Thanh toán]]</f>
        <v>0</v>
      </c>
      <c r="AD1346" s="61" t="str">
        <f>VLOOKUP($A1346,Ma_KH!$A:$Q,Ma_KH!O$1,0)</f>
        <v>UNIT</v>
      </c>
      <c r="AE1346" s="3" t="str">
        <f>VLOOKUP($A1346,Ma_KH!$A:$Q,Ma_KH!P$1,0)</f>
        <v>CÔNG TY TNHH HÀNG TIÊU DÙNG UNIT</v>
      </c>
    </row>
    <row r="1347" spans="1:31" s="61" customFormat="1" ht="25.5" customHeight="1" x14ac:dyDescent="0.3">
      <c r="A1347" s="44" t="s">
        <v>135</v>
      </c>
      <c r="B1347" s="4" t="s">
        <v>4514</v>
      </c>
      <c r="C1347" s="46">
        <v>45952</v>
      </c>
      <c r="D1347" s="45" t="s">
        <v>2264</v>
      </c>
      <c r="E1347" s="46"/>
      <c r="F1347" s="44"/>
      <c r="G1347" s="44" t="s">
        <v>2265</v>
      </c>
      <c r="H1347" s="57">
        <v>1886621</v>
      </c>
      <c r="I1347" s="57">
        <v>132063</v>
      </c>
      <c r="J1347" s="57">
        <v>140365</v>
      </c>
      <c r="K1347" s="57">
        <v>1894923</v>
      </c>
      <c r="L1347" s="58" t="s">
        <v>24</v>
      </c>
      <c r="M1347" s="59"/>
      <c r="N1347" s="58"/>
      <c r="O1347" s="57">
        <f>IF(Table1[[#This Row],[Phân loại]]="Tồn đầu kỳ",Table1[[#This Row],[Tổng giá trị]],0)</f>
        <v>0</v>
      </c>
      <c r="P1347" s="58">
        <f>IF(Table1[[#This Row],[Số còn phải thu ĐK]]&lt;&gt;0,0,IF(Table1[[#This Row],[Phân loại]]="Bán hàng",Table1[[#This Row],[Tổng giá trị]],-Table1[[#This Row],[Tổng giá trị]]))</f>
        <v>1894923</v>
      </c>
      <c r="Q1347" s="115">
        <f t="shared" si="170"/>
        <v>0</v>
      </c>
      <c r="R1347" s="58">
        <f>Table1[[#This Row],[Số còn phải thu ĐK]]+Table1[[#This Row],[Giá Trị HD sau CK]]-Table1[[#This Row],[Số tiền đã thu]]</f>
        <v>1894923</v>
      </c>
      <c r="S1347" s="59">
        <f>IF(Table1[[#This Row],[Ngày hóa đơn]]&lt;&gt;"",Table1[[#This Row],[Ngày hóa đơn]],Table1[[#This Row],[Ngày hạch toán]])</f>
        <v>45952</v>
      </c>
      <c r="T1347" s="58"/>
      <c r="U1347" s="59">
        <f>IF(Table1[[#This Row],[Ngày tính CN]]="","",S1347+T1347)</f>
        <v>45952</v>
      </c>
      <c r="V1347" s="60">
        <f ca="1">IF(Table1[[#This Row],[Hạn thanh toán]]="","",IF((U1347-NOW())&lt;0,0,(U1347-NOW())))</f>
        <v>0</v>
      </c>
      <c r="W1347" s="57"/>
      <c r="X1347" s="116" t="str">
        <f t="shared" ca="1" si="171"/>
        <v/>
      </c>
      <c r="Y1347" s="116" t="str">
        <f t="shared" ca="1" si="169"/>
        <v/>
      </c>
      <c r="Z1347" s="305">
        <f>Table1[[#This Row],[Hạn thanh toán]]</f>
        <v>45952</v>
      </c>
      <c r="AA1347" s="305">
        <f>Table1[[#This Row],[Ngày Thanh toán]]</f>
        <v>0</v>
      </c>
      <c r="AD1347" s="61" t="str">
        <f>VLOOKUP($A1347,Ma_KH!$A:$Q,Ma_KH!O$1,0)</f>
        <v>UNIT</v>
      </c>
      <c r="AE1347" s="3" t="str">
        <f>VLOOKUP($A1347,Ma_KH!$A:$Q,Ma_KH!P$1,0)</f>
        <v>CÔNG TY TNHH HÀNG TIÊU DÙNG UNIT</v>
      </c>
    </row>
    <row r="1348" spans="1:31" s="61" customFormat="1" ht="25.5" customHeight="1" x14ac:dyDescent="0.3">
      <c r="A1348" s="47" t="s">
        <v>136</v>
      </c>
      <c r="B1348" s="4" t="s">
        <v>4514</v>
      </c>
      <c r="C1348" s="49">
        <v>45948</v>
      </c>
      <c r="D1348" s="48" t="s">
        <v>2266</v>
      </c>
      <c r="E1348" s="49"/>
      <c r="F1348" s="47"/>
      <c r="G1348" s="47" t="s">
        <v>2267</v>
      </c>
      <c r="H1348" s="57">
        <v>1258160</v>
      </c>
      <c r="I1348" s="57">
        <v>88071</v>
      </c>
      <c r="J1348" s="57">
        <v>93607</v>
      </c>
      <c r="K1348" s="57">
        <v>1263696</v>
      </c>
      <c r="L1348" s="58" t="s">
        <v>24</v>
      </c>
      <c r="M1348" s="59"/>
      <c r="N1348" s="58"/>
      <c r="O1348" s="57">
        <f>IF(Table1[[#This Row],[Phân loại]]="Tồn đầu kỳ",Table1[[#This Row],[Tổng giá trị]],0)</f>
        <v>0</v>
      </c>
      <c r="P1348" s="58">
        <f>IF(Table1[[#This Row],[Số còn phải thu ĐK]]&lt;&gt;0,0,IF(Table1[[#This Row],[Phân loại]]="Bán hàng",Table1[[#This Row],[Tổng giá trị]],-Table1[[#This Row],[Tổng giá trị]]))</f>
        <v>1263696</v>
      </c>
      <c r="Q1348" s="115">
        <f t="shared" si="170"/>
        <v>0</v>
      </c>
      <c r="R1348" s="58">
        <f>Table1[[#This Row],[Số còn phải thu ĐK]]+Table1[[#This Row],[Giá Trị HD sau CK]]-Table1[[#This Row],[Số tiền đã thu]]</f>
        <v>1263696</v>
      </c>
      <c r="S1348" s="59">
        <f>IF(Table1[[#This Row],[Ngày hóa đơn]]&lt;&gt;"",Table1[[#This Row],[Ngày hóa đơn]],Table1[[#This Row],[Ngày hạch toán]])</f>
        <v>45948</v>
      </c>
      <c r="T1348" s="58"/>
      <c r="U1348" s="59">
        <f>IF(Table1[[#This Row],[Ngày tính CN]]="","",S1348+T1348)</f>
        <v>45948</v>
      </c>
      <c r="V1348" s="60">
        <f ca="1">IF(Table1[[#This Row],[Hạn thanh toán]]="","",IF((U1348-NOW())&lt;0,0,(U1348-NOW())))</f>
        <v>0</v>
      </c>
      <c r="W1348" s="57"/>
      <c r="X1348" s="116" t="str">
        <f t="shared" ca="1" si="171"/>
        <v/>
      </c>
      <c r="Y1348" s="116" t="str">
        <f t="shared" ca="1" si="169"/>
        <v/>
      </c>
      <c r="Z1348" s="305">
        <f>Table1[[#This Row],[Hạn thanh toán]]</f>
        <v>45948</v>
      </c>
      <c r="AA1348" s="305">
        <f>Table1[[#This Row],[Ngày Thanh toán]]</f>
        <v>0</v>
      </c>
      <c r="AD1348" s="61" t="str">
        <f>VLOOKUP($A1348,Ma_KH!$A:$Q,Ma_KH!O$1,0)</f>
        <v>UNIT</v>
      </c>
      <c r="AE1348" s="3" t="str">
        <f>VLOOKUP($A1348,Ma_KH!$A:$Q,Ma_KH!P$1,0)</f>
        <v>CÔNG TY TNHH HÀNG TIÊU DÙNG UNIT</v>
      </c>
    </row>
    <row r="1349" spans="1:31" s="61" customFormat="1" ht="25.5" customHeight="1" x14ac:dyDescent="0.3">
      <c r="A1349" s="44" t="s">
        <v>137</v>
      </c>
      <c r="B1349" s="4" t="s">
        <v>4514</v>
      </c>
      <c r="C1349" s="46">
        <v>45959</v>
      </c>
      <c r="D1349" s="45" t="s">
        <v>2268</v>
      </c>
      <c r="E1349" s="46"/>
      <c r="F1349" s="50"/>
      <c r="G1349" s="50" t="s">
        <v>2269</v>
      </c>
      <c r="H1349" s="57">
        <v>757471</v>
      </c>
      <c r="I1349" s="57">
        <v>53023</v>
      </c>
      <c r="J1349" s="57">
        <v>56356</v>
      </c>
      <c r="K1349" s="57">
        <v>760804</v>
      </c>
      <c r="L1349" s="58" t="s">
        <v>24</v>
      </c>
      <c r="M1349" s="59"/>
      <c r="N1349" s="58"/>
      <c r="O1349" s="57">
        <f>IF(Table1[[#This Row],[Phân loại]]="Tồn đầu kỳ",Table1[[#This Row],[Tổng giá trị]],0)</f>
        <v>0</v>
      </c>
      <c r="P1349" s="58">
        <f>IF(Table1[[#This Row],[Số còn phải thu ĐK]]&lt;&gt;0,0,IF(Table1[[#This Row],[Phân loại]]="Bán hàng",Table1[[#This Row],[Tổng giá trị]],-Table1[[#This Row],[Tổng giá trị]]))</f>
        <v>760804</v>
      </c>
      <c r="Q1349" s="115">
        <f t="shared" si="170"/>
        <v>0</v>
      </c>
      <c r="R1349" s="58">
        <f>Table1[[#This Row],[Số còn phải thu ĐK]]+Table1[[#This Row],[Giá Trị HD sau CK]]-Table1[[#This Row],[Số tiền đã thu]]</f>
        <v>760804</v>
      </c>
      <c r="S1349" s="59">
        <f>IF(Table1[[#This Row],[Ngày hóa đơn]]&lt;&gt;"",Table1[[#This Row],[Ngày hóa đơn]],Table1[[#This Row],[Ngày hạch toán]])</f>
        <v>45959</v>
      </c>
      <c r="T1349" s="58"/>
      <c r="U1349" s="59">
        <f>IF(Table1[[#This Row],[Ngày tính CN]]="","",S1349+T1349)</f>
        <v>45959</v>
      </c>
      <c r="V1349" s="60">
        <f ca="1">IF(Table1[[#This Row],[Hạn thanh toán]]="","",IF((U1349-NOW())&lt;0,0,(U1349-NOW())))</f>
        <v>0</v>
      </c>
      <c r="W1349" s="57"/>
      <c r="X1349" s="116" t="str">
        <f t="shared" ca="1" si="171"/>
        <v/>
      </c>
      <c r="Y1349" s="116" t="str">
        <f t="shared" ca="1" si="169"/>
        <v/>
      </c>
      <c r="Z1349" s="305">
        <f>Table1[[#This Row],[Hạn thanh toán]]</f>
        <v>45959</v>
      </c>
      <c r="AA1349" s="305">
        <f>Table1[[#This Row],[Ngày Thanh toán]]</f>
        <v>0</v>
      </c>
      <c r="AD1349" s="61" t="str">
        <f>VLOOKUP($A1349,Ma_KH!$A:$Q,Ma_KH!O$1,0)</f>
        <v>UNIT</v>
      </c>
      <c r="AE1349" s="3" t="str">
        <f>VLOOKUP($A1349,Ma_KH!$A:$Q,Ma_KH!P$1,0)</f>
        <v>CÔNG TY TNHH HÀNG TIÊU DÙNG UNIT</v>
      </c>
    </row>
    <row r="1350" spans="1:31" s="61" customFormat="1" ht="25.5" customHeight="1" x14ac:dyDescent="0.3">
      <c r="A1350" s="44" t="s">
        <v>137</v>
      </c>
      <c r="B1350" s="4" t="s">
        <v>4514</v>
      </c>
      <c r="C1350" s="46">
        <v>45939</v>
      </c>
      <c r="D1350" s="45" t="s">
        <v>2270</v>
      </c>
      <c r="E1350" s="46"/>
      <c r="F1350" s="50"/>
      <c r="G1350" s="50" t="s">
        <v>2269</v>
      </c>
      <c r="H1350" s="57">
        <v>555290</v>
      </c>
      <c r="I1350" s="57">
        <v>38870</v>
      </c>
      <c r="J1350" s="57">
        <v>41314</v>
      </c>
      <c r="K1350" s="57">
        <v>557734</v>
      </c>
      <c r="L1350" s="58" t="s">
        <v>24</v>
      </c>
      <c r="M1350" s="59"/>
      <c r="N1350" s="58"/>
      <c r="O1350" s="57">
        <f>IF(Table1[[#This Row],[Phân loại]]="Tồn đầu kỳ",Table1[[#This Row],[Tổng giá trị]],0)</f>
        <v>0</v>
      </c>
      <c r="P1350" s="58">
        <f>IF(Table1[[#This Row],[Số còn phải thu ĐK]]&lt;&gt;0,0,IF(Table1[[#This Row],[Phân loại]]="Bán hàng",Table1[[#This Row],[Tổng giá trị]],-Table1[[#This Row],[Tổng giá trị]]))</f>
        <v>557734</v>
      </c>
      <c r="Q1350" s="115">
        <f t="shared" si="170"/>
        <v>0</v>
      </c>
      <c r="R1350" s="58">
        <f>Table1[[#This Row],[Số còn phải thu ĐK]]+Table1[[#This Row],[Giá Trị HD sau CK]]-Table1[[#This Row],[Số tiền đã thu]]</f>
        <v>557734</v>
      </c>
      <c r="S1350" s="59">
        <f>IF(Table1[[#This Row],[Ngày hóa đơn]]&lt;&gt;"",Table1[[#This Row],[Ngày hóa đơn]],Table1[[#This Row],[Ngày hạch toán]])</f>
        <v>45939</v>
      </c>
      <c r="T1350" s="58"/>
      <c r="U1350" s="59">
        <f>IF(Table1[[#This Row],[Ngày tính CN]]="","",S1350+T1350)</f>
        <v>45939</v>
      </c>
      <c r="V1350" s="60">
        <f ca="1">IF(Table1[[#This Row],[Hạn thanh toán]]="","",IF((U1350-NOW())&lt;0,0,(U1350-NOW())))</f>
        <v>0</v>
      </c>
      <c r="W1350" s="57"/>
      <c r="X1350" s="116" t="str">
        <f t="shared" ca="1" si="171"/>
        <v/>
      </c>
      <c r="Y1350" s="116" t="str">
        <f t="shared" ca="1" si="169"/>
        <v/>
      </c>
      <c r="Z1350" s="305">
        <f>Table1[[#This Row],[Hạn thanh toán]]</f>
        <v>45939</v>
      </c>
      <c r="AA1350" s="305">
        <f>Table1[[#This Row],[Ngày Thanh toán]]</f>
        <v>0</v>
      </c>
      <c r="AD1350" s="61" t="str">
        <f>VLOOKUP($A1350,Ma_KH!$A:$Q,Ma_KH!O$1,0)</f>
        <v>UNIT</v>
      </c>
      <c r="AE1350" s="3" t="str">
        <f>VLOOKUP($A1350,Ma_KH!$A:$Q,Ma_KH!P$1,0)</f>
        <v>CÔNG TY TNHH HÀNG TIÊU DÙNG UNIT</v>
      </c>
    </row>
    <row r="1351" spans="1:31" s="61" customFormat="1" ht="25.5" customHeight="1" x14ac:dyDescent="0.3">
      <c r="A1351" s="44" t="s">
        <v>128</v>
      </c>
      <c r="B1351" s="4" t="s">
        <v>4514</v>
      </c>
      <c r="C1351" s="46">
        <v>45959</v>
      </c>
      <c r="D1351" s="45" t="s">
        <v>2271</v>
      </c>
      <c r="E1351" s="46"/>
      <c r="F1351" s="50"/>
      <c r="G1351" s="50" t="s">
        <v>2272</v>
      </c>
      <c r="H1351" s="57">
        <v>605287</v>
      </c>
      <c r="I1351" s="57">
        <v>42370</v>
      </c>
      <c r="J1351" s="57">
        <v>45033</v>
      </c>
      <c r="K1351" s="57">
        <v>607950</v>
      </c>
      <c r="L1351" s="58" t="s">
        <v>24</v>
      </c>
      <c r="M1351" s="59"/>
      <c r="N1351" s="58"/>
      <c r="O1351" s="57">
        <f>IF(Table1[[#This Row],[Phân loại]]="Tồn đầu kỳ",Table1[[#This Row],[Tổng giá trị]],0)</f>
        <v>0</v>
      </c>
      <c r="P1351" s="58">
        <f>IF(Table1[[#This Row],[Số còn phải thu ĐK]]&lt;&gt;0,0,IF(Table1[[#This Row],[Phân loại]]="Bán hàng",Table1[[#This Row],[Tổng giá trị]],-Table1[[#This Row],[Tổng giá trị]]))</f>
        <v>607950</v>
      </c>
      <c r="Q1351" s="115">
        <f t="shared" si="170"/>
        <v>0</v>
      </c>
      <c r="R1351" s="58">
        <f>Table1[[#This Row],[Số còn phải thu ĐK]]+Table1[[#This Row],[Giá Trị HD sau CK]]-Table1[[#This Row],[Số tiền đã thu]]</f>
        <v>607950</v>
      </c>
      <c r="S1351" s="59">
        <f>IF(Table1[[#This Row],[Ngày hóa đơn]]&lt;&gt;"",Table1[[#This Row],[Ngày hóa đơn]],Table1[[#This Row],[Ngày hạch toán]])</f>
        <v>45959</v>
      </c>
      <c r="T1351" s="58"/>
      <c r="U1351" s="59">
        <f>IF(Table1[[#This Row],[Ngày tính CN]]="","",S1351+T1351)</f>
        <v>45959</v>
      </c>
      <c r="V1351" s="60">
        <f ca="1">IF(Table1[[#This Row],[Hạn thanh toán]]="","",IF((U1351-NOW())&lt;0,0,(U1351-NOW())))</f>
        <v>0</v>
      </c>
      <c r="W1351" s="57"/>
      <c r="X1351" s="116" t="str">
        <f t="shared" ca="1" si="171"/>
        <v/>
      </c>
      <c r="Y1351" s="116" t="str">
        <f t="shared" ca="1" si="169"/>
        <v/>
      </c>
      <c r="Z1351" s="305">
        <f>Table1[[#This Row],[Hạn thanh toán]]</f>
        <v>45959</v>
      </c>
      <c r="AA1351" s="305">
        <f>Table1[[#This Row],[Ngày Thanh toán]]</f>
        <v>0</v>
      </c>
      <c r="AD1351" s="61" t="str">
        <f>VLOOKUP($A1351,Ma_KH!$A:$Q,Ma_KH!O$1,0)</f>
        <v>UNIT</v>
      </c>
      <c r="AE1351" s="3" t="str">
        <f>VLOOKUP($A1351,Ma_KH!$A:$Q,Ma_KH!P$1,0)</f>
        <v>CÔNG TY TNHH HÀNG TIÊU DÙNG UNIT</v>
      </c>
    </row>
    <row r="1352" spans="1:31" s="61" customFormat="1" ht="25.5" customHeight="1" x14ac:dyDescent="0.3">
      <c r="A1352" s="44" t="s">
        <v>130</v>
      </c>
      <c r="B1352" s="4" t="s">
        <v>4514</v>
      </c>
      <c r="C1352" s="46">
        <v>45959</v>
      </c>
      <c r="D1352" s="45" t="s">
        <v>2273</v>
      </c>
      <c r="E1352" s="46"/>
      <c r="F1352" s="50"/>
      <c r="G1352" s="50" t="s">
        <v>2255</v>
      </c>
      <c r="H1352" s="57">
        <v>922445</v>
      </c>
      <c r="I1352" s="57">
        <v>64571</v>
      </c>
      <c r="J1352" s="57">
        <v>68630</v>
      </c>
      <c r="K1352" s="57">
        <v>926504</v>
      </c>
      <c r="L1352" s="58" t="s">
        <v>24</v>
      </c>
      <c r="M1352" s="59"/>
      <c r="N1352" s="58"/>
      <c r="O1352" s="57">
        <f>IF(Table1[[#This Row],[Phân loại]]="Tồn đầu kỳ",Table1[[#This Row],[Tổng giá trị]],0)</f>
        <v>0</v>
      </c>
      <c r="P1352" s="58">
        <f>IF(Table1[[#This Row],[Số còn phải thu ĐK]]&lt;&gt;0,0,IF(Table1[[#This Row],[Phân loại]]="Bán hàng",Table1[[#This Row],[Tổng giá trị]],-Table1[[#This Row],[Tổng giá trị]]))</f>
        <v>926504</v>
      </c>
      <c r="Q1352" s="115">
        <f t="shared" si="170"/>
        <v>0</v>
      </c>
      <c r="R1352" s="58">
        <f>Table1[[#This Row],[Số còn phải thu ĐK]]+Table1[[#This Row],[Giá Trị HD sau CK]]-Table1[[#This Row],[Số tiền đã thu]]</f>
        <v>926504</v>
      </c>
      <c r="S1352" s="59">
        <f>IF(Table1[[#This Row],[Ngày hóa đơn]]&lt;&gt;"",Table1[[#This Row],[Ngày hóa đơn]],Table1[[#This Row],[Ngày hạch toán]])</f>
        <v>45959</v>
      </c>
      <c r="T1352" s="58"/>
      <c r="U1352" s="59">
        <f>IF(Table1[[#This Row],[Ngày tính CN]]="","",S1352+T1352)</f>
        <v>45959</v>
      </c>
      <c r="V1352" s="60">
        <f ca="1">IF(Table1[[#This Row],[Hạn thanh toán]]="","",IF((U1352-NOW())&lt;0,0,(U1352-NOW())))</f>
        <v>0</v>
      </c>
      <c r="W1352" s="57"/>
      <c r="X1352" s="116" t="str">
        <f t="shared" ca="1" si="171"/>
        <v/>
      </c>
      <c r="Y1352" s="116" t="str">
        <f t="shared" ca="1" si="169"/>
        <v/>
      </c>
      <c r="Z1352" s="305">
        <f>Table1[[#This Row],[Hạn thanh toán]]</f>
        <v>45959</v>
      </c>
      <c r="AA1352" s="305">
        <f>Table1[[#This Row],[Ngày Thanh toán]]</f>
        <v>0</v>
      </c>
      <c r="AD1352" s="61" t="str">
        <f>VLOOKUP($A1352,Ma_KH!$A:$Q,Ma_KH!O$1,0)</f>
        <v>UNIT</v>
      </c>
      <c r="AE1352" s="3" t="str">
        <f>VLOOKUP($A1352,Ma_KH!$A:$Q,Ma_KH!P$1,0)</f>
        <v>CÔNG TY TNHH HÀNG TIÊU DÙNG UNIT</v>
      </c>
    </row>
    <row r="1353" spans="1:31" s="61" customFormat="1" ht="25.5" customHeight="1" x14ac:dyDescent="0.3">
      <c r="A1353" s="44" t="s">
        <v>136</v>
      </c>
      <c r="B1353" s="4" t="s">
        <v>4514</v>
      </c>
      <c r="C1353" s="46">
        <v>45960</v>
      </c>
      <c r="D1353" s="45" t="s">
        <v>2274</v>
      </c>
      <c r="E1353" s="46"/>
      <c r="F1353" s="50"/>
      <c r="G1353" s="50" t="s">
        <v>2267</v>
      </c>
      <c r="H1353" s="57">
        <v>752931</v>
      </c>
      <c r="I1353" s="57">
        <v>52705</v>
      </c>
      <c r="J1353" s="57">
        <v>56018</v>
      </c>
      <c r="K1353" s="57">
        <v>756244</v>
      </c>
      <c r="L1353" s="58" t="s">
        <v>24</v>
      </c>
      <c r="M1353" s="59"/>
      <c r="N1353" s="58"/>
      <c r="O1353" s="57">
        <f>IF(Table1[[#This Row],[Phân loại]]="Tồn đầu kỳ",Table1[[#This Row],[Tổng giá trị]],0)</f>
        <v>0</v>
      </c>
      <c r="P1353" s="58">
        <f>IF(Table1[[#This Row],[Số còn phải thu ĐK]]&lt;&gt;0,0,IF(Table1[[#This Row],[Phân loại]]="Bán hàng",Table1[[#This Row],[Tổng giá trị]],-Table1[[#This Row],[Tổng giá trị]]))</f>
        <v>756244</v>
      </c>
      <c r="Q1353" s="115">
        <f t="shared" si="170"/>
        <v>0</v>
      </c>
      <c r="R1353" s="58">
        <f>Table1[[#This Row],[Số còn phải thu ĐK]]+Table1[[#This Row],[Giá Trị HD sau CK]]-Table1[[#This Row],[Số tiền đã thu]]</f>
        <v>756244</v>
      </c>
      <c r="S1353" s="59">
        <f>IF(Table1[[#This Row],[Ngày hóa đơn]]&lt;&gt;"",Table1[[#This Row],[Ngày hóa đơn]],Table1[[#This Row],[Ngày hạch toán]])</f>
        <v>45960</v>
      </c>
      <c r="T1353" s="58"/>
      <c r="U1353" s="59">
        <f>IF(Table1[[#This Row],[Ngày tính CN]]="","",S1353+T1353)</f>
        <v>45960</v>
      </c>
      <c r="V1353" s="60">
        <f ca="1">IF(Table1[[#This Row],[Hạn thanh toán]]="","",IF((U1353-NOW())&lt;0,0,(U1353-NOW())))</f>
        <v>0</v>
      </c>
      <c r="W1353" s="57"/>
      <c r="X1353" s="116" t="str">
        <f t="shared" ca="1" si="171"/>
        <v/>
      </c>
      <c r="Y1353" s="116" t="str">
        <f t="shared" ca="1" si="169"/>
        <v/>
      </c>
      <c r="Z1353" s="305">
        <f>Table1[[#This Row],[Hạn thanh toán]]</f>
        <v>45960</v>
      </c>
      <c r="AA1353" s="305">
        <f>Table1[[#This Row],[Ngày Thanh toán]]</f>
        <v>0</v>
      </c>
      <c r="AD1353" s="61" t="str">
        <f>VLOOKUP($A1353,Ma_KH!$A:$Q,Ma_KH!O$1,0)</f>
        <v>UNIT</v>
      </c>
      <c r="AE1353" s="3" t="str">
        <f>VLOOKUP($A1353,Ma_KH!$A:$Q,Ma_KH!P$1,0)</f>
        <v>CÔNG TY TNHH HÀNG TIÊU DÙNG UNIT</v>
      </c>
    </row>
    <row r="1354" spans="1:31" s="61" customFormat="1" ht="25.5" customHeight="1" x14ac:dyDescent="0.3">
      <c r="A1354" s="44" t="s">
        <v>138</v>
      </c>
      <c r="B1354" s="4" t="s">
        <v>4514</v>
      </c>
      <c r="C1354" s="46">
        <v>45959</v>
      </c>
      <c r="D1354" s="45" t="s">
        <v>2275</v>
      </c>
      <c r="E1354" s="46"/>
      <c r="F1354" s="50"/>
      <c r="G1354" s="50" t="s">
        <v>2276</v>
      </c>
      <c r="H1354" s="57">
        <v>1133415</v>
      </c>
      <c r="I1354" s="57">
        <v>79339</v>
      </c>
      <c r="J1354" s="57">
        <v>84326</v>
      </c>
      <c r="K1354" s="57">
        <v>1138402</v>
      </c>
      <c r="L1354" s="58" t="s">
        <v>24</v>
      </c>
      <c r="M1354" s="59"/>
      <c r="N1354" s="58"/>
      <c r="O1354" s="57">
        <f>IF(Table1[[#This Row],[Phân loại]]="Tồn đầu kỳ",Table1[[#This Row],[Tổng giá trị]],0)</f>
        <v>0</v>
      </c>
      <c r="P1354" s="58">
        <f>IF(Table1[[#This Row],[Số còn phải thu ĐK]]&lt;&gt;0,0,IF(Table1[[#This Row],[Phân loại]]="Bán hàng",Table1[[#This Row],[Tổng giá trị]],-Table1[[#This Row],[Tổng giá trị]]))</f>
        <v>1138402</v>
      </c>
      <c r="Q1354" s="115">
        <f t="shared" si="170"/>
        <v>0</v>
      </c>
      <c r="R1354" s="58">
        <f>Table1[[#This Row],[Số còn phải thu ĐK]]+Table1[[#This Row],[Giá Trị HD sau CK]]-Table1[[#This Row],[Số tiền đã thu]]</f>
        <v>1138402</v>
      </c>
      <c r="S1354" s="59">
        <f>IF(Table1[[#This Row],[Ngày hóa đơn]]&lt;&gt;"",Table1[[#This Row],[Ngày hóa đơn]],Table1[[#This Row],[Ngày hạch toán]])</f>
        <v>45959</v>
      </c>
      <c r="T1354" s="58"/>
      <c r="U1354" s="59">
        <f>IF(Table1[[#This Row],[Ngày tính CN]]="","",S1354+T1354)</f>
        <v>45959</v>
      </c>
      <c r="V1354" s="60">
        <f ca="1">IF(Table1[[#This Row],[Hạn thanh toán]]="","",IF((U1354-NOW())&lt;0,0,(U1354-NOW())))</f>
        <v>0</v>
      </c>
      <c r="W1354" s="57"/>
      <c r="X1354" s="116" t="str">
        <f t="shared" ca="1" si="171"/>
        <v/>
      </c>
      <c r="Y1354" s="116" t="str">
        <f t="shared" ca="1" si="169"/>
        <v/>
      </c>
      <c r="Z1354" s="305">
        <f>Table1[[#This Row],[Hạn thanh toán]]</f>
        <v>45959</v>
      </c>
      <c r="AA1354" s="305">
        <f>Table1[[#This Row],[Ngày Thanh toán]]</f>
        <v>0</v>
      </c>
      <c r="AD1354" s="61" t="str">
        <f>VLOOKUP($A1354,Ma_KH!$A:$Q,Ma_KH!O$1,0)</f>
        <v>UNIT</v>
      </c>
      <c r="AE1354" s="3" t="str">
        <f>VLOOKUP($A1354,Ma_KH!$A:$Q,Ma_KH!P$1,0)</f>
        <v>CÔNG TY TNHH HÀNG TIÊU DÙNG UNIT</v>
      </c>
    </row>
    <row r="1355" spans="1:31" s="61" customFormat="1" ht="25.5" customHeight="1" x14ac:dyDescent="0.3">
      <c r="A1355" s="47" t="s">
        <v>133</v>
      </c>
      <c r="B1355" s="4" t="s">
        <v>4514</v>
      </c>
      <c r="C1355" s="49">
        <v>45953</v>
      </c>
      <c r="D1355" s="48" t="s">
        <v>2277</v>
      </c>
      <c r="E1355" s="49"/>
      <c r="F1355" s="51"/>
      <c r="G1355" s="51" t="s">
        <v>2259</v>
      </c>
      <c r="H1355" s="57">
        <v>367155</v>
      </c>
      <c r="I1355" s="57">
        <v>25701</v>
      </c>
      <c r="J1355" s="57">
        <v>27316</v>
      </c>
      <c r="K1355" s="57">
        <v>368770</v>
      </c>
      <c r="L1355" s="58" t="s">
        <v>24</v>
      </c>
      <c r="M1355" s="59"/>
      <c r="N1355" s="58"/>
      <c r="O1355" s="57">
        <f>IF(Table1[[#This Row],[Phân loại]]="Tồn đầu kỳ",Table1[[#This Row],[Tổng giá trị]],0)</f>
        <v>0</v>
      </c>
      <c r="P1355" s="58">
        <f>IF(Table1[[#This Row],[Số còn phải thu ĐK]]&lt;&gt;0,0,IF(Table1[[#This Row],[Phân loại]]="Bán hàng",Table1[[#This Row],[Tổng giá trị]],-Table1[[#This Row],[Tổng giá trị]]))</f>
        <v>368770</v>
      </c>
      <c r="Q1355" s="115">
        <f t="shared" si="170"/>
        <v>0</v>
      </c>
      <c r="R1355" s="58">
        <f>Table1[[#This Row],[Số còn phải thu ĐK]]+Table1[[#This Row],[Giá Trị HD sau CK]]-Table1[[#This Row],[Số tiền đã thu]]</f>
        <v>368770</v>
      </c>
      <c r="S1355" s="59">
        <f>IF(Table1[[#This Row],[Ngày hóa đơn]]&lt;&gt;"",Table1[[#This Row],[Ngày hóa đơn]],Table1[[#This Row],[Ngày hạch toán]])</f>
        <v>45953</v>
      </c>
      <c r="T1355" s="58"/>
      <c r="U1355" s="59">
        <f>IF(Table1[[#This Row],[Ngày tính CN]]="","",S1355+T1355)</f>
        <v>45953</v>
      </c>
      <c r="V1355" s="60">
        <f ca="1">IF(Table1[[#This Row],[Hạn thanh toán]]="","",IF((U1355-NOW())&lt;0,0,(U1355-NOW())))</f>
        <v>0</v>
      </c>
      <c r="W1355" s="57"/>
      <c r="X1355" s="116" t="str">
        <f t="shared" ca="1" si="171"/>
        <v/>
      </c>
      <c r="Y1355" s="116" t="str">
        <f t="shared" ca="1" si="169"/>
        <v/>
      </c>
      <c r="Z1355" s="305">
        <f>Table1[[#This Row],[Hạn thanh toán]]</f>
        <v>45953</v>
      </c>
      <c r="AA1355" s="305">
        <f>Table1[[#This Row],[Ngày Thanh toán]]</f>
        <v>0</v>
      </c>
      <c r="AD1355" s="61" t="str">
        <f>VLOOKUP($A1355,Ma_KH!$A:$Q,Ma_KH!O$1,0)</f>
        <v>UNIT</v>
      </c>
      <c r="AE1355" s="3" t="str">
        <f>VLOOKUP($A1355,Ma_KH!$A:$Q,Ma_KH!P$1,0)</f>
        <v>CÔNG TY TNHH HÀNG TIÊU DÙNG UNIT</v>
      </c>
    </row>
    <row r="1356" spans="1:31" ht="25.5" customHeight="1" x14ac:dyDescent="0.3">
      <c r="A1356" s="69" t="s">
        <v>139</v>
      </c>
      <c r="B1356" s="69" t="s">
        <v>2280</v>
      </c>
      <c r="C1356" s="70">
        <v>45673</v>
      </c>
      <c r="D1356" s="71" t="s">
        <v>2278</v>
      </c>
      <c r="E1356" s="70">
        <v>45673</v>
      </c>
      <c r="F1356" s="69" t="s">
        <v>2279</v>
      </c>
      <c r="G1356" s="69" t="s">
        <v>2280</v>
      </c>
      <c r="H1356" s="72">
        <v>4473715</v>
      </c>
      <c r="I1356" s="72">
        <v>0</v>
      </c>
      <c r="J1356" s="72">
        <v>357897</v>
      </c>
      <c r="K1356" s="72">
        <v>4831612</v>
      </c>
      <c r="L1356" s="8" t="s">
        <v>24</v>
      </c>
      <c r="M1356" s="43">
        <v>45677</v>
      </c>
      <c r="N1356" s="29" t="s">
        <v>4395</v>
      </c>
      <c r="O1356" s="72">
        <f>IF(Table1[[#This Row],[Phân loại]]="Tồn đầu kỳ",Table1[[#This Row],[Tổng giá trị]],0)</f>
        <v>0</v>
      </c>
      <c r="P1356" s="8">
        <f>IF(Table1[[#This Row],[Số còn phải thu ĐK]]&lt;&gt;0,0,IF(Table1[[#This Row],[Phân loại]]="Bán hàng",Table1[[#This Row],[Tổng giá trị]],-Table1[[#This Row],[Tổng giá trị]]))</f>
        <v>4831612</v>
      </c>
      <c r="Q1356" s="73">
        <f t="shared" si="170"/>
        <v>4831612</v>
      </c>
      <c r="R1356" s="8">
        <f>Table1[[#This Row],[Số còn phải thu ĐK]]+Table1[[#This Row],[Giá Trị HD sau CK]]-Table1[[#This Row],[Số tiền đã thu]]</f>
        <v>0</v>
      </c>
      <c r="S1356" s="7">
        <f>IF(Table1[[#This Row],[Ngày hóa đơn]]&lt;&gt;"",Table1[[#This Row],[Ngày hóa đơn]],Table1[[#This Row],[Ngày hạch toán]])</f>
        <v>45673</v>
      </c>
      <c r="T1356" s="8"/>
      <c r="U1356" s="7">
        <f>IF(Table1[[#This Row],[Ngày tính CN]]="","",S1356+T1356)</f>
        <v>45673</v>
      </c>
      <c r="V1356" s="74">
        <f ca="1">IF(Table1[[#This Row],[Hạn thanh toán]]="","",IF((U1356-NOW())&lt;0,0,(U1356-NOW())))</f>
        <v>0</v>
      </c>
      <c r="W1356" s="72"/>
      <c r="X1356" s="68" t="str">
        <f t="shared" ca="1" si="171"/>
        <v/>
      </c>
      <c r="Y1356" s="68" t="str">
        <f t="shared" si="169"/>
        <v>Đã thanh toán</v>
      </c>
      <c r="Z1356" s="301">
        <f>Table1[[#This Row],[Hạn thanh toán]]</f>
        <v>45673</v>
      </c>
      <c r="AA1356" s="301">
        <f>Table1[[#This Row],[Ngày Thanh toán]]</f>
        <v>45677</v>
      </c>
      <c r="AD1356" s="3" t="str">
        <f>VLOOKUP($A1356,Ma_KH!$A:$Q,Ma_KH!O$1,0)</f>
        <v>FRUITS</v>
      </c>
      <c r="AE1356" s="3" t="str">
        <f>VLOOKUP($A1356,Ma_KH!$A:$Q,Ma_KH!P$1,0)</f>
        <v>CÔNG TY CP VIETNAM FRUITS AND MORE</v>
      </c>
    </row>
    <row r="1357" spans="1:31" ht="25.5" customHeight="1" x14ac:dyDescent="0.3">
      <c r="A1357" s="69" t="s">
        <v>139</v>
      </c>
      <c r="B1357" s="69" t="s">
        <v>2280</v>
      </c>
      <c r="C1357" s="70">
        <v>45691</v>
      </c>
      <c r="D1357" s="71" t="s">
        <v>2281</v>
      </c>
      <c r="E1357" s="70">
        <v>45695</v>
      </c>
      <c r="F1357" s="69" t="s">
        <v>2282</v>
      </c>
      <c r="G1357" s="69" t="s">
        <v>2280</v>
      </c>
      <c r="H1357" s="72">
        <v>6942189</v>
      </c>
      <c r="I1357" s="72">
        <v>0</v>
      </c>
      <c r="J1357" s="72">
        <v>555375</v>
      </c>
      <c r="K1357" s="72">
        <v>7497564</v>
      </c>
      <c r="L1357" s="8" t="s">
        <v>24</v>
      </c>
      <c r="M1357" s="43">
        <v>45694</v>
      </c>
      <c r="N1357" s="29" t="s">
        <v>4396</v>
      </c>
      <c r="O1357" s="72">
        <f>IF(Table1[[#This Row],[Phân loại]]="Tồn đầu kỳ",Table1[[#This Row],[Tổng giá trị]],0)</f>
        <v>0</v>
      </c>
      <c r="P1357" s="8">
        <f>IF(Table1[[#This Row],[Số còn phải thu ĐK]]&lt;&gt;0,0,IF(Table1[[#This Row],[Phân loại]]="Bán hàng",Table1[[#This Row],[Tổng giá trị]],-Table1[[#This Row],[Tổng giá trị]]))</f>
        <v>7497564</v>
      </c>
      <c r="Q1357" s="73">
        <f t="shared" si="170"/>
        <v>7497564</v>
      </c>
      <c r="R1357" s="8">
        <f>Table1[[#This Row],[Số còn phải thu ĐK]]+Table1[[#This Row],[Giá Trị HD sau CK]]-Table1[[#This Row],[Số tiền đã thu]]</f>
        <v>0</v>
      </c>
      <c r="S1357" s="7">
        <f>IF(Table1[[#This Row],[Ngày hóa đơn]]&lt;&gt;"",Table1[[#This Row],[Ngày hóa đơn]],Table1[[#This Row],[Ngày hạch toán]])</f>
        <v>45695</v>
      </c>
      <c r="T1357" s="8"/>
      <c r="U1357" s="7">
        <f>IF(Table1[[#This Row],[Ngày tính CN]]="","",S1357+T1357)</f>
        <v>45695</v>
      </c>
      <c r="V1357" s="74">
        <f ca="1">IF(Table1[[#This Row],[Hạn thanh toán]]="","",IF((U1357-NOW())&lt;0,0,(U1357-NOW())))</f>
        <v>0</v>
      </c>
      <c r="W1357" s="72"/>
      <c r="X1357" s="68" t="str">
        <f t="shared" ca="1" si="171"/>
        <v/>
      </c>
      <c r="Y1357" s="68" t="str">
        <f t="shared" si="169"/>
        <v>Đã thanh toán</v>
      </c>
      <c r="Z1357" s="301">
        <f>Table1[[#This Row],[Hạn thanh toán]]</f>
        <v>45695</v>
      </c>
      <c r="AA1357" s="301">
        <f>Table1[[#This Row],[Ngày Thanh toán]]</f>
        <v>45694</v>
      </c>
      <c r="AD1357" s="3" t="str">
        <f>VLOOKUP($A1357,Ma_KH!$A:$Q,Ma_KH!O$1,0)</f>
        <v>FRUITS</v>
      </c>
      <c r="AE1357" s="3" t="str">
        <f>VLOOKUP($A1357,Ma_KH!$A:$Q,Ma_KH!P$1,0)</f>
        <v>CÔNG TY CP VIETNAM FRUITS AND MORE</v>
      </c>
    </row>
    <row r="1358" spans="1:31" ht="25.5" customHeight="1" x14ac:dyDescent="0.3">
      <c r="A1358" s="69" t="s">
        <v>139</v>
      </c>
      <c r="B1358" s="69" t="s">
        <v>2280</v>
      </c>
      <c r="C1358" s="70">
        <v>45703</v>
      </c>
      <c r="D1358" s="71" t="s">
        <v>2283</v>
      </c>
      <c r="E1358" s="70">
        <v>45707</v>
      </c>
      <c r="F1358" s="69" t="s">
        <v>2284</v>
      </c>
      <c r="G1358" s="69" t="s">
        <v>2280</v>
      </c>
      <c r="H1358" s="72">
        <v>5925593</v>
      </c>
      <c r="I1358" s="72">
        <v>0</v>
      </c>
      <c r="J1358" s="72">
        <v>474047</v>
      </c>
      <c r="K1358" s="72">
        <v>6399640</v>
      </c>
      <c r="L1358" s="8" t="s">
        <v>24</v>
      </c>
      <c r="M1358" s="43">
        <v>45706</v>
      </c>
      <c r="N1358" s="29" t="s">
        <v>4397</v>
      </c>
      <c r="O1358" s="72">
        <f>IF(Table1[[#This Row],[Phân loại]]="Tồn đầu kỳ",Table1[[#This Row],[Tổng giá trị]],0)</f>
        <v>0</v>
      </c>
      <c r="P1358" s="8">
        <f>IF(Table1[[#This Row],[Số còn phải thu ĐK]]&lt;&gt;0,0,IF(Table1[[#This Row],[Phân loại]]="Bán hàng",Table1[[#This Row],[Tổng giá trị]],-Table1[[#This Row],[Tổng giá trị]]))</f>
        <v>6399640</v>
      </c>
      <c r="Q1358" s="73">
        <f t="shared" si="170"/>
        <v>6399640</v>
      </c>
      <c r="R1358" s="8">
        <f>Table1[[#This Row],[Số còn phải thu ĐK]]+Table1[[#This Row],[Giá Trị HD sau CK]]-Table1[[#This Row],[Số tiền đã thu]]</f>
        <v>0</v>
      </c>
      <c r="S1358" s="7">
        <f>IF(Table1[[#This Row],[Ngày hóa đơn]]&lt;&gt;"",Table1[[#This Row],[Ngày hóa đơn]],Table1[[#This Row],[Ngày hạch toán]])</f>
        <v>45707</v>
      </c>
      <c r="T1358" s="8"/>
      <c r="U1358" s="7">
        <f>IF(Table1[[#This Row],[Ngày tính CN]]="","",S1358+T1358)</f>
        <v>45707</v>
      </c>
      <c r="V1358" s="74">
        <f ca="1">IF(Table1[[#This Row],[Hạn thanh toán]]="","",IF((U1358-NOW())&lt;0,0,(U1358-NOW())))</f>
        <v>0</v>
      </c>
      <c r="W1358" s="72"/>
      <c r="X1358" s="68" t="str">
        <f t="shared" ca="1" si="171"/>
        <v/>
      </c>
      <c r="Y1358" s="68" t="str">
        <f t="shared" si="169"/>
        <v>Đã thanh toán</v>
      </c>
      <c r="Z1358" s="301">
        <f>Table1[[#This Row],[Hạn thanh toán]]</f>
        <v>45707</v>
      </c>
      <c r="AA1358" s="301">
        <f>Table1[[#This Row],[Ngày Thanh toán]]</f>
        <v>45706</v>
      </c>
      <c r="AD1358" s="3" t="str">
        <f>VLOOKUP($A1358,Ma_KH!$A:$Q,Ma_KH!O$1,0)</f>
        <v>FRUITS</v>
      </c>
      <c r="AE1358" s="3" t="str">
        <f>VLOOKUP($A1358,Ma_KH!$A:$Q,Ma_KH!P$1,0)</f>
        <v>CÔNG TY CP VIETNAM FRUITS AND MORE</v>
      </c>
    </row>
    <row r="1359" spans="1:31" ht="25.5" customHeight="1" x14ac:dyDescent="0.3">
      <c r="A1359" s="76" t="s">
        <v>139</v>
      </c>
      <c r="B1359" s="69" t="s">
        <v>2280</v>
      </c>
      <c r="C1359" s="78">
        <v>45735</v>
      </c>
      <c r="D1359" s="79" t="s">
        <v>2285</v>
      </c>
      <c r="E1359" s="78">
        <v>45735</v>
      </c>
      <c r="F1359" s="76" t="s">
        <v>2286</v>
      </c>
      <c r="G1359" s="76" t="s">
        <v>2280</v>
      </c>
      <c r="H1359" s="72">
        <v>5182469</v>
      </c>
      <c r="I1359" s="72">
        <v>0</v>
      </c>
      <c r="J1359" s="72">
        <v>414598</v>
      </c>
      <c r="K1359" s="72">
        <v>5597067</v>
      </c>
      <c r="L1359" s="8" t="s">
        <v>24</v>
      </c>
      <c r="M1359" s="43">
        <v>45763</v>
      </c>
      <c r="N1359" s="29" t="s">
        <v>4398</v>
      </c>
      <c r="O1359" s="72">
        <f>IF(Table1[[#This Row],[Phân loại]]="Tồn đầu kỳ",Table1[[#This Row],[Tổng giá trị]],0)</f>
        <v>0</v>
      </c>
      <c r="P1359" s="8">
        <f>IF(Table1[[#This Row],[Số còn phải thu ĐK]]&lt;&gt;0,0,IF(Table1[[#This Row],[Phân loại]]="Bán hàng",Table1[[#This Row],[Tổng giá trị]],-Table1[[#This Row],[Tổng giá trị]]))</f>
        <v>5597067</v>
      </c>
      <c r="Q1359" s="73">
        <f t="shared" si="170"/>
        <v>5597067</v>
      </c>
      <c r="R1359" s="8">
        <f>Table1[[#This Row],[Số còn phải thu ĐK]]+Table1[[#This Row],[Giá Trị HD sau CK]]-Table1[[#This Row],[Số tiền đã thu]]</f>
        <v>0</v>
      </c>
      <c r="S1359" s="7">
        <f>IF(Table1[[#This Row],[Ngày hóa đơn]]&lt;&gt;"",Table1[[#This Row],[Ngày hóa đơn]],Table1[[#This Row],[Ngày hạch toán]])</f>
        <v>45735</v>
      </c>
      <c r="T1359" s="8"/>
      <c r="U1359" s="7">
        <f>IF(Table1[[#This Row],[Ngày tính CN]]="","",S1359+T1359)</f>
        <v>45735</v>
      </c>
      <c r="V1359" s="74">
        <f ca="1">IF(Table1[[#This Row],[Hạn thanh toán]]="","",IF((U1359-NOW())&lt;0,0,(U1359-NOW())))</f>
        <v>0</v>
      </c>
      <c r="W1359" s="72"/>
      <c r="X1359" s="68" t="str">
        <f t="shared" ca="1" si="171"/>
        <v/>
      </c>
      <c r="Y1359" s="68" t="str">
        <f t="shared" si="169"/>
        <v>Đã thanh toán</v>
      </c>
      <c r="Z1359" s="301">
        <f>Table1[[#This Row],[Hạn thanh toán]]</f>
        <v>45735</v>
      </c>
      <c r="AA1359" s="301">
        <f>Table1[[#This Row],[Ngày Thanh toán]]</f>
        <v>45763</v>
      </c>
      <c r="AD1359" s="3" t="str">
        <f>VLOOKUP($A1359,Ma_KH!$A:$Q,Ma_KH!O$1,0)</f>
        <v>FRUITS</v>
      </c>
      <c r="AE1359" s="3" t="str">
        <f>VLOOKUP($A1359,Ma_KH!$A:$Q,Ma_KH!P$1,0)</f>
        <v>CÔNG TY CP VIETNAM FRUITS AND MORE</v>
      </c>
    </row>
    <row r="1360" spans="1:31" ht="25.5" customHeight="1" x14ac:dyDescent="0.3">
      <c r="A1360" s="69" t="s">
        <v>139</v>
      </c>
      <c r="B1360" s="69" t="s">
        <v>2280</v>
      </c>
      <c r="C1360" s="70">
        <v>45736</v>
      </c>
      <c r="D1360" s="71" t="s">
        <v>2287</v>
      </c>
      <c r="E1360" s="70">
        <v>45736</v>
      </c>
      <c r="F1360" s="69" t="s">
        <v>2288</v>
      </c>
      <c r="G1360" s="69" t="s">
        <v>2280</v>
      </c>
      <c r="H1360" s="72">
        <v>279036</v>
      </c>
      <c r="I1360" s="72">
        <v>0</v>
      </c>
      <c r="J1360" s="72">
        <v>22323</v>
      </c>
      <c r="K1360" s="72">
        <v>301359</v>
      </c>
      <c r="L1360" s="8" t="s">
        <v>24</v>
      </c>
      <c r="M1360" s="43">
        <v>45763</v>
      </c>
      <c r="N1360" s="29" t="s">
        <v>4398</v>
      </c>
      <c r="O1360" s="72">
        <f>IF(Table1[[#This Row],[Phân loại]]="Tồn đầu kỳ",Table1[[#This Row],[Tổng giá trị]],0)</f>
        <v>0</v>
      </c>
      <c r="P1360" s="8">
        <f>IF(Table1[[#This Row],[Số còn phải thu ĐK]]&lt;&gt;0,0,IF(Table1[[#This Row],[Phân loại]]="Bán hàng",Table1[[#This Row],[Tổng giá trị]],-Table1[[#This Row],[Tổng giá trị]]))</f>
        <v>301359</v>
      </c>
      <c r="Q1360" s="73">
        <f t="shared" si="170"/>
        <v>301359</v>
      </c>
      <c r="R1360" s="8">
        <f>Table1[[#This Row],[Số còn phải thu ĐK]]+Table1[[#This Row],[Giá Trị HD sau CK]]-Table1[[#This Row],[Số tiền đã thu]]</f>
        <v>0</v>
      </c>
      <c r="S1360" s="7">
        <f>IF(Table1[[#This Row],[Ngày hóa đơn]]&lt;&gt;"",Table1[[#This Row],[Ngày hóa đơn]],Table1[[#This Row],[Ngày hạch toán]])</f>
        <v>45736</v>
      </c>
      <c r="T1360" s="8"/>
      <c r="U1360" s="7">
        <f>IF(Table1[[#This Row],[Ngày tính CN]]="","",S1360+T1360)</f>
        <v>45736</v>
      </c>
      <c r="V1360" s="74">
        <f ca="1">IF(Table1[[#This Row],[Hạn thanh toán]]="","",IF((U1360-NOW())&lt;0,0,(U1360-NOW())))</f>
        <v>0</v>
      </c>
      <c r="W1360" s="72"/>
      <c r="X1360" s="68" t="str">
        <f t="shared" ca="1" si="171"/>
        <v/>
      </c>
      <c r="Y1360" s="68" t="str">
        <f t="shared" ref="Y1360:Y1367" si="172">IF(R1360=0,"Đã thanh toán",IF(X1360="","",IF(X1360&lt;=0,"Chưa đến hạn thanh toán",IF(X1360&lt;=30,"Nợ quá hạn 30 ngày",IF(X1360&lt;=60,"Nợ quá hạn từ 30 ngày đến 60 ngày",IF(X1360&lt;=90,"Nợ quá hạn từ 60 ngày đến 90 ngày",IF(X1360&lt;=120,"Nợ quá hạn từ 90 ngày đến 120 ngày","Nợ quá hạn hơn 120 ngày có khả năng mất thanh toán")))))))</f>
        <v>Đã thanh toán</v>
      </c>
      <c r="Z1360" s="301">
        <f>Table1[[#This Row],[Hạn thanh toán]]</f>
        <v>45736</v>
      </c>
      <c r="AA1360" s="301">
        <f>Table1[[#This Row],[Ngày Thanh toán]]</f>
        <v>45763</v>
      </c>
      <c r="AD1360" s="3" t="str">
        <f>VLOOKUP($A1360,Ma_KH!$A:$Q,Ma_KH!O$1,0)</f>
        <v>FRUITS</v>
      </c>
      <c r="AE1360" s="3" t="str">
        <f>VLOOKUP($A1360,Ma_KH!$A:$Q,Ma_KH!P$1,0)</f>
        <v>CÔNG TY CP VIETNAM FRUITS AND MORE</v>
      </c>
    </row>
    <row r="1361" spans="1:31" ht="25.5" customHeight="1" x14ac:dyDescent="0.3">
      <c r="A1361" s="69" t="s">
        <v>139</v>
      </c>
      <c r="B1361" s="69" t="s">
        <v>2280</v>
      </c>
      <c r="C1361" s="70">
        <v>45768</v>
      </c>
      <c r="D1361" s="71" t="s">
        <v>2289</v>
      </c>
      <c r="E1361" s="70">
        <v>45770</v>
      </c>
      <c r="F1361" s="69" t="s">
        <v>2290</v>
      </c>
      <c r="G1361" s="69" t="s">
        <v>2280</v>
      </c>
      <c r="H1361" s="72">
        <v>3437144</v>
      </c>
      <c r="I1361" s="72">
        <v>0</v>
      </c>
      <c r="J1361" s="72">
        <v>274972</v>
      </c>
      <c r="K1361" s="72">
        <v>3712116</v>
      </c>
      <c r="L1361" s="8" t="s">
        <v>24</v>
      </c>
      <c r="M1361" s="43">
        <v>45796</v>
      </c>
      <c r="N1361" s="29" t="s">
        <v>4399</v>
      </c>
      <c r="O1361" s="72">
        <f>IF(Table1[[#This Row],[Phân loại]]="Tồn đầu kỳ",Table1[[#This Row],[Tổng giá trị]],0)</f>
        <v>0</v>
      </c>
      <c r="P1361" s="8">
        <f>IF(Table1[[#This Row],[Số còn phải thu ĐK]]&lt;&gt;0,0,IF(Table1[[#This Row],[Phân loại]]="Bán hàng",Table1[[#This Row],[Tổng giá trị]],-Table1[[#This Row],[Tổng giá trị]]))</f>
        <v>3712116</v>
      </c>
      <c r="Q1361" s="73">
        <f t="shared" ref="Q1361:Q1367" si="173">IF(M1361&lt;&gt;"",IF(O1361&gt;0,O1361,P1361),0)</f>
        <v>3712116</v>
      </c>
      <c r="R1361" s="8">
        <f>Table1[[#This Row],[Số còn phải thu ĐK]]+Table1[[#This Row],[Giá Trị HD sau CK]]-Table1[[#This Row],[Số tiền đã thu]]</f>
        <v>0</v>
      </c>
      <c r="S1361" s="7">
        <f>IF(Table1[[#This Row],[Ngày hóa đơn]]&lt;&gt;"",Table1[[#This Row],[Ngày hóa đơn]],Table1[[#This Row],[Ngày hạch toán]])</f>
        <v>45770</v>
      </c>
      <c r="T1361" s="8"/>
      <c r="U1361" s="7">
        <f>IF(Table1[[#This Row],[Ngày tính CN]]="","",S1361+T1361)</f>
        <v>45770</v>
      </c>
      <c r="V1361" s="74">
        <f ca="1">IF(Table1[[#This Row],[Hạn thanh toán]]="","",IF((U1361-NOW())&lt;0,0,(U1361-NOW())))</f>
        <v>0</v>
      </c>
      <c r="W1361" s="72"/>
      <c r="X1361" s="68" t="str">
        <f t="shared" ref="X1361:X1364" ca="1" si="174">IF(OR(AR1364="",AO1364=0),"",IF((AR1364-NOW())&lt;0,-(AR1364-NOW()),0))</f>
        <v/>
      </c>
      <c r="Y1361" s="68" t="str">
        <f t="shared" si="172"/>
        <v>Đã thanh toán</v>
      </c>
      <c r="Z1361" s="301">
        <f>Table1[[#This Row],[Hạn thanh toán]]</f>
        <v>45770</v>
      </c>
      <c r="AA1361" s="301">
        <f>Table1[[#This Row],[Ngày Thanh toán]]</f>
        <v>45796</v>
      </c>
      <c r="AD1361" s="3" t="str">
        <f>VLOOKUP($A1361,Ma_KH!$A:$Q,Ma_KH!O$1,0)</f>
        <v>FRUITS</v>
      </c>
      <c r="AE1361" s="3" t="str">
        <f>VLOOKUP($A1361,Ma_KH!$A:$Q,Ma_KH!P$1,0)</f>
        <v>CÔNG TY CP VIETNAM FRUITS AND MORE</v>
      </c>
    </row>
    <row r="1362" spans="1:31" ht="25.5" customHeight="1" x14ac:dyDescent="0.3">
      <c r="A1362" s="76" t="s">
        <v>139</v>
      </c>
      <c r="B1362" s="69" t="s">
        <v>2280</v>
      </c>
      <c r="C1362" s="78">
        <v>45796</v>
      </c>
      <c r="D1362" s="79" t="s">
        <v>2291</v>
      </c>
      <c r="E1362" s="78">
        <v>45796</v>
      </c>
      <c r="F1362" s="76" t="s">
        <v>2292</v>
      </c>
      <c r="G1362" s="76" t="s">
        <v>2280</v>
      </c>
      <c r="H1362" s="72">
        <v>2753351</v>
      </c>
      <c r="I1362" s="72">
        <v>0</v>
      </c>
      <c r="J1362" s="72">
        <v>220268</v>
      </c>
      <c r="K1362" s="72">
        <v>2973619</v>
      </c>
      <c r="L1362" s="8" t="s">
        <v>24</v>
      </c>
      <c r="M1362" s="43">
        <v>45824</v>
      </c>
      <c r="N1362" s="29" t="s">
        <v>4400</v>
      </c>
      <c r="O1362" s="72">
        <f>IF(Table1[[#This Row],[Phân loại]]="Tồn đầu kỳ",Table1[[#This Row],[Tổng giá trị]],0)</f>
        <v>0</v>
      </c>
      <c r="P1362" s="8">
        <f>IF(Table1[[#This Row],[Số còn phải thu ĐK]]&lt;&gt;0,0,IF(Table1[[#This Row],[Phân loại]]="Bán hàng",Table1[[#This Row],[Tổng giá trị]],-Table1[[#This Row],[Tổng giá trị]]))</f>
        <v>2973619</v>
      </c>
      <c r="Q1362" s="73">
        <f t="shared" si="173"/>
        <v>2973619</v>
      </c>
      <c r="R1362" s="8">
        <f>Table1[[#This Row],[Số còn phải thu ĐK]]+Table1[[#This Row],[Giá Trị HD sau CK]]-Table1[[#This Row],[Số tiền đã thu]]</f>
        <v>0</v>
      </c>
      <c r="S1362" s="7">
        <f>IF(Table1[[#This Row],[Ngày hóa đơn]]&lt;&gt;"",Table1[[#This Row],[Ngày hóa đơn]],Table1[[#This Row],[Ngày hạch toán]])</f>
        <v>45796</v>
      </c>
      <c r="T1362" s="8"/>
      <c r="U1362" s="7">
        <f>IF(Table1[[#This Row],[Ngày tính CN]]="","",S1362+T1362)</f>
        <v>45796</v>
      </c>
      <c r="V1362" s="74">
        <f ca="1">IF(Table1[[#This Row],[Hạn thanh toán]]="","",IF((U1362-NOW())&lt;0,0,(U1362-NOW())))</f>
        <v>0</v>
      </c>
      <c r="W1362" s="72"/>
      <c r="X1362" s="68" t="str">
        <f t="shared" ca="1" si="174"/>
        <v/>
      </c>
      <c r="Y1362" s="68" t="str">
        <f t="shared" si="172"/>
        <v>Đã thanh toán</v>
      </c>
      <c r="Z1362" s="301">
        <f>Table1[[#This Row],[Hạn thanh toán]]</f>
        <v>45796</v>
      </c>
      <c r="AA1362" s="301">
        <f>Table1[[#This Row],[Ngày Thanh toán]]</f>
        <v>45824</v>
      </c>
      <c r="AD1362" s="3" t="str">
        <f>VLOOKUP($A1362,Ma_KH!$A:$Q,Ma_KH!O$1,0)</f>
        <v>FRUITS</v>
      </c>
      <c r="AE1362" s="3" t="str">
        <f>VLOOKUP($A1362,Ma_KH!$A:$Q,Ma_KH!P$1,0)</f>
        <v>CÔNG TY CP VIETNAM FRUITS AND MORE</v>
      </c>
    </row>
    <row r="1363" spans="1:31" ht="25.5" customHeight="1" x14ac:dyDescent="0.3">
      <c r="A1363" s="69" t="s">
        <v>139</v>
      </c>
      <c r="B1363" s="69" t="s">
        <v>2280</v>
      </c>
      <c r="C1363" s="70">
        <v>45822</v>
      </c>
      <c r="D1363" s="71" t="s">
        <v>2293</v>
      </c>
      <c r="E1363" s="70">
        <v>45822</v>
      </c>
      <c r="F1363" s="69" t="s">
        <v>2294</v>
      </c>
      <c r="G1363" s="69" t="s">
        <v>2295</v>
      </c>
      <c r="H1363" s="72">
        <v>1871880</v>
      </c>
      <c r="I1363" s="72">
        <v>0</v>
      </c>
      <c r="J1363" s="72">
        <v>149750</v>
      </c>
      <c r="K1363" s="72">
        <v>2021630</v>
      </c>
      <c r="L1363" s="8" t="s">
        <v>24</v>
      </c>
      <c r="M1363" s="43">
        <v>45863</v>
      </c>
      <c r="N1363" s="29" t="s">
        <v>4401</v>
      </c>
      <c r="O1363" s="72">
        <f>IF(Table1[[#This Row],[Phân loại]]="Tồn đầu kỳ",Table1[[#This Row],[Tổng giá trị]],0)</f>
        <v>0</v>
      </c>
      <c r="P1363" s="8">
        <f>IF(Table1[[#This Row],[Số còn phải thu ĐK]]&lt;&gt;0,0,IF(Table1[[#This Row],[Phân loại]]="Bán hàng",Table1[[#This Row],[Tổng giá trị]],-Table1[[#This Row],[Tổng giá trị]]))</f>
        <v>2021630</v>
      </c>
      <c r="Q1363" s="73">
        <f t="shared" si="173"/>
        <v>2021630</v>
      </c>
      <c r="R1363" s="8">
        <f>Table1[[#This Row],[Số còn phải thu ĐK]]+Table1[[#This Row],[Giá Trị HD sau CK]]-Table1[[#This Row],[Số tiền đã thu]]</f>
        <v>0</v>
      </c>
      <c r="S1363" s="7">
        <f>IF(Table1[[#This Row],[Ngày hóa đơn]]&lt;&gt;"",Table1[[#This Row],[Ngày hóa đơn]],Table1[[#This Row],[Ngày hạch toán]])</f>
        <v>45822</v>
      </c>
      <c r="T1363" s="8"/>
      <c r="U1363" s="7">
        <f>IF(Table1[[#This Row],[Ngày tính CN]]="","",S1363+T1363)</f>
        <v>45822</v>
      </c>
      <c r="V1363" s="74">
        <f ca="1">IF(Table1[[#This Row],[Hạn thanh toán]]="","",IF((U1363-NOW())&lt;0,0,(U1363-NOW())))</f>
        <v>0</v>
      </c>
      <c r="W1363" s="72"/>
      <c r="X1363" s="68" t="str">
        <f t="shared" ca="1" si="174"/>
        <v/>
      </c>
      <c r="Y1363" s="68" t="str">
        <f t="shared" si="172"/>
        <v>Đã thanh toán</v>
      </c>
      <c r="Z1363" s="301">
        <f>Table1[[#This Row],[Hạn thanh toán]]</f>
        <v>45822</v>
      </c>
      <c r="AA1363" s="301">
        <f>Table1[[#This Row],[Ngày Thanh toán]]</f>
        <v>45863</v>
      </c>
      <c r="AD1363" s="3" t="str">
        <f>VLOOKUP($A1363,Ma_KH!$A:$Q,Ma_KH!O$1,0)</f>
        <v>FRUITS</v>
      </c>
      <c r="AE1363" s="3" t="str">
        <f>VLOOKUP($A1363,Ma_KH!$A:$Q,Ma_KH!P$1,0)</f>
        <v>CÔNG TY CP VIETNAM FRUITS AND MORE</v>
      </c>
    </row>
    <row r="1364" spans="1:31" ht="25.5" customHeight="1" x14ac:dyDescent="0.3">
      <c r="A1364" s="76" t="s">
        <v>139</v>
      </c>
      <c r="B1364" s="69" t="s">
        <v>2280</v>
      </c>
      <c r="C1364" s="78">
        <v>45843</v>
      </c>
      <c r="D1364" s="79" t="s">
        <v>2296</v>
      </c>
      <c r="E1364" s="78">
        <v>45847</v>
      </c>
      <c r="F1364" s="76" t="s">
        <v>2297</v>
      </c>
      <c r="G1364" s="76" t="s">
        <v>2298</v>
      </c>
      <c r="H1364" s="72">
        <v>1760890</v>
      </c>
      <c r="I1364" s="72">
        <v>0</v>
      </c>
      <c r="J1364" s="72">
        <v>140871</v>
      </c>
      <c r="K1364" s="72">
        <v>1901761</v>
      </c>
      <c r="L1364" s="8" t="s">
        <v>24</v>
      </c>
      <c r="M1364" s="43">
        <v>45892</v>
      </c>
      <c r="N1364" s="29" t="s">
        <v>4402</v>
      </c>
      <c r="O1364" s="72">
        <f>IF(Table1[[#This Row],[Phân loại]]="Tồn đầu kỳ",Table1[[#This Row],[Tổng giá trị]],0)</f>
        <v>0</v>
      </c>
      <c r="P1364" s="8">
        <f>IF(Table1[[#This Row],[Số còn phải thu ĐK]]&lt;&gt;0,0,IF(Table1[[#This Row],[Phân loại]]="Bán hàng",Table1[[#This Row],[Tổng giá trị]],-Table1[[#This Row],[Tổng giá trị]]))</f>
        <v>1901761</v>
      </c>
      <c r="Q1364" s="73">
        <f t="shared" si="173"/>
        <v>1901761</v>
      </c>
      <c r="R1364" s="8">
        <f>Table1[[#This Row],[Số còn phải thu ĐK]]+Table1[[#This Row],[Giá Trị HD sau CK]]-Table1[[#This Row],[Số tiền đã thu]]</f>
        <v>0</v>
      </c>
      <c r="S1364" s="7">
        <f>IF(Table1[[#This Row],[Ngày hóa đơn]]&lt;&gt;"",Table1[[#This Row],[Ngày hóa đơn]],Table1[[#This Row],[Ngày hạch toán]])</f>
        <v>45847</v>
      </c>
      <c r="T1364" s="8"/>
      <c r="U1364" s="7">
        <f>IF(Table1[[#This Row],[Ngày tính CN]]="","",S1364+T1364)</f>
        <v>45847</v>
      </c>
      <c r="V1364" s="74">
        <f ca="1">IF(Table1[[#This Row],[Hạn thanh toán]]="","",IF((U1364-NOW())&lt;0,0,(U1364-NOW())))</f>
        <v>0</v>
      </c>
      <c r="W1364" s="72"/>
      <c r="X1364" s="68" t="str">
        <f t="shared" ca="1" si="174"/>
        <v/>
      </c>
      <c r="Y1364" s="68" t="str">
        <f t="shared" si="172"/>
        <v>Đã thanh toán</v>
      </c>
      <c r="Z1364" s="301">
        <f>Table1[[#This Row],[Hạn thanh toán]]</f>
        <v>45847</v>
      </c>
      <c r="AA1364" s="301">
        <f>Table1[[#This Row],[Ngày Thanh toán]]</f>
        <v>45892</v>
      </c>
      <c r="AD1364" s="3" t="str">
        <f>VLOOKUP($A1364,Ma_KH!$A:$Q,Ma_KH!O$1,0)</f>
        <v>FRUITS</v>
      </c>
      <c r="AE1364" s="3" t="str">
        <f>VLOOKUP($A1364,Ma_KH!$A:$Q,Ma_KH!P$1,0)</f>
        <v>CÔNG TY CP VIETNAM FRUITS AND MORE</v>
      </c>
    </row>
    <row r="1365" spans="1:31" ht="25.5" customHeight="1" x14ac:dyDescent="0.3">
      <c r="A1365" s="69" t="s">
        <v>139</v>
      </c>
      <c r="B1365" s="69" t="s">
        <v>2280</v>
      </c>
      <c r="C1365" s="70">
        <v>45860</v>
      </c>
      <c r="D1365" s="71" t="s">
        <v>2299</v>
      </c>
      <c r="E1365" s="70">
        <v>45860</v>
      </c>
      <c r="F1365" s="69" t="s">
        <v>2300</v>
      </c>
      <c r="G1365" s="69" t="s">
        <v>2301</v>
      </c>
      <c r="H1365" s="72">
        <v>3293858</v>
      </c>
      <c r="I1365" s="72">
        <v>0</v>
      </c>
      <c r="J1365" s="72">
        <v>263509</v>
      </c>
      <c r="K1365" s="72">
        <v>3557367</v>
      </c>
      <c r="L1365" s="8" t="s">
        <v>24</v>
      </c>
      <c r="M1365" s="43">
        <v>45892</v>
      </c>
      <c r="N1365" s="29" t="s">
        <v>4402</v>
      </c>
      <c r="O1365" s="72">
        <f>IF(Table1[[#This Row],[Phân loại]]="Tồn đầu kỳ",Table1[[#This Row],[Tổng giá trị]],0)</f>
        <v>0</v>
      </c>
      <c r="P1365" s="8">
        <f>IF(Table1[[#This Row],[Số còn phải thu ĐK]]&lt;&gt;0,0,IF(Table1[[#This Row],[Phân loại]]="Bán hàng",Table1[[#This Row],[Tổng giá trị]],-Table1[[#This Row],[Tổng giá trị]]))</f>
        <v>3557367</v>
      </c>
      <c r="Q1365" s="73">
        <f t="shared" si="173"/>
        <v>3557367</v>
      </c>
      <c r="R1365" s="8">
        <f>Table1[[#This Row],[Số còn phải thu ĐK]]+Table1[[#This Row],[Giá Trị HD sau CK]]-Table1[[#This Row],[Số tiền đã thu]]</f>
        <v>0</v>
      </c>
      <c r="S1365" s="7">
        <f>IF(Table1[[#This Row],[Ngày hóa đơn]]&lt;&gt;"",Table1[[#This Row],[Ngày hóa đơn]],Table1[[#This Row],[Ngày hạch toán]])</f>
        <v>45860</v>
      </c>
      <c r="T1365" s="8"/>
      <c r="U1365" s="7">
        <f>IF(Table1[[#This Row],[Ngày tính CN]]="","",S1365+T1365)</f>
        <v>45860</v>
      </c>
      <c r="V1365" s="74">
        <f ca="1">IF(Table1[[#This Row],[Hạn thanh toán]]="","",IF((U1365-NOW())&lt;0,0,(U1365-NOW())))</f>
        <v>0</v>
      </c>
      <c r="W1365" s="72"/>
      <c r="X1365" s="68" t="e">
        <f ca="1">IF(OR(#REF!="",#REF!=0),"",IF((#REF!-NOW())&lt;0,-(#REF!-NOW()),0))</f>
        <v>#REF!</v>
      </c>
      <c r="Y1365" s="68" t="str">
        <f t="shared" si="172"/>
        <v>Đã thanh toán</v>
      </c>
      <c r="Z1365" s="301">
        <f>Table1[[#This Row],[Hạn thanh toán]]</f>
        <v>45860</v>
      </c>
      <c r="AA1365" s="301">
        <f>Table1[[#This Row],[Ngày Thanh toán]]</f>
        <v>45892</v>
      </c>
      <c r="AD1365" s="3" t="str">
        <f>VLOOKUP($A1365,Ma_KH!$A:$Q,Ma_KH!O$1,0)</f>
        <v>FRUITS</v>
      </c>
      <c r="AE1365" s="3" t="str">
        <f>VLOOKUP($A1365,Ma_KH!$A:$Q,Ma_KH!P$1,0)</f>
        <v>CÔNG TY CP VIETNAM FRUITS AND MORE</v>
      </c>
    </row>
    <row r="1366" spans="1:31" s="61" customFormat="1" ht="25.5" customHeight="1" x14ac:dyDescent="0.3">
      <c r="A1366" s="44" t="s">
        <v>139</v>
      </c>
      <c r="B1366" s="69" t="s">
        <v>2280</v>
      </c>
      <c r="C1366" s="46">
        <v>45915</v>
      </c>
      <c r="D1366" s="45" t="s">
        <v>2302</v>
      </c>
      <c r="E1366" s="46">
        <v>45915</v>
      </c>
      <c r="F1366" s="44" t="s">
        <v>2303</v>
      </c>
      <c r="G1366" s="44" t="s">
        <v>2304</v>
      </c>
      <c r="H1366" s="57">
        <v>2831542</v>
      </c>
      <c r="I1366" s="57">
        <v>0</v>
      </c>
      <c r="J1366" s="57">
        <v>226523</v>
      </c>
      <c r="K1366" s="57">
        <v>3058065</v>
      </c>
      <c r="L1366" s="58" t="s">
        <v>24</v>
      </c>
      <c r="M1366" s="59"/>
      <c r="N1366" s="58"/>
      <c r="O1366" s="57">
        <f>IF(Table1[[#This Row],[Phân loại]]="Tồn đầu kỳ",Table1[[#This Row],[Tổng giá trị]],0)</f>
        <v>0</v>
      </c>
      <c r="P1366" s="58">
        <f>IF(Table1[[#This Row],[Số còn phải thu ĐK]]&lt;&gt;0,0,IF(Table1[[#This Row],[Phân loại]]="Bán hàng",Table1[[#This Row],[Tổng giá trị]],-Table1[[#This Row],[Tổng giá trị]]))</f>
        <v>3058065</v>
      </c>
      <c r="Q1366" s="115">
        <f t="shared" si="173"/>
        <v>0</v>
      </c>
      <c r="R1366" s="58">
        <f>Table1[[#This Row],[Số còn phải thu ĐK]]+Table1[[#This Row],[Giá Trị HD sau CK]]-Table1[[#This Row],[Số tiền đã thu]]</f>
        <v>3058065</v>
      </c>
      <c r="S1366" s="59">
        <f>IF(Table1[[#This Row],[Ngày hóa đơn]]&lt;&gt;"",Table1[[#This Row],[Ngày hóa đơn]],Table1[[#This Row],[Ngày hạch toán]])</f>
        <v>45915</v>
      </c>
      <c r="T1366" s="58"/>
      <c r="U1366" s="59">
        <f>IF(Table1[[#This Row],[Ngày tính CN]]="","",S1366+T1366)</f>
        <v>45915</v>
      </c>
      <c r="V1366" s="60">
        <f ca="1">IF(Table1[[#This Row],[Hạn thanh toán]]="","",IF((U1366-NOW())&lt;0,0,(U1366-NOW())))</f>
        <v>0</v>
      </c>
      <c r="W1366" s="57"/>
      <c r="X1366" s="116" t="e">
        <f ca="1">IF(OR(#REF!="",#REF!=0),"",IF((#REF!-NOW())&lt;0,-(#REF!-NOW()),0))</f>
        <v>#REF!</v>
      </c>
      <c r="Y1366" s="116" t="e">
        <f t="shared" ca="1" si="172"/>
        <v>#REF!</v>
      </c>
      <c r="Z1366" s="305">
        <f>Table1[[#This Row],[Hạn thanh toán]]</f>
        <v>45915</v>
      </c>
      <c r="AA1366" s="305">
        <f>Table1[[#This Row],[Ngày Thanh toán]]</f>
        <v>0</v>
      </c>
      <c r="AD1366" s="61" t="str">
        <f>VLOOKUP($A1366,Ma_KH!$A:$Q,Ma_KH!O$1,0)</f>
        <v>FRUITS</v>
      </c>
      <c r="AE1366" s="3" t="str">
        <f>VLOOKUP($A1366,Ma_KH!$A:$Q,Ma_KH!P$1,0)</f>
        <v>CÔNG TY CP VIETNAM FRUITS AND MORE</v>
      </c>
    </row>
    <row r="1367" spans="1:31" s="61" customFormat="1" ht="25.5" customHeight="1" x14ac:dyDescent="0.3">
      <c r="A1367" s="47" t="s">
        <v>139</v>
      </c>
      <c r="B1367" s="69" t="s">
        <v>2280</v>
      </c>
      <c r="C1367" s="49">
        <v>45955</v>
      </c>
      <c r="D1367" s="48" t="s">
        <v>2305</v>
      </c>
      <c r="E1367" s="49">
        <v>45954</v>
      </c>
      <c r="F1367" s="238" t="s">
        <v>2306</v>
      </c>
      <c r="G1367" s="51" t="s">
        <v>2307</v>
      </c>
      <c r="H1367" s="57">
        <v>3154540</v>
      </c>
      <c r="I1367" s="57">
        <v>0</v>
      </c>
      <c r="J1367" s="57">
        <v>252363</v>
      </c>
      <c r="K1367" s="57">
        <v>3406903</v>
      </c>
      <c r="L1367" s="58" t="s">
        <v>24</v>
      </c>
      <c r="M1367" s="59"/>
      <c r="N1367" s="58"/>
      <c r="O1367" s="57">
        <f>IF(Table1[[#This Row],[Phân loại]]="Tồn đầu kỳ",Table1[[#This Row],[Tổng giá trị]],0)</f>
        <v>0</v>
      </c>
      <c r="P1367" s="58">
        <f>IF(Table1[[#This Row],[Số còn phải thu ĐK]]&lt;&gt;0,0,IF(Table1[[#This Row],[Phân loại]]="Bán hàng",Table1[[#This Row],[Tổng giá trị]],-Table1[[#This Row],[Tổng giá trị]]))</f>
        <v>3406903</v>
      </c>
      <c r="Q1367" s="115">
        <f t="shared" si="173"/>
        <v>0</v>
      </c>
      <c r="R1367" s="58">
        <f>Table1[[#This Row],[Số còn phải thu ĐK]]+Table1[[#This Row],[Giá Trị HD sau CK]]-Table1[[#This Row],[Số tiền đã thu]]</f>
        <v>3406903</v>
      </c>
      <c r="S1367" s="59">
        <f>IF(Table1[[#This Row],[Ngày hóa đơn]]&lt;&gt;"",Table1[[#This Row],[Ngày hóa đơn]],Table1[[#This Row],[Ngày hạch toán]])</f>
        <v>45954</v>
      </c>
      <c r="T1367" s="58"/>
      <c r="U1367" s="59">
        <f>IF(Table1[[#This Row],[Ngày tính CN]]="","",S1367+T1367)</f>
        <v>45954</v>
      </c>
      <c r="V1367" s="60">
        <f ca="1">IF(Table1[[#This Row],[Hạn thanh toán]]="","",IF((U1367-NOW())&lt;0,0,(U1367-NOW())))</f>
        <v>0</v>
      </c>
      <c r="W1367" s="57"/>
      <c r="X1367" s="116" t="e">
        <f ca="1">IF(OR(#REF!="",#REF!=0),"",IF((#REF!-NOW())&lt;0,-(#REF!-NOW()),0))</f>
        <v>#REF!</v>
      </c>
      <c r="Y1367" s="116" t="e">
        <f t="shared" ca="1" si="172"/>
        <v>#REF!</v>
      </c>
      <c r="Z1367" s="305">
        <f>Table1[[#This Row],[Hạn thanh toán]]</f>
        <v>45954</v>
      </c>
      <c r="AA1367" s="305">
        <f>Table1[[#This Row],[Ngày Thanh toán]]</f>
        <v>0</v>
      </c>
      <c r="AD1367" s="61" t="str">
        <f>VLOOKUP($A1367,Ma_KH!$A:$Q,Ma_KH!O$1,0)</f>
        <v>FRUITS</v>
      </c>
      <c r="AE1367" s="3" t="str">
        <f>VLOOKUP($A1367,Ma_KH!$A:$Q,Ma_KH!P$1,0)</f>
        <v>CÔNG TY CP VIETNAM FRUITS AND MORE</v>
      </c>
    </row>
    <row r="1368" spans="1:31" s="61" customFormat="1" ht="25.5" customHeight="1" x14ac:dyDescent="0.3">
      <c r="A1368" s="47" t="s">
        <v>139</v>
      </c>
      <c r="B1368" s="69" t="s">
        <v>2280</v>
      </c>
      <c r="C1368" s="172">
        <v>45973</v>
      </c>
      <c r="D1368" s="173" t="s">
        <v>4403</v>
      </c>
      <c r="E1368" s="172">
        <v>45973</v>
      </c>
      <c r="F1368" s="246" t="s">
        <v>4404</v>
      </c>
      <c r="G1368" s="174" t="s">
        <v>4405</v>
      </c>
      <c r="H1368" s="112">
        <v>5136487</v>
      </c>
      <c r="I1368" s="57">
        <v>0</v>
      </c>
      <c r="J1368" s="113">
        <v>410919</v>
      </c>
      <c r="K1368" s="114">
        <v>5547406</v>
      </c>
      <c r="L1368" s="58" t="s">
        <v>24</v>
      </c>
      <c r="M1368" s="59"/>
      <c r="N1368" s="58"/>
      <c r="O1368" s="57">
        <f>IF(Table1[[#This Row],[Phân loại]]="Tồn đầu kỳ",Table1[[#This Row],[Tổng giá trị]],0)</f>
        <v>0</v>
      </c>
      <c r="P1368" s="58">
        <f>IF(Table1[[#This Row],[Số còn phải thu ĐK]]&lt;&gt;0,0,IF(Table1[[#This Row],[Phân loại]]="Bán hàng",Table1[[#This Row],[Tổng giá trị]],-Table1[[#This Row],[Tổng giá trị]]))</f>
        <v>5547406</v>
      </c>
      <c r="Q1368" s="115">
        <f t="shared" ref="Q1368" si="175">IF(M1368&lt;&gt;"",IF(O1368&gt;0,O1368,P1368),0)</f>
        <v>0</v>
      </c>
      <c r="R1368" s="58">
        <f>Table1[[#This Row],[Số còn phải thu ĐK]]+Table1[[#This Row],[Giá Trị HD sau CK]]-Table1[[#This Row],[Số tiền đã thu]]</f>
        <v>5547406</v>
      </c>
      <c r="S1368" s="59">
        <f>IF(Table1[[#This Row],[Ngày hóa đơn]]&lt;&gt;"",Table1[[#This Row],[Ngày hóa đơn]],Table1[[#This Row],[Ngày hạch toán]])</f>
        <v>45973</v>
      </c>
      <c r="T1368" s="58"/>
      <c r="U1368" s="59">
        <f>IF(Table1[[#This Row],[Ngày tính CN]]="","",S1368+T1368)</f>
        <v>45973</v>
      </c>
      <c r="V1368" s="60">
        <f ca="1">IF(Table1[[#This Row],[Hạn thanh toán]]="","",IF((U1368-NOW())&lt;0,0,(U1368-NOW())))</f>
        <v>0</v>
      </c>
      <c r="W1368" s="57"/>
      <c r="X1368" s="116" t="e">
        <f ca="1">IF(OR(#REF!="",#REF!=0),"",IF((#REF!-NOW())&lt;0,-(#REF!-NOW()),0))</f>
        <v>#REF!</v>
      </c>
      <c r="Y1368" s="116" t="e">
        <f t="shared" ref="Y1368" ca="1" si="176">IF(R1368=0,"Đã thanh toán",IF(X1368="","",IF(X1368&lt;=0,"Chưa đến hạn thanh toán",IF(X1368&lt;=30,"Nợ quá hạn 30 ngày",IF(X1368&lt;=60,"Nợ quá hạn từ 30 ngày đến 60 ngày",IF(X1368&lt;=90,"Nợ quá hạn từ 60 ngày đến 90 ngày",IF(X1368&lt;=120,"Nợ quá hạn từ 90 ngày đến 120 ngày","Nợ quá hạn hơn 120 ngày có khả năng mất thanh toán")))))))</f>
        <v>#REF!</v>
      </c>
      <c r="Z1368" s="305">
        <f>Table1[[#This Row],[Hạn thanh toán]]</f>
        <v>45973</v>
      </c>
      <c r="AA1368" s="305">
        <f>Table1[[#This Row],[Ngày Thanh toán]]</f>
        <v>0</v>
      </c>
      <c r="AD1368" s="61" t="str">
        <f>VLOOKUP($A1368,Ma_KH!$A:$Q,Ma_KH!O$1,0)</f>
        <v>FRUITS</v>
      </c>
      <c r="AE1368" s="3" t="str">
        <f>VLOOKUP($A1368,Ma_KH!$A:$Q,Ma_KH!P$1,0)</f>
        <v>CÔNG TY CP VIETNAM FRUITS AND MORE</v>
      </c>
    </row>
    <row r="1369" spans="1:31" s="156" customFormat="1" ht="25.5" customHeight="1" x14ac:dyDescent="0.3">
      <c r="A1369" s="160" t="s">
        <v>143</v>
      </c>
      <c r="B1369" s="160" t="s">
        <v>4515</v>
      </c>
      <c r="C1369" s="163"/>
      <c r="D1369" s="162"/>
      <c r="E1369" s="163"/>
      <c r="F1369" s="160"/>
      <c r="G1369" s="160" t="s">
        <v>4206</v>
      </c>
      <c r="H1369" s="148"/>
      <c r="I1369" s="148">
        <v>0</v>
      </c>
      <c r="J1369" s="148"/>
      <c r="K1369" s="148">
        <v>51867664</v>
      </c>
      <c r="L1369" s="149" t="s">
        <v>3648</v>
      </c>
      <c r="M1369" s="43">
        <v>45959</v>
      </c>
      <c r="N1369" s="64" t="s">
        <v>4210</v>
      </c>
      <c r="O1369" s="148">
        <f>IF(Table1[[#This Row],[Phân loại]]="Tồn đầu kỳ",Table1[[#This Row],[Tổng giá trị]],0)</f>
        <v>51867664</v>
      </c>
      <c r="P1369" s="149">
        <f>IF(Table1[[#This Row],[Số còn phải thu ĐK]]&lt;&gt;0,0,IF(Table1[[#This Row],[Phân loại]]="Bán hàng",Table1[[#This Row],[Tổng giá trị]],-Table1[[#This Row],[Tổng giá trị]]))</f>
        <v>0</v>
      </c>
      <c r="Q1369" s="152">
        <f t="shared" ref="Q1369" si="177">IF(M1369&lt;&gt;"",IF(O1369&gt;0,O1369,P1369),0)</f>
        <v>51867664</v>
      </c>
      <c r="R1369" s="149">
        <f>Table1[[#This Row],[Số còn phải thu ĐK]]+Table1[[#This Row],[Giá Trị HD sau CK]]-Table1[[#This Row],[Số tiền đã thu]]</f>
        <v>0</v>
      </c>
      <c r="S1369" s="153">
        <f>IF(Table1[[#This Row],[Ngày hóa đơn]]&lt;&gt;"",Table1[[#This Row],[Ngày hóa đơn]],Table1[[#This Row],[Ngày hạch toán]])</f>
        <v>0</v>
      </c>
      <c r="T1369" s="149"/>
      <c r="U1369" s="153">
        <f>IF(Table1[[#This Row],[Ngày tính CN]]="","",S1369+T1369)</f>
        <v>0</v>
      </c>
      <c r="V1369" s="154">
        <f ca="1">IF(Table1[[#This Row],[Hạn thanh toán]]="","",IF((U1369-NOW())&lt;0,0,(U1369-NOW())))</f>
        <v>0</v>
      </c>
      <c r="W1369" s="148"/>
      <c r="X1369" s="155" t="str">
        <f t="shared" ref="X1369" ca="1" si="178">IF(OR(AR1372="",AO1372=0),"",IF((AR1372-NOW())&lt;0,-(AR1372-NOW()),0))</f>
        <v/>
      </c>
      <c r="Y1369" s="155" t="str">
        <f t="shared" ref="Y1369" si="179">IF(R1369=0,"Đã thanh toán",IF(X1369="","",IF(X1369&lt;=0,"Chưa đến hạn thanh toán",IF(X1369&lt;=30,"Nợ quá hạn 30 ngày",IF(X1369&lt;=60,"Nợ quá hạn từ 30 ngày đến 60 ngày",IF(X1369&lt;=90,"Nợ quá hạn từ 60 ngày đến 90 ngày",IF(X1369&lt;=120,"Nợ quá hạn từ 90 ngày đến 120 ngày","Nợ quá hạn hơn 120 ngày có khả năng mất thanh toán")))))))</f>
        <v>Đã thanh toán</v>
      </c>
      <c r="Z1369" s="304">
        <f>Table1[[#This Row],[Hạn thanh toán]]</f>
        <v>0</v>
      </c>
      <c r="AA1369" s="304">
        <f>Table1[[#This Row],[Ngày Thanh toán]]</f>
        <v>45959</v>
      </c>
      <c r="AD1369" s="156" t="str">
        <f>VLOOKUP($A1369,Ma_KH!$A:$Q,Ma_KH!O$1,0)</f>
        <v>AEON CITIMART</v>
      </c>
      <c r="AE1369" s="3" t="str">
        <f>VLOOKUP($A1369,Ma_KH!$A:$Q,Ma_KH!P$1,0)</f>
        <v>CÔNG TY TNHH MỘT THÀNH VIÊN HỘI NHẬP PHÁT TRIỂN ĐÔNG HƯNG</v>
      </c>
    </row>
    <row r="1370" spans="1:31" ht="25.5" customHeight="1" x14ac:dyDescent="0.3">
      <c r="A1370" s="76" t="s">
        <v>143</v>
      </c>
      <c r="B1370" s="76" t="s">
        <v>4515</v>
      </c>
      <c r="C1370" s="78">
        <v>45664</v>
      </c>
      <c r="D1370" s="79" t="s">
        <v>2426</v>
      </c>
      <c r="E1370" s="78">
        <v>45664</v>
      </c>
      <c r="F1370" s="76" t="s">
        <v>2427</v>
      </c>
      <c r="G1370" s="76" t="s">
        <v>2428</v>
      </c>
      <c r="H1370" s="72">
        <v>699664</v>
      </c>
      <c r="I1370" s="72">
        <v>0</v>
      </c>
      <c r="J1370" s="72">
        <v>55973</v>
      </c>
      <c r="K1370" s="72">
        <v>755637</v>
      </c>
      <c r="L1370" s="8" t="s">
        <v>24</v>
      </c>
      <c r="M1370" s="43">
        <v>45959</v>
      </c>
      <c r="N1370" s="64" t="s">
        <v>4210</v>
      </c>
      <c r="O1370" s="72">
        <f>IF(Table1[[#This Row],[Phân loại]]="Tồn đầu kỳ",Table1[[#This Row],[Tổng giá trị]],0)</f>
        <v>0</v>
      </c>
      <c r="P1370" s="8">
        <f>IF(Table1[[#This Row],[Số còn phải thu ĐK]]&lt;&gt;0,0,IF(Table1[[#This Row],[Phân loại]]="Bán hàng",Table1[[#This Row],[Tổng giá trị]],-Table1[[#This Row],[Tổng giá trị]]))</f>
        <v>755637</v>
      </c>
      <c r="Q1370" s="73">
        <f t="shared" ref="Q1370:Q1432" si="180">IF(M1370&lt;&gt;"",IF(O1370&gt;0,O1370,P1370),0)</f>
        <v>755637</v>
      </c>
      <c r="R1370" s="8">
        <f>Table1[[#This Row],[Số còn phải thu ĐK]]+Table1[[#This Row],[Giá Trị HD sau CK]]-Table1[[#This Row],[Số tiền đã thu]]</f>
        <v>0</v>
      </c>
      <c r="S1370" s="7">
        <f>IF(Table1[[#This Row],[Ngày hóa đơn]]&lt;&gt;"",Table1[[#This Row],[Ngày hóa đơn]],Table1[[#This Row],[Ngày hạch toán]])</f>
        <v>45664</v>
      </c>
      <c r="T1370" s="8"/>
      <c r="U1370" s="7">
        <f>IF(Table1[[#This Row],[Ngày tính CN]]="","",S1370+T1370)</f>
        <v>45664</v>
      </c>
      <c r="V1370" s="74">
        <f ca="1">IF(Table1[[#This Row],[Hạn thanh toán]]="","",IF((U1370-NOW())&lt;0,0,(U1370-NOW())))</f>
        <v>0</v>
      </c>
      <c r="W1370" s="72"/>
      <c r="X1370" s="68" t="str">
        <f t="shared" ref="X1370:X1432" ca="1" si="181">IF(OR(AR1373="",AO1373=0),"",IF((AR1373-NOW())&lt;0,-(AR1373-NOW()),0))</f>
        <v/>
      </c>
      <c r="Y1370" s="68" t="str">
        <f t="shared" ref="Y1370:Y1431" si="182">IF(R1370=0,"Đã thanh toán",IF(X1370="","",IF(X1370&lt;=0,"Chưa đến hạn thanh toán",IF(X1370&lt;=30,"Nợ quá hạn 30 ngày",IF(X1370&lt;=60,"Nợ quá hạn từ 30 ngày đến 60 ngày",IF(X1370&lt;=90,"Nợ quá hạn từ 60 ngày đến 90 ngày",IF(X1370&lt;=120,"Nợ quá hạn từ 90 ngày đến 120 ngày","Nợ quá hạn hơn 120 ngày có khả năng mất thanh toán")))))))</f>
        <v>Đã thanh toán</v>
      </c>
      <c r="Z1370" s="301">
        <f>Table1[[#This Row],[Hạn thanh toán]]</f>
        <v>45664</v>
      </c>
      <c r="AA1370" s="301">
        <f>Table1[[#This Row],[Ngày Thanh toán]]</f>
        <v>45959</v>
      </c>
      <c r="AD1370" s="3" t="str">
        <f>VLOOKUP($A1370,Ma_KH!$A:$Q,Ma_KH!O$1,0)</f>
        <v>AEON CITIMART</v>
      </c>
      <c r="AE1370" s="3" t="str">
        <f>VLOOKUP($A1370,Ma_KH!$A:$Q,Ma_KH!P$1,0)</f>
        <v>CÔNG TY TNHH MỘT THÀNH VIÊN HỘI NHẬP PHÁT TRIỂN ĐÔNG HƯNG</v>
      </c>
    </row>
    <row r="1371" spans="1:31" ht="25.5" customHeight="1" x14ac:dyDescent="0.3">
      <c r="A1371" s="76" t="s">
        <v>143</v>
      </c>
      <c r="B1371" s="76" t="s">
        <v>4515</v>
      </c>
      <c r="C1371" s="78">
        <v>45670</v>
      </c>
      <c r="D1371" s="79" t="s">
        <v>2429</v>
      </c>
      <c r="E1371" s="78">
        <v>45670</v>
      </c>
      <c r="F1371" s="76" t="s">
        <v>2430</v>
      </c>
      <c r="G1371" s="76" t="s">
        <v>2431</v>
      </c>
      <c r="H1371" s="72">
        <v>660880</v>
      </c>
      <c r="I1371" s="72">
        <v>0</v>
      </c>
      <c r="J1371" s="72">
        <v>52870</v>
      </c>
      <c r="K1371" s="72">
        <v>713750</v>
      </c>
      <c r="L1371" s="8" t="s">
        <v>24</v>
      </c>
      <c r="M1371" s="43">
        <v>45959</v>
      </c>
      <c r="N1371" s="64" t="s">
        <v>4210</v>
      </c>
      <c r="O1371" s="72">
        <f>IF(Table1[[#This Row],[Phân loại]]="Tồn đầu kỳ",Table1[[#This Row],[Tổng giá trị]],0)</f>
        <v>0</v>
      </c>
      <c r="P1371" s="8">
        <f>IF(Table1[[#This Row],[Số còn phải thu ĐK]]&lt;&gt;0,0,IF(Table1[[#This Row],[Phân loại]]="Bán hàng",Table1[[#This Row],[Tổng giá trị]],-Table1[[#This Row],[Tổng giá trị]]))</f>
        <v>713750</v>
      </c>
      <c r="Q1371" s="73">
        <f t="shared" si="180"/>
        <v>713750</v>
      </c>
      <c r="R1371" s="8">
        <f>Table1[[#This Row],[Số còn phải thu ĐK]]+Table1[[#This Row],[Giá Trị HD sau CK]]-Table1[[#This Row],[Số tiền đã thu]]</f>
        <v>0</v>
      </c>
      <c r="S1371" s="7">
        <f>IF(Table1[[#This Row],[Ngày hóa đơn]]&lt;&gt;"",Table1[[#This Row],[Ngày hóa đơn]],Table1[[#This Row],[Ngày hạch toán]])</f>
        <v>45670</v>
      </c>
      <c r="T1371" s="8"/>
      <c r="U1371" s="7">
        <f>IF(Table1[[#This Row],[Ngày tính CN]]="","",S1371+T1371)</f>
        <v>45670</v>
      </c>
      <c r="V1371" s="74">
        <f ca="1">IF(Table1[[#This Row],[Hạn thanh toán]]="","",IF((U1371-NOW())&lt;0,0,(U1371-NOW())))</f>
        <v>0</v>
      </c>
      <c r="W1371" s="72"/>
      <c r="X1371" s="68" t="str">
        <f t="shared" ca="1" si="181"/>
        <v/>
      </c>
      <c r="Y1371" s="68" t="str">
        <f t="shared" si="182"/>
        <v>Đã thanh toán</v>
      </c>
      <c r="Z1371" s="301">
        <f>Table1[[#This Row],[Hạn thanh toán]]</f>
        <v>45670</v>
      </c>
      <c r="AA1371" s="301">
        <f>Table1[[#This Row],[Ngày Thanh toán]]</f>
        <v>45959</v>
      </c>
      <c r="AD1371" s="3" t="str">
        <f>VLOOKUP($A1371,Ma_KH!$A:$Q,Ma_KH!O$1,0)</f>
        <v>AEON CITIMART</v>
      </c>
      <c r="AE1371" s="3" t="str">
        <f>VLOOKUP($A1371,Ma_KH!$A:$Q,Ma_KH!P$1,0)</f>
        <v>CÔNG TY TNHH MỘT THÀNH VIÊN HỘI NHẬP PHÁT TRIỂN ĐÔNG HƯNG</v>
      </c>
    </row>
    <row r="1372" spans="1:31" ht="25.5" customHeight="1" x14ac:dyDescent="0.3">
      <c r="A1372" s="76" t="s">
        <v>143</v>
      </c>
      <c r="B1372" s="76" t="s">
        <v>4515</v>
      </c>
      <c r="C1372" s="78">
        <v>45670</v>
      </c>
      <c r="D1372" s="79" t="s">
        <v>2432</v>
      </c>
      <c r="E1372" s="78">
        <v>45670</v>
      </c>
      <c r="F1372" s="76" t="s">
        <v>2433</v>
      </c>
      <c r="G1372" s="76" t="s">
        <v>2434</v>
      </c>
      <c r="H1372" s="72">
        <v>432032</v>
      </c>
      <c r="I1372" s="72">
        <v>0</v>
      </c>
      <c r="J1372" s="72">
        <v>34563</v>
      </c>
      <c r="K1372" s="72">
        <v>466595</v>
      </c>
      <c r="L1372" s="8" t="s">
        <v>24</v>
      </c>
      <c r="M1372" s="43">
        <v>45959</v>
      </c>
      <c r="N1372" s="64" t="s">
        <v>4210</v>
      </c>
      <c r="O1372" s="72">
        <f>IF(Table1[[#This Row],[Phân loại]]="Tồn đầu kỳ",Table1[[#This Row],[Tổng giá trị]],0)</f>
        <v>0</v>
      </c>
      <c r="P1372" s="8">
        <f>IF(Table1[[#This Row],[Số còn phải thu ĐK]]&lt;&gt;0,0,IF(Table1[[#This Row],[Phân loại]]="Bán hàng",Table1[[#This Row],[Tổng giá trị]],-Table1[[#This Row],[Tổng giá trị]]))</f>
        <v>466595</v>
      </c>
      <c r="Q1372" s="73">
        <f t="shared" si="180"/>
        <v>466595</v>
      </c>
      <c r="R1372" s="8">
        <f>Table1[[#This Row],[Số còn phải thu ĐK]]+Table1[[#This Row],[Giá Trị HD sau CK]]-Table1[[#This Row],[Số tiền đã thu]]</f>
        <v>0</v>
      </c>
      <c r="S1372" s="7">
        <f>IF(Table1[[#This Row],[Ngày hóa đơn]]&lt;&gt;"",Table1[[#This Row],[Ngày hóa đơn]],Table1[[#This Row],[Ngày hạch toán]])</f>
        <v>45670</v>
      </c>
      <c r="T1372" s="8"/>
      <c r="U1372" s="7">
        <f>IF(Table1[[#This Row],[Ngày tính CN]]="","",S1372+T1372)</f>
        <v>45670</v>
      </c>
      <c r="V1372" s="74">
        <f ca="1">IF(Table1[[#This Row],[Hạn thanh toán]]="","",IF((U1372-NOW())&lt;0,0,(U1372-NOW())))</f>
        <v>0</v>
      </c>
      <c r="W1372" s="72"/>
      <c r="X1372" s="68" t="str">
        <f t="shared" ca="1" si="181"/>
        <v/>
      </c>
      <c r="Y1372" s="68" t="str">
        <f t="shared" si="182"/>
        <v>Đã thanh toán</v>
      </c>
      <c r="Z1372" s="301">
        <f>Table1[[#This Row],[Hạn thanh toán]]</f>
        <v>45670</v>
      </c>
      <c r="AA1372" s="301">
        <f>Table1[[#This Row],[Ngày Thanh toán]]</f>
        <v>45959</v>
      </c>
      <c r="AD1372" s="3" t="str">
        <f>VLOOKUP($A1372,Ma_KH!$A:$Q,Ma_KH!O$1,0)</f>
        <v>AEON CITIMART</v>
      </c>
      <c r="AE1372" s="3" t="str">
        <f>VLOOKUP($A1372,Ma_KH!$A:$Q,Ma_KH!P$1,0)</f>
        <v>CÔNG TY TNHH MỘT THÀNH VIÊN HỘI NHẬP PHÁT TRIỂN ĐÔNG HƯNG</v>
      </c>
    </row>
    <row r="1373" spans="1:31" ht="25.5" customHeight="1" x14ac:dyDescent="0.3">
      <c r="A1373" s="76" t="s">
        <v>143</v>
      </c>
      <c r="B1373" s="76" t="s">
        <v>4515</v>
      </c>
      <c r="C1373" s="78">
        <v>45670</v>
      </c>
      <c r="D1373" s="79" t="s">
        <v>2435</v>
      </c>
      <c r="E1373" s="78">
        <v>45670</v>
      </c>
      <c r="F1373" s="76" t="s">
        <v>2436</v>
      </c>
      <c r="G1373" s="76" t="s">
        <v>2344</v>
      </c>
      <c r="H1373" s="72">
        <v>696384</v>
      </c>
      <c r="I1373" s="72">
        <v>0</v>
      </c>
      <c r="J1373" s="72">
        <v>55711</v>
      </c>
      <c r="K1373" s="72">
        <v>752095</v>
      </c>
      <c r="L1373" s="8" t="s">
        <v>24</v>
      </c>
      <c r="M1373" s="43">
        <v>45959</v>
      </c>
      <c r="N1373" s="64" t="s">
        <v>4210</v>
      </c>
      <c r="O1373" s="72">
        <f>IF(Table1[[#This Row],[Phân loại]]="Tồn đầu kỳ",Table1[[#This Row],[Tổng giá trị]],0)</f>
        <v>0</v>
      </c>
      <c r="P1373" s="8">
        <f>IF(Table1[[#This Row],[Số còn phải thu ĐK]]&lt;&gt;0,0,IF(Table1[[#This Row],[Phân loại]]="Bán hàng",Table1[[#This Row],[Tổng giá trị]],-Table1[[#This Row],[Tổng giá trị]]))</f>
        <v>752095</v>
      </c>
      <c r="Q1373" s="73">
        <f t="shared" si="180"/>
        <v>752095</v>
      </c>
      <c r="R1373" s="8">
        <f>Table1[[#This Row],[Số còn phải thu ĐK]]+Table1[[#This Row],[Giá Trị HD sau CK]]-Table1[[#This Row],[Số tiền đã thu]]</f>
        <v>0</v>
      </c>
      <c r="S1373" s="7">
        <f>IF(Table1[[#This Row],[Ngày hóa đơn]]&lt;&gt;"",Table1[[#This Row],[Ngày hóa đơn]],Table1[[#This Row],[Ngày hạch toán]])</f>
        <v>45670</v>
      </c>
      <c r="T1373" s="8"/>
      <c r="U1373" s="7">
        <f>IF(Table1[[#This Row],[Ngày tính CN]]="","",S1373+T1373)</f>
        <v>45670</v>
      </c>
      <c r="V1373" s="74">
        <f ca="1">IF(Table1[[#This Row],[Hạn thanh toán]]="","",IF((U1373-NOW())&lt;0,0,(U1373-NOW())))</f>
        <v>0</v>
      </c>
      <c r="W1373" s="72"/>
      <c r="X1373" s="68" t="str">
        <f t="shared" ca="1" si="181"/>
        <v/>
      </c>
      <c r="Y1373" s="68" t="str">
        <f t="shared" si="182"/>
        <v>Đã thanh toán</v>
      </c>
      <c r="Z1373" s="301">
        <f>Table1[[#This Row],[Hạn thanh toán]]</f>
        <v>45670</v>
      </c>
      <c r="AA1373" s="301">
        <f>Table1[[#This Row],[Ngày Thanh toán]]</f>
        <v>45959</v>
      </c>
      <c r="AD1373" s="3" t="str">
        <f>VLOOKUP($A1373,Ma_KH!$A:$Q,Ma_KH!O$1,0)</f>
        <v>AEON CITIMART</v>
      </c>
      <c r="AE1373" s="3" t="str">
        <f>VLOOKUP($A1373,Ma_KH!$A:$Q,Ma_KH!P$1,0)</f>
        <v>CÔNG TY TNHH MỘT THÀNH VIÊN HỘI NHẬP PHÁT TRIỂN ĐÔNG HƯNG</v>
      </c>
    </row>
    <row r="1374" spans="1:31" ht="25.5" customHeight="1" x14ac:dyDescent="0.3">
      <c r="A1374" s="76" t="s">
        <v>143</v>
      </c>
      <c r="B1374" s="76" t="s">
        <v>4515</v>
      </c>
      <c r="C1374" s="78">
        <v>45672</v>
      </c>
      <c r="D1374" s="79" t="s">
        <v>2437</v>
      </c>
      <c r="E1374" s="78">
        <v>45672</v>
      </c>
      <c r="F1374" s="76" t="s">
        <v>2438</v>
      </c>
      <c r="G1374" s="76" t="s">
        <v>2340</v>
      </c>
      <c r="H1374" s="72">
        <v>1466950</v>
      </c>
      <c r="I1374" s="72">
        <v>0</v>
      </c>
      <c r="J1374" s="72">
        <v>117356</v>
      </c>
      <c r="K1374" s="72">
        <v>1584306</v>
      </c>
      <c r="L1374" s="8" t="s">
        <v>24</v>
      </c>
      <c r="M1374" s="43">
        <v>45959</v>
      </c>
      <c r="N1374" s="64" t="s">
        <v>4210</v>
      </c>
      <c r="O1374" s="72">
        <f>IF(Table1[[#This Row],[Phân loại]]="Tồn đầu kỳ",Table1[[#This Row],[Tổng giá trị]],0)</f>
        <v>0</v>
      </c>
      <c r="P1374" s="8">
        <f>IF(Table1[[#This Row],[Số còn phải thu ĐK]]&lt;&gt;0,0,IF(Table1[[#This Row],[Phân loại]]="Bán hàng",Table1[[#This Row],[Tổng giá trị]],-Table1[[#This Row],[Tổng giá trị]]))</f>
        <v>1584306</v>
      </c>
      <c r="Q1374" s="73">
        <f t="shared" si="180"/>
        <v>1584306</v>
      </c>
      <c r="R1374" s="8">
        <f>Table1[[#This Row],[Số còn phải thu ĐK]]+Table1[[#This Row],[Giá Trị HD sau CK]]-Table1[[#This Row],[Số tiền đã thu]]</f>
        <v>0</v>
      </c>
      <c r="S1374" s="7">
        <f>IF(Table1[[#This Row],[Ngày hóa đơn]]&lt;&gt;"",Table1[[#This Row],[Ngày hóa đơn]],Table1[[#This Row],[Ngày hạch toán]])</f>
        <v>45672</v>
      </c>
      <c r="T1374" s="8"/>
      <c r="U1374" s="7">
        <f>IF(Table1[[#This Row],[Ngày tính CN]]="","",S1374+T1374)</f>
        <v>45672</v>
      </c>
      <c r="V1374" s="74">
        <f ca="1">IF(Table1[[#This Row],[Hạn thanh toán]]="","",IF((U1374-NOW())&lt;0,0,(U1374-NOW())))</f>
        <v>0</v>
      </c>
      <c r="W1374" s="72"/>
      <c r="X1374" s="68" t="str">
        <f t="shared" ca="1" si="181"/>
        <v/>
      </c>
      <c r="Y1374" s="68" t="str">
        <f t="shared" si="182"/>
        <v>Đã thanh toán</v>
      </c>
      <c r="Z1374" s="301">
        <f>Table1[[#This Row],[Hạn thanh toán]]</f>
        <v>45672</v>
      </c>
      <c r="AA1374" s="301">
        <f>Table1[[#This Row],[Ngày Thanh toán]]</f>
        <v>45959</v>
      </c>
      <c r="AD1374" s="3" t="str">
        <f>VLOOKUP($A1374,Ma_KH!$A:$Q,Ma_KH!O$1,0)</f>
        <v>AEON CITIMART</v>
      </c>
      <c r="AE1374" s="3" t="str">
        <f>VLOOKUP($A1374,Ma_KH!$A:$Q,Ma_KH!P$1,0)</f>
        <v>CÔNG TY TNHH MỘT THÀNH VIÊN HỘI NHẬP PHÁT TRIỂN ĐÔNG HƯNG</v>
      </c>
    </row>
    <row r="1375" spans="1:31" ht="25.5" customHeight="1" x14ac:dyDescent="0.3">
      <c r="A1375" s="76" t="s">
        <v>143</v>
      </c>
      <c r="B1375" s="76" t="s">
        <v>4515</v>
      </c>
      <c r="C1375" s="78">
        <v>45672</v>
      </c>
      <c r="D1375" s="79" t="s">
        <v>2439</v>
      </c>
      <c r="E1375" s="78">
        <v>45672</v>
      </c>
      <c r="F1375" s="76" t="s">
        <v>2440</v>
      </c>
      <c r="G1375" s="76" t="s">
        <v>2341</v>
      </c>
      <c r="H1375" s="72">
        <v>1466950</v>
      </c>
      <c r="I1375" s="72">
        <v>0</v>
      </c>
      <c r="J1375" s="72">
        <v>117356</v>
      </c>
      <c r="K1375" s="72">
        <v>1584306</v>
      </c>
      <c r="L1375" s="8" t="s">
        <v>24</v>
      </c>
      <c r="M1375" s="43">
        <v>45959</v>
      </c>
      <c r="N1375" s="64" t="s">
        <v>4210</v>
      </c>
      <c r="O1375" s="72">
        <f>IF(Table1[[#This Row],[Phân loại]]="Tồn đầu kỳ",Table1[[#This Row],[Tổng giá trị]],0)</f>
        <v>0</v>
      </c>
      <c r="P1375" s="8">
        <f>IF(Table1[[#This Row],[Số còn phải thu ĐK]]&lt;&gt;0,0,IF(Table1[[#This Row],[Phân loại]]="Bán hàng",Table1[[#This Row],[Tổng giá trị]],-Table1[[#This Row],[Tổng giá trị]]))</f>
        <v>1584306</v>
      </c>
      <c r="Q1375" s="73">
        <f t="shared" si="180"/>
        <v>1584306</v>
      </c>
      <c r="R1375" s="8">
        <f>Table1[[#This Row],[Số còn phải thu ĐK]]+Table1[[#This Row],[Giá Trị HD sau CK]]-Table1[[#This Row],[Số tiền đã thu]]</f>
        <v>0</v>
      </c>
      <c r="S1375" s="7">
        <f>IF(Table1[[#This Row],[Ngày hóa đơn]]&lt;&gt;"",Table1[[#This Row],[Ngày hóa đơn]],Table1[[#This Row],[Ngày hạch toán]])</f>
        <v>45672</v>
      </c>
      <c r="T1375" s="8"/>
      <c r="U1375" s="7">
        <f>IF(Table1[[#This Row],[Ngày tính CN]]="","",S1375+T1375)</f>
        <v>45672</v>
      </c>
      <c r="V1375" s="74">
        <f ca="1">IF(Table1[[#This Row],[Hạn thanh toán]]="","",IF((U1375-NOW())&lt;0,0,(U1375-NOW())))</f>
        <v>0</v>
      </c>
      <c r="W1375" s="72"/>
      <c r="X1375" s="68" t="str">
        <f t="shared" ca="1" si="181"/>
        <v/>
      </c>
      <c r="Y1375" s="68" t="str">
        <f t="shared" si="182"/>
        <v>Đã thanh toán</v>
      </c>
      <c r="Z1375" s="301">
        <f>Table1[[#This Row],[Hạn thanh toán]]</f>
        <v>45672</v>
      </c>
      <c r="AA1375" s="301">
        <f>Table1[[#This Row],[Ngày Thanh toán]]</f>
        <v>45959</v>
      </c>
      <c r="AD1375" s="3" t="str">
        <f>VLOOKUP($A1375,Ma_KH!$A:$Q,Ma_KH!O$1,0)</f>
        <v>AEON CITIMART</v>
      </c>
      <c r="AE1375" s="3" t="str">
        <f>VLOOKUP($A1375,Ma_KH!$A:$Q,Ma_KH!P$1,0)</f>
        <v>CÔNG TY TNHH MỘT THÀNH VIÊN HỘI NHẬP PHÁT TRIỂN ĐÔNG HƯNG</v>
      </c>
    </row>
    <row r="1376" spans="1:31" ht="25.5" customHeight="1" x14ac:dyDescent="0.3">
      <c r="A1376" s="76" t="s">
        <v>143</v>
      </c>
      <c r="B1376" s="76" t="s">
        <v>4515</v>
      </c>
      <c r="C1376" s="78">
        <v>45673</v>
      </c>
      <c r="D1376" s="79" t="s">
        <v>2441</v>
      </c>
      <c r="E1376" s="78">
        <v>45673</v>
      </c>
      <c r="F1376" s="76" t="s">
        <v>2442</v>
      </c>
      <c r="G1376" s="76" t="s">
        <v>2431</v>
      </c>
      <c r="H1376" s="72">
        <v>1466950</v>
      </c>
      <c r="I1376" s="72">
        <v>0</v>
      </c>
      <c r="J1376" s="72">
        <v>117356</v>
      </c>
      <c r="K1376" s="72">
        <v>1584306</v>
      </c>
      <c r="L1376" s="8" t="s">
        <v>24</v>
      </c>
      <c r="M1376" s="43">
        <v>45959</v>
      </c>
      <c r="N1376" s="64" t="s">
        <v>4210</v>
      </c>
      <c r="O1376" s="72">
        <f>IF(Table1[[#This Row],[Phân loại]]="Tồn đầu kỳ",Table1[[#This Row],[Tổng giá trị]],0)</f>
        <v>0</v>
      </c>
      <c r="P1376" s="8">
        <f>IF(Table1[[#This Row],[Số còn phải thu ĐK]]&lt;&gt;0,0,IF(Table1[[#This Row],[Phân loại]]="Bán hàng",Table1[[#This Row],[Tổng giá trị]],-Table1[[#This Row],[Tổng giá trị]]))</f>
        <v>1584306</v>
      </c>
      <c r="Q1376" s="73">
        <f t="shared" si="180"/>
        <v>1584306</v>
      </c>
      <c r="R1376" s="8">
        <f>Table1[[#This Row],[Số còn phải thu ĐK]]+Table1[[#This Row],[Giá Trị HD sau CK]]-Table1[[#This Row],[Số tiền đã thu]]</f>
        <v>0</v>
      </c>
      <c r="S1376" s="7">
        <f>IF(Table1[[#This Row],[Ngày hóa đơn]]&lt;&gt;"",Table1[[#This Row],[Ngày hóa đơn]],Table1[[#This Row],[Ngày hạch toán]])</f>
        <v>45673</v>
      </c>
      <c r="T1376" s="8"/>
      <c r="U1376" s="7">
        <f>IF(Table1[[#This Row],[Ngày tính CN]]="","",S1376+T1376)</f>
        <v>45673</v>
      </c>
      <c r="V1376" s="74">
        <f ca="1">IF(Table1[[#This Row],[Hạn thanh toán]]="","",IF((U1376-NOW())&lt;0,0,(U1376-NOW())))</f>
        <v>0</v>
      </c>
      <c r="W1376" s="72"/>
      <c r="X1376" s="68" t="str">
        <f t="shared" ca="1" si="181"/>
        <v/>
      </c>
      <c r="Y1376" s="68" t="str">
        <f t="shared" si="182"/>
        <v>Đã thanh toán</v>
      </c>
      <c r="Z1376" s="301">
        <f>Table1[[#This Row],[Hạn thanh toán]]</f>
        <v>45673</v>
      </c>
      <c r="AA1376" s="301">
        <f>Table1[[#This Row],[Ngày Thanh toán]]</f>
        <v>45959</v>
      </c>
      <c r="AD1376" s="3" t="str">
        <f>VLOOKUP($A1376,Ma_KH!$A:$Q,Ma_KH!O$1,0)</f>
        <v>AEON CITIMART</v>
      </c>
      <c r="AE1376" s="3" t="str">
        <f>VLOOKUP($A1376,Ma_KH!$A:$Q,Ma_KH!P$1,0)</f>
        <v>CÔNG TY TNHH MỘT THÀNH VIÊN HỘI NHẬP PHÁT TRIỂN ĐÔNG HƯNG</v>
      </c>
    </row>
    <row r="1377" spans="1:31" ht="25.5" customHeight="1" x14ac:dyDescent="0.3">
      <c r="A1377" s="76" t="s">
        <v>143</v>
      </c>
      <c r="B1377" s="76" t="s">
        <v>4515</v>
      </c>
      <c r="C1377" s="78">
        <v>45673</v>
      </c>
      <c r="D1377" s="79" t="s">
        <v>2443</v>
      </c>
      <c r="E1377" s="78">
        <v>45674</v>
      </c>
      <c r="F1377" s="76" t="s">
        <v>2444</v>
      </c>
      <c r="G1377" s="76" t="s">
        <v>2428</v>
      </c>
      <c r="H1377" s="72">
        <v>1466950</v>
      </c>
      <c r="I1377" s="72">
        <v>0</v>
      </c>
      <c r="J1377" s="72">
        <v>117356</v>
      </c>
      <c r="K1377" s="72">
        <v>1584306</v>
      </c>
      <c r="L1377" s="8" t="s">
        <v>24</v>
      </c>
      <c r="M1377" s="43">
        <v>45959</v>
      </c>
      <c r="N1377" s="64" t="s">
        <v>4210</v>
      </c>
      <c r="O1377" s="72">
        <f>IF(Table1[[#This Row],[Phân loại]]="Tồn đầu kỳ",Table1[[#This Row],[Tổng giá trị]],0)</f>
        <v>0</v>
      </c>
      <c r="P1377" s="8">
        <f>IF(Table1[[#This Row],[Số còn phải thu ĐK]]&lt;&gt;0,0,IF(Table1[[#This Row],[Phân loại]]="Bán hàng",Table1[[#This Row],[Tổng giá trị]],-Table1[[#This Row],[Tổng giá trị]]))</f>
        <v>1584306</v>
      </c>
      <c r="Q1377" s="73">
        <f t="shared" si="180"/>
        <v>1584306</v>
      </c>
      <c r="R1377" s="8">
        <f>Table1[[#This Row],[Số còn phải thu ĐK]]+Table1[[#This Row],[Giá Trị HD sau CK]]-Table1[[#This Row],[Số tiền đã thu]]</f>
        <v>0</v>
      </c>
      <c r="S1377" s="7">
        <f>IF(Table1[[#This Row],[Ngày hóa đơn]]&lt;&gt;"",Table1[[#This Row],[Ngày hóa đơn]],Table1[[#This Row],[Ngày hạch toán]])</f>
        <v>45674</v>
      </c>
      <c r="T1377" s="8"/>
      <c r="U1377" s="7">
        <f>IF(Table1[[#This Row],[Ngày tính CN]]="","",S1377+T1377)</f>
        <v>45674</v>
      </c>
      <c r="V1377" s="74">
        <f ca="1">IF(Table1[[#This Row],[Hạn thanh toán]]="","",IF((U1377-NOW())&lt;0,0,(U1377-NOW())))</f>
        <v>0</v>
      </c>
      <c r="W1377" s="72"/>
      <c r="X1377" s="68" t="str">
        <f t="shared" ca="1" si="181"/>
        <v/>
      </c>
      <c r="Y1377" s="68" t="str">
        <f t="shared" si="182"/>
        <v>Đã thanh toán</v>
      </c>
      <c r="Z1377" s="301">
        <f>Table1[[#This Row],[Hạn thanh toán]]</f>
        <v>45674</v>
      </c>
      <c r="AA1377" s="301">
        <f>Table1[[#This Row],[Ngày Thanh toán]]</f>
        <v>45959</v>
      </c>
      <c r="AD1377" s="3" t="str">
        <f>VLOOKUP($A1377,Ma_KH!$A:$Q,Ma_KH!O$1,0)</f>
        <v>AEON CITIMART</v>
      </c>
      <c r="AE1377" s="3" t="str">
        <f>VLOOKUP($A1377,Ma_KH!$A:$Q,Ma_KH!P$1,0)</f>
        <v>CÔNG TY TNHH MỘT THÀNH VIÊN HỘI NHẬP PHÁT TRIỂN ĐÔNG HƯNG</v>
      </c>
    </row>
    <row r="1378" spans="1:31" ht="25.5" customHeight="1" x14ac:dyDescent="0.3">
      <c r="A1378" s="76" t="s">
        <v>143</v>
      </c>
      <c r="B1378" s="76" t="s">
        <v>4515</v>
      </c>
      <c r="C1378" s="78">
        <v>45674</v>
      </c>
      <c r="D1378" s="79" t="s">
        <v>2445</v>
      </c>
      <c r="E1378" s="78">
        <v>45674</v>
      </c>
      <c r="F1378" s="76" t="s">
        <v>2446</v>
      </c>
      <c r="G1378" s="76" t="s">
        <v>2342</v>
      </c>
      <c r="H1378" s="72">
        <v>1466950</v>
      </c>
      <c r="I1378" s="72">
        <v>0</v>
      </c>
      <c r="J1378" s="72">
        <v>117356</v>
      </c>
      <c r="K1378" s="72">
        <v>1584306</v>
      </c>
      <c r="L1378" s="8" t="s">
        <v>24</v>
      </c>
      <c r="M1378" s="43">
        <v>45959</v>
      </c>
      <c r="N1378" s="64" t="s">
        <v>4210</v>
      </c>
      <c r="O1378" s="72">
        <f>IF(Table1[[#This Row],[Phân loại]]="Tồn đầu kỳ",Table1[[#This Row],[Tổng giá trị]],0)</f>
        <v>0</v>
      </c>
      <c r="P1378" s="8">
        <f>IF(Table1[[#This Row],[Số còn phải thu ĐK]]&lt;&gt;0,0,IF(Table1[[#This Row],[Phân loại]]="Bán hàng",Table1[[#This Row],[Tổng giá trị]],-Table1[[#This Row],[Tổng giá trị]]))</f>
        <v>1584306</v>
      </c>
      <c r="Q1378" s="73">
        <f t="shared" si="180"/>
        <v>1584306</v>
      </c>
      <c r="R1378" s="8">
        <f>Table1[[#This Row],[Số còn phải thu ĐK]]+Table1[[#This Row],[Giá Trị HD sau CK]]-Table1[[#This Row],[Số tiền đã thu]]</f>
        <v>0</v>
      </c>
      <c r="S1378" s="7">
        <f>IF(Table1[[#This Row],[Ngày hóa đơn]]&lt;&gt;"",Table1[[#This Row],[Ngày hóa đơn]],Table1[[#This Row],[Ngày hạch toán]])</f>
        <v>45674</v>
      </c>
      <c r="T1378" s="8"/>
      <c r="U1378" s="7">
        <f>IF(Table1[[#This Row],[Ngày tính CN]]="","",S1378+T1378)</f>
        <v>45674</v>
      </c>
      <c r="V1378" s="74">
        <f ca="1">IF(Table1[[#This Row],[Hạn thanh toán]]="","",IF((U1378-NOW())&lt;0,0,(U1378-NOW())))</f>
        <v>0</v>
      </c>
      <c r="W1378" s="72"/>
      <c r="X1378" s="68" t="str">
        <f t="shared" ca="1" si="181"/>
        <v/>
      </c>
      <c r="Y1378" s="68" t="str">
        <f t="shared" si="182"/>
        <v>Đã thanh toán</v>
      </c>
      <c r="Z1378" s="301">
        <f>Table1[[#This Row],[Hạn thanh toán]]</f>
        <v>45674</v>
      </c>
      <c r="AA1378" s="301">
        <f>Table1[[#This Row],[Ngày Thanh toán]]</f>
        <v>45959</v>
      </c>
      <c r="AD1378" s="3" t="str">
        <f>VLOOKUP($A1378,Ma_KH!$A:$Q,Ma_KH!O$1,0)</f>
        <v>AEON CITIMART</v>
      </c>
      <c r="AE1378" s="3" t="str">
        <f>VLOOKUP($A1378,Ma_KH!$A:$Q,Ma_KH!P$1,0)</f>
        <v>CÔNG TY TNHH MỘT THÀNH VIÊN HỘI NHẬP PHÁT TRIỂN ĐÔNG HƯNG</v>
      </c>
    </row>
    <row r="1379" spans="1:31" ht="25.5" customHeight="1" x14ac:dyDescent="0.3">
      <c r="A1379" s="76" t="s">
        <v>143</v>
      </c>
      <c r="B1379" s="76" t="s">
        <v>4515</v>
      </c>
      <c r="C1379" s="78">
        <v>45674</v>
      </c>
      <c r="D1379" s="79" t="s">
        <v>2447</v>
      </c>
      <c r="E1379" s="78">
        <v>45674</v>
      </c>
      <c r="F1379" s="76" t="s">
        <v>2448</v>
      </c>
      <c r="G1379" s="76" t="s">
        <v>2449</v>
      </c>
      <c r="H1379" s="72">
        <v>1466950</v>
      </c>
      <c r="I1379" s="72">
        <v>0</v>
      </c>
      <c r="J1379" s="72">
        <v>117356</v>
      </c>
      <c r="K1379" s="72">
        <v>1584306</v>
      </c>
      <c r="L1379" s="8" t="s">
        <v>24</v>
      </c>
      <c r="M1379" s="43">
        <v>45959</v>
      </c>
      <c r="N1379" s="64" t="s">
        <v>4210</v>
      </c>
      <c r="O1379" s="72">
        <f>IF(Table1[[#This Row],[Phân loại]]="Tồn đầu kỳ",Table1[[#This Row],[Tổng giá trị]],0)</f>
        <v>0</v>
      </c>
      <c r="P1379" s="8">
        <f>IF(Table1[[#This Row],[Số còn phải thu ĐK]]&lt;&gt;0,0,IF(Table1[[#This Row],[Phân loại]]="Bán hàng",Table1[[#This Row],[Tổng giá trị]],-Table1[[#This Row],[Tổng giá trị]]))</f>
        <v>1584306</v>
      </c>
      <c r="Q1379" s="73">
        <f t="shared" si="180"/>
        <v>1584306</v>
      </c>
      <c r="R1379" s="8">
        <f>Table1[[#This Row],[Số còn phải thu ĐK]]+Table1[[#This Row],[Giá Trị HD sau CK]]-Table1[[#This Row],[Số tiền đã thu]]</f>
        <v>0</v>
      </c>
      <c r="S1379" s="7">
        <f>IF(Table1[[#This Row],[Ngày hóa đơn]]&lt;&gt;"",Table1[[#This Row],[Ngày hóa đơn]],Table1[[#This Row],[Ngày hạch toán]])</f>
        <v>45674</v>
      </c>
      <c r="T1379" s="8"/>
      <c r="U1379" s="7">
        <f>IF(Table1[[#This Row],[Ngày tính CN]]="","",S1379+T1379)</f>
        <v>45674</v>
      </c>
      <c r="V1379" s="74">
        <f ca="1">IF(Table1[[#This Row],[Hạn thanh toán]]="","",IF((U1379-NOW())&lt;0,0,(U1379-NOW())))</f>
        <v>0</v>
      </c>
      <c r="W1379" s="72"/>
      <c r="X1379" s="68" t="str">
        <f t="shared" ca="1" si="181"/>
        <v/>
      </c>
      <c r="Y1379" s="68" t="str">
        <f t="shared" si="182"/>
        <v>Đã thanh toán</v>
      </c>
      <c r="Z1379" s="301">
        <f>Table1[[#This Row],[Hạn thanh toán]]</f>
        <v>45674</v>
      </c>
      <c r="AA1379" s="301">
        <f>Table1[[#This Row],[Ngày Thanh toán]]</f>
        <v>45959</v>
      </c>
      <c r="AD1379" s="3" t="str">
        <f>VLOOKUP($A1379,Ma_KH!$A:$Q,Ma_KH!O$1,0)</f>
        <v>AEON CITIMART</v>
      </c>
      <c r="AE1379" s="3" t="str">
        <f>VLOOKUP($A1379,Ma_KH!$A:$Q,Ma_KH!P$1,0)</f>
        <v>CÔNG TY TNHH MỘT THÀNH VIÊN HỘI NHẬP PHÁT TRIỂN ĐÔNG HƯNG</v>
      </c>
    </row>
    <row r="1380" spans="1:31" ht="25.5" customHeight="1" x14ac:dyDescent="0.3">
      <c r="A1380" s="69" t="s">
        <v>143</v>
      </c>
      <c r="B1380" s="76" t="s">
        <v>4515</v>
      </c>
      <c r="C1380" s="70">
        <v>45674</v>
      </c>
      <c r="D1380" s="71" t="s">
        <v>2450</v>
      </c>
      <c r="E1380" s="70">
        <v>45674</v>
      </c>
      <c r="F1380" s="69" t="s">
        <v>2451</v>
      </c>
      <c r="G1380" s="69" t="s">
        <v>2452</v>
      </c>
      <c r="H1380" s="72">
        <v>1466950</v>
      </c>
      <c r="I1380" s="72">
        <v>0</v>
      </c>
      <c r="J1380" s="72">
        <v>117356</v>
      </c>
      <c r="K1380" s="72">
        <v>1584306</v>
      </c>
      <c r="L1380" s="8" t="s">
        <v>24</v>
      </c>
      <c r="M1380" s="43">
        <v>45959</v>
      </c>
      <c r="N1380" s="64" t="s">
        <v>4210</v>
      </c>
      <c r="O1380" s="72">
        <f>IF(Table1[[#This Row],[Phân loại]]="Tồn đầu kỳ",Table1[[#This Row],[Tổng giá trị]],0)</f>
        <v>0</v>
      </c>
      <c r="P1380" s="8">
        <f>IF(Table1[[#This Row],[Số còn phải thu ĐK]]&lt;&gt;0,0,IF(Table1[[#This Row],[Phân loại]]="Bán hàng",Table1[[#This Row],[Tổng giá trị]],-Table1[[#This Row],[Tổng giá trị]]))</f>
        <v>1584306</v>
      </c>
      <c r="Q1380" s="73">
        <f t="shared" si="180"/>
        <v>1584306</v>
      </c>
      <c r="R1380" s="8">
        <f>Table1[[#This Row],[Số còn phải thu ĐK]]+Table1[[#This Row],[Giá Trị HD sau CK]]-Table1[[#This Row],[Số tiền đã thu]]</f>
        <v>0</v>
      </c>
      <c r="S1380" s="7">
        <f>IF(Table1[[#This Row],[Ngày hóa đơn]]&lt;&gt;"",Table1[[#This Row],[Ngày hóa đơn]],Table1[[#This Row],[Ngày hạch toán]])</f>
        <v>45674</v>
      </c>
      <c r="T1380" s="8"/>
      <c r="U1380" s="7">
        <f>IF(Table1[[#This Row],[Ngày tính CN]]="","",S1380+T1380)</f>
        <v>45674</v>
      </c>
      <c r="V1380" s="74">
        <f ca="1">IF(Table1[[#This Row],[Hạn thanh toán]]="","",IF((U1380-NOW())&lt;0,0,(U1380-NOW())))</f>
        <v>0</v>
      </c>
      <c r="W1380" s="72"/>
      <c r="X1380" s="68" t="str">
        <f t="shared" ca="1" si="181"/>
        <v/>
      </c>
      <c r="Y1380" s="68" t="str">
        <f t="shared" si="182"/>
        <v>Đã thanh toán</v>
      </c>
      <c r="Z1380" s="301">
        <f>Table1[[#This Row],[Hạn thanh toán]]</f>
        <v>45674</v>
      </c>
      <c r="AA1380" s="301">
        <f>Table1[[#This Row],[Ngày Thanh toán]]</f>
        <v>45959</v>
      </c>
      <c r="AD1380" s="3" t="str">
        <f>VLOOKUP($A1380,Ma_KH!$A:$Q,Ma_KH!O$1,0)</f>
        <v>AEON CITIMART</v>
      </c>
      <c r="AE1380" s="3" t="str">
        <f>VLOOKUP($A1380,Ma_KH!$A:$Q,Ma_KH!P$1,0)</f>
        <v>CÔNG TY TNHH MỘT THÀNH VIÊN HỘI NHẬP PHÁT TRIỂN ĐÔNG HƯNG</v>
      </c>
    </row>
    <row r="1381" spans="1:31" ht="25.5" customHeight="1" x14ac:dyDescent="0.3">
      <c r="A1381" s="69" t="s">
        <v>143</v>
      </c>
      <c r="B1381" s="76" t="s">
        <v>4515</v>
      </c>
      <c r="C1381" s="70">
        <v>45679</v>
      </c>
      <c r="D1381" s="71" t="s">
        <v>2453</v>
      </c>
      <c r="E1381" s="70">
        <v>45679</v>
      </c>
      <c r="F1381" s="69" t="s">
        <v>2454</v>
      </c>
      <c r="G1381" s="69" t="s">
        <v>2342</v>
      </c>
      <c r="H1381" s="72">
        <v>399810</v>
      </c>
      <c r="I1381" s="72">
        <v>0</v>
      </c>
      <c r="J1381" s="72">
        <v>31985</v>
      </c>
      <c r="K1381" s="72">
        <v>431795</v>
      </c>
      <c r="L1381" s="8" t="s">
        <v>24</v>
      </c>
      <c r="M1381" s="43">
        <v>45959</v>
      </c>
      <c r="N1381" s="64" t="s">
        <v>4210</v>
      </c>
      <c r="O1381" s="72">
        <f>IF(Table1[[#This Row],[Phân loại]]="Tồn đầu kỳ",Table1[[#This Row],[Tổng giá trị]],0)</f>
        <v>0</v>
      </c>
      <c r="P1381" s="8">
        <f>IF(Table1[[#This Row],[Số còn phải thu ĐK]]&lt;&gt;0,0,IF(Table1[[#This Row],[Phân loại]]="Bán hàng",Table1[[#This Row],[Tổng giá trị]],-Table1[[#This Row],[Tổng giá trị]]))</f>
        <v>431795</v>
      </c>
      <c r="Q1381" s="73">
        <f t="shared" si="180"/>
        <v>431795</v>
      </c>
      <c r="R1381" s="8">
        <f>Table1[[#This Row],[Số còn phải thu ĐK]]+Table1[[#This Row],[Giá Trị HD sau CK]]-Table1[[#This Row],[Số tiền đã thu]]</f>
        <v>0</v>
      </c>
      <c r="S1381" s="7">
        <f>IF(Table1[[#This Row],[Ngày hóa đơn]]&lt;&gt;"",Table1[[#This Row],[Ngày hóa đơn]],Table1[[#This Row],[Ngày hạch toán]])</f>
        <v>45679</v>
      </c>
      <c r="T1381" s="8"/>
      <c r="U1381" s="7">
        <f>IF(Table1[[#This Row],[Ngày tính CN]]="","",S1381+T1381)</f>
        <v>45679</v>
      </c>
      <c r="V1381" s="74">
        <f ca="1">IF(Table1[[#This Row],[Hạn thanh toán]]="","",IF((U1381-NOW())&lt;0,0,(U1381-NOW())))</f>
        <v>0</v>
      </c>
      <c r="W1381" s="72"/>
      <c r="X1381" s="68" t="str">
        <f t="shared" ca="1" si="181"/>
        <v/>
      </c>
      <c r="Y1381" s="68" t="str">
        <f t="shared" si="182"/>
        <v>Đã thanh toán</v>
      </c>
      <c r="Z1381" s="301">
        <f>Table1[[#This Row],[Hạn thanh toán]]</f>
        <v>45679</v>
      </c>
      <c r="AA1381" s="301">
        <f>Table1[[#This Row],[Ngày Thanh toán]]</f>
        <v>45959</v>
      </c>
      <c r="AD1381" s="3" t="str">
        <f>VLOOKUP($A1381,Ma_KH!$A:$Q,Ma_KH!O$1,0)</f>
        <v>AEON CITIMART</v>
      </c>
      <c r="AE1381" s="3" t="str">
        <f>VLOOKUP($A1381,Ma_KH!$A:$Q,Ma_KH!P$1,0)</f>
        <v>CÔNG TY TNHH MỘT THÀNH VIÊN HỘI NHẬP PHÁT TRIỂN ĐÔNG HƯNG</v>
      </c>
    </row>
    <row r="1382" spans="1:31" ht="25.5" customHeight="1" x14ac:dyDescent="0.3">
      <c r="A1382" s="76" t="s">
        <v>143</v>
      </c>
      <c r="B1382" s="76" t="s">
        <v>4515</v>
      </c>
      <c r="C1382" s="78">
        <v>45680</v>
      </c>
      <c r="D1382" s="79" t="s">
        <v>2455</v>
      </c>
      <c r="E1382" s="78">
        <v>45680</v>
      </c>
      <c r="F1382" s="76" t="s">
        <v>2456</v>
      </c>
      <c r="G1382" s="76" t="s">
        <v>2452</v>
      </c>
      <c r="H1382" s="72">
        <v>1700420</v>
      </c>
      <c r="I1382" s="72">
        <v>0</v>
      </c>
      <c r="J1382" s="72">
        <v>136034</v>
      </c>
      <c r="K1382" s="72">
        <v>1836454</v>
      </c>
      <c r="L1382" s="8" t="s">
        <v>24</v>
      </c>
      <c r="M1382" s="43">
        <v>45959</v>
      </c>
      <c r="N1382" s="64" t="s">
        <v>4210</v>
      </c>
      <c r="O1382" s="72">
        <f>IF(Table1[[#This Row],[Phân loại]]="Tồn đầu kỳ",Table1[[#This Row],[Tổng giá trị]],0)</f>
        <v>0</v>
      </c>
      <c r="P1382" s="8">
        <f>IF(Table1[[#This Row],[Số còn phải thu ĐK]]&lt;&gt;0,0,IF(Table1[[#This Row],[Phân loại]]="Bán hàng",Table1[[#This Row],[Tổng giá trị]],-Table1[[#This Row],[Tổng giá trị]]))</f>
        <v>1836454</v>
      </c>
      <c r="Q1382" s="73">
        <f t="shared" si="180"/>
        <v>1836454</v>
      </c>
      <c r="R1382" s="8">
        <f>Table1[[#This Row],[Số còn phải thu ĐK]]+Table1[[#This Row],[Giá Trị HD sau CK]]-Table1[[#This Row],[Số tiền đã thu]]</f>
        <v>0</v>
      </c>
      <c r="S1382" s="7">
        <f>IF(Table1[[#This Row],[Ngày hóa đơn]]&lt;&gt;"",Table1[[#This Row],[Ngày hóa đơn]],Table1[[#This Row],[Ngày hạch toán]])</f>
        <v>45680</v>
      </c>
      <c r="T1382" s="8"/>
      <c r="U1382" s="7">
        <f>IF(Table1[[#This Row],[Ngày tính CN]]="","",S1382+T1382)</f>
        <v>45680</v>
      </c>
      <c r="V1382" s="74">
        <f ca="1">IF(Table1[[#This Row],[Hạn thanh toán]]="","",IF((U1382-NOW())&lt;0,0,(U1382-NOW())))</f>
        <v>0</v>
      </c>
      <c r="W1382" s="72"/>
      <c r="X1382" s="68" t="str">
        <f t="shared" ca="1" si="181"/>
        <v/>
      </c>
      <c r="Y1382" s="68" t="str">
        <f t="shared" si="182"/>
        <v>Đã thanh toán</v>
      </c>
      <c r="Z1382" s="301">
        <f>Table1[[#This Row],[Hạn thanh toán]]</f>
        <v>45680</v>
      </c>
      <c r="AA1382" s="301">
        <f>Table1[[#This Row],[Ngày Thanh toán]]</f>
        <v>45959</v>
      </c>
      <c r="AD1382" s="3" t="str">
        <f>VLOOKUP($A1382,Ma_KH!$A:$Q,Ma_KH!O$1,0)</f>
        <v>AEON CITIMART</v>
      </c>
      <c r="AE1382" s="3" t="str">
        <f>VLOOKUP($A1382,Ma_KH!$A:$Q,Ma_KH!P$1,0)</f>
        <v>CÔNG TY TNHH MỘT THÀNH VIÊN HỘI NHẬP PHÁT TRIỂN ĐÔNG HƯNG</v>
      </c>
    </row>
    <row r="1383" spans="1:31" ht="25.5" customHeight="1" x14ac:dyDescent="0.3">
      <c r="A1383" s="76" t="s">
        <v>143</v>
      </c>
      <c r="B1383" s="76" t="s">
        <v>4515</v>
      </c>
      <c r="C1383" s="78">
        <v>45681</v>
      </c>
      <c r="D1383" s="79" t="s">
        <v>2457</v>
      </c>
      <c r="E1383" s="78">
        <v>45681</v>
      </c>
      <c r="F1383" s="76" t="s">
        <v>2458</v>
      </c>
      <c r="G1383" s="76" t="s">
        <v>2449</v>
      </c>
      <c r="H1383" s="72">
        <v>1946722</v>
      </c>
      <c r="I1383" s="72">
        <v>0</v>
      </c>
      <c r="J1383" s="72">
        <v>155738</v>
      </c>
      <c r="K1383" s="72">
        <v>2102460</v>
      </c>
      <c r="L1383" s="8" t="s">
        <v>24</v>
      </c>
      <c r="M1383" s="43">
        <v>45959</v>
      </c>
      <c r="N1383" s="64" t="s">
        <v>4210</v>
      </c>
      <c r="O1383" s="72">
        <f>IF(Table1[[#This Row],[Phân loại]]="Tồn đầu kỳ",Table1[[#This Row],[Tổng giá trị]],0)</f>
        <v>0</v>
      </c>
      <c r="P1383" s="8">
        <f>IF(Table1[[#This Row],[Số còn phải thu ĐK]]&lt;&gt;0,0,IF(Table1[[#This Row],[Phân loại]]="Bán hàng",Table1[[#This Row],[Tổng giá trị]],-Table1[[#This Row],[Tổng giá trị]]))</f>
        <v>2102460</v>
      </c>
      <c r="Q1383" s="73">
        <f t="shared" si="180"/>
        <v>2102460</v>
      </c>
      <c r="R1383" s="8">
        <f>Table1[[#This Row],[Số còn phải thu ĐK]]+Table1[[#This Row],[Giá Trị HD sau CK]]-Table1[[#This Row],[Số tiền đã thu]]</f>
        <v>0</v>
      </c>
      <c r="S1383" s="7">
        <f>IF(Table1[[#This Row],[Ngày hóa đơn]]&lt;&gt;"",Table1[[#This Row],[Ngày hóa đơn]],Table1[[#This Row],[Ngày hạch toán]])</f>
        <v>45681</v>
      </c>
      <c r="T1383" s="8"/>
      <c r="U1383" s="7">
        <f>IF(Table1[[#This Row],[Ngày tính CN]]="","",S1383+T1383)</f>
        <v>45681</v>
      </c>
      <c r="V1383" s="74">
        <f ca="1">IF(Table1[[#This Row],[Hạn thanh toán]]="","",IF((U1383-NOW())&lt;0,0,(U1383-NOW())))</f>
        <v>0</v>
      </c>
      <c r="W1383" s="72"/>
      <c r="X1383" s="68" t="str">
        <f t="shared" ca="1" si="181"/>
        <v/>
      </c>
      <c r="Y1383" s="68" t="str">
        <f t="shared" si="182"/>
        <v>Đã thanh toán</v>
      </c>
      <c r="Z1383" s="301">
        <f>Table1[[#This Row],[Hạn thanh toán]]</f>
        <v>45681</v>
      </c>
      <c r="AA1383" s="301">
        <f>Table1[[#This Row],[Ngày Thanh toán]]</f>
        <v>45959</v>
      </c>
      <c r="AD1383" s="3" t="str">
        <f>VLOOKUP($A1383,Ma_KH!$A:$Q,Ma_KH!O$1,0)</f>
        <v>AEON CITIMART</v>
      </c>
      <c r="AE1383" s="3" t="str">
        <f>VLOOKUP($A1383,Ma_KH!$A:$Q,Ma_KH!P$1,0)</f>
        <v>CÔNG TY TNHH MỘT THÀNH VIÊN HỘI NHẬP PHÁT TRIỂN ĐÔNG HƯNG</v>
      </c>
    </row>
    <row r="1384" spans="1:31" ht="25.5" customHeight="1" x14ac:dyDescent="0.3">
      <c r="A1384" s="76" t="s">
        <v>143</v>
      </c>
      <c r="B1384" s="76" t="s">
        <v>4515</v>
      </c>
      <c r="C1384" s="78">
        <v>45682</v>
      </c>
      <c r="D1384" s="79" t="s">
        <v>2459</v>
      </c>
      <c r="E1384" s="78">
        <v>45682</v>
      </c>
      <c r="F1384" s="76" t="s">
        <v>2460</v>
      </c>
      <c r="G1384" s="76" t="s">
        <v>2428</v>
      </c>
      <c r="H1384" s="72">
        <v>1097015</v>
      </c>
      <c r="I1384" s="72">
        <v>0</v>
      </c>
      <c r="J1384" s="72">
        <v>87761</v>
      </c>
      <c r="K1384" s="72">
        <v>1184776</v>
      </c>
      <c r="L1384" s="8" t="s">
        <v>24</v>
      </c>
      <c r="M1384" s="43">
        <v>45959</v>
      </c>
      <c r="N1384" s="64" t="s">
        <v>4210</v>
      </c>
      <c r="O1384" s="72">
        <f>IF(Table1[[#This Row],[Phân loại]]="Tồn đầu kỳ",Table1[[#This Row],[Tổng giá trị]],0)</f>
        <v>0</v>
      </c>
      <c r="P1384" s="8">
        <f>IF(Table1[[#This Row],[Số còn phải thu ĐK]]&lt;&gt;0,0,IF(Table1[[#This Row],[Phân loại]]="Bán hàng",Table1[[#This Row],[Tổng giá trị]],-Table1[[#This Row],[Tổng giá trị]]))</f>
        <v>1184776</v>
      </c>
      <c r="Q1384" s="73">
        <f t="shared" si="180"/>
        <v>1184776</v>
      </c>
      <c r="R1384" s="8">
        <f>Table1[[#This Row],[Số còn phải thu ĐK]]+Table1[[#This Row],[Giá Trị HD sau CK]]-Table1[[#This Row],[Số tiền đã thu]]</f>
        <v>0</v>
      </c>
      <c r="S1384" s="7">
        <f>IF(Table1[[#This Row],[Ngày hóa đơn]]&lt;&gt;"",Table1[[#This Row],[Ngày hóa đơn]],Table1[[#This Row],[Ngày hạch toán]])</f>
        <v>45682</v>
      </c>
      <c r="T1384" s="8"/>
      <c r="U1384" s="7">
        <f>IF(Table1[[#This Row],[Ngày tính CN]]="","",S1384+T1384)</f>
        <v>45682</v>
      </c>
      <c r="V1384" s="74">
        <f ca="1">IF(Table1[[#This Row],[Hạn thanh toán]]="","",IF((U1384-NOW())&lt;0,0,(U1384-NOW())))</f>
        <v>0</v>
      </c>
      <c r="W1384" s="72"/>
      <c r="X1384" s="68" t="str">
        <f t="shared" ca="1" si="181"/>
        <v/>
      </c>
      <c r="Y1384" s="68" t="str">
        <f t="shared" si="182"/>
        <v>Đã thanh toán</v>
      </c>
      <c r="Z1384" s="301">
        <f>Table1[[#This Row],[Hạn thanh toán]]</f>
        <v>45682</v>
      </c>
      <c r="AA1384" s="301">
        <f>Table1[[#This Row],[Ngày Thanh toán]]</f>
        <v>45959</v>
      </c>
      <c r="AD1384" s="3" t="str">
        <f>VLOOKUP($A1384,Ma_KH!$A:$Q,Ma_KH!O$1,0)</f>
        <v>AEON CITIMART</v>
      </c>
      <c r="AE1384" s="3" t="str">
        <f>VLOOKUP($A1384,Ma_KH!$A:$Q,Ma_KH!P$1,0)</f>
        <v>CÔNG TY TNHH MỘT THÀNH VIÊN HỘI NHẬP PHÁT TRIỂN ĐÔNG HƯNG</v>
      </c>
    </row>
    <row r="1385" spans="1:31" ht="25.5" customHeight="1" x14ac:dyDescent="0.3">
      <c r="A1385" s="76" t="s">
        <v>143</v>
      </c>
      <c r="B1385" s="76" t="s">
        <v>4515</v>
      </c>
      <c r="C1385" s="78">
        <v>45682</v>
      </c>
      <c r="D1385" s="79" t="s">
        <v>2461</v>
      </c>
      <c r="E1385" s="78">
        <v>45682</v>
      </c>
      <c r="F1385" s="76" t="s">
        <v>2462</v>
      </c>
      <c r="G1385" s="76" t="s">
        <v>2340</v>
      </c>
      <c r="H1385" s="72">
        <v>1189580</v>
      </c>
      <c r="I1385" s="72">
        <v>0</v>
      </c>
      <c r="J1385" s="72">
        <v>95166</v>
      </c>
      <c r="K1385" s="72">
        <v>1284746</v>
      </c>
      <c r="L1385" s="8" t="s">
        <v>24</v>
      </c>
      <c r="M1385" s="43">
        <v>45959</v>
      </c>
      <c r="N1385" s="64" t="s">
        <v>4210</v>
      </c>
      <c r="O1385" s="72">
        <f>IF(Table1[[#This Row],[Phân loại]]="Tồn đầu kỳ",Table1[[#This Row],[Tổng giá trị]],0)</f>
        <v>0</v>
      </c>
      <c r="P1385" s="8">
        <f>IF(Table1[[#This Row],[Số còn phải thu ĐK]]&lt;&gt;0,0,IF(Table1[[#This Row],[Phân loại]]="Bán hàng",Table1[[#This Row],[Tổng giá trị]],-Table1[[#This Row],[Tổng giá trị]]))</f>
        <v>1284746</v>
      </c>
      <c r="Q1385" s="73">
        <f t="shared" si="180"/>
        <v>1284746</v>
      </c>
      <c r="R1385" s="8">
        <f>Table1[[#This Row],[Số còn phải thu ĐK]]+Table1[[#This Row],[Giá Trị HD sau CK]]-Table1[[#This Row],[Số tiền đã thu]]</f>
        <v>0</v>
      </c>
      <c r="S1385" s="7">
        <f>IF(Table1[[#This Row],[Ngày hóa đơn]]&lt;&gt;"",Table1[[#This Row],[Ngày hóa đơn]],Table1[[#This Row],[Ngày hạch toán]])</f>
        <v>45682</v>
      </c>
      <c r="T1385" s="8"/>
      <c r="U1385" s="7">
        <f>IF(Table1[[#This Row],[Ngày tính CN]]="","",S1385+T1385)</f>
        <v>45682</v>
      </c>
      <c r="V1385" s="74">
        <f ca="1">IF(Table1[[#This Row],[Hạn thanh toán]]="","",IF((U1385-NOW())&lt;0,0,(U1385-NOW())))</f>
        <v>0</v>
      </c>
      <c r="W1385" s="72"/>
      <c r="X1385" s="68" t="str">
        <f t="shared" ca="1" si="181"/>
        <v/>
      </c>
      <c r="Y1385" s="68" t="str">
        <f t="shared" si="182"/>
        <v>Đã thanh toán</v>
      </c>
      <c r="Z1385" s="301">
        <f>Table1[[#This Row],[Hạn thanh toán]]</f>
        <v>45682</v>
      </c>
      <c r="AA1385" s="301">
        <f>Table1[[#This Row],[Ngày Thanh toán]]</f>
        <v>45959</v>
      </c>
      <c r="AD1385" s="3" t="str">
        <f>VLOOKUP($A1385,Ma_KH!$A:$Q,Ma_KH!O$1,0)</f>
        <v>AEON CITIMART</v>
      </c>
      <c r="AE1385" s="3" t="str">
        <f>VLOOKUP($A1385,Ma_KH!$A:$Q,Ma_KH!P$1,0)</f>
        <v>CÔNG TY TNHH MỘT THÀNH VIÊN HỘI NHẬP PHÁT TRIỂN ĐÔNG HƯNG</v>
      </c>
    </row>
    <row r="1386" spans="1:31" ht="25.5" customHeight="1" x14ac:dyDescent="0.3">
      <c r="A1386" s="76" t="s">
        <v>143</v>
      </c>
      <c r="B1386" s="76" t="s">
        <v>4515</v>
      </c>
      <c r="C1386" s="78">
        <v>45682</v>
      </c>
      <c r="D1386" s="79" t="s">
        <v>2463</v>
      </c>
      <c r="E1386" s="78">
        <v>45682</v>
      </c>
      <c r="F1386" s="76" t="s">
        <v>2464</v>
      </c>
      <c r="G1386" s="76" t="s">
        <v>2431</v>
      </c>
      <c r="H1386" s="72">
        <v>722640</v>
      </c>
      <c r="I1386" s="72">
        <v>0</v>
      </c>
      <c r="J1386" s="72">
        <v>57811</v>
      </c>
      <c r="K1386" s="72">
        <v>780451</v>
      </c>
      <c r="L1386" s="8" t="s">
        <v>24</v>
      </c>
      <c r="M1386" s="43">
        <v>45959</v>
      </c>
      <c r="N1386" s="64" t="s">
        <v>4210</v>
      </c>
      <c r="O1386" s="72">
        <f>IF(Table1[[#This Row],[Phân loại]]="Tồn đầu kỳ",Table1[[#This Row],[Tổng giá trị]],0)</f>
        <v>0</v>
      </c>
      <c r="P1386" s="8">
        <f>IF(Table1[[#This Row],[Số còn phải thu ĐK]]&lt;&gt;0,0,IF(Table1[[#This Row],[Phân loại]]="Bán hàng",Table1[[#This Row],[Tổng giá trị]],-Table1[[#This Row],[Tổng giá trị]]))</f>
        <v>780451</v>
      </c>
      <c r="Q1386" s="73">
        <f t="shared" si="180"/>
        <v>780451</v>
      </c>
      <c r="R1386" s="8">
        <f>Table1[[#This Row],[Số còn phải thu ĐK]]+Table1[[#This Row],[Giá Trị HD sau CK]]-Table1[[#This Row],[Số tiền đã thu]]</f>
        <v>0</v>
      </c>
      <c r="S1386" s="7">
        <f>IF(Table1[[#This Row],[Ngày hóa đơn]]&lt;&gt;"",Table1[[#This Row],[Ngày hóa đơn]],Table1[[#This Row],[Ngày hạch toán]])</f>
        <v>45682</v>
      </c>
      <c r="T1386" s="8"/>
      <c r="U1386" s="7">
        <f>IF(Table1[[#This Row],[Ngày tính CN]]="","",S1386+T1386)</f>
        <v>45682</v>
      </c>
      <c r="V1386" s="74">
        <f ca="1">IF(Table1[[#This Row],[Hạn thanh toán]]="","",IF((U1386-NOW())&lt;0,0,(U1386-NOW())))</f>
        <v>0</v>
      </c>
      <c r="W1386" s="72"/>
      <c r="X1386" s="68" t="str">
        <f t="shared" ca="1" si="181"/>
        <v/>
      </c>
      <c r="Y1386" s="68" t="str">
        <f t="shared" si="182"/>
        <v>Đã thanh toán</v>
      </c>
      <c r="Z1386" s="301">
        <f>Table1[[#This Row],[Hạn thanh toán]]</f>
        <v>45682</v>
      </c>
      <c r="AA1386" s="301">
        <f>Table1[[#This Row],[Ngày Thanh toán]]</f>
        <v>45959</v>
      </c>
      <c r="AD1386" s="3" t="str">
        <f>VLOOKUP($A1386,Ma_KH!$A:$Q,Ma_KH!O$1,0)</f>
        <v>AEON CITIMART</v>
      </c>
      <c r="AE1386" s="3" t="str">
        <f>VLOOKUP($A1386,Ma_KH!$A:$Q,Ma_KH!P$1,0)</f>
        <v>CÔNG TY TNHH MỘT THÀNH VIÊN HỘI NHẬP PHÁT TRIỂN ĐÔNG HƯNG</v>
      </c>
    </row>
    <row r="1387" spans="1:31" ht="25.5" customHeight="1" x14ac:dyDescent="0.3">
      <c r="A1387" s="76" t="s">
        <v>143</v>
      </c>
      <c r="B1387" s="76" t="s">
        <v>4515</v>
      </c>
      <c r="C1387" s="78">
        <v>45693</v>
      </c>
      <c r="D1387" s="79" t="s">
        <v>2465</v>
      </c>
      <c r="E1387" s="78">
        <v>45693</v>
      </c>
      <c r="F1387" s="76" t="s">
        <v>2466</v>
      </c>
      <c r="G1387" s="76" t="s">
        <v>2449</v>
      </c>
      <c r="H1387" s="72">
        <v>1133285</v>
      </c>
      <c r="I1387" s="72">
        <v>0</v>
      </c>
      <c r="J1387" s="72">
        <v>90663</v>
      </c>
      <c r="K1387" s="72">
        <v>1223948</v>
      </c>
      <c r="L1387" s="8" t="s">
        <v>24</v>
      </c>
      <c r="M1387" s="43">
        <v>45747</v>
      </c>
      <c r="N1387" s="29" t="s">
        <v>4211</v>
      </c>
      <c r="O1387" s="72">
        <f>IF(Table1[[#This Row],[Phân loại]]="Tồn đầu kỳ",Table1[[#This Row],[Tổng giá trị]],0)</f>
        <v>0</v>
      </c>
      <c r="P1387" s="8">
        <f>IF(Table1[[#This Row],[Số còn phải thu ĐK]]&lt;&gt;0,0,IF(Table1[[#This Row],[Phân loại]]="Bán hàng",Table1[[#This Row],[Tổng giá trị]],-Table1[[#This Row],[Tổng giá trị]]))</f>
        <v>1223948</v>
      </c>
      <c r="Q1387" s="73">
        <f t="shared" si="180"/>
        <v>1223948</v>
      </c>
      <c r="R1387" s="8">
        <f>Table1[[#This Row],[Số còn phải thu ĐK]]+Table1[[#This Row],[Giá Trị HD sau CK]]-Table1[[#This Row],[Số tiền đã thu]]</f>
        <v>0</v>
      </c>
      <c r="S1387" s="7">
        <f>IF(Table1[[#This Row],[Ngày hóa đơn]]&lt;&gt;"",Table1[[#This Row],[Ngày hóa đơn]],Table1[[#This Row],[Ngày hạch toán]])</f>
        <v>45693</v>
      </c>
      <c r="T1387" s="8"/>
      <c r="U1387" s="7">
        <f>IF(Table1[[#This Row],[Ngày tính CN]]="","",S1387+T1387)</f>
        <v>45693</v>
      </c>
      <c r="V1387" s="74">
        <f ca="1">IF(Table1[[#This Row],[Hạn thanh toán]]="","",IF((U1387-NOW())&lt;0,0,(U1387-NOW())))</f>
        <v>0</v>
      </c>
      <c r="W1387" s="72"/>
      <c r="X1387" s="68" t="str">
        <f t="shared" ca="1" si="181"/>
        <v/>
      </c>
      <c r="Y1387" s="68" t="str">
        <f t="shared" si="182"/>
        <v>Đã thanh toán</v>
      </c>
      <c r="Z1387" s="301">
        <f>Table1[[#This Row],[Hạn thanh toán]]</f>
        <v>45693</v>
      </c>
      <c r="AA1387" s="301">
        <f>Table1[[#This Row],[Ngày Thanh toán]]</f>
        <v>45747</v>
      </c>
      <c r="AD1387" s="3" t="str">
        <f>VLOOKUP($A1387,Ma_KH!$A:$Q,Ma_KH!O$1,0)</f>
        <v>AEON CITIMART</v>
      </c>
      <c r="AE1387" s="3" t="str">
        <f>VLOOKUP($A1387,Ma_KH!$A:$Q,Ma_KH!P$1,0)</f>
        <v>CÔNG TY TNHH MỘT THÀNH VIÊN HỘI NHẬP PHÁT TRIỂN ĐÔNG HƯNG</v>
      </c>
    </row>
    <row r="1388" spans="1:31" ht="25.5" customHeight="1" x14ac:dyDescent="0.3">
      <c r="A1388" s="76" t="s">
        <v>143</v>
      </c>
      <c r="B1388" s="76" t="s">
        <v>4515</v>
      </c>
      <c r="C1388" s="78">
        <v>45696</v>
      </c>
      <c r="D1388" s="79" t="s">
        <v>2467</v>
      </c>
      <c r="E1388" s="78">
        <v>45696</v>
      </c>
      <c r="F1388" s="76" t="s">
        <v>2468</v>
      </c>
      <c r="G1388" s="76" t="s">
        <v>2344</v>
      </c>
      <c r="H1388" s="72">
        <v>996240</v>
      </c>
      <c r="I1388" s="72">
        <v>0</v>
      </c>
      <c r="J1388" s="72">
        <v>79699</v>
      </c>
      <c r="K1388" s="72">
        <v>1075939</v>
      </c>
      <c r="L1388" s="8" t="s">
        <v>24</v>
      </c>
      <c r="M1388" s="43">
        <v>45747</v>
      </c>
      <c r="N1388" s="29" t="s">
        <v>4211</v>
      </c>
      <c r="O1388" s="72">
        <f>IF(Table1[[#This Row],[Phân loại]]="Tồn đầu kỳ",Table1[[#This Row],[Tổng giá trị]],0)</f>
        <v>0</v>
      </c>
      <c r="P1388" s="8">
        <f>IF(Table1[[#This Row],[Số còn phải thu ĐK]]&lt;&gt;0,0,IF(Table1[[#This Row],[Phân loại]]="Bán hàng",Table1[[#This Row],[Tổng giá trị]],-Table1[[#This Row],[Tổng giá trị]]))</f>
        <v>1075939</v>
      </c>
      <c r="Q1388" s="73">
        <f t="shared" si="180"/>
        <v>1075939</v>
      </c>
      <c r="R1388" s="8">
        <f>Table1[[#This Row],[Số còn phải thu ĐK]]+Table1[[#This Row],[Giá Trị HD sau CK]]-Table1[[#This Row],[Số tiền đã thu]]</f>
        <v>0</v>
      </c>
      <c r="S1388" s="7">
        <f>IF(Table1[[#This Row],[Ngày hóa đơn]]&lt;&gt;"",Table1[[#This Row],[Ngày hóa đơn]],Table1[[#This Row],[Ngày hạch toán]])</f>
        <v>45696</v>
      </c>
      <c r="T1388" s="8"/>
      <c r="U1388" s="7">
        <f>IF(Table1[[#This Row],[Ngày tính CN]]="","",S1388+T1388)</f>
        <v>45696</v>
      </c>
      <c r="V1388" s="74">
        <f ca="1">IF(Table1[[#This Row],[Hạn thanh toán]]="","",IF((U1388-NOW())&lt;0,0,(U1388-NOW())))</f>
        <v>0</v>
      </c>
      <c r="W1388" s="72"/>
      <c r="X1388" s="68" t="str">
        <f t="shared" ca="1" si="181"/>
        <v/>
      </c>
      <c r="Y1388" s="68" t="str">
        <f t="shared" si="182"/>
        <v>Đã thanh toán</v>
      </c>
      <c r="Z1388" s="301">
        <f>Table1[[#This Row],[Hạn thanh toán]]</f>
        <v>45696</v>
      </c>
      <c r="AA1388" s="301">
        <f>Table1[[#This Row],[Ngày Thanh toán]]</f>
        <v>45747</v>
      </c>
      <c r="AD1388" s="3" t="str">
        <f>VLOOKUP($A1388,Ma_KH!$A:$Q,Ma_KH!O$1,0)</f>
        <v>AEON CITIMART</v>
      </c>
      <c r="AE1388" s="3" t="str">
        <f>VLOOKUP($A1388,Ma_KH!$A:$Q,Ma_KH!P$1,0)</f>
        <v>CÔNG TY TNHH MỘT THÀNH VIÊN HỘI NHẬP PHÁT TRIỂN ĐÔNG HƯNG</v>
      </c>
    </row>
    <row r="1389" spans="1:31" ht="25.5" customHeight="1" x14ac:dyDescent="0.3">
      <c r="A1389" s="76" t="s">
        <v>143</v>
      </c>
      <c r="B1389" s="76" t="s">
        <v>4515</v>
      </c>
      <c r="C1389" s="78">
        <v>45702</v>
      </c>
      <c r="D1389" s="79" t="s">
        <v>2469</v>
      </c>
      <c r="E1389" s="78">
        <v>45702</v>
      </c>
      <c r="F1389" s="76" t="s">
        <v>2470</v>
      </c>
      <c r="G1389" s="76" t="s">
        <v>2434</v>
      </c>
      <c r="H1389" s="72">
        <v>398168</v>
      </c>
      <c r="I1389" s="72">
        <v>0</v>
      </c>
      <c r="J1389" s="72">
        <v>31853</v>
      </c>
      <c r="K1389" s="72">
        <v>430021</v>
      </c>
      <c r="L1389" s="8" t="s">
        <v>24</v>
      </c>
      <c r="M1389" s="43">
        <v>45747</v>
      </c>
      <c r="N1389" s="29" t="s">
        <v>4211</v>
      </c>
      <c r="O1389" s="72">
        <f>IF(Table1[[#This Row],[Phân loại]]="Tồn đầu kỳ",Table1[[#This Row],[Tổng giá trị]],0)</f>
        <v>0</v>
      </c>
      <c r="P1389" s="8">
        <f>IF(Table1[[#This Row],[Số còn phải thu ĐK]]&lt;&gt;0,0,IF(Table1[[#This Row],[Phân loại]]="Bán hàng",Table1[[#This Row],[Tổng giá trị]],-Table1[[#This Row],[Tổng giá trị]]))</f>
        <v>430021</v>
      </c>
      <c r="Q1389" s="73">
        <f t="shared" si="180"/>
        <v>430021</v>
      </c>
      <c r="R1389" s="8">
        <f>Table1[[#This Row],[Số còn phải thu ĐK]]+Table1[[#This Row],[Giá Trị HD sau CK]]-Table1[[#This Row],[Số tiền đã thu]]</f>
        <v>0</v>
      </c>
      <c r="S1389" s="7">
        <f>IF(Table1[[#This Row],[Ngày hóa đơn]]&lt;&gt;"",Table1[[#This Row],[Ngày hóa đơn]],Table1[[#This Row],[Ngày hạch toán]])</f>
        <v>45702</v>
      </c>
      <c r="T1389" s="8"/>
      <c r="U1389" s="7">
        <f>IF(Table1[[#This Row],[Ngày tính CN]]="","",S1389+T1389)</f>
        <v>45702</v>
      </c>
      <c r="V1389" s="74">
        <f ca="1">IF(Table1[[#This Row],[Hạn thanh toán]]="","",IF((U1389-NOW())&lt;0,0,(U1389-NOW())))</f>
        <v>0</v>
      </c>
      <c r="W1389" s="72"/>
      <c r="X1389" s="68" t="str">
        <f t="shared" ca="1" si="181"/>
        <v/>
      </c>
      <c r="Y1389" s="68" t="str">
        <f t="shared" si="182"/>
        <v>Đã thanh toán</v>
      </c>
      <c r="Z1389" s="301">
        <f>Table1[[#This Row],[Hạn thanh toán]]</f>
        <v>45702</v>
      </c>
      <c r="AA1389" s="301">
        <f>Table1[[#This Row],[Ngày Thanh toán]]</f>
        <v>45747</v>
      </c>
      <c r="AD1389" s="3" t="str">
        <f>VLOOKUP($A1389,Ma_KH!$A:$Q,Ma_KH!O$1,0)</f>
        <v>AEON CITIMART</v>
      </c>
      <c r="AE1389" s="3" t="str">
        <f>VLOOKUP($A1389,Ma_KH!$A:$Q,Ma_KH!P$1,0)</f>
        <v>CÔNG TY TNHH MỘT THÀNH VIÊN HỘI NHẬP PHÁT TRIỂN ĐÔNG HƯNG</v>
      </c>
    </row>
    <row r="1390" spans="1:31" ht="25.5" customHeight="1" x14ac:dyDescent="0.3">
      <c r="A1390" s="76" t="s">
        <v>143</v>
      </c>
      <c r="B1390" s="76" t="s">
        <v>4515</v>
      </c>
      <c r="C1390" s="78">
        <v>45705</v>
      </c>
      <c r="D1390" s="79" t="s">
        <v>2471</v>
      </c>
      <c r="E1390" s="78">
        <v>45705</v>
      </c>
      <c r="F1390" s="76" t="s">
        <v>2472</v>
      </c>
      <c r="G1390" s="76" t="s">
        <v>2342</v>
      </c>
      <c r="H1390" s="72">
        <v>830200</v>
      </c>
      <c r="I1390" s="72">
        <v>0</v>
      </c>
      <c r="J1390" s="72">
        <v>66416</v>
      </c>
      <c r="K1390" s="72">
        <v>896616</v>
      </c>
      <c r="L1390" s="8" t="s">
        <v>24</v>
      </c>
      <c r="M1390" s="43">
        <v>45747</v>
      </c>
      <c r="N1390" s="29" t="s">
        <v>4211</v>
      </c>
      <c r="O1390" s="72">
        <f>IF(Table1[[#This Row],[Phân loại]]="Tồn đầu kỳ",Table1[[#This Row],[Tổng giá trị]],0)</f>
        <v>0</v>
      </c>
      <c r="P1390" s="8">
        <f>IF(Table1[[#This Row],[Số còn phải thu ĐK]]&lt;&gt;0,0,IF(Table1[[#This Row],[Phân loại]]="Bán hàng",Table1[[#This Row],[Tổng giá trị]],-Table1[[#This Row],[Tổng giá trị]]))</f>
        <v>896616</v>
      </c>
      <c r="Q1390" s="73">
        <f t="shared" si="180"/>
        <v>896616</v>
      </c>
      <c r="R1390" s="8">
        <f>Table1[[#This Row],[Số còn phải thu ĐK]]+Table1[[#This Row],[Giá Trị HD sau CK]]-Table1[[#This Row],[Số tiền đã thu]]</f>
        <v>0</v>
      </c>
      <c r="S1390" s="7">
        <f>IF(Table1[[#This Row],[Ngày hóa đơn]]&lt;&gt;"",Table1[[#This Row],[Ngày hóa đơn]],Table1[[#This Row],[Ngày hạch toán]])</f>
        <v>45705</v>
      </c>
      <c r="T1390" s="8"/>
      <c r="U1390" s="7">
        <f>IF(Table1[[#This Row],[Ngày tính CN]]="","",S1390+T1390)</f>
        <v>45705</v>
      </c>
      <c r="V1390" s="74">
        <f ca="1">IF(Table1[[#This Row],[Hạn thanh toán]]="","",IF((U1390-NOW())&lt;0,0,(U1390-NOW())))</f>
        <v>0</v>
      </c>
      <c r="W1390" s="72"/>
      <c r="X1390" s="68" t="str">
        <f t="shared" ca="1" si="181"/>
        <v/>
      </c>
      <c r="Y1390" s="68" t="str">
        <f t="shared" si="182"/>
        <v>Đã thanh toán</v>
      </c>
      <c r="Z1390" s="301">
        <f>Table1[[#This Row],[Hạn thanh toán]]</f>
        <v>45705</v>
      </c>
      <c r="AA1390" s="301">
        <f>Table1[[#This Row],[Ngày Thanh toán]]</f>
        <v>45747</v>
      </c>
      <c r="AD1390" s="3" t="str">
        <f>VLOOKUP($A1390,Ma_KH!$A:$Q,Ma_KH!O$1,0)</f>
        <v>AEON CITIMART</v>
      </c>
      <c r="AE1390" s="3" t="str">
        <f>VLOOKUP($A1390,Ma_KH!$A:$Q,Ma_KH!P$1,0)</f>
        <v>CÔNG TY TNHH MỘT THÀNH VIÊN HỘI NHẬP PHÁT TRIỂN ĐÔNG HƯNG</v>
      </c>
    </row>
    <row r="1391" spans="1:31" ht="25.5" customHeight="1" x14ac:dyDescent="0.3">
      <c r="A1391" s="69" t="s">
        <v>143</v>
      </c>
      <c r="B1391" s="76" t="s">
        <v>4515</v>
      </c>
      <c r="C1391" s="70">
        <v>45710</v>
      </c>
      <c r="D1391" s="71" t="s">
        <v>2473</v>
      </c>
      <c r="E1391" s="70">
        <v>45710</v>
      </c>
      <c r="F1391" s="69" t="s">
        <v>2474</v>
      </c>
      <c r="G1391" s="69" t="s">
        <v>2449</v>
      </c>
      <c r="H1391" s="72">
        <v>651554</v>
      </c>
      <c r="I1391" s="72">
        <v>0</v>
      </c>
      <c r="J1391" s="72">
        <v>52124</v>
      </c>
      <c r="K1391" s="72">
        <v>703678</v>
      </c>
      <c r="L1391" s="8" t="s">
        <v>24</v>
      </c>
      <c r="M1391" s="43">
        <v>45747</v>
      </c>
      <c r="N1391" s="29" t="s">
        <v>4211</v>
      </c>
      <c r="O1391" s="72">
        <f>IF(Table1[[#This Row],[Phân loại]]="Tồn đầu kỳ",Table1[[#This Row],[Tổng giá trị]],0)</f>
        <v>0</v>
      </c>
      <c r="P1391" s="8">
        <f>IF(Table1[[#This Row],[Số còn phải thu ĐK]]&lt;&gt;0,0,IF(Table1[[#This Row],[Phân loại]]="Bán hàng",Table1[[#This Row],[Tổng giá trị]],-Table1[[#This Row],[Tổng giá trị]]))</f>
        <v>703678</v>
      </c>
      <c r="Q1391" s="73">
        <f t="shared" si="180"/>
        <v>703678</v>
      </c>
      <c r="R1391" s="8">
        <f>Table1[[#This Row],[Số còn phải thu ĐK]]+Table1[[#This Row],[Giá Trị HD sau CK]]-Table1[[#This Row],[Số tiền đã thu]]</f>
        <v>0</v>
      </c>
      <c r="S1391" s="7">
        <f>IF(Table1[[#This Row],[Ngày hóa đơn]]&lt;&gt;"",Table1[[#This Row],[Ngày hóa đơn]],Table1[[#This Row],[Ngày hạch toán]])</f>
        <v>45710</v>
      </c>
      <c r="T1391" s="8"/>
      <c r="U1391" s="7">
        <f>IF(Table1[[#This Row],[Ngày tính CN]]="","",S1391+T1391)</f>
        <v>45710</v>
      </c>
      <c r="V1391" s="74">
        <f ca="1">IF(Table1[[#This Row],[Hạn thanh toán]]="","",IF((U1391-NOW())&lt;0,0,(U1391-NOW())))</f>
        <v>0</v>
      </c>
      <c r="W1391" s="72"/>
      <c r="X1391" s="68" t="str">
        <f t="shared" ca="1" si="181"/>
        <v/>
      </c>
      <c r="Y1391" s="68" t="str">
        <f t="shared" si="182"/>
        <v>Đã thanh toán</v>
      </c>
      <c r="Z1391" s="301">
        <f>Table1[[#This Row],[Hạn thanh toán]]</f>
        <v>45710</v>
      </c>
      <c r="AA1391" s="301">
        <f>Table1[[#This Row],[Ngày Thanh toán]]</f>
        <v>45747</v>
      </c>
      <c r="AD1391" s="3" t="str">
        <f>VLOOKUP($A1391,Ma_KH!$A:$Q,Ma_KH!O$1,0)</f>
        <v>AEON CITIMART</v>
      </c>
      <c r="AE1391" s="3" t="str">
        <f>VLOOKUP($A1391,Ma_KH!$A:$Q,Ma_KH!P$1,0)</f>
        <v>CÔNG TY TNHH MỘT THÀNH VIÊN HỘI NHẬP PHÁT TRIỂN ĐÔNG HƯNG</v>
      </c>
    </row>
    <row r="1392" spans="1:31" ht="25.5" customHeight="1" x14ac:dyDescent="0.3">
      <c r="A1392" s="76" t="s">
        <v>143</v>
      </c>
      <c r="B1392" s="76" t="s">
        <v>4515</v>
      </c>
      <c r="C1392" s="78">
        <v>45719</v>
      </c>
      <c r="D1392" s="79" t="s">
        <v>2475</v>
      </c>
      <c r="E1392" s="78">
        <v>45719</v>
      </c>
      <c r="F1392" s="76" t="s">
        <v>2476</v>
      </c>
      <c r="G1392" s="76" t="s">
        <v>2449</v>
      </c>
      <c r="H1392" s="72">
        <v>556265</v>
      </c>
      <c r="I1392" s="72">
        <v>0</v>
      </c>
      <c r="J1392" s="72">
        <v>44501</v>
      </c>
      <c r="K1392" s="72">
        <v>600766</v>
      </c>
      <c r="L1392" s="8" t="s">
        <v>24</v>
      </c>
      <c r="M1392" s="43">
        <v>45776</v>
      </c>
      <c r="N1392" s="29" t="s">
        <v>4212</v>
      </c>
      <c r="O1392" s="72">
        <f>IF(Table1[[#This Row],[Phân loại]]="Tồn đầu kỳ",Table1[[#This Row],[Tổng giá trị]],0)</f>
        <v>0</v>
      </c>
      <c r="P1392" s="8">
        <f>IF(Table1[[#This Row],[Số còn phải thu ĐK]]&lt;&gt;0,0,IF(Table1[[#This Row],[Phân loại]]="Bán hàng",Table1[[#This Row],[Tổng giá trị]],-Table1[[#This Row],[Tổng giá trị]]))</f>
        <v>600766</v>
      </c>
      <c r="Q1392" s="73">
        <f t="shared" si="180"/>
        <v>600766</v>
      </c>
      <c r="R1392" s="8">
        <f>Table1[[#This Row],[Số còn phải thu ĐK]]+Table1[[#This Row],[Giá Trị HD sau CK]]-Table1[[#This Row],[Số tiền đã thu]]</f>
        <v>0</v>
      </c>
      <c r="S1392" s="7">
        <f>IF(Table1[[#This Row],[Ngày hóa đơn]]&lt;&gt;"",Table1[[#This Row],[Ngày hóa đơn]],Table1[[#This Row],[Ngày hạch toán]])</f>
        <v>45719</v>
      </c>
      <c r="T1392" s="8"/>
      <c r="U1392" s="7">
        <f>IF(Table1[[#This Row],[Ngày tính CN]]="","",S1392+T1392)</f>
        <v>45719</v>
      </c>
      <c r="V1392" s="74">
        <f ca="1">IF(Table1[[#This Row],[Hạn thanh toán]]="","",IF((U1392-NOW())&lt;0,0,(U1392-NOW())))</f>
        <v>0</v>
      </c>
      <c r="W1392" s="72"/>
      <c r="X1392" s="68" t="str">
        <f t="shared" ca="1" si="181"/>
        <v/>
      </c>
      <c r="Y1392" s="68" t="str">
        <f t="shared" si="182"/>
        <v>Đã thanh toán</v>
      </c>
      <c r="Z1392" s="301">
        <f>Table1[[#This Row],[Hạn thanh toán]]</f>
        <v>45719</v>
      </c>
      <c r="AA1392" s="301">
        <f>Table1[[#This Row],[Ngày Thanh toán]]</f>
        <v>45776</v>
      </c>
      <c r="AD1392" s="3" t="str">
        <f>VLOOKUP($A1392,Ma_KH!$A:$Q,Ma_KH!O$1,0)</f>
        <v>AEON CITIMART</v>
      </c>
      <c r="AE1392" s="3" t="str">
        <f>VLOOKUP($A1392,Ma_KH!$A:$Q,Ma_KH!P$1,0)</f>
        <v>CÔNG TY TNHH MỘT THÀNH VIÊN HỘI NHẬP PHÁT TRIỂN ĐÔNG HƯNG</v>
      </c>
    </row>
    <row r="1393" spans="1:31" ht="25.5" customHeight="1" x14ac:dyDescent="0.3">
      <c r="A1393" s="76" t="s">
        <v>143</v>
      </c>
      <c r="B1393" s="76" t="s">
        <v>4515</v>
      </c>
      <c r="C1393" s="78">
        <v>45720</v>
      </c>
      <c r="D1393" s="79" t="s">
        <v>2477</v>
      </c>
      <c r="E1393" s="78">
        <v>45720</v>
      </c>
      <c r="F1393" s="76" t="s">
        <v>2478</v>
      </c>
      <c r="G1393" s="76" t="s">
        <v>2342</v>
      </c>
      <c r="H1393" s="72">
        <v>358001</v>
      </c>
      <c r="I1393" s="72">
        <v>0</v>
      </c>
      <c r="J1393" s="72">
        <v>28640</v>
      </c>
      <c r="K1393" s="72">
        <v>386641</v>
      </c>
      <c r="L1393" s="8" t="s">
        <v>24</v>
      </c>
      <c r="M1393" s="43">
        <v>45776</v>
      </c>
      <c r="N1393" s="29" t="s">
        <v>4212</v>
      </c>
      <c r="O1393" s="72">
        <f>IF(Table1[[#This Row],[Phân loại]]="Tồn đầu kỳ",Table1[[#This Row],[Tổng giá trị]],0)</f>
        <v>0</v>
      </c>
      <c r="P1393" s="8">
        <f>IF(Table1[[#This Row],[Số còn phải thu ĐK]]&lt;&gt;0,0,IF(Table1[[#This Row],[Phân loại]]="Bán hàng",Table1[[#This Row],[Tổng giá trị]],-Table1[[#This Row],[Tổng giá trị]]))</f>
        <v>386641</v>
      </c>
      <c r="Q1393" s="73">
        <f t="shared" si="180"/>
        <v>386641</v>
      </c>
      <c r="R1393" s="8">
        <f>Table1[[#This Row],[Số còn phải thu ĐK]]+Table1[[#This Row],[Giá Trị HD sau CK]]-Table1[[#This Row],[Số tiền đã thu]]</f>
        <v>0</v>
      </c>
      <c r="S1393" s="7">
        <f>IF(Table1[[#This Row],[Ngày hóa đơn]]&lt;&gt;"",Table1[[#This Row],[Ngày hóa đơn]],Table1[[#This Row],[Ngày hạch toán]])</f>
        <v>45720</v>
      </c>
      <c r="T1393" s="8"/>
      <c r="U1393" s="7">
        <f>IF(Table1[[#This Row],[Ngày tính CN]]="","",S1393+T1393)</f>
        <v>45720</v>
      </c>
      <c r="V1393" s="74">
        <f ca="1">IF(Table1[[#This Row],[Hạn thanh toán]]="","",IF((U1393-NOW())&lt;0,0,(U1393-NOW())))</f>
        <v>0</v>
      </c>
      <c r="W1393" s="72"/>
      <c r="X1393" s="68" t="str">
        <f t="shared" ca="1" si="181"/>
        <v/>
      </c>
      <c r="Y1393" s="68" t="str">
        <f t="shared" si="182"/>
        <v>Đã thanh toán</v>
      </c>
      <c r="Z1393" s="301">
        <f>Table1[[#This Row],[Hạn thanh toán]]</f>
        <v>45720</v>
      </c>
      <c r="AA1393" s="301">
        <f>Table1[[#This Row],[Ngày Thanh toán]]</f>
        <v>45776</v>
      </c>
      <c r="AD1393" s="3" t="str">
        <f>VLOOKUP($A1393,Ma_KH!$A:$Q,Ma_KH!O$1,0)</f>
        <v>AEON CITIMART</v>
      </c>
      <c r="AE1393" s="3" t="str">
        <f>VLOOKUP($A1393,Ma_KH!$A:$Q,Ma_KH!P$1,0)</f>
        <v>CÔNG TY TNHH MỘT THÀNH VIÊN HỘI NHẬP PHÁT TRIỂN ĐÔNG HƯNG</v>
      </c>
    </row>
    <row r="1394" spans="1:31" ht="25.5" customHeight="1" x14ac:dyDescent="0.3">
      <c r="A1394" s="76" t="s">
        <v>143</v>
      </c>
      <c r="B1394" s="76" t="s">
        <v>4515</v>
      </c>
      <c r="C1394" s="78">
        <v>45724</v>
      </c>
      <c r="D1394" s="79" t="s">
        <v>2479</v>
      </c>
      <c r="E1394" s="78">
        <v>45724</v>
      </c>
      <c r="F1394" s="76" t="s">
        <v>2480</v>
      </c>
      <c r="G1394" s="76" t="s">
        <v>2428</v>
      </c>
      <c r="H1394" s="72">
        <v>1250552</v>
      </c>
      <c r="I1394" s="72">
        <v>0</v>
      </c>
      <c r="J1394" s="72">
        <v>100044</v>
      </c>
      <c r="K1394" s="72">
        <v>1350596</v>
      </c>
      <c r="L1394" s="8" t="s">
        <v>24</v>
      </c>
      <c r="M1394" s="43">
        <v>45776</v>
      </c>
      <c r="N1394" s="29" t="s">
        <v>4212</v>
      </c>
      <c r="O1394" s="72">
        <f>IF(Table1[[#This Row],[Phân loại]]="Tồn đầu kỳ",Table1[[#This Row],[Tổng giá trị]],0)</f>
        <v>0</v>
      </c>
      <c r="P1394" s="8">
        <f>IF(Table1[[#This Row],[Số còn phải thu ĐK]]&lt;&gt;0,0,IF(Table1[[#This Row],[Phân loại]]="Bán hàng",Table1[[#This Row],[Tổng giá trị]],-Table1[[#This Row],[Tổng giá trị]]))</f>
        <v>1350596</v>
      </c>
      <c r="Q1394" s="73">
        <f t="shared" si="180"/>
        <v>1350596</v>
      </c>
      <c r="R1394" s="8">
        <f>Table1[[#This Row],[Số còn phải thu ĐK]]+Table1[[#This Row],[Giá Trị HD sau CK]]-Table1[[#This Row],[Số tiền đã thu]]</f>
        <v>0</v>
      </c>
      <c r="S1394" s="7">
        <f>IF(Table1[[#This Row],[Ngày hóa đơn]]&lt;&gt;"",Table1[[#This Row],[Ngày hóa đơn]],Table1[[#This Row],[Ngày hạch toán]])</f>
        <v>45724</v>
      </c>
      <c r="T1394" s="8"/>
      <c r="U1394" s="7">
        <f>IF(Table1[[#This Row],[Ngày tính CN]]="","",S1394+T1394)</f>
        <v>45724</v>
      </c>
      <c r="V1394" s="74">
        <f ca="1">IF(Table1[[#This Row],[Hạn thanh toán]]="","",IF((U1394-NOW())&lt;0,0,(U1394-NOW())))</f>
        <v>0</v>
      </c>
      <c r="W1394" s="72"/>
      <c r="X1394" s="68" t="str">
        <f t="shared" ca="1" si="181"/>
        <v/>
      </c>
      <c r="Y1394" s="68" t="str">
        <f t="shared" si="182"/>
        <v>Đã thanh toán</v>
      </c>
      <c r="Z1394" s="301">
        <f>Table1[[#This Row],[Hạn thanh toán]]</f>
        <v>45724</v>
      </c>
      <c r="AA1394" s="301">
        <f>Table1[[#This Row],[Ngày Thanh toán]]</f>
        <v>45776</v>
      </c>
      <c r="AD1394" s="3" t="str">
        <f>VLOOKUP($A1394,Ma_KH!$A:$Q,Ma_KH!O$1,0)</f>
        <v>AEON CITIMART</v>
      </c>
      <c r="AE1394" s="3" t="str">
        <f>VLOOKUP($A1394,Ma_KH!$A:$Q,Ma_KH!P$1,0)</f>
        <v>CÔNG TY TNHH MỘT THÀNH VIÊN HỘI NHẬP PHÁT TRIỂN ĐÔNG HƯNG</v>
      </c>
    </row>
    <row r="1395" spans="1:31" ht="25.5" customHeight="1" x14ac:dyDescent="0.3">
      <c r="A1395" s="76" t="s">
        <v>143</v>
      </c>
      <c r="B1395" s="76" t="s">
        <v>4515</v>
      </c>
      <c r="C1395" s="78">
        <v>45728</v>
      </c>
      <c r="D1395" s="79" t="s">
        <v>2481</v>
      </c>
      <c r="E1395" s="78">
        <v>45728</v>
      </c>
      <c r="F1395" s="76" t="s">
        <v>2482</v>
      </c>
      <c r="G1395" s="76" t="s">
        <v>2449</v>
      </c>
      <c r="H1395" s="72">
        <v>856121</v>
      </c>
      <c r="I1395" s="72">
        <v>0</v>
      </c>
      <c r="J1395" s="72">
        <v>68490</v>
      </c>
      <c r="K1395" s="72">
        <v>924611</v>
      </c>
      <c r="L1395" s="8" t="s">
        <v>24</v>
      </c>
      <c r="M1395" s="43">
        <v>45776</v>
      </c>
      <c r="N1395" s="29" t="s">
        <v>4212</v>
      </c>
      <c r="O1395" s="72">
        <f>IF(Table1[[#This Row],[Phân loại]]="Tồn đầu kỳ",Table1[[#This Row],[Tổng giá trị]],0)</f>
        <v>0</v>
      </c>
      <c r="P1395" s="8">
        <f>IF(Table1[[#This Row],[Số còn phải thu ĐK]]&lt;&gt;0,0,IF(Table1[[#This Row],[Phân loại]]="Bán hàng",Table1[[#This Row],[Tổng giá trị]],-Table1[[#This Row],[Tổng giá trị]]))</f>
        <v>924611</v>
      </c>
      <c r="Q1395" s="73">
        <f t="shared" si="180"/>
        <v>924611</v>
      </c>
      <c r="R1395" s="8">
        <f>Table1[[#This Row],[Số còn phải thu ĐK]]+Table1[[#This Row],[Giá Trị HD sau CK]]-Table1[[#This Row],[Số tiền đã thu]]</f>
        <v>0</v>
      </c>
      <c r="S1395" s="7">
        <f>IF(Table1[[#This Row],[Ngày hóa đơn]]&lt;&gt;"",Table1[[#This Row],[Ngày hóa đơn]],Table1[[#This Row],[Ngày hạch toán]])</f>
        <v>45728</v>
      </c>
      <c r="T1395" s="8"/>
      <c r="U1395" s="7">
        <f>IF(Table1[[#This Row],[Ngày tính CN]]="","",S1395+T1395)</f>
        <v>45728</v>
      </c>
      <c r="V1395" s="74">
        <f ca="1">IF(Table1[[#This Row],[Hạn thanh toán]]="","",IF((U1395-NOW())&lt;0,0,(U1395-NOW())))</f>
        <v>0</v>
      </c>
      <c r="W1395" s="72"/>
      <c r="X1395" s="68" t="str">
        <f t="shared" ca="1" si="181"/>
        <v/>
      </c>
      <c r="Y1395" s="68" t="str">
        <f t="shared" si="182"/>
        <v>Đã thanh toán</v>
      </c>
      <c r="Z1395" s="301">
        <f>Table1[[#This Row],[Hạn thanh toán]]</f>
        <v>45728</v>
      </c>
      <c r="AA1395" s="301">
        <f>Table1[[#This Row],[Ngày Thanh toán]]</f>
        <v>45776</v>
      </c>
      <c r="AD1395" s="3" t="str">
        <f>VLOOKUP($A1395,Ma_KH!$A:$Q,Ma_KH!O$1,0)</f>
        <v>AEON CITIMART</v>
      </c>
      <c r="AE1395" s="3" t="str">
        <f>VLOOKUP($A1395,Ma_KH!$A:$Q,Ma_KH!P$1,0)</f>
        <v>CÔNG TY TNHH MỘT THÀNH VIÊN HỘI NHẬP PHÁT TRIỂN ĐÔNG HƯNG</v>
      </c>
    </row>
    <row r="1396" spans="1:31" ht="25.5" customHeight="1" x14ac:dyDescent="0.3">
      <c r="A1396" s="76" t="s">
        <v>143</v>
      </c>
      <c r="B1396" s="76" t="s">
        <v>4515</v>
      </c>
      <c r="C1396" s="78">
        <v>45729</v>
      </c>
      <c r="D1396" s="79" t="s">
        <v>2483</v>
      </c>
      <c r="E1396" s="78">
        <v>45729</v>
      </c>
      <c r="F1396" s="76" t="s">
        <v>2484</v>
      </c>
      <c r="G1396" s="76" t="s">
        <v>2431</v>
      </c>
      <c r="H1396" s="72">
        <v>1149475</v>
      </c>
      <c r="I1396" s="72">
        <v>0</v>
      </c>
      <c r="J1396" s="72">
        <v>91958</v>
      </c>
      <c r="K1396" s="72">
        <v>1241433</v>
      </c>
      <c r="L1396" s="8" t="s">
        <v>24</v>
      </c>
      <c r="M1396" s="43">
        <v>45776</v>
      </c>
      <c r="N1396" s="29" t="s">
        <v>4212</v>
      </c>
      <c r="O1396" s="72">
        <f>IF(Table1[[#This Row],[Phân loại]]="Tồn đầu kỳ",Table1[[#This Row],[Tổng giá trị]],0)</f>
        <v>0</v>
      </c>
      <c r="P1396" s="8">
        <f>IF(Table1[[#This Row],[Số còn phải thu ĐK]]&lt;&gt;0,0,IF(Table1[[#This Row],[Phân loại]]="Bán hàng",Table1[[#This Row],[Tổng giá trị]],-Table1[[#This Row],[Tổng giá trị]]))</f>
        <v>1241433</v>
      </c>
      <c r="Q1396" s="73">
        <f t="shared" si="180"/>
        <v>1241433</v>
      </c>
      <c r="R1396" s="8">
        <f>Table1[[#This Row],[Số còn phải thu ĐK]]+Table1[[#This Row],[Giá Trị HD sau CK]]-Table1[[#This Row],[Số tiền đã thu]]</f>
        <v>0</v>
      </c>
      <c r="S1396" s="7">
        <f>IF(Table1[[#This Row],[Ngày hóa đơn]]&lt;&gt;"",Table1[[#This Row],[Ngày hóa đơn]],Table1[[#This Row],[Ngày hạch toán]])</f>
        <v>45729</v>
      </c>
      <c r="T1396" s="8"/>
      <c r="U1396" s="7">
        <f>IF(Table1[[#This Row],[Ngày tính CN]]="","",S1396+T1396)</f>
        <v>45729</v>
      </c>
      <c r="V1396" s="74">
        <f ca="1">IF(Table1[[#This Row],[Hạn thanh toán]]="","",IF((U1396-NOW())&lt;0,0,(U1396-NOW())))</f>
        <v>0</v>
      </c>
      <c r="W1396" s="72"/>
      <c r="X1396" s="68" t="str">
        <f t="shared" ca="1" si="181"/>
        <v/>
      </c>
      <c r="Y1396" s="68" t="str">
        <f t="shared" si="182"/>
        <v>Đã thanh toán</v>
      </c>
      <c r="Z1396" s="301">
        <f>Table1[[#This Row],[Hạn thanh toán]]</f>
        <v>45729</v>
      </c>
      <c r="AA1396" s="301">
        <f>Table1[[#This Row],[Ngày Thanh toán]]</f>
        <v>45776</v>
      </c>
      <c r="AD1396" s="3" t="str">
        <f>VLOOKUP($A1396,Ma_KH!$A:$Q,Ma_KH!O$1,0)</f>
        <v>AEON CITIMART</v>
      </c>
      <c r="AE1396" s="3" t="str">
        <f>VLOOKUP($A1396,Ma_KH!$A:$Q,Ma_KH!P$1,0)</f>
        <v>CÔNG TY TNHH MỘT THÀNH VIÊN HỘI NHẬP PHÁT TRIỂN ĐÔNG HƯNG</v>
      </c>
    </row>
    <row r="1397" spans="1:31" ht="25.5" customHeight="1" x14ac:dyDescent="0.3">
      <c r="A1397" s="76" t="s">
        <v>143</v>
      </c>
      <c r="B1397" s="76" t="s">
        <v>4515</v>
      </c>
      <c r="C1397" s="78">
        <v>45734</v>
      </c>
      <c r="D1397" s="79" t="s">
        <v>2485</v>
      </c>
      <c r="E1397" s="78">
        <v>45734</v>
      </c>
      <c r="F1397" s="76" t="s">
        <v>2486</v>
      </c>
      <c r="G1397" s="76" t="s">
        <v>2342</v>
      </c>
      <c r="H1397" s="72">
        <v>525324</v>
      </c>
      <c r="I1397" s="72">
        <v>0</v>
      </c>
      <c r="J1397" s="72">
        <v>42026</v>
      </c>
      <c r="K1397" s="72">
        <v>567350</v>
      </c>
      <c r="L1397" s="8" t="s">
        <v>24</v>
      </c>
      <c r="M1397" s="43">
        <v>45776</v>
      </c>
      <c r="N1397" s="29" t="s">
        <v>4212</v>
      </c>
      <c r="O1397" s="72">
        <f>IF(Table1[[#This Row],[Phân loại]]="Tồn đầu kỳ",Table1[[#This Row],[Tổng giá trị]],0)</f>
        <v>0</v>
      </c>
      <c r="P1397" s="8">
        <f>IF(Table1[[#This Row],[Số còn phải thu ĐK]]&lt;&gt;0,0,IF(Table1[[#This Row],[Phân loại]]="Bán hàng",Table1[[#This Row],[Tổng giá trị]],-Table1[[#This Row],[Tổng giá trị]]))</f>
        <v>567350</v>
      </c>
      <c r="Q1397" s="73">
        <f t="shared" si="180"/>
        <v>567350</v>
      </c>
      <c r="R1397" s="8">
        <f>Table1[[#This Row],[Số còn phải thu ĐK]]+Table1[[#This Row],[Giá Trị HD sau CK]]-Table1[[#This Row],[Số tiền đã thu]]</f>
        <v>0</v>
      </c>
      <c r="S1397" s="7">
        <f>IF(Table1[[#This Row],[Ngày hóa đơn]]&lt;&gt;"",Table1[[#This Row],[Ngày hóa đơn]],Table1[[#This Row],[Ngày hạch toán]])</f>
        <v>45734</v>
      </c>
      <c r="T1397" s="8"/>
      <c r="U1397" s="7">
        <f>IF(Table1[[#This Row],[Ngày tính CN]]="","",S1397+T1397)</f>
        <v>45734</v>
      </c>
      <c r="V1397" s="74">
        <f ca="1">IF(Table1[[#This Row],[Hạn thanh toán]]="","",IF((U1397-NOW())&lt;0,0,(U1397-NOW())))</f>
        <v>0</v>
      </c>
      <c r="W1397" s="72"/>
      <c r="X1397" s="68" t="str">
        <f t="shared" ca="1" si="181"/>
        <v/>
      </c>
      <c r="Y1397" s="68" t="str">
        <f t="shared" si="182"/>
        <v>Đã thanh toán</v>
      </c>
      <c r="Z1397" s="301">
        <f>Table1[[#This Row],[Hạn thanh toán]]</f>
        <v>45734</v>
      </c>
      <c r="AA1397" s="301">
        <f>Table1[[#This Row],[Ngày Thanh toán]]</f>
        <v>45776</v>
      </c>
      <c r="AD1397" s="3" t="str">
        <f>VLOOKUP($A1397,Ma_KH!$A:$Q,Ma_KH!O$1,0)</f>
        <v>AEON CITIMART</v>
      </c>
      <c r="AE1397" s="3" t="str">
        <f>VLOOKUP($A1397,Ma_KH!$A:$Q,Ma_KH!P$1,0)</f>
        <v>CÔNG TY TNHH MỘT THÀNH VIÊN HỘI NHẬP PHÁT TRIỂN ĐÔNG HƯNG</v>
      </c>
    </row>
    <row r="1398" spans="1:31" ht="25.5" customHeight="1" x14ac:dyDescent="0.3">
      <c r="A1398" s="76" t="s">
        <v>143</v>
      </c>
      <c r="B1398" s="76" t="s">
        <v>4515</v>
      </c>
      <c r="C1398" s="78">
        <v>45734</v>
      </c>
      <c r="D1398" s="79" t="s">
        <v>2487</v>
      </c>
      <c r="E1398" s="78">
        <v>45734</v>
      </c>
      <c r="F1398" s="76" t="s">
        <v>2488</v>
      </c>
      <c r="G1398" s="76" t="s">
        <v>2428</v>
      </c>
      <c r="H1398" s="72">
        <v>1112530</v>
      </c>
      <c r="I1398" s="72">
        <v>0</v>
      </c>
      <c r="J1398" s="72">
        <v>89002</v>
      </c>
      <c r="K1398" s="72">
        <v>1201532</v>
      </c>
      <c r="L1398" s="8" t="s">
        <v>24</v>
      </c>
      <c r="M1398" s="43">
        <v>45776</v>
      </c>
      <c r="N1398" s="29" t="s">
        <v>4212</v>
      </c>
      <c r="O1398" s="72">
        <f>IF(Table1[[#This Row],[Phân loại]]="Tồn đầu kỳ",Table1[[#This Row],[Tổng giá trị]],0)</f>
        <v>0</v>
      </c>
      <c r="P1398" s="8">
        <f>IF(Table1[[#This Row],[Số còn phải thu ĐK]]&lt;&gt;0,0,IF(Table1[[#This Row],[Phân loại]]="Bán hàng",Table1[[#This Row],[Tổng giá trị]],-Table1[[#This Row],[Tổng giá trị]]))</f>
        <v>1201532</v>
      </c>
      <c r="Q1398" s="73">
        <f t="shared" si="180"/>
        <v>1201532</v>
      </c>
      <c r="R1398" s="8">
        <f>Table1[[#This Row],[Số còn phải thu ĐK]]+Table1[[#This Row],[Giá Trị HD sau CK]]-Table1[[#This Row],[Số tiền đã thu]]</f>
        <v>0</v>
      </c>
      <c r="S1398" s="7">
        <f>IF(Table1[[#This Row],[Ngày hóa đơn]]&lt;&gt;"",Table1[[#This Row],[Ngày hóa đơn]],Table1[[#This Row],[Ngày hạch toán]])</f>
        <v>45734</v>
      </c>
      <c r="T1398" s="8"/>
      <c r="U1398" s="7">
        <f>IF(Table1[[#This Row],[Ngày tính CN]]="","",S1398+T1398)</f>
        <v>45734</v>
      </c>
      <c r="V1398" s="74">
        <f ca="1">IF(Table1[[#This Row],[Hạn thanh toán]]="","",IF((U1398-NOW())&lt;0,0,(U1398-NOW())))</f>
        <v>0</v>
      </c>
      <c r="W1398" s="72"/>
      <c r="X1398" s="68" t="str">
        <f t="shared" ca="1" si="181"/>
        <v/>
      </c>
      <c r="Y1398" s="68" t="str">
        <f t="shared" si="182"/>
        <v>Đã thanh toán</v>
      </c>
      <c r="Z1398" s="301">
        <f>Table1[[#This Row],[Hạn thanh toán]]</f>
        <v>45734</v>
      </c>
      <c r="AA1398" s="301">
        <f>Table1[[#This Row],[Ngày Thanh toán]]</f>
        <v>45776</v>
      </c>
      <c r="AD1398" s="3" t="str">
        <f>VLOOKUP($A1398,Ma_KH!$A:$Q,Ma_KH!O$1,0)</f>
        <v>AEON CITIMART</v>
      </c>
      <c r="AE1398" s="3" t="str">
        <f>VLOOKUP($A1398,Ma_KH!$A:$Q,Ma_KH!P$1,0)</f>
        <v>CÔNG TY TNHH MỘT THÀNH VIÊN HỘI NHẬP PHÁT TRIỂN ĐÔNG HƯNG</v>
      </c>
    </row>
    <row r="1399" spans="1:31" ht="25.5" customHeight="1" x14ac:dyDescent="0.3">
      <c r="A1399" s="76" t="s">
        <v>143</v>
      </c>
      <c r="B1399" s="76" t="s">
        <v>4515</v>
      </c>
      <c r="C1399" s="78">
        <v>45735</v>
      </c>
      <c r="D1399" s="79" t="s">
        <v>2489</v>
      </c>
      <c r="E1399" s="78">
        <v>45735</v>
      </c>
      <c r="F1399" s="76" t="s">
        <v>2490</v>
      </c>
      <c r="G1399" s="76" t="s">
        <v>2344</v>
      </c>
      <c r="H1399" s="72">
        <v>779658</v>
      </c>
      <c r="I1399" s="72">
        <v>0</v>
      </c>
      <c r="J1399" s="72">
        <v>62373</v>
      </c>
      <c r="K1399" s="72">
        <v>842031</v>
      </c>
      <c r="L1399" s="8" t="s">
        <v>24</v>
      </c>
      <c r="M1399" s="43">
        <v>45776</v>
      </c>
      <c r="N1399" s="29" t="s">
        <v>4212</v>
      </c>
      <c r="O1399" s="72">
        <f>IF(Table1[[#This Row],[Phân loại]]="Tồn đầu kỳ",Table1[[#This Row],[Tổng giá trị]],0)</f>
        <v>0</v>
      </c>
      <c r="P1399" s="8">
        <f>IF(Table1[[#This Row],[Số còn phải thu ĐK]]&lt;&gt;0,0,IF(Table1[[#This Row],[Phân loại]]="Bán hàng",Table1[[#This Row],[Tổng giá trị]],-Table1[[#This Row],[Tổng giá trị]]))</f>
        <v>842031</v>
      </c>
      <c r="Q1399" s="73">
        <f t="shared" si="180"/>
        <v>842031</v>
      </c>
      <c r="R1399" s="8">
        <f>Table1[[#This Row],[Số còn phải thu ĐK]]+Table1[[#This Row],[Giá Trị HD sau CK]]-Table1[[#This Row],[Số tiền đã thu]]</f>
        <v>0</v>
      </c>
      <c r="S1399" s="7">
        <f>IF(Table1[[#This Row],[Ngày hóa đơn]]&lt;&gt;"",Table1[[#This Row],[Ngày hóa đơn]],Table1[[#This Row],[Ngày hạch toán]])</f>
        <v>45735</v>
      </c>
      <c r="T1399" s="8"/>
      <c r="U1399" s="7">
        <f>IF(Table1[[#This Row],[Ngày tính CN]]="","",S1399+T1399)</f>
        <v>45735</v>
      </c>
      <c r="V1399" s="74">
        <f ca="1">IF(Table1[[#This Row],[Hạn thanh toán]]="","",IF((U1399-NOW())&lt;0,0,(U1399-NOW())))</f>
        <v>0</v>
      </c>
      <c r="W1399" s="72"/>
      <c r="X1399" s="68" t="str">
        <f t="shared" ca="1" si="181"/>
        <v/>
      </c>
      <c r="Y1399" s="68" t="str">
        <f t="shared" si="182"/>
        <v>Đã thanh toán</v>
      </c>
      <c r="Z1399" s="301">
        <f>Table1[[#This Row],[Hạn thanh toán]]</f>
        <v>45735</v>
      </c>
      <c r="AA1399" s="301">
        <f>Table1[[#This Row],[Ngày Thanh toán]]</f>
        <v>45776</v>
      </c>
      <c r="AD1399" s="3" t="str">
        <f>VLOOKUP($A1399,Ma_KH!$A:$Q,Ma_KH!O$1,0)</f>
        <v>AEON CITIMART</v>
      </c>
      <c r="AE1399" s="3" t="str">
        <f>VLOOKUP($A1399,Ma_KH!$A:$Q,Ma_KH!P$1,0)</f>
        <v>CÔNG TY TNHH MỘT THÀNH VIÊN HỘI NHẬP PHÁT TRIỂN ĐÔNG HƯNG</v>
      </c>
    </row>
    <row r="1400" spans="1:31" ht="25.5" customHeight="1" x14ac:dyDescent="0.3">
      <c r="A1400" s="76" t="s">
        <v>143</v>
      </c>
      <c r="B1400" s="76" t="s">
        <v>4515</v>
      </c>
      <c r="C1400" s="78">
        <v>45741</v>
      </c>
      <c r="D1400" s="79" t="s">
        <v>2491</v>
      </c>
      <c r="E1400" s="78">
        <v>45741</v>
      </c>
      <c r="F1400" s="76" t="s">
        <v>2492</v>
      </c>
      <c r="G1400" s="76" t="s">
        <v>2449</v>
      </c>
      <c r="H1400" s="72">
        <v>743364</v>
      </c>
      <c r="I1400" s="72">
        <v>0</v>
      </c>
      <c r="J1400" s="72">
        <v>59469</v>
      </c>
      <c r="K1400" s="72">
        <v>802833</v>
      </c>
      <c r="L1400" s="8" t="s">
        <v>24</v>
      </c>
      <c r="M1400" s="43">
        <v>45776</v>
      </c>
      <c r="N1400" s="29" t="s">
        <v>4212</v>
      </c>
      <c r="O1400" s="72">
        <f>IF(Table1[[#This Row],[Phân loại]]="Tồn đầu kỳ",Table1[[#This Row],[Tổng giá trị]],0)</f>
        <v>0</v>
      </c>
      <c r="P1400" s="8">
        <f>IF(Table1[[#This Row],[Số còn phải thu ĐK]]&lt;&gt;0,0,IF(Table1[[#This Row],[Phân loại]]="Bán hàng",Table1[[#This Row],[Tổng giá trị]],-Table1[[#This Row],[Tổng giá trị]]))</f>
        <v>802833</v>
      </c>
      <c r="Q1400" s="73">
        <f t="shared" si="180"/>
        <v>802833</v>
      </c>
      <c r="R1400" s="8">
        <f>Table1[[#This Row],[Số còn phải thu ĐK]]+Table1[[#This Row],[Giá Trị HD sau CK]]-Table1[[#This Row],[Số tiền đã thu]]</f>
        <v>0</v>
      </c>
      <c r="S1400" s="7">
        <f>IF(Table1[[#This Row],[Ngày hóa đơn]]&lt;&gt;"",Table1[[#This Row],[Ngày hóa đơn]],Table1[[#This Row],[Ngày hạch toán]])</f>
        <v>45741</v>
      </c>
      <c r="T1400" s="8"/>
      <c r="U1400" s="7">
        <f>IF(Table1[[#This Row],[Ngày tính CN]]="","",S1400+T1400)</f>
        <v>45741</v>
      </c>
      <c r="V1400" s="74">
        <f ca="1">IF(Table1[[#This Row],[Hạn thanh toán]]="","",IF((U1400-NOW())&lt;0,0,(U1400-NOW())))</f>
        <v>0</v>
      </c>
      <c r="W1400" s="72"/>
      <c r="X1400" s="68" t="str">
        <f t="shared" ca="1" si="181"/>
        <v/>
      </c>
      <c r="Y1400" s="68" t="str">
        <f t="shared" si="182"/>
        <v>Đã thanh toán</v>
      </c>
      <c r="Z1400" s="301">
        <f>Table1[[#This Row],[Hạn thanh toán]]</f>
        <v>45741</v>
      </c>
      <c r="AA1400" s="301">
        <f>Table1[[#This Row],[Ngày Thanh toán]]</f>
        <v>45776</v>
      </c>
      <c r="AD1400" s="3" t="str">
        <f>VLOOKUP($A1400,Ma_KH!$A:$Q,Ma_KH!O$1,0)</f>
        <v>AEON CITIMART</v>
      </c>
      <c r="AE1400" s="3" t="str">
        <f>VLOOKUP($A1400,Ma_KH!$A:$Q,Ma_KH!P$1,0)</f>
        <v>CÔNG TY TNHH MỘT THÀNH VIÊN HỘI NHẬP PHÁT TRIỂN ĐÔNG HƯNG</v>
      </c>
    </row>
    <row r="1401" spans="1:31" ht="25.5" customHeight="1" x14ac:dyDescent="0.3">
      <c r="A1401" s="76" t="s">
        <v>143</v>
      </c>
      <c r="B1401" s="76" t="s">
        <v>4515</v>
      </c>
      <c r="C1401" s="78">
        <v>45741</v>
      </c>
      <c r="D1401" s="79" t="s">
        <v>2493</v>
      </c>
      <c r="E1401" s="78">
        <v>45741</v>
      </c>
      <c r="F1401" s="76" t="s">
        <v>2494</v>
      </c>
      <c r="G1401" s="76" t="s">
        <v>2452</v>
      </c>
      <c r="H1401" s="72">
        <v>1160640</v>
      </c>
      <c r="I1401" s="72">
        <v>0</v>
      </c>
      <c r="J1401" s="72">
        <v>92851</v>
      </c>
      <c r="K1401" s="72">
        <v>1253491</v>
      </c>
      <c r="L1401" s="8" t="s">
        <v>24</v>
      </c>
      <c r="M1401" s="43">
        <v>45776</v>
      </c>
      <c r="N1401" s="29" t="s">
        <v>4212</v>
      </c>
      <c r="O1401" s="72">
        <f>IF(Table1[[#This Row],[Phân loại]]="Tồn đầu kỳ",Table1[[#This Row],[Tổng giá trị]],0)</f>
        <v>0</v>
      </c>
      <c r="P1401" s="8">
        <f>IF(Table1[[#This Row],[Số còn phải thu ĐK]]&lt;&gt;0,0,IF(Table1[[#This Row],[Phân loại]]="Bán hàng",Table1[[#This Row],[Tổng giá trị]],-Table1[[#This Row],[Tổng giá trị]]))</f>
        <v>1253491</v>
      </c>
      <c r="Q1401" s="73">
        <f t="shared" si="180"/>
        <v>1253491</v>
      </c>
      <c r="R1401" s="8">
        <f>Table1[[#This Row],[Số còn phải thu ĐK]]+Table1[[#This Row],[Giá Trị HD sau CK]]-Table1[[#This Row],[Số tiền đã thu]]</f>
        <v>0</v>
      </c>
      <c r="S1401" s="7">
        <f>IF(Table1[[#This Row],[Ngày hóa đơn]]&lt;&gt;"",Table1[[#This Row],[Ngày hóa đơn]],Table1[[#This Row],[Ngày hạch toán]])</f>
        <v>45741</v>
      </c>
      <c r="T1401" s="8"/>
      <c r="U1401" s="7">
        <f>IF(Table1[[#This Row],[Ngày tính CN]]="","",S1401+T1401)</f>
        <v>45741</v>
      </c>
      <c r="V1401" s="74">
        <f ca="1">IF(Table1[[#This Row],[Hạn thanh toán]]="","",IF((U1401-NOW())&lt;0,0,(U1401-NOW())))</f>
        <v>0</v>
      </c>
      <c r="W1401" s="72"/>
      <c r="X1401" s="68" t="str">
        <f t="shared" ca="1" si="181"/>
        <v/>
      </c>
      <c r="Y1401" s="68" t="str">
        <f t="shared" si="182"/>
        <v>Đã thanh toán</v>
      </c>
      <c r="Z1401" s="301">
        <f>Table1[[#This Row],[Hạn thanh toán]]</f>
        <v>45741</v>
      </c>
      <c r="AA1401" s="301">
        <f>Table1[[#This Row],[Ngày Thanh toán]]</f>
        <v>45776</v>
      </c>
      <c r="AD1401" s="3" t="str">
        <f>VLOOKUP($A1401,Ma_KH!$A:$Q,Ma_KH!O$1,0)</f>
        <v>AEON CITIMART</v>
      </c>
      <c r="AE1401" s="3" t="str">
        <f>VLOOKUP($A1401,Ma_KH!$A:$Q,Ma_KH!P$1,0)</f>
        <v>CÔNG TY TNHH MỘT THÀNH VIÊN HỘI NHẬP PHÁT TRIỂN ĐÔNG HƯNG</v>
      </c>
    </row>
    <row r="1402" spans="1:31" ht="25.5" customHeight="1" x14ac:dyDescent="0.3">
      <c r="A1402" s="76" t="s">
        <v>143</v>
      </c>
      <c r="B1402" s="76" t="s">
        <v>4515</v>
      </c>
      <c r="C1402" s="78">
        <v>45741</v>
      </c>
      <c r="D1402" s="79" t="s">
        <v>2495</v>
      </c>
      <c r="E1402" s="78">
        <v>45741</v>
      </c>
      <c r="F1402" s="76" t="s">
        <v>2496</v>
      </c>
      <c r="G1402" s="76" t="s">
        <v>2342</v>
      </c>
      <c r="H1402" s="72">
        <v>465935</v>
      </c>
      <c r="I1402" s="72">
        <v>0</v>
      </c>
      <c r="J1402" s="72">
        <v>37275</v>
      </c>
      <c r="K1402" s="72">
        <v>503210</v>
      </c>
      <c r="L1402" s="8" t="s">
        <v>24</v>
      </c>
      <c r="M1402" s="43">
        <v>45776</v>
      </c>
      <c r="N1402" s="29" t="s">
        <v>4212</v>
      </c>
      <c r="O1402" s="72">
        <f>IF(Table1[[#This Row],[Phân loại]]="Tồn đầu kỳ",Table1[[#This Row],[Tổng giá trị]],0)</f>
        <v>0</v>
      </c>
      <c r="P1402" s="8">
        <f>IF(Table1[[#This Row],[Số còn phải thu ĐK]]&lt;&gt;0,0,IF(Table1[[#This Row],[Phân loại]]="Bán hàng",Table1[[#This Row],[Tổng giá trị]],-Table1[[#This Row],[Tổng giá trị]]))</f>
        <v>503210</v>
      </c>
      <c r="Q1402" s="73">
        <f t="shared" si="180"/>
        <v>503210</v>
      </c>
      <c r="R1402" s="8">
        <f>Table1[[#This Row],[Số còn phải thu ĐK]]+Table1[[#This Row],[Giá Trị HD sau CK]]-Table1[[#This Row],[Số tiền đã thu]]</f>
        <v>0</v>
      </c>
      <c r="S1402" s="7">
        <f>IF(Table1[[#This Row],[Ngày hóa đơn]]&lt;&gt;"",Table1[[#This Row],[Ngày hóa đơn]],Table1[[#This Row],[Ngày hạch toán]])</f>
        <v>45741</v>
      </c>
      <c r="T1402" s="8"/>
      <c r="U1402" s="7">
        <f>IF(Table1[[#This Row],[Ngày tính CN]]="","",S1402+T1402)</f>
        <v>45741</v>
      </c>
      <c r="V1402" s="74">
        <f ca="1">IF(Table1[[#This Row],[Hạn thanh toán]]="","",IF((U1402-NOW())&lt;0,0,(U1402-NOW())))</f>
        <v>0</v>
      </c>
      <c r="W1402" s="72"/>
      <c r="X1402" s="68" t="str">
        <f t="shared" ca="1" si="181"/>
        <v/>
      </c>
      <c r="Y1402" s="68" t="str">
        <f t="shared" si="182"/>
        <v>Đã thanh toán</v>
      </c>
      <c r="Z1402" s="301">
        <f>Table1[[#This Row],[Hạn thanh toán]]</f>
        <v>45741</v>
      </c>
      <c r="AA1402" s="301">
        <f>Table1[[#This Row],[Ngày Thanh toán]]</f>
        <v>45776</v>
      </c>
      <c r="AD1402" s="3" t="str">
        <f>VLOOKUP($A1402,Ma_KH!$A:$Q,Ma_KH!O$1,0)</f>
        <v>AEON CITIMART</v>
      </c>
      <c r="AE1402" s="3" t="str">
        <f>VLOOKUP($A1402,Ma_KH!$A:$Q,Ma_KH!P$1,0)</f>
        <v>CÔNG TY TNHH MỘT THÀNH VIÊN HỘI NHẬP PHÁT TRIỂN ĐÔNG HƯNG</v>
      </c>
    </row>
    <row r="1403" spans="1:31" ht="25.5" customHeight="1" x14ac:dyDescent="0.3">
      <c r="A1403" s="69" t="s">
        <v>143</v>
      </c>
      <c r="B1403" s="76" t="s">
        <v>4515</v>
      </c>
      <c r="C1403" s="70">
        <v>45743</v>
      </c>
      <c r="D1403" s="71" t="s">
        <v>2497</v>
      </c>
      <c r="E1403" s="70">
        <v>45743</v>
      </c>
      <c r="F1403" s="69" t="s">
        <v>2498</v>
      </c>
      <c r="G1403" s="69" t="s">
        <v>2499</v>
      </c>
      <c r="H1403" s="72">
        <v>1075444</v>
      </c>
      <c r="I1403" s="72">
        <v>0</v>
      </c>
      <c r="J1403" s="72">
        <v>86036</v>
      </c>
      <c r="K1403" s="72">
        <v>1161480</v>
      </c>
      <c r="L1403" s="8" t="s">
        <v>24</v>
      </c>
      <c r="M1403" s="43">
        <v>45776</v>
      </c>
      <c r="N1403" s="29" t="s">
        <v>4212</v>
      </c>
      <c r="O1403" s="72">
        <f>IF(Table1[[#This Row],[Phân loại]]="Tồn đầu kỳ",Table1[[#This Row],[Tổng giá trị]],0)</f>
        <v>0</v>
      </c>
      <c r="P1403" s="8">
        <f>IF(Table1[[#This Row],[Số còn phải thu ĐK]]&lt;&gt;0,0,IF(Table1[[#This Row],[Phân loại]]="Bán hàng",Table1[[#This Row],[Tổng giá trị]],-Table1[[#This Row],[Tổng giá trị]]))</f>
        <v>1161480</v>
      </c>
      <c r="Q1403" s="73">
        <f t="shared" si="180"/>
        <v>1161480</v>
      </c>
      <c r="R1403" s="8">
        <f>Table1[[#This Row],[Số còn phải thu ĐK]]+Table1[[#This Row],[Giá Trị HD sau CK]]-Table1[[#This Row],[Số tiền đã thu]]</f>
        <v>0</v>
      </c>
      <c r="S1403" s="7">
        <f>IF(Table1[[#This Row],[Ngày hóa đơn]]&lt;&gt;"",Table1[[#This Row],[Ngày hóa đơn]],Table1[[#This Row],[Ngày hạch toán]])</f>
        <v>45743</v>
      </c>
      <c r="T1403" s="8"/>
      <c r="U1403" s="7">
        <f>IF(Table1[[#This Row],[Ngày tính CN]]="","",S1403+T1403)</f>
        <v>45743</v>
      </c>
      <c r="V1403" s="74">
        <f ca="1">IF(Table1[[#This Row],[Hạn thanh toán]]="","",IF((U1403-NOW())&lt;0,0,(U1403-NOW())))</f>
        <v>0</v>
      </c>
      <c r="W1403" s="72"/>
      <c r="X1403" s="68" t="str">
        <f t="shared" ca="1" si="181"/>
        <v/>
      </c>
      <c r="Y1403" s="68" t="str">
        <f t="shared" si="182"/>
        <v>Đã thanh toán</v>
      </c>
      <c r="Z1403" s="301">
        <f>Table1[[#This Row],[Hạn thanh toán]]</f>
        <v>45743</v>
      </c>
      <c r="AA1403" s="301">
        <f>Table1[[#This Row],[Ngày Thanh toán]]</f>
        <v>45776</v>
      </c>
      <c r="AD1403" s="3" t="str">
        <f>VLOOKUP($A1403,Ma_KH!$A:$Q,Ma_KH!O$1,0)</f>
        <v>AEON CITIMART</v>
      </c>
      <c r="AE1403" s="3" t="str">
        <f>VLOOKUP($A1403,Ma_KH!$A:$Q,Ma_KH!P$1,0)</f>
        <v>CÔNG TY TNHH MỘT THÀNH VIÊN HỘI NHẬP PHÁT TRIỂN ĐÔNG HƯNG</v>
      </c>
    </row>
    <row r="1404" spans="1:31" ht="25.5" customHeight="1" x14ac:dyDescent="0.3">
      <c r="A1404" s="76" t="s">
        <v>143</v>
      </c>
      <c r="B1404" s="76" t="s">
        <v>4515</v>
      </c>
      <c r="C1404" s="78">
        <v>45748</v>
      </c>
      <c r="D1404" s="79" t="s">
        <v>2500</v>
      </c>
      <c r="E1404" s="78">
        <v>45748</v>
      </c>
      <c r="F1404" s="76" t="s">
        <v>2501</v>
      </c>
      <c r="G1404" s="76" t="s">
        <v>2428</v>
      </c>
      <c r="H1404" s="72">
        <v>1056623</v>
      </c>
      <c r="I1404" s="72">
        <v>0</v>
      </c>
      <c r="J1404" s="72">
        <v>84530</v>
      </c>
      <c r="K1404" s="72">
        <v>1141153</v>
      </c>
      <c r="L1404" s="8" t="s">
        <v>24</v>
      </c>
      <c r="M1404" s="43">
        <v>45807</v>
      </c>
      <c r="N1404" s="29" t="s">
        <v>4207</v>
      </c>
      <c r="O1404" s="72">
        <f>IF(Table1[[#This Row],[Phân loại]]="Tồn đầu kỳ",Table1[[#This Row],[Tổng giá trị]],0)</f>
        <v>0</v>
      </c>
      <c r="P1404" s="8">
        <f>IF(Table1[[#This Row],[Số còn phải thu ĐK]]&lt;&gt;0,0,IF(Table1[[#This Row],[Phân loại]]="Bán hàng",Table1[[#This Row],[Tổng giá trị]],-Table1[[#This Row],[Tổng giá trị]]))</f>
        <v>1141153</v>
      </c>
      <c r="Q1404" s="73">
        <f t="shared" si="180"/>
        <v>1141153</v>
      </c>
      <c r="R1404" s="8">
        <f>Table1[[#This Row],[Số còn phải thu ĐK]]+Table1[[#This Row],[Giá Trị HD sau CK]]-Table1[[#This Row],[Số tiền đã thu]]</f>
        <v>0</v>
      </c>
      <c r="S1404" s="7">
        <f>IF(Table1[[#This Row],[Ngày hóa đơn]]&lt;&gt;"",Table1[[#This Row],[Ngày hóa đơn]],Table1[[#This Row],[Ngày hạch toán]])</f>
        <v>45748</v>
      </c>
      <c r="T1404" s="8"/>
      <c r="U1404" s="7">
        <f>IF(Table1[[#This Row],[Ngày tính CN]]="","",S1404+T1404)</f>
        <v>45748</v>
      </c>
      <c r="V1404" s="74">
        <f ca="1">IF(Table1[[#This Row],[Hạn thanh toán]]="","",IF((U1404-NOW())&lt;0,0,(U1404-NOW())))</f>
        <v>0</v>
      </c>
      <c r="W1404" s="72"/>
      <c r="X1404" s="68" t="str">
        <f t="shared" ca="1" si="181"/>
        <v/>
      </c>
      <c r="Y1404" s="68" t="str">
        <f t="shared" si="182"/>
        <v>Đã thanh toán</v>
      </c>
      <c r="Z1404" s="301">
        <f>Table1[[#This Row],[Hạn thanh toán]]</f>
        <v>45748</v>
      </c>
      <c r="AA1404" s="301">
        <f>Table1[[#This Row],[Ngày Thanh toán]]</f>
        <v>45807</v>
      </c>
      <c r="AD1404" s="3" t="str">
        <f>VLOOKUP($A1404,Ma_KH!$A:$Q,Ma_KH!O$1,0)</f>
        <v>AEON CITIMART</v>
      </c>
      <c r="AE1404" s="3" t="str">
        <f>VLOOKUP($A1404,Ma_KH!$A:$Q,Ma_KH!P$1,0)</f>
        <v>CÔNG TY TNHH MỘT THÀNH VIÊN HỘI NHẬP PHÁT TRIỂN ĐÔNG HƯNG</v>
      </c>
    </row>
    <row r="1405" spans="1:31" ht="25.5" customHeight="1" x14ac:dyDescent="0.3">
      <c r="A1405" s="76" t="s">
        <v>143</v>
      </c>
      <c r="B1405" s="76" t="s">
        <v>4515</v>
      </c>
      <c r="C1405" s="78">
        <v>45749</v>
      </c>
      <c r="D1405" s="79" t="s">
        <v>2502</v>
      </c>
      <c r="E1405" s="78">
        <v>45749</v>
      </c>
      <c r="F1405" s="76" t="s">
        <v>2503</v>
      </c>
      <c r="G1405" s="76" t="s">
        <v>2499</v>
      </c>
      <c r="H1405" s="72">
        <v>1112530</v>
      </c>
      <c r="I1405" s="72">
        <v>0</v>
      </c>
      <c r="J1405" s="72">
        <v>89002</v>
      </c>
      <c r="K1405" s="72">
        <v>1201532</v>
      </c>
      <c r="L1405" s="8" t="s">
        <v>24</v>
      </c>
      <c r="M1405" s="43">
        <v>45807</v>
      </c>
      <c r="N1405" s="29" t="s">
        <v>4207</v>
      </c>
      <c r="O1405" s="72">
        <f>IF(Table1[[#This Row],[Phân loại]]="Tồn đầu kỳ",Table1[[#This Row],[Tổng giá trị]],0)</f>
        <v>0</v>
      </c>
      <c r="P1405" s="8">
        <f>IF(Table1[[#This Row],[Số còn phải thu ĐK]]&lt;&gt;0,0,IF(Table1[[#This Row],[Phân loại]]="Bán hàng",Table1[[#This Row],[Tổng giá trị]],-Table1[[#This Row],[Tổng giá trị]]))</f>
        <v>1201532</v>
      </c>
      <c r="Q1405" s="73">
        <f t="shared" si="180"/>
        <v>1201532</v>
      </c>
      <c r="R1405" s="8">
        <f>Table1[[#This Row],[Số còn phải thu ĐK]]+Table1[[#This Row],[Giá Trị HD sau CK]]-Table1[[#This Row],[Số tiền đã thu]]</f>
        <v>0</v>
      </c>
      <c r="S1405" s="7">
        <f>IF(Table1[[#This Row],[Ngày hóa đơn]]&lt;&gt;"",Table1[[#This Row],[Ngày hóa đơn]],Table1[[#This Row],[Ngày hạch toán]])</f>
        <v>45749</v>
      </c>
      <c r="T1405" s="8"/>
      <c r="U1405" s="7">
        <f>IF(Table1[[#This Row],[Ngày tính CN]]="","",S1405+T1405)</f>
        <v>45749</v>
      </c>
      <c r="V1405" s="74">
        <f ca="1">IF(Table1[[#This Row],[Hạn thanh toán]]="","",IF((U1405-NOW())&lt;0,0,(U1405-NOW())))</f>
        <v>0</v>
      </c>
      <c r="W1405" s="72"/>
      <c r="X1405" s="68" t="str">
        <f t="shared" ca="1" si="181"/>
        <v/>
      </c>
      <c r="Y1405" s="68" t="str">
        <f t="shared" si="182"/>
        <v>Đã thanh toán</v>
      </c>
      <c r="Z1405" s="301">
        <f>Table1[[#This Row],[Hạn thanh toán]]</f>
        <v>45749</v>
      </c>
      <c r="AA1405" s="301">
        <f>Table1[[#This Row],[Ngày Thanh toán]]</f>
        <v>45807</v>
      </c>
      <c r="AD1405" s="3" t="str">
        <f>VLOOKUP($A1405,Ma_KH!$A:$Q,Ma_KH!O$1,0)</f>
        <v>AEON CITIMART</v>
      </c>
      <c r="AE1405" s="3" t="str">
        <f>VLOOKUP($A1405,Ma_KH!$A:$Q,Ma_KH!P$1,0)</f>
        <v>CÔNG TY TNHH MỘT THÀNH VIÊN HỘI NHẬP PHÁT TRIỂN ĐÔNG HƯNG</v>
      </c>
    </row>
    <row r="1406" spans="1:31" ht="25.5" customHeight="1" x14ac:dyDescent="0.3">
      <c r="A1406" s="76" t="s">
        <v>143</v>
      </c>
      <c r="B1406" s="76" t="s">
        <v>4515</v>
      </c>
      <c r="C1406" s="78">
        <v>45749</v>
      </c>
      <c r="D1406" s="79" t="s">
        <v>2504</v>
      </c>
      <c r="E1406" s="78">
        <v>45749</v>
      </c>
      <c r="F1406" s="76" t="s">
        <v>2505</v>
      </c>
      <c r="G1406" s="76" t="s">
        <v>2342</v>
      </c>
      <c r="H1406" s="72">
        <v>424089</v>
      </c>
      <c r="I1406" s="72">
        <v>0</v>
      </c>
      <c r="J1406" s="72">
        <v>33927</v>
      </c>
      <c r="K1406" s="72">
        <v>458016</v>
      </c>
      <c r="L1406" s="8" t="s">
        <v>24</v>
      </c>
      <c r="M1406" s="43">
        <v>45807</v>
      </c>
      <c r="N1406" s="29" t="s">
        <v>4207</v>
      </c>
      <c r="O1406" s="72">
        <f>IF(Table1[[#This Row],[Phân loại]]="Tồn đầu kỳ",Table1[[#This Row],[Tổng giá trị]],0)</f>
        <v>0</v>
      </c>
      <c r="P1406" s="8">
        <f>IF(Table1[[#This Row],[Số còn phải thu ĐK]]&lt;&gt;0,0,IF(Table1[[#This Row],[Phân loại]]="Bán hàng",Table1[[#This Row],[Tổng giá trị]],-Table1[[#This Row],[Tổng giá trị]]))</f>
        <v>458016</v>
      </c>
      <c r="Q1406" s="73">
        <f t="shared" si="180"/>
        <v>458016</v>
      </c>
      <c r="R1406" s="8">
        <f>Table1[[#This Row],[Số còn phải thu ĐK]]+Table1[[#This Row],[Giá Trị HD sau CK]]-Table1[[#This Row],[Số tiền đã thu]]</f>
        <v>0</v>
      </c>
      <c r="S1406" s="7">
        <f>IF(Table1[[#This Row],[Ngày hóa đơn]]&lt;&gt;"",Table1[[#This Row],[Ngày hóa đơn]],Table1[[#This Row],[Ngày hạch toán]])</f>
        <v>45749</v>
      </c>
      <c r="T1406" s="8"/>
      <c r="U1406" s="7">
        <f>IF(Table1[[#This Row],[Ngày tính CN]]="","",S1406+T1406)</f>
        <v>45749</v>
      </c>
      <c r="V1406" s="74">
        <f ca="1">IF(Table1[[#This Row],[Hạn thanh toán]]="","",IF((U1406-NOW())&lt;0,0,(U1406-NOW())))</f>
        <v>0</v>
      </c>
      <c r="W1406" s="72"/>
      <c r="X1406" s="68" t="str">
        <f t="shared" ca="1" si="181"/>
        <v/>
      </c>
      <c r="Y1406" s="68" t="str">
        <f t="shared" si="182"/>
        <v>Đã thanh toán</v>
      </c>
      <c r="Z1406" s="301">
        <f>Table1[[#This Row],[Hạn thanh toán]]</f>
        <v>45749</v>
      </c>
      <c r="AA1406" s="301">
        <f>Table1[[#This Row],[Ngày Thanh toán]]</f>
        <v>45807</v>
      </c>
      <c r="AD1406" s="3" t="str">
        <f>VLOOKUP($A1406,Ma_KH!$A:$Q,Ma_KH!O$1,0)</f>
        <v>AEON CITIMART</v>
      </c>
      <c r="AE1406" s="3" t="str">
        <f>VLOOKUP($A1406,Ma_KH!$A:$Q,Ma_KH!P$1,0)</f>
        <v>CÔNG TY TNHH MỘT THÀNH VIÊN HỘI NHẬP PHÁT TRIỂN ĐÔNG HƯNG</v>
      </c>
    </row>
    <row r="1407" spans="1:31" ht="25.5" customHeight="1" x14ac:dyDescent="0.3">
      <c r="A1407" s="76" t="s">
        <v>143</v>
      </c>
      <c r="B1407" s="76" t="s">
        <v>4515</v>
      </c>
      <c r="C1407" s="78">
        <v>45749</v>
      </c>
      <c r="D1407" s="79" t="s">
        <v>2506</v>
      </c>
      <c r="E1407" s="78">
        <v>45749</v>
      </c>
      <c r="F1407" s="76" t="s">
        <v>2507</v>
      </c>
      <c r="G1407" s="76" t="s">
        <v>2449</v>
      </c>
      <c r="H1407" s="72">
        <v>720812</v>
      </c>
      <c r="I1407" s="72">
        <v>0</v>
      </c>
      <c r="J1407" s="72">
        <v>57665</v>
      </c>
      <c r="K1407" s="72">
        <v>778477</v>
      </c>
      <c r="L1407" s="8" t="s">
        <v>24</v>
      </c>
      <c r="M1407" s="43">
        <v>45807</v>
      </c>
      <c r="N1407" s="29" t="s">
        <v>4207</v>
      </c>
      <c r="O1407" s="72">
        <f>IF(Table1[[#This Row],[Phân loại]]="Tồn đầu kỳ",Table1[[#This Row],[Tổng giá trị]],0)</f>
        <v>0</v>
      </c>
      <c r="P1407" s="8">
        <f>IF(Table1[[#This Row],[Số còn phải thu ĐK]]&lt;&gt;0,0,IF(Table1[[#This Row],[Phân loại]]="Bán hàng",Table1[[#This Row],[Tổng giá trị]],-Table1[[#This Row],[Tổng giá trị]]))</f>
        <v>778477</v>
      </c>
      <c r="Q1407" s="73">
        <f t="shared" si="180"/>
        <v>778477</v>
      </c>
      <c r="R1407" s="8">
        <f>Table1[[#This Row],[Số còn phải thu ĐK]]+Table1[[#This Row],[Giá Trị HD sau CK]]-Table1[[#This Row],[Số tiền đã thu]]</f>
        <v>0</v>
      </c>
      <c r="S1407" s="7">
        <f>IF(Table1[[#This Row],[Ngày hóa đơn]]&lt;&gt;"",Table1[[#This Row],[Ngày hóa đơn]],Table1[[#This Row],[Ngày hạch toán]])</f>
        <v>45749</v>
      </c>
      <c r="T1407" s="8"/>
      <c r="U1407" s="7">
        <f>IF(Table1[[#This Row],[Ngày tính CN]]="","",S1407+T1407)</f>
        <v>45749</v>
      </c>
      <c r="V1407" s="74">
        <f ca="1">IF(Table1[[#This Row],[Hạn thanh toán]]="","",IF((U1407-NOW())&lt;0,0,(U1407-NOW())))</f>
        <v>0</v>
      </c>
      <c r="W1407" s="72"/>
      <c r="X1407" s="68" t="str">
        <f t="shared" ca="1" si="181"/>
        <v/>
      </c>
      <c r="Y1407" s="68" t="str">
        <f t="shared" si="182"/>
        <v>Đã thanh toán</v>
      </c>
      <c r="Z1407" s="301">
        <f>Table1[[#This Row],[Hạn thanh toán]]</f>
        <v>45749</v>
      </c>
      <c r="AA1407" s="301">
        <f>Table1[[#This Row],[Ngày Thanh toán]]</f>
        <v>45807</v>
      </c>
      <c r="AD1407" s="3" t="str">
        <f>VLOOKUP($A1407,Ma_KH!$A:$Q,Ma_KH!O$1,0)</f>
        <v>AEON CITIMART</v>
      </c>
      <c r="AE1407" s="3" t="str">
        <f>VLOOKUP($A1407,Ma_KH!$A:$Q,Ma_KH!P$1,0)</f>
        <v>CÔNG TY TNHH MỘT THÀNH VIÊN HỘI NHẬP PHÁT TRIỂN ĐÔNG HƯNG</v>
      </c>
    </row>
    <row r="1408" spans="1:31" ht="25.5" customHeight="1" x14ac:dyDescent="0.3">
      <c r="A1408" s="76" t="s">
        <v>143</v>
      </c>
      <c r="B1408" s="76" t="s">
        <v>4515</v>
      </c>
      <c r="C1408" s="78">
        <v>45750</v>
      </c>
      <c r="D1408" s="79" t="s">
        <v>2508</v>
      </c>
      <c r="E1408" s="78">
        <v>45750</v>
      </c>
      <c r="F1408" s="76" t="s">
        <v>2509</v>
      </c>
      <c r="G1408" s="76" t="s">
        <v>2340</v>
      </c>
      <c r="H1408" s="72">
        <v>556971</v>
      </c>
      <c r="I1408" s="72">
        <v>0</v>
      </c>
      <c r="J1408" s="72">
        <v>44558</v>
      </c>
      <c r="K1408" s="72">
        <v>601529</v>
      </c>
      <c r="L1408" s="8" t="s">
        <v>24</v>
      </c>
      <c r="M1408" s="43">
        <v>45807</v>
      </c>
      <c r="N1408" s="29" t="s">
        <v>4207</v>
      </c>
      <c r="O1408" s="72">
        <f>IF(Table1[[#This Row],[Phân loại]]="Tồn đầu kỳ",Table1[[#This Row],[Tổng giá trị]],0)</f>
        <v>0</v>
      </c>
      <c r="P1408" s="8">
        <f>IF(Table1[[#This Row],[Số còn phải thu ĐK]]&lt;&gt;0,0,IF(Table1[[#This Row],[Phân loại]]="Bán hàng",Table1[[#This Row],[Tổng giá trị]],-Table1[[#This Row],[Tổng giá trị]]))</f>
        <v>601529</v>
      </c>
      <c r="Q1408" s="73">
        <f t="shared" si="180"/>
        <v>601529</v>
      </c>
      <c r="R1408" s="8">
        <f>Table1[[#This Row],[Số còn phải thu ĐK]]+Table1[[#This Row],[Giá Trị HD sau CK]]-Table1[[#This Row],[Số tiền đã thu]]</f>
        <v>0</v>
      </c>
      <c r="S1408" s="7">
        <f>IF(Table1[[#This Row],[Ngày hóa đơn]]&lt;&gt;"",Table1[[#This Row],[Ngày hóa đơn]],Table1[[#This Row],[Ngày hạch toán]])</f>
        <v>45750</v>
      </c>
      <c r="T1408" s="8"/>
      <c r="U1408" s="7">
        <f>IF(Table1[[#This Row],[Ngày tính CN]]="","",S1408+T1408)</f>
        <v>45750</v>
      </c>
      <c r="V1408" s="74">
        <f ca="1">IF(Table1[[#This Row],[Hạn thanh toán]]="","",IF((U1408-NOW())&lt;0,0,(U1408-NOW())))</f>
        <v>0</v>
      </c>
      <c r="W1408" s="72"/>
      <c r="X1408" s="68" t="str">
        <f t="shared" ca="1" si="181"/>
        <v/>
      </c>
      <c r="Y1408" s="68" t="str">
        <f t="shared" si="182"/>
        <v>Đã thanh toán</v>
      </c>
      <c r="Z1408" s="301">
        <f>Table1[[#This Row],[Hạn thanh toán]]</f>
        <v>45750</v>
      </c>
      <c r="AA1408" s="301">
        <f>Table1[[#This Row],[Ngày Thanh toán]]</f>
        <v>45807</v>
      </c>
      <c r="AD1408" s="3" t="str">
        <f>VLOOKUP($A1408,Ma_KH!$A:$Q,Ma_KH!O$1,0)</f>
        <v>AEON CITIMART</v>
      </c>
      <c r="AE1408" s="3" t="str">
        <f>VLOOKUP($A1408,Ma_KH!$A:$Q,Ma_KH!P$1,0)</f>
        <v>CÔNG TY TNHH MỘT THÀNH VIÊN HỘI NHẬP PHÁT TRIỂN ĐÔNG HƯNG</v>
      </c>
    </row>
    <row r="1409" spans="1:31" ht="25.5" customHeight="1" x14ac:dyDescent="0.3">
      <c r="A1409" s="76" t="s">
        <v>143</v>
      </c>
      <c r="B1409" s="76" t="s">
        <v>4515</v>
      </c>
      <c r="C1409" s="78">
        <v>45750</v>
      </c>
      <c r="D1409" s="79" t="s">
        <v>2510</v>
      </c>
      <c r="E1409" s="78">
        <v>45750</v>
      </c>
      <c r="F1409" s="76" t="s">
        <v>2511</v>
      </c>
      <c r="G1409" s="76" t="s">
        <v>2343</v>
      </c>
      <c r="H1409" s="72">
        <v>424795</v>
      </c>
      <c r="I1409" s="72">
        <v>0</v>
      </c>
      <c r="J1409" s="72">
        <v>33984</v>
      </c>
      <c r="K1409" s="72">
        <v>458779</v>
      </c>
      <c r="L1409" s="8" t="s">
        <v>24</v>
      </c>
      <c r="M1409" s="43">
        <v>45807</v>
      </c>
      <c r="N1409" s="29" t="s">
        <v>4207</v>
      </c>
      <c r="O1409" s="72">
        <f>IF(Table1[[#This Row],[Phân loại]]="Tồn đầu kỳ",Table1[[#This Row],[Tổng giá trị]],0)</f>
        <v>0</v>
      </c>
      <c r="P1409" s="8">
        <f>IF(Table1[[#This Row],[Số còn phải thu ĐK]]&lt;&gt;0,0,IF(Table1[[#This Row],[Phân loại]]="Bán hàng",Table1[[#This Row],[Tổng giá trị]],-Table1[[#This Row],[Tổng giá trị]]))</f>
        <v>458779</v>
      </c>
      <c r="Q1409" s="73">
        <f t="shared" si="180"/>
        <v>458779</v>
      </c>
      <c r="R1409" s="8">
        <f>Table1[[#This Row],[Số còn phải thu ĐK]]+Table1[[#This Row],[Giá Trị HD sau CK]]-Table1[[#This Row],[Số tiền đã thu]]</f>
        <v>0</v>
      </c>
      <c r="S1409" s="7">
        <f>IF(Table1[[#This Row],[Ngày hóa đơn]]&lt;&gt;"",Table1[[#This Row],[Ngày hóa đơn]],Table1[[#This Row],[Ngày hạch toán]])</f>
        <v>45750</v>
      </c>
      <c r="T1409" s="8"/>
      <c r="U1409" s="7">
        <f>IF(Table1[[#This Row],[Ngày tính CN]]="","",S1409+T1409)</f>
        <v>45750</v>
      </c>
      <c r="V1409" s="74">
        <f ca="1">IF(Table1[[#This Row],[Hạn thanh toán]]="","",IF((U1409-NOW())&lt;0,0,(U1409-NOW())))</f>
        <v>0</v>
      </c>
      <c r="W1409" s="72"/>
      <c r="X1409" s="68" t="str">
        <f t="shared" ca="1" si="181"/>
        <v/>
      </c>
      <c r="Y1409" s="68" t="str">
        <f t="shared" si="182"/>
        <v>Đã thanh toán</v>
      </c>
      <c r="Z1409" s="301">
        <f>Table1[[#This Row],[Hạn thanh toán]]</f>
        <v>45750</v>
      </c>
      <c r="AA1409" s="301">
        <f>Table1[[#This Row],[Ngày Thanh toán]]</f>
        <v>45807</v>
      </c>
      <c r="AD1409" s="3" t="str">
        <f>VLOOKUP($A1409,Ma_KH!$A:$Q,Ma_KH!O$1,0)</f>
        <v>AEON CITIMART</v>
      </c>
      <c r="AE1409" s="3" t="str">
        <f>VLOOKUP($A1409,Ma_KH!$A:$Q,Ma_KH!P$1,0)</f>
        <v>CÔNG TY TNHH MỘT THÀNH VIÊN HỘI NHẬP PHÁT TRIỂN ĐÔNG HƯNG</v>
      </c>
    </row>
    <row r="1410" spans="1:31" ht="25.5" customHeight="1" x14ac:dyDescent="0.3">
      <c r="A1410" s="76" t="s">
        <v>143</v>
      </c>
      <c r="B1410" s="76" t="s">
        <v>4515</v>
      </c>
      <c r="C1410" s="78">
        <v>45751</v>
      </c>
      <c r="D1410" s="79" t="s">
        <v>2512</v>
      </c>
      <c r="E1410" s="78">
        <v>45751</v>
      </c>
      <c r="F1410" s="76" t="s">
        <v>2513</v>
      </c>
      <c r="G1410" s="76" t="s">
        <v>2514</v>
      </c>
      <c r="H1410" s="72">
        <v>453141</v>
      </c>
      <c r="I1410" s="72">
        <v>0</v>
      </c>
      <c r="J1410" s="72">
        <v>36251</v>
      </c>
      <c r="K1410" s="72">
        <v>489392</v>
      </c>
      <c r="L1410" s="8" t="s">
        <v>24</v>
      </c>
      <c r="M1410" s="43">
        <v>45807</v>
      </c>
      <c r="N1410" s="29" t="s">
        <v>4207</v>
      </c>
      <c r="O1410" s="72">
        <f>IF(Table1[[#This Row],[Phân loại]]="Tồn đầu kỳ",Table1[[#This Row],[Tổng giá trị]],0)</f>
        <v>0</v>
      </c>
      <c r="P1410" s="8">
        <f>IF(Table1[[#This Row],[Số còn phải thu ĐK]]&lt;&gt;0,0,IF(Table1[[#This Row],[Phân loại]]="Bán hàng",Table1[[#This Row],[Tổng giá trị]],-Table1[[#This Row],[Tổng giá trị]]))</f>
        <v>489392</v>
      </c>
      <c r="Q1410" s="73">
        <f t="shared" si="180"/>
        <v>489392</v>
      </c>
      <c r="R1410" s="8">
        <f>Table1[[#This Row],[Số còn phải thu ĐK]]+Table1[[#This Row],[Giá Trị HD sau CK]]-Table1[[#This Row],[Số tiền đã thu]]</f>
        <v>0</v>
      </c>
      <c r="S1410" s="7">
        <f>IF(Table1[[#This Row],[Ngày hóa đơn]]&lt;&gt;"",Table1[[#This Row],[Ngày hóa đơn]],Table1[[#This Row],[Ngày hạch toán]])</f>
        <v>45751</v>
      </c>
      <c r="T1410" s="8"/>
      <c r="U1410" s="7">
        <f>IF(Table1[[#This Row],[Ngày tính CN]]="","",S1410+T1410)</f>
        <v>45751</v>
      </c>
      <c r="V1410" s="74">
        <f ca="1">IF(Table1[[#This Row],[Hạn thanh toán]]="","",IF((U1410-NOW())&lt;0,0,(U1410-NOW())))</f>
        <v>0</v>
      </c>
      <c r="W1410" s="72"/>
      <c r="X1410" s="68" t="str">
        <f t="shared" ca="1" si="181"/>
        <v/>
      </c>
      <c r="Y1410" s="68" t="str">
        <f t="shared" si="182"/>
        <v>Đã thanh toán</v>
      </c>
      <c r="Z1410" s="301">
        <f>Table1[[#This Row],[Hạn thanh toán]]</f>
        <v>45751</v>
      </c>
      <c r="AA1410" s="301">
        <f>Table1[[#This Row],[Ngày Thanh toán]]</f>
        <v>45807</v>
      </c>
      <c r="AD1410" s="3" t="str">
        <f>VLOOKUP($A1410,Ma_KH!$A:$Q,Ma_KH!O$1,0)</f>
        <v>AEON CITIMART</v>
      </c>
      <c r="AE1410" s="3" t="str">
        <f>VLOOKUP($A1410,Ma_KH!$A:$Q,Ma_KH!P$1,0)</f>
        <v>CÔNG TY TNHH MỘT THÀNH VIÊN HỘI NHẬP PHÁT TRIỂN ĐÔNG HƯNG</v>
      </c>
    </row>
    <row r="1411" spans="1:31" ht="25.5" customHeight="1" x14ac:dyDescent="0.3">
      <c r="A1411" s="76" t="s">
        <v>143</v>
      </c>
      <c r="B1411" s="76" t="s">
        <v>4515</v>
      </c>
      <c r="C1411" s="78">
        <v>45755</v>
      </c>
      <c r="D1411" s="79" t="s">
        <v>2515</v>
      </c>
      <c r="E1411" s="78">
        <v>45755</v>
      </c>
      <c r="F1411" s="76" t="s">
        <v>2516</v>
      </c>
      <c r="G1411" s="76" t="s">
        <v>2431</v>
      </c>
      <c r="H1411" s="72">
        <v>2149020</v>
      </c>
      <c r="I1411" s="72">
        <v>0</v>
      </c>
      <c r="J1411" s="72">
        <v>171922</v>
      </c>
      <c r="K1411" s="72">
        <v>2320942</v>
      </c>
      <c r="L1411" s="8" t="s">
        <v>24</v>
      </c>
      <c r="M1411" s="43">
        <v>45807</v>
      </c>
      <c r="N1411" s="29" t="s">
        <v>4207</v>
      </c>
      <c r="O1411" s="72">
        <f>IF(Table1[[#This Row],[Phân loại]]="Tồn đầu kỳ",Table1[[#This Row],[Tổng giá trị]],0)</f>
        <v>0</v>
      </c>
      <c r="P1411" s="8">
        <f>IF(Table1[[#This Row],[Số còn phải thu ĐK]]&lt;&gt;0,0,IF(Table1[[#This Row],[Phân loại]]="Bán hàng",Table1[[#This Row],[Tổng giá trị]],-Table1[[#This Row],[Tổng giá trị]]))</f>
        <v>2320942</v>
      </c>
      <c r="Q1411" s="73">
        <f t="shared" si="180"/>
        <v>2320942</v>
      </c>
      <c r="R1411" s="8">
        <f>Table1[[#This Row],[Số còn phải thu ĐK]]+Table1[[#This Row],[Giá Trị HD sau CK]]-Table1[[#This Row],[Số tiền đã thu]]</f>
        <v>0</v>
      </c>
      <c r="S1411" s="7">
        <f>IF(Table1[[#This Row],[Ngày hóa đơn]]&lt;&gt;"",Table1[[#This Row],[Ngày hóa đơn]],Table1[[#This Row],[Ngày hạch toán]])</f>
        <v>45755</v>
      </c>
      <c r="T1411" s="8"/>
      <c r="U1411" s="7">
        <f>IF(Table1[[#This Row],[Ngày tính CN]]="","",S1411+T1411)</f>
        <v>45755</v>
      </c>
      <c r="V1411" s="74">
        <f ca="1">IF(Table1[[#This Row],[Hạn thanh toán]]="","",IF((U1411-NOW())&lt;0,0,(U1411-NOW())))</f>
        <v>0</v>
      </c>
      <c r="W1411" s="72"/>
      <c r="X1411" s="68" t="str">
        <f t="shared" ca="1" si="181"/>
        <v/>
      </c>
      <c r="Y1411" s="68" t="str">
        <f t="shared" si="182"/>
        <v>Đã thanh toán</v>
      </c>
      <c r="Z1411" s="301">
        <f>Table1[[#This Row],[Hạn thanh toán]]</f>
        <v>45755</v>
      </c>
      <c r="AA1411" s="301">
        <f>Table1[[#This Row],[Ngày Thanh toán]]</f>
        <v>45807</v>
      </c>
      <c r="AD1411" s="3" t="str">
        <f>VLOOKUP($A1411,Ma_KH!$A:$Q,Ma_KH!O$1,0)</f>
        <v>AEON CITIMART</v>
      </c>
      <c r="AE1411" s="3" t="str">
        <f>VLOOKUP($A1411,Ma_KH!$A:$Q,Ma_KH!P$1,0)</f>
        <v>CÔNG TY TNHH MỘT THÀNH VIÊN HỘI NHẬP PHÁT TRIỂN ĐÔNG HƯNG</v>
      </c>
    </row>
    <row r="1412" spans="1:31" ht="25.5" customHeight="1" x14ac:dyDescent="0.3">
      <c r="A1412" s="76" t="s">
        <v>143</v>
      </c>
      <c r="B1412" s="76" t="s">
        <v>4515</v>
      </c>
      <c r="C1412" s="78">
        <v>45758</v>
      </c>
      <c r="D1412" s="79" t="s">
        <v>2517</v>
      </c>
      <c r="E1412" s="78">
        <v>45758</v>
      </c>
      <c r="F1412" s="76" t="s">
        <v>2518</v>
      </c>
      <c r="G1412" s="76" t="s">
        <v>2342</v>
      </c>
      <c r="H1412" s="72">
        <v>527919</v>
      </c>
      <c r="I1412" s="72">
        <v>0</v>
      </c>
      <c r="J1412" s="72">
        <v>42234</v>
      </c>
      <c r="K1412" s="72">
        <v>570153</v>
      </c>
      <c r="L1412" s="8" t="s">
        <v>24</v>
      </c>
      <c r="M1412" s="43">
        <v>45807</v>
      </c>
      <c r="N1412" s="29" t="s">
        <v>4207</v>
      </c>
      <c r="O1412" s="72">
        <f>IF(Table1[[#This Row],[Phân loại]]="Tồn đầu kỳ",Table1[[#This Row],[Tổng giá trị]],0)</f>
        <v>0</v>
      </c>
      <c r="P1412" s="8">
        <f>IF(Table1[[#This Row],[Số còn phải thu ĐK]]&lt;&gt;0,0,IF(Table1[[#This Row],[Phân loại]]="Bán hàng",Table1[[#This Row],[Tổng giá trị]],-Table1[[#This Row],[Tổng giá trị]]))</f>
        <v>570153</v>
      </c>
      <c r="Q1412" s="73">
        <f t="shared" si="180"/>
        <v>570153</v>
      </c>
      <c r="R1412" s="8">
        <f>Table1[[#This Row],[Số còn phải thu ĐK]]+Table1[[#This Row],[Giá Trị HD sau CK]]-Table1[[#This Row],[Số tiền đã thu]]</f>
        <v>0</v>
      </c>
      <c r="S1412" s="7">
        <f>IF(Table1[[#This Row],[Ngày hóa đơn]]&lt;&gt;"",Table1[[#This Row],[Ngày hóa đơn]],Table1[[#This Row],[Ngày hạch toán]])</f>
        <v>45758</v>
      </c>
      <c r="T1412" s="8"/>
      <c r="U1412" s="7">
        <f>IF(Table1[[#This Row],[Ngày tính CN]]="","",S1412+T1412)</f>
        <v>45758</v>
      </c>
      <c r="V1412" s="74">
        <f ca="1">IF(Table1[[#This Row],[Hạn thanh toán]]="","",IF((U1412-NOW())&lt;0,0,(U1412-NOW())))</f>
        <v>0</v>
      </c>
      <c r="W1412" s="72"/>
      <c r="X1412" s="68" t="str">
        <f t="shared" ca="1" si="181"/>
        <v/>
      </c>
      <c r="Y1412" s="68" t="str">
        <f t="shared" si="182"/>
        <v>Đã thanh toán</v>
      </c>
      <c r="Z1412" s="301">
        <f>Table1[[#This Row],[Hạn thanh toán]]</f>
        <v>45758</v>
      </c>
      <c r="AA1412" s="301">
        <f>Table1[[#This Row],[Ngày Thanh toán]]</f>
        <v>45807</v>
      </c>
      <c r="AD1412" s="3" t="str">
        <f>VLOOKUP($A1412,Ma_KH!$A:$Q,Ma_KH!O$1,0)</f>
        <v>AEON CITIMART</v>
      </c>
      <c r="AE1412" s="3" t="str">
        <f>VLOOKUP($A1412,Ma_KH!$A:$Q,Ma_KH!P$1,0)</f>
        <v>CÔNG TY TNHH MỘT THÀNH VIÊN HỘI NHẬP PHÁT TRIỂN ĐÔNG HƯNG</v>
      </c>
    </row>
    <row r="1413" spans="1:31" ht="25.5" customHeight="1" x14ac:dyDescent="0.3">
      <c r="A1413" s="76" t="s">
        <v>143</v>
      </c>
      <c r="B1413" s="76" t="s">
        <v>4515</v>
      </c>
      <c r="C1413" s="78">
        <v>45758</v>
      </c>
      <c r="D1413" s="79" t="s">
        <v>2519</v>
      </c>
      <c r="E1413" s="78">
        <v>45758</v>
      </c>
      <c r="F1413" s="76" t="s">
        <v>2520</v>
      </c>
      <c r="G1413" s="76" t="s">
        <v>2449</v>
      </c>
      <c r="H1413" s="72">
        <v>556265</v>
      </c>
      <c r="I1413" s="72">
        <v>0</v>
      </c>
      <c r="J1413" s="72">
        <v>44501</v>
      </c>
      <c r="K1413" s="72">
        <v>600766</v>
      </c>
      <c r="L1413" s="8" t="s">
        <v>24</v>
      </c>
      <c r="M1413" s="43">
        <v>45807</v>
      </c>
      <c r="N1413" s="29" t="s">
        <v>4207</v>
      </c>
      <c r="O1413" s="72">
        <f>IF(Table1[[#This Row],[Phân loại]]="Tồn đầu kỳ",Table1[[#This Row],[Tổng giá trị]],0)</f>
        <v>0</v>
      </c>
      <c r="P1413" s="8">
        <f>IF(Table1[[#This Row],[Số còn phải thu ĐK]]&lt;&gt;0,0,IF(Table1[[#This Row],[Phân loại]]="Bán hàng",Table1[[#This Row],[Tổng giá trị]],-Table1[[#This Row],[Tổng giá trị]]))</f>
        <v>600766</v>
      </c>
      <c r="Q1413" s="73">
        <f t="shared" si="180"/>
        <v>600766</v>
      </c>
      <c r="R1413" s="8">
        <f>Table1[[#This Row],[Số còn phải thu ĐK]]+Table1[[#This Row],[Giá Trị HD sau CK]]-Table1[[#This Row],[Số tiền đã thu]]</f>
        <v>0</v>
      </c>
      <c r="S1413" s="7">
        <f>IF(Table1[[#This Row],[Ngày hóa đơn]]&lt;&gt;"",Table1[[#This Row],[Ngày hóa đơn]],Table1[[#This Row],[Ngày hạch toán]])</f>
        <v>45758</v>
      </c>
      <c r="T1413" s="8"/>
      <c r="U1413" s="7">
        <f>IF(Table1[[#This Row],[Ngày tính CN]]="","",S1413+T1413)</f>
        <v>45758</v>
      </c>
      <c r="V1413" s="74">
        <f ca="1">IF(Table1[[#This Row],[Hạn thanh toán]]="","",IF((U1413-NOW())&lt;0,0,(U1413-NOW())))</f>
        <v>0</v>
      </c>
      <c r="W1413" s="72"/>
      <c r="X1413" s="68" t="str">
        <f t="shared" ca="1" si="181"/>
        <v/>
      </c>
      <c r="Y1413" s="68" t="str">
        <f t="shared" si="182"/>
        <v>Đã thanh toán</v>
      </c>
      <c r="Z1413" s="301">
        <f>Table1[[#This Row],[Hạn thanh toán]]</f>
        <v>45758</v>
      </c>
      <c r="AA1413" s="301">
        <f>Table1[[#This Row],[Ngày Thanh toán]]</f>
        <v>45807</v>
      </c>
      <c r="AD1413" s="3" t="str">
        <f>VLOOKUP($A1413,Ma_KH!$A:$Q,Ma_KH!O$1,0)</f>
        <v>AEON CITIMART</v>
      </c>
      <c r="AE1413" s="3" t="str">
        <f>VLOOKUP($A1413,Ma_KH!$A:$Q,Ma_KH!P$1,0)</f>
        <v>CÔNG TY TNHH MỘT THÀNH VIÊN HỘI NHẬP PHÁT TRIỂN ĐÔNG HƯNG</v>
      </c>
    </row>
    <row r="1414" spans="1:31" ht="25.5" customHeight="1" x14ac:dyDescent="0.3">
      <c r="A1414" s="76" t="s">
        <v>143</v>
      </c>
      <c r="B1414" s="76" t="s">
        <v>4515</v>
      </c>
      <c r="C1414" s="78">
        <v>45759</v>
      </c>
      <c r="D1414" s="79" t="s">
        <v>2521</v>
      </c>
      <c r="E1414" s="78">
        <v>45759</v>
      </c>
      <c r="F1414" s="76" t="s">
        <v>2522</v>
      </c>
      <c r="G1414" s="76" t="s">
        <v>2434</v>
      </c>
      <c r="H1414" s="72">
        <v>1045453</v>
      </c>
      <c r="I1414" s="72">
        <v>0</v>
      </c>
      <c r="J1414" s="72">
        <v>83636</v>
      </c>
      <c r="K1414" s="72">
        <v>1129089</v>
      </c>
      <c r="L1414" s="8" t="s">
        <v>24</v>
      </c>
      <c r="M1414" s="43">
        <v>45807</v>
      </c>
      <c r="N1414" s="29" t="s">
        <v>4207</v>
      </c>
      <c r="O1414" s="72">
        <f>IF(Table1[[#This Row],[Phân loại]]="Tồn đầu kỳ",Table1[[#This Row],[Tổng giá trị]],0)</f>
        <v>0</v>
      </c>
      <c r="P1414" s="8">
        <f>IF(Table1[[#This Row],[Số còn phải thu ĐK]]&lt;&gt;0,0,IF(Table1[[#This Row],[Phân loại]]="Bán hàng",Table1[[#This Row],[Tổng giá trị]],-Table1[[#This Row],[Tổng giá trị]]))</f>
        <v>1129089</v>
      </c>
      <c r="Q1414" s="73">
        <f t="shared" si="180"/>
        <v>1129089</v>
      </c>
      <c r="R1414" s="8">
        <f>Table1[[#This Row],[Số còn phải thu ĐK]]+Table1[[#This Row],[Giá Trị HD sau CK]]-Table1[[#This Row],[Số tiền đã thu]]</f>
        <v>0</v>
      </c>
      <c r="S1414" s="7">
        <f>IF(Table1[[#This Row],[Ngày hóa đơn]]&lt;&gt;"",Table1[[#This Row],[Ngày hóa đơn]],Table1[[#This Row],[Ngày hạch toán]])</f>
        <v>45759</v>
      </c>
      <c r="T1414" s="8"/>
      <c r="U1414" s="7">
        <f>IF(Table1[[#This Row],[Ngày tính CN]]="","",S1414+T1414)</f>
        <v>45759</v>
      </c>
      <c r="V1414" s="74">
        <f ca="1">IF(Table1[[#This Row],[Hạn thanh toán]]="","",IF((U1414-NOW())&lt;0,0,(U1414-NOW())))</f>
        <v>0</v>
      </c>
      <c r="W1414" s="72"/>
      <c r="X1414" s="68" t="str">
        <f t="shared" ca="1" si="181"/>
        <v/>
      </c>
      <c r="Y1414" s="68" t="str">
        <f t="shared" si="182"/>
        <v>Đã thanh toán</v>
      </c>
      <c r="Z1414" s="301">
        <f>Table1[[#This Row],[Hạn thanh toán]]</f>
        <v>45759</v>
      </c>
      <c r="AA1414" s="301">
        <f>Table1[[#This Row],[Ngày Thanh toán]]</f>
        <v>45807</v>
      </c>
      <c r="AD1414" s="3" t="str">
        <f>VLOOKUP($A1414,Ma_KH!$A:$Q,Ma_KH!O$1,0)</f>
        <v>AEON CITIMART</v>
      </c>
      <c r="AE1414" s="3" t="str">
        <f>VLOOKUP($A1414,Ma_KH!$A:$Q,Ma_KH!P$1,0)</f>
        <v>CÔNG TY TNHH MỘT THÀNH VIÊN HỘI NHẬP PHÁT TRIỂN ĐÔNG HƯNG</v>
      </c>
    </row>
    <row r="1415" spans="1:31" ht="25.5" customHeight="1" x14ac:dyDescent="0.3">
      <c r="A1415" s="76" t="s">
        <v>143</v>
      </c>
      <c r="B1415" s="76" t="s">
        <v>4515</v>
      </c>
      <c r="C1415" s="78">
        <v>45762</v>
      </c>
      <c r="D1415" s="79" t="s">
        <v>2523</v>
      </c>
      <c r="E1415" s="78">
        <v>45762</v>
      </c>
      <c r="F1415" s="76" t="s">
        <v>2524</v>
      </c>
      <c r="G1415" s="76" t="s">
        <v>2344</v>
      </c>
      <c r="H1415" s="72">
        <v>660880</v>
      </c>
      <c r="I1415" s="72">
        <v>0</v>
      </c>
      <c r="J1415" s="72">
        <v>52870</v>
      </c>
      <c r="K1415" s="72">
        <v>713750</v>
      </c>
      <c r="L1415" s="8" t="s">
        <v>24</v>
      </c>
      <c r="M1415" s="43">
        <v>45807</v>
      </c>
      <c r="N1415" s="29" t="s">
        <v>4207</v>
      </c>
      <c r="O1415" s="72">
        <f>IF(Table1[[#This Row],[Phân loại]]="Tồn đầu kỳ",Table1[[#This Row],[Tổng giá trị]],0)</f>
        <v>0</v>
      </c>
      <c r="P1415" s="8">
        <f>IF(Table1[[#This Row],[Số còn phải thu ĐK]]&lt;&gt;0,0,IF(Table1[[#This Row],[Phân loại]]="Bán hàng",Table1[[#This Row],[Tổng giá trị]],-Table1[[#This Row],[Tổng giá trị]]))</f>
        <v>713750</v>
      </c>
      <c r="Q1415" s="73">
        <f t="shared" si="180"/>
        <v>713750</v>
      </c>
      <c r="R1415" s="8">
        <f>Table1[[#This Row],[Số còn phải thu ĐK]]+Table1[[#This Row],[Giá Trị HD sau CK]]-Table1[[#This Row],[Số tiền đã thu]]</f>
        <v>0</v>
      </c>
      <c r="S1415" s="7">
        <f>IF(Table1[[#This Row],[Ngày hóa đơn]]&lt;&gt;"",Table1[[#This Row],[Ngày hóa đơn]],Table1[[#This Row],[Ngày hạch toán]])</f>
        <v>45762</v>
      </c>
      <c r="T1415" s="8"/>
      <c r="U1415" s="7">
        <f>IF(Table1[[#This Row],[Ngày tính CN]]="","",S1415+T1415)</f>
        <v>45762</v>
      </c>
      <c r="V1415" s="74">
        <f ca="1">IF(Table1[[#This Row],[Hạn thanh toán]]="","",IF((U1415-NOW())&lt;0,0,(U1415-NOW())))</f>
        <v>0</v>
      </c>
      <c r="W1415" s="72"/>
      <c r="X1415" s="68" t="str">
        <f t="shared" ca="1" si="181"/>
        <v/>
      </c>
      <c r="Y1415" s="68" t="str">
        <f t="shared" si="182"/>
        <v>Đã thanh toán</v>
      </c>
      <c r="Z1415" s="301">
        <f>Table1[[#This Row],[Hạn thanh toán]]</f>
        <v>45762</v>
      </c>
      <c r="AA1415" s="301">
        <f>Table1[[#This Row],[Ngày Thanh toán]]</f>
        <v>45807</v>
      </c>
      <c r="AD1415" s="3" t="str">
        <f>VLOOKUP($A1415,Ma_KH!$A:$Q,Ma_KH!O$1,0)</f>
        <v>AEON CITIMART</v>
      </c>
      <c r="AE1415" s="3" t="str">
        <f>VLOOKUP($A1415,Ma_KH!$A:$Q,Ma_KH!P$1,0)</f>
        <v>CÔNG TY TNHH MỘT THÀNH VIÊN HỘI NHẬP PHÁT TRIỂN ĐÔNG HƯNG</v>
      </c>
    </row>
    <row r="1416" spans="1:31" ht="25.5" customHeight="1" x14ac:dyDescent="0.3">
      <c r="A1416" s="76" t="s">
        <v>143</v>
      </c>
      <c r="B1416" s="76" t="s">
        <v>4515</v>
      </c>
      <c r="C1416" s="78">
        <v>45763</v>
      </c>
      <c r="D1416" s="79" t="s">
        <v>2525</v>
      </c>
      <c r="E1416" s="78">
        <v>45763</v>
      </c>
      <c r="F1416" s="76" t="s">
        <v>2526</v>
      </c>
      <c r="G1416" s="76" t="s">
        <v>2343</v>
      </c>
      <c r="H1416" s="72">
        <v>1260592</v>
      </c>
      <c r="I1416" s="72">
        <v>0</v>
      </c>
      <c r="J1416" s="72">
        <v>100847</v>
      </c>
      <c r="K1416" s="72">
        <v>1361439</v>
      </c>
      <c r="L1416" s="8" t="s">
        <v>24</v>
      </c>
      <c r="M1416" s="43">
        <v>45807</v>
      </c>
      <c r="N1416" s="29" t="s">
        <v>4207</v>
      </c>
      <c r="O1416" s="72">
        <f>IF(Table1[[#This Row],[Phân loại]]="Tồn đầu kỳ",Table1[[#This Row],[Tổng giá trị]],0)</f>
        <v>0</v>
      </c>
      <c r="P1416" s="8">
        <f>IF(Table1[[#This Row],[Số còn phải thu ĐK]]&lt;&gt;0,0,IF(Table1[[#This Row],[Phân loại]]="Bán hàng",Table1[[#This Row],[Tổng giá trị]],-Table1[[#This Row],[Tổng giá trị]]))</f>
        <v>1361439</v>
      </c>
      <c r="Q1416" s="73">
        <f t="shared" si="180"/>
        <v>1361439</v>
      </c>
      <c r="R1416" s="8">
        <f>Table1[[#This Row],[Số còn phải thu ĐK]]+Table1[[#This Row],[Giá Trị HD sau CK]]-Table1[[#This Row],[Số tiền đã thu]]</f>
        <v>0</v>
      </c>
      <c r="S1416" s="7">
        <f>IF(Table1[[#This Row],[Ngày hóa đơn]]&lt;&gt;"",Table1[[#This Row],[Ngày hóa đơn]],Table1[[#This Row],[Ngày hạch toán]])</f>
        <v>45763</v>
      </c>
      <c r="T1416" s="8"/>
      <c r="U1416" s="7">
        <f>IF(Table1[[#This Row],[Ngày tính CN]]="","",S1416+T1416)</f>
        <v>45763</v>
      </c>
      <c r="V1416" s="74">
        <f ca="1">IF(Table1[[#This Row],[Hạn thanh toán]]="","",IF((U1416-NOW())&lt;0,0,(U1416-NOW())))</f>
        <v>0</v>
      </c>
      <c r="W1416" s="72"/>
      <c r="X1416" s="68" t="str">
        <f t="shared" ca="1" si="181"/>
        <v/>
      </c>
      <c r="Y1416" s="68" t="str">
        <f t="shared" si="182"/>
        <v>Đã thanh toán</v>
      </c>
      <c r="Z1416" s="301">
        <f>Table1[[#This Row],[Hạn thanh toán]]</f>
        <v>45763</v>
      </c>
      <c r="AA1416" s="301">
        <f>Table1[[#This Row],[Ngày Thanh toán]]</f>
        <v>45807</v>
      </c>
      <c r="AD1416" s="3" t="str">
        <f>VLOOKUP($A1416,Ma_KH!$A:$Q,Ma_KH!O$1,0)</f>
        <v>AEON CITIMART</v>
      </c>
      <c r="AE1416" s="3" t="str">
        <f>VLOOKUP($A1416,Ma_KH!$A:$Q,Ma_KH!P$1,0)</f>
        <v>CÔNG TY TNHH MỘT THÀNH VIÊN HỘI NHẬP PHÁT TRIỂN ĐÔNG HƯNG</v>
      </c>
    </row>
    <row r="1417" spans="1:31" ht="25.5" customHeight="1" x14ac:dyDescent="0.3">
      <c r="A1417" s="76" t="s">
        <v>143</v>
      </c>
      <c r="B1417" s="76" t="s">
        <v>4515</v>
      </c>
      <c r="C1417" s="78">
        <v>45763</v>
      </c>
      <c r="D1417" s="79" t="s">
        <v>2527</v>
      </c>
      <c r="E1417" s="78">
        <v>45763</v>
      </c>
      <c r="F1417" s="76" t="s">
        <v>2528</v>
      </c>
      <c r="G1417" s="76" t="s">
        <v>2428</v>
      </c>
      <c r="H1417" s="72">
        <v>991320</v>
      </c>
      <c r="I1417" s="72">
        <v>0</v>
      </c>
      <c r="J1417" s="72">
        <v>79306</v>
      </c>
      <c r="K1417" s="72">
        <v>1070626</v>
      </c>
      <c r="L1417" s="8" t="s">
        <v>24</v>
      </c>
      <c r="M1417" s="43">
        <v>45807</v>
      </c>
      <c r="N1417" s="29" t="s">
        <v>4207</v>
      </c>
      <c r="O1417" s="72">
        <f>IF(Table1[[#This Row],[Phân loại]]="Tồn đầu kỳ",Table1[[#This Row],[Tổng giá trị]],0)</f>
        <v>0</v>
      </c>
      <c r="P1417" s="8">
        <f>IF(Table1[[#This Row],[Số còn phải thu ĐK]]&lt;&gt;0,0,IF(Table1[[#This Row],[Phân loại]]="Bán hàng",Table1[[#This Row],[Tổng giá trị]],-Table1[[#This Row],[Tổng giá trị]]))</f>
        <v>1070626</v>
      </c>
      <c r="Q1417" s="73">
        <f t="shared" si="180"/>
        <v>1070626</v>
      </c>
      <c r="R1417" s="8">
        <f>Table1[[#This Row],[Số còn phải thu ĐK]]+Table1[[#This Row],[Giá Trị HD sau CK]]-Table1[[#This Row],[Số tiền đã thu]]</f>
        <v>0</v>
      </c>
      <c r="S1417" s="7">
        <f>IF(Table1[[#This Row],[Ngày hóa đơn]]&lt;&gt;"",Table1[[#This Row],[Ngày hóa đơn]],Table1[[#This Row],[Ngày hạch toán]])</f>
        <v>45763</v>
      </c>
      <c r="T1417" s="8"/>
      <c r="U1417" s="7">
        <f>IF(Table1[[#This Row],[Ngày tính CN]]="","",S1417+T1417)</f>
        <v>45763</v>
      </c>
      <c r="V1417" s="74">
        <f ca="1">IF(Table1[[#This Row],[Hạn thanh toán]]="","",IF((U1417-NOW())&lt;0,0,(U1417-NOW())))</f>
        <v>0</v>
      </c>
      <c r="W1417" s="72"/>
      <c r="X1417" s="68" t="str">
        <f t="shared" ca="1" si="181"/>
        <v/>
      </c>
      <c r="Y1417" s="68" t="str">
        <f t="shared" si="182"/>
        <v>Đã thanh toán</v>
      </c>
      <c r="Z1417" s="301">
        <f>Table1[[#This Row],[Hạn thanh toán]]</f>
        <v>45763</v>
      </c>
      <c r="AA1417" s="301">
        <f>Table1[[#This Row],[Ngày Thanh toán]]</f>
        <v>45807</v>
      </c>
      <c r="AD1417" s="3" t="str">
        <f>VLOOKUP($A1417,Ma_KH!$A:$Q,Ma_KH!O$1,0)</f>
        <v>AEON CITIMART</v>
      </c>
      <c r="AE1417" s="3" t="str">
        <f>VLOOKUP($A1417,Ma_KH!$A:$Q,Ma_KH!P$1,0)</f>
        <v>CÔNG TY TNHH MỘT THÀNH VIÊN HỘI NHẬP PHÁT TRIỂN ĐÔNG HƯNG</v>
      </c>
    </row>
    <row r="1418" spans="1:31" ht="25.5" customHeight="1" x14ac:dyDescent="0.3">
      <c r="A1418" s="76" t="s">
        <v>143</v>
      </c>
      <c r="B1418" s="76" t="s">
        <v>4515</v>
      </c>
      <c r="C1418" s="78">
        <v>45765</v>
      </c>
      <c r="D1418" s="79" t="s">
        <v>2529</v>
      </c>
      <c r="E1418" s="78">
        <v>45765</v>
      </c>
      <c r="F1418" s="76" t="s">
        <v>2530</v>
      </c>
      <c r="G1418" s="76" t="s">
        <v>2514</v>
      </c>
      <c r="H1418" s="72">
        <v>900336</v>
      </c>
      <c r="I1418" s="72">
        <v>0</v>
      </c>
      <c r="J1418" s="72">
        <v>72027</v>
      </c>
      <c r="K1418" s="72">
        <v>972363</v>
      </c>
      <c r="L1418" s="8" t="s">
        <v>24</v>
      </c>
      <c r="M1418" s="43">
        <v>45807</v>
      </c>
      <c r="N1418" s="29" t="s">
        <v>4207</v>
      </c>
      <c r="O1418" s="72">
        <f>IF(Table1[[#This Row],[Phân loại]]="Tồn đầu kỳ",Table1[[#This Row],[Tổng giá trị]],0)</f>
        <v>0</v>
      </c>
      <c r="P1418" s="8">
        <f>IF(Table1[[#This Row],[Số còn phải thu ĐK]]&lt;&gt;0,0,IF(Table1[[#This Row],[Phân loại]]="Bán hàng",Table1[[#This Row],[Tổng giá trị]],-Table1[[#This Row],[Tổng giá trị]]))</f>
        <v>972363</v>
      </c>
      <c r="Q1418" s="73">
        <f t="shared" si="180"/>
        <v>972363</v>
      </c>
      <c r="R1418" s="8">
        <f>Table1[[#This Row],[Số còn phải thu ĐK]]+Table1[[#This Row],[Giá Trị HD sau CK]]-Table1[[#This Row],[Số tiền đã thu]]</f>
        <v>0</v>
      </c>
      <c r="S1418" s="7">
        <f>IF(Table1[[#This Row],[Ngày hóa đơn]]&lt;&gt;"",Table1[[#This Row],[Ngày hóa đơn]],Table1[[#This Row],[Ngày hạch toán]])</f>
        <v>45765</v>
      </c>
      <c r="T1418" s="8"/>
      <c r="U1418" s="7">
        <f>IF(Table1[[#This Row],[Ngày tính CN]]="","",S1418+T1418)</f>
        <v>45765</v>
      </c>
      <c r="V1418" s="74">
        <f ca="1">IF(Table1[[#This Row],[Hạn thanh toán]]="","",IF((U1418-NOW())&lt;0,0,(U1418-NOW())))</f>
        <v>0</v>
      </c>
      <c r="W1418" s="72"/>
      <c r="X1418" s="68" t="str">
        <f t="shared" ca="1" si="181"/>
        <v/>
      </c>
      <c r="Y1418" s="68" t="str">
        <f t="shared" si="182"/>
        <v>Đã thanh toán</v>
      </c>
      <c r="Z1418" s="301">
        <f>Table1[[#This Row],[Hạn thanh toán]]</f>
        <v>45765</v>
      </c>
      <c r="AA1418" s="301">
        <f>Table1[[#This Row],[Ngày Thanh toán]]</f>
        <v>45807</v>
      </c>
      <c r="AD1418" s="3" t="str">
        <f>VLOOKUP($A1418,Ma_KH!$A:$Q,Ma_KH!O$1,0)</f>
        <v>AEON CITIMART</v>
      </c>
      <c r="AE1418" s="3" t="str">
        <f>VLOOKUP($A1418,Ma_KH!$A:$Q,Ma_KH!P$1,0)</f>
        <v>CÔNG TY TNHH MỘT THÀNH VIÊN HỘI NHẬP PHÁT TRIỂN ĐÔNG HƯNG</v>
      </c>
    </row>
    <row r="1419" spans="1:31" ht="25.5" customHeight="1" x14ac:dyDescent="0.3">
      <c r="A1419" s="76" t="s">
        <v>143</v>
      </c>
      <c r="B1419" s="76" t="s">
        <v>4515</v>
      </c>
      <c r="C1419" s="78">
        <v>45765</v>
      </c>
      <c r="D1419" s="79" t="s">
        <v>2531</v>
      </c>
      <c r="E1419" s="78">
        <v>45765</v>
      </c>
      <c r="F1419" s="76" t="s">
        <v>2532</v>
      </c>
      <c r="G1419" s="76" t="s">
        <v>2449</v>
      </c>
      <c r="H1419" s="72">
        <v>923849</v>
      </c>
      <c r="I1419" s="72">
        <v>0</v>
      </c>
      <c r="J1419" s="72">
        <v>73908</v>
      </c>
      <c r="K1419" s="72">
        <v>997757</v>
      </c>
      <c r="L1419" s="8" t="s">
        <v>24</v>
      </c>
      <c r="M1419" s="43">
        <v>45807</v>
      </c>
      <c r="N1419" s="29" t="s">
        <v>4207</v>
      </c>
      <c r="O1419" s="72">
        <f>IF(Table1[[#This Row],[Phân loại]]="Tồn đầu kỳ",Table1[[#This Row],[Tổng giá trị]],0)</f>
        <v>0</v>
      </c>
      <c r="P1419" s="8">
        <f>IF(Table1[[#This Row],[Số còn phải thu ĐK]]&lt;&gt;0,0,IF(Table1[[#This Row],[Phân loại]]="Bán hàng",Table1[[#This Row],[Tổng giá trị]],-Table1[[#This Row],[Tổng giá trị]]))</f>
        <v>997757</v>
      </c>
      <c r="Q1419" s="73">
        <f t="shared" si="180"/>
        <v>997757</v>
      </c>
      <c r="R1419" s="8">
        <f>Table1[[#This Row],[Số còn phải thu ĐK]]+Table1[[#This Row],[Giá Trị HD sau CK]]-Table1[[#This Row],[Số tiền đã thu]]</f>
        <v>0</v>
      </c>
      <c r="S1419" s="7">
        <f>IF(Table1[[#This Row],[Ngày hóa đơn]]&lt;&gt;"",Table1[[#This Row],[Ngày hóa đơn]],Table1[[#This Row],[Ngày hạch toán]])</f>
        <v>45765</v>
      </c>
      <c r="T1419" s="8"/>
      <c r="U1419" s="7">
        <f>IF(Table1[[#This Row],[Ngày tính CN]]="","",S1419+T1419)</f>
        <v>45765</v>
      </c>
      <c r="V1419" s="74">
        <f ca="1">IF(Table1[[#This Row],[Hạn thanh toán]]="","",IF((U1419-NOW())&lt;0,0,(U1419-NOW())))</f>
        <v>0</v>
      </c>
      <c r="W1419" s="72"/>
      <c r="X1419" s="68" t="str">
        <f t="shared" ca="1" si="181"/>
        <v/>
      </c>
      <c r="Y1419" s="68" t="str">
        <f t="shared" si="182"/>
        <v>Đã thanh toán</v>
      </c>
      <c r="Z1419" s="301">
        <f>Table1[[#This Row],[Hạn thanh toán]]</f>
        <v>45765</v>
      </c>
      <c r="AA1419" s="301">
        <f>Table1[[#This Row],[Ngày Thanh toán]]</f>
        <v>45807</v>
      </c>
      <c r="AD1419" s="3" t="str">
        <f>VLOOKUP($A1419,Ma_KH!$A:$Q,Ma_KH!O$1,0)</f>
        <v>AEON CITIMART</v>
      </c>
      <c r="AE1419" s="3" t="str">
        <f>VLOOKUP($A1419,Ma_KH!$A:$Q,Ma_KH!P$1,0)</f>
        <v>CÔNG TY TNHH MỘT THÀNH VIÊN HỘI NHẬP PHÁT TRIỂN ĐÔNG HƯNG</v>
      </c>
    </row>
    <row r="1420" spans="1:31" ht="25.5" customHeight="1" x14ac:dyDescent="0.3">
      <c r="A1420" s="76" t="s">
        <v>143</v>
      </c>
      <c r="B1420" s="76" t="s">
        <v>4515</v>
      </c>
      <c r="C1420" s="78">
        <v>45766</v>
      </c>
      <c r="D1420" s="79" t="s">
        <v>2533</v>
      </c>
      <c r="E1420" s="78">
        <v>45766</v>
      </c>
      <c r="F1420" s="76" t="s">
        <v>2534</v>
      </c>
      <c r="G1420" s="76" t="s">
        <v>2452</v>
      </c>
      <c r="H1420" s="72">
        <v>1021765</v>
      </c>
      <c r="I1420" s="72">
        <v>0</v>
      </c>
      <c r="J1420" s="72">
        <v>81741</v>
      </c>
      <c r="K1420" s="72">
        <v>1103506</v>
      </c>
      <c r="L1420" s="8" t="s">
        <v>24</v>
      </c>
      <c r="M1420" s="43">
        <v>45807</v>
      </c>
      <c r="N1420" s="29" t="s">
        <v>4207</v>
      </c>
      <c r="O1420" s="72">
        <f>IF(Table1[[#This Row],[Phân loại]]="Tồn đầu kỳ",Table1[[#This Row],[Tổng giá trị]],0)</f>
        <v>0</v>
      </c>
      <c r="P1420" s="8">
        <f>IF(Table1[[#This Row],[Số còn phải thu ĐK]]&lt;&gt;0,0,IF(Table1[[#This Row],[Phân loại]]="Bán hàng",Table1[[#This Row],[Tổng giá trị]],-Table1[[#This Row],[Tổng giá trị]]))</f>
        <v>1103506</v>
      </c>
      <c r="Q1420" s="73">
        <f t="shared" si="180"/>
        <v>1103506</v>
      </c>
      <c r="R1420" s="8">
        <f>Table1[[#This Row],[Số còn phải thu ĐK]]+Table1[[#This Row],[Giá Trị HD sau CK]]-Table1[[#This Row],[Số tiền đã thu]]</f>
        <v>0</v>
      </c>
      <c r="S1420" s="7">
        <f>IF(Table1[[#This Row],[Ngày hóa đơn]]&lt;&gt;"",Table1[[#This Row],[Ngày hóa đơn]],Table1[[#This Row],[Ngày hạch toán]])</f>
        <v>45766</v>
      </c>
      <c r="T1420" s="8"/>
      <c r="U1420" s="7">
        <f>IF(Table1[[#This Row],[Ngày tính CN]]="","",S1420+T1420)</f>
        <v>45766</v>
      </c>
      <c r="V1420" s="74">
        <f ca="1">IF(Table1[[#This Row],[Hạn thanh toán]]="","",IF((U1420-NOW())&lt;0,0,(U1420-NOW())))</f>
        <v>0</v>
      </c>
      <c r="W1420" s="72"/>
      <c r="X1420" s="68" t="str">
        <f t="shared" ca="1" si="181"/>
        <v/>
      </c>
      <c r="Y1420" s="68" t="str">
        <f t="shared" si="182"/>
        <v>Đã thanh toán</v>
      </c>
      <c r="Z1420" s="301">
        <f>Table1[[#This Row],[Hạn thanh toán]]</f>
        <v>45766</v>
      </c>
      <c r="AA1420" s="301">
        <f>Table1[[#This Row],[Ngày Thanh toán]]</f>
        <v>45807</v>
      </c>
      <c r="AD1420" s="3" t="str">
        <f>VLOOKUP($A1420,Ma_KH!$A:$Q,Ma_KH!O$1,0)</f>
        <v>AEON CITIMART</v>
      </c>
      <c r="AE1420" s="3" t="str">
        <f>VLOOKUP($A1420,Ma_KH!$A:$Q,Ma_KH!P$1,0)</f>
        <v>CÔNG TY TNHH MỘT THÀNH VIÊN HỘI NHẬP PHÁT TRIỂN ĐÔNG HƯNG</v>
      </c>
    </row>
    <row r="1421" spans="1:31" ht="25.5" customHeight="1" x14ac:dyDescent="0.3">
      <c r="A1421" s="76" t="s">
        <v>143</v>
      </c>
      <c r="B1421" s="76" t="s">
        <v>4515</v>
      </c>
      <c r="C1421" s="78">
        <v>45769</v>
      </c>
      <c r="D1421" s="79" t="s">
        <v>2535</v>
      </c>
      <c r="E1421" s="78">
        <v>45769</v>
      </c>
      <c r="F1421" s="76" t="s">
        <v>2536</v>
      </c>
      <c r="G1421" s="76" t="s">
        <v>2434</v>
      </c>
      <c r="H1421" s="72">
        <v>522005</v>
      </c>
      <c r="I1421" s="72">
        <v>0</v>
      </c>
      <c r="J1421" s="72">
        <v>41760</v>
      </c>
      <c r="K1421" s="72">
        <v>563765</v>
      </c>
      <c r="L1421" s="8" t="s">
        <v>24</v>
      </c>
      <c r="M1421" s="43">
        <v>45807</v>
      </c>
      <c r="N1421" s="29" t="s">
        <v>4207</v>
      </c>
      <c r="O1421" s="72">
        <f>IF(Table1[[#This Row],[Phân loại]]="Tồn đầu kỳ",Table1[[#This Row],[Tổng giá trị]],0)</f>
        <v>0</v>
      </c>
      <c r="P1421" s="8">
        <f>IF(Table1[[#This Row],[Số còn phải thu ĐK]]&lt;&gt;0,0,IF(Table1[[#This Row],[Phân loại]]="Bán hàng",Table1[[#This Row],[Tổng giá trị]],-Table1[[#This Row],[Tổng giá trị]]))</f>
        <v>563765</v>
      </c>
      <c r="Q1421" s="73">
        <f t="shared" si="180"/>
        <v>563765</v>
      </c>
      <c r="R1421" s="8">
        <f>Table1[[#This Row],[Số còn phải thu ĐK]]+Table1[[#This Row],[Giá Trị HD sau CK]]-Table1[[#This Row],[Số tiền đã thu]]</f>
        <v>0</v>
      </c>
      <c r="S1421" s="7">
        <f>IF(Table1[[#This Row],[Ngày hóa đơn]]&lt;&gt;"",Table1[[#This Row],[Ngày hóa đơn]],Table1[[#This Row],[Ngày hạch toán]])</f>
        <v>45769</v>
      </c>
      <c r="T1421" s="8"/>
      <c r="U1421" s="7">
        <f>IF(Table1[[#This Row],[Ngày tính CN]]="","",S1421+T1421)</f>
        <v>45769</v>
      </c>
      <c r="V1421" s="74">
        <f ca="1">IF(Table1[[#This Row],[Hạn thanh toán]]="","",IF((U1421-NOW())&lt;0,0,(U1421-NOW())))</f>
        <v>0</v>
      </c>
      <c r="W1421" s="72"/>
      <c r="X1421" s="68" t="str">
        <f t="shared" ca="1" si="181"/>
        <v/>
      </c>
      <c r="Y1421" s="68" t="str">
        <f t="shared" si="182"/>
        <v>Đã thanh toán</v>
      </c>
      <c r="Z1421" s="301">
        <f>Table1[[#This Row],[Hạn thanh toán]]</f>
        <v>45769</v>
      </c>
      <c r="AA1421" s="301">
        <f>Table1[[#This Row],[Ngày Thanh toán]]</f>
        <v>45807</v>
      </c>
      <c r="AD1421" s="3" t="str">
        <f>VLOOKUP($A1421,Ma_KH!$A:$Q,Ma_KH!O$1,0)</f>
        <v>AEON CITIMART</v>
      </c>
      <c r="AE1421" s="3" t="str">
        <f>VLOOKUP($A1421,Ma_KH!$A:$Q,Ma_KH!P$1,0)</f>
        <v>CÔNG TY TNHH MỘT THÀNH VIÊN HỘI NHẬP PHÁT TRIỂN ĐÔNG HƯNG</v>
      </c>
    </row>
    <row r="1422" spans="1:31" ht="25.5" customHeight="1" x14ac:dyDescent="0.3">
      <c r="A1422" s="76" t="s">
        <v>143</v>
      </c>
      <c r="B1422" s="76" t="s">
        <v>4515</v>
      </c>
      <c r="C1422" s="78">
        <v>45769</v>
      </c>
      <c r="D1422" s="79" t="s">
        <v>2537</v>
      </c>
      <c r="E1422" s="78">
        <v>45769</v>
      </c>
      <c r="F1422" s="76" t="s">
        <v>2538</v>
      </c>
      <c r="G1422" s="76" t="s">
        <v>17</v>
      </c>
      <c r="H1422" s="72"/>
      <c r="I1422" s="72">
        <v>0</v>
      </c>
      <c r="J1422" s="72">
        <v>0</v>
      </c>
      <c r="K1422" s="72">
        <v>1684061</v>
      </c>
      <c r="L1422" s="8" t="s">
        <v>17</v>
      </c>
      <c r="M1422" s="43">
        <v>45807</v>
      </c>
      <c r="N1422" s="29" t="s">
        <v>4207</v>
      </c>
      <c r="O1422" s="72">
        <f>IF(Table1[[#This Row],[Phân loại]]="Tồn đầu kỳ",Table1[[#This Row],[Tổng giá trị]],0)</f>
        <v>0</v>
      </c>
      <c r="P1422" s="8">
        <f>IF(Table1[[#This Row],[Số còn phải thu ĐK]]&lt;&gt;0,0,IF(Table1[[#This Row],[Phân loại]]="Bán hàng",Table1[[#This Row],[Tổng giá trị]],-Table1[[#This Row],[Tổng giá trị]]))</f>
        <v>-1684061</v>
      </c>
      <c r="Q1422" s="73">
        <f t="shared" si="180"/>
        <v>-1684061</v>
      </c>
      <c r="R1422" s="8">
        <f>Table1[[#This Row],[Số còn phải thu ĐK]]+Table1[[#This Row],[Giá Trị HD sau CK]]-Table1[[#This Row],[Số tiền đã thu]]</f>
        <v>0</v>
      </c>
      <c r="S1422" s="7">
        <f>IF(Table1[[#This Row],[Ngày hóa đơn]]&lt;&gt;"",Table1[[#This Row],[Ngày hóa đơn]],Table1[[#This Row],[Ngày hạch toán]])</f>
        <v>45769</v>
      </c>
      <c r="T1422" s="8"/>
      <c r="U1422" s="7">
        <f>IF(Table1[[#This Row],[Ngày tính CN]]="","",S1422+T1422)</f>
        <v>45769</v>
      </c>
      <c r="V1422" s="74">
        <f ca="1">IF(Table1[[#This Row],[Hạn thanh toán]]="","",IF((U1422-NOW())&lt;0,0,(U1422-NOW())))</f>
        <v>0</v>
      </c>
      <c r="W1422" s="72"/>
      <c r="X1422" s="68" t="str">
        <f t="shared" ca="1" si="181"/>
        <v/>
      </c>
      <c r="Y1422" s="68" t="str">
        <f t="shared" si="182"/>
        <v>Đã thanh toán</v>
      </c>
      <c r="Z1422" s="301">
        <f>Table1[[#This Row],[Hạn thanh toán]]</f>
        <v>45769</v>
      </c>
      <c r="AA1422" s="301">
        <f>Table1[[#This Row],[Ngày Thanh toán]]</f>
        <v>45807</v>
      </c>
      <c r="AD1422" s="3" t="str">
        <f>VLOOKUP($A1422,Ma_KH!$A:$Q,Ma_KH!O$1,0)</f>
        <v>AEON CITIMART</v>
      </c>
      <c r="AE1422" s="3" t="str">
        <f>VLOOKUP($A1422,Ma_KH!$A:$Q,Ma_KH!P$1,0)</f>
        <v>CÔNG TY TNHH MỘT THÀNH VIÊN HỘI NHẬP PHÁT TRIỂN ĐÔNG HƯNG</v>
      </c>
    </row>
    <row r="1423" spans="1:31" ht="25.5" customHeight="1" x14ac:dyDescent="0.3">
      <c r="A1423" s="76" t="s">
        <v>143</v>
      </c>
      <c r="B1423" s="76" t="s">
        <v>4515</v>
      </c>
      <c r="C1423" s="78">
        <v>45770</v>
      </c>
      <c r="D1423" s="79" t="s">
        <v>2539</v>
      </c>
      <c r="E1423" s="78">
        <v>45770</v>
      </c>
      <c r="F1423" s="76" t="s">
        <v>2540</v>
      </c>
      <c r="G1423" s="76" t="s">
        <v>2342</v>
      </c>
      <c r="H1423" s="72">
        <v>533663</v>
      </c>
      <c r="I1423" s="72">
        <v>0</v>
      </c>
      <c r="J1423" s="72">
        <v>42693</v>
      </c>
      <c r="K1423" s="72">
        <v>576356</v>
      </c>
      <c r="L1423" s="8" t="s">
        <v>24</v>
      </c>
      <c r="M1423" s="43">
        <v>45807</v>
      </c>
      <c r="N1423" s="29" t="s">
        <v>4207</v>
      </c>
      <c r="O1423" s="72">
        <f>IF(Table1[[#This Row],[Phân loại]]="Tồn đầu kỳ",Table1[[#This Row],[Tổng giá trị]],0)</f>
        <v>0</v>
      </c>
      <c r="P1423" s="8">
        <f>IF(Table1[[#This Row],[Số còn phải thu ĐK]]&lt;&gt;0,0,IF(Table1[[#This Row],[Phân loại]]="Bán hàng",Table1[[#This Row],[Tổng giá trị]],-Table1[[#This Row],[Tổng giá trị]]))</f>
        <v>576356</v>
      </c>
      <c r="Q1423" s="73">
        <f t="shared" si="180"/>
        <v>576356</v>
      </c>
      <c r="R1423" s="8">
        <f>Table1[[#This Row],[Số còn phải thu ĐK]]+Table1[[#This Row],[Giá Trị HD sau CK]]-Table1[[#This Row],[Số tiền đã thu]]</f>
        <v>0</v>
      </c>
      <c r="S1423" s="7">
        <f>IF(Table1[[#This Row],[Ngày hóa đơn]]&lt;&gt;"",Table1[[#This Row],[Ngày hóa đơn]],Table1[[#This Row],[Ngày hạch toán]])</f>
        <v>45770</v>
      </c>
      <c r="T1423" s="8"/>
      <c r="U1423" s="7">
        <f>IF(Table1[[#This Row],[Ngày tính CN]]="","",S1423+T1423)</f>
        <v>45770</v>
      </c>
      <c r="V1423" s="74">
        <f ca="1">IF(Table1[[#This Row],[Hạn thanh toán]]="","",IF((U1423-NOW())&lt;0,0,(U1423-NOW())))</f>
        <v>0</v>
      </c>
      <c r="W1423" s="72"/>
      <c r="X1423" s="68" t="str">
        <f t="shared" ca="1" si="181"/>
        <v/>
      </c>
      <c r="Y1423" s="68" t="str">
        <f t="shared" si="182"/>
        <v>Đã thanh toán</v>
      </c>
      <c r="Z1423" s="301">
        <f>Table1[[#This Row],[Hạn thanh toán]]</f>
        <v>45770</v>
      </c>
      <c r="AA1423" s="301">
        <f>Table1[[#This Row],[Ngày Thanh toán]]</f>
        <v>45807</v>
      </c>
      <c r="AD1423" s="3" t="str">
        <f>VLOOKUP($A1423,Ma_KH!$A:$Q,Ma_KH!O$1,0)</f>
        <v>AEON CITIMART</v>
      </c>
      <c r="AE1423" s="3" t="str">
        <f>VLOOKUP($A1423,Ma_KH!$A:$Q,Ma_KH!P$1,0)</f>
        <v>CÔNG TY TNHH MỘT THÀNH VIÊN HỘI NHẬP PHÁT TRIỂN ĐÔNG HƯNG</v>
      </c>
    </row>
    <row r="1424" spans="1:31" ht="25.5" customHeight="1" x14ac:dyDescent="0.3">
      <c r="A1424" s="76" t="s">
        <v>143</v>
      </c>
      <c r="B1424" s="76" t="s">
        <v>4515</v>
      </c>
      <c r="C1424" s="78">
        <v>45771</v>
      </c>
      <c r="D1424" s="79" t="s">
        <v>2541</v>
      </c>
      <c r="E1424" s="78">
        <v>45771</v>
      </c>
      <c r="F1424" s="76" t="s">
        <v>2542</v>
      </c>
      <c r="G1424" s="76" t="s">
        <v>2428</v>
      </c>
      <c r="H1424" s="72">
        <v>751506</v>
      </c>
      <c r="I1424" s="72">
        <v>0</v>
      </c>
      <c r="J1424" s="72">
        <v>60120</v>
      </c>
      <c r="K1424" s="72">
        <v>811626</v>
      </c>
      <c r="L1424" s="8" t="s">
        <v>24</v>
      </c>
      <c r="M1424" s="43">
        <v>45807</v>
      </c>
      <c r="N1424" s="29" t="s">
        <v>4207</v>
      </c>
      <c r="O1424" s="72">
        <f>IF(Table1[[#This Row],[Phân loại]]="Tồn đầu kỳ",Table1[[#This Row],[Tổng giá trị]],0)</f>
        <v>0</v>
      </c>
      <c r="P1424" s="8">
        <f>IF(Table1[[#This Row],[Số còn phải thu ĐK]]&lt;&gt;0,0,IF(Table1[[#This Row],[Phân loại]]="Bán hàng",Table1[[#This Row],[Tổng giá trị]],-Table1[[#This Row],[Tổng giá trị]]))</f>
        <v>811626</v>
      </c>
      <c r="Q1424" s="73">
        <f t="shared" si="180"/>
        <v>811626</v>
      </c>
      <c r="R1424" s="8">
        <f>Table1[[#This Row],[Số còn phải thu ĐK]]+Table1[[#This Row],[Giá Trị HD sau CK]]-Table1[[#This Row],[Số tiền đã thu]]</f>
        <v>0</v>
      </c>
      <c r="S1424" s="7">
        <f>IF(Table1[[#This Row],[Ngày hóa đơn]]&lt;&gt;"",Table1[[#This Row],[Ngày hóa đơn]],Table1[[#This Row],[Ngày hạch toán]])</f>
        <v>45771</v>
      </c>
      <c r="T1424" s="8"/>
      <c r="U1424" s="7">
        <f>IF(Table1[[#This Row],[Ngày tính CN]]="","",S1424+T1424)</f>
        <v>45771</v>
      </c>
      <c r="V1424" s="74">
        <f ca="1">IF(Table1[[#This Row],[Hạn thanh toán]]="","",IF((U1424-NOW())&lt;0,0,(U1424-NOW())))</f>
        <v>0</v>
      </c>
      <c r="W1424" s="72"/>
      <c r="X1424" s="68" t="str">
        <f t="shared" ca="1" si="181"/>
        <v/>
      </c>
      <c r="Y1424" s="68" t="str">
        <f t="shared" si="182"/>
        <v>Đã thanh toán</v>
      </c>
      <c r="Z1424" s="301">
        <f>Table1[[#This Row],[Hạn thanh toán]]</f>
        <v>45771</v>
      </c>
      <c r="AA1424" s="301">
        <f>Table1[[#This Row],[Ngày Thanh toán]]</f>
        <v>45807</v>
      </c>
      <c r="AD1424" s="3" t="str">
        <f>VLOOKUP($A1424,Ma_KH!$A:$Q,Ma_KH!O$1,0)</f>
        <v>AEON CITIMART</v>
      </c>
      <c r="AE1424" s="3" t="str">
        <f>VLOOKUP($A1424,Ma_KH!$A:$Q,Ma_KH!P$1,0)</f>
        <v>CÔNG TY TNHH MỘT THÀNH VIÊN HỘI NHẬP PHÁT TRIỂN ĐÔNG HƯNG</v>
      </c>
    </row>
    <row r="1425" spans="1:31" ht="25.5" customHeight="1" x14ac:dyDescent="0.3">
      <c r="A1425" s="76" t="s">
        <v>143</v>
      </c>
      <c r="B1425" s="76" t="s">
        <v>4515</v>
      </c>
      <c r="C1425" s="78">
        <v>45771</v>
      </c>
      <c r="D1425" s="79" t="s">
        <v>2543</v>
      </c>
      <c r="E1425" s="78">
        <v>45771</v>
      </c>
      <c r="F1425" s="76" t="s">
        <v>2544</v>
      </c>
      <c r="G1425" s="76" t="s">
        <v>2449</v>
      </c>
      <c r="H1425" s="72">
        <v>915510</v>
      </c>
      <c r="I1425" s="72">
        <v>0</v>
      </c>
      <c r="J1425" s="72">
        <v>73241</v>
      </c>
      <c r="K1425" s="72">
        <v>988751</v>
      </c>
      <c r="L1425" s="8" t="s">
        <v>24</v>
      </c>
      <c r="M1425" s="43">
        <v>45807</v>
      </c>
      <c r="N1425" s="29" t="s">
        <v>4207</v>
      </c>
      <c r="O1425" s="72">
        <f>IF(Table1[[#This Row],[Phân loại]]="Tồn đầu kỳ",Table1[[#This Row],[Tổng giá trị]],0)</f>
        <v>0</v>
      </c>
      <c r="P1425" s="8">
        <f>IF(Table1[[#This Row],[Số còn phải thu ĐK]]&lt;&gt;0,0,IF(Table1[[#This Row],[Phân loại]]="Bán hàng",Table1[[#This Row],[Tổng giá trị]],-Table1[[#This Row],[Tổng giá trị]]))</f>
        <v>988751</v>
      </c>
      <c r="Q1425" s="73">
        <f t="shared" si="180"/>
        <v>988751</v>
      </c>
      <c r="R1425" s="8">
        <f>Table1[[#This Row],[Số còn phải thu ĐK]]+Table1[[#This Row],[Giá Trị HD sau CK]]-Table1[[#This Row],[Số tiền đã thu]]</f>
        <v>0</v>
      </c>
      <c r="S1425" s="7">
        <f>IF(Table1[[#This Row],[Ngày hóa đơn]]&lt;&gt;"",Table1[[#This Row],[Ngày hóa đơn]],Table1[[#This Row],[Ngày hạch toán]])</f>
        <v>45771</v>
      </c>
      <c r="T1425" s="8"/>
      <c r="U1425" s="7">
        <f>IF(Table1[[#This Row],[Ngày tính CN]]="","",S1425+T1425)</f>
        <v>45771</v>
      </c>
      <c r="V1425" s="74">
        <f ca="1">IF(Table1[[#This Row],[Hạn thanh toán]]="","",IF((U1425-NOW())&lt;0,0,(U1425-NOW())))</f>
        <v>0</v>
      </c>
      <c r="W1425" s="72"/>
      <c r="X1425" s="68" t="str">
        <f t="shared" ca="1" si="181"/>
        <v/>
      </c>
      <c r="Y1425" s="68" t="str">
        <f t="shared" si="182"/>
        <v>Đã thanh toán</v>
      </c>
      <c r="Z1425" s="301">
        <f>Table1[[#This Row],[Hạn thanh toán]]</f>
        <v>45771</v>
      </c>
      <c r="AA1425" s="301">
        <f>Table1[[#This Row],[Ngày Thanh toán]]</f>
        <v>45807</v>
      </c>
      <c r="AD1425" s="3" t="str">
        <f>VLOOKUP($A1425,Ma_KH!$A:$Q,Ma_KH!O$1,0)</f>
        <v>AEON CITIMART</v>
      </c>
      <c r="AE1425" s="3" t="str">
        <f>VLOOKUP($A1425,Ma_KH!$A:$Q,Ma_KH!P$1,0)</f>
        <v>CÔNG TY TNHH MỘT THÀNH VIÊN HỘI NHẬP PHÁT TRIỂN ĐÔNG HƯNG</v>
      </c>
    </row>
    <row r="1426" spans="1:31" ht="25.5" customHeight="1" x14ac:dyDescent="0.3">
      <c r="A1426" s="76" t="s">
        <v>143</v>
      </c>
      <c r="B1426" s="76" t="s">
        <v>4515</v>
      </c>
      <c r="C1426" s="78">
        <v>45772</v>
      </c>
      <c r="D1426" s="79" t="s">
        <v>2545</v>
      </c>
      <c r="E1426" s="78">
        <v>45772</v>
      </c>
      <c r="F1426" s="76" t="s">
        <v>2546</v>
      </c>
      <c r="G1426" s="76" t="s">
        <v>2499</v>
      </c>
      <c r="H1426" s="72">
        <v>844956</v>
      </c>
      <c r="I1426" s="72">
        <v>0</v>
      </c>
      <c r="J1426" s="72">
        <v>67596</v>
      </c>
      <c r="K1426" s="72">
        <v>912552</v>
      </c>
      <c r="L1426" s="8" t="s">
        <v>24</v>
      </c>
      <c r="M1426" s="43">
        <v>45807</v>
      </c>
      <c r="N1426" s="29" t="s">
        <v>4207</v>
      </c>
      <c r="O1426" s="72">
        <f>IF(Table1[[#This Row],[Phân loại]]="Tồn đầu kỳ",Table1[[#This Row],[Tổng giá trị]],0)</f>
        <v>0</v>
      </c>
      <c r="P1426" s="8">
        <f>IF(Table1[[#This Row],[Số còn phải thu ĐK]]&lt;&gt;0,0,IF(Table1[[#This Row],[Phân loại]]="Bán hàng",Table1[[#This Row],[Tổng giá trị]],-Table1[[#This Row],[Tổng giá trị]]))</f>
        <v>912552</v>
      </c>
      <c r="Q1426" s="73">
        <f t="shared" si="180"/>
        <v>912552</v>
      </c>
      <c r="R1426" s="8">
        <f>Table1[[#This Row],[Số còn phải thu ĐK]]+Table1[[#This Row],[Giá Trị HD sau CK]]-Table1[[#This Row],[Số tiền đã thu]]</f>
        <v>0</v>
      </c>
      <c r="S1426" s="7">
        <f>IF(Table1[[#This Row],[Ngày hóa đơn]]&lt;&gt;"",Table1[[#This Row],[Ngày hóa đơn]],Table1[[#This Row],[Ngày hạch toán]])</f>
        <v>45772</v>
      </c>
      <c r="T1426" s="8"/>
      <c r="U1426" s="7">
        <f>IF(Table1[[#This Row],[Ngày tính CN]]="","",S1426+T1426)</f>
        <v>45772</v>
      </c>
      <c r="V1426" s="74">
        <f ca="1">IF(Table1[[#This Row],[Hạn thanh toán]]="","",IF((U1426-NOW())&lt;0,0,(U1426-NOW())))</f>
        <v>0</v>
      </c>
      <c r="W1426" s="72"/>
      <c r="X1426" s="68" t="str">
        <f t="shared" ca="1" si="181"/>
        <v/>
      </c>
      <c r="Y1426" s="68" t="str">
        <f t="shared" si="182"/>
        <v>Đã thanh toán</v>
      </c>
      <c r="Z1426" s="301">
        <f>Table1[[#This Row],[Hạn thanh toán]]</f>
        <v>45772</v>
      </c>
      <c r="AA1426" s="301">
        <f>Table1[[#This Row],[Ngày Thanh toán]]</f>
        <v>45807</v>
      </c>
      <c r="AD1426" s="3" t="str">
        <f>VLOOKUP($A1426,Ma_KH!$A:$Q,Ma_KH!O$1,0)</f>
        <v>AEON CITIMART</v>
      </c>
      <c r="AE1426" s="3" t="str">
        <f>VLOOKUP($A1426,Ma_KH!$A:$Q,Ma_KH!P$1,0)</f>
        <v>CÔNG TY TNHH MỘT THÀNH VIÊN HỘI NHẬP PHÁT TRIỂN ĐÔNG HƯNG</v>
      </c>
    </row>
    <row r="1427" spans="1:31" ht="25.5" customHeight="1" x14ac:dyDescent="0.3">
      <c r="A1427" s="69" t="s">
        <v>143</v>
      </c>
      <c r="B1427" s="76" t="s">
        <v>4515</v>
      </c>
      <c r="C1427" s="70">
        <v>45775</v>
      </c>
      <c r="D1427" s="71" t="s">
        <v>2547</v>
      </c>
      <c r="E1427" s="70">
        <v>45775</v>
      </c>
      <c r="F1427" s="69" t="s">
        <v>2548</v>
      </c>
      <c r="G1427" s="69" t="s">
        <v>2344</v>
      </c>
      <c r="H1427" s="72">
        <v>1079514</v>
      </c>
      <c r="I1427" s="72">
        <v>0</v>
      </c>
      <c r="J1427" s="72">
        <v>86361</v>
      </c>
      <c r="K1427" s="72">
        <v>1165875</v>
      </c>
      <c r="L1427" s="8" t="s">
        <v>24</v>
      </c>
      <c r="M1427" s="43">
        <v>45807</v>
      </c>
      <c r="N1427" s="29" t="s">
        <v>4207</v>
      </c>
      <c r="O1427" s="72">
        <f>IF(Table1[[#This Row],[Phân loại]]="Tồn đầu kỳ",Table1[[#This Row],[Tổng giá trị]],0)</f>
        <v>0</v>
      </c>
      <c r="P1427" s="8">
        <f>IF(Table1[[#This Row],[Số còn phải thu ĐK]]&lt;&gt;0,0,IF(Table1[[#This Row],[Phân loại]]="Bán hàng",Table1[[#This Row],[Tổng giá trị]],-Table1[[#This Row],[Tổng giá trị]]))</f>
        <v>1165875</v>
      </c>
      <c r="Q1427" s="73">
        <f t="shared" si="180"/>
        <v>1165875</v>
      </c>
      <c r="R1427" s="8">
        <f>Table1[[#This Row],[Số còn phải thu ĐK]]+Table1[[#This Row],[Giá Trị HD sau CK]]-Table1[[#This Row],[Số tiền đã thu]]</f>
        <v>0</v>
      </c>
      <c r="S1427" s="7">
        <f>IF(Table1[[#This Row],[Ngày hóa đơn]]&lt;&gt;"",Table1[[#This Row],[Ngày hóa đơn]],Table1[[#This Row],[Ngày hạch toán]])</f>
        <v>45775</v>
      </c>
      <c r="T1427" s="8"/>
      <c r="U1427" s="7">
        <f>IF(Table1[[#This Row],[Ngày tính CN]]="","",S1427+T1427)</f>
        <v>45775</v>
      </c>
      <c r="V1427" s="74">
        <f ca="1">IF(Table1[[#This Row],[Hạn thanh toán]]="","",IF((U1427-NOW())&lt;0,0,(U1427-NOW())))</f>
        <v>0</v>
      </c>
      <c r="W1427" s="72"/>
      <c r="X1427" s="68" t="str">
        <f t="shared" ca="1" si="181"/>
        <v/>
      </c>
      <c r="Y1427" s="68" t="str">
        <f t="shared" si="182"/>
        <v>Đã thanh toán</v>
      </c>
      <c r="Z1427" s="301">
        <f>Table1[[#This Row],[Hạn thanh toán]]</f>
        <v>45775</v>
      </c>
      <c r="AA1427" s="301">
        <f>Table1[[#This Row],[Ngày Thanh toán]]</f>
        <v>45807</v>
      </c>
      <c r="AD1427" s="3" t="str">
        <f>VLOOKUP($A1427,Ma_KH!$A:$Q,Ma_KH!O$1,0)</f>
        <v>AEON CITIMART</v>
      </c>
      <c r="AE1427" s="3" t="str">
        <f>VLOOKUP($A1427,Ma_KH!$A:$Q,Ma_KH!P$1,0)</f>
        <v>CÔNG TY TNHH MỘT THÀNH VIÊN HỘI NHẬP PHÁT TRIỂN ĐÔNG HƯNG</v>
      </c>
    </row>
    <row r="1428" spans="1:31" ht="25.5" customHeight="1" x14ac:dyDescent="0.3">
      <c r="A1428" s="76" t="s">
        <v>143</v>
      </c>
      <c r="B1428" s="76" t="s">
        <v>4515</v>
      </c>
      <c r="C1428" s="78">
        <v>45776</v>
      </c>
      <c r="D1428" s="79" t="s">
        <v>2549</v>
      </c>
      <c r="E1428" s="78">
        <v>45776</v>
      </c>
      <c r="F1428" s="76" t="s">
        <v>2550</v>
      </c>
      <c r="G1428" s="76" t="s">
        <v>2551</v>
      </c>
      <c r="H1428" s="72">
        <v>864375</v>
      </c>
      <c r="I1428" s="72">
        <v>0</v>
      </c>
      <c r="J1428" s="72">
        <v>69150</v>
      </c>
      <c r="K1428" s="72">
        <v>933525</v>
      </c>
      <c r="L1428" s="8" t="s">
        <v>24</v>
      </c>
      <c r="M1428" s="43">
        <v>45807</v>
      </c>
      <c r="N1428" s="29" t="s">
        <v>4207</v>
      </c>
      <c r="O1428" s="72">
        <f>IF(Table1[[#This Row],[Phân loại]]="Tồn đầu kỳ",Table1[[#This Row],[Tổng giá trị]],0)</f>
        <v>0</v>
      </c>
      <c r="P1428" s="8">
        <f>IF(Table1[[#This Row],[Số còn phải thu ĐK]]&lt;&gt;0,0,IF(Table1[[#This Row],[Phân loại]]="Bán hàng",Table1[[#This Row],[Tổng giá trị]],-Table1[[#This Row],[Tổng giá trị]]))</f>
        <v>933525</v>
      </c>
      <c r="Q1428" s="73">
        <f t="shared" si="180"/>
        <v>933525</v>
      </c>
      <c r="R1428" s="8">
        <f>Table1[[#This Row],[Số còn phải thu ĐK]]+Table1[[#This Row],[Giá Trị HD sau CK]]-Table1[[#This Row],[Số tiền đã thu]]</f>
        <v>0</v>
      </c>
      <c r="S1428" s="7">
        <f>IF(Table1[[#This Row],[Ngày hóa đơn]]&lt;&gt;"",Table1[[#This Row],[Ngày hóa đơn]],Table1[[#This Row],[Ngày hạch toán]])</f>
        <v>45776</v>
      </c>
      <c r="T1428" s="8"/>
      <c r="U1428" s="7">
        <f>IF(Table1[[#This Row],[Ngày tính CN]]="","",S1428+T1428)</f>
        <v>45776</v>
      </c>
      <c r="V1428" s="74">
        <f ca="1">IF(Table1[[#This Row],[Hạn thanh toán]]="","",IF((U1428-NOW())&lt;0,0,(U1428-NOW())))</f>
        <v>0</v>
      </c>
      <c r="W1428" s="72"/>
      <c r="X1428" s="68" t="str">
        <f t="shared" ca="1" si="181"/>
        <v/>
      </c>
      <c r="Y1428" s="68" t="str">
        <f t="shared" si="182"/>
        <v>Đã thanh toán</v>
      </c>
      <c r="Z1428" s="301">
        <f>Table1[[#This Row],[Hạn thanh toán]]</f>
        <v>45776</v>
      </c>
      <c r="AA1428" s="301">
        <f>Table1[[#This Row],[Ngày Thanh toán]]</f>
        <v>45807</v>
      </c>
      <c r="AD1428" s="3" t="str">
        <f>VLOOKUP($A1428,Ma_KH!$A:$Q,Ma_KH!O$1,0)</f>
        <v>AEON CITIMART</v>
      </c>
      <c r="AE1428" s="3" t="str">
        <f>VLOOKUP($A1428,Ma_KH!$A:$Q,Ma_KH!P$1,0)</f>
        <v>CÔNG TY TNHH MỘT THÀNH VIÊN HỘI NHẬP PHÁT TRIỂN ĐÔNG HƯNG</v>
      </c>
    </row>
    <row r="1429" spans="1:31" ht="25.5" customHeight="1" x14ac:dyDescent="0.3">
      <c r="A1429" s="76" t="s">
        <v>143</v>
      </c>
      <c r="B1429" s="76" t="s">
        <v>4515</v>
      </c>
      <c r="C1429" s="78">
        <v>45784</v>
      </c>
      <c r="D1429" s="79" t="s">
        <v>2552</v>
      </c>
      <c r="E1429" s="78">
        <v>45784</v>
      </c>
      <c r="F1429" s="76" t="s">
        <v>2553</v>
      </c>
      <c r="G1429" s="76" t="s">
        <v>2342</v>
      </c>
      <c r="H1429" s="72">
        <v>424089</v>
      </c>
      <c r="I1429" s="72">
        <v>0</v>
      </c>
      <c r="J1429" s="72">
        <v>33927</v>
      </c>
      <c r="K1429" s="72">
        <v>458016</v>
      </c>
      <c r="L1429" s="8" t="s">
        <v>24</v>
      </c>
      <c r="M1429" s="43">
        <v>45838</v>
      </c>
      <c r="N1429" s="29" t="s">
        <v>4208</v>
      </c>
      <c r="O1429" s="72">
        <f>IF(Table1[[#This Row],[Phân loại]]="Tồn đầu kỳ",Table1[[#This Row],[Tổng giá trị]],0)</f>
        <v>0</v>
      </c>
      <c r="P1429" s="8">
        <f>IF(Table1[[#This Row],[Số còn phải thu ĐK]]&lt;&gt;0,0,IF(Table1[[#This Row],[Phân loại]]="Bán hàng",Table1[[#This Row],[Tổng giá trị]],-Table1[[#This Row],[Tổng giá trị]]))</f>
        <v>458016</v>
      </c>
      <c r="Q1429" s="73">
        <f t="shared" si="180"/>
        <v>458016</v>
      </c>
      <c r="R1429" s="8">
        <f>Table1[[#This Row],[Số còn phải thu ĐK]]+Table1[[#This Row],[Giá Trị HD sau CK]]-Table1[[#This Row],[Số tiền đã thu]]</f>
        <v>0</v>
      </c>
      <c r="S1429" s="7">
        <f>IF(Table1[[#This Row],[Ngày hóa đơn]]&lt;&gt;"",Table1[[#This Row],[Ngày hóa đơn]],Table1[[#This Row],[Ngày hạch toán]])</f>
        <v>45784</v>
      </c>
      <c r="T1429" s="8"/>
      <c r="U1429" s="7">
        <f>IF(Table1[[#This Row],[Ngày tính CN]]="","",S1429+T1429)</f>
        <v>45784</v>
      </c>
      <c r="V1429" s="74">
        <f ca="1">IF(Table1[[#This Row],[Hạn thanh toán]]="","",IF((U1429-NOW())&lt;0,0,(U1429-NOW())))</f>
        <v>0</v>
      </c>
      <c r="W1429" s="72"/>
      <c r="X1429" s="68" t="str">
        <f t="shared" ca="1" si="181"/>
        <v/>
      </c>
      <c r="Y1429" s="68" t="str">
        <f t="shared" si="182"/>
        <v>Đã thanh toán</v>
      </c>
      <c r="Z1429" s="301">
        <f>Table1[[#This Row],[Hạn thanh toán]]</f>
        <v>45784</v>
      </c>
      <c r="AA1429" s="301">
        <f>Table1[[#This Row],[Ngày Thanh toán]]</f>
        <v>45838</v>
      </c>
      <c r="AD1429" s="3" t="str">
        <f>VLOOKUP($A1429,Ma_KH!$A:$Q,Ma_KH!O$1,0)</f>
        <v>AEON CITIMART</v>
      </c>
      <c r="AE1429" s="3" t="str">
        <f>VLOOKUP($A1429,Ma_KH!$A:$Q,Ma_KH!P$1,0)</f>
        <v>CÔNG TY TNHH MỘT THÀNH VIÊN HỘI NHẬP PHÁT TRIỂN ĐÔNG HƯNG</v>
      </c>
    </row>
    <row r="1430" spans="1:31" ht="25.5" customHeight="1" x14ac:dyDescent="0.3">
      <c r="A1430" s="76" t="s">
        <v>143</v>
      </c>
      <c r="B1430" s="76" t="s">
        <v>4515</v>
      </c>
      <c r="C1430" s="78">
        <v>45784</v>
      </c>
      <c r="D1430" s="79" t="s">
        <v>2554</v>
      </c>
      <c r="E1430" s="78">
        <v>45784</v>
      </c>
      <c r="F1430" s="76" t="s">
        <v>2555</v>
      </c>
      <c r="G1430" s="76" t="s">
        <v>2449</v>
      </c>
      <c r="H1430" s="72">
        <v>424089</v>
      </c>
      <c r="I1430" s="72">
        <v>0</v>
      </c>
      <c r="J1430" s="72">
        <v>33927</v>
      </c>
      <c r="K1430" s="72">
        <v>458016</v>
      </c>
      <c r="L1430" s="8" t="s">
        <v>24</v>
      </c>
      <c r="M1430" s="43">
        <v>45838</v>
      </c>
      <c r="N1430" s="29" t="s">
        <v>4208</v>
      </c>
      <c r="O1430" s="72">
        <f>IF(Table1[[#This Row],[Phân loại]]="Tồn đầu kỳ",Table1[[#This Row],[Tổng giá trị]],0)</f>
        <v>0</v>
      </c>
      <c r="P1430" s="8">
        <f>IF(Table1[[#This Row],[Số còn phải thu ĐK]]&lt;&gt;0,0,IF(Table1[[#This Row],[Phân loại]]="Bán hàng",Table1[[#This Row],[Tổng giá trị]],-Table1[[#This Row],[Tổng giá trị]]))</f>
        <v>458016</v>
      </c>
      <c r="Q1430" s="73">
        <f t="shared" si="180"/>
        <v>458016</v>
      </c>
      <c r="R1430" s="8">
        <f>Table1[[#This Row],[Số còn phải thu ĐK]]+Table1[[#This Row],[Giá Trị HD sau CK]]-Table1[[#This Row],[Số tiền đã thu]]</f>
        <v>0</v>
      </c>
      <c r="S1430" s="7">
        <f>IF(Table1[[#This Row],[Ngày hóa đơn]]&lt;&gt;"",Table1[[#This Row],[Ngày hóa đơn]],Table1[[#This Row],[Ngày hạch toán]])</f>
        <v>45784</v>
      </c>
      <c r="T1430" s="8"/>
      <c r="U1430" s="7">
        <f>IF(Table1[[#This Row],[Ngày tính CN]]="","",S1430+T1430)</f>
        <v>45784</v>
      </c>
      <c r="V1430" s="74">
        <f ca="1">IF(Table1[[#This Row],[Hạn thanh toán]]="","",IF((U1430-NOW())&lt;0,0,(U1430-NOW())))</f>
        <v>0</v>
      </c>
      <c r="W1430" s="72"/>
      <c r="X1430" s="68" t="str">
        <f t="shared" ca="1" si="181"/>
        <v/>
      </c>
      <c r="Y1430" s="68" t="str">
        <f t="shared" si="182"/>
        <v>Đã thanh toán</v>
      </c>
      <c r="Z1430" s="301">
        <f>Table1[[#This Row],[Hạn thanh toán]]</f>
        <v>45784</v>
      </c>
      <c r="AA1430" s="301">
        <f>Table1[[#This Row],[Ngày Thanh toán]]</f>
        <v>45838</v>
      </c>
      <c r="AD1430" s="3" t="str">
        <f>VLOOKUP($A1430,Ma_KH!$A:$Q,Ma_KH!O$1,0)</f>
        <v>AEON CITIMART</v>
      </c>
      <c r="AE1430" s="3" t="str">
        <f>VLOOKUP($A1430,Ma_KH!$A:$Q,Ma_KH!P$1,0)</f>
        <v>CÔNG TY TNHH MỘT THÀNH VIÊN HỘI NHẬP PHÁT TRIỂN ĐÔNG HƯNG</v>
      </c>
    </row>
    <row r="1431" spans="1:31" ht="25.5" customHeight="1" x14ac:dyDescent="0.3">
      <c r="A1431" s="76" t="s">
        <v>143</v>
      </c>
      <c r="B1431" s="76" t="s">
        <v>4515</v>
      </c>
      <c r="C1431" s="78">
        <v>45785</v>
      </c>
      <c r="D1431" s="79" t="s">
        <v>2556</v>
      </c>
      <c r="E1431" s="78">
        <v>45785</v>
      </c>
      <c r="F1431" s="76" t="s">
        <v>2557</v>
      </c>
      <c r="G1431" s="76" t="s">
        <v>2434</v>
      </c>
      <c r="H1431" s="72">
        <v>425729</v>
      </c>
      <c r="I1431" s="72">
        <v>0</v>
      </c>
      <c r="J1431" s="72">
        <v>34058</v>
      </c>
      <c r="K1431" s="72">
        <v>459787</v>
      </c>
      <c r="L1431" s="8" t="s">
        <v>24</v>
      </c>
      <c r="M1431" s="43">
        <v>45838</v>
      </c>
      <c r="N1431" s="29" t="s">
        <v>4208</v>
      </c>
      <c r="O1431" s="72">
        <f>IF(Table1[[#This Row],[Phân loại]]="Tồn đầu kỳ",Table1[[#This Row],[Tổng giá trị]],0)</f>
        <v>0</v>
      </c>
      <c r="P1431" s="8">
        <f>IF(Table1[[#This Row],[Số còn phải thu ĐK]]&lt;&gt;0,0,IF(Table1[[#This Row],[Phân loại]]="Bán hàng",Table1[[#This Row],[Tổng giá trị]],-Table1[[#This Row],[Tổng giá trị]]))</f>
        <v>459787</v>
      </c>
      <c r="Q1431" s="73">
        <f t="shared" si="180"/>
        <v>459787</v>
      </c>
      <c r="R1431" s="8">
        <f>Table1[[#This Row],[Số còn phải thu ĐK]]+Table1[[#This Row],[Giá Trị HD sau CK]]-Table1[[#This Row],[Số tiền đã thu]]</f>
        <v>0</v>
      </c>
      <c r="S1431" s="7">
        <f>IF(Table1[[#This Row],[Ngày hóa đơn]]&lt;&gt;"",Table1[[#This Row],[Ngày hóa đơn]],Table1[[#This Row],[Ngày hạch toán]])</f>
        <v>45785</v>
      </c>
      <c r="T1431" s="8"/>
      <c r="U1431" s="7">
        <f>IF(Table1[[#This Row],[Ngày tính CN]]="","",S1431+T1431)</f>
        <v>45785</v>
      </c>
      <c r="V1431" s="74">
        <f ca="1">IF(Table1[[#This Row],[Hạn thanh toán]]="","",IF((U1431-NOW())&lt;0,0,(U1431-NOW())))</f>
        <v>0</v>
      </c>
      <c r="W1431" s="72"/>
      <c r="X1431" s="68" t="str">
        <f t="shared" ca="1" si="181"/>
        <v/>
      </c>
      <c r="Y1431" s="68" t="str">
        <f t="shared" si="182"/>
        <v>Đã thanh toán</v>
      </c>
      <c r="Z1431" s="301">
        <f>Table1[[#This Row],[Hạn thanh toán]]</f>
        <v>45785</v>
      </c>
      <c r="AA1431" s="301">
        <f>Table1[[#This Row],[Ngày Thanh toán]]</f>
        <v>45838</v>
      </c>
      <c r="AD1431" s="3" t="str">
        <f>VLOOKUP($A1431,Ma_KH!$A:$Q,Ma_KH!O$1,0)</f>
        <v>AEON CITIMART</v>
      </c>
      <c r="AE1431" s="3" t="str">
        <f>VLOOKUP($A1431,Ma_KH!$A:$Q,Ma_KH!P$1,0)</f>
        <v>CÔNG TY TNHH MỘT THÀNH VIÊN HỘI NHẬP PHÁT TRIỂN ĐÔNG HƯNG</v>
      </c>
    </row>
    <row r="1432" spans="1:31" ht="25.5" customHeight="1" x14ac:dyDescent="0.3">
      <c r="A1432" s="76" t="s">
        <v>143</v>
      </c>
      <c r="B1432" s="76" t="s">
        <v>4515</v>
      </c>
      <c r="C1432" s="78">
        <v>45786</v>
      </c>
      <c r="D1432" s="79" t="s">
        <v>2558</v>
      </c>
      <c r="E1432" s="78">
        <v>45786</v>
      </c>
      <c r="F1432" s="76" t="s">
        <v>2559</v>
      </c>
      <c r="G1432" s="76" t="s">
        <v>2431</v>
      </c>
      <c r="H1432" s="72">
        <v>1299430</v>
      </c>
      <c r="I1432" s="72">
        <v>0</v>
      </c>
      <c r="J1432" s="72">
        <v>103954</v>
      </c>
      <c r="K1432" s="72">
        <v>1403384</v>
      </c>
      <c r="L1432" s="8" t="s">
        <v>24</v>
      </c>
      <c r="M1432" s="43">
        <v>45838</v>
      </c>
      <c r="N1432" s="29" t="s">
        <v>4208</v>
      </c>
      <c r="O1432" s="72">
        <f>IF(Table1[[#This Row],[Phân loại]]="Tồn đầu kỳ",Table1[[#This Row],[Tổng giá trị]],0)</f>
        <v>0</v>
      </c>
      <c r="P1432" s="8">
        <f>IF(Table1[[#This Row],[Số còn phải thu ĐK]]&lt;&gt;0,0,IF(Table1[[#This Row],[Phân loại]]="Bán hàng",Table1[[#This Row],[Tổng giá trị]],-Table1[[#This Row],[Tổng giá trị]]))</f>
        <v>1403384</v>
      </c>
      <c r="Q1432" s="73">
        <f t="shared" si="180"/>
        <v>1403384</v>
      </c>
      <c r="R1432" s="8">
        <f>Table1[[#This Row],[Số còn phải thu ĐK]]+Table1[[#This Row],[Giá Trị HD sau CK]]-Table1[[#This Row],[Số tiền đã thu]]</f>
        <v>0</v>
      </c>
      <c r="S1432" s="7">
        <f>IF(Table1[[#This Row],[Ngày hóa đơn]]&lt;&gt;"",Table1[[#This Row],[Ngày hóa đơn]],Table1[[#This Row],[Ngày hạch toán]])</f>
        <v>45786</v>
      </c>
      <c r="T1432" s="8"/>
      <c r="U1432" s="7">
        <f>IF(Table1[[#This Row],[Ngày tính CN]]="","",S1432+T1432)</f>
        <v>45786</v>
      </c>
      <c r="V1432" s="74">
        <f ca="1">IF(Table1[[#This Row],[Hạn thanh toán]]="","",IF((U1432-NOW())&lt;0,0,(U1432-NOW())))</f>
        <v>0</v>
      </c>
      <c r="W1432" s="72"/>
      <c r="X1432" s="68" t="str">
        <f t="shared" ca="1" si="181"/>
        <v/>
      </c>
      <c r="Y1432" s="68" t="str">
        <f t="shared" ref="Y1432:Y1495" si="183">IF(R1432=0,"Đã thanh toán",IF(X1432="","",IF(X1432&lt;=0,"Chưa đến hạn thanh toán",IF(X1432&lt;=30,"Nợ quá hạn 30 ngày",IF(X1432&lt;=60,"Nợ quá hạn từ 30 ngày đến 60 ngày",IF(X1432&lt;=90,"Nợ quá hạn từ 60 ngày đến 90 ngày",IF(X1432&lt;=120,"Nợ quá hạn từ 90 ngày đến 120 ngày","Nợ quá hạn hơn 120 ngày có khả năng mất thanh toán")))))))</f>
        <v>Đã thanh toán</v>
      </c>
      <c r="Z1432" s="301">
        <f>Table1[[#This Row],[Hạn thanh toán]]</f>
        <v>45786</v>
      </c>
      <c r="AA1432" s="301">
        <f>Table1[[#This Row],[Ngày Thanh toán]]</f>
        <v>45838</v>
      </c>
      <c r="AD1432" s="3" t="str">
        <f>VLOOKUP($A1432,Ma_KH!$A:$Q,Ma_KH!O$1,0)</f>
        <v>AEON CITIMART</v>
      </c>
      <c r="AE1432" s="3" t="str">
        <f>VLOOKUP($A1432,Ma_KH!$A:$Q,Ma_KH!P$1,0)</f>
        <v>CÔNG TY TNHH MỘT THÀNH VIÊN HỘI NHẬP PHÁT TRIỂN ĐÔNG HƯNG</v>
      </c>
    </row>
    <row r="1433" spans="1:31" ht="25.5" customHeight="1" x14ac:dyDescent="0.3">
      <c r="A1433" s="76" t="s">
        <v>143</v>
      </c>
      <c r="B1433" s="76" t="s">
        <v>4515</v>
      </c>
      <c r="C1433" s="78">
        <v>45786</v>
      </c>
      <c r="D1433" s="79" t="s">
        <v>2560</v>
      </c>
      <c r="E1433" s="78">
        <v>45786</v>
      </c>
      <c r="F1433" s="76" t="s">
        <v>2561</v>
      </c>
      <c r="G1433" s="76" t="s">
        <v>2428</v>
      </c>
      <c r="H1433" s="72">
        <v>1306068</v>
      </c>
      <c r="I1433" s="72">
        <v>0</v>
      </c>
      <c r="J1433" s="72">
        <v>104485</v>
      </c>
      <c r="K1433" s="72">
        <v>1410553</v>
      </c>
      <c r="L1433" s="8" t="s">
        <v>24</v>
      </c>
      <c r="M1433" s="43">
        <v>45838</v>
      </c>
      <c r="N1433" s="29" t="s">
        <v>4208</v>
      </c>
      <c r="O1433" s="72">
        <f>IF(Table1[[#This Row],[Phân loại]]="Tồn đầu kỳ",Table1[[#This Row],[Tổng giá trị]],0)</f>
        <v>0</v>
      </c>
      <c r="P1433" s="8">
        <f>IF(Table1[[#This Row],[Số còn phải thu ĐK]]&lt;&gt;0,0,IF(Table1[[#This Row],[Phân loại]]="Bán hàng",Table1[[#This Row],[Tổng giá trị]],-Table1[[#This Row],[Tổng giá trị]]))</f>
        <v>1410553</v>
      </c>
      <c r="Q1433" s="73">
        <f t="shared" ref="Q1433:Q1498" si="184">IF(M1433&lt;&gt;"",IF(O1433&gt;0,O1433,P1433),0)</f>
        <v>1410553</v>
      </c>
      <c r="R1433" s="8">
        <f>Table1[[#This Row],[Số còn phải thu ĐK]]+Table1[[#This Row],[Giá Trị HD sau CK]]-Table1[[#This Row],[Số tiền đã thu]]</f>
        <v>0</v>
      </c>
      <c r="S1433" s="7">
        <f>IF(Table1[[#This Row],[Ngày hóa đơn]]&lt;&gt;"",Table1[[#This Row],[Ngày hóa đơn]],Table1[[#This Row],[Ngày hạch toán]])</f>
        <v>45786</v>
      </c>
      <c r="T1433" s="8"/>
      <c r="U1433" s="7">
        <f>IF(Table1[[#This Row],[Ngày tính CN]]="","",S1433+T1433)</f>
        <v>45786</v>
      </c>
      <c r="V1433" s="74">
        <f ca="1">IF(Table1[[#This Row],[Hạn thanh toán]]="","",IF((U1433-NOW())&lt;0,0,(U1433-NOW())))</f>
        <v>0</v>
      </c>
      <c r="W1433" s="72"/>
      <c r="X1433" s="68" t="str">
        <f t="shared" ref="X1433:X1498" ca="1" si="185">IF(OR(AR1436="",AO1436=0),"",IF((AR1436-NOW())&lt;0,-(AR1436-NOW()),0))</f>
        <v/>
      </c>
      <c r="Y1433" s="68" t="str">
        <f t="shared" si="183"/>
        <v>Đã thanh toán</v>
      </c>
      <c r="Z1433" s="301">
        <f>Table1[[#This Row],[Hạn thanh toán]]</f>
        <v>45786</v>
      </c>
      <c r="AA1433" s="301">
        <f>Table1[[#This Row],[Ngày Thanh toán]]</f>
        <v>45838</v>
      </c>
      <c r="AD1433" s="3" t="str">
        <f>VLOOKUP($A1433,Ma_KH!$A:$Q,Ma_KH!O$1,0)</f>
        <v>AEON CITIMART</v>
      </c>
      <c r="AE1433" s="3" t="str">
        <f>VLOOKUP($A1433,Ma_KH!$A:$Q,Ma_KH!P$1,0)</f>
        <v>CÔNG TY TNHH MỘT THÀNH VIÊN HỘI NHẬP PHÁT TRIỂN ĐÔNG HƯNG</v>
      </c>
    </row>
    <row r="1434" spans="1:31" ht="25.5" customHeight="1" x14ac:dyDescent="0.3">
      <c r="A1434" s="76" t="s">
        <v>143</v>
      </c>
      <c r="B1434" s="76" t="s">
        <v>4515</v>
      </c>
      <c r="C1434" s="78">
        <v>45786</v>
      </c>
      <c r="D1434" s="79" t="s">
        <v>2562</v>
      </c>
      <c r="E1434" s="78">
        <v>45786</v>
      </c>
      <c r="F1434" s="76" t="s">
        <v>2563</v>
      </c>
      <c r="G1434" s="76" t="s">
        <v>2452</v>
      </c>
      <c r="H1434" s="72">
        <v>960736</v>
      </c>
      <c r="I1434" s="72">
        <v>0</v>
      </c>
      <c r="J1434" s="72">
        <v>76859</v>
      </c>
      <c r="K1434" s="72">
        <v>1037595</v>
      </c>
      <c r="L1434" s="8" t="s">
        <v>24</v>
      </c>
      <c r="M1434" s="43">
        <v>45838</v>
      </c>
      <c r="N1434" s="29" t="s">
        <v>4208</v>
      </c>
      <c r="O1434" s="72">
        <f>IF(Table1[[#This Row],[Phân loại]]="Tồn đầu kỳ",Table1[[#This Row],[Tổng giá trị]],0)</f>
        <v>0</v>
      </c>
      <c r="P1434" s="8">
        <f>IF(Table1[[#This Row],[Số còn phải thu ĐK]]&lt;&gt;0,0,IF(Table1[[#This Row],[Phân loại]]="Bán hàng",Table1[[#This Row],[Tổng giá trị]],-Table1[[#This Row],[Tổng giá trị]]))</f>
        <v>1037595</v>
      </c>
      <c r="Q1434" s="73">
        <f t="shared" si="184"/>
        <v>1037595</v>
      </c>
      <c r="R1434" s="8">
        <f>Table1[[#This Row],[Số còn phải thu ĐK]]+Table1[[#This Row],[Giá Trị HD sau CK]]-Table1[[#This Row],[Số tiền đã thu]]</f>
        <v>0</v>
      </c>
      <c r="S1434" s="7">
        <f>IF(Table1[[#This Row],[Ngày hóa đơn]]&lt;&gt;"",Table1[[#This Row],[Ngày hóa đơn]],Table1[[#This Row],[Ngày hạch toán]])</f>
        <v>45786</v>
      </c>
      <c r="T1434" s="8"/>
      <c r="U1434" s="7">
        <f>IF(Table1[[#This Row],[Ngày tính CN]]="","",S1434+T1434)</f>
        <v>45786</v>
      </c>
      <c r="V1434" s="74">
        <f ca="1">IF(Table1[[#This Row],[Hạn thanh toán]]="","",IF((U1434-NOW())&lt;0,0,(U1434-NOW())))</f>
        <v>0</v>
      </c>
      <c r="W1434" s="72"/>
      <c r="X1434" s="68" t="str">
        <f t="shared" ca="1" si="185"/>
        <v/>
      </c>
      <c r="Y1434" s="68" t="str">
        <f t="shared" si="183"/>
        <v>Đã thanh toán</v>
      </c>
      <c r="Z1434" s="301">
        <f>Table1[[#This Row],[Hạn thanh toán]]</f>
        <v>45786</v>
      </c>
      <c r="AA1434" s="301">
        <f>Table1[[#This Row],[Ngày Thanh toán]]</f>
        <v>45838</v>
      </c>
      <c r="AD1434" s="3" t="str">
        <f>VLOOKUP($A1434,Ma_KH!$A:$Q,Ma_KH!O$1,0)</f>
        <v>AEON CITIMART</v>
      </c>
      <c r="AE1434" s="3" t="str">
        <f>VLOOKUP($A1434,Ma_KH!$A:$Q,Ma_KH!P$1,0)</f>
        <v>CÔNG TY TNHH MỘT THÀNH VIÊN HỘI NHẬP PHÁT TRIỂN ĐÔNG HƯNG</v>
      </c>
    </row>
    <row r="1435" spans="1:31" ht="25.5" customHeight="1" x14ac:dyDescent="0.3">
      <c r="A1435" s="76" t="s">
        <v>143</v>
      </c>
      <c r="B1435" s="76" t="s">
        <v>4515</v>
      </c>
      <c r="C1435" s="78">
        <v>45787</v>
      </c>
      <c r="D1435" s="79" t="s">
        <v>2564</v>
      </c>
      <c r="E1435" s="78">
        <v>45787</v>
      </c>
      <c r="F1435" s="76" t="s">
        <v>2565</v>
      </c>
      <c r="G1435" s="76" t="s">
        <v>2499</v>
      </c>
      <c r="H1435" s="72">
        <v>660880</v>
      </c>
      <c r="I1435" s="72">
        <v>0</v>
      </c>
      <c r="J1435" s="72">
        <v>52870</v>
      </c>
      <c r="K1435" s="72">
        <v>713750</v>
      </c>
      <c r="L1435" s="8" t="s">
        <v>24</v>
      </c>
      <c r="M1435" s="43">
        <v>45838</v>
      </c>
      <c r="N1435" s="29" t="s">
        <v>4208</v>
      </c>
      <c r="O1435" s="72">
        <f>IF(Table1[[#This Row],[Phân loại]]="Tồn đầu kỳ",Table1[[#This Row],[Tổng giá trị]],0)</f>
        <v>0</v>
      </c>
      <c r="P1435" s="8">
        <f>IF(Table1[[#This Row],[Số còn phải thu ĐK]]&lt;&gt;0,0,IF(Table1[[#This Row],[Phân loại]]="Bán hàng",Table1[[#This Row],[Tổng giá trị]],-Table1[[#This Row],[Tổng giá trị]]))</f>
        <v>713750</v>
      </c>
      <c r="Q1435" s="73">
        <f t="shared" si="184"/>
        <v>713750</v>
      </c>
      <c r="R1435" s="8">
        <f>Table1[[#This Row],[Số còn phải thu ĐK]]+Table1[[#This Row],[Giá Trị HD sau CK]]-Table1[[#This Row],[Số tiền đã thu]]</f>
        <v>0</v>
      </c>
      <c r="S1435" s="7">
        <f>IF(Table1[[#This Row],[Ngày hóa đơn]]&lt;&gt;"",Table1[[#This Row],[Ngày hóa đơn]],Table1[[#This Row],[Ngày hạch toán]])</f>
        <v>45787</v>
      </c>
      <c r="T1435" s="8"/>
      <c r="U1435" s="7">
        <f>IF(Table1[[#This Row],[Ngày tính CN]]="","",S1435+T1435)</f>
        <v>45787</v>
      </c>
      <c r="V1435" s="74">
        <f ca="1">IF(Table1[[#This Row],[Hạn thanh toán]]="","",IF((U1435-NOW())&lt;0,0,(U1435-NOW())))</f>
        <v>0</v>
      </c>
      <c r="W1435" s="72"/>
      <c r="X1435" s="68" t="str">
        <f t="shared" ca="1" si="185"/>
        <v/>
      </c>
      <c r="Y1435" s="68" t="str">
        <f t="shared" si="183"/>
        <v>Đã thanh toán</v>
      </c>
      <c r="Z1435" s="301">
        <f>Table1[[#This Row],[Hạn thanh toán]]</f>
        <v>45787</v>
      </c>
      <c r="AA1435" s="301">
        <f>Table1[[#This Row],[Ngày Thanh toán]]</f>
        <v>45838</v>
      </c>
      <c r="AD1435" s="3" t="str">
        <f>VLOOKUP($A1435,Ma_KH!$A:$Q,Ma_KH!O$1,0)</f>
        <v>AEON CITIMART</v>
      </c>
      <c r="AE1435" s="3" t="str">
        <f>VLOOKUP($A1435,Ma_KH!$A:$Q,Ma_KH!P$1,0)</f>
        <v>CÔNG TY TNHH MỘT THÀNH VIÊN HỘI NHẬP PHÁT TRIỂN ĐÔNG HƯNG</v>
      </c>
    </row>
    <row r="1436" spans="1:31" ht="25.5" customHeight="1" x14ac:dyDescent="0.3">
      <c r="A1436" s="76" t="s">
        <v>143</v>
      </c>
      <c r="B1436" s="76" t="s">
        <v>4515</v>
      </c>
      <c r="C1436" s="78">
        <v>45789</v>
      </c>
      <c r="D1436" s="79" t="s">
        <v>2566</v>
      </c>
      <c r="E1436" s="78">
        <v>45789</v>
      </c>
      <c r="F1436" s="76" t="s">
        <v>2567</v>
      </c>
      <c r="G1436" s="76" t="s">
        <v>2514</v>
      </c>
      <c r="H1436" s="72">
        <v>570846</v>
      </c>
      <c r="I1436" s="72">
        <v>0</v>
      </c>
      <c r="J1436" s="72">
        <v>45668</v>
      </c>
      <c r="K1436" s="72">
        <v>616514</v>
      </c>
      <c r="L1436" s="8" t="s">
        <v>24</v>
      </c>
      <c r="M1436" s="43">
        <v>45838</v>
      </c>
      <c r="N1436" s="29" t="s">
        <v>4208</v>
      </c>
      <c r="O1436" s="72">
        <f>IF(Table1[[#This Row],[Phân loại]]="Tồn đầu kỳ",Table1[[#This Row],[Tổng giá trị]],0)</f>
        <v>0</v>
      </c>
      <c r="P1436" s="8">
        <f>IF(Table1[[#This Row],[Số còn phải thu ĐK]]&lt;&gt;0,0,IF(Table1[[#This Row],[Phân loại]]="Bán hàng",Table1[[#This Row],[Tổng giá trị]],-Table1[[#This Row],[Tổng giá trị]]))</f>
        <v>616514</v>
      </c>
      <c r="Q1436" s="73">
        <f t="shared" si="184"/>
        <v>616514</v>
      </c>
      <c r="R1436" s="8">
        <f>Table1[[#This Row],[Số còn phải thu ĐK]]+Table1[[#This Row],[Giá Trị HD sau CK]]-Table1[[#This Row],[Số tiền đã thu]]</f>
        <v>0</v>
      </c>
      <c r="S1436" s="7">
        <f>IF(Table1[[#This Row],[Ngày hóa đơn]]&lt;&gt;"",Table1[[#This Row],[Ngày hóa đơn]],Table1[[#This Row],[Ngày hạch toán]])</f>
        <v>45789</v>
      </c>
      <c r="T1436" s="8"/>
      <c r="U1436" s="7">
        <f>IF(Table1[[#This Row],[Ngày tính CN]]="","",S1436+T1436)</f>
        <v>45789</v>
      </c>
      <c r="V1436" s="74">
        <f ca="1">IF(Table1[[#This Row],[Hạn thanh toán]]="","",IF((U1436-NOW())&lt;0,0,(U1436-NOW())))</f>
        <v>0</v>
      </c>
      <c r="W1436" s="72"/>
      <c r="X1436" s="68" t="str">
        <f t="shared" ca="1" si="185"/>
        <v/>
      </c>
      <c r="Y1436" s="68" t="str">
        <f t="shared" si="183"/>
        <v>Đã thanh toán</v>
      </c>
      <c r="Z1436" s="301">
        <f>Table1[[#This Row],[Hạn thanh toán]]</f>
        <v>45789</v>
      </c>
      <c r="AA1436" s="301">
        <f>Table1[[#This Row],[Ngày Thanh toán]]</f>
        <v>45838</v>
      </c>
      <c r="AD1436" s="3" t="str">
        <f>VLOOKUP($A1436,Ma_KH!$A:$Q,Ma_KH!O$1,0)</f>
        <v>AEON CITIMART</v>
      </c>
      <c r="AE1436" s="3" t="str">
        <f>VLOOKUP($A1436,Ma_KH!$A:$Q,Ma_KH!P$1,0)</f>
        <v>CÔNG TY TNHH MỘT THÀNH VIÊN HỘI NHẬP PHÁT TRIỂN ĐÔNG HƯNG</v>
      </c>
    </row>
    <row r="1437" spans="1:31" ht="25.5" customHeight="1" x14ac:dyDescent="0.3">
      <c r="A1437" s="76" t="s">
        <v>143</v>
      </c>
      <c r="B1437" s="76" t="s">
        <v>4515</v>
      </c>
      <c r="C1437" s="78">
        <v>45793</v>
      </c>
      <c r="D1437" s="79" t="s">
        <v>2568</v>
      </c>
      <c r="E1437" s="78">
        <v>45793</v>
      </c>
      <c r="F1437" s="76" t="s">
        <v>2569</v>
      </c>
      <c r="G1437" s="76" t="s">
        <v>2449</v>
      </c>
      <c r="H1437" s="72">
        <v>877180</v>
      </c>
      <c r="I1437" s="72">
        <v>0</v>
      </c>
      <c r="J1437" s="72">
        <v>70174</v>
      </c>
      <c r="K1437" s="72">
        <v>947354</v>
      </c>
      <c r="L1437" s="8" t="s">
        <v>24</v>
      </c>
      <c r="M1437" s="43">
        <v>45838</v>
      </c>
      <c r="N1437" s="29" t="s">
        <v>4208</v>
      </c>
      <c r="O1437" s="72">
        <f>IF(Table1[[#This Row],[Phân loại]]="Tồn đầu kỳ",Table1[[#This Row],[Tổng giá trị]],0)</f>
        <v>0</v>
      </c>
      <c r="P1437" s="8">
        <f>IF(Table1[[#This Row],[Số còn phải thu ĐK]]&lt;&gt;0,0,IF(Table1[[#This Row],[Phân loại]]="Bán hàng",Table1[[#This Row],[Tổng giá trị]],-Table1[[#This Row],[Tổng giá trị]]))</f>
        <v>947354</v>
      </c>
      <c r="Q1437" s="73">
        <f t="shared" si="184"/>
        <v>947354</v>
      </c>
      <c r="R1437" s="8">
        <f>Table1[[#This Row],[Số còn phải thu ĐK]]+Table1[[#This Row],[Giá Trị HD sau CK]]-Table1[[#This Row],[Số tiền đã thu]]</f>
        <v>0</v>
      </c>
      <c r="S1437" s="7">
        <f>IF(Table1[[#This Row],[Ngày hóa đơn]]&lt;&gt;"",Table1[[#This Row],[Ngày hóa đơn]],Table1[[#This Row],[Ngày hạch toán]])</f>
        <v>45793</v>
      </c>
      <c r="T1437" s="8"/>
      <c r="U1437" s="7">
        <f>IF(Table1[[#This Row],[Ngày tính CN]]="","",S1437+T1437)</f>
        <v>45793</v>
      </c>
      <c r="V1437" s="74">
        <f ca="1">IF(Table1[[#This Row],[Hạn thanh toán]]="","",IF((U1437-NOW())&lt;0,0,(U1437-NOW())))</f>
        <v>0</v>
      </c>
      <c r="W1437" s="72"/>
      <c r="X1437" s="68" t="str">
        <f t="shared" ca="1" si="185"/>
        <v/>
      </c>
      <c r="Y1437" s="68" t="str">
        <f t="shared" si="183"/>
        <v>Đã thanh toán</v>
      </c>
      <c r="Z1437" s="301">
        <f>Table1[[#This Row],[Hạn thanh toán]]</f>
        <v>45793</v>
      </c>
      <c r="AA1437" s="301">
        <f>Table1[[#This Row],[Ngày Thanh toán]]</f>
        <v>45838</v>
      </c>
      <c r="AD1437" s="3" t="str">
        <f>VLOOKUP($A1437,Ma_KH!$A:$Q,Ma_KH!O$1,0)</f>
        <v>AEON CITIMART</v>
      </c>
      <c r="AE1437" s="3" t="str">
        <f>VLOOKUP($A1437,Ma_KH!$A:$Q,Ma_KH!P$1,0)</f>
        <v>CÔNG TY TNHH MỘT THÀNH VIÊN HỘI NHẬP PHÁT TRIỂN ĐÔNG HƯNG</v>
      </c>
    </row>
    <row r="1438" spans="1:31" ht="25.5" customHeight="1" x14ac:dyDescent="0.3">
      <c r="A1438" s="76" t="s">
        <v>143</v>
      </c>
      <c r="B1438" s="76" t="s">
        <v>4515</v>
      </c>
      <c r="C1438" s="78">
        <v>45797</v>
      </c>
      <c r="D1438" s="79" t="s">
        <v>2570</v>
      </c>
      <c r="E1438" s="78">
        <v>45797</v>
      </c>
      <c r="F1438" s="76" t="s">
        <v>2571</v>
      </c>
      <c r="G1438" s="76" t="s">
        <v>2428</v>
      </c>
      <c r="H1438" s="72">
        <v>949571</v>
      </c>
      <c r="I1438" s="72">
        <v>0</v>
      </c>
      <c r="J1438" s="72">
        <v>75966</v>
      </c>
      <c r="K1438" s="72">
        <v>1025537</v>
      </c>
      <c r="L1438" s="8" t="s">
        <v>24</v>
      </c>
      <c r="M1438" s="43">
        <v>45838</v>
      </c>
      <c r="N1438" s="29" t="s">
        <v>4208</v>
      </c>
      <c r="O1438" s="72">
        <f>IF(Table1[[#This Row],[Phân loại]]="Tồn đầu kỳ",Table1[[#This Row],[Tổng giá trị]],0)</f>
        <v>0</v>
      </c>
      <c r="P1438" s="8">
        <f>IF(Table1[[#This Row],[Số còn phải thu ĐK]]&lt;&gt;0,0,IF(Table1[[#This Row],[Phân loại]]="Bán hàng",Table1[[#This Row],[Tổng giá trị]],-Table1[[#This Row],[Tổng giá trị]]))</f>
        <v>1025537</v>
      </c>
      <c r="Q1438" s="73">
        <f t="shared" si="184"/>
        <v>1025537</v>
      </c>
      <c r="R1438" s="8">
        <f>Table1[[#This Row],[Số còn phải thu ĐK]]+Table1[[#This Row],[Giá Trị HD sau CK]]-Table1[[#This Row],[Số tiền đã thu]]</f>
        <v>0</v>
      </c>
      <c r="S1438" s="7">
        <f>IF(Table1[[#This Row],[Ngày hóa đơn]]&lt;&gt;"",Table1[[#This Row],[Ngày hóa đơn]],Table1[[#This Row],[Ngày hạch toán]])</f>
        <v>45797</v>
      </c>
      <c r="T1438" s="8"/>
      <c r="U1438" s="7">
        <f>IF(Table1[[#This Row],[Ngày tính CN]]="","",S1438+T1438)</f>
        <v>45797</v>
      </c>
      <c r="V1438" s="74">
        <f ca="1">IF(Table1[[#This Row],[Hạn thanh toán]]="","",IF((U1438-NOW())&lt;0,0,(U1438-NOW())))</f>
        <v>0</v>
      </c>
      <c r="W1438" s="72"/>
      <c r="X1438" s="68" t="str">
        <f t="shared" ca="1" si="185"/>
        <v/>
      </c>
      <c r="Y1438" s="68" t="str">
        <f t="shared" si="183"/>
        <v>Đã thanh toán</v>
      </c>
      <c r="Z1438" s="301">
        <f>Table1[[#This Row],[Hạn thanh toán]]</f>
        <v>45797</v>
      </c>
      <c r="AA1438" s="301">
        <f>Table1[[#This Row],[Ngày Thanh toán]]</f>
        <v>45838</v>
      </c>
      <c r="AD1438" s="3" t="str">
        <f>VLOOKUP($A1438,Ma_KH!$A:$Q,Ma_KH!O$1,0)</f>
        <v>AEON CITIMART</v>
      </c>
      <c r="AE1438" s="3" t="str">
        <f>VLOOKUP($A1438,Ma_KH!$A:$Q,Ma_KH!P$1,0)</f>
        <v>CÔNG TY TNHH MỘT THÀNH VIÊN HỘI NHẬP PHÁT TRIỂN ĐÔNG HƯNG</v>
      </c>
    </row>
    <row r="1439" spans="1:31" ht="25.5" customHeight="1" x14ac:dyDescent="0.3">
      <c r="A1439" s="76" t="s">
        <v>143</v>
      </c>
      <c r="B1439" s="76" t="s">
        <v>4515</v>
      </c>
      <c r="C1439" s="78">
        <v>45798</v>
      </c>
      <c r="D1439" s="79" t="s">
        <v>2572</v>
      </c>
      <c r="E1439" s="78">
        <v>45798</v>
      </c>
      <c r="F1439" s="76" t="s">
        <v>2573</v>
      </c>
      <c r="G1439" s="76" t="s">
        <v>2452</v>
      </c>
      <c r="H1439" s="72">
        <v>1087853</v>
      </c>
      <c r="I1439" s="72">
        <v>0</v>
      </c>
      <c r="J1439" s="72">
        <v>87028</v>
      </c>
      <c r="K1439" s="72">
        <v>1174881</v>
      </c>
      <c r="L1439" s="8" t="s">
        <v>24</v>
      </c>
      <c r="M1439" s="43">
        <v>45838</v>
      </c>
      <c r="N1439" s="29" t="s">
        <v>4208</v>
      </c>
      <c r="O1439" s="72">
        <f>IF(Table1[[#This Row],[Phân loại]]="Tồn đầu kỳ",Table1[[#This Row],[Tổng giá trị]],0)</f>
        <v>0</v>
      </c>
      <c r="P1439" s="8">
        <f>IF(Table1[[#This Row],[Số còn phải thu ĐK]]&lt;&gt;0,0,IF(Table1[[#This Row],[Phân loại]]="Bán hàng",Table1[[#This Row],[Tổng giá trị]],-Table1[[#This Row],[Tổng giá trị]]))</f>
        <v>1174881</v>
      </c>
      <c r="Q1439" s="73">
        <f t="shared" si="184"/>
        <v>1174881</v>
      </c>
      <c r="R1439" s="8">
        <f>Table1[[#This Row],[Số còn phải thu ĐK]]+Table1[[#This Row],[Giá Trị HD sau CK]]-Table1[[#This Row],[Số tiền đã thu]]</f>
        <v>0</v>
      </c>
      <c r="S1439" s="7">
        <f>IF(Table1[[#This Row],[Ngày hóa đơn]]&lt;&gt;"",Table1[[#This Row],[Ngày hóa đơn]],Table1[[#This Row],[Ngày hạch toán]])</f>
        <v>45798</v>
      </c>
      <c r="T1439" s="8"/>
      <c r="U1439" s="7">
        <f>IF(Table1[[#This Row],[Ngày tính CN]]="","",S1439+T1439)</f>
        <v>45798</v>
      </c>
      <c r="V1439" s="74">
        <f ca="1">IF(Table1[[#This Row],[Hạn thanh toán]]="","",IF((U1439-NOW())&lt;0,0,(U1439-NOW())))</f>
        <v>0</v>
      </c>
      <c r="W1439" s="72"/>
      <c r="X1439" s="68" t="str">
        <f t="shared" ca="1" si="185"/>
        <v/>
      </c>
      <c r="Y1439" s="68" t="str">
        <f t="shared" si="183"/>
        <v>Đã thanh toán</v>
      </c>
      <c r="Z1439" s="301">
        <f>Table1[[#This Row],[Hạn thanh toán]]</f>
        <v>45798</v>
      </c>
      <c r="AA1439" s="301">
        <f>Table1[[#This Row],[Ngày Thanh toán]]</f>
        <v>45838</v>
      </c>
      <c r="AD1439" s="3" t="str">
        <f>VLOOKUP($A1439,Ma_KH!$A:$Q,Ma_KH!O$1,0)</f>
        <v>AEON CITIMART</v>
      </c>
      <c r="AE1439" s="3" t="str">
        <f>VLOOKUP($A1439,Ma_KH!$A:$Q,Ma_KH!P$1,0)</f>
        <v>CÔNG TY TNHH MỘT THÀNH VIÊN HỘI NHẬP PHÁT TRIỂN ĐÔNG HƯNG</v>
      </c>
    </row>
    <row r="1440" spans="1:31" ht="25.5" customHeight="1" x14ac:dyDescent="0.3">
      <c r="A1440" s="76" t="s">
        <v>143</v>
      </c>
      <c r="B1440" s="76" t="s">
        <v>4515</v>
      </c>
      <c r="C1440" s="78">
        <v>45798</v>
      </c>
      <c r="D1440" s="79" t="s">
        <v>2574</v>
      </c>
      <c r="E1440" s="78">
        <v>45798</v>
      </c>
      <c r="F1440" s="76" t="s">
        <v>2575</v>
      </c>
      <c r="G1440" s="76" t="s">
        <v>2342</v>
      </c>
      <c r="H1440" s="72">
        <v>458150</v>
      </c>
      <c r="I1440" s="72">
        <v>0</v>
      </c>
      <c r="J1440" s="72">
        <v>36652</v>
      </c>
      <c r="K1440" s="72">
        <v>494802</v>
      </c>
      <c r="L1440" s="8" t="s">
        <v>24</v>
      </c>
      <c r="M1440" s="43">
        <v>45838</v>
      </c>
      <c r="N1440" s="29" t="s">
        <v>4208</v>
      </c>
      <c r="O1440" s="72">
        <f>IF(Table1[[#This Row],[Phân loại]]="Tồn đầu kỳ",Table1[[#This Row],[Tổng giá trị]],0)</f>
        <v>0</v>
      </c>
      <c r="P1440" s="8">
        <f>IF(Table1[[#This Row],[Số còn phải thu ĐK]]&lt;&gt;0,0,IF(Table1[[#This Row],[Phân loại]]="Bán hàng",Table1[[#This Row],[Tổng giá trị]],-Table1[[#This Row],[Tổng giá trị]]))</f>
        <v>494802</v>
      </c>
      <c r="Q1440" s="73">
        <f t="shared" si="184"/>
        <v>494802</v>
      </c>
      <c r="R1440" s="8">
        <f>Table1[[#This Row],[Số còn phải thu ĐK]]+Table1[[#This Row],[Giá Trị HD sau CK]]-Table1[[#This Row],[Số tiền đã thu]]</f>
        <v>0</v>
      </c>
      <c r="S1440" s="7">
        <f>IF(Table1[[#This Row],[Ngày hóa đơn]]&lt;&gt;"",Table1[[#This Row],[Ngày hóa đơn]],Table1[[#This Row],[Ngày hạch toán]])</f>
        <v>45798</v>
      </c>
      <c r="T1440" s="8"/>
      <c r="U1440" s="7">
        <f>IF(Table1[[#This Row],[Ngày tính CN]]="","",S1440+T1440)</f>
        <v>45798</v>
      </c>
      <c r="V1440" s="74">
        <f ca="1">IF(Table1[[#This Row],[Hạn thanh toán]]="","",IF((U1440-NOW())&lt;0,0,(U1440-NOW())))</f>
        <v>0</v>
      </c>
      <c r="W1440" s="72"/>
      <c r="X1440" s="68" t="str">
        <f t="shared" ca="1" si="185"/>
        <v/>
      </c>
      <c r="Y1440" s="68" t="str">
        <f t="shared" si="183"/>
        <v>Đã thanh toán</v>
      </c>
      <c r="Z1440" s="301">
        <f>Table1[[#This Row],[Hạn thanh toán]]</f>
        <v>45798</v>
      </c>
      <c r="AA1440" s="301">
        <f>Table1[[#This Row],[Ngày Thanh toán]]</f>
        <v>45838</v>
      </c>
      <c r="AD1440" s="3" t="str">
        <f>VLOOKUP($A1440,Ma_KH!$A:$Q,Ma_KH!O$1,0)</f>
        <v>AEON CITIMART</v>
      </c>
      <c r="AE1440" s="3" t="str">
        <f>VLOOKUP($A1440,Ma_KH!$A:$Q,Ma_KH!P$1,0)</f>
        <v>CÔNG TY TNHH MỘT THÀNH VIÊN HỘI NHẬP PHÁT TRIỂN ĐÔNG HƯNG</v>
      </c>
    </row>
    <row r="1441" spans="1:31" ht="25.5" customHeight="1" x14ac:dyDescent="0.3">
      <c r="A1441" s="76" t="s">
        <v>143</v>
      </c>
      <c r="B1441" s="76" t="s">
        <v>4515</v>
      </c>
      <c r="C1441" s="78">
        <v>45800</v>
      </c>
      <c r="D1441" s="79" t="s">
        <v>2576</v>
      </c>
      <c r="E1441" s="78">
        <v>45800</v>
      </c>
      <c r="F1441" s="76" t="s">
        <v>2577</v>
      </c>
      <c r="G1441" s="76" t="s">
        <v>2343</v>
      </c>
      <c r="H1441" s="72">
        <v>862424</v>
      </c>
      <c r="I1441" s="72">
        <v>0</v>
      </c>
      <c r="J1441" s="72">
        <v>68994</v>
      </c>
      <c r="K1441" s="72">
        <v>931418</v>
      </c>
      <c r="L1441" s="8" t="s">
        <v>24</v>
      </c>
      <c r="M1441" s="43">
        <v>45838</v>
      </c>
      <c r="N1441" s="29" t="s">
        <v>4208</v>
      </c>
      <c r="O1441" s="72">
        <f>IF(Table1[[#This Row],[Phân loại]]="Tồn đầu kỳ",Table1[[#This Row],[Tổng giá trị]],0)</f>
        <v>0</v>
      </c>
      <c r="P1441" s="8">
        <f>IF(Table1[[#This Row],[Số còn phải thu ĐK]]&lt;&gt;0,0,IF(Table1[[#This Row],[Phân loại]]="Bán hàng",Table1[[#This Row],[Tổng giá trị]],-Table1[[#This Row],[Tổng giá trị]]))</f>
        <v>931418</v>
      </c>
      <c r="Q1441" s="73">
        <f t="shared" si="184"/>
        <v>931418</v>
      </c>
      <c r="R1441" s="8">
        <f>Table1[[#This Row],[Số còn phải thu ĐK]]+Table1[[#This Row],[Giá Trị HD sau CK]]-Table1[[#This Row],[Số tiền đã thu]]</f>
        <v>0</v>
      </c>
      <c r="S1441" s="7">
        <f>IF(Table1[[#This Row],[Ngày hóa đơn]]&lt;&gt;"",Table1[[#This Row],[Ngày hóa đơn]],Table1[[#This Row],[Ngày hạch toán]])</f>
        <v>45800</v>
      </c>
      <c r="T1441" s="8"/>
      <c r="U1441" s="7">
        <f>IF(Table1[[#This Row],[Ngày tính CN]]="","",S1441+T1441)</f>
        <v>45800</v>
      </c>
      <c r="V1441" s="74">
        <f ca="1">IF(Table1[[#This Row],[Hạn thanh toán]]="","",IF((U1441-NOW())&lt;0,0,(U1441-NOW())))</f>
        <v>0</v>
      </c>
      <c r="W1441" s="72"/>
      <c r="X1441" s="68" t="str">
        <f t="shared" ca="1" si="185"/>
        <v/>
      </c>
      <c r="Y1441" s="68" t="str">
        <f t="shared" si="183"/>
        <v>Đã thanh toán</v>
      </c>
      <c r="Z1441" s="301">
        <f>Table1[[#This Row],[Hạn thanh toán]]</f>
        <v>45800</v>
      </c>
      <c r="AA1441" s="301">
        <f>Table1[[#This Row],[Ngày Thanh toán]]</f>
        <v>45838</v>
      </c>
      <c r="AD1441" s="3" t="str">
        <f>VLOOKUP($A1441,Ma_KH!$A:$Q,Ma_KH!O$1,0)</f>
        <v>AEON CITIMART</v>
      </c>
      <c r="AE1441" s="3" t="str">
        <f>VLOOKUP($A1441,Ma_KH!$A:$Q,Ma_KH!P$1,0)</f>
        <v>CÔNG TY TNHH MỘT THÀNH VIÊN HỘI NHẬP PHÁT TRIỂN ĐÔNG HƯNG</v>
      </c>
    </row>
    <row r="1442" spans="1:31" ht="25.5" customHeight="1" x14ac:dyDescent="0.3">
      <c r="A1442" s="76" t="s">
        <v>143</v>
      </c>
      <c r="B1442" s="76" t="s">
        <v>4515</v>
      </c>
      <c r="C1442" s="78">
        <v>45800</v>
      </c>
      <c r="D1442" s="79" t="s">
        <v>2578</v>
      </c>
      <c r="E1442" s="78">
        <v>45800</v>
      </c>
      <c r="F1442" s="76" t="s">
        <v>2579</v>
      </c>
      <c r="G1442" s="76" t="s">
        <v>2344</v>
      </c>
      <c r="H1442" s="72">
        <v>660880</v>
      </c>
      <c r="I1442" s="72">
        <v>0</v>
      </c>
      <c r="J1442" s="72">
        <v>52870</v>
      </c>
      <c r="K1442" s="72">
        <v>713750</v>
      </c>
      <c r="L1442" s="8" t="s">
        <v>24</v>
      </c>
      <c r="M1442" s="43">
        <v>45838</v>
      </c>
      <c r="N1442" s="29" t="s">
        <v>4208</v>
      </c>
      <c r="O1442" s="72">
        <f>IF(Table1[[#This Row],[Phân loại]]="Tồn đầu kỳ",Table1[[#This Row],[Tổng giá trị]],0)</f>
        <v>0</v>
      </c>
      <c r="P1442" s="8">
        <f>IF(Table1[[#This Row],[Số còn phải thu ĐK]]&lt;&gt;0,0,IF(Table1[[#This Row],[Phân loại]]="Bán hàng",Table1[[#This Row],[Tổng giá trị]],-Table1[[#This Row],[Tổng giá trị]]))</f>
        <v>713750</v>
      </c>
      <c r="Q1442" s="73">
        <f t="shared" si="184"/>
        <v>713750</v>
      </c>
      <c r="R1442" s="8">
        <f>Table1[[#This Row],[Số còn phải thu ĐK]]+Table1[[#This Row],[Giá Trị HD sau CK]]-Table1[[#This Row],[Số tiền đã thu]]</f>
        <v>0</v>
      </c>
      <c r="S1442" s="7">
        <f>IF(Table1[[#This Row],[Ngày hóa đơn]]&lt;&gt;"",Table1[[#This Row],[Ngày hóa đơn]],Table1[[#This Row],[Ngày hạch toán]])</f>
        <v>45800</v>
      </c>
      <c r="T1442" s="8"/>
      <c r="U1442" s="7">
        <f>IF(Table1[[#This Row],[Ngày tính CN]]="","",S1442+T1442)</f>
        <v>45800</v>
      </c>
      <c r="V1442" s="74">
        <f ca="1">IF(Table1[[#This Row],[Hạn thanh toán]]="","",IF((U1442-NOW())&lt;0,0,(U1442-NOW())))</f>
        <v>0</v>
      </c>
      <c r="W1442" s="72"/>
      <c r="X1442" s="68" t="str">
        <f t="shared" ca="1" si="185"/>
        <v/>
      </c>
      <c r="Y1442" s="68" t="str">
        <f t="shared" si="183"/>
        <v>Đã thanh toán</v>
      </c>
      <c r="Z1442" s="301">
        <f>Table1[[#This Row],[Hạn thanh toán]]</f>
        <v>45800</v>
      </c>
      <c r="AA1442" s="301">
        <f>Table1[[#This Row],[Ngày Thanh toán]]</f>
        <v>45838</v>
      </c>
      <c r="AD1442" s="3" t="str">
        <f>VLOOKUP($A1442,Ma_KH!$A:$Q,Ma_KH!O$1,0)</f>
        <v>AEON CITIMART</v>
      </c>
      <c r="AE1442" s="3" t="str">
        <f>VLOOKUP($A1442,Ma_KH!$A:$Q,Ma_KH!P$1,0)</f>
        <v>CÔNG TY TNHH MỘT THÀNH VIÊN HỘI NHẬP PHÁT TRIỂN ĐÔNG HƯNG</v>
      </c>
    </row>
    <row r="1443" spans="1:31" ht="25.5" customHeight="1" x14ac:dyDescent="0.3">
      <c r="A1443" s="76" t="s">
        <v>143</v>
      </c>
      <c r="B1443" s="76" t="s">
        <v>4515</v>
      </c>
      <c r="C1443" s="78">
        <v>45803</v>
      </c>
      <c r="D1443" s="79" t="s">
        <v>2580</v>
      </c>
      <c r="E1443" s="78">
        <v>45803</v>
      </c>
      <c r="F1443" s="76" t="s">
        <v>2581</v>
      </c>
      <c r="G1443" s="76" t="s">
        <v>2499</v>
      </c>
      <c r="H1443" s="72">
        <v>696384</v>
      </c>
      <c r="I1443" s="72">
        <v>0</v>
      </c>
      <c r="J1443" s="72">
        <v>55711</v>
      </c>
      <c r="K1443" s="72">
        <v>752095</v>
      </c>
      <c r="L1443" s="8" t="s">
        <v>24</v>
      </c>
      <c r="M1443" s="43">
        <v>45838</v>
      </c>
      <c r="N1443" s="29" t="s">
        <v>4208</v>
      </c>
      <c r="O1443" s="72">
        <f>IF(Table1[[#This Row],[Phân loại]]="Tồn đầu kỳ",Table1[[#This Row],[Tổng giá trị]],0)</f>
        <v>0</v>
      </c>
      <c r="P1443" s="8">
        <f>IF(Table1[[#This Row],[Số còn phải thu ĐK]]&lt;&gt;0,0,IF(Table1[[#This Row],[Phân loại]]="Bán hàng",Table1[[#This Row],[Tổng giá trị]],-Table1[[#This Row],[Tổng giá trị]]))</f>
        <v>752095</v>
      </c>
      <c r="Q1443" s="73">
        <f t="shared" si="184"/>
        <v>752095</v>
      </c>
      <c r="R1443" s="8">
        <f>Table1[[#This Row],[Số còn phải thu ĐK]]+Table1[[#This Row],[Giá Trị HD sau CK]]-Table1[[#This Row],[Số tiền đã thu]]</f>
        <v>0</v>
      </c>
      <c r="S1443" s="7">
        <f>IF(Table1[[#This Row],[Ngày hóa đơn]]&lt;&gt;"",Table1[[#This Row],[Ngày hóa đơn]],Table1[[#This Row],[Ngày hạch toán]])</f>
        <v>45803</v>
      </c>
      <c r="T1443" s="8"/>
      <c r="U1443" s="7">
        <f>IF(Table1[[#This Row],[Ngày tính CN]]="","",S1443+T1443)</f>
        <v>45803</v>
      </c>
      <c r="V1443" s="74">
        <f ca="1">IF(Table1[[#This Row],[Hạn thanh toán]]="","",IF((U1443-NOW())&lt;0,0,(U1443-NOW())))</f>
        <v>0</v>
      </c>
      <c r="W1443" s="72"/>
      <c r="X1443" s="68" t="str">
        <f t="shared" ca="1" si="185"/>
        <v/>
      </c>
      <c r="Y1443" s="68" t="str">
        <f t="shared" si="183"/>
        <v>Đã thanh toán</v>
      </c>
      <c r="Z1443" s="301">
        <f>Table1[[#This Row],[Hạn thanh toán]]</f>
        <v>45803</v>
      </c>
      <c r="AA1443" s="301">
        <f>Table1[[#This Row],[Ngày Thanh toán]]</f>
        <v>45838</v>
      </c>
      <c r="AD1443" s="3" t="str">
        <f>VLOOKUP($A1443,Ma_KH!$A:$Q,Ma_KH!O$1,0)</f>
        <v>AEON CITIMART</v>
      </c>
      <c r="AE1443" s="3" t="str">
        <f>VLOOKUP($A1443,Ma_KH!$A:$Q,Ma_KH!P$1,0)</f>
        <v>CÔNG TY TNHH MỘT THÀNH VIÊN HỘI NHẬP PHÁT TRIỂN ĐÔNG HƯNG</v>
      </c>
    </row>
    <row r="1444" spans="1:31" ht="25.5" customHeight="1" x14ac:dyDescent="0.3">
      <c r="A1444" s="76" t="s">
        <v>143</v>
      </c>
      <c r="B1444" s="76" t="s">
        <v>4515</v>
      </c>
      <c r="C1444" s="78">
        <v>45805</v>
      </c>
      <c r="D1444" s="79" t="s">
        <v>2582</v>
      </c>
      <c r="E1444" s="78">
        <v>45805</v>
      </c>
      <c r="F1444" s="76" t="s">
        <v>2583</v>
      </c>
      <c r="G1444" s="76" t="s">
        <v>2342</v>
      </c>
      <c r="H1444" s="72">
        <v>425729</v>
      </c>
      <c r="I1444" s="72">
        <v>0</v>
      </c>
      <c r="J1444" s="72">
        <v>34058</v>
      </c>
      <c r="K1444" s="72">
        <v>459787</v>
      </c>
      <c r="L1444" s="8" t="s">
        <v>24</v>
      </c>
      <c r="M1444" s="43">
        <v>45838</v>
      </c>
      <c r="N1444" s="29" t="s">
        <v>4208</v>
      </c>
      <c r="O1444" s="72">
        <f>IF(Table1[[#This Row],[Phân loại]]="Tồn đầu kỳ",Table1[[#This Row],[Tổng giá trị]],0)</f>
        <v>0</v>
      </c>
      <c r="P1444" s="8">
        <f>IF(Table1[[#This Row],[Số còn phải thu ĐK]]&lt;&gt;0,0,IF(Table1[[#This Row],[Phân loại]]="Bán hàng",Table1[[#This Row],[Tổng giá trị]],-Table1[[#This Row],[Tổng giá trị]]))</f>
        <v>459787</v>
      </c>
      <c r="Q1444" s="73">
        <f t="shared" si="184"/>
        <v>459787</v>
      </c>
      <c r="R1444" s="8">
        <f>Table1[[#This Row],[Số còn phải thu ĐK]]+Table1[[#This Row],[Giá Trị HD sau CK]]-Table1[[#This Row],[Số tiền đã thu]]</f>
        <v>0</v>
      </c>
      <c r="S1444" s="7">
        <f>IF(Table1[[#This Row],[Ngày hóa đơn]]&lt;&gt;"",Table1[[#This Row],[Ngày hóa đơn]],Table1[[#This Row],[Ngày hạch toán]])</f>
        <v>45805</v>
      </c>
      <c r="T1444" s="8"/>
      <c r="U1444" s="7">
        <f>IF(Table1[[#This Row],[Ngày tính CN]]="","",S1444+T1444)</f>
        <v>45805</v>
      </c>
      <c r="V1444" s="74">
        <f ca="1">IF(Table1[[#This Row],[Hạn thanh toán]]="","",IF((U1444-NOW())&lt;0,0,(U1444-NOW())))</f>
        <v>0</v>
      </c>
      <c r="W1444" s="72"/>
      <c r="X1444" s="68" t="str">
        <f t="shared" ca="1" si="185"/>
        <v/>
      </c>
      <c r="Y1444" s="68" t="str">
        <f t="shared" si="183"/>
        <v>Đã thanh toán</v>
      </c>
      <c r="Z1444" s="301">
        <f>Table1[[#This Row],[Hạn thanh toán]]</f>
        <v>45805</v>
      </c>
      <c r="AA1444" s="301">
        <f>Table1[[#This Row],[Ngày Thanh toán]]</f>
        <v>45838</v>
      </c>
      <c r="AD1444" s="3" t="str">
        <f>VLOOKUP($A1444,Ma_KH!$A:$Q,Ma_KH!O$1,0)</f>
        <v>AEON CITIMART</v>
      </c>
      <c r="AE1444" s="3" t="str">
        <f>VLOOKUP($A1444,Ma_KH!$A:$Q,Ma_KH!P$1,0)</f>
        <v>CÔNG TY TNHH MỘT THÀNH VIÊN HỘI NHẬP PHÁT TRIỂN ĐÔNG HƯNG</v>
      </c>
    </row>
    <row r="1445" spans="1:31" ht="25.5" customHeight="1" x14ac:dyDescent="0.3">
      <c r="A1445" s="69" t="s">
        <v>143</v>
      </c>
      <c r="B1445" s="76" t="s">
        <v>4515</v>
      </c>
      <c r="C1445" s="70">
        <v>45805</v>
      </c>
      <c r="D1445" s="71" t="s">
        <v>2584</v>
      </c>
      <c r="E1445" s="70">
        <v>45805</v>
      </c>
      <c r="F1445" s="69" t="s">
        <v>2585</v>
      </c>
      <c r="G1445" s="69" t="s">
        <v>2344</v>
      </c>
      <c r="H1445" s="72">
        <v>691325</v>
      </c>
      <c r="I1445" s="72">
        <v>0</v>
      </c>
      <c r="J1445" s="72">
        <v>55306</v>
      </c>
      <c r="K1445" s="72">
        <v>746631</v>
      </c>
      <c r="L1445" s="8" t="s">
        <v>24</v>
      </c>
      <c r="M1445" s="43">
        <v>45838</v>
      </c>
      <c r="N1445" s="29" t="s">
        <v>4208</v>
      </c>
      <c r="O1445" s="72">
        <f>IF(Table1[[#This Row],[Phân loại]]="Tồn đầu kỳ",Table1[[#This Row],[Tổng giá trị]],0)</f>
        <v>0</v>
      </c>
      <c r="P1445" s="8">
        <f>IF(Table1[[#This Row],[Số còn phải thu ĐK]]&lt;&gt;0,0,IF(Table1[[#This Row],[Phân loại]]="Bán hàng",Table1[[#This Row],[Tổng giá trị]],-Table1[[#This Row],[Tổng giá trị]]))</f>
        <v>746631</v>
      </c>
      <c r="Q1445" s="73">
        <f t="shared" si="184"/>
        <v>746631</v>
      </c>
      <c r="R1445" s="8">
        <f>Table1[[#This Row],[Số còn phải thu ĐK]]+Table1[[#This Row],[Giá Trị HD sau CK]]-Table1[[#This Row],[Số tiền đã thu]]</f>
        <v>0</v>
      </c>
      <c r="S1445" s="7">
        <f>IF(Table1[[#This Row],[Ngày hóa đơn]]&lt;&gt;"",Table1[[#This Row],[Ngày hóa đơn]],Table1[[#This Row],[Ngày hạch toán]])</f>
        <v>45805</v>
      </c>
      <c r="T1445" s="8"/>
      <c r="U1445" s="7">
        <f>IF(Table1[[#This Row],[Ngày tính CN]]="","",S1445+T1445)</f>
        <v>45805</v>
      </c>
      <c r="V1445" s="74">
        <f ca="1">IF(Table1[[#This Row],[Hạn thanh toán]]="","",IF((U1445-NOW())&lt;0,0,(U1445-NOW())))</f>
        <v>0</v>
      </c>
      <c r="W1445" s="72"/>
      <c r="X1445" s="68" t="str">
        <f t="shared" ca="1" si="185"/>
        <v/>
      </c>
      <c r="Y1445" s="68" t="str">
        <f t="shared" si="183"/>
        <v>Đã thanh toán</v>
      </c>
      <c r="Z1445" s="301">
        <f>Table1[[#This Row],[Hạn thanh toán]]</f>
        <v>45805</v>
      </c>
      <c r="AA1445" s="301">
        <f>Table1[[#This Row],[Ngày Thanh toán]]</f>
        <v>45838</v>
      </c>
      <c r="AD1445" s="3" t="str">
        <f>VLOOKUP($A1445,Ma_KH!$A:$Q,Ma_KH!O$1,0)</f>
        <v>AEON CITIMART</v>
      </c>
      <c r="AE1445" s="3" t="str">
        <f>VLOOKUP($A1445,Ma_KH!$A:$Q,Ma_KH!P$1,0)</f>
        <v>CÔNG TY TNHH MỘT THÀNH VIÊN HỘI NHẬP PHÁT TRIỂN ĐÔNG HƯNG</v>
      </c>
    </row>
    <row r="1446" spans="1:31" ht="25.5" customHeight="1" x14ac:dyDescent="0.3">
      <c r="A1446" s="76" t="s">
        <v>143</v>
      </c>
      <c r="B1446" s="76" t="s">
        <v>4515</v>
      </c>
      <c r="C1446" s="78">
        <v>45808</v>
      </c>
      <c r="D1446" s="79" t="s">
        <v>2586</v>
      </c>
      <c r="E1446" s="78">
        <v>45808</v>
      </c>
      <c r="F1446" s="76" t="s">
        <v>2587</v>
      </c>
      <c r="G1446" s="76" t="s">
        <v>17</v>
      </c>
      <c r="H1446" s="72"/>
      <c r="I1446" s="72">
        <v>0</v>
      </c>
      <c r="J1446" s="72">
        <v>0</v>
      </c>
      <c r="K1446" s="72">
        <v>689634</v>
      </c>
      <c r="L1446" s="8" t="s">
        <v>17</v>
      </c>
      <c r="M1446" s="43">
        <v>45838</v>
      </c>
      <c r="N1446" s="29" t="s">
        <v>4208</v>
      </c>
      <c r="O1446" s="72">
        <f>IF(Table1[[#This Row],[Phân loại]]="Tồn đầu kỳ",Table1[[#This Row],[Tổng giá trị]],0)</f>
        <v>0</v>
      </c>
      <c r="P1446" s="8">
        <f>IF(Table1[[#This Row],[Số còn phải thu ĐK]]&lt;&gt;0,0,IF(Table1[[#This Row],[Phân loại]]="Bán hàng",Table1[[#This Row],[Tổng giá trị]],-Table1[[#This Row],[Tổng giá trị]]))</f>
        <v>-689634</v>
      </c>
      <c r="Q1446" s="73">
        <f t="shared" si="184"/>
        <v>-689634</v>
      </c>
      <c r="R1446" s="8">
        <f>Table1[[#This Row],[Số còn phải thu ĐK]]+Table1[[#This Row],[Giá Trị HD sau CK]]-Table1[[#This Row],[Số tiền đã thu]]</f>
        <v>0</v>
      </c>
      <c r="S1446" s="7">
        <f>IF(Table1[[#This Row],[Ngày hóa đơn]]&lt;&gt;"",Table1[[#This Row],[Ngày hóa đơn]],Table1[[#This Row],[Ngày hạch toán]])</f>
        <v>45808</v>
      </c>
      <c r="T1446" s="8"/>
      <c r="U1446" s="7">
        <f>IF(Table1[[#This Row],[Ngày tính CN]]="","",S1446+T1446)</f>
        <v>45808</v>
      </c>
      <c r="V1446" s="74">
        <f ca="1">IF(Table1[[#This Row],[Hạn thanh toán]]="","",IF((U1446-NOW())&lt;0,0,(U1446-NOW())))</f>
        <v>0</v>
      </c>
      <c r="W1446" s="72"/>
      <c r="X1446" s="68" t="str">
        <f t="shared" ca="1" si="185"/>
        <v/>
      </c>
      <c r="Y1446" s="68" t="str">
        <f t="shared" si="183"/>
        <v>Đã thanh toán</v>
      </c>
      <c r="Z1446" s="301">
        <f>Table1[[#This Row],[Hạn thanh toán]]</f>
        <v>45808</v>
      </c>
      <c r="AA1446" s="301">
        <f>Table1[[#This Row],[Ngày Thanh toán]]</f>
        <v>45838</v>
      </c>
      <c r="AD1446" s="3" t="str">
        <f>VLOOKUP($A1446,Ma_KH!$A:$Q,Ma_KH!O$1,0)</f>
        <v>AEON CITIMART</v>
      </c>
      <c r="AE1446" s="3" t="str">
        <f>VLOOKUP($A1446,Ma_KH!$A:$Q,Ma_KH!P$1,0)</f>
        <v>CÔNG TY TNHH MỘT THÀNH VIÊN HỘI NHẬP PHÁT TRIỂN ĐÔNG HƯNG</v>
      </c>
    </row>
    <row r="1447" spans="1:31" ht="25.5" customHeight="1" x14ac:dyDescent="0.3">
      <c r="A1447" s="76" t="s">
        <v>143</v>
      </c>
      <c r="B1447" s="76" t="s">
        <v>4515</v>
      </c>
      <c r="C1447" s="78">
        <v>45812</v>
      </c>
      <c r="D1447" s="79" t="s">
        <v>2588</v>
      </c>
      <c r="E1447" s="78">
        <v>45812</v>
      </c>
      <c r="F1447" s="76" t="s">
        <v>2589</v>
      </c>
      <c r="G1447" s="76" t="s">
        <v>2449</v>
      </c>
      <c r="H1447" s="72">
        <v>973655</v>
      </c>
      <c r="I1447" s="72">
        <v>0</v>
      </c>
      <c r="J1447" s="72">
        <v>77892</v>
      </c>
      <c r="K1447" s="72">
        <v>1051547</v>
      </c>
      <c r="L1447" s="8" t="s">
        <v>24</v>
      </c>
      <c r="M1447" s="43">
        <v>45868</v>
      </c>
      <c r="N1447" s="29" t="s">
        <v>4209</v>
      </c>
      <c r="O1447" s="72">
        <f>IF(Table1[[#This Row],[Phân loại]]="Tồn đầu kỳ",Table1[[#This Row],[Tổng giá trị]],0)</f>
        <v>0</v>
      </c>
      <c r="P1447" s="8">
        <f>IF(Table1[[#This Row],[Số còn phải thu ĐK]]&lt;&gt;0,0,IF(Table1[[#This Row],[Phân loại]]="Bán hàng",Table1[[#This Row],[Tổng giá trị]],-Table1[[#This Row],[Tổng giá trị]]))</f>
        <v>1051547</v>
      </c>
      <c r="Q1447" s="73">
        <f t="shared" si="184"/>
        <v>1051547</v>
      </c>
      <c r="R1447" s="8">
        <f>Table1[[#This Row],[Số còn phải thu ĐK]]+Table1[[#This Row],[Giá Trị HD sau CK]]-Table1[[#This Row],[Số tiền đã thu]]</f>
        <v>0</v>
      </c>
      <c r="S1447" s="7">
        <f>IF(Table1[[#This Row],[Ngày hóa đơn]]&lt;&gt;"",Table1[[#This Row],[Ngày hóa đơn]],Table1[[#This Row],[Ngày hạch toán]])</f>
        <v>45812</v>
      </c>
      <c r="T1447" s="8"/>
      <c r="U1447" s="7">
        <f>IF(Table1[[#This Row],[Ngày tính CN]]="","",S1447+T1447)</f>
        <v>45812</v>
      </c>
      <c r="V1447" s="74">
        <f ca="1">IF(Table1[[#This Row],[Hạn thanh toán]]="","",IF((U1447-NOW())&lt;0,0,(U1447-NOW())))</f>
        <v>0</v>
      </c>
      <c r="W1447" s="72"/>
      <c r="X1447" s="68" t="str">
        <f t="shared" ca="1" si="185"/>
        <v/>
      </c>
      <c r="Y1447" s="68" t="str">
        <f t="shared" si="183"/>
        <v>Đã thanh toán</v>
      </c>
      <c r="Z1447" s="301">
        <f>Table1[[#This Row],[Hạn thanh toán]]</f>
        <v>45812</v>
      </c>
      <c r="AA1447" s="301">
        <f>Table1[[#This Row],[Ngày Thanh toán]]</f>
        <v>45868</v>
      </c>
      <c r="AD1447" s="3" t="str">
        <f>VLOOKUP($A1447,Ma_KH!$A:$Q,Ma_KH!O$1,0)</f>
        <v>AEON CITIMART</v>
      </c>
      <c r="AE1447" s="3" t="str">
        <f>VLOOKUP($A1447,Ma_KH!$A:$Q,Ma_KH!P$1,0)</f>
        <v>CÔNG TY TNHH MỘT THÀNH VIÊN HỘI NHẬP PHÁT TRIỂN ĐÔNG HƯNG</v>
      </c>
    </row>
    <row r="1448" spans="1:31" ht="25.5" customHeight="1" x14ac:dyDescent="0.3">
      <c r="A1448" s="76" t="s">
        <v>143</v>
      </c>
      <c r="B1448" s="76" t="s">
        <v>4515</v>
      </c>
      <c r="C1448" s="78">
        <v>45813</v>
      </c>
      <c r="D1448" s="79" t="s">
        <v>2590</v>
      </c>
      <c r="E1448" s="78">
        <v>45813</v>
      </c>
      <c r="F1448" s="76" t="s">
        <v>2591</v>
      </c>
      <c r="G1448" s="76" t="s">
        <v>2343</v>
      </c>
      <c r="H1448" s="72">
        <v>962376</v>
      </c>
      <c r="I1448" s="72">
        <v>0</v>
      </c>
      <c r="J1448" s="72">
        <v>76990</v>
      </c>
      <c r="K1448" s="72">
        <v>1039366</v>
      </c>
      <c r="L1448" s="8" t="s">
        <v>24</v>
      </c>
      <c r="M1448" s="43">
        <v>45868</v>
      </c>
      <c r="N1448" s="29" t="s">
        <v>4209</v>
      </c>
      <c r="O1448" s="72">
        <f>IF(Table1[[#This Row],[Phân loại]]="Tồn đầu kỳ",Table1[[#This Row],[Tổng giá trị]],0)</f>
        <v>0</v>
      </c>
      <c r="P1448" s="8">
        <f>IF(Table1[[#This Row],[Số còn phải thu ĐK]]&lt;&gt;0,0,IF(Table1[[#This Row],[Phân loại]]="Bán hàng",Table1[[#This Row],[Tổng giá trị]],-Table1[[#This Row],[Tổng giá trị]]))</f>
        <v>1039366</v>
      </c>
      <c r="Q1448" s="73">
        <f t="shared" si="184"/>
        <v>1039366</v>
      </c>
      <c r="R1448" s="8">
        <f>Table1[[#This Row],[Số còn phải thu ĐK]]+Table1[[#This Row],[Giá Trị HD sau CK]]-Table1[[#This Row],[Số tiền đã thu]]</f>
        <v>0</v>
      </c>
      <c r="S1448" s="7">
        <f>IF(Table1[[#This Row],[Ngày hóa đơn]]&lt;&gt;"",Table1[[#This Row],[Ngày hóa đơn]],Table1[[#This Row],[Ngày hạch toán]])</f>
        <v>45813</v>
      </c>
      <c r="T1448" s="8"/>
      <c r="U1448" s="7">
        <f>IF(Table1[[#This Row],[Ngày tính CN]]="","",S1448+T1448)</f>
        <v>45813</v>
      </c>
      <c r="V1448" s="74">
        <f ca="1">IF(Table1[[#This Row],[Hạn thanh toán]]="","",IF((U1448-NOW())&lt;0,0,(U1448-NOW())))</f>
        <v>0</v>
      </c>
      <c r="W1448" s="72"/>
      <c r="X1448" s="68" t="str">
        <f t="shared" ca="1" si="185"/>
        <v/>
      </c>
      <c r="Y1448" s="68" t="str">
        <f t="shared" si="183"/>
        <v>Đã thanh toán</v>
      </c>
      <c r="Z1448" s="301">
        <f>Table1[[#This Row],[Hạn thanh toán]]</f>
        <v>45813</v>
      </c>
      <c r="AA1448" s="301">
        <f>Table1[[#This Row],[Ngày Thanh toán]]</f>
        <v>45868</v>
      </c>
      <c r="AD1448" s="3" t="str">
        <f>VLOOKUP($A1448,Ma_KH!$A:$Q,Ma_KH!O$1,0)</f>
        <v>AEON CITIMART</v>
      </c>
      <c r="AE1448" s="3" t="str">
        <f>VLOOKUP($A1448,Ma_KH!$A:$Q,Ma_KH!P$1,0)</f>
        <v>CÔNG TY TNHH MỘT THÀNH VIÊN HỘI NHẬP PHÁT TRIỂN ĐÔNG HƯNG</v>
      </c>
    </row>
    <row r="1449" spans="1:31" ht="25.5" customHeight="1" x14ac:dyDescent="0.3">
      <c r="A1449" s="76" t="s">
        <v>143</v>
      </c>
      <c r="B1449" s="76" t="s">
        <v>4515</v>
      </c>
      <c r="C1449" s="78">
        <v>45817</v>
      </c>
      <c r="D1449" s="79" t="s">
        <v>2592</v>
      </c>
      <c r="E1449" s="78">
        <v>45817</v>
      </c>
      <c r="F1449" s="76" t="s">
        <v>2593</v>
      </c>
      <c r="G1449" s="76" t="s">
        <v>2452</v>
      </c>
      <c r="H1449" s="72">
        <v>991320</v>
      </c>
      <c r="I1449" s="72">
        <v>0</v>
      </c>
      <c r="J1449" s="72">
        <v>79306</v>
      </c>
      <c r="K1449" s="72">
        <v>1070626</v>
      </c>
      <c r="L1449" s="8" t="s">
        <v>24</v>
      </c>
      <c r="M1449" s="43">
        <v>45868</v>
      </c>
      <c r="N1449" s="29" t="s">
        <v>4209</v>
      </c>
      <c r="O1449" s="72">
        <f>IF(Table1[[#This Row],[Phân loại]]="Tồn đầu kỳ",Table1[[#This Row],[Tổng giá trị]],0)</f>
        <v>0</v>
      </c>
      <c r="P1449" s="8">
        <f>IF(Table1[[#This Row],[Số còn phải thu ĐK]]&lt;&gt;0,0,IF(Table1[[#This Row],[Phân loại]]="Bán hàng",Table1[[#This Row],[Tổng giá trị]],-Table1[[#This Row],[Tổng giá trị]]))</f>
        <v>1070626</v>
      </c>
      <c r="Q1449" s="73">
        <f t="shared" si="184"/>
        <v>1070626</v>
      </c>
      <c r="R1449" s="8">
        <f>Table1[[#This Row],[Số còn phải thu ĐK]]+Table1[[#This Row],[Giá Trị HD sau CK]]-Table1[[#This Row],[Số tiền đã thu]]</f>
        <v>0</v>
      </c>
      <c r="S1449" s="7">
        <f>IF(Table1[[#This Row],[Ngày hóa đơn]]&lt;&gt;"",Table1[[#This Row],[Ngày hóa đơn]],Table1[[#This Row],[Ngày hạch toán]])</f>
        <v>45817</v>
      </c>
      <c r="T1449" s="8"/>
      <c r="U1449" s="7">
        <f>IF(Table1[[#This Row],[Ngày tính CN]]="","",S1449+T1449)</f>
        <v>45817</v>
      </c>
      <c r="V1449" s="74">
        <f ca="1">IF(Table1[[#This Row],[Hạn thanh toán]]="","",IF((U1449-NOW())&lt;0,0,(U1449-NOW())))</f>
        <v>0</v>
      </c>
      <c r="W1449" s="72"/>
      <c r="X1449" s="68" t="str">
        <f t="shared" ca="1" si="185"/>
        <v/>
      </c>
      <c r="Y1449" s="68" t="str">
        <f t="shared" si="183"/>
        <v>Đã thanh toán</v>
      </c>
      <c r="Z1449" s="301">
        <f>Table1[[#This Row],[Hạn thanh toán]]</f>
        <v>45817</v>
      </c>
      <c r="AA1449" s="301">
        <f>Table1[[#This Row],[Ngày Thanh toán]]</f>
        <v>45868</v>
      </c>
      <c r="AD1449" s="3" t="str">
        <f>VLOOKUP($A1449,Ma_KH!$A:$Q,Ma_KH!O$1,0)</f>
        <v>AEON CITIMART</v>
      </c>
      <c r="AE1449" s="3" t="str">
        <f>VLOOKUP($A1449,Ma_KH!$A:$Q,Ma_KH!P$1,0)</f>
        <v>CÔNG TY TNHH MỘT THÀNH VIÊN HỘI NHẬP PHÁT TRIỂN ĐÔNG HƯNG</v>
      </c>
    </row>
    <row r="1450" spans="1:31" ht="25.5" customHeight="1" x14ac:dyDescent="0.3">
      <c r="A1450" s="76" t="s">
        <v>143</v>
      </c>
      <c r="B1450" s="76" t="s">
        <v>4515</v>
      </c>
      <c r="C1450" s="78">
        <v>45818</v>
      </c>
      <c r="D1450" s="79" t="s">
        <v>2594</v>
      </c>
      <c r="E1450" s="78">
        <v>45818</v>
      </c>
      <c r="F1450" s="76" t="s">
        <v>2595</v>
      </c>
      <c r="G1450" s="76" t="s">
        <v>2342</v>
      </c>
      <c r="H1450" s="72">
        <v>589733</v>
      </c>
      <c r="I1450" s="72">
        <v>0</v>
      </c>
      <c r="J1450" s="72">
        <v>47179</v>
      </c>
      <c r="K1450" s="72">
        <v>636912</v>
      </c>
      <c r="L1450" s="8" t="s">
        <v>24</v>
      </c>
      <c r="M1450" s="43">
        <v>45868</v>
      </c>
      <c r="N1450" s="29" t="s">
        <v>4209</v>
      </c>
      <c r="O1450" s="72">
        <f>IF(Table1[[#This Row],[Phân loại]]="Tồn đầu kỳ",Table1[[#This Row],[Tổng giá trị]],0)</f>
        <v>0</v>
      </c>
      <c r="P1450" s="8">
        <f>IF(Table1[[#This Row],[Số còn phải thu ĐK]]&lt;&gt;0,0,IF(Table1[[#This Row],[Phân loại]]="Bán hàng",Table1[[#This Row],[Tổng giá trị]],-Table1[[#This Row],[Tổng giá trị]]))</f>
        <v>636912</v>
      </c>
      <c r="Q1450" s="73">
        <f t="shared" si="184"/>
        <v>636912</v>
      </c>
      <c r="R1450" s="8">
        <f>Table1[[#This Row],[Số còn phải thu ĐK]]+Table1[[#This Row],[Giá Trị HD sau CK]]-Table1[[#This Row],[Số tiền đã thu]]</f>
        <v>0</v>
      </c>
      <c r="S1450" s="7">
        <f>IF(Table1[[#This Row],[Ngày hóa đơn]]&lt;&gt;"",Table1[[#This Row],[Ngày hóa đơn]],Table1[[#This Row],[Ngày hạch toán]])</f>
        <v>45818</v>
      </c>
      <c r="T1450" s="8"/>
      <c r="U1450" s="7">
        <f>IF(Table1[[#This Row],[Ngày tính CN]]="","",S1450+T1450)</f>
        <v>45818</v>
      </c>
      <c r="V1450" s="74">
        <f ca="1">IF(Table1[[#This Row],[Hạn thanh toán]]="","",IF((U1450-NOW())&lt;0,0,(U1450-NOW())))</f>
        <v>0</v>
      </c>
      <c r="W1450" s="72"/>
      <c r="X1450" s="68" t="str">
        <f t="shared" ca="1" si="185"/>
        <v/>
      </c>
      <c r="Y1450" s="68" t="str">
        <f t="shared" si="183"/>
        <v>Đã thanh toán</v>
      </c>
      <c r="Z1450" s="301">
        <f>Table1[[#This Row],[Hạn thanh toán]]</f>
        <v>45818</v>
      </c>
      <c r="AA1450" s="301">
        <f>Table1[[#This Row],[Ngày Thanh toán]]</f>
        <v>45868</v>
      </c>
      <c r="AD1450" s="3" t="str">
        <f>VLOOKUP($A1450,Ma_KH!$A:$Q,Ma_KH!O$1,0)</f>
        <v>AEON CITIMART</v>
      </c>
      <c r="AE1450" s="3" t="str">
        <f>VLOOKUP($A1450,Ma_KH!$A:$Q,Ma_KH!P$1,0)</f>
        <v>CÔNG TY TNHH MỘT THÀNH VIÊN HỘI NHẬP PHÁT TRIỂN ĐÔNG HƯNG</v>
      </c>
    </row>
    <row r="1451" spans="1:31" ht="25.5" customHeight="1" x14ac:dyDescent="0.3">
      <c r="A1451" s="76" t="s">
        <v>143</v>
      </c>
      <c r="B1451" s="76" t="s">
        <v>4515</v>
      </c>
      <c r="C1451" s="78">
        <v>45818</v>
      </c>
      <c r="D1451" s="79" t="s">
        <v>2596</v>
      </c>
      <c r="E1451" s="78">
        <v>45818</v>
      </c>
      <c r="F1451" s="76" t="s">
        <v>2597</v>
      </c>
      <c r="G1451" s="76" t="s">
        <v>2598</v>
      </c>
      <c r="H1451" s="72">
        <v>556265</v>
      </c>
      <c r="I1451" s="72">
        <v>0</v>
      </c>
      <c r="J1451" s="72">
        <v>44501</v>
      </c>
      <c r="K1451" s="72">
        <v>600766</v>
      </c>
      <c r="L1451" s="8" t="s">
        <v>24</v>
      </c>
      <c r="M1451" s="43">
        <v>45868</v>
      </c>
      <c r="N1451" s="29" t="s">
        <v>4209</v>
      </c>
      <c r="O1451" s="72">
        <f>IF(Table1[[#This Row],[Phân loại]]="Tồn đầu kỳ",Table1[[#This Row],[Tổng giá trị]],0)</f>
        <v>0</v>
      </c>
      <c r="P1451" s="8">
        <f>IF(Table1[[#This Row],[Số còn phải thu ĐK]]&lt;&gt;0,0,IF(Table1[[#This Row],[Phân loại]]="Bán hàng",Table1[[#This Row],[Tổng giá trị]],-Table1[[#This Row],[Tổng giá trị]]))</f>
        <v>600766</v>
      </c>
      <c r="Q1451" s="73">
        <f t="shared" si="184"/>
        <v>600766</v>
      </c>
      <c r="R1451" s="8">
        <f>Table1[[#This Row],[Số còn phải thu ĐK]]+Table1[[#This Row],[Giá Trị HD sau CK]]-Table1[[#This Row],[Số tiền đã thu]]</f>
        <v>0</v>
      </c>
      <c r="S1451" s="7">
        <f>IF(Table1[[#This Row],[Ngày hóa đơn]]&lt;&gt;"",Table1[[#This Row],[Ngày hóa đơn]],Table1[[#This Row],[Ngày hạch toán]])</f>
        <v>45818</v>
      </c>
      <c r="T1451" s="8"/>
      <c r="U1451" s="7">
        <f>IF(Table1[[#This Row],[Ngày tính CN]]="","",S1451+T1451)</f>
        <v>45818</v>
      </c>
      <c r="V1451" s="74">
        <f ca="1">IF(Table1[[#This Row],[Hạn thanh toán]]="","",IF((U1451-NOW())&lt;0,0,(U1451-NOW())))</f>
        <v>0</v>
      </c>
      <c r="W1451" s="72"/>
      <c r="X1451" s="68" t="str">
        <f t="shared" ca="1" si="185"/>
        <v/>
      </c>
      <c r="Y1451" s="68" t="str">
        <f t="shared" si="183"/>
        <v>Đã thanh toán</v>
      </c>
      <c r="Z1451" s="301">
        <f>Table1[[#This Row],[Hạn thanh toán]]</f>
        <v>45818</v>
      </c>
      <c r="AA1451" s="301">
        <f>Table1[[#This Row],[Ngày Thanh toán]]</f>
        <v>45868</v>
      </c>
      <c r="AD1451" s="3" t="str">
        <f>VLOOKUP($A1451,Ma_KH!$A:$Q,Ma_KH!O$1,0)</f>
        <v>AEON CITIMART</v>
      </c>
      <c r="AE1451" s="3" t="str">
        <f>VLOOKUP($A1451,Ma_KH!$A:$Q,Ma_KH!P$1,0)</f>
        <v>CÔNG TY TNHH MỘT THÀNH VIÊN HỘI NHẬP PHÁT TRIỂN ĐÔNG HƯNG</v>
      </c>
    </row>
    <row r="1452" spans="1:31" ht="25.5" customHeight="1" x14ac:dyDescent="0.3">
      <c r="A1452" s="76" t="s">
        <v>143</v>
      </c>
      <c r="B1452" s="76" t="s">
        <v>4515</v>
      </c>
      <c r="C1452" s="78">
        <v>45820</v>
      </c>
      <c r="D1452" s="79" t="s">
        <v>2599</v>
      </c>
      <c r="E1452" s="78">
        <v>45820</v>
      </c>
      <c r="F1452" s="76" t="s">
        <v>2600</v>
      </c>
      <c r="G1452" s="76" t="s">
        <v>2449</v>
      </c>
      <c r="H1452" s="72">
        <v>785567</v>
      </c>
      <c r="I1452" s="72">
        <v>0</v>
      </c>
      <c r="J1452" s="72">
        <v>62845</v>
      </c>
      <c r="K1452" s="72">
        <v>848412</v>
      </c>
      <c r="L1452" s="8" t="s">
        <v>24</v>
      </c>
      <c r="M1452" s="43">
        <v>45868</v>
      </c>
      <c r="N1452" s="29" t="s">
        <v>4209</v>
      </c>
      <c r="O1452" s="72">
        <f>IF(Table1[[#This Row],[Phân loại]]="Tồn đầu kỳ",Table1[[#This Row],[Tổng giá trị]],0)</f>
        <v>0</v>
      </c>
      <c r="P1452" s="8">
        <f>IF(Table1[[#This Row],[Số còn phải thu ĐK]]&lt;&gt;0,0,IF(Table1[[#This Row],[Phân loại]]="Bán hàng",Table1[[#This Row],[Tổng giá trị]],-Table1[[#This Row],[Tổng giá trị]]))</f>
        <v>848412</v>
      </c>
      <c r="Q1452" s="73">
        <f t="shared" si="184"/>
        <v>848412</v>
      </c>
      <c r="R1452" s="8">
        <f>Table1[[#This Row],[Số còn phải thu ĐK]]+Table1[[#This Row],[Giá Trị HD sau CK]]-Table1[[#This Row],[Số tiền đã thu]]</f>
        <v>0</v>
      </c>
      <c r="S1452" s="7">
        <f>IF(Table1[[#This Row],[Ngày hóa đơn]]&lt;&gt;"",Table1[[#This Row],[Ngày hóa đơn]],Table1[[#This Row],[Ngày hạch toán]])</f>
        <v>45820</v>
      </c>
      <c r="T1452" s="8"/>
      <c r="U1452" s="7">
        <f>IF(Table1[[#This Row],[Ngày tính CN]]="","",S1452+T1452)</f>
        <v>45820</v>
      </c>
      <c r="V1452" s="74">
        <f ca="1">IF(Table1[[#This Row],[Hạn thanh toán]]="","",IF((U1452-NOW())&lt;0,0,(U1452-NOW())))</f>
        <v>0</v>
      </c>
      <c r="W1452" s="72"/>
      <c r="X1452" s="68" t="str">
        <f t="shared" ca="1" si="185"/>
        <v/>
      </c>
      <c r="Y1452" s="68" t="str">
        <f t="shared" si="183"/>
        <v>Đã thanh toán</v>
      </c>
      <c r="Z1452" s="301">
        <f>Table1[[#This Row],[Hạn thanh toán]]</f>
        <v>45820</v>
      </c>
      <c r="AA1452" s="301">
        <f>Table1[[#This Row],[Ngày Thanh toán]]</f>
        <v>45868</v>
      </c>
      <c r="AD1452" s="3" t="str">
        <f>VLOOKUP($A1452,Ma_KH!$A:$Q,Ma_KH!O$1,0)</f>
        <v>AEON CITIMART</v>
      </c>
      <c r="AE1452" s="3" t="str">
        <f>VLOOKUP($A1452,Ma_KH!$A:$Q,Ma_KH!P$1,0)</f>
        <v>CÔNG TY TNHH MỘT THÀNH VIÊN HỘI NHẬP PHÁT TRIỂN ĐÔNG HƯNG</v>
      </c>
    </row>
    <row r="1453" spans="1:31" ht="25.5" customHeight="1" x14ac:dyDescent="0.3">
      <c r="A1453" s="76" t="s">
        <v>143</v>
      </c>
      <c r="B1453" s="76" t="s">
        <v>4515</v>
      </c>
      <c r="C1453" s="78">
        <v>45820</v>
      </c>
      <c r="D1453" s="79" t="s">
        <v>2601</v>
      </c>
      <c r="E1453" s="78">
        <v>45820</v>
      </c>
      <c r="F1453" s="76" t="s">
        <v>2602</v>
      </c>
      <c r="G1453" s="76" t="s">
        <v>2431</v>
      </c>
      <c r="H1453" s="72">
        <v>1112530</v>
      </c>
      <c r="I1453" s="72">
        <v>0</v>
      </c>
      <c r="J1453" s="72">
        <v>89002</v>
      </c>
      <c r="K1453" s="72">
        <v>1201532</v>
      </c>
      <c r="L1453" s="8" t="s">
        <v>24</v>
      </c>
      <c r="M1453" s="43">
        <v>45868</v>
      </c>
      <c r="N1453" s="29" t="s">
        <v>4209</v>
      </c>
      <c r="O1453" s="72">
        <f>IF(Table1[[#This Row],[Phân loại]]="Tồn đầu kỳ",Table1[[#This Row],[Tổng giá trị]],0)</f>
        <v>0</v>
      </c>
      <c r="P1453" s="8">
        <f>IF(Table1[[#This Row],[Số còn phải thu ĐK]]&lt;&gt;0,0,IF(Table1[[#This Row],[Phân loại]]="Bán hàng",Table1[[#This Row],[Tổng giá trị]],-Table1[[#This Row],[Tổng giá trị]]))</f>
        <v>1201532</v>
      </c>
      <c r="Q1453" s="73">
        <f t="shared" si="184"/>
        <v>1201532</v>
      </c>
      <c r="R1453" s="8">
        <f>Table1[[#This Row],[Số còn phải thu ĐK]]+Table1[[#This Row],[Giá Trị HD sau CK]]-Table1[[#This Row],[Số tiền đã thu]]</f>
        <v>0</v>
      </c>
      <c r="S1453" s="7">
        <f>IF(Table1[[#This Row],[Ngày hóa đơn]]&lt;&gt;"",Table1[[#This Row],[Ngày hóa đơn]],Table1[[#This Row],[Ngày hạch toán]])</f>
        <v>45820</v>
      </c>
      <c r="T1453" s="8"/>
      <c r="U1453" s="7">
        <f>IF(Table1[[#This Row],[Ngày tính CN]]="","",S1453+T1453)</f>
        <v>45820</v>
      </c>
      <c r="V1453" s="74">
        <f ca="1">IF(Table1[[#This Row],[Hạn thanh toán]]="","",IF((U1453-NOW())&lt;0,0,(U1453-NOW())))</f>
        <v>0</v>
      </c>
      <c r="W1453" s="72"/>
      <c r="X1453" s="68" t="str">
        <f t="shared" ca="1" si="185"/>
        <v/>
      </c>
      <c r="Y1453" s="68" t="str">
        <f t="shared" si="183"/>
        <v>Đã thanh toán</v>
      </c>
      <c r="Z1453" s="301">
        <f>Table1[[#This Row],[Hạn thanh toán]]</f>
        <v>45820</v>
      </c>
      <c r="AA1453" s="301">
        <f>Table1[[#This Row],[Ngày Thanh toán]]</f>
        <v>45868</v>
      </c>
      <c r="AD1453" s="3" t="str">
        <f>VLOOKUP($A1453,Ma_KH!$A:$Q,Ma_KH!O$1,0)</f>
        <v>AEON CITIMART</v>
      </c>
      <c r="AE1453" s="3" t="str">
        <f>VLOOKUP($A1453,Ma_KH!$A:$Q,Ma_KH!P$1,0)</f>
        <v>CÔNG TY TNHH MỘT THÀNH VIÊN HỘI NHẬP PHÁT TRIỂN ĐÔNG HƯNG</v>
      </c>
    </row>
    <row r="1454" spans="1:31" ht="25.5" customHeight="1" x14ac:dyDescent="0.3">
      <c r="A1454" s="76" t="s">
        <v>143</v>
      </c>
      <c r="B1454" s="76" t="s">
        <v>4515</v>
      </c>
      <c r="C1454" s="78">
        <v>45821</v>
      </c>
      <c r="D1454" s="79" t="s">
        <v>2603</v>
      </c>
      <c r="E1454" s="78">
        <v>45821</v>
      </c>
      <c r="F1454" s="76" t="s">
        <v>2604</v>
      </c>
      <c r="G1454" s="76" t="s">
        <v>2551</v>
      </c>
      <c r="H1454" s="72">
        <v>875540</v>
      </c>
      <c r="I1454" s="72">
        <v>0</v>
      </c>
      <c r="J1454" s="72">
        <v>70043</v>
      </c>
      <c r="K1454" s="72">
        <v>945583</v>
      </c>
      <c r="L1454" s="8" t="s">
        <v>24</v>
      </c>
      <c r="M1454" s="43">
        <v>45868</v>
      </c>
      <c r="N1454" s="29" t="s">
        <v>4209</v>
      </c>
      <c r="O1454" s="72">
        <f>IF(Table1[[#This Row],[Phân loại]]="Tồn đầu kỳ",Table1[[#This Row],[Tổng giá trị]],0)</f>
        <v>0</v>
      </c>
      <c r="P1454" s="8">
        <f>IF(Table1[[#This Row],[Số còn phải thu ĐK]]&lt;&gt;0,0,IF(Table1[[#This Row],[Phân loại]]="Bán hàng",Table1[[#This Row],[Tổng giá trị]],-Table1[[#This Row],[Tổng giá trị]]))</f>
        <v>945583</v>
      </c>
      <c r="Q1454" s="73">
        <f t="shared" si="184"/>
        <v>945583</v>
      </c>
      <c r="R1454" s="8">
        <f>Table1[[#This Row],[Số còn phải thu ĐK]]+Table1[[#This Row],[Giá Trị HD sau CK]]-Table1[[#This Row],[Số tiền đã thu]]</f>
        <v>0</v>
      </c>
      <c r="S1454" s="7">
        <f>IF(Table1[[#This Row],[Ngày hóa đơn]]&lt;&gt;"",Table1[[#This Row],[Ngày hóa đơn]],Table1[[#This Row],[Ngày hạch toán]])</f>
        <v>45821</v>
      </c>
      <c r="T1454" s="8"/>
      <c r="U1454" s="7">
        <f>IF(Table1[[#This Row],[Ngày tính CN]]="","",S1454+T1454)</f>
        <v>45821</v>
      </c>
      <c r="V1454" s="74">
        <f ca="1">IF(Table1[[#This Row],[Hạn thanh toán]]="","",IF((U1454-NOW())&lt;0,0,(U1454-NOW())))</f>
        <v>0</v>
      </c>
      <c r="W1454" s="72"/>
      <c r="X1454" s="68" t="str">
        <f t="shared" ca="1" si="185"/>
        <v/>
      </c>
      <c r="Y1454" s="68" t="str">
        <f t="shared" si="183"/>
        <v>Đã thanh toán</v>
      </c>
      <c r="Z1454" s="301">
        <f>Table1[[#This Row],[Hạn thanh toán]]</f>
        <v>45821</v>
      </c>
      <c r="AA1454" s="301">
        <f>Table1[[#This Row],[Ngày Thanh toán]]</f>
        <v>45868</v>
      </c>
      <c r="AD1454" s="3" t="str">
        <f>VLOOKUP($A1454,Ma_KH!$A:$Q,Ma_KH!O$1,0)</f>
        <v>AEON CITIMART</v>
      </c>
      <c r="AE1454" s="3" t="str">
        <f>VLOOKUP($A1454,Ma_KH!$A:$Q,Ma_KH!P$1,0)</f>
        <v>CÔNG TY TNHH MỘT THÀNH VIÊN HỘI NHẬP PHÁT TRIỂN ĐÔNG HƯNG</v>
      </c>
    </row>
    <row r="1455" spans="1:31" ht="25.5" customHeight="1" x14ac:dyDescent="0.3">
      <c r="A1455" s="76" t="s">
        <v>143</v>
      </c>
      <c r="B1455" s="76" t="s">
        <v>4515</v>
      </c>
      <c r="C1455" s="78">
        <v>45821</v>
      </c>
      <c r="D1455" s="79" t="s">
        <v>2605</v>
      </c>
      <c r="E1455" s="78">
        <v>45821</v>
      </c>
      <c r="F1455" s="76" t="s">
        <v>2606</v>
      </c>
      <c r="G1455" s="76" t="s">
        <v>2344</v>
      </c>
      <c r="H1455" s="72">
        <v>638550</v>
      </c>
      <c r="I1455" s="72">
        <v>0</v>
      </c>
      <c r="J1455" s="72">
        <v>51084</v>
      </c>
      <c r="K1455" s="72">
        <v>689634</v>
      </c>
      <c r="L1455" s="8" t="s">
        <v>24</v>
      </c>
      <c r="M1455" s="43">
        <v>45868</v>
      </c>
      <c r="N1455" s="29" t="s">
        <v>4209</v>
      </c>
      <c r="O1455" s="72">
        <f>IF(Table1[[#This Row],[Phân loại]]="Tồn đầu kỳ",Table1[[#This Row],[Tổng giá trị]],0)</f>
        <v>0</v>
      </c>
      <c r="P1455" s="8">
        <f>IF(Table1[[#This Row],[Số còn phải thu ĐK]]&lt;&gt;0,0,IF(Table1[[#This Row],[Phân loại]]="Bán hàng",Table1[[#This Row],[Tổng giá trị]],-Table1[[#This Row],[Tổng giá trị]]))</f>
        <v>689634</v>
      </c>
      <c r="Q1455" s="73">
        <f t="shared" si="184"/>
        <v>689634</v>
      </c>
      <c r="R1455" s="8">
        <f>Table1[[#This Row],[Số còn phải thu ĐK]]+Table1[[#This Row],[Giá Trị HD sau CK]]-Table1[[#This Row],[Số tiền đã thu]]</f>
        <v>0</v>
      </c>
      <c r="S1455" s="7">
        <f>IF(Table1[[#This Row],[Ngày hóa đơn]]&lt;&gt;"",Table1[[#This Row],[Ngày hóa đơn]],Table1[[#This Row],[Ngày hạch toán]])</f>
        <v>45821</v>
      </c>
      <c r="T1455" s="8"/>
      <c r="U1455" s="7">
        <f>IF(Table1[[#This Row],[Ngày tính CN]]="","",S1455+T1455)</f>
        <v>45821</v>
      </c>
      <c r="V1455" s="74">
        <f ca="1">IF(Table1[[#This Row],[Hạn thanh toán]]="","",IF((U1455-NOW())&lt;0,0,(U1455-NOW())))</f>
        <v>0</v>
      </c>
      <c r="W1455" s="72"/>
      <c r="X1455" s="68" t="str">
        <f t="shared" ca="1" si="185"/>
        <v/>
      </c>
      <c r="Y1455" s="68" t="str">
        <f t="shared" si="183"/>
        <v>Đã thanh toán</v>
      </c>
      <c r="Z1455" s="301">
        <f>Table1[[#This Row],[Hạn thanh toán]]</f>
        <v>45821</v>
      </c>
      <c r="AA1455" s="301">
        <f>Table1[[#This Row],[Ngày Thanh toán]]</f>
        <v>45868</v>
      </c>
      <c r="AD1455" s="3" t="str">
        <f>VLOOKUP($A1455,Ma_KH!$A:$Q,Ma_KH!O$1,0)</f>
        <v>AEON CITIMART</v>
      </c>
      <c r="AE1455" s="3" t="str">
        <f>VLOOKUP($A1455,Ma_KH!$A:$Q,Ma_KH!P$1,0)</f>
        <v>CÔNG TY TNHH MỘT THÀNH VIÊN HỘI NHẬP PHÁT TRIỂN ĐÔNG HƯNG</v>
      </c>
    </row>
    <row r="1456" spans="1:31" ht="25.5" customHeight="1" x14ac:dyDescent="0.3">
      <c r="A1456" s="76" t="s">
        <v>143</v>
      </c>
      <c r="B1456" s="76" t="s">
        <v>4515</v>
      </c>
      <c r="C1456" s="78">
        <v>45828</v>
      </c>
      <c r="D1456" s="79" t="s">
        <v>2607</v>
      </c>
      <c r="E1456" s="78">
        <v>45828</v>
      </c>
      <c r="F1456" s="76" t="s">
        <v>2608</v>
      </c>
      <c r="G1456" s="76" t="s">
        <v>2609</v>
      </c>
      <c r="H1456" s="72">
        <v>1462214</v>
      </c>
      <c r="I1456" s="72">
        <v>0</v>
      </c>
      <c r="J1456" s="72">
        <v>116977</v>
      </c>
      <c r="K1456" s="72">
        <v>1579191</v>
      </c>
      <c r="L1456" s="8" t="s">
        <v>24</v>
      </c>
      <c r="M1456" s="43">
        <v>45868</v>
      </c>
      <c r="N1456" s="29" t="s">
        <v>4209</v>
      </c>
      <c r="O1456" s="72">
        <f>IF(Table1[[#This Row],[Phân loại]]="Tồn đầu kỳ",Table1[[#This Row],[Tổng giá trị]],0)</f>
        <v>0</v>
      </c>
      <c r="P1456" s="8">
        <f>IF(Table1[[#This Row],[Số còn phải thu ĐK]]&lt;&gt;0,0,IF(Table1[[#This Row],[Phân loại]]="Bán hàng",Table1[[#This Row],[Tổng giá trị]],-Table1[[#This Row],[Tổng giá trị]]))</f>
        <v>1579191</v>
      </c>
      <c r="Q1456" s="73">
        <f t="shared" si="184"/>
        <v>1579191</v>
      </c>
      <c r="R1456" s="8">
        <f>Table1[[#This Row],[Số còn phải thu ĐK]]+Table1[[#This Row],[Giá Trị HD sau CK]]-Table1[[#This Row],[Số tiền đã thu]]</f>
        <v>0</v>
      </c>
      <c r="S1456" s="7">
        <f>IF(Table1[[#This Row],[Ngày hóa đơn]]&lt;&gt;"",Table1[[#This Row],[Ngày hóa đơn]],Table1[[#This Row],[Ngày hạch toán]])</f>
        <v>45828</v>
      </c>
      <c r="T1456" s="8"/>
      <c r="U1456" s="7">
        <f>IF(Table1[[#This Row],[Ngày tính CN]]="","",S1456+T1456)</f>
        <v>45828</v>
      </c>
      <c r="V1456" s="74">
        <f ca="1">IF(Table1[[#This Row],[Hạn thanh toán]]="","",IF((U1456-NOW())&lt;0,0,(U1456-NOW())))</f>
        <v>0</v>
      </c>
      <c r="W1456" s="72"/>
      <c r="X1456" s="68" t="str">
        <f t="shared" ca="1" si="185"/>
        <v/>
      </c>
      <c r="Y1456" s="68" t="str">
        <f t="shared" si="183"/>
        <v>Đã thanh toán</v>
      </c>
      <c r="Z1456" s="301">
        <f>Table1[[#This Row],[Hạn thanh toán]]</f>
        <v>45828</v>
      </c>
      <c r="AA1456" s="301">
        <f>Table1[[#This Row],[Ngày Thanh toán]]</f>
        <v>45868</v>
      </c>
      <c r="AD1456" s="3" t="str">
        <f>VLOOKUP($A1456,Ma_KH!$A:$Q,Ma_KH!O$1,0)</f>
        <v>AEON CITIMART</v>
      </c>
      <c r="AE1456" s="3" t="str">
        <f>VLOOKUP($A1456,Ma_KH!$A:$Q,Ma_KH!P$1,0)</f>
        <v>CÔNG TY TNHH MỘT THÀNH VIÊN HỘI NHẬP PHÁT TRIỂN ĐÔNG HƯNG</v>
      </c>
    </row>
    <row r="1457" spans="1:31" ht="25.5" customHeight="1" x14ac:dyDescent="0.3">
      <c r="A1457" s="76" t="s">
        <v>143</v>
      </c>
      <c r="B1457" s="76" t="s">
        <v>4515</v>
      </c>
      <c r="C1457" s="78">
        <v>45828</v>
      </c>
      <c r="D1457" s="79" t="s">
        <v>2610</v>
      </c>
      <c r="E1457" s="78">
        <v>45828</v>
      </c>
      <c r="F1457" s="76" t="s">
        <v>2611</v>
      </c>
      <c r="G1457" s="76" t="s">
        <v>2612</v>
      </c>
      <c r="H1457" s="72">
        <v>791316</v>
      </c>
      <c r="I1457" s="72">
        <v>0</v>
      </c>
      <c r="J1457" s="72">
        <v>63305</v>
      </c>
      <c r="K1457" s="72">
        <v>854621</v>
      </c>
      <c r="L1457" s="8" t="s">
        <v>24</v>
      </c>
      <c r="M1457" s="43">
        <v>45868</v>
      </c>
      <c r="N1457" s="29" t="s">
        <v>4209</v>
      </c>
      <c r="O1457" s="72">
        <f>IF(Table1[[#This Row],[Phân loại]]="Tồn đầu kỳ",Table1[[#This Row],[Tổng giá trị]],0)</f>
        <v>0</v>
      </c>
      <c r="P1457" s="8">
        <f>IF(Table1[[#This Row],[Số còn phải thu ĐK]]&lt;&gt;0,0,IF(Table1[[#This Row],[Phân loại]]="Bán hàng",Table1[[#This Row],[Tổng giá trị]],-Table1[[#This Row],[Tổng giá trị]]))</f>
        <v>854621</v>
      </c>
      <c r="Q1457" s="73">
        <f t="shared" si="184"/>
        <v>854621</v>
      </c>
      <c r="R1457" s="8">
        <f>Table1[[#This Row],[Số còn phải thu ĐK]]+Table1[[#This Row],[Giá Trị HD sau CK]]-Table1[[#This Row],[Số tiền đã thu]]</f>
        <v>0</v>
      </c>
      <c r="S1457" s="7">
        <f>IF(Table1[[#This Row],[Ngày hóa đơn]]&lt;&gt;"",Table1[[#This Row],[Ngày hóa đơn]],Table1[[#This Row],[Ngày hạch toán]])</f>
        <v>45828</v>
      </c>
      <c r="T1457" s="8"/>
      <c r="U1457" s="7">
        <f>IF(Table1[[#This Row],[Ngày tính CN]]="","",S1457+T1457)</f>
        <v>45828</v>
      </c>
      <c r="V1457" s="74">
        <f ca="1">IF(Table1[[#This Row],[Hạn thanh toán]]="","",IF((U1457-NOW())&lt;0,0,(U1457-NOW())))</f>
        <v>0</v>
      </c>
      <c r="W1457" s="72"/>
      <c r="X1457" s="68" t="str">
        <f t="shared" ca="1" si="185"/>
        <v/>
      </c>
      <c r="Y1457" s="68" t="str">
        <f t="shared" si="183"/>
        <v>Đã thanh toán</v>
      </c>
      <c r="Z1457" s="301">
        <f>Table1[[#This Row],[Hạn thanh toán]]</f>
        <v>45828</v>
      </c>
      <c r="AA1457" s="301">
        <f>Table1[[#This Row],[Ngày Thanh toán]]</f>
        <v>45868</v>
      </c>
      <c r="AD1457" s="3" t="str">
        <f>VLOOKUP($A1457,Ma_KH!$A:$Q,Ma_KH!O$1,0)</f>
        <v>AEON CITIMART</v>
      </c>
      <c r="AE1457" s="3" t="str">
        <f>VLOOKUP($A1457,Ma_KH!$A:$Q,Ma_KH!P$1,0)</f>
        <v>CÔNG TY TNHH MỘT THÀNH VIÊN HỘI NHẬP PHÁT TRIỂN ĐÔNG HƯNG</v>
      </c>
    </row>
    <row r="1458" spans="1:31" ht="25.5" customHeight="1" x14ac:dyDescent="0.3">
      <c r="A1458" s="76" t="s">
        <v>143</v>
      </c>
      <c r="B1458" s="76" t="s">
        <v>4515</v>
      </c>
      <c r="C1458" s="78">
        <v>45832</v>
      </c>
      <c r="D1458" s="79" t="s">
        <v>2613</v>
      </c>
      <c r="E1458" s="78">
        <v>45832</v>
      </c>
      <c r="F1458" s="76" t="s">
        <v>2614</v>
      </c>
      <c r="G1458" s="76" t="s">
        <v>2615</v>
      </c>
      <c r="H1458" s="72">
        <v>619131</v>
      </c>
      <c r="I1458" s="72">
        <v>0</v>
      </c>
      <c r="J1458" s="72">
        <v>49530</v>
      </c>
      <c r="K1458" s="72">
        <v>668661</v>
      </c>
      <c r="L1458" s="8" t="s">
        <v>24</v>
      </c>
      <c r="M1458" s="43">
        <v>45868</v>
      </c>
      <c r="N1458" s="29" t="s">
        <v>4209</v>
      </c>
      <c r="O1458" s="72">
        <f>IF(Table1[[#This Row],[Phân loại]]="Tồn đầu kỳ",Table1[[#This Row],[Tổng giá trị]],0)</f>
        <v>0</v>
      </c>
      <c r="P1458" s="8">
        <f>IF(Table1[[#This Row],[Số còn phải thu ĐK]]&lt;&gt;0,0,IF(Table1[[#This Row],[Phân loại]]="Bán hàng",Table1[[#This Row],[Tổng giá trị]],-Table1[[#This Row],[Tổng giá trị]]))</f>
        <v>668661</v>
      </c>
      <c r="Q1458" s="73">
        <f t="shared" si="184"/>
        <v>668661</v>
      </c>
      <c r="R1458" s="8">
        <f>Table1[[#This Row],[Số còn phải thu ĐK]]+Table1[[#This Row],[Giá Trị HD sau CK]]-Table1[[#This Row],[Số tiền đã thu]]</f>
        <v>0</v>
      </c>
      <c r="S1458" s="7">
        <f>IF(Table1[[#This Row],[Ngày hóa đơn]]&lt;&gt;"",Table1[[#This Row],[Ngày hóa đơn]],Table1[[#This Row],[Ngày hạch toán]])</f>
        <v>45832</v>
      </c>
      <c r="T1458" s="8"/>
      <c r="U1458" s="7">
        <f>IF(Table1[[#This Row],[Ngày tính CN]]="","",S1458+T1458)</f>
        <v>45832</v>
      </c>
      <c r="V1458" s="74">
        <f ca="1">IF(Table1[[#This Row],[Hạn thanh toán]]="","",IF((U1458-NOW())&lt;0,0,(U1458-NOW())))</f>
        <v>0</v>
      </c>
      <c r="W1458" s="72"/>
      <c r="X1458" s="68" t="str">
        <f t="shared" ca="1" si="185"/>
        <v/>
      </c>
      <c r="Y1458" s="68" t="str">
        <f t="shared" si="183"/>
        <v>Đã thanh toán</v>
      </c>
      <c r="Z1458" s="301">
        <f>Table1[[#This Row],[Hạn thanh toán]]</f>
        <v>45832</v>
      </c>
      <c r="AA1458" s="301">
        <f>Table1[[#This Row],[Ngày Thanh toán]]</f>
        <v>45868</v>
      </c>
      <c r="AD1458" s="3" t="str">
        <f>VLOOKUP($A1458,Ma_KH!$A:$Q,Ma_KH!O$1,0)</f>
        <v>AEON CITIMART</v>
      </c>
      <c r="AE1458" s="3" t="str">
        <f>VLOOKUP($A1458,Ma_KH!$A:$Q,Ma_KH!P$1,0)</f>
        <v>CÔNG TY TNHH MỘT THÀNH VIÊN HỘI NHẬP PHÁT TRIỂN ĐÔNG HƯNG</v>
      </c>
    </row>
    <row r="1459" spans="1:31" ht="25.5" customHeight="1" x14ac:dyDescent="0.3">
      <c r="A1459" s="76" t="s">
        <v>143</v>
      </c>
      <c r="B1459" s="76" t="s">
        <v>4515</v>
      </c>
      <c r="C1459" s="78">
        <v>45832</v>
      </c>
      <c r="D1459" s="79" t="s">
        <v>2616</v>
      </c>
      <c r="E1459" s="78">
        <v>45832</v>
      </c>
      <c r="F1459" s="76" t="s">
        <v>2617</v>
      </c>
      <c r="G1459" s="76" t="s">
        <v>2618</v>
      </c>
      <c r="H1459" s="72">
        <v>788590</v>
      </c>
      <c r="I1459" s="72">
        <v>0</v>
      </c>
      <c r="J1459" s="72">
        <v>63087</v>
      </c>
      <c r="K1459" s="72">
        <v>851677</v>
      </c>
      <c r="L1459" s="8" t="s">
        <v>24</v>
      </c>
      <c r="M1459" s="43">
        <v>45868</v>
      </c>
      <c r="N1459" s="29" t="s">
        <v>4209</v>
      </c>
      <c r="O1459" s="72">
        <f>IF(Table1[[#This Row],[Phân loại]]="Tồn đầu kỳ",Table1[[#This Row],[Tổng giá trị]],0)</f>
        <v>0</v>
      </c>
      <c r="P1459" s="8">
        <f>IF(Table1[[#This Row],[Số còn phải thu ĐK]]&lt;&gt;0,0,IF(Table1[[#This Row],[Phân loại]]="Bán hàng",Table1[[#This Row],[Tổng giá trị]],-Table1[[#This Row],[Tổng giá trị]]))</f>
        <v>851677</v>
      </c>
      <c r="Q1459" s="73">
        <f t="shared" si="184"/>
        <v>851677</v>
      </c>
      <c r="R1459" s="8">
        <f>Table1[[#This Row],[Số còn phải thu ĐK]]+Table1[[#This Row],[Giá Trị HD sau CK]]-Table1[[#This Row],[Số tiền đã thu]]</f>
        <v>0</v>
      </c>
      <c r="S1459" s="7">
        <f>IF(Table1[[#This Row],[Ngày hóa đơn]]&lt;&gt;"",Table1[[#This Row],[Ngày hóa đơn]],Table1[[#This Row],[Ngày hạch toán]])</f>
        <v>45832</v>
      </c>
      <c r="T1459" s="8"/>
      <c r="U1459" s="7">
        <f>IF(Table1[[#This Row],[Ngày tính CN]]="","",S1459+T1459)</f>
        <v>45832</v>
      </c>
      <c r="V1459" s="74">
        <f ca="1">IF(Table1[[#This Row],[Hạn thanh toán]]="","",IF((U1459-NOW())&lt;0,0,(U1459-NOW())))</f>
        <v>0</v>
      </c>
      <c r="W1459" s="72"/>
      <c r="X1459" s="68" t="str">
        <f t="shared" ca="1" si="185"/>
        <v/>
      </c>
      <c r="Y1459" s="68" t="str">
        <f t="shared" si="183"/>
        <v>Đã thanh toán</v>
      </c>
      <c r="Z1459" s="301">
        <f>Table1[[#This Row],[Hạn thanh toán]]</f>
        <v>45832</v>
      </c>
      <c r="AA1459" s="301">
        <f>Table1[[#This Row],[Ngày Thanh toán]]</f>
        <v>45868</v>
      </c>
      <c r="AD1459" s="3" t="str">
        <f>VLOOKUP($A1459,Ma_KH!$A:$Q,Ma_KH!O$1,0)</f>
        <v>AEON CITIMART</v>
      </c>
      <c r="AE1459" s="3" t="str">
        <f>VLOOKUP($A1459,Ma_KH!$A:$Q,Ma_KH!P$1,0)</f>
        <v>CÔNG TY TNHH MỘT THÀNH VIÊN HỘI NHẬP PHÁT TRIỂN ĐÔNG HƯNG</v>
      </c>
    </row>
    <row r="1460" spans="1:31" ht="25.5" customHeight="1" x14ac:dyDescent="0.3">
      <c r="A1460" s="76" t="s">
        <v>143</v>
      </c>
      <c r="B1460" s="76" t="s">
        <v>4515</v>
      </c>
      <c r="C1460" s="78">
        <v>45832</v>
      </c>
      <c r="D1460" s="79" t="s">
        <v>2619</v>
      </c>
      <c r="E1460" s="78">
        <v>45832</v>
      </c>
      <c r="F1460" s="76" t="s">
        <v>2620</v>
      </c>
      <c r="G1460" s="76" t="s">
        <v>2621</v>
      </c>
      <c r="H1460" s="72">
        <v>1149475</v>
      </c>
      <c r="I1460" s="72">
        <v>0</v>
      </c>
      <c r="J1460" s="72">
        <v>91958</v>
      </c>
      <c r="K1460" s="72">
        <v>1241433</v>
      </c>
      <c r="L1460" s="8" t="s">
        <v>24</v>
      </c>
      <c r="M1460" s="43">
        <v>45868</v>
      </c>
      <c r="N1460" s="29" t="s">
        <v>4209</v>
      </c>
      <c r="O1460" s="72">
        <f>IF(Table1[[#This Row],[Phân loại]]="Tồn đầu kỳ",Table1[[#This Row],[Tổng giá trị]],0)</f>
        <v>0</v>
      </c>
      <c r="P1460" s="8">
        <f>IF(Table1[[#This Row],[Số còn phải thu ĐK]]&lt;&gt;0,0,IF(Table1[[#This Row],[Phân loại]]="Bán hàng",Table1[[#This Row],[Tổng giá trị]],-Table1[[#This Row],[Tổng giá trị]]))</f>
        <v>1241433</v>
      </c>
      <c r="Q1460" s="73">
        <f t="shared" si="184"/>
        <v>1241433</v>
      </c>
      <c r="R1460" s="8">
        <f>Table1[[#This Row],[Số còn phải thu ĐK]]+Table1[[#This Row],[Giá Trị HD sau CK]]-Table1[[#This Row],[Số tiền đã thu]]</f>
        <v>0</v>
      </c>
      <c r="S1460" s="7">
        <f>IF(Table1[[#This Row],[Ngày hóa đơn]]&lt;&gt;"",Table1[[#This Row],[Ngày hóa đơn]],Table1[[#This Row],[Ngày hạch toán]])</f>
        <v>45832</v>
      </c>
      <c r="T1460" s="8"/>
      <c r="U1460" s="7">
        <f>IF(Table1[[#This Row],[Ngày tính CN]]="","",S1460+T1460)</f>
        <v>45832</v>
      </c>
      <c r="V1460" s="74">
        <f ca="1">IF(Table1[[#This Row],[Hạn thanh toán]]="","",IF((U1460-NOW())&lt;0,0,(U1460-NOW())))</f>
        <v>0</v>
      </c>
      <c r="W1460" s="72"/>
      <c r="X1460" s="68" t="str">
        <f t="shared" ca="1" si="185"/>
        <v/>
      </c>
      <c r="Y1460" s="68" t="str">
        <f t="shared" si="183"/>
        <v>Đã thanh toán</v>
      </c>
      <c r="Z1460" s="301">
        <f>Table1[[#This Row],[Hạn thanh toán]]</f>
        <v>45832</v>
      </c>
      <c r="AA1460" s="301">
        <f>Table1[[#This Row],[Ngày Thanh toán]]</f>
        <v>45868</v>
      </c>
      <c r="AD1460" s="3" t="str">
        <f>VLOOKUP($A1460,Ma_KH!$A:$Q,Ma_KH!O$1,0)</f>
        <v>AEON CITIMART</v>
      </c>
      <c r="AE1460" s="3" t="str">
        <f>VLOOKUP($A1460,Ma_KH!$A:$Q,Ma_KH!P$1,0)</f>
        <v>CÔNG TY TNHH MỘT THÀNH VIÊN HỘI NHẬP PHÁT TRIỂN ĐÔNG HƯNG</v>
      </c>
    </row>
    <row r="1461" spans="1:31" ht="25.5" customHeight="1" x14ac:dyDescent="0.3">
      <c r="A1461" s="76" t="s">
        <v>143</v>
      </c>
      <c r="B1461" s="76" t="s">
        <v>4515</v>
      </c>
      <c r="C1461" s="78">
        <v>45834</v>
      </c>
      <c r="D1461" s="79" t="s">
        <v>2622</v>
      </c>
      <c r="E1461" s="78">
        <v>45834</v>
      </c>
      <c r="F1461" s="76" t="s">
        <v>2623</v>
      </c>
      <c r="G1461" s="76" t="s">
        <v>2624</v>
      </c>
      <c r="H1461" s="72">
        <v>843119</v>
      </c>
      <c r="I1461" s="72">
        <v>0</v>
      </c>
      <c r="J1461" s="72">
        <v>67450</v>
      </c>
      <c r="K1461" s="72">
        <v>910569</v>
      </c>
      <c r="L1461" s="8" t="s">
        <v>24</v>
      </c>
      <c r="M1461" s="43">
        <v>45868</v>
      </c>
      <c r="N1461" s="29" t="s">
        <v>4209</v>
      </c>
      <c r="O1461" s="72">
        <f>IF(Table1[[#This Row],[Phân loại]]="Tồn đầu kỳ",Table1[[#This Row],[Tổng giá trị]],0)</f>
        <v>0</v>
      </c>
      <c r="P1461" s="8">
        <f>IF(Table1[[#This Row],[Số còn phải thu ĐK]]&lt;&gt;0,0,IF(Table1[[#This Row],[Phân loại]]="Bán hàng",Table1[[#This Row],[Tổng giá trị]],-Table1[[#This Row],[Tổng giá trị]]))</f>
        <v>910569</v>
      </c>
      <c r="Q1461" s="73">
        <f t="shared" si="184"/>
        <v>910569</v>
      </c>
      <c r="R1461" s="8">
        <f>Table1[[#This Row],[Số còn phải thu ĐK]]+Table1[[#This Row],[Giá Trị HD sau CK]]-Table1[[#This Row],[Số tiền đã thu]]</f>
        <v>0</v>
      </c>
      <c r="S1461" s="7">
        <f>IF(Table1[[#This Row],[Ngày hóa đơn]]&lt;&gt;"",Table1[[#This Row],[Ngày hóa đơn]],Table1[[#This Row],[Ngày hạch toán]])</f>
        <v>45834</v>
      </c>
      <c r="T1461" s="8"/>
      <c r="U1461" s="7">
        <f>IF(Table1[[#This Row],[Ngày tính CN]]="","",S1461+T1461)</f>
        <v>45834</v>
      </c>
      <c r="V1461" s="74">
        <f ca="1">IF(Table1[[#This Row],[Hạn thanh toán]]="","",IF((U1461-NOW())&lt;0,0,(U1461-NOW())))</f>
        <v>0</v>
      </c>
      <c r="W1461" s="72"/>
      <c r="X1461" s="68" t="str">
        <f t="shared" ca="1" si="185"/>
        <v/>
      </c>
      <c r="Y1461" s="68" t="str">
        <f t="shared" si="183"/>
        <v>Đã thanh toán</v>
      </c>
      <c r="Z1461" s="301">
        <f>Table1[[#This Row],[Hạn thanh toán]]</f>
        <v>45834</v>
      </c>
      <c r="AA1461" s="301">
        <f>Table1[[#This Row],[Ngày Thanh toán]]</f>
        <v>45868</v>
      </c>
      <c r="AD1461" s="3" t="str">
        <f>VLOOKUP($A1461,Ma_KH!$A:$Q,Ma_KH!O$1,0)</f>
        <v>AEON CITIMART</v>
      </c>
      <c r="AE1461" s="3" t="str">
        <f>VLOOKUP($A1461,Ma_KH!$A:$Q,Ma_KH!P$1,0)</f>
        <v>CÔNG TY TNHH MỘT THÀNH VIÊN HỘI NHẬP PHÁT TRIỂN ĐÔNG HƯNG</v>
      </c>
    </row>
    <row r="1462" spans="1:31" ht="25.5" customHeight="1" x14ac:dyDescent="0.3">
      <c r="A1462" s="69" t="s">
        <v>143</v>
      </c>
      <c r="B1462" s="76" t="s">
        <v>4515</v>
      </c>
      <c r="C1462" s="70">
        <v>45836</v>
      </c>
      <c r="D1462" s="71" t="s">
        <v>2625</v>
      </c>
      <c r="E1462" s="70">
        <v>45836</v>
      </c>
      <c r="F1462" s="69" t="s">
        <v>2626</v>
      </c>
      <c r="G1462" s="69" t="s">
        <v>2627</v>
      </c>
      <c r="H1462" s="72">
        <v>753540</v>
      </c>
      <c r="I1462" s="72">
        <v>0</v>
      </c>
      <c r="J1462" s="72">
        <v>60283</v>
      </c>
      <c r="K1462" s="72">
        <v>813823</v>
      </c>
      <c r="L1462" s="8" t="s">
        <v>24</v>
      </c>
      <c r="M1462" s="43">
        <v>45868</v>
      </c>
      <c r="N1462" s="29" t="s">
        <v>4209</v>
      </c>
      <c r="O1462" s="72">
        <f>IF(Table1[[#This Row],[Phân loại]]="Tồn đầu kỳ",Table1[[#This Row],[Tổng giá trị]],0)</f>
        <v>0</v>
      </c>
      <c r="P1462" s="8">
        <f>IF(Table1[[#This Row],[Số còn phải thu ĐK]]&lt;&gt;0,0,IF(Table1[[#This Row],[Phân loại]]="Bán hàng",Table1[[#This Row],[Tổng giá trị]],-Table1[[#This Row],[Tổng giá trị]]))</f>
        <v>813823</v>
      </c>
      <c r="Q1462" s="73">
        <f t="shared" si="184"/>
        <v>813823</v>
      </c>
      <c r="R1462" s="8">
        <f>Table1[[#This Row],[Số còn phải thu ĐK]]+Table1[[#This Row],[Giá Trị HD sau CK]]-Table1[[#This Row],[Số tiền đã thu]]</f>
        <v>0</v>
      </c>
      <c r="S1462" s="7">
        <f>IF(Table1[[#This Row],[Ngày hóa đơn]]&lt;&gt;"",Table1[[#This Row],[Ngày hóa đơn]],Table1[[#This Row],[Ngày hạch toán]])</f>
        <v>45836</v>
      </c>
      <c r="T1462" s="8"/>
      <c r="U1462" s="7">
        <f>IF(Table1[[#This Row],[Ngày tính CN]]="","",S1462+T1462)</f>
        <v>45836</v>
      </c>
      <c r="V1462" s="74">
        <f ca="1">IF(Table1[[#This Row],[Hạn thanh toán]]="","",IF((U1462-NOW())&lt;0,0,(U1462-NOW())))</f>
        <v>0</v>
      </c>
      <c r="W1462" s="72"/>
      <c r="X1462" s="68" t="str">
        <f t="shared" ca="1" si="185"/>
        <v/>
      </c>
      <c r="Y1462" s="68" t="str">
        <f t="shared" si="183"/>
        <v>Đã thanh toán</v>
      </c>
      <c r="Z1462" s="301">
        <f>Table1[[#This Row],[Hạn thanh toán]]</f>
        <v>45836</v>
      </c>
      <c r="AA1462" s="301">
        <f>Table1[[#This Row],[Ngày Thanh toán]]</f>
        <v>45868</v>
      </c>
      <c r="AD1462" s="3" t="str">
        <f>VLOOKUP($A1462,Ma_KH!$A:$Q,Ma_KH!O$1,0)</f>
        <v>AEON CITIMART</v>
      </c>
      <c r="AE1462" s="3" t="str">
        <f>VLOOKUP($A1462,Ma_KH!$A:$Q,Ma_KH!P$1,0)</f>
        <v>CÔNG TY TNHH MỘT THÀNH VIÊN HỘI NHẬP PHÁT TRIỂN ĐÔNG HƯNG</v>
      </c>
    </row>
    <row r="1463" spans="1:31" ht="25.5" customHeight="1" x14ac:dyDescent="0.3">
      <c r="A1463" s="76" t="s">
        <v>143</v>
      </c>
      <c r="B1463" s="76" t="s">
        <v>4515</v>
      </c>
      <c r="C1463" s="78">
        <v>45839</v>
      </c>
      <c r="D1463" s="79" t="s">
        <v>2628</v>
      </c>
      <c r="E1463" s="78">
        <v>45839</v>
      </c>
      <c r="F1463" s="76" t="s">
        <v>2629</v>
      </c>
      <c r="G1463" s="76" t="s">
        <v>2630</v>
      </c>
      <c r="H1463" s="72">
        <v>991320</v>
      </c>
      <c r="I1463" s="72">
        <v>0</v>
      </c>
      <c r="J1463" s="72">
        <v>79306</v>
      </c>
      <c r="K1463" s="72">
        <v>1070626</v>
      </c>
      <c r="L1463" s="8" t="s">
        <v>24</v>
      </c>
      <c r="M1463" s="43">
        <v>45959</v>
      </c>
      <c r="N1463" s="64" t="s">
        <v>4210</v>
      </c>
      <c r="O1463" s="72">
        <f>IF(Table1[[#This Row],[Phân loại]]="Tồn đầu kỳ",Table1[[#This Row],[Tổng giá trị]],0)</f>
        <v>0</v>
      </c>
      <c r="P1463" s="8">
        <f>IF(Table1[[#This Row],[Số còn phải thu ĐK]]&lt;&gt;0,0,IF(Table1[[#This Row],[Phân loại]]="Bán hàng",Table1[[#This Row],[Tổng giá trị]],-Table1[[#This Row],[Tổng giá trị]]))</f>
        <v>1070626</v>
      </c>
      <c r="Q1463" s="73">
        <f t="shared" si="184"/>
        <v>1070626</v>
      </c>
      <c r="R1463" s="8">
        <f>Table1[[#This Row],[Số còn phải thu ĐK]]+Table1[[#This Row],[Giá Trị HD sau CK]]-Table1[[#This Row],[Số tiền đã thu]]</f>
        <v>0</v>
      </c>
      <c r="S1463" s="7">
        <f>IF(Table1[[#This Row],[Ngày hóa đơn]]&lt;&gt;"",Table1[[#This Row],[Ngày hóa đơn]],Table1[[#This Row],[Ngày hạch toán]])</f>
        <v>45839</v>
      </c>
      <c r="T1463" s="8"/>
      <c r="U1463" s="7">
        <f>IF(Table1[[#This Row],[Ngày tính CN]]="","",S1463+T1463)</f>
        <v>45839</v>
      </c>
      <c r="V1463" s="74">
        <f ca="1">IF(Table1[[#This Row],[Hạn thanh toán]]="","",IF((U1463-NOW())&lt;0,0,(U1463-NOW())))</f>
        <v>0</v>
      </c>
      <c r="W1463" s="72"/>
      <c r="X1463" s="68" t="str">
        <f t="shared" ca="1" si="185"/>
        <v/>
      </c>
      <c r="Y1463" s="68" t="str">
        <f t="shared" si="183"/>
        <v>Đã thanh toán</v>
      </c>
      <c r="Z1463" s="301">
        <f>Table1[[#This Row],[Hạn thanh toán]]</f>
        <v>45839</v>
      </c>
      <c r="AA1463" s="301">
        <f>Table1[[#This Row],[Ngày Thanh toán]]</f>
        <v>45959</v>
      </c>
      <c r="AD1463" s="3" t="str">
        <f>VLOOKUP($A1463,Ma_KH!$A:$Q,Ma_KH!O$1,0)</f>
        <v>AEON CITIMART</v>
      </c>
      <c r="AE1463" s="3" t="str">
        <f>VLOOKUP($A1463,Ma_KH!$A:$Q,Ma_KH!P$1,0)</f>
        <v>CÔNG TY TNHH MỘT THÀNH VIÊN HỘI NHẬP PHÁT TRIỂN ĐÔNG HƯNG</v>
      </c>
    </row>
    <row r="1464" spans="1:31" ht="25.5" customHeight="1" x14ac:dyDescent="0.3">
      <c r="A1464" s="76" t="s">
        <v>143</v>
      </c>
      <c r="B1464" s="76" t="s">
        <v>4515</v>
      </c>
      <c r="C1464" s="78">
        <v>45840</v>
      </c>
      <c r="D1464" s="79" t="s">
        <v>2631</v>
      </c>
      <c r="E1464" s="78">
        <v>45840</v>
      </c>
      <c r="F1464" s="76" t="s">
        <v>2632</v>
      </c>
      <c r="G1464" s="76" t="s">
        <v>2633</v>
      </c>
      <c r="H1464" s="72">
        <v>596964</v>
      </c>
      <c r="I1464" s="72">
        <v>0</v>
      </c>
      <c r="J1464" s="72">
        <v>47757</v>
      </c>
      <c r="K1464" s="72">
        <v>644721</v>
      </c>
      <c r="L1464" s="8" t="s">
        <v>24</v>
      </c>
      <c r="M1464" s="43">
        <v>45959</v>
      </c>
      <c r="N1464" s="64" t="s">
        <v>4210</v>
      </c>
      <c r="O1464" s="72">
        <f>IF(Table1[[#This Row],[Phân loại]]="Tồn đầu kỳ",Table1[[#This Row],[Tổng giá trị]],0)</f>
        <v>0</v>
      </c>
      <c r="P1464" s="8">
        <f>IF(Table1[[#This Row],[Số còn phải thu ĐK]]&lt;&gt;0,0,IF(Table1[[#This Row],[Phân loại]]="Bán hàng",Table1[[#This Row],[Tổng giá trị]],-Table1[[#This Row],[Tổng giá trị]]))</f>
        <v>644721</v>
      </c>
      <c r="Q1464" s="73">
        <f t="shared" si="184"/>
        <v>644721</v>
      </c>
      <c r="R1464" s="8">
        <f>Table1[[#This Row],[Số còn phải thu ĐK]]+Table1[[#This Row],[Giá Trị HD sau CK]]-Table1[[#This Row],[Số tiền đã thu]]</f>
        <v>0</v>
      </c>
      <c r="S1464" s="7">
        <f>IF(Table1[[#This Row],[Ngày hóa đơn]]&lt;&gt;"",Table1[[#This Row],[Ngày hóa đơn]],Table1[[#This Row],[Ngày hạch toán]])</f>
        <v>45840</v>
      </c>
      <c r="T1464" s="8"/>
      <c r="U1464" s="7">
        <f>IF(Table1[[#This Row],[Ngày tính CN]]="","",S1464+T1464)</f>
        <v>45840</v>
      </c>
      <c r="V1464" s="74">
        <f ca="1">IF(Table1[[#This Row],[Hạn thanh toán]]="","",IF((U1464-NOW())&lt;0,0,(U1464-NOW())))</f>
        <v>0</v>
      </c>
      <c r="W1464" s="72"/>
      <c r="X1464" s="68" t="str">
        <f t="shared" ca="1" si="185"/>
        <v/>
      </c>
      <c r="Y1464" s="68" t="str">
        <f t="shared" si="183"/>
        <v>Đã thanh toán</v>
      </c>
      <c r="Z1464" s="301">
        <f>Table1[[#This Row],[Hạn thanh toán]]</f>
        <v>45840</v>
      </c>
      <c r="AA1464" s="301">
        <f>Table1[[#This Row],[Ngày Thanh toán]]</f>
        <v>45959</v>
      </c>
      <c r="AD1464" s="3" t="str">
        <f>VLOOKUP($A1464,Ma_KH!$A:$Q,Ma_KH!O$1,0)</f>
        <v>AEON CITIMART</v>
      </c>
      <c r="AE1464" s="3" t="str">
        <f>VLOOKUP($A1464,Ma_KH!$A:$Q,Ma_KH!P$1,0)</f>
        <v>CÔNG TY TNHH MỘT THÀNH VIÊN HỘI NHẬP PHÁT TRIỂN ĐÔNG HƯNG</v>
      </c>
    </row>
    <row r="1465" spans="1:31" ht="25.5" customHeight="1" x14ac:dyDescent="0.3">
      <c r="A1465" s="76" t="s">
        <v>143</v>
      </c>
      <c r="B1465" s="76" t="s">
        <v>4515</v>
      </c>
      <c r="C1465" s="78">
        <v>45841</v>
      </c>
      <c r="D1465" s="79" t="s">
        <v>2634</v>
      </c>
      <c r="E1465" s="78">
        <v>45841</v>
      </c>
      <c r="F1465" s="76" t="s">
        <v>2635</v>
      </c>
      <c r="G1465" s="76" t="s">
        <v>2636</v>
      </c>
      <c r="H1465" s="72">
        <v>689685</v>
      </c>
      <c r="I1465" s="72">
        <v>0</v>
      </c>
      <c r="J1465" s="72">
        <v>55175</v>
      </c>
      <c r="K1465" s="72">
        <v>744860</v>
      </c>
      <c r="L1465" s="8" t="s">
        <v>24</v>
      </c>
      <c r="M1465" s="43">
        <v>45959</v>
      </c>
      <c r="N1465" s="64" t="s">
        <v>4210</v>
      </c>
      <c r="O1465" s="72">
        <f>IF(Table1[[#This Row],[Phân loại]]="Tồn đầu kỳ",Table1[[#This Row],[Tổng giá trị]],0)</f>
        <v>0</v>
      </c>
      <c r="P1465" s="8">
        <f>IF(Table1[[#This Row],[Số còn phải thu ĐK]]&lt;&gt;0,0,IF(Table1[[#This Row],[Phân loại]]="Bán hàng",Table1[[#This Row],[Tổng giá trị]],-Table1[[#This Row],[Tổng giá trị]]))</f>
        <v>744860</v>
      </c>
      <c r="Q1465" s="73">
        <f t="shared" si="184"/>
        <v>744860</v>
      </c>
      <c r="R1465" s="8">
        <f>Table1[[#This Row],[Số còn phải thu ĐK]]+Table1[[#This Row],[Giá Trị HD sau CK]]-Table1[[#This Row],[Số tiền đã thu]]</f>
        <v>0</v>
      </c>
      <c r="S1465" s="7">
        <f>IF(Table1[[#This Row],[Ngày hóa đơn]]&lt;&gt;"",Table1[[#This Row],[Ngày hóa đơn]],Table1[[#This Row],[Ngày hạch toán]])</f>
        <v>45841</v>
      </c>
      <c r="T1465" s="8"/>
      <c r="U1465" s="7">
        <f>IF(Table1[[#This Row],[Ngày tính CN]]="","",S1465+T1465)</f>
        <v>45841</v>
      </c>
      <c r="V1465" s="74">
        <f ca="1">IF(Table1[[#This Row],[Hạn thanh toán]]="","",IF((U1465-NOW())&lt;0,0,(U1465-NOW())))</f>
        <v>0</v>
      </c>
      <c r="W1465" s="72"/>
      <c r="X1465" s="68" t="str">
        <f t="shared" ca="1" si="185"/>
        <v/>
      </c>
      <c r="Y1465" s="68" t="str">
        <f t="shared" si="183"/>
        <v>Đã thanh toán</v>
      </c>
      <c r="Z1465" s="301">
        <f>Table1[[#This Row],[Hạn thanh toán]]</f>
        <v>45841</v>
      </c>
      <c r="AA1465" s="301">
        <f>Table1[[#This Row],[Ngày Thanh toán]]</f>
        <v>45959</v>
      </c>
      <c r="AD1465" s="3" t="str">
        <f>VLOOKUP($A1465,Ma_KH!$A:$Q,Ma_KH!O$1,0)</f>
        <v>AEON CITIMART</v>
      </c>
      <c r="AE1465" s="3" t="str">
        <f>VLOOKUP($A1465,Ma_KH!$A:$Q,Ma_KH!P$1,0)</f>
        <v>CÔNG TY TNHH MỘT THÀNH VIÊN HỘI NHẬP PHÁT TRIỂN ĐÔNG HƯNG</v>
      </c>
    </row>
    <row r="1466" spans="1:31" ht="25.5" customHeight="1" x14ac:dyDescent="0.3">
      <c r="A1466" s="76" t="s">
        <v>143</v>
      </c>
      <c r="B1466" s="76" t="s">
        <v>4515</v>
      </c>
      <c r="C1466" s="78">
        <v>45845</v>
      </c>
      <c r="D1466" s="79" t="s">
        <v>2637</v>
      </c>
      <c r="E1466" s="78">
        <v>45845</v>
      </c>
      <c r="F1466" s="76" t="s">
        <v>2638</v>
      </c>
      <c r="G1466" s="76" t="s">
        <v>2639</v>
      </c>
      <c r="H1466" s="72">
        <v>358001</v>
      </c>
      <c r="I1466" s="72">
        <v>0</v>
      </c>
      <c r="J1466" s="72">
        <v>28640</v>
      </c>
      <c r="K1466" s="72">
        <v>386641</v>
      </c>
      <c r="L1466" s="8" t="s">
        <v>24</v>
      </c>
      <c r="M1466" s="43">
        <v>45959</v>
      </c>
      <c r="N1466" s="64" t="s">
        <v>4210</v>
      </c>
      <c r="O1466" s="72">
        <f>IF(Table1[[#This Row],[Phân loại]]="Tồn đầu kỳ",Table1[[#This Row],[Tổng giá trị]],0)</f>
        <v>0</v>
      </c>
      <c r="P1466" s="8">
        <f>IF(Table1[[#This Row],[Số còn phải thu ĐK]]&lt;&gt;0,0,IF(Table1[[#This Row],[Phân loại]]="Bán hàng",Table1[[#This Row],[Tổng giá trị]],-Table1[[#This Row],[Tổng giá trị]]))</f>
        <v>386641</v>
      </c>
      <c r="Q1466" s="73">
        <f t="shared" si="184"/>
        <v>386641</v>
      </c>
      <c r="R1466" s="8">
        <f>Table1[[#This Row],[Số còn phải thu ĐK]]+Table1[[#This Row],[Giá Trị HD sau CK]]-Table1[[#This Row],[Số tiền đã thu]]</f>
        <v>0</v>
      </c>
      <c r="S1466" s="7">
        <f>IF(Table1[[#This Row],[Ngày hóa đơn]]&lt;&gt;"",Table1[[#This Row],[Ngày hóa đơn]],Table1[[#This Row],[Ngày hạch toán]])</f>
        <v>45845</v>
      </c>
      <c r="T1466" s="8"/>
      <c r="U1466" s="7">
        <f>IF(Table1[[#This Row],[Ngày tính CN]]="","",S1466+T1466)</f>
        <v>45845</v>
      </c>
      <c r="V1466" s="74">
        <f ca="1">IF(Table1[[#This Row],[Hạn thanh toán]]="","",IF((U1466-NOW())&lt;0,0,(U1466-NOW())))</f>
        <v>0</v>
      </c>
      <c r="W1466" s="72"/>
      <c r="X1466" s="68" t="str">
        <f t="shared" ca="1" si="185"/>
        <v/>
      </c>
      <c r="Y1466" s="68" t="str">
        <f t="shared" si="183"/>
        <v>Đã thanh toán</v>
      </c>
      <c r="Z1466" s="301">
        <f>Table1[[#This Row],[Hạn thanh toán]]</f>
        <v>45845</v>
      </c>
      <c r="AA1466" s="301">
        <f>Table1[[#This Row],[Ngày Thanh toán]]</f>
        <v>45959</v>
      </c>
      <c r="AD1466" s="3" t="str">
        <f>VLOOKUP($A1466,Ma_KH!$A:$Q,Ma_KH!O$1,0)</f>
        <v>AEON CITIMART</v>
      </c>
      <c r="AE1466" s="3" t="str">
        <f>VLOOKUP($A1466,Ma_KH!$A:$Q,Ma_KH!P$1,0)</f>
        <v>CÔNG TY TNHH MỘT THÀNH VIÊN HỘI NHẬP PHÁT TRIỂN ĐÔNG HƯNG</v>
      </c>
    </row>
    <row r="1467" spans="1:31" ht="25.5" customHeight="1" x14ac:dyDescent="0.3">
      <c r="A1467" s="76" t="s">
        <v>143</v>
      </c>
      <c r="B1467" s="76" t="s">
        <v>4515</v>
      </c>
      <c r="C1467" s="78">
        <v>45848</v>
      </c>
      <c r="D1467" s="79" t="s">
        <v>2640</v>
      </c>
      <c r="E1467" s="78">
        <v>45848</v>
      </c>
      <c r="F1467" s="76" t="s">
        <v>2641</v>
      </c>
      <c r="G1467" s="76" t="s">
        <v>2642</v>
      </c>
      <c r="H1467" s="72">
        <v>1252253</v>
      </c>
      <c r="I1467" s="72">
        <v>0</v>
      </c>
      <c r="J1467" s="72">
        <v>100180</v>
      </c>
      <c r="K1467" s="72">
        <v>1352433</v>
      </c>
      <c r="L1467" s="8" t="s">
        <v>24</v>
      </c>
      <c r="M1467" s="43">
        <v>45959</v>
      </c>
      <c r="N1467" s="64" t="s">
        <v>4210</v>
      </c>
      <c r="O1467" s="72">
        <f>IF(Table1[[#This Row],[Phân loại]]="Tồn đầu kỳ",Table1[[#This Row],[Tổng giá trị]],0)</f>
        <v>0</v>
      </c>
      <c r="P1467" s="8">
        <f>IF(Table1[[#This Row],[Số còn phải thu ĐK]]&lt;&gt;0,0,IF(Table1[[#This Row],[Phân loại]]="Bán hàng",Table1[[#This Row],[Tổng giá trị]],-Table1[[#This Row],[Tổng giá trị]]))</f>
        <v>1352433</v>
      </c>
      <c r="Q1467" s="73">
        <f t="shared" si="184"/>
        <v>1352433</v>
      </c>
      <c r="R1467" s="8">
        <f>Table1[[#This Row],[Số còn phải thu ĐK]]+Table1[[#This Row],[Giá Trị HD sau CK]]-Table1[[#This Row],[Số tiền đã thu]]</f>
        <v>0</v>
      </c>
      <c r="S1467" s="7">
        <f>IF(Table1[[#This Row],[Ngày hóa đơn]]&lt;&gt;"",Table1[[#This Row],[Ngày hóa đơn]],Table1[[#This Row],[Ngày hạch toán]])</f>
        <v>45848</v>
      </c>
      <c r="T1467" s="8"/>
      <c r="U1467" s="7">
        <f>IF(Table1[[#This Row],[Ngày tính CN]]="","",S1467+T1467)</f>
        <v>45848</v>
      </c>
      <c r="V1467" s="74">
        <f ca="1">IF(Table1[[#This Row],[Hạn thanh toán]]="","",IF((U1467-NOW())&lt;0,0,(U1467-NOW())))</f>
        <v>0</v>
      </c>
      <c r="W1467" s="72"/>
      <c r="X1467" s="68" t="str">
        <f t="shared" ca="1" si="185"/>
        <v/>
      </c>
      <c r="Y1467" s="68" t="str">
        <f t="shared" si="183"/>
        <v>Đã thanh toán</v>
      </c>
      <c r="Z1467" s="301">
        <f>Table1[[#This Row],[Hạn thanh toán]]</f>
        <v>45848</v>
      </c>
      <c r="AA1467" s="301">
        <f>Table1[[#This Row],[Ngày Thanh toán]]</f>
        <v>45959</v>
      </c>
      <c r="AD1467" s="3" t="str">
        <f>VLOOKUP($A1467,Ma_KH!$A:$Q,Ma_KH!O$1,0)</f>
        <v>AEON CITIMART</v>
      </c>
      <c r="AE1467" s="3" t="str">
        <f>VLOOKUP($A1467,Ma_KH!$A:$Q,Ma_KH!P$1,0)</f>
        <v>CÔNG TY TNHH MỘT THÀNH VIÊN HỘI NHẬP PHÁT TRIỂN ĐÔNG HƯNG</v>
      </c>
    </row>
    <row r="1468" spans="1:31" ht="25.5" customHeight="1" x14ac:dyDescent="0.3">
      <c r="A1468" s="76" t="s">
        <v>143</v>
      </c>
      <c r="B1468" s="76" t="s">
        <v>4515</v>
      </c>
      <c r="C1468" s="78">
        <v>45849</v>
      </c>
      <c r="D1468" s="79" t="s">
        <v>2643</v>
      </c>
      <c r="E1468" s="78">
        <v>45849</v>
      </c>
      <c r="F1468" s="76" t="s">
        <v>2644</v>
      </c>
      <c r="G1468" s="76" t="s">
        <v>2645</v>
      </c>
      <c r="H1468" s="72">
        <v>689685</v>
      </c>
      <c r="I1468" s="72">
        <v>0</v>
      </c>
      <c r="J1468" s="72">
        <v>55175</v>
      </c>
      <c r="K1468" s="72">
        <v>744860</v>
      </c>
      <c r="L1468" s="8" t="s">
        <v>24</v>
      </c>
      <c r="M1468" s="43">
        <v>45959</v>
      </c>
      <c r="N1468" s="64" t="s">
        <v>4210</v>
      </c>
      <c r="O1468" s="72">
        <f>IF(Table1[[#This Row],[Phân loại]]="Tồn đầu kỳ",Table1[[#This Row],[Tổng giá trị]],0)</f>
        <v>0</v>
      </c>
      <c r="P1468" s="8">
        <f>IF(Table1[[#This Row],[Số còn phải thu ĐK]]&lt;&gt;0,0,IF(Table1[[#This Row],[Phân loại]]="Bán hàng",Table1[[#This Row],[Tổng giá trị]],-Table1[[#This Row],[Tổng giá trị]]))</f>
        <v>744860</v>
      </c>
      <c r="Q1468" s="73">
        <f t="shared" si="184"/>
        <v>744860</v>
      </c>
      <c r="R1468" s="8">
        <f>Table1[[#This Row],[Số còn phải thu ĐK]]+Table1[[#This Row],[Giá Trị HD sau CK]]-Table1[[#This Row],[Số tiền đã thu]]</f>
        <v>0</v>
      </c>
      <c r="S1468" s="7">
        <f>IF(Table1[[#This Row],[Ngày hóa đơn]]&lt;&gt;"",Table1[[#This Row],[Ngày hóa đơn]],Table1[[#This Row],[Ngày hạch toán]])</f>
        <v>45849</v>
      </c>
      <c r="T1468" s="8"/>
      <c r="U1468" s="7">
        <f>IF(Table1[[#This Row],[Ngày tính CN]]="","",S1468+T1468)</f>
        <v>45849</v>
      </c>
      <c r="V1468" s="74">
        <f ca="1">IF(Table1[[#This Row],[Hạn thanh toán]]="","",IF((U1468-NOW())&lt;0,0,(U1468-NOW())))</f>
        <v>0</v>
      </c>
      <c r="W1468" s="72"/>
      <c r="X1468" s="68" t="str">
        <f t="shared" ca="1" si="185"/>
        <v/>
      </c>
      <c r="Y1468" s="68" t="str">
        <f t="shared" si="183"/>
        <v>Đã thanh toán</v>
      </c>
      <c r="Z1468" s="301">
        <f>Table1[[#This Row],[Hạn thanh toán]]</f>
        <v>45849</v>
      </c>
      <c r="AA1468" s="301">
        <f>Table1[[#This Row],[Ngày Thanh toán]]</f>
        <v>45959</v>
      </c>
      <c r="AD1468" s="3" t="str">
        <f>VLOOKUP($A1468,Ma_KH!$A:$Q,Ma_KH!O$1,0)</f>
        <v>AEON CITIMART</v>
      </c>
      <c r="AE1468" s="3" t="str">
        <f>VLOOKUP($A1468,Ma_KH!$A:$Q,Ma_KH!P$1,0)</f>
        <v>CÔNG TY TNHH MỘT THÀNH VIÊN HỘI NHẬP PHÁT TRIỂN ĐÔNG HƯNG</v>
      </c>
    </row>
    <row r="1469" spans="1:31" ht="25.5" customHeight="1" x14ac:dyDescent="0.3">
      <c r="A1469" s="76" t="s">
        <v>143</v>
      </c>
      <c r="B1469" s="76" t="s">
        <v>4515</v>
      </c>
      <c r="C1469" s="78">
        <v>45855</v>
      </c>
      <c r="D1469" s="79" t="s">
        <v>2646</v>
      </c>
      <c r="E1469" s="78">
        <v>45855</v>
      </c>
      <c r="F1469" s="76" t="s">
        <v>2647</v>
      </c>
      <c r="G1469" s="76" t="s">
        <v>2648</v>
      </c>
      <c r="H1469" s="72">
        <v>620674</v>
      </c>
      <c r="I1469" s="72">
        <v>0</v>
      </c>
      <c r="J1469" s="72">
        <v>49654</v>
      </c>
      <c r="K1469" s="72">
        <v>670328</v>
      </c>
      <c r="L1469" s="8" t="s">
        <v>24</v>
      </c>
      <c r="M1469" s="43">
        <v>45959</v>
      </c>
      <c r="N1469" s="64" t="s">
        <v>4210</v>
      </c>
      <c r="O1469" s="72">
        <f>IF(Table1[[#This Row],[Phân loại]]="Tồn đầu kỳ",Table1[[#This Row],[Tổng giá trị]],0)</f>
        <v>0</v>
      </c>
      <c r="P1469" s="8">
        <f>IF(Table1[[#This Row],[Số còn phải thu ĐK]]&lt;&gt;0,0,IF(Table1[[#This Row],[Phân loại]]="Bán hàng",Table1[[#This Row],[Tổng giá trị]],-Table1[[#This Row],[Tổng giá trị]]))</f>
        <v>670328</v>
      </c>
      <c r="Q1469" s="73">
        <f t="shared" si="184"/>
        <v>670328</v>
      </c>
      <c r="R1469" s="8">
        <f>Table1[[#This Row],[Số còn phải thu ĐK]]+Table1[[#This Row],[Giá Trị HD sau CK]]-Table1[[#This Row],[Số tiền đã thu]]</f>
        <v>0</v>
      </c>
      <c r="S1469" s="7">
        <f>IF(Table1[[#This Row],[Ngày hóa đơn]]&lt;&gt;"",Table1[[#This Row],[Ngày hóa đơn]],Table1[[#This Row],[Ngày hạch toán]])</f>
        <v>45855</v>
      </c>
      <c r="T1469" s="8"/>
      <c r="U1469" s="7">
        <f>IF(Table1[[#This Row],[Ngày tính CN]]="","",S1469+T1469)</f>
        <v>45855</v>
      </c>
      <c r="V1469" s="74">
        <f ca="1">IF(Table1[[#This Row],[Hạn thanh toán]]="","",IF((U1469-NOW())&lt;0,0,(U1469-NOW())))</f>
        <v>0</v>
      </c>
      <c r="W1469" s="72"/>
      <c r="X1469" s="68" t="str">
        <f t="shared" ca="1" si="185"/>
        <v/>
      </c>
      <c r="Y1469" s="68" t="str">
        <f t="shared" si="183"/>
        <v>Đã thanh toán</v>
      </c>
      <c r="Z1469" s="301">
        <f>Table1[[#This Row],[Hạn thanh toán]]</f>
        <v>45855</v>
      </c>
      <c r="AA1469" s="301">
        <f>Table1[[#This Row],[Ngày Thanh toán]]</f>
        <v>45959</v>
      </c>
      <c r="AD1469" s="3" t="str">
        <f>VLOOKUP($A1469,Ma_KH!$A:$Q,Ma_KH!O$1,0)</f>
        <v>AEON CITIMART</v>
      </c>
      <c r="AE1469" s="3" t="str">
        <f>VLOOKUP($A1469,Ma_KH!$A:$Q,Ma_KH!P$1,0)</f>
        <v>CÔNG TY TNHH MỘT THÀNH VIÊN HỘI NHẬP PHÁT TRIỂN ĐÔNG HƯNG</v>
      </c>
    </row>
    <row r="1470" spans="1:31" ht="25.5" customHeight="1" x14ac:dyDescent="0.3">
      <c r="A1470" s="76" t="s">
        <v>143</v>
      </c>
      <c r="B1470" s="76" t="s">
        <v>4515</v>
      </c>
      <c r="C1470" s="78">
        <v>45855</v>
      </c>
      <c r="D1470" s="79" t="s">
        <v>2649</v>
      </c>
      <c r="E1470" s="78">
        <v>45855</v>
      </c>
      <c r="F1470" s="76" t="s">
        <v>2650</v>
      </c>
      <c r="G1470" s="76" t="s">
        <v>2651</v>
      </c>
      <c r="H1470" s="72">
        <v>330440</v>
      </c>
      <c r="I1470" s="72">
        <v>0</v>
      </c>
      <c r="J1470" s="72">
        <v>26435</v>
      </c>
      <c r="K1470" s="72">
        <v>356875</v>
      </c>
      <c r="L1470" s="8" t="s">
        <v>24</v>
      </c>
      <c r="M1470" s="43">
        <v>45959</v>
      </c>
      <c r="N1470" s="64" t="s">
        <v>4210</v>
      </c>
      <c r="O1470" s="72">
        <f>IF(Table1[[#This Row],[Phân loại]]="Tồn đầu kỳ",Table1[[#This Row],[Tổng giá trị]],0)</f>
        <v>0</v>
      </c>
      <c r="P1470" s="8">
        <f>IF(Table1[[#This Row],[Số còn phải thu ĐK]]&lt;&gt;0,0,IF(Table1[[#This Row],[Phân loại]]="Bán hàng",Table1[[#This Row],[Tổng giá trị]],-Table1[[#This Row],[Tổng giá trị]]))</f>
        <v>356875</v>
      </c>
      <c r="Q1470" s="73">
        <f t="shared" si="184"/>
        <v>356875</v>
      </c>
      <c r="R1470" s="8">
        <f>Table1[[#This Row],[Số còn phải thu ĐK]]+Table1[[#This Row],[Giá Trị HD sau CK]]-Table1[[#This Row],[Số tiền đã thu]]</f>
        <v>0</v>
      </c>
      <c r="S1470" s="7">
        <f>IF(Table1[[#This Row],[Ngày hóa đơn]]&lt;&gt;"",Table1[[#This Row],[Ngày hóa đơn]],Table1[[#This Row],[Ngày hạch toán]])</f>
        <v>45855</v>
      </c>
      <c r="T1470" s="8"/>
      <c r="U1470" s="7">
        <f>IF(Table1[[#This Row],[Ngày tính CN]]="","",S1470+T1470)</f>
        <v>45855</v>
      </c>
      <c r="V1470" s="74">
        <f ca="1">IF(Table1[[#This Row],[Hạn thanh toán]]="","",IF((U1470-NOW())&lt;0,0,(U1470-NOW())))</f>
        <v>0</v>
      </c>
      <c r="W1470" s="72"/>
      <c r="X1470" s="68" t="str">
        <f t="shared" ca="1" si="185"/>
        <v/>
      </c>
      <c r="Y1470" s="68" t="str">
        <f t="shared" si="183"/>
        <v>Đã thanh toán</v>
      </c>
      <c r="Z1470" s="301">
        <f>Table1[[#This Row],[Hạn thanh toán]]</f>
        <v>45855</v>
      </c>
      <c r="AA1470" s="301">
        <f>Table1[[#This Row],[Ngày Thanh toán]]</f>
        <v>45959</v>
      </c>
      <c r="AD1470" s="3" t="str">
        <f>VLOOKUP($A1470,Ma_KH!$A:$Q,Ma_KH!O$1,0)</f>
        <v>AEON CITIMART</v>
      </c>
      <c r="AE1470" s="3" t="str">
        <f>VLOOKUP($A1470,Ma_KH!$A:$Q,Ma_KH!P$1,0)</f>
        <v>CÔNG TY TNHH MỘT THÀNH VIÊN HỘI NHẬP PHÁT TRIỂN ĐÔNG HƯNG</v>
      </c>
    </row>
    <row r="1471" spans="1:31" ht="25.5" customHeight="1" x14ac:dyDescent="0.3">
      <c r="A1471" s="76" t="s">
        <v>143</v>
      </c>
      <c r="B1471" s="76" t="s">
        <v>4515</v>
      </c>
      <c r="C1471" s="78">
        <v>45855</v>
      </c>
      <c r="D1471" s="79" t="s">
        <v>2652</v>
      </c>
      <c r="E1471" s="78">
        <v>45855</v>
      </c>
      <c r="F1471" s="76" t="s">
        <v>2653</v>
      </c>
      <c r="G1471" s="76" t="s">
        <v>2654</v>
      </c>
      <c r="H1471" s="72">
        <v>608955</v>
      </c>
      <c r="I1471" s="72">
        <v>0</v>
      </c>
      <c r="J1471" s="72">
        <v>48716</v>
      </c>
      <c r="K1471" s="72">
        <v>657671</v>
      </c>
      <c r="L1471" s="8" t="s">
        <v>24</v>
      </c>
      <c r="M1471" s="43">
        <v>45959</v>
      </c>
      <c r="N1471" s="64" t="s">
        <v>4210</v>
      </c>
      <c r="O1471" s="72">
        <f>IF(Table1[[#This Row],[Phân loại]]="Tồn đầu kỳ",Table1[[#This Row],[Tổng giá trị]],0)</f>
        <v>0</v>
      </c>
      <c r="P1471" s="8">
        <f>IF(Table1[[#This Row],[Số còn phải thu ĐK]]&lt;&gt;0,0,IF(Table1[[#This Row],[Phân loại]]="Bán hàng",Table1[[#This Row],[Tổng giá trị]],-Table1[[#This Row],[Tổng giá trị]]))</f>
        <v>657671</v>
      </c>
      <c r="Q1471" s="73">
        <f t="shared" si="184"/>
        <v>657671</v>
      </c>
      <c r="R1471" s="8">
        <f>Table1[[#This Row],[Số còn phải thu ĐK]]+Table1[[#This Row],[Giá Trị HD sau CK]]-Table1[[#This Row],[Số tiền đã thu]]</f>
        <v>0</v>
      </c>
      <c r="S1471" s="7">
        <f>IF(Table1[[#This Row],[Ngày hóa đơn]]&lt;&gt;"",Table1[[#This Row],[Ngày hóa đơn]],Table1[[#This Row],[Ngày hạch toán]])</f>
        <v>45855</v>
      </c>
      <c r="T1471" s="8"/>
      <c r="U1471" s="7">
        <f>IF(Table1[[#This Row],[Ngày tính CN]]="","",S1471+T1471)</f>
        <v>45855</v>
      </c>
      <c r="V1471" s="74">
        <f ca="1">IF(Table1[[#This Row],[Hạn thanh toán]]="","",IF((U1471-NOW())&lt;0,0,(U1471-NOW())))</f>
        <v>0</v>
      </c>
      <c r="W1471" s="72"/>
      <c r="X1471" s="68" t="str">
        <f t="shared" ca="1" si="185"/>
        <v/>
      </c>
      <c r="Y1471" s="68" t="str">
        <f t="shared" si="183"/>
        <v>Đã thanh toán</v>
      </c>
      <c r="Z1471" s="301">
        <f>Table1[[#This Row],[Hạn thanh toán]]</f>
        <v>45855</v>
      </c>
      <c r="AA1471" s="301">
        <f>Table1[[#This Row],[Ngày Thanh toán]]</f>
        <v>45959</v>
      </c>
      <c r="AD1471" s="3" t="str">
        <f>VLOOKUP($A1471,Ma_KH!$A:$Q,Ma_KH!O$1,0)</f>
        <v>AEON CITIMART</v>
      </c>
      <c r="AE1471" s="3" t="str">
        <f>VLOOKUP($A1471,Ma_KH!$A:$Q,Ma_KH!P$1,0)</f>
        <v>CÔNG TY TNHH MỘT THÀNH VIÊN HỘI NHẬP PHÁT TRIỂN ĐÔNG HƯNG</v>
      </c>
    </row>
    <row r="1472" spans="1:31" ht="25.5" customHeight="1" x14ac:dyDescent="0.3">
      <c r="A1472" s="76" t="s">
        <v>143</v>
      </c>
      <c r="B1472" s="76" t="s">
        <v>4515</v>
      </c>
      <c r="C1472" s="78">
        <v>45856</v>
      </c>
      <c r="D1472" s="79" t="s">
        <v>2655</v>
      </c>
      <c r="E1472" s="78">
        <v>45856</v>
      </c>
      <c r="F1472" s="76" t="s">
        <v>2656</v>
      </c>
      <c r="G1472" s="76" t="s">
        <v>2657</v>
      </c>
      <c r="H1472" s="72">
        <v>856121</v>
      </c>
      <c r="I1472" s="72">
        <v>0</v>
      </c>
      <c r="J1472" s="72">
        <v>68490</v>
      </c>
      <c r="K1472" s="72">
        <v>924611</v>
      </c>
      <c r="L1472" s="8" t="s">
        <v>24</v>
      </c>
      <c r="M1472" s="43">
        <v>45959</v>
      </c>
      <c r="N1472" s="64" t="s">
        <v>4210</v>
      </c>
      <c r="O1472" s="72">
        <f>IF(Table1[[#This Row],[Phân loại]]="Tồn đầu kỳ",Table1[[#This Row],[Tổng giá trị]],0)</f>
        <v>0</v>
      </c>
      <c r="P1472" s="8">
        <f>IF(Table1[[#This Row],[Số còn phải thu ĐK]]&lt;&gt;0,0,IF(Table1[[#This Row],[Phân loại]]="Bán hàng",Table1[[#This Row],[Tổng giá trị]],-Table1[[#This Row],[Tổng giá trị]]))</f>
        <v>924611</v>
      </c>
      <c r="Q1472" s="73">
        <f t="shared" si="184"/>
        <v>924611</v>
      </c>
      <c r="R1472" s="8">
        <f>Table1[[#This Row],[Số còn phải thu ĐK]]+Table1[[#This Row],[Giá Trị HD sau CK]]-Table1[[#This Row],[Số tiền đã thu]]</f>
        <v>0</v>
      </c>
      <c r="S1472" s="7">
        <f>IF(Table1[[#This Row],[Ngày hóa đơn]]&lt;&gt;"",Table1[[#This Row],[Ngày hóa đơn]],Table1[[#This Row],[Ngày hạch toán]])</f>
        <v>45856</v>
      </c>
      <c r="T1472" s="8"/>
      <c r="U1472" s="7">
        <f>IF(Table1[[#This Row],[Ngày tính CN]]="","",S1472+T1472)</f>
        <v>45856</v>
      </c>
      <c r="V1472" s="74">
        <f ca="1">IF(Table1[[#This Row],[Hạn thanh toán]]="","",IF((U1472-NOW())&lt;0,0,(U1472-NOW())))</f>
        <v>0</v>
      </c>
      <c r="W1472" s="72"/>
      <c r="X1472" s="68" t="str">
        <f t="shared" ca="1" si="185"/>
        <v/>
      </c>
      <c r="Y1472" s="68" t="str">
        <f t="shared" si="183"/>
        <v>Đã thanh toán</v>
      </c>
      <c r="Z1472" s="301">
        <f>Table1[[#This Row],[Hạn thanh toán]]</f>
        <v>45856</v>
      </c>
      <c r="AA1472" s="301">
        <f>Table1[[#This Row],[Ngày Thanh toán]]</f>
        <v>45959</v>
      </c>
      <c r="AD1472" s="3" t="str">
        <f>VLOOKUP($A1472,Ma_KH!$A:$Q,Ma_KH!O$1,0)</f>
        <v>AEON CITIMART</v>
      </c>
      <c r="AE1472" s="3" t="str">
        <f>VLOOKUP($A1472,Ma_KH!$A:$Q,Ma_KH!P$1,0)</f>
        <v>CÔNG TY TNHH MỘT THÀNH VIÊN HỘI NHẬP PHÁT TRIỂN ĐÔNG HƯNG</v>
      </c>
    </row>
    <row r="1473" spans="1:31" ht="25.5" customHeight="1" x14ac:dyDescent="0.3">
      <c r="A1473" s="76" t="s">
        <v>143</v>
      </c>
      <c r="B1473" s="76" t="s">
        <v>4515</v>
      </c>
      <c r="C1473" s="78">
        <v>45857</v>
      </c>
      <c r="D1473" s="79" t="s">
        <v>2658</v>
      </c>
      <c r="E1473" s="78">
        <v>45857</v>
      </c>
      <c r="F1473" s="76" t="s">
        <v>2659</v>
      </c>
      <c r="G1473" s="76" t="s">
        <v>2660</v>
      </c>
      <c r="H1473" s="72">
        <v>417390</v>
      </c>
      <c r="I1473" s="72">
        <v>0</v>
      </c>
      <c r="J1473" s="72">
        <v>33391</v>
      </c>
      <c r="K1473" s="72">
        <v>450781</v>
      </c>
      <c r="L1473" s="8" t="s">
        <v>24</v>
      </c>
      <c r="M1473" s="43">
        <v>45959</v>
      </c>
      <c r="N1473" s="64" t="s">
        <v>4210</v>
      </c>
      <c r="O1473" s="72">
        <f>IF(Table1[[#This Row],[Phân loại]]="Tồn đầu kỳ",Table1[[#This Row],[Tổng giá trị]],0)</f>
        <v>0</v>
      </c>
      <c r="P1473" s="8">
        <f>IF(Table1[[#This Row],[Số còn phải thu ĐK]]&lt;&gt;0,0,IF(Table1[[#This Row],[Phân loại]]="Bán hàng",Table1[[#This Row],[Tổng giá trị]],-Table1[[#This Row],[Tổng giá trị]]))</f>
        <v>450781</v>
      </c>
      <c r="Q1473" s="73">
        <f t="shared" si="184"/>
        <v>450781</v>
      </c>
      <c r="R1473" s="8">
        <f>Table1[[#This Row],[Số còn phải thu ĐK]]+Table1[[#This Row],[Giá Trị HD sau CK]]-Table1[[#This Row],[Số tiền đã thu]]</f>
        <v>0</v>
      </c>
      <c r="S1473" s="7">
        <f>IF(Table1[[#This Row],[Ngày hóa đơn]]&lt;&gt;"",Table1[[#This Row],[Ngày hóa đơn]],Table1[[#This Row],[Ngày hạch toán]])</f>
        <v>45857</v>
      </c>
      <c r="T1473" s="8"/>
      <c r="U1473" s="7">
        <f>IF(Table1[[#This Row],[Ngày tính CN]]="","",S1473+T1473)</f>
        <v>45857</v>
      </c>
      <c r="V1473" s="74">
        <f ca="1">IF(Table1[[#This Row],[Hạn thanh toán]]="","",IF((U1473-NOW())&lt;0,0,(U1473-NOW())))</f>
        <v>0</v>
      </c>
      <c r="W1473" s="72"/>
      <c r="X1473" s="68" t="str">
        <f t="shared" ca="1" si="185"/>
        <v/>
      </c>
      <c r="Y1473" s="68" t="str">
        <f t="shared" si="183"/>
        <v>Đã thanh toán</v>
      </c>
      <c r="Z1473" s="301">
        <f>Table1[[#This Row],[Hạn thanh toán]]</f>
        <v>45857</v>
      </c>
      <c r="AA1473" s="301">
        <f>Table1[[#This Row],[Ngày Thanh toán]]</f>
        <v>45959</v>
      </c>
      <c r="AD1473" s="3" t="str">
        <f>VLOOKUP($A1473,Ma_KH!$A:$Q,Ma_KH!O$1,0)</f>
        <v>AEON CITIMART</v>
      </c>
      <c r="AE1473" s="3" t="str">
        <f>VLOOKUP($A1473,Ma_KH!$A:$Q,Ma_KH!P$1,0)</f>
        <v>CÔNG TY TNHH MỘT THÀNH VIÊN HỘI NHẬP PHÁT TRIỂN ĐÔNG HƯNG</v>
      </c>
    </row>
    <row r="1474" spans="1:31" ht="25.5" customHeight="1" x14ac:dyDescent="0.3">
      <c r="A1474" s="76" t="s">
        <v>143</v>
      </c>
      <c r="B1474" s="76" t="s">
        <v>4515</v>
      </c>
      <c r="C1474" s="78">
        <v>45860</v>
      </c>
      <c r="D1474" s="79" t="s">
        <v>2661</v>
      </c>
      <c r="E1474" s="78">
        <v>45860</v>
      </c>
      <c r="F1474" s="76" t="s">
        <v>2662</v>
      </c>
      <c r="G1474" s="76" t="s">
        <v>2663</v>
      </c>
      <c r="H1474" s="72">
        <v>1047686</v>
      </c>
      <c r="I1474" s="72">
        <v>0</v>
      </c>
      <c r="J1474" s="72">
        <v>83815</v>
      </c>
      <c r="K1474" s="72">
        <v>1131501</v>
      </c>
      <c r="L1474" s="8" t="s">
        <v>24</v>
      </c>
      <c r="M1474" s="43">
        <v>45959</v>
      </c>
      <c r="N1474" s="64" t="s">
        <v>4210</v>
      </c>
      <c r="O1474" s="72">
        <f>IF(Table1[[#This Row],[Phân loại]]="Tồn đầu kỳ",Table1[[#This Row],[Tổng giá trị]],0)</f>
        <v>0</v>
      </c>
      <c r="P1474" s="8">
        <f>IF(Table1[[#This Row],[Số còn phải thu ĐK]]&lt;&gt;0,0,IF(Table1[[#This Row],[Phân loại]]="Bán hàng",Table1[[#This Row],[Tổng giá trị]],-Table1[[#This Row],[Tổng giá trị]]))</f>
        <v>1131501</v>
      </c>
      <c r="Q1474" s="73">
        <f t="shared" si="184"/>
        <v>1131501</v>
      </c>
      <c r="R1474" s="8">
        <f>Table1[[#This Row],[Số còn phải thu ĐK]]+Table1[[#This Row],[Giá Trị HD sau CK]]-Table1[[#This Row],[Số tiền đã thu]]</f>
        <v>0</v>
      </c>
      <c r="S1474" s="7">
        <f>IF(Table1[[#This Row],[Ngày hóa đơn]]&lt;&gt;"",Table1[[#This Row],[Ngày hóa đơn]],Table1[[#This Row],[Ngày hạch toán]])</f>
        <v>45860</v>
      </c>
      <c r="T1474" s="8"/>
      <c r="U1474" s="7">
        <f>IF(Table1[[#This Row],[Ngày tính CN]]="","",S1474+T1474)</f>
        <v>45860</v>
      </c>
      <c r="V1474" s="74">
        <f ca="1">IF(Table1[[#This Row],[Hạn thanh toán]]="","",IF((U1474-NOW())&lt;0,0,(U1474-NOW())))</f>
        <v>0</v>
      </c>
      <c r="W1474" s="72"/>
      <c r="X1474" s="68" t="str">
        <f t="shared" ca="1" si="185"/>
        <v/>
      </c>
      <c r="Y1474" s="68" t="str">
        <f t="shared" si="183"/>
        <v>Đã thanh toán</v>
      </c>
      <c r="Z1474" s="301">
        <f>Table1[[#This Row],[Hạn thanh toán]]</f>
        <v>45860</v>
      </c>
      <c r="AA1474" s="301">
        <f>Table1[[#This Row],[Ngày Thanh toán]]</f>
        <v>45959</v>
      </c>
      <c r="AD1474" s="3" t="str">
        <f>VLOOKUP($A1474,Ma_KH!$A:$Q,Ma_KH!O$1,0)</f>
        <v>AEON CITIMART</v>
      </c>
      <c r="AE1474" s="3" t="str">
        <f>VLOOKUP($A1474,Ma_KH!$A:$Q,Ma_KH!P$1,0)</f>
        <v>CÔNG TY TNHH MỘT THÀNH VIÊN HỘI NHẬP PHÁT TRIỂN ĐÔNG HƯNG</v>
      </c>
    </row>
    <row r="1475" spans="1:31" ht="25.5" customHeight="1" x14ac:dyDescent="0.3">
      <c r="A1475" s="76" t="s">
        <v>143</v>
      </c>
      <c r="B1475" s="76" t="s">
        <v>4515</v>
      </c>
      <c r="C1475" s="78">
        <v>45860</v>
      </c>
      <c r="D1475" s="79" t="s">
        <v>2664</v>
      </c>
      <c r="E1475" s="78">
        <v>45860</v>
      </c>
      <c r="F1475" s="76" t="s">
        <v>2665</v>
      </c>
      <c r="G1475" s="76" t="s">
        <v>2666</v>
      </c>
      <c r="H1475" s="72">
        <v>901286</v>
      </c>
      <c r="I1475" s="72">
        <v>0</v>
      </c>
      <c r="J1475" s="72">
        <v>72103</v>
      </c>
      <c r="K1475" s="72">
        <v>973389</v>
      </c>
      <c r="L1475" s="8" t="s">
        <v>24</v>
      </c>
      <c r="M1475" s="43">
        <v>45959</v>
      </c>
      <c r="N1475" s="64" t="s">
        <v>4210</v>
      </c>
      <c r="O1475" s="72">
        <f>IF(Table1[[#This Row],[Phân loại]]="Tồn đầu kỳ",Table1[[#This Row],[Tổng giá trị]],0)</f>
        <v>0</v>
      </c>
      <c r="P1475" s="8">
        <f>IF(Table1[[#This Row],[Số còn phải thu ĐK]]&lt;&gt;0,0,IF(Table1[[#This Row],[Phân loại]]="Bán hàng",Table1[[#This Row],[Tổng giá trị]],-Table1[[#This Row],[Tổng giá trị]]))</f>
        <v>973389</v>
      </c>
      <c r="Q1475" s="73">
        <f t="shared" si="184"/>
        <v>973389</v>
      </c>
      <c r="R1475" s="8">
        <f>Table1[[#This Row],[Số còn phải thu ĐK]]+Table1[[#This Row],[Giá Trị HD sau CK]]-Table1[[#This Row],[Số tiền đã thu]]</f>
        <v>0</v>
      </c>
      <c r="S1475" s="7">
        <f>IF(Table1[[#This Row],[Ngày hóa đơn]]&lt;&gt;"",Table1[[#This Row],[Ngày hóa đơn]],Table1[[#This Row],[Ngày hạch toán]])</f>
        <v>45860</v>
      </c>
      <c r="T1475" s="8"/>
      <c r="U1475" s="7">
        <f>IF(Table1[[#This Row],[Ngày tính CN]]="","",S1475+T1475)</f>
        <v>45860</v>
      </c>
      <c r="V1475" s="74">
        <f ca="1">IF(Table1[[#This Row],[Hạn thanh toán]]="","",IF((U1475-NOW())&lt;0,0,(U1475-NOW())))</f>
        <v>0</v>
      </c>
      <c r="W1475" s="72"/>
      <c r="X1475" s="68" t="str">
        <f t="shared" ca="1" si="185"/>
        <v/>
      </c>
      <c r="Y1475" s="68" t="str">
        <f t="shared" si="183"/>
        <v>Đã thanh toán</v>
      </c>
      <c r="Z1475" s="301">
        <f>Table1[[#This Row],[Hạn thanh toán]]</f>
        <v>45860</v>
      </c>
      <c r="AA1475" s="301">
        <f>Table1[[#This Row],[Ngày Thanh toán]]</f>
        <v>45959</v>
      </c>
      <c r="AD1475" s="3" t="str">
        <f>VLOOKUP($A1475,Ma_KH!$A:$Q,Ma_KH!O$1,0)</f>
        <v>AEON CITIMART</v>
      </c>
      <c r="AE1475" s="3" t="str">
        <f>VLOOKUP($A1475,Ma_KH!$A:$Q,Ma_KH!P$1,0)</f>
        <v>CÔNG TY TNHH MỘT THÀNH VIÊN HỘI NHẬP PHÁT TRIỂN ĐÔNG HƯNG</v>
      </c>
    </row>
    <row r="1476" spans="1:31" ht="25.5" customHeight="1" x14ac:dyDescent="0.3">
      <c r="A1476" s="76" t="s">
        <v>143</v>
      </c>
      <c r="B1476" s="76" t="s">
        <v>4515</v>
      </c>
      <c r="C1476" s="78">
        <v>45861</v>
      </c>
      <c r="D1476" s="79" t="s">
        <v>2667</v>
      </c>
      <c r="E1476" s="78">
        <v>45861</v>
      </c>
      <c r="F1476" s="76" t="s">
        <v>2668</v>
      </c>
      <c r="G1476" s="76" t="s">
        <v>2669</v>
      </c>
      <c r="H1476" s="72">
        <v>706538</v>
      </c>
      <c r="I1476" s="72">
        <v>0</v>
      </c>
      <c r="J1476" s="72">
        <v>56523</v>
      </c>
      <c r="K1476" s="72">
        <v>763061</v>
      </c>
      <c r="L1476" s="8" t="s">
        <v>24</v>
      </c>
      <c r="M1476" s="43">
        <v>45959</v>
      </c>
      <c r="N1476" s="64" t="s">
        <v>4210</v>
      </c>
      <c r="O1476" s="72">
        <f>IF(Table1[[#This Row],[Phân loại]]="Tồn đầu kỳ",Table1[[#This Row],[Tổng giá trị]],0)</f>
        <v>0</v>
      </c>
      <c r="P1476" s="8">
        <f>IF(Table1[[#This Row],[Số còn phải thu ĐK]]&lt;&gt;0,0,IF(Table1[[#This Row],[Phân loại]]="Bán hàng",Table1[[#This Row],[Tổng giá trị]],-Table1[[#This Row],[Tổng giá trị]]))</f>
        <v>763061</v>
      </c>
      <c r="Q1476" s="73">
        <f t="shared" si="184"/>
        <v>763061</v>
      </c>
      <c r="R1476" s="8">
        <f>Table1[[#This Row],[Số còn phải thu ĐK]]+Table1[[#This Row],[Giá Trị HD sau CK]]-Table1[[#This Row],[Số tiền đã thu]]</f>
        <v>0</v>
      </c>
      <c r="S1476" s="7">
        <f>IF(Table1[[#This Row],[Ngày hóa đơn]]&lt;&gt;"",Table1[[#This Row],[Ngày hóa đơn]],Table1[[#This Row],[Ngày hạch toán]])</f>
        <v>45861</v>
      </c>
      <c r="T1476" s="8"/>
      <c r="U1476" s="7">
        <f>IF(Table1[[#This Row],[Ngày tính CN]]="","",S1476+T1476)</f>
        <v>45861</v>
      </c>
      <c r="V1476" s="74">
        <f ca="1">IF(Table1[[#This Row],[Hạn thanh toán]]="","",IF((U1476-NOW())&lt;0,0,(U1476-NOW())))</f>
        <v>0</v>
      </c>
      <c r="W1476" s="72"/>
      <c r="X1476" s="68" t="str">
        <f t="shared" ca="1" si="185"/>
        <v/>
      </c>
      <c r="Y1476" s="68" t="str">
        <f t="shared" si="183"/>
        <v>Đã thanh toán</v>
      </c>
      <c r="Z1476" s="301">
        <f>Table1[[#This Row],[Hạn thanh toán]]</f>
        <v>45861</v>
      </c>
      <c r="AA1476" s="301">
        <f>Table1[[#This Row],[Ngày Thanh toán]]</f>
        <v>45959</v>
      </c>
      <c r="AD1476" s="3" t="str">
        <f>VLOOKUP($A1476,Ma_KH!$A:$Q,Ma_KH!O$1,0)</f>
        <v>AEON CITIMART</v>
      </c>
      <c r="AE1476" s="3" t="str">
        <f>VLOOKUP($A1476,Ma_KH!$A:$Q,Ma_KH!P$1,0)</f>
        <v>CÔNG TY TNHH MỘT THÀNH VIÊN HỘI NHẬP PHÁT TRIỂN ĐÔNG HƯNG</v>
      </c>
    </row>
    <row r="1477" spans="1:31" ht="25.5" customHeight="1" x14ac:dyDescent="0.3">
      <c r="A1477" s="76" t="s">
        <v>143</v>
      </c>
      <c r="B1477" s="76" t="s">
        <v>4515</v>
      </c>
      <c r="C1477" s="78">
        <v>45862</v>
      </c>
      <c r="D1477" s="79" t="s">
        <v>2670</v>
      </c>
      <c r="E1477" s="78">
        <v>45862</v>
      </c>
      <c r="F1477" s="76" t="s">
        <v>2671</v>
      </c>
      <c r="G1477" s="76" t="s">
        <v>2672</v>
      </c>
      <c r="H1477" s="72">
        <v>1514175</v>
      </c>
      <c r="I1477" s="72">
        <v>0</v>
      </c>
      <c r="J1477" s="72">
        <v>121134</v>
      </c>
      <c r="K1477" s="72">
        <v>1635309</v>
      </c>
      <c r="L1477" s="8" t="s">
        <v>24</v>
      </c>
      <c r="M1477" s="43">
        <v>45959</v>
      </c>
      <c r="N1477" s="64" t="s">
        <v>4210</v>
      </c>
      <c r="O1477" s="72">
        <f>IF(Table1[[#This Row],[Phân loại]]="Tồn đầu kỳ",Table1[[#This Row],[Tổng giá trị]],0)</f>
        <v>0</v>
      </c>
      <c r="P1477" s="8">
        <f>IF(Table1[[#This Row],[Số còn phải thu ĐK]]&lt;&gt;0,0,IF(Table1[[#This Row],[Phân loại]]="Bán hàng",Table1[[#This Row],[Tổng giá trị]],-Table1[[#This Row],[Tổng giá trị]]))</f>
        <v>1635309</v>
      </c>
      <c r="Q1477" s="73">
        <f t="shared" si="184"/>
        <v>1635309</v>
      </c>
      <c r="R1477" s="8">
        <f>Table1[[#This Row],[Số còn phải thu ĐK]]+Table1[[#This Row],[Giá Trị HD sau CK]]-Table1[[#This Row],[Số tiền đã thu]]</f>
        <v>0</v>
      </c>
      <c r="S1477" s="7">
        <f>IF(Table1[[#This Row],[Ngày hóa đơn]]&lt;&gt;"",Table1[[#This Row],[Ngày hóa đơn]],Table1[[#This Row],[Ngày hạch toán]])</f>
        <v>45862</v>
      </c>
      <c r="T1477" s="8"/>
      <c r="U1477" s="7">
        <f>IF(Table1[[#This Row],[Ngày tính CN]]="","",S1477+T1477)</f>
        <v>45862</v>
      </c>
      <c r="V1477" s="74">
        <f ca="1">IF(Table1[[#This Row],[Hạn thanh toán]]="","",IF((U1477-NOW())&lt;0,0,(U1477-NOW())))</f>
        <v>0</v>
      </c>
      <c r="W1477" s="72"/>
      <c r="X1477" s="68" t="str">
        <f t="shared" ca="1" si="185"/>
        <v/>
      </c>
      <c r="Y1477" s="68" t="str">
        <f t="shared" si="183"/>
        <v>Đã thanh toán</v>
      </c>
      <c r="Z1477" s="301">
        <f>Table1[[#This Row],[Hạn thanh toán]]</f>
        <v>45862</v>
      </c>
      <c r="AA1477" s="301">
        <f>Table1[[#This Row],[Ngày Thanh toán]]</f>
        <v>45959</v>
      </c>
      <c r="AD1477" s="3" t="str">
        <f>VLOOKUP($A1477,Ma_KH!$A:$Q,Ma_KH!O$1,0)</f>
        <v>AEON CITIMART</v>
      </c>
      <c r="AE1477" s="3" t="str">
        <f>VLOOKUP($A1477,Ma_KH!$A:$Q,Ma_KH!P$1,0)</f>
        <v>CÔNG TY TNHH MỘT THÀNH VIÊN HỘI NHẬP PHÁT TRIỂN ĐÔNG HƯNG</v>
      </c>
    </row>
    <row r="1478" spans="1:31" ht="25.5" customHeight="1" x14ac:dyDescent="0.3">
      <c r="A1478" s="76" t="s">
        <v>143</v>
      </c>
      <c r="B1478" s="76" t="s">
        <v>4515</v>
      </c>
      <c r="C1478" s="78">
        <v>45863</v>
      </c>
      <c r="D1478" s="79" t="s">
        <v>2673</v>
      </c>
      <c r="E1478" s="78">
        <v>45863</v>
      </c>
      <c r="F1478" s="76" t="s">
        <v>2674</v>
      </c>
      <c r="G1478" s="76" t="s">
        <v>2675</v>
      </c>
      <c r="H1478" s="72">
        <v>427012</v>
      </c>
      <c r="I1478" s="72">
        <v>0</v>
      </c>
      <c r="J1478" s="72">
        <v>34161</v>
      </c>
      <c r="K1478" s="72">
        <v>461173</v>
      </c>
      <c r="L1478" s="8" t="s">
        <v>24</v>
      </c>
      <c r="M1478" s="43">
        <v>45959</v>
      </c>
      <c r="N1478" s="64" t="s">
        <v>4210</v>
      </c>
      <c r="O1478" s="72">
        <f>IF(Table1[[#This Row],[Phân loại]]="Tồn đầu kỳ",Table1[[#This Row],[Tổng giá trị]],0)</f>
        <v>0</v>
      </c>
      <c r="P1478" s="8">
        <f>IF(Table1[[#This Row],[Số còn phải thu ĐK]]&lt;&gt;0,0,IF(Table1[[#This Row],[Phân loại]]="Bán hàng",Table1[[#This Row],[Tổng giá trị]],-Table1[[#This Row],[Tổng giá trị]]))</f>
        <v>461173</v>
      </c>
      <c r="Q1478" s="73">
        <f t="shared" si="184"/>
        <v>461173</v>
      </c>
      <c r="R1478" s="8">
        <f>Table1[[#This Row],[Số còn phải thu ĐK]]+Table1[[#This Row],[Giá Trị HD sau CK]]-Table1[[#This Row],[Số tiền đã thu]]</f>
        <v>0</v>
      </c>
      <c r="S1478" s="7">
        <f>IF(Table1[[#This Row],[Ngày hóa đơn]]&lt;&gt;"",Table1[[#This Row],[Ngày hóa đơn]],Table1[[#This Row],[Ngày hạch toán]])</f>
        <v>45863</v>
      </c>
      <c r="T1478" s="8"/>
      <c r="U1478" s="7">
        <f>IF(Table1[[#This Row],[Ngày tính CN]]="","",S1478+T1478)</f>
        <v>45863</v>
      </c>
      <c r="V1478" s="74">
        <f ca="1">IF(Table1[[#This Row],[Hạn thanh toán]]="","",IF((U1478-NOW())&lt;0,0,(U1478-NOW())))</f>
        <v>0</v>
      </c>
      <c r="W1478" s="72"/>
      <c r="X1478" s="68" t="str">
        <f t="shared" ca="1" si="185"/>
        <v/>
      </c>
      <c r="Y1478" s="68" t="str">
        <f t="shared" si="183"/>
        <v>Đã thanh toán</v>
      </c>
      <c r="Z1478" s="301">
        <f>Table1[[#This Row],[Hạn thanh toán]]</f>
        <v>45863</v>
      </c>
      <c r="AA1478" s="301">
        <f>Table1[[#This Row],[Ngày Thanh toán]]</f>
        <v>45959</v>
      </c>
      <c r="AD1478" s="3" t="str">
        <f>VLOOKUP($A1478,Ma_KH!$A:$Q,Ma_KH!O$1,0)</f>
        <v>AEON CITIMART</v>
      </c>
      <c r="AE1478" s="3" t="str">
        <f>VLOOKUP($A1478,Ma_KH!$A:$Q,Ma_KH!P$1,0)</f>
        <v>CÔNG TY TNHH MỘT THÀNH VIÊN HỘI NHẬP PHÁT TRIỂN ĐÔNG HƯNG</v>
      </c>
    </row>
    <row r="1479" spans="1:31" ht="25.5" customHeight="1" x14ac:dyDescent="0.3">
      <c r="A1479" s="76" t="s">
        <v>143</v>
      </c>
      <c r="B1479" s="76" t="s">
        <v>4515</v>
      </c>
      <c r="C1479" s="78">
        <v>45863</v>
      </c>
      <c r="D1479" s="79" t="s">
        <v>2676</v>
      </c>
      <c r="E1479" s="78">
        <v>45863</v>
      </c>
      <c r="F1479" s="76" t="s">
        <v>2677</v>
      </c>
      <c r="G1479" s="76" t="s">
        <v>2678</v>
      </c>
      <c r="H1479" s="72"/>
      <c r="I1479" s="72">
        <v>0</v>
      </c>
      <c r="J1479" s="72">
        <v>0</v>
      </c>
      <c r="K1479" s="72">
        <v>481358</v>
      </c>
      <c r="L1479" s="8" t="s">
        <v>17</v>
      </c>
      <c r="M1479" s="43">
        <v>45959</v>
      </c>
      <c r="N1479" s="64" t="s">
        <v>4210</v>
      </c>
      <c r="O1479" s="72">
        <f>IF(Table1[[#This Row],[Phân loại]]="Tồn đầu kỳ",Table1[[#This Row],[Tổng giá trị]],0)</f>
        <v>0</v>
      </c>
      <c r="P1479" s="8">
        <f>IF(Table1[[#This Row],[Số còn phải thu ĐK]]&lt;&gt;0,0,IF(Table1[[#This Row],[Phân loại]]="Bán hàng",Table1[[#This Row],[Tổng giá trị]],-Table1[[#This Row],[Tổng giá trị]]))</f>
        <v>-481358</v>
      </c>
      <c r="Q1479" s="73">
        <f t="shared" si="184"/>
        <v>-481358</v>
      </c>
      <c r="R1479" s="8">
        <f>Table1[[#This Row],[Số còn phải thu ĐK]]+Table1[[#This Row],[Giá Trị HD sau CK]]-Table1[[#This Row],[Số tiền đã thu]]</f>
        <v>0</v>
      </c>
      <c r="S1479" s="7">
        <f>IF(Table1[[#This Row],[Ngày hóa đơn]]&lt;&gt;"",Table1[[#This Row],[Ngày hóa đơn]],Table1[[#This Row],[Ngày hạch toán]])</f>
        <v>45863</v>
      </c>
      <c r="T1479" s="8"/>
      <c r="U1479" s="7">
        <f>IF(Table1[[#This Row],[Ngày tính CN]]="","",S1479+T1479)</f>
        <v>45863</v>
      </c>
      <c r="V1479" s="74">
        <f ca="1">IF(Table1[[#This Row],[Hạn thanh toán]]="","",IF((U1479-NOW())&lt;0,0,(U1479-NOW())))</f>
        <v>0</v>
      </c>
      <c r="W1479" s="72"/>
      <c r="X1479" s="68" t="str">
        <f t="shared" ca="1" si="185"/>
        <v/>
      </c>
      <c r="Y1479" s="68" t="str">
        <f t="shared" si="183"/>
        <v>Đã thanh toán</v>
      </c>
      <c r="Z1479" s="301">
        <f>Table1[[#This Row],[Hạn thanh toán]]</f>
        <v>45863</v>
      </c>
      <c r="AA1479" s="301">
        <f>Table1[[#This Row],[Ngày Thanh toán]]</f>
        <v>45959</v>
      </c>
      <c r="AD1479" s="3" t="str">
        <f>VLOOKUP($A1479,Ma_KH!$A:$Q,Ma_KH!O$1,0)</f>
        <v>AEON CITIMART</v>
      </c>
      <c r="AE1479" s="3" t="str">
        <f>VLOOKUP($A1479,Ma_KH!$A:$Q,Ma_KH!P$1,0)</f>
        <v>CÔNG TY TNHH MỘT THÀNH VIÊN HỘI NHẬP PHÁT TRIỂN ĐÔNG HƯNG</v>
      </c>
    </row>
    <row r="1480" spans="1:31" ht="25.5" customHeight="1" x14ac:dyDescent="0.3">
      <c r="A1480" s="76" t="s">
        <v>143</v>
      </c>
      <c r="B1480" s="76" t="s">
        <v>4515</v>
      </c>
      <c r="C1480" s="78">
        <v>45863</v>
      </c>
      <c r="D1480" s="79" t="s">
        <v>2679</v>
      </c>
      <c r="E1480" s="78">
        <v>45863</v>
      </c>
      <c r="F1480" s="76" t="s">
        <v>2680</v>
      </c>
      <c r="G1480" s="76" t="s">
        <v>2681</v>
      </c>
      <c r="H1480" s="72"/>
      <c r="I1480" s="72">
        <v>0</v>
      </c>
      <c r="J1480" s="72">
        <v>0</v>
      </c>
      <c r="K1480" s="72">
        <v>336431</v>
      </c>
      <c r="L1480" s="8" t="s">
        <v>17</v>
      </c>
      <c r="M1480" s="43">
        <v>45959</v>
      </c>
      <c r="N1480" s="64" t="s">
        <v>4210</v>
      </c>
      <c r="O1480" s="72">
        <f>IF(Table1[[#This Row],[Phân loại]]="Tồn đầu kỳ",Table1[[#This Row],[Tổng giá trị]],0)</f>
        <v>0</v>
      </c>
      <c r="P1480" s="8">
        <f>IF(Table1[[#This Row],[Số còn phải thu ĐK]]&lt;&gt;0,0,IF(Table1[[#This Row],[Phân loại]]="Bán hàng",Table1[[#This Row],[Tổng giá trị]],-Table1[[#This Row],[Tổng giá trị]]))</f>
        <v>-336431</v>
      </c>
      <c r="Q1480" s="73">
        <f t="shared" si="184"/>
        <v>-336431</v>
      </c>
      <c r="R1480" s="8">
        <f>Table1[[#This Row],[Số còn phải thu ĐK]]+Table1[[#This Row],[Giá Trị HD sau CK]]-Table1[[#This Row],[Số tiền đã thu]]</f>
        <v>0</v>
      </c>
      <c r="S1480" s="7">
        <f>IF(Table1[[#This Row],[Ngày hóa đơn]]&lt;&gt;"",Table1[[#This Row],[Ngày hóa đơn]],Table1[[#This Row],[Ngày hạch toán]])</f>
        <v>45863</v>
      </c>
      <c r="T1480" s="8"/>
      <c r="U1480" s="7">
        <f>IF(Table1[[#This Row],[Ngày tính CN]]="","",S1480+T1480)</f>
        <v>45863</v>
      </c>
      <c r="V1480" s="74">
        <f ca="1">IF(Table1[[#This Row],[Hạn thanh toán]]="","",IF((U1480-NOW())&lt;0,0,(U1480-NOW())))</f>
        <v>0</v>
      </c>
      <c r="W1480" s="72"/>
      <c r="X1480" s="68" t="str">
        <f t="shared" ca="1" si="185"/>
        <v/>
      </c>
      <c r="Y1480" s="68" t="str">
        <f t="shared" si="183"/>
        <v>Đã thanh toán</v>
      </c>
      <c r="Z1480" s="301">
        <f>Table1[[#This Row],[Hạn thanh toán]]</f>
        <v>45863</v>
      </c>
      <c r="AA1480" s="301">
        <f>Table1[[#This Row],[Ngày Thanh toán]]</f>
        <v>45959</v>
      </c>
      <c r="AD1480" s="3" t="str">
        <f>VLOOKUP($A1480,Ma_KH!$A:$Q,Ma_KH!O$1,0)</f>
        <v>AEON CITIMART</v>
      </c>
      <c r="AE1480" s="3" t="str">
        <f>VLOOKUP($A1480,Ma_KH!$A:$Q,Ma_KH!P$1,0)</f>
        <v>CÔNG TY TNHH MỘT THÀNH VIÊN HỘI NHẬP PHÁT TRIỂN ĐÔNG HƯNG</v>
      </c>
    </row>
    <row r="1481" spans="1:31" ht="25.5" customHeight="1" x14ac:dyDescent="0.3">
      <c r="A1481" s="69" t="s">
        <v>143</v>
      </c>
      <c r="B1481" s="76" t="s">
        <v>4515</v>
      </c>
      <c r="C1481" s="70">
        <v>45867</v>
      </c>
      <c r="D1481" s="71" t="s">
        <v>2682</v>
      </c>
      <c r="E1481" s="70">
        <v>45867</v>
      </c>
      <c r="F1481" s="69" t="s">
        <v>2683</v>
      </c>
      <c r="G1481" s="69" t="s">
        <v>2684</v>
      </c>
      <c r="H1481" s="72">
        <v>636577</v>
      </c>
      <c r="I1481" s="72">
        <v>0</v>
      </c>
      <c r="J1481" s="72">
        <v>50926</v>
      </c>
      <c r="K1481" s="72">
        <v>687503</v>
      </c>
      <c r="L1481" s="8" t="s">
        <v>24</v>
      </c>
      <c r="M1481" s="43">
        <v>45959</v>
      </c>
      <c r="N1481" s="64" t="s">
        <v>4210</v>
      </c>
      <c r="O1481" s="72">
        <f>IF(Table1[[#This Row],[Phân loại]]="Tồn đầu kỳ",Table1[[#This Row],[Tổng giá trị]],0)</f>
        <v>0</v>
      </c>
      <c r="P1481" s="8">
        <f>IF(Table1[[#This Row],[Số còn phải thu ĐK]]&lt;&gt;0,0,IF(Table1[[#This Row],[Phân loại]]="Bán hàng",Table1[[#This Row],[Tổng giá trị]],-Table1[[#This Row],[Tổng giá trị]]))</f>
        <v>687503</v>
      </c>
      <c r="Q1481" s="73">
        <f t="shared" si="184"/>
        <v>687503</v>
      </c>
      <c r="R1481" s="8">
        <f>Table1[[#This Row],[Số còn phải thu ĐK]]+Table1[[#This Row],[Giá Trị HD sau CK]]-Table1[[#This Row],[Số tiền đã thu]]</f>
        <v>0</v>
      </c>
      <c r="S1481" s="7">
        <f>IF(Table1[[#This Row],[Ngày hóa đơn]]&lt;&gt;"",Table1[[#This Row],[Ngày hóa đơn]],Table1[[#This Row],[Ngày hạch toán]])</f>
        <v>45867</v>
      </c>
      <c r="T1481" s="8"/>
      <c r="U1481" s="7">
        <f>IF(Table1[[#This Row],[Ngày tính CN]]="","",S1481+T1481)</f>
        <v>45867</v>
      </c>
      <c r="V1481" s="74">
        <f ca="1">IF(Table1[[#This Row],[Hạn thanh toán]]="","",IF((U1481-NOW())&lt;0,0,(U1481-NOW())))</f>
        <v>0</v>
      </c>
      <c r="W1481" s="72"/>
      <c r="X1481" s="68" t="str">
        <f t="shared" ca="1" si="185"/>
        <v/>
      </c>
      <c r="Y1481" s="68" t="str">
        <f t="shared" si="183"/>
        <v>Đã thanh toán</v>
      </c>
      <c r="Z1481" s="301">
        <f>Table1[[#This Row],[Hạn thanh toán]]</f>
        <v>45867</v>
      </c>
      <c r="AA1481" s="301">
        <f>Table1[[#This Row],[Ngày Thanh toán]]</f>
        <v>45959</v>
      </c>
      <c r="AD1481" s="3" t="str">
        <f>VLOOKUP($A1481,Ma_KH!$A:$Q,Ma_KH!O$1,0)</f>
        <v>AEON CITIMART</v>
      </c>
      <c r="AE1481" s="3" t="str">
        <f>VLOOKUP($A1481,Ma_KH!$A:$Q,Ma_KH!P$1,0)</f>
        <v>CÔNG TY TNHH MỘT THÀNH VIÊN HỘI NHẬP PHÁT TRIỂN ĐÔNG HƯNG</v>
      </c>
    </row>
    <row r="1482" spans="1:31" ht="25.5" customHeight="1" x14ac:dyDescent="0.3">
      <c r="A1482" s="76" t="s">
        <v>143</v>
      </c>
      <c r="B1482" s="76" t="s">
        <v>4515</v>
      </c>
      <c r="C1482" s="78">
        <v>45868</v>
      </c>
      <c r="D1482" s="79" t="s">
        <v>2685</v>
      </c>
      <c r="E1482" s="78">
        <v>45868</v>
      </c>
      <c r="F1482" s="76" t="s">
        <v>2686</v>
      </c>
      <c r="G1482" s="76" t="s">
        <v>17</v>
      </c>
      <c r="H1482" s="72"/>
      <c r="I1482" s="72">
        <v>0</v>
      </c>
      <c r="J1482" s="72">
        <v>0</v>
      </c>
      <c r="K1482" s="72">
        <v>575330</v>
      </c>
      <c r="L1482" s="8" t="s">
        <v>17</v>
      </c>
      <c r="M1482" s="43">
        <v>45959</v>
      </c>
      <c r="N1482" s="64" t="s">
        <v>4210</v>
      </c>
      <c r="O1482" s="72">
        <f>IF(Table1[[#This Row],[Phân loại]]="Tồn đầu kỳ",Table1[[#This Row],[Tổng giá trị]],0)</f>
        <v>0</v>
      </c>
      <c r="P1482" s="8">
        <f>IF(Table1[[#This Row],[Số còn phải thu ĐK]]&lt;&gt;0,0,IF(Table1[[#This Row],[Phân loại]]="Bán hàng",Table1[[#This Row],[Tổng giá trị]],-Table1[[#This Row],[Tổng giá trị]]))</f>
        <v>-575330</v>
      </c>
      <c r="Q1482" s="73">
        <f t="shared" si="184"/>
        <v>-575330</v>
      </c>
      <c r="R1482" s="8">
        <f>Table1[[#This Row],[Số còn phải thu ĐK]]+Table1[[#This Row],[Giá Trị HD sau CK]]-Table1[[#This Row],[Số tiền đã thu]]</f>
        <v>0</v>
      </c>
      <c r="S1482" s="7">
        <f>IF(Table1[[#This Row],[Ngày hóa đơn]]&lt;&gt;"",Table1[[#This Row],[Ngày hóa đơn]],Table1[[#This Row],[Ngày hạch toán]])</f>
        <v>45868</v>
      </c>
      <c r="T1482" s="8"/>
      <c r="U1482" s="7">
        <f>IF(Table1[[#This Row],[Ngày tính CN]]="","",S1482+T1482)</f>
        <v>45868</v>
      </c>
      <c r="V1482" s="74">
        <f ca="1">IF(Table1[[#This Row],[Hạn thanh toán]]="","",IF((U1482-NOW())&lt;0,0,(U1482-NOW())))</f>
        <v>0</v>
      </c>
      <c r="W1482" s="72"/>
      <c r="X1482" s="68" t="str">
        <f t="shared" ca="1" si="185"/>
        <v/>
      </c>
      <c r="Y1482" s="68" t="str">
        <f t="shared" si="183"/>
        <v>Đã thanh toán</v>
      </c>
      <c r="Z1482" s="301">
        <f>Table1[[#This Row],[Hạn thanh toán]]</f>
        <v>45868</v>
      </c>
      <c r="AA1482" s="301">
        <f>Table1[[#This Row],[Ngày Thanh toán]]</f>
        <v>45959</v>
      </c>
      <c r="AD1482" s="3" t="str">
        <f>VLOOKUP($A1482,Ma_KH!$A:$Q,Ma_KH!O$1,0)</f>
        <v>AEON CITIMART</v>
      </c>
      <c r="AE1482" s="3" t="str">
        <f>VLOOKUP($A1482,Ma_KH!$A:$Q,Ma_KH!P$1,0)</f>
        <v>CÔNG TY TNHH MỘT THÀNH VIÊN HỘI NHẬP PHÁT TRIỂN ĐÔNG HƯNG</v>
      </c>
    </row>
    <row r="1483" spans="1:31" ht="25.5" customHeight="1" x14ac:dyDescent="0.3">
      <c r="A1483" s="76" t="s">
        <v>143</v>
      </c>
      <c r="B1483" s="76" t="s">
        <v>4515</v>
      </c>
      <c r="C1483" s="78">
        <v>45870</v>
      </c>
      <c r="D1483" s="79" t="s">
        <v>2687</v>
      </c>
      <c r="E1483" s="78">
        <v>45870</v>
      </c>
      <c r="F1483" s="76" t="s">
        <v>2688</v>
      </c>
      <c r="G1483" s="76" t="s">
        <v>2689</v>
      </c>
      <c r="H1483" s="72">
        <v>1056025</v>
      </c>
      <c r="I1483" s="72">
        <v>0</v>
      </c>
      <c r="J1483" s="72">
        <v>84482</v>
      </c>
      <c r="K1483" s="72">
        <v>1140507</v>
      </c>
      <c r="L1483" s="8" t="s">
        <v>24</v>
      </c>
      <c r="M1483" s="43">
        <v>45959</v>
      </c>
      <c r="N1483" s="64" t="s">
        <v>4210</v>
      </c>
      <c r="O1483" s="72">
        <f>IF(Table1[[#This Row],[Phân loại]]="Tồn đầu kỳ",Table1[[#This Row],[Tổng giá trị]],0)</f>
        <v>0</v>
      </c>
      <c r="P1483" s="8">
        <f>IF(Table1[[#This Row],[Số còn phải thu ĐK]]&lt;&gt;0,0,IF(Table1[[#This Row],[Phân loại]]="Bán hàng",Table1[[#This Row],[Tổng giá trị]],-Table1[[#This Row],[Tổng giá trị]]))</f>
        <v>1140507</v>
      </c>
      <c r="Q1483" s="73">
        <f t="shared" si="184"/>
        <v>1140507</v>
      </c>
      <c r="R1483" s="8">
        <f>Table1[[#This Row],[Số còn phải thu ĐK]]+Table1[[#This Row],[Giá Trị HD sau CK]]-Table1[[#This Row],[Số tiền đã thu]]</f>
        <v>0</v>
      </c>
      <c r="S1483" s="7">
        <f>IF(Table1[[#This Row],[Ngày hóa đơn]]&lt;&gt;"",Table1[[#This Row],[Ngày hóa đơn]],Table1[[#This Row],[Ngày hạch toán]])</f>
        <v>45870</v>
      </c>
      <c r="T1483" s="8"/>
      <c r="U1483" s="7">
        <f>IF(Table1[[#This Row],[Ngày tính CN]]="","",S1483+T1483)</f>
        <v>45870</v>
      </c>
      <c r="V1483" s="74">
        <f ca="1">IF(Table1[[#This Row],[Hạn thanh toán]]="","",IF((U1483-NOW())&lt;0,0,(U1483-NOW())))</f>
        <v>0</v>
      </c>
      <c r="W1483" s="72"/>
      <c r="X1483" s="68" t="str">
        <f t="shared" ca="1" si="185"/>
        <v/>
      </c>
      <c r="Y1483" s="68" t="str">
        <f t="shared" si="183"/>
        <v>Đã thanh toán</v>
      </c>
      <c r="Z1483" s="301">
        <f>Table1[[#This Row],[Hạn thanh toán]]</f>
        <v>45870</v>
      </c>
      <c r="AA1483" s="301">
        <f>Table1[[#This Row],[Ngày Thanh toán]]</f>
        <v>45959</v>
      </c>
      <c r="AD1483" s="3" t="str">
        <f>VLOOKUP($A1483,Ma_KH!$A:$Q,Ma_KH!O$1,0)</f>
        <v>AEON CITIMART</v>
      </c>
      <c r="AE1483" s="3" t="str">
        <f>VLOOKUP($A1483,Ma_KH!$A:$Q,Ma_KH!P$1,0)</f>
        <v>CÔNG TY TNHH MỘT THÀNH VIÊN HỘI NHẬP PHÁT TRIỂN ĐÔNG HƯNG</v>
      </c>
    </row>
    <row r="1484" spans="1:31" ht="25.5" customHeight="1" x14ac:dyDescent="0.3">
      <c r="A1484" s="76" t="s">
        <v>143</v>
      </c>
      <c r="B1484" s="76" t="s">
        <v>4515</v>
      </c>
      <c r="C1484" s="78">
        <v>45876</v>
      </c>
      <c r="D1484" s="79" t="s">
        <v>2690</v>
      </c>
      <c r="E1484" s="78">
        <v>45876</v>
      </c>
      <c r="F1484" s="76" t="s">
        <v>2691</v>
      </c>
      <c r="G1484" s="76" t="s">
        <v>2692</v>
      </c>
      <c r="H1484" s="72">
        <v>743364</v>
      </c>
      <c r="I1484" s="72">
        <v>0</v>
      </c>
      <c r="J1484" s="72">
        <v>59469</v>
      </c>
      <c r="K1484" s="72">
        <v>802833</v>
      </c>
      <c r="L1484" s="8" t="s">
        <v>24</v>
      </c>
      <c r="M1484" s="43">
        <v>45959</v>
      </c>
      <c r="N1484" s="64" t="s">
        <v>4210</v>
      </c>
      <c r="O1484" s="72">
        <f>IF(Table1[[#This Row],[Phân loại]]="Tồn đầu kỳ",Table1[[#This Row],[Tổng giá trị]],0)</f>
        <v>0</v>
      </c>
      <c r="P1484" s="8">
        <f>IF(Table1[[#This Row],[Số còn phải thu ĐK]]&lt;&gt;0,0,IF(Table1[[#This Row],[Phân loại]]="Bán hàng",Table1[[#This Row],[Tổng giá trị]],-Table1[[#This Row],[Tổng giá trị]]))</f>
        <v>802833</v>
      </c>
      <c r="Q1484" s="73">
        <f t="shared" si="184"/>
        <v>802833</v>
      </c>
      <c r="R1484" s="8">
        <f>Table1[[#This Row],[Số còn phải thu ĐK]]+Table1[[#This Row],[Giá Trị HD sau CK]]-Table1[[#This Row],[Số tiền đã thu]]</f>
        <v>0</v>
      </c>
      <c r="S1484" s="7">
        <f>IF(Table1[[#This Row],[Ngày hóa đơn]]&lt;&gt;"",Table1[[#This Row],[Ngày hóa đơn]],Table1[[#This Row],[Ngày hạch toán]])</f>
        <v>45876</v>
      </c>
      <c r="T1484" s="8"/>
      <c r="U1484" s="7">
        <f>IF(Table1[[#This Row],[Ngày tính CN]]="","",S1484+T1484)</f>
        <v>45876</v>
      </c>
      <c r="V1484" s="74">
        <f ca="1">IF(Table1[[#This Row],[Hạn thanh toán]]="","",IF((U1484-NOW())&lt;0,0,(U1484-NOW())))</f>
        <v>0</v>
      </c>
      <c r="W1484" s="72"/>
      <c r="X1484" s="68" t="str">
        <f t="shared" ca="1" si="185"/>
        <v/>
      </c>
      <c r="Y1484" s="68" t="str">
        <f t="shared" si="183"/>
        <v>Đã thanh toán</v>
      </c>
      <c r="Z1484" s="301">
        <f>Table1[[#This Row],[Hạn thanh toán]]</f>
        <v>45876</v>
      </c>
      <c r="AA1484" s="301">
        <f>Table1[[#This Row],[Ngày Thanh toán]]</f>
        <v>45959</v>
      </c>
      <c r="AD1484" s="3" t="str">
        <f>VLOOKUP($A1484,Ma_KH!$A:$Q,Ma_KH!O$1,0)</f>
        <v>AEON CITIMART</v>
      </c>
      <c r="AE1484" s="3" t="str">
        <f>VLOOKUP($A1484,Ma_KH!$A:$Q,Ma_KH!P$1,0)</f>
        <v>CÔNG TY TNHH MỘT THÀNH VIÊN HỘI NHẬP PHÁT TRIỂN ĐÔNG HƯNG</v>
      </c>
    </row>
    <row r="1485" spans="1:31" ht="25.5" customHeight="1" x14ac:dyDescent="0.3">
      <c r="A1485" s="76" t="s">
        <v>143</v>
      </c>
      <c r="B1485" s="76" t="s">
        <v>4515</v>
      </c>
      <c r="C1485" s="78">
        <v>45878</v>
      </c>
      <c r="D1485" s="79" t="s">
        <v>2693</v>
      </c>
      <c r="E1485" s="78">
        <v>45878</v>
      </c>
      <c r="F1485" s="76" t="s">
        <v>2694</v>
      </c>
      <c r="G1485" s="76" t="s">
        <v>2695</v>
      </c>
      <c r="H1485" s="72">
        <v>653391</v>
      </c>
      <c r="I1485" s="72">
        <v>0</v>
      </c>
      <c r="J1485" s="72">
        <v>52271</v>
      </c>
      <c r="K1485" s="72">
        <v>705662</v>
      </c>
      <c r="L1485" s="8" t="s">
        <v>24</v>
      </c>
      <c r="M1485" s="43">
        <v>45959</v>
      </c>
      <c r="N1485" s="64" t="s">
        <v>4210</v>
      </c>
      <c r="O1485" s="72">
        <f>IF(Table1[[#This Row],[Phân loại]]="Tồn đầu kỳ",Table1[[#This Row],[Tổng giá trị]],0)</f>
        <v>0</v>
      </c>
      <c r="P1485" s="8">
        <f>IF(Table1[[#This Row],[Số còn phải thu ĐK]]&lt;&gt;0,0,IF(Table1[[#This Row],[Phân loại]]="Bán hàng",Table1[[#This Row],[Tổng giá trị]],-Table1[[#This Row],[Tổng giá trị]]))</f>
        <v>705662</v>
      </c>
      <c r="Q1485" s="73">
        <f t="shared" si="184"/>
        <v>705662</v>
      </c>
      <c r="R1485" s="8">
        <f>Table1[[#This Row],[Số còn phải thu ĐK]]+Table1[[#This Row],[Giá Trị HD sau CK]]-Table1[[#This Row],[Số tiền đã thu]]</f>
        <v>0</v>
      </c>
      <c r="S1485" s="7">
        <f>IF(Table1[[#This Row],[Ngày hóa đơn]]&lt;&gt;"",Table1[[#This Row],[Ngày hóa đơn]],Table1[[#This Row],[Ngày hạch toán]])</f>
        <v>45878</v>
      </c>
      <c r="T1485" s="8"/>
      <c r="U1485" s="7">
        <f>IF(Table1[[#This Row],[Ngày tính CN]]="","",S1485+T1485)</f>
        <v>45878</v>
      </c>
      <c r="V1485" s="74">
        <f ca="1">IF(Table1[[#This Row],[Hạn thanh toán]]="","",IF((U1485-NOW())&lt;0,0,(U1485-NOW())))</f>
        <v>0</v>
      </c>
      <c r="W1485" s="72"/>
      <c r="X1485" s="68" t="str">
        <f t="shared" ca="1" si="185"/>
        <v/>
      </c>
      <c r="Y1485" s="68" t="str">
        <f t="shared" si="183"/>
        <v>Đã thanh toán</v>
      </c>
      <c r="Z1485" s="301">
        <f>Table1[[#This Row],[Hạn thanh toán]]</f>
        <v>45878</v>
      </c>
      <c r="AA1485" s="301">
        <f>Table1[[#This Row],[Ngày Thanh toán]]</f>
        <v>45959</v>
      </c>
      <c r="AD1485" s="3" t="str">
        <f>VLOOKUP($A1485,Ma_KH!$A:$Q,Ma_KH!O$1,0)</f>
        <v>AEON CITIMART</v>
      </c>
      <c r="AE1485" s="3" t="str">
        <f>VLOOKUP($A1485,Ma_KH!$A:$Q,Ma_KH!P$1,0)</f>
        <v>CÔNG TY TNHH MỘT THÀNH VIÊN HỘI NHẬP PHÁT TRIỂN ĐÔNG HƯNG</v>
      </c>
    </row>
    <row r="1486" spans="1:31" ht="25.5" customHeight="1" x14ac:dyDescent="0.3">
      <c r="A1486" s="76" t="s">
        <v>143</v>
      </c>
      <c r="B1486" s="76" t="s">
        <v>4515</v>
      </c>
      <c r="C1486" s="78">
        <v>45881</v>
      </c>
      <c r="D1486" s="79" t="s">
        <v>2696</v>
      </c>
      <c r="E1486" s="78">
        <v>45881</v>
      </c>
      <c r="F1486" s="76" t="s">
        <v>2697</v>
      </c>
      <c r="G1486" s="76" t="s">
        <v>17</v>
      </c>
      <c r="H1486" s="72">
        <v>0</v>
      </c>
      <c r="I1486" s="72">
        <v>0</v>
      </c>
      <c r="J1486" s="72">
        <v>0</v>
      </c>
      <c r="K1486" s="72">
        <v>142750</v>
      </c>
      <c r="L1486" s="8" t="s">
        <v>17</v>
      </c>
      <c r="M1486" s="43">
        <v>45959</v>
      </c>
      <c r="N1486" s="64" t="s">
        <v>4210</v>
      </c>
      <c r="O1486" s="72">
        <f>IF(Table1[[#This Row],[Phân loại]]="Tồn đầu kỳ",Table1[[#This Row],[Tổng giá trị]],0)</f>
        <v>0</v>
      </c>
      <c r="P1486" s="8">
        <f>IF(Table1[[#This Row],[Số còn phải thu ĐK]]&lt;&gt;0,0,IF(Table1[[#This Row],[Phân loại]]="Bán hàng",Table1[[#This Row],[Tổng giá trị]],-Table1[[#This Row],[Tổng giá trị]]))</f>
        <v>-142750</v>
      </c>
      <c r="Q1486" s="73">
        <f t="shared" si="184"/>
        <v>-142750</v>
      </c>
      <c r="R1486" s="8">
        <f>Table1[[#This Row],[Số còn phải thu ĐK]]+Table1[[#This Row],[Giá Trị HD sau CK]]-Table1[[#This Row],[Số tiền đã thu]]</f>
        <v>0</v>
      </c>
      <c r="S1486" s="7">
        <f>IF(Table1[[#This Row],[Ngày hóa đơn]]&lt;&gt;"",Table1[[#This Row],[Ngày hóa đơn]],Table1[[#This Row],[Ngày hạch toán]])</f>
        <v>45881</v>
      </c>
      <c r="T1486" s="8"/>
      <c r="U1486" s="7">
        <f>IF(Table1[[#This Row],[Ngày tính CN]]="","",S1486+T1486)</f>
        <v>45881</v>
      </c>
      <c r="V1486" s="74">
        <f ca="1">IF(Table1[[#This Row],[Hạn thanh toán]]="","",IF((U1486-NOW())&lt;0,0,(U1486-NOW())))</f>
        <v>0</v>
      </c>
      <c r="W1486" s="72"/>
      <c r="X1486" s="68" t="str">
        <f t="shared" ca="1" si="185"/>
        <v/>
      </c>
      <c r="Y1486" s="68" t="str">
        <f t="shared" si="183"/>
        <v>Đã thanh toán</v>
      </c>
      <c r="Z1486" s="301">
        <f>Table1[[#This Row],[Hạn thanh toán]]</f>
        <v>45881</v>
      </c>
      <c r="AA1486" s="301">
        <f>Table1[[#This Row],[Ngày Thanh toán]]</f>
        <v>45959</v>
      </c>
      <c r="AD1486" s="3" t="str">
        <f>VLOOKUP($A1486,Ma_KH!$A:$Q,Ma_KH!O$1,0)</f>
        <v>AEON CITIMART</v>
      </c>
      <c r="AE1486" s="3" t="str">
        <f>VLOOKUP($A1486,Ma_KH!$A:$Q,Ma_KH!P$1,0)</f>
        <v>CÔNG TY TNHH MỘT THÀNH VIÊN HỘI NHẬP PHÁT TRIỂN ĐÔNG HƯNG</v>
      </c>
    </row>
    <row r="1487" spans="1:31" ht="25.5" customHeight="1" x14ac:dyDescent="0.3">
      <c r="A1487" s="76" t="s">
        <v>143</v>
      </c>
      <c r="B1487" s="76" t="s">
        <v>4515</v>
      </c>
      <c r="C1487" s="78">
        <v>45882</v>
      </c>
      <c r="D1487" s="79" t="s">
        <v>2698</v>
      </c>
      <c r="E1487" s="78">
        <v>45882</v>
      </c>
      <c r="F1487" s="76" t="s">
        <v>2699</v>
      </c>
      <c r="G1487" s="76" t="s">
        <v>17</v>
      </c>
      <c r="H1487" s="72">
        <v>0</v>
      </c>
      <c r="I1487" s="72">
        <v>0</v>
      </c>
      <c r="J1487" s="72">
        <v>0</v>
      </c>
      <c r="K1487" s="72">
        <v>142750</v>
      </c>
      <c r="L1487" s="8" t="s">
        <v>17</v>
      </c>
      <c r="M1487" s="43">
        <v>45959</v>
      </c>
      <c r="N1487" s="64" t="s">
        <v>4210</v>
      </c>
      <c r="O1487" s="72">
        <f>IF(Table1[[#This Row],[Phân loại]]="Tồn đầu kỳ",Table1[[#This Row],[Tổng giá trị]],0)</f>
        <v>0</v>
      </c>
      <c r="P1487" s="8">
        <f>IF(Table1[[#This Row],[Số còn phải thu ĐK]]&lt;&gt;0,0,IF(Table1[[#This Row],[Phân loại]]="Bán hàng",Table1[[#This Row],[Tổng giá trị]],-Table1[[#This Row],[Tổng giá trị]]))</f>
        <v>-142750</v>
      </c>
      <c r="Q1487" s="73">
        <f t="shared" si="184"/>
        <v>-142750</v>
      </c>
      <c r="R1487" s="8">
        <f>Table1[[#This Row],[Số còn phải thu ĐK]]+Table1[[#This Row],[Giá Trị HD sau CK]]-Table1[[#This Row],[Số tiền đã thu]]</f>
        <v>0</v>
      </c>
      <c r="S1487" s="7">
        <f>IF(Table1[[#This Row],[Ngày hóa đơn]]&lt;&gt;"",Table1[[#This Row],[Ngày hóa đơn]],Table1[[#This Row],[Ngày hạch toán]])</f>
        <v>45882</v>
      </c>
      <c r="T1487" s="8"/>
      <c r="U1487" s="7">
        <f>IF(Table1[[#This Row],[Ngày tính CN]]="","",S1487+T1487)</f>
        <v>45882</v>
      </c>
      <c r="V1487" s="74">
        <f ca="1">IF(Table1[[#This Row],[Hạn thanh toán]]="","",IF((U1487-NOW())&lt;0,0,(U1487-NOW())))</f>
        <v>0</v>
      </c>
      <c r="W1487" s="72"/>
      <c r="X1487" s="68" t="str">
        <f t="shared" ca="1" si="185"/>
        <v/>
      </c>
      <c r="Y1487" s="68" t="str">
        <f t="shared" si="183"/>
        <v>Đã thanh toán</v>
      </c>
      <c r="Z1487" s="301">
        <f>Table1[[#This Row],[Hạn thanh toán]]</f>
        <v>45882</v>
      </c>
      <c r="AA1487" s="301">
        <f>Table1[[#This Row],[Ngày Thanh toán]]</f>
        <v>45959</v>
      </c>
      <c r="AD1487" s="3" t="str">
        <f>VLOOKUP($A1487,Ma_KH!$A:$Q,Ma_KH!O$1,0)</f>
        <v>AEON CITIMART</v>
      </c>
      <c r="AE1487" s="3" t="str">
        <f>VLOOKUP($A1487,Ma_KH!$A:$Q,Ma_KH!P$1,0)</f>
        <v>CÔNG TY TNHH MỘT THÀNH VIÊN HỘI NHẬP PHÁT TRIỂN ĐÔNG HƯNG</v>
      </c>
    </row>
    <row r="1488" spans="1:31" ht="25.5" customHeight="1" x14ac:dyDescent="0.3">
      <c r="A1488" s="76" t="s">
        <v>143</v>
      </c>
      <c r="B1488" s="76" t="s">
        <v>4515</v>
      </c>
      <c r="C1488" s="78">
        <v>45887</v>
      </c>
      <c r="D1488" s="79" t="s">
        <v>2700</v>
      </c>
      <c r="E1488" s="78">
        <v>45887</v>
      </c>
      <c r="F1488" s="76" t="s">
        <v>2701</v>
      </c>
      <c r="G1488" s="76" t="s">
        <v>17</v>
      </c>
      <c r="H1488" s="72">
        <v>0</v>
      </c>
      <c r="I1488" s="72">
        <v>0</v>
      </c>
      <c r="J1488" s="72">
        <v>0</v>
      </c>
      <c r="K1488" s="72">
        <v>356875</v>
      </c>
      <c r="L1488" s="8" t="s">
        <v>17</v>
      </c>
      <c r="M1488" s="43">
        <v>45959</v>
      </c>
      <c r="N1488" s="64" t="s">
        <v>4210</v>
      </c>
      <c r="O1488" s="72">
        <f>IF(Table1[[#This Row],[Phân loại]]="Tồn đầu kỳ",Table1[[#This Row],[Tổng giá trị]],0)</f>
        <v>0</v>
      </c>
      <c r="P1488" s="8">
        <f>IF(Table1[[#This Row],[Số còn phải thu ĐK]]&lt;&gt;0,0,IF(Table1[[#This Row],[Phân loại]]="Bán hàng",Table1[[#This Row],[Tổng giá trị]],-Table1[[#This Row],[Tổng giá trị]]))</f>
        <v>-356875</v>
      </c>
      <c r="Q1488" s="73">
        <f t="shared" si="184"/>
        <v>-356875</v>
      </c>
      <c r="R1488" s="8">
        <f>Table1[[#This Row],[Số còn phải thu ĐK]]+Table1[[#This Row],[Giá Trị HD sau CK]]-Table1[[#This Row],[Số tiền đã thu]]</f>
        <v>0</v>
      </c>
      <c r="S1488" s="7">
        <f>IF(Table1[[#This Row],[Ngày hóa đơn]]&lt;&gt;"",Table1[[#This Row],[Ngày hóa đơn]],Table1[[#This Row],[Ngày hạch toán]])</f>
        <v>45887</v>
      </c>
      <c r="T1488" s="8"/>
      <c r="U1488" s="7">
        <f>IF(Table1[[#This Row],[Ngày tính CN]]="","",S1488+T1488)</f>
        <v>45887</v>
      </c>
      <c r="V1488" s="74">
        <f ca="1">IF(Table1[[#This Row],[Hạn thanh toán]]="","",IF((U1488-NOW())&lt;0,0,(U1488-NOW())))</f>
        <v>0</v>
      </c>
      <c r="W1488" s="72"/>
      <c r="X1488" s="68" t="str">
        <f t="shared" ca="1" si="185"/>
        <v/>
      </c>
      <c r="Y1488" s="68" t="str">
        <f t="shared" si="183"/>
        <v>Đã thanh toán</v>
      </c>
      <c r="Z1488" s="301">
        <f>Table1[[#This Row],[Hạn thanh toán]]</f>
        <v>45887</v>
      </c>
      <c r="AA1488" s="301">
        <f>Table1[[#This Row],[Ngày Thanh toán]]</f>
        <v>45959</v>
      </c>
      <c r="AD1488" s="3" t="str">
        <f>VLOOKUP($A1488,Ma_KH!$A:$Q,Ma_KH!O$1,0)</f>
        <v>AEON CITIMART</v>
      </c>
      <c r="AE1488" s="3" t="str">
        <f>VLOOKUP($A1488,Ma_KH!$A:$Q,Ma_KH!P$1,0)</f>
        <v>CÔNG TY TNHH MỘT THÀNH VIÊN HỘI NHẬP PHÁT TRIỂN ĐÔNG HƯNG</v>
      </c>
    </row>
    <row r="1489" spans="1:31" ht="25.5" customHeight="1" x14ac:dyDescent="0.3">
      <c r="A1489" s="76" t="s">
        <v>143</v>
      </c>
      <c r="B1489" s="76" t="s">
        <v>4515</v>
      </c>
      <c r="C1489" s="78">
        <v>45890</v>
      </c>
      <c r="D1489" s="79" t="s">
        <v>2702</v>
      </c>
      <c r="E1489" s="78">
        <v>45890</v>
      </c>
      <c r="F1489" s="76" t="s">
        <v>2587</v>
      </c>
      <c r="G1489" s="76" t="s">
        <v>17</v>
      </c>
      <c r="H1489" s="72">
        <v>0</v>
      </c>
      <c r="I1489" s="72">
        <v>0</v>
      </c>
      <c r="J1489" s="72">
        <v>0</v>
      </c>
      <c r="K1489" s="72">
        <v>647689</v>
      </c>
      <c r="L1489" s="8" t="s">
        <v>17</v>
      </c>
      <c r="M1489" s="43">
        <v>45959</v>
      </c>
      <c r="N1489" s="64" t="s">
        <v>4210</v>
      </c>
      <c r="O1489" s="72">
        <f>IF(Table1[[#This Row],[Phân loại]]="Tồn đầu kỳ",Table1[[#This Row],[Tổng giá trị]],0)</f>
        <v>0</v>
      </c>
      <c r="P1489" s="8">
        <f>IF(Table1[[#This Row],[Số còn phải thu ĐK]]&lt;&gt;0,0,IF(Table1[[#This Row],[Phân loại]]="Bán hàng",Table1[[#This Row],[Tổng giá trị]],-Table1[[#This Row],[Tổng giá trị]]))</f>
        <v>-647689</v>
      </c>
      <c r="Q1489" s="73">
        <f t="shared" si="184"/>
        <v>-647689</v>
      </c>
      <c r="R1489" s="8">
        <f>Table1[[#This Row],[Số còn phải thu ĐK]]+Table1[[#This Row],[Giá Trị HD sau CK]]-Table1[[#This Row],[Số tiền đã thu]]</f>
        <v>0</v>
      </c>
      <c r="S1489" s="7">
        <f>IF(Table1[[#This Row],[Ngày hóa đơn]]&lt;&gt;"",Table1[[#This Row],[Ngày hóa đơn]],Table1[[#This Row],[Ngày hạch toán]])</f>
        <v>45890</v>
      </c>
      <c r="T1489" s="8"/>
      <c r="U1489" s="7">
        <f>IF(Table1[[#This Row],[Ngày tính CN]]="","",S1489+T1489)</f>
        <v>45890</v>
      </c>
      <c r="V1489" s="74">
        <f ca="1">IF(Table1[[#This Row],[Hạn thanh toán]]="","",IF((U1489-NOW())&lt;0,0,(U1489-NOW())))</f>
        <v>0</v>
      </c>
      <c r="W1489" s="72"/>
      <c r="X1489" s="68" t="str">
        <f t="shared" ca="1" si="185"/>
        <v/>
      </c>
      <c r="Y1489" s="68" t="str">
        <f t="shared" si="183"/>
        <v>Đã thanh toán</v>
      </c>
      <c r="Z1489" s="301">
        <f>Table1[[#This Row],[Hạn thanh toán]]</f>
        <v>45890</v>
      </c>
      <c r="AA1489" s="301">
        <f>Table1[[#This Row],[Ngày Thanh toán]]</f>
        <v>45959</v>
      </c>
      <c r="AD1489" s="3" t="str">
        <f>VLOOKUP($A1489,Ma_KH!$A:$Q,Ma_KH!O$1,0)</f>
        <v>AEON CITIMART</v>
      </c>
      <c r="AE1489" s="3" t="str">
        <f>VLOOKUP($A1489,Ma_KH!$A:$Q,Ma_KH!P$1,0)</f>
        <v>CÔNG TY TNHH MỘT THÀNH VIÊN HỘI NHẬP PHÁT TRIỂN ĐÔNG HƯNG</v>
      </c>
    </row>
    <row r="1490" spans="1:31" ht="25.5" customHeight="1" x14ac:dyDescent="0.3">
      <c r="A1490" s="76" t="s">
        <v>143</v>
      </c>
      <c r="B1490" s="76" t="s">
        <v>4515</v>
      </c>
      <c r="C1490" s="78">
        <v>45894</v>
      </c>
      <c r="D1490" s="79" t="s">
        <v>2703</v>
      </c>
      <c r="E1490" s="78">
        <v>45894</v>
      </c>
      <c r="F1490" s="76" t="s">
        <v>2704</v>
      </c>
      <c r="G1490" s="76" t="s">
        <v>17</v>
      </c>
      <c r="H1490" s="72">
        <v>0</v>
      </c>
      <c r="I1490" s="72">
        <v>0</v>
      </c>
      <c r="J1490" s="72">
        <v>0</v>
      </c>
      <c r="K1490" s="72">
        <v>354464</v>
      </c>
      <c r="L1490" s="8" t="s">
        <v>17</v>
      </c>
      <c r="M1490" s="43">
        <v>45959</v>
      </c>
      <c r="N1490" s="64" t="s">
        <v>4210</v>
      </c>
      <c r="O1490" s="72">
        <f>IF(Table1[[#This Row],[Phân loại]]="Tồn đầu kỳ",Table1[[#This Row],[Tổng giá trị]],0)</f>
        <v>0</v>
      </c>
      <c r="P1490" s="8">
        <f>IF(Table1[[#This Row],[Số còn phải thu ĐK]]&lt;&gt;0,0,IF(Table1[[#This Row],[Phân loại]]="Bán hàng",Table1[[#This Row],[Tổng giá trị]],-Table1[[#This Row],[Tổng giá trị]]))</f>
        <v>-354464</v>
      </c>
      <c r="Q1490" s="73">
        <f t="shared" si="184"/>
        <v>-354464</v>
      </c>
      <c r="R1490" s="8">
        <f>Table1[[#This Row],[Số còn phải thu ĐK]]+Table1[[#This Row],[Giá Trị HD sau CK]]-Table1[[#This Row],[Số tiền đã thu]]</f>
        <v>0</v>
      </c>
      <c r="S1490" s="7">
        <f>IF(Table1[[#This Row],[Ngày hóa đơn]]&lt;&gt;"",Table1[[#This Row],[Ngày hóa đơn]],Table1[[#This Row],[Ngày hạch toán]])</f>
        <v>45894</v>
      </c>
      <c r="T1490" s="8"/>
      <c r="U1490" s="7">
        <f>IF(Table1[[#This Row],[Ngày tính CN]]="","",S1490+T1490)</f>
        <v>45894</v>
      </c>
      <c r="V1490" s="74">
        <f ca="1">IF(Table1[[#This Row],[Hạn thanh toán]]="","",IF((U1490-NOW())&lt;0,0,(U1490-NOW())))</f>
        <v>0</v>
      </c>
      <c r="W1490" s="72"/>
      <c r="X1490" s="68" t="str">
        <f t="shared" ca="1" si="185"/>
        <v/>
      </c>
      <c r="Y1490" s="68" t="str">
        <f t="shared" si="183"/>
        <v>Đã thanh toán</v>
      </c>
      <c r="Z1490" s="301">
        <f>Table1[[#This Row],[Hạn thanh toán]]</f>
        <v>45894</v>
      </c>
      <c r="AA1490" s="301">
        <f>Table1[[#This Row],[Ngày Thanh toán]]</f>
        <v>45959</v>
      </c>
      <c r="AD1490" s="3" t="str">
        <f>VLOOKUP($A1490,Ma_KH!$A:$Q,Ma_KH!O$1,0)</f>
        <v>AEON CITIMART</v>
      </c>
      <c r="AE1490" s="3" t="str">
        <f>VLOOKUP($A1490,Ma_KH!$A:$Q,Ma_KH!P$1,0)</f>
        <v>CÔNG TY TNHH MỘT THÀNH VIÊN HỘI NHẬP PHÁT TRIỂN ĐÔNG HƯNG</v>
      </c>
    </row>
    <row r="1491" spans="1:31" ht="25.5" customHeight="1" x14ac:dyDescent="0.3">
      <c r="A1491" s="76" t="s">
        <v>143</v>
      </c>
      <c r="B1491" s="76" t="s">
        <v>4515</v>
      </c>
      <c r="C1491" s="78">
        <v>45895</v>
      </c>
      <c r="D1491" s="79" t="s">
        <v>2705</v>
      </c>
      <c r="E1491" s="78">
        <v>45895</v>
      </c>
      <c r="F1491" s="76" t="s">
        <v>2686</v>
      </c>
      <c r="G1491" s="76" t="s">
        <v>17</v>
      </c>
      <c r="H1491" s="72">
        <v>0</v>
      </c>
      <c r="I1491" s="72">
        <v>0</v>
      </c>
      <c r="J1491" s="72">
        <v>0</v>
      </c>
      <c r="K1491" s="72">
        <v>1593485</v>
      </c>
      <c r="L1491" s="8" t="s">
        <v>17</v>
      </c>
      <c r="M1491" s="43">
        <v>45959</v>
      </c>
      <c r="N1491" s="64" t="s">
        <v>4210</v>
      </c>
      <c r="O1491" s="72">
        <f>IF(Table1[[#This Row],[Phân loại]]="Tồn đầu kỳ",Table1[[#This Row],[Tổng giá trị]],0)</f>
        <v>0</v>
      </c>
      <c r="P1491" s="8">
        <f>IF(Table1[[#This Row],[Số còn phải thu ĐK]]&lt;&gt;0,0,IF(Table1[[#This Row],[Phân loại]]="Bán hàng",Table1[[#This Row],[Tổng giá trị]],-Table1[[#This Row],[Tổng giá trị]]))</f>
        <v>-1593485</v>
      </c>
      <c r="Q1491" s="73">
        <f t="shared" si="184"/>
        <v>-1593485</v>
      </c>
      <c r="R1491" s="8">
        <f>Table1[[#This Row],[Số còn phải thu ĐK]]+Table1[[#This Row],[Giá Trị HD sau CK]]-Table1[[#This Row],[Số tiền đã thu]]</f>
        <v>0</v>
      </c>
      <c r="S1491" s="7">
        <f>IF(Table1[[#This Row],[Ngày hóa đơn]]&lt;&gt;"",Table1[[#This Row],[Ngày hóa đơn]],Table1[[#This Row],[Ngày hạch toán]])</f>
        <v>45895</v>
      </c>
      <c r="T1491" s="8"/>
      <c r="U1491" s="7">
        <f>IF(Table1[[#This Row],[Ngày tính CN]]="","",S1491+T1491)</f>
        <v>45895</v>
      </c>
      <c r="V1491" s="74">
        <f ca="1">IF(Table1[[#This Row],[Hạn thanh toán]]="","",IF((U1491-NOW())&lt;0,0,(U1491-NOW())))</f>
        <v>0</v>
      </c>
      <c r="W1491" s="72"/>
      <c r="X1491" s="68" t="str">
        <f t="shared" ca="1" si="185"/>
        <v/>
      </c>
      <c r="Y1491" s="68" t="str">
        <f t="shared" si="183"/>
        <v>Đã thanh toán</v>
      </c>
      <c r="Z1491" s="301">
        <f>Table1[[#This Row],[Hạn thanh toán]]</f>
        <v>45895</v>
      </c>
      <c r="AA1491" s="301">
        <f>Table1[[#This Row],[Ngày Thanh toán]]</f>
        <v>45959</v>
      </c>
      <c r="AD1491" s="3" t="str">
        <f>VLOOKUP($A1491,Ma_KH!$A:$Q,Ma_KH!O$1,0)</f>
        <v>AEON CITIMART</v>
      </c>
      <c r="AE1491" s="3" t="str">
        <f>VLOOKUP($A1491,Ma_KH!$A:$Q,Ma_KH!P$1,0)</f>
        <v>CÔNG TY TNHH MỘT THÀNH VIÊN HỘI NHẬP PHÁT TRIỂN ĐÔNG HƯNG</v>
      </c>
    </row>
    <row r="1492" spans="1:31" ht="25.5" customHeight="1" x14ac:dyDescent="0.3">
      <c r="A1492" s="76" t="s">
        <v>143</v>
      </c>
      <c r="B1492" s="76" t="s">
        <v>4515</v>
      </c>
      <c r="C1492" s="78">
        <v>45895</v>
      </c>
      <c r="D1492" s="79" t="s">
        <v>2706</v>
      </c>
      <c r="E1492" s="78">
        <v>45895</v>
      </c>
      <c r="F1492" s="76" t="s">
        <v>2707</v>
      </c>
      <c r="G1492" s="76" t="s">
        <v>17</v>
      </c>
      <c r="H1492" s="72">
        <v>0</v>
      </c>
      <c r="I1492" s="72">
        <v>0</v>
      </c>
      <c r="J1492" s="72">
        <v>0</v>
      </c>
      <c r="K1492" s="72">
        <v>388625</v>
      </c>
      <c r="L1492" s="8" t="s">
        <v>17</v>
      </c>
      <c r="M1492" s="43">
        <v>45959</v>
      </c>
      <c r="N1492" s="64" t="s">
        <v>4210</v>
      </c>
      <c r="O1492" s="72">
        <f>IF(Table1[[#This Row],[Phân loại]]="Tồn đầu kỳ",Table1[[#This Row],[Tổng giá trị]],0)</f>
        <v>0</v>
      </c>
      <c r="P1492" s="8">
        <f>IF(Table1[[#This Row],[Số còn phải thu ĐK]]&lt;&gt;0,0,IF(Table1[[#This Row],[Phân loại]]="Bán hàng",Table1[[#This Row],[Tổng giá trị]],-Table1[[#This Row],[Tổng giá trị]]))</f>
        <v>-388625</v>
      </c>
      <c r="Q1492" s="73">
        <f t="shared" si="184"/>
        <v>-388625</v>
      </c>
      <c r="R1492" s="8">
        <f>Table1[[#This Row],[Số còn phải thu ĐK]]+Table1[[#This Row],[Giá Trị HD sau CK]]-Table1[[#This Row],[Số tiền đã thu]]</f>
        <v>0</v>
      </c>
      <c r="S1492" s="7">
        <f>IF(Table1[[#This Row],[Ngày hóa đơn]]&lt;&gt;"",Table1[[#This Row],[Ngày hóa đơn]],Table1[[#This Row],[Ngày hạch toán]])</f>
        <v>45895</v>
      </c>
      <c r="T1492" s="8"/>
      <c r="U1492" s="7">
        <f>IF(Table1[[#This Row],[Ngày tính CN]]="","",S1492+T1492)</f>
        <v>45895</v>
      </c>
      <c r="V1492" s="74">
        <f ca="1">IF(Table1[[#This Row],[Hạn thanh toán]]="","",IF((U1492-NOW())&lt;0,0,(U1492-NOW())))</f>
        <v>0</v>
      </c>
      <c r="W1492" s="72"/>
      <c r="X1492" s="68" t="str">
        <f t="shared" ca="1" si="185"/>
        <v/>
      </c>
      <c r="Y1492" s="68" t="str">
        <f t="shared" si="183"/>
        <v>Đã thanh toán</v>
      </c>
      <c r="Z1492" s="301">
        <f>Table1[[#This Row],[Hạn thanh toán]]</f>
        <v>45895</v>
      </c>
      <c r="AA1492" s="301">
        <f>Table1[[#This Row],[Ngày Thanh toán]]</f>
        <v>45959</v>
      </c>
      <c r="AD1492" s="3" t="str">
        <f>VLOOKUP($A1492,Ma_KH!$A:$Q,Ma_KH!O$1,0)</f>
        <v>AEON CITIMART</v>
      </c>
      <c r="AE1492" s="3" t="str">
        <f>VLOOKUP($A1492,Ma_KH!$A:$Q,Ma_KH!P$1,0)</f>
        <v>CÔNG TY TNHH MỘT THÀNH VIÊN HỘI NHẬP PHÁT TRIỂN ĐÔNG HƯNG</v>
      </c>
    </row>
    <row r="1493" spans="1:31" ht="25.5" customHeight="1" x14ac:dyDescent="0.3">
      <c r="A1493" s="76" t="s">
        <v>143</v>
      </c>
      <c r="B1493" s="76" t="s">
        <v>4515</v>
      </c>
      <c r="C1493" s="78">
        <v>45895</v>
      </c>
      <c r="D1493" s="79" t="s">
        <v>2708</v>
      </c>
      <c r="E1493" s="78">
        <v>45895</v>
      </c>
      <c r="F1493" s="76" t="s">
        <v>2709</v>
      </c>
      <c r="G1493" s="76" t="s">
        <v>17</v>
      </c>
      <c r="H1493" s="72">
        <v>0</v>
      </c>
      <c r="I1493" s="72">
        <v>0</v>
      </c>
      <c r="J1493" s="72">
        <v>0</v>
      </c>
      <c r="K1493" s="72">
        <v>368440</v>
      </c>
      <c r="L1493" s="8" t="s">
        <v>17</v>
      </c>
      <c r="M1493" s="43">
        <v>45959</v>
      </c>
      <c r="N1493" s="64" t="s">
        <v>4210</v>
      </c>
      <c r="O1493" s="72">
        <f>IF(Table1[[#This Row],[Phân loại]]="Tồn đầu kỳ",Table1[[#This Row],[Tổng giá trị]],0)</f>
        <v>0</v>
      </c>
      <c r="P1493" s="8">
        <f>IF(Table1[[#This Row],[Số còn phải thu ĐK]]&lt;&gt;0,0,IF(Table1[[#This Row],[Phân loại]]="Bán hàng",Table1[[#This Row],[Tổng giá trị]],-Table1[[#This Row],[Tổng giá trị]]))</f>
        <v>-368440</v>
      </c>
      <c r="Q1493" s="73">
        <f t="shared" si="184"/>
        <v>-368440</v>
      </c>
      <c r="R1493" s="8">
        <f>Table1[[#This Row],[Số còn phải thu ĐK]]+Table1[[#This Row],[Giá Trị HD sau CK]]-Table1[[#This Row],[Số tiền đã thu]]</f>
        <v>0</v>
      </c>
      <c r="S1493" s="7">
        <f>IF(Table1[[#This Row],[Ngày hóa đơn]]&lt;&gt;"",Table1[[#This Row],[Ngày hóa đơn]],Table1[[#This Row],[Ngày hạch toán]])</f>
        <v>45895</v>
      </c>
      <c r="T1493" s="8"/>
      <c r="U1493" s="7">
        <f>IF(Table1[[#This Row],[Ngày tính CN]]="","",S1493+T1493)</f>
        <v>45895</v>
      </c>
      <c r="V1493" s="74">
        <f ca="1">IF(Table1[[#This Row],[Hạn thanh toán]]="","",IF((U1493-NOW())&lt;0,0,(U1493-NOW())))</f>
        <v>0</v>
      </c>
      <c r="W1493" s="72"/>
      <c r="X1493" s="68" t="str">
        <f ca="1">IF(OR(AR1498="",AO1498=0),"",IF((AR1498-NOW())&lt;0,-(AR1498-NOW()),0))</f>
        <v/>
      </c>
      <c r="Y1493" s="68" t="str">
        <f t="shared" si="183"/>
        <v>Đã thanh toán</v>
      </c>
      <c r="Z1493" s="301">
        <f>Table1[[#This Row],[Hạn thanh toán]]</f>
        <v>45895</v>
      </c>
      <c r="AA1493" s="301">
        <f>Table1[[#This Row],[Ngày Thanh toán]]</f>
        <v>45959</v>
      </c>
      <c r="AD1493" s="3" t="str">
        <f>VLOOKUP($A1493,Ma_KH!$A:$Q,Ma_KH!O$1,0)</f>
        <v>AEON CITIMART</v>
      </c>
      <c r="AE1493" s="3" t="str">
        <f>VLOOKUP($A1493,Ma_KH!$A:$Q,Ma_KH!P$1,0)</f>
        <v>CÔNG TY TNHH MỘT THÀNH VIÊN HỘI NHẬP PHÁT TRIỂN ĐÔNG HƯNG</v>
      </c>
    </row>
    <row r="1494" spans="1:31" ht="25.5" customHeight="1" x14ac:dyDescent="0.3">
      <c r="A1494" s="76" t="s">
        <v>143</v>
      </c>
      <c r="B1494" s="76" t="s">
        <v>4515</v>
      </c>
      <c r="C1494" s="78">
        <v>45896</v>
      </c>
      <c r="D1494" s="79" t="s">
        <v>2710</v>
      </c>
      <c r="E1494" s="78">
        <v>45896</v>
      </c>
      <c r="F1494" s="76" t="s">
        <v>2711</v>
      </c>
      <c r="G1494" s="76" t="s">
        <v>17</v>
      </c>
      <c r="H1494" s="72">
        <v>0</v>
      </c>
      <c r="I1494" s="72">
        <v>0</v>
      </c>
      <c r="J1494" s="72">
        <v>0</v>
      </c>
      <c r="K1494" s="72">
        <v>107948</v>
      </c>
      <c r="L1494" s="8" t="s">
        <v>17</v>
      </c>
      <c r="M1494" s="43">
        <v>45959</v>
      </c>
      <c r="N1494" s="64" t="s">
        <v>4210</v>
      </c>
      <c r="O1494" s="72">
        <f>IF(Table1[[#This Row],[Phân loại]]="Tồn đầu kỳ",Table1[[#This Row],[Tổng giá trị]],0)</f>
        <v>0</v>
      </c>
      <c r="P1494" s="8">
        <f>IF(Table1[[#This Row],[Số còn phải thu ĐK]]&lt;&gt;0,0,IF(Table1[[#This Row],[Phân loại]]="Bán hàng",Table1[[#This Row],[Tổng giá trị]],-Table1[[#This Row],[Tổng giá trị]]))</f>
        <v>-107948</v>
      </c>
      <c r="Q1494" s="73">
        <f t="shared" si="184"/>
        <v>-107948</v>
      </c>
      <c r="R1494" s="8">
        <f>Table1[[#This Row],[Số còn phải thu ĐK]]+Table1[[#This Row],[Giá Trị HD sau CK]]-Table1[[#This Row],[Số tiền đã thu]]</f>
        <v>0</v>
      </c>
      <c r="S1494" s="7">
        <f>IF(Table1[[#This Row],[Ngày hóa đơn]]&lt;&gt;"",Table1[[#This Row],[Ngày hóa đơn]],Table1[[#This Row],[Ngày hạch toán]])</f>
        <v>45896</v>
      </c>
      <c r="T1494" s="8"/>
      <c r="U1494" s="7">
        <f>IF(Table1[[#This Row],[Ngày tính CN]]="","",S1494+T1494)</f>
        <v>45896</v>
      </c>
      <c r="V1494" s="74">
        <f ca="1">IF(Table1[[#This Row],[Hạn thanh toán]]="","",IF((U1494-NOW())&lt;0,0,(U1494-NOW())))</f>
        <v>0</v>
      </c>
      <c r="W1494" s="72"/>
      <c r="X1494" s="68" t="str">
        <f ca="1">IF(OR(AR1499="",AO1499=0),"",IF((AR1499-NOW())&lt;0,-(AR1499-NOW()),0))</f>
        <v/>
      </c>
      <c r="Y1494" s="68" t="str">
        <f t="shared" si="183"/>
        <v>Đã thanh toán</v>
      </c>
      <c r="Z1494" s="301">
        <f>Table1[[#This Row],[Hạn thanh toán]]</f>
        <v>45896</v>
      </c>
      <c r="AA1494" s="301">
        <f>Table1[[#This Row],[Ngày Thanh toán]]</f>
        <v>45959</v>
      </c>
      <c r="AD1494" s="3" t="str">
        <f>VLOOKUP($A1494,Ma_KH!$A:$Q,Ma_KH!O$1,0)</f>
        <v>AEON CITIMART</v>
      </c>
      <c r="AE1494" s="3" t="str">
        <f>VLOOKUP($A1494,Ma_KH!$A:$Q,Ma_KH!P$1,0)</f>
        <v>CÔNG TY TNHH MỘT THÀNH VIÊN HỘI NHẬP PHÁT TRIỂN ĐÔNG HƯNG</v>
      </c>
    </row>
    <row r="1495" spans="1:31" ht="25.5" customHeight="1" x14ac:dyDescent="0.3">
      <c r="A1495" s="69" t="s">
        <v>143</v>
      </c>
      <c r="B1495" s="76" t="s">
        <v>4515</v>
      </c>
      <c r="C1495" s="70">
        <v>45896</v>
      </c>
      <c r="D1495" s="71" t="s">
        <v>2712</v>
      </c>
      <c r="E1495" s="70">
        <v>45896</v>
      </c>
      <c r="F1495" s="69" t="s">
        <v>2713</v>
      </c>
      <c r="G1495" s="69" t="s">
        <v>17</v>
      </c>
      <c r="H1495" s="72">
        <v>0</v>
      </c>
      <c r="I1495" s="72">
        <v>0</v>
      </c>
      <c r="J1495" s="72">
        <v>0</v>
      </c>
      <c r="K1495" s="72">
        <v>356875</v>
      </c>
      <c r="L1495" s="8" t="s">
        <v>17</v>
      </c>
      <c r="M1495" s="43">
        <v>45959</v>
      </c>
      <c r="N1495" s="64" t="s">
        <v>4210</v>
      </c>
      <c r="O1495" s="72">
        <f>IF(Table1[[#This Row],[Phân loại]]="Tồn đầu kỳ",Table1[[#This Row],[Tổng giá trị]],0)</f>
        <v>0</v>
      </c>
      <c r="P1495" s="8">
        <f>IF(Table1[[#This Row],[Số còn phải thu ĐK]]&lt;&gt;0,0,IF(Table1[[#This Row],[Phân loại]]="Bán hàng",Table1[[#This Row],[Tổng giá trị]],-Table1[[#This Row],[Tổng giá trị]]))</f>
        <v>-356875</v>
      </c>
      <c r="Q1495" s="73">
        <f t="shared" si="184"/>
        <v>-356875</v>
      </c>
      <c r="R1495" s="8">
        <f>Table1[[#This Row],[Số còn phải thu ĐK]]+Table1[[#This Row],[Giá Trị HD sau CK]]-Table1[[#This Row],[Số tiền đã thu]]</f>
        <v>0</v>
      </c>
      <c r="S1495" s="7">
        <f>IF(Table1[[#This Row],[Ngày hóa đơn]]&lt;&gt;"",Table1[[#This Row],[Ngày hóa đơn]],Table1[[#This Row],[Ngày hạch toán]])</f>
        <v>45896</v>
      </c>
      <c r="T1495" s="8"/>
      <c r="U1495" s="7">
        <f>IF(Table1[[#This Row],[Ngày tính CN]]="","",S1495+T1495)</f>
        <v>45896</v>
      </c>
      <c r="V1495" s="74">
        <f ca="1">IF(Table1[[#This Row],[Hạn thanh toán]]="","",IF((U1495-NOW())&lt;0,0,(U1495-NOW())))</f>
        <v>0</v>
      </c>
      <c r="W1495" s="72"/>
      <c r="X1495" s="68" t="str">
        <f ca="1">IF(OR(AR1500="",AO1500=0),"",IF((AR1500-NOW())&lt;0,-(AR1500-NOW()),0))</f>
        <v/>
      </c>
      <c r="Y1495" s="68" t="str">
        <f t="shared" si="183"/>
        <v>Đã thanh toán</v>
      </c>
      <c r="Z1495" s="301">
        <f>Table1[[#This Row],[Hạn thanh toán]]</f>
        <v>45896</v>
      </c>
      <c r="AA1495" s="301">
        <f>Table1[[#This Row],[Ngày Thanh toán]]</f>
        <v>45959</v>
      </c>
      <c r="AD1495" s="3" t="str">
        <f>VLOOKUP($A1495,Ma_KH!$A:$Q,Ma_KH!O$1,0)</f>
        <v>AEON CITIMART</v>
      </c>
      <c r="AE1495" s="3" t="str">
        <f>VLOOKUP($A1495,Ma_KH!$A:$Q,Ma_KH!P$1,0)</f>
        <v>CÔNG TY TNHH MỘT THÀNH VIÊN HỘI NHẬP PHÁT TRIỂN ĐÔNG HƯNG</v>
      </c>
    </row>
    <row r="1496" spans="1:31" ht="25.5" customHeight="1" x14ac:dyDescent="0.3">
      <c r="A1496" s="69" t="s">
        <v>143</v>
      </c>
      <c r="B1496" s="76" t="s">
        <v>4515</v>
      </c>
      <c r="C1496" s="43">
        <v>45910</v>
      </c>
      <c r="D1496" s="29" t="s">
        <v>4213</v>
      </c>
      <c r="E1496" s="43">
        <v>45910</v>
      </c>
      <c r="F1496" s="29" t="s">
        <v>4214</v>
      </c>
      <c r="G1496" s="29" t="s">
        <v>4215</v>
      </c>
      <c r="H1496" s="72">
        <v>0</v>
      </c>
      <c r="I1496" s="72">
        <v>0</v>
      </c>
      <c r="J1496" s="72">
        <v>0</v>
      </c>
      <c r="K1496" s="62">
        <v>8368682</v>
      </c>
      <c r="L1496" s="8" t="s">
        <v>3654</v>
      </c>
      <c r="M1496" s="43">
        <v>45959</v>
      </c>
      <c r="N1496" s="64" t="s">
        <v>4210</v>
      </c>
      <c r="O1496" s="72">
        <f>IF(Table1[[#This Row],[Phân loại]]="Tồn đầu kỳ",Table1[[#This Row],[Tổng giá trị]],0)</f>
        <v>0</v>
      </c>
      <c r="P1496" s="8">
        <f>IF(Table1[[#This Row],[Số còn phải thu ĐK]]&lt;&gt;0,0,IF(Table1[[#This Row],[Phân loại]]="Bán hàng",Table1[[#This Row],[Tổng giá trị]],-Table1[[#This Row],[Tổng giá trị]]))</f>
        <v>-8368682</v>
      </c>
      <c r="Q1496" s="73">
        <f t="shared" ref="Q1496" si="186">IF(M1496&lt;&gt;"",IF(O1496&gt;0,O1496,P1496),0)</f>
        <v>-8368682</v>
      </c>
      <c r="R1496" s="8">
        <f>Table1[[#This Row],[Số còn phải thu ĐK]]+Table1[[#This Row],[Giá Trị HD sau CK]]-Table1[[#This Row],[Số tiền đã thu]]</f>
        <v>0</v>
      </c>
      <c r="S1496" s="7">
        <f>IF(Table1[[#This Row],[Ngày hóa đơn]]&lt;&gt;"",Table1[[#This Row],[Ngày hóa đơn]],Table1[[#This Row],[Ngày hạch toán]])</f>
        <v>45910</v>
      </c>
      <c r="T1496" s="8"/>
      <c r="U1496" s="7">
        <f>IF(Table1[[#This Row],[Ngày tính CN]]="","",S1496+T1496)</f>
        <v>45910</v>
      </c>
      <c r="V1496" s="74">
        <f ca="1">IF(Table1[[#This Row],[Hạn thanh toán]]="","",IF((U1496-NOW())&lt;0,0,(U1496-NOW())))</f>
        <v>0</v>
      </c>
      <c r="W1496" s="72"/>
      <c r="X1496" s="68" t="str">
        <f ca="1">IF(OR(AR1501="",AO1501=0),"",IF((AR1501-NOW())&lt;0,-(AR1501-NOW()),0))</f>
        <v/>
      </c>
      <c r="Y1496" s="68" t="str">
        <f t="shared" ref="Y1496" si="187">IF(R1496=0,"Đã thanh toán",IF(X1496="","",IF(X1496&lt;=0,"Chưa đến hạn thanh toán",IF(X1496&lt;=30,"Nợ quá hạn 30 ngày",IF(X1496&lt;=60,"Nợ quá hạn từ 30 ngày đến 60 ngày",IF(X1496&lt;=90,"Nợ quá hạn từ 60 ngày đến 90 ngày",IF(X1496&lt;=120,"Nợ quá hạn từ 90 ngày đến 120 ngày","Nợ quá hạn hơn 120 ngày có khả năng mất thanh toán")))))))</f>
        <v>Đã thanh toán</v>
      </c>
      <c r="Z1496" s="301">
        <f>Table1[[#This Row],[Hạn thanh toán]]</f>
        <v>45910</v>
      </c>
      <c r="AA1496" s="301">
        <f>Table1[[#This Row],[Ngày Thanh toán]]</f>
        <v>45959</v>
      </c>
      <c r="AD1496" s="3" t="str">
        <f>VLOOKUP($A1496,Ma_KH!$A:$Q,Ma_KH!O$1,0)</f>
        <v>AEON CITIMART</v>
      </c>
      <c r="AE1496" s="3" t="str">
        <f>VLOOKUP($A1496,Ma_KH!$A:$Q,Ma_KH!P$1,0)</f>
        <v>CÔNG TY TNHH MỘT THÀNH VIÊN HỘI NHẬP PHÁT TRIỂN ĐÔNG HƯNG</v>
      </c>
    </row>
    <row r="1497" spans="1:31" ht="25.5" customHeight="1" x14ac:dyDescent="0.3">
      <c r="A1497" s="69" t="s">
        <v>143</v>
      </c>
      <c r="B1497" s="76" t="s">
        <v>4515</v>
      </c>
      <c r="C1497" s="43">
        <v>45675</v>
      </c>
      <c r="D1497" s="29" t="s">
        <v>4216</v>
      </c>
      <c r="E1497" s="43">
        <v>45675</v>
      </c>
      <c r="F1497" s="29" t="s">
        <v>4217</v>
      </c>
      <c r="G1497" s="29" t="s">
        <v>4218</v>
      </c>
      <c r="H1497" s="72">
        <v>0</v>
      </c>
      <c r="I1497" s="72">
        <v>0</v>
      </c>
      <c r="J1497" s="72">
        <v>0</v>
      </c>
      <c r="K1497" s="62">
        <v>10822107</v>
      </c>
      <c r="L1497" s="8" t="s">
        <v>3654</v>
      </c>
      <c r="M1497" s="43">
        <v>45959</v>
      </c>
      <c r="N1497" s="64" t="s">
        <v>4210</v>
      </c>
      <c r="O1497" s="72">
        <f>IF(Table1[[#This Row],[Phân loại]]="Tồn đầu kỳ",Table1[[#This Row],[Tổng giá trị]],0)</f>
        <v>0</v>
      </c>
      <c r="P1497" s="8">
        <f>IF(Table1[[#This Row],[Số còn phải thu ĐK]]&lt;&gt;0,0,IF(Table1[[#This Row],[Phân loại]]="Bán hàng",Table1[[#This Row],[Tổng giá trị]],-Table1[[#This Row],[Tổng giá trị]]))</f>
        <v>-10822107</v>
      </c>
      <c r="Q1497" s="73">
        <f t="shared" ref="Q1497" si="188">IF(M1497&lt;&gt;"",IF(O1497&gt;0,O1497,P1497),0)</f>
        <v>-10822107</v>
      </c>
      <c r="R1497" s="8">
        <f>Table1[[#This Row],[Số còn phải thu ĐK]]+Table1[[#This Row],[Giá Trị HD sau CK]]-Table1[[#This Row],[Số tiền đã thu]]</f>
        <v>0</v>
      </c>
      <c r="S1497" s="7">
        <f>IF(Table1[[#This Row],[Ngày hóa đơn]]&lt;&gt;"",Table1[[#This Row],[Ngày hóa đơn]],Table1[[#This Row],[Ngày hạch toán]])</f>
        <v>45675</v>
      </c>
      <c r="T1497" s="8"/>
      <c r="U1497" s="7">
        <f>IF(Table1[[#This Row],[Ngày tính CN]]="","",S1497+T1497)</f>
        <v>45675</v>
      </c>
      <c r="V1497" s="74">
        <f ca="1">IF(Table1[[#This Row],[Hạn thanh toán]]="","",IF((U1497-NOW())&lt;0,0,(U1497-NOW())))</f>
        <v>0</v>
      </c>
      <c r="W1497" s="72"/>
      <c r="X1497" s="68" t="str">
        <f ca="1">IF(OR(AR1502="",AO1502=0),"",IF((AR1502-NOW())&lt;0,-(AR1502-NOW()),0))</f>
        <v/>
      </c>
      <c r="Y1497" s="68" t="str">
        <f t="shared" ref="Y1497" si="189">IF(R1497=0,"Đã thanh toán",IF(X1497="","",IF(X1497&lt;=0,"Chưa đến hạn thanh toán",IF(X1497&lt;=30,"Nợ quá hạn 30 ngày",IF(X1497&lt;=60,"Nợ quá hạn từ 30 ngày đến 60 ngày",IF(X1497&lt;=90,"Nợ quá hạn từ 60 ngày đến 90 ngày",IF(X1497&lt;=120,"Nợ quá hạn từ 90 ngày đến 120 ngày","Nợ quá hạn hơn 120 ngày có khả năng mất thanh toán")))))))</f>
        <v>Đã thanh toán</v>
      </c>
      <c r="Z1497" s="301">
        <f>Table1[[#This Row],[Hạn thanh toán]]</f>
        <v>45675</v>
      </c>
      <c r="AA1497" s="301">
        <f>Table1[[#This Row],[Ngày Thanh toán]]</f>
        <v>45959</v>
      </c>
      <c r="AD1497" s="3" t="str">
        <f>VLOOKUP($A1497,Ma_KH!$A:$Q,Ma_KH!O$1,0)</f>
        <v>AEON CITIMART</v>
      </c>
      <c r="AE1497" s="3" t="str">
        <f>VLOOKUP($A1497,Ma_KH!$A:$Q,Ma_KH!P$1,0)</f>
        <v>CÔNG TY TNHH MỘT THÀNH VIÊN HỘI NHẬP PHÁT TRIỂN ĐÔNG HƯNG</v>
      </c>
    </row>
    <row r="1498" spans="1:31" s="156" customFormat="1" ht="25.5" customHeight="1" x14ac:dyDescent="0.3">
      <c r="A1498" s="160" t="s">
        <v>144</v>
      </c>
      <c r="B1498" s="160" t="s">
        <v>4516</v>
      </c>
      <c r="C1498" s="163">
        <v>45653</v>
      </c>
      <c r="D1498" s="162" t="s">
        <v>2714</v>
      </c>
      <c r="E1498" s="163" t="s">
        <v>2715</v>
      </c>
      <c r="F1498" s="160"/>
      <c r="G1498" s="160" t="s">
        <v>2716</v>
      </c>
      <c r="H1498" s="148">
        <v>1706415</v>
      </c>
      <c r="I1498" s="148">
        <v>0</v>
      </c>
      <c r="J1498" s="148">
        <v>136513</v>
      </c>
      <c r="K1498" s="148">
        <v>1842928</v>
      </c>
      <c r="L1498" s="149" t="s">
        <v>3648</v>
      </c>
      <c r="M1498" s="225">
        <v>45752</v>
      </c>
      <c r="N1498" s="226" t="s">
        <v>4220</v>
      </c>
      <c r="O1498" s="148">
        <f>IF(Table1[[#This Row],[Phân loại]]="Tồn đầu kỳ",Table1[[#This Row],[Tổng giá trị]],0)</f>
        <v>1842928</v>
      </c>
      <c r="P1498" s="149">
        <f>IF(Table1[[#This Row],[Số còn phải thu ĐK]]&lt;&gt;0,0,IF(Table1[[#This Row],[Phân loại]]="Bán hàng",Table1[[#This Row],[Tổng giá trị]],-Table1[[#This Row],[Tổng giá trị]]))</f>
        <v>0</v>
      </c>
      <c r="Q1498" s="152">
        <f t="shared" si="184"/>
        <v>1842928</v>
      </c>
      <c r="R1498" s="149">
        <f>Table1[[#This Row],[Số còn phải thu ĐK]]+Table1[[#This Row],[Giá Trị HD sau CK]]-Table1[[#This Row],[Số tiền đã thu]]</f>
        <v>0</v>
      </c>
      <c r="S1498" s="153" t="str">
        <f>IF(Table1[[#This Row],[Ngày hóa đơn]]&lt;&gt;"",Table1[[#This Row],[Ngày hóa đơn]],Table1[[#This Row],[Ngày hạch toán]])</f>
        <v>00074576</v>
      </c>
      <c r="T1498" s="149"/>
      <c r="U1498" s="153">
        <f>IF(Table1[[#This Row],[Ngày tính CN]]="","",S1498+T1498)</f>
        <v>74576</v>
      </c>
      <c r="V1498" s="154">
        <f ca="1">IF(Table1[[#This Row],[Hạn thanh toán]]="","",IF((U1498-NOW())&lt;0,0,(U1498-NOW())))</f>
        <v>28591.172475462961</v>
      </c>
      <c r="W1498" s="148"/>
      <c r="X1498" s="155" t="str">
        <f t="shared" ca="1" si="185"/>
        <v/>
      </c>
      <c r="Y1498" s="155" t="str">
        <f t="shared" ref="Y1498:Y1563" si="190">IF(R1498=0,"Đã thanh toán",IF(X1498="","",IF(X1498&lt;=0,"Chưa đến hạn thanh toán",IF(X1498&lt;=30,"Nợ quá hạn 30 ngày",IF(X1498&lt;=60,"Nợ quá hạn từ 30 ngày đến 60 ngày",IF(X1498&lt;=90,"Nợ quá hạn từ 60 ngày đến 90 ngày",IF(X1498&lt;=120,"Nợ quá hạn từ 90 ngày đến 120 ngày","Nợ quá hạn hơn 120 ngày có khả năng mất thanh toán")))))))</f>
        <v>Đã thanh toán</v>
      </c>
      <c r="Z1498" s="304">
        <f>Table1[[#This Row],[Hạn thanh toán]]</f>
        <v>74576</v>
      </c>
      <c r="AA1498" s="304">
        <f>Table1[[#This Row],[Ngày Thanh toán]]</f>
        <v>45752</v>
      </c>
      <c r="AD1498" s="156" t="str">
        <f>VLOOKUP($A1498,Ma_KH!$A:$Q,Ma_KH!O$1,0)</f>
        <v>SONGNGOC</v>
      </c>
      <c r="AE1498" s="3" t="str">
        <f>VLOOKUP($A1498,Ma_KH!$A:$Q,Ma_KH!P$1,0)</f>
        <v>CÔNG TY TNHH MTV SONG NGỌC</v>
      </c>
    </row>
    <row r="1499" spans="1:31" s="156" customFormat="1" ht="25.5" customHeight="1" x14ac:dyDescent="0.3">
      <c r="A1499" s="160" t="s">
        <v>144</v>
      </c>
      <c r="B1499" s="160" t="s">
        <v>4516</v>
      </c>
      <c r="C1499" s="163">
        <v>45630</v>
      </c>
      <c r="D1499" s="162" t="s">
        <v>2717</v>
      </c>
      <c r="E1499" s="163" t="s">
        <v>2718</v>
      </c>
      <c r="F1499" s="160"/>
      <c r="G1499" s="160" t="s">
        <v>2716</v>
      </c>
      <c r="H1499" s="148">
        <v>1694911</v>
      </c>
      <c r="I1499" s="148">
        <v>0</v>
      </c>
      <c r="J1499" s="148">
        <v>135593</v>
      </c>
      <c r="K1499" s="148">
        <v>1830504</v>
      </c>
      <c r="L1499" s="149" t="s">
        <v>3648</v>
      </c>
      <c r="M1499" s="225">
        <v>45752</v>
      </c>
      <c r="N1499" s="226" t="s">
        <v>4220</v>
      </c>
      <c r="O1499" s="148">
        <f>IF(Table1[[#This Row],[Phân loại]]="Tồn đầu kỳ",Table1[[#This Row],[Tổng giá trị]],0)</f>
        <v>1830504</v>
      </c>
      <c r="P1499" s="149">
        <f>IF(Table1[[#This Row],[Số còn phải thu ĐK]]&lt;&gt;0,0,IF(Table1[[#This Row],[Phân loại]]="Bán hàng",Table1[[#This Row],[Tổng giá trị]],-Table1[[#This Row],[Tổng giá trị]]))</f>
        <v>0</v>
      </c>
      <c r="Q1499" s="152">
        <f t="shared" ref="Q1499:Q1564" si="191">IF(M1499&lt;&gt;"",IF(O1499&gt;0,O1499,P1499),0)</f>
        <v>1830504</v>
      </c>
      <c r="R1499" s="149">
        <f>Table1[[#This Row],[Số còn phải thu ĐK]]+Table1[[#This Row],[Giá Trị HD sau CK]]-Table1[[#This Row],[Số tiền đã thu]]</f>
        <v>0</v>
      </c>
      <c r="S1499" s="153" t="str">
        <f>IF(Table1[[#This Row],[Ngày hóa đơn]]&lt;&gt;"",Table1[[#This Row],[Ngày hóa đơn]],Table1[[#This Row],[Ngày hạch toán]])</f>
        <v>00068821</v>
      </c>
      <c r="T1499" s="149"/>
      <c r="U1499" s="153">
        <f>IF(Table1[[#This Row],[Ngày tính CN]]="","",S1499+T1499)</f>
        <v>68821</v>
      </c>
      <c r="V1499" s="154">
        <f ca="1">IF(Table1[[#This Row],[Hạn thanh toán]]="","",IF((U1499-NOW())&lt;0,0,(U1499-NOW())))</f>
        <v>22836.172475462961</v>
      </c>
      <c r="W1499" s="148"/>
      <c r="X1499" s="155" t="str">
        <f t="shared" ref="X1499:X1564" ca="1" si="192">IF(OR(AR1502="",AO1502=0),"",IF((AR1502-NOW())&lt;0,-(AR1502-NOW()),0))</f>
        <v/>
      </c>
      <c r="Y1499" s="155" t="str">
        <f t="shared" si="190"/>
        <v>Đã thanh toán</v>
      </c>
      <c r="Z1499" s="304">
        <f>Table1[[#This Row],[Hạn thanh toán]]</f>
        <v>68821</v>
      </c>
      <c r="AA1499" s="304">
        <f>Table1[[#This Row],[Ngày Thanh toán]]</f>
        <v>45752</v>
      </c>
      <c r="AD1499" s="156" t="str">
        <f>VLOOKUP($A1499,Ma_KH!$A:$Q,Ma_KH!O$1,0)</f>
        <v>SONGNGOC</v>
      </c>
      <c r="AE1499" s="3" t="str">
        <f>VLOOKUP($A1499,Ma_KH!$A:$Q,Ma_KH!P$1,0)</f>
        <v>CÔNG TY TNHH MTV SONG NGỌC</v>
      </c>
    </row>
    <row r="1500" spans="1:31" s="156" customFormat="1" ht="25.5" customHeight="1" x14ac:dyDescent="0.3">
      <c r="A1500" s="160" t="s">
        <v>144</v>
      </c>
      <c r="B1500" s="160" t="s">
        <v>4516</v>
      </c>
      <c r="C1500" s="163">
        <v>45604</v>
      </c>
      <c r="D1500" s="162" t="s">
        <v>2719</v>
      </c>
      <c r="E1500" s="163" t="s">
        <v>2720</v>
      </c>
      <c r="F1500" s="160"/>
      <c r="G1500" s="160" t="s">
        <v>2716</v>
      </c>
      <c r="H1500" s="148">
        <v>1632165</v>
      </c>
      <c r="I1500" s="148">
        <v>0</v>
      </c>
      <c r="J1500" s="148">
        <v>130573</v>
      </c>
      <c r="K1500" s="148">
        <v>1762738</v>
      </c>
      <c r="L1500" s="149" t="s">
        <v>3648</v>
      </c>
      <c r="M1500" s="225">
        <v>45855</v>
      </c>
      <c r="N1500" s="226" t="s">
        <v>4221</v>
      </c>
      <c r="O1500" s="148">
        <f>IF(Table1[[#This Row],[Phân loại]]="Tồn đầu kỳ",Table1[[#This Row],[Tổng giá trị]],0)</f>
        <v>1762738</v>
      </c>
      <c r="P1500" s="149">
        <f>IF(Table1[[#This Row],[Số còn phải thu ĐK]]&lt;&gt;0,0,IF(Table1[[#This Row],[Phân loại]]="Bán hàng",Table1[[#This Row],[Tổng giá trị]],-Table1[[#This Row],[Tổng giá trị]]))</f>
        <v>0</v>
      </c>
      <c r="Q1500" s="152">
        <f t="shared" si="191"/>
        <v>1762738</v>
      </c>
      <c r="R1500" s="149">
        <f>Table1[[#This Row],[Số còn phải thu ĐK]]+Table1[[#This Row],[Giá Trị HD sau CK]]-Table1[[#This Row],[Số tiền đã thu]]</f>
        <v>0</v>
      </c>
      <c r="S1500" s="153" t="str">
        <f>IF(Table1[[#This Row],[Ngày hóa đơn]]&lt;&gt;"",Table1[[#This Row],[Ngày hóa đơn]],Table1[[#This Row],[Ngày hạch toán]])</f>
        <v>00063535</v>
      </c>
      <c r="T1500" s="149"/>
      <c r="U1500" s="153">
        <f>IF(Table1[[#This Row],[Ngày tính CN]]="","",S1500+T1500)</f>
        <v>63535</v>
      </c>
      <c r="V1500" s="154">
        <f ca="1">IF(Table1[[#This Row],[Hạn thanh toán]]="","",IF((U1500-NOW())&lt;0,0,(U1500-NOW())))</f>
        <v>17550.172475462961</v>
      </c>
      <c r="W1500" s="148"/>
      <c r="X1500" s="155" t="str">
        <f t="shared" ca="1" si="192"/>
        <v/>
      </c>
      <c r="Y1500" s="155" t="str">
        <f t="shared" si="190"/>
        <v>Đã thanh toán</v>
      </c>
      <c r="Z1500" s="304">
        <f>Table1[[#This Row],[Hạn thanh toán]]</f>
        <v>63535</v>
      </c>
      <c r="AA1500" s="304">
        <f>Table1[[#This Row],[Ngày Thanh toán]]</f>
        <v>45855</v>
      </c>
      <c r="AD1500" s="156" t="str">
        <f>VLOOKUP($A1500,Ma_KH!$A:$Q,Ma_KH!O$1,0)</f>
        <v>SONGNGOC</v>
      </c>
      <c r="AE1500" s="3" t="str">
        <f>VLOOKUP($A1500,Ma_KH!$A:$Q,Ma_KH!P$1,0)</f>
        <v>CÔNG TY TNHH MTV SONG NGỌC</v>
      </c>
    </row>
    <row r="1501" spans="1:31" s="156" customFormat="1" ht="25.5" customHeight="1" x14ac:dyDescent="0.3">
      <c r="A1501" s="160" t="s">
        <v>144</v>
      </c>
      <c r="B1501" s="160" t="s">
        <v>4516</v>
      </c>
      <c r="C1501" s="163">
        <v>45576</v>
      </c>
      <c r="D1501" s="162" t="s">
        <v>2721</v>
      </c>
      <c r="E1501" s="163" t="s">
        <v>2722</v>
      </c>
      <c r="F1501" s="160"/>
      <c r="G1501" s="160" t="s">
        <v>2716</v>
      </c>
      <c r="H1501" s="148">
        <v>958729</v>
      </c>
      <c r="I1501" s="148">
        <v>0</v>
      </c>
      <c r="J1501" s="148">
        <v>76698</v>
      </c>
      <c r="K1501" s="148">
        <v>1035427</v>
      </c>
      <c r="L1501" s="149" t="s">
        <v>3648</v>
      </c>
      <c r="M1501" s="225">
        <v>45853</v>
      </c>
      <c r="N1501" s="226" t="s">
        <v>4223</v>
      </c>
      <c r="O1501" s="148">
        <f>IF(Table1[[#This Row],[Phân loại]]="Tồn đầu kỳ",Table1[[#This Row],[Tổng giá trị]],0)</f>
        <v>1035427</v>
      </c>
      <c r="P1501" s="149">
        <f>IF(Table1[[#This Row],[Số còn phải thu ĐK]]&lt;&gt;0,0,IF(Table1[[#This Row],[Phân loại]]="Bán hàng",Table1[[#This Row],[Tổng giá trị]],-Table1[[#This Row],[Tổng giá trị]]))</f>
        <v>0</v>
      </c>
      <c r="Q1501" s="152">
        <f t="shared" si="191"/>
        <v>1035427</v>
      </c>
      <c r="R1501" s="149">
        <f>Table1[[#This Row],[Số còn phải thu ĐK]]+Table1[[#This Row],[Giá Trị HD sau CK]]-Table1[[#This Row],[Số tiền đã thu]]</f>
        <v>0</v>
      </c>
      <c r="S1501" s="153" t="str">
        <f>IF(Table1[[#This Row],[Ngày hóa đơn]]&lt;&gt;"",Table1[[#This Row],[Ngày hóa đơn]],Table1[[#This Row],[Ngày hạch toán]])</f>
        <v>00056966</v>
      </c>
      <c r="T1501" s="149"/>
      <c r="U1501" s="153">
        <f>IF(Table1[[#This Row],[Ngày tính CN]]="","",S1501+T1501)</f>
        <v>56966</v>
      </c>
      <c r="V1501" s="154">
        <f ca="1">IF(Table1[[#This Row],[Hạn thanh toán]]="","",IF((U1501-NOW())&lt;0,0,(U1501-NOW())))</f>
        <v>10981.172475462961</v>
      </c>
      <c r="W1501" s="148"/>
      <c r="X1501" s="155" t="str">
        <f t="shared" ca="1" si="192"/>
        <v/>
      </c>
      <c r="Y1501" s="155" t="str">
        <f t="shared" si="190"/>
        <v>Đã thanh toán</v>
      </c>
      <c r="Z1501" s="304">
        <f>Table1[[#This Row],[Hạn thanh toán]]</f>
        <v>56966</v>
      </c>
      <c r="AA1501" s="304">
        <f>Table1[[#This Row],[Ngày Thanh toán]]</f>
        <v>45853</v>
      </c>
      <c r="AD1501" s="156" t="str">
        <f>VLOOKUP($A1501,Ma_KH!$A:$Q,Ma_KH!O$1,0)</f>
        <v>SONGNGOC</v>
      </c>
      <c r="AE1501" s="3" t="str">
        <f>VLOOKUP($A1501,Ma_KH!$A:$Q,Ma_KH!P$1,0)</f>
        <v>CÔNG TY TNHH MTV SONG NGỌC</v>
      </c>
    </row>
    <row r="1502" spans="1:31" s="156" customFormat="1" ht="25.5" customHeight="1" x14ac:dyDescent="0.3">
      <c r="A1502" s="160" t="s">
        <v>144</v>
      </c>
      <c r="B1502" s="160" t="s">
        <v>4516</v>
      </c>
      <c r="C1502" s="163">
        <v>45561</v>
      </c>
      <c r="D1502" s="162" t="s">
        <v>2723</v>
      </c>
      <c r="E1502" s="163" t="s">
        <v>2724</v>
      </c>
      <c r="F1502" s="160"/>
      <c r="G1502" s="160" t="s">
        <v>2716</v>
      </c>
      <c r="H1502" s="148">
        <v>1233384</v>
      </c>
      <c r="I1502" s="148">
        <v>0</v>
      </c>
      <c r="J1502" s="148">
        <v>98671</v>
      </c>
      <c r="K1502" s="148">
        <v>1332055</v>
      </c>
      <c r="L1502" s="149" t="s">
        <v>3648</v>
      </c>
      <c r="M1502" s="225">
        <v>45853</v>
      </c>
      <c r="N1502" s="226" t="s">
        <v>4223</v>
      </c>
      <c r="O1502" s="148">
        <f>IF(Table1[[#This Row],[Phân loại]]="Tồn đầu kỳ",Table1[[#This Row],[Tổng giá trị]],0)</f>
        <v>1332055</v>
      </c>
      <c r="P1502" s="149">
        <f>IF(Table1[[#This Row],[Số còn phải thu ĐK]]&lt;&gt;0,0,IF(Table1[[#This Row],[Phân loại]]="Bán hàng",Table1[[#This Row],[Tổng giá trị]],-Table1[[#This Row],[Tổng giá trị]]))</f>
        <v>0</v>
      </c>
      <c r="Q1502" s="152">
        <f t="shared" si="191"/>
        <v>1332055</v>
      </c>
      <c r="R1502" s="149">
        <f>Table1[[#This Row],[Số còn phải thu ĐK]]+Table1[[#This Row],[Giá Trị HD sau CK]]-Table1[[#This Row],[Số tiền đã thu]]</f>
        <v>0</v>
      </c>
      <c r="S1502" s="153" t="str">
        <f>IF(Table1[[#This Row],[Ngày hóa đơn]]&lt;&gt;"",Table1[[#This Row],[Ngày hóa đơn]],Table1[[#This Row],[Ngày hạch toán]])</f>
        <v>00052999</v>
      </c>
      <c r="T1502" s="149"/>
      <c r="U1502" s="153">
        <f>IF(Table1[[#This Row],[Ngày tính CN]]="","",S1502+T1502)</f>
        <v>52999</v>
      </c>
      <c r="V1502" s="154">
        <f ca="1">IF(Table1[[#This Row],[Hạn thanh toán]]="","",IF((U1502-NOW())&lt;0,0,(U1502-NOW())))</f>
        <v>7014.1724754629613</v>
      </c>
      <c r="W1502" s="148"/>
      <c r="X1502" s="155" t="str">
        <f t="shared" ca="1" si="192"/>
        <v/>
      </c>
      <c r="Y1502" s="155" t="str">
        <f t="shared" si="190"/>
        <v>Đã thanh toán</v>
      </c>
      <c r="Z1502" s="304">
        <f>Table1[[#This Row],[Hạn thanh toán]]</f>
        <v>52999</v>
      </c>
      <c r="AA1502" s="304">
        <f>Table1[[#This Row],[Ngày Thanh toán]]</f>
        <v>45853</v>
      </c>
      <c r="AD1502" s="156" t="str">
        <f>VLOOKUP($A1502,Ma_KH!$A:$Q,Ma_KH!O$1,0)</f>
        <v>SONGNGOC</v>
      </c>
      <c r="AE1502" s="3" t="str">
        <f>VLOOKUP($A1502,Ma_KH!$A:$Q,Ma_KH!P$1,0)</f>
        <v>CÔNG TY TNHH MTV SONG NGỌC</v>
      </c>
    </row>
    <row r="1503" spans="1:31" s="156" customFormat="1" ht="25.5" customHeight="1" x14ac:dyDescent="0.3">
      <c r="A1503" s="160" t="s">
        <v>144</v>
      </c>
      <c r="B1503" s="160" t="s">
        <v>4516</v>
      </c>
      <c r="C1503" s="163">
        <v>45527</v>
      </c>
      <c r="D1503" s="162" t="s">
        <v>2725</v>
      </c>
      <c r="E1503" s="163" t="s">
        <v>2726</v>
      </c>
      <c r="F1503" s="160"/>
      <c r="G1503" s="160" t="s">
        <v>2716</v>
      </c>
      <c r="H1503" s="148">
        <v>1173597</v>
      </c>
      <c r="I1503" s="148">
        <v>0</v>
      </c>
      <c r="J1503" s="148">
        <v>93888</v>
      </c>
      <c r="K1503" s="148">
        <v>1267485</v>
      </c>
      <c r="L1503" s="149" t="s">
        <v>3648</v>
      </c>
      <c r="M1503" s="225">
        <v>45752</v>
      </c>
      <c r="N1503" s="226" t="s">
        <v>4220</v>
      </c>
      <c r="O1503" s="148">
        <f>IF(Table1[[#This Row],[Phân loại]]="Tồn đầu kỳ",Table1[[#This Row],[Tổng giá trị]],0)</f>
        <v>1267485</v>
      </c>
      <c r="P1503" s="149">
        <f>IF(Table1[[#This Row],[Số còn phải thu ĐK]]&lt;&gt;0,0,IF(Table1[[#This Row],[Phân loại]]="Bán hàng",Table1[[#This Row],[Tổng giá trị]],-Table1[[#This Row],[Tổng giá trị]]))</f>
        <v>0</v>
      </c>
      <c r="Q1503" s="152">
        <f t="shared" si="191"/>
        <v>1267485</v>
      </c>
      <c r="R1503" s="149">
        <f>Table1[[#This Row],[Số còn phải thu ĐK]]+Table1[[#This Row],[Giá Trị HD sau CK]]-Table1[[#This Row],[Số tiền đã thu]]</f>
        <v>0</v>
      </c>
      <c r="S1503" s="153" t="str">
        <f>IF(Table1[[#This Row],[Ngày hóa đơn]]&lt;&gt;"",Table1[[#This Row],[Ngày hóa đơn]],Table1[[#This Row],[Ngày hạch toán]])</f>
        <v>00044810</v>
      </c>
      <c r="T1503" s="149"/>
      <c r="U1503" s="153">
        <f>IF(Table1[[#This Row],[Ngày tính CN]]="","",S1503+T1503)</f>
        <v>44810</v>
      </c>
      <c r="V1503" s="154">
        <f ca="1">IF(Table1[[#This Row],[Hạn thanh toán]]="","",IF((U1503-NOW())&lt;0,0,(U1503-NOW())))</f>
        <v>0</v>
      </c>
      <c r="W1503" s="148"/>
      <c r="X1503" s="155" t="str">
        <f t="shared" ca="1" si="192"/>
        <v/>
      </c>
      <c r="Y1503" s="155" t="str">
        <f t="shared" si="190"/>
        <v>Đã thanh toán</v>
      </c>
      <c r="Z1503" s="304">
        <f>Table1[[#This Row],[Hạn thanh toán]]</f>
        <v>44810</v>
      </c>
      <c r="AA1503" s="304">
        <f>Table1[[#This Row],[Ngày Thanh toán]]</f>
        <v>45752</v>
      </c>
      <c r="AD1503" s="156" t="str">
        <f>VLOOKUP($A1503,Ma_KH!$A:$Q,Ma_KH!O$1,0)</f>
        <v>SONGNGOC</v>
      </c>
      <c r="AE1503" s="3" t="str">
        <f>VLOOKUP($A1503,Ma_KH!$A:$Q,Ma_KH!P$1,0)</f>
        <v>CÔNG TY TNHH MTV SONG NGỌC</v>
      </c>
    </row>
    <row r="1504" spans="1:31" s="156" customFormat="1" ht="25.5" customHeight="1" x14ac:dyDescent="0.3">
      <c r="A1504" s="144" t="s">
        <v>144</v>
      </c>
      <c r="B1504" s="160" t="s">
        <v>4516</v>
      </c>
      <c r="C1504" s="145">
        <v>45453</v>
      </c>
      <c r="D1504" s="146" t="s">
        <v>2727</v>
      </c>
      <c r="E1504" s="145" t="s">
        <v>2728</v>
      </c>
      <c r="F1504" s="144"/>
      <c r="G1504" s="144" t="s">
        <v>2716</v>
      </c>
      <c r="H1504" s="148">
        <v>908626</v>
      </c>
      <c r="I1504" s="148">
        <v>0</v>
      </c>
      <c r="J1504" s="148">
        <v>72690</v>
      </c>
      <c r="K1504" s="148">
        <v>981316</v>
      </c>
      <c r="L1504" s="149" t="s">
        <v>3648</v>
      </c>
      <c r="M1504" s="225">
        <v>45820</v>
      </c>
      <c r="N1504" s="226" t="s">
        <v>4224</v>
      </c>
      <c r="O1504" s="148">
        <f>IF(Table1[[#This Row],[Phân loại]]="Tồn đầu kỳ",Table1[[#This Row],[Tổng giá trị]],0)</f>
        <v>981316</v>
      </c>
      <c r="P1504" s="149">
        <f>IF(Table1[[#This Row],[Số còn phải thu ĐK]]&lt;&gt;0,0,IF(Table1[[#This Row],[Phân loại]]="Bán hàng",Table1[[#This Row],[Tổng giá trị]],-Table1[[#This Row],[Tổng giá trị]]))</f>
        <v>0</v>
      </c>
      <c r="Q1504" s="152">
        <f t="shared" si="191"/>
        <v>981316</v>
      </c>
      <c r="R1504" s="149">
        <f>Table1[[#This Row],[Số còn phải thu ĐK]]+Table1[[#This Row],[Giá Trị HD sau CK]]-Table1[[#This Row],[Số tiền đã thu]]</f>
        <v>0</v>
      </c>
      <c r="S1504" s="153" t="str">
        <f>IF(Table1[[#This Row],[Ngày hóa đơn]]&lt;&gt;"",Table1[[#This Row],[Ngày hóa đơn]],Table1[[#This Row],[Ngày hạch toán]])</f>
        <v>00027944</v>
      </c>
      <c r="T1504" s="149"/>
      <c r="U1504" s="153">
        <f>IF(Table1[[#This Row],[Ngày tính CN]]="","",S1504+T1504)</f>
        <v>27944</v>
      </c>
      <c r="V1504" s="154">
        <f ca="1">IF(Table1[[#This Row],[Hạn thanh toán]]="","",IF((U1504-NOW())&lt;0,0,(U1504-NOW())))</f>
        <v>0</v>
      </c>
      <c r="W1504" s="148"/>
      <c r="X1504" s="155" t="str">
        <f t="shared" ca="1" si="192"/>
        <v/>
      </c>
      <c r="Y1504" s="155" t="str">
        <f t="shared" si="190"/>
        <v>Đã thanh toán</v>
      </c>
      <c r="Z1504" s="304">
        <f>Table1[[#This Row],[Hạn thanh toán]]</f>
        <v>27944</v>
      </c>
      <c r="AA1504" s="304">
        <f>Table1[[#This Row],[Ngày Thanh toán]]</f>
        <v>45820</v>
      </c>
      <c r="AD1504" s="156" t="str">
        <f>VLOOKUP($A1504,Ma_KH!$A:$Q,Ma_KH!O$1,0)</f>
        <v>SONGNGOC</v>
      </c>
      <c r="AE1504" s="3" t="str">
        <f>VLOOKUP($A1504,Ma_KH!$A:$Q,Ma_KH!P$1,0)</f>
        <v>CÔNG TY TNHH MTV SONG NGỌC</v>
      </c>
    </row>
    <row r="1505" spans="1:31" s="156" customFormat="1" ht="25.5" customHeight="1" x14ac:dyDescent="0.3">
      <c r="A1505" s="144" t="s">
        <v>144</v>
      </c>
      <c r="B1505" s="160" t="s">
        <v>4516</v>
      </c>
      <c r="C1505" s="145">
        <v>45387</v>
      </c>
      <c r="D1505" s="146" t="s">
        <v>1822</v>
      </c>
      <c r="E1505" s="145" t="s">
        <v>2729</v>
      </c>
      <c r="F1505" s="144"/>
      <c r="G1505" s="144" t="s">
        <v>2716</v>
      </c>
      <c r="H1505" s="148">
        <v>856570</v>
      </c>
      <c r="I1505" s="148">
        <v>0</v>
      </c>
      <c r="J1505" s="148">
        <v>68526</v>
      </c>
      <c r="K1505" s="148">
        <v>925096</v>
      </c>
      <c r="L1505" s="149" t="s">
        <v>3648</v>
      </c>
      <c r="M1505" s="225">
        <v>45390</v>
      </c>
      <c r="N1505" s="226" t="s">
        <v>4222</v>
      </c>
      <c r="O1505" s="148">
        <f>IF(Table1[[#This Row],[Phân loại]]="Tồn đầu kỳ",Table1[[#This Row],[Tổng giá trị]],0)</f>
        <v>925096</v>
      </c>
      <c r="P1505" s="149">
        <f>IF(Table1[[#This Row],[Số còn phải thu ĐK]]&lt;&gt;0,0,IF(Table1[[#This Row],[Phân loại]]="Bán hàng",Table1[[#This Row],[Tổng giá trị]],-Table1[[#This Row],[Tổng giá trị]]))</f>
        <v>0</v>
      </c>
      <c r="Q1505" s="152">
        <f t="shared" si="191"/>
        <v>925096</v>
      </c>
      <c r="R1505" s="149">
        <f>Table1[[#This Row],[Số còn phải thu ĐK]]+Table1[[#This Row],[Giá Trị HD sau CK]]-Table1[[#This Row],[Số tiền đã thu]]</f>
        <v>0</v>
      </c>
      <c r="S1505" s="153" t="str">
        <f>IF(Table1[[#This Row],[Ngày hóa đơn]]&lt;&gt;"",Table1[[#This Row],[Ngày hóa đơn]],Table1[[#This Row],[Ngày hạch toán]])</f>
        <v>00015934</v>
      </c>
      <c r="T1505" s="149"/>
      <c r="U1505" s="153">
        <f>IF(Table1[[#This Row],[Ngày tính CN]]="","",S1505+T1505)</f>
        <v>15934</v>
      </c>
      <c r="V1505" s="154">
        <f ca="1">IF(Table1[[#This Row],[Hạn thanh toán]]="","",IF((U1505-NOW())&lt;0,0,(U1505-NOW())))</f>
        <v>0</v>
      </c>
      <c r="W1505" s="148"/>
      <c r="X1505" s="155" t="str">
        <f t="shared" ca="1" si="192"/>
        <v/>
      </c>
      <c r="Y1505" s="155" t="str">
        <f t="shared" si="190"/>
        <v>Đã thanh toán</v>
      </c>
      <c r="Z1505" s="304">
        <f>Table1[[#This Row],[Hạn thanh toán]]</f>
        <v>15934</v>
      </c>
      <c r="AA1505" s="304">
        <f>Table1[[#This Row],[Ngày Thanh toán]]</f>
        <v>45390</v>
      </c>
      <c r="AD1505" s="156" t="str">
        <f>VLOOKUP($A1505,Ma_KH!$A:$Q,Ma_KH!O$1,0)</f>
        <v>SONGNGOC</v>
      </c>
      <c r="AE1505" s="3" t="str">
        <f>VLOOKUP($A1505,Ma_KH!$A:$Q,Ma_KH!P$1,0)</f>
        <v>CÔNG TY TNHH MTV SONG NGỌC</v>
      </c>
    </row>
    <row r="1506" spans="1:31" s="156" customFormat="1" ht="25.5" customHeight="1" x14ac:dyDescent="0.3">
      <c r="A1506" s="144" t="s">
        <v>144</v>
      </c>
      <c r="B1506" s="160" t="s">
        <v>4516</v>
      </c>
      <c r="C1506" s="145">
        <v>45360</v>
      </c>
      <c r="D1506" s="146" t="s">
        <v>2730</v>
      </c>
      <c r="E1506" s="145" t="s">
        <v>2731</v>
      </c>
      <c r="F1506" s="144"/>
      <c r="G1506" s="144" t="s">
        <v>2716</v>
      </c>
      <c r="H1506" s="148">
        <v>1774506</v>
      </c>
      <c r="I1506" s="148">
        <v>0</v>
      </c>
      <c r="J1506" s="148">
        <v>141960</v>
      </c>
      <c r="K1506" s="148">
        <v>1916466</v>
      </c>
      <c r="L1506" s="149" t="s">
        <v>3648</v>
      </c>
      <c r="M1506" s="225">
        <v>45362</v>
      </c>
      <c r="N1506" s="226" t="s">
        <v>4219</v>
      </c>
      <c r="O1506" s="148">
        <f>IF(Table1[[#This Row],[Phân loại]]="Tồn đầu kỳ",Table1[[#This Row],[Tổng giá trị]],0)</f>
        <v>1916466</v>
      </c>
      <c r="P1506" s="149">
        <f>IF(Table1[[#This Row],[Số còn phải thu ĐK]]&lt;&gt;0,0,IF(Table1[[#This Row],[Phân loại]]="Bán hàng",Table1[[#This Row],[Tổng giá trị]],-Table1[[#This Row],[Tổng giá trị]]))</f>
        <v>0</v>
      </c>
      <c r="Q1506" s="152">
        <f t="shared" si="191"/>
        <v>1916466</v>
      </c>
      <c r="R1506" s="149">
        <f>Table1[[#This Row],[Số còn phải thu ĐK]]+Table1[[#This Row],[Giá Trị HD sau CK]]-Table1[[#This Row],[Số tiền đã thu]]</f>
        <v>0</v>
      </c>
      <c r="S1506" s="153" t="str">
        <f>IF(Table1[[#This Row],[Ngày hóa đơn]]&lt;&gt;"",Table1[[#This Row],[Ngày hóa đơn]],Table1[[#This Row],[Ngày hạch toán]])</f>
        <v>00011508</v>
      </c>
      <c r="T1506" s="149"/>
      <c r="U1506" s="153">
        <f>IF(Table1[[#This Row],[Ngày tính CN]]="","",S1506+T1506)</f>
        <v>11508</v>
      </c>
      <c r="V1506" s="154">
        <f ca="1">IF(Table1[[#This Row],[Hạn thanh toán]]="","",IF((U1506-NOW())&lt;0,0,(U1506-NOW())))</f>
        <v>0</v>
      </c>
      <c r="W1506" s="148"/>
      <c r="X1506" s="155" t="str">
        <f ca="1">IF(OR(AR1509="",AO1509=0),"",IF((AR1509-NOW())&lt;0,-(AR1509-NOW()),0))</f>
        <v/>
      </c>
      <c r="Y1506" s="155" t="str">
        <f t="shared" si="190"/>
        <v>Đã thanh toán</v>
      </c>
      <c r="Z1506" s="304">
        <f>Table1[[#This Row],[Hạn thanh toán]]</f>
        <v>11508</v>
      </c>
      <c r="AA1506" s="304">
        <f>Table1[[#This Row],[Ngày Thanh toán]]</f>
        <v>45362</v>
      </c>
      <c r="AD1506" s="156" t="str">
        <f>VLOOKUP($A1506,Ma_KH!$A:$Q,Ma_KH!O$1,0)</f>
        <v>SONGNGOC</v>
      </c>
      <c r="AE1506" s="3" t="str">
        <f>VLOOKUP($A1506,Ma_KH!$A:$Q,Ma_KH!P$1,0)</f>
        <v>CÔNG TY TNHH MTV SONG NGỌC</v>
      </c>
    </row>
    <row r="1507" spans="1:31" s="156" customFormat="1" ht="25.5" customHeight="1" x14ac:dyDescent="0.3">
      <c r="A1507" s="160" t="s">
        <v>144</v>
      </c>
      <c r="B1507" s="160" t="s">
        <v>4516</v>
      </c>
      <c r="C1507" s="163">
        <v>45597</v>
      </c>
      <c r="D1507" s="162" t="s">
        <v>2732</v>
      </c>
      <c r="E1507" s="163">
        <v>45597</v>
      </c>
      <c r="F1507" s="160" t="s">
        <v>2733</v>
      </c>
      <c r="G1507" s="160" t="s">
        <v>2734</v>
      </c>
      <c r="H1507" s="148">
        <v>1177898</v>
      </c>
      <c r="I1507" s="148">
        <v>0</v>
      </c>
      <c r="J1507" s="148">
        <v>94232</v>
      </c>
      <c r="K1507" s="148">
        <v>1272130</v>
      </c>
      <c r="L1507" s="149" t="s">
        <v>3648</v>
      </c>
      <c r="M1507" s="153"/>
      <c r="N1507" s="149"/>
      <c r="O1507" s="148">
        <f>IF(Table1[[#This Row],[Phân loại]]="Tồn đầu kỳ",Table1[[#This Row],[Tổng giá trị]],0)</f>
        <v>1272130</v>
      </c>
      <c r="P1507" s="149">
        <f>IF(Table1[[#This Row],[Số còn phải thu ĐK]]&lt;&gt;0,0,IF(Table1[[#This Row],[Phân loại]]="Bán hàng",Table1[[#This Row],[Tổng giá trị]],-Table1[[#This Row],[Tổng giá trị]]))</f>
        <v>0</v>
      </c>
      <c r="Q1507" s="152">
        <f t="shared" si="191"/>
        <v>0</v>
      </c>
      <c r="R1507" s="149">
        <f>Table1[[#This Row],[Số còn phải thu ĐK]]+Table1[[#This Row],[Giá Trị HD sau CK]]-Table1[[#This Row],[Số tiền đã thu]]</f>
        <v>1272130</v>
      </c>
      <c r="S1507" s="153">
        <f>IF(Table1[[#This Row],[Ngày hóa đơn]]&lt;&gt;"",Table1[[#This Row],[Ngày hóa đơn]],Table1[[#This Row],[Ngày hạch toán]])</f>
        <v>45597</v>
      </c>
      <c r="T1507" s="149"/>
      <c r="U1507" s="153">
        <f>IF(Table1[[#This Row],[Ngày tính CN]]="","",S1507+T1507)</f>
        <v>45597</v>
      </c>
      <c r="V1507" s="154">
        <f ca="1">IF(Table1[[#This Row],[Hạn thanh toán]]="","",IF((U1507-NOW())&lt;0,0,(U1507-NOW())))</f>
        <v>0</v>
      </c>
      <c r="W1507" s="148"/>
      <c r="X1507" s="155" t="str">
        <f ca="1">IF(OR(AR1512="",AO1512=0),"",IF((AR1512-NOW())&lt;0,-(AR1512-NOW()),0))</f>
        <v/>
      </c>
      <c r="Y1507" s="155" t="str">
        <f t="shared" ca="1" si="190"/>
        <v/>
      </c>
      <c r="Z1507" s="304">
        <f>Table1[[#This Row],[Hạn thanh toán]]</f>
        <v>45597</v>
      </c>
      <c r="AA1507" s="304">
        <f>Table1[[#This Row],[Ngày Thanh toán]]</f>
        <v>0</v>
      </c>
      <c r="AD1507" s="156" t="str">
        <f>VLOOKUP($A1507,Ma_KH!$A:$Q,Ma_KH!O$1,0)</f>
        <v>SONGNGOC</v>
      </c>
      <c r="AE1507" s="3" t="str">
        <f>VLOOKUP($A1507,Ma_KH!$A:$Q,Ma_KH!P$1,0)</f>
        <v>CÔNG TY TNHH MTV SONG NGỌC</v>
      </c>
    </row>
    <row r="1508" spans="1:31" s="156" customFormat="1" ht="25.5" customHeight="1" x14ac:dyDescent="0.3">
      <c r="A1508" s="160" t="s">
        <v>144</v>
      </c>
      <c r="B1508" s="160" t="s">
        <v>4516</v>
      </c>
      <c r="C1508" s="163">
        <v>45415</v>
      </c>
      <c r="D1508" s="162" t="s">
        <v>2735</v>
      </c>
      <c r="E1508" s="163">
        <v>45415</v>
      </c>
      <c r="F1508" s="160" t="s">
        <v>2736</v>
      </c>
      <c r="G1508" s="160" t="s">
        <v>2734</v>
      </c>
      <c r="H1508" s="148">
        <v>1921132</v>
      </c>
      <c r="I1508" s="148">
        <v>0</v>
      </c>
      <c r="J1508" s="148">
        <v>153691</v>
      </c>
      <c r="K1508" s="148">
        <v>2074823</v>
      </c>
      <c r="L1508" s="149" t="s">
        <v>3648</v>
      </c>
      <c r="M1508" s="153"/>
      <c r="N1508" s="149"/>
      <c r="O1508" s="148">
        <f>IF(Table1[[#This Row],[Phân loại]]="Tồn đầu kỳ",Table1[[#This Row],[Tổng giá trị]],0)</f>
        <v>2074823</v>
      </c>
      <c r="P1508" s="149">
        <f>IF(Table1[[#This Row],[Số còn phải thu ĐK]]&lt;&gt;0,0,IF(Table1[[#This Row],[Phân loại]]="Bán hàng",Table1[[#This Row],[Tổng giá trị]],-Table1[[#This Row],[Tổng giá trị]]))</f>
        <v>0</v>
      </c>
      <c r="Q1508" s="152">
        <f t="shared" si="191"/>
        <v>0</v>
      </c>
      <c r="R1508" s="149">
        <f>Table1[[#This Row],[Số còn phải thu ĐK]]+Table1[[#This Row],[Giá Trị HD sau CK]]-Table1[[#This Row],[Số tiền đã thu]]</f>
        <v>2074823</v>
      </c>
      <c r="S1508" s="153">
        <f>IF(Table1[[#This Row],[Ngày hóa đơn]]&lt;&gt;"",Table1[[#This Row],[Ngày hóa đơn]],Table1[[#This Row],[Ngày hạch toán]])</f>
        <v>45415</v>
      </c>
      <c r="T1508" s="149"/>
      <c r="U1508" s="153">
        <f>IF(Table1[[#This Row],[Ngày tính CN]]="","",S1508+T1508)</f>
        <v>45415</v>
      </c>
      <c r="V1508" s="154">
        <f ca="1">IF(Table1[[#This Row],[Hạn thanh toán]]="","",IF((U1508-NOW())&lt;0,0,(U1508-NOW())))</f>
        <v>0</v>
      </c>
      <c r="W1508" s="148"/>
      <c r="X1508" s="155" t="str">
        <f ca="1">IF(OR(AR1513="",AO1513=0),"",IF((AR1513-NOW())&lt;0,-(AR1513-NOW()),0))</f>
        <v/>
      </c>
      <c r="Y1508" s="155" t="str">
        <f t="shared" ca="1" si="190"/>
        <v/>
      </c>
      <c r="Z1508" s="304">
        <f>Table1[[#This Row],[Hạn thanh toán]]</f>
        <v>45415</v>
      </c>
      <c r="AA1508" s="304">
        <f>Table1[[#This Row],[Ngày Thanh toán]]</f>
        <v>0</v>
      </c>
      <c r="AD1508" s="156" t="str">
        <f>VLOOKUP($A1508,Ma_KH!$A:$Q,Ma_KH!O$1,0)</f>
        <v>SONGNGOC</v>
      </c>
      <c r="AE1508" s="3" t="str">
        <f>VLOOKUP($A1508,Ma_KH!$A:$Q,Ma_KH!P$1,0)</f>
        <v>CÔNG TY TNHH MTV SONG NGỌC</v>
      </c>
    </row>
    <row r="1509" spans="1:31" ht="25.5" customHeight="1" x14ac:dyDescent="0.3">
      <c r="A1509" s="69" t="s">
        <v>144</v>
      </c>
      <c r="B1509" s="160" t="s">
        <v>4516</v>
      </c>
      <c r="C1509" s="70">
        <v>45696</v>
      </c>
      <c r="D1509" s="71" t="s">
        <v>2737</v>
      </c>
      <c r="E1509" s="70">
        <v>45696</v>
      </c>
      <c r="F1509" s="98" t="s">
        <v>2738</v>
      </c>
      <c r="G1509" s="69" t="s">
        <v>2739</v>
      </c>
      <c r="H1509" s="72">
        <v>1756598</v>
      </c>
      <c r="I1509" s="72">
        <v>0</v>
      </c>
      <c r="J1509" s="72">
        <v>140528</v>
      </c>
      <c r="K1509" s="72">
        <v>1897126</v>
      </c>
      <c r="L1509" s="8" t="s">
        <v>24</v>
      </c>
      <c r="M1509" s="223">
        <v>45752</v>
      </c>
      <c r="N1509" s="224" t="s">
        <v>4220</v>
      </c>
      <c r="O1509" s="72">
        <f>IF(Table1[[#This Row],[Phân loại]]="Tồn đầu kỳ",Table1[[#This Row],[Tổng giá trị]],0)</f>
        <v>0</v>
      </c>
      <c r="P1509" s="8">
        <f>IF(Table1[[#This Row],[Số còn phải thu ĐK]]&lt;&gt;0,0,IF(Table1[[#This Row],[Phân loại]]="Bán hàng",Table1[[#This Row],[Tổng giá trị]],-Table1[[#This Row],[Tổng giá trị]]))</f>
        <v>1897126</v>
      </c>
      <c r="Q1509" s="73">
        <f t="shared" si="191"/>
        <v>1897126</v>
      </c>
      <c r="R1509" s="8">
        <f>Table1[[#This Row],[Số còn phải thu ĐK]]+Table1[[#This Row],[Giá Trị HD sau CK]]-Table1[[#This Row],[Số tiền đã thu]]</f>
        <v>0</v>
      </c>
      <c r="S1509" s="7">
        <f>IF(Table1[[#This Row],[Ngày hóa đơn]]&lt;&gt;"",Table1[[#This Row],[Ngày hóa đơn]],Table1[[#This Row],[Ngày hạch toán]])</f>
        <v>45696</v>
      </c>
      <c r="T1509" s="8"/>
      <c r="U1509" s="7">
        <f>IF(Table1[[#This Row],[Ngày tính CN]]="","",S1509+T1509)</f>
        <v>45696</v>
      </c>
      <c r="V1509" s="74">
        <f ca="1">IF(Table1[[#This Row],[Hạn thanh toán]]="","",IF((U1509-NOW())&lt;0,0,(U1509-NOW())))</f>
        <v>0</v>
      </c>
      <c r="W1509" s="72"/>
      <c r="X1509" s="68" t="str">
        <f ca="1">IF(OR(AR1514="",AO1514=0),"",IF((AR1514-NOW())&lt;0,-(AR1514-NOW()),0))</f>
        <v/>
      </c>
      <c r="Y1509" s="68" t="str">
        <f t="shared" si="190"/>
        <v>Đã thanh toán</v>
      </c>
      <c r="Z1509" s="301">
        <f>Table1[[#This Row],[Hạn thanh toán]]</f>
        <v>45696</v>
      </c>
      <c r="AA1509" s="301">
        <f>Table1[[#This Row],[Ngày Thanh toán]]</f>
        <v>45752</v>
      </c>
      <c r="AD1509" s="3" t="str">
        <f>VLOOKUP($A1509,Ma_KH!$A:$Q,Ma_KH!O$1,0)</f>
        <v>SONGNGOC</v>
      </c>
      <c r="AE1509" s="3" t="str">
        <f>VLOOKUP($A1509,Ma_KH!$A:$Q,Ma_KH!P$1,0)</f>
        <v>CÔNG TY TNHH MTV SONG NGỌC</v>
      </c>
    </row>
    <row r="1510" spans="1:31" s="156" customFormat="1" ht="25.5" customHeight="1" x14ac:dyDescent="0.3">
      <c r="A1510" s="160" t="s">
        <v>145</v>
      </c>
      <c r="B1510" s="160" t="s">
        <v>4517</v>
      </c>
      <c r="C1510" s="150"/>
      <c r="D1510" s="151" t="s">
        <v>4243</v>
      </c>
      <c r="E1510" s="163"/>
      <c r="F1510" s="160"/>
      <c r="G1510" s="160" t="s">
        <v>4179</v>
      </c>
      <c r="H1510" s="148"/>
      <c r="I1510" s="148">
        <v>0</v>
      </c>
      <c r="J1510" s="148"/>
      <c r="K1510" s="148">
        <v>9165210</v>
      </c>
      <c r="L1510" s="149" t="s">
        <v>3648</v>
      </c>
      <c r="M1510" s="150">
        <v>45701</v>
      </c>
      <c r="N1510" s="151" t="s">
        <v>4241</v>
      </c>
      <c r="O1510" s="148">
        <f>IF(Table1[[#This Row],[Phân loại]]="Tồn đầu kỳ",Table1[[#This Row],[Tổng giá trị]],0)</f>
        <v>9165210</v>
      </c>
      <c r="P1510" s="149">
        <f>IF(Table1[[#This Row],[Số còn phải thu ĐK]]&lt;&gt;0,0,IF(Table1[[#This Row],[Phân loại]]="Bán hàng",Table1[[#This Row],[Tổng giá trị]],-Table1[[#This Row],[Tổng giá trị]]))</f>
        <v>0</v>
      </c>
      <c r="Q1510" s="152">
        <f t="shared" ref="Q1510:Q1511" si="193">IF(M1510&lt;&gt;"",IF(O1510&gt;0,O1510,P1510),0)</f>
        <v>9165210</v>
      </c>
      <c r="R1510" s="149">
        <f>Table1[[#This Row],[Số còn phải thu ĐK]]+Table1[[#This Row],[Giá Trị HD sau CK]]-Table1[[#This Row],[Số tiền đã thu]]</f>
        <v>0</v>
      </c>
      <c r="S1510" s="153">
        <f>IF(Table1[[#This Row],[Ngày hóa đơn]]&lt;&gt;"",Table1[[#This Row],[Ngày hóa đơn]],Table1[[#This Row],[Ngày hạch toán]])</f>
        <v>0</v>
      </c>
      <c r="T1510" s="149"/>
      <c r="U1510" s="153">
        <f>IF(Table1[[#This Row],[Ngày tính CN]]="","",S1510+T1510)</f>
        <v>0</v>
      </c>
      <c r="V1510" s="154">
        <f ca="1">IF(Table1[[#This Row],[Hạn thanh toán]]="","",IF((U1510-NOW())&lt;0,0,(U1510-NOW())))</f>
        <v>0</v>
      </c>
      <c r="W1510" s="148"/>
      <c r="X1510" s="155" t="str">
        <f t="shared" ref="X1510:X1511" ca="1" si="194">IF(OR(AR1513="",AO1513=0),"",IF((AR1513-NOW())&lt;0,-(AR1513-NOW()),0))</f>
        <v/>
      </c>
      <c r="Y1510" s="155" t="str">
        <f t="shared" ref="Y1510:Y1511" si="195">IF(R1510=0,"Đã thanh toán",IF(X1510="","",IF(X1510&lt;=0,"Chưa đến hạn thanh toán",IF(X1510&lt;=30,"Nợ quá hạn 30 ngày",IF(X1510&lt;=60,"Nợ quá hạn từ 30 ngày đến 60 ngày",IF(X1510&lt;=90,"Nợ quá hạn từ 60 ngày đến 90 ngày",IF(X1510&lt;=120,"Nợ quá hạn từ 90 ngày đến 120 ngày","Nợ quá hạn hơn 120 ngày có khả năng mất thanh toán")))))))</f>
        <v>Đã thanh toán</v>
      </c>
      <c r="Z1510" s="304">
        <f>Table1[[#This Row],[Hạn thanh toán]]</f>
        <v>0</v>
      </c>
      <c r="AA1510" s="304">
        <f>Table1[[#This Row],[Ngày Thanh toán]]</f>
        <v>45701</v>
      </c>
      <c r="AD1510" s="156" t="str">
        <f>VLOOKUP($A1510,Ma_KH!$A:$Q,Ma_KH!O$1,0)</f>
        <v>SÀNH ĐIỆU</v>
      </c>
      <c r="AE1510" s="3" t="str">
        <f>VLOOKUP($A1510,Ma_KH!$A:$Q,Ma_KH!P$1,0)</f>
        <v>CÔNG TY TNHH PHÂN PHỐI SÀNH ĐIỆU</v>
      </c>
    </row>
    <row r="1511" spans="1:31" s="156" customFormat="1" ht="25.5" customHeight="1" x14ac:dyDescent="0.3">
      <c r="A1511" s="160" t="s">
        <v>145</v>
      </c>
      <c r="B1511" s="160" t="s">
        <v>4517</v>
      </c>
      <c r="C1511" s="150"/>
      <c r="D1511" s="151" t="s">
        <v>4243</v>
      </c>
      <c r="E1511" s="163"/>
      <c r="F1511" s="160"/>
      <c r="G1511" s="160" t="s">
        <v>4206</v>
      </c>
      <c r="H1511" s="148"/>
      <c r="I1511" s="148">
        <v>0</v>
      </c>
      <c r="J1511" s="148"/>
      <c r="K1511" s="148">
        <v>5855345</v>
      </c>
      <c r="L1511" s="149" t="s">
        <v>3648</v>
      </c>
      <c r="M1511" s="150">
        <v>45707</v>
      </c>
      <c r="N1511" s="151" t="s">
        <v>4242</v>
      </c>
      <c r="O1511" s="148">
        <f>IF(Table1[[#This Row],[Phân loại]]="Tồn đầu kỳ",Table1[[#This Row],[Tổng giá trị]],0)</f>
        <v>5855345</v>
      </c>
      <c r="P1511" s="149">
        <f>IF(Table1[[#This Row],[Số còn phải thu ĐK]]&lt;&gt;0,0,IF(Table1[[#This Row],[Phân loại]]="Bán hàng",Table1[[#This Row],[Tổng giá trị]],-Table1[[#This Row],[Tổng giá trị]]))</f>
        <v>0</v>
      </c>
      <c r="Q1511" s="152">
        <f t="shared" si="193"/>
        <v>5855345</v>
      </c>
      <c r="R1511" s="149">
        <f>Table1[[#This Row],[Số còn phải thu ĐK]]+Table1[[#This Row],[Giá Trị HD sau CK]]-Table1[[#This Row],[Số tiền đã thu]]</f>
        <v>0</v>
      </c>
      <c r="S1511" s="153">
        <f>IF(Table1[[#This Row],[Ngày hóa đơn]]&lt;&gt;"",Table1[[#This Row],[Ngày hóa đơn]],Table1[[#This Row],[Ngày hạch toán]])</f>
        <v>0</v>
      </c>
      <c r="T1511" s="149"/>
      <c r="U1511" s="153">
        <f>IF(Table1[[#This Row],[Ngày tính CN]]="","",S1511+T1511)</f>
        <v>0</v>
      </c>
      <c r="V1511" s="154">
        <f ca="1">IF(Table1[[#This Row],[Hạn thanh toán]]="","",IF((U1511-NOW())&lt;0,0,(U1511-NOW())))</f>
        <v>0</v>
      </c>
      <c r="W1511" s="148"/>
      <c r="X1511" s="155" t="str">
        <f t="shared" ca="1" si="194"/>
        <v/>
      </c>
      <c r="Y1511" s="155" t="str">
        <f t="shared" si="195"/>
        <v>Đã thanh toán</v>
      </c>
      <c r="Z1511" s="304">
        <f>Table1[[#This Row],[Hạn thanh toán]]</f>
        <v>0</v>
      </c>
      <c r="AA1511" s="304">
        <f>Table1[[#This Row],[Ngày Thanh toán]]</f>
        <v>45707</v>
      </c>
      <c r="AD1511" s="156" t="str">
        <f>VLOOKUP($A1511,Ma_KH!$A:$Q,Ma_KH!O$1,0)</f>
        <v>SÀNH ĐIỆU</v>
      </c>
      <c r="AE1511" s="3" t="str">
        <f>VLOOKUP($A1511,Ma_KH!$A:$Q,Ma_KH!P$1,0)</f>
        <v>CÔNG TY TNHH PHÂN PHỐI SÀNH ĐIỆU</v>
      </c>
    </row>
    <row r="1512" spans="1:31" ht="25.5" customHeight="1" x14ac:dyDescent="0.3">
      <c r="A1512" s="76" t="s">
        <v>145</v>
      </c>
      <c r="B1512" s="76" t="s">
        <v>4517</v>
      </c>
      <c r="C1512" s="78">
        <v>45665</v>
      </c>
      <c r="D1512" s="79" t="s">
        <v>2740</v>
      </c>
      <c r="E1512" s="78">
        <v>45665</v>
      </c>
      <c r="F1512" s="76" t="s">
        <v>2741</v>
      </c>
      <c r="G1512" s="76" t="s">
        <v>2742</v>
      </c>
      <c r="H1512" s="72">
        <v>903182</v>
      </c>
      <c r="I1512" s="72">
        <v>0</v>
      </c>
      <c r="J1512" s="72">
        <v>72255</v>
      </c>
      <c r="K1512" s="72">
        <v>975437</v>
      </c>
      <c r="L1512" s="8" t="s">
        <v>24</v>
      </c>
      <c r="M1512" s="43">
        <v>45771</v>
      </c>
      <c r="N1512" s="29" t="s">
        <v>4225</v>
      </c>
      <c r="O1512" s="72">
        <f>IF(Table1[[#This Row],[Phân loại]]="Tồn đầu kỳ",Table1[[#This Row],[Tổng giá trị]],0)</f>
        <v>0</v>
      </c>
      <c r="P1512" s="8">
        <f>IF(Table1[[#This Row],[Số còn phải thu ĐK]]&lt;&gt;0,0,IF(Table1[[#This Row],[Phân loại]]="Bán hàng",Table1[[#This Row],[Tổng giá trị]],-Table1[[#This Row],[Tổng giá trị]]))</f>
        <v>975437</v>
      </c>
      <c r="Q1512" s="73">
        <f t="shared" si="191"/>
        <v>975437</v>
      </c>
      <c r="R1512" s="8">
        <f>Table1[[#This Row],[Số còn phải thu ĐK]]+Table1[[#This Row],[Giá Trị HD sau CK]]-Table1[[#This Row],[Số tiền đã thu]]</f>
        <v>0</v>
      </c>
      <c r="S1512" s="7">
        <f>IF(Table1[[#This Row],[Ngày hóa đơn]]&lt;&gt;"",Table1[[#This Row],[Ngày hóa đơn]],Table1[[#This Row],[Ngày hạch toán]])</f>
        <v>45665</v>
      </c>
      <c r="T1512" s="8"/>
      <c r="U1512" s="7">
        <f>IF(Table1[[#This Row],[Ngày tính CN]]="","",S1512+T1512)</f>
        <v>45665</v>
      </c>
      <c r="V1512" s="74">
        <f ca="1">IF(Table1[[#This Row],[Hạn thanh toán]]="","",IF((U1512-NOW())&lt;0,0,(U1512-NOW())))</f>
        <v>0</v>
      </c>
      <c r="W1512" s="72"/>
      <c r="X1512" s="68" t="str">
        <f t="shared" ca="1" si="192"/>
        <v/>
      </c>
      <c r="Y1512" s="68" t="str">
        <f t="shared" si="190"/>
        <v>Đã thanh toán</v>
      </c>
      <c r="Z1512" s="301">
        <f>Table1[[#This Row],[Hạn thanh toán]]</f>
        <v>45665</v>
      </c>
      <c r="AA1512" s="301">
        <f>Table1[[#This Row],[Ngày Thanh toán]]</f>
        <v>45771</v>
      </c>
      <c r="AD1512" s="3" t="str">
        <f>VLOOKUP($A1512,Ma_KH!$A:$Q,Ma_KH!O$1,0)</f>
        <v>SÀNH ĐIỆU</v>
      </c>
      <c r="AE1512" s="3" t="str">
        <f>VLOOKUP($A1512,Ma_KH!$A:$Q,Ma_KH!P$1,0)</f>
        <v>CÔNG TY TNHH PHÂN PHỐI SÀNH ĐIỆU</v>
      </c>
    </row>
    <row r="1513" spans="1:31" ht="25.5" customHeight="1" x14ac:dyDescent="0.3">
      <c r="A1513" s="76" t="s">
        <v>145</v>
      </c>
      <c r="B1513" s="76" t="s">
        <v>4517</v>
      </c>
      <c r="C1513" s="78">
        <v>45666</v>
      </c>
      <c r="D1513" s="79" t="s">
        <v>2743</v>
      </c>
      <c r="E1513" s="78">
        <v>45666</v>
      </c>
      <c r="F1513" s="76" t="s">
        <v>2744</v>
      </c>
      <c r="G1513" s="76" t="s">
        <v>2745</v>
      </c>
      <c r="H1513" s="72">
        <v>1463891</v>
      </c>
      <c r="I1513" s="72">
        <v>0</v>
      </c>
      <c r="J1513" s="72">
        <v>117111</v>
      </c>
      <c r="K1513" s="72">
        <v>1581002</v>
      </c>
      <c r="L1513" s="8" t="s">
        <v>24</v>
      </c>
      <c r="M1513" s="43">
        <v>45771</v>
      </c>
      <c r="N1513" s="29" t="s">
        <v>4225</v>
      </c>
      <c r="O1513" s="72">
        <f>IF(Table1[[#This Row],[Phân loại]]="Tồn đầu kỳ",Table1[[#This Row],[Tổng giá trị]],0)</f>
        <v>0</v>
      </c>
      <c r="P1513" s="8">
        <f>IF(Table1[[#This Row],[Số còn phải thu ĐK]]&lt;&gt;0,0,IF(Table1[[#This Row],[Phân loại]]="Bán hàng",Table1[[#This Row],[Tổng giá trị]],-Table1[[#This Row],[Tổng giá trị]]))</f>
        <v>1581002</v>
      </c>
      <c r="Q1513" s="73">
        <f t="shared" si="191"/>
        <v>1581002</v>
      </c>
      <c r="R1513" s="8">
        <f>Table1[[#This Row],[Số còn phải thu ĐK]]+Table1[[#This Row],[Giá Trị HD sau CK]]-Table1[[#This Row],[Số tiền đã thu]]</f>
        <v>0</v>
      </c>
      <c r="S1513" s="7">
        <f>IF(Table1[[#This Row],[Ngày hóa đơn]]&lt;&gt;"",Table1[[#This Row],[Ngày hóa đơn]],Table1[[#This Row],[Ngày hạch toán]])</f>
        <v>45666</v>
      </c>
      <c r="T1513" s="8"/>
      <c r="U1513" s="7">
        <f>IF(Table1[[#This Row],[Ngày tính CN]]="","",S1513+T1513)</f>
        <v>45666</v>
      </c>
      <c r="V1513" s="74">
        <f ca="1">IF(Table1[[#This Row],[Hạn thanh toán]]="","",IF((U1513-NOW())&lt;0,0,(U1513-NOW())))</f>
        <v>0</v>
      </c>
      <c r="W1513" s="72"/>
      <c r="X1513" s="68" t="str">
        <f t="shared" ca="1" si="192"/>
        <v/>
      </c>
      <c r="Y1513" s="68" t="str">
        <f t="shared" si="190"/>
        <v>Đã thanh toán</v>
      </c>
      <c r="Z1513" s="301">
        <f>Table1[[#This Row],[Hạn thanh toán]]</f>
        <v>45666</v>
      </c>
      <c r="AA1513" s="301">
        <f>Table1[[#This Row],[Ngày Thanh toán]]</f>
        <v>45771</v>
      </c>
      <c r="AD1513" s="3" t="str">
        <f>VLOOKUP($A1513,Ma_KH!$A:$Q,Ma_KH!O$1,0)</f>
        <v>SÀNH ĐIỆU</v>
      </c>
      <c r="AE1513" s="3" t="str">
        <f>VLOOKUP($A1513,Ma_KH!$A:$Q,Ma_KH!P$1,0)</f>
        <v>CÔNG TY TNHH PHÂN PHỐI SÀNH ĐIỆU</v>
      </c>
    </row>
    <row r="1514" spans="1:31" ht="25.5" customHeight="1" x14ac:dyDescent="0.3">
      <c r="A1514" s="76" t="s">
        <v>145</v>
      </c>
      <c r="B1514" s="76" t="s">
        <v>4517</v>
      </c>
      <c r="C1514" s="78">
        <v>45666</v>
      </c>
      <c r="D1514" s="79" t="s">
        <v>2746</v>
      </c>
      <c r="E1514" s="78">
        <v>45666</v>
      </c>
      <c r="F1514" s="76" t="s">
        <v>2747</v>
      </c>
      <c r="G1514" s="76" t="s">
        <v>2748</v>
      </c>
      <c r="H1514" s="72">
        <v>860109</v>
      </c>
      <c r="I1514" s="72">
        <v>0</v>
      </c>
      <c r="J1514" s="72">
        <v>68809</v>
      </c>
      <c r="K1514" s="72">
        <v>928918</v>
      </c>
      <c r="L1514" s="8" t="s">
        <v>24</v>
      </c>
      <c r="M1514" s="43">
        <v>45771</v>
      </c>
      <c r="N1514" s="29" t="s">
        <v>4225</v>
      </c>
      <c r="O1514" s="72">
        <f>IF(Table1[[#This Row],[Phân loại]]="Tồn đầu kỳ",Table1[[#This Row],[Tổng giá trị]],0)</f>
        <v>0</v>
      </c>
      <c r="P1514" s="8">
        <f>IF(Table1[[#This Row],[Số còn phải thu ĐK]]&lt;&gt;0,0,IF(Table1[[#This Row],[Phân loại]]="Bán hàng",Table1[[#This Row],[Tổng giá trị]],-Table1[[#This Row],[Tổng giá trị]]))</f>
        <v>928918</v>
      </c>
      <c r="Q1514" s="73">
        <f t="shared" si="191"/>
        <v>928918</v>
      </c>
      <c r="R1514" s="8">
        <f>Table1[[#This Row],[Số còn phải thu ĐK]]+Table1[[#This Row],[Giá Trị HD sau CK]]-Table1[[#This Row],[Số tiền đã thu]]</f>
        <v>0</v>
      </c>
      <c r="S1514" s="7">
        <f>IF(Table1[[#This Row],[Ngày hóa đơn]]&lt;&gt;"",Table1[[#This Row],[Ngày hóa đơn]],Table1[[#This Row],[Ngày hạch toán]])</f>
        <v>45666</v>
      </c>
      <c r="T1514" s="8"/>
      <c r="U1514" s="7">
        <f>IF(Table1[[#This Row],[Ngày tính CN]]="","",S1514+T1514)</f>
        <v>45666</v>
      </c>
      <c r="V1514" s="74">
        <f ca="1">IF(Table1[[#This Row],[Hạn thanh toán]]="","",IF((U1514-NOW())&lt;0,0,(U1514-NOW())))</f>
        <v>0</v>
      </c>
      <c r="W1514" s="72"/>
      <c r="X1514" s="68" t="str">
        <f t="shared" ca="1" si="192"/>
        <v/>
      </c>
      <c r="Y1514" s="68" t="str">
        <f t="shared" si="190"/>
        <v>Đã thanh toán</v>
      </c>
      <c r="Z1514" s="301">
        <f>Table1[[#This Row],[Hạn thanh toán]]</f>
        <v>45666</v>
      </c>
      <c r="AA1514" s="301">
        <f>Table1[[#This Row],[Ngày Thanh toán]]</f>
        <v>45771</v>
      </c>
      <c r="AD1514" s="3" t="str">
        <f>VLOOKUP($A1514,Ma_KH!$A:$Q,Ma_KH!O$1,0)</f>
        <v>SÀNH ĐIỆU</v>
      </c>
      <c r="AE1514" s="3" t="str">
        <f>VLOOKUP($A1514,Ma_KH!$A:$Q,Ma_KH!P$1,0)</f>
        <v>CÔNG TY TNHH PHÂN PHỐI SÀNH ĐIỆU</v>
      </c>
    </row>
    <row r="1515" spans="1:31" ht="25.5" customHeight="1" x14ac:dyDescent="0.3">
      <c r="A1515" s="76" t="s">
        <v>145</v>
      </c>
      <c r="B1515" s="76" t="s">
        <v>4517</v>
      </c>
      <c r="C1515" s="78">
        <v>45666</v>
      </c>
      <c r="D1515" s="79" t="s">
        <v>2749</v>
      </c>
      <c r="E1515" s="78">
        <v>45666</v>
      </c>
      <c r="F1515" s="76" t="s">
        <v>2750</v>
      </c>
      <c r="G1515" s="76" t="s">
        <v>2751</v>
      </c>
      <c r="H1515" s="72">
        <v>537627</v>
      </c>
      <c r="I1515" s="72">
        <v>0</v>
      </c>
      <c r="J1515" s="72">
        <v>43010</v>
      </c>
      <c r="K1515" s="72">
        <v>580637</v>
      </c>
      <c r="L1515" s="8" t="s">
        <v>24</v>
      </c>
      <c r="M1515" s="43">
        <v>45771</v>
      </c>
      <c r="N1515" s="29" t="s">
        <v>4225</v>
      </c>
      <c r="O1515" s="72">
        <f>IF(Table1[[#This Row],[Phân loại]]="Tồn đầu kỳ",Table1[[#This Row],[Tổng giá trị]],0)</f>
        <v>0</v>
      </c>
      <c r="P1515" s="8">
        <f>IF(Table1[[#This Row],[Số còn phải thu ĐK]]&lt;&gt;0,0,IF(Table1[[#This Row],[Phân loại]]="Bán hàng",Table1[[#This Row],[Tổng giá trị]],-Table1[[#This Row],[Tổng giá trị]]))</f>
        <v>580637</v>
      </c>
      <c r="Q1515" s="73">
        <f t="shared" si="191"/>
        <v>580637</v>
      </c>
      <c r="R1515" s="8">
        <f>Table1[[#This Row],[Số còn phải thu ĐK]]+Table1[[#This Row],[Giá Trị HD sau CK]]-Table1[[#This Row],[Số tiền đã thu]]</f>
        <v>0</v>
      </c>
      <c r="S1515" s="7">
        <f>IF(Table1[[#This Row],[Ngày hóa đơn]]&lt;&gt;"",Table1[[#This Row],[Ngày hóa đơn]],Table1[[#This Row],[Ngày hạch toán]])</f>
        <v>45666</v>
      </c>
      <c r="T1515" s="8"/>
      <c r="U1515" s="7">
        <f>IF(Table1[[#This Row],[Ngày tính CN]]="","",S1515+T1515)</f>
        <v>45666</v>
      </c>
      <c r="V1515" s="74">
        <f ca="1">IF(Table1[[#This Row],[Hạn thanh toán]]="","",IF((U1515-NOW())&lt;0,0,(U1515-NOW())))</f>
        <v>0</v>
      </c>
      <c r="W1515" s="72"/>
      <c r="X1515" s="68" t="str">
        <f t="shared" ca="1" si="192"/>
        <v/>
      </c>
      <c r="Y1515" s="68" t="str">
        <f t="shared" si="190"/>
        <v>Đã thanh toán</v>
      </c>
      <c r="Z1515" s="301">
        <f>Table1[[#This Row],[Hạn thanh toán]]</f>
        <v>45666</v>
      </c>
      <c r="AA1515" s="301">
        <f>Table1[[#This Row],[Ngày Thanh toán]]</f>
        <v>45771</v>
      </c>
      <c r="AD1515" s="3" t="str">
        <f>VLOOKUP($A1515,Ma_KH!$A:$Q,Ma_KH!O$1,0)</f>
        <v>SÀNH ĐIỆU</v>
      </c>
      <c r="AE1515" s="3" t="str">
        <f>VLOOKUP($A1515,Ma_KH!$A:$Q,Ma_KH!P$1,0)</f>
        <v>CÔNG TY TNHH PHÂN PHỐI SÀNH ĐIỆU</v>
      </c>
    </row>
    <row r="1516" spans="1:31" ht="25.5" customHeight="1" x14ac:dyDescent="0.3">
      <c r="A1516" s="76" t="s">
        <v>145</v>
      </c>
      <c r="B1516" s="76" t="s">
        <v>4517</v>
      </c>
      <c r="C1516" s="78">
        <v>45666</v>
      </c>
      <c r="D1516" s="79" t="s">
        <v>2752</v>
      </c>
      <c r="E1516" s="78">
        <v>45666</v>
      </c>
      <c r="F1516" s="76" t="s">
        <v>2753</v>
      </c>
      <c r="G1516" s="76" t="s">
        <v>2754</v>
      </c>
      <c r="H1516" s="72">
        <v>464196</v>
      </c>
      <c r="I1516" s="72">
        <v>0</v>
      </c>
      <c r="J1516" s="72">
        <v>37136</v>
      </c>
      <c r="K1516" s="72">
        <v>501332</v>
      </c>
      <c r="L1516" s="8" t="s">
        <v>24</v>
      </c>
      <c r="M1516" s="43">
        <v>45771</v>
      </c>
      <c r="N1516" s="29" t="s">
        <v>4225</v>
      </c>
      <c r="O1516" s="72">
        <f>IF(Table1[[#This Row],[Phân loại]]="Tồn đầu kỳ",Table1[[#This Row],[Tổng giá trị]],0)</f>
        <v>0</v>
      </c>
      <c r="P1516" s="8">
        <f>IF(Table1[[#This Row],[Số còn phải thu ĐK]]&lt;&gt;0,0,IF(Table1[[#This Row],[Phân loại]]="Bán hàng",Table1[[#This Row],[Tổng giá trị]],-Table1[[#This Row],[Tổng giá trị]]))</f>
        <v>501332</v>
      </c>
      <c r="Q1516" s="73">
        <f t="shared" si="191"/>
        <v>501332</v>
      </c>
      <c r="R1516" s="8">
        <f>Table1[[#This Row],[Số còn phải thu ĐK]]+Table1[[#This Row],[Giá Trị HD sau CK]]-Table1[[#This Row],[Số tiền đã thu]]</f>
        <v>0</v>
      </c>
      <c r="S1516" s="7">
        <f>IF(Table1[[#This Row],[Ngày hóa đơn]]&lt;&gt;"",Table1[[#This Row],[Ngày hóa đơn]],Table1[[#This Row],[Ngày hạch toán]])</f>
        <v>45666</v>
      </c>
      <c r="T1516" s="8"/>
      <c r="U1516" s="7">
        <f>IF(Table1[[#This Row],[Ngày tính CN]]="","",S1516+T1516)</f>
        <v>45666</v>
      </c>
      <c r="V1516" s="74">
        <f ca="1">IF(Table1[[#This Row],[Hạn thanh toán]]="","",IF((U1516-NOW())&lt;0,0,(U1516-NOW())))</f>
        <v>0</v>
      </c>
      <c r="W1516" s="72"/>
      <c r="X1516" s="68" t="str">
        <f t="shared" ca="1" si="192"/>
        <v/>
      </c>
      <c r="Y1516" s="68" t="str">
        <f t="shared" si="190"/>
        <v>Đã thanh toán</v>
      </c>
      <c r="Z1516" s="301">
        <f>Table1[[#This Row],[Hạn thanh toán]]</f>
        <v>45666</v>
      </c>
      <c r="AA1516" s="301">
        <f>Table1[[#This Row],[Ngày Thanh toán]]</f>
        <v>45771</v>
      </c>
      <c r="AD1516" s="3" t="str">
        <f>VLOOKUP($A1516,Ma_KH!$A:$Q,Ma_KH!O$1,0)</f>
        <v>SÀNH ĐIỆU</v>
      </c>
      <c r="AE1516" s="3" t="str">
        <f>VLOOKUP($A1516,Ma_KH!$A:$Q,Ma_KH!P$1,0)</f>
        <v>CÔNG TY TNHH PHÂN PHỐI SÀNH ĐIỆU</v>
      </c>
    </row>
    <row r="1517" spans="1:31" ht="25.5" customHeight="1" x14ac:dyDescent="0.3">
      <c r="A1517" s="76" t="s">
        <v>145</v>
      </c>
      <c r="B1517" s="76" t="s">
        <v>4517</v>
      </c>
      <c r="C1517" s="78">
        <v>45667</v>
      </c>
      <c r="D1517" s="79" t="s">
        <v>2755</v>
      </c>
      <c r="E1517" s="78">
        <v>45667</v>
      </c>
      <c r="F1517" s="76" t="s">
        <v>2756</v>
      </c>
      <c r="G1517" s="76" t="s">
        <v>2757</v>
      </c>
      <c r="H1517" s="72">
        <v>2257706</v>
      </c>
      <c r="I1517" s="72">
        <v>0</v>
      </c>
      <c r="J1517" s="72">
        <v>180616</v>
      </c>
      <c r="K1517" s="72">
        <v>2438322</v>
      </c>
      <c r="L1517" s="8" t="s">
        <v>24</v>
      </c>
      <c r="M1517" s="43">
        <v>45771</v>
      </c>
      <c r="N1517" s="29" t="s">
        <v>4225</v>
      </c>
      <c r="O1517" s="72">
        <f>IF(Table1[[#This Row],[Phân loại]]="Tồn đầu kỳ",Table1[[#This Row],[Tổng giá trị]],0)</f>
        <v>0</v>
      </c>
      <c r="P1517" s="8">
        <f>IF(Table1[[#This Row],[Số còn phải thu ĐK]]&lt;&gt;0,0,IF(Table1[[#This Row],[Phân loại]]="Bán hàng",Table1[[#This Row],[Tổng giá trị]],-Table1[[#This Row],[Tổng giá trị]]))</f>
        <v>2438322</v>
      </c>
      <c r="Q1517" s="73">
        <f t="shared" si="191"/>
        <v>2438322</v>
      </c>
      <c r="R1517" s="8">
        <f>Table1[[#This Row],[Số còn phải thu ĐK]]+Table1[[#This Row],[Giá Trị HD sau CK]]-Table1[[#This Row],[Số tiền đã thu]]</f>
        <v>0</v>
      </c>
      <c r="S1517" s="7">
        <f>IF(Table1[[#This Row],[Ngày hóa đơn]]&lt;&gt;"",Table1[[#This Row],[Ngày hóa đơn]],Table1[[#This Row],[Ngày hạch toán]])</f>
        <v>45667</v>
      </c>
      <c r="T1517" s="8"/>
      <c r="U1517" s="7">
        <f>IF(Table1[[#This Row],[Ngày tính CN]]="","",S1517+T1517)</f>
        <v>45667</v>
      </c>
      <c r="V1517" s="74">
        <f ca="1">IF(Table1[[#This Row],[Hạn thanh toán]]="","",IF((U1517-NOW())&lt;0,0,(U1517-NOW())))</f>
        <v>0</v>
      </c>
      <c r="W1517" s="72"/>
      <c r="X1517" s="68" t="str">
        <f t="shared" ca="1" si="192"/>
        <v/>
      </c>
      <c r="Y1517" s="68" t="str">
        <f t="shared" si="190"/>
        <v>Đã thanh toán</v>
      </c>
      <c r="Z1517" s="301">
        <f>Table1[[#This Row],[Hạn thanh toán]]</f>
        <v>45667</v>
      </c>
      <c r="AA1517" s="301">
        <f>Table1[[#This Row],[Ngày Thanh toán]]</f>
        <v>45771</v>
      </c>
      <c r="AD1517" s="3" t="str">
        <f>VLOOKUP($A1517,Ma_KH!$A:$Q,Ma_KH!O$1,0)</f>
        <v>SÀNH ĐIỆU</v>
      </c>
      <c r="AE1517" s="3" t="str">
        <f>VLOOKUP($A1517,Ma_KH!$A:$Q,Ma_KH!P$1,0)</f>
        <v>CÔNG TY TNHH PHÂN PHỐI SÀNH ĐIỆU</v>
      </c>
    </row>
    <row r="1518" spans="1:31" ht="25.5" customHeight="1" x14ac:dyDescent="0.3">
      <c r="A1518" s="76" t="s">
        <v>145</v>
      </c>
      <c r="B1518" s="76" t="s">
        <v>4517</v>
      </c>
      <c r="C1518" s="78">
        <v>45671</v>
      </c>
      <c r="D1518" s="79" t="s">
        <v>2758</v>
      </c>
      <c r="E1518" s="78">
        <v>45671</v>
      </c>
      <c r="F1518" s="76" t="s">
        <v>2759</v>
      </c>
      <c r="G1518" s="76" t="s">
        <v>2760</v>
      </c>
      <c r="H1518" s="72">
        <v>863698</v>
      </c>
      <c r="I1518" s="72">
        <v>0</v>
      </c>
      <c r="J1518" s="72">
        <v>69096</v>
      </c>
      <c r="K1518" s="72">
        <v>932794</v>
      </c>
      <c r="L1518" s="8" t="s">
        <v>24</v>
      </c>
      <c r="M1518" s="43">
        <v>45771</v>
      </c>
      <c r="N1518" s="29" t="s">
        <v>4225</v>
      </c>
      <c r="O1518" s="72">
        <f>IF(Table1[[#This Row],[Phân loại]]="Tồn đầu kỳ",Table1[[#This Row],[Tổng giá trị]],0)</f>
        <v>0</v>
      </c>
      <c r="P1518" s="8">
        <f>IF(Table1[[#This Row],[Số còn phải thu ĐK]]&lt;&gt;0,0,IF(Table1[[#This Row],[Phân loại]]="Bán hàng",Table1[[#This Row],[Tổng giá trị]],-Table1[[#This Row],[Tổng giá trị]]))</f>
        <v>932794</v>
      </c>
      <c r="Q1518" s="73">
        <f t="shared" si="191"/>
        <v>932794</v>
      </c>
      <c r="R1518" s="8">
        <f>Table1[[#This Row],[Số còn phải thu ĐK]]+Table1[[#This Row],[Giá Trị HD sau CK]]-Table1[[#This Row],[Số tiền đã thu]]</f>
        <v>0</v>
      </c>
      <c r="S1518" s="7">
        <f>IF(Table1[[#This Row],[Ngày hóa đơn]]&lt;&gt;"",Table1[[#This Row],[Ngày hóa đơn]],Table1[[#This Row],[Ngày hạch toán]])</f>
        <v>45671</v>
      </c>
      <c r="T1518" s="8"/>
      <c r="U1518" s="7">
        <f>IF(Table1[[#This Row],[Ngày tính CN]]="","",S1518+T1518)</f>
        <v>45671</v>
      </c>
      <c r="V1518" s="74">
        <f ca="1">IF(Table1[[#This Row],[Hạn thanh toán]]="","",IF((U1518-NOW())&lt;0,0,(U1518-NOW())))</f>
        <v>0</v>
      </c>
      <c r="W1518" s="72"/>
      <c r="X1518" s="68" t="str">
        <f t="shared" ca="1" si="192"/>
        <v/>
      </c>
      <c r="Y1518" s="68" t="str">
        <f t="shared" si="190"/>
        <v>Đã thanh toán</v>
      </c>
      <c r="Z1518" s="301">
        <f>Table1[[#This Row],[Hạn thanh toán]]</f>
        <v>45671</v>
      </c>
      <c r="AA1518" s="301">
        <f>Table1[[#This Row],[Ngày Thanh toán]]</f>
        <v>45771</v>
      </c>
      <c r="AD1518" s="3" t="str">
        <f>VLOOKUP($A1518,Ma_KH!$A:$Q,Ma_KH!O$1,0)</f>
        <v>SÀNH ĐIỆU</v>
      </c>
      <c r="AE1518" s="3" t="str">
        <f>VLOOKUP($A1518,Ma_KH!$A:$Q,Ma_KH!P$1,0)</f>
        <v>CÔNG TY TNHH PHÂN PHỐI SÀNH ĐIỆU</v>
      </c>
    </row>
    <row r="1519" spans="1:31" ht="25.5" customHeight="1" x14ac:dyDescent="0.3">
      <c r="A1519" s="76" t="s">
        <v>145</v>
      </c>
      <c r="B1519" s="76" t="s">
        <v>4517</v>
      </c>
      <c r="C1519" s="78">
        <v>45673</v>
      </c>
      <c r="D1519" s="79" t="s">
        <v>2761</v>
      </c>
      <c r="E1519" s="78">
        <v>45674</v>
      </c>
      <c r="F1519" s="76" t="s">
        <v>2762</v>
      </c>
      <c r="G1519" s="76" t="s">
        <v>2754</v>
      </c>
      <c r="H1519" s="72">
        <v>802650</v>
      </c>
      <c r="I1519" s="72">
        <v>0</v>
      </c>
      <c r="J1519" s="72">
        <v>64212</v>
      </c>
      <c r="K1519" s="72">
        <v>866862</v>
      </c>
      <c r="L1519" s="8" t="s">
        <v>24</v>
      </c>
      <c r="M1519" s="43">
        <v>45771</v>
      </c>
      <c r="N1519" s="29" t="s">
        <v>4225</v>
      </c>
      <c r="O1519" s="72">
        <f>IF(Table1[[#This Row],[Phân loại]]="Tồn đầu kỳ",Table1[[#This Row],[Tổng giá trị]],0)</f>
        <v>0</v>
      </c>
      <c r="P1519" s="8">
        <f>IF(Table1[[#This Row],[Số còn phải thu ĐK]]&lt;&gt;0,0,IF(Table1[[#This Row],[Phân loại]]="Bán hàng",Table1[[#This Row],[Tổng giá trị]],-Table1[[#This Row],[Tổng giá trị]]))</f>
        <v>866862</v>
      </c>
      <c r="Q1519" s="73">
        <f t="shared" si="191"/>
        <v>866862</v>
      </c>
      <c r="R1519" s="8">
        <f>Table1[[#This Row],[Số còn phải thu ĐK]]+Table1[[#This Row],[Giá Trị HD sau CK]]-Table1[[#This Row],[Số tiền đã thu]]</f>
        <v>0</v>
      </c>
      <c r="S1519" s="7">
        <f>IF(Table1[[#This Row],[Ngày hóa đơn]]&lt;&gt;"",Table1[[#This Row],[Ngày hóa đơn]],Table1[[#This Row],[Ngày hạch toán]])</f>
        <v>45674</v>
      </c>
      <c r="T1519" s="8"/>
      <c r="U1519" s="7">
        <f>IF(Table1[[#This Row],[Ngày tính CN]]="","",S1519+T1519)</f>
        <v>45674</v>
      </c>
      <c r="V1519" s="74">
        <f ca="1">IF(Table1[[#This Row],[Hạn thanh toán]]="","",IF((U1519-NOW())&lt;0,0,(U1519-NOW())))</f>
        <v>0</v>
      </c>
      <c r="W1519" s="72"/>
      <c r="X1519" s="68" t="str">
        <f t="shared" ca="1" si="192"/>
        <v/>
      </c>
      <c r="Y1519" s="68" t="str">
        <f t="shared" si="190"/>
        <v>Đã thanh toán</v>
      </c>
      <c r="Z1519" s="301">
        <f>Table1[[#This Row],[Hạn thanh toán]]</f>
        <v>45674</v>
      </c>
      <c r="AA1519" s="301">
        <f>Table1[[#This Row],[Ngày Thanh toán]]</f>
        <v>45771</v>
      </c>
      <c r="AD1519" s="3" t="str">
        <f>VLOOKUP($A1519,Ma_KH!$A:$Q,Ma_KH!O$1,0)</f>
        <v>SÀNH ĐIỆU</v>
      </c>
      <c r="AE1519" s="3" t="str">
        <f>VLOOKUP($A1519,Ma_KH!$A:$Q,Ma_KH!P$1,0)</f>
        <v>CÔNG TY TNHH PHÂN PHỐI SÀNH ĐIỆU</v>
      </c>
    </row>
    <row r="1520" spans="1:31" ht="25.5" customHeight="1" x14ac:dyDescent="0.3">
      <c r="A1520" s="76" t="s">
        <v>145</v>
      </c>
      <c r="B1520" s="76" t="s">
        <v>4517</v>
      </c>
      <c r="C1520" s="78">
        <v>45674</v>
      </c>
      <c r="D1520" s="79" t="s">
        <v>2763</v>
      </c>
      <c r="E1520" s="78">
        <v>45674</v>
      </c>
      <c r="F1520" s="76" t="s">
        <v>2764</v>
      </c>
      <c r="G1520" s="76" t="s">
        <v>2751</v>
      </c>
      <c r="H1520" s="72">
        <v>854829</v>
      </c>
      <c r="I1520" s="72">
        <v>0</v>
      </c>
      <c r="J1520" s="72">
        <v>68386</v>
      </c>
      <c r="K1520" s="72">
        <v>923215</v>
      </c>
      <c r="L1520" s="8" t="s">
        <v>24</v>
      </c>
      <c r="M1520" s="43">
        <v>45771</v>
      </c>
      <c r="N1520" s="29" t="s">
        <v>4225</v>
      </c>
      <c r="O1520" s="72">
        <f>IF(Table1[[#This Row],[Phân loại]]="Tồn đầu kỳ",Table1[[#This Row],[Tổng giá trị]],0)</f>
        <v>0</v>
      </c>
      <c r="P1520" s="8">
        <f>IF(Table1[[#This Row],[Số còn phải thu ĐK]]&lt;&gt;0,0,IF(Table1[[#This Row],[Phân loại]]="Bán hàng",Table1[[#This Row],[Tổng giá trị]],-Table1[[#This Row],[Tổng giá trị]]))</f>
        <v>923215</v>
      </c>
      <c r="Q1520" s="73">
        <f t="shared" si="191"/>
        <v>923215</v>
      </c>
      <c r="R1520" s="8">
        <f>Table1[[#This Row],[Số còn phải thu ĐK]]+Table1[[#This Row],[Giá Trị HD sau CK]]-Table1[[#This Row],[Số tiền đã thu]]</f>
        <v>0</v>
      </c>
      <c r="S1520" s="7">
        <f>IF(Table1[[#This Row],[Ngày hóa đơn]]&lt;&gt;"",Table1[[#This Row],[Ngày hóa đơn]],Table1[[#This Row],[Ngày hạch toán]])</f>
        <v>45674</v>
      </c>
      <c r="T1520" s="8"/>
      <c r="U1520" s="7">
        <f>IF(Table1[[#This Row],[Ngày tính CN]]="","",S1520+T1520)</f>
        <v>45674</v>
      </c>
      <c r="V1520" s="74">
        <f ca="1">IF(Table1[[#This Row],[Hạn thanh toán]]="","",IF((U1520-NOW())&lt;0,0,(U1520-NOW())))</f>
        <v>0</v>
      </c>
      <c r="W1520" s="72"/>
      <c r="X1520" s="68" t="str">
        <f t="shared" ca="1" si="192"/>
        <v/>
      </c>
      <c r="Y1520" s="68" t="str">
        <f t="shared" si="190"/>
        <v>Đã thanh toán</v>
      </c>
      <c r="Z1520" s="301">
        <f>Table1[[#This Row],[Hạn thanh toán]]</f>
        <v>45674</v>
      </c>
      <c r="AA1520" s="301">
        <f>Table1[[#This Row],[Ngày Thanh toán]]</f>
        <v>45771</v>
      </c>
      <c r="AD1520" s="3" t="str">
        <f>VLOOKUP($A1520,Ma_KH!$A:$Q,Ma_KH!O$1,0)</f>
        <v>SÀNH ĐIỆU</v>
      </c>
      <c r="AE1520" s="3" t="str">
        <f>VLOOKUP($A1520,Ma_KH!$A:$Q,Ma_KH!P$1,0)</f>
        <v>CÔNG TY TNHH PHÂN PHỐI SÀNH ĐIỆU</v>
      </c>
    </row>
    <row r="1521" spans="1:31" ht="25.5" customHeight="1" x14ac:dyDescent="0.3">
      <c r="A1521" s="76" t="s">
        <v>145</v>
      </c>
      <c r="B1521" s="76" t="s">
        <v>4517</v>
      </c>
      <c r="C1521" s="78">
        <v>45674</v>
      </c>
      <c r="D1521" s="79" t="s">
        <v>2765</v>
      </c>
      <c r="E1521" s="78">
        <v>45674</v>
      </c>
      <c r="F1521" s="76" t="s">
        <v>2766</v>
      </c>
      <c r="G1521" s="76" t="s">
        <v>2767</v>
      </c>
      <c r="H1521" s="72">
        <v>896045</v>
      </c>
      <c r="I1521" s="72">
        <v>0</v>
      </c>
      <c r="J1521" s="72">
        <v>71684</v>
      </c>
      <c r="K1521" s="72">
        <v>967729</v>
      </c>
      <c r="L1521" s="8" t="s">
        <v>24</v>
      </c>
      <c r="M1521" s="43">
        <v>45771</v>
      </c>
      <c r="N1521" s="29" t="s">
        <v>4225</v>
      </c>
      <c r="O1521" s="72">
        <f>IF(Table1[[#This Row],[Phân loại]]="Tồn đầu kỳ",Table1[[#This Row],[Tổng giá trị]],0)</f>
        <v>0</v>
      </c>
      <c r="P1521" s="8">
        <f>IF(Table1[[#This Row],[Số còn phải thu ĐK]]&lt;&gt;0,0,IF(Table1[[#This Row],[Phân loại]]="Bán hàng",Table1[[#This Row],[Tổng giá trị]],-Table1[[#This Row],[Tổng giá trị]]))</f>
        <v>967729</v>
      </c>
      <c r="Q1521" s="73">
        <f t="shared" si="191"/>
        <v>967729</v>
      </c>
      <c r="R1521" s="8">
        <f>Table1[[#This Row],[Số còn phải thu ĐK]]+Table1[[#This Row],[Giá Trị HD sau CK]]-Table1[[#This Row],[Số tiền đã thu]]</f>
        <v>0</v>
      </c>
      <c r="S1521" s="7">
        <f>IF(Table1[[#This Row],[Ngày hóa đơn]]&lt;&gt;"",Table1[[#This Row],[Ngày hóa đơn]],Table1[[#This Row],[Ngày hạch toán]])</f>
        <v>45674</v>
      </c>
      <c r="T1521" s="8"/>
      <c r="U1521" s="7">
        <f>IF(Table1[[#This Row],[Ngày tính CN]]="","",S1521+T1521)</f>
        <v>45674</v>
      </c>
      <c r="V1521" s="74">
        <f ca="1">IF(Table1[[#This Row],[Hạn thanh toán]]="","",IF((U1521-NOW())&lt;0,0,(U1521-NOW())))</f>
        <v>0</v>
      </c>
      <c r="W1521" s="72"/>
      <c r="X1521" s="68" t="str">
        <f t="shared" ca="1" si="192"/>
        <v/>
      </c>
      <c r="Y1521" s="68" t="str">
        <f t="shared" si="190"/>
        <v>Đã thanh toán</v>
      </c>
      <c r="Z1521" s="301">
        <f>Table1[[#This Row],[Hạn thanh toán]]</f>
        <v>45674</v>
      </c>
      <c r="AA1521" s="301">
        <f>Table1[[#This Row],[Ngày Thanh toán]]</f>
        <v>45771</v>
      </c>
      <c r="AD1521" s="3" t="str">
        <f>VLOOKUP($A1521,Ma_KH!$A:$Q,Ma_KH!O$1,0)</f>
        <v>SÀNH ĐIỆU</v>
      </c>
      <c r="AE1521" s="3" t="str">
        <f>VLOOKUP($A1521,Ma_KH!$A:$Q,Ma_KH!P$1,0)</f>
        <v>CÔNG TY TNHH PHÂN PHỐI SÀNH ĐIỆU</v>
      </c>
    </row>
    <row r="1522" spans="1:31" s="156" customFormat="1" ht="25.5" customHeight="1" x14ac:dyDescent="0.3">
      <c r="A1522" s="160" t="s">
        <v>145</v>
      </c>
      <c r="B1522" s="76" t="s">
        <v>4517</v>
      </c>
      <c r="C1522" s="163">
        <v>45674</v>
      </c>
      <c r="D1522" s="162" t="s">
        <v>2768</v>
      </c>
      <c r="E1522" s="163">
        <v>45674</v>
      </c>
      <c r="F1522" s="160" t="s">
        <v>2769</v>
      </c>
      <c r="G1522" s="160" t="s">
        <v>2770</v>
      </c>
      <c r="H1522" s="148">
        <v>0</v>
      </c>
      <c r="I1522" s="148">
        <v>5431549</v>
      </c>
      <c r="J1522" s="148">
        <v>-434524</v>
      </c>
      <c r="K1522" s="148">
        <v>-5431549</v>
      </c>
      <c r="L1522" s="149" t="s">
        <v>3648</v>
      </c>
      <c r="M1522" s="150">
        <v>45674</v>
      </c>
      <c r="N1522" s="151" t="s">
        <v>2768</v>
      </c>
      <c r="O1522" s="148">
        <f>IF(Table1[[#This Row],[Phân loại]]="Tồn đầu kỳ",Table1[[#This Row],[Tổng giá trị]],0)</f>
        <v>-5431549</v>
      </c>
      <c r="P1522" s="149">
        <f>IF(Table1[[#This Row],[Số còn phải thu ĐK]]&lt;&gt;0,0,IF(Table1[[#This Row],[Phân loại]]="Bán hàng",Table1[[#This Row],[Tổng giá trị]],-Table1[[#This Row],[Tổng giá trị]]))</f>
        <v>0</v>
      </c>
      <c r="Q1522" s="152">
        <f>IF(M1522&lt;&gt;"",IF(O1522&lt;&gt;0,O1522,P1522),0)</f>
        <v>-5431549</v>
      </c>
      <c r="R1522" s="149">
        <f>Table1[[#This Row],[Số còn phải thu ĐK]]+Table1[[#This Row],[Giá Trị HD sau CK]]-Table1[[#This Row],[Số tiền đã thu]]</f>
        <v>0</v>
      </c>
      <c r="S1522" s="153">
        <f>IF(Table1[[#This Row],[Ngày hóa đơn]]&lt;&gt;"",Table1[[#This Row],[Ngày hóa đơn]],Table1[[#This Row],[Ngày hạch toán]])</f>
        <v>45674</v>
      </c>
      <c r="T1522" s="149"/>
      <c r="U1522" s="153">
        <f>IF(Table1[[#This Row],[Ngày tính CN]]="","",S1522+T1522)</f>
        <v>45674</v>
      </c>
      <c r="V1522" s="154">
        <f ca="1">IF(Table1[[#This Row],[Hạn thanh toán]]="","",IF((U1522-NOW())&lt;0,0,(U1522-NOW())))</f>
        <v>0</v>
      </c>
      <c r="W1522" s="148"/>
      <c r="X1522" s="155" t="str">
        <f t="shared" ca="1" si="192"/>
        <v/>
      </c>
      <c r="Y1522" s="155" t="str">
        <f t="shared" si="190"/>
        <v>Đã thanh toán</v>
      </c>
      <c r="Z1522" s="304">
        <f>Table1[[#This Row],[Hạn thanh toán]]</f>
        <v>45674</v>
      </c>
      <c r="AA1522" s="304">
        <f>Table1[[#This Row],[Ngày Thanh toán]]</f>
        <v>45674</v>
      </c>
      <c r="AD1522" s="156" t="str">
        <f>VLOOKUP($A1522,Ma_KH!$A:$Q,Ma_KH!O$1,0)</f>
        <v>SÀNH ĐIỆU</v>
      </c>
      <c r="AE1522" s="3" t="str">
        <f>VLOOKUP($A1522,Ma_KH!$A:$Q,Ma_KH!P$1,0)</f>
        <v>CÔNG TY TNHH PHÂN PHỐI SÀNH ĐIỆU</v>
      </c>
    </row>
    <row r="1523" spans="1:31" ht="25.5" customHeight="1" x14ac:dyDescent="0.3">
      <c r="A1523" s="76" t="s">
        <v>145</v>
      </c>
      <c r="B1523" s="76" t="s">
        <v>4517</v>
      </c>
      <c r="C1523" s="78">
        <v>45675</v>
      </c>
      <c r="D1523" s="79" t="s">
        <v>2771</v>
      </c>
      <c r="E1523" s="78">
        <v>45675</v>
      </c>
      <c r="F1523" s="76" t="s">
        <v>2772</v>
      </c>
      <c r="G1523" s="76" t="s">
        <v>2760</v>
      </c>
      <c r="H1523" s="72">
        <v>1468620</v>
      </c>
      <c r="I1523" s="72">
        <v>0</v>
      </c>
      <c r="J1523" s="72">
        <v>117490</v>
      </c>
      <c r="K1523" s="72">
        <v>1586110</v>
      </c>
      <c r="L1523" s="8" t="s">
        <v>24</v>
      </c>
      <c r="M1523" s="43">
        <v>45771</v>
      </c>
      <c r="N1523" s="29" t="s">
        <v>4225</v>
      </c>
      <c r="O1523" s="72">
        <f>IF(Table1[[#This Row],[Phân loại]]="Tồn đầu kỳ",Table1[[#This Row],[Tổng giá trị]],0)</f>
        <v>0</v>
      </c>
      <c r="P1523" s="8">
        <f>IF(Table1[[#This Row],[Số còn phải thu ĐK]]&lt;&gt;0,0,IF(Table1[[#This Row],[Phân loại]]="Bán hàng",Table1[[#This Row],[Tổng giá trị]],-Table1[[#This Row],[Tổng giá trị]]))</f>
        <v>1586110</v>
      </c>
      <c r="Q1523" s="73">
        <f t="shared" si="191"/>
        <v>1586110</v>
      </c>
      <c r="R1523" s="8">
        <f>Table1[[#This Row],[Số còn phải thu ĐK]]+Table1[[#This Row],[Giá Trị HD sau CK]]-Table1[[#This Row],[Số tiền đã thu]]</f>
        <v>0</v>
      </c>
      <c r="S1523" s="7">
        <f>IF(Table1[[#This Row],[Ngày hóa đơn]]&lt;&gt;"",Table1[[#This Row],[Ngày hóa đơn]],Table1[[#This Row],[Ngày hạch toán]])</f>
        <v>45675</v>
      </c>
      <c r="T1523" s="8"/>
      <c r="U1523" s="7">
        <f>IF(Table1[[#This Row],[Ngày tính CN]]="","",S1523+T1523)</f>
        <v>45675</v>
      </c>
      <c r="V1523" s="74">
        <f ca="1">IF(Table1[[#This Row],[Hạn thanh toán]]="","",IF((U1523-NOW())&lt;0,0,(U1523-NOW())))</f>
        <v>0</v>
      </c>
      <c r="W1523" s="72"/>
      <c r="X1523" s="68" t="str">
        <f t="shared" ca="1" si="192"/>
        <v/>
      </c>
      <c r="Y1523" s="68" t="str">
        <f t="shared" si="190"/>
        <v>Đã thanh toán</v>
      </c>
      <c r="Z1523" s="301">
        <f>Table1[[#This Row],[Hạn thanh toán]]</f>
        <v>45675</v>
      </c>
      <c r="AA1523" s="301">
        <f>Table1[[#This Row],[Ngày Thanh toán]]</f>
        <v>45771</v>
      </c>
      <c r="AD1523" s="3" t="str">
        <f>VLOOKUP($A1523,Ma_KH!$A:$Q,Ma_KH!O$1,0)</f>
        <v>SÀNH ĐIỆU</v>
      </c>
      <c r="AE1523" s="3" t="str">
        <f>VLOOKUP($A1523,Ma_KH!$A:$Q,Ma_KH!P$1,0)</f>
        <v>CÔNG TY TNHH PHÂN PHỐI SÀNH ĐIỆU</v>
      </c>
    </row>
    <row r="1524" spans="1:31" ht="25.5" customHeight="1" x14ac:dyDescent="0.3">
      <c r="A1524" s="76" t="s">
        <v>145</v>
      </c>
      <c r="B1524" s="76" t="s">
        <v>4517</v>
      </c>
      <c r="C1524" s="78">
        <v>45675</v>
      </c>
      <c r="D1524" s="79" t="s">
        <v>2773</v>
      </c>
      <c r="E1524" s="78">
        <v>45675</v>
      </c>
      <c r="F1524" s="76" t="s">
        <v>2774</v>
      </c>
      <c r="G1524" s="76" t="s">
        <v>2760</v>
      </c>
      <c r="H1524" s="72">
        <v>1404386</v>
      </c>
      <c r="I1524" s="72">
        <v>0</v>
      </c>
      <c r="J1524" s="72">
        <v>112351</v>
      </c>
      <c r="K1524" s="72">
        <v>1516737</v>
      </c>
      <c r="L1524" s="8" t="s">
        <v>24</v>
      </c>
      <c r="M1524" s="43">
        <v>45771</v>
      </c>
      <c r="N1524" s="29" t="s">
        <v>4225</v>
      </c>
      <c r="O1524" s="72">
        <f>IF(Table1[[#This Row],[Phân loại]]="Tồn đầu kỳ",Table1[[#This Row],[Tổng giá trị]],0)</f>
        <v>0</v>
      </c>
      <c r="P1524" s="8">
        <f>IF(Table1[[#This Row],[Số còn phải thu ĐK]]&lt;&gt;0,0,IF(Table1[[#This Row],[Phân loại]]="Bán hàng",Table1[[#This Row],[Tổng giá trị]],-Table1[[#This Row],[Tổng giá trị]]))</f>
        <v>1516737</v>
      </c>
      <c r="Q1524" s="73">
        <f t="shared" si="191"/>
        <v>1516737</v>
      </c>
      <c r="R1524" s="8">
        <f>Table1[[#This Row],[Số còn phải thu ĐK]]+Table1[[#This Row],[Giá Trị HD sau CK]]-Table1[[#This Row],[Số tiền đã thu]]</f>
        <v>0</v>
      </c>
      <c r="S1524" s="7">
        <f>IF(Table1[[#This Row],[Ngày hóa đơn]]&lt;&gt;"",Table1[[#This Row],[Ngày hóa đơn]],Table1[[#This Row],[Ngày hạch toán]])</f>
        <v>45675</v>
      </c>
      <c r="T1524" s="8"/>
      <c r="U1524" s="7">
        <f>IF(Table1[[#This Row],[Ngày tính CN]]="","",S1524+T1524)</f>
        <v>45675</v>
      </c>
      <c r="V1524" s="74">
        <f ca="1">IF(Table1[[#This Row],[Hạn thanh toán]]="","",IF((U1524-NOW())&lt;0,0,(U1524-NOW())))</f>
        <v>0</v>
      </c>
      <c r="W1524" s="72"/>
      <c r="X1524" s="68" t="str">
        <f t="shared" ca="1" si="192"/>
        <v/>
      </c>
      <c r="Y1524" s="68" t="str">
        <f t="shared" si="190"/>
        <v>Đã thanh toán</v>
      </c>
      <c r="Z1524" s="301">
        <f>Table1[[#This Row],[Hạn thanh toán]]</f>
        <v>45675</v>
      </c>
      <c r="AA1524" s="301">
        <f>Table1[[#This Row],[Ngày Thanh toán]]</f>
        <v>45771</v>
      </c>
      <c r="AD1524" s="3" t="str">
        <f>VLOOKUP($A1524,Ma_KH!$A:$Q,Ma_KH!O$1,0)</f>
        <v>SÀNH ĐIỆU</v>
      </c>
      <c r="AE1524" s="3" t="str">
        <f>VLOOKUP($A1524,Ma_KH!$A:$Q,Ma_KH!P$1,0)</f>
        <v>CÔNG TY TNHH PHÂN PHỐI SÀNH ĐIỆU</v>
      </c>
    </row>
    <row r="1525" spans="1:31" s="156" customFormat="1" ht="25.5" customHeight="1" x14ac:dyDescent="0.3">
      <c r="A1525" s="160" t="s">
        <v>145</v>
      </c>
      <c r="B1525" s="76" t="s">
        <v>4517</v>
      </c>
      <c r="C1525" s="163">
        <v>45678</v>
      </c>
      <c r="D1525" s="162" t="s">
        <v>2775</v>
      </c>
      <c r="E1525" s="163">
        <v>45678</v>
      </c>
      <c r="F1525" s="160" t="s">
        <v>2776</v>
      </c>
      <c r="G1525" s="160" t="s">
        <v>2777</v>
      </c>
      <c r="H1525" s="148">
        <v>0</v>
      </c>
      <c r="I1525" s="148">
        <v>700861</v>
      </c>
      <c r="J1525" s="148">
        <v>-56069</v>
      </c>
      <c r="K1525" s="148">
        <v>-700861</v>
      </c>
      <c r="L1525" s="149" t="s">
        <v>3648</v>
      </c>
      <c r="M1525" s="150">
        <v>45678</v>
      </c>
      <c r="N1525" s="151" t="s">
        <v>2775</v>
      </c>
      <c r="O1525" s="148">
        <f>IF(Table1[[#This Row],[Phân loại]]="Tồn đầu kỳ",Table1[[#This Row],[Tổng giá trị]],0)</f>
        <v>-700861</v>
      </c>
      <c r="P1525" s="149">
        <f>IF(Table1[[#This Row],[Số còn phải thu ĐK]]&lt;&gt;0,0,IF(Table1[[#This Row],[Phân loại]]="Bán hàng",Table1[[#This Row],[Tổng giá trị]],-Table1[[#This Row],[Tổng giá trị]]))</f>
        <v>0</v>
      </c>
      <c r="Q1525" s="152">
        <f>IF(M1525&lt;&gt;"",IF(O1525&lt;&gt;0,O1525,P1525),0)</f>
        <v>-700861</v>
      </c>
      <c r="R1525" s="149">
        <f>Table1[[#This Row],[Số còn phải thu ĐK]]+Table1[[#This Row],[Giá Trị HD sau CK]]-Table1[[#This Row],[Số tiền đã thu]]</f>
        <v>0</v>
      </c>
      <c r="S1525" s="153">
        <f>IF(Table1[[#This Row],[Ngày hóa đơn]]&lt;&gt;"",Table1[[#This Row],[Ngày hóa đơn]],Table1[[#This Row],[Ngày hạch toán]])</f>
        <v>45678</v>
      </c>
      <c r="T1525" s="149"/>
      <c r="U1525" s="153">
        <f>IF(Table1[[#This Row],[Ngày tính CN]]="","",S1525+T1525)</f>
        <v>45678</v>
      </c>
      <c r="V1525" s="154">
        <f ca="1">IF(Table1[[#This Row],[Hạn thanh toán]]="","",IF((U1525-NOW())&lt;0,0,(U1525-NOW())))</f>
        <v>0</v>
      </c>
      <c r="W1525" s="148"/>
      <c r="X1525" s="155" t="str">
        <f t="shared" ca="1" si="192"/>
        <v/>
      </c>
      <c r="Y1525" s="155" t="str">
        <f t="shared" si="190"/>
        <v>Đã thanh toán</v>
      </c>
      <c r="Z1525" s="304">
        <f>Table1[[#This Row],[Hạn thanh toán]]</f>
        <v>45678</v>
      </c>
      <c r="AA1525" s="304">
        <f>Table1[[#This Row],[Ngày Thanh toán]]</f>
        <v>45678</v>
      </c>
      <c r="AD1525" s="156" t="str">
        <f>VLOOKUP($A1525,Ma_KH!$A:$Q,Ma_KH!O$1,0)</f>
        <v>SÀNH ĐIỆU</v>
      </c>
      <c r="AE1525" s="3" t="str">
        <f>VLOOKUP($A1525,Ma_KH!$A:$Q,Ma_KH!P$1,0)</f>
        <v>CÔNG TY TNHH PHÂN PHỐI SÀNH ĐIỆU</v>
      </c>
    </row>
    <row r="1526" spans="1:31" ht="25.5" customHeight="1" x14ac:dyDescent="0.3">
      <c r="A1526" s="76" t="s">
        <v>145</v>
      </c>
      <c r="B1526" s="76" t="s">
        <v>4517</v>
      </c>
      <c r="C1526" s="78">
        <v>45679</v>
      </c>
      <c r="D1526" s="79" t="s">
        <v>2778</v>
      </c>
      <c r="E1526" s="78">
        <v>45679</v>
      </c>
      <c r="F1526" s="76" t="s">
        <v>2779</v>
      </c>
      <c r="G1526" s="76" t="s">
        <v>2742</v>
      </c>
      <c r="H1526" s="72">
        <v>611281</v>
      </c>
      <c r="I1526" s="72">
        <v>0</v>
      </c>
      <c r="J1526" s="72">
        <v>48902</v>
      </c>
      <c r="K1526" s="72">
        <v>660183</v>
      </c>
      <c r="L1526" s="8" t="s">
        <v>24</v>
      </c>
      <c r="M1526" s="43">
        <v>45771</v>
      </c>
      <c r="N1526" s="29" t="s">
        <v>4225</v>
      </c>
      <c r="O1526" s="72">
        <f>IF(Table1[[#This Row],[Phân loại]]="Tồn đầu kỳ",Table1[[#This Row],[Tổng giá trị]],0)</f>
        <v>0</v>
      </c>
      <c r="P1526" s="8">
        <f>IF(Table1[[#This Row],[Số còn phải thu ĐK]]&lt;&gt;0,0,IF(Table1[[#This Row],[Phân loại]]="Bán hàng",Table1[[#This Row],[Tổng giá trị]],-Table1[[#This Row],[Tổng giá trị]]))</f>
        <v>660183</v>
      </c>
      <c r="Q1526" s="73">
        <f t="shared" si="191"/>
        <v>660183</v>
      </c>
      <c r="R1526" s="8">
        <f>Table1[[#This Row],[Số còn phải thu ĐK]]+Table1[[#This Row],[Giá Trị HD sau CK]]-Table1[[#This Row],[Số tiền đã thu]]</f>
        <v>0</v>
      </c>
      <c r="S1526" s="7">
        <f>IF(Table1[[#This Row],[Ngày hóa đơn]]&lt;&gt;"",Table1[[#This Row],[Ngày hóa đơn]],Table1[[#This Row],[Ngày hạch toán]])</f>
        <v>45679</v>
      </c>
      <c r="T1526" s="8"/>
      <c r="U1526" s="7">
        <f>IF(Table1[[#This Row],[Ngày tính CN]]="","",S1526+T1526)</f>
        <v>45679</v>
      </c>
      <c r="V1526" s="74">
        <f ca="1">IF(Table1[[#This Row],[Hạn thanh toán]]="","",IF((U1526-NOW())&lt;0,0,(U1526-NOW())))</f>
        <v>0</v>
      </c>
      <c r="W1526" s="72"/>
      <c r="X1526" s="68" t="str">
        <f t="shared" ca="1" si="192"/>
        <v/>
      </c>
      <c r="Y1526" s="68" t="str">
        <f t="shared" si="190"/>
        <v>Đã thanh toán</v>
      </c>
      <c r="Z1526" s="301">
        <f>Table1[[#This Row],[Hạn thanh toán]]</f>
        <v>45679</v>
      </c>
      <c r="AA1526" s="301">
        <f>Table1[[#This Row],[Ngày Thanh toán]]</f>
        <v>45771</v>
      </c>
      <c r="AD1526" s="3" t="str">
        <f>VLOOKUP($A1526,Ma_KH!$A:$Q,Ma_KH!O$1,0)</f>
        <v>SÀNH ĐIỆU</v>
      </c>
      <c r="AE1526" s="3" t="str">
        <f>VLOOKUP($A1526,Ma_KH!$A:$Q,Ma_KH!P$1,0)</f>
        <v>CÔNG TY TNHH PHÂN PHỐI SÀNH ĐIỆU</v>
      </c>
    </row>
    <row r="1527" spans="1:31" ht="25.5" customHeight="1" x14ac:dyDescent="0.3">
      <c r="A1527" s="76" t="s">
        <v>145</v>
      </c>
      <c r="B1527" s="76" t="s">
        <v>4517</v>
      </c>
      <c r="C1527" s="78">
        <v>45680</v>
      </c>
      <c r="D1527" s="79" t="s">
        <v>2780</v>
      </c>
      <c r="E1527" s="78">
        <v>45680</v>
      </c>
      <c r="F1527" s="76" t="s">
        <v>2781</v>
      </c>
      <c r="G1527" s="76" t="s">
        <v>2748</v>
      </c>
      <c r="H1527" s="72">
        <v>646821</v>
      </c>
      <c r="I1527" s="72">
        <v>0</v>
      </c>
      <c r="J1527" s="72">
        <v>51746</v>
      </c>
      <c r="K1527" s="72">
        <v>698567</v>
      </c>
      <c r="L1527" s="8" t="s">
        <v>24</v>
      </c>
      <c r="M1527" s="43">
        <v>45771</v>
      </c>
      <c r="N1527" s="29" t="s">
        <v>4225</v>
      </c>
      <c r="O1527" s="72">
        <f>IF(Table1[[#This Row],[Phân loại]]="Tồn đầu kỳ",Table1[[#This Row],[Tổng giá trị]],0)</f>
        <v>0</v>
      </c>
      <c r="P1527" s="8">
        <f>IF(Table1[[#This Row],[Số còn phải thu ĐK]]&lt;&gt;0,0,IF(Table1[[#This Row],[Phân loại]]="Bán hàng",Table1[[#This Row],[Tổng giá trị]],-Table1[[#This Row],[Tổng giá trị]]))</f>
        <v>698567</v>
      </c>
      <c r="Q1527" s="73">
        <f t="shared" si="191"/>
        <v>698567</v>
      </c>
      <c r="R1527" s="8">
        <f>Table1[[#This Row],[Số còn phải thu ĐK]]+Table1[[#This Row],[Giá Trị HD sau CK]]-Table1[[#This Row],[Số tiền đã thu]]</f>
        <v>0</v>
      </c>
      <c r="S1527" s="7">
        <f>IF(Table1[[#This Row],[Ngày hóa đơn]]&lt;&gt;"",Table1[[#This Row],[Ngày hóa đơn]],Table1[[#This Row],[Ngày hạch toán]])</f>
        <v>45680</v>
      </c>
      <c r="T1527" s="8"/>
      <c r="U1527" s="7">
        <f>IF(Table1[[#This Row],[Ngày tính CN]]="","",S1527+T1527)</f>
        <v>45680</v>
      </c>
      <c r="V1527" s="74">
        <f ca="1">IF(Table1[[#This Row],[Hạn thanh toán]]="","",IF((U1527-NOW())&lt;0,0,(U1527-NOW())))</f>
        <v>0</v>
      </c>
      <c r="W1527" s="72"/>
      <c r="X1527" s="68" t="str">
        <f t="shared" ca="1" si="192"/>
        <v/>
      </c>
      <c r="Y1527" s="68" t="str">
        <f t="shared" si="190"/>
        <v>Đã thanh toán</v>
      </c>
      <c r="Z1527" s="301">
        <f>Table1[[#This Row],[Hạn thanh toán]]</f>
        <v>45680</v>
      </c>
      <c r="AA1527" s="301">
        <f>Table1[[#This Row],[Ngày Thanh toán]]</f>
        <v>45771</v>
      </c>
      <c r="AD1527" s="3" t="str">
        <f>VLOOKUP($A1527,Ma_KH!$A:$Q,Ma_KH!O$1,0)</f>
        <v>SÀNH ĐIỆU</v>
      </c>
      <c r="AE1527" s="3" t="str">
        <f>VLOOKUP($A1527,Ma_KH!$A:$Q,Ma_KH!P$1,0)</f>
        <v>CÔNG TY TNHH PHÂN PHỐI SÀNH ĐIỆU</v>
      </c>
    </row>
    <row r="1528" spans="1:31" ht="25.5" customHeight="1" x14ac:dyDescent="0.3">
      <c r="A1528" s="76" t="s">
        <v>145</v>
      </c>
      <c r="B1528" s="76" t="s">
        <v>4517</v>
      </c>
      <c r="C1528" s="78">
        <v>45680</v>
      </c>
      <c r="D1528" s="79" t="s">
        <v>2782</v>
      </c>
      <c r="E1528" s="78">
        <v>45680</v>
      </c>
      <c r="F1528" s="76" t="s">
        <v>2783</v>
      </c>
      <c r="G1528" s="76" t="s">
        <v>2751</v>
      </c>
      <c r="H1528" s="72">
        <v>648692</v>
      </c>
      <c r="I1528" s="72">
        <v>0</v>
      </c>
      <c r="J1528" s="72">
        <v>51895</v>
      </c>
      <c r="K1528" s="72">
        <v>700587</v>
      </c>
      <c r="L1528" s="8" t="s">
        <v>24</v>
      </c>
      <c r="M1528" s="43">
        <v>45771</v>
      </c>
      <c r="N1528" s="29" t="s">
        <v>4225</v>
      </c>
      <c r="O1528" s="72">
        <f>IF(Table1[[#This Row],[Phân loại]]="Tồn đầu kỳ",Table1[[#This Row],[Tổng giá trị]],0)</f>
        <v>0</v>
      </c>
      <c r="P1528" s="8">
        <f>IF(Table1[[#This Row],[Số còn phải thu ĐK]]&lt;&gt;0,0,IF(Table1[[#This Row],[Phân loại]]="Bán hàng",Table1[[#This Row],[Tổng giá trị]],-Table1[[#This Row],[Tổng giá trị]]))</f>
        <v>700587</v>
      </c>
      <c r="Q1528" s="73">
        <f t="shared" si="191"/>
        <v>700587</v>
      </c>
      <c r="R1528" s="8">
        <f>Table1[[#This Row],[Số còn phải thu ĐK]]+Table1[[#This Row],[Giá Trị HD sau CK]]-Table1[[#This Row],[Số tiền đã thu]]</f>
        <v>0</v>
      </c>
      <c r="S1528" s="7">
        <f>IF(Table1[[#This Row],[Ngày hóa đơn]]&lt;&gt;"",Table1[[#This Row],[Ngày hóa đơn]],Table1[[#This Row],[Ngày hạch toán]])</f>
        <v>45680</v>
      </c>
      <c r="T1528" s="8"/>
      <c r="U1528" s="7">
        <f>IF(Table1[[#This Row],[Ngày tính CN]]="","",S1528+T1528)</f>
        <v>45680</v>
      </c>
      <c r="V1528" s="74">
        <f ca="1">IF(Table1[[#This Row],[Hạn thanh toán]]="","",IF((U1528-NOW())&lt;0,0,(U1528-NOW())))</f>
        <v>0</v>
      </c>
      <c r="W1528" s="72"/>
      <c r="X1528" s="68" t="str">
        <f t="shared" ca="1" si="192"/>
        <v/>
      </c>
      <c r="Y1528" s="68" t="str">
        <f t="shared" si="190"/>
        <v>Đã thanh toán</v>
      </c>
      <c r="Z1528" s="301">
        <f>Table1[[#This Row],[Hạn thanh toán]]</f>
        <v>45680</v>
      </c>
      <c r="AA1528" s="301">
        <f>Table1[[#This Row],[Ngày Thanh toán]]</f>
        <v>45771</v>
      </c>
      <c r="AD1528" s="3" t="str">
        <f>VLOOKUP($A1528,Ma_KH!$A:$Q,Ma_KH!O$1,0)</f>
        <v>SÀNH ĐIỆU</v>
      </c>
      <c r="AE1528" s="3" t="str">
        <f>VLOOKUP($A1528,Ma_KH!$A:$Q,Ma_KH!P$1,0)</f>
        <v>CÔNG TY TNHH PHÂN PHỐI SÀNH ĐIỆU</v>
      </c>
    </row>
    <row r="1529" spans="1:31" ht="25.5" customHeight="1" x14ac:dyDescent="0.3">
      <c r="A1529" s="76" t="s">
        <v>145</v>
      </c>
      <c r="B1529" s="76" t="s">
        <v>4517</v>
      </c>
      <c r="C1529" s="78">
        <v>45680</v>
      </c>
      <c r="D1529" s="79" t="s">
        <v>2784</v>
      </c>
      <c r="E1529" s="78">
        <v>45680</v>
      </c>
      <c r="F1529" s="76" t="s">
        <v>2785</v>
      </c>
      <c r="G1529" s="76"/>
      <c r="H1529" s="72">
        <v>0</v>
      </c>
      <c r="I1529" s="72">
        <v>0</v>
      </c>
      <c r="J1529" s="72">
        <v>0</v>
      </c>
      <c r="K1529" s="72">
        <v>793544</v>
      </c>
      <c r="L1529" s="8" t="s">
        <v>17</v>
      </c>
      <c r="M1529" s="43">
        <v>45771</v>
      </c>
      <c r="N1529" s="29" t="s">
        <v>4225</v>
      </c>
      <c r="O1529" s="72">
        <f>IF(Table1[[#This Row],[Phân loại]]="Tồn đầu kỳ",Table1[[#This Row],[Tổng giá trị]],0)</f>
        <v>0</v>
      </c>
      <c r="P1529" s="8">
        <f>IF(Table1[[#This Row],[Số còn phải thu ĐK]]&lt;&gt;0,0,IF(Table1[[#This Row],[Phân loại]]="Bán hàng",Table1[[#This Row],[Tổng giá trị]],-Table1[[#This Row],[Tổng giá trị]]))</f>
        <v>-793544</v>
      </c>
      <c r="Q1529" s="73">
        <f t="shared" si="191"/>
        <v>-793544</v>
      </c>
      <c r="R1529" s="8">
        <f>Table1[[#This Row],[Số còn phải thu ĐK]]+Table1[[#This Row],[Giá Trị HD sau CK]]-Table1[[#This Row],[Số tiền đã thu]]</f>
        <v>0</v>
      </c>
      <c r="S1529" s="7">
        <f>IF(Table1[[#This Row],[Ngày hóa đơn]]&lt;&gt;"",Table1[[#This Row],[Ngày hóa đơn]],Table1[[#This Row],[Ngày hạch toán]])</f>
        <v>45680</v>
      </c>
      <c r="T1529" s="8"/>
      <c r="U1529" s="7">
        <f>IF(Table1[[#This Row],[Ngày tính CN]]="","",S1529+T1529)</f>
        <v>45680</v>
      </c>
      <c r="V1529" s="74">
        <f ca="1">IF(Table1[[#This Row],[Hạn thanh toán]]="","",IF((U1529-NOW())&lt;0,0,(U1529-NOW())))</f>
        <v>0</v>
      </c>
      <c r="W1529" s="72"/>
      <c r="X1529" s="68" t="str">
        <f t="shared" ca="1" si="192"/>
        <v/>
      </c>
      <c r="Y1529" s="68" t="str">
        <f t="shared" si="190"/>
        <v>Đã thanh toán</v>
      </c>
      <c r="Z1529" s="301">
        <f>Table1[[#This Row],[Hạn thanh toán]]</f>
        <v>45680</v>
      </c>
      <c r="AA1529" s="301">
        <f>Table1[[#This Row],[Ngày Thanh toán]]</f>
        <v>45771</v>
      </c>
      <c r="AD1529" s="3" t="str">
        <f>VLOOKUP($A1529,Ma_KH!$A:$Q,Ma_KH!O$1,0)</f>
        <v>SÀNH ĐIỆU</v>
      </c>
      <c r="AE1529" s="3" t="str">
        <f>VLOOKUP($A1529,Ma_KH!$A:$Q,Ma_KH!P$1,0)</f>
        <v>CÔNG TY TNHH PHÂN PHỐI SÀNH ĐIỆU</v>
      </c>
    </row>
    <row r="1530" spans="1:31" ht="25.5" customHeight="1" x14ac:dyDescent="0.3">
      <c r="A1530" s="76" t="s">
        <v>145</v>
      </c>
      <c r="B1530" s="76" t="s">
        <v>4517</v>
      </c>
      <c r="C1530" s="78">
        <v>45682</v>
      </c>
      <c r="D1530" s="79" t="s">
        <v>2786</v>
      </c>
      <c r="E1530" s="78">
        <v>45682</v>
      </c>
      <c r="F1530" s="76" t="s">
        <v>2787</v>
      </c>
      <c r="G1530" s="76" t="s">
        <v>2745</v>
      </c>
      <c r="H1530" s="72">
        <v>1684678</v>
      </c>
      <c r="I1530" s="72">
        <v>0</v>
      </c>
      <c r="J1530" s="72">
        <v>134774</v>
      </c>
      <c r="K1530" s="72">
        <v>1819452</v>
      </c>
      <c r="L1530" s="8" t="s">
        <v>24</v>
      </c>
      <c r="M1530" s="43">
        <v>45771</v>
      </c>
      <c r="N1530" s="29" t="s">
        <v>4225</v>
      </c>
      <c r="O1530" s="72">
        <f>IF(Table1[[#This Row],[Phân loại]]="Tồn đầu kỳ",Table1[[#This Row],[Tổng giá trị]],0)</f>
        <v>0</v>
      </c>
      <c r="P1530" s="8">
        <f>IF(Table1[[#This Row],[Số còn phải thu ĐK]]&lt;&gt;0,0,IF(Table1[[#This Row],[Phân loại]]="Bán hàng",Table1[[#This Row],[Tổng giá trị]],-Table1[[#This Row],[Tổng giá trị]]))</f>
        <v>1819452</v>
      </c>
      <c r="Q1530" s="73">
        <f t="shared" si="191"/>
        <v>1819452</v>
      </c>
      <c r="R1530" s="8">
        <f>Table1[[#This Row],[Số còn phải thu ĐK]]+Table1[[#This Row],[Giá Trị HD sau CK]]-Table1[[#This Row],[Số tiền đã thu]]</f>
        <v>0</v>
      </c>
      <c r="S1530" s="7">
        <f>IF(Table1[[#This Row],[Ngày hóa đơn]]&lt;&gt;"",Table1[[#This Row],[Ngày hóa đơn]],Table1[[#This Row],[Ngày hạch toán]])</f>
        <v>45682</v>
      </c>
      <c r="T1530" s="8"/>
      <c r="U1530" s="7">
        <f>IF(Table1[[#This Row],[Ngày tính CN]]="","",S1530+T1530)</f>
        <v>45682</v>
      </c>
      <c r="V1530" s="74">
        <f ca="1">IF(Table1[[#This Row],[Hạn thanh toán]]="","",IF((U1530-NOW())&lt;0,0,(U1530-NOW())))</f>
        <v>0</v>
      </c>
      <c r="W1530" s="72"/>
      <c r="X1530" s="68" t="str">
        <f t="shared" ca="1" si="192"/>
        <v/>
      </c>
      <c r="Y1530" s="68" t="str">
        <f t="shared" si="190"/>
        <v>Đã thanh toán</v>
      </c>
      <c r="Z1530" s="301">
        <f>Table1[[#This Row],[Hạn thanh toán]]</f>
        <v>45682</v>
      </c>
      <c r="AA1530" s="301">
        <f>Table1[[#This Row],[Ngày Thanh toán]]</f>
        <v>45771</v>
      </c>
      <c r="AD1530" s="3" t="str">
        <f>VLOOKUP($A1530,Ma_KH!$A:$Q,Ma_KH!O$1,0)</f>
        <v>SÀNH ĐIỆU</v>
      </c>
      <c r="AE1530" s="3" t="str">
        <f>VLOOKUP($A1530,Ma_KH!$A:$Q,Ma_KH!P$1,0)</f>
        <v>CÔNG TY TNHH PHÂN PHỐI SÀNH ĐIỆU</v>
      </c>
    </row>
    <row r="1531" spans="1:31" ht="25.5" customHeight="1" x14ac:dyDescent="0.3">
      <c r="A1531" s="76" t="s">
        <v>145</v>
      </c>
      <c r="B1531" s="76" t="s">
        <v>4517</v>
      </c>
      <c r="C1531" s="78">
        <v>45682</v>
      </c>
      <c r="D1531" s="79" t="s">
        <v>2788</v>
      </c>
      <c r="E1531" s="78">
        <v>45682</v>
      </c>
      <c r="F1531" s="76" t="s">
        <v>2789</v>
      </c>
      <c r="G1531" s="76" t="s">
        <v>2790</v>
      </c>
      <c r="H1531" s="72">
        <v>555290</v>
      </c>
      <c r="I1531" s="72">
        <v>0</v>
      </c>
      <c r="J1531" s="72">
        <v>44423</v>
      </c>
      <c r="K1531" s="72">
        <v>599713</v>
      </c>
      <c r="L1531" s="8" t="s">
        <v>24</v>
      </c>
      <c r="M1531" s="43">
        <v>45771</v>
      </c>
      <c r="N1531" s="29" t="s">
        <v>4225</v>
      </c>
      <c r="O1531" s="72">
        <f>IF(Table1[[#This Row],[Phân loại]]="Tồn đầu kỳ",Table1[[#This Row],[Tổng giá trị]],0)</f>
        <v>0</v>
      </c>
      <c r="P1531" s="8">
        <f>IF(Table1[[#This Row],[Số còn phải thu ĐK]]&lt;&gt;0,0,IF(Table1[[#This Row],[Phân loại]]="Bán hàng",Table1[[#This Row],[Tổng giá trị]],-Table1[[#This Row],[Tổng giá trị]]))</f>
        <v>599713</v>
      </c>
      <c r="Q1531" s="73">
        <f t="shared" si="191"/>
        <v>599713</v>
      </c>
      <c r="R1531" s="8">
        <f>Table1[[#This Row],[Số còn phải thu ĐK]]+Table1[[#This Row],[Giá Trị HD sau CK]]-Table1[[#This Row],[Số tiền đã thu]]</f>
        <v>0</v>
      </c>
      <c r="S1531" s="7">
        <f>IF(Table1[[#This Row],[Ngày hóa đơn]]&lt;&gt;"",Table1[[#This Row],[Ngày hóa đơn]],Table1[[#This Row],[Ngày hạch toán]])</f>
        <v>45682</v>
      </c>
      <c r="T1531" s="8"/>
      <c r="U1531" s="7">
        <f>IF(Table1[[#This Row],[Ngày tính CN]]="","",S1531+T1531)</f>
        <v>45682</v>
      </c>
      <c r="V1531" s="74">
        <f ca="1">IF(Table1[[#This Row],[Hạn thanh toán]]="","",IF((U1531-NOW())&lt;0,0,(U1531-NOW())))</f>
        <v>0</v>
      </c>
      <c r="W1531" s="72"/>
      <c r="X1531" s="68" t="str">
        <f t="shared" ca="1" si="192"/>
        <v/>
      </c>
      <c r="Y1531" s="68" t="str">
        <f t="shared" si="190"/>
        <v>Đã thanh toán</v>
      </c>
      <c r="Z1531" s="301">
        <f>Table1[[#This Row],[Hạn thanh toán]]</f>
        <v>45682</v>
      </c>
      <c r="AA1531" s="301">
        <f>Table1[[#This Row],[Ngày Thanh toán]]</f>
        <v>45771</v>
      </c>
      <c r="AD1531" s="3" t="str">
        <f>VLOOKUP($A1531,Ma_KH!$A:$Q,Ma_KH!O$1,0)</f>
        <v>SÀNH ĐIỆU</v>
      </c>
      <c r="AE1531" s="3" t="str">
        <f>VLOOKUP($A1531,Ma_KH!$A:$Q,Ma_KH!P$1,0)</f>
        <v>CÔNG TY TNHH PHÂN PHỐI SÀNH ĐIỆU</v>
      </c>
    </row>
    <row r="1532" spans="1:31" ht="25.5" customHeight="1" x14ac:dyDescent="0.3">
      <c r="A1532" s="76" t="s">
        <v>145</v>
      </c>
      <c r="B1532" s="76" t="s">
        <v>4517</v>
      </c>
      <c r="C1532" s="78">
        <v>45682</v>
      </c>
      <c r="D1532" s="79" t="s">
        <v>2791</v>
      </c>
      <c r="E1532" s="78">
        <v>45682</v>
      </c>
      <c r="F1532" s="76" t="s">
        <v>2792</v>
      </c>
      <c r="G1532" s="76" t="s">
        <v>2790</v>
      </c>
      <c r="H1532" s="72">
        <v>2410160</v>
      </c>
      <c r="I1532" s="72">
        <v>0</v>
      </c>
      <c r="J1532" s="72">
        <v>192813</v>
      </c>
      <c r="K1532" s="72">
        <v>2602973</v>
      </c>
      <c r="L1532" s="8" t="s">
        <v>24</v>
      </c>
      <c r="M1532" s="43">
        <v>45771</v>
      </c>
      <c r="N1532" s="29" t="s">
        <v>4225</v>
      </c>
      <c r="O1532" s="72">
        <f>IF(Table1[[#This Row],[Phân loại]]="Tồn đầu kỳ",Table1[[#This Row],[Tổng giá trị]],0)</f>
        <v>0</v>
      </c>
      <c r="P1532" s="8">
        <f>IF(Table1[[#This Row],[Số còn phải thu ĐK]]&lt;&gt;0,0,IF(Table1[[#This Row],[Phân loại]]="Bán hàng",Table1[[#This Row],[Tổng giá trị]],-Table1[[#This Row],[Tổng giá trị]]))</f>
        <v>2602973</v>
      </c>
      <c r="Q1532" s="73">
        <f t="shared" si="191"/>
        <v>2602973</v>
      </c>
      <c r="R1532" s="8">
        <f>Table1[[#This Row],[Số còn phải thu ĐK]]+Table1[[#This Row],[Giá Trị HD sau CK]]-Table1[[#This Row],[Số tiền đã thu]]</f>
        <v>0</v>
      </c>
      <c r="S1532" s="7">
        <f>IF(Table1[[#This Row],[Ngày hóa đơn]]&lt;&gt;"",Table1[[#This Row],[Ngày hóa đơn]],Table1[[#This Row],[Ngày hạch toán]])</f>
        <v>45682</v>
      </c>
      <c r="T1532" s="8"/>
      <c r="U1532" s="7">
        <f>IF(Table1[[#This Row],[Ngày tính CN]]="","",S1532+T1532)</f>
        <v>45682</v>
      </c>
      <c r="V1532" s="74">
        <f ca="1">IF(Table1[[#This Row],[Hạn thanh toán]]="","",IF((U1532-NOW())&lt;0,0,(U1532-NOW())))</f>
        <v>0</v>
      </c>
      <c r="W1532" s="72"/>
      <c r="X1532" s="68" t="str">
        <f t="shared" ca="1" si="192"/>
        <v/>
      </c>
      <c r="Y1532" s="68" t="str">
        <f t="shared" si="190"/>
        <v>Đã thanh toán</v>
      </c>
      <c r="Z1532" s="301">
        <f>Table1[[#This Row],[Hạn thanh toán]]</f>
        <v>45682</v>
      </c>
      <c r="AA1532" s="301">
        <f>Table1[[#This Row],[Ngày Thanh toán]]</f>
        <v>45771</v>
      </c>
      <c r="AD1532" s="3" t="str">
        <f>VLOOKUP($A1532,Ma_KH!$A:$Q,Ma_KH!O$1,0)</f>
        <v>SÀNH ĐIỆU</v>
      </c>
      <c r="AE1532" s="3" t="str">
        <f>VLOOKUP($A1532,Ma_KH!$A:$Q,Ma_KH!P$1,0)</f>
        <v>CÔNG TY TNHH PHÂN PHỐI SÀNH ĐIỆU</v>
      </c>
    </row>
    <row r="1533" spans="1:31" ht="25.5" customHeight="1" x14ac:dyDescent="0.3">
      <c r="A1533" s="76" t="s">
        <v>145</v>
      </c>
      <c r="B1533" s="76" t="s">
        <v>4517</v>
      </c>
      <c r="C1533" s="78">
        <v>45682</v>
      </c>
      <c r="D1533" s="79" t="s">
        <v>2793</v>
      </c>
      <c r="E1533" s="78">
        <v>45682</v>
      </c>
      <c r="F1533" s="76" t="s">
        <v>2794</v>
      </c>
      <c r="G1533" s="76" t="s">
        <v>2757</v>
      </c>
      <c r="H1533" s="72">
        <v>2100020</v>
      </c>
      <c r="I1533" s="72">
        <v>0</v>
      </c>
      <c r="J1533" s="72">
        <v>168002</v>
      </c>
      <c r="K1533" s="72">
        <v>2268022</v>
      </c>
      <c r="L1533" s="8" t="s">
        <v>24</v>
      </c>
      <c r="M1533" s="43">
        <v>45771</v>
      </c>
      <c r="N1533" s="29" t="s">
        <v>4225</v>
      </c>
      <c r="O1533" s="72">
        <f>IF(Table1[[#This Row],[Phân loại]]="Tồn đầu kỳ",Table1[[#This Row],[Tổng giá trị]],0)</f>
        <v>0</v>
      </c>
      <c r="P1533" s="8">
        <f>IF(Table1[[#This Row],[Số còn phải thu ĐK]]&lt;&gt;0,0,IF(Table1[[#This Row],[Phân loại]]="Bán hàng",Table1[[#This Row],[Tổng giá trị]],-Table1[[#This Row],[Tổng giá trị]]))</f>
        <v>2268022</v>
      </c>
      <c r="Q1533" s="73">
        <f t="shared" si="191"/>
        <v>2268022</v>
      </c>
      <c r="R1533" s="8">
        <f>Table1[[#This Row],[Số còn phải thu ĐK]]+Table1[[#This Row],[Giá Trị HD sau CK]]-Table1[[#This Row],[Số tiền đã thu]]</f>
        <v>0</v>
      </c>
      <c r="S1533" s="7">
        <f>IF(Table1[[#This Row],[Ngày hóa đơn]]&lt;&gt;"",Table1[[#This Row],[Ngày hóa đơn]],Table1[[#This Row],[Ngày hạch toán]])</f>
        <v>45682</v>
      </c>
      <c r="T1533" s="8"/>
      <c r="U1533" s="7">
        <f>IF(Table1[[#This Row],[Ngày tính CN]]="","",S1533+T1533)</f>
        <v>45682</v>
      </c>
      <c r="V1533" s="74">
        <f ca="1">IF(Table1[[#This Row],[Hạn thanh toán]]="","",IF((U1533-NOW())&lt;0,0,(U1533-NOW())))</f>
        <v>0</v>
      </c>
      <c r="W1533" s="72"/>
      <c r="X1533" s="68" t="str">
        <f t="shared" ca="1" si="192"/>
        <v/>
      </c>
      <c r="Y1533" s="68" t="str">
        <f t="shared" si="190"/>
        <v>Đã thanh toán</v>
      </c>
      <c r="Z1533" s="301">
        <f>Table1[[#This Row],[Hạn thanh toán]]</f>
        <v>45682</v>
      </c>
      <c r="AA1533" s="301">
        <f>Table1[[#This Row],[Ngày Thanh toán]]</f>
        <v>45771</v>
      </c>
      <c r="AD1533" s="3" t="str">
        <f>VLOOKUP($A1533,Ma_KH!$A:$Q,Ma_KH!O$1,0)</f>
        <v>SÀNH ĐIỆU</v>
      </c>
      <c r="AE1533" s="3" t="str">
        <f>VLOOKUP($A1533,Ma_KH!$A:$Q,Ma_KH!P$1,0)</f>
        <v>CÔNG TY TNHH PHÂN PHỐI SÀNH ĐIỆU</v>
      </c>
    </row>
    <row r="1534" spans="1:31" ht="25.5" customHeight="1" x14ac:dyDescent="0.3">
      <c r="A1534" s="76" t="s">
        <v>145</v>
      </c>
      <c r="B1534" s="76" t="s">
        <v>4517</v>
      </c>
      <c r="C1534" s="78">
        <v>45692</v>
      </c>
      <c r="D1534" s="79" t="s">
        <v>2795</v>
      </c>
      <c r="E1534" s="78">
        <v>45692</v>
      </c>
      <c r="F1534" s="76" t="s">
        <v>2796</v>
      </c>
      <c r="G1534" s="76" t="s">
        <v>2742</v>
      </c>
      <c r="H1534" s="72">
        <v>645130</v>
      </c>
      <c r="I1534" s="72">
        <v>0</v>
      </c>
      <c r="J1534" s="72">
        <v>51610</v>
      </c>
      <c r="K1534" s="72">
        <v>696740</v>
      </c>
      <c r="L1534" s="8" t="s">
        <v>24</v>
      </c>
      <c r="M1534" s="43">
        <v>45775</v>
      </c>
      <c r="N1534" s="29" t="s">
        <v>4226</v>
      </c>
      <c r="O1534" s="72">
        <f>IF(Table1[[#This Row],[Phân loại]]="Tồn đầu kỳ",Table1[[#This Row],[Tổng giá trị]],0)</f>
        <v>0</v>
      </c>
      <c r="P1534" s="8">
        <f>IF(Table1[[#This Row],[Số còn phải thu ĐK]]&lt;&gt;0,0,IF(Table1[[#This Row],[Phân loại]]="Bán hàng",Table1[[#This Row],[Tổng giá trị]],-Table1[[#This Row],[Tổng giá trị]]))</f>
        <v>696740</v>
      </c>
      <c r="Q1534" s="73">
        <f t="shared" si="191"/>
        <v>696740</v>
      </c>
      <c r="R1534" s="8">
        <f>Table1[[#This Row],[Số còn phải thu ĐK]]+Table1[[#This Row],[Giá Trị HD sau CK]]-Table1[[#This Row],[Số tiền đã thu]]</f>
        <v>0</v>
      </c>
      <c r="S1534" s="7">
        <f>IF(Table1[[#This Row],[Ngày hóa đơn]]&lt;&gt;"",Table1[[#This Row],[Ngày hóa đơn]],Table1[[#This Row],[Ngày hạch toán]])</f>
        <v>45692</v>
      </c>
      <c r="T1534" s="8"/>
      <c r="U1534" s="7">
        <f>IF(Table1[[#This Row],[Ngày tính CN]]="","",S1534+T1534)</f>
        <v>45692</v>
      </c>
      <c r="V1534" s="74">
        <f ca="1">IF(Table1[[#This Row],[Hạn thanh toán]]="","",IF((U1534-NOW())&lt;0,0,(U1534-NOW())))</f>
        <v>0</v>
      </c>
      <c r="W1534" s="72"/>
      <c r="X1534" s="68" t="str">
        <f t="shared" ca="1" si="192"/>
        <v/>
      </c>
      <c r="Y1534" s="68" t="str">
        <f t="shared" si="190"/>
        <v>Đã thanh toán</v>
      </c>
      <c r="Z1534" s="301">
        <f>Table1[[#This Row],[Hạn thanh toán]]</f>
        <v>45692</v>
      </c>
      <c r="AA1534" s="301">
        <f>Table1[[#This Row],[Ngày Thanh toán]]</f>
        <v>45775</v>
      </c>
      <c r="AD1534" s="3" t="str">
        <f>VLOOKUP($A1534,Ma_KH!$A:$Q,Ma_KH!O$1,0)</f>
        <v>SÀNH ĐIỆU</v>
      </c>
      <c r="AE1534" s="3" t="str">
        <f>VLOOKUP($A1534,Ma_KH!$A:$Q,Ma_KH!P$1,0)</f>
        <v>CÔNG TY TNHH PHÂN PHỐI SÀNH ĐIỆU</v>
      </c>
    </row>
    <row r="1535" spans="1:31" ht="25.5" customHeight="1" x14ac:dyDescent="0.3">
      <c r="A1535" s="76" t="s">
        <v>145</v>
      </c>
      <c r="B1535" s="76" t="s">
        <v>4517</v>
      </c>
      <c r="C1535" s="78">
        <v>45693</v>
      </c>
      <c r="D1535" s="79" t="s">
        <v>2797</v>
      </c>
      <c r="E1535" s="78">
        <v>45693</v>
      </c>
      <c r="F1535" s="76" t="s">
        <v>2798</v>
      </c>
      <c r="G1535" s="76" t="s">
        <v>2760</v>
      </c>
      <c r="H1535" s="72">
        <v>1222116</v>
      </c>
      <c r="I1535" s="72">
        <v>0</v>
      </c>
      <c r="J1535" s="72">
        <v>97769</v>
      </c>
      <c r="K1535" s="72">
        <v>1319885</v>
      </c>
      <c r="L1535" s="8" t="s">
        <v>24</v>
      </c>
      <c r="M1535" s="43">
        <v>45775</v>
      </c>
      <c r="N1535" s="29" t="s">
        <v>4226</v>
      </c>
      <c r="O1535" s="72">
        <f>IF(Table1[[#This Row],[Phân loại]]="Tồn đầu kỳ",Table1[[#This Row],[Tổng giá trị]],0)</f>
        <v>0</v>
      </c>
      <c r="P1535" s="8">
        <f>IF(Table1[[#This Row],[Số còn phải thu ĐK]]&lt;&gt;0,0,IF(Table1[[#This Row],[Phân loại]]="Bán hàng",Table1[[#This Row],[Tổng giá trị]],-Table1[[#This Row],[Tổng giá trị]]))</f>
        <v>1319885</v>
      </c>
      <c r="Q1535" s="73">
        <f t="shared" si="191"/>
        <v>1319885</v>
      </c>
      <c r="R1535" s="8">
        <f>Table1[[#This Row],[Số còn phải thu ĐK]]+Table1[[#This Row],[Giá Trị HD sau CK]]-Table1[[#This Row],[Số tiền đã thu]]</f>
        <v>0</v>
      </c>
      <c r="S1535" s="7">
        <f>IF(Table1[[#This Row],[Ngày hóa đơn]]&lt;&gt;"",Table1[[#This Row],[Ngày hóa đơn]],Table1[[#This Row],[Ngày hạch toán]])</f>
        <v>45693</v>
      </c>
      <c r="T1535" s="8"/>
      <c r="U1535" s="7">
        <f>IF(Table1[[#This Row],[Ngày tính CN]]="","",S1535+T1535)</f>
        <v>45693</v>
      </c>
      <c r="V1535" s="74">
        <f ca="1">IF(Table1[[#This Row],[Hạn thanh toán]]="","",IF((U1535-NOW())&lt;0,0,(U1535-NOW())))</f>
        <v>0</v>
      </c>
      <c r="W1535" s="72"/>
      <c r="X1535" s="68" t="str">
        <f t="shared" ca="1" si="192"/>
        <v/>
      </c>
      <c r="Y1535" s="68" t="str">
        <f t="shared" si="190"/>
        <v>Đã thanh toán</v>
      </c>
      <c r="Z1535" s="301">
        <f>Table1[[#This Row],[Hạn thanh toán]]</f>
        <v>45693</v>
      </c>
      <c r="AA1535" s="301">
        <f>Table1[[#This Row],[Ngày Thanh toán]]</f>
        <v>45775</v>
      </c>
      <c r="AD1535" s="3" t="str">
        <f>VLOOKUP($A1535,Ma_KH!$A:$Q,Ma_KH!O$1,0)</f>
        <v>SÀNH ĐIỆU</v>
      </c>
      <c r="AE1535" s="3" t="str">
        <f>VLOOKUP($A1535,Ma_KH!$A:$Q,Ma_KH!P$1,0)</f>
        <v>CÔNG TY TNHH PHÂN PHỐI SÀNH ĐIỆU</v>
      </c>
    </row>
    <row r="1536" spans="1:31" ht="25.5" customHeight="1" x14ac:dyDescent="0.3">
      <c r="A1536" s="76" t="s">
        <v>145</v>
      </c>
      <c r="B1536" s="76" t="s">
        <v>4517</v>
      </c>
      <c r="C1536" s="78">
        <v>45696</v>
      </c>
      <c r="D1536" s="79" t="s">
        <v>2799</v>
      </c>
      <c r="E1536" s="78">
        <v>45696</v>
      </c>
      <c r="F1536" s="76" t="s">
        <v>2800</v>
      </c>
      <c r="G1536" s="76" t="s">
        <v>2757</v>
      </c>
      <c r="H1536" s="72">
        <v>1481463</v>
      </c>
      <c r="I1536" s="72">
        <v>0</v>
      </c>
      <c r="J1536" s="72">
        <v>118517</v>
      </c>
      <c r="K1536" s="72">
        <v>1599980</v>
      </c>
      <c r="L1536" s="8" t="s">
        <v>24</v>
      </c>
      <c r="M1536" s="43">
        <v>45775</v>
      </c>
      <c r="N1536" s="29" t="s">
        <v>4226</v>
      </c>
      <c r="O1536" s="72">
        <f>IF(Table1[[#This Row],[Phân loại]]="Tồn đầu kỳ",Table1[[#This Row],[Tổng giá trị]],0)</f>
        <v>0</v>
      </c>
      <c r="P1536" s="8">
        <f>IF(Table1[[#This Row],[Số còn phải thu ĐK]]&lt;&gt;0,0,IF(Table1[[#This Row],[Phân loại]]="Bán hàng",Table1[[#This Row],[Tổng giá trị]],-Table1[[#This Row],[Tổng giá trị]]))</f>
        <v>1599980</v>
      </c>
      <c r="Q1536" s="73">
        <f t="shared" si="191"/>
        <v>1599980</v>
      </c>
      <c r="R1536" s="8">
        <f>Table1[[#This Row],[Số còn phải thu ĐK]]+Table1[[#This Row],[Giá Trị HD sau CK]]-Table1[[#This Row],[Số tiền đã thu]]</f>
        <v>0</v>
      </c>
      <c r="S1536" s="7">
        <f>IF(Table1[[#This Row],[Ngày hóa đơn]]&lt;&gt;"",Table1[[#This Row],[Ngày hóa đơn]],Table1[[#This Row],[Ngày hạch toán]])</f>
        <v>45696</v>
      </c>
      <c r="T1536" s="8"/>
      <c r="U1536" s="7">
        <f>IF(Table1[[#This Row],[Ngày tính CN]]="","",S1536+T1536)</f>
        <v>45696</v>
      </c>
      <c r="V1536" s="74">
        <f ca="1">IF(Table1[[#This Row],[Hạn thanh toán]]="","",IF((U1536-NOW())&lt;0,0,(U1536-NOW())))</f>
        <v>0</v>
      </c>
      <c r="W1536" s="72"/>
      <c r="X1536" s="68" t="str">
        <f t="shared" ca="1" si="192"/>
        <v/>
      </c>
      <c r="Y1536" s="68" t="str">
        <f t="shared" si="190"/>
        <v>Đã thanh toán</v>
      </c>
      <c r="Z1536" s="301">
        <f>Table1[[#This Row],[Hạn thanh toán]]</f>
        <v>45696</v>
      </c>
      <c r="AA1536" s="301">
        <f>Table1[[#This Row],[Ngày Thanh toán]]</f>
        <v>45775</v>
      </c>
      <c r="AD1536" s="3" t="str">
        <f>VLOOKUP($A1536,Ma_KH!$A:$Q,Ma_KH!O$1,0)</f>
        <v>SÀNH ĐIỆU</v>
      </c>
      <c r="AE1536" s="3" t="str">
        <f>VLOOKUP($A1536,Ma_KH!$A:$Q,Ma_KH!P$1,0)</f>
        <v>CÔNG TY TNHH PHÂN PHỐI SÀNH ĐIỆU</v>
      </c>
    </row>
    <row r="1537" spans="1:31" ht="25.5" customHeight="1" x14ac:dyDescent="0.3">
      <c r="A1537" s="69" t="s">
        <v>145</v>
      </c>
      <c r="B1537" s="76" t="s">
        <v>4517</v>
      </c>
      <c r="C1537" s="70">
        <v>45696</v>
      </c>
      <c r="D1537" s="71" t="s">
        <v>2801</v>
      </c>
      <c r="E1537" s="70">
        <v>45696</v>
      </c>
      <c r="F1537" s="69" t="s">
        <v>2802</v>
      </c>
      <c r="G1537" s="69" t="s">
        <v>2754</v>
      </c>
      <c r="H1537" s="72">
        <v>537627</v>
      </c>
      <c r="I1537" s="72">
        <v>0</v>
      </c>
      <c r="J1537" s="72">
        <v>43010</v>
      </c>
      <c r="K1537" s="72">
        <v>580637</v>
      </c>
      <c r="L1537" s="8" t="s">
        <v>24</v>
      </c>
      <c r="M1537" s="43">
        <v>45775</v>
      </c>
      <c r="N1537" s="29" t="s">
        <v>4226</v>
      </c>
      <c r="O1537" s="72">
        <f>IF(Table1[[#This Row],[Phân loại]]="Tồn đầu kỳ",Table1[[#This Row],[Tổng giá trị]],0)</f>
        <v>0</v>
      </c>
      <c r="P1537" s="8">
        <f>IF(Table1[[#This Row],[Số còn phải thu ĐK]]&lt;&gt;0,0,IF(Table1[[#This Row],[Phân loại]]="Bán hàng",Table1[[#This Row],[Tổng giá trị]],-Table1[[#This Row],[Tổng giá trị]]))</f>
        <v>580637</v>
      </c>
      <c r="Q1537" s="73">
        <f t="shared" si="191"/>
        <v>580637</v>
      </c>
      <c r="R1537" s="8">
        <f>Table1[[#This Row],[Số còn phải thu ĐK]]+Table1[[#This Row],[Giá Trị HD sau CK]]-Table1[[#This Row],[Số tiền đã thu]]</f>
        <v>0</v>
      </c>
      <c r="S1537" s="7">
        <f>IF(Table1[[#This Row],[Ngày hóa đơn]]&lt;&gt;"",Table1[[#This Row],[Ngày hóa đơn]],Table1[[#This Row],[Ngày hạch toán]])</f>
        <v>45696</v>
      </c>
      <c r="T1537" s="8"/>
      <c r="U1537" s="7">
        <f>IF(Table1[[#This Row],[Ngày tính CN]]="","",S1537+T1537)</f>
        <v>45696</v>
      </c>
      <c r="V1537" s="74">
        <f ca="1">IF(Table1[[#This Row],[Hạn thanh toán]]="","",IF((U1537-NOW())&lt;0,0,(U1537-NOW())))</f>
        <v>0</v>
      </c>
      <c r="W1537" s="72"/>
      <c r="X1537" s="68" t="str">
        <f t="shared" ca="1" si="192"/>
        <v/>
      </c>
      <c r="Y1537" s="68" t="str">
        <f t="shared" si="190"/>
        <v>Đã thanh toán</v>
      </c>
      <c r="Z1537" s="301">
        <f>Table1[[#This Row],[Hạn thanh toán]]</f>
        <v>45696</v>
      </c>
      <c r="AA1537" s="301">
        <f>Table1[[#This Row],[Ngày Thanh toán]]</f>
        <v>45775</v>
      </c>
      <c r="AD1537" s="3" t="str">
        <f>VLOOKUP($A1537,Ma_KH!$A:$Q,Ma_KH!O$1,0)</f>
        <v>SÀNH ĐIỆU</v>
      </c>
      <c r="AE1537" s="3" t="str">
        <f>VLOOKUP($A1537,Ma_KH!$A:$Q,Ma_KH!P$1,0)</f>
        <v>CÔNG TY TNHH PHÂN PHỐI SÀNH ĐIỆU</v>
      </c>
    </row>
    <row r="1538" spans="1:31" ht="25.5" customHeight="1" x14ac:dyDescent="0.3">
      <c r="A1538" s="69" t="s">
        <v>145</v>
      </c>
      <c r="B1538" s="76" t="s">
        <v>4517</v>
      </c>
      <c r="C1538" s="70">
        <v>45703</v>
      </c>
      <c r="D1538" s="71" t="s">
        <v>2803</v>
      </c>
      <c r="E1538" s="70">
        <v>45703</v>
      </c>
      <c r="F1538" s="69" t="s">
        <v>2804</v>
      </c>
      <c r="G1538" s="69" t="s">
        <v>2748</v>
      </c>
      <c r="H1538" s="72">
        <v>528890</v>
      </c>
      <c r="I1538" s="72">
        <v>0</v>
      </c>
      <c r="J1538" s="72">
        <v>42311</v>
      </c>
      <c r="K1538" s="72">
        <v>571201</v>
      </c>
      <c r="L1538" s="8" t="s">
        <v>24</v>
      </c>
      <c r="M1538" s="43">
        <v>45775</v>
      </c>
      <c r="N1538" s="29" t="s">
        <v>4226</v>
      </c>
      <c r="O1538" s="72">
        <f>IF(Table1[[#This Row],[Phân loại]]="Tồn đầu kỳ",Table1[[#This Row],[Tổng giá trị]],0)</f>
        <v>0</v>
      </c>
      <c r="P1538" s="8">
        <f>IF(Table1[[#This Row],[Số còn phải thu ĐK]]&lt;&gt;0,0,IF(Table1[[#This Row],[Phân loại]]="Bán hàng",Table1[[#This Row],[Tổng giá trị]],-Table1[[#This Row],[Tổng giá trị]]))</f>
        <v>571201</v>
      </c>
      <c r="Q1538" s="73">
        <f t="shared" si="191"/>
        <v>571201</v>
      </c>
      <c r="R1538" s="8">
        <f>Table1[[#This Row],[Số còn phải thu ĐK]]+Table1[[#This Row],[Giá Trị HD sau CK]]-Table1[[#This Row],[Số tiền đã thu]]</f>
        <v>0</v>
      </c>
      <c r="S1538" s="7">
        <f>IF(Table1[[#This Row],[Ngày hóa đơn]]&lt;&gt;"",Table1[[#This Row],[Ngày hóa đơn]],Table1[[#This Row],[Ngày hạch toán]])</f>
        <v>45703</v>
      </c>
      <c r="T1538" s="8"/>
      <c r="U1538" s="7">
        <f>IF(Table1[[#This Row],[Ngày tính CN]]="","",S1538+T1538)</f>
        <v>45703</v>
      </c>
      <c r="V1538" s="74">
        <f ca="1">IF(Table1[[#This Row],[Hạn thanh toán]]="","",IF((U1538-NOW())&lt;0,0,(U1538-NOW())))</f>
        <v>0</v>
      </c>
      <c r="W1538" s="72"/>
      <c r="X1538" s="68" t="str">
        <f t="shared" ca="1" si="192"/>
        <v/>
      </c>
      <c r="Y1538" s="68" t="str">
        <f t="shared" si="190"/>
        <v>Đã thanh toán</v>
      </c>
      <c r="Z1538" s="301">
        <f>Table1[[#This Row],[Hạn thanh toán]]</f>
        <v>45703</v>
      </c>
      <c r="AA1538" s="301">
        <f>Table1[[#This Row],[Ngày Thanh toán]]</f>
        <v>45775</v>
      </c>
      <c r="AD1538" s="3" t="str">
        <f>VLOOKUP($A1538,Ma_KH!$A:$Q,Ma_KH!O$1,0)</f>
        <v>SÀNH ĐIỆU</v>
      </c>
      <c r="AE1538" s="3" t="str">
        <f>VLOOKUP($A1538,Ma_KH!$A:$Q,Ma_KH!P$1,0)</f>
        <v>CÔNG TY TNHH PHÂN PHỐI SÀNH ĐIỆU</v>
      </c>
    </row>
    <row r="1539" spans="1:31" ht="25.5" customHeight="1" x14ac:dyDescent="0.3">
      <c r="A1539" s="76" t="s">
        <v>145</v>
      </c>
      <c r="B1539" s="76" t="s">
        <v>4517</v>
      </c>
      <c r="C1539" s="78">
        <v>45710</v>
      </c>
      <c r="D1539" s="79" t="s">
        <v>2805</v>
      </c>
      <c r="E1539" s="78">
        <v>45710</v>
      </c>
      <c r="F1539" s="76" t="s">
        <v>2806</v>
      </c>
      <c r="G1539" s="76" t="s">
        <v>2745</v>
      </c>
      <c r="H1539" s="72">
        <v>1508794</v>
      </c>
      <c r="I1539" s="72">
        <v>0</v>
      </c>
      <c r="J1539" s="72">
        <v>120704</v>
      </c>
      <c r="K1539" s="72">
        <v>1629498</v>
      </c>
      <c r="L1539" s="8" t="s">
        <v>24</v>
      </c>
      <c r="M1539" s="43">
        <v>45775</v>
      </c>
      <c r="N1539" s="29" t="s">
        <v>4226</v>
      </c>
      <c r="O1539" s="72">
        <f>IF(Table1[[#This Row],[Phân loại]]="Tồn đầu kỳ",Table1[[#This Row],[Tổng giá trị]],0)</f>
        <v>0</v>
      </c>
      <c r="P1539" s="8">
        <f>IF(Table1[[#This Row],[Số còn phải thu ĐK]]&lt;&gt;0,0,IF(Table1[[#This Row],[Phân loại]]="Bán hàng",Table1[[#This Row],[Tổng giá trị]],-Table1[[#This Row],[Tổng giá trị]]))</f>
        <v>1629498</v>
      </c>
      <c r="Q1539" s="73">
        <f t="shared" si="191"/>
        <v>1629498</v>
      </c>
      <c r="R1539" s="8">
        <f>Table1[[#This Row],[Số còn phải thu ĐK]]+Table1[[#This Row],[Giá Trị HD sau CK]]-Table1[[#This Row],[Số tiền đã thu]]</f>
        <v>0</v>
      </c>
      <c r="S1539" s="7">
        <f>IF(Table1[[#This Row],[Ngày hóa đơn]]&lt;&gt;"",Table1[[#This Row],[Ngày hóa đơn]],Table1[[#This Row],[Ngày hạch toán]])</f>
        <v>45710</v>
      </c>
      <c r="T1539" s="8"/>
      <c r="U1539" s="7">
        <f>IF(Table1[[#This Row],[Ngày tính CN]]="","",S1539+T1539)</f>
        <v>45710</v>
      </c>
      <c r="V1539" s="74">
        <f ca="1">IF(Table1[[#This Row],[Hạn thanh toán]]="","",IF((U1539-NOW())&lt;0,0,(U1539-NOW())))</f>
        <v>0</v>
      </c>
      <c r="W1539" s="72"/>
      <c r="X1539" s="68" t="str">
        <f t="shared" ca="1" si="192"/>
        <v/>
      </c>
      <c r="Y1539" s="68" t="str">
        <f t="shared" si="190"/>
        <v>Đã thanh toán</v>
      </c>
      <c r="Z1539" s="301">
        <f>Table1[[#This Row],[Hạn thanh toán]]</f>
        <v>45710</v>
      </c>
      <c r="AA1539" s="301">
        <f>Table1[[#This Row],[Ngày Thanh toán]]</f>
        <v>45775</v>
      </c>
      <c r="AD1539" s="3" t="str">
        <f>VLOOKUP($A1539,Ma_KH!$A:$Q,Ma_KH!O$1,0)</f>
        <v>SÀNH ĐIỆU</v>
      </c>
      <c r="AE1539" s="3" t="str">
        <f>VLOOKUP($A1539,Ma_KH!$A:$Q,Ma_KH!P$1,0)</f>
        <v>CÔNG TY TNHH PHÂN PHỐI SÀNH ĐIỆU</v>
      </c>
    </row>
    <row r="1540" spans="1:31" ht="25.5" customHeight="1" x14ac:dyDescent="0.3">
      <c r="A1540" s="76" t="s">
        <v>145</v>
      </c>
      <c r="B1540" s="76" t="s">
        <v>4517</v>
      </c>
      <c r="C1540" s="78">
        <v>45714</v>
      </c>
      <c r="D1540" s="79" t="s">
        <v>2807</v>
      </c>
      <c r="E1540" s="78">
        <v>45714</v>
      </c>
      <c r="F1540" s="76" t="s">
        <v>2808</v>
      </c>
      <c r="G1540" s="76" t="s">
        <v>2757</v>
      </c>
      <c r="H1540" s="72">
        <v>1655788</v>
      </c>
      <c r="I1540" s="72">
        <v>0</v>
      </c>
      <c r="J1540" s="72">
        <v>132463</v>
      </c>
      <c r="K1540" s="72">
        <v>1788251</v>
      </c>
      <c r="L1540" s="8" t="s">
        <v>24</v>
      </c>
      <c r="M1540" s="43">
        <v>45775</v>
      </c>
      <c r="N1540" s="29" t="s">
        <v>4226</v>
      </c>
      <c r="O1540" s="72">
        <f>IF(Table1[[#This Row],[Phân loại]]="Tồn đầu kỳ",Table1[[#This Row],[Tổng giá trị]],0)</f>
        <v>0</v>
      </c>
      <c r="P1540" s="8">
        <f>IF(Table1[[#This Row],[Số còn phải thu ĐK]]&lt;&gt;0,0,IF(Table1[[#This Row],[Phân loại]]="Bán hàng",Table1[[#This Row],[Tổng giá trị]],-Table1[[#This Row],[Tổng giá trị]]))</f>
        <v>1788251</v>
      </c>
      <c r="Q1540" s="73">
        <f t="shared" si="191"/>
        <v>1788251</v>
      </c>
      <c r="R1540" s="8">
        <f>Table1[[#This Row],[Số còn phải thu ĐK]]+Table1[[#This Row],[Giá Trị HD sau CK]]-Table1[[#This Row],[Số tiền đã thu]]</f>
        <v>0</v>
      </c>
      <c r="S1540" s="7">
        <f>IF(Table1[[#This Row],[Ngày hóa đơn]]&lt;&gt;"",Table1[[#This Row],[Ngày hóa đơn]],Table1[[#This Row],[Ngày hạch toán]])</f>
        <v>45714</v>
      </c>
      <c r="T1540" s="8"/>
      <c r="U1540" s="7">
        <f>IF(Table1[[#This Row],[Ngày tính CN]]="","",S1540+T1540)</f>
        <v>45714</v>
      </c>
      <c r="V1540" s="74">
        <f ca="1">IF(Table1[[#This Row],[Hạn thanh toán]]="","",IF((U1540-NOW())&lt;0,0,(U1540-NOW())))</f>
        <v>0</v>
      </c>
      <c r="W1540" s="72"/>
      <c r="X1540" s="68" t="str">
        <f t="shared" ca="1" si="192"/>
        <v/>
      </c>
      <c r="Y1540" s="68" t="str">
        <f t="shared" si="190"/>
        <v>Đã thanh toán</v>
      </c>
      <c r="Z1540" s="301">
        <f>Table1[[#This Row],[Hạn thanh toán]]</f>
        <v>45714</v>
      </c>
      <c r="AA1540" s="301">
        <f>Table1[[#This Row],[Ngày Thanh toán]]</f>
        <v>45775</v>
      </c>
      <c r="AD1540" s="3" t="str">
        <f>VLOOKUP($A1540,Ma_KH!$A:$Q,Ma_KH!O$1,0)</f>
        <v>SÀNH ĐIỆU</v>
      </c>
      <c r="AE1540" s="3" t="str">
        <f>VLOOKUP($A1540,Ma_KH!$A:$Q,Ma_KH!P$1,0)</f>
        <v>CÔNG TY TNHH PHÂN PHỐI SÀNH ĐIỆU</v>
      </c>
    </row>
    <row r="1541" spans="1:31" ht="25.5" customHeight="1" x14ac:dyDescent="0.3">
      <c r="A1541" s="76" t="s">
        <v>145</v>
      </c>
      <c r="B1541" s="76" t="s">
        <v>4517</v>
      </c>
      <c r="C1541" s="78">
        <v>45715</v>
      </c>
      <c r="D1541" s="79" t="s">
        <v>2809</v>
      </c>
      <c r="E1541" s="78">
        <v>45715</v>
      </c>
      <c r="F1541" s="76" t="s">
        <v>2810</v>
      </c>
      <c r="G1541" s="76" t="s">
        <v>2754</v>
      </c>
      <c r="H1541" s="72">
        <v>580402</v>
      </c>
      <c r="I1541" s="72">
        <v>0</v>
      </c>
      <c r="J1541" s="72">
        <v>46432</v>
      </c>
      <c r="K1541" s="72">
        <v>626834</v>
      </c>
      <c r="L1541" s="8" t="s">
        <v>24</v>
      </c>
      <c r="M1541" s="43">
        <v>45775</v>
      </c>
      <c r="N1541" s="29" t="s">
        <v>4226</v>
      </c>
      <c r="O1541" s="72">
        <f>IF(Table1[[#This Row],[Phân loại]]="Tồn đầu kỳ",Table1[[#This Row],[Tổng giá trị]],0)</f>
        <v>0</v>
      </c>
      <c r="P1541" s="8">
        <f>IF(Table1[[#This Row],[Số còn phải thu ĐK]]&lt;&gt;0,0,IF(Table1[[#This Row],[Phân loại]]="Bán hàng",Table1[[#This Row],[Tổng giá trị]],-Table1[[#This Row],[Tổng giá trị]]))</f>
        <v>626834</v>
      </c>
      <c r="Q1541" s="73">
        <f t="shared" si="191"/>
        <v>626834</v>
      </c>
      <c r="R1541" s="8">
        <f>Table1[[#This Row],[Số còn phải thu ĐK]]+Table1[[#This Row],[Giá Trị HD sau CK]]-Table1[[#This Row],[Số tiền đã thu]]</f>
        <v>0</v>
      </c>
      <c r="S1541" s="7">
        <f>IF(Table1[[#This Row],[Ngày hóa đơn]]&lt;&gt;"",Table1[[#This Row],[Ngày hóa đơn]],Table1[[#This Row],[Ngày hạch toán]])</f>
        <v>45715</v>
      </c>
      <c r="T1541" s="8"/>
      <c r="U1541" s="7">
        <f>IF(Table1[[#This Row],[Ngày tính CN]]="","",S1541+T1541)</f>
        <v>45715</v>
      </c>
      <c r="V1541" s="74">
        <f ca="1">IF(Table1[[#This Row],[Hạn thanh toán]]="","",IF((U1541-NOW())&lt;0,0,(U1541-NOW())))</f>
        <v>0</v>
      </c>
      <c r="W1541" s="72"/>
      <c r="X1541" s="68" t="str">
        <f t="shared" ca="1" si="192"/>
        <v/>
      </c>
      <c r="Y1541" s="68" t="str">
        <f t="shared" si="190"/>
        <v>Đã thanh toán</v>
      </c>
      <c r="Z1541" s="301">
        <f>Table1[[#This Row],[Hạn thanh toán]]</f>
        <v>45715</v>
      </c>
      <c r="AA1541" s="301">
        <f>Table1[[#This Row],[Ngày Thanh toán]]</f>
        <v>45775</v>
      </c>
      <c r="AD1541" s="3" t="str">
        <f>VLOOKUP($A1541,Ma_KH!$A:$Q,Ma_KH!O$1,0)</f>
        <v>SÀNH ĐIỆU</v>
      </c>
      <c r="AE1541" s="3" t="str">
        <f>VLOOKUP($A1541,Ma_KH!$A:$Q,Ma_KH!P$1,0)</f>
        <v>CÔNG TY TNHH PHÂN PHỐI SÀNH ĐIỆU</v>
      </c>
    </row>
    <row r="1542" spans="1:31" ht="25.5" customHeight="1" x14ac:dyDescent="0.3">
      <c r="A1542" s="76" t="s">
        <v>145</v>
      </c>
      <c r="B1542" s="76" t="s">
        <v>4517</v>
      </c>
      <c r="C1542" s="78">
        <v>45722</v>
      </c>
      <c r="D1542" s="79" t="s">
        <v>2811</v>
      </c>
      <c r="E1542" s="78">
        <v>45722</v>
      </c>
      <c r="F1542" s="76" t="s">
        <v>2812</v>
      </c>
      <c r="G1542" s="76" t="s">
        <v>2760</v>
      </c>
      <c r="H1542" s="72">
        <v>587448</v>
      </c>
      <c r="I1542" s="72">
        <v>0</v>
      </c>
      <c r="J1542" s="72">
        <v>46996</v>
      </c>
      <c r="K1542" s="72">
        <v>634444</v>
      </c>
      <c r="L1542" s="8" t="s">
        <v>24</v>
      </c>
      <c r="M1542" s="43">
        <v>45807</v>
      </c>
      <c r="N1542" s="29" t="s">
        <v>4227</v>
      </c>
      <c r="O1542" s="72">
        <f>IF(Table1[[#This Row],[Phân loại]]="Tồn đầu kỳ",Table1[[#This Row],[Tổng giá trị]],0)</f>
        <v>0</v>
      </c>
      <c r="P1542" s="8">
        <f>IF(Table1[[#This Row],[Số còn phải thu ĐK]]&lt;&gt;0,0,IF(Table1[[#This Row],[Phân loại]]="Bán hàng",Table1[[#This Row],[Tổng giá trị]],-Table1[[#This Row],[Tổng giá trị]]))</f>
        <v>634444</v>
      </c>
      <c r="Q1542" s="73">
        <f t="shared" si="191"/>
        <v>634444</v>
      </c>
      <c r="R1542" s="8">
        <f>Table1[[#This Row],[Số còn phải thu ĐK]]+Table1[[#This Row],[Giá Trị HD sau CK]]-Table1[[#This Row],[Số tiền đã thu]]</f>
        <v>0</v>
      </c>
      <c r="S1542" s="7">
        <f>IF(Table1[[#This Row],[Ngày hóa đơn]]&lt;&gt;"",Table1[[#This Row],[Ngày hóa đơn]],Table1[[#This Row],[Ngày hạch toán]])</f>
        <v>45722</v>
      </c>
      <c r="T1542" s="8"/>
      <c r="U1542" s="7">
        <f>IF(Table1[[#This Row],[Ngày tính CN]]="","",S1542+T1542)</f>
        <v>45722</v>
      </c>
      <c r="V1542" s="74">
        <f ca="1">IF(Table1[[#This Row],[Hạn thanh toán]]="","",IF((U1542-NOW())&lt;0,0,(U1542-NOW())))</f>
        <v>0</v>
      </c>
      <c r="W1542" s="72"/>
      <c r="X1542" s="68" t="str">
        <f t="shared" ca="1" si="192"/>
        <v/>
      </c>
      <c r="Y1542" s="68" t="str">
        <f t="shared" si="190"/>
        <v>Đã thanh toán</v>
      </c>
      <c r="Z1542" s="301">
        <f>Table1[[#This Row],[Hạn thanh toán]]</f>
        <v>45722</v>
      </c>
      <c r="AA1542" s="301">
        <f>Table1[[#This Row],[Ngày Thanh toán]]</f>
        <v>45807</v>
      </c>
      <c r="AD1542" s="3" t="str">
        <f>VLOOKUP($A1542,Ma_KH!$A:$Q,Ma_KH!O$1,0)</f>
        <v>SÀNH ĐIỆU</v>
      </c>
      <c r="AE1542" s="3" t="str">
        <f>VLOOKUP($A1542,Ma_KH!$A:$Q,Ma_KH!P$1,0)</f>
        <v>CÔNG TY TNHH PHÂN PHỐI SÀNH ĐIỆU</v>
      </c>
    </row>
    <row r="1543" spans="1:31" ht="25.5" customHeight="1" x14ac:dyDescent="0.3">
      <c r="A1543" s="76" t="s">
        <v>145</v>
      </c>
      <c r="B1543" s="76" t="s">
        <v>4517</v>
      </c>
      <c r="C1543" s="78">
        <v>45724</v>
      </c>
      <c r="D1543" s="79" t="s">
        <v>2813</v>
      </c>
      <c r="E1543" s="78">
        <v>45724</v>
      </c>
      <c r="F1543" s="76" t="s">
        <v>2814</v>
      </c>
      <c r="G1543" s="76" t="s">
        <v>2745</v>
      </c>
      <c r="H1543" s="72">
        <v>627294</v>
      </c>
      <c r="I1543" s="72">
        <v>0</v>
      </c>
      <c r="J1543" s="72">
        <v>50184</v>
      </c>
      <c r="K1543" s="72">
        <v>677478</v>
      </c>
      <c r="L1543" s="8" t="s">
        <v>24</v>
      </c>
      <c r="M1543" s="43">
        <v>45807</v>
      </c>
      <c r="N1543" s="29" t="s">
        <v>4227</v>
      </c>
      <c r="O1543" s="72">
        <f>IF(Table1[[#This Row],[Phân loại]]="Tồn đầu kỳ",Table1[[#This Row],[Tổng giá trị]],0)</f>
        <v>0</v>
      </c>
      <c r="P1543" s="8">
        <f>IF(Table1[[#This Row],[Số còn phải thu ĐK]]&lt;&gt;0,0,IF(Table1[[#This Row],[Phân loại]]="Bán hàng",Table1[[#This Row],[Tổng giá trị]],-Table1[[#This Row],[Tổng giá trị]]))</f>
        <v>677478</v>
      </c>
      <c r="Q1543" s="73">
        <f t="shared" si="191"/>
        <v>677478</v>
      </c>
      <c r="R1543" s="8">
        <f>Table1[[#This Row],[Số còn phải thu ĐK]]+Table1[[#This Row],[Giá Trị HD sau CK]]-Table1[[#This Row],[Số tiền đã thu]]</f>
        <v>0</v>
      </c>
      <c r="S1543" s="7">
        <f>IF(Table1[[#This Row],[Ngày hóa đơn]]&lt;&gt;"",Table1[[#This Row],[Ngày hóa đơn]],Table1[[#This Row],[Ngày hạch toán]])</f>
        <v>45724</v>
      </c>
      <c r="T1543" s="8"/>
      <c r="U1543" s="7">
        <f>IF(Table1[[#This Row],[Ngày tính CN]]="","",S1543+T1543)</f>
        <v>45724</v>
      </c>
      <c r="V1543" s="74">
        <f ca="1">IF(Table1[[#This Row],[Hạn thanh toán]]="","",IF((U1543-NOW())&lt;0,0,(U1543-NOW())))</f>
        <v>0</v>
      </c>
      <c r="W1543" s="72"/>
      <c r="X1543" s="68" t="str">
        <f t="shared" ca="1" si="192"/>
        <v/>
      </c>
      <c r="Y1543" s="68" t="str">
        <f t="shared" si="190"/>
        <v>Đã thanh toán</v>
      </c>
      <c r="Z1543" s="301">
        <f>Table1[[#This Row],[Hạn thanh toán]]</f>
        <v>45724</v>
      </c>
      <c r="AA1543" s="301">
        <f>Table1[[#This Row],[Ngày Thanh toán]]</f>
        <v>45807</v>
      </c>
      <c r="AD1543" s="3" t="str">
        <f>VLOOKUP($A1543,Ma_KH!$A:$Q,Ma_KH!O$1,0)</f>
        <v>SÀNH ĐIỆU</v>
      </c>
      <c r="AE1543" s="3" t="str">
        <f>VLOOKUP($A1543,Ma_KH!$A:$Q,Ma_KH!P$1,0)</f>
        <v>CÔNG TY TNHH PHÂN PHỐI SÀNH ĐIỆU</v>
      </c>
    </row>
    <row r="1544" spans="1:31" ht="25.5" customHeight="1" x14ac:dyDescent="0.3">
      <c r="A1544" s="76" t="s">
        <v>145</v>
      </c>
      <c r="B1544" s="76" t="s">
        <v>4517</v>
      </c>
      <c r="C1544" s="78">
        <v>45724</v>
      </c>
      <c r="D1544" s="79" t="s">
        <v>2815</v>
      </c>
      <c r="E1544" s="78">
        <v>45724</v>
      </c>
      <c r="F1544" s="76" t="s">
        <v>2816</v>
      </c>
      <c r="G1544" s="76" t="s">
        <v>2757</v>
      </c>
      <c r="H1544" s="72">
        <v>1186444</v>
      </c>
      <c r="I1544" s="72">
        <v>0</v>
      </c>
      <c r="J1544" s="72">
        <v>94916</v>
      </c>
      <c r="K1544" s="72">
        <v>1281360</v>
      </c>
      <c r="L1544" s="8" t="s">
        <v>24</v>
      </c>
      <c r="M1544" s="43">
        <v>45807</v>
      </c>
      <c r="N1544" s="29" t="s">
        <v>4227</v>
      </c>
      <c r="O1544" s="72">
        <f>IF(Table1[[#This Row],[Phân loại]]="Tồn đầu kỳ",Table1[[#This Row],[Tổng giá trị]],0)</f>
        <v>0</v>
      </c>
      <c r="P1544" s="8">
        <f>IF(Table1[[#This Row],[Số còn phải thu ĐK]]&lt;&gt;0,0,IF(Table1[[#This Row],[Phân loại]]="Bán hàng",Table1[[#This Row],[Tổng giá trị]],-Table1[[#This Row],[Tổng giá trị]]))</f>
        <v>1281360</v>
      </c>
      <c r="Q1544" s="73">
        <f t="shared" si="191"/>
        <v>1281360</v>
      </c>
      <c r="R1544" s="8">
        <f>Table1[[#This Row],[Số còn phải thu ĐK]]+Table1[[#This Row],[Giá Trị HD sau CK]]-Table1[[#This Row],[Số tiền đã thu]]</f>
        <v>0</v>
      </c>
      <c r="S1544" s="7">
        <f>IF(Table1[[#This Row],[Ngày hóa đơn]]&lt;&gt;"",Table1[[#This Row],[Ngày hóa đơn]],Table1[[#This Row],[Ngày hạch toán]])</f>
        <v>45724</v>
      </c>
      <c r="T1544" s="8"/>
      <c r="U1544" s="7">
        <f>IF(Table1[[#This Row],[Ngày tính CN]]="","",S1544+T1544)</f>
        <v>45724</v>
      </c>
      <c r="V1544" s="74">
        <f ca="1">IF(Table1[[#This Row],[Hạn thanh toán]]="","",IF((U1544-NOW())&lt;0,0,(U1544-NOW())))</f>
        <v>0</v>
      </c>
      <c r="W1544" s="72"/>
      <c r="X1544" s="68" t="str">
        <f t="shared" ca="1" si="192"/>
        <v/>
      </c>
      <c r="Y1544" s="68" t="str">
        <f t="shared" si="190"/>
        <v>Đã thanh toán</v>
      </c>
      <c r="Z1544" s="301">
        <f>Table1[[#This Row],[Hạn thanh toán]]</f>
        <v>45724</v>
      </c>
      <c r="AA1544" s="301">
        <f>Table1[[#This Row],[Ngày Thanh toán]]</f>
        <v>45807</v>
      </c>
      <c r="AD1544" s="3" t="str">
        <f>VLOOKUP($A1544,Ma_KH!$A:$Q,Ma_KH!O$1,0)</f>
        <v>SÀNH ĐIỆU</v>
      </c>
      <c r="AE1544" s="3" t="str">
        <f>VLOOKUP($A1544,Ma_KH!$A:$Q,Ma_KH!P$1,0)</f>
        <v>CÔNG TY TNHH PHÂN PHỐI SÀNH ĐIỆU</v>
      </c>
    </row>
    <row r="1545" spans="1:31" ht="25.5" customHeight="1" x14ac:dyDescent="0.3">
      <c r="A1545" s="76" t="s">
        <v>145</v>
      </c>
      <c r="B1545" s="76" t="s">
        <v>4517</v>
      </c>
      <c r="C1545" s="78">
        <v>45727</v>
      </c>
      <c r="D1545" s="79" t="s">
        <v>2817</v>
      </c>
      <c r="E1545" s="78">
        <v>45727</v>
      </c>
      <c r="F1545" s="76" t="s">
        <v>2818</v>
      </c>
      <c r="G1545" s="76" t="s">
        <v>2760</v>
      </c>
      <c r="H1545" s="72">
        <v>494456</v>
      </c>
      <c r="I1545" s="72">
        <v>0</v>
      </c>
      <c r="J1545" s="72">
        <v>39556</v>
      </c>
      <c r="K1545" s="72">
        <v>534012</v>
      </c>
      <c r="L1545" s="8" t="s">
        <v>24</v>
      </c>
      <c r="M1545" s="43">
        <v>45807</v>
      </c>
      <c r="N1545" s="29" t="s">
        <v>4227</v>
      </c>
      <c r="O1545" s="72">
        <f>IF(Table1[[#This Row],[Phân loại]]="Tồn đầu kỳ",Table1[[#This Row],[Tổng giá trị]],0)</f>
        <v>0</v>
      </c>
      <c r="P1545" s="8">
        <f>IF(Table1[[#This Row],[Số còn phải thu ĐK]]&lt;&gt;0,0,IF(Table1[[#This Row],[Phân loại]]="Bán hàng",Table1[[#This Row],[Tổng giá trị]],-Table1[[#This Row],[Tổng giá trị]]))</f>
        <v>534012</v>
      </c>
      <c r="Q1545" s="73">
        <f t="shared" si="191"/>
        <v>534012</v>
      </c>
      <c r="R1545" s="8">
        <f>Table1[[#This Row],[Số còn phải thu ĐK]]+Table1[[#This Row],[Giá Trị HD sau CK]]-Table1[[#This Row],[Số tiền đã thu]]</f>
        <v>0</v>
      </c>
      <c r="S1545" s="7">
        <f>IF(Table1[[#This Row],[Ngày hóa đơn]]&lt;&gt;"",Table1[[#This Row],[Ngày hóa đơn]],Table1[[#This Row],[Ngày hạch toán]])</f>
        <v>45727</v>
      </c>
      <c r="T1545" s="8"/>
      <c r="U1545" s="7">
        <f>IF(Table1[[#This Row],[Ngày tính CN]]="","",S1545+T1545)</f>
        <v>45727</v>
      </c>
      <c r="V1545" s="74">
        <f ca="1">IF(Table1[[#This Row],[Hạn thanh toán]]="","",IF((U1545-NOW())&lt;0,0,(U1545-NOW())))</f>
        <v>0</v>
      </c>
      <c r="W1545" s="72"/>
      <c r="X1545" s="68" t="str">
        <f t="shared" ca="1" si="192"/>
        <v/>
      </c>
      <c r="Y1545" s="68" t="str">
        <f t="shared" si="190"/>
        <v>Đã thanh toán</v>
      </c>
      <c r="Z1545" s="301">
        <f>Table1[[#This Row],[Hạn thanh toán]]</f>
        <v>45727</v>
      </c>
      <c r="AA1545" s="301">
        <f>Table1[[#This Row],[Ngày Thanh toán]]</f>
        <v>45807</v>
      </c>
      <c r="AD1545" s="3" t="str">
        <f>VLOOKUP($A1545,Ma_KH!$A:$Q,Ma_KH!O$1,0)</f>
        <v>SÀNH ĐIỆU</v>
      </c>
      <c r="AE1545" s="3" t="str">
        <f>VLOOKUP($A1545,Ma_KH!$A:$Q,Ma_KH!P$1,0)</f>
        <v>CÔNG TY TNHH PHÂN PHỐI SÀNH ĐIỆU</v>
      </c>
    </row>
    <row r="1546" spans="1:31" ht="25.5" customHeight="1" x14ac:dyDescent="0.3">
      <c r="A1546" s="76" t="s">
        <v>145</v>
      </c>
      <c r="B1546" s="76" t="s">
        <v>4517</v>
      </c>
      <c r="C1546" s="78">
        <v>45728</v>
      </c>
      <c r="D1546" s="79" t="s">
        <v>2819</v>
      </c>
      <c r="E1546" s="78">
        <v>45728</v>
      </c>
      <c r="F1546" s="76" t="s">
        <v>2820</v>
      </c>
      <c r="G1546" s="76" t="s">
        <v>2790</v>
      </c>
      <c r="H1546" s="72">
        <v>2410160</v>
      </c>
      <c r="I1546" s="72">
        <v>0</v>
      </c>
      <c r="J1546" s="72">
        <v>192813</v>
      </c>
      <c r="K1546" s="72">
        <v>2602973</v>
      </c>
      <c r="L1546" s="8" t="s">
        <v>24</v>
      </c>
      <c r="M1546" s="43">
        <v>45807</v>
      </c>
      <c r="N1546" s="29" t="s">
        <v>4227</v>
      </c>
      <c r="O1546" s="72">
        <f>IF(Table1[[#This Row],[Phân loại]]="Tồn đầu kỳ",Table1[[#This Row],[Tổng giá trị]],0)</f>
        <v>0</v>
      </c>
      <c r="P1546" s="8">
        <f>IF(Table1[[#This Row],[Số còn phải thu ĐK]]&lt;&gt;0,0,IF(Table1[[#This Row],[Phân loại]]="Bán hàng",Table1[[#This Row],[Tổng giá trị]],-Table1[[#This Row],[Tổng giá trị]]))</f>
        <v>2602973</v>
      </c>
      <c r="Q1546" s="73">
        <f t="shared" si="191"/>
        <v>2602973</v>
      </c>
      <c r="R1546" s="8">
        <f>Table1[[#This Row],[Số còn phải thu ĐK]]+Table1[[#This Row],[Giá Trị HD sau CK]]-Table1[[#This Row],[Số tiền đã thu]]</f>
        <v>0</v>
      </c>
      <c r="S1546" s="7">
        <f>IF(Table1[[#This Row],[Ngày hóa đơn]]&lt;&gt;"",Table1[[#This Row],[Ngày hóa đơn]],Table1[[#This Row],[Ngày hạch toán]])</f>
        <v>45728</v>
      </c>
      <c r="T1546" s="8"/>
      <c r="U1546" s="7">
        <f>IF(Table1[[#This Row],[Ngày tính CN]]="","",S1546+T1546)</f>
        <v>45728</v>
      </c>
      <c r="V1546" s="74">
        <f ca="1">IF(Table1[[#This Row],[Hạn thanh toán]]="","",IF((U1546-NOW())&lt;0,0,(U1546-NOW())))</f>
        <v>0</v>
      </c>
      <c r="W1546" s="72"/>
      <c r="X1546" s="68" t="str">
        <f t="shared" ca="1" si="192"/>
        <v/>
      </c>
      <c r="Y1546" s="68" t="str">
        <f t="shared" si="190"/>
        <v>Đã thanh toán</v>
      </c>
      <c r="Z1546" s="301">
        <f>Table1[[#This Row],[Hạn thanh toán]]</f>
        <v>45728</v>
      </c>
      <c r="AA1546" s="301">
        <f>Table1[[#This Row],[Ngày Thanh toán]]</f>
        <v>45807</v>
      </c>
      <c r="AD1546" s="3" t="str">
        <f>VLOOKUP($A1546,Ma_KH!$A:$Q,Ma_KH!O$1,0)</f>
        <v>SÀNH ĐIỆU</v>
      </c>
      <c r="AE1546" s="3" t="str">
        <f>VLOOKUP($A1546,Ma_KH!$A:$Q,Ma_KH!P$1,0)</f>
        <v>CÔNG TY TNHH PHÂN PHỐI SÀNH ĐIỆU</v>
      </c>
    </row>
    <row r="1547" spans="1:31" ht="25.5" customHeight="1" x14ac:dyDescent="0.3">
      <c r="A1547" s="76" t="s">
        <v>145</v>
      </c>
      <c r="B1547" s="76" t="s">
        <v>4517</v>
      </c>
      <c r="C1547" s="78">
        <v>45730</v>
      </c>
      <c r="D1547" s="79" t="s">
        <v>2821</v>
      </c>
      <c r="E1547" s="78">
        <v>45730</v>
      </c>
      <c r="F1547" s="76" t="s">
        <v>2822</v>
      </c>
      <c r="G1547" s="76" t="s">
        <v>2748</v>
      </c>
      <c r="H1547" s="72">
        <v>537627</v>
      </c>
      <c r="I1547" s="72">
        <v>0</v>
      </c>
      <c r="J1547" s="72">
        <v>43010</v>
      </c>
      <c r="K1547" s="72">
        <v>580637</v>
      </c>
      <c r="L1547" s="8" t="s">
        <v>24</v>
      </c>
      <c r="M1547" s="43">
        <v>45807</v>
      </c>
      <c r="N1547" s="29" t="s">
        <v>4227</v>
      </c>
      <c r="O1547" s="72">
        <f>IF(Table1[[#This Row],[Phân loại]]="Tồn đầu kỳ",Table1[[#This Row],[Tổng giá trị]],0)</f>
        <v>0</v>
      </c>
      <c r="P1547" s="8">
        <f>IF(Table1[[#This Row],[Số còn phải thu ĐK]]&lt;&gt;0,0,IF(Table1[[#This Row],[Phân loại]]="Bán hàng",Table1[[#This Row],[Tổng giá trị]],-Table1[[#This Row],[Tổng giá trị]]))</f>
        <v>580637</v>
      </c>
      <c r="Q1547" s="73">
        <f t="shared" si="191"/>
        <v>580637</v>
      </c>
      <c r="R1547" s="8">
        <f>Table1[[#This Row],[Số còn phải thu ĐK]]+Table1[[#This Row],[Giá Trị HD sau CK]]-Table1[[#This Row],[Số tiền đã thu]]</f>
        <v>0</v>
      </c>
      <c r="S1547" s="7">
        <f>IF(Table1[[#This Row],[Ngày hóa đơn]]&lt;&gt;"",Table1[[#This Row],[Ngày hóa đơn]],Table1[[#This Row],[Ngày hạch toán]])</f>
        <v>45730</v>
      </c>
      <c r="T1547" s="8"/>
      <c r="U1547" s="7">
        <f>IF(Table1[[#This Row],[Ngày tính CN]]="","",S1547+T1547)</f>
        <v>45730</v>
      </c>
      <c r="V1547" s="74">
        <f ca="1">IF(Table1[[#This Row],[Hạn thanh toán]]="","",IF((U1547-NOW())&lt;0,0,(U1547-NOW())))</f>
        <v>0</v>
      </c>
      <c r="W1547" s="72"/>
      <c r="X1547" s="68" t="str">
        <f t="shared" ca="1" si="192"/>
        <v/>
      </c>
      <c r="Y1547" s="68" t="str">
        <f t="shared" si="190"/>
        <v>Đã thanh toán</v>
      </c>
      <c r="Z1547" s="301">
        <f>Table1[[#This Row],[Hạn thanh toán]]</f>
        <v>45730</v>
      </c>
      <c r="AA1547" s="301">
        <f>Table1[[#This Row],[Ngày Thanh toán]]</f>
        <v>45807</v>
      </c>
      <c r="AD1547" s="3" t="str">
        <f>VLOOKUP($A1547,Ma_KH!$A:$Q,Ma_KH!O$1,0)</f>
        <v>SÀNH ĐIỆU</v>
      </c>
      <c r="AE1547" s="3" t="str">
        <f>VLOOKUP($A1547,Ma_KH!$A:$Q,Ma_KH!P$1,0)</f>
        <v>CÔNG TY TNHH PHÂN PHỐI SÀNH ĐIỆU</v>
      </c>
    </row>
    <row r="1548" spans="1:31" ht="25.5" customHeight="1" x14ac:dyDescent="0.3">
      <c r="A1548" s="76" t="s">
        <v>145</v>
      </c>
      <c r="B1548" s="76" t="s">
        <v>4517</v>
      </c>
      <c r="C1548" s="78">
        <v>45735</v>
      </c>
      <c r="D1548" s="79" t="s">
        <v>2823</v>
      </c>
      <c r="E1548" s="78">
        <v>45735</v>
      </c>
      <c r="F1548" s="76" t="s">
        <v>2824</v>
      </c>
      <c r="G1548" s="76" t="s">
        <v>2742</v>
      </c>
      <c r="H1548" s="72">
        <v>645130</v>
      </c>
      <c r="I1548" s="72">
        <v>0</v>
      </c>
      <c r="J1548" s="72">
        <v>51610</v>
      </c>
      <c r="K1548" s="72">
        <v>696740</v>
      </c>
      <c r="L1548" s="8" t="s">
        <v>24</v>
      </c>
      <c r="M1548" s="43">
        <v>45807</v>
      </c>
      <c r="N1548" s="29" t="s">
        <v>4227</v>
      </c>
      <c r="O1548" s="72">
        <f>IF(Table1[[#This Row],[Phân loại]]="Tồn đầu kỳ",Table1[[#This Row],[Tổng giá trị]],0)</f>
        <v>0</v>
      </c>
      <c r="P1548" s="8">
        <f>IF(Table1[[#This Row],[Số còn phải thu ĐK]]&lt;&gt;0,0,IF(Table1[[#This Row],[Phân loại]]="Bán hàng",Table1[[#This Row],[Tổng giá trị]],-Table1[[#This Row],[Tổng giá trị]]))</f>
        <v>696740</v>
      </c>
      <c r="Q1548" s="73">
        <f t="shared" si="191"/>
        <v>696740</v>
      </c>
      <c r="R1548" s="8">
        <f>Table1[[#This Row],[Số còn phải thu ĐK]]+Table1[[#This Row],[Giá Trị HD sau CK]]-Table1[[#This Row],[Số tiền đã thu]]</f>
        <v>0</v>
      </c>
      <c r="S1548" s="7">
        <f>IF(Table1[[#This Row],[Ngày hóa đơn]]&lt;&gt;"",Table1[[#This Row],[Ngày hóa đơn]],Table1[[#This Row],[Ngày hạch toán]])</f>
        <v>45735</v>
      </c>
      <c r="T1548" s="8"/>
      <c r="U1548" s="7">
        <f>IF(Table1[[#This Row],[Ngày tính CN]]="","",S1548+T1548)</f>
        <v>45735</v>
      </c>
      <c r="V1548" s="74">
        <f ca="1">IF(Table1[[#This Row],[Hạn thanh toán]]="","",IF((U1548-NOW())&lt;0,0,(U1548-NOW())))</f>
        <v>0</v>
      </c>
      <c r="W1548" s="72"/>
      <c r="X1548" s="68" t="str">
        <f t="shared" ca="1" si="192"/>
        <v/>
      </c>
      <c r="Y1548" s="68" t="str">
        <f t="shared" si="190"/>
        <v>Đã thanh toán</v>
      </c>
      <c r="Z1548" s="301">
        <f>Table1[[#This Row],[Hạn thanh toán]]</f>
        <v>45735</v>
      </c>
      <c r="AA1548" s="301">
        <f>Table1[[#This Row],[Ngày Thanh toán]]</f>
        <v>45807</v>
      </c>
      <c r="AD1548" s="3" t="str">
        <f>VLOOKUP($A1548,Ma_KH!$A:$Q,Ma_KH!O$1,0)</f>
        <v>SÀNH ĐIỆU</v>
      </c>
      <c r="AE1548" s="3" t="str">
        <f>VLOOKUP($A1548,Ma_KH!$A:$Q,Ma_KH!P$1,0)</f>
        <v>CÔNG TY TNHH PHÂN PHỐI SÀNH ĐIỆU</v>
      </c>
    </row>
    <row r="1549" spans="1:31" ht="25.5" customHeight="1" x14ac:dyDescent="0.3">
      <c r="A1549" s="76" t="s">
        <v>145</v>
      </c>
      <c r="B1549" s="76" t="s">
        <v>4517</v>
      </c>
      <c r="C1549" s="78">
        <v>45736</v>
      </c>
      <c r="D1549" s="79" t="s">
        <v>2825</v>
      </c>
      <c r="E1549" s="78">
        <v>45736</v>
      </c>
      <c r="F1549" s="76" t="s">
        <v>2826</v>
      </c>
      <c r="G1549" s="76" t="s">
        <v>2745</v>
      </c>
      <c r="H1549" s="72">
        <v>1297238</v>
      </c>
      <c r="I1549" s="72">
        <v>0</v>
      </c>
      <c r="J1549" s="72">
        <v>103779</v>
      </c>
      <c r="K1549" s="72">
        <v>1401017</v>
      </c>
      <c r="L1549" s="8" t="s">
        <v>24</v>
      </c>
      <c r="M1549" s="43">
        <v>45807</v>
      </c>
      <c r="N1549" s="29" t="s">
        <v>4227</v>
      </c>
      <c r="O1549" s="72">
        <f>IF(Table1[[#This Row],[Phân loại]]="Tồn đầu kỳ",Table1[[#This Row],[Tổng giá trị]],0)</f>
        <v>0</v>
      </c>
      <c r="P1549" s="8">
        <f>IF(Table1[[#This Row],[Số còn phải thu ĐK]]&lt;&gt;0,0,IF(Table1[[#This Row],[Phân loại]]="Bán hàng",Table1[[#This Row],[Tổng giá trị]],-Table1[[#This Row],[Tổng giá trị]]))</f>
        <v>1401017</v>
      </c>
      <c r="Q1549" s="73">
        <f t="shared" si="191"/>
        <v>1401017</v>
      </c>
      <c r="R1549" s="8">
        <f>Table1[[#This Row],[Số còn phải thu ĐK]]+Table1[[#This Row],[Giá Trị HD sau CK]]-Table1[[#This Row],[Số tiền đã thu]]</f>
        <v>0</v>
      </c>
      <c r="S1549" s="7">
        <f>IF(Table1[[#This Row],[Ngày hóa đơn]]&lt;&gt;"",Table1[[#This Row],[Ngày hóa đơn]],Table1[[#This Row],[Ngày hạch toán]])</f>
        <v>45736</v>
      </c>
      <c r="T1549" s="8"/>
      <c r="U1549" s="7">
        <f>IF(Table1[[#This Row],[Ngày tính CN]]="","",S1549+T1549)</f>
        <v>45736</v>
      </c>
      <c r="V1549" s="74">
        <f ca="1">IF(Table1[[#This Row],[Hạn thanh toán]]="","",IF((U1549-NOW())&lt;0,0,(U1549-NOW())))</f>
        <v>0</v>
      </c>
      <c r="W1549" s="72"/>
      <c r="X1549" s="68" t="str">
        <f t="shared" ca="1" si="192"/>
        <v/>
      </c>
      <c r="Y1549" s="68" t="str">
        <f t="shared" si="190"/>
        <v>Đã thanh toán</v>
      </c>
      <c r="Z1549" s="301">
        <f>Table1[[#This Row],[Hạn thanh toán]]</f>
        <v>45736</v>
      </c>
      <c r="AA1549" s="301">
        <f>Table1[[#This Row],[Ngày Thanh toán]]</f>
        <v>45807</v>
      </c>
      <c r="AD1549" s="3" t="str">
        <f>VLOOKUP($A1549,Ma_KH!$A:$Q,Ma_KH!O$1,0)</f>
        <v>SÀNH ĐIỆU</v>
      </c>
      <c r="AE1549" s="3" t="str">
        <f>VLOOKUP($A1549,Ma_KH!$A:$Q,Ma_KH!P$1,0)</f>
        <v>CÔNG TY TNHH PHÂN PHỐI SÀNH ĐIỆU</v>
      </c>
    </row>
    <row r="1550" spans="1:31" ht="25.5" customHeight="1" x14ac:dyDescent="0.3">
      <c r="A1550" s="76" t="s">
        <v>145</v>
      </c>
      <c r="B1550" s="76" t="s">
        <v>4517</v>
      </c>
      <c r="C1550" s="78">
        <v>45736</v>
      </c>
      <c r="D1550" s="79" t="s">
        <v>2827</v>
      </c>
      <c r="E1550" s="78">
        <v>45736</v>
      </c>
      <c r="F1550" s="76" t="s">
        <v>2828</v>
      </c>
      <c r="G1550" s="76" t="s">
        <v>2767</v>
      </c>
      <c r="H1550" s="72">
        <v>896045</v>
      </c>
      <c r="I1550" s="72">
        <v>0</v>
      </c>
      <c r="J1550" s="72">
        <v>71684</v>
      </c>
      <c r="K1550" s="72">
        <v>967729</v>
      </c>
      <c r="L1550" s="8" t="s">
        <v>24</v>
      </c>
      <c r="M1550" s="43">
        <v>45807</v>
      </c>
      <c r="N1550" s="29" t="s">
        <v>4227</v>
      </c>
      <c r="O1550" s="72">
        <f>IF(Table1[[#This Row],[Phân loại]]="Tồn đầu kỳ",Table1[[#This Row],[Tổng giá trị]],0)</f>
        <v>0</v>
      </c>
      <c r="P1550" s="8">
        <f>IF(Table1[[#This Row],[Số còn phải thu ĐK]]&lt;&gt;0,0,IF(Table1[[#This Row],[Phân loại]]="Bán hàng",Table1[[#This Row],[Tổng giá trị]],-Table1[[#This Row],[Tổng giá trị]]))</f>
        <v>967729</v>
      </c>
      <c r="Q1550" s="73">
        <f t="shared" si="191"/>
        <v>967729</v>
      </c>
      <c r="R1550" s="8">
        <f>Table1[[#This Row],[Số còn phải thu ĐK]]+Table1[[#This Row],[Giá Trị HD sau CK]]-Table1[[#This Row],[Số tiền đã thu]]</f>
        <v>0</v>
      </c>
      <c r="S1550" s="7">
        <f>IF(Table1[[#This Row],[Ngày hóa đơn]]&lt;&gt;"",Table1[[#This Row],[Ngày hóa đơn]],Table1[[#This Row],[Ngày hạch toán]])</f>
        <v>45736</v>
      </c>
      <c r="T1550" s="8"/>
      <c r="U1550" s="7">
        <f>IF(Table1[[#This Row],[Ngày tính CN]]="","",S1550+T1550)</f>
        <v>45736</v>
      </c>
      <c r="V1550" s="74">
        <f ca="1">IF(Table1[[#This Row],[Hạn thanh toán]]="","",IF((U1550-NOW())&lt;0,0,(U1550-NOW())))</f>
        <v>0</v>
      </c>
      <c r="W1550" s="72"/>
      <c r="X1550" s="68" t="str">
        <f t="shared" ca="1" si="192"/>
        <v/>
      </c>
      <c r="Y1550" s="68" t="str">
        <f t="shared" si="190"/>
        <v>Đã thanh toán</v>
      </c>
      <c r="Z1550" s="301">
        <f>Table1[[#This Row],[Hạn thanh toán]]</f>
        <v>45736</v>
      </c>
      <c r="AA1550" s="301">
        <f>Table1[[#This Row],[Ngày Thanh toán]]</f>
        <v>45807</v>
      </c>
      <c r="AD1550" s="3" t="str">
        <f>VLOOKUP($A1550,Ma_KH!$A:$Q,Ma_KH!O$1,0)</f>
        <v>SÀNH ĐIỆU</v>
      </c>
      <c r="AE1550" s="3" t="str">
        <f>VLOOKUP($A1550,Ma_KH!$A:$Q,Ma_KH!P$1,0)</f>
        <v>CÔNG TY TNHH PHÂN PHỐI SÀNH ĐIỆU</v>
      </c>
    </row>
    <row r="1551" spans="1:31" ht="25.5" customHeight="1" x14ac:dyDescent="0.3">
      <c r="A1551" s="76" t="s">
        <v>145</v>
      </c>
      <c r="B1551" s="76" t="s">
        <v>4517</v>
      </c>
      <c r="C1551" s="78">
        <v>45747</v>
      </c>
      <c r="D1551" s="79" t="s">
        <v>2829</v>
      </c>
      <c r="E1551" s="78">
        <v>45747</v>
      </c>
      <c r="F1551" s="76" t="s">
        <v>2830</v>
      </c>
      <c r="G1551" s="76" t="s">
        <v>2757</v>
      </c>
      <c r="H1551" s="72">
        <v>1777538</v>
      </c>
      <c r="I1551" s="72">
        <v>0</v>
      </c>
      <c r="J1551" s="72">
        <v>142203</v>
      </c>
      <c r="K1551" s="72">
        <v>1919741</v>
      </c>
      <c r="L1551" s="8" t="s">
        <v>24</v>
      </c>
      <c r="M1551" s="43">
        <v>45807</v>
      </c>
      <c r="N1551" s="29" t="s">
        <v>4227</v>
      </c>
      <c r="O1551" s="72">
        <f>IF(Table1[[#This Row],[Phân loại]]="Tồn đầu kỳ",Table1[[#This Row],[Tổng giá trị]],0)</f>
        <v>0</v>
      </c>
      <c r="P1551" s="8">
        <f>IF(Table1[[#This Row],[Số còn phải thu ĐK]]&lt;&gt;0,0,IF(Table1[[#This Row],[Phân loại]]="Bán hàng",Table1[[#This Row],[Tổng giá trị]],-Table1[[#This Row],[Tổng giá trị]]))</f>
        <v>1919741</v>
      </c>
      <c r="Q1551" s="73">
        <f t="shared" si="191"/>
        <v>1919741</v>
      </c>
      <c r="R1551" s="8">
        <f>Table1[[#This Row],[Số còn phải thu ĐK]]+Table1[[#This Row],[Giá Trị HD sau CK]]-Table1[[#This Row],[Số tiền đã thu]]</f>
        <v>0</v>
      </c>
      <c r="S1551" s="7">
        <f>IF(Table1[[#This Row],[Ngày hóa đơn]]&lt;&gt;"",Table1[[#This Row],[Ngày hóa đơn]],Table1[[#This Row],[Ngày hạch toán]])</f>
        <v>45747</v>
      </c>
      <c r="T1551" s="8"/>
      <c r="U1551" s="7">
        <f>IF(Table1[[#This Row],[Ngày tính CN]]="","",S1551+T1551)</f>
        <v>45747</v>
      </c>
      <c r="V1551" s="74">
        <f ca="1">IF(Table1[[#This Row],[Hạn thanh toán]]="","",IF((U1551-NOW())&lt;0,0,(U1551-NOW())))</f>
        <v>0</v>
      </c>
      <c r="W1551" s="72"/>
      <c r="X1551" s="68" t="str">
        <f t="shared" ca="1" si="192"/>
        <v/>
      </c>
      <c r="Y1551" s="68" t="str">
        <f t="shared" si="190"/>
        <v>Đã thanh toán</v>
      </c>
      <c r="Z1551" s="301">
        <f>Table1[[#This Row],[Hạn thanh toán]]</f>
        <v>45747</v>
      </c>
      <c r="AA1551" s="301">
        <f>Table1[[#This Row],[Ngày Thanh toán]]</f>
        <v>45807</v>
      </c>
      <c r="AD1551" s="3" t="str">
        <f>VLOOKUP($A1551,Ma_KH!$A:$Q,Ma_KH!O$1,0)</f>
        <v>SÀNH ĐIỆU</v>
      </c>
      <c r="AE1551" s="3" t="str">
        <f>VLOOKUP($A1551,Ma_KH!$A:$Q,Ma_KH!P$1,0)</f>
        <v>CÔNG TY TNHH PHÂN PHỐI SÀNH ĐIỆU</v>
      </c>
    </row>
    <row r="1552" spans="1:31" ht="25.5" customHeight="1" x14ac:dyDescent="0.3">
      <c r="A1552" s="76" t="s">
        <v>145</v>
      </c>
      <c r="B1552" s="76" t="s">
        <v>4517</v>
      </c>
      <c r="C1552" s="78">
        <v>45748</v>
      </c>
      <c r="D1552" s="79" t="s">
        <v>2831</v>
      </c>
      <c r="E1552" s="78">
        <v>45748</v>
      </c>
      <c r="F1552" s="76" t="s">
        <v>2832</v>
      </c>
      <c r="G1552" s="76" t="s">
        <v>2760</v>
      </c>
      <c r="H1552" s="72">
        <v>634668</v>
      </c>
      <c r="I1552" s="72">
        <v>0</v>
      </c>
      <c r="J1552" s="72">
        <v>50773</v>
      </c>
      <c r="K1552" s="72">
        <v>685441</v>
      </c>
      <c r="L1552" s="8" t="s">
        <v>24</v>
      </c>
      <c r="M1552" s="43">
        <v>45835</v>
      </c>
      <c r="N1552" s="29" t="s">
        <v>4228</v>
      </c>
      <c r="O1552" s="72">
        <f>IF(Table1[[#This Row],[Phân loại]]="Tồn đầu kỳ",Table1[[#This Row],[Tổng giá trị]],0)</f>
        <v>0</v>
      </c>
      <c r="P1552" s="8">
        <f>IF(Table1[[#This Row],[Số còn phải thu ĐK]]&lt;&gt;0,0,IF(Table1[[#This Row],[Phân loại]]="Bán hàng",Table1[[#This Row],[Tổng giá trị]],-Table1[[#This Row],[Tổng giá trị]]))</f>
        <v>685441</v>
      </c>
      <c r="Q1552" s="73">
        <f t="shared" si="191"/>
        <v>685441</v>
      </c>
      <c r="R1552" s="8">
        <f>Table1[[#This Row],[Số còn phải thu ĐK]]+Table1[[#This Row],[Giá Trị HD sau CK]]-Table1[[#This Row],[Số tiền đã thu]]</f>
        <v>0</v>
      </c>
      <c r="S1552" s="7">
        <f>IF(Table1[[#This Row],[Ngày hóa đơn]]&lt;&gt;"",Table1[[#This Row],[Ngày hóa đơn]],Table1[[#This Row],[Ngày hạch toán]])</f>
        <v>45748</v>
      </c>
      <c r="T1552" s="8"/>
      <c r="U1552" s="7">
        <f>IF(Table1[[#This Row],[Ngày tính CN]]="","",S1552+T1552)</f>
        <v>45748</v>
      </c>
      <c r="V1552" s="74">
        <f ca="1">IF(Table1[[#This Row],[Hạn thanh toán]]="","",IF((U1552-NOW())&lt;0,0,(U1552-NOW())))</f>
        <v>0</v>
      </c>
      <c r="W1552" s="72"/>
      <c r="X1552" s="68" t="str">
        <f t="shared" ca="1" si="192"/>
        <v/>
      </c>
      <c r="Y1552" s="68" t="str">
        <f t="shared" si="190"/>
        <v>Đã thanh toán</v>
      </c>
      <c r="Z1552" s="301">
        <f>Table1[[#This Row],[Hạn thanh toán]]</f>
        <v>45748</v>
      </c>
      <c r="AA1552" s="301">
        <f>Table1[[#This Row],[Ngày Thanh toán]]</f>
        <v>45835</v>
      </c>
      <c r="AD1552" s="3" t="str">
        <f>VLOOKUP($A1552,Ma_KH!$A:$Q,Ma_KH!O$1,0)</f>
        <v>SÀNH ĐIỆU</v>
      </c>
      <c r="AE1552" s="3" t="str">
        <f>VLOOKUP($A1552,Ma_KH!$A:$Q,Ma_KH!P$1,0)</f>
        <v>CÔNG TY TNHH PHÂN PHỐI SÀNH ĐIỆU</v>
      </c>
    </row>
    <row r="1553" spans="1:31" ht="25.5" customHeight="1" x14ac:dyDescent="0.3">
      <c r="A1553" s="76" t="s">
        <v>145</v>
      </c>
      <c r="B1553" s="76" t="s">
        <v>4517</v>
      </c>
      <c r="C1553" s="78">
        <v>45751</v>
      </c>
      <c r="D1553" s="79" t="s">
        <v>2833</v>
      </c>
      <c r="E1553" s="78">
        <v>45751</v>
      </c>
      <c r="F1553" s="76" t="s">
        <v>2834</v>
      </c>
      <c r="G1553" s="76" t="s">
        <v>2742</v>
      </c>
      <c r="H1553" s="72">
        <v>498268</v>
      </c>
      <c r="I1553" s="72">
        <v>0</v>
      </c>
      <c r="J1553" s="72">
        <v>39861</v>
      </c>
      <c r="K1553" s="72">
        <v>538129</v>
      </c>
      <c r="L1553" s="8" t="s">
        <v>24</v>
      </c>
      <c r="M1553" s="43">
        <v>45835</v>
      </c>
      <c r="N1553" s="29" t="s">
        <v>4228</v>
      </c>
      <c r="O1553" s="72">
        <f>IF(Table1[[#This Row],[Phân loại]]="Tồn đầu kỳ",Table1[[#This Row],[Tổng giá trị]],0)</f>
        <v>0</v>
      </c>
      <c r="P1553" s="8">
        <f>IF(Table1[[#This Row],[Số còn phải thu ĐK]]&lt;&gt;0,0,IF(Table1[[#This Row],[Phân loại]]="Bán hàng",Table1[[#This Row],[Tổng giá trị]],-Table1[[#This Row],[Tổng giá trị]]))</f>
        <v>538129</v>
      </c>
      <c r="Q1553" s="73">
        <f t="shared" si="191"/>
        <v>538129</v>
      </c>
      <c r="R1553" s="8">
        <f>Table1[[#This Row],[Số còn phải thu ĐK]]+Table1[[#This Row],[Giá Trị HD sau CK]]-Table1[[#This Row],[Số tiền đã thu]]</f>
        <v>0</v>
      </c>
      <c r="S1553" s="7">
        <f>IF(Table1[[#This Row],[Ngày hóa đơn]]&lt;&gt;"",Table1[[#This Row],[Ngày hóa đơn]],Table1[[#This Row],[Ngày hạch toán]])</f>
        <v>45751</v>
      </c>
      <c r="T1553" s="8"/>
      <c r="U1553" s="7">
        <f>IF(Table1[[#This Row],[Ngày tính CN]]="","",S1553+T1553)</f>
        <v>45751</v>
      </c>
      <c r="V1553" s="74">
        <f ca="1">IF(Table1[[#This Row],[Hạn thanh toán]]="","",IF((U1553-NOW())&lt;0,0,(U1553-NOW())))</f>
        <v>0</v>
      </c>
      <c r="W1553" s="72"/>
      <c r="X1553" s="68" t="str">
        <f t="shared" ca="1" si="192"/>
        <v/>
      </c>
      <c r="Y1553" s="68" t="str">
        <f t="shared" si="190"/>
        <v>Đã thanh toán</v>
      </c>
      <c r="Z1553" s="301">
        <f>Table1[[#This Row],[Hạn thanh toán]]</f>
        <v>45751</v>
      </c>
      <c r="AA1553" s="301">
        <f>Table1[[#This Row],[Ngày Thanh toán]]</f>
        <v>45835</v>
      </c>
      <c r="AD1553" s="3" t="str">
        <f>VLOOKUP($A1553,Ma_KH!$A:$Q,Ma_KH!O$1,0)</f>
        <v>SÀNH ĐIỆU</v>
      </c>
      <c r="AE1553" s="3" t="str">
        <f>VLOOKUP($A1553,Ma_KH!$A:$Q,Ma_KH!P$1,0)</f>
        <v>CÔNG TY TNHH PHÂN PHỐI SÀNH ĐIỆU</v>
      </c>
    </row>
    <row r="1554" spans="1:31" ht="25.5" customHeight="1" x14ac:dyDescent="0.3">
      <c r="A1554" s="76" t="s">
        <v>145</v>
      </c>
      <c r="B1554" s="76" t="s">
        <v>4517</v>
      </c>
      <c r="C1554" s="78">
        <v>45755</v>
      </c>
      <c r="D1554" s="79" t="s">
        <v>2835</v>
      </c>
      <c r="E1554" s="78">
        <v>45755</v>
      </c>
      <c r="F1554" s="76" t="s">
        <v>2836</v>
      </c>
      <c r="G1554" s="76" t="s">
        <v>2754</v>
      </c>
      <c r="H1554" s="72">
        <v>331483</v>
      </c>
      <c r="I1554" s="72">
        <v>0</v>
      </c>
      <c r="J1554" s="72">
        <v>26519</v>
      </c>
      <c r="K1554" s="72">
        <v>358002</v>
      </c>
      <c r="L1554" s="8" t="s">
        <v>24</v>
      </c>
      <c r="M1554" s="43">
        <v>45835</v>
      </c>
      <c r="N1554" s="29" t="s">
        <v>4228</v>
      </c>
      <c r="O1554" s="72">
        <f>IF(Table1[[#This Row],[Phân loại]]="Tồn đầu kỳ",Table1[[#This Row],[Tổng giá trị]],0)</f>
        <v>0</v>
      </c>
      <c r="P1554" s="8">
        <f>IF(Table1[[#This Row],[Số còn phải thu ĐK]]&lt;&gt;0,0,IF(Table1[[#This Row],[Phân loại]]="Bán hàng",Table1[[#This Row],[Tổng giá trị]],-Table1[[#This Row],[Tổng giá trị]]))</f>
        <v>358002</v>
      </c>
      <c r="Q1554" s="73">
        <f t="shared" si="191"/>
        <v>358002</v>
      </c>
      <c r="R1554" s="8">
        <f>Table1[[#This Row],[Số còn phải thu ĐK]]+Table1[[#This Row],[Giá Trị HD sau CK]]-Table1[[#This Row],[Số tiền đã thu]]</f>
        <v>0</v>
      </c>
      <c r="S1554" s="7">
        <f>IF(Table1[[#This Row],[Ngày hóa đơn]]&lt;&gt;"",Table1[[#This Row],[Ngày hóa đơn]],Table1[[#This Row],[Ngày hạch toán]])</f>
        <v>45755</v>
      </c>
      <c r="T1554" s="8"/>
      <c r="U1554" s="7">
        <f>IF(Table1[[#This Row],[Ngày tính CN]]="","",S1554+T1554)</f>
        <v>45755</v>
      </c>
      <c r="V1554" s="74">
        <f ca="1">IF(Table1[[#This Row],[Hạn thanh toán]]="","",IF((U1554-NOW())&lt;0,0,(U1554-NOW())))</f>
        <v>0</v>
      </c>
      <c r="W1554" s="72"/>
      <c r="X1554" s="68" t="str">
        <f t="shared" ca="1" si="192"/>
        <v/>
      </c>
      <c r="Y1554" s="68" t="str">
        <f t="shared" si="190"/>
        <v>Đã thanh toán</v>
      </c>
      <c r="Z1554" s="301">
        <f>Table1[[#This Row],[Hạn thanh toán]]</f>
        <v>45755</v>
      </c>
      <c r="AA1554" s="301">
        <f>Table1[[#This Row],[Ngày Thanh toán]]</f>
        <v>45835</v>
      </c>
      <c r="AD1554" s="3" t="str">
        <f>VLOOKUP($A1554,Ma_KH!$A:$Q,Ma_KH!O$1,0)</f>
        <v>SÀNH ĐIỆU</v>
      </c>
      <c r="AE1554" s="3" t="str">
        <f>VLOOKUP($A1554,Ma_KH!$A:$Q,Ma_KH!P$1,0)</f>
        <v>CÔNG TY TNHH PHÂN PHỐI SÀNH ĐIỆU</v>
      </c>
    </row>
    <row r="1555" spans="1:31" ht="25.5" customHeight="1" x14ac:dyDescent="0.3">
      <c r="A1555" s="76" t="s">
        <v>145</v>
      </c>
      <c r="B1555" s="76" t="s">
        <v>4517</v>
      </c>
      <c r="C1555" s="78">
        <v>45762</v>
      </c>
      <c r="D1555" s="79" t="s">
        <v>2837</v>
      </c>
      <c r="E1555" s="78">
        <v>45762</v>
      </c>
      <c r="F1555" s="76" t="s">
        <v>2838</v>
      </c>
      <c r="G1555" s="76" t="s">
        <v>2742</v>
      </c>
      <c r="H1555" s="72">
        <v>680802</v>
      </c>
      <c r="I1555" s="72">
        <v>0</v>
      </c>
      <c r="J1555" s="72">
        <v>54464</v>
      </c>
      <c r="K1555" s="72">
        <v>735266</v>
      </c>
      <c r="L1555" s="8" t="s">
        <v>24</v>
      </c>
      <c r="M1555" s="43">
        <v>45835</v>
      </c>
      <c r="N1555" s="29" t="s">
        <v>4228</v>
      </c>
      <c r="O1555" s="72">
        <f>IF(Table1[[#This Row],[Phân loại]]="Tồn đầu kỳ",Table1[[#This Row],[Tổng giá trị]],0)</f>
        <v>0</v>
      </c>
      <c r="P1555" s="8">
        <f>IF(Table1[[#This Row],[Số còn phải thu ĐK]]&lt;&gt;0,0,IF(Table1[[#This Row],[Phân loại]]="Bán hàng",Table1[[#This Row],[Tổng giá trị]],-Table1[[#This Row],[Tổng giá trị]]))</f>
        <v>735266</v>
      </c>
      <c r="Q1555" s="73">
        <f t="shared" si="191"/>
        <v>735266</v>
      </c>
      <c r="R1555" s="8">
        <f>Table1[[#This Row],[Số còn phải thu ĐK]]+Table1[[#This Row],[Giá Trị HD sau CK]]-Table1[[#This Row],[Số tiền đã thu]]</f>
        <v>0</v>
      </c>
      <c r="S1555" s="7">
        <f>IF(Table1[[#This Row],[Ngày hóa đơn]]&lt;&gt;"",Table1[[#This Row],[Ngày hóa đơn]],Table1[[#This Row],[Ngày hạch toán]])</f>
        <v>45762</v>
      </c>
      <c r="T1555" s="8"/>
      <c r="U1555" s="7">
        <f>IF(Table1[[#This Row],[Ngày tính CN]]="","",S1555+T1555)</f>
        <v>45762</v>
      </c>
      <c r="V1555" s="74">
        <f ca="1">IF(Table1[[#This Row],[Hạn thanh toán]]="","",IF((U1555-NOW())&lt;0,0,(U1555-NOW())))</f>
        <v>0</v>
      </c>
      <c r="W1555" s="72"/>
      <c r="X1555" s="68" t="str">
        <f t="shared" ca="1" si="192"/>
        <v/>
      </c>
      <c r="Y1555" s="68" t="str">
        <f t="shared" si="190"/>
        <v>Đã thanh toán</v>
      </c>
      <c r="Z1555" s="301">
        <f>Table1[[#This Row],[Hạn thanh toán]]</f>
        <v>45762</v>
      </c>
      <c r="AA1555" s="301">
        <f>Table1[[#This Row],[Ngày Thanh toán]]</f>
        <v>45835</v>
      </c>
      <c r="AD1555" s="3" t="str">
        <f>VLOOKUP($A1555,Ma_KH!$A:$Q,Ma_KH!O$1,0)</f>
        <v>SÀNH ĐIỆU</v>
      </c>
      <c r="AE1555" s="3" t="str">
        <f>VLOOKUP($A1555,Ma_KH!$A:$Q,Ma_KH!P$1,0)</f>
        <v>CÔNG TY TNHH PHÂN PHỐI SÀNH ĐIỆU</v>
      </c>
    </row>
    <row r="1556" spans="1:31" ht="25.5" customHeight="1" x14ac:dyDescent="0.3">
      <c r="A1556" s="76" t="s">
        <v>145</v>
      </c>
      <c r="B1556" s="76" t="s">
        <v>4517</v>
      </c>
      <c r="C1556" s="78">
        <v>45765</v>
      </c>
      <c r="D1556" s="79" t="s">
        <v>2839</v>
      </c>
      <c r="E1556" s="78">
        <v>45765</v>
      </c>
      <c r="F1556" s="76" t="s">
        <v>2840</v>
      </c>
      <c r="G1556" s="76" t="s">
        <v>2757</v>
      </c>
      <c r="H1556" s="72">
        <v>1218256</v>
      </c>
      <c r="I1556" s="72">
        <v>0</v>
      </c>
      <c r="J1556" s="72">
        <v>97460</v>
      </c>
      <c r="K1556" s="72">
        <v>1315716</v>
      </c>
      <c r="L1556" s="8" t="s">
        <v>24</v>
      </c>
      <c r="M1556" s="43">
        <v>45835</v>
      </c>
      <c r="N1556" s="29" t="s">
        <v>4228</v>
      </c>
      <c r="O1556" s="72">
        <f>IF(Table1[[#This Row],[Phân loại]]="Tồn đầu kỳ",Table1[[#This Row],[Tổng giá trị]],0)</f>
        <v>0</v>
      </c>
      <c r="P1556" s="8">
        <f>IF(Table1[[#This Row],[Số còn phải thu ĐK]]&lt;&gt;0,0,IF(Table1[[#This Row],[Phân loại]]="Bán hàng",Table1[[#This Row],[Tổng giá trị]],-Table1[[#This Row],[Tổng giá trị]]))</f>
        <v>1315716</v>
      </c>
      <c r="Q1556" s="73">
        <f t="shared" si="191"/>
        <v>1315716</v>
      </c>
      <c r="R1556" s="8">
        <f>Table1[[#This Row],[Số còn phải thu ĐK]]+Table1[[#This Row],[Giá Trị HD sau CK]]-Table1[[#This Row],[Số tiền đã thu]]</f>
        <v>0</v>
      </c>
      <c r="S1556" s="7">
        <f>IF(Table1[[#This Row],[Ngày hóa đơn]]&lt;&gt;"",Table1[[#This Row],[Ngày hóa đơn]],Table1[[#This Row],[Ngày hạch toán]])</f>
        <v>45765</v>
      </c>
      <c r="T1556" s="8"/>
      <c r="U1556" s="7">
        <f>IF(Table1[[#This Row],[Ngày tính CN]]="","",S1556+T1556)</f>
        <v>45765</v>
      </c>
      <c r="V1556" s="74">
        <f ca="1">IF(Table1[[#This Row],[Hạn thanh toán]]="","",IF((U1556-NOW())&lt;0,0,(U1556-NOW())))</f>
        <v>0</v>
      </c>
      <c r="W1556" s="72"/>
      <c r="X1556" s="68" t="str">
        <f t="shared" ca="1" si="192"/>
        <v/>
      </c>
      <c r="Y1556" s="68" t="str">
        <f t="shared" si="190"/>
        <v>Đã thanh toán</v>
      </c>
      <c r="Z1556" s="301">
        <f>Table1[[#This Row],[Hạn thanh toán]]</f>
        <v>45765</v>
      </c>
      <c r="AA1556" s="301">
        <f>Table1[[#This Row],[Ngày Thanh toán]]</f>
        <v>45835</v>
      </c>
      <c r="AD1556" s="3" t="str">
        <f>VLOOKUP($A1556,Ma_KH!$A:$Q,Ma_KH!O$1,0)</f>
        <v>SÀNH ĐIỆU</v>
      </c>
      <c r="AE1556" s="3" t="str">
        <f>VLOOKUP($A1556,Ma_KH!$A:$Q,Ma_KH!P$1,0)</f>
        <v>CÔNG TY TNHH PHÂN PHỐI SÀNH ĐIỆU</v>
      </c>
    </row>
    <row r="1557" spans="1:31" ht="25.5" customHeight="1" x14ac:dyDescent="0.3">
      <c r="A1557" s="76" t="s">
        <v>145</v>
      </c>
      <c r="B1557" s="76" t="s">
        <v>4517</v>
      </c>
      <c r="C1557" s="78">
        <v>45766</v>
      </c>
      <c r="D1557" s="79" t="s">
        <v>2841</v>
      </c>
      <c r="E1557" s="78">
        <v>45766</v>
      </c>
      <c r="F1557" s="76" t="s">
        <v>2842</v>
      </c>
      <c r="G1557" s="76" t="s">
        <v>2745</v>
      </c>
      <c r="H1557" s="72">
        <v>1766978</v>
      </c>
      <c r="I1557" s="72">
        <v>0</v>
      </c>
      <c r="J1557" s="72">
        <v>141358</v>
      </c>
      <c r="K1557" s="72">
        <v>1908336</v>
      </c>
      <c r="L1557" s="8" t="s">
        <v>24</v>
      </c>
      <c r="M1557" s="43">
        <v>45835</v>
      </c>
      <c r="N1557" s="29" t="s">
        <v>4228</v>
      </c>
      <c r="O1557" s="72">
        <f>IF(Table1[[#This Row],[Phân loại]]="Tồn đầu kỳ",Table1[[#This Row],[Tổng giá trị]],0)</f>
        <v>0</v>
      </c>
      <c r="P1557" s="8">
        <f>IF(Table1[[#This Row],[Số còn phải thu ĐK]]&lt;&gt;0,0,IF(Table1[[#This Row],[Phân loại]]="Bán hàng",Table1[[#This Row],[Tổng giá trị]],-Table1[[#This Row],[Tổng giá trị]]))</f>
        <v>1908336</v>
      </c>
      <c r="Q1557" s="73">
        <f t="shared" si="191"/>
        <v>1908336</v>
      </c>
      <c r="R1557" s="8">
        <f>Table1[[#This Row],[Số còn phải thu ĐK]]+Table1[[#This Row],[Giá Trị HD sau CK]]-Table1[[#This Row],[Số tiền đã thu]]</f>
        <v>0</v>
      </c>
      <c r="S1557" s="7">
        <f>IF(Table1[[#This Row],[Ngày hóa đơn]]&lt;&gt;"",Table1[[#This Row],[Ngày hóa đơn]],Table1[[#This Row],[Ngày hạch toán]])</f>
        <v>45766</v>
      </c>
      <c r="T1557" s="8"/>
      <c r="U1557" s="7">
        <f>IF(Table1[[#This Row],[Ngày tính CN]]="","",S1557+T1557)</f>
        <v>45766</v>
      </c>
      <c r="V1557" s="74">
        <f ca="1">IF(Table1[[#This Row],[Hạn thanh toán]]="","",IF((U1557-NOW())&lt;0,0,(U1557-NOW())))</f>
        <v>0</v>
      </c>
      <c r="W1557" s="72"/>
      <c r="X1557" s="68" t="str">
        <f t="shared" ca="1" si="192"/>
        <v/>
      </c>
      <c r="Y1557" s="68" t="str">
        <f t="shared" si="190"/>
        <v>Đã thanh toán</v>
      </c>
      <c r="Z1557" s="301">
        <f>Table1[[#This Row],[Hạn thanh toán]]</f>
        <v>45766</v>
      </c>
      <c r="AA1557" s="301">
        <f>Table1[[#This Row],[Ngày Thanh toán]]</f>
        <v>45835</v>
      </c>
      <c r="AD1557" s="3" t="str">
        <f>VLOOKUP($A1557,Ma_KH!$A:$Q,Ma_KH!O$1,0)</f>
        <v>SÀNH ĐIỆU</v>
      </c>
      <c r="AE1557" s="3" t="str">
        <f>VLOOKUP($A1557,Ma_KH!$A:$Q,Ma_KH!P$1,0)</f>
        <v>CÔNG TY TNHH PHÂN PHỐI SÀNH ĐIỆU</v>
      </c>
    </row>
    <row r="1558" spans="1:31" ht="25.5" customHeight="1" x14ac:dyDescent="0.3">
      <c r="A1558" s="76" t="s">
        <v>145</v>
      </c>
      <c r="B1558" s="76" t="s">
        <v>4517</v>
      </c>
      <c r="C1558" s="78">
        <v>45766</v>
      </c>
      <c r="D1558" s="79" t="s">
        <v>2843</v>
      </c>
      <c r="E1558" s="78">
        <v>45766</v>
      </c>
      <c r="F1558" s="76" t="s">
        <v>2844</v>
      </c>
      <c r="G1558" s="76" t="s">
        <v>2748</v>
      </c>
      <c r="H1558" s="72">
        <v>648685</v>
      </c>
      <c r="I1558" s="72">
        <v>0</v>
      </c>
      <c r="J1558" s="72">
        <v>51895</v>
      </c>
      <c r="K1558" s="72">
        <v>700580</v>
      </c>
      <c r="L1558" s="8" t="s">
        <v>24</v>
      </c>
      <c r="M1558" s="43">
        <v>45835</v>
      </c>
      <c r="N1558" s="29" t="s">
        <v>4228</v>
      </c>
      <c r="O1558" s="72">
        <f>IF(Table1[[#This Row],[Phân loại]]="Tồn đầu kỳ",Table1[[#This Row],[Tổng giá trị]],0)</f>
        <v>0</v>
      </c>
      <c r="P1558" s="8">
        <f>IF(Table1[[#This Row],[Số còn phải thu ĐK]]&lt;&gt;0,0,IF(Table1[[#This Row],[Phân loại]]="Bán hàng",Table1[[#This Row],[Tổng giá trị]],-Table1[[#This Row],[Tổng giá trị]]))</f>
        <v>700580</v>
      </c>
      <c r="Q1558" s="73">
        <f t="shared" si="191"/>
        <v>700580</v>
      </c>
      <c r="R1558" s="8">
        <f>Table1[[#This Row],[Số còn phải thu ĐK]]+Table1[[#This Row],[Giá Trị HD sau CK]]-Table1[[#This Row],[Số tiền đã thu]]</f>
        <v>0</v>
      </c>
      <c r="S1558" s="7">
        <f>IF(Table1[[#This Row],[Ngày hóa đơn]]&lt;&gt;"",Table1[[#This Row],[Ngày hóa đơn]],Table1[[#This Row],[Ngày hạch toán]])</f>
        <v>45766</v>
      </c>
      <c r="T1558" s="8"/>
      <c r="U1558" s="7">
        <f>IF(Table1[[#This Row],[Ngày tính CN]]="","",S1558+T1558)</f>
        <v>45766</v>
      </c>
      <c r="V1558" s="74">
        <f ca="1">IF(Table1[[#This Row],[Hạn thanh toán]]="","",IF((U1558-NOW())&lt;0,0,(U1558-NOW())))</f>
        <v>0</v>
      </c>
      <c r="W1558" s="72"/>
      <c r="X1558" s="68" t="str">
        <f t="shared" ca="1" si="192"/>
        <v/>
      </c>
      <c r="Y1558" s="68" t="str">
        <f t="shared" si="190"/>
        <v>Đã thanh toán</v>
      </c>
      <c r="Z1558" s="301">
        <f>Table1[[#This Row],[Hạn thanh toán]]</f>
        <v>45766</v>
      </c>
      <c r="AA1558" s="301">
        <f>Table1[[#This Row],[Ngày Thanh toán]]</f>
        <v>45835</v>
      </c>
      <c r="AD1558" s="3" t="str">
        <f>VLOOKUP($A1558,Ma_KH!$A:$Q,Ma_KH!O$1,0)</f>
        <v>SÀNH ĐIỆU</v>
      </c>
      <c r="AE1558" s="3" t="str">
        <f>VLOOKUP($A1558,Ma_KH!$A:$Q,Ma_KH!P$1,0)</f>
        <v>CÔNG TY TNHH PHÂN PHỐI SÀNH ĐIỆU</v>
      </c>
    </row>
    <row r="1559" spans="1:31" ht="25.5" customHeight="1" x14ac:dyDescent="0.3">
      <c r="A1559" s="69" t="s">
        <v>145</v>
      </c>
      <c r="B1559" s="76" t="s">
        <v>4517</v>
      </c>
      <c r="C1559" s="70">
        <v>45768</v>
      </c>
      <c r="D1559" s="71" t="s">
        <v>2845</v>
      </c>
      <c r="E1559" s="70">
        <v>45768</v>
      </c>
      <c r="F1559" s="69" t="s">
        <v>2846</v>
      </c>
      <c r="G1559" s="69" t="s">
        <v>2790</v>
      </c>
      <c r="H1559" s="72">
        <v>734310</v>
      </c>
      <c r="I1559" s="72">
        <v>0</v>
      </c>
      <c r="J1559" s="72">
        <v>58745</v>
      </c>
      <c r="K1559" s="72">
        <v>793055</v>
      </c>
      <c r="L1559" s="8" t="s">
        <v>24</v>
      </c>
      <c r="M1559" s="43">
        <v>45835</v>
      </c>
      <c r="N1559" s="29" t="s">
        <v>4228</v>
      </c>
      <c r="O1559" s="72">
        <f>IF(Table1[[#This Row],[Phân loại]]="Tồn đầu kỳ",Table1[[#This Row],[Tổng giá trị]],0)</f>
        <v>0</v>
      </c>
      <c r="P1559" s="8">
        <f>IF(Table1[[#This Row],[Số còn phải thu ĐK]]&lt;&gt;0,0,IF(Table1[[#This Row],[Phân loại]]="Bán hàng",Table1[[#This Row],[Tổng giá trị]],-Table1[[#This Row],[Tổng giá trị]]))</f>
        <v>793055</v>
      </c>
      <c r="Q1559" s="73">
        <f t="shared" si="191"/>
        <v>793055</v>
      </c>
      <c r="R1559" s="8">
        <f>Table1[[#This Row],[Số còn phải thu ĐK]]+Table1[[#This Row],[Giá Trị HD sau CK]]-Table1[[#This Row],[Số tiền đã thu]]</f>
        <v>0</v>
      </c>
      <c r="S1559" s="7">
        <f>IF(Table1[[#This Row],[Ngày hóa đơn]]&lt;&gt;"",Table1[[#This Row],[Ngày hóa đơn]],Table1[[#This Row],[Ngày hạch toán]])</f>
        <v>45768</v>
      </c>
      <c r="T1559" s="8"/>
      <c r="U1559" s="7">
        <f>IF(Table1[[#This Row],[Ngày tính CN]]="","",S1559+T1559)</f>
        <v>45768</v>
      </c>
      <c r="V1559" s="74">
        <f ca="1">IF(Table1[[#This Row],[Hạn thanh toán]]="","",IF((U1559-NOW())&lt;0,0,(U1559-NOW())))</f>
        <v>0</v>
      </c>
      <c r="W1559" s="72"/>
      <c r="X1559" s="68" t="str">
        <f t="shared" ca="1" si="192"/>
        <v/>
      </c>
      <c r="Y1559" s="68" t="str">
        <f t="shared" si="190"/>
        <v>Đã thanh toán</v>
      </c>
      <c r="Z1559" s="301">
        <f>Table1[[#This Row],[Hạn thanh toán]]</f>
        <v>45768</v>
      </c>
      <c r="AA1559" s="301">
        <f>Table1[[#This Row],[Ngày Thanh toán]]</f>
        <v>45835</v>
      </c>
      <c r="AD1559" s="3" t="str">
        <f>VLOOKUP($A1559,Ma_KH!$A:$Q,Ma_KH!O$1,0)</f>
        <v>SÀNH ĐIỆU</v>
      </c>
      <c r="AE1559" s="3" t="str">
        <f>VLOOKUP($A1559,Ma_KH!$A:$Q,Ma_KH!P$1,0)</f>
        <v>CÔNG TY TNHH PHÂN PHỐI SÀNH ĐIỆU</v>
      </c>
    </row>
    <row r="1560" spans="1:31" ht="25.5" customHeight="1" x14ac:dyDescent="0.3">
      <c r="A1560" s="76" t="s">
        <v>145</v>
      </c>
      <c r="B1560" s="76" t="s">
        <v>4517</v>
      </c>
      <c r="C1560" s="78">
        <v>45775</v>
      </c>
      <c r="D1560" s="79" t="s">
        <v>2847</v>
      </c>
      <c r="E1560" s="78">
        <v>45775</v>
      </c>
      <c r="F1560" s="76" t="s">
        <v>2848</v>
      </c>
      <c r="G1560" s="76" t="s">
        <v>2742</v>
      </c>
      <c r="H1560" s="72">
        <v>389165</v>
      </c>
      <c r="I1560" s="72">
        <v>0</v>
      </c>
      <c r="J1560" s="72">
        <v>31133</v>
      </c>
      <c r="K1560" s="72">
        <v>420298</v>
      </c>
      <c r="L1560" s="8" t="s">
        <v>24</v>
      </c>
      <c r="M1560" s="43">
        <v>45835</v>
      </c>
      <c r="N1560" s="29" t="s">
        <v>4228</v>
      </c>
      <c r="O1560" s="72">
        <f>IF(Table1[[#This Row],[Phân loại]]="Tồn đầu kỳ",Table1[[#This Row],[Tổng giá trị]],0)</f>
        <v>0</v>
      </c>
      <c r="P1560" s="8">
        <f>IF(Table1[[#This Row],[Số còn phải thu ĐK]]&lt;&gt;0,0,IF(Table1[[#This Row],[Phân loại]]="Bán hàng",Table1[[#This Row],[Tổng giá trị]],-Table1[[#This Row],[Tổng giá trị]]))</f>
        <v>420298</v>
      </c>
      <c r="Q1560" s="73">
        <f t="shared" si="191"/>
        <v>420298</v>
      </c>
      <c r="R1560" s="8">
        <f>Table1[[#This Row],[Số còn phải thu ĐK]]+Table1[[#This Row],[Giá Trị HD sau CK]]-Table1[[#This Row],[Số tiền đã thu]]</f>
        <v>0</v>
      </c>
      <c r="S1560" s="7">
        <f>IF(Table1[[#This Row],[Ngày hóa đơn]]&lt;&gt;"",Table1[[#This Row],[Ngày hóa đơn]],Table1[[#This Row],[Ngày hạch toán]])</f>
        <v>45775</v>
      </c>
      <c r="T1560" s="8"/>
      <c r="U1560" s="7">
        <f>IF(Table1[[#This Row],[Ngày tính CN]]="","",S1560+T1560)</f>
        <v>45775</v>
      </c>
      <c r="V1560" s="74">
        <f ca="1">IF(Table1[[#This Row],[Hạn thanh toán]]="","",IF((U1560-NOW())&lt;0,0,(U1560-NOW())))</f>
        <v>0</v>
      </c>
      <c r="W1560" s="72"/>
      <c r="X1560" s="68" t="str">
        <f t="shared" ca="1" si="192"/>
        <v/>
      </c>
      <c r="Y1560" s="68" t="str">
        <f t="shared" si="190"/>
        <v>Đã thanh toán</v>
      </c>
      <c r="Z1560" s="301">
        <f>Table1[[#This Row],[Hạn thanh toán]]</f>
        <v>45775</v>
      </c>
      <c r="AA1560" s="301">
        <f>Table1[[#This Row],[Ngày Thanh toán]]</f>
        <v>45835</v>
      </c>
      <c r="AD1560" s="3" t="str">
        <f>VLOOKUP($A1560,Ma_KH!$A:$Q,Ma_KH!O$1,0)</f>
        <v>SÀNH ĐIỆU</v>
      </c>
      <c r="AE1560" s="3" t="str">
        <f>VLOOKUP($A1560,Ma_KH!$A:$Q,Ma_KH!P$1,0)</f>
        <v>CÔNG TY TNHH PHÂN PHỐI SÀNH ĐIỆU</v>
      </c>
    </row>
    <row r="1561" spans="1:31" ht="25.5" customHeight="1" x14ac:dyDescent="0.3">
      <c r="A1561" s="76" t="s">
        <v>145</v>
      </c>
      <c r="B1561" s="76" t="s">
        <v>4517</v>
      </c>
      <c r="C1561" s="78">
        <v>45775</v>
      </c>
      <c r="D1561" s="79" t="s">
        <v>2849</v>
      </c>
      <c r="E1561" s="78">
        <v>45775</v>
      </c>
      <c r="F1561" s="76" t="s">
        <v>2850</v>
      </c>
      <c r="G1561" s="76" t="s">
        <v>2760</v>
      </c>
      <c r="H1561" s="72">
        <v>881172</v>
      </c>
      <c r="I1561" s="72">
        <v>0</v>
      </c>
      <c r="J1561" s="72">
        <v>70494</v>
      </c>
      <c r="K1561" s="72">
        <v>951666</v>
      </c>
      <c r="L1561" s="8" t="s">
        <v>24</v>
      </c>
      <c r="M1561" s="43">
        <v>45835</v>
      </c>
      <c r="N1561" s="29" t="s">
        <v>4228</v>
      </c>
      <c r="O1561" s="72">
        <f>IF(Table1[[#This Row],[Phân loại]]="Tồn đầu kỳ",Table1[[#This Row],[Tổng giá trị]],0)</f>
        <v>0</v>
      </c>
      <c r="P1561" s="8">
        <f>IF(Table1[[#This Row],[Số còn phải thu ĐK]]&lt;&gt;0,0,IF(Table1[[#This Row],[Phân loại]]="Bán hàng",Table1[[#This Row],[Tổng giá trị]],-Table1[[#This Row],[Tổng giá trị]]))</f>
        <v>951666</v>
      </c>
      <c r="Q1561" s="73">
        <f t="shared" si="191"/>
        <v>951666</v>
      </c>
      <c r="R1561" s="8">
        <f>Table1[[#This Row],[Số còn phải thu ĐK]]+Table1[[#This Row],[Giá Trị HD sau CK]]-Table1[[#This Row],[Số tiền đã thu]]</f>
        <v>0</v>
      </c>
      <c r="S1561" s="7">
        <f>IF(Table1[[#This Row],[Ngày hóa đơn]]&lt;&gt;"",Table1[[#This Row],[Ngày hóa đơn]],Table1[[#This Row],[Ngày hạch toán]])</f>
        <v>45775</v>
      </c>
      <c r="T1561" s="8"/>
      <c r="U1561" s="7">
        <f>IF(Table1[[#This Row],[Ngày tính CN]]="","",S1561+T1561)</f>
        <v>45775</v>
      </c>
      <c r="V1561" s="74">
        <f ca="1">IF(Table1[[#This Row],[Hạn thanh toán]]="","",IF((U1561-NOW())&lt;0,0,(U1561-NOW())))</f>
        <v>0</v>
      </c>
      <c r="W1561" s="72"/>
      <c r="X1561" s="68" t="str">
        <f t="shared" ca="1" si="192"/>
        <v/>
      </c>
      <c r="Y1561" s="68" t="str">
        <f t="shared" si="190"/>
        <v>Đã thanh toán</v>
      </c>
      <c r="Z1561" s="301">
        <f>Table1[[#This Row],[Hạn thanh toán]]</f>
        <v>45775</v>
      </c>
      <c r="AA1561" s="301">
        <f>Table1[[#This Row],[Ngày Thanh toán]]</f>
        <v>45835</v>
      </c>
      <c r="AD1561" s="3" t="str">
        <f>VLOOKUP($A1561,Ma_KH!$A:$Q,Ma_KH!O$1,0)</f>
        <v>SÀNH ĐIỆU</v>
      </c>
      <c r="AE1561" s="3" t="str">
        <f>VLOOKUP($A1561,Ma_KH!$A:$Q,Ma_KH!P$1,0)</f>
        <v>CÔNG TY TNHH PHÂN PHỐI SÀNH ĐIỆU</v>
      </c>
    </row>
    <row r="1562" spans="1:31" ht="25.5" customHeight="1" x14ac:dyDescent="0.3">
      <c r="A1562" s="76" t="s">
        <v>145</v>
      </c>
      <c r="B1562" s="76" t="s">
        <v>4517</v>
      </c>
      <c r="C1562" s="78">
        <v>45775</v>
      </c>
      <c r="D1562" s="79" t="s">
        <v>2851</v>
      </c>
      <c r="E1562" s="78">
        <v>45775</v>
      </c>
      <c r="F1562" s="76" t="s">
        <v>2852</v>
      </c>
      <c r="G1562" s="76" t="s">
        <v>2760</v>
      </c>
      <c r="H1562" s="72">
        <v>908469</v>
      </c>
      <c r="I1562" s="72">
        <v>0</v>
      </c>
      <c r="J1562" s="72">
        <v>72678</v>
      </c>
      <c r="K1562" s="72">
        <v>981147</v>
      </c>
      <c r="L1562" s="8" t="s">
        <v>24</v>
      </c>
      <c r="M1562" s="43">
        <v>45835</v>
      </c>
      <c r="N1562" s="29" t="s">
        <v>4228</v>
      </c>
      <c r="O1562" s="72">
        <f>IF(Table1[[#This Row],[Phân loại]]="Tồn đầu kỳ",Table1[[#This Row],[Tổng giá trị]],0)</f>
        <v>0</v>
      </c>
      <c r="P1562" s="8">
        <f>IF(Table1[[#This Row],[Số còn phải thu ĐK]]&lt;&gt;0,0,IF(Table1[[#This Row],[Phân loại]]="Bán hàng",Table1[[#This Row],[Tổng giá trị]],-Table1[[#This Row],[Tổng giá trị]]))</f>
        <v>981147</v>
      </c>
      <c r="Q1562" s="73">
        <f t="shared" si="191"/>
        <v>981147</v>
      </c>
      <c r="R1562" s="8">
        <f>Table1[[#This Row],[Số còn phải thu ĐK]]+Table1[[#This Row],[Giá Trị HD sau CK]]-Table1[[#This Row],[Số tiền đã thu]]</f>
        <v>0</v>
      </c>
      <c r="S1562" s="7">
        <f>IF(Table1[[#This Row],[Ngày hóa đơn]]&lt;&gt;"",Table1[[#This Row],[Ngày hóa đơn]],Table1[[#This Row],[Ngày hạch toán]])</f>
        <v>45775</v>
      </c>
      <c r="T1562" s="8"/>
      <c r="U1562" s="7">
        <f>IF(Table1[[#This Row],[Ngày tính CN]]="","",S1562+T1562)</f>
        <v>45775</v>
      </c>
      <c r="V1562" s="74">
        <f ca="1">IF(Table1[[#This Row],[Hạn thanh toán]]="","",IF((U1562-NOW())&lt;0,0,(U1562-NOW())))</f>
        <v>0</v>
      </c>
      <c r="W1562" s="72"/>
      <c r="X1562" s="68" t="str">
        <f t="shared" ca="1" si="192"/>
        <v/>
      </c>
      <c r="Y1562" s="68" t="str">
        <f t="shared" si="190"/>
        <v>Đã thanh toán</v>
      </c>
      <c r="Z1562" s="301">
        <f>Table1[[#This Row],[Hạn thanh toán]]</f>
        <v>45775</v>
      </c>
      <c r="AA1562" s="301">
        <f>Table1[[#This Row],[Ngày Thanh toán]]</f>
        <v>45835</v>
      </c>
      <c r="AD1562" s="3" t="str">
        <f>VLOOKUP($A1562,Ma_KH!$A:$Q,Ma_KH!O$1,0)</f>
        <v>SÀNH ĐIỆU</v>
      </c>
      <c r="AE1562" s="3" t="str">
        <f>VLOOKUP($A1562,Ma_KH!$A:$Q,Ma_KH!P$1,0)</f>
        <v>CÔNG TY TNHH PHÂN PHỐI SÀNH ĐIỆU</v>
      </c>
    </row>
    <row r="1563" spans="1:31" ht="25.5" customHeight="1" x14ac:dyDescent="0.3">
      <c r="A1563" s="76" t="s">
        <v>145</v>
      </c>
      <c r="B1563" s="76" t="s">
        <v>4517</v>
      </c>
      <c r="C1563" s="78">
        <v>45779</v>
      </c>
      <c r="D1563" s="79" t="s">
        <v>2853</v>
      </c>
      <c r="E1563" s="78">
        <v>45779</v>
      </c>
      <c r="F1563" s="76" t="s">
        <v>2854</v>
      </c>
      <c r="G1563" s="76" t="s">
        <v>2745</v>
      </c>
      <c r="H1563" s="72">
        <v>811749</v>
      </c>
      <c r="I1563" s="72">
        <v>0</v>
      </c>
      <c r="J1563" s="72">
        <v>64940</v>
      </c>
      <c r="K1563" s="72">
        <v>876689</v>
      </c>
      <c r="L1563" s="8" t="s">
        <v>24</v>
      </c>
      <c r="M1563" s="43">
        <v>45869</v>
      </c>
      <c r="N1563" s="29" t="s">
        <v>4231</v>
      </c>
      <c r="O1563" s="72">
        <f>IF(Table1[[#This Row],[Phân loại]]="Tồn đầu kỳ",Table1[[#This Row],[Tổng giá trị]],0)</f>
        <v>0</v>
      </c>
      <c r="P1563" s="8">
        <f>IF(Table1[[#This Row],[Số còn phải thu ĐK]]&lt;&gt;0,0,IF(Table1[[#This Row],[Phân loại]]="Bán hàng",Table1[[#This Row],[Tổng giá trị]],-Table1[[#This Row],[Tổng giá trị]]))</f>
        <v>876689</v>
      </c>
      <c r="Q1563" s="73">
        <f t="shared" si="191"/>
        <v>876689</v>
      </c>
      <c r="R1563" s="8">
        <f>Table1[[#This Row],[Số còn phải thu ĐK]]+Table1[[#This Row],[Giá Trị HD sau CK]]-Table1[[#This Row],[Số tiền đã thu]]</f>
        <v>0</v>
      </c>
      <c r="S1563" s="7">
        <f>IF(Table1[[#This Row],[Ngày hóa đơn]]&lt;&gt;"",Table1[[#This Row],[Ngày hóa đơn]],Table1[[#This Row],[Ngày hạch toán]])</f>
        <v>45779</v>
      </c>
      <c r="T1563" s="8"/>
      <c r="U1563" s="7">
        <f>IF(Table1[[#This Row],[Ngày tính CN]]="","",S1563+T1563)</f>
        <v>45779</v>
      </c>
      <c r="V1563" s="74">
        <f ca="1">IF(Table1[[#This Row],[Hạn thanh toán]]="","",IF((U1563-NOW())&lt;0,0,(U1563-NOW())))</f>
        <v>0</v>
      </c>
      <c r="W1563" s="72"/>
      <c r="X1563" s="68" t="str">
        <f t="shared" ca="1" si="192"/>
        <v/>
      </c>
      <c r="Y1563" s="68" t="str">
        <f t="shared" si="190"/>
        <v>Đã thanh toán</v>
      </c>
      <c r="Z1563" s="301">
        <f>Table1[[#This Row],[Hạn thanh toán]]</f>
        <v>45779</v>
      </c>
      <c r="AA1563" s="301">
        <f>Table1[[#This Row],[Ngày Thanh toán]]</f>
        <v>45869</v>
      </c>
      <c r="AD1563" s="3" t="str">
        <f>VLOOKUP($A1563,Ma_KH!$A:$Q,Ma_KH!O$1,0)</f>
        <v>SÀNH ĐIỆU</v>
      </c>
      <c r="AE1563" s="3" t="str">
        <f>VLOOKUP($A1563,Ma_KH!$A:$Q,Ma_KH!P$1,0)</f>
        <v>CÔNG TY TNHH PHÂN PHỐI SÀNH ĐIỆU</v>
      </c>
    </row>
    <row r="1564" spans="1:31" ht="25.5" customHeight="1" x14ac:dyDescent="0.3">
      <c r="A1564" s="76" t="s">
        <v>145</v>
      </c>
      <c r="B1564" s="76" t="s">
        <v>4517</v>
      </c>
      <c r="C1564" s="78">
        <v>45784</v>
      </c>
      <c r="D1564" s="79" t="s">
        <v>2855</v>
      </c>
      <c r="E1564" s="78">
        <v>45784</v>
      </c>
      <c r="F1564" s="76" t="s">
        <v>2856</v>
      </c>
      <c r="G1564" s="76" t="s">
        <v>2745</v>
      </c>
      <c r="H1564" s="72">
        <v>1318795</v>
      </c>
      <c r="I1564" s="72">
        <v>0</v>
      </c>
      <c r="J1564" s="72">
        <v>105504</v>
      </c>
      <c r="K1564" s="72">
        <v>1424299</v>
      </c>
      <c r="L1564" s="8" t="s">
        <v>24</v>
      </c>
      <c r="M1564" s="43">
        <v>45869</v>
      </c>
      <c r="N1564" s="29" t="s">
        <v>4231</v>
      </c>
      <c r="O1564" s="72">
        <f>IF(Table1[[#This Row],[Phân loại]]="Tồn đầu kỳ",Table1[[#This Row],[Tổng giá trị]],0)</f>
        <v>0</v>
      </c>
      <c r="P1564" s="8">
        <f>IF(Table1[[#This Row],[Số còn phải thu ĐK]]&lt;&gt;0,0,IF(Table1[[#This Row],[Phân loại]]="Bán hàng",Table1[[#This Row],[Tổng giá trị]],-Table1[[#This Row],[Tổng giá trị]]))</f>
        <v>1424299</v>
      </c>
      <c r="Q1564" s="73">
        <f t="shared" si="191"/>
        <v>1424299</v>
      </c>
      <c r="R1564" s="8">
        <f>Table1[[#This Row],[Số còn phải thu ĐK]]+Table1[[#This Row],[Giá Trị HD sau CK]]-Table1[[#This Row],[Số tiền đã thu]]</f>
        <v>0</v>
      </c>
      <c r="S1564" s="7">
        <f>IF(Table1[[#This Row],[Ngày hóa đơn]]&lt;&gt;"",Table1[[#This Row],[Ngày hóa đơn]],Table1[[#This Row],[Ngày hạch toán]])</f>
        <v>45784</v>
      </c>
      <c r="T1564" s="8"/>
      <c r="U1564" s="7">
        <f>IF(Table1[[#This Row],[Ngày tính CN]]="","",S1564+T1564)</f>
        <v>45784</v>
      </c>
      <c r="V1564" s="74">
        <f ca="1">IF(Table1[[#This Row],[Hạn thanh toán]]="","",IF((U1564-NOW())&lt;0,0,(U1564-NOW())))</f>
        <v>0</v>
      </c>
      <c r="W1564" s="72"/>
      <c r="X1564" s="68" t="str">
        <f t="shared" ca="1" si="192"/>
        <v/>
      </c>
      <c r="Y1564" s="68" t="str">
        <f t="shared" ref="Y1564:Y1633" si="196">IF(R1564=0,"Đã thanh toán",IF(X1564="","",IF(X1564&lt;=0,"Chưa đến hạn thanh toán",IF(X1564&lt;=30,"Nợ quá hạn 30 ngày",IF(X1564&lt;=60,"Nợ quá hạn từ 30 ngày đến 60 ngày",IF(X1564&lt;=90,"Nợ quá hạn từ 60 ngày đến 90 ngày",IF(X1564&lt;=120,"Nợ quá hạn từ 90 ngày đến 120 ngày","Nợ quá hạn hơn 120 ngày có khả năng mất thanh toán")))))))</f>
        <v>Đã thanh toán</v>
      </c>
      <c r="Z1564" s="301">
        <f>Table1[[#This Row],[Hạn thanh toán]]</f>
        <v>45784</v>
      </c>
      <c r="AA1564" s="301">
        <f>Table1[[#This Row],[Ngày Thanh toán]]</f>
        <v>45869</v>
      </c>
      <c r="AD1564" s="3" t="str">
        <f>VLOOKUP($A1564,Ma_KH!$A:$Q,Ma_KH!O$1,0)</f>
        <v>SÀNH ĐIỆU</v>
      </c>
      <c r="AE1564" s="3" t="str">
        <f>VLOOKUP($A1564,Ma_KH!$A:$Q,Ma_KH!P$1,0)</f>
        <v>CÔNG TY TNHH PHÂN PHỐI SÀNH ĐIỆU</v>
      </c>
    </row>
    <row r="1565" spans="1:31" ht="25.5" customHeight="1" x14ac:dyDescent="0.3">
      <c r="A1565" s="76" t="s">
        <v>145</v>
      </c>
      <c r="B1565" s="76" t="s">
        <v>4517</v>
      </c>
      <c r="C1565" s="78">
        <v>45784</v>
      </c>
      <c r="D1565" s="79" t="s">
        <v>2857</v>
      </c>
      <c r="E1565" s="78">
        <v>45784</v>
      </c>
      <c r="F1565" s="76" t="s">
        <v>2858</v>
      </c>
      <c r="G1565" s="76" t="s">
        <v>2748</v>
      </c>
      <c r="H1565" s="72">
        <v>1146960</v>
      </c>
      <c r="I1565" s="72">
        <v>0</v>
      </c>
      <c r="J1565" s="72">
        <v>91757</v>
      </c>
      <c r="K1565" s="72">
        <v>1238717</v>
      </c>
      <c r="L1565" s="8" t="s">
        <v>24</v>
      </c>
      <c r="M1565" s="43">
        <v>45869</v>
      </c>
      <c r="N1565" s="29" t="s">
        <v>4231</v>
      </c>
      <c r="O1565" s="72">
        <f>IF(Table1[[#This Row],[Phân loại]]="Tồn đầu kỳ",Table1[[#This Row],[Tổng giá trị]],0)</f>
        <v>0</v>
      </c>
      <c r="P1565" s="8">
        <f>IF(Table1[[#This Row],[Số còn phải thu ĐK]]&lt;&gt;0,0,IF(Table1[[#This Row],[Phân loại]]="Bán hàng",Table1[[#This Row],[Tổng giá trị]],-Table1[[#This Row],[Tổng giá trị]]))</f>
        <v>1238717</v>
      </c>
      <c r="Q1565" s="73">
        <f t="shared" ref="Q1565:Q1634" si="197">IF(M1565&lt;&gt;"",IF(O1565&gt;0,O1565,P1565),0)</f>
        <v>1238717</v>
      </c>
      <c r="R1565" s="8">
        <f>Table1[[#This Row],[Số còn phải thu ĐK]]+Table1[[#This Row],[Giá Trị HD sau CK]]-Table1[[#This Row],[Số tiền đã thu]]</f>
        <v>0</v>
      </c>
      <c r="S1565" s="7">
        <f>IF(Table1[[#This Row],[Ngày hóa đơn]]&lt;&gt;"",Table1[[#This Row],[Ngày hóa đơn]],Table1[[#This Row],[Ngày hạch toán]])</f>
        <v>45784</v>
      </c>
      <c r="T1565" s="8"/>
      <c r="U1565" s="7">
        <f>IF(Table1[[#This Row],[Ngày tính CN]]="","",S1565+T1565)</f>
        <v>45784</v>
      </c>
      <c r="V1565" s="74">
        <f ca="1">IF(Table1[[#This Row],[Hạn thanh toán]]="","",IF((U1565-NOW())&lt;0,0,(U1565-NOW())))</f>
        <v>0</v>
      </c>
      <c r="W1565" s="72"/>
      <c r="X1565" s="68" t="str">
        <f t="shared" ref="X1565:X1634" ca="1" si="198">IF(OR(AR1568="",AO1568=0),"",IF((AR1568-NOW())&lt;0,-(AR1568-NOW()),0))</f>
        <v/>
      </c>
      <c r="Y1565" s="68" t="str">
        <f t="shared" si="196"/>
        <v>Đã thanh toán</v>
      </c>
      <c r="Z1565" s="301">
        <f>Table1[[#This Row],[Hạn thanh toán]]</f>
        <v>45784</v>
      </c>
      <c r="AA1565" s="301">
        <f>Table1[[#This Row],[Ngày Thanh toán]]</f>
        <v>45869</v>
      </c>
      <c r="AD1565" s="3" t="str">
        <f>VLOOKUP($A1565,Ma_KH!$A:$Q,Ma_KH!O$1,0)</f>
        <v>SÀNH ĐIỆU</v>
      </c>
      <c r="AE1565" s="3" t="str">
        <f>VLOOKUP($A1565,Ma_KH!$A:$Q,Ma_KH!P$1,0)</f>
        <v>CÔNG TY TNHH PHÂN PHỐI SÀNH ĐIỆU</v>
      </c>
    </row>
    <row r="1566" spans="1:31" ht="25.5" customHeight="1" x14ac:dyDescent="0.3">
      <c r="A1566" s="76" t="s">
        <v>145</v>
      </c>
      <c r="B1566" s="76" t="s">
        <v>4517</v>
      </c>
      <c r="C1566" s="78">
        <v>45784</v>
      </c>
      <c r="D1566" s="79" t="s">
        <v>2859</v>
      </c>
      <c r="E1566" s="78">
        <v>45784</v>
      </c>
      <c r="F1566" s="76" t="s">
        <v>2860</v>
      </c>
      <c r="G1566" s="76" t="s">
        <v>17</v>
      </c>
      <c r="H1566" s="72">
        <v>0</v>
      </c>
      <c r="I1566" s="72"/>
      <c r="J1566" s="72">
        <v>0</v>
      </c>
      <c r="K1566" s="72">
        <v>594296</v>
      </c>
      <c r="L1566" s="8" t="s">
        <v>17</v>
      </c>
      <c r="M1566" s="43">
        <v>45869</v>
      </c>
      <c r="N1566" s="29" t="s">
        <v>4231</v>
      </c>
      <c r="O1566" s="72">
        <f>IF(Table1[[#This Row],[Phân loại]]="Tồn đầu kỳ",Table1[[#This Row],[Tổng giá trị]],0)</f>
        <v>0</v>
      </c>
      <c r="P1566" s="8">
        <f>IF(Table1[[#This Row],[Số còn phải thu ĐK]]&lt;&gt;0,0,IF(Table1[[#This Row],[Phân loại]]="Bán hàng",Table1[[#This Row],[Tổng giá trị]],-Table1[[#This Row],[Tổng giá trị]]))</f>
        <v>-594296</v>
      </c>
      <c r="Q1566" s="73">
        <f t="shared" si="197"/>
        <v>-594296</v>
      </c>
      <c r="R1566" s="8">
        <f>Table1[[#This Row],[Số còn phải thu ĐK]]+Table1[[#This Row],[Giá Trị HD sau CK]]-Table1[[#This Row],[Số tiền đã thu]]</f>
        <v>0</v>
      </c>
      <c r="S1566" s="7">
        <f>IF(Table1[[#This Row],[Ngày hóa đơn]]&lt;&gt;"",Table1[[#This Row],[Ngày hóa đơn]],Table1[[#This Row],[Ngày hạch toán]])</f>
        <v>45784</v>
      </c>
      <c r="T1566" s="8"/>
      <c r="U1566" s="7">
        <f>IF(Table1[[#This Row],[Ngày tính CN]]="","",S1566+T1566)</f>
        <v>45784</v>
      </c>
      <c r="V1566" s="74">
        <f ca="1">IF(Table1[[#This Row],[Hạn thanh toán]]="","",IF((U1566-NOW())&lt;0,0,(U1566-NOW())))</f>
        <v>0</v>
      </c>
      <c r="W1566" s="72"/>
      <c r="X1566" s="68" t="str">
        <f t="shared" ca="1" si="198"/>
        <v/>
      </c>
      <c r="Y1566" s="68" t="str">
        <f t="shared" si="196"/>
        <v>Đã thanh toán</v>
      </c>
      <c r="Z1566" s="301">
        <f>Table1[[#This Row],[Hạn thanh toán]]</f>
        <v>45784</v>
      </c>
      <c r="AA1566" s="301">
        <f>Table1[[#This Row],[Ngày Thanh toán]]</f>
        <v>45869</v>
      </c>
      <c r="AD1566" s="3" t="str">
        <f>VLOOKUP($A1566,Ma_KH!$A:$Q,Ma_KH!O$1,0)</f>
        <v>SÀNH ĐIỆU</v>
      </c>
      <c r="AE1566" s="3" t="str">
        <f>VLOOKUP($A1566,Ma_KH!$A:$Q,Ma_KH!P$1,0)</f>
        <v>CÔNG TY TNHH PHÂN PHỐI SÀNH ĐIỆU</v>
      </c>
    </row>
    <row r="1567" spans="1:31" ht="25.5" customHeight="1" x14ac:dyDescent="0.3">
      <c r="A1567" s="76" t="s">
        <v>145</v>
      </c>
      <c r="B1567" s="76" t="s">
        <v>4517</v>
      </c>
      <c r="C1567" s="78">
        <v>45785</v>
      </c>
      <c r="D1567" s="79" t="s">
        <v>2861</v>
      </c>
      <c r="E1567" s="78">
        <v>45785</v>
      </c>
      <c r="F1567" s="76" t="s">
        <v>2862</v>
      </c>
      <c r="G1567" s="76" t="s">
        <v>2790</v>
      </c>
      <c r="H1567" s="72">
        <v>1406835</v>
      </c>
      <c r="I1567" s="72">
        <v>0</v>
      </c>
      <c r="J1567" s="72">
        <v>112547</v>
      </c>
      <c r="K1567" s="72">
        <v>1519382</v>
      </c>
      <c r="L1567" s="8" t="s">
        <v>24</v>
      </c>
      <c r="M1567" s="43">
        <v>45869</v>
      </c>
      <c r="N1567" s="29" t="s">
        <v>4231</v>
      </c>
      <c r="O1567" s="72">
        <f>IF(Table1[[#This Row],[Phân loại]]="Tồn đầu kỳ",Table1[[#This Row],[Tổng giá trị]],0)</f>
        <v>0</v>
      </c>
      <c r="P1567" s="8">
        <f>IF(Table1[[#This Row],[Số còn phải thu ĐK]]&lt;&gt;0,0,IF(Table1[[#This Row],[Phân loại]]="Bán hàng",Table1[[#This Row],[Tổng giá trị]],-Table1[[#This Row],[Tổng giá trị]]))</f>
        <v>1519382</v>
      </c>
      <c r="Q1567" s="73">
        <f t="shared" si="197"/>
        <v>1519382</v>
      </c>
      <c r="R1567" s="8">
        <f>Table1[[#This Row],[Số còn phải thu ĐK]]+Table1[[#This Row],[Giá Trị HD sau CK]]-Table1[[#This Row],[Số tiền đã thu]]</f>
        <v>0</v>
      </c>
      <c r="S1567" s="7">
        <f>IF(Table1[[#This Row],[Ngày hóa đơn]]&lt;&gt;"",Table1[[#This Row],[Ngày hóa đơn]],Table1[[#This Row],[Ngày hạch toán]])</f>
        <v>45785</v>
      </c>
      <c r="T1567" s="8"/>
      <c r="U1567" s="7">
        <f>IF(Table1[[#This Row],[Ngày tính CN]]="","",S1567+T1567)</f>
        <v>45785</v>
      </c>
      <c r="V1567" s="74">
        <f ca="1">IF(Table1[[#This Row],[Hạn thanh toán]]="","",IF((U1567-NOW())&lt;0,0,(U1567-NOW())))</f>
        <v>0</v>
      </c>
      <c r="W1567" s="72"/>
      <c r="X1567" s="68" t="str">
        <f t="shared" ca="1" si="198"/>
        <v/>
      </c>
      <c r="Y1567" s="68" t="str">
        <f t="shared" si="196"/>
        <v>Đã thanh toán</v>
      </c>
      <c r="Z1567" s="301">
        <f>Table1[[#This Row],[Hạn thanh toán]]</f>
        <v>45785</v>
      </c>
      <c r="AA1567" s="301">
        <f>Table1[[#This Row],[Ngày Thanh toán]]</f>
        <v>45869</v>
      </c>
      <c r="AD1567" s="3" t="str">
        <f>VLOOKUP($A1567,Ma_KH!$A:$Q,Ma_KH!O$1,0)</f>
        <v>SÀNH ĐIỆU</v>
      </c>
      <c r="AE1567" s="3" t="str">
        <f>VLOOKUP($A1567,Ma_KH!$A:$Q,Ma_KH!P$1,0)</f>
        <v>CÔNG TY TNHH PHÂN PHỐI SÀNH ĐIỆU</v>
      </c>
    </row>
    <row r="1568" spans="1:31" ht="25.5" customHeight="1" x14ac:dyDescent="0.3">
      <c r="A1568" s="76" t="s">
        <v>145</v>
      </c>
      <c r="B1568" s="76" t="s">
        <v>4517</v>
      </c>
      <c r="C1568" s="78">
        <v>45785</v>
      </c>
      <c r="D1568" s="79" t="s">
        <v>2863</v>
      </c>
      <c r="E1568" s="78">
        <v>45785</v>
      </c>
      <c r="F1568" s="76" t="s">
        <v>2864</v>
      </c>
      <c r="G1568" s="76" t="s">
        <v>2757</v>
      </c>
      <c r="H1568" s="72">
        <v>1530087</v>
      </c>
      <c r="I1568" s="72">
        <v>0</v>
      </c>
      <c r="J1568" s="72">
        <v>122407</v>
      </c>
      <c r="K1568" s="72">
        <v>1652494</v>
      </c>
      <c r="L1568" s="8" t="s">
        <v>24</v>
      </c>
      <c r="M1568" s="43">
        <v>45869</v>
      </c>
      <c r="N1568" s="29" t="s">
        <v>4231</v>
      </c>
      <c r="O1568" s="72">
        <f>IF(Table1[[#This Row],[Phân loại]]="Tồn đầu kỳ",Table1[[#This Row],[Tổng giá trị]],0)</f>
        <v>0</v>
      </c>
      <c r="P1568" s="8">
        <f>IF(Table1[[#This Row],[Số còn phải thu ĐK]]&lt;&gt;0,0,IF(Table1[[#This Row],[Phân loại]]="Bán hàng",Table1[[#This Row],[Tổng giá trị]],-Table1[[#This Row],[Tổng giá trị]]))</f>
        <v>1652494</v>
      </c>
      <c r="Q1568" s="73">
        <f t="shared" si="197"/>
        <v>1652494</v>
      </c>
      <c r="R1568" s="8">
        <f>Table1[[#This Row],[Số còn phải thu ĐK]]+Table1[[#This Row],[Giá Trị HD sau CK]]-Table1[[#This Row],[Số tiền đã thu]]</f>
        <v>0</v>
      </c>
      <c r="S1568" s="7">
        <f>IF(Table1[[#This Row],[Ngày hóa đơn]]&lt;&gt;"",Table1[[#This Row],[Ngày hóa đơn]],Table1[[#This Row],[Ngày hạch toán]])</f>
        <v>45785</v>
      </c>
      <c r="T1568" s="8"/>
      <c r="U1568" s="7">
        <f>IF(Table1[[#This Row],[Ngày tính CN]]="","",S1568+T1568)</f>
        <v>45785</v>
      </c>
      <c r="V1568" s="74">
        <f ca="1">IF(Table1[[#This Row],[Hạn thanh toán]]="","",IF((U1568-NOW())&lt;0,0,(U1568-NOW())))</f>
        <v>0</v>
      </c>
      <c r="W1568" s="72"/>
      <c r="X1568" s="68" t="str">
        <f t="shared" ca="1" si="198"/>
        <v/>
      </c>
      <c r="Y1568" s="68" t="str">
        <f t="shared" si="196"/>
        <v>Đã thanh toán</v>
      </c>
      <c r="Z1568" s="301">
        <f>Table1[[#This Row],[Hạn thanh toán]]</f>
        <v>45785</v>
      </c>
      <c r="AA1568" s="301">
        <f>Table1[[#This Row],[Ngày Thanh toán]]</f>
        <v>45869</v>
      </c>
      <c r="AD1568" s="3" t="str">
        <f>VLOOKUP($A1568,Ma_KH!$A:$Q,Ma_KH!O$1,0)</f>
        <v>SÀNH ĐIỆU</v>
      </c>
      <c r="AE1568" s="3" t="str">
        <f>VLOOKUP($A1568,Ma_KH!$A:$Q,Ma_KH!P$1,0)</f>
        <v>CÔNG TY TNHH PHÂN PHỐI SÀNH ĐIỆU</v>
      </c>
    </row>
    <row r="1569" spans="1:31" ht="25.5" customHeight="1" x14ac:dyDescent="0.3">
      <c r="A1569" s="76" t="s">
        <v>145</v>
      </c>
      <c r="B1569" s="76" t="s">
        <v>4517</v>
      </c>
      <c r="C1569" s="78">
        <v>45786</v>
      </c>
      <c r="D1569" s="79" t="s">
        <v>2865</v>
      </c>
      <c r="E1569" s="78">
        <v>45786</v>
      </c>
      <c r="F1569" s="76" t="s">
        <v>2866</v>
      </c>
      <c r="G1569" s="76" t="s">
        <v>2767</v>
      </c>
      <c r="H1569" s="72">
        <v>589535</v>
      </c>
      <c r="I1569" s="72">
        <v>0</v>
      </c>
      <c r="J1569" s="72">
        <v>47163</v>
      </c>
      <c r="K1569" s="72">
        <v>636698</v>
      </c>
      <c r="L1569" s="8" t="s">
        <v>24</v>
      </c>
      <c r="M1569" s="43">
        <v>45869</v>
      </c>
      <c r="N1569" s="29" t="s">
        <v>4231</v>
      </c>
      <c r="O1569" s="72">
        <f>IF(Table1[[#This Row],[Phân loại]]="Tồn đầu kỳ",Table1[[#This Row],[Tổng giá trị]],0)</f>
        <v>0</v>
      </c>
      <c r="P1569" s="8">
        <f>IF(Table1[[#This Row],[Số còn phải thu ĐK]]&lt;&gt;0,0,IF(Table1[[#This Row],[Phân loại]]="Bán hàng",Table1[[#This Row],[Tổng giá trị]],-Table1[[#This Row],[Tổng giá trị]]))</f>
        <v>636698</v>
      </c>
      <c r="Q1569" s="73">
        <f t="shared" si="197"/>
        <v>636698</v>
      </c>
      <c r="R1569" s="8">
        <f>Table1[[#This Row],[Số còn phải thu ĐK]]+Table1[[#This Row],[Giá Trị HD sau CK]]-Table1[[#This Row],[Số tiền đã thu]]</f>
        <v>0</v>
      </c>
      <c r="S1569" s="7">
        <f>IF(Table1[[#This Row],[Ngày hóa đơn]]&lt;&gt;"",Table1[[#This Row],[Ngày hóa đơn]],Table1[[#This Row],[Ngày hạch toán]])</f>
        <v>45786</v>
      </c>
      <c r="T1569" s="8"/>
      <c r="U1569" s="7">
        <f>IF(Table1[[#This Row],[Ngày tính CN]]="","",S1569+T1569)</f>
        <v>45786</v>
      </c>
      <c r="V1569" s="74">
        <f ca="1">IF(Table1[[#This Row],[Hạn thanh toán]]="","",IF((U1569-NOW())&lt;0,0,(U1569-NOW())))</f>
        <v>0</v>
      </c>
      <c r="W1569" s="72"/>
      <c r="X1569" s="68" t="str">
        <f t="shared" ca="1" si="198"/>
        <v/>
      </c>
      <c r="Y1569" s="68" t="str">
        <f t="shared" si="196"/>
        <v>Đã thanh toán</v>
      </c>
      <c r="Z1569" s="301">
        <f>Table1[[#This Row],[Hạn thanh toán]]</f>
        <v>45786</v>
      </c>
      <c r="AA1569" s="301">
        <f>Table1[[#This Row],[Ngày Thanh toán]]</f>
        <v>45869</v>
      </c>
      <c r="AD1569" s="3" t="str">
        <f>VLOOKUP($A1569,Ma_KH!$A:$Q,Ma_KH!O$1,0)</f>
        <v>SÀNH ĐIỆU</v>
      </c>
      <c r="AE1569" s="3" t="str">
        <f>VLOOKUP($A1569,Ma_KH!$A:$Q,Ma_KH!P$1,0)</f>
        <v>CÔNG TY TNHH PHÂN PHỐI SÀNH ĐIỆU</v>
      </c>
    </row>
    <row r="1570" spans="1:31" ht="25.5" customHeight="1" x14ac:dyDescent="0.3">
      <c r="A1570" s="76" t="s">
        <v>145</v>
      </c>
      <c r="B1570" s="76" t="s">
        <v>4517</v>
      </c>
      <c r="C1570" s="78">
        <v>45787</v>
      </c>
      <c r="D1570" s="79" t="s">
        <v>2867</v>
      </c>
      <c r="E1570" s="78">
        <v>45787</v>
      </c>
      <c r="F1570" s="76" t="s">
        <v>2868</v>
      </c>
      <c r="G1570" s="76" t="s">
        <v>2742</v>
      </c>
      <c r="H1570" s="72">
        <v>536027</v>
      </c>
      <c r="I1570" s="72">
        <v>0</v>
      </c>
      <c r="J1570" s="72">
        <v>42882</v>
      </c>
      <c r="K1570" s="72">
        <v>578909</v>
      </c>
      <c r="L1570" s="8" t="s">
        <v>24</v>
      </c>
      <c r="M1570" s="43">
        <v>45869</v>
      </c>
      <c r="N1570" s="29" t="s">
        <v>4231</v>
      </c>
      <c r="O1570" s="72">
        <f>IF(Table1[[#This Row],[Phân loại]]="Tồn đầu kỳ",Table1[[#This Row],[Tổng giá trị]],0)</f>
        <v>0</v>
      </c>
      <c r="P1570" s="8">
        <f>IF(Table1[[#This Row],[Số còn phải thu ĐK]]&lt;&gt;0,0,IF(Table1[[#This Row],[Phân loại]]="Bán hàng",Table1[[#This Row],[Tổng giá trị]],-Table1[[#This Row],[Tổng giá trị]]))</f>
        <v>578909</v>
      </c>
      <c r="Q1570" s="73">
        <f t="shared" si="197"/>
        <v>578909</v>
      </c>
      <c r="R1570" s="8">
        <f>Table1[[#This Row],[Số còn phải thu ĐK]]+Table1[[#This Row],[Giá Trị HD sau CK]]-Table1[[#This Row],[Số tiền đã thu]]</f>
        <v>0</v>
      </c>
      <c r="S1570" s="7">
        <f>IF(Table1[[#This Row],[Ngày hóa đơn]]&lt;&gt;"",Table1[[#This Row],[Ngày hóa đơn]],Table1[[#This Row],[Ngày hạch toán]])</f>
        <v>45787</v>
      </c>
      <c r="T1570" s="8"/>
      <c r="U1570" s="7">
        <f>IF(Table1[[#This Row],[Ngày tính CN]]="","",S1570+T1570)</f>
        <v>45787</v>
      </c>
      <c r="V1570" s="74">
        <f ca="1">IF(Table1[[#This Row],[Hạn thanh toán]]="","",IF((U1570-NOW())&lt;0,0,(U1570-NOW())))</f>
        <v>0</v>
      </c>
      <c r="W1570" s="72"/>
      <c r="X1570" s="68" t="str">
        <f t="shared" ca="1" si="198"/>
        <v/>
      </c>
      <c r="Y1570" s="68" t="str">
        <f t="shared" si="196"/>
        <v>Đã thanh toán</v>
      </c>
      <c r="Z1570" s="301">
        <f>Table1[[#This Row],[Hạn thanh toán]]</f>
        <v>45787</v>
      </c>
      <c r="AA1570" s="301">
        <f>Table1[[#This Row],[Ngày Thanh toán]]</f>
        <v>45869</v>
      </c>
      <c r="AD1570" s="3" t="str">
        <f>VLOOKUP($A1570,Ma_KH!$A:$Q,Ma_KH!O$1,0)</f>
        <v>SÀNH ĐIỆU</v>
      </c>
      <c r="AE1570" s="3" t="str">
        <f>VLOOKUP($A1570,Ma_KH!$A:$Q,Ma_KH!P$1,0)</f>
        <v>CÔNG TY TNHH PHÂN PHỐI SÀNH ĐIỆU</v>
      </c>
    </row>
    <row r="1571" spans="1:31" ht="25.5" customHeight="1" x14ac:dyDescent="0.3">
      <c r="A1571" s="76" t="s">
        <v>145</v>
      </c>
      <c r="B1571" s="76" t="s">
        <v>4517</v>
      </c>
      <c r="C1571" s="78">
        <v>45789</v>
      </c>
      <c r="D1571" s="79" t="s">
        <v>2869</v>
      </c>
      <c r="E1571" s="78">
        <v>45789</v>
      </c>
      <c r="F1571" s="76" t="s">
        <v>2870</v>
      </c>
      <c r="G1571" s="76" t="s">
        <v>2754</v>
      </c>
      <c r="H1571" s="72">
        <v>431849</v>
      </c>
      <c r="I1571" s="72">
        <v>0</v>
      </c>
      <c r="J1571" s="72">
        <v>34548</v>
      </c>
      <c r="K1571" s="72">
        <v>466397</v>
      </c>
      <c r="L1571" s="8" t="s">
        <v>24</v>
      </c>
      <c r="M1571" s="43">
        <v>45869</v>
      </c>
      <c r="N1571" s="29" t="s">
        <v>4231</v>
      </c>
      <c r="O1571" s="72">
        <f>IF(Table1[[#This Row],[Phân loại]]="Tồn đầu kỳ",Table1[[#This Row],[Tổng giá trị]],0)</f>
        <v>0</v>
      </c>
      <c r="P1571" s="8">
        <f>IF(Table1[[#This Row],[Số còn phải thu ĐK]]&lt;&gt;0,0,IF(Table1[[#This Row],[Phân loại]]="Bán hàng",Table1[[#This Row],[Tổng giá trị]],-Table1[[#This Row],[Tổng giá trị]]))</f>
        <v>466397</v>
      </c>
      <c r="Q1571" s="73">
        <f t="shared" si="197"/>
        <v>466397</v>
      </c>
      <c r="R1571" s="8">
        <f>Table1[[#This Row],[Số còn phải thu ĐK]]+Table1[[#This Row],[Giá Trị HD sau CK]]-Table1[[#This Row],[Số tiền đã thu]]</f>
        <v>0</v>
      </c>
      <c r="S1571" s="7">
        <f>IF(Table1[[#This Row],[Ngày hóa đơn]]&lt;&gt;"",Table1[[#This Row],[Ngày hóa đơn]],Table1[[#This Row],[Ngày hạch toán]])</f>
        <v>45789</v>
      </c>
      <c r="T1571" s="8"/>
      <c r="U1571" s="7">
        <f>IF(Table1[[#This Row],[Ngày tính CN]]="","",S1571+T1571)</f>
        <v>45789</v>
      </c>
      <c r="V1571" s="74">
        <f ca="1">IF(Table1[[#This Row],[Hạn thanh toán]]="","",IF((U1571-NOW())&lt;0,0,(U1571-NOW())))</f>
        <v>0</v>
      </c>
      <c r="W1571" s="72"/>
      <c r="X1571" s="68" t="str">
        <f t="shared" ca="1" si="198"/>
        <v/>
      </c>
      <c r="Y1571" s="68" t="str">
        <f t="shared" si="196"/>
        <v>Đã thanh toán</v>
      </c>
      <c r="Z1571" s="301">
        <f>Table1[[#This Row],[Hạn thanh toán]]</f>
        <v>45789</v>
      </c>
      <c r="AA1571" s="301">
        <f>Table1[[#This Row],[Ngày Thanh toán]]</f>
        <v>45869</v>
      </c>
      <c r="AD1571" s="3" t="str">
        <f>VLOOKUP($A1571,Ma_KH!$A:$Q,Ma_KH!O$1,0)</f>
        <v>SÀNH ĐIỆU</v>
      </c>
      <c r="AE1571" s="3" t="str">
        <f>VLOOKUP($A1571,Ma_KH!$A:$Q,Ma_KH!P$1,0)</f>
        <v>CÔNG TY TNHH PHÂN PHỐI SÀNH ĐIỆU</v>
      </c>
    </row>
    <row r="1572" spans="1:31" ht="25.5" customHeight="1" x14ac:dyDescent="0.3">
      <c r="A1572" s="76" t="s">
        <v>145</v>
      </c>
      <c r="B1572" s="76" t="s">
        <v>4517</v>
      </c>
      <c r="C1572" s="78">
        <v>45789</v>
      </c>
      <c r="D1572" s="79" t="s">
        <v>2871</v>
      </c>
      <c r="E1572" s="78">
        <v>45789</v>
      </c>
      <c r="F1572" s="76" t="s">
        <v>2872</v>
      </c>
      <c r="G1572" s="76" t="s">
        <v>2873</v>
      </c>
      <c r="H1572" s="72">
        <v>0</v>
      </c>
      <c r="I1572" s="72">
        <v>897859</v>
      </c>
      <c r="J1572" s="72">
        <v>-71829</v>
      </c>
      <c r="K1572" s="72">
        <v>897859</v>
      </c>
      <c r="L1572" s="8" t="s">
        <v>3654</v>
      </c>
      <c r="M1572" s="43">
        <v>45807</v>
      </c>
      <c r="N1572" s="29" t="s">
        <v>4227</v>
      </c>
      <c r="O1572" s="72">
        <f>IF(Table1[[#This Row],[Phân loại]]="Tồn đầu kỳ",Table1[[#This Row],[Tổng giá trị]],0)</f>
        <v>0</v>
      </c>
      <c r="P1572" s="8">
        <f>IF(Table1[[#This Row],[Số còn phải thu ĐK]]&lt;&gt;0,0,IF(Table1[[#This Row],[Phân loại]]="Bán hàng",Table1[[#This Row],[Tổng giá trị]],-Table1[[#This Row],[Tổng giá trị]]))</f>
        <v>-897859</v>
      </c>
      <c r="Q1572" s="73">
        <f t="shared" si="197"/>
        <v>-897859</v>
      </c>
      <c r="R1572" s="8">
        <f>Table1[[#This Row],[Số còn phải thu ĐK]]+Table1[[#This Row],[Giá Trị HD sau CK]]-Table1[[#This Row],[Số tiền đã thu]]</f>
        <v>0</v>
      </c>
      <c r="S1572" s="7">
        <f>IF(Table1[[#This Row],[Ngày hóa đơn]]&lt;&gt;"",Table1[[#This Row],[Ngày hóa đơn]],Table1[[#This Row],[Ngày hạch toán]])</f>
        <v>45789</v>
      </c>
      <c r="T1572" s="8"/>
      <c r="U1572" s="7">
        <f>IF(Table1[[#This Row],[Ngày tính CN]]="","",S1572+T1572)</f>
        <v>45789</v>
      </c>
      <c r="V1572" s="74">
        <f ca="1">IF(Table1[[#This Row],[Hạn thanh toán]]="","",IF((U1572-NOW())&lt;0,0,(U1572-NOW())))</f>
        <v>0</v>
      </c>
      <c r="W1572" s="72"/>
      <c r="X1572" s="68" t="str">
        <f t="shared" ca="1" si="198"/>
        <v/>
      </c>
      <c r="Y1572" s="68" t="str">
        <f t="shared" si="196"/>
        <v>Đã thanh toán</v>
      </c>
      <c r="Z1572" s="301">
        <f>Table1[[#This Row],[Hạn thanh toán]]</f>
        <v>45789</v>
      </c>
      <c r="AA1572" s="301">
        <f>Table1[[#This Row],[Ngày Thanh toán]]</f>
        <v>45807</v>
      </c>
      <c r="AD1572" s="3" t="str">
        <f>VLOOKUP($A1572,Ma_KH!$A:$Q,Ma_KH!O$1,0)</f>
        <v>SÀNH ĐIỆU</v>
      </c>
      <c r="AE1572" s="3" t="str">
        <f>VLOOKUP($A1572,Ma_KH!$A:$Q,Ma_KH!P$1,0)</f>
        <v>CÔNG TY TNHH PHÂN PHỐI SÀNH ĐIỆU</v>
      </c>
    </row>
    <row r="1573" spans="1:31" ht="25.5" customHeight="1" x14ac:dyDescent="0.3">
      <c r="A1573" s="76" t="s">
        <v>145</v>
      </c>
      <c r="B1573" s="76" t="s">
        <v>4517</v>
      </c>
      <c r="C1573" s="78">
        <v>45798</v>
      </c>
      <c r="D1573" s="79" t="s">
        <v>2874</v>
      </c>
      <c r="E1573" s="78">
        <v>45798</v>
      </c>
      <c r="F1573" s="76" t="s">
        <v>2875</v>
      </c>
      <c r="G1573" s="76" t="s">
        <v>2748</v>
      </c>
      <c r="H1573" s="72">
        <v>1171537</v>
      </c>
      <c r="I1573" s="72">
        <v>0</v>
      </c>
      <c r="J1573" s="72">
        <v>93723</v>
      </c>
      <c r="K1573" s="72">
        <v>1265260</v>
      </c>
      <c r="L1573" s="8" t="s">
        <v>24</v>
      </c>
      <c r="M1573" s="43">
        <v>45869</v>
      </c>
      <c r="N1573" s="29" t="s">
        <v>4231</v>
      </c>
      <c r="O1573" s="72">
        <f>IF(Table1[[#This Row],[Phân loại]]="Tồn đầu kỳ",Table1[[#This Row],[Tổng giá trị]],0)</f>
        <v>0</v>
      </c>
      <c r="P1573" s="8">
        <f>IF(Table1[[#This Row],[Số còn phải thu ĐK]]&lt;&gt;0,0,IF(Table1[[#This Row],[Phân loại]]="Bán hàng",Table1[[#This Row],[Tổng giá trị]],-Table1[[#This Row],[Tổng giá trị]]))</f>
        <v>1265260</v>
      </c>
      <c r="Q1573" s="73">
        <f t="shared" si="197"/>
        <v>1265260</v>
      </c>
      <c r="R1573" s="8">
        <f>Table1[[#This Row],[Số còn phải thu ĐK]]+Table1[[#This Row],[Giá Trị HD sau CK]]-Table1[[#This Row],[Số tiền đã thu]]</f>
        <v>0</v>
      </c>
      <c r="S1573" s="7">
        <f>IF(Table1[[#This Row],[Ngày hóa đơn]]&lt;&gt;"",Table1[[#This Row],[Ngày hóa đơn]],Table1[[#This Row],[Ngày hạch toán]])</f>
        <v>45798</v>
      </c>
      <c r="T1573" s="8"/>
      <c r="U1573" s="7">
        <f>IF(Table1[[#This Row],[Ngày tính CN]]="","",S1573+T1573)</f>
        <v>45798</v>
      </c>
      <c r="V1573" s="74">
        <f ca="1">IF(Table1[[#This Row],[Hạn thanh toán]]="","",IF((U1573-NOW())&lt;0,0,(U1573-NOW())))</f>
        <v>0</v>
      </c>
      <c r="W1573" s="72"/>
      <c r="X1573" s="68" t="str">
        <f t="shared" ca="1" si="198"/>
        <v/>
      </c>
      <c r="Y1573" s="68" t="str">
        <f t="shared" si="196"/>
        <v>Đã thanh toán</v>
      </c>
      <c r="Z1573" s="301">
        <f>Table1[[#This Row],[Hạn thanh toán]]</f>
        <v>45798</v>
      </c>
      <c r="AA1573" s="301">
        <f>Table1[[#This Row],[Ngày Thanh toán]]</f>
        <v>45869</v>
      </c>
      <c r="AD1573" s="3" t="str">
        <f>VLOOKUP($A1573,Ma_KH!$A:$Q,Ma_KH!O$1,0)</f>
        <v>SÀNH ĐIỆU</v>
      </c>
      <c r="AE1573" s="3" t="str">
        <f>VLOOKUP($A1573,Ma_KH!$A:$Q,Ma_KH!P$1,0)</f>
        <v>CÔNG TY TNHH PHÂN PHỐI SÀNH ĐIỆU</v>
      </c>
    </row>
    <row r="1574" spans="1:31" ht="25.5" customHeight="1" x14ac:dyDescent="0.3">
      <c r="A1574" s="76" t="s">
        <v>145</v>
      </c>
      <c r="B1574" s="76" t="s">
        <v>4517</v>
      </c>
      <c r="C1574" s="78">
        <v>45799</v>
      </c>
      <c r="D1574" s="79" t="s">
        <v>2876</v>
      </c>
      <c r="E1574" s="78">
        <v>45799</v>
      </c>
      <c r="F1574" s="76" t="s">
        <v>2877</v>
      </c>
      <c r="G1574" s="76" t="s">
        <v>2742</v>
      </c>
      <c r="H1574" s="72">
        <v>555950</v>
      </c>
      <c r="I1574" s="72">
        <v>0</v>
      </c>
      <c r="J1574" s="72">
        <v>44476</v>
      </c>
      <c r="K1574" s="72">
        <v>600426</v>
      </c>
      <c r="L1574" s="8" t="s">
        <v>24</v>
      </c>
      <c r="M1574" s="43">
        <v>45869</v>
      </c>
      <c r="N1574" s="29" t="s">
        <v>4231</v>
      </c>
      <c r="O1574" s="72">
        <f>IF(Table1[[#This Row],[Phân loại]]="Tồn đầu kỳ",Table1[[#This Row],[Tổng giá trị]],0)</f>
        <v>0</v>
      </c>
      <c r="P1574" s="8">
        <f>IF(Table1[[#This Row],[Số còn phải thu ĐK]]&lt;&gt;0,0,IF(Table1[[#This Row],[Phân loại]]="Bán hàng",Table1[[#This Row],[Tổng giá trị]],-Table1[[#This Row],[Tổng giá trị]]))</f>
        <v>600426</v>
      </c>
      <c r="Q1574" s="73">
        <f t="shared" si="197"/>
        <v>600426</v>
      </c>
      <c r="R1574" s="8">
        <f>Table1[[#This Row],[Số còn phải thu ĐK]]+Table1[[#This Row],[Giá Trị HD sau CK]]-Table1[[#This Row],[Số tiền đã thu]]</f>
        <v>0</v>
      </c>
      <c r="S1574" s="7">
        <f>IF(Table1[[#This Row],[Ngày hóa đơn]]&lt;&gt;"",Table1[[#This Row],[Ngày hóa đơn]],Table1[[#This Row],[Ngày hạch toán]])</f>
        <v>45799</v>
      </c>
      <c r="T1574" s="8"/>
      <c r="U1574" s="7">
        <f>IF(Table1[[#This Row],[Ngày tính CN]]="","",S1574+T1574)</f>
        <v>45799</v>
      </c>
      <c r="V1574" s="74">
        <f ca="1">IF(Table1[[#This Row],[Hạn thanh toán]]="","",IF((U1574-NOW())&lt;0,0,(U1574-NOW())))</f>
        <v>0</v>
      </c>
      <c r="W1574" s="72"/>
      <c r="X1574" s="68" t="str">
        <f t="shared" ca="1" si="198"/>
        <v/>
      </c>
      <c r="Y1574" s="68" t="str">
        <f t="shared" si="196"/>
        <v>Đã thanh toán</v>
      </c>
      <c r="Z1574" s="301">
        <f>Table1[[#This Row],[Hạn thanh toán]]</f>
        <v>45799</v>
      </c>
      <c r="AA1574" s="301">
        <f>Table1[[#This Row],[Ngày Thanh toán]]</f>
        <v>45869</v>
      </c>
      <c r="AD1574" s="3" t="str">
        <f>VLOOKUP($A1574,Ma_KH!$A:$Q,Ma_KH!O$1,0)</f>
        <v>SÀNH ĐIỆU</v>
      </c>
      <c r="AE1574" s="3" t="str">
        <f>VLOOKUP($A1574,Ma_KH!$A:$Q,Ma_KH!P$1,0)</f>
        <v>CÔNG TY TNHH PHÂN PHỐI SÀNH ĐIỆU</v>
      </c>
    </row>
    <row r="1575" spans="1:31" ht="25.5" customHeight="1" x14ac:dyDescent="0.3">
      <c r="A1575" s="69" t="s">
        <v>145</v>
      </c>
      <c r="B1575" s="76" t="s">
        <v>4517</v>
      </c>
      <c r="C1575" s="70">
        <v>45804</v>
      </c>
      <c r="D1575" s="71" t="s">
        <v>2878</v>
      </c>
      <c r="E1575" s="70">
        <v>45804</v>
      </c>
      <c r="F1575" s="69" t="s">
        <v>2879</v>
      </c>
      <c r="G1575" s="69" t="s">
        <v>2760</v>
      </c>
      <c r="H1575" s="72">
        <v>896045</v>
      </c>
      <c r="I1575" s="72">
        <v>0</v>
      </c>
      <c r="J1575" s="72">
        <v>71684</v>
      </c>
      <c r="K1575" s="72">
        <v>967729</v>
      </c>
      <c r="L1575" s="8" t="s">
        <v>24</v>
      </c>
      <c r="M1575" s="43">
        <v>45869</v>
      </c>
      <c r="N1575" s="29" t="s">
        <v>4231</v>
      </c>
      <c r="O1575" s="72">
        <f>IF(Table1[[#This Row],[Phân loại]]="Tồn đầu kỳ",Table1[[#This Row],[Tổng giá trị]],0)</f>
        <v>0</v>
      </c>
      <c r="P1575" s="8">
        <f>IF(Table1[[#This Row],[Số còn phải thu ĐK]]&lt;&gt;0,0,IF(Table1[[#This Row],[Phân loại]]="Bán hàng",Table1[[#This Row],[Tổng giá trị]],-Table1[[#This Row],[Tổng giá trị]]))</f>
        <v>967729</v>
      </c>
      <c r="Q1575" s="73">
        <f t="shared" si="197"/>
        <v>967729</v>
      </c>
      <c r="R1575" s="8">
        <f>Table1[[#This Row],[Số còn phải thu ĐK]]+Table1[[#This Row],[Giá Trị HD sau CK]]-Table1[[#This Row],[Số tiền đã thu]]</f>
        <v>0</v>
      </c>
      <c r="S1575" s="7">
        <f>IF(Table1[[#This Row],[Ngày hóa đơn]]&lt;&gt;"",Table1[[#This Row],[Ngày hóa đơn]],Table1[[#This Row],[Ngày hạch toán]])</f>
        <v>45804</v>
      </c>
      <c r="T1575" s="8"/>
      <c r="U1575" s="7">
        <f>IF(Table1[[#This Row],[Ngày tính CN]]="","",S1575+T1575)</f>
        <v>45804</v>
      </c>
      <c r="V1575" s="74">
        <f ca="1">IF(Table1[[#This Row],[Hạn thanh toán]]="","",IF((U1575-NOW())&lt;0,0,(U1575-NOW())))</f>
        <v>0</v>
      </c>
      <c r="W1575" s="72"/>
      <c r="X1575" s="68" t="str">
        <f t="shared" ca="1" si="198"/>
        <v/>
      </c>
      <c r="Y1575" s="68" t="str">
        <f t="shared" si="196"/>
        <v>Đã thanh toán</v>
      </c>
      <c r="Z1575" s="301">
        <f>Table1[[#This Row],[Hạn thanh toán]]</f>
        <v>45804</v>
      </c>
      <c r="AA1575" s="301">
        <f>Table1[[#This Row],[Ngày Thanh toán]]</f>
        <v>45869</v>
      </c>
      <c r="AD1575" s="3" t="str">
        <f>VLOOKUP($A1575,Ma_KH!$A:$Q,Ma_KH!O$1,0)</f>
        <v>SÀNH ĐIỆU</v>
      </c>
      <c r="AE1575" s="3" t="str">
        <f>VLOOKUP($A1575,Ma_KH!$A:$Q,Ma_KH!P$1,0)</f>
        <v>CÔNG TY TNHH PHÂN PHỐI SÀNH ĐIỆU</v>
      </c>
    </row>
    <row r="1576" spans="1:31" ht="25.5" customHeight="1" x14ac:dyDescent="0.3">
      <c r="A1576" s="76" t="s">
        <v>145</v>
      </c>
      <c r="B1576" s="76" t="s">
        <v>4517</v>
      </c>
      <c r="C1576" s="78">
        <v>45807</v>
      </c>
      <c r="D1576" s="79" t="s">
        <v>2880</v>
      </c>
      <c r="E1576" s="78">
        <v>45807</v>
      </c>
      <c r="F1576" s="76" t="s">
        <v>2881</v>
      </c>
      <c r="G1576" s="76" t="s">
        <v>2754</v>
      </c>
      <c r="H1576" s="72">
        <v>222380</v>
      </c>
      <c r="I1576" s="72">
        <v>0</v>
      </c>
      <c r="J1576" s="72">
        <v>17790</v>
      </c>
      <c r="K1576" s="72">
        <v>240170</v>
      </c>
      <c r="L1576" s="8" t="s">
        <v>24</v>
      </c>
      <c r="M1576" s="43">
        <v>45869</v>
      </c>
      <c r="N1576" s="29" t="s">
        <v>4231</v>
      </c>
      <c r="O1576" s="72">
        <f>IF(Table1[[#This Row],[Phân loại]]="Tồn đầu kỳ",Table1[[#This Row],[Tổng giá trị]],0)</f>
        <v>0</v>
      </c>
      <c r="P1576" s="8">
        <f>IF(Table1[[#This Row],[Số còn phải thu ĐK]]&lt;&gt;0,0,IF(Table1[[#This Row],[Phân loại]]="Bán hàng",Table1[[#This Row],[Tổng giá trị]],-Table1[[#This Row],[Tổng giá trị]]))</f>
        <v>240170</v>
      </c>
      <c r="Q1576" s="73">
        <f t="shared" si="197"/>
        <v>240170</v>
      </c>
      <c r="R1576" s="8">
        <f>Table1[[#This Row],[Số còn phải thu ĐK]]+Table1[[#This Row],[Giá Trị HD sau CK]]-Table1[[#This Row],[Số tiền đã thu]]</f>
        <v>0</v>
      </c>
      <c r="S1576" s="7">
        <f>IF(Table1[[#This Row],[Ngày hóa đơn]]&lt;&gt;"",Table1[[#This Row],[Ngày hóa đơn]],Table1[[#This Row],[Ngày hạch toán]])</f>
        <v>45807</v>
      </c>
      <c r="T1576" s="8"/>
      <c r="U1576" s="7">
        <f>IF(Table1[[#This Row],[Ngày tính CN]]="","",S1576+T1576)</f>
        <v>45807</v>
      </c>
      <c r="V1576" s="74">
        <f ca="1">IF(Table1[[#This Row],[Hạn thanh toán]]="","",IF((U1576-NOW())&lt;0,0,(U1576-NOW())))</f>
        <v>0</v>
      </c>
      <c r="W1576" s="72"/>
      <c r="X1576" s="68" t="str">
        <f t="shared" ca="1" si="198"/>
        <v/>
      </c>
      <c r="Y1576" s="68" t="str">
        <f t="shared" si="196"/>
        <v>Đã thanh toán</v>
      </c>
      <c r="Z1576" s="301">
        <f>Table1[[#This Row],[Hạn thanh toán]]</f>
        <v>45807</v>
      </c>
      <c r="AA1576" s="301">
        <f>Table1[[#This Row],[Ngày Thanh toán]]</f>
        <v>45869</v>
      </c>
      <c r="AD1576" s="3" t="str">
        <f>VLOOKUP($A1576,Ma_KH!$A:$Q,Ma_KH!O$1,0)</f>
        <v>SÀNH ĐIỆU</v>
      </c>
      <c r="AE1576" s="3" t="str">
        <f>VLOOKUP($A1576,Ma_KH!$A:$Q,Ma_KH!P$1,0)</f>
        <v>CÔNG TY TNHH PHÂN PHỐI SÀNH ĐIỆU</v>
      </c>
    </row>
    <row r="1577" spans="1:31" ht="25.5" customHeight="1" x14ac:dyDescent="0.3">
      <c r="A1577" s="76" t="s">
        <v>145</v>
      </c>
      <c r="B1577" s="76" t="s">
        <v>4517</v>
      </c>
      <c r="C1577" s="78">
        <v>45813</v>
      </c>
      <c r="D1577" s="79" t="s">
        <v>2882</v>
      </c>
      <c r="E1577" s="78">
        <v>45813</v>
      </c>
      <c r="F1577" s="76" t="s">
        <v>2883</v>
      </c>
      <c r="G1577" s="76" t="s">
        <v>2745</v>
      </c>
      <c r="H1577" s="72">
        <v>1297370</v>
      </c>
      <c r="I1577" s="72">
        <v>0</v>
      </c>
      <c r="J1577" s="72">
        <v>103790</v>
      </c>
      <c r="K1577" s="72">
        <v>1401160</v>
      </c>
      <c r="L1577" s="8" t="s">
        <v>24</v>
      </c>
      <c r="M1577" s="43">
        <v>45893</v>
      </c>
      <c r="N1577" s="29" t="s">
        <v>4232</v>
      </c>
      <c r="O1577" s="72">
        <f>IF(Table1[[#This Row],[Phân loại]]="Tồn đầu kỳ",Table1[[#This Row],[Tổng giá trị]],0)</f>
        <v>0</v>
      </c>
      <c r="P1577" s="8">
        <f>IF(Table1[[#This Row],[Số còn phải thu ĐK]]&lt;&gt;0,0,IF(Table1[[#This Row],[Phân loại]]="Bán hàng",Table1[[#This Row],[Tổng giá trị]],-Table1[[#This Row],[Tổng giá trị]]))</f>
        <v>1401160</v>
      </c>
      <c r="Q1577" s="73">
        <f t="shared" si="197"/>
        <v>1401160</v>
      </c>
      <c r="R1577" s="8">
        <f>Table1[[#This Row],[Số còn phải thu ĐK]]+Table1[[#This Row],[Giá Trị HD sau CK]]-Table1[[#This Row],[Số tiền đã thu]]</f>
        <v>0</v>
      </c>
      <c r="S1577" s="7">
        <f>IF(Table1[[#This Row],[Ngày hóa đơn]]&lt;&gt;"",Table1[[#This Row],[Ngày hóa đơn]],Table1[[#This Row],[Ngày hạch toán]])</f>
        <v>45813</v>
      </c>
      <c r="T1577" s="8"/>
      <c r="U1577" s="7">
        <f>IF(Table1[[#This Row],[Ngày tính CN]]="","",S1577+T1577)</f>
        <v>45813</v>
      </c>
      <c r="V1577" s="74">
        <f ca="1">IF(Table1[[#This Row],[Hạn thanh toán]]="","",IF((U1577-NOW())&lt;0,0,(U1577-NOW())))</f>
        <v>0</v>
      </c>
      <c r="W1577" s="72"/>
      <c r="X1577" s="68" t="str">
        <f t="shared" ca="1" si="198"/>
        <v/>
      </c>
      <c r="Y1577" s="68" t="str">
        <f t="shared" si="196"/>
        <v>Đã thanh toán</v>
      </c>
      <c r="Z1577" s="301">
        <f>Table1[[#This Row],[Hạn thanh toán]]</f>
        <v>45813</v>
      </c>
      <c r="AA1577" s="301">
        <f>Table1[[#This Row],[Ngày Thanh toán]]</f>
        <v>45893</v>
      </c>
      <c r="AD1577" s="3" t="str">
        <f>VLOOKUP($A1577,Ma_KH!$A:$Q,Ma_KH!O$1,0)</f>
        <v>SÀNH ĐIỆU</v>
      </c>
      <c r="AE1577" s="3" t="str">
        <f>VLOOKUP($A1577,Ma_KH!$A:$Q,Ma_KH!P$1,0)</f>
        <v>CÔNG TY TNHH PHÂN PHỐI SÀNH ĐIỆU</v>
      </c>
    </row>
    <row r="1578" spans="1:31" ht="25.5" customHeight="1" x14ac:dyDescent="0.3">
      <c r="A1578" s="76" t="s">
        <v>145</v>
      </c>
      <c r="B1578" s="76" t="s">
        <v>4517</v>
      </c>
      <c r="C1578" s="78">
        <v>45815</v>
      </c>
      <c r="D1578" s="79" t="s">
        <v>2884</v>
      </c>
      <c r="E1578" s="78">
        <v>45815</v>
      </c>
      <c r="F1578" s="76" t="s">
        <v>2885</v>
      </c>
      <c r="G1578" s="76" t="s">
        <v>2767</v>
      </c>
      <c r="H1578" s="72">
        <v>440586</v>
      </c>
      <c r="I1578" s="72">
        <v>0</v>
      </c>
      <c r="J1578" s="72">
        <v>35247</v>
      </c>
      <c r="K1578" s="72">
        <v>475833</v>
      </c>
      <c r="L1578" s="8" t="s">
        <v>24</v>
      </c>
      <c r="M1578" s="43">
        <v>45893</v>
      </c>
      <c r="N1578" s="29" t="s">
        <v>4232</v>
      </c>
      <c r="O1578" s="72">
        <f>IF(Table1[[#This Row],[Phân loại]]="Tồn đầu kỳ",Table1[[#This Row],[Tổng giá trị]],0)</f>
        <v>0</v>
      </c>
      <c r="P1578" s="8">
        <f>IF(Table1[[#This Row],[Số còn phải thu ĐK]]&lt;&gt;0,0,IF(Table1[[#This Row],[Phân loại]]="Bán hàng",Table1[[#This Row],[Tổng giá trị]],-Table1[[#This Row],[Tổng giá trị]]))</f>
        <v>475833</v>
      </c>
      <c r="Q1578" s="73">
        <f t="shared" si="197"/>
        <v>475833</v>
      </c>
      <c r="R1578" s="8">
        <f>Table1[[#This Row],[Số còn phải thu ĐK]]+Table1[[#This Row],[Giá Trị HD sau CK]]-Table1[[#This Row],[Số tiền đã thu]]</f>
        <v>0</v>
      </c>
      <c r="S1578" s="7">
        <f>IF(Table1[[#This Row],[Ngày hóa đơn]]&lt;&gt;"",Table1[[#This Row],[Ngày hóa đơn]],Table1[[#This Row],[Ngày hạch toán]])</f>
        <v>45815</v>
      </c>
      <c r="T1578" s="8"/>
      <c r="U1578" s="7">
        <f>IF(Table1[[#This Row],[Ngày tính CN]]="","",S1578+T1578)</f>
        <v>45815</v>
      </c>
      <c r="V1578" s="74">
        <f ca="1">IF(Table1[[#This Row],[Hạn thanh toán]]="","",IF((U1578-NOW())&lt;0,0,(U1578-NOW())))</f>
        <v>0</v>
      </c>
      <c r="W1578" s="72"/>
      <c r="X1578" s="68" t="str">
        <f t="shared" ca="1" si="198"/>
        <v/>
      </c>
      <c r="Y1578" s="68" t="str">
        <f t="shared" si="196"/>
        <v>Đã thanh toán</v>
      </c>
      <c r="Z1578" s="301">
        <f>Table1[[#This Row],[Hạn thanh toán]]</f>
        <v>45815</v>
      </c>
      <c r="AA1578" s="301">
        <f>Table1[[#This Row],[Ngày Thanh toán]]</f>
        <v>45893</v>
      </c>
      <c r="AD1578" s="3" t="str">
        <f>VLOOKUP($A1578,Ma_KH!$A:$Q,Ma_KH!O$1,0)</f>
        <v>SÀNH ĐIỆU</v>
      </c>
      <c r="AE1578" s="3" t="str">
        <f>VLOOKUP($A1578,Ma_KH!$A:$Q,Ma_KH!P$1,0)</f>
        <v>CÔNG TY TNHH PHÂN PHỐI SÀNH ĐIỆU</v>
      </c>
    </row>
    <row r="1579" spans="1:31" ht="25.5" customHeight="1" x14ac:dyDescent="0.3">
      <c r="A1579" s="76" t="s">
        <v>145</v>
      </c>
      <c r="B1579" s="76" t="s">
        <v>4517</v>
      </c>
      <c r="C1579" s="78">
        <v>45820</v>
      </c>
      <c r="D1579" s="79" t="s">
        <v>2886</v>
      </c>
      <c r="E1579" s="78">
        <v>45820</v>
      </c>
      <c r="F1579" s="76" t="s">
        <v>2887</v>
      </c>
      <c r="G1579" s="76" t="s">
        <v>2742</v>
      </c>
      <c r="H1579" s="72">
        <v>607371</v>
      </c>
      <c r="I1579" s="72">
        <v>0</v>
      </c>
      <c r="J1579" s="72">
        <v>48590</v>
      </c>
      <c r="K1579" s="72">
        <v>655961</v>
      </c>
      <c r="L1579" s="8" t="s">
        <v>24</v>
      </c>
      <c r="M1579" s="43">
        <v>45893</v>
      </c>
      <c r="N1579" s="29" t="s">
        <v>4232</v>
      </c>
      <c r="O1579" s="72">
        <f>IF(Table1[[#This Row],[Phân loại]]="Tồn đầu kỳ",Table1[[#This Row],[Tổng giá trị]],0)</f>
        <v>0</v>
      </c>
      <c r="P1579" s="8">
        <f>IF(Table1[[#This Row],[Số còn phải thu ĐK]]&lt;&gt;0,0,IF(Table1[[#This Row],[Phân loại]]="Bán hàng",Table1[[#This Row],[Tổng giá trị]],-Table1[[#This Row],[Tổng giá trị]]))</f>
        <v>655961</v>
      </c>
      <c r="Q1579" s="73">
        <f t="shared" si="197"/>
        <v>655961</v>
      </c>
      <c r="R1579" s="8">
        <f>Table1[[#This Row],[Số còn phải thu ĐK]]+Table1[[#This Row],[Giá Trị HD sau CK]]-Table1[[#This Row],[Số tiền đã thu]]</f>
        <v>0</v>
      </c>
      <c r="S1579" s="7">
        <f>IF(Table1[[#This Row],[Ngày hóa đơn]]&lt;&gt;"",Table1[[#This Row],[Ngày hóa đơn]],Table1[[#This Row],[Ngày hạch toán]])</f>
        <v>45820</v>
      </c>
      <c r="T1579" s="8"/>
      <c r="U1579" s="7">
        <f>IF(Table1[[#This Row],[Ngày tính CN]]="","",S1579+T1579)</f>
        <v>45820</v>
      </c>
      <c r="V1579" s="74">
        <f ca="1">IF(Table1[[#This Row],[Hạn thanh toán]]="","",IF((U1579-NOW())&lt;0,0,(U1579-NOW())))</f>
        <v>0</v>
      </c>
      <c r="W1579" s="72"/>
      <c r="X1579" s="68" t="str">
        <f t="shared" ca="1" si="198"/>
        <v/>
      </c>
      <c r="Y1579" s="68" t="str">
        <f t="shared" si="196"/>
        <v>Đã thanh toán</v>
      </c>
      <c r="Z1579" s="301">
        <f>Table1[[#This Row],[Hạn thanh toán]]</f>
        <v>45820</v>
      </c>
      <c r="AA1579" s="301">
        <f>Table1[[#This Row],[Ngày Thanh toán]]</f>
        <v>45893</v>
      </c>
      <c r="AD1579" s="3" t="str">
        <f>VLOOKUP($A1579,Ma_KH!$A:$Q,Ma_KH!O$1,0)</f>
        <v>SÀNH ĐIỆU</v>
      </c>
      <c r="AE1579" s="3" t="str">
        <f>VLOOKUP($A1579,Ma_KH!$A:$Q,Ma_KH!P$1,0)</f>
        <v>CÔNG TY TNHH PHÂN PHỐI SÀNH ĐIỆU</v>
      </c>
    </row>
    <row r="1580" spans="1:31" ht="25.5" customHeight="1" x14ac:dyDescent="0.3">
      <c r="A1580" s="76" t="s">
        <v>145</v>
      </c>
      <c r="B1580" s="76" t="s">
        <v>4517</v>
      </c>
      <c r="C1580" s="78">
        <v>45820</v>
      </c>
      <c r="D1580" s="79" t="s">
        <v>2888</v>
      </c>
      <c r="E1580" s="78">
        <v>45820</v>
      </c>
      <c r="F1580" s="76" t="s">
        <v>2889</v>
      </c>
      <c r="G1580" s="76" t="s">
        <v>2748</v>
      </c>
      <c r="H1580" s="72">
        <v>766887</v>
      </c>
      <c r="I1580" s="72">
        <v>0</v>
      </c>
      <c r="J1580" s="72">
        <v>61351</v>
      </c>
      <c r="K1580" s="72">
        <v>828238</v>
      </c>
      <c r="L1580" s="8" t="s">
        <v>24</v>
      </c>
      <c r="M1580" s="43">
        <v>45893</v>
      </c>
      <c r="N1580" s="29" t="s">
        <v>4232</v>
      </c>
      <c r="O1580" s="72">
        <f>IF(Table1[[#This Row],[Phân loại]]="Tồn đầu kỳ",Table1[[#This Row],[Tổng giá trị]],0)</f>
        <v>0</v>
      </c>
      <c r="P1580" s="8">
        <f>IF(Table1[[#This Row],[Số còn phải thu ĐK]]&lt;&gt;0,0,IF(Table1[[#This Row],[Phân loại]]="Bán hàng",Table1[[#This Row],[Tổng giá trị]],-Table1[[#This Row],[Tổng giá trị]]))</f>
        <v>828238</v>
      </c>
      <c r="Q1580" s="73">
        <f t="shared" si="197"/>
        <v>828238</v>
      </c>
      <c r="R1580" s="8">
        <f>Table1[[#This Row],[Số còn phải thu ĐK]]+Table1[[#This Row],[Giá Trị HD sau CK]]-Table1[[#This Row],[Số tiền đã thu]]</f>
        <v>0</v>
      </c>
      <c r="S1580" s="7">
        <f>IF(Table1[[#This Row],[Ngày hóa đơn]]&lt;&gt;"",Table1[[#This Row],[Ngày hóa đơn]],Table1[[#This Row],[Ngày hạch toán]])</f>
        <v>45820</v>
      </c>
      <c r="T1580" s="8"/>
      <c r="U1580" s="7">
        <f>IF(Table1[[#This Row],[Ngày tính CN]]="","",S1580+T1580)</f>
        <v>45820</v>
      </c>
      <c r="V1580" s="74">
        <f ca="1">IF(Table1[[#This Row],[Hạn thanh toán]]="","",IF((U1580-NOW())&lt;0,0,(U1580-NOW())))</f>
        <v>0</v>
      </c>
      <c r="W1580" s="72"/>
      <c r="X1580" s="68" t="str">
        <f t="shared" ca="1" si="198"/>
        <v/>
      </c>
      <c r="Y1580" s="68" t="str">
        <f t="shared" si="196"/>
        <v>Đã thanh toán</v>
      </c>
      <c r="Z1580" s="301">
        <f>Table1[[#This Row],[Hạn thanh toán]]</f>
        <v>45820</v>
      </c>
      <c r="AA1580" s="301">
        <f>Table1[[#This Row],[Ngày Thanh toán]]</f>
        <v>45893</v>
      </c>
      <c r="AD1580" s="3" t="str">
        <f>VLOOKUP($A1580,Ma_KH!$A:$Q,Ma_KH!O$1,0)</f>
        <v>SÀNH ĐIỆU</v>
      </c>
      <c r="AE1580" s="3" t="str">
        <f>VLOOKUP($A1580,Ma_KH!$A:$Q,Ma_KH!P$1,0)</f>
        <v>CÔNG TY TNHH PHÂN PHỐI SÀNH ĐIỆU</v>
      </c>
    </row>
    <row r="1581" spans="1:31" ht="25.5" customHeight="1" x14ac:dyDescent="0.3">
      <c r="A1581" s="76" t="s">
        <v>145</v>
      </c>
      <c r="B1581" s="76" t="s">
        <v>4517</v>
      </c>
      <c r="C1581" s="78">
        <v>45822</v>
      </c>
      <c r="D1581" s="79" t="s">
        <v>2890</v>
      </c>
      <c r="E1581" s="78">
        <v>45822</v>
      </c>
      <c r="F1581" s="76" t="s">
        <v>2891</v>
      </c>
      <c r="G1581" s="76" t="s">
        <v>2892</v>
      </c>
      <c r="H1581" s="72">
        <v>389165</v>
      </c>
      <c r="I1581" s="72">
        <v>0</v>
      </c>
      <c r="J1581" s="72">
        <v>31133</v>
      </c>
      <c r="K1581" s="72">
        <v>420298</v>
      </c>
      <c r="L1581" s="8" t="s">
        <v>24</v>
      </c>
      <c r="M1581" s="43">
        <v>45893</v>
      </c>
      <c r="N1581" s="29" t="s">
        <v>4232</v>
      </c>
      <c r="O1581" s="72">
        <f>IF(Table1[[#This Row],[Phân loại]]="Tồn đầu kỳ",Table1[[#This Row],[Tổng giá trị]],0)</f>
        <v>0</v>
      </c>
      <c r="P1581" s="8">
        <f>IF(Table1[[#This Row],[Số còn phải thu ĐK]]&lt;&gt;0,0,IF(Table1[[#This Row],[Phân loại]]="Bán hàng",Table1[[#This Row],[Tổng giá trị]],-Table1[[#This Row],[Tổng giá trị]]))</f>
        <v>420298</v>
      </c>
      <c r="Q1581" s="73">
        <f t="shared" si="197"/>
        <v>420298</v>
      </c>
      <c r="R1581" s="8">
        <f>Table1[[#This Row],[Số còn phải thu ĐK]]+Table1[[#This Row],[Giá Trị HD sau CK]]-Table1[[#This Row],[Số tiền đã thu]]</f>
        <v>0</v>
      </c>
      <c r="S1581" s="7">
        <f>IF(Table1[[#This Row],[Ngày hóa đơn]]&lt;&gt;"",Table1[[#This Row],[Ngày hóa đơn]],Table1[[#This Row],[Ngày hạch toán]])</f>
        <v>45822</v>
      </c>
      <c r="T1581" s="8"/>
      <c r="U1581" s="7">
        <f>IF(Table1[[#This Row],[Ngày tính CN]]="","",S1581+T1581)</f>
        <v>45822</v>
      </c>
      <c r="V1581" s="74">
        <f ca="1">IF(Table1[[#This Row],[Hạn thanh toán]]="","",IF((U1581-NOW())&lt;0,0,(U1581-NOW())))</f>
        <v>0</v>
      </c>
      <c r="W1581" s="72"/>
      <c r="X1581" s="68" t="str">
        <f t="shared" ca="1" si="198"/>
        <v/>
      </c>
      <c r="Y1581" s="68" t="str">
        <f t="shared" si="196"/>
        <v>Đã thanh toán</v>
      </c>
      <c r="Z1581" s="301">
        <f>Table1[[#This Row],[Hạn thanh toán]]</f>
        <v>45822</v>
      </c>
      <c r="AA1581" s="301">
        <f>Table1[[#This Row],[Ngày Thanh toán]]</f>
        <v>45893</v>
      </c>
      <c r="AD1581" s="3" t="str">
        <f>VLOOKUP($A1581,Ma_KH!$A:$Q,Ma_KH!O$1,0)</f>
        <v>SÀNH ĐIỆU</v>
      </c>
      <c r="AE1581" s="3" t="str">
        <f>VLOOKUP($A1581,Ma_KH!$A:$Q,Ma_KH!P$1,0)</f>
        <v>CÔNG TY TNHH PHÂN PHỐI SÀNH ĐIỆU</v>
      </c>
    </row>
    <row r="1582" spans="1:31" ht="25.5" customHeight="1" x14ac:dyDescent="0.3">
      <c r="A1582" s="76" t="s">
        <v>145</v>
      </c>
      <c r="B1582" s="76" t="s">
        <v>4517</v>
      </c>
      <c r="C1582" s="78">
        <v>45826</v>
      </c>
      <c r="D1582" s="79" t="s">
        <v>2893</v>
      </c>
      <c r="E1582" s="78">
        <v>45826</v>
      </c>
      <c r="F1582" s="76" t="s">
        <v>2894</v>
      </c>
      <c r="G1582" s="76" t="s">
        <v>2895</v>
      </c>
      <c r="H1582" s="72">
        <v>1918988</v>
      </c>
      <c r="I1582" s="72">
        <v>0</v>
      </c>
      <c r="J1582" s="72">
        <v>153519</v>
      </c>
      <c r="K1582" s="72">
        <v>2072507</v>
      </c>
      <c r="L1582" s="8" t="s">
        <v>24</v>
      </c>
      <c r="M1582" s="43">
        <v>45893</v>
      </c>
      <c r="N1582" s="29" t="s">
        <v>4232</v>
      </c>
      <c r="O1582" s="72">
        <f>IF(Table1[[#This Row],[Phân loại]]="Tồn đầu kỳ",Table1[[#This Row],[Tổng giá trị]],0)</f>
        <v>0</v>
      </c>
      <c r="P1582" s="8">
        <f>IF(Table1[[#This Row],[Số còn phải thu ĐK]]&lt;&gt;0,0,IF(Table1[[#This Row],[Phân loại]]="Bán hàng",Table1[[#This Row],[Tổng giá trị]],-Table1[[#This Row],[Tổng giá trị]]))</f>
        <v>2072507</v>
      </c>
      <c r="Q1582" s="73">
        <f t="shared" si="197"/>
        <v>2072507</v>
      </c>
      <c r="R1582" s="8">
        <f>Table1[[#This Row],[Số còn phải thu ĐK]]+Table1[[#This Row],[Giá Trị HD sau CK]]-Table1[[#This Row],[Số tiền đã thu]]</f>
        <v>0</v>
      </c>
      <c r="S1582" s="7">
        <f>IF(Table1[[#This Row],[Ngày hóa đơn]]&lt;&gt;"",Table1[[#This Row],[Ngày hóa đơn]],Table1[[#This Row],[Ngày hạch toán]])</f>
        <v>45826</v>
      </c>
      <c r="T1582" s="8"/>
      <c r="U1582" s="7">
        <f>IF(Table1[[#This Row],[Ngày tính CN]]="","",S1582+T1582)</f>
        <v>45826</v>
      </c>
      <c r="V1582" s="74">
        <f ca="1">IF(Table1[[#This Row],[Hạn thanh toán]]="","",IF((U1582-NOW())&lt;0,0,(U1582-NOW())))</f>
        <v>0</v>
      </c>
      <c r="W1582" s="72"/>
      <c r="X1582" s="68" t="str">
        <f t="shared" ca="1" si="198"/>
        <v/>
      </c>
      <c r="Y1582" s="68" t="str">
        <f t="shared" si="196"/>
        <v>Đã thanh toán</v>
      </c>
      <c r="Z1582" s="301">
        <f>Table1[[#This Row],[Hạn thanh toán]]</f>
        <v>45826</v>
      </c>
      <c r="AA1582" s="301">
        <f>Table1[[#This Row],[Ngày Thanh toán]]</f>
        <v>45893</v>
      </c>
      <c r="AD1582" s="3" t="str">
        <f>VLOOKUP($A1582,Ma_KH!$A:$Q,Ma_KH!O$1,0)</f>
        <v>SÀNH ĐIỆU</v>
      </c>
      <c r="AE1582" s="3" t="str">
        <f>VLOOKUP($A1582,Ma_KH!$A:$Q,Ma_KH!P$1,0)</f>
        <v>CÔNG TY TNHH PHÂN PHỐI SÀNH ĐIỆU</v>
      </c>
    </row>
    <row r="1583" spans="1:31" ht="25.5" customHeight="1" x14ac:dyDescent="0.3">
      <c r="A1583" s="76" t="s">
        <v>145</v>
      </c>
      <c r="B1583" s="76" t="s">
        <v>4517</v>
      </c>
      <c r="C1583" s="78">
        <v>45829</v>
      </c>
      <c r="D1583" s="79" t="s">
        <v>2896</v>
      </c>
      <c r="E1583" s="78">
        <v>45829</v>
      </c>
      <c r="F1583" s="76" t="s">
        <v>2897</v>
      </c>
      <c r="G1583" s="76" t="s">
        <v>2898</v>
      </c>
      <c r="H1583" s="72">
        <v>1044730</v>
      </c>
      <c r="I1583" s="72">
        <v>0</v>
      </c>
      <c r="J1583" s="72">
        <v>83578</v>
      </c>
      <c r="K1583" s="72">
        <v>1128308</v>
      </c>
      <c r="L1583" s="8" t="s">
        <v>24</v>
      </c>
      <c r="M1583" s="43">
        <v>45893</v>
      </c>
      <c r="N1583" s="29" t="s">
        <v>4232</v>
      </c>
      <c r="O1583" s="72">
        <f>IF(Table1[[#This Row],[Phân loại]]="Tồn đầu kỳ",Table1[[#This Row],[Tổng giá trị]],0)</f>
        <v>0</v>
      </c>
      <c r="P1583" s="8">
        <f>IF(Table1[[#This Row],[Số còn phải thu ĐK]]&lt;&gt;0,0,IF(Table1[[#This Row],[Phân loại]]="Bán hàng",Table1[[#This Row],[Tổng giá trị]],-Table1[[#This Row],[Tổng giá trị]]))</f>
        <v>1128308</v>
      </c>
      <c r="Q1583" s="73">
        <f t="shared" si="197"/>
        <v>1128308</v>
      </c>
      <c r="R1583" s="8">
        <f>Table1[[#This Row],[Số còn phải thu ĐK]]+Table1[[#This Row],[Giá Trị HD sau CK]]-Table1[[#This Row],[Số tiền đã thu]]</f>
        <v>0</v>
      </c>
      <c r="S1583" s="7">
        <f>IF(Table1[[#This Row],[Ngày hóa đơn]]&lt;&gt;"",Table1[[#This Row],[Ngày hóa đơn]],Table1[[#This Row],[Ngày hạch toán]])</f>
        <v>45829</v>
      </c>
      <c r="T1583" s="8"/>
      <c r="U1583" s="7">
        <f>IF(Table1[[#This Row],[Ngày tính CN]]="","",S1583+T1583)</f>
        <v>45829</v>
      </c>
      <c r="V1583" s="74">
        <f ca="1">IF(Table1[[#This Row],[Hạn thanh toán]]="","",IF((U1583-NOW())&lt;0,0,(U1583-NOW())))</f>
        <v>0</v>
      </c>
      <c r="W1583" s="72"/>
      <c r="X1583" s="68" t="str">
        <f t="shared" ca="1" si="198"/>
        <v/>
      </c>
      <c r="Y1583" s="68" t="str">
        <f t="shared" si="196"/>
        <v>Đã thanh toán</v>
      </c>
      <c r="Z1583" s="301">
        <f>Table1[[#This Row],[Hạn thanh toán]]</f>
        <v>45829</v>
      </c>
      <c r="AA1583" s="301">
        <f>Table1[[#This Row],[Ngày Thanh toán]]</f>
        <v>45893</v>
      </c>
      <c r="AD1583" s="3" t="str">
        <f>VLOOKUP($A1583,Ma_KH!$A:$Q,Ma_KH!O$1,0)</f>
        <v>SÀNH ĐIỆU</v>
      </c>
      <c r="AE1583" s="3" t="str">
        <f>VLOOKUP($A1583,Ma_KH!$A:$Q,Ma_KH!P$1,0)</f>
        <v>CÔNG TY TNHH PHÂN PHỐI SÀNH ĐIỆU</v>
      </c>
    </row>
    <row r="1584" spans="1:31" ht="25.5" customHeight="1" x14ac:dyDescent="0.3">
      <c r="A1584" s="76" t="s">
        <v>145</v>
      </c>
      <c r="B1584" s="76" t="s">
        <v>4517</v>
      </c>
      <c r="C1584" s="78">
        <v>45832</v>
      </c>
      <c r="D1584" s="79" t="s">
        <v>2899</v>
      </c>
      <c r="E1584" s="78">
        <v>45832</v>
      </c>
      <c r="F1584" s="76" t="s">
        <v>2900</v>
      </c>
      <c r="G1584" s="76" t="s">
        <v>2901</v>
      </c>
      <c r="H1584" s="72">
        <v>1747055</v>
      </c>
      <c r="I1584" s="72">
        <v>0</v>
      </c>
      <c r="J1584" s="72">
        <v>139764</v>
      </c>
      <c r="K1584" s="72">
        <v>1886819</v>
      </c>
      <c r="L1584" s="8" t="s">
        <v>24</v>
      </c>
      <c r="M1584" s="43">
        <v>45893</v>
      </c>
      <c r="N1584" s="29" t="s">
        <v>4232</v>
      </c>
      <c r="O1584" s="72">
        <f>IF(Table1[[#This Row],[Phân loại]]="Tồn đầu kỳ",Table1[[#This Row],[Tổng giá trị]],0)</f>
        <v>0</v>
      </c>
      <c r="P1584" s="8">
        <f>IF(Table1[[#This Row],[Số còn phải thu ĐK]]&lt;&gt;0,0,IF(Table1[[#This Row],[Phân loại]]="Bán hàng",Table1[[#This Row],[Tổng giá trị]],-Table1[[#This Row],[Tổng giá trị]]))</f>
        <v>1886819</v>
      </c>
      <c r="Q1584" s="73">
        <f t="shared" si="197"/>
        <v>1886819</v>
      </c>
      <c r="R1584" s="8">
        <f>Table1[[#This Row],[Số còn phải thu ĐK]]+Table1[[#This Row],[Giá Trị HD sau CK]]-Table1[[#This Row],[Số tiền đã thu]]</f>
        <v>0</v>
      </c>
      <c r="S1584" s="7">
        <f>IF(Table1[[#This Row],[Ngày hóa đơn]]&lt;&gt;"",Table1[[#This Row],[Ngày hóa đơn]],Table1[[#This Row],[Ngày hạch toán]])</f>
        <v>45832</v>
      </c>
      <c r="T1584" s="8"/>
      <c r="U1584" s="7">
        <f>IF(Table1[[#This Row],[Ngày tính CN]]="","",S1584+T1584)</f>
        <v>45832</v>
      </c>
      <c r="V1584" s="74">
        <f ca="1">IF(Table1[[#This Row],[Hạn thanh toán]]="","",IF((U1584-NOW())&lt;0,0,(U1584-NOW())))</f>
        <v>0</v>
      </c>
      <c r="W1584" s="72"/>
      <c r="X1584" s="68" t="str">
        <f t="shared" ca="1" si="198"/>
        <v/>
      </c>
      <c r="Y1584" s="68" t="str">
        <f t="shared" si="196"/>
        <v>Đã thanh toán</v>
      </c>
      <c r="Z1584" s="301">
        <f>Table1[[#This Row],[Hạn thanh toán]]</f>
        <v>45832</v>
      </c>
      <c r="AA1584" s="301">
        <f>Table1[[#This Row],[Ngày Thanh toán]]</f>
        <v>45893</v>
      </c>
      <c r="AD1584" s="3" t="str">
        <f>VLOOKUP($A1584,Ma_KH!$A:$Q,Ma_KH!O$1,0)</f>
        <v>SÀNH ĐIỆU</v>
      </c>
      <c r="AE1584" s="3" t="str">
        <f>VLOOKUP($A1584,Ma_KH!$A:$Q,Ma_KH!P$1,0)</f>
        <v>CÔNG TY TNHH PHÂN PHỐI SÀNH ĐIỆU</v>
      </c>
    </row>
    <row r="1585" spans="1:31" ht="25.5" customHeight="1" x14ac:dyDescent="0.3">
      <c r="A1585" s="69" t="s">
        <v>145</v>
      </c>
      <c r="B1585" s="76" t="s">
        <v>4517</v>
      </c>
      <c r="C1585" s="70">
        <v>45832</v>
      </c>
      <c r="D1585" s="71" t="s">
        <v>2902</v>
      </c>
      <c r="E1585" s="70">
        <v>45832</v>
      </c>
      <c r="F1585" s="69" t="s">
        <v>2903</v>
      </c>
      <c r="G1585" s="69" t="s">
        <v>2904</v>
      </c>
      <c r="H1585" s="72">
        <v>480036</v>
      </c>
      <c r="I1585" s="72">
        <v>0</v>
      </c>
      <c r="J1585" s="72">
        <v>38403</v>
      </c>
      <c r="K1585" s="72">
        <v>518439</v>
      </c>
      <c r="L1585" s="8" t="s">
        <v>24</v>
      </c>
      <c r="M1585" s="43">
        <v>45893</v>
      </c>
      <c r="N1585" s="29" t="s">
        <v>4232</v>
      </c>
      <c r="O1585" s="72">
        <f>IF(Table1[[#This Row],[Phân loại]]="Tồn đầu kỳ",Table1[[#This Row],[Tổng giá trị]],0)</f>
        <v>0</v>
      </c>
      <c r="P1585" s="8">
        <f>IF(Table1[[#This Row],[Số còn phải thu ĐK]]&lt;&gt;0,0,IF(Table1[[#This Row],[Phân loại]]="Bán hàng",Table1[[#This Row],[Tổng giá trị]],-Table1[[#This Row],[Tổng giá trị]]))</f>
        <v>518439</v>
      </c>
      <c r="Q1585" s="73">
        <f t="shared" si="197"/>
        <v>518439</v>
      </c>
      <c r="R1585" s="8">
        <f>Table1[[#This Row],[Số còn phải thu ĐK]]+Table1[[#This Row],[Giá Trị HD sau CK]]-Table1[[#This Row],[Số tiền đã thu]]</f>
        <v>0</v>
      </c>
      <c r="S1585" s="7">
        <f>IF(Table1[[#This Row],[Ngày hóa đơn]]&lt;&gt;"",Table1[[#This Row],[Ngày hóa đơn]],Table1[[#This Row],[Ngày hạch toán]])</f>
        <v>45832</v>
      </c>
      <c r="T1585" s="8"/>
      <c r="U1585" s="7">
        <f>IF(Table1[[#This Row],[Ngày tính CN]]="","",S1585+T1585)</f>
        <v>45832</v>
      </c>
      <c r="V1585" s="74">
        <f ca="1">IF(Table1[[#This Row],[Hạn thanh toán]]="","",IF((U1585-NOW())&lt;0,0,(U1585-NOW())))</f>
        <v>0</v>
      </c>
      <c r="W1585" s="72"/>
      <c r="X1585" s="68" t="str">
        <f t="shared" ca="1" si="198"/>
        <v/>
      </c>
      <c r="Y1585" s="68" t="str">
        <f t="shared" si="196"/>
        <v>Đã thanh toán</v>
      </c>
      <c r="Z1585" s="301">
        <f>Table1[[#This Row],[Hạn thanh toán]]</f>
        <v>45832</v>
      </c>
      <c r="AA1585" s="301">
        <f>Table1[[#This Row],[Ngày Thanh toán]]</f>
        <v>45893</v>
      </c>
      <c r="AD1585" s="3" t="str">
        <f>VLOOKUP($A1585,Ma_KH!$A:$Q,Ma_KH!O$1,0)</f>
        <v>SÀNH ĐIỆU</v>
      </c>
      <c r="AE1585" s="3" t="str">
        <f>VLOOKUP($A1585,Ma_KH!$A:$Q,Ma_KH!P$1,0)</f>
        <v>CÔNG TY TNHH PHÂN PHỐI SÀNH ĐIỆU</v>
      </c>
    </row>
    <row r="1586" spans="1:31" ht="25.5" customHeight="1" x14ac:dyDescent="0.3">
      <c r="A1586" s="76" t="s">
        <v>145</v>
      </c>
      <c r="B1586" s="76" t="s">
        <v>4517</v>
      </c>
      <c r="C1586" s="78">
        <v>45835</v>
      </c>
      <c r="D1586" s="79" t="s">
        <v>2905</v>
      </c>
      <c r="E1586" s="78">
        <v>45835</v>
      </c>
      <c r="F1586" s="76" t="s">
        <v>2906</v>
      </c>
      <c r="G1586" s="76" t="s">
        <v>2907</v>
      </c>
      <c r="H1586" s="72">
        <v>1150508</v>
      </c>
      <c r="I1586" s="72">
        <v>0</v>
      </c>
      <c r="J1586" s="72">
        <v>92041</v>
      </c>
      <c r="K1586" s="72">
        <v>1242549</v>
      </c>
      <c r="L1586" s="8" t="s">
        <v>24</v>
      </c>
      <c r="M1586" s="43">
        <v>45893</v>
      </c>
      <c r="N1586" s="29" t="s">
        <v>4232</v>
      </c>
      <c r="O1586" s="72">
        <f>IF(Table1[[#This Row],[Phân loại]]="Tồn đầu kỳ",Table1[[#This Row],[Tổng giá trị]],0)</f>
        <v>0</v>
      </c>
      <c r="P1586" s="8">
        <f>IF(Table1[[#This Row],[Số còn phải thu ĐK]]&lt;&gt;0,0,IF(Table1[[#This Row],[Phân loại]]="Bán hàng",Table1[[#This Row],[Tổng giá trị]],-Table1[[#This Row],[Tổng giá trị]]))</f>
        <v>1242549</v>
      </c>
      <c r="Q1586" s="73">
        <f t="shared" si="197"/>
        <v>1242549</v>
      </c>
      <c r="R1586" s="8">
        <f>Table1[[#This Row],[Số còn phải thu ĐK]]+Table1[[#This Row],[Giá Trị HD sau CK]]-Table1[[#This Row],[Số tiền đã thu]]</f>
        <v>0</v>
      </c>
      <c r="S1586" s="7">
        <f>IF(Table1[[#This Row],[Ngày hóa đơn]]&lt;&gt;"",Table1[[#This Row],[Ngày hóa đơn]],Table1[[#This Row],[Ngày hạch toán]])</f>
        <v>45835</v>
      </c>
      <c r="T1586" s="8"/>
      <c r="U1586" s="7">
        <f>IF(Table1[[#This Row],[Ngày tính CN]]="","",S1586+T1586)</f>
        <v>45835</v>
      </c>
      <c r="V1586" s="74">
        <f ca="1">IF(Table1[[#This Row],[Hạn thanh toán]]="","",IF((U1586-NOW())&lt;0,0,(U1586-NOW())))</f>
        <v>0</v>
      </c>
      <c r="W1586" s="72"/>
      <c r="X1586" s="68" t="str">
        <f ca="1">IF(OR(AR1590="",AO1590=0),"",IF((AR1590-NOW())&lt;0,-(AR1590-NOW()),0))</f>
        <v/>
      </c>
      <c r="Y1586" s="68" t="str">
        <f t="shared" si="196"/>
        <v>Đã thanh toán</v>
      </c>
      <c r="Z1586" s="301">
        <f>Table1[[#This Row],[Hạn thanh toán]]</f>
        <v>45835</v>
      </c>
      <c r="AA1586" s="301">
        <f>Table1[[#This Row],[Ngày Thanh toán]]</f>
        <v>45893</v>
      </c>
      <c r="AD1586" s="3" t="str">
        <f>VLOOKUP($A1586,Ma_KH!$A:$Q,Ma_KH!O$1,0)</f>
        <v>SÀNH ĐIỆU</v>
      </c>
      <c r="AE1586" s="3" t="str">
        <f>VLOOKUP($A1586,Ma_KH!$A:$Q,Ma_KH!P$1,0)</f>
        <v>CÔNG TY TNHH PHÂN PHỐI SÀNH ĐIỆU</v>
      </c>
    </row>
    <row r="1587" spans="1:31" ht="25.5" customHeight="1" x14ac:dyDescent="0.3">
      <c r="A1587" s="69" t="s">
        <v>145</v>
      </c>
      <c r="B1587" s="76" t="s">
        <v>4517</v>
      </c>
      <c r="C1587" s="70">
        <v>45835</v>
      </c>
      <c r="D1587" s="71" t="s">
        <v>2908</v>
      </c>
      <c r="E1587" s="70">
        <v>45835</v>
      </c>
      <c r="F1587" s="69" t="s">
        <v>2909</v>
      </c>
      <c r="G1587" s="69" t="s">
        <v>2910</v>
      </c>
      <c r="H1587" s="72">
        <v>517704</v>
      </c>
      <c r="I1587" s="72">
        <v>0</v>
      </c>
      <c r="J1587" s="72">
        <v>41416</v>
      </c>
      <c r="K1587" s="72">
        <v>559120</v>
      </c>
      <c r="L1587" s="8" t="s">
        <v>24</v>
      </c>
      <c r="M1587" s="43">
        <v>45893</v>
      </c>
      <c r="N1587" s="29" t="s">
        <v>4232</v>
      </c>
      <c r="O1587" s="72">
        <f>IF(Table1[[#This Row],[Phân loại]]="Tồn đầu kỳ",Table1[[#This Row],[Tổng giá trị]],0)</f>
        <v>0</v>
      </c>
      <c r="P1587" s="8">
        <f>IF(Table1[[#This Row],[Số còn phải thu ĐK]]&lt;&gt;0,0,IF(Table1[[#This Row],[Phân loại]]="Bán hàng",Table1[[#This Row],[Tổng giá trị]],-Table1[[#This Row],[Tổng giá trị]]))</f>
        <v>559120</v>
      </c>
      <c r="Q1587" s="73">
        <f t="shared" si="197"/>
        <v>559120</v>
      </c>
      <c r="R1587" s="8">
        <f>Table1[[#This Row],[Số còn phải thu ĐK]]+Table1[[#This Row],[Giá Trị HD sau CK]]-Table1[[#This Row],[Số tiền đã thu]]</f>
        <v>0</v>
      </c>
      <c r="S1587" s="7">
        <f>IF(Table1[[#This Row],[Ngày hóa đơn]]&lt;&gt;"",Table1[[#This Row],[Ngày hóa đơn]],Table1[[#This Row],[Ngày hạch toán]])</f>
        <v>45835</v>
      </c>
      <c r="T1587" s="8"/>
      <c r="U1587" s="7">
        <f>IF(Table1[[#This Row],[Ngày tính CN]]="","",S1587+T1587)</f>
        <v>45835</v>
      </c>
      <c r="V1587" s="74">
        <f ca="1">IF(Table1[[#This Row],[Hạn thanh toán]]="","",IF((U1587-NOW())&lt;0,0,(U1587-NOW())))</f>
        <v>0</v>
      </c>
      <c r="W1587" s="72"/>
      <c r="X1587" s="68" t="str">
        <f ca="1">IF(OR(AR1591="",AO1591=0),"",IF((AR1591-NOW())&lt;0,-(AR1591-NOW()),0))</f>
        <v/>
      </c>
      <c r="Y1587" s="68" t="str">
        <f t="shared" si="196"/>
        <v>Đã thanh toán</v>
      </c>
      <c r="Z1587" s="301">
        <f>Table1[[#This Row],[Hạn thanh toán]]</f>
        <v>45835</v>
      </c>
      <c r="AA1587" s="301">
        <f>Table1[[#This Row],[Ngày Thanh toán]]</f>
        <v>45893</v>
      </c>
      <c r="AD1587" s="3" t="str">
        <f>VLOOKUP($A1587,Ma_KH!$A:$Q,Ma_KH!O$1,0)</f>
        <v>SÀNH ĐIỆU</v>
      </c>
      <c r="AE1587" s="3" t="str">
        <f>VLOOKUP($A1587,Ma_KH!$A:$Q,Ma_KH!P$1,0)</f>
        <v>CÔNG TY TNHH PHÂN PHỐI SÀNH ĐIỆU</v>
      </c>
    </row>
    <row r="1588" spans="1:31" ht="25.5" customHeight="1" x14ac:dyDescent="0.3">
      <c r="A1588" s="76" t="s">
        <v>145</v>
      </c>
      <c r="B1588" s="76" t="s">
        <v>4517</v>
      </c>
      <c r="C1588" s="78">
        <v>45842</v>
      </c>
      <c r="D1588" s="79" t="s">
        <v>2911</v>
      </c>
      <c r="E1588" s="78">
        <v>45842</v>
      </c>
      <c r="F1588" s="76" t="s">
        <v>2912</v>
      </c>
      <c r="G1588" s="76" t="s">
        <v>2913</v>
      </c>
      <c r="H1588" s="72">
        <v>1107726</v>
      </c>
      <c r="I1588" s="72">
        <v>0</v>
      </c>
      <c r="J1588" s="72">
        <v>88618</v>
      </c>
      <c r="K1588" s="72">
        <v>1196344</v>
      </c>
      <c r="L1588" s="8" t="s">
        <v>24</v>
      </c>
      <c r="M1588" s="43">
        <v>45911</v>
      </c>
      <c r="N1588" s="29" t="s">
        <v>4233</v>
      </c>
      <c r="O1588" s="72">
        <f>IF(Table1[[#This Row],[Phân loại]]="Tồn đầu kỳ",Table1[[#This Row],[Tổng giá trị]],0)</f>
        <v>0</v>
      </c>
      <c r="P1588" s="8">
        <f>IF(Table1[[#This Row],[Số còn phải thu ĐK]]&lt;&gt;0,0,IF(Table1[[#This Row],[Phân loại]]="Bán hàng",Table1[[#This Row],[Tổng giá trị]],-Table1[[#This Row],[Tổng giá trị]]))</f>
        <v>1196344</v>
      </c>
      <c r="Q1588" s="73">
        <f t="shared" si="197"/>
        <v>1196344</v>
      </c>
      <c r="R1588" s="8">
        <f>Table1[[#This Row],[Số còn phải thu ĐK]]+Table1[[#This Row],[Giá Trị HD sau CK]]-Table1[[#This Row],[Số tiền đã thu]]</f>
        <v>0</v>
      </c>
      <c r="S1588" s="7">
        <f>IF(Table1[[#This Row],[Ngày hóa đơn]]&lt;&gt;"",Table1[[#This Row],[Ngày hóa đơn]],Table1[[#This Row],[Ngày hạch toán]])</f>
        <v>45842</v>
      </c>
      <c r="T1588" s="8"/>
      <c r="U1588" s="7">
        <f>IF(Table1[[#This Row],[Ngày tính CN]]="","",S1588+T1588)</f>
        <v>45842</v>
      </c>
      <c r="V1588" s="74">
        <f ca="1">IF(Table1[[#This Row],[Hạn thanh toán]]="","",IF((U1588-NOW())&lt;0,0,(U1588-NOW())))</f>
        <v>0</v>
      </c>
      <c r="W1588" s="72"/>
      <c r="X1588" s="68" t="str">
        <f ca="1">IF(OR(AR1592="",AO1592=0),"",IF((AR1592-NOW())&lt;0,-(AR1592-NOW()),0))</f>
        <v/>
      </c>
      <c r="Y1588" s="68" t="str">
        <f t="shared" si="196"/>
        <v>Đã thanh toán</v>
      </c>
      <c r="Z1588" s="301">
        <f>Table1[[#This Row],[Hạn thanh toán]]</f>
        <v>45842</v>
      </c>
      <c r="AA1588" s="301">
        <f>Table1[[#This Row],[Ngày Thanh toán]]</f>
        <v>45911</v>
      </c>
      <c r="AD1588" s="3" t="str">
        <f>VLOOKUP($A1588,Ma_KH!$A:$Q,Ma_KH!O$1,0)</f>
        <v>SÀNH ĐIỆU</v>
      </c>
      <c r="AE1588" s="3" t="str">
        <f>VLOOKUP($A1588,Ma_KH!$A:$Q,Ma_KH!P$1,0)</f>
        <v>CÔNG TY TNHH PHÂN PHỐI SÀNH ĐIỆU</v>
      </c>
    </row>
    <row r="1589" spans="1:31" ht="25.5" customHeight="1" x14ac:dyDescent="0.3">
      <c r="A1589" s="76" t="s">
        <v>145</v>
      </c>
      <c r="B1589" s="76" t="s">
        <v>4517</v>
      </c>
      <c r="C1589" s="43">
        <v>45835</v>
      </c>
      <c r="D1589" s="29" t="s">
        <v>4229</v>
      </c>
      <c r="E1589" s="43">
        <v>45835</v>
      </c>
      <c r="F1589" s="29" t="s">
        <v>4230</v>
      </c>
      <c r="G1589" s="29" t="s">
        <v>2770</v>
      </c>
      <c r="H1589" s="72"/>
      <c r="I1589" s="72">
        <v>0</v>
      </c>
      <c r="J1589" s="72"/>
      <c r="K1589" s="62">
        <v>1907951</v>
      </c>
      <c r="L1589" s="8" t="s">
        <v>3654</v>
      </c>
      <c r="M1589" s="43">
        <v>45807</v>
      </c>
      <c r="N1589" s="29" t="s">
        <v>4227</v>
      </c>
      <c r="O1589" s="72">
        <f>IF(Table1[[#This Row],[Phân loại]]="Tồn đầu kỳ",Table1[[#This Row],[Tổng giá trị]],0)</f>
        <v>0</v>
      </c>
      <c r="P1589" s="8">
        <f>IF(Table1[[#This Row],[Số còn phải thu ĐK]]&lt;&gt;0,0,IF(Table1[[#This Row],[Phân loại]]="Bán hàng",Table1[[#This Row],[Tổng giá trị]],-Table1[[#This Row],[Tổng giá trị]]))</f>
        <v>-1907951</v>
      </c>
      <c r="Q1589" s="73">
        <f t="shared" ref="Q1589" si="199">IF(M1589&lt;&gt;"",IF(O1589&gt;0,O1589,P1589),0)</f>
        <v>-1907951</v>
      </c>
      <c r="R1589" s="8">
        <f>Table1[[#This Row],[Số còn phải thu ĐK]]+Table1[[#This Row],[Giá Trị HD sau CK]]-Table1[[#This Row],[Số tiền đã thu]]</f>
        <v>0</v>
      </c>
      <c r="S1589" s="7">
        <f>IF(Table1[[#This Row],[Ngày hóa đơn]]&lt;&gt;"",Table1[[#This Row],[Ngày hóa đơn]],Table1[[#This Row],[Ngày hạch toán]])</f>
        <v>45835</v>
      </c>
      <c r="T1589" s="8"/>
      <c r="U1589" s="7">
        <f>IF(Table1[[#This Row],[Ngày tính CN]]="","",S1589+T1589)</f>
        <v>45835</v>
      </c>
      <c r="V1589" s="74">
        <f ca="1">IF(Table1[[#This Row],[Hạn thanh toán]]="","",IF((U1589-NOW())&lt;0,0,(U1589-NOW())))</f>
        <v>0</v>
      </c>
      <c r="W1589" s="72"/>
      <c r="X1589" s="68" t="str">
        <f ca="1">IF(OR(AR1593="",AO1593=0),"",IF((AR1593-NOW())&lt;0,-(AR1593-NOW()),0))</f>
        <v/>
      </c>
      <c r="Y1589" s="68" t="str">
        <f t="shared" ref="Y1589" si="200">IF(R1589=0,"Đã thanh toán",IF(X1589="","",IF(X1589&lt;=0,"Chưa đến hạn thanh toán",IF(X1589&lt;=30,"Nợ quá hạn 30 ngày",IF(X1589&lt;=60,"Nợ quá hạn từ 30 ngày đến 60 ngày",IF(X1589&lt;=90,"Nợ quá hạn từ 60 ngày đến 90 ngày",IF(X1589&lt;=120,"Nợ quá hạn từ 90 ngày đến 120 ngày","Nợ quá hạn hơn 120 ngày có khả năng mất thanh toán")))))))</f>
        <v>Đã thanh toán</v>
      </c>
      <c r="Z1589" s="301">
        <f>Table1[[#This Row],[Hạn thanh toán]]</f>
        <v>45835</v>
      </c>
      <c r="AA1589" s="301">
        <f>Table1[[#This Row],[Ngày Thanh toán]]</f>
        <v>45807</v>
      </c>
      <c r="AD1589" s="3" t="str">
        <f>VLOOKUP($A1589,Ma_KH!$A:$Q,Ma_KH!O$1,0)</f>
        <v>SÀNH ĐIỆU</v>
      </c>
      <c r="AE1589" s="3" t="str">
        <f>VLOOKUP($A1589,Ma_KH!$A:$Q,Ma_KH!P$1,0)</f>
        <v>CÔNG TY TNHH PHÂN PHỐI SÀNH ĐIỆU</v>
      </c>
    </row>
    <row r="1590" spans="1:31" ht="25.5" customHeight="1" x14ac:dyDescent="0.3">
      <c r="A1590" s="76" t="s">
        <v>145</v>
      </c>
      <c r="B1590" s="76" t="s">
        <v>4517</v>
      </c>
      <c r="C1590" s="78">
        <v>45843</v>
      </c>
      <c r="D1590" s="79" t="s">
        <v>2914</v>
      </c>
      <c r="E1590" s="78">
        <v>45843</v>
      </c>
      <c r="F1590" s="76" t="s">
        <v>2915</v>
      </c>
      <c r="G1590" s="76" t="s">
        <v>2916</v>
      </c>
      <c r="H1590" s="72">
        <v>508967</v>
      </c>
      <c r="I1590" s="72">
        <v>0</v>
      </c>
      <c r="J1590" s="72">
        <v>40717</v>
      </c>
      <c r="K1590" s="72">
        <v>549684</v>
      </c>
      <c r="L1590" s="8" t="s">
        <v>24</v>
      </c>
      <c r="M1590" s="43">
        <v>45911</v>
      </c>
      <c r="N1590" s="29" t="s">
        <v>4233</v>
      </c>
      <c r="O1590" s="72">
        <f>IF(Table1[[#This Row],[Phân loại]]="Tồn đầu kỳ",Table1[[#This Row],[Tổng giá trị]],0)</f>
        <v>0</v>
      </c>
      <c r="P1590" s="8">
        <f>IF(Table1[[#This Row],[Số còn phải thu ĐK]]&lt;&gt;0,0,IF(Table1[[#This Row],[Phân loại]]="Bán hàng",Table1[[#This Row],[Tổng giá trị]],-Table1[[#This Row],[Tổng giá trị]]))</f>
        <v>549684</v>
      </c>
      <c r="Q1590" s="73">
        <f t="shared" si="197"/>
        <v>549684</v>
      </c>
      <c r="R1590" s="8">
        <f>Table1[[#This Row],[Số còn phải thu ĐK]]+Table1[[#This Row],[Giá Trị HD sau CK]]-Table1[[#This Row],[Số tiền đã thu]]</f>
        <v>0</v>
      </c>
      <c r="S1590" s="7">
        <f>IF(Table1[[#This Row],[Ngày hóa đơn]]&lt;&gt;"",Table1[[#This Row],[Ngày hóa đơn]],Table1[[#This Row],[Ngày hạch toán]])</f>
        <v>45843</v>
      </c>
      <c r="T1590" s="8"/>
      <c r="U1590" s="7">
        <f>IF(Table1[[#This Row],[Ngày tính CN]]="","",S1590+T1590)</f>
        <v>45843</v>
      </c>
      <c r="V1590" s="74">
        <f ca="1">IF(Table1[[#This Row],[Hạn thanh toán]]="","",IF((U1590-NOW())&lt;0,0,(U1590-NOW())))</f>
        <v>0</v>
      </c>
      <c r="W1590" s="72"/>
      <c r="X1590" s="68" t="str">
        <f t="shared" ca="1" si="198"/>
        <v/>
      </c>
      <c r="Y1590" s="68" t="str">
        <f t="shared" si="196"/>
        <v>Đã thanh toán</v>
      </c>
      <c r="Z1590" s="301">
        <f>Table1[[#This Row],[Hạn thanh toán]]</f>
        <v>45843</v>
      </c>
      <c r="AA1590" s="301">
        <f>Table1[[#This Row],[Ngày Thanh toán]]</f>
        <v>45911</v>
      </c>
      <c r="AD1590" s="3" t="str">
        <f>VLOOKUP($A1590,Ma_KH!$A:$Q,Ma_KH!O$1,0)</f>
        <v>SÀNH ĐIỆU</v>
      </c>
      <c r="AE1590" s="3" t="str">
        <f>VLOOKUP($A1590,Ma_KH!$A:$Q,Ma_KH!P$1,0)</f>
        <v>CÔNG TY TNHH PHÂN PHỐI SÀNH ĐIỆU</v>
      </c>
    </row>
    <row r="1591" spans="1:31" ht="25.5" customHeight="1" x14ac:dyDescent="0.3">
      <c r="A1591" s="76" t="s">
        <v>145</v>
      </c>
      <c r="B1591" s="76" t="s">
        <v>4517</v>
      </c>
      <c r="C1591" s="78">
        <v>45849</v>
      </c>
      <c r="D1591" s="79" t="s">
        <v>2917</v>
      </c>
      <c r="E1591" s="78">
        <v>45849</v>
      </c>
      <c r="F1591" s="76" t="s">
        <v>2918</v>
      </c>
      <c r="G1591" s="76" t="s">
        <v>2919</v>
      </c>
      <c r="H1591" s="72">
        <v>761607</v>
      </c>
      <c r="I1591" s="72">
        <v>0</v>
      </c>
      <c r="J1591" s="72">
        <v>60929</v>
      </c>
      <c r="K1591" s="72">
        <v>822536</v>
      </c>
      <c r="L1591" s="8" t="s">
        <v>24</v>
      </c>
      <c r="M1591" s="43">
        <v>45911</v>
      </c>
      <c r="N1591" s="29" t="s">
        <v>4233</v>
      </c>
      <c r="O1591" s="72">
        <f>IF(Table1[[#This Row],[Phân loại]]="Tồn đầu kỳ",Table1[[#This Row],[Tổng giá trị]],0)</f>
        <v>0</v>
      </c>
      <c r="P1591" s="8">
        <f>IF(Table1[[#This Row],[Số còn phải thu ĐK]]&lt;&gt;0,0,IF(Table1[[#This Row],[Phân loại]]="Bán hàng",Table1[[#This Row],[Tổng giá trị]],-Table1[[#This Row],[Tổng giá trị]]))</f>
        <v>822536</v>
      </c>
      <c r="Q1591" s="73">
        <f t="shared" si="197"/>
        <v>822536</v>
      </c>
      <c r="R1591" s="8">
        <f>Table1[[#This Row],[Số còn phải thu ĐK]]+Table1[[#This Row],[Giá Trị HD sau CK]]-Table1[[#This Row],[Số tiền đã thu]]</f>
        <v>0</v>
      </c>
      <c r="S1591" s="7">
        <f>IF(Table1[[#This Row],[Ngày hóa đơn]]&lt;&gt;"",Table1[[#This Row],[Ngày hóa đơn]],Table1[[#This Row],[Ngày hạch toán]])</f>
        <v>45849</v>
      </c>
      <c r="T1591" s="8"/>
      <c r="U1591" s="7">
        <f>IF(Table1[[#This Row],[Ngày tính CN]]="","",S1591+T1591)</f>
        <v>45849</v>
      </c>
      <c r="V1591" s="74">
        <f ca="1">IF(Table1[[#This Row],[Hạn thanh toán]]="","",IF((U1591-NOW())&lt;0,0,(U1591-NOW())))</f>
        <v>0</v>
      </c>
      <c r="W1591" s="72"/>
      <c r="X1591" s="68" t="str">
        <f t="shared" ca="1" si="198"/>
        <v/>
      </c>
      <c r="Y1591" s="68" t="str">
        <f t="shared" si="196"/>
        <v>Đã thanh toán</v>
      </c>
      <c r="Z1591" s="301">
        <f>Table1[[#This Row],[Hạn thanh toán]]</f>
        <v>45849</v>
      </c>
      <c r="AA1591" s="301">
        <f>Table1[[#This Row],[Ngày Thanh toán]]</f>
        <v>45911</v>
      </c>
      <c r="AD1591" s="3" t="str">
        <f>VLOOKUP($A1591,Ma_KH!$A:$Q,Ma_KH!O$1,0)</f>
        <v>SÀNH ĐIỆU</v>
      </c>
      <c r="AE1591" s="3" t="str">
        <f>VLOOKUP($A1591,Ma_KH!$A:$Q,Ma_KH!P$1,0)</f>
        <v>CÔNG TY TNHH PHÂN PHỐI SÀNH ĐIỆU</v>
      </c>
    </row>
    <row r="1592" spans="1:31" ht="25.5" customHeight="1" x14ac:dyDescent="0.3">
      <c r="A1592" s="76" t="s">
        <v>145</v>
      </c>
      <c r="B1592" s="76" t="s">
        <v>4517</v>
      </c>
      <c r="C1592" s="78">
        <v>45854</v>
      </c>
      <c r="D1592" s="79" t="s">
        <v>2920</v>
      </c>
      <c r="E1592" s="78">
        <v>45854</v>
      </c>
      <c r="F1592" s="76" t="s">
        <v>2921</v>
      </c>
      <c r="G1592" s="76" t="s">
        <v>2922</v>
      </c>
      <c r="H1592" s="72">
        <v>628762</v>
      </c>
      <c r="I1592" s="72">
        <v>0</v>
      </c>
      <c r="J1592" s="72">
        <v>50301</v>
      </c>
      <c r="K1592" s="72">
        <v>679063</v>
      </c>
      <c r="L1592" s="8" t="s">
        <v>24</v>
      </c>
      <c r="M1592" s="43">
        <v>45911</v>
      </c>
      <c r="N1592" s="29" t="s">
        <v>4233</v>
      </c>
      <c r="O1592" s="72">
        <f>IF(Table1[[#This Row],[Phân loại]]="Tồn đầu kỳ",Table1[[#This Row],[Tổng giá trị]],0)</f>
        <v>0</v>
      </c>
      <c r="P1592" s="8">
        <f>IF(Table1[[#This Row],[Số còn phải thu ĐK]]&lt;&gt;0,0,IF(Table1[[#This Row],[Phân loại]]="Bán hàng",Table1[[#This Row],[Tổng giá trị]],-Table1[[#This Row],[Tổng giá trị]]))</f>
        <v>679063</v>
      </c>
      <c r="Q1592" s="73">
        <f t="shared" si="197"/>
        <v>679063</v>
      </c>
      <c r="R1592" s="8">
        <f>Table1[[#This Row],[Số còn phải thu ĐK]]+Table1[[#This Row],[Giá Trị HD sau CK]]-Table1[[#This Row],[Số tiền đã thu]]</f>
        <v>0</v>
      </c>
      <c r="S1592" s="7">
        <f>IF(Table1[[#This Row],[Ngày hóa đơn]]&lt;&gt;"",Table1[[#This Row],[Ngày hóa đơn]],Table1[[#This Row],[Ngày hạch toán]])</f>
        <v>45854</v>
      </c>
      <c r="T1592" s="8"/>
      <c r="U1592" s="7">
        <f>IF(Table1[[#This Row],[Ngày tính CN]]="","",S1592+T1592)</f>
        <v>45854</v>
      </c>
      <c r="V1592" s="74">
        <f ca="1">IF(Table1[[#This Row],[Hạn thanh toán]]="","",IF((U1592-NOW())&lt;0,0,(U1592-NOW())))</f>
        <v>0</v>
      </c>
      <c r="W1592" s="72"/>
      <c r="X1592" s="68" t="str">
        <f t="shared" ca="1" si="198"/>
        <v/>
      </c>
      <c r="Y1592" s="68" t="str">
        <f t="shared" si="196"/>
        <v>Đã thanh toán</v>
      </c>
      <c r="Z1592" s="301">
        <f>Table1[[#This Row],[Hạn thanh toán]]</f>
        <v>45854</v>
      </c>
      <c r="AA1592" s="301">
        <f>Table1[[#This Row],[Ngày Thanh toán]]</f>
        <v>45911</v>
      </c>
      <c r="AD1592" s="3" t="str">
        <f>VLOOKUP($A1592,Ma_KH!$A:$Q,Ma_KH!O$1,0)</f>
        <v>SÀNH ĐIỆU</v>
      </c>
      <c r="AE1592" s="3" t="str">
        <f>VLOOKUP($A1592,Ma_KH!$A:$Q,Ma_KH!P$1,0)</f>
        <v>CÔNG TY TNHH PHÂN PHỐI SÀNH ĐIỆU</v>
      </c>
    </row>
    <row r="1593" spans="1:31" ht="25.5" customHeight="1" x14ac:dyDescent="0.3">
      <c r="A1593" s="76" t="s">
        <v>145</v>
      </c>
      <c r="B1593" s="76" t="s">
        <v>4517</v>
      </c>
      <c r="C1593" s="78">
        <v>45855</v>
      </c>
      <c r="D1593" s="79" t="s">
        <v>2923</v>
      </c>
      <c r="E1593" s="78">
        <v>45855</v>
      </c>
      <c r="F1593" s="76" t="s">
        <v>2924</v>
      </c>
      <c r="G1593" s="76" t="s">
        <v>2925</v>
      </c>
      <c r="H1593" s="72"/>
      <c r="I1593" s="72">
        <v>0</v>
      </c>
      <c r="J1593" s="72">
        <v>0</v>
      </c>
      <c r="K1593" s="72">
        <v>462521</v>
      </c>
      <c r="L1593" s="8" t="s">
        <v>17</v>
      </c>
      <c r="M1593" s="43">
        <v>45911</v>
      </c>
      <c r="N1593" s="29" t="s">
        <v>4233</v>
      </c>
      <c r="O1593" s="72">
        <f>IF(Table1[[#This Row],[Phân loại]]="Tồn đầu kỳ",Table1[[#This Row],[Tổng giá trị]],0)</f>
        <v>0</v>
      </c>
      <c r="P1593" s="8">
        <f>IF(Table1[[#This Row],[Số còn phải thu ĐK]]&lt;&gt;0,0,IF(Table1[[#This Row],[Phân loại]]="Bán hàng",Table1[[#This Row],[Tổng giá trị]],-Table1[[#This Row],[Tổng giá trị]]))</f>
        <v>-462521</v>
      </c>
      <c r="Q1593" s="73">
        <f t="shared" si="197"/>
        <v>-462521</v>
      </c>
      <c r="R1593" s="8">
        <f>Table1[[#This Row],[Số còn phải thu ĐK]]+Table1[[#This Row],[Giá Trị HD sau CK]]-Table1[[#This Row],[Số tiền đã thu]]</f>
        <v>0</v>
      </c>
      <c r="S1593" s="7">
        <f>IF(Table1[[#This Row],[Ngày hóa đơn]]&lt;&gt;"",Table1[[#This Row],[Ngày hóa đơn]],Table1[[#This Row],[Ngày hạch toán]])</f>
        <v>45855</v>
      </c>
      <c r="T1593" s="8"/>
      <c r="U1593" s="7">
        <f>IF(Table1[[#This Row],[Ngày tính CN]]="","",S1593+T1593)</f>
        <v>45855</v>
      </c>
      <c r="V1593" s="74">
        <f ca="1">IF(Table1[[#This Row],[Hạn thanh toán]]="","",IF((U1593-NOW())&lt;0,0,(U1593-NOW())))</f>
        <v>0</v>
      </c>
      <c r="W1593" s="72"/>
      <c r="X1593" s="68" t="str">
        <f t="shared" ca="1" si="198"/>
        <v/>
      </c>
      <c r="Y1593" s="68" t="str">
        <f t="shared" si="196"/>
        <v>Đã thanh toán</v>
      </c>
      <c r="Z1593" s="301">
        <f>Table1[[#This Row],[Hạn thanh toán]]</f>
        <v>45855</v>
      </c>
      <c r="AA1593" s="301">
        <f>Table1[[#This Row],[Ngày Thanh toán]]</f>
        <v>45911</v>
      </c>
      <c r="AD1593" s="3" t="str">
        <f>VLOOKUP($A1593,Ma_KH!$A:$Q,Ma_KH!O$1,0)</f>
        <v>SÀNH ĐIỆU</v>
      </c>
      <c r="AE1593" s="3" t="str">
        <f>VLOOKUP($A1593,Ma_KH!$A:$Q,Ma_KH!P$1,0)</f>
        <v>CÔNG TY TNHH PHÂN PHỐI SÀNH ĐIỆU</v>
      </c>
    </row>
    <row r="1594" spans="1:31" ht="25.5" customHeight="1" x14ac:dyDescent="0.3">
      <c r="A1594" s="76" t="s">
        <v>145</v>
      </c>
      <c r="B1594" s="76" t="s">
        <v>4517</v>
      </c>
      <c r="C1594" s="78">
        <v>45855</v>
      </c>
      <c r="D1594" s="79" t="s">
        <v>2926</v>
      </c>
      <c r="E1594" s="78">
        <v>45855</v>
      </c>
      <c r="F1594" s="76" t="s">
        <v>2927</v>
      </c>
      <c r="G1594" s="76" t="s">
        <v>17</v>
      </c>
      <c r="H1594" s="72"/>
      <c r="I1594" s="72">
        <v>0</v>
      </c>
      <c r="J1594" s="72">
        <v>0</v>
      </c>
      <c r="K1594" s="72">
        <v>359970</v>
      </c>
      <c r="L1594" s="8" t="s">
        <v>17</v>
      </c>
      <c r="M1594" s="43">
        <v>45911</v>
      </c>
      <c r="N1594" s="29" t="s">
        <v>4233</v>
      </c>
      <c r="O1594" s="72">
        <f>IF(Table1[[#This Row],[Phân loại]]="Tồn đầu kỳ",Table1[[#This Row],[Tổng giá trị]],0)</f>
        <v>0</v>
      </c>
      <c r="P1594" s="8">
        <f>IF(Table1[[#This Row],[Số còn phải thu ĐK]]&lt;&gt;0,0,IF(Table1[[#This Row],[Phân loại]]="Bán hàng",Table1[[#This Row],[Tổng giá trị]],-Table1[[#This Row],[Tổng giá trị]]))</f>
        <v>-359970</v>
      </c>
      <c r="Q1594" s="73">
        <f t="shared" si="197"/>
        <v>-359970</v>
      </c>
      <c r="R1594" s="8">
        <f>Table1[[#This Row],[Số còn phải thu ĐK]]+Table1[[#This Row],[Giá Trị HD sau CK]]-Table1[[#This Row],[Số tiền đã thu]]</f>
        <v>0</v>
      </c>
      <c r="S1594" s="7">
        <f>IF(Table1[[#This Row],[Ngày hóa đơn]]&lt;&gt;"",Table1[[#This Row],[Ngày hóa đơn]],Table1[[#This Row],[Ngày hạch toán]])</f>
        <v>45855</v>
      </c>
      <c r="T1594" s="8"/>
      <c r="U1594" s="7">
        <f>IF(Table1[[#This Row],[Ngày tính CN]]="","",S1594+T1594)</f>
        <v>45855</v>
      </c>
      <c r="V1594" s="74">
        <f ca="1">IF(Table1[[#This Row],[Hạn thanh toán]]="","",IF((U1594-NOW())&lt;0,0,(U1594-NOW())))</f>
        <v>0</v>
      </c>
      <c r="W1594" s="72"/>
      <c r="X1594" s="68" t="str">
        <f t="shared" ca="1" si="198"/>
        <v/>
      </c>
      <c r="Y1594" s="68" t="str">
        <f t="shared" si="196"/>
        <v>Đã thanh toán</v>
      </c>
      <c r="Z1594" s="301">
        <f>Table1[[#This Row],[Hạn thanh toán]]</f>
        <v>45855</v>
      </c>
      <c r="AA1594" s="301">
        <f>Table1[[#This Row],[Ngày Thanh toán]]</f>
        <v>45911</v>
      </c>
      <c r="AD1594" s="3" t="str">
        <f>VLOOKUP($A1594,Ma_KH!$A:$Q,Ma_KH!O$1,0)</f>
        <v>SÀNH ĐIỆU</v>
      </c>
      <c r="AE1594" s="3" t="str">
        <f>VLOOKUP($A1594,Ma_KH!$A:$Q,Ma_KH!P$1,0)</f>
        <v>CÔNG TY TNHH PHÂN PHỐI SÀNH ĐIỆU</v>
      </c>
    </row>
    <row r="1595" spans="1:31" ht="25.5" customHeight="1" x14ac:dyDescent="0.3">
      <c r="A1595" s="76" t="s">
        <v>145</v>
      </c>
      <c r="B1595" s="76" t="s">
        <v>4517</v>
      </c>
      <c r="C1595" s="78">
        <v>45856</v>
      </c>
      <c r="D1595" s="79" t="s">
        <v>2928</v>
      </c>
      <c r="E1595" s="78">
        <v>45856</v>
      </c>
      <c r="F1595" s="76" t="s">
        <v>2929</v>
      </c>
      <c r="G1595" s="76" t="s">
        <v>2930</v>
      </c>
      <c r="H1595" s="72">
        <v>480168</v>
      </c>
      <c r="I1595" s="72">
        <v>0</v>
      </c>
      <c r="J1595" s="72">
        <v>38413</v>
      </c>
      <c r="K1595" s="72">
        <v>518581</v>
      </c>
      <c r="L1595" s="8" t="s">
        <v>24</v>
      </c>
      <c r="M1595" s="43">
        <v>45911</v>
      </c>
      <c r="N1595" s="29" t="s">
        <v>4233</v>
      </c>
      <c r="O1595" s="72">
        <f>IF(Table1[[#This Row],[Phân loại]]="Tồn đầu kỳ",Table1[[#This Row],[Tổng giá trị]],0)</f>
        <v>0</v>
      </c>
      <c r="P1595" s="8">
        <f>IF(Table1[[#This Row],[Số còn phải thu ĐK]]&lt;&gt;0,0,IF(Table1[[#This Row],[Phân loại]]="Bán hàng",Table1[[#This Row],[Tổng giá trị]],-Table1[[#This Row],[Tổng giá trị]]))</f>
        <v>518581</v>
      </c>
      <c r="Q1595" s="73">
        <f t="shared" si="197"/>
        <v>518581</v>
      </c>
      <c r="R1595" s="8">
        <f>Table1[[#This Row],[Số còn phải thu ĐK]]+Table1[[#This Row],[Giá Trị HD sau CK]]-Table1[[#This Row],[Số tiền đã thu]]</f>
        <v>0</v>
      </c>
      <c r="S1595" s="7">
        <f>IF(Table1[[#This Row],[Ngày hóa đơn]]&lt;&gt;"",Table1[[#This Row],[Ngày hóa đơn]],Table1[[#This Row],[Ngày hạch toán]])</f>
        <v>45856</v>
      </c>
      <c r="T1595" s="8"/>
      <c r="U1595" s="7">
        <f>IF(Table1[[#This Row],[Ngày tính CN]]="","",S1595+T1595)</f>
        <v>45856</v>
      </c>
      <c r="V1595" s="74">
        <f ca="1">IF(Table1[[#This Row],[Hạn thanh toán]]="","",IF((U1595-NOW())&lt;0,0,(U1595-NOW())))</f>
        <v>0</v>
      </c>
      <c r="W1595" s="72"/>
      <c r="X1595" s="68" t="str">
        <f t="shared" ca="1" si="198"/>
        <v/>
      </c>
      <c r="Y1595" s="68" t="str">
        <f t="shared" si="196"/>
        <v>Đã thanh toán</v>
      </c>
      <c r="Z1595" s="301">
        <f>Table1[[#This Row],[Hạn thanh toán]]</f>
        <v>45856</v>
      </c>
      <c r="AA1595" s="301">
        <f>Table1[[#This Row],[Ngày Thanh toán]]</f>
        <v>45911</v>
      </c>
      <c r="AD1595" s="3" t="str">
        <f>VLOOKUP($A1595,Ma_KH!$A:$Q,Ma_KH!O$1,0)</f>
        <v>SÀNH ĐIỆU</v>
      </c>
      <c r="AE1595" s="3" t="str">
        <f>VLOOKUP($A1595,Ma_KH!$A:$Q,Ma_KH!P$1,0)</f>
        <v>CÔNG TY TNHH PHÂN PHỐI SÀNH ĐIỆU</v>
      </c>
    </row>
    <row r="1596" spans="1:31" ht="25.5" customHeight="1" x14ac:dyDescent="0.3">
      <c r="A1596" s="76" t="s">
        <v>145</v>
      </c>
      <c r="B1596" s="76" t="s">
        <v>4517</v>
      </c>
      <c r="C1596" s="78">
        <v>45860</v>
      </c>
      <c r="D1596" s="79" t="s">
        <v>2931</v>
      </c>
      <c r="E1596" s="78">
        <v>45860</v>
      </c>
      <c r="F1596" s="76" t="s">
        <v>2932</v>
      </c>
      <c r="G1596" s="76" t="s">
        <v>2933</v>
      </c>
      <c r="H1596" s="72">
        <v>423112</v>
      </c>
      <c r="I1596" s="72">
        <v>0</v>
      </c>
      <c r="J1596" s="72">
        <v>33849</v>
      </c>
      <c r="K1596" s="72">
        <v>456961</v>
      </c>
      <c r="L1596" s="8" t="s">
        <v>24</v>
      </c>
      <c r="M1596" s="43">
        <v>45911</v>
      </c>
      <c r="N1596" s="29" t="s">
        <v>4233</v>
      </c>
      <c r="O1596" s="72">
        <f>IF(Table1[[#This Row],[Phân loại]]="Tồn đầu kỳ",Table1[[#This Row],[Tổng giá trị]],0)</f>
        <v>0</v>
      </c>
      <c r="P1596" s="8">
        <f>IF(Table1[[#This Row],[Số còn phải thu ĐK]]&lt;&gt;0,0,IF(Table1[[#This Row],[Phân loại]]="Bán hàng",Table1[[#This Row],[Tổng giá trị]],-Table1[[#This Row],[Tổng giá trị]]))</f>
        <v>456961</v>
      </c>
      <c r="Q1596" s="73">
        <f t="shared" si="197"/>
        <v>456961</v>
      </c>
      <c r="R1596" s="8">
        <f>Table1[[#This Row],[Số còn phải thu ĐK]]+Table1[[#This Row],[Giá Trị HD sau CK]]-Table1[[#This Row],[Số tiền đã thu]]</f>
        <v>0</v>
      </c>
      <c r="S1596" s="7">
        <f>IF(Table1[[#This Row],[Ngày hóa đơn]]&lt;&gt;"",Table1[[#This Row],[Ngày hóa đơn]],Table1[[#This Row],[Ngày hạch toán]])</f>
        <v>45860</v>
      </c>
      <c r="T1596" s="8"/>
      <c r="U1596" s="7">
        <f>IF(Table1[[#This Row],[Ngày tính CN]]="","",S1596+T1596)</f>
        <v>45860</v>
      </c>
      <c r="V1596" s="74">
        <f ca="1">IF(Table1[[#This Row],[Hạn thanh toán]]="","",IF((U1596-NOW())&lt;0,0,(U1596-NOW())))</f>
        <v>0</v>
      </c>
      <c r="W1596" s="72"/>
      <c r="X1596" s="68" t="str">
        <f t="shared" ca="1" si="198"/>
        <v/>
      </c>
      <c r="Y1596" s="68" t="str">
        <f t="shared" si="196"/>
        <v>Đã thanh toán</v>
      </c>
      <c r="Z1596" s="301">
        <f>Table1[[#This Row],[Hạn thanh toán]]</f>
        <v>45860</v>
      </c>
      <c r="AA1596" s="301">
        <f>Table1[[#This Row],[Ngày Thanh toán]]</f>
        <v>45911</v>
      </c>
      <c r="AD1596" s="3" t="str">
        <f>VLOOKUP($A1596,Ma_KH!$A:$Q,Ma_KH!O$1,0)</f>
        <v>SÀNH ĐIỆU</v>
      </c>
      <c r="AE1596" s="3" t="str">
        <f>VLOOKUP($A1596,Ma_KH!$A:$Q,Ma_KH!P$1,0)</f>
        <v>CÔNG TY TNHH PHÂN PHỐI SÀNH ĐIỆU</v>
      </c>
    </row>
    <row r="1597" spans="1:31" ht="25.5" customHeight="1" x14ac:dyDescent="0.3">
      <c r="A1597" s="76" t="s">
        <v>145</v>
      </c>
      <c r="B1597" s="76" t="s">
        <v>4517</v>
      </c>
      <c r="C1597" s="78">
        <v>45860</v>
      </c>
      <c r="D1597" s="79" t="s">
        <v>2934</v>
      </c>
      <c r="E1597" s="78">
        <v>45860</v>
      </c>
      <c r="F1597" s="76" t="s">
        <v>2935</v>
      </c>
      <c r="G1597" s="76" t="s">
        <v>2936</v>
      </c>
      <c r="H1597" s="72">
        <v>679077</v>
      </c>
      <c r="I1597" s="72">
        <v>0</v>
      </c>
      <c r="J1597" s="72">
        <v>54326</v>
      </c>
      <c r="K1597" s="72">
        <v>733403</v>
      </c>
      <c r="L1597" s="8" t="s">
        <v>24</v>
      </c>
      <c r="M1597" s="43">
        <v>45911</v>
      </c>
      <c r="N1597" s="29" t="s">
        <v>4233</v>
      </c>
      <c r="O1597" s="72">
        <f>IF(Table1[[#This Row],[Phân loại]]="Tồn đầu kỳ",Table1[[#This Row],[Tổng giá trị]],0)</f>
        <v>0</v>
      </c>
      <c r="P1597" s="8">
        <f>IF(Table1[[#This Row],[Số còn phải thu ĐK]]&lt;&gt;0,0,IF(Table1[[#This Row],[Phân loại]]="Bán hàng",Table1[[#This Row],[Tổng giá trị]],-Table1[[#This Row],[Tổng giá trị]]))</f>
        <v>733403</v>
      </c>
      <c r="Q1597" s="73">
        <f t="shared" si="197"/>
        <v>733403</v>
      </c>
      <c r="R1597" s="8">
        <f>Table1[[#This Row],[Số còn phải thu ĐK]]+Table1[[#This Row],[Giá Trị HD sau CK]]-Table1[[#This Row],[Số tiền đã thu]]</f>
        <v>0</v>
      </c>
      <c r="S1597" s="7">
        <f>IF(Table1[[#This Row],[Ngày hóa đơn]]&lt;&gt;"",Table1[[#This Row],[Ngày hóa đơn]],Table1[[#This Row],[Ngày hạch toán]])</f>
        <v>45860</v>
      </c>
      <c r="T1597" s="8"/>
      <c r="U1597" s="7">
        <f>IF(Table1[[#This Row],[Ngày tính CN]]="","",S1597+T1597)</f>
        <v>45860</v>
      </c>
      <c r="V1597" s="74">
        <f ca="1">IF(Table1[[#This Row],[Hạn thanh toán]]="","",IF((U1597-NOW())&lt;0,0,(U1597-NOW())))</f>
        <v>0</v>
      </c>
      <c r="W1597" s="72"/>
      <c r="X1597" s="68" t="str">
        <f t="shared" ca="1" si="198"/>
        <v/>
      </c>
      <c r="Y1597" s="68" t="str">
        <f t="shared" si="196"/>
        <v>Đã thanh toán</v>
      </c>
      <c r="Z1597" s="301">
        <f>Table1[[#This Row],[Hạn thanh toán]]</f>
        <v>45860</v>
      </c>
      <c r="AA1597" s="301">
        <f>Table1[[#This Row],[Ngày Thanh toán]]</f>
        <v>45911</v>
      </c>
      <c r="AD1597" s="3" t="str">
        <f>VLOOKUP($A1597,Ma_KH!$A:$Q,Ma_KH!O$1,0)</f>
        <v>SÀNH ĐIỆU</v>
      </c>
      <c r="AE1597" s="3" t="str">
        <f>VLOOKUP($A1597,Ma_KH!$A:$Q,Ma_KH!P$1,0)</f>
        <v>CÔNG TY TNHH PHÂN PHỐI SÀNH ĐIỆU</v>
      </c>
    </row>
    <row r="1598" spans="1:31" ht="25.5" customHeight="1" x14ac:dyDescent="0.3">
      <c r="A1598" s="76" t="s">
        <v>145</v>
      </c>
      <c r="B1598" s="76" t="s">
        <v>4517</v>
      </c>
      <c r="C1598" s="78">
        <v>45861</v>
      </c>
      <c r="D1598" s="79" t="s">
        <v>2937</v>
      </c>
      <c r="E1598" s="78">
        <v>45861</v>
      </c>
      <c r="F1598" s="76" t="s">
        <v>2938</v>
      </c>
      <c r="G1598" s="76" t="s">
        <v>2939</v>
      </c>
      <c r="H1598" s="72">
        <v>734310</v>
      </c>
      <c r="I1598" s="72">
        <v>0</v>
      </c>
      <c r="J1598" s="72">
        <v>58745</v>
      </c>
      <c r="K1598" s="72">
        <v>793055</v>
      </c>
      <c r="L1598" s="8" t="s">
        <v>24</v>
      </c>
      <c r="M1598" s="43">
        <v>45911</v>
      </c>
      <c r="N1598" s="29" t="s">
        <v>4233</v>
      </c>
      <c r="O1598" s="72">
        <f>IF(Table1[[#This Row],[Phân loại]]="Tồn đầu kỳ",Table1[[#This Row],[Tổng giá trị]],0)</f>
        <v>0</v>
      </c>
      <c r="P1598" s="8">
        <f>IF(Table1[[#This Row],[Số còn phải thu ĐK]]&lt;&gt;0,0,IF(Table1[[#This Row],[Phân loại]]="Bán hàng",Table1[[#This Row],[Tổng giá trị]],-Table1[[#This Row],[Tổng giá trị]]))</f>
        <v>793055</v>
      </c>
      <c r="Q1598" s="73">
        <f t="shared" si="197"/>
        <v>793055</v>
      </c>
      <c r="R1598" s="8">
        <f>Table1[[#This Row],[Số còn phải thu ĐK]]+Table1[[#This Row],[Giá Trị HD sau CK]]-Table1[[#This Row],[Số tiền đã thu]]</f>
        <v>0</v>
      </c>
      <c r="S1598" s="7">
        <f>IF(Table1[[#This Row],[Ngày hóa đơn]]&lt;&gt;"",Table1[[#This Row],[Ngày hóa đơn]],Table1[[#This Row],[Ngày hạch toán]])</f>
        <v>45861</v>
      </c>
      <c r="T1598" s="8"/>
      <c r="U1598" s="7">
        <f>IF(Table1[[#This Row],[Ngày tính CN]]="","",S1598+T1598)</f>
        <v>45861</v>
      </c>
      <c r="V1598" s="74">
        <f ca="1">IF(Table1[[#This Row],[Hạn thanh toán]]="","",IF((U1598-NOW())&lt;0,0,(U1598-NOW())))</f>
        <v>0</v>
      </c>
      <c r="W1598" s="72"/>
      <c r="X1598" s="68" t="str">
        <f t="shared" ca="1" si="198"/>
        <v/>
      </c>
      <c r="Y1598" s="68" t="str">
        <f t="shared" si="196"/>
        <v>Đã thanh toán</v>
      </c>
      <c r="Z1598" s="301">
        <f>Table1[[#This Row],[Hạn thanh toán]]</f>
        <v>45861</v>
      </c>
      <c r="AA1598" s="301">
        <f>Table1[[#This Row],[Ngày Thanh toán]]</f>
        <v>45911</v>
      </c>
      <c r="AD1598" s="3" t="str">
        <f>VLOOKUP($A1598,Ma_KH!$A:$Q,Ma_KH!O$1,0)</f>
        <v>SÀNH ĐIỆU</v>
      </c>
      <c r="AE1598" s="3" t="str">
        <f>VLOOKUP($A1598,Ma_KH!$A:$Q,Ma_KH!P$1,0)</f>
        <v>CÔNG TY TNHH PHÂN PHỐI SÀNH ĐIỆU</v>
      </c>
    </row>
    <row r="1599" spans="1:31" ht="25.5" customHeight="1" x14ac:dyDescent="0.3">
      <c r="A1599" s="69" t="s">
        <v>145</v>
      </c>
      <c r="B1599" s="76" t="s">
        <v>4517</v>
      </c>
      <c r="C1599" s="70">
        <v>45868</v>
      </c>
      <c r="D1599" s="71" t="s">
        <v>2940</v>
      </c>
      <c r="E1599" s="70">
        <v>45868</v>
      </c>
      <c r="F1599" s="69" t="s">
        <v>2941</v>
      </c>
      <c r="G1599" s="69" t="s">
        <v>17</v>
      </c>
      <c r="H1599" s="72"/>
      <c r="I1599" s="72">
        <v>0</v>
      </c>
      <c r="J1599" s="72">
        <v>0</v>
      </c>
      <c r="K1599" s="72">
        <v>296096</v>
      </c>
      <c r="L1599" s="8" t="s">
        <v>17</v>
      </c>
      <c r="M1599" s="43">
        <v>45911</v>
      </c>
      <c r="N1599" s="29" t="s">
        <v>4233</v>
      </c>
      <c r="O1599" s="72">
        <f>IF(Table1[[#This Row],[Phân loại]]="Tồn đầu kỳ",Table1[[#This Row],[Tổng giá trị]],0)</f>
        <v>0</v>
      </c>
      <c r="P1599" s="8">
        <f>IF(Table1[[#This Row],[Số còn phải thu ĐK]]&lt;&gt;0,0,IF(Table1[[#This Row],[Phân loại]]="Bán hàng",Table1[[#This Row],[Tổng giá trị]],-Table1[[#This Row],[Tổng giá trị]]))</f>
        <v>-296096</v>
      </c>
      <c r="Q1599" s="73">
        <f t="shared" si="197"/>
        <v>-296096</v>
      </c>
      <c r="R1599" s="8">
        <f>Table1[[#This Row],[Số còn phải thu ĐK]]+Table1[[#This Row],[Giá Trị HD sau CK]]-Table1[[#This Row],[Số tiền đã thu]]</f>
        <v>0</v>
      </c>
      <c r="S1599" s="7">
        <f>IF(Table1[[#This Row],[Ngày hóa đơn]]&lt;&gt;"",Table1[[#This Row],[Ngày hóa đơn]],Table1[[#This Row],[Ngày hạch toán]])</f>
        <v>45868</v>
      </c>
      <c r="T1599" s="8"/>
      <c r="U1599" s="7">
        <f>IF(Table1[[#This Row],[Ngày tính CN]]="","",S1599+T1599)</f>
        <v>45868</v>
      </c>
      <c r="V1599" s="74">
        <f ca="1">IF(Table1[[#This Row],[Hạn thanh toán]]="","",IF((U1599-NOW())&lt;0,0,(U1599-NOW())))</f>
        <v>0</v>
      </c>
      <c r="W1599" s="72"/>
      <c r="X1599" s="68" t="str">
        <f t="shared" ca="1" si="198"/>
        <v/>
      </c>
      <c r="Y1599" s="68" t="str">
        <f t="shared" si="196"/>
        <v>Đã thanh toán</v>
      </c>
      <c r="Z1599" s="301">
        <f>Table1[[#This Row],[Hạn thanh toán]]</f>
        <v>45868</v>
      </c>
      <c r="AA1599" s="301">
        <f>Table1[[#This Row],[Ngày Thanh toán]]</f>
        <v>45911</v>
      </c>
      <c r="AD1599" s="3" t="str">
        <f>VLOOKUP($A1599,Ma_KH!$A:$Q,Ma_KH!O$1,0)</f>
        <v>SÀNH ĐIỆU</v>
      </c>
      <c r="AE1599" s="3" t="str">
        <f>VLOOKUP($A1599,Ma_KH!$A:$Q,Ma_KH!P$1,0)</f>
        <v>CÔNG TY TNHH PHÂN PHỐI SÀNH ĐIỆU</v>
      </c>
    </row>
    <row r="1600" spans="1:31" ht="25.5" customHeight="1" x14ac:dyDescent="0.3">
      <c r="A1600" s="76" t="s">
        <v>145</v>
      </c>
      <c r="B1600" s="76" t="s">
        <v>4517</v>
      </c>
      <c r="C1600" s="78">
        <v>45869</v>
      </c>
      <c r="D1600" s="79" t="s">
        <v>2942</v>
      </c>
      <c r="E1600" s="78">
        <v>45869</v>
      </c>
      <c r="F1600" s="76" t="s">
        <v>2943</v>
      </c>
      <c r="G1600" s="76" t="s">
        <v>2944</v>
      </c>
      <c r="H1600" s="72">
        <v>471208</v>
      </c>
      <c r="I1600" s="72">
        <v>0</v>
      </c>
      <c r="J1600" s="72">
        <v>37697</v>
      </c>
      <c r="K1600" s="72">
        <v>508905</v>
      </c>
      <c r="L1600" s="8" t="s">
        <v>24</v>
      </c>
      <c r="M1600" s="43">
        <v>45911</v>
      </c>
      <c r="N1600" s="29" t="s">
        <v>4233</v>
      </c>
      <c r="O1600" s="72">
        <f>IF(Table1[[#This Row],[Phân loại]]="Tồn đầu kỳ",Table1[[#This Row],[Tổng giá trị]],0)</f>
        <v>0</v>
      </c>
      <c r="P1600" s="8">
        <f>IF(Table1[[#This Row],[Số còn phải thu ĐK]]&lt;&gt;0,0,IF(Table1[[#This Row],[Phân loại]]="Bán hàng",Table1[[#This Row],[Tổng giá trị]],-Table1[[#This Row],[Tổng giá trị]]))</f>
        <v>508905</v>
      </c>
      <c r="Q1600" s="73">
        <f t="shared" si="197"/>
        <v>508905</v>
      </c>
      <c r="R1600" s="8">
        <f>Table1[[#This Row],[Số còn phải thu ĐK]]+Table1[[#This Row],[Giá Trị HD sau CK]]-Table1[[#This Row],[Số tiền đã thu]]</f>
        <v>0</v>
      </c>
      <c r="S1600" s="7">
        <f>IF(Table1[[#This Row],[Ngày hóa đơn]]&lt;&gt;"",Table1[[#This Row],[Ngày hóa đơn]],Table1[[#This Row],[Ngày hạch toán]])</f>
        <v>45869</v>
      </c>
      <c r="T1600" s="8"/>
      <c r="U1600" s="7">
        <f>IF(Table1[[#This Row],[Ngày tính CN]]="","",S1600+T1600)</f>
        <v>45869</v>
      </c>
      <c r="V1600" s="74">
        <f ca="1">IF(Table1[[#This Row],[Hạn thanh toán]]="","",IF((U1600-NOW())&lt;0,0,(U1600-NOW())))</f>
        <v>0</v>
      </c>
      <c r="W1600" s="72"/>
      <c r="X1600" s="68" t="str">
        <f t="shared" ca="1" si="198"/>
        <v/>
      </c>
      <c r="Y1600" s="68" t="str">
        <f t="shared" si="196"/>
        <v>Đã thanh toán</v>
      </c>
      <c r="Z1600" s="301">
        <f>Table1[[#This Row],[Hạn thanh toán]]</f>
        <v>45869</v>
      </c>
      <c r="AA1600" s="301">
        <f>Table1[[#This Row],[Ngày Thanh toán]]</f>
        <v>45911</v>
      </c>
      <c r="AD1600" s="3" t="str">
        <f>VLOOKUP($A1600,Ma_KH!$A:$Q,Ma_KH!O$1,0)</f>
        <v>SÀNH ĐIỆU</v>
      </c>
      <c r="AE1600" s="3" t="str">
        <f>VLOOKUP($A1600,Ma_KH!$A:$Q,Ma_KH!P$1,0)</f>
        <v>CÔNG TY TNHH PHÂN PHỐI SÀNH ĐIỆU</v>
      </c>
    </row>
    <row r="1601" spans="1:31" ht="25.5" customHeight="1" x14ac:dyDescent="0.3">
      <c r="A1601" s="76" t="s">
        <v>145</v>
      </c>
      <c r="B1601" s="76" t="s">
        <v>4517</v>
      </c>
      <c r="C1601" s="78">
        <v>45875</v>
      </c>
      <c r="D1601" s="79" t="s">
        <v>2945</v>
      </c>
      <c r="E1601" s="78">
        <v>45875</v>
      </c>
      <c r="F1601" s="76" t="s">
        <v>2946</v>
      </c>
      <c r="G1601" s="76" t="s">
        <v>2947</v>
      </c>
      <c r="H1601" s="72">
        <v>533940</v>
      </c>
      <c r="I1601" s="72">
        <v>0</v>
      </c>
      <c r="J1601" s="72">
        <v>42715</v>
      </c>
      <c r="K1601" s="72">
        <v>576655</v>
      </c>
      <c r="L1601" s="8" t="s">
        <v>24</v>
      </c>
      <c r="M1601" s="187">
        <v>45945</v>
      </c>
      <c r="N1601" s="188" t="s">
        <v>4234</v>
      </c>
      <c r="O1601" s="72">
        <f>IF(Table1[[#This Row],[Phân loại]]="Tồn đầu kỳ",Table1[[#This Row],[Tổng giá trị]],0)</f>
        <v>0</v>
      </c>
      <c r="P1601" s="8">
        <f>IF(Table1[[#This Row],[Số còn phải thu ĐK]]&lt;&gt;0,0,IF(Table1[[#This Row],[Phân loại]]="Bán hàng",Table1[[#This Row],[Tổng giá trị]],-Table1[[#This Row],[Tổng giá trị]]))</f>
        <v>576655</v>
      </c>
      <c r="Q1601" s="73">
        <f t="shared" si="197"/>
        <v>576655</v>
      </c>
      <c r="R1601" s="8">
        <f>Table1[[#This Row],[Số còn phải thu ĐK]]+Table1[[#This Row],[Giá Trị HD sau CK]]-Table1[[#This Row],[Số tiền đã thu]]</f>
        <v>0</v>
      </c>
      <c r="S1601" s="7">
        <f>IF(Table1[[#This Row],[Ngày hóa đơn]]&lt;&gt;"",Table1[[#This Row],[Ngày hóa đơn]],Table1[[#This Row],[Ngày hạch toán]])</f>
        <v>45875</v>
      </c>
      <c r="T1601" s="8"/>
      <c r="U1601" s="7">
        <f>IF(Table1[[#This Row],[Ngày tính CN]]="","",S1601+T1601)</f>
        <v>45875</v>
      </c>
      <c r="V1601" s="74">
        <f ca="1">IF(Table1[[#This Row],[Hạn thanh toán]]="","",IF((U1601-NOW())&lt;0,0,(U1601-NOW())))</f>
        <v>0</v>
      </c>
      <c r="W1601" s="72"/>
      <c r="X1601" s="68" t="str">
        <f t="shared" ca="1" si="198"/>
        <v/>
      </c>
      <c r="Y1601" s="68" t="str">
        <f t="shared" si="196"/>
        <v>Đã thanh toán</v>
      </c>
      <c r="Z1601" s="301">
        <f>Table1[[#This Row],[Hạn thanh toán]]</f>
        <v>45875</v>
      </c>
      <c r="AA1601" s="301">
        <f>Table1[[#This Row],[Ngày Thanh toán]]</f>
        <v>45945</v>
      </c>
      <c r="AD1601" s="3" t="str">
        <f>VLOOKUP($A1601,Ma_KH!$A:$Q,Ma_KH!O$1,0)</f>
        <v>SÀNH ĐIỆU</v>
      </c>
      <c r="AE1601" s="3" t="str">
        <f>VLOOKUP($A1601,Ma_KH!$A:$Q,Ma_KH!P$1,0)</f>
        <v>CÔNG TY TNHH PHÂN PHỐI SÀNH ĐIỆU</v>
      </c>
    </row>
    <row r="1602" spans="1:31" ht="25.5" customHeight="1" x14ac:dyDescent="0.3">
      <c r="A1602" s="76" t="s">
        <v>145</v>
      </c>
      <c r="B1602" s="76" t="s">
        <v>4517</v>
      </c>
      <c r="C1602" s="78">
        <v>45875</v>
      </c>
      <c r="D1602" s="79" t="s">
        <v>2948</v>
      </c>
      <c r="E1602" s="78">
        <v>45875</v>
      </c>
      <c r="F1602" s="76" t="s">
        <v>2949</v>
      </c>
      <c r="G1602" s="76" t="s">
        <v>2950</v>
      </c>
      <c r="H1602" s="72">
        <v>946228</v>
      </c>
      <c r="I1602" s="72">
        <v>0</v>
      </c>
      <c r="J1602" s="72">
        <v>75698</v>
      </c>
      <c r="K1602" s="72">
        <v>1021926</v>
      </c>
      <c r="L1602" s="8" t="s">
        <v>24</v>
      </c>
      <c r="M1602" s="187">
        <v>45945</v>
      </c>
      <c r="N1602" s="188" t="s">
        <v>4234</v>
      </c>
      <c r="O1602" s="72">
        <f>IF(Table1[[#This Row],[Phân loại]]="Tồn đầu kỳ",Table1[[#This Row],[Tổng giá trị]],0)</f>
        <v>0</v>
      </c>
      <c r="P1602" s="8">
        <f>IF(Table1[[#This Row],[Số còn phải thu ĐK]]&lt;&gt;0,0,IF(Table1[[#This Row],[Phân loại]]="Bán hàng",Table1[[#This Row],[Tổng giá trị]],-Table1[[#This Row],[Tổng giá trị]]))</f>
        <v>1021926</v>
      </c>
      <c r="Q1602" s="73">
        <f t="shared" si="197"/>
        <v>1021926</v>
      </c>
      <c r="R1602" s="8">
        <f>Table1[[#This Row],[Số còn phải thu ĐK]]+Table1[[#This Row],[Giá Trị HD sau CK]]-Table1[[#This Row],[Số tiền đã thu]]</f>
        <v>0</v>
      </c>
      <c r="S1602" s="7">
        <f>IF(Table1[[#This Row],[Ngày hóa đơn]]&lt;&gt;"",Table1[[#This Row],[Ngày hóa đơn]],Table1[[#This Row],[Ngày hạch toán]])</f>
        <v>45875</v>
      </c>
      <c r="T1602" s="8"/>
      <c r="U1602" s="7">
        <f>IF(Table1[[#This Row],[Ngày tính CN]]="","",S1602+T1602)</f>
        <v>45875</v>
      </c>
      <c r="V1602" s="74">
        <f ca="1">IF(Table1[[#This Row],[Hạn thanh toán]]="","",IF((U1602-NOW())&lt;0,0,(U1602-NOW())))</f>
        <v>0</v>
      </c>
      <c r="W1602" s="72"/>
      <c r="X1602" s="68" t="str">
        <f t="shared" ca="1" si="198"/>
        <v/>
      </c>
      <c r="Y1602" s="68" t="str">
        <f t="shared" si="196"/>
        <v>Đã thanh toán</v>
      </c>
      <c r="Z1602" s="301">
        <f>Table1[[#This Row],[Hạn thanh toán]]</f>
        <v>45875</v>
      </c>
      <c r="AA1602" s="301">
        <f>Table1[[#This Row],[Ngày Thanh toán]]</f>
        <v>45945</v>
      </c>
      <c r="AD1602" s="3" t="str">
        <f>VLOOKUP($A1602,Ma_KH!$A:$Q,Ma_KH!O$1,0)</f>
        <v>SÀNH ĐIỆU</v>
      </c>
      <c r="AE1602" s="3" t="str">
        <f>VLOOKUP($A1602,Ma_KH!$A:$Q,Ma_KH!P$1,0)</f>
        <v>CÔNG TY TNHH PHÂN PHỐI SÀNH ĐIỆU</v>
      </c>
    </row>
    <row r="1603" spans="1:31" ht="25.5" customHeight="1" x14ac:dyDescent="0.3">
      <c r="A1603" s="76" t="s">
        <v>145</v>
      </c>
      <c r="B1603" s="76" t="s">
        <v>4517</v>
      </c>
      <c r="C1603" s="78">
        <v>45876</v>
      </c>
      <c r="D1603" s="79" t="s">
        <v>2951</v>
      </c>
      <c r="E1603" s="78">
        <v>45876</v>
      </c>
      <c r="F1603" s="76" t="s">
        <v>2952</v>
      </c>
      <c r="G1603" s="76" t="s">
        <v>2953</v>
      </c>
      <c r="H1603" s="72">
        <v>895913</v>
      </c>
      <c r="I1603" s="72">
        <v>0</v>
      </c>
      <c r="J1603" s="72">
        <v>71673</v>
      </c>
      <c r="K1603" s="72">
        <v>967586</v>
      </c>
      <c r="L1603" s="8" t="s">
        <v>24</v>
      </c>
      <c r="M1603" s="187">
        <v>45945</v>
      </c>
      <c r="N1603" s="188" t="s">
        <v>4234</v>
      </c>
      <c r="O1603" s="72">
        <f>IF(Table1[[#This Row],[Phân loại]]="Tồn đầu kỳ",Table1[[#This Row],[Tổng giá trị]],0)</f>
        <v>0</v>
      </c>
      <c r="P1603" s="8">
        <f>IF(Table1[[#This Row],[Số còn phải thu ĐK]]&lt;&gt;0,0,IF(Table1[[#This Row],[Phân loại]]="Bán hàng",Table1[[#This Row],[Tổng giá trị]],-Table1[[#This Row],[Tổng giá trị]]))</f>
        <v>967586</v>
      </c>
      <c r="Q1603" s="73">
        <f t="shared" si="197"/>
        <v>967586</v>
      </c>
      <c r="R1603" s="8">
        <f>Table1[[#This Row],[Số còn phải thu ĐK]]+Table1[[#This Row],[Giá Trị HD sau CK]]-Table1[[#This Row],[Số tiền đã thu]]</f>
        <v>0</v>
      </c>
      <c r="S1603" s="7">
        <f>IF(Table1[[#This Row],[Ngày hóa đơn]]&lt;&gt;"",Table1[[#This Row],[Ngày hóa đơn]],Table1[[#This Row],[Ngày hạch toán]])</f>
        <v>45876</v>
      </c>
      <c r="T1603" s="8"/>
      <c r="U1603" s="7">
        <f>IF(Table1[[#This Row],[Ngày tính CN]]="","",S1603+T1603)</f>
        <v>45876</v>
      </c>
      <c r="V1603" s="74">
        <f ca="1">IF(Table1[[#This Row],[Hạn thanh toán]]="","",IF((U1603-NOW())&lt;0,0,(U1603-NOW())))</f>
        <v>0</v>
      </c>
      <c r="W1603" s="72"/>
      <c r="X1603" s="68" t="str">
        <f t="shared" ca="1" si="198"/>
        <v/>
      </c>
      <c r="Y1603" s="68" t="str">
        <f t="shared" si="196"/>
        <v>Đã thanh toán</v>
      </c>
      <c r="Z1603" s="301">
        <f>Table1[[#This Row],[Hạn thanh toán]]</f>
        <v>45876</v>
      </c>
      <c r="AA1603" s="301">
        <f>Table1[[#This Row],[Ngày Thanh toán]]</f>
        <v>45945</v>
      </c>
      <c r="AD1603" s="3" t="str">
        <f>VLOOKUP($A1603,Ma_KH!$A:$Q,Ma_KH!O$1,0)</f>
        <v>SÀNH ĐIỆU</v>
      </c>
      <c r="AE1603" s="3" t="str">
        <f>VLOOKUP($A1603,Ma_KH!$A:$Q,Ma_KH!P$1,0)</f>
        <v>CÔNG TY TNHH PHÂN PHỐI SÀNH ĐIỆU</v>
      </c>
    </row>
    <row r="1604" spans="1:31" ht="25.5" customHeight="1" x14ac:dyDescent="0.3">
      <c r="A1604" s="76" t="s">
        <v>145</v>
      </c>
      <c r="B1604" s="76" t="s">
        <v>4517</v>
      </c>
      <c r="C1604" s="78">
        <v>45881</v>
      </c>
      <c r="D1604" s="79" t="s">
        <v>2954</v>
      </c>
      <c r="E1604" s="78">
        <v>45881</v>
      </c>
      <c r="F1604" s="76" t="s">
        <v>2955</v>
      </c>
      <c r="G1604" s="76" t="s">
        <v>2956</v>
      </c>
      <c r="H1604" s="72">
        <v>740084</v>
      </c>
      <c r="I1604" s="72">
        <v>0</v>
      </c>
      <c r="J1604" s="72">
        <v>59207</v>
      </c>
      <c r="K1604" s="72">
        <v>799291</v>
      </c>
      <c r="L1604" s="8" t="s">
        <v>24</v>
      </c>
      <c r="M1604" s="187">
        <v>45945</v>
      </c>
      <c r="N1604" s="188" t="s">
        <v>4234</v>
      </c>
      <c r="O1604" s="72">
        <f>IF(Table1[[#This Row],[Phân loại]]="Tồn đầu kỳ",Table1[[#This Row],[Tổng giá trị]],0)</f>
        <v>0</v>
      </c>
      <c r="P1604" s="8">
        <f>IF(Table1[[#This Row],[Số còn phải thu ĐK]]&lt;&gt;0,0,IF(Table1[[#This Row],[Phân loại]]="Bán hàng",Table1[[#This Row],[Tổng giá trị]],-Table1[[#This Row],[Tổng giá trị]]))</f>
        <v>799291</v>
      </c>
      <c r="Q1604" s="73">
        <f t="shared" si="197"/>
        <v>799291</v>
      </c>
      <c r="R1604" s="8">
        <f>Table1[[#This Row],[Số còn phải thu ĐK]]+Table1[[#This Row],[Giá Trị HD sau CK]]-Table1[[#This Row],[Số tiền đã thu]]</f>
        <v>0</v>
      </c>
      <c r="S1604" s="7">
        <f>IF(Table1[[#This Row],[Ngày hóa đơn]]&lt;&gt;"",Table1[[#This Row],[Ngày hóa đơn]],Table1[[#This Row],[Ngày hạch toán]])</f>
        <v>45881</v>
      </c>
      <c r="T1604" s="8"/>
      <c r="U1604" s="7">
        <f>IF(Table1[[#This Row],[Ngày tính CN]]="","",S1604+T1604)</f>
        <v>45881</v>
      </c>
      <c r="V1604" s="74">
        <f ca="1">IF(Table1[[#This Row],[Hạn thanh toán]]="","",IF((U1604-NOW())&lt;0,0,(U1604-NOW())))</f>
        <v>0</v>
      </c>
      <c r="W1604" s="72"/>
      <c r="X1604" s="68" t="str">
        <f t="shared" ca="1" si="198"/>
        <v/>
      </c>
      <c r="Y1604" s="68" t="str">
        <f t="shared" si="196"/>
        <v>Đã thanh toán</v>
      </c>
      <c r="Z1604" s="301">
        <f>Table1[[#This Row],[Hạn thanh toán]]</f>
        <v>45881</v>
      </c>
      <c r="AA1604" s="301">
        <f>Table1[[#This Row],[Ngày Thanh toán]]</f>
        <v>45945</v>
      </c>
      <c r="AD1604" s="3" t="str">
        <f>VLOOKUP($A1604,Ma_KH!$A:$Q,Ma_KH!O$1,0)</f>
        <v>SÀNH ĐIỆU</v>
      </c>
      <c r="AE1604" s="3" t="str">
        <f>VLOOKUP($A1604,Ma_KH!$A:$Q,Ma_KH!P$1,0)</f>
        <v>CÔNG TY TNHH PHÂN PHỐI SÀNH ĐIỆU</v>
      </c>
    </row>
    <row r="1605" spans="1:31" ht="25.5" customHeight="1" x14ac:dyDescent="0.3">
      <c r="A1605" s="76" t="s">
        <v>145</v>
      </c>
      <c r="B1605" s="76" t="s">
        <v>4517</v>
      </c>
      <c r="C1605" s="78">
        <v>45887</v>
      </c>
      <c r="D1605" s="79" t="s">
        <v>2957</v>
      </c>
      <c r="E1605" s="78">
        <v>45887</v>
      </c>
      <c r="F1605" s="76" t="s">
        <v>2958</v>
      </c>
      <c r="G1605" s="76" t="s">
        <v>2959</v>
      </c>
      <c r="H1605" s="72">
        <v>0</v>
      </c>
      <c r="I1605" s="72">
        <v>680004</v>
      </c>
      <c r="J1605" s="72">
        <v>-54400</v>
      </c>
      <c r="K1605" s="72">
        <v>680004</v>
      </c>
      <c r="L1605" s="8" t="s">
        <v>3654</v>
      </c>
      <c r="M1605" s="43">
        <v>45893</v>
      </c>
      <c r="N1605" s="29" t="s">
        <v>4232</v>
      </c>
      <c r="O1605" s="72">
        <f>IF(Table1[[#This Row],[Phân loại]]="Tồn đầu kỳ",Table1[[#This Row],[Tổng giá trị]],0)</f>
        <v>0</v>
      </c>
      <c r="P1605" s="8">
        <f>IF(Table1[[#This Row],[Số còn phải thu ĐK]]&lt;&gt;0,0,IF(Table1[[#This Row],[Phân loại]]="Bán hàng",Table1[[#This Row],[Tổng giá trị]],-Table1[[#This Row],[Tổng giá trị]]))</f>
        <v>-680004</v>
      </c>
      <c r="Q1605" s="73">
        <f t="shared" si="197"/>
        <v>-680004</v>
      </c>
      <c r="R1605" s="8">
        <f>Table1[[#This Row],[Số còn phải thu ĐK]]+Table1[[#This Row],[Giá Trị HD sau CK]]-Table1[[#This Row],[Số tiền đã thu]]</f>
        <v>0</v>
      </c>
      <c r="S1605" s="7">
        <f>IF(Table1[[#This Row],[Ngày hóa đơn]]&lt;&gt;"",Table1[[#This Row],[Ngày hóa đơn]],Table1[[#This Row],[Ngày hạch toán]])</f>
        <v>45887</v>
      </c>
      <c r="T1605" s="8"/>
      <c r="U1605" s="7">
        <f>IF(Table1[[#This Row],[Ngày tính CN]]="","",S1605+T1605)</f>
        <v>45887</v>
      </c>
      <c r="V1605" s="74">
        <f ca="1">IF(Table1[[#This Row],[Hạn thanh toán]]="","",IF((U1605-NOW())&lt;0,0,(U1605-NOW())))</f>
        <v>0</v>
      </c>
      <c r="W1605" s="72"/>
      <c r="X1605" s="68" t="str">
        <f t="shared" ca="1" si="198"/>
        <v/>
      </c>
      <c r="Y1605" s="68" t="str">
        <f t="shared" si="196"/>
        <v>Đã thanh toán</v>
      </c>
      <c r="Z1605" s="301">
        <f>Table1[[#This Row],[Hạn thanh toán]]</f>
        <v>45887</v>
      </c>
      <c r="AA1605" s="301">
        <f>Table1[[#This Row],[Ngày Thanh toán]]</f>
        <v>45893</v>
      </c>
      <c r="AD1605" s="3" t="str">
        <f>VLOOKUP($A1605,Ma_KH!$A:$Q,Ma_KH!O$1,0)</f>
        <v>SÀNH ĐIỆU</v>
      </c>
      <c r="AE1605" s="3" t="str">
        <f>VLOOKUP($A1605,Ma_KH!$A:$Q,Ma_KH!P$1,0)</f>
        <v>CÔNG TY TNHH PHÂN PHỐI SÀNH ĐIỆU</v>
      </c>
    </row>
    <row r="1606" spans="1:31" ht="25.5" customHeight="1" x14ac:dyDescent="0.3">
      <c r="A1606" s="76" t="s">
        <v>145</v>
      </c>
      <c r="B1606" s="76" t="s">
        <v>4517</v>
      </c>
      <c r="C1606" s="78">
        <v>45889</v>
      </c>
      <c r="D1606" s="79" t="s">
        <v>2960</v>
      </c>
      <c r="E1606" s="78">
        <v>45889</v>
      </c>
      <c r="F1606" s="76" t="s">
        <v>2961</v>
      </c>
      <c r="G1606" s="76" t="s">
        <v>2962</v>
      </c>
      <c r="H1606" s="72">
        <v>387078</v>
      </c>
      <c r="I1606" s="72">
        <v>0</v>
      </c>
      <c r="J1606" s="72">
        <v>30966</v>
      </c>
      <c r="K1606" s="72">
        <v>418044</v>
      </c>
      <c r="L1606" s="8" t="s">
        <v>24</v>
      </c>
      <c r="M1606" s="187">
        <v>45945</v>
      </c>
      <c r="N1606" s="188" t="s">
        <v>4234</v>
      </c>
      <c r="O1606" s="72">
        <f>IF(Table1[[#This Row],[Phân loại]]="Tồn đầu kỳ",Table1[[#This Row],[Tổng giá trị]],0)</f>
        <v>0</v>
      </c>
      <c r="P1606" s="8">
        <f>IF(Table1[[#This Row],[Số còn phải thu ĐK]]&lt;&gt;0,0,IF(Table1[[#This Row],[Phân loại]]="Bán hàng",Table1[[#This Row],[Tổng giá trị]],-Table1[[#This Row],[Tổng giá trị]]))</f>
        <v>418044</v>
      </c>
      <c r="Q1606" s="73">
        <f t="shared" si="197"/>
        <v>418044</v>
      </c>
      <c r="R1606" s="8">
        <f>Table1[[#This Row],[Số còn phải thu ĐK]]+Table1[[#This Row],[Giá Trị HD sau CK]]-Table1[[#This Row],[Số tiền đã thu]]</f>
        <v>0</v>
      </c>
      <c r="S1606" s="7">
        <f>IF(Table1[[#This Row],[Ngày hóa đơn]]&lt;&gt;"",Table1[[#This Row],[Ngày hóa đơn]],Table1[[#This Row],[Ngày hạch toán]])</f>
        <v>45889</v>
      </c>
      <c r="T1606" s="8"/>
      <c r="U1606" s="7">
        <f>IF(Table1[[#This Row],[Ngày tính CN]]="","",S1606+T1606)</f>
        <v>45889</v>
      </c>
      <c r="V1606" s="74">
        <f ca="1">IF(Table1[[#This Row],[Hạn thanh toán]]="","",IF((U1606-NOW())&lt;0,0,(U1606-NOW())))</f>
        <v>0</v>
      </c>
      <c r="W1606" s="72"/>
      <c r="X1606" s="68" t="str">
        <f t="shared" ca="1" si="198"/>
        <v/>
      </c>
      <c r="Y1606" s="68" t="str">
        <f t="shared" si="196"/>
        <v>Đã thanh toán</v>
      </c>
      <c r="Z1606" s="301">
        <f>Table1[[#This Row],[Hạn thanh toán]]</f>
        <v>45889</v>
      </c>
      <c r="AA1606" s="301">
        <f>Table1[[#This Row],[Ngày Thanh toán]]</f>
        <v>45945</v>
      </c>
      <c r="AD1606" s="3" t="str">
        <f>VLOOKUP($A1606,Ma_KH!$A:$Q,Ma_KH!O$1,0)</f>
        <v>SÀNH ĐIỆU</v>
      </c>
      <c r="AE1606" s="3" t="str">
        <f>VLOOKUP($A1606,Ma_KH!$A:$Q,Ma_KH!P$1,0)</f>
        <v>CÔNG TY TNHH PHÂN PHỐI SÀNH ĐIỆU</v>
      </c>
    </row>
    <row r="1607" spans="1:31" ht="25.5" customHeight="1" x14ac:dyDescent="0.3">
      <c r="A1607" s="76" t="s">
        <v>145</v>
      </c>
      <c r="B1607" s="76" t="s">
        <v>4517</v>
      </c>
      <c r="C1607" s="78">
        <v>45889</v>
      </c>
      <c r="D1607" s="79" t="s">
        <v>2963</v>
      </c>
      <c r="E1607" s="78"/>
      <c r="F1607" s="76"/>
      <c r="G1607" s="76" t="s">
        <v>2964</v>
      </c>
      <c r="H1607" s="72"/>
      <c r="I1607" s="72">
        <v>1445008</v>
      </c>
      <c r="J1607" s="72"/>
      <c r="K1607" s="72">
        <v>1445008</v>
      </c>
      <c r="L1607" s="8" t="s">
        <v>3654</v>
      </c>
      <c r="M1607" s="43">
        <v>45893</v>
      </c>
      <c r="N1607" s="29" t="s">
        <v>4232</v>
      </c>
      <c r="O1607" s="72">
        <f>IF(Table1[[#This Row],[Phân loại]]="Tồn đầu kỳ",Table1[[#This Row],[Tổng giá trị]],0)</f>
        <v>0</v>
      </c>
      <c r="P1607" s="8">
        <f>IF(Table1[[#This Row],[Số còn phải thu ĐK]]&lt;&gt;0,0,IF(Table1[[#This Row],[Phân loại]]="Bán hàng",Table1[[#This Row],[Tổng giá trị]],-Table1[[#This Row],[Tổng giá trị]]))</f>
        <v>-1445008</v>
      </c>
      <c r="Q1607" s="73">
        <f t="shared" si="197"/>
        <v>-1445008</v>
      </c>
      <c r="R1607" s="8">
        <f>Table1[[#This Row],[Số còn phải thu ĐK]]+Table1[[#This Row],[Giá Trị HD sau CK]]-Table1[[#This Row],[Số tiền đã thu]]</f>
        <v>0</v>
      </c>
      <c r="S1607" s="7">
        <f>IF(Table1[[#This Row],[Ngày hóa đơn]]&lt;&gt;"",Table1[[#This Row],[Ngày hóa đơn]],Table1[[#This Row],[Ngày hạch toán]])</f>
        <v>45889</v>
      </c>
      <c r="T1607" s="8"/>
      <c r="U1607" s="7">
        <f>IF(Table1[[#This Row],[Ngày tính CN]]="","",S1607+T1607)</f>
        <v>45889</v>
      </c>
      <c r="V1607" s="74">
        <f ca="1">IF(Table1[[#This Row],[Hạn thanh toán]]="","",IF((U1607-NOW())&lt;0,0,(U1607-NOW())))</f>
        <v>0</v>
      </c>
      <c r="W1607" s="72"/>
      <c r="X1607" s="68" t="str">
        <f t="shared" ca="1" si="198"/>
        <v/>
      </c>
      <c r="Y1607" s="68" t="str">
        <f t="shared" si="196"/>
        <v>Đã thanh toán</v>
      </c>
      <c r="Z1607" s="301">
        <f>Table1[[#This Row],[Hạn thanh toán]]</f>
        <v>45889</v>
      </c>
      <c r="AA1607" s="301">
        <f>Table1[[#This Row],[Ngày Thanh toán]]</f>
        <v>45893</v>
      </c>
      <c r="AD1607" s="3" t="str">
        <f>VLOOKUP($A1607,Ma_KH!$A:$Q,Ma_KH!O$1,0)</f>
        <v>SÀNH ĐIỆU</v>
      </c>
      <c r="AE1607" s="3" t="str">
        <f>VLOOKUP($A1607,Ma_KH!$A:$Q,Ma_KH!P$1,0)</f>
        <v>CÔNG TY TNHH PHÂN PHỐI SÀNH ĐIỆU</v>
      </c>
    </row>
    <row r="1608" spans="1:31" ht="25.5" customHeight="1" x14ac:dyDescent="0.3">
      <c r="A1608" s="69" t="s">
        <v>145</v>
      </c>
      <c r="B1608" s="76" t="s">
        <v>4517</v>
      </c>
      <c r="C1608" s="70">
        <v>45892</v>
      </c>
      <c r="D1608" s="71" t="s">
        <v>2965</v>
      </c>
      <c r="E1608" s="70">
        <v>45892</v>
      </c>
      <c r="F1608" s="69" t="s">
        <v>2966</v>
      </c>
      <c r="G1608" s="69" t="s">
        <v>2967</v>
      </c>
      <c r="H1608" s="72">
        <v>1431676</v>
      </c>
      <c r="I1608" s="72">
        <v>0</v>
      </c>
      <c r="J1608" s="72">
        <v>114534</v>
      </c>
      <c r="K1608" s="72">
        <v>1546210</v>
      </c>
      <c r="L1608" s="8" t="s">
        <v>24</v>
      </c>
      <c r="M1608" s="187">
        <v>45945</v>
      </c>
      <c r="N1608" s="188" t="s">
        <v>4234</v>
      </c>
      <c r="O1608" s="72">
        <f>IF(Table1[[#This Row],[Phân loại]]="Tồn đầu kỳ",Table1[[#This Row],[Tổng giá trị]],0)</f>
        <v>0</v>
      </c>
      <c r="P1608" s="8">
        <f>IF(Table1[[#This Row],[Số còn phải thu ĐK]]&lt;&gt;0,0,IF(Table1[[#This Row],[Phân loại]]="Bán hàng",Table1[[#This Row],[Tổng giá trị]],-Table1[[#This Row],[Tổng giá trị]]))</f>
        <v>1546210</v>
      </c>
      <c r="Q1608" s="73">
        <f t="shared" si="197"/>
        <v>1546210</v>
      </c>
      <c r="R1608" s="8">
        <f>Table1[[#This Row],[Số còn phải thu ĐK]]+Table1[[#This Row],[Giá Trị HD sau CK]]-Table1[[#This Row],[Số tiền đã thu]]</f>
        <v>0</v>
      </c>
      <c r="S1608" s="7">
        <f>IF(Table1[[#This Row],[Ngày hóa đơn]]&lt;&gt;"",Table1[[#This Row],[Ngày hóa đơn]],Table1[[#This Row],[Ngày hạch toán]])</f>
        <v>45892</v>
      </c>
      <c r="T1608" s="8"/>
      <c r="U1608" s="7">
        <f>IF(Table1[[#This Row],[Ngày tính CN]]="","",S1608+T1608)</f>
        <v>45892</v>
      </c>
      <c r="V1608" s="74">
        <f ca="1">IF(Table1[[#This Row],[Hạn thanh toán]]="","",IF((U1608-NOW())&lt;0,0,(U1608-NOW())))</f>
        <v>0</v>
      </c>
      <c r="W1608" s="72"/>
      <c r="X1608" s="68" t="str">
        <f t="shared" ca="1" si="198"/>
        <v/>
      </c>
      <c r="Y1608" s="68" t="str">
        <f t="shared" si="196"/>
        <v>Đã thanh toán</v>
      </c>
      <c r="Z1608" s="301">
        <f>Table1[[#This Row],[Hạn thanh toán]]</f>
        <v>45892</v>
      </c>
      <c r="AA1608" s="301">
        <f>Table1[[#This Row],[Ngày Thanh toán]]</f>
        <v>45945</v>
      </c>
      <c r="AD1608" s="3" t="str">
        <f>VLOOKUP($A1608,Ma_KH!$A:$Q,Ma_KH!O$1,0)</f>
        <v>SÀNH ĐIỆU</v>
      </c>
      <c r="AE1608" s="3" t="str">
        <f>VLOOKUP($A1608,Ma_KH!$A:$Q,Ma_KH!P$1,0)</f>
        <v>CÔNG TY TNHH PHÂN PHỐI SÀNH ĐIỆU</v>
      </c>
    </row>
    <row r="1609" spans="1:31" ht="25.5" customHeight="1" x14ac:dyDescent="0.3">
      <c r="A1609" s="76" t="s">
        <v>145</v>
      </c>
      <c r="B1609" s="76" t="s">
        <v>4517</v>
      </c>
      <c r="C1609" s="78">
        <v>45897</v>
      </c>
      <c r="D1609" s="79" t="s">
        <v>2968</v>
      </c>
      <c r="E1609" s="78">
        <v>45897</v>
      </c>
      <c r="F1609" s="76" t="s">
        <v>2969</v>
      </c>
      <c r="G1609" s="76" t="s">
        <v>2970</v>
      </c>
      <c r="H1609" s="72">
        <v>3547800</v>
      </c>
      <c r="I1609" s="72">
        <v>0</v>
      </c>
      <c r="J1609" s="72">
        <v>283824</v>
      </c>
      <c r="K1609" s="72">
        <v>3831624</v>
      </c>
      <c r="L1609" s="8" t="s">
        <v>24</v>
      </c>
      <c r="M1609" s="187">
        <v>45945</v>
      </c>
      <c r="N1609" s="188" t="s">
        <v>4234</v>
      </c>
      <c r="O1609" s="72">
        <f>IF(Table1[[#This Row],[Phân loại]]="Tồn đầu kỳ",Table1[[#This Row],[Tổng giá trị]],0)</f>
        <v>0</v>
      </c>
      <c r="P1609" s="8">
        <f>IF(Table1[[#This Row],[Số còn phải thu ĐK]]&lt;&gt;0,0,IF(Table1[[#This Row],[Phân loại]]="Bán hàng",Table1[[#This Row],[Tổng giá trị]],-Table1[[#This Row],[Tổng giá trị]]))</f>
        <v>3831624</v>
      </c>
      <c r="Q1609" s="73">
        <f t="shared" si="197"/>
        <v>3831624</v>
      </c>
      <c r="R1609" s="8">
        <f>Table1[[#This Row],[Số còn phải thu ĐK]]+Table1[[#This Row],[Giá Trị HD sau CK]]-Table1[[#This Row],[Số tiền đã thu]]</f>
        <v>0</v>
      </c>
      <c r="S1609" s="7">
        <f>IF(Table1[[#This Row],[Ngày hóa đơn]]&lt;&gt;"",Table1[[#This Row],[Ngày hóa đơn]],Table1[[#This Row],[Ngày hạch toán]])</f>
        <v>45897</v>
      </c>
      <c r="T1609" s="8"/>
      <c r="U1609" s="7">
        <f>IF(Table1[[#This Row],[Ngày tính CN]]="","",S1609+T1609)</f>
        <v>45897</v>
      </c>
      <c r="V1609" s="74">
        <f ca="1">IF(Table1[[#This Row],[Hạn thanh toán]]="","",IF((U1609-NOW())&lt;0,0,(U1609-NOW())))</f>
        <v>0</v>
      </c>
      <c r="W1609" s="72"/>
      <c r="X1609" s="68" t="str">
        <f t="shared" ca="1" si="198"/>
        <v/>
      </c>
      <c r="Y1609" s="68" t="str">
        <f t="shared" si="196"/>
        <v>Đã thanh toán</v>
      </c>
      <c r="Z1609" s="301">
        <f>Table1[[#This Row],[Hạn thanh toán]]</f>
        <v>45897</v>
      </c>
      <c r="AA1609" s="301">
        <f>Table1[[#This Row],[Ngày Thanh toán]]</f>
        <v>45945</v>
      </c>
      <c r="AD1609" s="3" t="str">
        <f>VLOOKUP($A1609,Ma_KH!$A:$Q,Ma_KH!O$1,0)</f>
        <v>SÀNH ĐIỆU</v>
      </c>
      <c r="AE1609" s="3" t="str">
        <f>VLOOKUP($A1609,Ma_KH!$A:$Q,Ma_KH!P$1,0)</f>
        <v>CÔNG TY TNHH PHÂN PHỐI SÀNH ĐIỆU</v>
      </c>
    </row>
    <row r="1610" spans="1:31" ht="25.5" customHeight="1" x14ac:dyDescent="0.3">
      <c r="A1610" s="76" t="s">
        <v>145</v>
      </c>
      <c r="B1610" s="76" t="s">
        <v>4517</v>
      </c>
      <c r="C1610" s="78">
        <v>45898</v>
      </c>
      <c r="D1610" s="79" t="s">
        <v>2971</v>
      </c>
      <c r="E1610" s="78">
        <v>45898</v>
      </c>
      <c r="F1610" s="76" t="s">
        <v>2972</v>
      </c>
      <c r="G1610" s="76" t="s">
        <v>2973</v>
      </c>
      <c r="H1610" s="72">
        <v>736397</v>
      </c>
      <c r="I1610" s="72">
        <v>0</v>
      </c>
      <c r="J1610" s="72">
        <v>58912</v>
      </c>
      <c r="K1610" s="72">
        <v>795309</v>
      </c>
      <c r="L1610" s="8" t="s">
        <v>24</v>
      </c>
      <c r="M1610" s="187">
        <v>45945</v>
      </c>
      <c r="N1610" s="188" t="s">
        <v>4234</v>
      </c>
      <c r="O1610" s="72">
        <f>IF(Table1[[#This Row],[Phân loại]]="Tồn đầu kỳ",Table1[[#This Row],[Tổng giá trị]],0)</f>
        <v>0</v>
      </c>
      <c r="P1610" s="8">
        <f>IF(Table1[[#This Row],[Số còn phải thu ĐK]]&lt;&gt;0,0,IF(Table1[[#This Row],[Phân loại]]="Bán hàng",Table1[[#This Row],[Tổng giá trị]],-Table1[[#This Row],[Tổng giá trị]]))</f>
        <v>795309</v>
      </c>
      <c r="Q1610" s="73">
        <f t="shared" si="197"/>
        <v>795309</v>
      </c>
      <c r="R1610" s="8">
        <f>Table1[[#This Row],[Số còn phải thu ĐK]]+Table1[[#This Row],[Giá Trị HD sau CK]]-Table1[[#This Row],[Số tiền đã thu]]</f>
        <v>0</v>
      </c>
      <c r="S1610" s="7">
        <f>IF(Table1[[#This Row],[Ngày hóa đơn]]&lt;&gt;"",Table1[[#This Row],[Ngày hóa đơn]],Table1[[#This Row],[Ngày hạch toán]])</f>
        <v>45898</v>
      </c>
      <c r="T1610" s="8"/>
      <c r="U1610" s="7">
        <f>IF(Table1[[#This Row],[Ngày tính CN]]="","",S1610+T1610)</f>
        <v>45898</v>
      </c>
      <c r="V1610" s="74">
        <f ca="1">IF(Table1[[#This Row],[Hạn thanh toán]]="","",IF((U1610-NOW())&lt;0,0,(U1610-NOW())))</f>
        <v>0</v>
      </c>
      <c r="W1610" s="72"/>
      <c r="X1610" s="68" t="str">
        <f t="shared" ca="1" si="198"/>
        <v/>
      </c>
      <c r="Y1610" s="68" t="str">
        <f t="shared" si="196"/>
        <v>Đã thanh toán</v>
      </c>
      <c r="Z1610" s="301">
        <f>Table1[[#This Row],[Hạn thanh toán]]</f>
        <v>45898</v>
      </c>
      <c r="AA1610" s="301">
        <f>Table1[[#This Row],[Ngày Thanh toán]]</f>
        <v>45945</v>
      </c>
      <c r="AD1610" s="3" t="str">
        <f>VLOOKUP($A1610,Ma_KH!$A:$Q,Ma_KH!O$1,0)</f>
        <v>SÀNH ĐIỆU</v>
      </c>
      <c r="AE1610" s="3" t="str">
        <f>VLOOKUP($A1610,Ma_KH!$A:$Q,Ma_KH!P$1,0)</f>
        <v>CÔNG TY TNHH PHÂN PHỐI SÀNH ĐIỆU</v>
      </c>
    </row>
    <row r="1611" spans="1:31" ht="25.5" customHeight="1" x14ac:dyDescent="0.3">
      <c r="A1611" s="76" t="s">
        <v>145</v>
      </c>
      <c r="B1611" s="76" t="s">
        <v>4517</v>
      </c>
      <c r="C1611" s="78">
        <v>45899</v>
      </c>
      <c r="D1611" s="79" t="s">
        <v>2974</v>
      </c>
      <c r="E1611" s="78">
        <v>45899</v>
      </c>
      <c r="F1611" s="76" t="s">
        <v>2975</v>
      </c>
      <c r="G1611" s="76" t="s">
        <v>2976</v>
      </c>
      <c r="H1611" s="72">
        <v>933672</v>
      </c>
      <c r="I1611" s="72">
        <v>0</v>
      </c>
      <c r="J1611" s="72">
        <v>74694</v>
      </c>
      <c r="K1611" s="72">
        <v>1008366</v>
      </c>
      <c r="L1611" s="8" t="s">
        <v>24</v>
      </c>
      <c r="M1611" s="187">
        <v>45945</v>
      </c>
      <c r="N1611" s="188" t="s">
        <v>4234</v>
      </c>
      <c r="O1611" s="72">
        <f>IF(Table1[[#This Row],[Phân loại]]="Tồn đầu kỳ",Table1[[#This Row],[Tổng giá trị]],0)</f>
        <v>0</v>
      </c>
      <c r="P1611" s="8">
        <f>IF(Table1[[#This Row],[Số còn phải thu ĐK]]&lt;&gt;0,0,IF(Table1[[#This Row],[Phân loại]]="Bán hàng",Table1[[#This Row],[Tổng giá trị]],-Table1[[#This Row],[Tổng giá trị]]))</f>
        <v>1008366</v>
      </c>
      <c r="Q1611" s="73">
        <f t="shared" si="197"/>
        <v>1008366</v>
      </c>
      <c r="R1611" s="8">
        <f>Table1[[#This Row],[Số còn phải thu ĐK]]+Table1[[#This Row],[Giá Trị HD sau CK]]-Table1[[#This Row],[Số tiền đã thu]]</f>
        <v>0</v>
      </c>
      <c r="S1611" s="7">
        <f>IF(Table1[[#This Row],[Ngày hóa đơn]]&lt;&gt;"",Table1[[#This Row],[Ngày hóa đơn]],Table1[[#This Row],[Ngày hạch toán]])</f>
        <v>45899</v>
      </c>
      <c r="T1611" s="8"/>
      <c r="U1611" s="7">
        <f>IF(Table1[[#This Row],[Ngày tính CN]]="","",S1611+T1611)</f>
        <v>45899</v>
      </c>
      <c r="V1611" s="74">
        <f ca="1">IF(Table1[[#This Row],[Hạn thanh toán]]="","",IF((U1611-NOW())&lt;0,0,(U1611-NOW())))</f>
        <v>0</v>
      </c>
      <c r="W1611" s="72"/>
      <c r="X1611" s="68" t="str">
        <f t="shared" ca="1" si="198"/>
        <v/>
      </c>
      <c r="Y1611" s="68" t="str">
        <f t="shared" si="196"/>
        <v>Đã thanh toán</v>
      </c>
      <c r="Z1611" s="301">
        <f>Table1[[#This Row],[Hạn thanh toán]]</f>
        <v>45899</v>
      </c>
      <c r="AA1611" s="301">
        <f>Table1[[#This Row],[Ngày Thanh toán]]</f>
        <v>45945</v>
      </c>
      <c r="AD1611" s="3" t="str">
        <f>VLOOKUP($A1611,Ma_KH!$A:$Q,Ma_KH!O$1,0)</f>
        <v>SÀNH ĐIỆU</v>
      </c>
      <c r="AE1611" s="3" t="str">
        <f>VLOOKUP($A1611,Ma_KH!$A:$Q,Ma_KH!P$1,0)</f>
        <v>CÔNG TY TNHH PHÂN PHỐI SÀNH ĐIỆU</v>
      </c>
    </row>
    <row r="1612" spans="1:31" ht="25.5" customHeight="1" x14ac:dyDescent="0.3">
      <c r="A1612" s="69" t="s">
        <v>145</v>
      </c>
      <c r="B1612" s="76" t="s">
        <v>4517</v>
      </c>
      <c r="C1612" s="70">
        <v>45903</v>
      </c>
      <c r="D1612" s="71" t="s">
        <v>2977</v>
      </c>
      <c r="E1612" s="70">
        <v>45903</v>
      </c>
      <c r="F1612" s="69" t="s">
        <v>2978</v>
      </c>
      <c r="G1612" s="69" t="s">
        <v>2979</v>
      </c>
      <c r="H1612" s="72">
        <v>985225</v>
      </c>
      <c r="I1612" s="72">
        <v>0</v>
      </c>
      <c r="J1612" s="72">
        <v>78818</v>
      </c>
      <c r="K1612" s="72">
        <v>1064043</v>
      </c>
      <c r="L1612" s="8" t="s">
        <v>24</v>
      </c>
      <c r="M1612" s="187">
        <v>45945</v>
      </c>
      <c r="N1612" s="188" t="s">
        <v>4234</v>
      </c>
      <c r="O1612" s="72">
        <f>IF(Table1[[#This Row],[Phân loại]]="Tồn đầu kỳ",Table1[[#This Row],[Tổng giá trị]],0)</f>
        <v>0</v>
      </c>
      <c r="P1612" s="8">
        <f>IF(Table1[[#This Row],[Số còn phải thu ĐK]]&lt;&gt;0,0,IF(Table1[[#This Row],[Phân loại]]="Bán hàng",Table1[[#This Row],[Tổng giá trị]],-Table1[[#This Row],[Tổng giá trị]]))</f>
        <v>1064043</v>
      </c>
      <c r="Q1612" s="73">
        <f t="shared" si="197"/>
        <v>1064043</v>
      </c>
      <c r="R1612" s="8">
        <f>Table1[[#This Row],[Số còn phải thu ĐK]]+Table1[[#This Row],[Giá Trị HD sau CK]]-Table1[[#This Row],[Số tiền đã thu]]</f>
        <v>0</v>
      </c>
      <c r="S1612" s="7">
        <f>IF(Table1[[#This Row],[Ngày hóa đơn]]&lt;&gt;"",Table1[[#This Row],[Ngày hóa đơn]],Table1[[#This Row],[Ngày hạch toán]])</f>
        <v>45903</v>
      </c>
      <c r="T1612" s="8"/>
      <c r="U1612" s="7">
        <f>IF(Table1[[#This Row],[Ngày tính CN]]="","",S1612+T1612)</f>
        <v>45903</v>
      </c>
      <c r="V1612" s="74">
        <f ca="1">IF(Table1[[#This Row],[Hạn thanh toán]]="","",IF((U1612-NOW())&lt;0,0,(U1612-NOW())))</f>
        <v>0</v>
      </c>
      <c r="W1612" s="72"/>
      <c r="X1612" s="68" t="str">
        <f t="shared" ca="1" si="198"/>
        <v/>
      </c>
      <c r="Y1612" s="68" t="str">
        <f t="shared" si="196"/>
        <v>Đã thanh toán</v>
      </c>
      <c r="Z1612" s="301">
        <f>Table1[[#This Row],[Hạn thanh toán]]</f>
        <v>45903</v>
      </c>
      <c r="AA1612" s="301">
        <f>Table1[[#This Row],[Ngày Thanh toán]]</f>
        <v>45945</v>
      </c>
      <c r="AD1612" s="3" t="str">
        <f>VLOOKUP($A1612,Ma_KH!$A:$Q,Ma_KH!O$1,0)</f>
        <v>SÀNH ĐIỆU</v>
      </c>
      <c r="AE1612" s="3" t="str">
        <f>VLOOKUP($A1612,Ma_KH!$A:$Q,Ma_KH!P$1,0)</f>
        <v>CÔNG TY TNHH PHÂN PHỐI SÀNH ĐIỆU</v>
      </c>
    </row>
    <row r="1613" spans="1:31" ht="25.5" customHeight="1" x14ac:dyDescent="0.3">
      <c r="A1613" s="76" t="s">
        <v>145</v>
      </c>
      <c r="B1613" s="76" t="s">
        <v>4517</v>
      </c>
      <c r="C1613" s="78">
        <v>45912</v>
      </c>
      <c r="D1613" s="79" t="s">
        <v>2980</v>
      </c>
      <c r="E1613" s="78">
        <v>45912</v>
      </c>
      <c r="F1613" s="76" t="s">
        <v>2981</v>
      </c>
      <c r="G1613" s="76" t="s">
        <v>2982</v>
      </c>
      <c r="H1613" s="72">
        <v>1297370</v>
      </c>
      <c r="I1613" s="72">
        <v>0</v>
      </c>
      <c r="J1613" s="72">
        <v>103790</v>
      </c>
      <c r="K1613" s="72">
        <v>1401160</v>
      </c>
      <c r="L1613" s="8" t="s">
        <v>24</v>
      </c>
      <c r="M1613" s="227">
        <v>45978</v>
      </c>
      <c r="O1613" s="72">
        <f>IF(Table1[[#This Row],[Phân loại]]="Tồn đầu kỳ",Table1[[#This Row],[Tổng giá trị]],0)</f>
        <v>0</v>
      </c>
      <c r="P1613" s="8">
        <f>IF(Table1[[#This Row],[Số còn phải thu ĐK]]&lt;&gt;0,0,IF(Table1[[#This Row],[Phân loại]]="Bán hàng",Table1[[#This Row],[Tổng giá trị]],-Table1[[#This Row],[Tổng giá trị]]))</f>
        <v>1401160</v>
      </c>
      <c r="Q1613" s="73">
        <f t="shared" si="197"/>
        <v>1401160</v>
      </c>
      <c r="R1613" s="8">
        <f>Table1[[#This Row],[Số còn phải thu ĐK]]+Table1[[#This Row],[Giá Trị HD sau CK]]-Table1[[#This Row],[Số tiền đã thu]]</f>
        <v>0</v>
      </c>
      <c r="S1613" s="7">
        <f>IF(Table1[[#This Row],[Ngày hóa đơn]]&lt;&gt;"",Table1[[#This Row],[Ngày hóa đơn]],Table1[[#This Row],[Ngày hạch toán]])</f>
        <v>45912</v>
      </c>
      <c r="T1613" s="8"/>
      <c r="U1613" s="7">
        <f>IF(Table1[[#This Row],[Ngày tính CN]]="","",S1613+T1613)</f>
        <v>45912</v>
      </c>
      <c r="V1613" s="74">
        <f ca="1">IF(Table1[[#This Row],[Hạn thanh toán]]="","",IF((U1613-NOW())&lt;0,0,(U1613-NOW())))</f>
        <v>0</v>
      </c>
      <c r="W1613" s="72"/>
      <c r="X1613" s="68" t="str">
        <f t="shared" ca="1" si="198"/>
        <v/>
      </c>
      <c r="Y1613" s="68" t="str">
        <f t="shared" si="196"/>
        <v>Đã thanh toán</v>
      </c>
      <c r="Z1613" s="301">
        <f>Table1[[#This Row],[Hạn thanh toán]]</f>
        <v>45912</v>
      </c>
      <c r="AA1613" s="301">
        <f>Table1[[#This Row],[Ngày Thanh toán]]</f>
        <v>45978</v>
      </c>
      <c r="AD1613" s="3" t="str">
        <f>VLOOKUP($A1613,Ma_KH!$A:$Q,Ma_KH!O$1,0)</f>
        <v>SÀNH ĐIỆU</v>
      </c>
      <c r="AE1613" s="3" t="str">
        <f>VLOOKUP($A1613,Ma_KH!$A:$Q,Ma_KH!P$1,0)</f>
        <v>CÔNG TY TNHH PHÂN PHỐI SÀNH ĐIỆU</v>
      </c>
    </row>
    <row r="1614" spans="1:31" ht="25.5" customHeight="1" x14ac:dyDescent="0.3">
      <c r="A1614" s="76" t="s">
        <v>145</v>
      </c>
      <c r="B1614" s="76" t="s">
        <v>4517</v>
      </c>
      <c r="C1614" s="78">
        <v>45915</v>
      </c>
      <c r="D1614" s="79" t="s">
        <v>2983</v>
      </c>
      <c r="E1614" s="78">
        <v>45915</v>
      </c>
      <c r="F1614" s="76" t="s">
        <v>2984</v>
      </c>
      <c r="G1614" s="76" t="s">
        <v>2985</v>
      </c>
      <c r="H1614" s="72">
        <v>533940</v>
      </c>
      <c r="I1614" s="72">
        <v>0</v>
      </c>
      <c r="J1614" s="72">
        <v>42715</v>
      </c>
      <c r="K1614" s="72">
        <v>576655</v>
      </c>
      <c r="L1614" s="8" t="s">
        <v>24</v>
      </c>
      <c r="M1614" s="227">
        <v>45978</v>
      </c>
      <c r="O1614" s="72">
        <f>IF(Table1[[#This Row],[Phân loại]]="Tồn đầu kỳ",Table1[[#This Row],[Tổng giá trị]],0)</f>
        <v>0</v>
      </c>
      <c r="P1614" s="8">
        <f>IF(Table1[[#This Row],[Số còn phải thu ĐK]]&lt;&gt;0,0,IF(Table1[[#This Row],[Phân loại]]="Bán hàng",Table1[[#This Row],[Tổng giá trị]],-Table1[[#This Row],[Tổng giá trị]]))</f>
        <v>576655</v>
      </c>
      <c r="Q1614" s="73">
        <f t="shared" si="197"/>
        <v>576655</v>
      </c>
      <c r="R1614" s="8">
        <f>Table1[[#This Row],[Số còn phải thu ĐK]]+Table1[[#This Row],[Giá Trị HD sau CK]]-Table1[[#This Row],[Số tiền đã thu]]</f>
        <v>0</v>
      </c>
      <c r="S1614" s="7">
        <f>IF(Table1[[#This Row],[Ngày hóa đơn]]&lt;&gt;"",Table1[[#This Row],[Ngày hóa đơn]],Table1[[#This Row],[Ngày hạch toán]])</f>
        <v>45915</v>
      </c>
      <c r="T1614" s="8"/>
      <c r="U1614" s="7">
        <f>IF(Table1[[#This Row],[Ngày tính CN]]="","",S1614+T1614)</f>
        <v>45915</v>
      </c>
      <c r="V1614" s="74">
        <f ca="1">IF(Table1[[#This Row],[Hạn thanh toán]]="","",IF((U1614-NOW())&lt;0,0,(U1614-NOW())))</f>
        <v>0</v>
      </c>
      <c r="W1614" s="72"/>
      <c r="X1614" s="68" t="str">
        <f t="shared" ca="1" si="198"/>
        <v/>
      </c>
      <c r="Y1614" s="68" t="str">
        <f t="shared" si="196"/>
        <v>Đã thanh toán</v>
      </c>
      <c r="Z1614" s="301">
        <f>Table1[[#This Row],[Hạn thanh toán]]</f>
        <v>45915</v>
      </c>
      <c r="AA1614" s="301">
        <f>Table1[[#This Row],[Ngày Thanh toán]]</f>
        <v>45978</v>
      </c>
      <c r="AD1614" s="3" t="str">
        <f>VLOOKUP($A1614,Ma_KH!$A:$Q,Ma_KH!O$1,0)</f>
        <v>SÀNH ĐIỆU</v>
      </c>
      <c r="AE1614" s="3" t="str">
        <f>VLOOKUP($A1614,Ma_KH!$A:$Q,Ma_KH!P$1,0)</f>
        <v>CÔNG TY TNHH PHÂN PHỐI SÀNH ĐIỆU</v>
      </c>
    </row>
    <row r="1615" spans="1:31" ht="25.5" customHeight="1" x14ac:dyDescent="0.3">
      <c r="A1615" s="76" t="s">
        <v>145</v>
      </c>
      <c r="B1615" s="76" t="s">
        <v>4517</v>
      </c>
      <c r="C1615" s="78">
        <v>45920</v>
      </c>
      <c r="D1615" s="79" t="s">
        <v>2986</v>
      </c>
      <c r="E1615" s="78">
        <v>45920</v>
      </c>
      <c r="F1615" s="76" t="s">
        <v>2987</v>
      </c>
      <c r="G1615" s="76" t="s">
        <v>2988</v>
      </c>
      <c r="H1615" s="72">
        <v>751006</v>
      </c>
      <c r="I1615" s="72">
        <v>0</v>
      </c>
      <c r="J1615" s="72">
        <v>60080</v>
      </c>
      <c r="K1615" s="72">
        <v>811086</v>
      </c>
      <c r="L1615" s="8" t="s">
        <v>24</v>
      </c>
      <c r="M1615" s="227">
        <v>45978</v>
      </c>
      <c r="O1615" s="72">
        <f>IF(Table1[[#This Row],[Phân loại]]="Tồn đầu kỳ",Table1[[#This Row],[Tổng giá trị]],0)</f>
        <v>0</v>
      </c>
      <c r="P1615" s="8">
        <f>IF(Table1[[#This Row],[Số còn phải thu ĐK]]&lt;&gt;0,0,IF(Table1[[#This Row],[Phân loại]]="Bán hàng",Table1[[#This Row],[Tổng giá trị]],-Table1[[#This Row],[Tổng giá trị]]))</f>
        <v>811086</v>
      </c>
      <c r="Q1615" s="73">
        <f t="shared" si="197"/>
        <v>811086</v>
      </c>
      <c r="R1615" s="8">
        <f>Table1[[#This Row],[Số còn phải thu ĐK]]+Table1[[#This Row],[Giá Trị HD sau CK]]-Table1[[#This Row],[Số tiền đã thu]]</f>
        <v>0</v>
      </c>
      <c r="S1615" s="7">
        <f>IF(Table1[[#This Row],[Ngày hóa đơn]]&lt;&gt;"",Table1[[#This Row],[Ngày hóa đơn]],Table1[[#This Row],[Ngày hạch toán]])</f>
        <v>45920</v>
      </c>
      <c r="T1615" s="8"/>
      <c r="U1615" s="7">
        <f>IF(Table1[[#This Row],[Ngày tính CN]]="","",S1615+T1615)</f>
        <v>45920</v>
      </c>
      <c r="V1615" s="74">
        <f ca="1">IF(Table1[[#This Row],[Hạn thanh toán]]="","",IF((U1615-NOW())&lt;0,0,(U1615-NOW())))</f>
        <v>0</v>
      </c>
      <c r="W1615" s="72"/>
      <c r="X1615" s="68" t="str">
        <f t="shared" ca="1" si="198"/>
        <v/>
      </c>
      <c r="Y1615" s="68" t="str">
        <f t="shared" si="196"/>
        <v>Đã thanh toán</v>
      </c>
      <c r="Z1615" s="301">
        <f>Table1[[#This Row],[Hạn thanh toán]]</f>
        <v>45920</v>
      </c>
      <c r="AA1615" s="301">
        <f>Table1[[#This Row],[Ngày Thanh toán]]</f>
        <v>45978</v>
      </c>
      <c r="AD1615" s="3" t="str">
        <f>VLOOKUP($A1615,Ma_KH!$A:$Q,Ma_KH!O$1,0)</f>
        <v>SÀNH ĐIỆU</v>
      </c>
      <c r="AE1615" s="3" t="str">
        <f>VLOOKUP($A1615,Ma_KH!$A:$Q,Ma_KH!P$1,0)</f>
        <v>CÔNG TY TNHH PHÂN PHỐI SÀNH ĐIỆU</v>
      </c>
    </row>
    <row r="1616" spans="1:31" ht="25.5" customHeight="1" x14ac:dyDescent="0.3">
      <c r="A1616" s="76" t="s">
        <v>145</v>
      </c>
      <c r="B1616" s="76" t="s">
        <v>4517</v>
      </c>
      <c r="C1616" s="78">
        <v>45925</v>
      </c>
      <c r="D1616" s="79" t="s">
        <v>2989</v>
      </c>
      <c r="E1616" s="78">
        <v>45925</v>
      </c>
      <c r="F1616" s="76" t="s">
        <v>2990</v>
      </c>
      <c r="G1616" s="76" t="s">
        <v>2991</v>
      </c>
      <c r="H1616" s="72">
        <v>878209</v>
      </c>
      <c r="I1616" s="72">
        <v>0</v>
      </c>
      <c r="J1616" s="72">
        <v>70257</v>
      </c>
      <c r="K1616" s="72">
        <v>948466</v>
      </c>
      <c r="L1616" s="8" t="s">
        <v>24</v>
      </c>
      <c r="M1616" s="227">
        <v>45978</v>
      </c>
      <c r="O1616" s="72">
        <f>IF(Table1[[#This Row],[Phân loại]]="Tồn đầu kỳ",Table1[[#This Row],[Tổng giá trị]],0)</f>
        <v>0</v>
      </c>
      <c r="P1616" s="8">
        <f>IF(Table1[[#This Row],[Số còn phải thu ĐK]]&lt;&gt;0,0,IF(Table1[[#This Row],[Phân loại]]="Bán hàng",Table1[[#This Row],[Tổng giá trị]],-Table1[[#This Row],[Tổng giá trị]]))</f>
        <v>948466</v>
      </c>
      <c r="Q1616" s="73">
        <f t="shared" si="197"/>
        <v>948466</v>
      </c>
      <c r="R1616" s="8">
        <f>Table1[[#This Row],[Số còn phải thu ĐK]]+Table1[[#This Row],[Giá Trị HD sau CK]]-Table1[[#This Row],[Số tiền đã thu]]</f>
        <v>0</v>
      </c>
      <c r="S1616" s="7">
        <f>IF(Table1[[#This Row],[Ngày hóa đơn]]&lt;&gt;"",Table1[[#This Row],[Ngày hóa đơn]],Table1[[#This Row],[Ngày hạch toán]])</f>
        <v>45925</v>
      </c>
      <c r="T1616" s="8"/>
      <c r="U1616" s="7">
        <f>IF(Table1[[#This Row],[Ngày tính CN]]="","",S1616+T1616)</f>
        <v>45925</v>
      </c>
      <c r="V1616" s="74">
        <f ca="1">IF(Table1[[#This Row],[Hạn thanh toán]]="","",IF((U1616-NOW())&lt;0,0,(U1616-NOW())))</f>
        <v>0</v>
      </c>
      <c r="W1616" s="72"/>
      <c r="X1616" s="68" t="str">
        <f t="shared" ca="1" si="198"/>
        <v/>
      </c>
      <c r="Y1616" s="68" t="str">
        <f t="shared" si="196"/>
        <v>Đã thanh toán</v>
      </c>
      <c r="Z1616" s="301">
        <f>Table1[[#This Row],[Hạn thanh toán]]</f>
        <v>45925</v>
      </c>
      <c r="AA1616" s="301">
        <f>Table1[[#This Row],[Ngày Thanh toán]]</f>
        <v>45978</v>
      </c>
      <c r="AD1616" s="3" t="str">
        <f>VLOOKUP($A1616,Ma_KH!$A:$Q,Ma_KH!O$1,0)</f>
        <v>SÀNH ĐIỆU</v>
      </c>
      <c r="AE1616" s="3" t="str">
        <f>VLOOKUP($A1616,Ma_KH!$A:$Q,Ma_KH!P$1,0)</f>
        <v>CÔNG TY TNHH PHÂN PHỐI SÀNH ĐIỆU</v>
      </c>
    </row>
    <row r="1617" spans="1:31" ht="25.5" customHeight="1" x14ac:dyDescent="0.3">
      <c r="A1617" s="76" t="s">
        <v>145</v>
      </c>
      <c r="B1617" s="76" t="s">
        <v>4517</v>
      </c>
      <c r="C1617" s="78">
        <v>45926</v>
      </c>
      <c r="D1617" s="79" t="s">
        <v>2992</v>
      </c>
      <c r="E1617" s="78">
        <v>45926</v>
      </c>
      <c r="F1617" s="76" t="s">
        <v>2993</v>
      </c>
      <c r="G1617" s="76" t="s">
        <v>2994</v>
      </c>
      <c r="H1617" s="72">
        <v>1159245</v>
      </c>
      <c r="I1617" s="72">
        <v>0</v>
      </c>
      <c r="J1617" s="72">
        <v>92740</v>
      </c>
      <c r="K1617" s="72">
        <v>1251985</v>
      </c>
      <c r="L1617" s="8" t="s">
        <v>24</v>
      </c>
      <c r="M1617" s="227">
        <v>45978</v>
      </c>
      <c r="O1617" s="72">
        <f>IF(Table1[[#This Row],[Phân loại]]="Tồn đầu kỳ",Table1[[#This Row],[Tổng giá trị]],0)</f>
        <v>0</v>
      </c>
      <c r="P1617" s="8">
        <f>IF(Table1[[#This Row],[Số còn phải thu ĐK]]&lt;&gt;0,0,IF(Table1[[#This Row],[Phân loại]]="Bán hàng",Table1[[#This Row],[Tổng giá trị]],-Table1[[#This Row],[Tổng giá trị]]))</f>
        <v>1251985</v>
      </c>
      <c r="Q1617" s="73">
        <f t="shared" si="197"/>
        <v>1251985</v>
      </c>
      <c r="R1617" s="8">
        <f>Table1[[#This Row],[Số còn phải thu ĐK]]+Table1[[#This Row],[Giá Trị HD sau CK]]-Table1[[#This Row],[Số tiền đã thu]]</f>
        <v>0</v>
      </c>
      <c r="S1617" s="7">
        <f>IF(Table1[[#This Row],[Ngày hóa đơn]]&lt;&gt;"",Table1[[#This Row],[Ngày hóa đơn]],Table1[[#This Row],[Ngày hạch toán]])</f>
        <v>45926</v>
      </c>
      <c r="T1617" s="8"/>
      <c r="U1617" s="7">
        <f>IF(Table1[[#This Row],[Ngày tính CN]]="","",S1617+T1617)</f>
        <v>45926</v>
      </c>
      <c r="V1617" s="74">
        <f ca="1">IF(Table1[[#This Row],[Hạn thanh toán]]="","",IF((U1617-NOW())&lt;0,0,(U1617-NOW())))</f>
        <v>0</v>
      </c>
      <c r="W1617" s="72"/>
      <c r="X1617" s="68" t="str">
        <f t="shared" ca="1" si="198"/>
        <v/>
      </c>
      <c r="Y1617" s="68" t="str">
        <f t="shared" si="196"/>
        <v>Đã thanh toán</v>
      </c>
      <c r="Z1617" s="301">
        <f>Table1[[#This Row],[Hạn thanh toán]]</f>
        <v>45926</v>
      </c>
      <c r="AA1617" s="301">
        <f>Table1[[#This Row],[Ngày Thanh toán]]</f>
        <v>45978</v>
      </c>
      <c r="AD1617" s="3" t="str">
        <f>VLOOKUP($A1617,Ma_KH!$A:$Q,Ma_KH!O$1,0)</f>
        <v>SÀNH ĐIỆU</v>
      </c>
      <c r="AE1617" s="3" t="str">
        <f>VLOOKUP($A1617,Ma_KH!$A:$Q,Ma_KH!P$1,0)</f>
        <v>CÔNG TY TNHH PHÂN PHỐI SÀNH ĐIỆU</v>
      </c>
    </row>
    <row r="1618" spans="1:31" s="61" customFormat="1" ht="25.5" customHeight="1" x14ac:dyDescent="0.3">
      <c r="A1618" s="44" t="s">
        <v>145</v>
      </c>
      <c r="B1618" s="76" t="s">
        <v>4517</v>
      </c>
      <c r="C1618" s="46">
        <v>45933</v>
      </c>
      <c r="D1618" s="45" t="s">
        <v>2995</v>
      </c>
      <c r="E1618" s="46">
        <v>45933</v>
      </c>
      <c r="F1618" s="44" t="s">
        <v>2996</v>
      </c>
      <c r="G1618" s="44" t="s">
        <v>2997</v>
      </c>
      <c r="H1618" s="57">
        <v>537627</v>
      </c>
      <c r="I1618" s="57">
        <v>0</v>
      </c>
      <c r="J1618" s="57">
        <v>43010</v>
      </c>
      <c r="K1618" s="57">
        <v>580637</v>
      </c>
      <c r="L1618" s="58" t="s">
        <v>24</v>
      </c>
      <c r="M1618" s="59"/>
      <c r="N1618" s="58"/>
      <c r="O1618" s="57">
        <f>IF(Table1[[#This Row],[Phân loại]]="Tồn đầu kỳ",Table1[[#This Row],[Tổng giá trị]],0)</f>
        <v>0</v>
      </c>
      <c r="P1618" s="58">
        <f>IF(Table1[[#This Row],[Số còn phải thu ĐK]]&lt;&gt;0,0,IF(Table1[[#This Row],[Phân loại]]="Bán hàng",Table1[[#This Row],[Tổng giá trị]],-Table1[[#This Row],[Tổng giá trị]]))</f>
        <v>580637</v>
      </c>
      <c r="Q1618" s="115">
        <f t="shared" si="197"/>
        <v>0</v>
      </c>
      <c r="R1618" s="58">
        <f>Table1[[#This Row],[Số còn phải thu ĐK]]+Table1[[#This Row],[Giá Trị HD sau CK]]-Table1[[#This Row],[Số tiền đã thu]]</f>
        <v>580637</v>
      </c>
      <c r="S1618" s="59">
        <f>IF(Table1[[#This Row],[Ngày hóa đơn]]&lt;&gt;"",Table1[[#This Row],[Ngày hóa đơn]],Table1[[#This Row],[Ngày hạch toán]])</f>
        <v>45933</v>
      </c>
      <c r="T1618" s="58"/>
      <c r="U1618" s="59">
        <f>IF(Table1[[#This Row],[Ngày tính CN]]="","",S1618+T1618)</f>
        <v>45933</v>
      </c>
      <c r="V1618" s="60">
        <f ca="1">IF(Table1[[#This Row],[Hạn thanh toán]]="","",IF((U1618-NOW())&lt;0,0,(U1618-NOW())))</f>
        <v>0</v>
      </c>
      <c r="W1618" s="57"/>
      <c r="X1618" s="116" t="str">
        <f t="shared" ca="1" si="198"/>
        <v/>
      </c>
      <c r="Y1618" s="116" t="str">
        <f t="shared" ca="1" si="196"/>
        <v/>
      </c>
      <c r="Z1618" s="305">
        <f>Table1[[#This Row],[Hạn thanh toán]]</f>
        <v>45933</v>
      </c>
      <c r="AA1618" s="305">
        <f>Table1[[#This Row],[Ngày Thanh toán]]</f>
        <v>0</v>
      </c>
      <c r="AD1618" s="61" t="str">
        <f>VLOOKUP($A1618,Ma_KH!$A:$Q,Ma_KH!O$1,0)</f>
        <v>SÀNH ĐIỆU</v>
      </c>
      <c r="AE1618" s="3" t="str">
        <f>VLOOKUP($A1618,Ma_KH!$A:$Q,Ma_KH!P$1,0)</f>
        <v>CÔNG TY TNHH PHÂN PHỐI SÀNH ĐIỆU</v>
      </c>
    </row>
    <row r="1619" spans="1:31" s="61" customFormat="1" ht="25.5" customHeight="1" x14ac:dyDescent="0.3">
      <c r="A1619" s="44" t="s">
        <v>145</v>
      </c>
      <c r="B1619" s="76" t="s">
        <v>4517</v>
      </c>
      <c r="C1619" s="46">
        <v>45936</v>
      </c>
      <c r="D1619" s="45" t="s">
        <v>2998</v>
      </c>
      <c r="E1619" s="46">
        <v>45936</v>
      </c>
      <c r="F1619" s="44" t="s">
        <v>2999</v>
      </c>
      <c r="G1619" s="44" t="s">
        <v>3000</v>
      </c>
      <c r="H1619" s="57">
        <v>1544730</v>
      </c>
      <c r="I1619" s="57">
        <v>0</v>
      </c>
      <c r="J1619" s="57">
        <v>123578</v>
      </c>
      <c r="K1619" s="57">
        <v>1668308</v>
      </c>
      <c r="L1619" s="58" t="s">
        <v>24</v>
      </c>
      <c r="M1619" s="59"/>
      <c r="N1619" s="58"/>
      <c r="O1619" s="57">
        <f>IF(Table1[[#This Row],[Phân loại]]="Tồn đầu kỳ",Table1[[#This Row],[Tổng giá trị]],0)</f>
        <v>0</v>
      </c>
      <c r="P1619" s="58">
        <f>IF(Table1[[#This Row],[Số còn phải thu ĐK]]&lt;&gt;0,0,IF(Table1[[#This Row],[Phân loại]]="Bán hàng",Table1[[#This Row],[Tổng giá trị]],-Table1[[#This Row],[Tổng giá trị]]))</f>
        <v>1668308</v>
      </c>
      <c r="Q1619" s="115">
        <f t="shared" si="197"/>
        <v>0</v>
      </c>
      <c r="R1619" s="58">
        <f>Table1[[#This Row],[Số còn phải thu ĐK]]+Table1[[#This Row],[Giá Trị HD sau CK]]-Table1[[#This Row],[Số tiền đã thu]]</f>
        <v>1668308</v>
      </c>
      <c r="S1619" s="59">
        <f>IF(Table1[[#This Row],[Ngày hóa đơn]]&lt;&gt;"",Table1[[#This Row],[Ngày hóa đơn]],Table1[[#This Row],[Ngày hạch toán]])</f>
        <v>45936</v>
      </c>
      <c r="T1619" s="58"/>
      <c r="U1619" s="59">
        <f>IF(Table1[[#This Row],[Ngày tính CN]]="","",S1619+T1619)</f>
        <v>45936</v>
      </c>
      <c r="V1619" s="60">
        <f ca="1">IF(Table1[[#This Row],[Hạn thanh toán]]="","",IF((U1619-NOW())&lt;0,0,(U1619-NOW())))</f>
        <v>0</v>
      </c>
      <c r="W1619" s="57"/>
      <c r="X1619" s="116" t="str">
        <f t="shared" ca="1" si="198"/>
        <v/>
      </c>
      <c r="Y1619" s="116" t="str">
        <f t="shared" ca="1" si="196"/>
        <v/>
      </c>
      <c r="Z1619" s="305">
        <f>Table1[[#This Row],[Hạn thanh toán]]</f>
        <v>45936</v>
      </c>
      <c r="AA1619" s="305">
        <f>Table1[[#This Row],[Ngày Thanh toán]]</f>
        <v>0</v>
      </c>
      <c r="AD1619" s="61" t="str">
        <f>VLOOKUP($A1619,Ma_KH!$A:$Q,Ma_KH!O$1,0)</f>
        <v>SÀNH ĐIỆU</v>
      </c>
      <c r="AE1619" s="3" t="str">
        <f>VLOOKUP($A1619,Ma_KH!$A:$Q,Ma_KH!P$1,0)</f>
        <v>CÔNG TY TNHH PHÂN PHỐI SÀNH ĐIỆU</v>
      </c>
    </row>
    <row r="1620" spans="1:31" s="61" customFormat="1" ht="25.5" customHeight="1" x14ac:dyDescent="0.3">
      <c r="A1620" s="44" t="s">
        <v>145</v>
      </c>
      <c r="B1620" s="76" t="s">
        <v>4517</v>
      </c>
      <c r="C1620" s="46">
        <v>45938</v>
      </c>
      <c r="D1620" s="45" t="s">
        <v>3001</v>
      </c>
      <c r="E1620" s="46">
        <v>45938</v>
      </c>
      <c r="F1620" s="44" t="s">
        <v>3002</v>
      </c>
      <c r="G1620" s="44" t="s">
        <v>3003</v>
      </c>
      <c r="H1620" s="57">
        <v>971167</v>
      </c>
      <c r="I1620" s="57">
        <v>0</v>
      </c>
      <c r="J1620" s="57">
        <v>77693</v>
      </c>
      <c r="K1620" s="57">
        <v>1048860</v>
      </c>
      <c r="L1620" s="58" t="s">
        <v>24</v>
      </c>
      <c r="M1620" s="59"/>
      <c r="N1620" s="58"/>
      <c r="O1620" s="57">
        <f>IF(Table1[[#This Row],[Phân loại]]="Tồn đầu kỳ",Table1[[#This Row],[Tổng giá trị]],0)</f>
        <v>0</v>
      </c>
      <c r="P1620" s="58">
        <f>IF(Table1[[#This Row],[Số còn phải thu ĐK]]&lt;&gt;0,0,IF(Table1[[#This Row],[Phân loại]]="Bán hàng",Table1[[#This Row],[Tổng giá trị]],-Table1[[#This Row],[Tổng giá trị]]))</f>
        <v>1048860</v>
      </c>
      <c r="Q1620" s="115">
        <f t="shared" si="197"/>
        <v>0</v>
      </c>
      <c r="R1620" s="58">
        <f>Table1[[#This Row],[Số còn phải thu ĐK]]+Table1[[#This Row],[Giá Trị HD sau CK]]-Table1[[#This Row],[Số tiền đã thu]]</f>
        <v>1048860</v>
      </c>
      <c r="S1620" s="59">
        <f>IF(Table1[[#This Row],[Ngày hóa đơn]]&lt;&gt;"",Table1[[#This Row],[Ngày hóa đơn]],Table1[[#This Row],[Ngày hạch toán]])</f>
        <v>45938</v>
      </c>
      <c r="T1620" s="58"/>
      <c r="U1620" s="59">
        <f>IF(Table1[[#This Row],[Ngày tính CN]]="","",S1620+T1620)</f>
        <v>45938</v>
      </c>
      <c r="V1620" s="60">
        <f ca="1">IF(Table1[[#This Row],[Hạn thanh toán]]="","",IF((U1620-NOW())&lt;0,0,(U1620-NOW())))</f>
        <v>0</v>
      </c>
      <c r="W1620" s="57"/>
      <c r="X1620" s="116" t="str">
        <f t="shared" ca="1" si="198"/>
        <v/>
      </c>
      <c r="Y1620" s="116" t="str">
        <f t="shared" ca="1" si="196"/>
        <v/>
      </c>
      <c r="Z1620" s="305">
        <f>Table1[[#This Row],[Hạn thanh toán]]</f>
        <v>45938</v>
      </c>
      <c r="AA1620" s="305">
        <f>Table1[[#This Row],[Ngày Thanh toán]]</f>
        <v>0</v>
      </c>
      <c r="AD1620" s="61" t="str">
        <f>VLOOKUP($A1620,Ma_KH!$A:$Q,Ma_KH!O$1,0)</f>
        <v>SÀNH ĐIỆU</v>
      </c>
      <c r="AE1620" s="3" t="str">
        <f>VLOOKUP($A1620,Ma_KH!$A:$Q,Ma_KH!P$1,0)</f>
        <v>CÔNG TY TNHH PHÂN PHỐI SÀNH ĐIỆU</v>
      </c>
    </row>
    <row r="1621" spans="1:31" s="61" customFormat="1" ht="25.5" customHeight="1" x14ac:dyDescent="0.3">
      <c r="A1621" s="44" t="s">
        <v>145</v>
      </c>
      <c r="B1621" s="76" t="s">
        <v>4517</v>
      </c>
      <c r="C1621" s="46">
        <v>45939</v>
      </c>
      <c r="D1621" s="45" t="s">
        <v>3004</v>
      </c>
      <c r="E1621" s="46">
        <v>45939</v>
      </c>
      <c r="F1621" s="44" t="s">
        <v>3005</v>
      </c>
      <c r="G1621" s="44" t="s">
        <v>3006</v>
      </c>
      <c r="H1621" s="57">
        <v>625207</v>
      </c>
      <c r="I1621" s="57">
        <v>0</v>
      </c>
      <c r="J1621" s="57">
        <v>50017</v>
      </c>
      <c r="K1621" s="57">
        <v>675224</v>
      </c>
      <c r="L1621" s="58" t="s">
        <v>24</v>
      </c>
      <c r="M1621" s="59"/>
      <c r="N1621" s="58"/>
      <c r="O1621" s="57">
        <f>IF(Table1[[#This Row],[Phân loại]]="Tồn đầu kỳ",Table1[[#This Row],[Tổng giá trị]],0)</f>
        <v>0</v>
      </c>
      <c r="P1621" s="58">
        <f>IF(Table1[[#This Row],[Số còn phải thu ĐK]]&lt;&gt;0,0,IF(Table1[[#This Row],[Phân loại]]="Bán hàng",Table1[[#This Row],[Tổng giá trị]],-Table1[[#This Row],[Tổng giá trị]]))</f>
        <v>675224</v>
      </c>
      <c r="Q1621" s="115">
        <f t="shared" si="197"/>
        <v>0</v>
      </c>
      <c r="R1621" s="58">
        <f>Table1[[#This Row],[Số còn phải thu ĐK]]+Table1[[#This Row],[Giá Trị HD sau CK]]-Table1[[#This Row],[Số tiền đã thu]]</f>
        <v>675224</v>
      </c>
      <c r="S1621" s="59">
        <f>IF(Table1[[#This Row],[Ngày hóa đơn]]&lt;&gt;"",Table1[[#This Row],[Ngày hóa đơn]],Table1[[#This Row],[Ngày hạch toán]])</f>
        <v>45939</v>
      </c>
      <c r="T1621" s="58"/>
      <c r="U1621" s="59">
        <f>IF(Table1[[#This Row],[Ngày tính CN]]="","",S1621+T1621)</f>
        <v>45939</v>
      </c>
      <c r="V1621" s="60">
        <f ca="1">IF(Table1[[#This Row],[Hạn thanh toán]]="","",IF((U1621-NOW())&lt;0,0,(U1621-NOW())))</f>
        <v>0</v>
      </c>
      <c r="W1621" s="57"/>
      <c r="X1621" s="116" t="str">
        <f t="shared" ca="1" si="198"/>
        <v/>
      </c>
      <c r="Y1621" s="116" t="str">
        <f t="shared" ca="1" si="196"/>
        <v/>
      </c>
      <c r="Z1621" s="305">
        <f>Table1[[#This Row],[Hạn thanh toán]]</f>
        <v>45939</v>
      </c>
      <c r="AA1621" s="305">
        <f>Table1[[#This Row],[Ngày Thanh toán]]</f>
        <v>0</v>
      </c>
      <c r="AD1621" s="61" t="str">
        <f>VLOOKUP($A1621,Ma_KH!$A:$Q,Ma_KH!O$1,0)</f>
        <v>SÀNH ĐIỆU</v>
      </c>
      <c r="AE1621" s="3" t="str">
        <f>VLOOKUP($A1621,Ma_KH!$A:$Q,Ma_KH!P$1,0)</f>
        <v>CÔNG TY TNHH PHÂN PHỐI SÀNH ĐIỆU</v>
      </c>
    </row>
    <row r="1622" spans="1:31" s="61" customFormat="1" ht="25.5" customHeight="1" x14ac:dyDescent="0.3">
      <c r="A1622" s="47" t="s">
        <v>145</v>
      </c>
      <c r="B1622" s="76" t="s">
        <v>4517</v>
      </c>
      <c r="C1622" s="49">
        <v>45943</v>
      </c>
      <c r="D1622" s="48" t="s">
        <v>3007</v>
      </c>
      <c r="E1622" s="49">
        <v>45943</v>
      </c>
      <c r="F1622" s="47" t="s">
        <v>3008</v>
      </c>
      <c r="G1622" s="47" t="s">
        <v>3009</v>
      </c>
      <c r="H1622" s="57">
        <v>1014115</v>
      </c>
      <c r="I1622" s="57">
        <v>0</v>
      </c>
      <c r="J1622" s="57">
        <v>81129</v>
      </c>
      <c r="K1622" s="57">
        <v>1095244</v>
      </c>
      <c r="L1622" s="58" t="s">
        <v>24</v>
      </c>
      <c r="M1622" s="59"/>
      <c r="N1622" s="58"/>
      <c r="O1622" s="57">
        <f>IF(Table1[[#This Row],[Phân loại]]="Tồn đầu kỳ",Table1[[#This Row],[Tổng giá trị]],0)</f>
        <v>0</v>
      </c>
      <c r="P1622" s="58">
        <f>IF(Table1[[#This Row],[Số còn phải thu ĐK]]&lt;&gt;0,0,IF(Table1[[#This Row],[Phân loại]]="Bán hàng",Table1[[#This Row],[Tổng giá trị]],-Table1[[#This Row],[Tổng giá trị]]))</f>
        <v>1095244</v>
      </c>
      <c r="Q1622" s="115">
        <f t="shared" si="197"/>
        <v>0</v>
      </c>
      <c r="R1622" s="58">
        <f>Table1[[#This Row],[Số còn phải thu ĐK]]+Table1[[#This Row],[Giá Trị HD sau CK]]-Table1[[#This Row],[Số tiền đã thu]]</f>
        <v>1095244</v>
      </c>
      <c r="S1622" s="59">
        <f>IF(Table1[[#This Row],[Ngày hóa đơn]]&lt;&gt;"",Table1[[#This Row],[Ngày hóa đơn]],Table1[[#This Row],[Ngày hạch toán]])</f>
        <v>45943</v>
      </c>
      <c r="T1622" s="58"/>
      <c r="U1622" s="59">
        <f>IF(Table1[[#This Row],[Ngày tính CN]]="","",S1622+T1622)</f>
        <v>45943</v>
      </c>
      <c r="V1622" s="60">
        <f ca="1">IF(Table1[[#This Row],[Hạn thanh toán]]="","",IF((U1622-NOW())&lt;0,0,(U1622-NOW())))</f>
        <v>0</v>
      </c>
      <c r="W1622" s="57"/>
      <c r="X1622" s="116" t="str">
        <f t="shared" ca="1" si="198"/>
        <v/>
      </c>
      <c r="Y1622" s="116" t="str">
        <f t="shared" ca="1" si="196"/>
        <v/>
      </c>
      <c r="Z1622" s="305">
        <f>Table1[[#This Row],[Hạn thanh toán]]</f>
        <v>45943</v>
      </c>
      <c r="AA1622" s="305">
        <f>Table1[[#This Row],[Ngày Thanh toán]]</f>
        <v>0</v>
      </c>
      <c r="AD1622" s="61" t="str">
        <f>VLOOKUP($A1622,Ma_KH!$A:$Q,Ma_KH!O$1,0)</f>
        <v>SÀNH ĐIỆU</v>
      </c>
      <c r="AE1622" s="3" t="str">
        <f>VLOOKUP($A1622,Ma_KH!$A:$Q,Ma_KH!P$1,0)</f>
        <v>CÔNG TY TNHH PHÂN PHỐI SÀNH ĐIỆU</v>
      </c>
    </row>
    <row r="1623" spans="1:31" s="61" customFormat="1" ht="25.5" customHeight="1" x14ac:dyDescent="0.3">
      <c r="A1623" s="44" t="s">
        <v>145</v>
      </c>
      <c r="B1623" s="76" t="s">
        <v>4517</v>
      </c>
      <c r="C1623" s="195">
        <v>45947</v>
      </c>
      <c r="D1623" s="196" t="s">
        <v>3010</v>
      </c>
      <c r="E1623" s="195">
        <v>45947</v>
      </c>
      <c r="F1623" s="129" t="s">
        <v>3011</v>
      </c>
      <c r="G1623" s="129" t="s">
        <v>3012</v>
      </c>
      <c r="H1623" s="57">
        <v>957414</v>
      </c>
      <c r="I1623" s="57">
        <v>0</v>
      </c>
      <c r="J1623" s="57">
        <v>76593</v>
      </c>
      <c r="K1623" s="57">
        <v>1034007</v>
      </c>
      <c r="L1623" s="58" t="s">
        <v>24</v>
      </c>
      <c r="M1623" s="59"/>
      <c r="N1623" s="58"/>
      <c r="O1623" s="57">
        <f>IF(Table1[[#This Row],[Phân loại]]="Tồn đầu kỳ",Table1[[#This Row],[Tổng giá trị]],0)</f>
        <v>0</v>
      </c>
      <c r="P1623" s="58">
        <f>IF(Table1[[#This Row],[Số còn phải thu ĐK]]&lt;&gt;0,0,IF(Table1[[#This Row],[Phân loại]]="Bán hàng",Table1[[#This Row],[Tổng giá trị]],-Table1[[#This Row],[Tổng giá trị]]))</f>
        <v>1034007</v>
      </c>
      <c r="Q1623" s="115">
        <f t="shared" si="197"/>
        <v>0</v>
      </c>
      <c r="R1623" s="58">
        <f>Table1[[#This Row],[Số còn phải thu ĐK]]+Table1[[#This Row],[Giá Trị HD sau CK]]-Table1[[#This Row],[Số tiền đã thu]]</f>
        <v>1034007</v>
      </c>
      <c r="S1623" s="59">
        <f>IF(Table1[[#This Row],[Ngày hóa đơn]]&lt;&gt;"",Table1[[#This Row],[Ngày hóa đơn]],Table1[[#This Row],[Ngày hạch toán]])</f>
        <v>45947</v>
      </c>
      <c r="T1623" s="58"/>
      <c r="U1623" s="59">
        <f>IF(Table1[[#This Row],[Ngày tính CN]]="","",S1623+T1623)</f>
        <v>45947</v>
      </c>
      <c r="V1623" s="60">
        <f ca="1">IF(Table1[[#This Row],[Hạn thanh toán]]="","",IF((U1623-NOW())&lt;0,0,(U1623-NOW())))</f>
        <v>0</v>
      </c>
      <c r="W1623" s="57"/>
      <c r="X1623" s="116" t="str">
        <f t="shared" ca="1" si="198"/>
        <v/>
      </c>
      <c r="Y1623" s="116" t="str">
        <f t="shared" ca="1" si="196"/>
        <v/>
      </c>
      <c r="Z1623" s="305">
        <f>Table1[[#This Row],[Hạn thanh toán]]</f>
        <v>45947</v>
      </c>
      <c r="AA1623" s="305">
        <f>Table1[[#This Row],[Ngày Thanh toán]]</f>
        <v>0</v>
      </c>
      <c r="AD1623" s="61" t="str">
        <f>VLOOKUP($A1623,Ma_KH!$A:$Q,Ma_KH!O$1,0)</f>
        <v>SÀNH ĐIỆU</v>
      </c>
      <c r="AE1623" s="3" t="str">
        <f>VLOOKUP($A1623,Ma_KH!$A:$Q,Ma_KH!P$1,0)</f>
        <v>CÔNG TY TNHH PHÂN PHỐI SÀNH ĐIỆU</v>
      </c>
    </row>
    <row r="1624" spans="1:31" s="61" customFormat="1" ht="25.5" customHeight="1" x14ac:dyDescent="0.3">
      <c r="A1624" s="44" t="s">
        <v>145</v>
      </c>
      <c r="B1624" s="76" t="s">
        <v>4517</v>
      </c>
      <c r="C1624" s="195">
        <v>45952</v>
      </c>
      <c r="D1624" s="196" t="s">
        <v>3013</v>
      </c>
      <c r="E1624" s="195">
        <v>45952</v>
      </c>
      <c r="F1624" s="129" t="s">
        <v>3014</v>
      </c>
      <c r="G1624" s="129" t="s">
        <v>3015</v>
      </c>
      <c r="H1624" s="57">
        <v>800695</v>
      </c>
      <c r="I1624" s="57">
        <v>0</v>
      </c>
      <c r="J1624" s="57">
        <v>64056</v>
      </c>
      <c r="K1624" s="57">
        <v>864751</v>
      </c>
      <c r="L1624" s="58" t="s">
        <v>24</v>
      </c>
      <c r="M1624" s="59"/>
      <c r="N1624" s="58"/>
      <c r="O1624" s="57">
        <f>IF(Table1[[#This Row],[Phân loại]]="Tồn đầu kỳ",Table1[[#This Row],[Tổng giá trị]],0)</f>
        <v>0</v>
      </c>
      <c r="P1624" s="58">
        <f>IF(Table1[[#This Row],[Số còn phải thu ĐK]]&lt;&gt;0,0,IF(Table1[[#This Row],[Phân loại]]="Bán hàng",Table1[[#This Row],[Tổng giá trị]],-Table1[[#This Row],[Tổng giá trị]]))</f>
        <v>864751</v>
      </c>
      <c r="Q1624" s="115">
        <f t="shared" si="197"/>
        <v>0</v>
      </c>
      <c r="R1624" s="58">
        <f>Table1[[#This Row],[Số còn phải thu ĐK]]+Table1[[#This Row],[Giá Trị HD sau CK]]-Table1[[#This Row],[Số tiền đã thu]]</f>
        <v>864751</v>
      </c>
      <c r="S1624" s="59">
        <f>IF(Table1[[#This Row],[Ngày hóa đơn]]&lt;&gt;"",Table1[[#This Row],[Ngày hóa đơn]],Table1[[#This Row],[Ngày hạch toán]])</f>
        <v>45952</v>
      </c>
      <c r="T1624" s="58"/>
      <c r="U1624" s="59">
        <f>IF(Table1[[#This Row],[Ngày tính CN]]="","",S1624+T1624)</f>
        <v>45952</v>
      </c>
      <c r="V1624" s="60">
        <f ca="1">IF(Table1[[#This Row],[Hạn thanh toán]]="","",IF((U1624-NOW())&lt;0,0,(U1624-NOW())))</f>
        <v>0</v>
      </c>
      <c r="W1624" s="57"/>
      <c r="X1624" s="116" t="str">
        <f t="shared" ca="1" si="198"/>
        <v/>
      </c>
      <c r="Y1624" s="116" t="str">
        <f t="shared" ca="1" si="196"/>
        <v/>
      </c>
      <c r="Z1624" s="305">
        <f>Table1[[#This Row],[Hạn thanh toán]]</f>
        <v>45952</v>
      </c>
      <c r="AA1624" s="305">
        <f>Table1[[#This Row],[Ngày Thanh toán]]</f>
        <v>0</v>
      </c>
      <c r="AD1624" s="61" t="str">
        <f>VLOOKUP($A1624,Ma_KH!$A:$Q,Ma_KH!O$1,0)</f>
        <v>SÀNH ĐIỆU</v>
      </c>
      <c r="AE1624" s="3" t="str">
        <f>VLOOKUP($A1624,Ma_KH!$A:$Q,Ma_KH!P$1,0)</f>
        <v>CÔNG TY TNHH PHÂN PHỐI SÀNH ĐIỆU</v>
      </c>
    </row>
    <row r="1625" spans="1:31" s="61" customFormat="1" ht="25.5" customHeight="1" x14ac:dyDescent="0.3">
      <c r="A1625" s="44" t="s">
        <v>145</v>
      </c>
      <c r="B1625" s="76" t="s">
        <v>4517</v>
      </c>
      <c r="C1625" s="195">
        <v>45952</v>
      </c>
      <c r="D1625" s="196" t="s">
        <v>3016</v>
      </c>
      <c r="E1625" s="195">
        <v>45952</v>
      </c>
      <c r="F1625" s="129" t="s">
        <v>3017</v>
      </c>
      <c r="G1625" s="129" t="s">
        <v>3018</v>
      </c>
      <c r="H1625" s="57">
        <v>594822</v>
      </c>
      <c r="I1625" s="57">
        <v>0</v>
      </c>
      <c r="J1625" s="57">
        <v>47586</v>
      </c>
      <c r="K1625" s="57">
        <v>642408</v>
      </c>
      <c r="L1625" s="58" t="s">
        <v>24</v>
      </c>
      <c r="M1625" s="59"/>
      <c r="N1625" s="58"/>
      <c r="O1625" s="57">
        <f>IF(Table1[[#This Row],[Phân loại]]="Tồn đầu kỳ",Table1[[#This Row],[Tổng giá trị]],0)</f>
        <v>0</v>
      </c>
      <c r="P1625" s="58">
        <f>IF(Table1[[#This Row],[Số còn phải thu ĐK]]&lt;&gt;0,0,IF(Table1[[#This Row],[Phân loại]]="Bán hàng",Table1[[#This Row],[Tổng giá trị]],-Table1[[#This Row],[Tổng giá trị]]))</f>
        <v>642408</v>
      </c>
      <c r="Q1625" s="115">
        <f t="shared" si="197"/>
        <v>0</v>
      </c>
      <c r="R1625" s="58">
        <f>Table1[[#This Row],[Số còn phải thu ĐK]]+Table1[[#This Row],[Giá Trị HD sau CK]]-Table1[[#This Row],[Số tiền đã thu]]</f>
        <v>642408</v>
      </c>
      <c r="S1625" s="59">
        <f>IF(Table1[[#This Row],[Ngày hóa đơn]]&lt;&gt;"",Table1[[#This Row],[Ngày hóa đơn]],Table1[[#This Row],[Ngày hạch toán]])</f>
        <v>45952</v>
      </c>
      <c r="T1625" s="58"/>
      <c r="U1625" s="59">
        <f>IF(Table1[[#This Row],[Ngày tính CN]]="","",S1625+T1625)</f>
        <v>45952</v>
      </c>
      <c r="V1625" s="60">
        <f ca="1">IF(Table1[[#This Row],[Hạn thanh toán]]="","",IF((U1625-NOW())&lt;0,0,(U1625-NOW())))</f>
        <v>0</v>
      </c>
      <c r="W1625" s="57"/>
      <c r="X1625" s="116" t="str">
        <f ca="1">IF(OR(AR1633="",AO1633=0),"",IF((AR1633-NOW())&lt;0,-(AR1633-NOW()),0))</f>
        <v/>
      </c>
      <c r="Y1625" s="116" t="str">
        <f t="shared" ca="1" si="196"/>
        <v/>
      </c>
      <c r="Z1625" s="305">
        <f>Table1[[#This Row],[Hạn thanh toán]]</f>
        <v>45952</v>
      </c>
      <c r="AA1625" s="305">
        <f>Table1[[#This Row],[Ngày Thanh toán]]</f>
        <v>0</v>
      </c>
      <c r="AD1625" s="61" t="str">
        <f>VLOOKUP($A1625,Ma_KH!$A:$Q,Ma_KH!O$1,0)</f>
        <v>SÀNH ĐIỆU</v>
      </c>
      <c r="AE1625" s="3" t="str">
        <f>VLOOKUP($A1625,Ma_KH!$A:$Q,Ma_KH!P$1,0)</f>
        <v>CÔNG TY TNHH PHÂN PHỐI SÀNH ĐIỆU</v>
      </c>
    </row>
    <row r="1626" spans="1:31" s="61" customFormat="1" ht="25.5" customHeight="1" x14ac:dyDescent="0.3">
      <c r="A1626" s="44" t="s">
        <v>145</v>
      </c>
      <c r="B1626" s="76" t="s">
        <v>4517</v>
      </c>
      <c r="C1626" s="195">
        <v>45954</v>
      </c>
      <c r="D1626" s="196" t="s">
        <v>3019</v>
      </c>
      <c r="E1626" s="195">
        <v>45954</v>
      </c>
      <c r="F1626" s="129" t="s">
        <v>3020</v>
      </c>
      <c r="G1626" s="129" t="s">
        <v>3021</v>
      </c>
      <c r="H1626" s="57">
        <v>1318399</v>
      </c>
      <c r="I1626" s="57">
        <v>0</v>
      </c>
      <c r="J1626" s="57">
        <v>105472</v>
      </c>
      <c r="K1626" s="57">
        <v>1423871</v>
      </c>
      <c r="L1626" s="58" t="s">
        <v>24</v>
      </c>
      <c r="M1626" s="59"/>
      <c r="N1626" s="58"/>
      <c r="O1626" s="57">
        <f>IF(Table1[[#This Row],[Phân loại]]="Tồn đầu kỳ",Table1[[#This Row],[Tổng giá trị]],0)</f>
        <v>0</v>
      </c>
      <c r="P1626" s="58">
        <f>IF(Table1[[#This Row],[Số còn phải thu ĐK]]&lt;&gt;0,0,IF(Table1[[#This Row],[Phân loại]]="Bán hàng",Table1[[#This Row],[Tổng giá trị]],-Table1[[#This Row],[Tổng giá trị]]))</f>
        <v>1423871</v>
      </c>
      <c r="Q1626" s="115">
        <f t="shared" si="197"/>
        <v>0</v>
      </c>
      <c r="R1626" s="58">
        <f>Table1[[#This Row],[Số còn phải thu ĐK]]+Table1[[#This Row],[Giá Trị HD sau CK]]-Table1[[#This Row],[Số tiền đã thu]]</f>
        <v>1423871</v>
      </c>
      <c r="S1626" s="59">
        <f>IF(Table1[[#This Row],[Ngày hóa đơn]]&lt;&gt;"",Table1[[#This Row],[Ngày hóa đơn]],Table1[[#This Row],[Ngày hạch toán]])</f>
        <v>45954</v>
      </c>
      <c r="T1626" s="58"/>
      <c r="U1626" s="59">
        <f>IF(Table1[[#This Row],[Ngày tính CN]]="","",S1626+T1626)</f>
        <v>45954</v>
      </c>
      <c r="V1626" s="60">
        <f ca="1">IF(Table1[[#This Row],[Hạn thanh toán]]="","",IF((U1626-NOW())&lt;0,0,(U1626-NOW())))</f>
        <v>0</v>
      </c>
      <c r="W1626" s="57"/>
      <c r="X1626" s="116" t="str">
        <f ca="1">IF(OR(AR1634="",AO1634=0),"",IF((AR1634-NOW())&lt;0,-(AR1634-NOW()),0))</f>
        <v/>
      </c>
      <c r="Y1626" s="116" t="str">
        <f t="shared" ca="1" si="196"/>
        <v/>
      </c>
      <c r="Z1626" s="305">
        <f>Table1[[#This Row],[Hạn thanh toán]]</f>
        <v>45954</v>
      </c>
      <c r="AA1626" s="305">
        <f>Table1[[#This Row],[Ngày Thanh toán]]</f>
        <v>0</v>
      </c>
      <c r="AD1626" s="61" t="str">
        <f>VLOOKUP($A1626,Ma_KH!$A:$Q,Ma_KH!O$1,0)</f>
        <v>SÀNH ĐIỆU</v>
      </c>
      <c r="AE1626" s="3" t="str">
        <f>VLOOKUP($A1626,Ma_KH!$A:$Q,Ma_KH!P$1,0)</f>
        <v>CÔNG TY TNHH PHÂN PHỐI SÀNH ĐIỆU</v>
      </c>
    </row>
    <row r="1627" spans="1:31" s="61" customFormat="1" ht="25.5" customHeight="1" x14ac:dyDescent="0.3">
      <c r="A1627" s="47" t="s">
        <v>145</v>
      </c>
      <c r="B1627" s="76" t="s">
        <v>4517</v>
      </c>
      <c r="C1627" s="197">
        <v>45961</v>
      </c>
      <c r="D1627" s="198" t="s">
        <v>3022</v>
      </c>
      <c r="E1627" s="197">
        <v>45961</v>
      </c>
      <c r="F1627" s="192" t="s">
        <v>3023</v>
      </c>
      <c r="G1627" s="192" t="s">
        <v>3024</v>
      </c>
      <c r="H1627" s="57">
        <v>537627</v>
      </c>
      <c r="I1627" s="57">
        <v>0</v>
      </c>
      <c r="J1627" s="57">
        <v>43010</v>
      </c>
      <c r="K1627" s="57">
        <v>580637</v>
      </c>
      <c r="L1627" s="58" t="s">
        <v>24</v>
      </c>
      <c r="M1627" s="59"/>
      <c r="N1627" s="58"/>
      <c r="O1627" s="57">
        <f>IF(Table1[[#This Row],[Phân loại]]="Tồn đầu kỳ",Table1[[#This Row],[Tổng giá trị]],0)</f>
        <v>0</v>
      </c>
      <c r="P1627" s="58">
        <f>IF(Table1[[#This Row],[Số còn phải thu ĐK]]&lt;&gt;0,0,IF(Table1[[#This Row],[Phân loại]]="Bán hàng",Table1[[#This Row],[Tổng giá trị]],-Table1[[#This Row],[Tổng giá trị]]))</f>
        <v>580637</v>
      </c>
      <c r="Q1627" s="115">
        <f t="shared" si="197"/>
        <v>0</v>
      </c>
      <c r="R1627" s="58">
        <f>Table1[[#This Row],[Số còn phải thu ĐK]]+Table1[[#This Row],[Giá Trị HD sau CK]]-Table1[[#This Row],[Số tiền đã thu]]</f>
        <v>580637</v>
      </c>
      <c r="S1627" s="59">
        <f>IF(Table1[[#This Row],[Ngày hóa đơn]]&lt;&gt;"",Table1[[#This Row],[Ngày hóa đơn]],Table1[[#This Row],[Ngày hạch toán]])</f>
        <v>45961</v>
      </c>
      <c r="T1627" s="58"/>
      <c r="U1627" s="59">
        <f>IF(Table1[[#This Row],[Ngày tính CN]]="","",S1627+T1627)</f>
        <v>45961</v>
      </c>
      <c r="V1627" s="60">
        <f ca="1">IF(Table1[[#This Row],[Hạn thanh toán]]="","",IF((U1627-NOW())&lt;0,0,(U1627-NOW())))</f>
        <v>0</v>
      </c>
      <c r="W1627" s="57"/>
      <c r="X1627" s="116" t="str">
        <f ca="1">IF(OR(AR1635="",AO1635=0),"",IF((AR1635-NOW())&lt;0,-(AR1635-NOW()),0))</f>
        <v/>
      </c>
      <c r="Y1627" s="116" t="str">
        <f t="shared" ca="1" si="196"/>
        <v/>
      </c>
      <c r="Z1627" s="305">
        <f>Table1[[#This Row],[Hạn thanh toán]]</f>
        <v>45961</v>
      </c>
      <c r="AA1627" s="305">
        <f>Table1[[#This Row],[Ngày Thanh toán]]</f>
        <v>0</v>
      </c>
      <c r="AD1627" s="61" t="str">
        <f>VLOOKUP($A1627,Ma_KH!$A:$Q,Ma_KH!O$1,0)</f>
        <v>SÀNH ĐIỆU</v>
      </c>
      <c r="AE1627" s="3" t="str">
        <f>VLOOKUP($A1627,Ma_KH!$A:$Q,Ma_KH!P$1,0)</f>
        <v>CÔNG TY TNHH PHÂN PHỐI SÀNH ĐIỆU</v>
      </c>
    </row>
    <row r="1628" spans="1:31" s="61" customFormat="1" ht="25.5" customHeight="1" x14ac:dyDescent="0.3">
      <c r="A1628" s="47" t="s">
        <v>145</v>
      </c>
      <c r="B1628" s="76" t="s">
        <v>4517</v>
      </c>
      <c r="C1628" s="232">
        <v>45962</v>
      </c>
      <c r="D1628" s="190" t="s">
        <v>4235</v>
      </c>
      <c r="E1628" s="232">
        <v>45962</v>
      </c>
      <c r="F1628" s="233" t="s">
        <v>4237</v>
      </c>
      <c r="G1628" s="190" t="s">
        <v>4238</v>
      </c>
      <c r="H1628" s="57"/>
      <c r="I1628" s="57">
        <v>0</v>
      </c>
      <c r="J1628" s="57"/>
      <c r="K1628" s="234">
        <v>1161274</v>
      </c>
      <c r="L1628" s="58" t="s">
        <v>24</v>
      </c>
      <c r="M1628" s="59"/>
      <c r="N1628" s="58"/>
      <c r="O1628" s="57">
        <f>IF(Table1[[#This Row],[Phân loại]]="Tồn đầu kỳ",Table1[[#This Row],[Tổng giá trị]],0)</f>
        <v>0</v>
      </c>
      <c r="P1628" s="58">
        <f>IF(Table1[[#This Row],[Số còn phải thu ĐK]]&lt;&gt;0,0,IF(Table1[[#This Row],[Phân loại]]="Bán hàng",Table1[[#This Row],[Tổng giá trị]],-Table1[[#This Row],[Tổng giá trị]]))</f>
        <v>1161274</v>
      </c>
      <c r="Q1628" s="115">
        <f t="shared" ref="Q1628:Q1632" si="201">IF(M1628&lt;&gt;"",IF(O1628&gt;0,O1628,P1628),0)</f>
        <v>0</v>
      </c>
      <c r="R1628" s="58">
        <f>Table1[[#This Row],[Số còn phải thu ĐK]]+Table1[[#This Row],[Giá Trị HD sau CK]]-Table1[[#This Row],[Số tiền đã thu]]</f>
        <v>1161274</v>
      </c>
      <c r="S1628" s="59">
        <f>IF(Table1[[#This Row],[Ngày hóa đơn]]&lt;&gt;"",Table1[[#This Row],[Ngày hóa đơn]],Table1[[#This Row],[Ngày hạch toán]])</f>
        <v>45962</v>
      </c>
      <c r="T1628" s="58"/>
      <c r="U1628" s="59">
        <f>IF(Table1[[#This Row],[Ngày tính CN]]="","",S1628+T1628)</f>
        <v>45962</v>
      </c>
      <c r="V1628" s="60">
        <f ca="1">IF(Table1[[#This Row],[Hạn thanh toán]]="","",IF((U1628-NOW())&lt;0,0,(U1628-NOW())))</f>
        <v>0</v>
      </c>
      <c r="W1628" s="57"/>
      <c r="X1628" s="116" t="str">
        <f t="shared" ref="X1628:X1631" ca="1" si="202">IF(OR(AR1636="",AO1636=0),"",IF((AR1636-NOW())&lt;0,-(AR1636-NOW()),0))</f>
        <v/>
      </c>
      <c r="Y1628" s="116" t="str">
        <f t="shared" ref="Y1628:Y1632" ca="1" si="203">IF(R1628=0,"Đã thanh toán",IF(X1628="","",IF(X1628&lt;=0,"Chưa đến hạn thanh toán",IF(X1628&lt;=30,"Nợ quá hạn 30 ngày",IF(X1628&lt;=60,"Nợ quá hạn từ 30 ngày đến 60 ngày",IF(X1628&lt;=90,"Nợ quá hạn từ 60 ngày đến 90 ngày",IF(X1628&lt;=120,"Nợ quá hạn từ 90 ngày đến 120 ngày","Nợ quá hạn hơn 120 ngày có khả năng mất thanh toán")))))))</f>
        <v/>
      </c>
      <c r="Z1628" s="305">
        <f>Table1[[#This Row],[Hạn thanh toán]]</f>
        <v>45962</v>
      </c>
      <c r="AA1628" s="305">
        <f>Table1[[#This Row],[Ngày Thanh toán]]</f>
        <v>0</v>
      </c>
      <c r="AD1628" s="61" t="str">
        <f>VLOOKUP($A1628,Ma_KH!$A:$Q,Ma_KH!O$1,0)</f>
        <v>SÀNH ĐIỆU</v>
      </c>
      <c r="AE1628" s="3" t="str">
        <f>VLOOKUP($A1628,Ma_KH!$A:$Q,Ma_KH!P$1,0)</f>
        <v>CÔNG TY TNHH PHÂN PHỐI SÀNH ĐIỆU</v>
      </c>
    </row>
    <row r="1629" spans="1:31" ht="25.5" customHeight="1" x14ac:dyDescent="0.3">
      <c r="A1629" s="69" t="s">
        <v>145</v>
      </c>
      <c r="B1629" s="76" t="s">
        <v>4517</v>
      </c>
      <c r="C1629" s="228">
        <v>45971</v>
      </c>
      <c r="D1629" s="229" t="s">
        <v>4236</v>
      </c>
      <c r="E1629" s="228"/>
      <c r="F1629" s="229">
        <v>2893</v>
      </c>
      <c r="G1629" s="229" t="s">
        <v>4239</v>
      </c>
      <c r="H1629" s="72"/>
      <c r="I1629" s="72">
        <v>0</v>
      </c>
      <c r="J1629" s="72"/>
      <c r="K1629" s="230">
        <v>488018</v>
      </c>
      <c r="L1629" s="8" t="s">
        <v>3654</v>
      </c>
      <c r="M1629" s="227">
        <v>45978</v>
      </c>
      <c r="O1629" s="72">
        <f>IF(Table1[[#This Row],[Phân loại]]="Tồn đầu kỳ",Table1[[#This Row],[Tổng giá trị]],0)</f>
        <v>0</v>
      </c>
      <c r="P1629" s="8">
        <f>IF(Table1[[#This Row],[Số còn phải thu ĐK]]&lt;&gt;0,0,IF(Table1[[#This Row],[Phân loại]]="Bán hàng",Table1[[#This Row],[Tổng giá trị]],-Table1[[#This Row],[Tổng giá trị]]))</f>
        <v>-488018</v>
      </c>
      <c r="Q1629" s="73">
        <f t="shared" si="201"/>
        <v>-488018</v>
      </c>
      <c r="R1629" s="8">
        <f>Table1[[#This Row],[Số còn phải thu ĐK]]+Table1[[#This Row],[Giá Trị HD sau CK]]-Table1[[#This Row],[Số tiền đã thu]]</f>
        <v>0</v>
      </c>
      <c r="S1629" s="7">
        <f>IF(Table1[[#This Row],[Ngày hóa đơn]]&lt;&gt;"",Table1[[#This Row],[Ngày hóa đơn]],Table1[[#This Row],[Ngày hạch toán]])</f>
        <v>45971</v>
      </c>
      <c r="T1629" s="8"/>
      <c r="U1629" s="7">
        <f>IF(Table1[[#This Row],[Ngày tính CN]]="","",S1629+T1629)</f>
        <v>45971</v>
      </c>
      <c r="V1629" s="74">
        <f ca="1">IF(Table1[[#This Row],[Hạn thanh toán]]="","",IF((U1629-NOW())&lt;0,0,(U1629-NOW())))</f>
        <v>0</v>
      </c>
      <c r="W1629" s="72"/>
      <c r="X1629" s="68" t="str">
        <f t="shared" ca="1" si="202"/>
        <v/>
      </c>
      <c r="Y1629" s="68" t="str">
        <f t="shared" si="203"/>
        <v>Đã thanh toán</v>
      </c>
      <c r="Z1629" s="301">
        <f>Table1[[#This Row],[Hạn thanh toán]]</f>
        <v>45971</v>
      </c>
      <c r="AA1629" s="301">
        <f>Table1[[#This Row],[Ngày Thanh toán]]</f>
        <v>45978</v>
      </c>
      <c r="AD1629" s="3" t="str">
        <f>VLOOKUP($A1629,Ma_KH!$A:$Q,Ma_KH!O$1,0)</f>
        <v>SÀNH ĐIỆU</v>
      </c>
      <c r="AE1629" s="3" t="str">
        <f>VLOOKUP($A1629,Ma_KH!$A:$Q,Ma_KH!P$1,0)</f>
        <v>CÔNG TY TNHH PHÂN PHỐI SÀNH ĐIỆU</v>
      </c>
    </row>
    <row r="1630" spans="1:31" ht="25.5" customHeight="1" x14ac:dyDescent="0.3">
      <c r="A1630" s="69" t="s">
        <v>145</v>
      </c>
      <c r="B1630" s="76" t="s">
        <v>4517</v>
      </c>
      <c r="C1630" s="231">
        <v>45930</v>
      </c>
      <c r="D1630" s="94"/>
      <c r="E1630" s="93"/>
      <c r="F1630" s="82" t="s">
        <v>3023</v>
      </c>
      <c r="G1630" s="82" t="s">
        <v>17</v>
      </c>
      <c r="H1630" s="72"/>
      <c r="I1630" s="72">
        <v>0</v>
      </c>
      <c r="J1630" s="72"/>
      <c r="K1630" s="72">
        <v>1170629</v>
      </c>
      <c r="L1630" s="8" t="s">
        <v>17</v>
      </c>
      <c r="M1630" s="227">
        <v>45978</v>
      </c>
      <c r="O1630" s="72">
        <f>IF(Table1[[#This Row],[Phân loại]]="Tồn đầu kỳ",Table1[[#This Row],[Tổng giá trị]],0)</f>
        <v>0</v>
      </c>
      <c r="P1630" s="8">
        <f>IF(Table1[[#This Row],[Số còn phải thu ĐK]]&lt;&gt;0,0,IF(Table1[[#This Row],[Phân loại]]="Bán hàng",Table1[[#This Row],[Tổng giá trị]],-Table1[[#This Row],[Tổng giá trị]]))</f>
        <v>-1170629</v>
      </c>
      <c r="Q1630" s="73">
        <f t="shared" si="201"/>
        <v>-1170629</v>
      </c>
      <c r="R1630" s="8">
        <f>Table1[[#This Row],[Số còn phải thu ĐK]]+Table1[[#This Row],[Giá Trị HD sau CK]]-Table1[[#This Row],[Số tiền đã thu]]</f>
        <v>0</v>
      </c>
      <c r="S1630" s="7">
        <f>IF(Table1[[#This Row],[Ngày hóa đơn]]&lt;&gt;"",Table1[[#This Row],[Ngày hóa đơn]],Table1[[#This Row],[Ngày hạch toán]])</f>
        <v>45930</v>
      </c>
      <c r="T1630" s="8"/>
      <c r="U1630" s="7">
        <f>IF(Table1[[#This Row],[Ngày tính CN]]="","",S1630+T1630)</f>
        <v>45930</v>
      </c>
      <c r="V1630" s="74">
        <f ca="1">IF(Table1[[#This Row],[Hạn thanh toán]]="","",IF((U1630-NOW())&lt;0,0,(U1630-NOW())))</f>
        <v>0</v>
      </c>
      <c r="W1630" s="72"/>
      <c r="X1630" s="68" t="str">
        <f t="shared" ca="1" si="202"/>
        <v/>
      </c>
      <c r="Y1630" s="68" t="str">
        <f t="shared" si="203"/>
        <v>Đã thanh toán</v>
      </c>
      <c r="Z1630" s="301">
        <f>Table1[[#This Row],[Hạn thanh toán]]</f>
        <v>45930</v>
      </c>
      <c r="AA1630" s="301">
        <f>Table1[[#This Row],[Ngày Thanh toán]]</f>
        <v>45978</v>
      </c>
      <c r="AD1630" s="3" t="str">
        <f>VLOOKUP($A1630,Ma_KH!$A:$Q,Ma_KH!O$1,0)</f>
        <v>SÀNH ĐIỆU</v>
      </c>
      <c r="AE1630" s="3" t="str">
        <f>VLOOKUP($A1630,Ma_KH!$A:$Q,Ma_KH!P$1,0)</f>
        <v>CÔNG TY TNHH PHÂN PHỐI SÀNH ĐIỆU</v>
      </c>
    </row>
    <row r="1631" spans="1:31" ht="25.5" customHeight="1" x14ac:dyDescent="0.3">
      <c r="A1631" s="69" t="s">
        <v>145</v>
      </c>
      <c r="B1631" s="76" t="s">
        <v>4517</v>
      </c>
      <c r="C1631" s="93">
        <v>45961</v>
      </c>
      <c r="D1631" s="94"/>
      <c r="E1631" s="93"/>
      <c r="F1631" s="82"/>
      <c r="G1631" s="235" t="s">
        <v>4240</v>
      </c>
      <c r="H1631" s="72"/>
      <c r="I1631" s="72">
        <v>0</v>
      </c>
      <c r="J1631" s="72"/>
      <c r="K1631" s="236">
        <v>1037039</v>
      </c>
      <c r="L1631" s="8" t="s">
        <v>3654</v>
      </c>
      <c r="M1631" s="227">
        <v>45978</v>
      </c>
      <c r="O1631" s="72">
        <f>IF(Table1[[#This Row],[Phân loại]]="Tồn đầu kỳ",Table1[[#This Row],[Tổng giá trị]],0)</f>
        <v>0</v>
      </c>
      <c r="P1631" s="8">
        <f>IF(Table1[[#This Row],[Số còn phải thu ĐK]]&lt;&gt;0,0,IF(Table1[[#This Row],[Phân loại]]="Bán hàng",Table1[[#This Row],[Tổng giá trị]],-Table1[[#This Row],[Tổng giá trị]]))</f>
        <v>-1037039</v>
      </c>
      <c r="Q1631" s="73">
        <f t="shared" si="201"/>
        <v>-1037039</v>
      </c>
      <c r="R1631" s="8">
        <f>Table1[[#This Row],[Số còn phải thu ĐK]]+Table1[[#This Row],[Giá Trị HD sau CK]]-Table1[[#This Row],[Số tiền đã thu]]</f>
        <v>0</v>
      </c>
      <c r="S1631" s="7">
        <f>IF(Table1[[#This Row],[Ngày hóa đơn]]&lt;&gt;"",Table1[[#This Row],[Ngày hóa đơn]],Table1[[#This Row],[Ngày hạch toán]])</f>
        <v>45961</v>
      </c>
      <c r="T1631" s="8"/>
      <c r="U1631" s="7">
        <f>IF(Table1[[#This Row],[Ngày tính CN]]="","",S1631+T1631)</f>
        <v>45961</v>
      </c>
      <c r="V1631" s="74">
        <f ca="1">IF(Table1[[#This Row],[Hạn thanh toán]]="","",IF((U1631-NOW())&lt;0,0,(U1631-NOW())))</f>
        <v>0</v>
      </c>
      <c r="W1631" s="72"/>
      <c r="X1631" s="68" t="str">
        <f t="shared" ca="1" si="202"/>
        <v/>
      </c>
      <c r="Y1631" s="68" t="str">
        <f t="shared" si="203"/>
        <v>Đã thanh toán</v>
      </c>
      <c r="Z1631" s="301">
        <f>Table1[[#This Row],[Hạn thanh toán]]</f>
        <v>45961</v>
      </c>
      <c r="AA1631" s="301">
        <f>Table1[[#This Row],[Ngày Thanh toán]]</f>
        <v>45978</v>
      </c>
      <c r="AD1631" s="3" t="str">
        <f>VLOOKUP($A1631,Ma_KH!$A:$Q,Ma_KH!O$1,0)</f>
        <v>SÀNH ĐIỆU</v>
      </c>
      <c r="AE1631" s="3" t="str">
        <f>VLOOKUP($A1631,Ma_KH!$A:$Q,Ma_KH!P$1,0)</f>
        <v>CÔNG TY TNHH PHÂN PHỐI SÀNH ĐIỆU</v>
      </c>
    </row>
    <row r="1632" spans="1:31" s="156" customFormat="1" ht="25.5" customHeight="1" x14ac:dyDescent="0.3">
      <c r="A1632" s="144" t="s">
        <v>146</v>
      </c>
      <c r="B1632" s="144" t="s">
        <v>4518</v>
      </c>
      <c r="C1632" s="145"/>
      <c r="D1632" s="146" t="s">
        <v>4178</v>
      </c>
      <c r="E1632" s="145"/>
      <c r="F1632" s="144"/>
      <c r="G1632" s="144" t="s">
        <v>4179</v>
      </c>
      <c r="H1632" s="148"/>
      <c r="I1632" s="148">
        <v>0</v>
      </c>
      <c r="J1632" s="148"/>
      <c r="K1632" s="164">
        <v>4106871</v>
      </c>
      <c r="L1632" s="149" t="s">
        <v>3648</v>
      </c>
      <c r="M1632" s="150">
        <v>45680</v>
      </c>
      <c r="N1632" s="151" t="s">
        <v>4244</v>
      </c>
      <c r="O1632" s="148">
        <f>IF(Table1[[#This Row],[Phân loại]]="Tồn đầu kỳ",Table1[[#This Row],[Tổng giá trị]],0)</f>
        <v>4106871</v>
      </c>
      <c r="P1632" s="149">
        <f>IF(Table1[[#This Row],[Số còn phải thu ĐK]]&lt;&gt;0,0,IF(Table1[[#This Row],[Phân loại]]="Bán hàng",Table1[[#This Row],[Tổng giá trị]],-Table1[[#This Row],[Tổng giá trị]]))</f>
        <v>0</v>
      </c>
      <c r="Q1632" s="152">
        <f t="shared" si="201"/>
        <v>4106871</v>
      </c>
      <c r="R1632" s="149">
        <f>Table1[[#This Row],[Số còn phải thu ĐK]]+Table1[[#This Row],[Giá Trị HD sau CK]]-Table1[[#This Row],[Số tiền đã thu]]</f>
        <v>0</v>
      </c>
      <c r="S1632" s="153">
        <f>IF(Table1[[#This Row],[Ngày hóa đơn]]&lt;&gt;"",Table1[[#This Row],[Ngày hóa đơn]],Table1[[#This Row],[Ngày hạch toán]])</f>
        <v>0</v>
      </c>
      <c r="T1632" s="149"/>
      <c r="U1632" s="153">
        <f>IF(Table1[[#This Row],[Ngày tính CN]]="","",S1632+T1632)</f>
        <v>0</v>
      </c>
      <c r="V1632" s="154">
        <f ca="1">IF(Table1[[#This Row],[Hạn thanh toán]]="","",IF((U1632-NOW())&lt;0,0,(U1632-NOW())))</f>
        <v>0</v>
      </c>
      <c r="W1632" s="148"/>
      <c r="X1632" s="155" t="str">
        <f t="shared" ref="X1632" ca="1" si="204">IF(OR(AR1635="",AO1635=0),"",IF((AR1635-NOW())&lt;0,-(AR1635-NOW()),0))</f>
        <v/>
      </c>
      <c r="Y1632" s="155" t="str">
        <f t="shared" si="203"/>
        <v>Đã thanh toán</v>
      </c>
      <c r="Z1632" s="304">
        <f>Table1[[#This Row],[Hạn thanh toán]]</f>
        <v>0</v>
      </c>
      <c r="AA1632" s="304">
        <f>Table1[[#This Row],[Ngày Thanh toán]]</f>
        <v>45680</v>
      </c>
      <c r="AD1632" s="156" t="str">
        <f>VLOOKUP($A1632,Ma_KH!$A:$Q,Ma_KH!O$1,0)</f>
        <v>SÀNH ĐIỆU</v>
      </c>
      <c r="AE1632" s="3" t="str">
        <f>VLOOKUP($A1632,Ma_KH!$A:$Q,Ma_KH!P$1,0)</f>
        <v>CÔNG TY TNHH PHÂN PHỐI SÀNH ĐIỆU</v>
      </c>
    </row>
    <row r="1633" spans="1:31" ht="25.5" customHeight="1" x14ac:dyDescent="0.3">
      <c r="A1633" s="69" t="s">
        <v>146</v>
      </c>
      <c r="B1633" s="69" t="s">
        <v>4518</v>
      </c>
      <c r="C1633" s="70">
        <v>45668</v>
      </c>
      <c r="D1633" s="71" t="s">
        <v>3025</v>
      </c>
      <c r="E1633" s="70">
        <v>45668</v>
      </c>
      <c r="F1633" s="69" t="s">
        <v>3026</v>
      </c>
      <c r="G1633" s="69" t="s">
        <v>3027</v>
      </c>
      <c r="H1633" s="72">
        <v>1530046</v>
      </c>
      <c r="I1633" s="72">
        <v>0</v>
      </c>
      <c r="J1633" s="72">
        <v>122404</v>
      </c>
      <c r="K1633" s="72">
        <v>1652450</v>
      </c>
      <c r="L1633" s="8" t="s">
        <v>24</v>
      </c>
      <c r="M1633" s="43">
        <v>45832</v>
      </c>
      <c r="N1633" s="29" t="s">
        <v>4245</v>
      </c>
      <c r="O1633" s="72">
        <f>IF(Table1[[#This Row],[Phân loại]]="Tồn đầu kỳ",Table1[[#This Row],[Tổng giá trị]],0)</f>
        <v>0</v>
      </c>
      <c r="P1633" s="8">
        <f>IF(Table1[[#This Row],[Số còn phải thu ĐK]]&lt;&gt;0,0,IF(Table1[[#This Row],[Phân loại]]="Bán hàng",Table1[[#This Row],[Tổng giá trị]],-Table1[[#This Row],[Tổng giá trị]]))</f>
        <v>1652450</v>
      </c>
      <c r="Q1633" s="73">
        <f t="shared" si="197"/>
        <v>1652450</v>
      </c>
      <c r="R1633" s="8">
        <f>Table1[[#This Row],[Số còn phải thu ĐK]]+Table1[[#This Row],[Giá Trị HD sau CK]]-Table1[[#This Row],[Số tiền đã thu]]</f>
        <v>0</v>
      </c>
      <c r="S1633" s="7">
        <f>IF(Table1[[#This Row],[Ngày hóa đơn]]&lt;&gt;"",Table1[[#This Row],[Ngày hóa đơn]],Table1[[#This Row],[Ngày hạch toán]])</f>
        <v>45668</v>
      </c>
      <c r="T1633" s="8"/>
      <c r="U1633" s="7">
        <f>IF(Table1[[#This Row],[Ngày tính CN]]="","",S1633+T1633)</f>
        <v>45668</v>
      </c>
      <c r="V1633" s="74">
        <f ca="1">IF(Table1[[#This Row],[Hạn thanh toán]]="","",IF((U1633-NOW())&lt;0,0,(U1633-NOW())))</f>
        <v>0</v>
      </c>
      <c r="W1633" s="72"/>
      <c r="X1633" s="68" t="str">
        <f t="shared" ca="1" si="198"/>
        <v/>
      </c>
      <c r="Y1633" s="68" t="str">
        <f t="shared" si="196"/>
        <v>Đã thanh toán</v>
      </c>
      <c r="Z1633" s="301">
        <f>Table1[[#This Row],[Hạn thanh toán]]</f>
        <v>45668</v>
      </c>
      <c r="AA1633" s="301">
        <f>Table1[[#This Row],[Ngày Thanh toán]]</f>
        <v>45832</v>
      </c>
      <c r="AD1633" s="3" t="str">
        <f>VLOOKUP($A1633,Ma_KH!$A:$Q,Ma_KH!O$1,0)</f>
        <v>SÀNH ĐIỆU</v>
      </c>
      <c r="AE1633" s="3" t="str">
        <f>VLOOKUP($A1633,Ma_KH!$A:$Q,Ma_KH!P$1,0)</f>
        <v>CÔNG TY TNHH PHÂN PHỐI SÀNH ĐIỆU</v>
      </c>
    </row>
    <row r="1634" spans="1:31" ht="25.5" customHeight="1" x14ac:dyDescent="0.3">
      <c r="A1634" s="76" t="s">
        <v>146</v>
      </c>
      <c r="B1634" s="69" t="s">
        <v>4518</v>
      </c>
      <c r="C1634" s="78">
        <v>45698</v>
      </c>
      <c r="D1634" s="79" t="s">
        <v>3028</v>
      </c>
      <c r="E1634" s="78">
        <v>45698</v>
      </c>
      <c r="F1634" s="76" t="s">
        <v>3029</v>
      </c>
      <c r="G1634" s="76" t="s">
        <v>3030</v>
      </c>
      <c r="H1634" s="72">
        <v>1284814</v>
      </c>
      <c r="I1634" s="72">
        <v>0</v>
      </c>
      <c r="J1634" s="72">
        <v>102785</v>
      </c>
      <c r="K1634" s="72">
        <v>1387599</v>
      </c>
      <c r="L1634" s="8" t="s">
        <v>24</v>
      </c>
      <c r="M1634" s="43">
        <v>45832</v>
      </c>
      <c r="N1634" s="29" t="s">
        <v>4245</v>
      </c>
      <c r="O1634" s="72">
        <f>IF(Table1[[#This Row],[Phân loại]]="Tồn đầu kỳ",Table1[[#This Row],[Tổng giá trị]],0)</f>
        <v>0</v>
      </c>
      <c r="P1634" s="8">
        <f>IF(Table1[[#This Row],[Số còn phải thu ĐK]]&lt;&gt;0,0,IF(Table1[[#This Row],[Phân loại]]="Bán hàng",Table1[[#This Row],[Tổng giá trị]],-Table1[[#This Row],[Tổng giá trị]]))</f>
        <v>1387599</v>
      </c>
      <c r="Q1634" s="73">
        <f t="shared" si="197"/>
        <v>1387599</v>
      </c>
      <c r="R1634" s="8">
        <f>Table1[[#This Row],[Số còn phải thu ĐK]]+Table1[[#This Row],[Giá Trị HD sau CK]]-Table1[[#This Row],[Số tiền đã thu]]</f>
        <v>0</v>
      </c>
      <c r="S1634" s="7">
        <f>IF(Table1[[#This Row],[Ngày hóa đơn]]&lt;&gt;"",Table1[[#This Row],[Ngày hóa đơn]],Table1[[#This Row],[Ngày hạch toán]])</f>
        <v>45698</v>
      </c>
      <c r="T1634" s="8"/>
      <c r="U1634" s="7">
        <f>IF(Table1[[#This Row],[Ngày tính CN]]="","",S1634+T1634)</f>
        <v>45698</v>
      </c>
      <c r="V1634" s="74">
        <f ca="1">IF(Table1[[#This Row],[Hạn thanh toán]]="","",IF((U1634-NOW())&lt;0,0,(U1634-NOW())))</f>
        <v>0</v>
      </c>
      <c r="W1634" s="72"/>
      <c r="X1634" s="68" t="str">
        <f t="shared" ca="1" si="198"/>
        <v/>
      </c>
      <c r="Y1634" s="68" t="str">
        <f t="shared" ref="Y1634:Y1708" si="205">IF(R1634=0,"Đã thanh toán",IF(X1634="","",IF(X1634&lt;=0,"Chưa đến hạn thanh toán",IF(X1634&lt;=30,"Nợ quá hạn 30 ngày",IF(X1634&lt;=60,"Nợ quá hạn từ 30 ngày đến 60 ngày",IF(X1634&lt;=90,"Nợ quá hạn từ 60 ngày đến 90 ngày",IF(X1634&lt;=120,"Nợ quá hạn từ 90 ngày đến 120 ngày","Nợ quá hạn hơn 120 ngày có khả năng mất thanh toán")))))))</f>
        <v>Đã thanh toán</v>
      </c>
      <c r="Z1634" s="301">
        <f>Table1[[#This Row],[Hạn thanh toán]]</f>
        <v>45698</v>
      </c>
      <c r="AA1634" s="301">
        <f>Table1[[#This Row],[Ngày Thanh toán]]</f>
        <v>45832</v>
      </c>
      <c r="AD1634" s="3" t="str">
        <f>VLOOKUP($A1634,Ma_KH!$A:$Q,Ma_KH!O$1,0)</f>
        <v>SÀNH ĐIỆU</v>
      </c>
      <c r="AE1634" s="3" t="str">
        <f>VLOOKUP($A1634,Ma_KH!$A:$Q,Ma_KH!P$1,0)</f>
        <v>CÔNG TY TNHH PHÂN PHỐI SÀNH ĐIỆU</v>
      </c>
    </row>
    <row r="1635" spans="1:31" ht="25.5" customHeight="1" x14ac:dyDescent="0.3">
      <c r="A1635" s="76" t="s">
        <v>146</v>
      </c>
      <c r="B1635" s="69" t="s">
        <v>4518</v>
      </c>
      <c r="C1635" s="78">
        <v>45748</v>
      </c>
      <c r="D1635" s="79" t="s">
        <v>3031</v>
      </c>
      <c r="E1635" s="78">
        <v>45748</v>
      </c>
      <c r="F1635" s="76" t="s">
        <v>3032</v>
      </c>
      <c r="G1635" s="76" t="s">
        <v>3030</v>
      </c>
      <c r="H1635" s="72">
        <v>1082357</v>
      </c>
      <c r="I1635" s="72">
        <v>0</v>
      </c>
      <c r="J1635" s="72">
        <v>86589</v>
      </c>
      <c r="K1635" s="72">
        <v>1168946</v>
      </c>
      <c r="L1635" s="8" t="s">
        <v>24</v>
      </c>
      <c r="M1635" s="43">
        <v>45832</v>
      </c>
      <c r="N1635" s="29" t="s">
        <v>4245</v>
      </c>
      <c r="O1635" s="72">
        <f>IF(Table1[[#This Row],[Phân loại]]="Tồn đầu kỳ",Table1[[#This Row],[Tổng giá trị]],0)</f>
        <v>0</v>
      </c>
      <c r="P1635" s="8">
        <f>IF(Table1[[#This Row],[Số còn phải thu ĐK]]&lt;&gt;0,0,IF(Table1[[#This Row],[Phân loại]]="Bán hàng",Table1[[#This Row],[Tổng giá trị]],-Table1[[#This Row],[Tổng giá trị]]))</f>
        <v>1168946</v>
      </c>
      <c r="Q1635" s="73">
        <f t="shared" ref="Q1635:Q1709" si="206">IF(M1635&lt;&gt;"",IF(O1635&gt;0,O1635,P1635),0)</f>
        <v>1168946</v>
      </c>
      <c r="R1635" s="8">
        <f>Table1[[#This Row],[Số còn phải thu ĐK]]+Table1[[#This Row],[Giá Trị HD sau CK]]-Table1[[#This Row],[Số tiền đã thu]]</f>
        <v>0</v>
      </c>
      <c r="S1635" s="7">
        <f>IF(Table1[[#This Row],[Ngày hóa đơn]]&lt;&gt;"",Table1[[#This Row],[Ngày hóa đơn]],Table1[[#This Row],[Ngày hạch toán]])</f>
        <v>45748</v>
      </c>
      <c r="T1635" s="8"/>
      <c r="U1635" s="7">
        <f>IF(Table1[[#This Row],[Ngày tính CN]]="","",S1635+T1635)</f>
        <v>45748</v>
      </c>
      <c r="V1635" s="74">
        <f ca="1">IF(Table1[[#This Row],[Hạn thanh toán]]="","",IF((U1635-NOW())&lt;0,0,(U1635-NOW())))</f>
        <v>0</v>
      </c>
      <c r="W1635" s="72"/>
      <c r="X1635" s="68" t="str">
        <f t="shared" ref="X1635:X1709" ca="1" si="207">IF(OR(AR1638="",AO1638=0),"",IF((AR1638-NOW())&lt;0,-(AR1638-NOW()),0))</f>
        <v/>
      </c>
      <c r="Y1635" s="68" t="str">
        <f t="shared" si="205"/>
        <v>Đã thanh toán</v>
      </c>
      <c r="Z1635" s="301">
        <f>Table1[[#This Row],[Hạn thanh toán]]</f>
        <v>45748</v>
      </c>
      <c r="AA1635" s="301">
        <f>Table1[[#This Row],[Ngày Thanh toán]]</f>
        <v>45832</v>
      </c>
      <c r="AD1635" s="3" t="str">
        <f>VLOOKUP($A1635,Ma_KH!$A:$Q,Ma_KH!O$1,0)</f>
        <v>SÀNH ĐIỆU</v>
      </c>
      <c r="AE1635" s="3" t="str">
        <f>VLOOKUP($A1635,Ma_KH!$A:$Q,Ma_KH!P$1,0)</f>
        <v>CÔNG TY TNHH PHÂN PHỐI SÀNH ĐIỆU</v>
      </c>
    </row>
    <row r="1636" spans="1:31" ht="25.5" customHeight="1" x14ac:dyDescent="0.3">
      <c r="A1636" s="76" t="s">
        <v>146</v>
      </c>
      <c r="B1636" s="69" t="s">
        <v>4518</v>
      </c>
      <c r="C1636" s="78">
        <v>45749</v>
      </c>
      <c r="D1636" s="79" t="s">
        <v>3033</v>
      </c>
      <c r="E1636" s="78">
        <v>45749</v>
      </c>
      <c r="F1636" s="76" t="s">
        <v>3034</v>
      </c>
      <c r="G1636" s="76" t="s">
        <v>3035</v>
      </c>
      <c r="H1636" s="72">
        <v>0</v>
      </c>
      <c r="I1636" s="72">
        <v>0</v>
      </c>
      <c r="J1636" s="72">
        <v>0</v>
      </c>
      <c r="K1636" s="72">
        <v>54198</v>
      </c>
      <c r="L1636" s="8" t="s">
        <v>17</v>
      </c>
      <c r="M1636" s="43">
        <v>45884</v>
      </c>
      <c r="N1636" s="29" t="s">
        <v>4246</v>
      </c>
      <c r="O1636" s="72">
        <f>IF(Table1[[#This Row],[Phân loại]]="Tồn đầu kỳ",Table1[[#This Row],[Tổng giá trị]],0)</f>
        <v>0</v>
      </c>
      <c r="P1636" s="8">
        <f>IF(Table1[[#This Row],[Số còn phải thu ĐK]]&lt;&gt;0,0,IF(Table1[[#This Row],[Phân loại]]="Bán hàng",Table1[[#This Row],[Tổng giá trị]],-Table1[[#This Row],[Tổng giá trị]]))</f>
        <v>-54198</v>
      </c>
      <c r="Q1636" s="73">
        <f t="shared" si="206"/>
        <v>-54198</v>
      </c>
      <c r="R1636" s="8">
        <f>Table1[[#This Row],[Số còn phải thu ĐK]]+Table1[[#This Row],[Giá Trị HD sau CK]]-Table1[[#This Row],[Số tiền đã thu]]</f>
        <v>0</v>
      </c>
      <c r="S1636" s="7">
        <f>IF(Table1[[#This Row],[Ngày hóa đơn]]&lt;&gt;"",Table1[[#This Row],[Ngày hóa đơn]],Table1[[#This Row],[Ngày hạch toán]])</f>
        <v>45749</v>
      </c>
      <c r="T1636" s="8"/>
      <c r="U1636" s="7">
        <f>IF(Table1[[#This Row],[Ngày tính CN]]="","",S1636+T1636)</f>
        <v>45749</v>
      </c>
      <c r="V1636" s="74">
        <f ca="1">IF(Table1[[#This Row],[Hạn thanh toán]]="","",IF((U1636-NOW())&lt;0,0,(U1636-NOW())))</f>
        <v>0</v>
      </c>
      <c r="W1636" s="72"/>
      <c r="X1636" s="68" t="str">
        <f t="shared" ca="1" si="207"/>
        <v/>
      </c>
      <c r="Y1636" s="68" t="str">
        <f t="shared" si="205"/>
        <v>Đã thanh toán</v>
      </c>
      <c r="Z1636" s="301">
        <f>Table1[[#This Row],[Hạn thanh toán]]</f>
        <v>45749</v>
      </c>
      <c r="AA1636" s="301">
        <f>Table1[[#This Row],[Ngày Thanh toán]]</f>
        <v>45884</v>
      </c>
      <c r="AD1636" s="3" t="str">
        <f>VLOOKUP($A1636,Ma_KH!$A:$Q,Ma_KH!O$1,0)</f>
        <v>SÀNH ĐIỆU</v>
      </c>
      <c r="AE1636" s="3" t="str">
        <f>VLOOKUP($A1636,Ma_KH!$A:$Q,Ma_KH!P$1,0)</f>
        <v>CÔNG TY TNHH PHÂN PHỐI SÀNH ĐIỆU</v>
      </c>
    </row>
    <row r="1637" spans="1:31" ht="25.5" customHeight="1" x14ac:dyDescent="0.3">
      <c r="A1637" s="76" t="s">
        <v>146</v>
      </c>
      <c r="B1637" s="69" t="s">
        <v>4518</v>
      </c>
      <c r="C1637" s="78">
        <v>45763</v>
      </c>
      <c r="D1637" s="79"/>
      <c r="E1637" s="78">
        <v>45763</v>
      </c>
      <c r="F1637" s="76" t="s">
        <v>3036</v>
      </c>
      <c r="G1637" s="76" t="s">
        <v>3037</v>
      </c>
      <c r="H1637" s="72"/>
      <c r="I1637" s="72"/>
      <c r="J1637" s="72"/>
      <c r="K1637" s="72">
        <v>119943</v>
      </c>
      <c r="L1637" s="8" t="s">
        <v>17</v>
      </c>
      <c r="M1637" s="43">
        <v>45929</v>
      </c>
      <c r="N1637" s="29" t="s">
        <v>4247</v>
      </c>
      <c r="O1637" s="72">
        <f>IF(Table1[[#This Row],[Phân loại]]="Tồn đầu kỳ",Table1[[#This Row],[Tổng giá trị]],0)</f>
        <v>0</v>
      </c>
      <c r="P1637" s="8">
        <f>IF(Table1[[#This Row],[Số còn phải thu ĐK]]&lt;&gt;0,0,IF(Table1[[#This Row],[Phân loại]]="Bán hàng",Table1[[#This Row],[Tổng giá trị]],-Table1[[#This Row],[Tổng giá trị]]))</f>
        <v>-119943</v>
      </c>
      <c r="Q1637" s="73">
        <f t="shared" si="206"/>
        <v>-119943</v>
      </c>
      <c r="R1637" s="8">
        <f>Table1[[#This Row],[Số còn phải thu ĐK]]+Table1[[#This Row],[Giá Trị HD sau CK]]-Table1[[#This Row],[Số tiền đã thu]]</f>
        <v>0</v>
      </c>
      <c r="S1637" s="7">
        <f>IF(Table1[[#This Row],[Ngày hóa đơn]]&lt;&gt;"",Table1[[#This Row],[Ngày hóa đơn]],Table1[[#This Row],[Ngày hạch toán]])</f>
        <v>45763</v>
      </c>
      <c r="T1637" s="8"/>
      <c r="U1637" s="7">
        <f>IF(Table1[[#This Row],[Ngày tính CN]]="","",S1637+T1637)</f>
        <v>45763</v>
      </c>
      <c r="V1637" s="74">
        <f ca="1">IF(Table1[[#This Row],[Hạn thanh toán]]="","",IF((U1637-NOW())&lt;0,0,(U1637-NOW())))</f>
        <v>0</v>
      </c>
      <c r="W1637" s="72"/>
      <c r="X1637" s="68" t="str">
        <f t="shared" ca="1" si="207"/>
        <v/>
      </c>
      <c r="Y1637" s="68" t="str">
        <f t="shared" si="205"/>
        <v>Đã thanh toán</v>
      </c>
      <c r="Z1637" s="301">
        <f>Table1[[#This Row],[Hạn thanh toán]]</f>
        <v>45763</v>
      </c>
      <c r="AA1637" s="301">
        <f>Table1[[#This Row],[Ngày Thanh toán]]</f>
        <v>45929</v>
      </c>
      <c r="AD1637" s="3" t="str">
        <f>VLOOKUP($A1637,Ma_KH!$A:$Q,Ma_KH!O$1,0)</f>
        <v>SÀNH ĐIỆU</v>
      </c>
      <c r="AE1637" s="3" t="str">
        <f>VLOOKUP($A1637,Ma_KH!$A:$Q,Ma_KH!P$1,0)</f>
        <v>CÔNG TY TNHH PHÂN PHỐI SÀNH ĐIỆU</v>
      </c>
    </row>
    <row r="1638" spans="1:31" ht="25.5" customHeight="1" x14ac:dyDescent="0.3">
      <c r="A1638" s="76" t="s">
        <v>146</v>
      </c>
      <c r="B1638" s="69" t="s">
        <v>4518</v>
      </c>
      <c r="C1638" s="78">
        <v>45782</v>
      </c>
      <c r="D1638" s="79" t="s">
        <v>3038</v>
      </c>
      <c r="E1638" s="78">
        <v>45782</v>
      </c>
      <c r="F1638" s="76" t="s">
        <v>3039</v>
      </c>
      <c r="G1638" s="76" t="s">
        <v>3030</v>
      </c>
      <c r="H1638" s="72">
        <v>367155</v>
      </c>
      <c r="I1638" s="72">
        <v>0</v>
      </c>
      <c r="J1638" s="72">
        <v>29372</v>
      </c>
      <c r="K1638" s="72">
        <v>396527</v>
      </c>
      <c r="L1638" s="8" t="s">
        <v>24</v>
      </c>
      <c r="M1638" s="43">
        <v>45884</v>
      </c>
      <c r="N1638" s="29" t="s">
        <v>4246</v>
      </c>
      <c r="O1638" s="72">
        <f>IF(Table1[[#This Row],[Phân loại]]="Tồn đầu kỳ",Table1[[#This Row],[Tổng giá trị]],0)</f>
        <v>0</v>
      </c>
      <c r="P1638" s="8">
        <f>IF(Table1[[#This Row],[Số còn phải thu ĐK]]&lt;&gt;0,0,IF(Table1[[#This Row],[Phân loại]]="Bán hàng",Table1[[#This Row],[Tổng giá trị]],-Table1[[#This Row],[Tổng giá trị]]))</f>
        <v>396527</v>
      </c>
      <c r="Q1638" s="73">
        <f t="shared" si="206"/>
        <v>396527</v>
      </c>
      <c r="R1638" s="8">
        <f>Table1[[#This Row],[Số còn phải thu ĐK]]+Table1[[#This Row],[Giá Trị HD sau CK]]-Table1[[#This Row],[Số tiền đã thu]]</f>
        <v>0</v>
      </c>
      <c r="S1638" s="7">
        <f>IF(Table1[[#This Row],[Ngày hóa đơn]]&lt;&gt;"",Table1[[#This Row],[Ngày hóa đơn]],Table1[[#This Row],[Ngày hạch toán]])</f>
        <v>45782</v>
      </c>
      <c r="T1638" s="8"/>
      <c r="U1638" s="7">
        <f>IF(Table1[[#This Row],[Ngày tính CN]]="","",S1638+T1638)</f>
        <v>45782</v>
      </c>
      <c r="V1638" s="74">
        <f ca="1">IF(Table1[[#This Row],[Hạn thanh toán]]="","",IF((U1638-NOW())&lt;0,0,(U1638-NOW())))</f>
        <v>0</v>
      </c>
      <c r="W1638" s="72"/>
      <c r="X1638" s="68" t="str">
        <f t="shared" ca="1" si="207"/>
        <v/>
      </c>
      <c r="Y1638" s="68" t="str">
        <f t="shared" si="205"/>
        <v>Đã thanh toán</v>
      </c>
      <c r="Z1638" s="301">
        <f>Table1[[#This Row],[Hạn thanh toán]]</f>
        <v>45782</v>
      </c>
      <c r="AA1638" s="301">
        <f>Table1[[#This Row],[Ngày Thanh toán]]</f>
        <v>45884</v>
      </c>
      <c r="AD1638" s="3" t="str">
        <f>VLOOKUP($A1638,Ma_KH!$A:$Q,Ma_KH!O$1,0)</f>
        <v>SÀNH ĐIỆU</v>
      </c>
      <c r="AE1638" s="3" t="str">
        <f>VLOOKUP($A1638,Ma_KH!$A:$Q,Ma_KH!P$1,0)</f>
        <v>CÔNG TY TNHH PHÂN PHỐI SÀNH ĐIỆU</v>
      </c>
    </row>
    <row r="1639" spans="1:31" ht="25.5" customHeight="1" x14ac:dyDescent="0.3">
      <c r="A1639" s="69" t="s">
        <v>146</v>
      </c>
      <c r="B1639" s="69" t="s">
        <v>4518</v>
      </c>
      <c r="C1639" s="70">
        <v>45796</v>
      </c>
      <c r="D1639" s="71" t="s">
        <v>3040</v>
      </c>
      <c r="E1639" s="70">
        <v>45796</v>
      </c>
      <c r="F1639" s="69" t="s">
        <v>3041</v>
      </c>
      <c r="G1639" s="69" t="s">
        <v>3030</v>
      </c>
      <c r="H1639" s="72">
        <v>1073258</v>
      </c>
      <c r="I1639" s="72">
        <v>0</v>
      </c>
      <c r="J1639" s="72">
        <v>85861</v>
      </c>
      <c r="K1639" s="72">
        <v>1159119</v>
      </c>
      <c r="L1639" s="8" t="s">
        <v>24</v>
      </c>
      <c r="M1639" s="43">
        <v>45884</v>
      </c>
      <c r="N1639" s="29" t="s">
        <v>4246</v>
      </c>
      <c r="O1639" s="72">
        <f>IF(Table1[[#This Row],[Phân loại]]="Tồn đầu kỳ",Table1[[#This Row],[Tổng giá trị]],0)</f>
        <v>0</v>
      </c>
      <c r="P1639" s="8">
        <f>IF(Table1[[#This Row],[Số còn phải thu ĐK]]&lt;&gt;0,0,IF(Table1[[#This Row],[Phân loại]]="Bán hàng",Table1[[#This Row],[Tổng giá trị]],-Table1[[#This Row],[Tổng giá trị]]))</f>
        <v>1159119</v>
      </c>
      <c r="Q1639" s="73">
        <f t="shared" si="206"/>
        <v>1159119</v>
      </c>
      <c r="R1639" s="8">
        <f>Table1[[#This Row],[Số còn phải thu ĐK]]+Table1[[#This Row],[Giá Trị HD sau CK]]-Table1[[#This Row],[Số tiền đã thu]]</f>
        <v>0</v>
      </c>
      <c r="S1639" s="7">
        <f>IF(Table1[[#This Row],[Ngày hóa đơn]]&lt;&gt;"",Table1[[#This Row],[Ngày hóa đơn]],Table1[[#This Row],[Ngày hạch toán]])</f>
        <v>45796</v>
      </c>
      <c r="T1639" s="8"/>
      <c r="U1639" s="7">
        <f>IF(Table1[[#This Row],[Ngày tính CN]]="","",S1639+T1639)</f>
        <v>45796</v>
      </c>
      <c r="V1639" s="74">
        <f ca="1">IF(Table1[[#This Row],[Hạn thanh toán]]="","",IF((U1639-NOW())&lt;0,0,(U1639-NOW())))</f>
        <v>0</v>
      </c>
      <c r="W1639" s="72"/>
      <c r="X1639" s="68" t="str">
        <f t="shared" ca="1" si="207"/>
        <v/>
      </c>
      <c r="Y1639" s="68" t="str">
        <f t="shared" si="205"/>
        <v>Đã thanh toán</v>
      </c>
      <c r="Z1639" s="301">
        <f>Table1[[#This Row],[Hạn thanh toán]]</f>
        <v>45796</v>
      </c>
      <c r="AA1639" s="301">
        <f>Table1[[#This Row],[Ngày Thanh toán]]</f>
        <v>45884</v>
      </c>
      <c r="AD1639" s="3" t="str">
        <f>VLOOKUP($A1639,Ma_KH!$A:$Q,Ma_KH!O$1,0)</f>
        <v>SÀNH ĐIỆU</v>
      </c>
      <c r="AE1639" s="3" t="str">
        <f>VLOOKUP($A1639,Ma_KH!$A:$Q,Ma_KH!P$1,0)</f>
        <v>CÔNG TY TNHH PHÂN PHỐI SÀNH ĐIỆU</v>
      </c>
    </row>
    <row r="1640" spans="1:31" ht="25.5" customHeight="1" x14ac:dyDescent="0.3">
      <c r="A1640" s="76" t="s">
        <v>146</v>
      </c>
      <c r="B1640" s="69" t="s">
        <v>4518</v>
      </c>
      <c r="C1640" s="78">
        <v>45849</v>
      </c>
      <c r="D1640" s="79" t="s">
        <v>3042</v>
      </c>
      <c r="E1640" s="78">
        <v>45849</v>
      </c>
      <c r="F1640" s="76" t="s">
        <v>3043</v>
      </c>
      <c r="G1640" s="76" t="s">
        <v>3030</v>
      </c>
      <c r="H1640" s="72">
        <v>200732</v>
      </c>
      <c r="I1640" s="72">
        <v>0</v>
      </c>
      <c r="J1640" s="72">
        <v>16059</v>
      </c>
      <c r="K1640" s="72">
        <v>216791</v>
      </c>
      <c r="L1640" s="8" t="s">
        <v>24</v>
      </c>
      <c r="M1640" s="43">
        <v>45929</v>
      </c>
      <c r="N1640" s="29" t="s">
        <v>4247</v>
      </c>
      <c r="O1640" s="72">
        <f>IF(Table1[[#This Row],[Phân loại]]="Tồn đầu kỳ",Table1[[#This Row],[Tổng giá trị]],0)</f>
        <v>0</v>
      </c>
      <c r="P1640" s="8">
        <f>IF(Table1[[#This Row],[Số còn phải thu ĐK]]&lt;&gt;0,0,IF(Table1[[#This Row],[Phân loại]]="Bán hàng",Table1[[#This Row],[Tổng giá trị]],-Table1[[#This Row],[Tổng giá trị]]))</f>
        <v>216791</v>
      </c>
      <c r="Q1640" s="73">
        <f t="shared" si="206"/>
        <v>216791</v>
      </c>
      <c r="R1640" s="8">
        <f>Table1[[#This Row],[Số còn phải thu ĐK]]+Table1[[#This Row],[Giá Trị HD sau CK]]-Table1[[#This Row],[Số tiền đã thu]]</f>
        <v>0</v>
      </c>
      <c r="S1640" s="7">
        <f>IF(Table1[[#This Row],[Ngày hóa đơn]]&lt;&gt;"",Table1[[#This Row],[Ngày hóa đơn]],Table1[[#This Row],[Ngày hạch toán]])</f>
        <v>45849</v>
      </c>
      <c r="T1640" s="8"/>
      <c r="U1640" s="7">
        <f>IF(Table1[[#This Row],[Ngày tính CN]]="","",S1640+T1640)</f>
        <v>45849</v>
      </c>
      <c r="V1640" s="74">
        <f ca="1">IF(Table1[[#This Row],[Hạn thanh toán]]="","",IF((U1640-NOW())&lt;0,0,(U1640-NOW())))</f>
        <v>0</v>
      </c>
      <c r="W1640" s="72"/>
      <c r="X1640" s="68" t="str">
        <f t="shared" ca="1" si="207"/>
        <v/>
      </c>
      <c r="Y1640" s="68" t="str">
        <f t="shared" si="205"/>
        <v>Đã thanh toán</v>
      </c>
      <c r="Z1640" s="301">
        <f>Table1[[#This Row],[Hạn thanh toán]]</f>
        <v>45849</v>
      </c>
      <c r="AA1640" s="301">
        <f>Table1[[#This Row],[Ngày Thanh toán]]</f>
        <v>45929</v>
      </c>
      <c r="AD1640" s="3" t="str">
        <f>VLOOKUP($A1640,Ma_KH!$A:$Q,Ma_KH!O$1,0)</f>
        <v>SÀNH ĐIỆU</v>
      </c>
      <c r="AE1640" s="3" t="str">
        <f>VLOOKUP($A1640,Ma_KH!$A:$Q,Ma_KH!P$1,0)</f>
        <v>CÔNG TY TNHH PHÂN PHỐI SÀNH ĐIỆU</v>
      </c>
    </row>
    <row r="1641" spans="1:31" ht="25.5" customHeight="1" x14ac:dyDescent="0.3">
      <c r="A1641" s="76" t="s">
        <v>146</v>
      </c>
      <c r="B1641" s="69" t="s">
        <v>4518</v>
      </c>
      <c r="C1641" s="78">
        <v>45863</v>
      </c>
      <c r="D1641" s="79" t="s">
        <v>3044</v>
      </c>
      <c r="E1641" s="78">
        <v>45863</v>
      </c>
      <c r="F1641" s="76" t="s">
        <v>3045</v>
      </c>
      <c r="G1641" s="76" t="s">
        <v>3030</v>
      </c>
      <c r="H1641" s="72">
        <v>720252</v>
      </c>
      <c r="I1641" s="72">
        <v>0</v>
      </c>
      <c r="J1641" s="72">
        <v>57620</v>
      </c>
      <c r="K1641" s="72">
        <v>777872</v>
      </c>
      <c r="L1641" s="8" t="s">
        <v>24</v>
      </c>
      <c r="M1641" s="43">
        <v>45929</v>
      </c>
      <c r="N1641" s="29" t="s">
        <v>4247</v>
      </c>
      <c r="O1641" s="72">
        <f>IF(Table1[[#This Row],[Phân loại]]="Tồn đầu kỳ",Table1[[#This Row],[Tổng giá trị]],0)</f>
        <v>0</v>
      </c>
      <c r="P1641" s="8">
        <f>IF(Table1[[#This Row],[Số còn phải thu ĐK]]&lt;&gt;0,0,IF(Table1[[#This Row],[Phân loại]]="Bán hàng",Table1[[#This Row],[Tổng giá trị]],-Table1[[#This Row],[Tổng giá trị]]))</f>
        <v>777872</v>
      </c>
      <c r="Q1641" s="73">
        <f t="shared" si="206"/>
        <v>777872</v>
      </c>
      <c r="R1641" s="8">
        <f>Table1[[#This Row],[Số còn phải thu ĐK]]+Table1[[#This Row],[Giá Trị HD sau CK]]-Table1[[#This Row],[Số tiền đã thu]]</f>
        <v>0</v>
      </c>
      <c r="S1641" s="7">
        <f>IF(Table1[[#This Row],[Ngày hóa đơn]]&lt;&gt;"",Table1[[#This Row],[Ngày hóa đơn]],Table1[[#This Row],[Ngày hạch toán]])</f>
        <v>45863</v>
      </c>
      <c r="T1641" s="8"/>
      <c r="U1641" s="7">
        <f>IF(Table1[[#This Row],[Ngày tính CN]]="","",S1641+T1641)</f>
        <v>45863</v>
      </c>
      <c r="V1641" s="74">
        <f ca="1">IF(Table1[[#This Row],[Hạn thanh toán]]="","",IF((U1641-NOW())&lt;0,0,(U1641-NOW())))</f>
        <v>0</v>
      </c>
      <c r="W1641" s="72"/>
      <c r="X1641" s="68" t="str">
        <f t="shared" ca="1" si="207"/>
        <v/>
      </c>
      <c r="Y1641" s="68" t="str">
        <f t="shared" si="205"/>
        <v>Đã thanh toán</v>
      </c>
      <c r="Z1641" s="301">
        <f>Table1[[#This Row],[Hạn thanh toán]]</f>
        <v>45863</v>
      </c>
      <c r="AA1641" s="301">
        <f>Table1[[#This Row],[Ngày Thanh toán]]</f>
        <v>45929</v>
      </c>
      <c r="AD1641" s="3" t="str">
        <f>VLOOKUP($A1641,Ma_KH!$A:$Q,Ma_KH!O$1,0)</f>
        <v>SÀNH ĐIỆU</v>
      </c>
      <c r="AE1641" s="3" t="str">
        <f>VLOOKUP($A1641,Ma_KH!$A:$Q,Ma_KH!P$1,0)</f>
        <v>CÔNG TY TNHH PHÂN PHỐI SÀNH ĐIỆU</v>
      </c>
    </row>
    <row r="1642" spans="1:31" ht="25.5" customHeight="1" x14ac:dyDescent="0.3">
      <c r="A1642" s="76" t="s">
        <v>146</v>
      </c>
      <c r="B1642" s="69" t="s">
        <v>4518</v>
      </c>
      <c r="C1642" s="78">
        <v>45868</v>
      </c>
      <c r="D1642" s="79" t="s">
        <v>3046</v>
      </c>
      <c r="E1642" s="78">
        <v>45862</v>
      </c>
      <c r="F1642" s="76" t="s">
        <v>3047</v>
      </c>
      <c r="G1642" s="76" t="s">
        <v>3048</v>
      </c>
      <c r="H1642" s="72"/>
      <c r="I1642" s="72">
        <v>0</v>
      </c>
      <c r="J1642" s="72">
        <v>0</v>
      </c>
      <c r="K1642" s="72">
        <v>348281</v>
      </c>
      <c r="L1642" s="8" t="s">
        <v>3654</v>
      </c>
      <c r="M1642" s="43">
        <v>45929</v>
      </c>
      <c r="N1642" s="29" t="s">
        <v>4247</v>
      </c>
      <c r="O1642" s="72">
        <f>IF(Table1[[#This Row],[Phân loại]]="Tồn đầu kỳ",Table1[[#This Row],[Tổng giá trị]],0)</f>
        <v>0</v>
      </c>
      <c r="P1642" s="8">
        <f>IF(Table1[[#This Row],[Số còn phải thu ĐK]]&lt;&gt;0,0,IF(Table1[[#This Row],[Phân loại]]="Bán hàng",Table1[[#This Row],[Tổng giá trị]],-Table1[[#This Row],[Tổng giá trị]]))</f>
        <v>-348281</v>
      </c>
      <c r="Q1642" s="73">
        <f t="shared" si="206"/>
        <v>-348281</v>
      </c>
      <c r="R1642" s="8">
        <f>Table1[[#This Row],[Số còn phải thu ĐK]]+Table1[[#This Row],[Giá Trị HD sau CK]]-Table1[[#This Row],[Số tiền đã thu]]</f>
        <v>0</v>
      </c>
      <c r="S1642" s="7">
        <f>IF(Table1[[#This Row],[Ngày hóa đơn]]&lt;&gt;"",Table1[[#This Row],[Ngày hóa đơn]],Table1[[#This Row],[Ngày hạch toán]])</f>
        <v>45862</v>
      </c>
      <c r="T1642" s="8"/>
      <c r="U1642" s="7">
        <f>IF(Table1[[#This Row],[Ngày tính CN]]="","",S1642+T1642)</f>
        <v>45862</v>
      </c>
      <c r="V1642" s="74">
        <f ca="1">IF(Table1[[#This Row],[Hạn thanh toán]]="","",IF((U1642-NOW())&lt;0,0,(U1642-NOW())))</f>
        <v>0</v>
      </c>
      <c r="W1642" s="72"/>
      <c r="X1642" s="68" t="str">
        <f t="shared" ca="1" si="207"/>
        <v/>
      </c>
      <c r="Y1642" s="68" t="str">
        <f t="shared" si="205"/>
        <v>Đã thanh toán</v>
      </c>
      <c r="Z1642" s="301">
        <f>Table1[[#This Row],[Hạn thanh toán]]</f>
        <v>45862</v>
      </c>
      <c r="AA1642" s="301">
        <f>Table1[[#This Row],[Ngày Thanh toán]]</f>
        <v>45929</v>
      </c>
      <c r="AD1642" s="3" t="str">
        <f>VLOOKUP($A1642,Ma_KH!$A:$Q,Ma_KH!O$1,0)</f>
        <v>SÀNH ĐIỆU</v>
      </c>
      <c r="AE1642" s="3" t="str">
        <f>VLOOKUP($A1642,Ma_KH!$A:$Q,Ma_KH!P$1,0)</f>
        <v>CÔNG TY TNHH PHÂN PHỐI SÀNH ĐIỆU</v>
      </c>
    </row>
    <row r="1643" spans="1:31" ht="25.5" customHeight="1" x14ac:dyDescent="0.3">
      <c r="A1643" s="76" t="s">
        <v>146</v>
      </c>
      <c r="B1643" s="69" t="s">
        <v>4518</v>
      </c>
      <c r="C1643" s="78">
        <v>45869</v>
      </c>
      <c r="D1643" s="79" t="s">
        <v>3049</v>
      </c>
      <c r="E1643" s="78"/>
      <c r="F1643" s="76"/>
      <c r="G1643" s="76" t="s">
        <v>3050</v>
      </c>
      <c r="H1643" s="72">
        <v>0</v>
      </c>
      <c r="I1643" s="72">
        <v>611305</v>
      </c>
      <c r="J1643" s="72"/>
      <c r="K1643" s="72">
        <v>611305</v>
      </c>
      <c r="L1643" s="8" t="s">
        <v>3654</v>
      </c>
      <c r="M1643" s="43">
        <v>45832</v>
      </c>
      <c r="N1643" s="29" t="s">
        <v>4245</v>
      </c>
      <c r="O1643" s="72">
        <f>IF(Table1[[#This Row],[Phân loại]]="Tồn đầu kỳ",Table1[[#This Row],[Tổng giá trị]],0)</f>
        <v>0</v>
      </c>
      <c r="P1643" s="8">
        <f>IF(Table1[[#This Row],[Số còn phải thu ĐK]]&lt;&gt;0,0,IF(Table1[[#This Row],[Phân loại]]="Bán hàng",Table1[[#This Row],[Tổng giá trị]],-Table1[[#This Row],[Tổng giá trị]]))</f>
        <v>-611305</v>
      </c>
      <c r="Q1643" s="73">
        <f t="shared" si="206"/>
        <v>-611305</v>
      </c>
      <c r="R1643" s="8">
        <f>Table1[[#This Row],[Số còn phải thu ĐK]]+Table1[[#This Row],[Giá Trị HD sau CK]]-Table1[[#This Row],[Số tiền đã thu]]</f>
        <v>0</v>
      </c>
      <c r="S1643" s="7">
        <f>IF(Table1[[#This Row],[Ngày hóa đơn]]&lt;&gt;"",Table1[[#This Row],[Ngày hóa đơn]],Table1[[#This Row],[Ngày hạch toán]])</f>
        <v>45869</v>
      </c>
      <c r="T1643" s="8"/>
      <c r="U1643" s="7">
        <f>IF(Table1[[#This Row],[Ngày tính CN]]="","",S1643+T1643)</f>
        <v>45869</v>
      </c>
      <c r="V1643" s="74">
        <f ca="1">IF(Table1[[#This Row],[Hạn thanh toán]]="","",IF((U1643-NOW())&lt;0,0,(U1643-NOW())))</f>
        <v>0</v>
      </c>
      <c r="W1643" s="72"/>
      <c r="X1643" s="68" t="str">
        <f t="shared" ca="1" si="207"/>
        <v/>
      </c>
      <c r="Y1643" s="68" t="str">
        <f t="shared" si="205"/>
        <v>Đã thanh toán</v>
      </c>
      <c r="Z1643" s="301">
        <f>Table1[[#This Row],[Hạn thanh toán]]</f>
        <v>45869</v>
      </c>
      <c r="AA1643" s="301">
        <f>Table1[[#This Row],[Ngày Thanh toán]]</f>
        <v>45832</v>
      </c>
      <c r="AD1643" s="3" t="str">
        <f>VLOOKUP($A1643,Ma_KH!$A:$Q,Ma_KH!O$1,0)</f>
        <v>SÀNH ĐIỆU</v>
      </c>
      <c r="AE1643" s="3" t="str">
        <f>VLOOKUP($A1643,Ma_KH!$A:$Q,Ma_KH!P$1,0)</f>
        <v>CÔNG TY TNHH PHÂN PHỐI SÀNH ĐIỆU</v>
      </c>
    </row>
    <row r="1644" spans="1:31" s="61" customFormat="1" ht="25.5" customHeight="1" x14ac:dyDescent="0.3">
      <c r="A1644" s="44" t="s">
        <v>146</v>
      </c>
      <c r="B1644" s="69" t="s">
        <v>4518</v>
      </c>
      <c r="C1644" s="46">
        <v>45874</v>
      </c>
      <c r="D1644" s="45" t="s">
        <v>3051</v>
      </c>
      <c r="E1644" s="46">
        <v>45874</v>
      </c>
      <c r="F1644" s="44" t="s">
        <v>3052</v>
      </c>
      <c r="G1644" s="44" t="s">
        <v>3053</v>
      </c>
      <c r="H1644" s="57">
        <v>370842</v>
      </c>
      <c r="I1644" s="57">
        <v>0</v>
      </c>
      <c r="J1644" s="57">
        <v>29667</v>
      </c>
      <c r="K1644" s="57">
        <v>400509</v>
      </c>
      <c r="L1644" s="58" t="s">
        <v>24</v>
      </c>
      <c r="M1644" s="59"/>
      <c r="N1644" s="58"/>
      <c r="O1644" s="57">
        <f>IF(Table1[[#This Row],[Phân loại]]="Tồn đầu kỳ",Table1[[#This Row],[Tổng giá trị]],0)</f>
        <v>0</v>
      </c>
      <c r="P1644" s="58">
        <f>IF(Table1[[#This Row],[Số còn phải thu ĐK]]&lt;&gt;0,0,IF(Table1[[#This Row],[Phân loại]]="Bán hàng",Table1[[#This Row],[Tổng giá trị]],-Table1[[#This Row],[Tổng giá trị]]))</f>
        <v>400509</v>
      </c>
      <c r="Q1644" s="115">
        <f t="shared" si="206"/>
        <v>0</v>
      </c>
      <c r="R1644" s="58">
        <f>Table1[[#This Row],[Số còn phải thu ĐK]]+Table1[[#This Row],[Giá Trị HD sau CK]]-Table1[[#This Row],[Số tiền đã thu]]</f>
        <v>400509</v>
      </c>
      <c r="S1644" s="59">
        <f>IF(Table1[[#This Row],[Ngày hóa đơn]]&lt;&gt;"",Table1[[#This Row],[Ngày hóa đơn]],Table1[[#This Row],[Ngày hạch toán]])</f>
        <v>45874</v>
      </c>
      <c r="T1644" s="58"/>
      <c r="U1644" s="59">
        <f>IF(Table1[[#This Row],[Ngày tính CN]]="","",S1644+T1644)</f>
        <v>45874</v>
      </c>
      <c r="V1644" s="60">
        <f ca="1">IF(Table1[[#This Row],[Hạn thanh toán]]="","",IF((U1644-NOW())&lt;0,0,(U1644-NOW())))</f>
        <v>0</v>
      </c>
      <c r="W1644" s="57"/>
      <c r="X1644" s="116" t="str">
        <f t="shared" ca="1" si="207"/>
        <v/>
      </c>
      <c r="Y1644" s="116" t="str">
        <f t="shared" ca="1" si="205"/>
        <v/>
      </c>
      <c r="Z1644" s="305">
        <f>Table1[[#This Row],[Hạn thanh toán]]</f>
        <v>45874</v>
      </c>
      <c r="AA1644" s="305">
        <f>Table1[[#This Row],[Ngày Thanh toán]]</f>
        <v>0</v>
      </c>
      <c r="AD1644" s="61" t="str">
        <f>VLOOKUP($A1644,Ma_KH!$A:$Q,Ma_KH!O$1,0)</f>
        <v>SÀNH ĐIỆU</v>
      </c>
      <c r="AE1644" s="3" t="str">
        <f>VLOOKUP($A1644,Ma_KH!$A:$Q,Ma_KH!P$1,0)</f>
        <v>CÔNG TY TNHH PHÂN PHỐI SÀNH ĐIỆU</v>
      </c>
    </row>
    <row r="1645" spans="1:31" s="61" customFormat="1" ht="25.5" customHeight="1" x14ac:dyDescent="0.3">
      <c r="A1645" s="47" t="s">
        <v>146</v>
      </c>
      <c r="B1645" s="69" t="s">
        <v>4518</v>
      </c>
      <c r="C1645" s="49">
        <v>45883</v>
      </c>
      <c r="D1645" s="48" t="s">
        <v>3054</v>
      </c>
      <c r="E1645" s="49">
        <v>45883</v>
      </c>
      <c r="F1645" s="47" t="s">
        <v>3055</v>
      </c>
      <c r="G1645" s="47" t="s">
        <v>3056</v>
      </c>
      <c r="H1645" s="57">
        <v>1239779</v>
      </c>
      <c r="I1645" s="57">
        <v>0</v>
      </c>
      <c r="J1645" s="57">
        <v>99182</v>
      </c>
      <c r="K1645" s="57">
        <v>1338961</v>
      </c>
      <c r="L1645" s="58" t="s">
        <v>24</v>
      </c>
      <c r="M1645" s="59"/>
      <c r="N1645" s="58"/>
      <c r="O1645" s="57">
        <f>IF(Table1[[#This Row],[Phân loại]]="Tồn đầu kỳ",Table1[[#This Row],[Tổng giá trị]],0)</f>
        <v>0</v>
      </c>
      <c r="P1645" s="58">
        <f>IF(Table1[[#This Row],[Số còn phải thu ĐK]]&lt;&gt;0,0,IF(Table1[[#This Row],[Phân loại]]="Bán hàng",Table1[[#This Row],[Tổng giá trị]],-Table1[[#This Row],[Tổng giá trị]]))</f>
        <v>1338961</v>
      </c>
      <c r="Q1645" s="115">
        <f t="shared" si="206"/>
        <v>0</v>
      </c>
      <c r="R1645" s="58">
        <f>Table1[[#This Row],[Số còn phải thu ĐK]]+Table1[[#This Row],[Giá Trị HD sau CK]]-Table1[[#This Row],[Số tiền đã thu]]</f>
        <v>1338961</v>
      </c>
      <c r="S1645" s="59">
        <f>IF(Table1[[#This Row],[Ngày hóa đơn]]&lt;&gt;"",Table1[[#This Row],[Ngày hóa đơn]],Table1[[#This Row],[Ngày hạch toán]])</f>
        <v>45883</v>
      </c>
      <c r="T1645" s="58"/>
      <c r="U1645" s="59">
        <f>IF(Table1[[#This Row],[Ngày tính CN]]="","",S1645+T1645)</f>
        <v>45883</v>
      </c>
      <c r="V1645" s="60">
        <f ca="1">IF(Table1[[#This Row],[Hạn thanh toán]]="","",IF((U1645-NOW())&lt;0,0,(U1645-NOW())))</f>
        <v>0</v>
      </c>
      <c r="W1645" s="57"/>
      <c r="X1645" s="116" t="str">
        <f t="shared" ca="1" si="207"/>
        <v/>
      </c>
      <c r="Y1645" s="116" t="str">
        <f t="shared" ca="1" si="205"/>
        <v/>
      </c>
      <c r="Z1645" s="305">
        <f>Table1[[#This Row],[Hạn thanh toán]]</f>
        <v>45883</v>
      </c>
      <c r="AA1645" s="305">
        <f>Table1[[#This Row],[Ngày Thanh toán]]</f>
        <v>0</v>
      </c>
      <c r="AD1645" s="61" t="str">
        <f>VLOOKUP($A1645,Ma_KH!$A:$Q,Ma_KH!O$1,0)</f>
        <v>SÀNH ĐIỆU</v>
      </c>
      <c r="AE1645" s="3" t="str">
        <f>VLOOKUP($A1645,Ma_KH!$A:$Q,Ma_KH!P$1,0)</f>
        <v>CÔNG TY TNHH PHÂN PHỐI SÀNH ĐIỆU</v>
      </c>
    </row>
    <row r="1646" spans="1:31" ht="25.5" customHeight="1" x14ac:dyDescent="0.3">
      <c r="A1646" s="69" t="s">
        <v>146</v>
      </c>
      <c r="B1646" s="69" t="s">
        <v>4518</v>
      </c>
      <c r="C1646" s="70">
        <v>45906</v>
      </c>
      <c r="D1646" s="71" t="s">
        <v>3057</v>
      </c>
      <c r="E1646" s="70">
        <v>45906</v>
      </c>
      <c r="F1646" s="69" t="s">
        <v>3058</v>
      </c>
      <c r="G1646" s="69" t="s">
        <v>3030</v>
      </c>
      <c r="H1646" s="72">
        <v>951244</v>
      </c>
      <c r="I1646" s="72">
        <v>0</v>
      </c>
      <c r="J1646" s="72">
        <v>76100</v>
      </c>
      <c r="K1646" s="72">
        <v>1027344</v>
      </c>
      <c r="L1646" s="8" t="s">
        <v>24</v>
      </c>
      <c r="M1646" s="43">
        <v>45929</v>
      </c>
      <c r="N1646" s="29" t="s">
        <v>4247</v>
      </c>
      <c r="O1646" s="72">
        <f>IF(Table1[[#This Row],[Phân loại]]="Tồn đầu kỳ",Table1[[#This Row],[Tổng giá trị]],0)</f>
        <v>0</v>
      </c>
      <c r="P1646" s="8">
        <f>IF(Table1[[#This Row],[Số còn phải thu ĐK]]&lt;&gt;0,0,IF(Table1[[#This Row],[Phân loại]]="Bán hàng",Table1[[#This Row],[Tổng giá trị]],-Table1[[#This Row],[Tổng giá trị]]))</f>
        <v>1027344</v>
      </c>
      <c r="Q1646" s="73">
        <f t="shared" si="206"/>
        <v>1027344</v>
      </c>
      <c r="R1646" s="8">
        <f>Table1[[#This Row],[Số còn phải thu ĐK]]+Table1[[#This Row],[Giá Trị HD sau CK]]-Table1[[#This Row],[Số tiền đã thu]]</f>
        <v>0</v>
      </c>
      <c r="S1646" s="7">
        <f>IF(Table1[[#This Row],[Ngày hóa đơn]]&lt;&gt;"",Table1[[#This Row],[Ngày hóa đơn]],Table1[[#This Row],[Ngày hạch toán]])</f>
        <v>45906</v>
      </c>
      <c r="T1646" s="8"/>
      <c r="U1646" s="7">
        <f>IF(Table1[[#This Row],[Ngày tính CN]]="","",S1646+T1646)</f>
        <v>45906</v>
      </c>
      <c r="V1646" s="74">
        <f ca="1">IF(Table1[[#This Row],[Hạn thanh toán]]="","",IF((U1646-NOW())&lt;0,0,(U1646-NOW())))</f>
        <v>0</v>
      </c>
      <c r="W1646" s="72"/>
      <c r="X1646" s="68" t="str">
        <f ca="1">IF(OR(AR1650="",AO1650=0),"",IF((AR1650-NOW())&lt;0,-(AR1650-NOW()),0))</f>
        <v/>
      </c>
      <c r="Y1646" s="68" t="str">
        <f t="shared" si="205"/>
        <v>Đã thanh toán</v>
      </c>
      <c r="Z1646" s="301">
        <f>Table1[[#This Row],[Hạn thanh toán]]</f>
        <v>45906</v>
      </c>
      <c r="AA1646" s="301">
        <f>Table1[[#This Row],[Ngày Thanh toán]]</f>
        <v>45929</v>
      </c>
      <c r="AD1646" s="3" t="str">
        <f>VLOOKUP($A1646,Ma_KH!$A:$Q,Ma_KH!O$1,0)</f>
        <v>SÀNH ĐIỆU</v>
      </c>
      <c r="AE1646" s="3" t="str">
        <f>VLOOKUP($A1646,Ma_KH!$A:$Q,Ma_KH!P$1,0)</f>
        <v>CÔNG TY TNHH PHÂN PHỐI SÀNH ĐIỆU</v>
      </c>
    </row>
    <row r="1647" spans="1:31" s="61" customFormat="1" ht="25.5" customHeight="1" x14ac:dyDescent="0.3">
      <c r="A1647" s="44" t="s">
        <v>146</v>
      </c>
      <c r="B1647" s="69" t="s">
        <v>4518</v>
      </c>
      <c r="C1647" s="46">
        <v>45940</v>
      </c>
      <c r="D1647" s="45" t="s">
        <v>3059</v>
      </c>
      <c r="E1647" s="46"/>
      <c r="F1647" s="237" t="s">
        <v>3060</v>
      </c>
      <c r="G1647" s="44" t="s">
        <v>3030</v>
      </c>
      <c r="H1647" s="57">
        <v>166785</v>
      </c>
      <c r="I1647" s="57"/>
      <c r="J1647" s="57">
        <v>13343</v>
      </c>
      <c r="K1647" s="57">
        <v>180128</v>
      </c>
      <c r="L1647" s="58" t="s">
        <v>24</v>
      </c>
      <c r="M1647" s="59"/>
      <c r="N1647" s="58"/>
      <c r="O1647" s="57">
        <f>IF(Table1[[#This Row],[Phân loại]]="Tồn đầu kỳ",Table1[[#This Row],[Tổng giá trị]],0)</f>
        <v>0</v>
      </c>
      <c r="P1647" s="58">
        <f>IF(Table1[[#This Row],[Số còn phải thu ĐK]]&lt;&gt;0,0,IF(Table1[[#This Row],[Phân loại]]="Bán hàng",Table1[[#This Row],[Tổng giá trị]],-Table1[[#This Row],[Tổng giá trị]]))</f>
        <v>180128</v>
      </c>
      <c r="Q1647" s="115">
        <f t="shared" si="206"/>
        <v>0</v>
      </c>
      <c r="R1647" s="58">
        <f>Table1[[#This Row],[Số còn phải thu ĐK]]+Table1[[#This Row],[Giá Trị HD sau CK]]-Table1[[#This Row],[Số tiền đã thu]]</f>
        <v>180128</v>
      </c>
      <c r="S1647" s="59">
        <f>IF(Table1[[#This Row],[Ngày hóa đơn]]&lt;&gt;"",Table1[[#This Row],[Ngày hóa đơn]],Table1[[#This Row],[Ngày hạch toán]])</f>
        <v>45940</v>
      </c>
      <c r="T1647" s="58"/>
      <c r="U1647" s="59">
        <f>IF(Table1[[#This Row],[Ngày tính CN]]="","",S1647+T1647)</f>
        <v>45940</v>
      </c>
      <c r="V1647" s="60">
        <f ca="1">IF(Table1[[#This Row],[Hạn thanh toán]]="","",IF((U1647-NOW())&lt;0,0,(U1647-NOW())))</f>
        <v>0</v>
      </c>
      <c r="W1647" s="57"/>
      <c r="X1647" s="116" t="str">
        <f ca="1">IF(OR(AR1652="",AO1652=0),"",IF((AR1652-NOW())&lt;0,-(AR1652-NOW()),0))</f>
        <v/>
      </c>
      <c r="Y1647" s="116" t="str">
        <f t="shared" ca="1" si="205"/>
        <v/>
      </c>
      <c r="Z1647" s="305">
        <f>Table1[[#This Row],[Hạn thanh toán]]</f>
        <v>45940</v>
      </c>
      <c r="AA1647" s="305">
        <f>Table1[[#This Row],[Ngày Thanh toán]]</f>
        <v>0</v>
      </c>
      <c r="AD1647" s="61" t="str">
        <f>VLOOKUP($A1647,Ma_KH!$A:$Q,Ma_KH!O$1,0)</f>
        <v>SÀNH ĐIỆU</v>
      </c>
      <c r="AE1647" s="3" t="str">
        <f>VLOOKUP($A1647,Ma_KH!$A:$Q,Ma_KH!P$1,0)</f>
        <v>CÔNG TY TNHH PHÂN PHỐI SÀNH ĐIỆU</v>
      </c>
    </row>
    <row r="1648" spans="1:31" s="61" customFormat="1" ht="25.5" customHeight="1" x14ac:dyDescent="0.3">
      <c r="A1648" s="47" t="s">
        <v>146</v>
      </c>
      <c r="B1648" s="69" t="s">
        <v>4518</v>
      </c>
      <c r="C1648" s="49">
        <v>45953</v>
      </c>
      <c r="D1648" s="48" t="s">
        <v>3061</v>
      </c>
      <c r="E1648" s="49"/>
      <c r="F1648" s="238" t="s">
        <v>3062</v>
      </c>
      <c r="G1648" s="47" t="s">
        <v>3030</v>
      </c>
      <c r="H1648" s="57">
        <v>1084180</v>
      </c>
      <c r="I1648" s="57">
        <v>0</v>
      </c>
      <c r="J1648" s="57">
        <v>86734</v>
      </c>
      <c r="K1648" s="57">
        <v>1170914</v>
      </c>
      <c r="L1648" s="58" t="s">
        <v>24</v>
      </c>
      <c r="M1648" s="59"/>
      <c r="N1648" s="58"/>
      <c r="O1648" s="57">
        <f>IF(Table1[[#This Row],[Phân loại]]="Tồn đầu kỳ",Table1[[#This Row],[Tổng giá trị]],0)</f>
        <v>0</v>
      </c>
      <c r="P1648" s="58">
        <f>IF(Table1[[#This Row],[Số còn phải thu ĐK]]&lt;&gt;0,0,IF(Table1[[#This Row],[Phân loại]]="Bán hàng",Table1[[#This Row],[Tổng giá trị]],-Table1[[#This Row],[Tổng giá trị]]))</f>
        <v>1170914</v>
      </c>
      <c r="Q1648" s="115">
        <f t="shared" si="206"/>
        <v>0</v>
      </c>
      <c r="R1648" s="58">
        <f>Table1[[#This Row],[Số còn phải thu ĐK]]+Table1[[#This Row],[Giá Trị HD sau CK]]-Table1[[#This Row],[Số tiền đã thu]]</f>
        <v>1170914</v>
      </c>
      <c r="S1648" s="59">
        <f>IF(Table1[[#This Row],[Ngày hóa đơn]]&lt;&gt;"",Table1[[#This Row],[Ngày hóa đơn]],Table1[[#This Row],[Ngày hạch toán]])</f>
        <v>45953</v>
      </c>
      <c r="T1648" s="58"/>
      <c r="U1648" s="59">
        <f>IF(Table1[[#This Row],[Ngày tính CN]]="","",S1648+T1648)</f>
        <v>45953</v>
      </c>
      <c r="V1648" s="60">
        <f ca="1">IF(Table1[[#This Row],[Hạn thanh toán]]="","",IF((U1648-NOW())&lt;0,0,(U1648-NOW())))</f>
        <v>0</v>
      </c>
      <c r="W1648" s="57"/>
      <c r="X1648" s="116" t="str">
        <f ca="1">IF(OR(AR1653="",AO1653=0),"",IF((AR1653-NOW())&lt;0,-(AR1653-NOW()),0))</f>
        <v/>
      </c>
      <c r="Y1648" s="116" t="str">
        <f t="shared" ca="1" si="205"/>
        <v/>
      </c>
      <c r="Z1648" s="305">
        <f>Table1[[#This Row],[Hạn thanh toán]]</f>
        <v>45953</v>
      </c>
      <c r="AA1648" s="305">
        <f>Table1[[#This Row],[Ngày Thanh toán]]</f>
        <v>0</v>
      </c>
      <c r="AD1648" s="61" t="str">
        <f>VLOOKUP($A1648,Ma_KH!$A:$Q,Ma_KH!O$1,0)</f>
        <v>SÀNH ĐIỆU</v>
      </c>
      <c r="AE1648" s="3" t="str">
        <f>VLOOKUP($A1648,Ma_KH!$A:$Q,Ma_KH!P$1,0)</f>
        <v>CÔNG TY TNHH PHÂN PHỐI SÀNH ĐIỆU</v>
      </c>
    </row>
    <row r="1649" spans="1:31" s="156" customFormat="1" ht="25.5" customHeight="1" x14ac:dyDescent="0.3">
      <c r="A1649" s="144" t="s">
        <v>147</v>
      </c>
      <c r="B1649" s="144" t="s">
        <v>4519</v>
      </c>
      <c r="C1649" s="145"/>
      <c r="D1649" s="146"/>
      <c r="E1649" s="145">
        <v>45682</v>
      </c>
      <c r="F1649" s="144" t="s">
        <v>3064</v>
      </c>
      <c r="G1649" s="144" t="s">
        <v>3648</v>
      </c>
      <c r="H1649" s="148"/>
      <c r="I1649" s="148">
        <v>0</v>
      </c>
      <c r="J1649" s="148"/>
      <c r="K1649" s="62">
        <v>22790569</v>
      </c>
      <c r="L1649" s="149" t="s">
        <v>3648</v>
      </c>
      <c r="M1649" s="150">
        <v>45695</v>
      </c>
      <c r="N1649" s="151" t="s">
        <v>3919</v>
      </c>
      <c r="O1649" s="148">
        <f>IF(Table1[[#This Row],[Phân loại]]="Tồn đầu kỳ",Table1[[#This Row],[Tổng giá trị]],0)</f>
        <v>22790569</v>
      </c>
      <c r="P1649" s="149">
        <f>IF(Table1[[#This Row],[Số còn phải thu ĐK]]&lt;&gt;0,0,IF(Table1[[#This Row],[Phân loại]]="Bán hàng",Table1[[#This Row],[Tổng giá trị]],-Table1[[#This Row],[Tổng giá trị]]))</f>
        <v>0</v>
      </c>
      <c r="Q1649" s="152">
        <f t="shared" ref="Q1649" si="208">IF(M1649&lt;&gt;"",IF(O1649&gt;0,O1649,P1649),0)</f>
        <v>22790569</v>
      </c>
      <c r="R1649" s="149">
        <f>Table1[[#This Row],[Số còn phải thu ĐK]]+Table1[[#This Row],[Giá Trị HD sau CK]]-Table1[[#This Row],[Số tiền đã thu]]</f>
        <v>0</v>
      </c>
      <c r="S1649" s="153">
        <f>IF(Table1[[#This Row],[Ngày hóa đơn]]&lt;&gt;"",Table1[[#This Row],[Ngày hóa đơn]],Table1[[#This Row],[Ngày hạch toán]])</f>
        <v>45682</v>
      </c>
      <c r="T1649" s="149"/>
      <c r="U1649" s="153">
        <f>IF(Table1[[#This Row],[Ngày tính CN]]="","",S1649+T1649)</f>
        <v>45682</v>
      </c>
      <c r="V1649" s="154">
        <f ca="1">IF(Table1[[#This Row],[Hạn thanh toán]]="","",IF((U1649-NOW())&lt;0,0,(U1649-NOW())))</f>
        <v>0</v>
      </c>
      <c r="W1649" s="148"/>
      <c r="X1649" s="155" t="str">
        <f t="shared" ref="X1649" ca="1" si="209">IF(OR(AR1653="",AO1653=0),"",IF((AR1653-NOW())&lt;0,-(AR1653-NOW()),0))</f>
        <v/>
      </c>
      <c r="Y1649" s="155" t="str">
        <f t="shared" ref="Y1649" si="210">IF(R1649=0,"Đã thanh toán",IF(X1649="","",IF(X1649&lt;=0,"Chưa đến hạn thanh toán",IF(X1649&lt;=30,"Nợ quá hạn 30 ngày",IF(X1649&lt;=60,"Nợ quá hạn từ 30 ngày đến 60 ngày",IF(X1649&lt;=90,"Nợ quá hạn từ 60 ngày đến 90 ngày",IF(X1649&lt;=120,"Nợ quá hạn từ 90 ngày đến 120 ngày","Nợ quá hạn hơn 120 ngày có khả năng mất thanh toán")))))))</f>
        <v>Đã thanh toán</v>
      </c>
      <c r="Z1649" s="304">
        <f>Table1[[#This Row],[Hạn thanh toán]]</f>
        <v>45682</v>
      </c>
      <c r="AA1649" s="304">
        <f>Table1[[#This Row],[Ngày Thanh toán]]</f>
        <v>45695</v>
      </c>
      <c r="AD1649" s="156" t="str">
        <f>VLOOKUP($A1649,Ma_KH!$A:$Q,Ma_KH!O$1,0)</f>
        <v>REALFMART</v>
      </c>
      <c r="AE1649" s="3" t="str">
        <f>VLOOKUP($A1649,Ma_KH!$A:$Q,Ma_KH!P$1,0)</f>
        <v>CÔNG TY TNHH ĐẦU TƯ PHÁT TRIỂN KINH DOANH TOÀN THẮNG</v>
      </c>
    </row>
    <row r="1650" spans="1:31" ht="25.5" customHeight="1" x14ac:dyDescent="0.3">
      <c r="A1650" s="69" t="s">
        <v>147</v>
      </c>
      <c r="B1650" s="69" t="s">
        <v>4519</v>
      </c>
      <c r="C1650" s="70">
        <v>45682</v>
      </c>
      <c r="D1650" s="71" t="s">
        <v>3063</v>
      </c>
      <c r="E1650" s="70">
        <v>45682</v>
      </c>
      <c r="F1650" s="69" t="s">
        <v>3064</v>
      </c>
      <c r="G1650" s="69" t="s">
        <v>3065</v>
      </c>
      <c r="H1650" s="72">
        <v>2440110</v>
      </c>
      <c r="I1650" s="72">
        <v>0</v>
      </c>
      <c r="J1650" s="72">
        <v>195209</v>
      </c>
      <c r="K1650" s="72">
        <v>2635319</v>
      </c>
      <c r="L1650" s="8" t="s">
        <v>24</v>
      </c>
      <c r="M1650" s="43">
        <v>45695</v>
      </c>
      <c r="N1650" s="29" t="s">
        <v>3919</v>
      </c>
      <c r="O1650" s="72">
        <f>IF(Table1[[#This Row],[Phân loại]]="Tồn đầu kỳ",Table1[[#This Row],[Tổng giá trị]],0)</f>
        <v>0</v>
      </c>
      <c r="P1650" s="8">
        <f>IF(Table1[[#This Row],[Số còn phải thu ĐK]]&lt;&gt;0,0,IF(Table1[[#This Row],[Phân loại]]="Bán hàng",Table1[[#This Row],[Tổng giá trị]],-Table1[[#This Row],[Tổng giá trị]]))</f>
        <v>2635319</v>
      </c>
      <c r="Q1650" s="73">
        <f t="shared" si="206"/>
        <v>2635319</v>
      </c>
      <c r="R1650" s="8">
        <f>Table1[[#This Row],[Số còn phải thu ĐK]]+Table1[[#This Row],[Giá Trị HD sau CK]]-Table1[[#This Row],[Số tiền đã thu]]</f>
        <v>0</v>
      </c>
      <c r="S1650" s="7">
        <f>IF(Table1[[#This Row],[Ngày hóa đơn]]&lt;&gt;"",Table1[[#This Row],[Ngày hóa đơn]],Table1[[#This Row],[Ngày hạch toán]])</f>
        <v>45682</v>
      </c>
      <c r="T1650" s="8"/>
      <c r="U1650" s="7">
        <f>IF(Table1[[#This Row],[Ngày tính CN]]="","",S1650+T1650)</f>
        <v>45682</v>
      </c>
      <c r="V1650" s="74">
        <f ca="1">IF(Table1[[#This Row],[Hạn thanh toán]]="","",IF((U1650-NOW())&lt;0,0,(U1650-NOW())))</f>
        <v>0</v>
      </c>
      <c r="W1650" s="72"/>
      <c r="X1650" s="68" t="str">
        <f ca="1">IF(OR(AR1654="",AO1654=0),"",IF((AR1654-NOW())&lt;0,-(AR1654-NOW()),0))</f>
        <v/>
      </c>
      <c r="Y1650" s="68" t="str">
        <f t="shared" si="205"/>
        <v>Đã thanh toán</v>
      </c>
      <c r="Z1650" s="301">
        <f>Table1[[#This Row],[Hạn thanh toán]]</f>
        <v>45682</v>
      </c>
      <c r="AA1650" s="301">
        <f>Table1[[#This Row],[Ngày Thanh toán]]</f>
        <v>45695</v>
      </c>
      <c r="AD1650" s="3" t="str">
        <f>VLOOKUP($A1650,Ma_KH!$A:$Q,Ma_KH!O$1,0)</f>
        <v>REALFMART</v>
      </c>
      <c r="AE1650" s="3" t="str">
        <f>VLOOKUP($A1650,Ma_KH!$A:$Q,Ma_KH!P$1,0)</f>
        <v>CÔNG TY TNHH ĐẦU TƯ PHÁT TRIỂN KINH DOANH TOÀN THẮNG</v>
      </c>
    </row>
    <row r="1651" spans="1:31" s="156" customFormat="1" ht="25.5" customHeight="1" x14ac:dyDescent="0.3">
      <c r="A1651" s="160" t="s">
        <v>148</v>
      </c>
      <c r="B1651" s="160" t="s">
        <v>4520</v>
      </c>
      <c r="C1651" s="163"/>
      <c r="D1651" s="162"/>
      <c r="E1651" s="163"/>
      <c r="F1651" s="160"/>
      <c r="G1651" s="160" t="s">
        <v>3648</v>
      </c>
      <c r="H1651" s="148"/>
      <c r="I1651" s="148">
        <v>0</v>
      </c>
      <c r="J1651" s="148"/>
      <c r="K1651" s="177">
        <v>9258476</v>
      </c>
      <c r="L1651" s="149" t="s">
        <v>3648</v>
      </c>
      <c r="M1651" s="63">
        <v>45755</v>
      </c>
      <c r="N1651" s="29" t="s">
        <v>4248</v>
      </c>
      <c r="O1651" s="148">
        <f>IF(Table1[[#This Row],[Phân loại]]="Tồn đầu kỳ",Table1[[#This Row],[Tổng giá trị]],0)</f>
        <v>9258476</v>
      </c>
      <c r="P1651" s="149">
        <f>IF(Table1[[#This Row],[Số còn phải thu ĐK]]&lt;&gt;0,0,IF(Table1[[#This Row],[Phân loại]]="Bán hàng",Table1[[#This Row],[Tổng giá trị]],-Table1[[#This Row],[Tổng giá trị]]))</f>
        <v>0</v>
      </c>
      <c r="Q1651" s="152">
        <f t="shared" ref="Q1651" si="211">IF(M1651&lt;&gt;"",IF(O1651&gt;0,O1651,P1651),0)</f>
        <v>9258476</v>
      </c>
      <c r="R1651" s="149">
        <f>Table1[[#This Row],[Số còn phải thu ĐK]]+Table1[[#This Row],[Giá Trị HD sau CK]]-Table1[[#This Row],[Số tiền đã thu]]</f>
        <v>0</v>
      </c>
      <c r="S1651" s="153">
        <f>IF(Table1[[#This Row],[Ngày hóa đơn]]&lt;&gt;"",Table1[[#This Row],[Ngày hóa đơn]],Table1[[#This Row],[Ngày hạch toán]])</f>
        <v>0</v>
      </c>
      <c r="T1651" s="149"/>
      <c r="U1651" s="153">
        <f>IF(Table1[[#This Row],[Ngày tính CN]]="","",S1651+T1651)</f>
        <v>0</v>
      </c>
      <c r="V1651" s="154">
        <f ca="1">IF(Table1[[#This Row],[Hạn thanh toán]]="","",IF((U1651-NOW())&lt;0,0,(U1651-NOW())))</f>
        <v>0</v>
      </c>
      <c r="W1651" s="148"/>
      <c r="X1651" s="155" t="str">
        <f t="shared" ref="X1651" ca="1" si="212">IF(OR(AR1654="",AO1654=0),"",IF((AR1654-NOW())&lt;0,-(AR1654-NOW()),0))</f>
        <v/>
      </c>
      <c r="Y1651" s="155" t="str">
        <f t="shared" ref="Y1651" si="213">IF(R1651=0,"Đã thanh toán",IF(X1651="","",IF(X1651&lt;=0,"Chưa đến hạn thanh toán",IF(X1651&lt;=30,"Nợ quá hạn 30 ngày",IF(X1651&lt;=60,"Nợ quá hạn từ 30 ngày đến 60 ngày",IF(X1651&lt;=90,"Nợ quá hạn từ 60 ngày đến 90 ngày",IF(X1651&lt;=120,"Nợ quá hạn từ 90 ngày đến 120 ngày","Nợ quá hạn hơn 120 ngày có khả năng mất thanh toán")))))))</f>
        <v>Đã thanh toán</v>
      </c>
      <c r="Z1651" s="304">
        <f>Table1[[#This Row],[Hạn thanh toán]]</f>
        <v>0</v>
      </c>
      <c r="AA1651" s="304">
        <f>Table1[[#This Row],[Ngày Thanh toán]]</f>
        <v>45755</v>
      </c>
      <c r="AD1651" s="156" t="str">
        <f>VLOOKUP($A1651,Ma_KH!$A:$Q,Ma_KH!O$1,0)</f>
        <v>VIỆT Ý</v>
      </c>
      <c r="AE1651" s="3" t="str">
        <f>VLOOKUP($A1651,Ma_KH!$A:$Q,Ma_KH!P$1,0)</f>
        <v>CÔNG TY TNHH VIỆT Ý</v>
      </c>
    </row>
    <row r="1652" spans="1:31" ht="25.5" customHeight="1" x14ac:dyDescent="0.3">
      <c r="A1652" s="76" t="s">
        <v>148</v>
      </c>
      <c r="B1652" s="76" t="s">
        <v>4520</v>
      </c>
      <c r="C1652" s="78">
        <v>45659</v>
      </c>
      <c r="D1652" s="79" t="s">
        <v>3066</v>
      </c>
      <c r="E1652" s="78">
        <v>45659</v>
      </c>
      <c r="F1652" s="76" t="s">
        <v>3067</v>
      </c>
      <c r="G1652" s="76" t="s">
        <v>3068</v>
      </c>
      <c r="H1652" s="72">
        <v>8770990</v>
      </c>
      <c r="I1652" s="72">
        <v>0</v>
      </c>
      <c r="J1652" s="72">
        <v>701679</v>
      </c>
      <c r="K1652" s="72">
        <v>9472669</v>
      </c>
      <c r="L1652" s="8" t="s">
        <v>24</v>
      </c>
      <c r="M1652" s="43">
        <v>45799</v>
      </c>
      <c r="N1652" s="29" t="s">
        <v>4249</v>
      </c>
      <c r="O1652" s="72">
        <f>IF(Table1[[#This Row],[Phân loại]]="Tồn đầu kỳ",Table1[[#This Row],[Tổng giá trị]],0)</f>
        <v>0</v>
      </c>
      <c r="P1652" s="8">
        <f>IF(Table1[[#This Row],[Số còn phải thu ĐK]]&lt;&gt;0,0,IF(Table1[[#This Row],[Phân loại]]="Bán hàng",Table1[[#This Row],[Tổng giá trị]],-Table1[[#This Row],[Tổng giá trị]]))</f>
        <v>9472669</v>
      </c>
      <c r="Q1652" s="73">
        <f t="shared" si="206"/>
        <v>9472669</v>
      </c>
      <c r="R1652" s="8">
        <f>Table1[[#This Row],[Số còn phải thu ĐK]]+Table1[[#This Row],[Giá Trị HD sau CK]]-Table1[[#This Row],[Số tiền đã thu]]</f>
        <v>0</v>
      </c>
      <c r="S1652" s="7">
        <f>IF(Table1[[#This Row],[Ngày hóa đơn]]&lt;&gt;"",Table1[[#This Row],[Ngày hóa đơn]],Table1[[#This Row],[Ngày hạch toán]])</f>
        <v>45659</v>
      </c>
      <c r="T1652" s="8"/>
      <c r="U1652" s="7">
        <f>IF(Table1[[#This Row],[Ngày tính CN]]="","",S1652+T1652)</f>
        <v>45659</v>
      </c>
      <c r="V1652" s="74">
        <f ca="1">IF(Table1[[#This Row],[Hạn thanh toán]]="","",IF((U1652-NOW())&lt;0,0,(U1652-NOW())))</f>
        <v>0</v>
      </c>
      <c r="W1652" s="72"/>
      <c r="X1652" s="68" t="str">
        <f t="shared" ca="1" si="207"/>
        <v/>
      </c>
      <c r="Y1652" s="68" t="str">
        <f t="shared" si="205"/>
        <v>Đã thanh toán</v>
      </c>
      <c r="Z1652" s="301">
        <f>Table1[[#This Row],[Hạn thanh toán]]</f>
        <v>45659</v>
      </c>
      <c r="AA1652" s="301">
        <f>Table1[[#This Row],[Ngày Thanh toán]]</f>
        <v>45799</v>
      </c>
      <c r="AD1652" s="3" t="str">
        <f>VLOOKUP($A1652,Ma_KH!$A:$Q,Ma_KH!O$1,0)</f>
        <v>VIỆT Ý</v>
      </c>
      <c r="AE1652" s="3" t="str">
        <f>VLOOKUP($A1652,Ma_KH!$A:$Q,Ma_KH!P$1,0)</f>
        <v>CÔNG TY TNHH VIỆT Ý</v>
      </c>
    </row>
    <row r="1653" spans="1:31" ht="25.5" customHeight="1" x14ac:dyDescent="0.3">
      <c r="A1653" s="69" t="s">
        <v>148</v>
      </c>
      <c r="B1653" s="76" t="s">
        <v>4520</v>
      </c>
      <c r="C1653" s="70">
        <v>45680</v>
      </c>
      <c r="D1653" s="71" t="s">
        <v>3069</v>
      </c>
      <c r="E1653" s="70">
        <v>45680</v>
      </c>
      <c r="F1653" s="69" t="s">
        <v>3070</v>
      </c>
      <c r="G1653" s="69" t="s">
        <v>3071</v>
      </c>
      <c r="H1653" s="72">
        <v>3487950</v>
      </c>
      <c r="I1653" s="72">
        <v>0</v>
      </c>
      <c r="J1653" s="72">
        <v>279036</v>
      </c>
      <c r="K1653" s="72">
        <v>3766986</v>
      </c>
      <c r="L1653" s="8" t="s">
        <v>24</v>
      </c>
      <c r="M1653" s="43">
        <v>45799</v>
      </c>
      <c r="N1653" s="29" t="s">
        <v>4249</v>
      </c>
      <c r="O1653" s="72">
        <f>IF(Table1[[#This Row],[Phân loại]]="Tồn đầu kỳ",Table1[[#This Row],[Tổng giá trị]],0)</f>
        <v>0</v>
      </c>
      <c r="P1653" s="8">
        <f>IF(Table1[[#This Row],[Số còn phải thu ĐK]]&lt;&gt;0,0,IF(Table1[[#This Row],[Phân loại]]="Bán hàng",Table1[[#This Row],[Tổng giá trị]],-Table1[[#This Row],[Tổng giá trị]]))</f>
        <v>3766986</v>
      </c>
      <c r="Q1653" s="73">
        <f t="shared" si="206"/>
        <v>3766986</v>
      </c>
      <c r="R1653" s="8">
        <f>Table1[[#This Row],[Số còn phải thu ĐK]]+Table1[[#This Row],[Giá Trị HD sau CK]]-Table1[[#This Row],[Số tiền đã thu]]</f>
        <v>0</v>
      </c>
      <c r="S1653" s="7">
        <f>IF(Table1[[#This Row],[Ngày hóa đơn]]&lt;&gt;"",Table1[[#This Row],[Ngày hóa đơn]],Table1[[#This Row],[Ngày hạch toán]])</f>
        <v>45680</v>
      </c>
      <c r="T1653" s="8"/>
      <c r="U1653" s="7">
        <f>IF(Table1[[#This Row],[Ngày tính CN]]="","",S1653+T1653)</f>
        <v>45680</v>
      </c>
      <c r="V1653" s="74">
        <f ca="1">IF(Table1[[#This Row],[Hạn thanh toán]]="","",IF((U1653-NOW())&lt;0,0,(U1653-NOW())))</f>
        <v>0</v>
      </c>
      <c r="W1653" s="72"/>
      <c r="X1653" s="68" t="str">
        <f t="shared" ca="1" si="207"/>
        <v/>
      </c>
      <c r="Y1653" s="68" t="str">
        <f t="shared" si="205"/>
        <v>Đã thanh toán</v>
      </c>
      <c r="Z1653" s="301">
        <f>Table1[[#This Row],[Hạn thanh toán]]</f>
        <v>45680</v>
      </c>
      <c r="AA1653" s="301">
        <f>Table1[[#This Row],[Ngày Thanh toán]]</f>
        <v>45799</v>
      </c>
      <c r="AD1653" s="3" t="str">
        <f>VLOOKUP($A1653,Ma_KH!$A:$Q,Ma_KH!O$1,0)</f>
        <v>VIỆT Ý</v>
      </c>
      <c r="AE1653" s="3" t="str">
        <f>VLOOKUP($A1653,Ma_KH!$A:$Q,Ma_KH!P$1,0)</f>
        <v>CÔNG TY TNHH VIỆT Ý</v>
      </c>
    </row>
    <row r="1654" spans="1:31" ht="25.5" customHeight="1" x14ac:dyDescent="0.3">
      <c r="A1654" s="76" t="s">
        <v>148</v>
      </c>
      <c r="B1654" s="76" t="s">
        <v>4520</v>
      </c>
      <c r="C1654" s="78">
        <v>45729</v>
      </c>
      <c r="D1654" s="79" t="s">
        <v>3072</v>
      </c>
      <c r="E1654" s="78">
        <v>45729</v>
      </c>
      <c r="F1654" s="76" t="s">
        <v>3073</v>
      </c>
      <c r="G1654" s="76" t="s">
        <v>3074</v>
      </c>
      <c r="H1654" s="72">
        <v>1617125</v>
      </c>
      <c r="I1654" s="72">
        <v>161713</v>
      </c>
      <c r="J1654" s="72">
        <v>116433</v>
      </c>
      <c r="K1654" s="72">
        <v>1571845</v>
      </c>
      <c r="L1654" s="8" t="s">
        <v>24</v>
      </c>
      <c r="M1654" s="43">
        <v>45908</v>
      </c>
      <c r="N1654" s="29" t="s">
        <v>4250</v>
      </c>
      <c r="O1654" s="72">
        <f>IF(Table1[[#This Row],[Phân loại]]="Tồn đầu kỳ",Table1[[#This Row],[Tổng giá trị]],0)</f>
        <v>0</v>
      </c>
      <c r="P1654" s="8">
        <f>IF(Table1[[#This Row],[Số còn phải thu ĐK]]&lt;&gt;0,0,IF(Table1[[#This Row],[Phân loại]]="Bán hàng",Table1[[#This Row],[Tổng giá trị]],-Table1[[#This Row],[Tổng giá trị]]))</f>
        <v>1571845</v>
      </c>
      <c r="Q1654" s="73">
        <f t="shared" si="206"/>
        <v>1571845</v>
      </c>
      <c r="R1654" s="8">
        <f>Table1[[#This Row],[Số còn phải thu ĐK]]+Table1[[#This Row],[Giá Trị HD sau CK]]-Table1[[#This Row],[Số tiền đã thu]]</f>
        <v>0</v>
      </c>
      <c r="S1654" s="7">
        <f>IF(Table1[[#This Row],[Ngày hóa đơn]]&lt;&gt;"",Table1[[#This Row],[Ngày hóa đơn]],Table1[[#This Row],[Ngày hạch toán]])</f>
        <v>45729</v>
      </c>
      <c r="T1654" s="8"/>
      <c r="U1654" s="7">
        <f>IF(Table1[[#This Row],[Ngày tính CN]]="","",S1654+T1654)</f>
        <v>45729</v>
      </c>
      <c r="V1654" s="74">
        <f ca="1">IF(Table1[[#This Row],[Hạn thanh toán]]="","",IF((U1654-NOW())&lt;0,0,(U1654-NOW())))</f>
        <v>0</v>
      </c>
      <c r="W1654" s="72"/>
      <c r="X1654" s="68" t="str">
        <f t="shared" ca="1" si="207"/>
        <v/>
      </c>
      <c r="Y1654" s="68" t="str">
        <f t="shared" si="205"/>
        <v>Đã thanh toán</v>
      </c>
      <c r="Z1654" s="301">
        <f>Table1[[#This Row],[Hạn thanh toán]]</f>
        <v>45729</v>
      </c>
      <c r="AA1654" s="301">
        <f>Table1[[#This Row],[Ngày Thanh toán]]</f>
        <v>45908</v>
      </c>
      <c r="AD1654" s="3" t="str">
        <f>VLOOKUP($A1654,Ma_KH!$A:$Q,Ma_KH!O$1,0)</f>
        <v>VIỆT Ý</v>
      </c>
      <c r="AE1654" s="3" t="str">
        <f>VLOOKUP($A1654,Ma_KH!$A:$Q,Ma_KH!P$1,0)</f>
        <v>CÔNG TY TNHH VIỆT Ý</v>
      </c>
    </row>
    <row r="1655" spans="1:31" ht="25.5" customHeight="1" x14ac:dyDescent="0.3">
      <c r="A1655" s="76" t="s">
        <v>148</v>
      </c>
      <c r="B1655" s="76" t="s">
        <v>4520</v>
      </c>
      <c r="C1655" s="78">
        <v>45741</v>
      </c>
      <c r="D1655" s="79" t="s">
        <v>3075</v>
      </c>
      <c r="E1655" s="78">
        <v>45741</v>
      </c>
      <c r="F1655" s="76" t="s">
        <v>3076</v>
      </c>
      <c r="G1655" s="76" t="s">
        <v>3077</v>
      </c>
      <c r="H1655" s="72">
        <v>567222</v>
      </c>
      <c r="I1655" s="72">
        <v>0</v>
      </c>
      <c r="J1655" s="72">
        <v>45378</v>
      </c>
      <c r="K1655" s="72">
        <v>612600</v>
      </c>
      <c r="L1655" s="8" t="s">
        <v>24</v>
      </c>
      <c r="M1655" s="43">
        <v>45908</v>
      </c>
      <c r="N1655" s="29" t="s">
        <v>4250</v>
      </c>
      <c r="O1655" s="72">
        <f>IF(Table1[[#This Row],[Phân loại]]="Tồn đầu kỳ",Table1[[#This Row],[Tổng giá trị]],0)</f>
        <v>0</v>
      </c>
      <c r="P1655" s="8">
        <f>IF(Table1[[#This Row],[Số còn phải thu ĐK]]&lt;&gt;0,0,IF(Table1[[#This Row],[Phân loại]]="Bán hàng",Table1[[#This Row],[Tổng giá trị]],-Table1[[#This Row],[Tổng giá trị]]))</f>
        <v>612600</v>
      </c>
      <c r="Q1655" s="73">
        <f t="shared" si="206"/>
        <v>612600</v>
      </c>
      <c r="R1655" s="8">
        <f>Table1[[#This Row],[Số còn phải thu ĐK]]+Table1[[#This Row],[Giá Trị HD sau CK]]-Table1[[#This Row],[Số tiền đã thu]]</f>
        <v>0</v>
      </c>
      <c r="S1655" s="7">
        <f>IF(Table1[[#This Row],[Ngày hóa đơn]]&lt;&gt;"",Table1[[#This Row],[Ngày hóa đơn]],Table1[[#This Row],[Ngày hạch toán]])</f>
        <v>45741</v>
      </c>
      <c r="T1655" s="8"/>
      <c r="U1655" s="7">
        <f>IF(Table1[[#This Row],[Ngày tính CN]]="","",S1655+T1655)</f>
        <v>45741</v>
      </c>
      <c r="V1655" s="74">
        <f ca="1">IF(Table1[[#This Row],[Hạn thanh toán]]="","",IF((U1655-NOW())&lt;0,0,(U1655-NOW())))</f>
        <v>0</v>
      </c>
      <c r="W1655" s="72"/>
      <c r="X1655" s="68" t="str">
        <f t="shared" ca="1" si="207"/>
        <v/>
      </c>
      <c r="Y1655" s="68" t="str">
        <f t="shared" si="205"/>
        <v>Đã thanh toán</v>
      </c>
      <c r="Z1655" s="301">
        <f>Table1[[#This Row],[Hạn thanh toán]]</f>
        <v>45741</v>
      </c>
      <c r="AA1655" s="301">
        <f>Table1[[#This Row],[Ngày Thanh toán]]</f>
        <v>45908</v>
      </c>
      <c r="AD1655" s="3" t="str">
        <f>VLOOKUP($A1655,Ma_KH!$A:$Q,Ma_KH!O$1,0)</f>
        <v>VIỆT Ý</v>
      </c>
      <c r="AE1655" s="3" t="str">
        <f>VLOOKUP($A1655,Ma_KH!$A:$Q,Ma_KH!P$1,0)</f>
        <v>CÔNG TY TNHH VIỆT Ý</v>
      </c>
    </row>
    <row r="1656" spans="1:31" ht="25.5" customHeight="1" x14ac:dyDescent="0.3">
      <c r="A1656" s="69" t="s">
        <v>148</v>
      </c>
      <c r="B1656" s="76" t="s">
        <v>4520</v>
      </c>
      <c r="C1656" s="70">
        <v>45741</v>
      </c>
      <c r="D1656" s="71" t="s">
        <v>3078</v>
      </c>
      <c r="E1656" s="70">
        <v>45741</v>
      </c>
      <c r="F1656" s="69" t="s">
        <v>3079</v>
      </c>
      <c r="G1656" s="69" t="s">
        <v>3080</v>
      </c>
      <c r="H1656" s="72">
        <v>2092770</v>
      </c>
      <c r="I1656" s="72">
        <v>0</v>
      </c>
      <c r="J1656" s="72">
        <v>167422</v>
      </c>
      <c r="K1656" s="72">
        <v>2260192</v>
      </c>
      <c r="L1656" s="8" t="s">
        <v>24</v>
      </c>
      <c r="M1656" s="43">
        <v>45908</v>
      </c>
      <c r="N1656" s="29" t="s">
        <v>4250</v>
      </c>
      <c r="O1656" s="72">
        <f>IF(Table1[[#This Row],[Phân loại]]="Tồn đầu kỳ",Table1[[#This Row],[Tổng giá trị]],0)</f>
        <v>0</v>
      </c>
      <c r="P1656" s="8">
        <f>IF(Table1[[#This Row],[Số còn phải thu ĐK]]&lt;&gt;0,0,IF(Table1[[#This Row],[Phân loại]]="Bán hàng",Table1[[#This Row],[Tổng giá trị]],-Table1[[#This Row],[Tổng giá trị]]))</f>
        <v>2260192</v>
      </c>
      <c r="Q1656" s="73">
        <f t="shared" si="206"/>
        <v>2260192</v>
      </c>
      <c r="R1656" s="8">
        <f>Table1[[#This Row],[Số còn phải thu ĐK]]+Table1[[#This Row],[Giá Trị HD sau CK]]-Table1[[#This Row],[Số tiền đã thu]]</f>
        <v>0</v>
      </c>
      <c r="S1656" s="7">
        <f>IF(Table1[[#This Row],[Ngày hóa đơn]]&lt;&gt;"",Table1[[#This Row],[Ngày hóa đơn]],Table1[[#This Row],[Ngày hạch toán]])</f>
        <v>45741</v>
      </c>
      <c r="T1656" s="8"/>
      <c r="U1656" s="7">
        <f>IF(Table1[[#This Row],[Ngày tính CN]]="","",S1656+T1656)</f>
        <v>45741</v>
      </c>
      <c r="V1656" s="74">
        <f ca="1">IF(Table1[[#This Row],[Hạn thanh toán]]="","",IF((U1656-NOW())&lt;0,0,(U1656-NOW())))</f>
        <v>0</v>
      </c>
      <c r="W1656" s="72"/>
      <c r="X1656" s="68" t="str">
        <f ca="1">IF(OR(AR1660="",AO1660=0),"",IF((AR1660-NOW())&lt;0,-(AR1660-NOW()),0))</f>
        <v/>
      </c>
      <c r="Y1656" s="68" t="str">
        <f t="shared" si="205"/>
        <v>Đã thanh toán</v>
      </c>
      <c r="Z1656" s="301">
        <f>Table1[[#This Row],[Hạn thanh toán]]</f>
        <v>45741</v>
      </c>
      <c r="AA1656" s="301">
        <f>Table1[[#This Row],[Ngày Thanh toán]]</f>
        <v>45908</v>
      </c>
      <c r="AD1656" s="3" t="str">
        <f>VLOOKUP($A1656,Ma_KH!$A:$Q,Ma_KH!O$1,0)</f>
        <v>VIỆT Ý</v>
      </c>
      <c r="AE1656" s="3" t="str">
        <f>VLOOKUP($A1656,Ma_KH!$A:$Q,Ma_KH!P$1,0)</f>
        <v>CÔNG TY TNHH VIỆT Ý</v>
      </c>
    </row>
    <row r="1657" spans="1:31" ht="25.5" customHeight="1" x14ac:dyDescent="0.3">
      <c r="A1657" s="76" t="s">
        <v>148</v>
      </c>
      <c r="B1657" s="76" t="s">
        <v>4520</v>
      </c>
      <c r="C1657" s="78">
        <v>45727</v>
      </c>
      <c r="D1657" s="79" t="s">
        <v>3081</v>
      </c>
      <c r="E1657" s="78"/>
      <c r="F1657" s="76"/>
      <c r="G1657" s="76" t="s">
        <v>3082</v>
      </c>
      <c r="H1657" s="72"/>
      <c r="I1657" s="72"/>
      <c r="J1657" s="72"/>
      <c r="K1657" s="72">
        <v>494850</v>
      </c>
      <c r="L1657" s="8" t="s">
        <v>17</v>
      </c>
      <c r="M1657" s="43">
        <v>45908</v>
      </c>
      <c r="N1657" s="29" t="s">
        <v>4250</v>
      </c>
      <c r="O1657" s="72">
        <f>IF(Table1[[#This Row],[Phân loại]]="Tồn đầu kỳ",Table1[[#This Row],[Tổng giá trị]],0)</f>
        <v>0</v>
      </c>
      <c r="P1657" s="8">
        <f>IF(Table1[[#This Row],[Số còn phải thu ĐK]]&lt;&gt;0,0,IF(Table1[[#This Row],[Phân loại]]="Bán hàng",Table1[[#This Row],[Tổng giá trị]],-Table1[[#This Row],[Tổng giá trị]]))</f>
        <v>-494850</v>
      </c>
      <c r="Q1657" s="73">
        <f t="shared" si="206"/>
        <v>-494850</v>
      </c>
      <c r="R1657" s="8">
        <f>Table1[[#This Row],[Số còn phải thu ĐK]]+Table1[[#This Row],[Giá Trị HD sau CK]]-Table1[[#This Row],[Số tiền đã thu]]</f>
        <v>0</v>
      </c>
      <c r="S1657" s="7">
        <f>IF(Table1[[#This Row],[Ngày hóa đơn]]&lt;&gt;"",Table1[[#This Row],[Ngày hóa đơn]],Table1[[#This Row],[Ngày hạch toán]])</f>
        <v>45727</v>
      </c>
      <c r="T1657" s="8"/>
      <c r="U1657" s="7">
        <f>IF(Table1[[#This Row],[Ngày tính CN]]="","",S1657+T1657)</f>
        <v>45727</v>
      </c>
      <c r="V1657" s="74">
        <f ca="1">IF(Table1[[#This Row],[Hạn thanh toán]]="","",IF((U1657-NOW())&lt;0,0,(U1657-NOW())))</f>
        <v>0</v>
      </c>
      <c r="W1657" s="72"/>
      <c r="X1657" s="68" t="str">
        <f ca="1">IF(OR(AR1661="",AO1661=0),"",IF((AR1661-NOW())&lt;0,-(AR1661-NOW()),0))</f>
        <v/>
      </c>
      <c r="Y1657" s="68" t="str">
        <f t="shared" si="205"/>
        <v>Đã thanh toán</v>
      </c>
      <c r="Z1657" s="301">
        <f>Table1[[#This Row],[Hạn thanh toán]]</f>
        <v>45727</v>
      </c>
      <c r="AA1657" s="301">
        <f>Table1[[#This Row],[Ngày Thanh toán]]</f>
        <v>45908</v>
      </c>
      <c r="AD1657" s="3" t="str">
        <f>VLOOKUP($A1657,Ma_KH!$A:$Q,Ma_KH!O$1,0)</f>
        <v>VIỆT Ý</v>
      </c>
      <c r="AE1657" s="3" t="str">
        <f>VLOOKUP($A1657,Ma_KH!$A:$Q,Ma_KH!P$1,0)</f>
        <v>CÔNG TY TNHH VIỆT Ý</v>
      </c>
    </row>
    <row r="1658" spans="1:31" ht="25.5" customHeight="1" x14ac:dyDescent="0.3">
      <c r="A1658" s="76" t="s">
        <v>148</v>
      </c>
      <c r="B1658" s="76" t="s">
        <v>4520</v>
      </c>
      <c r="C1658" s="78">
        <v>45733</v>
      </c>
      <c r="D1658" s="79" t="s">
        <v>3083</v>
      </c>
      <c r="E1658" s="78"/>
      <c r="F1658" s="76"/>
      <c r="G1658" s="76" t="s">
        <v>3084</v>
      </c>
      <c r="H1658" s="72"/>
      <c r="I1658" s="72"/>
      <c r="J1658" s="72"/>
      <c r="K1658" s="72">
        <v>729143</v>
      </c>
      <c r="L1658" s="8" t="s">
        <v>17</v>
      </c>
      <c r="M1658" s="43">
        <v>45908</v>
      </c>
      <c r="N1658" s="29" t="s">
        <v>4250</v>
      </c>
      <c r="O1658" s="72">
        <f>IF(Table1[[#This Row],[Phân loại]]="Tồn đầu kỳ",Table1[[#This Row],[Tổng giá trị]],0)</f>
        <v>0</v>
      </c>
      <c r="P1658" s="8">
        <f>IF(Table1[[#This Row],[Số còn phải thu ĐK]]&lt;&gt;0,0,IF(Table1[[#This Row],[Phân loại]]="Bán hàng",Table1[[#This Row],[Tổng giá trị]],-Table1[[#This Row],[Tổng giá trị]]))</f>
        <v>-729143</v>
      </c>
      <c r="Q1658" s="73">
        <f t="shared" si="206"/>
        <v>-729143</v>
      </c>
      <c r="R1658" s="8">
        <f>Table1[[#This Row],[Số còn phải thu ĐK]]+Table1[[#This Row],[Giá Trị HD sau CK]]-Table1[[#This Row],[Số tiền đã thu]]</f>
        <v>0</v>
      </c>
      <c r="S1658" s="7">
        <f>IF(Table1[[#This Row],[Ngày hóa đơn]]&lt;&gt;"",Table1[[#This Row],[Ngày hóa đơn]],Table1[[#This Row],[Ngày hạch toán]])</f>
        <v>45733</v>
      </c>
      <c r="T1658" s="8"/>
      <c r="U1658" s="7">
        <f>IF(Table1[[#This Row],[Ngày tính CN]]="","",S1658+T1658)</f>
        <v>45733</v>
      </c>
      <c r="V1658" s="74">
        <f ca="1">IF(Table1[[#This Row],[Hạn thanh toán]]="","",IF((U1658-NOW())&lt;0,0,(U1658-NOW())))</f>
        <v>0</v>
      </c>
      <c r="W1658" s="72"/>
      <c r="X1658" s="68" t="str">
        <f ca="1">IF(OR(AR1662="",AO1662=0),"",IF((AR1662-NOW())&lt;0,-(AR1662-NOW()),0))</f>
        <v/>
      </c>
      <c r="Y1658" s="68" t="str">
        <f t="shared" si="205"/>
        <v>Đã thanh toán</v>
      </c>
      <c r="Z1658" s="301">
        <f>Table1[[#This Row],[Hạn thanh toán]]</f>
        <v>45733</v>
      </c>
      <c r="AA1658" s="301">
        <f>Table1[[#This Row],[Ngày Thanh toán]]</f>
        <v>45908</v>
      </c>
      <c r="AD1658" s="3" t="str">
        <f>VLOOKUP($A1658,Ma_KH!$A:$Q,Ma_KH!O$1,0)</f>
        <v>VIỆT Ý</v>
      </c>
      <c r="AE1658" s="3" t="str">
        <f>VLOOKUP($A1658,Ma_KH!$A:$Q,Ma_KH!P$1,0)</f>
        <v>CÔNG TY TNHH VIỆT Ý</v>
      </c>
    </row>
    <row r="1659" spans="1:31" s="61" customFormat="1" ht="25.5" customHeight="1" x14ac:dyDescent="0.3">
      <c r="A1659" s="44" t="s">
        <v>148</v>
      </c>
      <c r="B1659" s="76" t="s">
        <v>4520</v>
      </c>
      <c r="C1659" s="46"/>
      <c r="D1659" s="45"/>
      <c r="E1659" s="46"/>
      <c r="F1659" s="44"/>
      <c r="G1659" s="44"/>
      <c r="H1659" s="57"/>
      <c r="I1659" s="57"/>
      <c r="J1659" s="57"/>
      <c r="K1659" s="57">
        <v>54584</v>
      </c>
      <c r="L1659" s="58" t="s">
        <v>17</v>
      </c>
      <c r="M1659" s="172"/>
      <c r="N1659" s="173"/>
      <c r="O1659" s="57">
        <f>IF(Table1[[#This Row],[Phân loại]]="Tồn đầu kỳ",Table1[[#This Row],[Tổng giá trị]],0)</f>
        <v>0</v>
      </c>
      <c r="P1659" s="58">
        <f>IF(Table1[[#This Row],[Số còn phải thu ĐK]]&lt;&gt;0,0,IF(Table1[[#This Row],[Phân loại]]="Bán hàng",Table1[[#This Row],[Tổng giá trị]],-Table1[[#This Row],[Tổng giá trị]]))</f>
        <v>-54584</v>
      </c>
      <c r="Q1659" s="115">
        <f t="shared" ref="Q1659" si="214">IF(M1659&lt;&gt;"",IF(O1659&gt;0,O1659,P1659),0)</f>
        <v>0</v>
      </c>
      <c r="R1659" s="58">
        <f>Table1[[#This Row],[Số còn phải thu ĐK]]+Table1[[#This Row],[Giá Trị HD sau CK]]-Table1[[#This Row],[Số tiền đã thu]]</f>
        <v>-54584</v>
      </c>
      <c r="S1659" s="59">
        <f>IF(Table1[[#This Row],[Ngày hóa đơn]]&lt;&gt;"",Table1[[#This Row],[Ngày hóa đơn]],Table1[[#This Row],[Ngày hạch toán]])</f>
        <v>0</v>
      </c>
      <c r="T1659" s="58"/>
      <c r="U1659" s="59">
        <f>IF(Table1[[#This Row],[Ngày tính CN]]="","",S1659+T1659)</f>
        <v>0</v>
      </c>
      <c r="V1659" s="60">
        <f ca="1">IF(Table1[[#This Row],[Hạn thanh toán]]="","",IF((U1659-NOW())&lt;0,0,(U1659-NOW())))</f>
        <v>0</v>
      </c>
      <c r="W1659" s="57"/>
      <c r="X1659" s="116" t="str">
        <f ca="1">IF(OR(AR1663="",AO1663=0),"",IF((AR1663-NOW())&lt;0,-(AR1663-NOW()),0))</f>
        <v/>
      </c>
      <c r="Y1659" s="116" t="str">
        <f t="shared" ref="Y1659" ca="1" si="215">IF(R1659=0,"Đã thanh toán",IF(X1659="","",IF(X1659&lt;=0,"Chưa đến hạn thanh toán",IF(X1659&lt;=30,"Nợ quá hạn 30 ngày",IF(X1659&lt;=60,"Nợ quá hạn từ 30 ngày đến 60 ngày",IF(X1659&lt;=90,"Nợ quá hạn từ 60 ngày đến 90 ngày",IF(X1659&lt;=120,"Nợ quá hạn từ 90 ngày đến 120 ngày","Nợ quá hạn hơn 120 ngày có khả năng mất thanh toán")))))))</f>
        <v/>
      </c>
      <c r="Z1659" s="305">
        <f>Table1[[#This Row],[Hạn thanh toán]]</f>
        <v>0</v>
      </c>
      <c r="AA1659" s="305">
        <f>Table1[[#This Row],[Ngày Thanh toán]]</f>
        <v>0</v>
      </c>
      <c r="AD1659" s="61" t="str">
        <f>VLOOKUP($A1659,Ma_KH!$A:$Q,Ma_KH!O$1,0)</f>
        <v>VIỆT Ý</v>
      </c>
      <c r="AE1659" s="3" t="str">
        <f>VLOOKUP($A1659,Ma_KH!$A:$Q,Ma_KH!P$1,0)</f>
        <v>CÔNG TY TNHH VIỆT Ý</v>
      </c>
    </row>
    <row r="1660" spans="1:31" ht="25.5" customHeight="1" x14ac:dyDescent="0.3">
      <c r="A1660" s="76" t="s">
        <v>148</v>
      </c>
      <c r="B1660" s="76" t="s">
        <v>4520</v>
      </c>
      <c r="C1660" s="78">
        <v>45749</v>
      </c>
      <c r="D1660" s="79" t="s">
        <v>3085</v>
      </c>
      <c r="E1660" s="78">
        <v>45749</v>
      </c>
      <c r="F1660" s="76" t="s">
        <v>3086</v>
      </c>
      <c r="G1660" s="76" t="s">
        <v>3087</v>
      </c>
      <c r="H1660" s="72">
        <v>1775990</v>
      </c>
      <c r="I1660" s="72">
        <v>0</v>
      </c>
      <c r="J1660" s="72">
        <v>142079</v>
      </c>
      <c r="K1660" s="72">
        <v>1918069</v>
      </c>
      <c r="L1660" s="8" t="s">
        <v>24</v>
      </c>
      <c r="M1660" s="239">
        <v>45933</v>
      </c>
      <c r="N1660" s="240" t="s">
        <v>4251</v>
      </c>
      <c r="O1660" s="72">
        <f>IF(Table1[[#This Row],[Phân loại]]="Tồn đầu kỳ",Table1[[#This Row],[Tổng giá trị]],0)</f>
        <v>0</v>
      </c>
      <c r="P1660" s="8">
        <f>IF(Table1[[#This Row],[Số còn phải thu ĐK]]&lt;&gt;0,0,IF(Table1[[#This Row],[Phân loại]]="Bán hàng",Table1[[#This Row],[Tổng giá trị]],-Table1[[#This Row],[Tổng giá trị]]))</f>
        <v>1918069</v>
      </c>
      <c r="Q1660" s="73">
        <f t="shared" si="206"/>
        <v>1918069</v>
      </c>
      <c r="R1660" s="8">
        <f>Table1[[#This Row],[Số còn phải thu ĐK]]+Table1[[#This Row],[Giá Trị HD sau CK]]-Table1[[#This Row],[Số tiền đã thu]]</f>
        <v>0</v>
      </c>
      <c r="S1660" s="7">
        <f>IF(Table1[[#This Row],[Ngày hóa đơn]]&lt;&gt;"",Table1[[#This Row],[Ngày hóa đơn]],Table1[[#This Row],[Ngày hạch toán]])</f>
        <v>45749</v>
      </c>
      <c r="T1660" s="8"/>
      <c r="U1660" s="7">
        <f>IF(Table1[[#This Row],[Ngày tính CN]]="","",S1660+T1660)</f>
        <v>45749</v>
      </c>
      <c r="V1660" s="74">
        <f ca="1">IF(Table1[[#This Row],[Hạn thanh toán]]="","",IF((U1660-NOW())&lt;0,0,(U1660-NOW())))</f>
        <v>0</v>
      </c>
      <c r="W1660" s="72"/>
      <c r="X1660" s="68" t="str">
        <f t="shared" ca="1" si="207"/>
        <v/>
      </c>
      <c r="Y1660" s="68" t="str">
        <f t="shared" si="205"/>
        <v>Đã thanh toán</v>
      </c>
      <c r="Z1660" s="301">
        <f>Table1[[#This Row],[Hạn thanh toán]]</f>
        <v>45749</v>
      </c>
      <c r="AA1660" s="301">
        <f>Table1[[#This Row],[Ngày Thanh toán]]</f>
        <v>45933</v>
      </c>
      <c r="AD1660" s="3" t="str">
        <f>VLOOKUP($A1660,Ma_KH!$A:$Q,Ma_KH!O$1,0)</f>
        <v>VIỆT Ý</v>
      </c>
      <c r="AE1660" s="3" t="str">
        <f>VLOOKUP($A1660,Ma_KH!$A:$Q,Ma_KH!P$1,0)</f>
        <v>CÔNG TY TNHH VIỆT Ý</v>
      </c>
    </row>
    <row r="1661" spans="1:31" ht="25.5" customHeight="1" x14ac:dyDescent="0.3">
      <c r="A1661" s="76" t="s">
        <v>148</v>
      </c>
      <c r="B1661" s="76" t="s">
        <v>4520</v>
      </c>
      <c r="C1661" s="78">
        <v>45756</v>
      </c>
      <c r="D1661" s="79" t="s">
        <v>3088</v>
      </c>
      <c r="E1661" s="78">
        <v>45756</v>
      </c>
      <c r="F1661" s="76" t="s">
        <v>3089</v>
      </c>
      <c r="G1661" s="76" t="s">
        <v>3090</v>
      </c>
      <c r="H1661" s="72">
        <v>1617125</v>
      </c>
      <c r="I1661" s="72">
        <v>0</v>
      </c>
      <c r="J1661" s="72">
        <v>129370</v>
      </c>
      <c r="K1661" s="72">
        <v>1746495</v>
      </c>
      <c r="L1661" s="8" t="s">
        <v>24</v>
      </c>
      <c r="M1661" s="239">
        <v>45933</v>
      </c>
      <c r="N1661" s="240" t="s">
        <v>4251</v>
      </c>
      <c r="O1661" s="72">
        <f>IF(Table1[[#This Row],[Phân loại]]="Tồn đầu kỳ",Table1[[#This Row],[Tổng giá trị]],0)</f>
        <v>0</v>
      </c>
      <c r="P1661" s="8">
        <f>IF(Table1[[#This Row],[Số còn phải thu ĐK]]&lt;&gt;0,0,IF(Table1[[#This Row],[Phân loại]]="Bán hàng",Table1[[#This Row],[Tổng giá trị]],-Table1[[#This Row],[Tổng giá trị]]))</f>
        <v>1746495</v>
      </c>
      <c r="Q1661" s="73">
        <f t="shared" si="206"/>
        <v>1746495</v>
      </c>
      <c r="R1661" s="8">
        <f>Table1[[#This Row],[Số còn phải thu ĐK]]+Table1[[#This Row],[Giá Trị HD sau CK]]-Table1[[#This Row],[Số tiền đã thu]]</f>
        <v>0</v>
      </c>
      <c r="S1661" s="7">
        <f>IF(Table1[[#This Row],[Ngày hóa đơn]]&lt;&gt;"",Table1[[#This Row],[Ngày hóa đơn]],Table1[[#This Row],[Ngày hạch toán]])</f>
        <v>45756</v>
      </c>
      <c r="T1661" s="8"/>
      <c r="U1661" s="7">
        <f>IF(Table1[[#This Row],[Ngày tính CN]]="","",S1661+T1661)</f>
        <v>45756</v>
      </c>
      <c r="V1661" s="74">
        <f ca="1">IF(Table1[[#This Row],[Hạn thanh toán]]="","",IF((U1661-NOW())&lt;0,0,(U1661-NOW())))</f>
        <v>0</v>
      </c>
      <c r="W1661" s="72"/>
      <c r="X1661" s="68" t="str">
        <f t="shared" ca="1" si="207"/>
        <v/>
      </c>
      <c r="Y1661" s="68" t="str">
        <f t="shared" si="205"/>
        <v>Đã thanh toán</v>
      </c>
      <c r="Z1661" s="301">
        <f>Table1[[#This Row],[Hạn thanh toán]]</f>
        <v>45756</v>
      </c>
      <c r="AA1661" s="301">
        <f>Table1[[#This Row],[Ngày Thanh toán]]</f>
        <v>45933</v>
      </c>
      <c r="AD1661" s="3" t="str">
        <f>VLOOKUP($A1661,Ma_KH!$A:$Q,Ma_KH!O$1,0)</f>
        <v>VIỆT Ý</v>
      </c>
      <c r="AE1661" s="3" t="str">
        <f>VLOOKUP($A1661,Ma_KH!$A:$Q,Ma_KH!P$1,0)</f>
        <v>CÔNG TY TNHH VIỆT Ý</v>
      </c>
    </row>
    <row r="1662" spans="1:31" ht="25.5" customHeight="1" x14ac:dyDescent="0.3">
      <c r="A1662" s="76" t="s">
        <v>148</v>
      </c>
      <c r="B1662" s="76" t="s">
        <v>4520</v>
      </c>
      <c r="C1662" s="78">
        <v>45756</v>
      </c>
      <c r="D1662" s="79" t="s">
        <v>3091</v>
      </c>
      <c r="E1662" s="78">
        <v>45756</v>
      </c>
      <c r="F1662" s="76" t="s">
        <v>3092</v>
      </c>
      <c r="G1662" s="76" t="s">
        <v>3077</v>
      </c>
      <c r="H1662" s="72">
        <v>817554</v>
      </c>
      <c r="I1662" s="72">
        <v>0</v>
      </c>
      <c r="J1662" s="72">
        <v>65404</v>
      </c>
      <c r="K1662" s="72">
        <v>882958</v>
      </c>
      <c r="L1662" s="8" t="s">
        <v>24</v>
      </c>
      <c r="M1662" s="239">
        <v>45933</v>
      </c>
      <c r="N1662" s="240" t="s">
        <v>4251</v>
      </c>
      <c r="O1662" s="72">
        <f>IF(Table1[[#This Row],[Phân loại]]="Tồn đầu kỳ",Table1[[#This Row],[Tổng giá trị]],0)</f>
        <v>0</v>
      </c>
      <c r="P1662" s="8">
        <f>IF(Table1[[#This Row],[Số còn phải thu ĐK]]&lt;&gt;0,0,IF(Table1[[#This Row],[Phân loại]]="Bán hàng",Table1[[#This Row],[Tổng giá trị]],-Table1[[#This Row],[Tổng giá trị]]))</f>
        <v>882958</v>
      </c>
      <c r="Q1662" s="73">
        <f t="shared" si="206"/>
        <v>882958</v>
      </c>
      <c r="R1662" s="8">
        <f>Table1[[#This Row],[Số còn phải thu ĐK]]+Table1[[#This Row],[Giá Trị HD sau CK]]-Table1[[#This Row],[Số tiền đã thu]]</f>
        <v>0</v>
      </c>
      <c r="S1662" s="7">
        <f>IF(Table1[[#This Row],[Ngày hóa đơn]]&lt;&gt;"",Table1[[#This Row],[Ngày hóa đơn]],Table1[[#This Row],[Ngày hạch toán]])</f>
        <v>45756</v>
      </c>
      <c r="T1662" s="8"/>
      <c r="U1662" s="7">
        <f>IF(Table1[[#This Row],[Ngày tính CN]]="","",S1662+T1662)</f>
        <v>45756</v>
      </c>
      <c r="V1662" s="74">
        <f ca="1">IF(Table1[[#This Row],[Hạn thanh toán]]="","",IF((U1662-NOW())&lt;0,0,(U1662-NOW())))</f>
        <v>0</v>
      </c>
      <c r="W1662" s="72"/>
      <c r="X1662" s="68" t="str">
        <f t="shared" ca="1" si="207"/>
        <v/>
      </c>
      <c r="Y1662" s="68" t="str">
        <f t="shared" si="205"/>
        <v>Đã thanh toán</v>
      </c>
      <c r="Z1662" s="301">
        <f>Table1[[#This Row],[Hạn thanh toán]]</f>
        <v>45756</v>
      </c>
      <c r="AA1662" s="301">
        <f>Table1[[#This Row],[Ngày Thanh toán]]</f>
        <v>45933</v>
      </c>
      <c r="AD1662" s="3" t="str">
        <f>VLOOKUP($A1662,Ma_KH!$A:$Q,Ma_KH!O$1,0)</f>
        <v>VIỆT Ý</v>
      </c>
      <c r="AE1662" s="3" t="str">
        <f>VLOOKUP($A1662,Ma_KH!$A:$Q,Ma_KH!P$1,0)</f>
        <v>CÔNG TY TNHH VIỆT Ý</v>
      </c>
    </row>
    <row r="1663" spans="1:31" ht="25.5" customHeight="1" x14ac:dyDescent="0.3">
      <c r="A1663" s="76" t="s">
        <v>148</v>
      </c>
      <c r="B1663" s="76" t="s">
        <v>4520</v>
      </c>
      <c r="C1663" s="78">
        <v>45749</v>
      </c>
      <c r="D1663" s="79" t="s">
        <v>3093</v>
      </c>
      <c r="E1663" s="78"/>
      <c r="F1663" s="76"/>
      <c r="G1663" s="76" t="s">
        <v>3082</v>
      </c>
      <c r="H1663" s="72"/>
      <c r="I1663" s="72"/>
      <c r="J1663" s="72"/>
      <c r="K1663" s="72">
        <v>911563</v>
      </c>
      <c r="L1663" s="8" t="s">
        <v>17</v>
      </c>
      <c r="M1663" s="239">
        <v>45933</v>
      </c>
      <c r="N1663" s="240" t="s">
        <v>4251</v>
      </c>
      <c r="O1663" s="72">
        <f>IF(Table1[[#This Row],[Phân loại]]="Tồn đầu kỳ",Table1[[#This Row],[Tổng giá trị]],0)</f>
        <v>0</v>
      </c>
      <c r="P1663" s="8">
        <f>IF(Table1[[#This Row],[Số còn phải thu ĐK]]&lt;&gt;0,0,IF(Table1[[#This Row],[Phân loại]]="Bán hàng",Table1[[#This Row],[Tổng giá trị]],-Table1[[#This Row],[Tổng giá trị]]))</f>
        <v>-911563</v>
      </c>
      <c r="Q1663" s="73">
        <f t="shared" si="206"/>
        <v>-911563</v>
      </c>
      <c r="R1663" s="8">
        <f>Table1[[#This Row],[Số còn phải thu ĐK]]+Table1[[#This Row],[Giá Trị HD sau CK]]-Table1[[#This Row],[Số tiền đã thu]]</f>
        <v>0</v>
      </c>
      <c r="S1663" s="7">
        <f>IF(Table1[[#This Row],[Ngày hóa đơn]]&lt;&gt;"",Table1[[#This Row],[Ngày hóa đơn]],Table1[[#This Row],[Ngày hạch toán]])</f>
        <v>45749</v>
      </c>
      <c r="T1663" s="8"/>
      <c r="U1663" s="7">
        <f>IF(Table1[[#This Row],[Ngày tính CN]]="","",S1663+T1663)</f>
        <v>45749</v>
      </c>
      <c r="V1663" s="74">
        <f ca="1">IF(Table1[[#This Row],[Hạn thanh toán]]="","",IF((U1663-NOW())&lt;0,0,(U1663-NOW())))</f>
        <v>0</v>
      </c>
      <c r="W1663" s="72"/>
      <c r="X1663" s="68" t="str">
        <f t="shared" ca="1" si="207"/>
        <v/>
      </c>
      <c r="Y1663" s="68" t="str">
        <f t="shared" si="205"/>
        <v>Đã thanh toán</v>
      </c>
      <c r="Z1663" s="301">
        <f>Table1[[#This Row],[Hạn thanh toán]]</f>
        <v>45749</v>
      </c>
      <c r="AA1663" s="301">
        <f>Table1[[#This Row],[Ngày Thanh toán]]</f>
        <v>45933</v>
      </c>
      <c r="AD1663" s="3" t="str">
        <f>VLOOKUP($A1663,Ma_KH!$A:$Q,Ma_KH!O$1,0)</f>
        <v>VIỆT Ý</v>
      </c>
      <c r="AE1663" s="3" t="str">
        <f>VLOOKUP($A1663,Ma_KH!$A:$Q,Ma_KH!P$1,0)</f>
        <v>CÔNG TY TNHH VIỆT Ý</v>
      </c>
    </row>
    <row r="1664" spans="1:31" ht="25.5" customHeight="1" x14ac:dyDescent="0.3">
      <c r="A1664" s="76" t="s">
        <v>148</v>
      </c>
      <c r="B1664" s="76" t="s">
        <v>4520</v>
      </c>
      <c r="C1664" s="78">
        <v>45756</v>
      </c>
      <c r="D1664" s="79" t="s">
        <v>3094</v>
      </c>
      <c r="E1664" s="78"/>
      <c r="F1664" s="76"/>
      <c r="G1664" s="76" t="s">
        <v>3082</v>
      </c>
      <c r="H1664" s="72"/>
      <c r="I1664" s="72"/>
      <c r="J1664" s="72"/>
      <c r="K1664" s="72">
        <v>341836</v>
      </c>
      <c r="L1664" s="8" t="s">
        <v>17</v>
      </c>
      <c r="M1664" s="239">
        <v>45933</v>
      </c>
      <c r="N1664" s="240" t="s">
        <v>4251</v>
      </c>
      <c r="O1664" s="72">
        <f>IF(Table1[[#This Row],[Phân loại]]="Tồn đầu kỳ",Table1[[#This Row],[Tổng giá trị]],0)</f>
        <v>0</v>
      </c>
      <c r="P1664" s="8">
        <f>IF(Table1[[#This Row],[Số còn phải thu ĐK]]&lt;&gt;0,0,IF(Table1[[#This Row],[Phân loại]]="Bán hàng",Table1[[#This Row],[Tổng giá trị]],-Table1[[#This Row],[Tổng giá trị]]))</f>
        <v>-341836</v>
      </c>
      <c r="Q1664" s="73">
        <f t="shared" si="206"/>
        <v>-341836</v>
      </c>
      <c r="R1664" s="8">
        <f>Table1[[#This Row],[Số còn phải thu ĐK]]+Table1[[#This Row],[Giá Trị HD sau CK]]-Table1[[#This Row],[Số tiền đã thu]]</f>
        <v>0</v>
      </c>
      <c r="S1664" s="7">
        <f>IF(Table1[[#This Row],[Ngày hóa đơn]]&lt;&gt;"",Table1[[#This Row],[Ngày hóa đơn]],Table1[[#This Row],[Ngày hạch toán]])</f>
        <v>45756</v>
      </c>
      <c r="T1664" s="8"/>
      <c r="U1664" s="7">
        <f>IF(Table1[[#This Row],[Ngày tính CN]]="","",S1664+T1664)</f>
        <v>45756</v>
      </c>
      <c r="V1664" s="74">
        <f ca="1">IF(Table1[[#This Row],[Hạn thanh toán]]="","",IF((U1664-NOW())&lt;0,0,(U1664-NOW())))</f>
        <v>0</v>
      </c>
      <c r="W1664" s="72"/>
      <c r="X1664" s="68" t="str">
        <f t="shared" ca="1" si="207"/>
        <v/>
      </c>
      <c r="Y1664" s="68" t="str">
        <f t="shared" si="205"/>
        <v>Đã thanh toán</v>
      </c>
      <c r="Z1664" s="301">
        <f>Table1[[#This Row],[Hạn thanh toán]]</f>
        <v>45756</v>
      </c>
      <c r="AA1664" s="301">
        <f>Table1[[#This Row],[Ngày Thanh toán]]</f>
        <v>45933</v>
      </c>
      <c r="AD1664" s="3" t="str">
        <f>VLOOKUP($A1664,Ma_KH!$A:$Q,Ma_KH!O$1,0)</f>
        <v>VIỆT Ý</v>
      </c>
      <c r="AE1664" s="3" t="str">
        <f>VLOOKUP($A1664,Ma_KH!$A:$Q,Ma_KH!P$1,0)</f>
        <v>CÔNG TY TNHH VIỆT Ý</v>
      </c>
    </row>
    <row r="1665" spans="1:31" ht="25.5" customHeight="1" x14ac:dyDescent="0.3">
      <c r="A1665" s="76" t="s">
        <v>148</v>
      </c>
      <c r="B1665" s="76" t="s">
        <v>4520</v>
      </c>
      <c r="C1665" s="78">
        <v>45784</v>
      </c>
      <c r="D1665" s="79" t="s">
        <v>3095</v>
      </c>
      <c r="E1665" s="78">
        <v>45784</v>
      </c>
      <c r="F1665" s="76" t="s">
        <v>3096</v>
      </c>
      <c r="G1665" s="76" t="s">
        <v>3090</v>
      </c>
      <c r="H1665" s="72">
        <v>692790</v>
      </c>
      <c r="I1665" s="72">
        <v>0</v>
      </c>
      <c r="J1665" s="72">
        <v>55423</v>
      </c>
      <c r="K1665" s="72">
        <v>748213</v>
      </c>
      <c r="L1665" s="8" t="s">
        <v>24</v>
      </c>
      <c r="M1665" s="7">
        <v>45952</v>
      </c>
      <c r="N1665" s="8" t="s">
        <v>4390</v>
      </c>
      <c r="O1665" s="72">
        <f>IF(Table1[[#This Row],[Phân loại]]="Tồn đầu kỳ",Table1[[#This Row],[Tổng giá trị]],0)</f>
        <v>0</v>
      </c>
      <c r="P1665" s="8">
        <f>IF(Table1[[#This Row],[Số còn phải thu ĐK]]&lt;&gt;0,0,IF(Table1[[#This Row],[Phân loại]]="Bán hàng",Table1[[#This Row],[Tổng giá trị]],-Table1[[#This Row],[Tổng giá trị]]))</f>
        <v>748213</v>
      </c>
      <c r="Q1665" s="73">
        <f t="shared" si="206"/>
        <v>748213</v>
      </c>
      <c r="R1665" s="8">
        <f>Table1[[#This Row],[Số còn phải thu ĐK]]+Table1[[#This Row],[Giá Trị HD sau CK]]-Table1[[#This Row],[Số tiền đã thu]]</f>
        <v>0</v>
      </c>
      <c r="S1665" s="7">
        <f>IF(Table1[[#This Row],[Ngày hóa đơn]]&lt;&gt;"",Table1[[#This Row],[Ngày hóa đơn]],Table1[[#This Row],[Ngày hạch toán]])</f>
        <v>45784</v>
      </c>
      <c r="T1665" s="8"/>
      <c r="U1665" s="7">
        <f>IF(Table1[[#This Row],[Ngày tính CN]]="","",S1665+T1665)</f>
        <v>45784</v>
      </c>
      <c r="V1665" s="74">
        <f ca="1">IF(Table1[[#This Row],[Hạn thanh toán]]="","",IF((U1665-NOW())&lt;0,0,(U1665-NOW())))</f>
        <v>0</v>
      </c>
      <c r="W1665" s="72"/>
      <c r="X1665" s="68" t="str">
        <f t="shared" ca="1" si="207"/>
        <v/>
      </c>
      <c r="Y1665" s="68" t="str">
        <f t="shared" si="205"/>
        <v>Đã thanh toán</v>
      </c>
      <c r="Z1665" s="301">
        <f>Table1[[#This Row],[Hạn thanh toán]]</f>
        <v>45784</v>
      </c>
      <c r="AA1665" s="301">
        <f>Table1[[#This Row],[Ngày Thanh toán]]</f>
        <v>45952</v>
      </c>
      <c r="AD1665" s="3" t="str">
        <f>VLOOKUP($A1665,Ma_KH!$A:$Q,Ma_KH!O$1,0)</f>
        <v>VIỆT Ý</v>
      </c>
      <c r="AE1665" s="3" t="str">
        <f>VLOOKUP($A1665,Ma_KH!$A:$Q,Ma_KH!P$1,0)</f>
        <v>CÔNG TY TNHH VIỆT Ý</v>
      </c>
    </row>
    <row r="1666" spans="1:31" ht="25.5" customHeight="1" x14ac:dyDescent="0.3">
      <c r="A1666" s="76" t="s">
        <v>148</v>
      </c>
      <c r="B1666" s="76" t="s">
        <v>4520</v>
      </c>
      <c r="C1666" s="78">
        <v>45784</v>
      </c>
      <c r="D1666" s="79" t="s">
        <v>3097</v>
      </c>
      <c r="E1666" s="78">
        <v>45784</v>
      </c>
      <c r="F1666" s="76" t="s">
        <v>3098</v>
      </c>
      <c r="G1666" s="76" t="s">
        <v>3099</v>
      </c>
      <c r="H1666" s="72">
        <v>587160</v>
      </c>
      <c r="I1666" s="72">
        <v>58716</v>
      </c>
      <c r="J1666" s="72">
        <v>42276</v>
      </c>
      <c r="K1666" s="72">
        <v>570720</v>
      </c>
      <c r="L1666" s="8" t="s">
        <v>24</v>
      </c>
      <c r="M1666" s="7">
        <v>45952</v>
      </c>
      <c r="N1666" s="8" t="s">
        <v>4390</v>
      </c>
      <c r="O1666" s="72">
        <f>IF(Table1[[#This Row],[Phân loại]]="Tồn đầu kỳ",Table1[[#This Row],[Tổng giá trị]],0)</f>
        <v>0</v>
      </c>
      <c r="P1666" s="8">
        <f>IF(Table1[[#This Row],[Số còn phải thu ĐK]]&lt;&gt;0,0,IF(Table1[[#This Row],[Phân loại]]="Bán hàng",Table1[[#This Row],[Tổng giá trị]],-Table1[[#This Row],[Tổng giá trị]]))</f>
        <v>570720</v>
      </c>
      <c r="Q1666" s="73">
        <f t="shared" si="206"/>
        <v>570720</v>
      </c>
      <c r="R1666" s="8">
        <f>Table1[[#This Row],[Số còn phải thu ĐK]]+Table1[[#This Row],[Giá Trị HD sau CK]]-Table1[[#This Row],[Số tiền đã thu]]</f>
        <v>0</v>
      </c>
      <c r="S1666" s="7">
        <f>IF(Table1[[#This Row],[Ngày hóa đơn]]&lt;&gt;"",Table1[[#This Row],[Ngày hóa đơn]],Table1[[#This Row],[Ngày hạch toán]])</f>
        <v>45784</v>
      </c>
      <c r="T1666" s="8"/>
      <c r="U1666" s="7">
        <f>IF(Table1[[#This Row],[Ngày tính CN]]="","",S1666+T1666)</f>
        <v>45784</v>
      </c>
      <c r="V1666" s="74">
        <f ca="1">IF(Table1[[#This Row],[Hạn thanh toán]]="","",IF((U1666-NOW())&lt;0,0,(U1666-NOW())))</f>
        <v>0</v>
      </c>
      <c r="W1666" s="72"/>
      <c r="X1666" s="68" t="str">
        <f t="shared" ca="1" si="207"/>
        <v/>
      </c>
      <c r="Y1666" s="68" t="str">
        <f t="shared" si="205"/>
        <v>Đã thanh toán</v>
      </c>
      <c r="Z1666" s="301">
        <f>Table1[[#This Row],[Hạn thanh toán]]</f>
        <v>45784</v>
      </c>
      <c r="AA1666" s="301">
        <f>Table1[[#This Row],[Ngày Thanh toán]]</f>
        <v>45952</v>
      </c>
      <c r="AD1666" s="3" t="str">
        <f>VLOOKUP($A1666,Ma_KH!$A:$Q,Ma_KH!O$1,0)</f>
        <v>VIỆT Ý</v>
      </c>
      <c r="AE1666" s="3" t="str">
        <f>VLOOKUP($A1666,Ma_KH!$A:$Q,Ma_KH!P$1,0)</f>
        <v>CÔNG TY TNHH VIỆT Ý</v>
      </c>
    </row>
    <row r="1667" spans="1:31" ht="25.5" customHeight="1" x14ac:dyDescent="0.3">
      <c r="A1667" s="76" t="s">
        <v>148</v>
      </c>
      <c r="B1667" s="76" t="s">
        <v>4520</v>
      </c>
      <c r="C1667" s="78">
        <v>45799</v>
      </c>
      <c r="D1667" s="79" t="s">
        <v>3100</v>
      </c>
      <c r="E1667" s="78">
        <v>45799</v>
      </c>
      <c r="F1667" s="76" t="s">
        <v>3101</v>
      </c>
      <c r="G1667" s="76" t="s">
        <v>3102</v>
      </c>
      <c r="H1667" s="72">
        <v>2554909</v>
      </c>
      <c r="I1667" s="72">
        <v>0</v>
      </c>
      <c r="J1667" s="72">
        <v>204393</v>
      </c>
      <c r="K1667" s="72">
        <v>2759302</v>
      </c>
      <c r="L1667" s="8" t="s">
        <v>24</v>
      </c>
      <c r="M1667" s="7">
        <v>45952</v>
      </c>
      <c r="N1667" s="8" t="s">
        <v>4390</v>
      </c>
      <c r="O1667" s="72">
        <f>IF(Table1[[#This Row],[Phân loại]]="Tồn đầu kỳ",Table1[[#This Row],[Tổng giá trị]],0)</f>
        <v>0</v>
      </c>
      <c r="P1667" s="8">
        <f>IF(Table1[[#This Row],[Số còn phải thu ĐK]]&lt;&gt;0,0,IF(Table1[[#This Row],[Phân loại]]="Bán hàng",Table1[[#This Row],[Tổng giá trị]],-Table1[[#This Row],[Tổng giá trị]]))</f>
        <v>2759302</v>
      </c>
      <c r="Q1667" s="73">
        <f t="shared" si="206"/>
        <v>2759302</v>
      </c>
      <c r="R1667" s="8">
        <f>Table1[[#This Row],[Số còn phải thu ĐK]]+Table1[[#This Row],[Giá Trị HD sau CK]]-Table1[[#This Row],[Số tiền đã thu]]</f>
        <v>0</v>
      </c>
      <c r="S1667" s="7">
        <f>IF(Table1[[#This Row],[Ngày hóa đơn]]&lt;&gt;"",Table1[[#This Row],[Ngày hóa đơn]],Table1[[#This Row],[Ngày hạch toán]])</f>
        <v>45799</v>
      </c>
      <c r="T1667" s="8"/>
      <c r="U1667" s="7">
        <f>IF(Table1[[#This Row],[Ngày tính CN]]="","",S1667+T1667)</f>
        <v>45799</v>
      </c>
      <c r="V1667" s="74">
        <f ca="1">IF(Table1[[#This Row],[Hạn thanh toán]]="","",IF((U1667-NOW())&lt;0,0,(U1667-NOW())))</f>
        <v>0</v>
      </c>
      <c r="W1667" s="72"/>
      <c r="X1667" s="68" t="str">
        <f t="shared" ca="1" si="207"/>
        <v/>
      </c>
      <c r="Y1667" s="68" t="str">
        <f t="shared" si="205"/>
        <v>Đã thanh toán</v>
      </c>
      <c r="Z1667" s="301">
        <f>Table1[[#This Row],[Hạn thanh toán]]</f>
        <v>45799</v>
      </c>
      <c r="AA1667" s="301">
        <f>Table1[[#This Row],[Ngày Thanh toán]]</f>
        <v>45952</v>
      </c>
      <c r="AD1667" s="3" t="str">
        <f>VLOOKUP($A1667,Ma_KH!$A:$Q,Ma_KH!O$1,0)</f>
        <v>VIỆT Ý</v>
      </c>
      <c r="AE1667" s="3" t="str">
        <f>VLOOKUP($A1667,Ma_KH!$A:$Q,Ma_KH!P$1,0)</f>
        <v>CÔNG TY TNHH VIỆT Ý</v>
      </c>
    </row>
    <row r="1668" spans="1:31" ht="25.5" customHeight="1" x14ac:dyDescent="0.3">
      <c r="A1668" s="76" t="s">
        <v>148</v>
      </c>
      <c r="B1668" s="76" t="s">
        <v>4520</v>
      </c>
      <c r="C1668" s="78">
        <v>45792</v>
      </c>
      <c r="D1668" s="79" t="s">
        <v>3103</v>
      </c>
      <c r="E1668" s="78"/>
      <c r="F1668" s="76"/>
      <c r="G1668" s="76" t="s">
        <v>3082</v>
      </c>
      <c r="H1668" s="72"/>
      <c r="I1668" s="72"/>
      <c r="J1668" s="72"/>
      <c r="K1668" s="72">
        <v>75341</v>
      </c>
      <c r="L1668" s="8" t="s">
        <v>17</v>
      </c>
      <c r="M1668" s="7">
        <v>45952</v>
      </c>
      <c r="N1668" s="8" t="s">
        <v>4390</v>
      </c>
      <c r="O1668" s="72">
        <f>IF(Table1[[#This Row],[Phân loại]]="Tồn đầu kỳ",Table1[[#This Row],[Tổng giá trị]],0)</f>
        <v>0</v>
      </c>
      <c r="P1668" s="8">
        <f>IF(Table1[[#This Row],[Số còn phải thu ĐK]]&lt;&gt;0,0,IF(Table1[[#This Row],[Phân loại]]="Bán hàng",Table1[[#This Row],[Tổng giá trị]],-Table1[[#This Row],[Tổng giá trị]]))</f>
        <v>-75341</v>
      </c>
      <c r="Q1668" s="73">
        <f t="shared" si="206"/>
        <v>-75341</v>
      </c>
      <c r="R1668" s="8">
        <f>Table1[[#This Row],[Số còn phải thu ĐK]]+Table1[[#This Row],[Giá Trị HD sau CK]]-Table1[[#This Row],[Số tiền đã thu]]</f>
        <v>0</v>
      </c>
      <c r="S1668" s="7">
        <f>IF(Table1[[#This Row],[Ngày hóa đơn]]&lt;&gt;"",Table1[[#This Row],[Ngày hóa đơn]],Table1[[#This Row],[Ngày hạch toán]])</f>
        <v>45792</v>
      </c>
      <c r="T1668" s="8"/>
      <c r="U1668" s="7">
        <f>IF(Table1[[#This Row],[Ngày tính CN]]="","",S1668+T1668)</f>
        <v>45792</v>
      </c>
      <c r="V1668" s="74">
        <f ca="1">IF(Table1[[#This Row],[Hạn thanh toán]]="","",IF((U1668-NOW())&lt;0,0,(U1668-NOW())))</f>
        <v>0</v>
      </c>
      <c r="W1668" s="72"/>
      <c r="X1668" s="68" t="str">
        <f t="shared" ca="1" si="207"/>
        <v/>
      </c>
      <c r="Y1668" s="68" t="str">
        <f t="shared" si="205"/>
        <v>Đã thanh toán</v>
      </c>
      <c r="Z1668" s="301">
        <f>Table1[[#This Row],[Hạn thanh toán]]</f>
        <v>45792</v>
      </c>
      <c r="AA1668" s="301">
        <f>Table1[[#This Row],[Ngày Thanh toán]]</f>
        <v>45952</v>
      </c>
      <c r="AD1668" s="3" t="str">
        <f>VLOOKUP($A1668,Ma_KH!$A:$Q,Ma_KH!O$1,0)</f>
        <v>VIỆT Ý</v>
      </c>
      <c r="AE1668" s="3" t="str">
        <f>VLOOKUP($A1668,Ma_KH!$A:$Q,Ma_KH!P$1,0)</f>
        <v>CÔNG TY TNHH VIỆT Ý</v>
      </c>
    </row>
    <row r="1669" spans="1:31" ht="25.5" customHeight="1" x14ac:dyDescent="0.3">
      <c r="A1669" s="76" t="s">
        <v>148</v>
      </c>
      <c r="B1669" s="76" t="s">
        <v>4520</v>
      </c>
      <c r="C1669" s="78">
        <v>45814</v>
      </c>
      <c r="D1669" s="79" t="s">
        <v>3104</v>
      </c>
      <c r="E1669" s="78">
        <v>45828</v>
      </c>
      <c r="F1669" s="76"/>
      <c r="G1669" s="76" t="s">
        <v>3105</v>
      </c>
      <c r="H1669" s="72"/>
      <c r="I1669" s="72">
        <v>0</v>
      </c>
      <c r="J1669" s="72">
        <v>0</v>
      </c>
      <c r="K1669" s="72">
        <v>322283</v>
      </c>
      <c r="L1669" s="8" t="s">
        <v>17</v>
      </c>
      <c r="M1669" s="7">
        <v>45952</v>
      </c>
      <c r="N1669" s="8" t="s">
        <v>4390</v>
      </c>
      <c r="O1669" s="72">
        <f>IF(Table1[[#This Row],[Phân loại]]="Tồn đầu kỳ",Table1[[#This Row],[Tổng giá trị]],0)</f>
        <v>0</v>
      </c>
      <c r="P1669" s="8">
        <f>IF(Table1[[#This Row],[Số còn phải thu ĐK]]&lt;&gt;0,0,IF(Table1[[#This Row],[Phân loại]]="Bán hàng",Table1[[#This Row],[Tổng giá trị]],-Table1[[#This Row],[Tổng giá trị]]))</f>
        <v>-322283</v>
      </c>
      <c r="Q1669" s="73">
        <f t="shared" si="206"/>
        <v>-322283</v>
      </c>
      <c r="R1669" s="8">
        <f>Table1[[#This Row],[Số còn phải thu ĐK]]+Table1[[#This Row],[Giá Trị HD sau CK]]-Table1[[#This Row],[Số tiền đã thu]]</f>
        <v>0</v>
      </c>
      <c r="S1669" s="7">
        <f>IF(Table1[[#This Row],[Ngày hóa đơn]]&lt;&gt;"",Table1[[#This Row],[Ngày hóa đơn]],Table1[[#This Row],[Ngày hạch toán]])</f>
        <v>45828</v>
      </c>
      <c r="T1669" s="8"/>
      <c r="U1669" s="7">
        <f>IF(Table1[[#This Row],[Ngày tính CN]]="","",S1669+T1669)</f>
        <v>45828</v>
      </c>
      <c r="V1669" s="74">
        <f ca="1">IF(Table1[[#This Row],[Hạn thanh toán]]="","",IF((U1669-NOW())&lt;0,0,(U1669-NOW())))</f>
        <v>0</v>
      </c>
      <c r="W1669" s="72"/>
      <c r="X1669" s="68" t="str">
        <f t="shared" ca="1" si="207"/>
        <v/>
      </c>
      <c r="Y1669" s="68" t="str">
        <f t="shared" si="205"/>
        <v>Đã thanh toán</v>
      </c>
      <c r="Z1669" s="301">
        <f>Table1[[#This Row],[Hạn thanh toán]]</f>
        <v>45828</v>
      </c>
      <c r="AA1669" s="301">
        <f>Table1[[#This Row],[Ngày Thanh toán]]</f>
        <v>45952</v>
      </c>
      <c r="AD1669" s="3" t="str">
        <f>VLOOKUP($A1669,Ma_KH!$A:$Q,Ma_KH!O$1,0)</f>
        <v>VIỆT Ý</v>
      </c>
      <c r="AE1669" s="3" t="str">
        <f>VLOOKUP($A1669,Ma_KH!$A:$Q,Ma_KH!P$1,0)</f>
        <v>CÔNG TY TNHH VIỆT Ý</v>
      </c>
    </row>
    <row r="1670" spans="1:31" ht="25.5" customHeight="1" x14ac:dyDescent="0.3">
      <c r="A1670" s="76" t="s">
        <v>148</v>
      </c>
      <c r="B1670" s="76" t="s">
        <v>4520</v>
      </c>
      <c r="C1670" s="78">
        <v>45828</v>
      </c>
      <c r="D1670" s="79" t="s">
        <v>3106</v>
      </c>
      <c r="E1670" s="78">
        <v>45828</v>
      </c>
      <c r="F1670" s="76" t="s">
        <v>3107</v>
      </c>
      <c r="G1670" s="76" t="s">
        <v>3108</v>
      </c>
      <c r="H1670" s="72">
        <v>2907095</v>
      </c>
      <c r="I1670" s="72">
        <v>0</v>
      </c>
      <c r="J1670" s="72">
        <v>232568</v>
      </c>
      <c r="K1670" s="72">
        <v>3139663</v>
      </c>
      <c r="L1670" s="8" t="s">
        <v>24</v>
      </c>
      <c r="M1670" s="7">
        <v>45952</v>
      </c>
      <c r="N1670" s="8" t="s">
        <v>4390</v>
      </c>
      <c r="O1670" s="72">
        <f>IF(Table1[[#This Row],[Phân loại]]="Tồn đầu kỳ",Table1[[#This Row],[Tổng giá trị]],0)</f>
        <v>0</v>
      </c>
      <c r="P1670" s="8">
        <f>IF(Table1[[#This Row],[Số còn phải thu ĐK]]&lt;&gt;0,0,IF(Table1[[#This Row],[Phân loại]]="Bán hàng",Table1[[#This Row],[Tổng giá trị]],-Table1[[#This Row],[Tổng giá trị]]))</f>
        <v>3139663</v>
      </c>
      <c r="Q1670" s="73">
        <f t="shared" si="206"/>
        <v>3139663</v>
      </c>
      <c r="R1670" s="8">
        <f>Table1[[#This Row],[Số còn phải thu ĐK]]+Table1[[#This Row],[Giá Trị HD sau CK]]-Table1[[#This Row],[Số tiền đã thu]]</f>
        <v>0</v>
      </c>
      <c r="S1670" s="7">
        <f>IF(Table1[[#This Row],[Ngày hóa đơn]]&lt;&gt;"",Table1[[#This Row],[Ngày hóa đơn]],Table1[[#This Row],[Ngày hạch toán]])</f>
        <v>45828</v>
      </c>
      <c r="T1670" s="8"/>
      <c r="U1670" s="7">
        <f>IF(Table1[[#This Row],[Ngày tính CN]]="","",S1670+T1670)</f>
        <v>45828</v>
      </c>
      <c r="V1670" s="74">
        <f ca="1">IF(Table1[[#This Row],[Hạn thanh toán]]="","",IF((U1670-NOW())&lt;0,0,(U1670-NOW())))</f>
        <v>0</v>
      </c>
      <c r="W1670" s="72"/>
      <c r="X1670" s="68" t="str">
        <f t="shared" ca="1" si="207"/>
        <v/>
      </c>
      <c r="Y1670" s="68" t="str">
        <f t="shared" si="205"/>
        <v>Đã thanh toán</v>
      </c>
      <c r="Z1670" s="301">
        <f>Table1[[#This Row],[Hạn thanh toán]]</f>
        <v>45828</v>
      </c>
      <c r="AA1670" s="301">
        <f>Table1[[#This Row],[Ngày Thanh toán]]</f>
        <v>45952</v>
      </c>
      <c r="AD1670" s="3" t="str">
        <f>VLOOKUP($A1670,Ma_KH!$A:$Q,Ma_KH!O$1,0)</f>
        <v>VIỆT Ý</v>
      </c>
      <c r="AE1670" s="3" t="str">
        <f>VLOOKUP($A1670,Ma_KH!$A:$Q,Ma_KH!P$1,0)</f>
        <v>CÔNG TY TNHH VIỆT Ý</v>
      </c>
    </row>
    <row r="1671" spans="1:31" s="61" customFormat="1" ht="25.5" customHeight="1" x14ac:dyDescent="0.3">
      <c r="A1671" s="44" t="s">
        <v>148</v>
      </c>
      <c r="B1671" s="76" t="s">
        <v>4520</v>
      </c>
      <c r="C1671" s="46">
        <v>45853</v>
      </c>
      <c r="D1671" s="45" t="s">
        <v>3109</v>
      </c>
      <c r="E1671" s="46">
        <v>45853</v>
      </c>
      <c r="F1671" s="44" t="s">
        <v>3110</v>
      </c>
      <c r="G1671" s="44" t="s">
        <v>3077</v>
      </c>
      <c r="H1671" s="57">
        <v>589158</v>
      </c>
      <c r="I1671" s="57">
        <v>0</v>
      </c>
      <c r="J1671" s="57">
        <v>47133</v>
      </c>
      <c r="K1671" s="57">
        <v>636291</v>
      </c>
      <c r="L1671" s="58" t="s">
        <v>24</v>
      </c>
      <c r="M1671" s="59"/>
      <c r="N1671" s="58"/>
      <c r="O1671" s="57">
        <f>IF(Table1[[#This Row],[Phân loại]]="Tồn đầu kỳ",Table1[[#This Row],[Tổng giá trị]],0)</f>
        <v>0</v>
      </c>
      <c r="P1671" s="58">
        <f>IF(Table1[[#This Row],[Số còn phải thu ĐK]]&lt;&gt;0,0,IF(Table1[[#This Row],[Phân loại]]="Bán hàng",Table1[[#This Row],[Tổng giá trị]],-Table1[[#This Row],[Tổng giá trị]]))</f>
        <v>636291</v>
      </c>
      <c r="Q1671" s="115">
        <f t="shared" si="206"/>
        <v>0</v>
      </c>
      <c r="R1671" s="58">
        <f>Table1[[#This Row],[Số còn phải thu ĐK]]+Table1[[#This Row],[Giá Trị HD sau CK]]-Table1[[#This Row],[Số tiền đã thu]]</f>
        <v>636291</v>
      </c>
      <c r="S1671" s="59">
        <f>IF(Table1[[#This Row],[Ngày hóa đơn]]&lt;&gt;"",Table1[[#This Row],[Ngày hóa đơn]],Table1[[#This Row],[Ngày hạch toán]])</f>
        <v>45853</v>
      </c>
      <c r="T1671" s="58"/>
      <c r="U1671" s="59">
        <f>IF(Table1[[#This Row],[Ngày tính CN]]="","",S1671+T1671)</f>
        <v>45853</v>
      </c>
      <c r="V1671" s="60">
        <f ca="1">IF(Table1[[#This Row],[Hạn thanh toán]]="","",IF((U1671-NOW())&lt;0,0,(U1671-NOW())))</f>
        <v>0</v>
      </c>
      <c r="W1671" s="57"/>
      <c r="X1671" s="116" t="str">
        <f t="shared" ca="1" si="207"/>
        <v/>
      </c>
      <c r="Y1671" s="116" t="str">
        <f t="shared" ca="1" si="205"/>
        <v/>
      </c>
      <c r="Z1671" s="305">
        <f>Table1[[#This Row],[Hạn thanh toán]]</f>
        <v>45853</v>
      </c>
      <c r="AA1671" s="305">
        <f>Table1[[#This Row],[Ngày Thanh toán]]</f>
        <v>0</v>
      </c>
      <c r="AD1671" s="61" t="str">
        <f>VLOOKUP($A1671,Ma_KH!$A:$Q,Ma_KH!O$1,0)</f>
        <v>VIỆT Ý</v>
      </c>
      <c r="AE1671" s="3" t="str">
        <f>VLOOKUP($A1671,Ma_KH!$A:$Q,Ma_KH!P$1,0)</f>
        <v>CÔNG TY TNHH VIỆT Ý</v>
      </c>
    </row>
    <row r="1672" spans="1:31" s="61" customFormat="1" ht="25.5" customHeight="1" x14ac:dyDescent="0.3">
      <c r="A1672" s="44" t="s">
        <v>148</v>
      </c>
      <c r="B1672" s="76" t="s">
        <v>4520</v>
      </c>
      <c r="C1672" s="46">
        <v>45861</v>
      </c>
      <c r="D1672" s="45" t="s">
        <v>3111</v>
      </c>
      <c r="E1672" s="46">
        <v>45861</v>
      </c>
      <c r="F1672" s="44" t="s">
        <v>3112</v>
      </c>
      <c r="G1672" s="44" t="s">
        <v>3113</v>
      </c>
      <c r="H1672" s="57">
        <v>1235958</v>
      </c>
      <c r="I1672" s="57">
        <v>123596</v>
      </c>
      <c r="J1672" s="57">
        <v>88989</v>
      </c>
      <c r="K1672" s="57">
        <v>1201351</v>
      </c>
      <c r="L1672" s="58" t="s">
        <v>24</v>
      </c>
      <c r="M1672" s="59"/>
      <c r="N1672" s="58"/>
      <c r="O1672" s="57">
        <f>IF(Table1[[#This Row],[Phân loại]]="Tồn đầu kỳ",Table1[[#This Row],[Tổng giá trị]],0)</f>
        <v>0</v>
      </c>
      <c r="P1672" s="58">
        <f>IF(Table1[[#This Row],[Số còn phải thu ĐK]]&lt;&gt;0,0,IF(Table1[[#This Row],[Phân loại]]="Bán hàng",Table1[[#This Row],[Tổng giá trị]],-Table1[[#This Row],[Tổng giá trị]]))</f>
        <v>1201351</v>
      </c>
      <c r="Q1672" s="115">
        <f t="shared" si="206"/>
        <v>0</v>
      </c>
      <c r="R1672" s="58">
        <f>Table1[[#This Row],[Số còn phải thu ĐK]]+Table1[[#This Row],[Giá Trị HD sau CK]]-Table1[[#This Row],[Số tiền đã thu]]</f>
        <v>1201351</v>
      </c>
      <c r="S1672" s="59">
        <f>IF(Table1[[#This Row],[Ngày hóa đơn]]&lt;&gt;"",Table1[[#This Row],[Ngày hóa đơn]],Table1[[#This Row],[Ngày hạch toán]])</f>
        <v>45861</v>
      </c>
      <c r="T1672" s="58"/>
      <c r="U1672" s="59">
        <f>IF(Table1[[#This Row],[Ngày tính CN]]="","",S1672+T1672)</f>
        <v>45861</v>
      </c>
      <c r="V1672" s="60">
        <f ca="1">IF(Table1[[#This Row],[Hạn thanh toán]]="","",IF((U1672-NOW())&lt;0,0,(U1672-NOW())))</f>
        <v>0</v>
      </c>
      <c r="W1672" s="57"/>
      <c r="X1672" s="116" t="str">
        <f t="shared" ca="1" si="207"/>
        <v/>
      </c>
      <c r="Y1672" s="116" t="str">
        <f t="shared" ca="1" si="205"/>
        <v/>
      </c>
      <c r="Z1672" s="305">
        <f>Table1[[#This Row],[Hạn thanh toán]]</f>
        <v>45861</v>
      </c>
      <c r="AA1672" s="305">
        <f>Table1[[#This Row],[Ngày Thanh toán]]</f>
        <v>0</v>
      </c>
      <c r="AD1672" s="61" t="str">
        <f>VLOOKUP($A1672,Ma_KH!$A:$Q,Ma_KH!O$1,0)</f>
        <v>VIỆT Ý</v>
      </c>
      <c r="AE1672" s="3" t="str">
        <f>VLOOKUP($A1672,Ma_KH!$A:$Q,Ma_KH!P$1,0)</f>
        <v>CÔNG TY TNHH VIỆT Ý</v>
      </c>
    </row>
    <row r="1673" spans="1:31" s="61" customFormat="1" ht="25.5" customHeight="1" x14ac:dyDescent="0.3">
      <c r="A1673" s="44" t="s">
        <v>148</v>
      </c>
      <c r="B1673" s="76" t="s">
        <v>4520</v>
      </c>
      <c r="C1673" s="46">
        <v>45840</v>
      </c>
      <c r="D1673" s="45" t="s">
        <v>3114</v>
      </c>
      <c r="E1673" s="46"/>
      <c r="F1673" s="44"/>
      <c r="G1673" s="44" t="s">
        <v>3084</v>
      </c>
      <c r="H1673" s="57"/>
      <c r="I1673" s="57"/>
      <c r="J1673" s="57"/>
      <c r="K1673" s="57">
        <v>333060</v>
      </c>
      <c r="L1673" s="58" t="s">
        <v>17</v>
      </c>
      <c r="M1673" s="59"/>
      <c r="N1673" s="58"/>
      <c r="O1673" s="57">
        <f>IF(Table1[[#This Row],[Phân loại]]="Tồn đầu kỳ",Table1[[#This Row],[Tổng giá trị]],0)</f>
        <v>0</v>
      </c>
      <c r="P1673" s="58">
        <f>IF(Table1[[#This Row],[Số còn phải thu ĐK]]&lt;&gt;0,0,IF(Table1[[#This Row],[Phân loại]]="Bán hàng",Table1[[#This Row],[Tổng giá trị]],-Table1[[#This Row],[Tổng giá trị]]))</f>
        <v>-333060</v>
      </c>
      <c r="Q1673" s="115">
        <f t="shared" si="206"/>
        <v>0</v>
      </c>
      <c r="R1673" s="58">
        <f>Table1[[#This Row],[Số còn phải thu ĐK]]+Table1[[#This Row],[Giá Trị HD sau CK]]-Table1[[#This Row],[Số tiền đã thu]]</f>
        <v>-333060</v>
      </c>
      <c r="S1673" s="59">
        <f>IF(Table1[[#This Row],[Ngày hóa đơn]]&lt;&gt;"",Table1[[#This Row],[Ngày hóa đơn]],Table1[[#This Row],[Ngày hạch toán]])</f>
        <v>45840</v>
      </c>
      <c r="T1673" s="58"/>
      <c r="U1673" s="59">
        <f>IF(Table1[[#This Row],[Ngày tính CN]]="","",S1673+T1673)</f>
        <v>45840</v>
      </c>
      <c r="V1673" s="60">
        <f ca="1">IF(Table1[[#This Row],[Hạn thanh toán]]="","",IF((U1673-NOW())&lt;0,0,(U1673-NOW())))</f>
        <v>0</v>
      </c>
      <c r="W1673" s="57"/>
      <c r="X1673" s="116" t="str">
        <f t="shared" ca="1" si="207"/>
        <v/>
      </c>
      <c r="Y1673" s="116" t="str">
        <f t="shared" ca="1" si="205"/>
        <v/>
      </c>
      <c r="Z1673" s="305">
        <f>Table1[[#This Row],[Hạn thanh toán]]</f>
        <v>45840</v>
      </c>
      <c r="AA1673" s="305">
        <f>Table1[[#This Row],[Ngày Thanh toán]]</f>
        <v>0</v>
      </c>
      <c r="AD1673" s="61" t="str">
        <f>VLOOKUP($A1673,Ma_KH!$A:$Q,Ma_KH!O$1,0)</f>
        <v>VIỆT Ý</v>
      </c>
      <c r="AE1673" s="3" t="str">
        <f>VLOOKUP($A1673,Ma_KH!$A:$Q,Ma_KH!P$1,0)</f>
        <v>CÔNG TY TNHH VIỆT Ý</v>
      </c>
    </row>
    <row r="1674" spans="1:31" s="61" customFormat="1" ht="25.5" customHeight="1" x14ac:dyDescent="0.3">
      <c r="A1674" s="44" t="s">
        <v>148</v>
      </c>
      <c r="B1674" s="76" t="s">
        <v>4520</v>
      </c>
      <c r="C1674" s="46">
        <v>45853</v>
      </c>
      <c r="D1674" s="45" t="s">
        <v>3115</v>
      </c>
      <c r="E1674" s="46"/>
      <c r="F1674" s="44"/>
      <c r="G1674" s="44" t="s">
        <v>3084</v>
      </c>
      <c r="H1674" s="57"/>
      <c r="I1674" s="57"/>
      <c r="J1674" s="57"/>
      <c r="K1674" s="57">
        <v>272501</v>
      </c>
      <c r="L1674" s="58" t="s">
        <v>17</v>
      </c>
      <c r="M1674" s="59"/>
      <c r="N1674" s="58"/>
      <c r="O1674" s="57">
        <f>IF(Table1[[#This Row],[Phân loại]]="Tồn đầu kỳ",Table1[[#This Row],[Tổng giá trị]],0)</f>
        <v>0</v>
      </c>
      <c r="P1674" s="58">
        <f>IF(Table1[[#This Row],[Số còn phải thu ĐK]]&lt;&gt;0,0,IF(Table1[[#This Row],[Phân loại]]="Bán hàng",Table1[[#This Row],[Tổng giá trị]],-Table1[[#This Row],[Tổng giá trị]]))</f>
        <v>-272501</v>
      </c>
      <c r="Q1674" s="115">
        <f t="shared" si="206"/>
        <v>0</v>
      </c>
      <c r="R1674" s="58">
        <f>Table1[[#This Row],[Số còn phải thu ĐK]]+Table1[[#This Row],[Giá Trị HD sau CK]]-Table1[[#This Row],[Số tiền đã thu]]</f>
        <v>-272501</v>
      </c>
      <c r="S1674" s="59">
        <f>IF(Table1[[#This Row],[Ngày hóa đơn]]&lt;&gt;"",Table1[[#This Row],[Ngày hóa đơn]],Table1[[#This Row],[Ngày hạch toán]])</f>
        <v>45853</v>
      </c>
      <c r="T1674" s="58"/>
      <c r="U1674" s="59">
        <f>IF(Table1[[#This Row],[Ngày tính CN]]="","",S1674+T1674)</f>
        <v>45853</v>
      </c>
      <c r="V1674" s="60">
        <f ca="1">IF(Table1[[#This Row],[Hạn thanh toán]]="","",IF((U1674-NOW())&lt;0,0,(U1674-NOW())))</f>
        <v>0</v>
      </c>
      <c r="W1674" s="57"/>
      <c r="X1674" s="116" t="str">
        <f t="shared" ca="1" si="207"/>
        <v/>
      </c>
      <c r="Y1674" s="116" t="str">
        <f t="shared" ca="1" si="205"/>
        <v/>
      </c>
      <c r="Z1674" s="305">
        <f>Table1[[#This Row],[Hạn thanh toán]]</f>
        <v>45853</v>
      </c>
      <c r="AA1674" s="305">
        <f>Table1[[#This Row],[Ngày Thanh toán]]</f>
        <v>0</v>
      </c>
      <c r="AD1674" s="61" t="str">
        <f>VLOOKUP($A1674,Ma_KH!$A:$Q,Ma_KH!O$1,0)</f>
        <v>VIỆT Ý</v>
      </c>
      <c r="AE1674" s="3" t="str">
        <f>VLOOKUP($A1674,Ma_KH!$A:$Q,Ma_KH!P$1,0)</f>
        <v>CÔNG TY TNHH VIỆT Ý</v>
      </c>
    </row>
    <row r="1675" spans="1:31" s="61" customFormat="1" ht="25.5" customHeight="1" x14ac:dyDescent="0.3">
      <c r="A1675" s="44" t="s">
        <v>148</v>
      </c>
      <c r="B1675" s="76" t="s">
        <v>4520</v>
      </c>
      <c r="C1675" s="46">
        <v>45853</v>
      </c>
      <c r="D1675" s="45" t="s">
        <v>3116</v>
      </c>
      <c r="E1675" s="46"/>
      <c r="F1675" s="44"/>
      <c r="G1675" s="44" t="s">
        <v>3117</v>
      </c>
      <c r="H1675" s="57"/>
      <c r="I1675" s="57"/>
      <c r="J1675" s="57"/>
      <c r="K1675" s="57">
        <v>286841</v>
      </c>
      <c r="L1675" s="58" t="s">
        <v>17</v>
      </c>
      <c r="M1675" s="59"/>
      <c r="N1675" s="58"/>
      <c r="O1675" s="57">
        <f>IF(Table1[[#This Row],[Phân loại]]="Tồn đầu kỳ",Table1[[#This Row],[Tổng giá trị]],0)</f>
        <v>0</v>
      </c>
      <c r="P1675" s="58">
        <f>IF(Table1[[#This Row],[Số còn phải thu ĐK]]&lt;&gt;0,0,IF(Table1[[#This Row],[Phân loại]]="Bán hàng",Table1[[#This Row],[Tổng giá trị]],-Table1[[#This Row],[Tổng giá trị]]))</f>
        <v>-286841</v>
      </c>
      <c r="Q1675" s="115">
        <f t="shared" si="206"/>
        <v>0</v>
      </c>
      <c r="R1675" s="58">
        <f>Table1[[#This Row],[Số còn phải thu ĐK]]+Table1[[#This Row],[Giá Trị HD sau CK]]-Table1[[#This Row],[Số tiền đã thu]]</f>
        <v>-286841</v>
      </c>
      <c r="S1675" s="59">
        <f>IF(Table1[[#This Row],[Ngày hóa đơn]]&lt;&gt;"",Table1[[#This Row],[Ngày hóa đơn]],Table1[[#This Row],[Ngày hạch toán]])</f>
        <v>45853</v>
      </c>
      <c r="T1675" s="58"/>
      <c r="U1675" s="59">
        <f>IF(Table1[[#This Row],[Ngày tính CN]]="","",S1675+T1675)</f>
        <v>45853</v>
      </c>
      <c r="V1675" s="60">
        <f ca="1">IF(Table1[[#This Row],[Hạn thanh toán]]="","",IF((U1675-NOW())&lt;0,0,(U1675-NOW())))</f>
        <v>0</v>
      </c>
      <c r="W1675" s="57"/>
      <c r="X1675" s="116" t="str">
        <f t="shared" ca="1" si="207"/>
        <v/>
      </c>
      <c r="Y1675" s="116" t="str">
        <f t="shared" ca="1" si="205"/>
        <v/>
      </c>
      <c r="Z1675" s="305">
        <f>Table1[[#This Row],[Hạn thanh toán]]</f>
        <v>45853</v>
      </c>
      <c r="AA1675" s="305">
        <f>Table1[[#This Row],[Ngày Thanh toán]]</f>
        <v>0</v>
      </c>
      <c r="AD1675" s="61" t="str">
        <f>VLOOKUP($A1675,Ma_KH!$A:$Q,Ma_KH!O$1,0)</f>
        <v>VIỆT Ý</v>
      </c>
      <c r="AE1675" s="3" t="str">
        <f>VLOOKUP($A1675,Ma_KH!$A:$Q,Ma_KH!P$1,0)</f>
        <v>CÔNG TY TNHH VIỆT Ý</v>
      </c>
    </row>
    <row r="1676" spans="1:31" s="61" customFormat="1" ht="25.5" customHeight="1" x14ac:dyDescent="0.3">
      <c r="A1676" s="44" t="s">
        <v>148</v>
      </c>
      <c r="B1676" s="76" t="s">
        <v>4520</v>
      </c>
      <c r="C1676" s="46">
        <v>45861</v>
      </c>
      <c r="D1676" s="45" t="s">
        <v>3118</v>
      </c>
      <c r="E1676" s="46"/>
      <c r="F1676" s="44"/>
      <c r="G1676" s="44" t="s">
        <v>3119</v>
      </c>
      <c r="H1676" s="57"/>
      <c r="I1676" s="57"/>
      <c r="J1676" s="57"/>
      <c r="K1676" s="57">
        <v>226019</v>
      </c>
      <c r="L1676" s="58" t="s">
        <v>17</v>
      </c>
      <c r="M1676" s="59"/>
      <c r="N1676" s="58"/>
      <c r="O1676" s="57">
        <f>IF(Table1[[#This Row],[Phân loại]]="Tồn đầu kỳ",Table1[[#This Row],[Tổng giá trị]],0)</f>
        <v>0</v>
      </c>
      <c r="P1676" s="58">
        <f>IF(Table1[[#This Row],[Số còn phải thu ĐK]]&lt;&gt;0,0,IF(Table1[[#This Row],[Phân loại]]="Bán hàng",Table1[[#This Row],[Tổng giá trị]],-Table1[[#This Row],[Tổng giá trị]]))</f>
        <v>-226019</v>
      </c>
      <c r="Q1676" s="115">
        <f t="shared" si="206"/>
        <v>0</v>
      </c>
      <c r="R1676" s="58">
        <f>Table1[[#This Row],[Số còn phải thu ĐK]]+Table1[[#This Row],[Giá Trị HD sau CK]]-Table1[[#This Row],[Số tiền đã thu]]</f>
        <v>-226019</v>
      </c>
      <c r="S1676" s="59">
        <f>IF(Table1[[#This Row],[Ngày hóa đơn]]&lt;&gt;"",Table1[[#This Row],[Ngày hóa đơn]],Table1[[#This Row],[Ngày hạch toán]])</f>
        <v>45861</v>
      </c>
      <c r="T1676" s="58"/>
      <c r="U1676" s="59">
        <f>IF(Table1[[#This Row],[Ngày tính CN]]="","",S1676+T1676)</f>
        <v>45861</v>
      </c>
      <c r="V1676" s="60">
        <f ca="1">IF(Table1[[#This Row],[Hạn thanh toán]]="","",IF((U1676-NOW())&lt;0,0,(U1676-NOW())))</f>
        <v>0</v>
      </c>
      <c r="W1676" s="57"/>
      <c r="X1676" s="116" t="str">
        <f t="shared" ca="1" si="207"/>
        <v/>
      </c>
      <c r="Y1676" s="116" t="str">
        <f t="shared" ca="1" si="205"/>
        <v/>
      </c>
      <c r="Z1676" s="305">
        <f>Table1[[#This Row],[Hạn thanh toán]]</f>
        <v>45861</v>
      </c>
      <c r="AA1676" s="305">
        <f>Table1[[#This Row],[Ngày Thanh toán]]</f>
        <v>0</v>
      </c>
      <c r="AD1676" s="61" t="str">
        <f>VLOOKUP($A1676,Ma_KH!$A:$Q,Ma_KH!O$1,0)</f>
        <v>VIỆT Ý</v>
      </c>
      <c r="AE1676" s="3" t="str">
        <f>VLOOKUP($A1676,Ma_KH!$A:$Q,Ma_KH!P$1,0)</f>
        <v>CÔNG TY TNHH VIỆT Ý</v>
      </c>
    </row>
    <row r="1677" spans="1:31" s="61" customFormat="1" ht="25.5" customHeight="1" x14ac:dyDescent="0.3">
      <c r="A1677" s="44" t="s">
        <v>148</v>
      </c>
      <c r="B1677" s="76" t="s">
        <v>4520</v>
      </c>
      <c r="C1677" s="46">
        <v>45867</v>
      </c>
      <c r="D1677" s="45" t="s">
        <v>3120</v>
      </c>
      <c r="E1677" s="46"/>
      <c r="F1677" s="44"/>
      <c r="G1677" s="44" t="s">
        <v>3121</v>
      </c>
      <c r="H1677" s="57"/>
      <c r="I1677" s="57"/>
      <c r="J1677" s="57"/>
      <c r="K1677" s="57">
        <v>590071</v>
      </c>
      <c r="L1677" s="58" t="s">
        <v>17</v>
      </c>
      <c r="M1677" s="59"/>
      <c r="N1677" s="58"/>
      <c r="O1677" s="57">
        <f>IF(Table1[[#This Row],[Phân loại]]="Tồn đầu kỳ",Table1[[#This Row],[Tổng giá trị]],0)</f>
        <v>0</v>
      </c>
      <c r="P1677" s="58">
        <f>IF(Table1[[#This Row],[Số còn phải thu ĐK]]&lt;&gt;0,0,IF(Table1[[#This Row],[Phân loại]]="Bán hàng",Table1[[#This Row],[Tổng giá trị]],-Table1[[#This Row],[Tổng giá trị]]))</f>
        <v>-590071</v>
      </c>
      <c r="Q1677" s="115">
        <f t="shared" si="206"/>
        <v>0</v>
      </c>
      <c r="R1677" s="58">
        <f>Table1[[#This Row],[Số còn phải thu ĐK]]+Table1[[#This Row],[Giá Trị HD sau CK]]-Table1[[#This Row],[Số tiền đã thu]]</f>
        <v>-590071</v>
      </c>
      <c r="S1677" s="59">
        <f>IF(Table1[[#This Row],[Ngày hóa đơn]]&lt;&gt;"",Table1[[#This Row],[Ngày hóa đơn]],Table1[[#This Row],[Ngày hạch toán]])</f>
        <v>45867</v>
      </c>
      <c r="T1677" s="58"/>
      <c r="U1677" s="59">
        <f>IF(Table1[[#This Row],[Ngày tính CN]]="","",S1677+T1677)</f>
        <v>45867</v>
      </c>
      <c r="V1677" s="60">
        <f ca="1">IF(Table1[[#This Row],[Hạn thanh toán]]="","",IF((U1677-NOW())&lt;0,0,(U1677-NOW())))</f>
        <v>0</v>
      </c>
      <c r="W1677" s="57"/>
      <c r="X1677" s="116" t="str">
        <f t="shared" ca="1" si="207"/>
        <v/>
      </c>
      <c r="Y1677" s="116" t="str">
        <f t="shared" ca="1" si="205"/>
        <v/>
      </c>
      <c r="Z1677" s="305">
        <f>Table1[[#This Row],[Hạn thanh toán]]</f>
        <v>45867</v>
      </c>
      <c r="AA1677" s="305">
        <f>Table1[[#This Row],[Ngày Thanh toán]]</f>
        <v>0</v>
      </c>
      <c r="AD1677" s="61" t="str">
        <f>VLOOKUP($A1677,Ma_KH!$A:$Q,Ma_KH!O$1,0)</f>
        <v>VIỆT Ý</v>
      </c>
      <c r="AE1677" s="3" t="str">
        <f>VLOOKUP($A1677,Ma_KH!$A:$Q,Ma_KH!P$1,0)</f>
        <v>CÔNG TY TNHH VIỆT Ý</v>
      </c>
    </row>
    <row r="1678" spans="1:31" s="61" customFormat="1" ht="25.5" customHeight="1" x14ac:dyDescent="0.3">
      <c r="A1678" s="44" t="s">
        <v>148</v>
      </c>
      <c r="B1678" s="76" t="s">
        <v>4520</v>
      </c>
      <c r="C1678" s="46">
        <v>45870</v>
      </c>
      <c r="D1678" s="45" t="s">
        <v>3122</v>
      </c>
      <c r="E1678" s="46">
        <v>45870</v>
      </c>
      <c r="F1678" s="44" t="s">
        <v>3123</v>
      </c>
      <c r="G1678" s="44" t="s">
        <v>3124</v>
      </c>
      <c r="H1678" s="57">
        <v>2200719</v>
      </c>
      <c r="I1678" s="57">
        <v>0</v>
      </c>
      <c r="J1678" s="57">
        <v>176058</v>
      </c>
      <c r="K1678" s="57">
        <v>2376777</v>
      </c>
      <c r="L1678" s="58" t="s">
        <v>24</v>
      </c>
      <c r="M1678" s="59"/>
      <c r="N1678" s="58"/>
      <c r="O1678" s="57">
        <f>IF(Table1[[#This Row],[Phân loại]]="Tồn đầu kỳ",Table1[[#This Row],[Tổng giá trị]],0)</f>
        <v>0</v>
      </c>
      <c r="P1678" s="58">
        <f>IF(Table1[[#This Row],[Số còn phải thu ĐK]]&lt;&gt;0,0,IF(Table1[[#This Row],[Phân loại]]="Bán hàng",Table1[[#This Row],[Tổng giá trị]],-Table1[[#This Row],[Tổng giá trị]]))</f>
        <v>2376777</v>
      </c>
      <c r="Q1678" s="115">
        <f t="shared" si="206"/>
        <v>0</v>
      </c>
      <c r="R1678" s="58">
        <f>Table1[[#This Row],[Số còn phải thu ĐK]]+Table1[[#This Row],[Giá Trị HD sau CK]]-Table1[[#This Row],[Số tiền đã thu]]</f>
        <v>2376777</v>
      </c>
      <c r="S1678" s="59">
        <f>IF(Table1[[#This Row],[Ngày hóa đơn]]&lt;&gt;"",Table1[[#This Row],[Ngày hóa đơn]],Table1[[#This Row],[Ngày hạch toán]])</f>
        <v>45870</v>
      </c>
      <c r="T1678" s="58"/>
      <c r="U1678" s="59">
        <f>IF(Table1[[#This Row],[Ngày tính CN]]="","",S1678+T1678)</f>
        <v>45870</v>
      </c>
      <c r="V1678" s="60">
        <f ca="1">IF(Table1[[#This Row],[Hạn thanh toán]]="","",IF((U1678-NOW())&lt;0,0,(U1678-NOW())))</f>
        <v>0</v>
      </c>
      <c r="W1678" s="57"/>
      <c r="X1678" s="116" t="str">
        <f t="shared" ca="1" si="207"/>
        <v/>
      </c>
      <c r="Y1678" s="116" t="str">
        <f t="shared" ca="1" si="205"/>
        <v/>
      </c>
      <c r="Z1678" s="305">
        <f>Table1[[#This Row],[Hạn thanh toán]]</f>
        <v>45870</v>
      </c>
      <c r="AA1678" s="305">
        <f>Table1[[#This Row],[Ngày Thanh toán]]</f>
        <v>0</v>
      </c>
      <c r="AD1678" s="61" t="str">
        <f>VLOOKUP($A1678,Ma_KH!$A:$Q,Ma_KH!O$1,0)</f>
        <v>VIỆT Ý</v>
      </c>
      <c r="AE1678" s="3" t="str">
        <f>VLOOKUP($A1678,Ma_KH!$A:$Q,Ma_KH!P$1,0)</f>
        <v>CÔNG TY TNHH VIỆT Ý</v>
      </c>
    </row>
    <row r="1679" spans="1:31" s="61" customFormat="1" ht="25.5" customHeight="1" x14ac:dyDescent="0.3">
      <c r="A1679" s="44" t="s">
        <v>148</v>
      </c>
      <c r="B1679" s="76" t="s">
        <v>4520</v>
      </c>
      <c r="C1679" s="46">
        <v>45876</v>
      </c>
      <c r="D1679" s="45" t="s">
        <v>3125</v>
      </c>
      <c r="E1679" s="46">
        <v>45876</v>
      </c>
      <c r="F1679" s="44" t="s">
        <v>3126</v>
      </c>
      <c r="G1679" s="44" t="s">
        <v>3127</v>
      </c>
      <c r="H1679" s="57">
        <v>1295091</v>
      </c>
      <c r="I1679" s="57">
        <v>0</v>
      </c>
      <c r="J1679" s="57">
        <v>103607</v>
      </c>
      <c r="K1679" s="57">
        <v>1398698</v>
      </c>
      <c r="L1679" s="58" t="s">
        <v>24</v>
      </c>
      <c r="M1679" s="59"/>
      <c r="N1679" s="58"/>
      <c r="O1679" s="57">
        <f>IF(Table1[[#This Row],[Phân loại]]="Tồn đầu kỳ",Table1[[#This Row],[Tổng giá trị]],0)</f>
        <v>0</v>
      </c>
      <c r="P1679" s="58">
        <f>IF(Table1[[#This Row],[Số còn phải thu ĐK]]&lt;&gt;0,0,IF(Table1[[#This Row],[Phân loại]]="Bán hàng",Table1[[#This Row],[Tổng giá trị]],-Table1[[#This Row],[Tổng giá trị]]))</f>
        <v>1398698</v>
      </c>
      <c r="Q1679" s="115">
        <f t="shared" si="206"/>
        <v>0</v>
      </c>
      <c r="R1679" s="58">
        <f>Table1[[#This Row],[Số còn phải thu ĐK]]+Table1[[#This Row],[Giá Trị HD sau CK]]-Table1[[#This Row],[Số tiền đã thu]]</f>
        <v>1398698</v>
      </c>
      <c r="S1679" s="59">
        <f>IF(Table1[[#This Row],[Ngày hóa đơn]]&lt;&gt;"",Table1[[#This Row],[Ngày hóa đơn]],Table1[[#This Row],[Ngày hạch toán]])</f>
        <v>45876</v>
      </c>
      <c r="T1679" s="58"/>
      <c r="U1679" s="59">
        <f>IF(Table1[[#This Row],[Ngày tính CN]]="","",S1679+T1679)</f>
        <v>45876</v>
      </c>
      <c r="V1679" s="60">
        <f ca="1">IF(Table1[[#This Row],[Hạn thanh toán]]="","",IF((U1679-NOW())&lt;0,0,(U1679-NOW())))</f>
        <v>0</v>
      </c>
      <c r="W1679" s="57"/>
      <c r="X1679" s="116" t="str">
        <f t="shared" ca="1" si="207"/>
        <v/>
      </c>
      <c r="Y1679" s="116" t="str">
        <f t="shared" ca="1" si="205"/>
        <v/>
      </c>
      <c r="Z1679" s="305">
        <f>Table1[[#This Row],[Hạn thanh toán]]</f>
        <v>45876</v>
      </c>
      <c r="AA1679" s="305">
        <f>Table1[[#This Row],[Ngày Thanh toán]]</f>
        <v>0</v>
      </c>
      <c r="AD1679" s="61" t="str">
        <f>VLOOKUP($A1679,Ma_KH!$A:$Q,Ma_KH!O$1,0)</f>
        <v>VIỆT Ý</v>
      </c>
      <c r="AE1679" s="3" t="str">
        <f>VLOOKUP($A1679,Ma_KH!$A:$Q,Ma_KH!P$1,0)</f>
        <v>CÔNG TY TNHH VIỆT Ý</v>
      </c>
    </row>
    <row r="1680" spans="1:31" s="61" customFormat="1" ht="25.5" customHeight="1" x14ac:dyDescent="0.3">
      <c r="A1680" s="44" t="s">
        <v>148</v>
      </c>
      <c r="B1680" s="76" t="s">
        <v>4520</v>
      </c>
      <c r="C1680" s="46">
        <v>45885</v>
      </c>
      <c r="D1680" s="45" t="s">
        <v>3128</v>
      </c>
      <c r="E1680" s="46">
        <v>45885</v>
      </c>
      <c r="F1680" s="44" t="s">
        <v>3129</v>
      </c>
      <c r="G1680" s="44" t="s">
        <v>3130</v>
      </c>
      <c r="H1680" s="57">
        <v>2663960</v>
      </c>
      <c r="I1680" s="57">
        <v>0</v>
      </c>
      <c r="J1680" s="57">
        <v>213117</v>
      </c>
      <c r="K1680" s="57">
        <v>2877077</v>
      </c>
      <c r="L1680" s="58" t="s">
        <v>24</v>
      </c>
      <c r="M1680" s="59"/>
      <c r="N1680" s="58"/>
      <c r="O1680" s="57">
        <f>IF(Table1[[#This Row],[Phân loại]]="Tồn đầu kỳ",Table1[[#This Row],[Tổng giá trị]],0)</f>
        <v>0</v>
      </c>
      <c r="P1680" s="58">
        <f>IF(Table1[[#This Row],[Số còn phải thu ĐK]]&lt;&gt;0,0,IF(Table1[[#This Row],[Phân loại]]="Bán hàng",Table1[[#This Row],[Tổng giá trị]],-Table1[[#This Row],[Tổng giá trị]]))</f>
        <v>2877077</v>
      </c>
      <c r="Q1680" s="115">
        <f t="shared" si="206"/>
        <v>0</v>
      </c>
      <c r="R1680" s="58">
        <f>Table1[[#This Row],[Số còn phải thu ĐK]]+Table1[[#This Row],[Giá Trị HD sau CK]]-Table1[[#This Row],[Số tiền đã thu]]</f>
        <v>2877077</v>
      </c>
      <c r="S1680" s="59">
        <f>IF(Table1[[#This Row],[Ngày hóa đơn]]&lt;&gt;"",Table1[[#This Row],[Ngày hóa đơn]],Table1[[#This Row],[Ngày hạch toán]])</f>
        <v>45885</v>
      </c>
      <c r="T1680" s="58"/>
      <c r="U1680" s="59">
        <f>IF(Table1[[#This Row],[Ngày tính CN]]="","",S1680+T1680)</f>
        <v>45885</v>
      </c>
      <c r="V1680" s="60">
        <f ca="1">IF(Table1[[#This Row],[Hạn thanh toán]]="","",IF((U1680-NOW())&lt;0,0,(U1680-NOW())))</f>
        <v>0</v>
      </c>
      <c r="W1680" s="57"/>
      <c r="X1680" s="116" t="str">
        <f t="shared" ca="1" si="207"/>
        <v/>
      </c>
      <c r="Y1680" s="116" t="str">
        <f t="shared" ca="1" si="205"/>
        <v/>
      </c>
      <c r="Z1680" s="305">
        <f>Table1[[#This Row],[Hạn thanh toán]]</f>
        <v>45885</v>
      </c>
      <c r="AA1680" s="305">
        <f>Table1[[#This Row],[Ngày Thanh toán]]</f>
        <v>0</v>
      </c>
      <c r="AD1680" s="61" t="str">
        <f>VLOOKUP($A1680,Ma_KH!$A:$Q,Ma_KH!O$1,0)</f>
        <v>VIỆT Ý</v>
      </c>
      <c r="AE1680" s="3" t="str">
        <f>VLOOKUP($A1680,Ma_KH!$A:$Q,Ma_KH!P$1,0)</f>
        <v>CÔNG TY TNHH VIỆT Ý</v>
      </c>
    </row>
    <row r="1681" spans="1:31" s="61" customFormat="1" ht="25.5" customHeight="1" x14ac:dyDescent="0.3">
      <c r="A1681" s="44" t="s">
        <v>148</v>
      </c>
      <c r="B1681" s="76" t="s">
        <v>4520</v>
      </c>
      <c r="C1681" s="46">
        <v>45887</v>
      </c>
      <c r="D1681" s="45" t="s">
        <v>3131</v>
      </c>
      <c r="E1681" s="46">
        <v>45887</v>
      </c>
      <c r="F1681" s="44" t="s">
        <v>3132</v>
      </c>
      <c r="G1681" s="44" t="s">
        <v>3127</v>
      </c>
      <c r="H1681" s="57">
        <v>575358</v>
      </c>
      <c r="I1681" s="57">
        <v>0</v>
      </c>
      <c r="J1681" s="57">
        <v>46029</v>
      </c>
      <c r="K1681" s="57">
        <v>621387</v>
      </c>
      <c r="L1681" s="58" t="s">
        <v>24</v>
      </c>
      <c r="M1681" s="59"/>
      <c r="N1681" s="58"/>
      <c r="O1681" s="57">
        <f>IF(Table1[[#This Row],[Phân loại]]="Tồn đầu kỳ",Table1[[#This Row],[Tổng giá trị]],0)</f>
        <v>0</v>
      </c>
      <c r="P1681" s="58">
        <f>IF(Table1[[#This Row],[Số còn phải thu ĐK]]&lt;&gt;0,0,IF(Table1[[#This Row],[Phân loại]]="Bán hàng",Table1[[#This Row],[Tổng giá trị]],-Table1[[#This Row],[Tổng giá trị]]))</f>
        <v>621387</v>
      </c>
      <c r="Q1681" s="115">
        <f t="shared" si="206"/>
        <v>0</v>
      </c>
      <c r="R1681" s="58">
        <f>Table1[[#This Row],[Số còn phải thu ĐK]]+Table1[[#This Row],[Giá Trị HD sau CK]]-Table1[[#This Row],[Số tiền đã thu]]</f>
        <v>621387</v>
      </c>
      <c r="S1681" s="59">
        <f>IF(Table1[[#This Row],[Ngày hóa đơn]]&lt;&gt;"",Table1[[#This Row],[Ngày hóa đơn]],Table1[[#This Row],[Ngày hạch toán]])</f>
        <v>45887</v>
      </c>
      <c r="T1681" s="58"/>
      <c r="U1681" s="59">
        <f>IF(Table1[[#This Row],[Ngày tính CN]]="","",S1681+T1681)</f>
        <v>45887</v>
      </c>
      <c r="V1681" s="60">
        <f ca="1">IF(Table1[[#This Row],[Hạn thanh toán]]="","",IF((U1681-NOW())&lt;0,0,(U1681-NOW())))</f>
        <v>0</v>
      </c>
      <c r="W1681" s="57"/>
      <c r="X1681" s="116" t="str">
        <f t="shared" ca="1" si="207"/>
        <v/>
      </c>
      <c r="Y1681" s="116" t="str">
        <f t="shared" ca="1" si="205"/>
        <v/>
      </c>
      <c r="Z1681" s="305">
        <f>Table1[[#This Row],[Hạn thanh toán]]</f>
        <v>45887</v>
      </c>
      <c r="AA1681" s="305">
        <f>Table1[[#This Row],[Ngày Thanh toán]]</f>
        <v>0</v>
      </c>
      <c r="AD1681" s="61" t="str">
        <f>VLOOKUP($A1681,Ma_KH!$A:$Q,Ma_KH!O$1,0)</f>
        <v>VIỆT Ý</v>
      </c>
      <c r="AE1681" s="3" t="str">
        <f>VLOOKUP($A1681,Ma_KH!$A:$Q,Ma_KH!P$1,0)</f>
        <v>CÔNG TY TNHH VIỆT Ý</v>
      </c>
    </row>
    <row r="1682" spans="1:31" s="61" customFormat="1" ht="25.5" customHeight="1" x14ac:dyDescent="0.3">
      <c r="A1682" s="44" t="s">
        <v>148</v>
      </c>
      <c r="B1682" s="76" t="s">
        <v>4520</v>
      </c>
      <c r="C1682" s="46">
        <v>45895</v>
      </c>
      <c r="D1682" s="45" t="s">
        <v>3133</v>
      </c>
      <c r="E1682" s="46">
        <v>45895</v>
      </c>
      <c r="F1682" s="44" t="s">
        <v>3134</v>
      </c>
      <c r="G1682" s="44" t="s">
        <v>3135</v>
      </c>
      <c r="H1682" s="57">
        <v>1559588</v>
      </c>
      <c r="I1682" s="57">
        <v>0</v>
      </c>
      <c r="J1682" s="57">
        <v>124767</v>
      </c>
      <c r="K1682" s="57">
        <v>1684355</v>
      </c>
      <c r="L1682" s="58" t="s">
        <v>24</v>
      </c>
      <c r="M1682" s="59"/>
      <c r="N1682" s="58"/>
      <c r="O1682" s="57">
        <f>IF(Table1[[#This Row],[Phân loại]]="Tồn đầu kỳ",Table1[[#This Row],[Tổng giá trị]],0)</f>
        <v>0</v>
      </c>
      <c r="P1682" s="58">
        <f>IF(Table1[[#This Row],[Số còn phải thu ĐK]]&lt;&gt;0,0,IF(Table1[[#This Row],[Phân loại]]="Bán hàng",Table1[[#This Row],[Tổng giá trị]],-Table1[[#This Row],[Tổng giá trị]]))</f>
        <v>1684355</v>
      </c>
      <c r="Q1682" s="115">
        <f t="shared" si="206"/>
        <v>0</v>
      </c>
      <c r="R1682" s="58">
        <f>Table1[[#This Row],[Số còn phải thu ĐK]]+Table1[[#This Row],[Giá Trị HD sau CK]]-Table1[[#This Row],[Số tiền đã thu]]</f>
        <v>1684355</v>
      </c>
      <c r="S1682" s="59">
        <f>IF(Table1[[#This Row],[Ngày hóa đơn]]&lt;&gt;"",Table1[[#This Row],[Ngày hóa đơn]],Table1[[#This Row],[Ngày hạch toán]])</f>
        <v>45895</v>
      </c>
      <c r="T1682" s="58"/>
      <c r="U1682" s="59">
        <f>IF(Table1[[#This Row],[Ngày tính CN]]="","",S1682+T1682)</f>
        <v>45895</v>
      </c>
      <c r="V1682" s="60">
        <f ca="1">IF(Table1[[#This Row],[Hạn thanh toán]]="","",IF((U1682-NOW())&lt;0,0,(U1682-NOW())))</f>
        <v>0</v>
      </c>
      <c r="W1682" s="57"/>
      <c r="X1682" s="116" t="str">
        <f t="shared" ca="1" si="207"/>
        <v/>
      </c>
      <c r="Y1682" s="116" t="str">
        <f t="shared" ca="1" si="205"/>
        <v/>
      </c>
      <c r="Z1682" s="305">
        <f>Table1[[#This Row],[Hạn thanh toán]]</f>
        <v>45895</v>
      </c>
      <c r="AA1682" s="305">
        <f>Table1[[#This Row],[Ngày Thanh toán]]</f>
        <v>0</v>
      </c>
      <c r="AD1682" s="61" t="str">
        <f>VLOOKUP($A1682,Ma_KH!$A:$Q,Ma_KH!O$1,0)</f>
        <v>VIỆT Ý</v>
      </c>
      <c r="AE1682" s="3" t="str">
        <f>VLOOKUP($A1682,Ma_KH!$A:$Q,Ma_KH!P$1,0)</f>
        <v>CÔNG TY TNHH VIỆT Ý</v>
      </c>
    </row>
    <row r="1683" spans="1:31" s="61" customFormat="1" ht="25.5" customHeight="1" x14ac:dyDescent="0.3">
      <c r="A1683" s="44" t="s">
        <v>148</v>
      </c>
      <c r="B1683" s="76" t="s">
        <v>4520</v>
      </c>
      <c r="C1683" s="46">
        <v>45892</v>
      </c>
      <c r="D1683" s="45" t="s">
        <v>3136</v>
      </c>
      <c r="E1683" s="46"/>
      <c r="F1683" s="44"/>
      <c r="G1683" s="44" t="s">
        <v>3137</v>
      </c>
      <c r="H1683" s="57"/>
      <c r="I1683" s="57"/>
      <c r="J1683" s="57"/>
      <c r="K1683" s="57">
        <v>228025</v>
      </c>
      <c r="L1683" s="58" t="s">
        <v>17</v>
      </c>
      <c r="M1683" s="59"/>
      <c r="N1683" s="58"/>
      <c r="O1683" s="57">
        <f>IF(Table1[[#This Row],[Phân loại]]="Tồn đầu kỳ",Table1[[#This Row],[Tổng giá trị]],0)</f>
        <v>0</v>
      </c>
      <c r="P1683" s="58">
        <f>IF(Table1[[#This Row],[Số còn phải thu ĐK]]&lt;&gt;0,0,IF(Table1[[#This Row],[Phân loại]]="Bán hàng",Table1[[#This Row],[Tổng giá trị]],-Table1[[#This Row],[Tổng giá trị]]))</f>
        <v>-228025</v>
      </c>
      <c r="Q1683" s="115">
        <f t="shared" si="206"/>
        <v>0</v>
      </c>
      <c r="R1683" s="58">
        <f>Table1[[#This Row],[Số còn phải thu ĐK]]+Table1[[#This Row],[Giá Trị HD sau CK]]-Table1[[#This Row],[Số tiền đã thu]]</f>
        <v>-228025</v>
      </c>
      <c r="S1683" s="59">
        <f>IF(Table1[[#This Row],[Ngày hóa đơn]]&lt;&gt;"",Table1[[#This Row],[Ngày hóa đơn]],Table1[[#This Row],[Ngày hạch toán]])</f>
        <v>45892</v>
      </c>
      <c r="T1683" s="58"/>
      <c r="U1683" s="59">
        <f>IF(Table1[[#This Row],[Ngày tính CN]]="","",S1683+T1683)</f>
        <v>45892</v>
      </c>
      <c r="V1683" s="60">
        <f ca="1">IF(Table1[[#This Row],[Hạn thanh toán]]="","",IF((U1683-NOW())&lt;0,0,(U1683-NOW())))</f>
        <v>0</v>
      </c>
      <c r="W1683" s="57"/>
      <c r="X1683" s="116" t="str">
        <f t="shared" ca="1" si="207"/>
        <v/>
      </c>
      <c r="Y1683" s="116" t="str">
        <f t="shared" ca="1" si="205"/>
        <v/>
      </c>
      <c r="Z1683" s="305">
        <f>Table1[[#This Row],[Hạn thanh toán]]</f>
        <v>45892</v>
      </c>
      <c r="AA1683" s="305">
        <f>Table1[[#This Row],[Ngày Thanh toán]]</f>
        <v>0</v>
      </c>
      <c r="AD1683" s="61" t="str">
        <f>VLOOKUP($A1683,Ma_KH!$A:$Q,Ma_KH!O$1,0)</f>
        <v>VIỆT Ý</v>
      </c>
      <c r="AE1683" s="3" t="str">
        <f>VLOOKUP($A1683,Ma_KH!$A:$Q,Ma_KH!P$1,0)</f>
        <v>CÔNG TY TNHH VIỆT Ý</v>
      </c>
    </row>
    <row r="1684" spans="1:31" s="61" customFormat="1" ht="25.5" customHeight="1" x14ac:dyDescent="0.3">
      <c r="A1684" s="44" t="s">
        <v>148</v>
      </c>
      <c r="B1684" s="76" t="s">
        <v>4520</v>
      </c>
      <c r="C1684" s="46">
        <v>45888</v>
      </c>
      <c r="D1684" s="45" t="s">
        <v>3138</v>
      </c>
      <c r="E1684" s="46"/>
      <c r="F1684" s="44"/>
      <c r="G1684" s="44" t="s">
        <v>3139</v>
      </c>
      <c r="H1684" s="57"/>
      <c r="I1684" s="57"/>
      <c r="J1684" s="57"/>
      <c r="K1684" s="57">
        <v>308921</v>
      </c>
      <c r="L1684" s="58" t="s">
        <v>17</v>
      </c>
      <c r="M1684" s="59"/>
      <c r="N1684" s="58"/>
      <c r="O1684" s="57">
        <f>IF(Table1[[#This Row],[Phân loại]]="Tồn đầu kỳ",Table1[[#This Row],[Tổng giá trị]],0)</f>
        <v>0</v>
      </c>
      <c r="P1684" s="58">
        <f>IF(Table1[[#This Row],[Số còn phải thu ĐK]]&lt;&gt;0,0,IF(Table1[[#This Row],[Phân loại]]="Bán hàng",Table1[[#This Row],[Tổng giá trị]],-Table1[[#This Row],[Tổng giá trị]]))</f>
        <v>-308921</v>
      </c>
      <c r="Q1684" s="115">
        <f t="shared" si="206"/>
        <v>0</v>
      </c>
      <c r="R1684" s="58">
        <f>Table1[[#This Row],[Số còn phải thu ĐK]]+Table1[[#This Row],[Giá Trị HD sau CK]]-Table1[[#This Row],[Số tiền đã thu]]</f>
        <v>-308921</v>
      </c>
      <c r="S1684" s="59">
        <f>IF(Table1[[#This Row],[Ngày hóa đơn]]&lt;&gt;"",Table1[[#This Row],[Ngày hóa đơn]],Table1[[#This Row],[Ngày hạch toán]])</f>
        <v>45888</v>
      </c>
      <c r="T1684" s="58"/>
      <c r="U1684" s="59">
        <f>IF(Table1[[#This Row],[Ngày tính CN]]="","",S1684+T1684)</f>
        <v>45888</v>
      </c>
      <c r="V1684" s="60">
        <f ca="1">IF(Table1[[#This Row],[Hạn thanh toán]]="","",IF((U1684-NOW())&lt;0,0,(U1684-NOW())))</f>
        <v>0</v>
      </c>
      <c r="W1684" s="57"/>
      <c r="X1684" s="116" t="str">
        <f t="shared" ca="1" si="207"/>
        <v/>
      </c>
      <c r="Y1684" s="116" t="str">
        <f t="shared" ca="1" si="205"/>
        <v/>
      </c>
      <c r="Z1684" s="305">
        <f>Table1[[#This Row],[Hạn thanh toán]]</f>
        <v>45888</v>
      </c>
      <c r="AA1684" s="305">
        <f>Table1[[#This Row],[Ngày Thanh toán]]</f>
        <v>0</v>
      </c>
      <c r="AD1684" s="61" t="str">
        <f>VLOOKUP($A1684,Ma_KH!$A:$Q,Ma_KH!O$1,0)</f>
        <v>VIỆT Ý</v>
      </c>
      <c r="AE1684" s="3" t="str">
        <f>VLOOKUP($A1684,Ma_KH!$A:$Q,Ma_KH!P$1,0)</f>
        <v>CÔNG TY TNHH VIỆT Ý</v>
      </c>
    </row>
    <row r="1685" spans="1:31" s="61" customFormat="1" ht="25.5" customHeight="1" x14ac:dyDescent="0.3">
      <c r="A1685" s="44" t="s">
        <v>148</v>
      </c>
      <c r="B1685" s="76" t="s">
        <v>4520</v>
      </c>
      <c r="C1685" s="46">
        <v>45904</v>
      </c>
      <c r="D1685" s="45" t="s">
        <v>3140</v>
      </c>
      <c r="E1685" s="46">
        <v>45904</v>
      </c>
      <c r="F1685" s="44" t="s">
        <v>3141</v>
      </c>
      <c r="G1685" s="44" t="s">
        <v>3127</v>
      </c>
      <c r="H1685" s="57">
        <v>633030</v>
      </c>
      <c r="I1685" s="57">
        <v>0</v>
      </c>
      <c r="J1685" s="57">
        <v>50642</v>
      </c>
      <c r="K1685" s="57">
        <v>683672</v>
      </c>
      <c r="L1685" s="58" t="s">
        <v>24</v>
      </c>
      <c r="M1685" s="59"/>
      <c r="N1685" s="58"/>
      <c r="O1685" s="57">
        <f>IF(Table1[[#This Row],[Phân loại]]="Tồn đầu kỳ",Table1[[#This Row],[Tổng giá trị]],0)</f>
        <v>0</v>
      </c>
      <c r="P1685" s="58">
        <f>IF(Table1[[#This Row],[Số còn phải thu ĐK]]&lt;&gt;0,0,IF(Table1[[#This Row],[Phân loại]]="Bán hàng",Table1[[#This Row],[Tổng giá trị]],-Table1[[#This Row],[Tổng giá trị]]))</f>
        <v>683672</v>
      </c>
      <c r="Q1685" s="115">
        <f t="shared" si="206"/>
        <v>0</v>
      </c>
      <c r="R1685" s="58">
        <f>Table1[[#This Row],[Số còn phải thu ĐK]]+Table1[[#This Row],[Giá Trị HD sau CK]]-Table1[[#This Row],[Số tiền đã thu]]</f>
        <v>683672</v>
      </c>
      <c r="S1685" s="59">
        <f>IF(Table1[[#This Row],[Ngày hóa đơn]]&lt;&gt;"",Table1[[#This Row],[Ngày hóa đơn]],Table1[[#This Row],[Ngày hạch toán]])</f>
        <v>45904</v>
      </c>
      <c r="T1685" s="58"/>
      <c r="U1685" s="59">
        <f>IF(Table1[[#This Row],[Ngày tính CN]]="","",S1685+T1685)</f>
        <v>45904</v>
      </c>
      <c r="V1685" s="60">
        <f ca="1">IF(Table1[[#This Row],[Hạn thanh toán]]="","",IF((U1685-NOW())&lt;0,0,(U1685-NOW())))</f>
        <v>0</v>
      </c>
      <c r="W1685" s="57"/>
      <c r="X1685" s="116" t="str">
        <f t="shared" ca="1" si="207"/>
        <v/>
      </c>
      <c r="Y1685" s="116" t="str">
        <f t="shared" ca="1" si="205"/>
        <v/>
      </c>
      <c r="Z1685" s="305">
        <f>Table1[[#This Row],[Hạn thanh toán]]</f>
        <v>45904</v>
      </c>
      <c r="AA1685" s="305">
        <f>Table1[[#This Row],[Ngày Thanh toán]]</f>
        <v>0</v>
      </c>
      <c r="AD1685" s="61" t="str">
        <f>VLOOKUP($A1685,Ma_KH!$A:$Q,Ma_KH!O$1,0)</f>
        <v>VIỆT Ý</v>
      </c>
      <c r="AE1685" s="3" t="str">
        <f>VLOOKUP($A1685,Ma_KH!$A:$Q,Ma_KH!P$1,0)</f>
        <v>CÔNG TY TNHH VIỆT Ý</v>
      </c>
    </row>
    <row r="1686" spans="1:31" s="61" customFormat="1" ht="25.5" customHeight="1" x14ac:dyDescent="0.3">
      <c r="A1686" s="44" t="s">
        <v>148</v>
      </c>
      <c r="B1686" s="76" t="s">
        <v>4520</v>
      </c>
      <c r="C1686" s="46">
        <v>45905</v>
      </c>
      <c r="D1686" s="45" t="s">
        <v>3142</v>
      </c>
      <c r="E1686" s="46">
        <v>45905</v>
      </c>
      <c r="F1686" s="44" t="s">
        <v>3143</v>
      </c>
      <c r="G1686" s="44" t="s">
        <v>3127</v>
      </c>
      <c r="H1686" s="57">
        <v>405111</v>
      </c>
      <c r="I1686" s="57">
        <v>0</v>
      </c>
      <c r="J1686" s="57">
        <v>32409</v>
      </c>
      <c r="K1686" s="57">
        <v>437520</v>
      </c>
      <c r="L1686" s="58" t="s">
        <v>24</v>
      </c>
      <c r="M1686" s="59"/>
      <c r="N1686" s="58"/>
      <c r="O1686" s="57">
        <f>IF(Table1[[#This Row],[Phân loại]]="Tồn đầu kỳ",Table1[[#This Row],[Tổng giá trị]],0)</f>
        <v>0</v>
      </c>
      <c r="P1686" s="58">
        <f>IF(Table1[[#This Row],[Số còn phải thu ĐK]]&lt;&gt;0,0,IF(Table1[[#This Row],[Phân loại]]="Bán hàng",Table1[[#This Row],[Tổng giá trị]],-Table1[[#This Row],[Tổng giá trị]]))</f>
        <v>437520</v>
      </c>
      <c r="Q1686" s="115">
        <f t="shared" si="206"/>
        <v>0</v>
      </c>
      <c r="R1686" s="58">
        <f>Table1[[#This Row],[Số còn phải thu ĐK]]+Table1[[#This Row],[Giá Trị HD sau CK]]-Table1[[#This Row],[Số tiền đã thu]]</f>
        <v>437520</v>
      </c>
      <c r="S1686" s="59">
        <f>IF(Table1[[#This Row],[Ngày hóa đơn]]&lt;&gt;"",Table1[[#This Row],[Ngày hóa đơn]],Table1[[#This Row],[Ngày hạch toán]])</f>
        <v>45905</v>
      </c>
      <c r="T1686" s="58"/>
      <c r="U1686" s="59">
        <f>IF(Table1[[#This Row],[Ngày tính CN]]="","",S1686+T1686)</f>
        <v>45905</v>
      </c>
      <c r="V1686" s="60">
        <f ca="1">IF(Table1[[#This Row],[Hạn thanh toán]]="","",IF((U1686-NOW())&lt;0,0,(U1686-NOW())))</f>
        <v>0</v>
      </c>
      <c r="W1686" s="57"/>
      <c r="X1686" s="116" t="str">
        <f t="shared" ca="1" si="207"/>
        <v/>
      </c>
      <c r="Y1686" s="116" t="str">
        <f t="shared" ca="1" si="205"/>
        <v/>
      </c>
      <c r="Z1686" s="305">
        <f>Table1[[#This Row],[Hạn thanh toán]]</f>
        <v>45905</v>
      </c>
      <c r="AA1686" s="305">
        <f>Table1[[#This Row],[Ngày Thanh toán]]</f>
        <v>0</v>
      </c>
      <c r="AD1686" s="61" t="str">
        <f>VLOOKUP($A1686,Ma_KH!$A:$Q,Ma_KH!O$1,0)</f>
        <v>VIỆT Ý</v>
      </c>
      <c r="AE1686" s="3" t="str">
        <f>VLOOKUP($A1686,Ma_KH!$A:$Q,Ma_KH!P$1,0)</f>
        <v>CÔNG TY TNHH VIỆT Ý</v>
      </c>
    </row>
    <row r="1687" spans="1:31" s="61" customFormat="1" ht="25.5" customHeight="1" x14ac:dyDescent="0.3">
      <c r="A1687" s="44" t="s">
        <v>148</v>
      </c>
      <c r="B1687" s="76" t="s">
        <v>4520</v>
      </c>
      <c r="C1687" s="46">
        <v>45908</v>
      </c>
      <c r="D1687" s="45" t="s">
        <v>3144</v>
      </c>
      <c r="E1687" s="46">
        <v>45908</v>
      </c>
      <c r="F1687" s="44" t="s">
        <v>3145</v>
      </c>
      <c r="G1687" s="44" t="s">
        <v>3146</v>
      </c>
      <c r="H1687" s="57">
        <v>3172385</v>
      </c>
      <c r="I1687" s="57">
        <v>0</v>
      </c>
      <c r="J1687" s="57">
        <v>253791</v>
      </c>
      <c r="K1687" s="57">
        <v>3426176</v>
      </c>
      <c r="L1687" s="58" t="s">
        <v>24</v>
      </c>
      <c r="M1687" s="59"/>
      <c r="N1687" s="58"/>
      <c r="O1687" s="57">
        <f>IF(Table1[[#This Row],[Phân loại]]="Tồn đầu kỳ",Table1[[#This Row],[Tổng giá trị]],0)</f>
        <v>0</v>
      </c>
      <c r="P1687" s="58">
        <f>IF(Table1[[#This Row],[Số còn phải thu ĐK]]&lt;&gt;0,0,IF(Table1[[#This Row],[Phân loại]]="Bán hàng",Table1[[#This Row],[Tổng giá trị]],-Table1[[#This Row],[Tổng giá trị]]))</f>
        <v>3426176</v>
      </c>
      <c r="Q1687" s="115">
        <f t="shared" si="206"/>
        <v>0</v>
      </c>
      <c r="R1687" s="58">
        <f>Table1[[#This Row],[Số còn phải thu ĐK]]+Table1[[#This Row],[Giá Trị HD sau CK]]-Table1[[#This Row],[Số tiền đã thu]]</f>
        <v>3426176</v>
      </c>
      <c r="S1687" s="59">
        <f>IF(Table1[[#This Row],[Ngày hóa đơn]]&lt;&gt;"",Table1[[#This Row],[Ngày hóa đơn]],Table1[[#This Row],[Ngày hạch toán]])</f>
        <v>45908</v>
      </c>
      <c r="T1687" s="58"/>
      <c r="U1687" s="59">
        <f>IF(Table1[[#This Row],[Ngày tính CN]]="","",S1687+T1687)</f>
        <v>45908</v>
      </c>
      <c r="V1687" s="60">
        <f ca="1">IF(Table1[[#This Row],[Hạn thanh toán]]="","",IF((U1687-NOW())&lt;0,0,(U1687-NOW())))</f>
        <v>0</v>
      </c>
      <c r="W1687" s="57"/>
      <c r="X1687" s="116" t="str">
        <f t="shared" ca="1" si="207"/>
        <v/>
      </c>
      <c r="Y1687" s="116" t="str">
        <f t="shared" ca="1" si="205"/>
        <v/>
      </c>
      <c r="Z1687" s="305">
        <f>Table1[[#This Row],[Hạn thanh toán]]</f>
        <v>45908</v>
      </c>
      <c r="AA1687" s="305">
        <f>Table1[[#This Row],[Ngày Thanh toán]]</f>
        <v>0</v>
      </c>
      <c r="AD1687" s="61" t="str">
        <f>VLOOKUP($A1687,Ma_KH!$A:$Q,Ma_KH!O$1,0)</f>
        <v>VIỆT Ý</v>
      </c>
      <c r="AE1687" s="3" t="str">
        <f>VLOOKUP($A1687,Ma_KH!$A:$Q,Ma_KH!P$1,0)</f>
        <v>CÔNG TY TNHH VIỆT Ý</v>
      </c>
    </row>
    <row r="1688" spans="1:31" s="61" customFormat="1" ht="25.5" customHeight="1" x14ac:dyDescent="0.3">
      <c r="A1688" s="44" t="s">
        <v>148</v>
      </c>
      <c r="B1688" s="76" t="s">
        <v>4520</v>
      </c>
      <c r="C1688" s="46">
        <v>45919</v>
      </c>
      <c r="D1688" s="45" t="s">
        <v>3147</v>
      </c>
      <c r="E1688" s="46" t="e">
        <v>#N/A</v>
      </c>
      <c r="F1688" s="44" t="s">
        <v>3148</v>
      </c>
      <c r="G1688" s="44" t="s">
        <v>3149</v>
      </c>
      <c r="H1688" s="57">
        <v>1017221</v>
      </c>
      <c r="I1688" s="57">
        <v>101722</v>
      </c>
      <c r="J1688" s="57">
        <v>73240</v>
      </c>
      <c r="K1688" s="57">
        <v>988739</v>
      </c>
      <c r="L1688" s="58" t="s">
        <v>24</v>
      </c>
      <c r="M1688" s="59"/>
      <c r="N1688" s="58"/>
      <c r="O1688" s="57">
        <f>IF(Table1[[#This Row],[Phân loại]]="Tồn đầu kỳ",Table1[[#This Row],[Tổng giá trị]],0)</f>
        <v>0</v>
      </c>
      <c r="P1688" s="58">
        <f>IF(Table1[[#This Row],[Số còn phải thu ĐK]]&lt;&gt;0,0,IF(Table1[[#This Row],[Phân loại]]="Bán hàng",Table1[[#This Row],[Tổng giá trị]],-Table1[[#This Row],[Tổng giá trị]]))</f>
        <v>988739</v>
      </c>
      <c r="Q1688" s="115">
        <f t="shared" si="206"/>
        <v>0</v>
      </c>
      <c r="R1688" s="58">
        <f>Table1[[#This Row],[Số còn phải thu ĐK]]+Table1[[#This Row],[Giá Trị HD sau CK]]-Table1[[#This Row],[Số tiền đã thu]]</f>
        <v>988739</v>
      </c>
      <c r="S1688" s="59" t="e">
        <f>IF(Table1[[#This Row],[Ngày hóa đơn]]&lt;&gt;"",Table1[[#This Row],[Ngày hóa đơn]],Table1[[#This Row],[Ngày hạch toán]])</f>
        <v>#N/A</v>
      </c>
      <c r="T1688" s="58"/>
      <c r="U1688" s="59" t="e">
        <f>IF(Table1[[#This Row],[Ngày tính CN]]="","",S1688+T1688)</f>
        <v>#N/A</v>
      </c>
      <c r="V1688" s="60" t="e">
        <f ca="1">IF(Table1[[#This Row],[Hạn thanh toán]]="","",IF((U1688-NOW())&lt;0,0,(U1688-NOW())))</f>
        <v>#N/A</v>
      </c>
      <c r="W1688" s="57"/>
      <c r="X1688" s="116" t="str">
        <f t="shared" ca="1" si="207"/>
        <v/>
      </c>
      <c r="Y1688" s="116" t="str">
        <f t="shared" ca="1" si="205"/>
        <v/>
      </c>
      <c r="Z1688" s="305" t="e">
        <f>Table1[[#This Row],[Hạn thanh toán]]</f>
        <v>#N/A</v>
      </c>
      <c r="AA1688" s="305">
        <f>Table1[[#This Row],[Ngày Thanh toán]]</f>
        <v>0</v>
      </c>
      <c r="AD1688" s="61" t="str">
        <f>VLOOKUP($A1688,Ma_KH!$A:$Q,Ma_KH!O$1,0)</f>
        <v>VIỆT Ý</v>
      </c>
      <c r="AE1688" s="3" t="str">
        <f>VLOOKUP($A1688,Ma_KH!$A:$Q,Ma_KH!P$1,0)</f>
        <v>CÔNG TY TNHH VIỆT Ý</v>
      </c>
    </row>
    <row r="1689" spans="1:31" s="61" customFormat="1" ht="25.5" customHeight="1" x14ac:dyDescent="0.3">
      <c r="A1689" s="44" t="s">
        <v>148</v>
      </c>
      <c r="B1689" s="76" t="s">
        <v>4520</v>
      </c>
      <c r="C1689" s="46">
        <v>45903</v>
      </c>
      <c r="D1689" s="45" t="s">
        <v>3150</v>
      </c>
      <c r="E1689" s="46"/>
      <c r="F1689" s="44"/>
      <c r="G1689" s="44" t="s">
        <v>3151</v>
      </c>
      <c r="H1689" s="57"/>
      <c r="I1689" s="57"/>
      <c r="J1689" s="57"/>
      <c r="K1689" s="57">
        <v>316765</v>
      </c>
      <c r="L1689" s="58" t="s">
        <v>17</v>
      </c>
      <c r="M1689" s="59"/>
      <c r="N1689" s="58"/>
      <c r="O1689" s="57">
        <f>IF(Table1[[#This Row],[Phân loại]]="Tồn đầu kỳ",Table1[[#This Row],[Tổng giá trị]],0)</f>
        <v>0</v>
      </c>
      <c r="P1689" s="58">
        <f>IF(Table1[[#This Row],[Số còn phải thu ĐK]]&lt;&gt;0,0,IF(Table1[[#This Row],[Phân loại]]="Bán hàng",Table1[[#This Row],[Tổng giá trị]],-Table1[[#This Row],[Tổng giá trị]]))</f>
        <v>-316765</v>
      </c>
      <c r="Q1689" s="115">
        <f t="shared" si="206"/>
        <v>0</v>
      </c>
      <c r="R1689" s="58">
        <f>Table1[[#This Row],[Số còn phải thu ĐK]]+Table1[[#This Row],[Giá Trị HD sau CK]]-Table1[[#This Row],[Số tiền đã thu]]</f>
        <v>-316765</v>
      </c>
      <c r="S1689" s="59">
        <f>IF(Table1[[#This Row],[Ngày hóa đơn]]&lt;&gt;"",Table1[[#This Row],[Ngày hóa đơn]],Table1[[#This Row],[Ngày hạch toán]])</f>
        <v>45903</v>
      </c>
      <c r="T1689" s="58"/>
      <c r="U1689" s="59">
        <f>IF(Table1[[#This Row],[Ngày tính CN]]="","",S1689+T1689)</f>
        <v>45903</v>
      </c>
      <c r="V1689" s="60">
        <f ca="1">IF(Table1[[#This Row],[Hạn thanh toán]]="","",IF((U1689-NOW())&lt;0,0,(U1689-NOW())))</f>
        <v>0</v>
      </c>
      <c r="W1689" s="57"/>
      <c r="X1689" s="116" t="str">
        <f ca="1">IF(OR(AR1693="",AO1693=0),"",IF((AR1693-NOW())&lt;0,-(AR1693-NOW()),0))</f>
        <v/>
      </c>
      <c r="Y1689" s="116" t="str">
        <f t="shared" ca="1" si="205"/>
        <v/>
      </c>
      <c r="Z1689" s="305">
        <f>Table1[[#This Row],[Hạn thanh toán]]</f>
        <v>45903</v>
      </c>
      <c r="AA1689" s="305">
        <f>Table1[[#This Row],[Ngày Thanh toán]]</f>
        <v>0</v>
      </c>
      <c r="AD1689" s="61" t="str">
        <f>VLOOKUP($A1689,Ma_KH!$A:$Q,Ma_KH!O$1,0)</f>
        <v>VIỆT Ý</v>
      </c>
      <c r="AE1689" s="3" t="str">
        <f>VLOOKUP($A1689,Ma_KH!$A:$Q,Ma_KH!P$1,0)</f>
        <v>CÔNG TY TNHH VIỆT Ý</v>
      </c>
    </row>
    <row r="1690" spans="1:31" s="61" customFormat="1" ht="25.5" customHeight="1" x14ac:dyDescent="0.3">
      <c r="A1690" s="44" t="s">
        <v>148</v>
      </c>
      <c r="B1690" s="76" t="s">
        <v>4520</v>
      </c>
      <c r="C1690" s="46">
        <v>45931</v>
      </c>
      <c r="D1690" s="45" t="s">
        <v>3152</v>
      </c>
      <c r="E1690" s="46">
        <v>45931</v>
      </c>
      <c r="F1690" s="237" t="s">
        <v>3153</v>
      </c>
      <c r="G1690" s="44" t="s">
        <v>3077</v>
      </c>
      <c r="H1690" s="57">
        <v>684237</v>
      </c>
      <c r="I1690" s="57">
        <v>0</v>
      </c>
      <c r="J1690" s="57">
        <v>54739</v>
      </c>
      <c r="K1690" s="57">
        <v>738976</v>
      </c>
      <c r="L1690" s="58" t="s">
        <v>24</v>
      </c>
      <c r="M1690" s="59"/>
      <c r="N1690" s="58"/>
      <c r="O1690" s="57">
        <f>IF(Table1[[#This Row],[Phân loại]]="Tồn đầu kỳ",Table1[[#This Row],[Tổng giá trị]],0)</f>
        <v>0</v>
      </c>
      <c r="P1690" s="58">
        <f>IF(Table1[[#This Row],[Số còn phải thu ĐK]]&lt;&gt;0,0,IF(Table1[[#This Row],[Phân loại]]="Bán hàng",Table1[[#This Row],[Tổng giá trị]],-Table1[[#This Row],[Tổng giá trị]]))</f>
        <v>738976</v>
      </c>
      <c r="Q1690" s="115">
        <f t="shared" si="206"/>
        <v>0</v>
      </c>
      <c r="R1690" s="58">
        <f>Table1[[#This Row],[Số còn phải thu ĐK]]+Table1[[#This Row],[Giá Trị HD sau CK]]-Table1[[#This Row],[Số tiền đã thu]]</f>
        <v>738976</v>
      </c>
      <c r="S1690" s="59">
        <f>IF(Table1[[#This Row],[Ngày hóa đơn]]&lt;&gt;"",Table1[[#This Row],[Ngày hóa đơn]],Table1[[#This Row],[Ngày hạch toán]])</f>
        <v>45931</v>
      </c>
      <c r="T1690" s="58"/>
      <c r="U1690" s="59">
        <f>IF(Table1[[#This Row],[Ngày tính CN]]="","",S1690+T1690)</f>
        <v>45931</v>
      </c>
      <c r="V1690" s="60">
        <f ca="1">IF(Table1[[#This Row],[Hạn thanh toán]]="","",IF((U1690-NOW())&lt;0,0,(U1690-NOW())))</f>
        <v>0</v>
      </c>
      <c r="W1690" s="57"/>
      <c r="X1690" s="116" t="str">
        <f ca="1">IF(OR(AR1694="",AO1694=0),"",IF((AR1694-NOW())&lt;0,-(AR1694-NOW()),0))</f>
        <v/>
      </c>
      <c r="Y1690" s="116" t="str">
        <f t="shared" ca="1" si="205"/>
        <v/>
      </c>
      <c r="Z1690" s="305">
        <f>Table1[[#This Row],[Hạn thanh toán]]</f>
        <v>45931</v>
      </c>
      <c r="AA1690" s="305">
        <f>Table1[[#This Row],[Ngày Thanh toán]]</f>
        <v>0</v>
      </c>
      <c r="AD1690" s="61" t="str">
        <f>VLOOKUP($A1690,Ma_KH!$A:$Q,Ma_KH!O$1,0)</f>
        <v>VIỆT Ý</v>
      </c>
      <c r="AE1690" s="3" t="str">
        <f>VLOOKUP($A1690,Ma_KH!$A:$Q,Ma_KH!P$1,0)</f>
        <v>CÔNG TY TNHH VIỆT Ý</v>
      </c>
    </row>
    <row r="1691" spans="1:31" s="61" customFormat="1" ht="25.5" customHeight="1" x14ac:dyDescent="0.3">
      <c r="A1691" s="47" t="s">
        <v>148</v>
      </c>
      <c r="B1691" s="76" t="s">
        <v>4520</v>
      </c>
      <c r="C1691" s="49">
        <v>45939</v>
      </c>
      <c r="D1691" s="48" t="s">
        <v>3154</v>
      </c>
      <c r="E1691" s="49">
        <v>45939</v>
      </c>
      <c r="F1691" s="238" t="s">
        <v>3155</v>
      </c>
      <c r="G1691" s="47" t="s">
        <v>3077</v>
      </c>
      <c r="H1691" s="57">
        <v>684237</v>
      </c>
      <c r="I1691" s="57">
        <v>0</v>
      </c>
      <c r="J1691" s="57">
        <v>54739</v>
      </c>
      <c r="K1691" s="57">
        <v>738976</v>
      </c>
      <c r="L1691" s="58" t="s">
        <v>24</v>
      </c>
      <c r="M1691" s="59"/>
      <c r="N1691" s="58"/>
      <c r="O1691" s="57">
        <f>IF(Table1[[#This Row],[Phân loại]]="Tồn đầu kỳ",Table1[[#This Row],[Tổng giá trị]],0)</f>
        <v>0</v>
      </c>
      <c r="P1691" s="58">
        <f>IF(Table1[[#This Row],[Số còn phải thu ĐK]]&lt;&gt;0,0,IF(Table1[[#This Row],[Phân loại]]="Bán hàng",Table1[[#This Row],[Tổng giá trị]],-Table1[[#This Row],[Tổng giá trị]]))</f>
        <v>738976</v>
      </c>
      <c r="Q1691" s="115">
        <f t="shared" si="206"/>
        <v>0</v>
      </c>
      <c r="R1691" s="58">
        <f>Table1[[#This Row],[Số còn phải thu ĐK]]+Table1[[#This Row],[Giá Trị HD sau CK]]-Table1[[#This Row],[Số tiền đã thu]]</f>
        <v>738976</v>
      </c>
      <c r="S1691" s="59">
        <f>IF(Table1[[#This Row],[Ngày hóa đơn]]&lt;&gt;"",Table1[[#This Row],[Ngày hóa đơn]],Table1[[#This Row],[Ngày hạch toán]])</f>
        <v>45939</v>
      </c>
      <c r="T1691" s="58"/>
      <c r="U1691" s="59">
        <f>IF(Table1[[#This Row],[Ngày tính CN]]="","",S1691+T1691)</f>
        <v>45939</v>
      </c>
      <c r="V1691" s="60">
        <f ca="1">IF(Table1[[#This Row],[Hạn thanh toán]]="","",IF((U1691-NOW())&lt;0,0,(U1691-NOW())))</f>
        <v>0</v>
      </c>
      <c r="W1691" s="57"/>
      <c r="X1691" s="116" t="str">
        <f ca="1">IF(OR(AR1702="",AO1702=0),"",IF((AR1702-NOW())&lt;0,-(AR1702-NOW()),0))</f>
        <v/>
      </c>
      <c r="Y1691" s="116" t="str">
        <f t="shared" ca="1" si="205"/>
        <v/>
      </c>
      <c r="Z1691" s="305">
        <f>Table1[[#This Row],[Hạn thanh toán]]</f>
        <v>45939</v>
      </c>
      <c r="AA1691" s="305">
        <f>Table1[[#This Row],[Ngày Thanh toán]]</f>
        <v>0</v>
      </c>
      <c r="AD1691" s="61" t="str">
        <f>VLOOKUP($A1691,Ma_KH!$A:$Q,Ma_KH!O$1,0)</f>
        <v>VIỆT Ý</v>
      </c>
      <c r="AE1691" s="3" t="str">
        <f>VLOOKUP($A1691,Ma_KH!$A:$Q,Ma_KH!P$1,0)</f>
        <v>CÔNG TY TNHH VIỆT Ý</v>
      </c>
    </row>
    <row r="1692" spans="1:31" s="156" customFormat="1" ht="25.5" customHeight="1" x14ac:dyDescent="0.3">
      <c r="A1692" s="144" t="s">
        <v>4461</v>
      </c>
      <c r="B1692" s="144" t="s">
        <v>3195</v>
      </c>
      <c r="C1692" s="145">
        <v>45608</v>
      </c>
      <c r="D1692" s="146" t="s">
        <v>4462</v>
      </c>
      <c r="E1692" s="145"/>
      <c r="F1692" s="280"/>
      <c r="G1692" s="144" t="s">
        <v>3157</v>
      </c>
      <c r="H1692" s="148">
        <v>1711225</v>
      </c>
      <c r="I1692" s="148">
        <v>119787</v>
      </c>
      <c r="J1692" s="148">
        <f>(Table1[[#This Row],[Tiền hàng]]-Table1[[#This Row],[Tiền chiết khấu]])*8%</f>
        <v>127315.04000000001</v>
      </c>
      <c r="K1692" s="148">
        <f>Table1[[#This Row],[Tiền hàng]]-Table1[[#This Row],[Tiền chiết khấu]]+Table1[[#This Row],[Tiền VAT]]</f>
        <v>1718753.04</v>
      </c>
      <c r="L1692" s="149" t="s">
        <v>3648</v>
      </c>
      <c r="M1692" s="43">
        <v>45664</v>
      </c>
      <c r="N1692" s="29" t="s">
        <v>4463</v>
      </c>
      <c r="O1692" s="148">
        <f>IF(Table1[[#This Row],[Phân loại]]="Tồn đầu kỳ",Table1[[#This Row],[Tổng giá trị]],0)</f>
        <v>1718753.04</v>
      </c>
      <c r="P1692" s="149">
        <f>IF(Table1[[#This Row],[Số còn phải thu ĐK]]&lt;&gt;0,0,IF(Table1[[#This Row],[Phân loại]]="Bán hàng",Table1[[#This Row],[Tổng giá trị]],-Table1[[#This Row],[Tổng giá trị]]))</f>
        <v>0</v>
      </c>
      <c r="Q1692" s="152">
        <f>IF(M1692&lt;&gt;"",IF(O1692&gt;0,O1692,P1692),0)</f>
        <v>1718753.04</v>
      </c>
      <c r="R1692" s="149">
        <f>Table1[[#This Row],[Số còn phải thu ĐK]]+Table1[[#This Row],[Giá Trị HD sau CK]]-Table1[[#This Row],[Số tiền đã thu]]</f>
        <v>0</v>
      </c>
      <c r="S1692" s="153">
        <f>IF(Table1[[#This Row],[Ngày hóa đơn]]&lt;&gt;"",Table1[[#This Row],[Ngày hóa đơn]],Table1[[#This Row],[Ngày hạch toán]])</f>
        <v>45608</v>
      </c>
      <c r="T1692" s="149"/>
      <c r="U1692" s="153">
        <f>IF(Table1[[#This Row],[Ngày tính CN]]="","",S1692+T1692)</f>
        <v>45608</v>
      </c>
      <c r="V1692" s="154">
        <f ca="1">IF(Table1[[#This Row],[Hạn thanh toán]]="","",IF((U1692-NOW())&lt;0,0,(U1692-NOW())))</f>
        <v>0</v>
      </c>
      <c r="W1692" s="148"/>
      <c r="X1692" s="155" t="str">
        <f ca="1">IF(OR(AR1702="",AO1702=0),"",IF((AR1702-NOW())&lt;0,-(AR1702-NOW()),0))</f>
        <v/>
      </c>
      <c r="Y1692" s="155" t="str">
        <f>IF(R1692=0,"Đã thanh toán",IF(X1692="","",IF(X1692&lt;=0,"Chưa đến hạn thanh toán",IF(X1692&lt;=30,"Nợ quá hạn 30 ngày",IF(X1692&lt;=60,"Nợ quá hạn từ 30 ngày đến 60 ngày",IF(X1692&lt;=90,"Nợ quá hạn từ 60 ngày đến 90 ngày",IF(X1692&lt;=120,"Nợ quá hạn từ 90 ngày đến 120 ngày","Nợ quá hạn hơn 120 ngày có khả năng mất thanh toán")))))))</f>
        <v>Đã thanh toán</v>
      </c>
      <c r="Z1692" s="304">
        <f>Table1[[#This Row],[Hạn thanh toán]]</f>
        <v>45608</v>
      </c>
      <c r="AA1692" s="304">
        <f>Table1[[#This Row],[Ngày Thanh toán]]</f>
        <v>45664</v>
      </c>
      <c r="AD1692" s="156" t="str">
        <f>VLOOKUP($A1692,Ma_KH!$A:$Q,Ma_KH!O$1,0)</f>
        <v>READY MART</v>
      </c>
      <c r="AE1692" s="3" t="str">
        <f>VLOOKUP($A1692,Ma_KH!$A:$Q,Ma_KH!P$1,0)</f>
        <v>READDY MART</v>
      </c>
    </row>
    <row r="1693" spans="1:31" ht="25.5" customHeight="1" x14ac:dyDescent="0.3">
      <c r="A1693" s="76" t="s">
        <v>149</v>
      </c>
      <c r="B1693" s="47" t="s">
        <v>3195</v>
      </c>
      <c r="C1693" s="78">
        <v>45660</v>
      </c>
      <c r="D1693" s="79" t="s">
        <v>3156</v>
      </c>
      <c r="E1693" s="78"/>
      <c r="F1693" s="76"/>
      <c r="G1693" s="76" t="s">
        <v>3157</v>
      </c>
      <c r="H1693" s="72">
        <v>2575443</v>
      </c>
      <c r="I1693" s="72">
        <v>180281</v>
      </c>
      <c r="J1693" s="72">
        <v>191613</v>
      </c>
      <c r="K1693" s="72">
        <v>2586775</v>
      </c>
      <c r="L1693" s="8" t="s">
        <v>24</v>
      </c>
      <c r="M1693" s="7">
        <v>45720</v>
      </c>
      <c r="N1693" s="8" t="s">
        <v>4466</v>
      </c>
      <c r="O1693" s="72">
        <f>IF(Table1[[#This Row],[Phân loại]]="Tồn đầu kỳ",Table1[[#This Row],[Tổng giá trị]],0)</f>
        <v>0</v>
      </c>
      <c r="P1693" s="8">
        <f>IF(Table1[[#This Row],[Số còn phải thu ĐK]]&lt;&gt;0,0,IF(Table1[[#This Row],[Phân loại]]="Bán hàng",Table1[[#This Row],[Tổng giá trị]],-Table1[[#This Row],[Tổng giá trị]]))</f>
        <v>2586775</v>
      </c>
      <c r="Q1693" s="73">
        <f t="shared" si="206"/>
        <v>2586775</v>
      </c>
      <c r="R1693" s="8">
        <f>Table1[[#This Row],[Số còn phải thu ĐK]]+Table1[[#This Row],[Giá Trị HD sau CK]]-Table1[[#This Row],[Số tiền đã thu]]</f>
        <v>0</v>
      </c>
      <c r="S1693" s="7">
        <f>IF(Table1[[#This Row],[Ngày hóa đơn]]&lt;&gt;"",Table1[[#This Row],[Ngày hóa đơn]],Table1[[#This Row],[Ngày hạch toán]])</f>
        <v>45660</v>
      </c>
      <c r="T1693" s="8"/>
      <c r="U1693" s="7">
        <f>IF(Table1[[#This Row],[Ngày tính CN]]="","",S1693+T1693)</f>
        <v>45660</v>
      </c>
      <c r="V1693" s="74">
        <f ca="1">IF(Table1[[#This Row],[Hạn thanh toán]]="","",IF((U1693-NOW())&lt;0,0,(U1693-NOW())))</f>
        <v>0</v>
      </c>
      <c r="W1693" s="72"/>
      <c r="X1693" s="68" t="str">
        <f ca="1">IF(OR(AR1703="",AO1703=0),"",IF((AR1703-NOW())&lt;0,-(AR1703-NOW()),0))</f>
        <v/>
      </c>
      <c r="Y1693" s="68" t="str">
        <f t="shared" si="205"/>
        <v>Đã thanh toán</v>
      </c>
      <c r="Z1693" s="301">
        <f>Table1[[#This Row],[Hạn thanh toán]]</f>
        <v>45660</v>
      </c>
      <c r="AA1693" s="301">
        <f>Table1[[#This Row],[Ngày Thanh toán]]</f>
        <v>45720</v>
      </c>
      <c r="AD1693" s="3" t="str">
        <f>VLOOKUP($A1693,Ma_KH!$A:$Q,Ma_KH!O$1,0)</f>
        <v>READY MART</v>
      </c>
      <c r="AE1693" s="3" t="str">
        <f>VLOOKUP($A1693,Ma_KH!$A:$Q,Ma_KH!P$1,0)</f>
        <v>READDY MART</v>
      </c>
    </row>
    <row r="1694" spans="1:31" s="156" customFormat="1" ht="25.5" customHeight="1" x14ac:dyDescent="0.3">
      <c r="A1694" s="144" t="s">
        <v>4467</v>
      </c>
      <c r="B1694" s="144" t="s">
        <v>3195</v>
      </c>
      <c r="C1694" s="145">
        <v>45614</v>
      </c>
      <c r="D1694" s="146" t="s">
        <v>4468</v>
      </c>
      <c r="E1694" s="145"/>
      <c r="F1694" s="144"/>
      <c r="G1694" s="144" t="s">
        <v>3220</v>
      </c>
      <c r="H1694" s="148">
        <v>924215</v>
      </c>
      <c r="I1694" s="148">
        <v>64695</v>
      </c>
      <c r="J1694" s="148">
        <f>(Table1[[#This Row],[Tiền hàng]]-Table1[[#This Row],[Tiền chiết khấu]])*8%</f>
        <v>68761.600000000006</v>
      </c>
      <c r="K1694" s="148">
        <f>Table1[[#This Row],[Tiền hàng]]-Table1[[#This Row],[Tiền chiết khấu]]+Table1[[#This Row],[Tiền VAT]]</f>
        <v>928281.59999999998</v>
      </c>
      <c r="L1694" s="149" t="s">
        <v>3648</v>
      </c>
      <c r="M1694" s="43">
        <v>45664</v>
      </c>
      <c r="N1694" s="188" t="s">
        <v>4476</v>
      </c>
      <c r="O1694" s="148">
        <f>IF(Table1[[#This Row],[Phân loại]]="Tồn đầu kỳ",Table1[[#This Row],[Tổng giá trị]],0)</f>
        <v>928281.59999999998</v>
      </c>
      <c r="P1694" s="149">
        <f>IF(Table1[[#This Row],[Số còn phải thu ĐK]]&lt;&gt;0,0,IF(Table1[[#This Row],[Phân loại]]="Bán hàng",Table1[[#This Row],[Tổng giá trị]],-Table1[[#This Row],[Tổng giá trị]]))</f>
        <v>0</v>
      </c>
      <c r="Q1694" s="152">
        <f t="shared" si="206"/>
        <v>928281.59999999998</v>
      </c>
      <c r="R1694" s="149">
        <f>Table1[[#This Row],[Số còn phải thu ĐK]]+Table1[[#This Row],[Giá Trị HD sau CK]]-Table1[[#This Row],[Số tiền đã thu]]</f>
        <v>0</v>
      </c>
      <c r="S1694" s="153">
        <f>IF(Table1[[#This Row],[Ngày hóa đơn]]&lt;&gt;"",Table1[[#This Row],[Ngày hóa đơn]],Table1[[#This Row],[Ngày hạch toán]])</f>
        <v>45614</v>
      </c>
      <c r="T1694" s="149"/>
      <c r="U1694" s="153">
        <f>IF(Table1[[#This Row],[Ngày tính CN]]="","",S1694+T1694)</f>
        <v>45614</v>
      </c>
      <c r="V1694" s="154">
        <f ca="1">IF(Table1[[#This Row],[Hạn thanh toán]]="","",IF((U1694-NOW())&lt;0,0,(U1694-NOW())))</f>
        <v>0</v>
      </c>
      <c r="W1694" s="148"/>
      <c r="X1694" s="155" t="str">
        <f ca="1">IF(OR(AR1704="",AO1704=0),"",IF((AR1704-NOW())&lt;0,-(AR1704-NOW()),0))</f>
        <v/>
      </c>
      <c r="Y1694" s="155" t="str">
        <f t="shared" si="205"/>
        <v>Đã thanh toán</v>
      </c>
      <c r="Z1694" s="304">
        <f>Table1[[#This Row],[Hạn thanh toán]]</f>
        <v>45614</v>
      </c>
      <c r="AA1694" s="304">
        <f>Table1[[#This Row],[Ngày Thanh toán]]</f>
        <v>45664</v>
      </c>
      <c r="AD1694" s="156" t="str">
        <f>VLOOKUP($A1694,Ma_KH!$A:$Q,Ma_KH!O$1,0)</f>
        <v>READY MART</v>
      </c>
      <c r="AE1694" s="3" t="str">
        <f>VLOOKUP($A1694,Ma_KH!$A:$Q,Ma_KH!P$1,0)</f>
        <v>READDY MART</v>
      </c>
    </row>
    <row r="1695" spans="1:31" s="156" customFormat="1" ht="25.5" customHeight="1" x14ac:dyDescent="0.3">
      <c r="A1695" s="144" t="s">
        <v>4470</v>
      </c>
      <c r="B1695" s="144" t="s">
        <v>3195</v>
      </c>
      <c r="C1695" s="145">
        <v>45619</v>
      </c>
      <c r="D1695" s="146" t="s">
        <v>4469</v>
      </c>
      <c r="E1695" s="145"/>
      <c r="F1695" s="144"/>
      <c r="G1695" s="144"/>
      <c r="H1695" s="148">
        <v>1181362</v>
      </c>
      <c r="I1695" s="148">
        <v>82695</v>
      </c>
      <c r="J1695" s="148">
        <f>(Table1[[#This Row],[Tiền hàng]]-Table1[[#This Row],[Tiền chiết khấu]])*8%</f>
        <v>87893.36</v>
      </c>
      <c r="K1695" s="148">
        <f>Table1[[#This Row],[Tiền hàng]]-Table1[[#This Row],[Tiền chiết khấu]]+Table1[[#This Row],[Tiền VAT]]</f>
        <v>1186560.3600000001</v>
      </c>
      <c r="L1695" s="149" t="s">
        <v>3648</v>
      </c>
      <c r="M1695" s="43">
        <v>45664</v>
      </c>
      <c r="N1695" s="188" t="s">
        <v>4477</v>
      </c>
      <c r="O1695" s="148">
        <f>IF(Table1[[#This Row],[Phân loại]]="Tồn đầu kỳ",Table1[[#This Row],[Tổng giá trị]],0)</f>
        <v>1186560.3600000001</v>
      </c>
      <c r="P1695" s="149">
        <f>IF(Table1[[#This Row],[Số còn phải thu ĐK]]&lt;&gt;0,0,IF(Table1[[#This Row],[Phân loại]]="Bán hàng",Table1[[#This Row],[Tổng giá trị]],-Table1[[#This Row],[Tổng giá trị]]))</f>
        <v>0</v>
      </c>
      <c r="Q1695" s="152">
        <f t="shared" ref="Q1695:Q1701" si="216">IF(M1695&lt;&gt;"",IF(O1695&gt;0,O1695,P1695),0)</f>
        <v>1186560.3600000001</v>
      </c>
      <c r="R1695" s="149">
        <f>Table1[[#This Row],[Số còn phải thu ĐK]]+Table1[[#This Row],[Giá Trị HD sau CK]]-Table1[[#This Row],[Số tiền đã thu]]</f>
        <v>0</v>
      </c>
      <c r="S1695" s="153">
        <f>IF(Table1[[#This Row],[Ngày hóa đơn]]&lt;&gt;"",Table1[[#This Row],[Ngày hóa đơn]],Table1[[#This Row],[Ngày hạch toán]])</f>
        <v>45619</v>
      </c>
      <c r="T1695" s="149"/>
      <c r="U1695" s="153">
        <f>IF(Table1[[#This Row],[Ngày tính CN]]="","",S1695+T1695)</f>
        <v>45619</v>
      </c>
      <c r="V1695" s="154">
        <f ca="1">IF(Table1[[#This Row],[Hạn thanh toán]]="","",IF((U1695-NOW())&lt;0,0,(U1695-NOW())))</f>
        <v>0</v>
      </c>
      <c r="W1695" s="148"/>
      <c r="X1695" s="155" t="str">
        <f ca="1">IF(OR(AR1698="",AO1698=0),"",IF((AR1698-NOW())&lt;0,-(AR1698-NOW()),0))</f>
        <v/>
      </c>
      <c r="Y1695" s="155" t="str">
        <f t="shared" ref="Y1695:Y1701" si="217">IF(R1695=0,"Đã thanh toán",IF(X1695="","",IF(X1695&lt;=0,"Chưa đến hạn thanh toán",IF(X1695&lt;=30,"Nợ quá hạn 30 ngày",IF(X1695&lt;=60,"Nợ quá hạn từ 30 ngày đến 60 ngày",IF(X1695&lt;=90,"Nợ quá hạn từ 60 ngày đến 90 ngày",IF(X1695&lt;=120,"Nợ quá hạn từ 90 ngày đến 120 ngày","Nợ quá hạn hơn 120 ngày có khả năng mất thanh toán")))))))</f>
        <v>Đã thanh toán</v>
      </c>
      <c r="Z1695" s="304">
        <f>Table1[[#This Row],[Hạn thanh toán]]</f>
        <v>45619</v>
      </c>
      <c r="AA1695" s="304">
        <f>Table1[[#This Row],[Ngày Thanh toán]]</f>
        <v>45664</v>
      </c>
      <c r="AD1695" s="156" t="str">
        <f>VLOOKUP($A1695,Ma_KH!$A:$Q,Ma_KH!O$1,0)</f>
        <v>READY MART</v>
      </c>
      <c r="AE1695" s="3" t="str">
        <f>VLOOKUP($A1695,Ma_KH!$A:$Q,Ma_KH!P$1,0)</f>
        <v>READDY MART</v>
      </c>
    </row>
    <row r="1696" spans="1:31" s="156" customFormat="1" ht="25.5" customHeight="1" x14ac:dyDescent="0.3">
      <c r="A1696" s="144" t="s">
        <v>4470</v>
      </c>
      <c r="B1696" s="144" t="s">
        <v>3195</v>
      </c>
      <c r="C1696" s="145">
        <v>45598</v>
      </c>
      <c r="D1696" s="146" t="s">
        <v>4471</v>
      </c>
      <c r="E1696" s="145"/>
      <c r="F1696" s="144"/>
      <c r="G1696" s="144"/>
      <c r="H1696" s="148">
        <v>1013494</v>
      </c>
      <c r="I1696" s="148">
        <v>70977</v>
      </c>
      <c r="J1696" s="148">
        <f>(Table1[[#This Row],[Tiền hàng]]-Table1[[#This Row],[Tiền chiết khấu]])*8%</f>
        <v>75401.36</v>
      </c>
      <c r="K1696" s="148">
        <f>Table1[[#This Row],[Tiền hàng]]-Table1[[#This Row],[Tiền chiết khấu]]+Table1[[#This Row],[Tiền VAT]]</f>
        <v>1017918.36</v>
      </c>
      <c r="L1696" s="149" t="s">
        <v>3648</v>
      </c>
      <c r="M1696" s="43">
        <v>45664</v>
      </c>
      <c r="N1696" s="188" t="s">
        <v>4478</v>
      </c>
      <c r="O1696" s="148">
        <f>IF(Table1[[#This Row],[Phân loại]]="Tồn đầu kỳ",Table1[[#This Row],[Tổng giá trị]],0)</f>
        <v>1017918.36</v>
      </c>
      <c r="P1696" s="149">
        <f>IF(Table1[[#This Row],[Số còn phải thu ĐK]]&lt;&gt;0,0,IF(Table1[[#This Row],[Phân loại]]="Bán hàng",Table1[[#This Row],[Tổng giá trị]],-Table1[[#This Row],[Tổng giá trị]]))</f>
        <v>0</v>
      </c>
      <c r="Q1696" s="152">
        <f t="shared" si="216"/>
        <v>1017918.36</v>
      </c>
      <c r="R1696" s="149">
        <f>Table1[[#This Row],[Số còn phải thu ĐK]]+Table1[[#This Row],[Giá Trị HD sau CK]]-Table1[[#This Row],[Số tiền đã thu]]</f>
        <v>0</v>
      </c>
      <c r="S1696" s="153">
        <f>IF(Table1[[#This Row],[Ngày hóa đơn]]&lt;&gt;"",Table1[[#This Row],[Ngày hóa đơn]],Table1[[#This Row],[Ngày hạch toán]])</f>
        <v>45598</v>
      </c>
      <c r="T1696" s="149"/>
      <c r="U1696" s="153">
        <f>IF(Table1[[#This Row],[Ngày tính CN]]="","",S1696+T1696)</f>
        <v>45598</v>
      </c>
      <c r="V1696" s="154">
        <f ca="1">IF(Table1[[#This Row],[Hạn thanh toán]]="","",IF((U1696-NOW())&lt;0,0,(U1696-NOW())))</f>
        <v>0</v>
      </c>
      <c r="W1696" s="148"/>
      <c r="X1696" s="155" t="str">
        <f ca="1">IF(OR(AR1702="",AO1702=0),"",IF((AR1702-NOW())&lt;0,-(AR1702-NOW()),0))</f>
        <v/>
      </c>
      <c r="Y1696" s="155" t="str">
        <f t="shared" si="217"/>
        <v>Đã thanh toán</v>
      </c>
      <c r="Z1696" s="304">
        <f>Table1[[#This Row],[Hạn thanh toán]]</f>
        <v>45598</v>
      </c>
      <c r="AA1696" s="304">
        <f>Table1[[#This Row],[Ngày Thanh toán]]</f>
        <v>45664</v>
      </c>
      <c r="AD1696" s="156" t="str">
        <f>VLOOKUP($A1696,Ma_KH!$A:$Q,Ma_KH!O$1,0)</f>
        <v>READY MART</v>
      </c>
      <c r="AE1696" s="3" t="str">
        <f>VLOOKUP($A1696,Ma_KH!$A:$Q,Ma_KH!P$1,0)</f>
        <v>READDY MART</v>
      </c>
    </row>
    <row r="1697" spans="1:31" s="156" customFormat="1" ht="25.5" customHeight="1" x14ac:dyDescent="0.3">
      <c r="A1697" s="144" t="s">
        <v>4474</v>
      </c>
      <c r="B1697" s="144" t="s">
        <v>3195</v>
      </c>
      <c r="C1697" s="145">
        <v>45619</v>
      </c>
      <c r="D1697" s="146" t="s">
        <v>4472</v>
      </c>
      <c r="E1697" s="145"/>
      <c r="F1697" s="144"/>
      <c r="G1697" s="144" t="s">
        <v>3236</v>
      </c>
      <c r="H1697" s="148">
        <v>1064345</v>
      </c>
      <c r="I1697" s="148">
        <v>74504</v>
      </c>
      <c r="J1697" s="148">
        <f>(Table1[[#This Row],[Tiền hàng]]-Table1[[#This Row],[Tiền chiết khấu]])*8%</f>
        <v>79187.28</v>
      </c>
      <c r="K1697" s="148">
        <f>Table1[[#This Row],[Tiền hàng]]-Table1[[#This Row],[Tiền chiết khấu]]+Table1[[#This Row],[Tiền VAT]]</f>
        <v>1069028.28</v>
      </c>
      <c r="L1697" s="149" t="s">
        <v>3648</v>
      </c>
      <c r="M1697" s="43">
        <v>45664</v>
      </c>
      <c r="N1697" s="188" t="s">
        <v>4479</v>
      </c>
      <c r="O1697" s="148">
        <f>IF(Table1[[#This Row],[Phân loại]]="Tồn đầu kỳ",Table1[[#This Row],[Tổng giá trị]],0)</f>
        <v>1069028.28</v>
      </c>
      <c r="P1697" s="149">
        <f>IF(Table1[[#This Row],[Số còn phải thu ĐK]]&lt;&gt;0,0,IF(Table1[[#This Row],[Phân loại]]="Bán hàng",Table1[[#This Row],[Tổng giá trị]],-Table1[[#This Row],[Tổng giá trị]]))</f>
        <v>0</v>
      </c>
      <c r="Q1697" s="152">
        <f t="shared" si="216"/>
        <v>1069028.28</v>
      </c>
      <c r="R1697" s="149">
        <f>Table1[[#This Row],[Số còn phải thu ĐK]]+Table1[[#This Row],[Giá Trị HD sau CK]]-Table1[[#This Row],[Số tiền đã thu]]</f>
        <v>0</v>
      </c>
      <c r="S1697" s="153">
        <f>IF(Table1[[#This Row],[Ngày hóa đơn]]&lt;&gt;"",Table1[[#This Row],[Ngày hóa đơn]],Table1[[#This Row],[Ngày hạch toán]])</f>
        <v>45619</v>
      </c>
      <c r="T1697" s="149"/>
      <c r="U1697" s="153">
        <f>IF(Table1[[#This Row],[Ngày tính CN]]="","",S1697+T1697)</f>
        <v>45619</v>
      </c>
      <c r="V1697" s="154">
        <f ca="1">IF(Table1[[#This Row],[Hạn thanh toán]]="","",IF((U1697-NOW())&lt;0,0,(U1697-NOW())))</f>
        <v>0</v>
      </c>
      <c r="W1697" s="148"/>
      <c r="X1697" s="155" t="str">
        <f ca="1">IF(OR(AR1703="",AO1703=0),"",IF((AR1703-NOW())&lt;0,-(AR1703-NOW()),0))</f>
        <v/>
      </c>
      <c r="Y1697" s="155" t="str">
        <f t="shared" si="217"/>
        <v>Đã thanh toán</v>
      </c>
      <c r="Z1697" s="304">
        <f>Table1[[#This Row],[Hạn thanh toán]]</f>
        <v>45619</v>
      </c>
      <c r="AA1697" s="304">
        <f>Table1[[#This Row],[Ngày Thanh toán]]</f>
        <v>45664</v>
      </c>
      <c r="AD1697" s="156" t="str">
        <f>VLOOKUP($A1697,Ma_KH!$A:$Q,Ma_KH!O$1,0)</f>
        <v>READY MART</v>
      </c>
      <c r="AE1697" s="3" t="str">
        <f>VLOOKUP($A1697,Ma_KH!$A:$Q,Ma_KH!P$1,0)</f>
        <v>READDY MART</v>
      </c>
    </row>
    <row r="1698" spans="1:31" s="156" customFormat="1" ht="25.5" customHeight="1" x14ac:dyDescent="0.3">
      <c r="A1698" s="144" t="s">
        <v>4475</v>
      </c>
      <c r="B1698" s="144" t="s">
        <v>3195</v>
      </c>
      <c r="C1698" s="145">
        <v>45608</v>
      </c>
      <c r="D1698" s="144" t="s">
        <v>4473</v>
      </c>
      <c r="E1698" s="145"/>
      <c r="F1698" s="144"/>
      <c r="G1698" s="144" t="s">
        <v>3236</v>
      </c>
      <c r="H1698" s="148">
        <v>830920</v>
      </c>
      <c r="I1698" s="148">
        <v>58165</v>
      </c>
      <c r="J1698" s="148">
        <f>(Table1[[#This Row],[Tiền hàng]]-Table1[[#This Row],[Tiền chiết khấu]])*8%</f>
        <v>61820.4</v>
      </c>
      <c r="K1698" s="148">
        <f>Table1[[#This Row],[Tiền hàng]]-Table1[[#This Row],[Tiền chiết khấu]]+Table1[[#This Row],[Tiền VAT]]</f>
        <v>834575.4</v>
      </c>
      <c r="L1698" s="149" t="s">
        <v>3648</v>
      </c>
      <c r="M1698" s="43">
        <v>45664</v>
      </c>
      <c r="N1698" s="188" t="s">
        <v>4480</v>
      </c>
      <c r="O1698" s="148">
        <f>IF(Table1[[#This Row],[Phân loại]]="Tồn đầu kỳ",Table1[[#This Row],[Tổng giá trị]],0)</f>
        <v>834575.4</v>
      </c>
      <c r="P1698" s="149">
        <f>IF(Table1[[#This Row],[Số còn phải thu ĐK]]&lt;&gt;0,0,IF(Table1[[#This Row],[Phân loại]]="Bán hàng",Table1[[#This Row],[Tổng giá trị]],-Table1[[#This Row],[Tổng giá trị]]))</f>
        <v>0</v>
      </c>
      <c r="Q1698" s="152">
        <f t="shared" si="216"/>
        <v>834575.4</v>
      </c>
      <c r="R1698" s="149">
        <f>Table1[[#This Row],[Số còn phải thu ĐK]]+Table1[[#This Row],[Giá Trị HD sau CK]]-Table1[[#This Row],[Số tiền đã thu]]</f>
        <v>0</v>
      </c>
      <c r="S1698" s="153">
        <f>IF(Table1[[#This Row],[Ngày hóa đơn]]&lt;&gt;"",Table1[[#This Row],[Ngày hóa đơn]],Table1[[#This Row],[Ngày hạch toán]])</f>
        <v>45608</v>
      </c>
      <c r="T1698" s="149"/>
      <c r="U1698" s="153">
        <f>IF(Table1[[#This Row],[Ngày tính CN]]="","",S1698+T1698)</f>
        <v>45608</v>
      </c>
      <c r="V1698" s="154">
        <f ca="1">IF(Table1[[#This Row],[Hạn thanh toán]]="","",IF((U1698-NOW())&lt;0,0,(U1698-NOW())))</f>
        <v>0</v>
      </c>
      <c r="W1698" s="148"/>
      <c r="X1698" s="155" t="str">
        <f ca="1">IF(OR(AR1704="",AO1704=0),"",IF((AR1704-NOW())&lt;0,-(AR1704-NOW()),0))</f>
        <v/>
      </c>
      <c r="Y1698" s="155" t="str">
        <f t="shared" si="217"/>
        <v>Đã thanh toán</v>
      </c>
      <c r="Z1698" s="304">
        <f>Table1[[#This Row],[Hạn thanh toán]]</f>
        <v>45608</v>
      </c>
      <c r="AA1698" s="304">
        <f>Table1[[#This Row],[Ngày Thanh toán]]</f>
        <v>45664</v>
      </c>
      <c r="AD1698" s="156" t="str">
        <f>VLOOKUP($A1698,Ma_KH!$A:$Q,Ma_KH!O$1,0)</f>
        <v>READY MART</v>
      </c>
      <c r="AE1698" s="3" t="str">
        <f>VLOOKUP($A1698,Ma_KH!$A:$Q,Ma_KH!P$1,0)</f>
        <v>READDY MART</v>
      </c>
    </row>
    <row r="1699" spans="1:31" s="156" customFormat="1" ht="25.5" customHeight="1" x14ac:dyDescent="0.3">
      <c r="A1699" s="144" t="s">
        <v>4467</v>
      </c>
      <c r="B1699" s="144" t="s">
        <v>3195</v>
      </c>
      <c r="C1699" s="145">
        <v>45650</v>
      </c>
      <c r="D1699" s="144" t="s">
        <v>4481</v>
      </c>
      <c r="E1699" s="145"/>
      <c r="F1699" s="144"/>
      <c r="G1699" s="144"/>
      <c r="H1699" s="148">
        <v>1092643</v>
      </c>
      <c r="I1699" s="148">
        <v>76485</v>
      </c>
      <c r="J1699" s="148">
        <f>(Table1[[#This Row],[Tiền hàng]]-Table1[[#This Row],[Tiền chiết khấu]])*8%</f>
        <v>81292.639999999999</v>
      </c>
      <c r="K1699" s="148">
        <f>Table1[[#This Row],[Tiền hàng]]-Table1[[#This Row],[Tiền chiết khấu]]+Table1[[#This Row],[Tiền VAT]]</f>
        <v>1097450.6399999999</v>
      </c>
      <c r="L1699" s="149" t="s">
        <v>3648</v>
      </c>
      <c r="M1699" s="7">
        <v>45720</v>
      </c>
      <c r="N1699" s="8" t="s">
        <v>4466</v>
      </c>
      <c r="O1699" s="148">
        <f>IF(Table1[[#This Row],[Phân loại]]="Tồn đầu kỳ",Table1[[#This Row],[Tổng giá trị]],0)</f>
        <v>1097450.6399999999</v>
      </c>
      <c r="P1699" s="149">
        <f>IF(Table1[[#This Row],[Số còn phải thu ĐK]]&lt;&gt;0,0,IF(Table1[[#This Row],[Phân loại]]="Bán hàng",Table1[[#This Row],[Tổng giá trị]],-Table1[[#This Row],[Tổng giá trị]]))</f>
        <v>0</v>
      </c>
      <c r="Q1699" s="152">
        <f t="shared" si="216"/>
        <v>1097450.6399999999</v>
      </c>
      <c r="R1699" s="149">
        <f>Table1[[#This Row],[Số còn phải thu ĐK]]+Table1[[#This Row],[Giá Trị HD sau CK]]-Table1[[#This Row],[Số tiền đã thu]]</f>
        <v>0</v>
      </c>
      <c r="S1699" s="153">
        <f>IF(Table1[[#This Row],[Ngày hóa đơn]]&lt;&gt;"",Table1[[#This Row],[Ngày hóa đơn]],Table1[[#This Row],[Ngày hạch toán]])</f>
        <v>45650</v>
      </c>
      <c r="T1699" s="149"/>
      <c r="U1699" s="153">
        <f>IF(Table1[[#This Row],[Ngày tính CN]]="","",S1699+T1699)</f>
        <v>45650</v>
      </c>
      <c r="V1699" s="154">
        <f ca="1">IF(Table1[[#This Row],[Hạn thanh toán]]="","",IF((U1699-NOW())&lt;0,0,(U1699-NOW())))</f>
        <v>0</v>
      </c>
      <c r="W1699" s="148"/>
      <c r="X1699" s="155" t="str">
        <f ca="1">IF(OR(AR1702="",AO1702=0),"",IF((AR1702-NOW())&lt;0,-(AR1702-NOW()),0))</f>
        <v/>
      </c>
      <c r="Y1699" s="155" t="str">
        <f t="shared" si="217"/>
        <v>Đã thanh toán</v>
      </c>
      <c r="Z1699" s="304">
        <f>Table1[[#This Row],[Hạn thanh toán]]</f>
        <v>45650</v>
      </c>
      <c r="AA1699" s="304">
        <f>Table1[[#This Row],[Ngày Thanh toán]]</f>
        <v>45720</v>
      </c>
      <c r="AD1699" s="156" t="str">
        <f>VLOOKUP($A1699,Ma_KH!$A:$Q,Ma_KH!O$1,0)</f>
        <v>READY MART</v>
      </c>
      <c r="AE1699" s="3" t="str">
        <f>VLOOKUP($A1699,Ma_KH!$A:$Q,Ma_KH!P$1,0)</f>
        <v>READDY MART</v>
      </c>
    </row>
    <row r="1700" spans="1:31" s="156" customFormat="1" ht="25.5" customHeight="1" x14ac:dyDescent="0.3">
      <c r="A1700" s="144" t="s">
        <v>4474</v>
      </c>
      <c r="B1700" s="144" t="s">
        <v>3195</v>
      </c>
      <c r="C1700" s="145">
        <v>45650</v>
      </c>
      <c r="D1700" s="144" t="s">
        <v>4482</v>
      </c>
      <c r="E1700" s="145"/>
      <c r="F1700" s="144"/>
      <c r="G1700" s="144"/>
      <c r="H1700" s="148">
        <v>842229</v>
      </c>
      <c r="I1700" s="148">
        <v>58596</v>
      </c>
      <c r="J1700" s="148">
        <f>(Table1[[#This Row],[Tiền hàng]]-Table1[[#This Row],[Tiền chiết khấu]])*8%</f>
        <v>62690.64</v>
      </c>
      <c r="K1700" s="148">
        <f>Table1[[#This Row],[Tiền hàng]]-Table1[[#This Row],[Tiền chiết khấu]]+Table1[[#This Row],[Tiền VAT]]</f>
        <v>846323.64</v>
      </c>
      <c r="L1700" s="149" t="s">
        <v>3648</v>
      </c>
      <c r="M1700" s="7">
        <v>45720</v>
      </c>
      <c r="N1700" s="8" t="s">
        <v>4466</v>
      </c>
      <c r="O1700" s="148">
        <f>IF(Table1[[#This Row],[Phân loại]]="Tồn đầu kỳ",Table1[[#This Row],[Tổng giá trị]],0)</f>
        <v>846323.64</v>
      </c>
      <c r="P1700" s="149">
        <f>IF(Table1[[#This Row],[Số còn phải thu ĐK]]&lt;&gt;0,0,IF(Table1[[#This Row],[Phân loại]]="Bán hàng",Table1[[#This Row],[Tổng giá trị]],-Table1[[#This Row],[Tổng giá trị]]))</f>
        <v>0</v>
      </c>
      <c r="Q1700" s="152">
        <f t="shared" si="216"/>
        <v>846323.64</v>
      </c>
      <c r="R1700" s="149">
        <f>Table1[[#This Row],[Số còn phải thu ĐK]]+Table1[[#This Row],[Giá Trị HD sau CK]]-Table1[[#This Row],[Số tiền đã thu]]</f>
        <v>0</v>
      </c>
      <c r="S1700" s="153">
        <f>IF(Table1[[#This Row],[Ngày hóa đơn]]&lt;&gt;"",Table1[[#This Row],[Ngày hóa đơn]],Table1[[#This Row],[Ngày hạch toán]])</f>
        <v>45650</v>
      </c>
      <c r="T1700" s="149"/>
      <c r="U1700" s="153">
        <f>IF(Table1[[#This Row],[Ngày tính CN]]="","",S1700+T1700)</f>
        <v>45650</v>
      </c>
      <c r="V1700" s="154">
        <f ca="1">IF(Table1[[#This Row],[Hạn thanh toán]]="","",IF((U1700-NOW())&lt;0,0,(U1700-NOW())))</f>
        <v>0</v>
      </c>
      <c r="W1700" s="148"/>
      <c r="X1700" s="155" t="str">
        <f ca="1">IF(OR(AR1703="",AO1703=0),"",IF((AR1703-NOW())&lt;0,-(AR1703-NOW()),0))</f>
        <v/>
      </c>
      <c r="Y1700" s="155" t="str">
        <f t="shared" si="217"/>
        <v>Đã thanh toán</v>
      </c>
      <c r="Z1700" s="304">
        <f>Table1[[#This Row],[Hạn thanh toán]]</f>
        <v>45650</v>
      </c>
      <c r="AA1700" s="304">
        <f>Table1[[#This Row],[Ngày Thanh toán]]</f>
        <v>45720</v>
      </c>
      <c r="AD1700" s="156" t="str">
        <f>VLOOKUP($A1700,Ma_KH!$A:$Q,Ma_KH!O$1,0)</f>
        <v>READY MART</v>
      </c>
      <c r="AE1700" s="3" t="str">
        <f>VLOOKUP($A1700,Ma_KH!$A:$Q,Ma_KH!P$1,0)</f>
        <v>READDY MART</v>
      </c>
    </row>
    <row r="1701" spans="1:31" s="156" customFormat="1" ht="25.5" customHeight="1" x14ac:dyDescent="0.3">
      <c r="A1701" s="144" t="s">
        <v>4461</v>
      </c>
      <c r="B1701" s="144" t="s">
        <v>3195</v>
      </c>
      <c r="C1701" s="145">
        <v>45642</v>
      </c>
      <c r="D1701" s="144" t="s">
        <v>4483</v>
      </c>
      <c r="E1701" s="145"/>
      <c r="F1701" s="144"/>
      <c r="G1701" s="144"/>
      <c r="H1701" s="148">
        <v>2975030</v>
      </c>
      <c r="I1701" s="148">
        <v>208253</v>
      </c>
      <c r="J1701" s="148">
        <f>(Table1[[#This Row],[Tiền hàng]]-Table1[[#This Row],[Tiền chiết khấu]])*8%</f>
        <v>221342.16</v>
      </c>
      <c r="K1701" s="148">
        <f>Table1[[#This Row],[Tiền hàng]]-Table1[[#This Row],[Tiền chiết khấu]]+Table1[[#This Row],[Tiền VAT]]</f>
        <v>2988119.16</v>
      </c>
      <c r="L1701" s="149" t="s">
        <v>3648</v>
      </c>
      <c r="M1701" s="7">
        <v>45720</v>
      </c>
      <c r="N1701" s="8" t="s">
        <v>4466</v>
      </c>
      <c r="O1701" s="148">
        <f>IF(Table1[[#This Row],[Phân loại]]="Tồn đầu kỳ",Table1[[#This Row],[Tổng giá trị]],0)</f>
        <v>2988119.16</v>
      </c>
      <c r="P1701" s="149">
        <f>IF(Table1[[#This Row],[Số còn phải thu ĐK]]&lt;&gt;0,0,IF(Table1[[#This Row],[Phân loại]]="Bán hàng",Table1[[#This Row],[Tổng giá trị]],-Table1[[#This Row],[Tổng giá trị]]))</f>
        <v>0</v>
      </c>
      <c r="Q1701" s="152">
        <f t="shared" si="216"/>
        <v>2988119.16</v>
      </c>
      <c r="R1701" s="149">
        <f>Table1[[#This Row],[Số còn phải thu ĐK]]+Table1[[#This Row],[Giá Trị HD sau CK]]-Table1[[#This Row],[Số tiền đã thu]]</f>
        <v>0</v>
      </c>
      <c r="S1701" s="153">
        <f>IF(Table1[[#This Row],[Ngày hóa đơn]]&lt;&gt;"",Table1[[#This Row],[Ngày hóa đơn]],Table1[[#This Row],[Ngày hạch toán]])</f>
        <v>45642</v>
      </c>
      <c r="T1701" s="149"/>
      <c r="U1701" s="153">
        <f>IF(Table1[[#This Row],[Ngày tính CN]]="","",S1701+T1701)</f>
        <v>45642</v>
      </c>
      <c r="V1701" s="154">
        <f ca="1">IF(Table1[[#This Row],[Hạn thanh toán]]="","",IF((U1701-NOW())&lt;0,0,(U1701-NOW())))</f>
        <v>0</v>
      </c>
      <c r="W1701" s="148"/>
      <c r="X1701" s="155" t="str">
        <f ca="1">IF(OR(AR1704="",AO1704=0),"",IF((AR1704-NOW())&lt;0,-(AR1704-NOW()),0))</f>
        <v/>
      </c>
      <c r="Y1701" s="155" t="str">
        <f t="shared" si="217"/>
        <v>Đã thanh toán</v>
      </c>
      <c r="Z1701" s="304">
        <f>Table1[[#This Row],[Hạn thanh toán]]</f>
        <v>45642</v>
      </c>
      <c r="AA1701" s="304">
        <f>Table1[[#This Row],[Ngày Thanh toán]]</f>
        <v>45720</v>
      </c>
      <c r="AD1701" s="156" t="str">
        <f>VLOOKUP($A1701,Ma_KH!$A:$Q,Ma_KH!O$1,0)</f>
        <v>READY MART</v>
      </c>
      <c r="AE1701" s="3" t="str">
        <f>VLOOKUP($A1701,Ma_KH!$A:$Q,Ma_KH!P$1,0)</f>
        <v>READDY MART</v>
      </c>
    </row>
    <row r="1702" spans="1:31" ht="25.5" customHeight="1" x14ac:dyDescent="0.3">
      <c r="A1702" s="76" t="s">
        <v>149</v>
      </c>
      <c r="B1702" s="47" t="s">
        <v>3195</v>
      </c>
      <c r="C1702" s="78">
        <v>45668</v>
      </c>
      <c r="D1702" s="79" t="s">
        <v>3158</v>
      </c>
      <c r="E1702" s="78"/>
      <c r="F1702" s="76"/>
      <c r="G1702" s="76" t="s">
        <v>3157</v>
      </c>
      <c r="H1702" s="72">
        <v>1468620</v>
      </c>
      <c r="I1702" s="72">
        <v>102803</v>
      </c>
      <c r="J1702" s="72">
        <v>109265</v>
      </c>
      <c r="K1702" s="72">
        <v>1475082</v>
      </c>
      <c r="L1702" s="8" t="s">
        <v>24</v>
      </c>
      <c r="M1702" s="7">
        <v>45720</v>
      </c>
      <c r="N1702" s="8" t="s">
        <v>4466</v>
      </c>
      <c r="O1702" s="72">
        <f>IF(Table1[[#This Row],[Phân loại]]="Tồn đầu kỳ",Table1[[#This Row],[Tổng giá trị]],0)</f>
        <v>0</v>
      </c>
      <c r="P1702" s="8">
        <f>IF(Table1[[#This Row],[Số còn phải thu ĐK]]&lt;&gt;0,0,IF(Table1[[#This Row],[Phân loại]]="Bán hàng",Table1[[#This Row],[Tổng giá trị]],-Table1[[#This Row],[Tổng giá trị]]))</f>
        <v>1475082</v>
      </c>
      <c r="Q1702" s="73">
        <f t="shared" si="206"/>
        <v>1475082</v>
      </c>
      <c r="R1702" s="8">
        <f>Table1[[#This Row],[Số còn phải thu ĐK]]+Table1[[#This Row],[Giá Trị HD sau CK]]-Table1[[#This Row],[Số tiền đã thu]]</f>
        <v>0</v>
      </c>
      <c r="S1702" s="7">
        <f>IF(Table1[[#This Row],[Ngày hóa đơn]]&lt;&gt;"",Table1[[#This Row],[Ngày hóa đơn]],Table1[[#This Row],[Ngày hạch toán]])</f>
        <v>45668</v>
      </c>
      <c r="T1702" s="8"/>
      <c r="U1702" s="7">
        <f>IF(Table1[[#This Row],[Ngày tính CN]]="","",S1702+T1702)</f>
        <v>45668</v>
      </c>
      <c r="V1702" s="74">
        <f ca="1">IF(Table1[[#This Row],[Hạn thanh toán]]="","",IF((U1702-NOW())&lt;0,0,(U1702-NOW())))</f>
        <v>0</v>
      </c>
      <c r="W1702" s="72"/>
      <c r="X1702" s="68" t="str">
        <f t="shared" ca="1" si="207"/>
        <v/>
      </c>
      <c r="Y1702" s="68" t="str">
        <f t="shared" si="205"/>
        <v>Đã thanh toán</v>
      </c>
      <c r="Z1702" s="301">
        <f>Table1[[#This Row],[Hạn thanh toán]]</f>
        <v>45668</v>
      </c>
      <c r="AA1702" s="301">
        <f>Table1[[#This Row],[Ngày Thanh toán]]</f>
        <v>45720</v>
      </c>
      <c r="AD1702" s="3" t="str">
        <f>VLOOKUP($A1702,Ma_KH!$A:$Q,Ma_KH!O$1,0)</f>
        <v>READY MART</v>
      </c>
      <c r="AE1702" s="3" t="str">
        <f>VLOOKUP($A1702,Ma_KH!$A:$Q,Ma_KH!P$1,0)</f>
        <v>READDY MART</v>
      </c>
    </row>
    <row r="1703" spans="1:31" ht="25.5" customHeight="1" x14ac:dyDescent="0.3">
      <c r="A1703" s="69" t="s">
        <v>149</v>
      </c>
      <c r="B1703" s="47" t="s">
        <v>3195</v>
      </c>
      <c r="C1703" s="70">
        <v>45681</v>
      </c>
      <c r="D1703" s="71" t="s">
        <v>3159</v>
      </c>
      <c r="E1703" s="70"/>
      <c r="F1703" s="69"/>
      <c r="G1703" s="69" t="s">
        <v>3157</v>
      </c>
      <c r="H1703" s="72">
        <v>2579200</v>
      </c>
      <c r="I1703" s="72">
        <v>180544</v>
      </c>
      <c r="J1703" s="72">
        <v>191892</v>
      </c>
      <c r="K1703" s="72">
        <v>2590548</v>
      </c>
      <c r="L1703" s="8" t="s">
        <v>24</v>
      </c>
      <c r="M1703" s="43">
        <v>45683</v>
      </c>
      <c r="N1703" s="29" t="s">
        <v>4464</v>
      </c>
      <c r="O1703" s="72">
        <f>IF(Table1[[#This Row],[Phân loại]]="Tồn đầu kỳ",Table1[[#This Row],[Tổng giá trị]],0)</f>
        <v>0</v>
      </c>
      <c r="P1703" s="8">
        <f>IF(Table1[[#This Row],[Số còn phải thu ĐK]]&lt;&gt;0,0,IF(Table1[[#This Row],[Phân loại]]="Bán hàng",Table1[[#This Row],[Tổng giá trị]],-Table1[[#This Row],[Tổng giá trị]]))</f>
        <v>2590548</v>
      </c>
      <c r="Q1703" s="73">
        <f t="shared" si="206"/>
        <v>2590548</v>
      </c>
      <c r="R1703" s="8">
        <f>Table1[[#This Row],[Số còn phải thu ĐK]]+Table1[[#This Row],[Giá Trị HD sau CK]]-Table1[[#This Row],[Số tiền đã thu]]</f>
        <v>0</v>
      </c>
      <c r="S1703" s="7">
        <f>IF(Table1[[#This Row],[Ngày hóa đơn]]&lt;&gt;"",Table1[[#This Row],[Ngày hóa đơn]],Table1[[#This Row],[Ngày hạch toán]])</f>
        <v>45681</v>
      </c>
      <c r="T1703" s="8"/>
      <c r="U1703" s="7">
        <f>IF(Table1[[#This Row],[Ngày tính CN]]="","",S1703+T1703)</f>
        <v>45681</v>
      </c>
      <c r="V1703" s="74">
        <f ca="1">IF(Table1[[#This Row],[Hạn thanh toán]]="","",IF((U1703-NOW())&lt;0,0,(U1703-NOW())))</f>
        <v>0</v>
      </c>
      <c r="W1703" s="72"/>
      <c r="X1703" s="68" t="str">
        <f t="shared" ca="1" si="207"/>
        <v/>
      </c>
      <c r="Y1703" s="68" t="str">
        <f t="shared" si="205"/>
        <v>Đã thanh toán</v>
      </c>
      <c r="Z1703" s="301">
        <f>Table1[[#This Row],[Hạn thanh toán]]</f>
        <v>45681</v>
      </c>
      <c r="AA1703" s="301">
        <f>Table1[[#This Row],[Ngày Thanh toán]]</f>
        <v>45683</v>
      </c>
      <c r="AD1703" s="3" t="str">
        <f>VLOOKUP($A1703,Ma_KH!$A:$Q,Ma_KH!O$1,0)</f>
        <v>READY MART</v>
      </c>
      <c r="AE1703" s="3" t="str">
        <f>VLOOKUP($A1703,Ma_KH!$A:$Q,Ma_KH!P$1,0)</f>
        <v>READDY MART</v>
      </c>
    </row>
    <row r="1704" spans="1:31" ht="25.5" customHeight="1" x14ac:dyDescent="0.3">
      <c r="A1704" s="76" t="s">
        <v>149</v>
      </c>
      <c r="B1704" s="47" t="s">
        <v>3195</v>
      </c>
      <c r="C1704" s="78">
        <v>45706</v>
      </c>
      <c r="D1704" s="79" t="s">
        <v>3160</v>
      </c>
      <c r="E1704" s="78"/>
      <c r="F1704" s="76"/>
      <c r="G1704" s="76" t="s">
        <v>3157</v>
      </c>
      <c r="H1704" s="72">
        <v>1953630</v>
      </c>
      <c r="I1704" s="72">
        <v>136754</v>
      </c>
      <c r="J1704" s="72">
        <v>145350</v>
      </c>
      <c r="K1704" s="72">
        <v>1962226</v>
      </c>
      <c r="L1704" s="8" t="s">
        <v>24</v>
      </c>
      <c r="M1704" s="43">
        <v>45720</v>
      </c>
      <c r="N1704" s="29" t="s">
        <v>4466</v>
      </c>
      <c r="O1704" s="72">
        <f>IF(Table1[[#This Row],[Phân loại]]="Tồn đầu kỳ",Table1[[#This Row],[Tổng giá trị]],0)</f>
        <v>0</v>
      </c>
      <c r="P1704" s="8">
        <f>IF(Table1[[#This Row],[Số còn phải thu ĐK]]&lt;&gt;0,0,IF(Table1[[#This Row],[Phân loại]]="Bán hàng",Table1[[#This Row],[Tổng giá trị]],-Table1[[#This Row],[Tổng giá trị]]))</f>
        <v>1962226</v>
      </c>
      <c r="Q1704" s="73">
        <f t="shared" si="206"/>
        <v>1962226</v>
      </c>
      <c r="R1704" s="8">
        <f>Table1[[#This Row],[Số còn phải thu ĐK]]+Table1[[#This Row],[Giá Trị HD sau CK]]-Table1[[#This Row],[Số tiền đã thu]]</f>
        <v>0</v>
      </c>
      <c r="S1704" s="7">
        <f>IF(Table1[[#This Row],[Ngày hóa đơn]]&lt;&gt;"",Table1[[#This Row],[Ngày hóa đơn]],Table1[[#This Row],[Ngày hạch toán]])</f>
        <v>45706</v>
      </c>
      <c r="T1704" s="8"/>
      <c r="U1704" s="7">
        <f>IF(Table1[[#This Row],[Ngày tính CN]]="","",S1704+T1704)</f>
        <v>45706</v>
      </c>
      <c r="V1704" s="74">
        <f ca="1">IF(Table1[[#This Row],[Hạn thanh toán]]="","",IF((U1704-NOW())&lt;0,0,(U1704-NOW())))</f>
        <v>0</v>
      </c>
      <c r="W1704" s="72"/>
      <c r="X1704" s="68" t="str">
        <f t="shared" ca="1" si="207"/>
        <v/>
      </c>
      <c r="Y1704" s="68" t="str">
        <f t="shared" si="205"/>
        <v>Đã thanh toán</v>
      </c>
      <c r="Z1704" s="301">
        <f>Table1[[#This Row],[Hạn thanh toán]]</f>
        <v>45706</v>
      </c>
      <c r="AA1704" s="301">
        <f>Table1[[#This Row],[Ngày Thanh toán]]</f>
        <v>45720</v>
      </c>
      <c r="AD1704" s="3" t="str">
        <f>VLOOKUP($A1704,Ma_KH!$A:$Q,Ma_KH!O$1,0)</f>
        <v>READY MART</v>
      </c>
      <c r="AE1704" s="3" t="str">
        <f>VLOOKUP($A1704,Ma_KH!$A:$Q,Ma_KH!P$1,0)</f>
        <v>READDY MART</v>
      </c>
    </row>
    <row r="1705" spans="1:31" ht="25.5" customHeight="1" x14ac:dyDescent="0.3">
      <c r="A1705" s="76" t="s">
        <v>149</v>
      </c>
      <c r="B1705" s="47" t="s">
        <v>3195</v>
      </c>
      <c r="C1705" s="78">
        <v>45707</v>
      </c>
      <c r="D1705" s="79" t="s">
        <v>3161</v>
      </c>
      <c r="E1705" s="78">
        <v>45707</v>
      </c>
      <c r="F1705" s="76"/>
      <c r="G1705" s="76" t="s">
        <v>3162</v>
      </c>
      <c r="H1705" s="72">
        <v>0</v>
      </c>
      <c r="I1705" s="72">
        <v>0</v>
      </c>
      <c r="J1705" s="72">
        <v>0</v>
      </c>
      <c r="K1705" s="72">
        <v>124159</v>
      </c>
      <c r="L1705" s="8" t="s">
        <v>17</v>
      </c>
      <c r="M1705" s="43">
        <v>45720</v>
      </c>
      <c r="N1705" s="29" t="s">
        <v>4466</v>
      </c>
      <c r="O1705" s="72">
        <f>IF(Table1[[#This Row],[Phân loại]]="Tồn đầu kỳ",Table1[[#This Row],[Tổng giá trị]],0)</f>
        <v>0</v>
      </c>
      <c r="P1705" s="8">
        <f>IF(Table1[[#This Row],[Số còn phải thu ĐK]]&lt;&gt;0,0,IF(Table1[[#This Row],[Phân loại]]="Bán hàng",Table1[[#This Row],[Tổng giá trị]],-Table1[[#This Row],[Tổng giá trị]]))</f>
        <v>-124159</v>
      </c>
      <c r="Q1705" s="73">
        <f t="shared" si="206"/>
        <v>-124159</v>
      </c>
      <c r="R1705" s="8">
        <f>Table1[[#This Row],[Số còn phải thu ĐK]]+Table1[[#This Row],[Giá Trị HD sau CK]]-Table1[[#This Row],[Số tiền đã thu]]</f>
        <v>0</v>
      </c>
      <c r="S1705" s="7">
        <f>IF(Table1[[#This Row],[Ngày hóa đơn]]&lt;&gt;"",Table1[[#This Row],[Ngày hóa đơn]],Table1[[#This Row],[Ngày hạch toán]])</f>
        <v>45707</v>
      </c>
      <c r="T1705" s="8"/>
      <c r="U1705" s="7">
        <f>IF(Table1[[#This Row],[Ngày tính CN]]="","",S1705+T1705)</f>
        <v>45707</v>
      </c>
      <c r="V1705" s="74">
        <f ca="1">IF(Table1[[#This Row],[Hạn thanh toán]]="","",IF((U1705-NOW())&lt;0,0,(U1705-NOW())))</f>
        <v>0</v>
      </c>
      <c r="W1705" s="72"/>
      <c r="X1705" s="68" t="str">
        <f t="shared" ca="1" si="207"/>
        <v/>
      </c>
      <c r="Y1705" s="68" t="str">
        <f t="shared" si="205"/>
        <v>Đã thanh toán</v>
      </c>
      <c r="Z1705" s="301">
        <f>Table1[[#This Row],[Hạn thanh toán]]</f>
        <v>45707</v>
      </c>
      <c r="AA1705" s="301">
        <f>Table1[[#This Row],[Ngày Thanh toán]]</f>
        <v>45720</v>
      </c>
      <c r="AD1705" s="3" t="str">
        <f>VLOOKUP($A1705,Ma_KH!$A:$Q,Ma_KH!O$1,0)</f>
        <v>READY MART</v>
      </c>
      <c r="AE1705" s="3" t="str">
        <f>VLOOKUP($A1705,Ma_KH!$A:$Q,Ma_KH!P$1,0)</f>
        <v>READDY MART</v>
      </c>
    </row>
    <row r="1706" spans="1:31" ht="25.5" customHeight="1" x14ac:dyDescent="0.3">
      <c r="A1706" s="76" t="s">
        <v>149</v>
      </c>
      <c r="B1706" s="47" t="s">
        <v>3195</v>
      </c>
      <c r="C1706" s="78">
        <v>45734</v>
      </c>
      <c r="D1706" s="79" t="s">
        <v>3163</v>
      </c>
      <c r="E1706" s="78"/>
      <c r="F1706" s="76"/>
      <c r="G1706" s="76" t="s">
        <v>3157</v>
      </c>
      <c r="H1706" s="72">
        <v>2267903</v>
      </c>
      <c r="I1706" s="72">
        <v>158753</v>
      </c>
      <c r="J1706" s="72">
        <v>168732</v>
      </c>
      <c r="K1706" s="72">
        <v>2277882</v>
      </c>
      <c r="L1706" s="8" t="s">
        <v>24</v>
      </c>
      <c r="M1706" s="43">
        <v>45773</v>
      </c>
      <c r="N1706" s="29" t="s">
        <v>4465</v>
      </c>
      <c r="O1706" s="72">
        <f>IF(Table1[[#This Row],[Phân loại]]="Tồn đầu kỳ",Table1[[#This Row],[Tổng giá trị]],0)</f>
        <v>0</v>
      </c>
      <c r="P1706" s="8">
        <f>IF(Table1[[#This Row],[Số còn phải thu ĐK]]&lt;&gt;0,0,IF(Table1[[#This Row],[Phân loại]]="Bán hàng",Table1[[#This Row],[Tổng giá trị]],-Table1[[#This Row],[Tổng giá trị]]))</f>
        <v>2277882</v>
      </c>
      <c r="Q1706" s="73">
        <f t="shared" si="206"/>
        <v>2277882</v>
      </c>
      <c r="R1706" s="8">
        <f>Table1[[#This Row],[Số còn phải thu ĐK]]+Table1[[#This Row],[Giá Trị HD sau CK]]-Table1[[#This Row],[Số tiền đã thu]]</f>
        <v>0</v>
      </c>
      <c r="S1706" s="7">
        <f>IF(Table1[[#This Row],[Ngày hóa đơn]]&lt;&gt;"",Table1[[#This Row],[Ngày hóa đơn]],Table1[[#This Row],[Ngày hạch toán]])</f>
        <v>45734</v>
      </c>
      <c r="T1706" s="8"/>
      <c r="U1706" s="7">
        <f>IF(Table1[[#This Row],[Ngày tính CN]]="","",S1706+T1706)</f>
        <v>45734</v>
      </c>
      <c r="V1706" s="74">
        <f ca="1">IF(Table1[[#This Row],[Hạn thanh toán]]="","",IF((U1706-NOW())&lt;0,0,(U1706-NOW())))</f>
        <v>0</v>
      </c>
      <c r="W1706" s="72"/>
      <c r="X1706" s="68" t="str">
        <f t="shared" ca="1" si="207"/>
        <v/>
      </c>
      <c r="Y1706" s="68" t="str">
        <f t="shared" si="205"/>
        <v>Đã thanh toán</v>
      </c>
      <c r="Z1706" s="301">
        <f>Table1[[#This Row],[Hạn thanh toán]]</f>
        <v>45734</v>
      </c>
      <c r="AA1706" s="301">
        <f>Table1[[#This Row],[Ngày Thanh toán]]</f>
        <v>45773</v>
      </c>
      <c r="AD1706" s="3" t="str">
        <f>VLOOKUP($A1706,Ma_KH!$A:$Q,Ma_KH!O$1,0)</f>
        <v>READY MART</v>
      </c>
      <c r="AE1706" s="3" t="str">
        <f>VLOOKUP($A1706,Ma_KH!$A:$Q,Ma_KH!P$1,0)</f>
        <v>READDY MART</v>
      </c>
    </row>
    <row r="1707" spans="1:31" ht="25.5" customHeight="1" x14ac:dyDescent="0.3">
      <c r="A1707" s="76" t="s">
        <v>149</v>
      </c>
      <c r="B1707" s="47" t="s">
        <v>3195</v>
      </c>
      <c r="C1707" s="78">
        <v>45735</v>
      </c>
      <c r="D1707" s="79" t="s">
        <v>3164</v>
      </c>
      <c r="E1707" s="78">
        <v>45735</v>
      </c>
      <c r="F1707" s="76"/>
      <c r="G1707" s="76" t="s">
        <v>3162</v>
      </c>
      <c r="H1707" s="72">
        <v>0</v>
      </c>
      <c r="I1707" s="72">
        <v>0</v>
      </c>
      <c r="J1707" s="72">
        <v>0</v>
      </c>
      <c r="K1707" s="72">
        <v>223225</v>
      </c>
      <c r="L1707" s="8" t="s">
        <v>17</v>
      </c>
      <c r="M1707" s="43">
        <v>45773</v>
      </c>
      <c r="N1707" s="29" t="s">
        <v>4465</v>
      </c>
      <c r="O1707" s="72">
        <f>IF(Table1[[#This Row],[Phân loại]]="Tồn đầu kỳ",Table1[[#This Row],[Tổng giá trị]],0)</f>
        <v>0</v>
      </c>
      <c r="P1707" s="8">
        <f>IF(Table1[[#This Row],[Số còn phải thu ĐK]]&lt;&gt;0,0,IF(Table1[[#This Row],[Phân loại]]="Bán hàng",Table1[[#This Row],[Tổng giá trị]],-Table1[[#This Row],[Tổng giá trị]]))</f>
        <v>-223225</v>
      </c>
      <c r="Q1707" s="73">
        <f t="shared" si="206"/>
        <v>-223225</v>
      </c>
      <c r="R1707" s="8">
        <f>Table1[[#This Row],[Số còn phải thu ĐK]]+Table1[[#This Row],[Giá Trị HD sau CK]]-Table1[[#This Row],[Số tiền đã thu]]</f>
        <v>0</v>
      </c>
      <c r="S1707" s="7">
        <f>IF(Table1[[#This Row],[Ngày hóa đơn]]&lt;&gt;"",Table1[[#This Row],[Ngày hóa đơn]],Table1[[#This Row],[Ngày hạch toán]])</f>
        <v>45735</v>
      </c>
      <c r="T1707" s="8"/>
      <c r="U1707" s="7">
        <f>IF(Table1[[#This Row],[Ngày tính CN]]="","",S1707+T1707)</f>
        <v>45735</v>
      </c>
      <c r="V1707" s="74">
        <f ca="1">IF(Table1[[#This Row],[Hạn thanh toán]]="","",IF((U1707-NOW())&lt;0,0,(U1707-NOW())))</f>
        <v>0</v>
      </c>
      <c r="W1707" s="72"/>
      <c r="X1707" s="68" t="str">
        <f t="shared" ca="1" si="207"/>
        <v/>
      </c>
      <c r="Y1707" s="68" t="str">
        <f t="shared" si="205"/>
        <v>Đã thanh toán</v>
      </c>
      <c r="Z1707" s="301">
        <f>Table1[[#This Row],[Hạn thanh toán]]</f>
        <v>45735</v>
      </c>
      <c r="AA1707" s="301">
        <f>Table1[[#This Row],[Ngày Thanh toán]]</f>
        <v>45773</v>
      </c>
      <c r="AD1707" s="3" t="str">
        <f>VLOOKUP($A1707,Ma_KH!$A:$Q,Ma_KH!O$1,0)</f>
        <v>READY MART</v>
      </c>
      <c r="AE1707" s="3" t="str">
        <f>VLOOKUP($A1707,Ma_KH!$A:$Q,Ma_KH!P$1,0)</f>
        <v>READDY MART</v>
      </c>
    </row>
    <row r="1708" spans="1:31" ht="25.5" customHeight="1" x14ac:dyDescent="0.3">
      <c r="A1708" s="69" t="s">
        <v>149</v>
      </c>
      <c r="B1708" s="47" t="s">
        <v>3195</v>
      </c>
      <c r="C1708" s="70">
        <v>45764</v>
      </c>
      <c r="D1708" s="71" t="s">
        <v>3165</v>
      </c>
      <c r="E1708" s="70"/>
      <c r="F1708" s="69"/>
      <c r="G1708" s="69" t="s">
        <v>3157</v>
      </c>
      <c r="H1708" s="72">
        <v>2184295</v>
      </c>
      <c r="I1708" s="72">
        <v>152901</v>
      </c>
      <c r="J1708" s="72">
        <v>162512</v>
      </c>
      <c r="K1708" s="72">
        <v>2193906</v>
      </c>
      <c r="L1708" s="8" t="s">
        <v>24</v>
      </c>
      <c r="M1708" s="172">
        <v>45815</v>
      </c>
      <c r="N1708" s="173" t="s">
        <v>4485</v>
      </c>
      <c r="O1708" s="72">
        <f>IF(Table1[[#This Row],[Phân loại]]="Tồn đầu kỳ",Table1[[#This Row],[Tổng giá trị]],0)</f>
        <v>0</v>
      </c>
      <c r="P1708" s="8">
        <f>IF(Table1[[#This Row],[Số còn phải thu ĐK]]&lt;&gt;0,0,IF(Table1[[#This Row],[Phân loại]]="Bán hàng",Table1[[#This Row],[Tổng giá trị]],-Table1[[#This Row],[Tổng giá trị]]))</f>
        <v>2193906</v>
      </c>
      <c r="Q1708" s="73">
        <f t="shared" si="206"/>
        <v>2193906</v>
      </c>
      <c r="R1708" s="8">
        <f>Table1[[#This Row],[Số còn phải thu ĐK]]+Table1[[#This Row],[Giá Trị HD sau CK]]-Table1[[#This Row],[Số tiền đã thu]]</f>
        <v>0</v>
      </c>
      <c r="S1708" s="7">
        <f>IF(Table1[[#This Row],[Ngày hóa đơn]]&lt;&gt;"",Table1[[#This Row],[Ngày hóa đơn]],Table1[[#This Row],[Ngày hạch toán]])</f>
        <v>45764</v>
      </c>
      <c r="T1708" s="8"/>
      <c r="U1708" s="7">
        <f>IF(Table1[[#This Row],[Ngày tính CN]]="","",S1708+T1708)</f>
        <v>45764</v>
      </c>
      <c r="V1708" s="74">
        <f ca="1">IF(Table1[[#This Row],[Hạn thanh toán]]="","",IF((U1708-NOW())&lt;0,0,(U1708-NOW())))</f>
        <v>0</v>
      </c>
      <c r="W1708" s="72"/>
      <c r="X1708" s="68" t="str">
        <f t="shared" ca="1" si="207"/>
        <v/>
      </c>
      <c r="Y1708" s="68" t="str">
        <f t="shared" si="205"/>
        <v>Đã thanh toán</v>
      </c>
      <c r="Z1708" s="301">
        <f>Table1[[#This Row],[Hạn thanh toán]]</f>
        <v>45764</v>
      </c>
      <c r="AA1708" s="301">
        <f>Table1[[#This Row],[Ngày Thanh toán]]</f>
        <v>45815</v>
      </c>
      <c r="AD1708" s="3" t="str">
        <f>VLOOKUP($A1708,Ma_KH!$A:$Q,Ma_KH!O$1,0)</f>
        <v>READY MART</v>
      </c>
      <c r="AE1708" s="3" t="str">
        <f>VLOOKUP($A1708,Ma_KH!$A:$Q,Ma_KH!P$1,0)</f>
        <v>READDY MART</v>
      </c>
    </row>
    <row r="1709" spans="1:31" ht="25.5" customHeight="1" x14ac:dyDescent="0.3">
      <c r="A1709" s="76" t="s">
        <v>149</v>
      </c>
      <c r="B1709" s="47" t="s">
        <v>3195</v>
      </c>
      <c r="C1709" s="78">
        <v>45786</v>
      </c>
      <c r="D1709" s="79" t="s">
        <v>3166</v>
      </c>
      <c r="E1709" s="78"/>
      <c r="F1709" s="76"/>
      <c r="G1709" s="76" t="s">
        <v>3157</v>
      </c>
      <c r="H1709" s="72">
        <v>3002198</v>
      </c>
      <c r="I1709" s="72">
        <v>210154</v>
      </c>
      <c r="J1709" s="72">
        <v>223364</v>
      </c>
      <c r="K1709" s="72">
        <v>3015408</v>
      </c>
      <c r="L1709" s="8" t="s">
        <v>24</v>
      </c>
      <c r="M1709" s="63">
        <v>45924</v>
      </c>
      <c r="N1709" s="63" t="s">
        <v>4486</v>
      </c>
      <c r="O1709" s="72">
        <f>IF(Table1[[#This Row],[Phân loại]]="Tồn đầu kỳ",Table1[[#This Row],[Tổng giá trị]],0)</f>
        <v>0</v>
      </c>
      <c r="P1709" s="8">
        <f>IF(Table1[[#This Row],[Số còn phải thu ĐK]]&lt;&gt;0,0,IF(Table1[[#This Row],[Phân loại]]="Bán hàng",Table1[[#This Row],[Tổng giá trị]],-Table1[[#This Row],[Tổng giá trị]]))</f>
        <v>3015408</v>
      </c>
      <c r="Q1709" s="73">
        <f t="shared" si="206"/>
        <v>3015408</v>
      </c>
      <c r="R1709" s="8">
        <f>Table1[[#This Row],[Số còn phải thu ĐK]]+Table1[[#This Row],[Giá Trị HD sau CK]]-Table1[[#This Row],[Số tiền đã thu]]</f>
        <v>0</v>
      </c>
      <c r="S1709" s="7">
        <f>IF(Table1[[#This Row],[Ngày hóa đơn]]&lt;&gt;"",Table1[[#This Row],[Ngày hóa đơn]],Table1[[#This Row],[Ngày hạch toán]])</f>
        <v>45786</v>
      </c>
      <c r="T1709" s="8"/>
      <c r="U1709" s="7">
        <f>IF(Table1[[#This Row],[Ngày tính CN]]="","",S1709+T1709)</f>
        <v>45786</v>
      </c>
      <c r="V1709" s="74">
        <f ca="1">IF(Table1[[#This Row],[Hạn thanh toán]]="","",IF((U1709-NOW())&lt;0,0,(U1709-NOW())))</f>
        <v>0</v>
      </c>
      <c r="W1709" s="72"/>
      <c r="X1709" s="68" t="str">
        <f t="shared" ca="1" si="207"/>
        <v/>
      </c>
      <c r="Y1709" s="68" t="str">
        <f t="shared" ref="Y1709:Y1772" si="218">IF(R1709=0,"Đã thanh toán",IF(X1709="","",IF(X1709&lt;=0,"Chưa đến hạn thanh toán",IF(X1709&lt;=30,"Nợ quá hạn 30 ngày",IF(X1709&lt;=60,"Nợ quá hạn từ 30 ngày đến 60 ngày",IF(X1709&lt;=90,"Nợ quá hạn từ 60 ngày đến 90 ngày",IF(X1709&lt;=120,"Nợ quá hạn từ 90 ngày đến 120 ngày","Nợ quá hạn hơn 120 ngày có khả năng mất thanh toán")))))))</f>
        <v>Đã thanh toán</v>
      </c>
      <c r="Z1709" s="301">
        <f>Table1[[#This Row],[Hạn thanh toán]]</f>
        <v>45786</v>
      </c>
      <c r="AA1709" s="301">
        <f>Table1[[#This Row],[Ngày Thanh toán]]</f>
        <v>45924</v>
      </c>
      <c r="AD1709" s="3" t="str">
        <f>VLOOKUP($A1709,Ma_KH!$A:$Q,Ma_KH!O$1,0)</f>
        <v>READY MART</v>
      </c>
      <c r="AE1709" s="3" t="str">
        <f>VLOOKUP($A1709,Ma_KH!$A:$Q,Ma_KH!P$1,0)</f>
        <v>READDY MART</v>
      </c>
    </row>
    <row r="1710" spans="1:31" ht="25.5" customHeight="1" x14ac:dyDescent="0.3">
      <c r="A1710" s="76" t="s">
        <v>149</v>
      </c>
      <c r="B1710" s="47" t="s">
        <v>3195</v>
      </c>
      <c r="C1710" s="78">
        <v>45790</v>
      </c>
      <c r="D1710" s="79" t="s">
        <v>3167</v>
      </c>
      <c r="E1710" s="78">
        <v>45790</v>
      </c>
      <c r="F1710" s="76"/>
      <c r="G1710" s="76" t="s">
        <v>3168</v>
      </c>
      <c r="H1710" s="72"/>
      <c r="I1710" s="72"/>
      <c r="J1710" s="72">
        <v>0</v>
      </c>
      <c r="K1710" s="72">
        <v>119943</v>
      </c>
      <c r="L1710" s="8" t="s">
        <v>17</v>
      </c>
      <c r="M1710" s="63">
        <v>45924</v>
      </c>
      <c r="N1710" s="63" t="s">
        <v>4486</v>
      </c>
      <c r="O1710" s="72">
        <f>IF(Table1[[#This Row],[Phân loại]]="Tồn đầu kỳ",Table1[[#This Row],[Tổng giá trị]],0)</f>
        <v>0</v>
      </c>
      <c r="P1710" s="8">
        <f>IF(Table1[[#This Row],[Số còn phải thu ĐK]]&lt;&gt;0,0,IF(Table1[[#This Row],[Phân loại]]="Bán hàng",Table1[[#This Row],[Tổng giá trị]],-Table1[[#This Row],[Tổng giá trị]]))</f>
        <v>-119943</v>
      </c>
      <c r="Q1710" s="73">
        <f t="shared" ref="Q1710:Q1773" si="219">IF(M1710&lt;&gt;"",IF(O1710&gt;0,O1710,P1710),0)</f>
        <v>-119943</v>
      </c>
      <c r="R1710" s="8">
        <f>Table1[[#This Row],[Số còn phải thu ĐK]]+Table1[[#This Row],[Giá Trị HD sau CK]]-Table1[[#This Row],[Số tiền đã thu]]</f>
        <v>0</v>
      </c>
      <c r="S1710" s="7">
        <f>IF(Table1[[#This Row],[Ngày hóa đơn]]&lt;&gt;"",Table1[[#This Row],[Ngày hóa đơn]],Table1[[#This Row],[Ngày hạch toán]])</f>
        <v>45790</v>
      </c>
      <c r="T1710" s="8"/>
      <c r="U1710" s="7">
        <f>IF(Table1[[#This Row],[Ngày tính CN]]="","",S1710+T1710)</f>
        <v>45790</v>
      </c>
      <c r="V1710" s="74">
        <f ca="1">IF(Table1[[#This Row],[Hạn thanh toán]]="","",IF((U1710-NOW())&lt;0,0,(U1710-NOW())))</f>
        <v>0</v>
      </c>
      <c r="W1710" s="72"/>
      <c r="X1710" s="68" t="str">
        <f t="shared" ref="X1710:X1773" ca="1" si="220">IF(OR(AR1713="",AO1713=0),"",IF((AR1713-NOW())&lt;0,-(AR1713-NOW()),0))</f>
        <v/>
      </c>
      <c r="Y1710" s="68" t="str">
        <f t="shared" si="218"/>
        <v>Đã thanh toán</v>
      </c>
      <c r="Z1710" s="301">
        <f>Table1[[#This Row],[Hạn thanh toán]]</f>
        <v>45790</v>
      </c>
      <c r="AA1710" s="301">
        <f>Table1[[#This Row],[Ngày Thanh toán]]</f>
        <v>45924</v>
      </c>
      <c r="AD1710" s="3" t="str">
        <f>VLOOKUP($A1710,Ma_KH!$A:$Q,Ma_KH!O$1,0)</f>
        <v>READY MART</v>
      </c>
      <c r="AE1710" s="3" t="str">
        <f>VLOOKUP($A1710,Ma_KH!$A:$Q,Ma_KH!P$1,0)</f>
        <v>READDY MART</v>
      </c>
    </row>
    <row r="1711" spans="1:31" ht="25.5" customHeight="1" x14ac:dyDescent="0.3">
      <c r="A1711" s="76" t="s">
        <v>149</v>
      </c>
      <c r="B1711" s="47" t="s">
        <v>3195</v>
      </c>
      <c r="C1711" s="78">
        <v>45843</v>
      </c>
      <c r="D1711" s="79" t="s">
        <v>3169</v>
      </c>
      <c r="E1711" s="78">
        <v>45843</v>
      </c>
      <c r="F1711" s="76"/>
      <c r="G1711" s="76" t="s">
        <v>3170</v>
      </c>
      <c r="H1711" s="72"/>
      <c r="I1711" s="72"/>
      <c r="J1711" s="72">
        <v>0</v>
      </c>
      <c r="K1711" s="72">
        <v>49680</v>
      </c>
      <c r="L1711" s="8" t="s">
        <v>17</v>
      </c>
      <c r="M1711" s="63">
        <v>45924</v>
      </c>
      <c r="N1711" s="63" t="s">
        <v>4486</v>
      </c>
      <c r="O1711" s="72">
        <f>IF(Table1[[#This Row],[Phân loại]]="Tồn đầu kỳ",Table1[[#This Row],[Tổng giá trị]],0)</f>
        <v>0</v>
      </c>
      <c r="P1711" s="8">
        <f>IF(Table1[[#This Row],[Số còn phải thu ĐK]]&lt;&gt;0,0,IF(Table1[[#This Row],[Phân loại]]="Bán hàng",Table1[[#This Row],[Tổng giá trị]],-Table1[[#This Row],[Tổng giá trị]]))</f>
        <v>-49680</v>
      </c>
      <c r="Q1711" s="73">
        <f t="shared" si="219"/>
        <v>-49680</v>
      </c>
      <c r="R1711" s="8">
        <f>Table1[[#This Row],[Số còn phải thu ĐK]]+Table1[[#This Row],[Giá Trị HD sau CK]]-Table1[[#This Row],[Số tiền đã thu]]</f>
        <v>0</v>
      </c>
      <c r="S1711" s="7">
        <f>IF(Table1[[#This Row],[Ngày hóa đơn]]&lt;&gt;"",Table1[[#This Row],[Ngày hóa đơn]],Table1[[#This Row],[Ngày hạch toán]])</f>
        <v>45843</v>
      </c>
      <c r="T1711" s="8"/>
      <c r="U1711" s="7">
        <f>IF(Table1[[#This Row],[Ngày tính CN]]="","",S1711+T1711)</f>
        <v>45843</v>
      </c>
      <c r="V1711" s="74">
        <f ca="1">IF(Table1[[#This Row],[Hạn thanh toán]]="","",IF((U1711-NOW())&lt;0,0,(U1711-NOW())))</f>
        <v>0</v>
      </c>
      <c r="W1711" s="72"/>
      <c r="X1711" s="68" t="str">
        <f t="shared" ca="1" si="220"/>
        <v/>
      </c>
      <c r="Y1711" s="68" t="str">
        <f t="shared" si="218"/>
        <v>Đã thanh toán</v>
      </c>
      <c r="Z1711" s="301">
        <f>Table1[[#This Row],[Hạn thanh toán]]</f>
        <v>45843</v>
      </c>
      <c r="AA1711" s="301">
        <f>Table1[[#This Row],[Ngày Thanh toán]]</f>
        <v>45924</v>
      </c>
      <c r="AD1711" s="3" t="str">
        <f>VLOOKUP($A1711,Ma_KH!$A:$Q,Ma_KH!O$1,0)</f>
        <v>READY MART</v>
      </c>
      <c r="AE1711" s="3" t="str">
        <f>VLOOKUP($A1711,Ma_KH!$A:$Q,Ma_KH!P$1,0)</f>
        <v>READDY MART</v>
      </c>
    </row>
    <row r="1712" spans="1:31" ht="25.5" customHeight="1" x14ac:dyDescent="0.3">
      <c r="A1712" s="76" t="s">
        <v>149</v>
      </c>
      <c r="B1712" s="47" t="s">
        <v>3195</v>
      </c>
      <c r="C1712" s="78">
        <v>45854</v>
      </c>
      <c r="D1712" s="79" t="s">
        <v>3171</v>
      </c>
      <c r="E1712" s="78">
        <v>45854</v>
      </c>
      <c r="F1712" s="76"/>
      <c r="G1712" s="76" t="s">
        <v>3172</v>
      </c>
      <c r="H1712" s="72"/>
      <c r="I1712" s="72"/>
      <c r="J1712" s="72">
        <v>0</v>
      </c>
      <c r="K1712" s="72">
        <v>292948</v>
      </c>
      <c r="L1712" s="8" t="s">
        <v>17</v>
      </c>
      <c r="M1712" s="63">
        <v>45924</v>
      </c>
      <c r="N1712" s="63" t="s">
        <v>4486</v>
      </c>
      <c r="O1712" s="72">
        <f>IF(Table1[[#This Row],[Phân loại]]="Tồn đầu kỳ",Table1[[#This Row],[Tổng giá trị]],0)</f>
        <v>0</v>
      </c>
      <c r="P1712" s="8">
        <f>IF(Table1[[#This Row],[Số còn phải thu ĐK]]&lt;&gt;0,0,IF(Table1[[#This Row],[Phân loại]]="Bán hàng",Table1[[#This Row],[Tổng giá trị]],-Table1[[#This Row],[Tổng giá trị]]))</f>
        <v>-292948</v>
      </c>
      <c r="Q1712" s="73">
        <f t="shared" si="219"/>
        <v>-292948</v>
      </c>
      <c r="R1712" s="8">
        <f>Table1[[#This Row],[Số còn phải thu ĐK]]+Table1[[#This Row],[Giá Trị HD sau CK]]-Table1[[#This Row],[Số tiền đã thu]]</f>
        <v>0</v>
      </c>
      <c r="S1712" s="7">
        <f>IF(Table1[[#This Row],[Ngày hóa đơn]]&lt;&gt;"",Table1[[#This Row],[Ngày hóa đơn]],Table1[[#This Row],[Ngày hạch toán]])</f>
        <v>45854</v>
      </c>
      <c r="T1712" s="8"/>
      <c r="U1712" s="7">
        <f>IF(Table1[[#This Row],[Ngày tính CN]]="","",S1712+T1712)</f>
        <v>45854</v>
      </c>
      <c r="V1712" s="74">
        <f ca="1">IF(Table1[[#This Row],[Hạn thanh toán]]="","",IF((U1712-NOW())&lt;0,0,(U1712-NOW())))</f>
        <v>0</v>
      </c>
      <c r="W1712" s="72"/>
      <c r="X1712" s="68" t="str">
        <f t="shared" ca="1" si="220"/>
        <v/>
      </c>
      <c r="Y1712" s="68" t="str">
        <f t="shared" si="218"/>
        <v>Đã thanh toán</v>
      </c>
      <c r="Z1712" s="301">
        <f>Table1[[#This Row],[Hạn thanh toán]]</f>
        <v>45854</v>
      </c>
      <c r="AA1712" s="301">
        <f>Table1[[#This Row],[Ngày Thanh toán]]</f>
        <v>45924</v>
      </c>
      <c r="AD1712" s="3" t="str">
        <f>VLOOKUP($A1712,Ma_KH!$A:$Q,Ma_KH!O$1,0)</f>
        <v>READY MART</v>
      </c>
      <c r="AE1712" s="3" t="str">
        <f>VLOOKUP($A1712,Ma_KH!$A:$Q,Ma_KH!P$1,0)</f>
        <v>READDY MART</v>
      </c>
    </row>
    <row r="1713" spans="1:31" ht="25.5" customHeight="1" x14ac:dyDescent="0.3">
      <c r="A1713" s="76" t="s">
        <v>149</v>
      </c>
      <c r="B1713" s="47" t="s">
        <v>3195</v>
      </c>
      <c r="C1713" s="78">
        <v>45854</v>
      </c>
      <c r="D1713" s="79" t="s">
        <v>3173</v>
      </c>
      <c r="E1713" s="78">
        <v>45854</v>
      </c>
      <c r="F1713" s="76"/>
      <c r="G1713" s="76" t="s">
        <v>3174</v>
      </c>
      <c r="H1713" s="72"/>
      <c r="I1713" s="72"/>
      <c r="J1713" s="72">
        <v>0</v>
      </c>
      <c r="K1713" s="72">
        <v>217868</v>
      </c>
      <c r="L1713" s="8" t="s">
        <v>17</v>
      </c>
      <c r="M1713" s="63">
        <v>45924</v>
      </c>
      <c r="N1713" s="63" t="s">
        <v>4486</v>
      </c>
      <c r="O1713" s="72">
        <f>IF(Table1[[#This Row],[Phân loại]]="Tồn đầu kỳ",Table1[[#This Row],[Tổng giá trị]],0)</f>
        <v>0</v>
      </c>
      <c r="P1713" s="8">
        <f>IF(Table1[[#This Row],[Số còn phải thu ĐK]]&lt;&gt;0,0,IF(Table1[[#This Row],[Phân loại]]="Bán hàng",Table1[[#This Row],[Tổng giá trị]],-Table1[[#This Row],[Tổng giá trị]]))</f>
        <v>-217868</v>
      </c>
      <c r="Q1713" s="73">
        <f t="shared" si="219"/>
        <v>-217868</v>
      </c>
      <c r="R1713" s="8">
        <f>Table1[[#This Row],[Số còn phải thu ĐK]]+Table1[[#This Row],[Giá Trị HD sau CK]]-Table1[[#This Row],[Số tiền đã thu]]</f>
        <v>0</v>
      </c>
      <c r="S1713" s="7">
        <f>IF(Table1[[#This Row],[Ngày hóa đơn]]&lt;&gt;"",Table1[[#This Row],[Ngày hóa đơn]],Table1[[#This Row],[Ngày hạch toán]])</f>
        <v>45854</v>
      </c>
      <c r="T1713" s="8"/>
      <c r="U1713" s="7">
        <f>IF(Table1[[#This Row],[Ngày tính CN]]="","",S1713+T1713)</f>
        <v>45854</v>
      </c>
      <c r="V1713" s="74">
        <f ca="1">IF(Table1[[#This Row],[Hạn thanh toán]]="","",IF((U1713-NOW())&lt;0,0,(U1713-NOW())))</f>
        <v>0</v>
      </c>
      <c r="W1713" s="72"/>
      <c r="X1713" s="68" t="str">
        <f t="shared" ca="1" si="220"/>
        <v/>
      </c>
      <c r="Y1713" s="68" t="str">
        <f t="shared" si="218"/>
        <v>Đã thanh toán</v>
      </c>
      <c r="Z1713" s="301">
        <f>Table1[[#This Row],[Hạn thanh toán]]</f>
        <v>45854</v>
      </c>
      <c r="AA1713" s="301">
        <f>Table1[[#This Row],[Ngày Thanh toán]]</f>
        <v>45924</v>
      </c>
      <c r="AD1713" s="3" t="str">
        <f>VLOOKUP($A1713,Ma_KH!$A:$Q,Ma_KH!O$1,0)</f>
        <v>READY MART</v>
      </c>
      <c r="AE1713" s="3" t="str">
        <f>VLOOKUP($A1713,Ma_KH!$A:$Q,Ma_KH!P$1,0)</f>
        <v>READDY MART</v>
      </c>
    </row>
    <row r="1714" spans="1:31" ht="25.5" customHeight="1" x14ac:dyDescent="0.3">
      <c r="A1714" s="69" t="s">
        <v>149</v>
      </c>
      <c r="B1714" s="47" t="s">
        <v>3195</v>
      </c>
      <c r="C1714" s="70">
        <v>45897</v>
      </c>
      <c r="D1714" s="71" t="s">
        <v>3175</v>
      </c>
      <c r="E1714" s="70">
        <v>45897</v>
      </c>
      <c r="F1714" s="69"/>
      <c r="G1714" s="69" t="s">
        <v>3170</v>
      </c>
      <c r="H1714" s="72"/>
      <c r="I1714" s="72"/>
      <c r="J1714" s="72">
        <v>0</v>
      </c>
      <c r="K1714" s="72">
        <v>49680</v>
      </c>
      <c r="L1714" s="8" t="s">
        <v>17</v>
      </c>
      <c r="M1714" s="63">
        <v>45924</v>
      </c>
      <c r="N1714" s="63" t="s">
        <v>4486</v>
      </c>
      <c r="O1714" s="72">
        <f>IF(Table1[[#This Row],[Phân loại]]="Tồn đầu kỳ",Table1[[#This Row],[Tổng giá trị]],0)</f>
        <v>0</v>
      </c>
      <c r="P1714" s="8">
        <f>IF(Table1[[#This Row],[Số còn phải thu ĐK]]&lt;&gt;0,0,IF(Table1[[#This Row],[Phân loại]]="Bán hàng",Table1[[#This Row],[Tổng giá trị]],-Table1[[#This Row],[Tổng giá trị]]))</f>
        <v>-49680</v>
      </c>
      <c r="Q1714" s="73">
        <f t="shared" si="219"/>
        <v>-49680</v>
      </c>
      <c r="R1714" s="8">
        <f>Table1[[#This Row],[Số còn phải thu ĐK]]+Table1[[#This Row],[Giá Trị HD sau CK]]-Table1[[#This Row],[Số tiền đã thu]]</f>
        <v>0</v>
      </c>
      <c r="S1714" s="7">
        <f>IF(Table1[[#This Row],[Ngày hóa đơn]]&lt;&gt;"",Table1[[#This Row],[Ngày hóa đơn]],Table1[[#This Row],[Ngày hạch toán]])</f>
        <v>45897</v>
      </c>
      <c r="T1714" s="8"/>
      <c r="U1714" s="7">
        <f>IF(Table1[[#This Row],[Ngày tính CN]]="","",S1714+T1714)</f>
        <v>45897</v>
      </c>
      <c r="V1714" s="74">
        <f ca="1">IF(Table1[[#This Row],[Hạn thanh toán]]="","",IF((U1714-NOW())&lt;0,0,(U1714-NOW())))</f>
        <v>0</v>
      </c>
      <c r="W1714" s="72"/>
      <c r="X1714" s="68" t="str">
        <f t="shared" ca="1" si="220"/>
        <v/>
      </c>
      <c r="Y1714" s="68" t="str">
        <f t="shared" si="218"/>
        <v>Đã thanh toán</v>
      </c>
      <c r="Z1714" s="301">
        <f>Table1[[#This Row],[Hạn thanh toán]]</f>
        <v>45897</v>
      </c>
      <c r="AA1714" s="301">
        <f>Table1[[#This Row],[Ngày Thanh toán]]</f>
        <v>45924</v>
      </c>
      <c r="AD1714" s="3" t="str">
        <f>VLOOKUP($A1714,Ma_KH!$A:$Q,Ma_KH!O$1,0)</f>
        <v>READY MART</v>
      </c>
      <c r="AE1714" s="3" t="str">
        <f>VLOOKUP($A1714,Ma_KH!$A:$Q,Ma_KH!P$1,0)</f>
        <v>READDY MART</v>
      </c>
    </row>
    <row r="1715" spans="1:31" ht="25.5" customHeight="1" x14ac:dyDescent="0.3">
      <c r="A1715" s="69" t="s">
        <v>150</v>
      </c>
      <c r="B1715" s="47" t="s">
        <v>3195</v>
      </c>
      <c r="C1715" s="70">
        <v>45734</v>
      </c>
      <c r="D1715" s="71" t="s">
        <v>3176</v>
      </c>
      <c r="E1715" s="70"/>
      <c r="F1715" s="69"/>
      <c r="G1715" s="69" t="s">
        <v>3177</v>
      </c>
      <c r="H1715" s="72">
        <v>1142738</v>
      </c>
      <c r="I1715" s="72">
        <v>79992</v>
      </c>
      <c r="J1715" s="72">
        <v>85020</v>
      </c>
      <c r="K1715" s="72">
        <v>1147766</v>
      </c>
      <c r="L1715" s="8" t="s">
        <v>24</v>
      </c>
      <c r="M1715" s="43">
        <v>45773</v>
      </c>
      <c r="N1715" s="29" t="s">
        <v>4465</v>
      </c>
      <c r="O1715" s="72">
        <f>IF(Table1[[#This Row],[Phân loại]]="Tồn đầu kỳ",Table1[[#This Row],[Tổng giá trị]],0)</f>
        <v>0</v>
      </c>
      <c r="P1715" s="8">
        <f>IF(Table1[[#This Row],[Số còn phải thu ĐK]]&lt;&gt;0,0,IF(Table1[[#This Row],[Phân loại]]="Bán hàng",Table1[[#This Row],[Tổng giá trị]],-Table1[[#This Row],[Tổng giá trị]]))</f>
        <v>1147766</v>
      </c>
      <c r="Q1715" s="73">
        <f t="shared" si="219"/>
        <v>1147766</v>
      </c>
      <c r="R1715" s="8">
        <f>Table1[[#This Row],[Số còn phải thu ĐK]]+Table1[[#This Row],[Giá Trị HD sau CK]]-Table1[[#This Row],[Số tiền đã thu]]</f>
        <v>0</v>
      </c>
      <c r="S1715" s="7">
        <f>IF(Table1[[#This Row],[Ngày hóa đơn]]&lt;&gt;"",Table1[[#This Row],[Ngày hóa đơn]],Table1[[#This Row],[Ngày hạch toán]])</f>
        <v>45734</v>
      </c>
      <c r="T1715" s="8"/>
      <c r="U1715" s="7">
        <f>IF(Table1[[#This Row],[Ngày tính CN]]="","",S1715+T1715)</f>
        <v>45734</v>
      </c>
      <c r="V1715" s="74">
        <f ca="1">IF(Table1[[#This Row],[Hạn thanh toán]]="","",IF((U1715-NOW())&lt;0,0,(U1715-NOW())))</f>
        <v>0</v>
      </c>
      <c r="W1715" s="72"/>
      <c r="X1715" s="68" t="str">
        <f t="shared" ca="1" si="220"/>
        <v/>
      </c>
      <c r="Y1715" s="68" t="str">
        <f t="shared" si="218"/>
        <v>Đã thanh toán</v>
      </c>
      <c r="Z1715" s="301">
        <f>Table1[[#This Row],[Hạn thanh toán]]</f>
        <v>45734</v>
      </c>
      <c r="AA1715" s="301">
        <f>Table1[[#This Row],[Ngày Thanh toán]]</f>
        <v>45773</v>
      </c>
      <c r="AD1715" s="3" t="str">
        <f>VLOOKUP($A1715,Ma_KH!$A:$Q,Ma_KH!O$1,0)</f>
        <v>READY MART</v>
      </c>
      <c r="AE1715" s="3" t="str">
        <f>VLOOKUP($A1715,Ma_KH!$A:$Q,Ma_KH!P$1,0)</f>
        <v>READDY MART</v>
      </c>
    </row>
    <row r="1716" spans="1:31" ht="25.5" customHeight="1" x14ac:dyDescent="0.3">
      <c r="A1716" s="76" t="s">
        <v>150</v>
      </c>
      <c r="B1716" s="47" t="s">
        <v>3195</v>
      </c>
      <c r="C1716" s="78">
        <v>45822</v>
      </c>
      <c r="D1716" s="79" t="s">
        <v>3178</v>
      </c>
      <c r="E1716" s="78">
        <v>45822</v>
      </c>
      <c r="F1716" s="76"/>
      <c r="G1716" s="76" t="s">
        <v>3179</v>
      </c>
      <c r="H1716" s="72"/>
      <c r="I1716" s="72"/>
      <c r="J1716" s="72">
        <v>0</v>
      </c>
      <c r="K1716" s="72">
        <v>396776</v>
      </c>
      <c r="L1716" s="8" t="s">
        <v>17</v>
      </c>
      <c r="M1716" s="63">
        <v>45924</v>
      </c>
      <c r="N1716" s="63" t="s">
        <v>4486</v>
      </c>
      <c r="O1716" s="72">
        <f>IF(Table1[[#This Row],[Phân loại]]="Tồn đầu kỳ",Table1[[#This Row],[Tổng giá trị]],0)</f>
        <v>0</v>
      </c>
      <c r="P1716" s="8">
        <f>IF(Table1[[#This Row],[Số còn phải thu ĐK]]&lt;&gt;0,0,IF(Table1[[#This Row],[Phân loại]]="Bán hàng",Table1[[#This Row],[Tổng giá trị]],-Table1[[#This Row],[Tổng giá trị]]))</f>
        <v>-396776</v>
      </c>
      <c r="Q1716" s="73">
        <f t="shared" si="219"/>
        <v>-396776</v>
      </c>
      <c r="R1716" s="8">
        <f>Table1[[#This Row],[Số còn phải thu ĐK]]+Table1[[#This Row],[Giá Trị HD sau CK]]-Table1[[#This Row],[Số tiền đã thu]]</f>
        <v>0</v>
      </c>
      <c r="S1716" s="7">
        <f>IF(Table1[[#This Row],[Ngày hóa đơn]]&lt;&gt;"",Table1[[#This Row],[Ngày hóa đơn]],Table1[[#This Row],[Ngày hạch toán]])</f>
        <v>45822</v>
      </c>
      <c r="T1716" s="8"/>
      <c r="U1716" s="7">
        <f>IF(Table1[[#This Row],[Ngày tính CN]]="","",S1716+T1716)</f>
        <v>45822</v>
      </c>
      <c r="V1716" s="74">
        <f ca="1">IF(Table1[[#This Row],[Hạn thanh toán]]="","",IF((U1716-NOW())&lt;0,0,(U1716-NOW())))</f>
        <v>0</v>
      </c>
      <c r="W1716" s="72"/>
      <c r="X1716" s="68" t="str">
        <f t="shared" ca="1" si="220"/>
        <v/>
      </c>
      <c r="Y1716" s="68" t="str">
        <f t="shared" si="218"/>
        <v>Đã thanh toán</v>
      </c>
      <c r="Z1716" s="301">
        <f>Table1[[#This Row],[Hạn thanh toán]]</f>
        <v>45822</v>
      </c>
      <c r="AA1716" s="301">
        <f>Table1[[#This Row],[Ngày Thanh toán]]</f>
        <v>45924</v>
      </c>
      <c r="AD1716" s="3" t="str">
        <f>VLOOKUP($A1716,Ma_KH!$A:$Q,Ma_KH!O$1,0)</f>
        <v>READY MART</v>
      </c>
      <c r="AE1716" s="3" t="str">
        <f>VLOOKUP($A1716,Ma_KH!$A:$Q,Ma_KH!P$1,0)</f>
        <v>READDY MART</v>
      </c>
    </row>
    <row r="1717" spans="1:31" ht="25.5" customHeight="1" x14ac:dyDescent="0.3">
      <c r="A1717" s="76" t="s">
        <v>151</v>
      </c>
      <c r="B1717" s="47" t="s">
        <v>3195</v>
      </c>
      <c r="C1717" s="78">
        <v>45677</v>
      </c>
      <c r="D1717" s="79" t="s">
        <v>3180</v>
      </c>
      <c r="E1717" s="78"/>
      <c r="F1717" s="76"/>
      <c r="G1717" s="76" t="s">
        <v>3181</v>
      </c>
      <c r="H1717" s="72">
        <v>1642391</v>
      </c>
      <c r="I1717" s="72">
        <v>114967</v>
      </c>
      <c r="J1717" s="72">
        <v>122194</v>
      </c>
      <c r="K1717" s="72">
        <v>1649618</v>
      </c>
      <c r="L1717" s="8" t="s">
        <v>24</v>
      </c>
      <c r="M1717" s="7">
        <v>45720</v>
      </c>
      <c r="N1717" s="8" t="s">
        <v>4466</v>
      </c>
      <c r="O1717" s="72">
        <f>IF(Table1[[#This Row],[Phân loại]]="Tồn đầu kỳ",Table1[[#This Row],[Tổng giá trị]],0)</f>
        <v>0</v>
      </c>
      <c r="P1717" s="8">
        <f>IF(Table1[[#This Row],[Số còn phải thu ĐK]]&lt;&gt;0,0,IF(Table1[[#This Row],[Phân loại]]="Bán hàng",Table1[[#This Row],[Tổng giá trị]],-Table1[[#This Row],[Tổng giá trị]]))</f>
        <v>1649618</v>
      </c>
      <c r="Q1717" s="73">
        <f t="shared" si="219"/>
        <v>1649618</v>
      </c>
      <c r="R1717" s="8">
        <f>Table1[[#This Row],[Số còn phải thu ĐK]]+Table1[[#This Row],[Giá Trị HD sau CK]]-Table1[[#This Row],[Số tiền đã thu]]</f>
        <v>0</v>
      </c>
      <c r="S1717" s="7">
        <f>IF(Table1[[#This Row],[Ngày hóa đơn]]&lt;&gt;"",Table1[[#This Row],[Ngày hóa đơn]],Table1[[#This Row],[Ngày hạch toán]])</f>
        <v>45677</v>
      </c>
      <c r="T1717" s="8"/>
      <c r="U1717" s="7">
        <f>IF(Table1[[#This Row],[Ngày tính CN]]="","",S1717+T1717)</f>
        <v>45677</v>
      </c>
      <c r="V1717" s="74">
        <f ca="1">IF(Table1[[#This Row],[Hạn thanh toán]]="","",IF((U1717-NOW())&lt;0,0,(U1717-NOW())))</f>
        <v>0</v>
      </c>
      <c r="W1717" s="72"/>
      <c r="X1717" s="68" t="str">
        <f t="shared" ca="1" si="220"/>
        <v/>
      </c>
      <c r="Y1717" s="68" t="str">
        <f t="shared" si="218"/>
        <v>Đã thanh toán</v>
      </c>
      <c r="Z1717" s="301">
        <f>Table1[[#This Row],[Hạn thanh toán]]</f>
        <v>45677</v>
      </c>
      <c r="AA1717" s="301">
        <f>Table1[[#This Row],[Ngày Thanh toán]]</f>
        <v>45720</v>
      </c>
      <c r="AD1717" s="3" t="str">
        <f>VLOOKUP($A1717,Ma_KH!$A:$Q,Ma_KH!O$1,0)</f>
        <v>READY MART</v>
      </c>
      <c r="AE1717" s="3" t="str">
        <f>VLOOKUP($A1717,Ma_KH!$A:$Q,Ma_KH!P$1,0)</f>
        <v>READDY MART</v>
      </c>
    </row>
    <row r="1718" spans="1:31" ht="25.5" customHeight="1" x14ac:dyDescent="0.3">
      <c r="A1718" s="76" t="s">
        <v>151</v>
      </c>
      <c r="B1718" s="47" t="s">
        <v>3195</v>
      </c>
      <c r="C1718" s="78">
        <v>45734</v>
      </c>
      <c r="D1718" s="79" t="s">
        <v>3182</v>
      </c>
      <c r="E1718" s="78"/>
      <c r="F1718" s="76"/>
      <c r="G1718" s="76" t="s">
        <v>3181</v>
      </c>
      <c r="H1718" s="72">
        <v>1142738</v>
      </c>
      <c r="I1718" s="72">
        <v>79992</v>
      </c>
      <c r="J1718" s="72">
        <v>85020</v>
      </c>
      <c r="K1718" s="72">
        <v>1147766</v>
      </c>
      <c r="L1718" s="8" t="s">
        <v>24</v>
      </c>
      <c r="M1718" s="43">
        <v>45773</v>
      </c>
      <c r="N1718" s="29" t="s">
        <v>4465</v>
      </c>
      <c r="O1718" s="72">
        <f>IF(Table1[[#This Row],[Phân loại]]="Tồn đầu kỳ",Table1[[#This Row],[Tổng giá trị]],0)</f>
        <v>0</v>
      </c>
      <c r="P1718" s="8">
        <f>IF(Table1[[#This Row],[Số còn phải thu ĐK]]&lt;&gt;0,0,IF(Table1[[#This Row],[Phân loại]]="Bán hàng",Table1[[#This Row],[Tổng giá trị]],-Table1[[#This Row],[Tổng giá trị]]))</f>
        <v>1147766</v>
      </c>
      <c r="Q1718" s="73">
        <f t="shared" si="219"/>
        <v>1147766</v>
      </c>
      <c r="R1718" s="8">
        <f>Table1[[#This Row],[Số còn phải thu ĐK]]+Table1[[#This Row],[Giá Trị HD sau CK]]-Table1[[#This Row],[Số tiền đã thu]]</f>
        <v>0</v>
      </c>
      <c r="S1718" s="7">
        <f>IF(Table1[[#This Row],[Ngày hóa đơn]]&lt;&gt;"",Table1[[#This Row],[Ngày hóa đơn]],Table1[[#This Row],[Ngày hạch toán]])</f>
        <v>45734</v>
      </c>
      <c r="T1718" s="8"/>
      <c r="U1718" s="7">
        <f>IF(Table1[[#This Row],[Ngày tính CN]]="","",S1718+T1718)</f>
        <v>45734</v>
      </c>
      <c r="V1718" s="74">
        <f ca="1">IF(Table1[[#This Row],[Hạn thanh toán]]="","",IF((U1718-NOW())&lt;0,0,(U1718-NOW())))</f>
        <v>0</v>
      </c>
      <c r="W1718" s="72"/>
      <c r="X1718" s="68" t="str">
        <f t="shared" ca="1" si="220"/>
        <v/>
      </c>
      <c r="Y1718" s="68" t="str">
        <f t="shared" si="218"/>
        <v>Đã thanh toán</v>
      </c>
      <c r="Z1718" s="301">
        <f>Table1[[#This Row],[Hạn thanh toán]]</f>
        <v>45734</v>
      </c>
      <c r="AA1718" s="301">
        <f>Table1[[#This Row],[Ngày Thanh toán]]</f>
        <v>45773</v>
      </c>
      <c r="AD1718" s="3" t="str">
        <f>VLOOKUP($A1718,Ma_KH!$A:$Q,Ma_KH!O$1,0)</f>
        <v>READY MART</v>
      </c>
      <c r="AE1718" s="3" t="str">
        <f>VLOOKUP($A1718,Ma_KH!$A:$Q,Ma_KH!P$1,0)</f>
        <v>READDY MART</v>
      </c>
    </row>
    <row r="1719" spans="1:31" ht="25.5" customHeight="1" x14ac:dyDescent="0.3">
      <c r="A1719" s="69" t="s">
        <v>151</v>
      </c>
      <c r="B1719" s="47" t="s">
        <v>3195</v>
      </c>
      <c r="C1719" s="70">
        <v>45773</v>
      </c>
      <c r="D1719" s="71" t="s">
        <v>3183</v>
      </c>
      <c r="E1719" s="70">
        <v>45773</v>
      </c>
      <c r="F1719" s="69"/>
      <c r="G1719" s="69" t="s">
        <v>353</v>
      </c>
      <c r="H1719" s="72"/>
      <c r="I1719" s="72"/>
      <c r="J1719" s="72">
        <v>0</v>
      </c>
      <c r="K1719" s="72">
        <v>160467</v>
      </c>
      <c r="L1719" s="8" t="s">
        <v>17</v>
      </c>
      <c r="M1719" s="43">
        <v>45773</v>
      </c>
      <c r="N1719" s="29" t="s">
        <v>4465</v>
      </c>
      <c r="O1719" s="72">
        <f>IF(Table1[[#This Row],[Phân loại]]="Tồn đầu kỳ",Table1[[#This Row],[Tổng giá trị]],0)</f>
        <v>0</v>
      </c>
      <c r="P1719" s="8">
        <f>IF(Table1[[#This Row],[Số còn phải thu ĐK]]&lt;&gt;0,0,IF(Table1[[#This Row],[Phân loại]]="Bán hàng",Table1[[#This Row],[Tổng giá trị]],-Table1[[#This Row],[Tổng giá trị]]))</f>
        <v>-160467</v>
      </c>
      <c r="Q1719" s="73">
        <f t="shared" si="219"/>
        <v>-160467</v>
      </c>
      <c r="R1719" s="8">
        <f>Table1[[#This Row],[Số còn phải thu ĐK]]+Table1[[#This Row],[Giá Trị HD sau CK]]-Table1[[#This Row],[Số tiền đã thu]]</f>
        <v>0</v>
      </c>
      <c r="S1719" s="7">
        <f>IF(Table1[[#This Row],[Ngày hóa đơn]]&lt;&gt;"",Table1[[#This Row],[Ngày hóa đơn]],Table1[[#This Row],[Ngày hạch toán]])</f>
        <v>45773</v>
      </c>
      <c r="T1719" s="8"/>
      <c r="U1719" s="7">
        <f>IF(Table1[[#This Row],[Ngày tính CN]]="","",S1719+T1719)</f>
        <v>45773</v>
      </c>
      <c r="V1719" s="74">
        <f ca="1">IF(Table1[[#This Row],[Hạn thanh toán]]="","",IF((U1719-NOW())&lt;0,0,(U1719-NOW())))</f>
        <v>0</v>
      </c>
      <c r="W1719" s="72"/>
      <c r="X1719" s="68" t="str">
        <f t="shared" ca="1" si="220"/>
        <v/>
      </c>
      <c r="Y1719" s="68" t="str">
        <f t="shared" si="218"/>
        <v>Đã thanh toán</v>
      </c>
      <c r="Z1719" s="301">
        <f>Table1[[#This Row],[Hạn thanh toán]]</f>
        <v>45773</v>
      </c>
      <c r="AA1719" s="301">
        <f>Table1[[#This Row],[Ngày Thanh toán]]</f>
        <v>45773</v>
      </c>
      <c r="AD1719" s="3" t="str">
        <f>VLOOKUP($A1719,Ma_KH!$A:$Q,Ma_KH!O$1,0)</f>
        <v>READY MART</v>
      </c>
      <c r="AE1719" s="3" t="str">
        <f>VLOOKUP($A1719,Ma_KH!$A:$Q,Ma_KH!P$1,0)</f>
        <v>READDY MART</v>
      </c>
    </row>
    <row r="1720" spans="1:31" ht="25.5" customHeight="1" x14ac:dyDescent="0.3">
      <c r="A1720" s="76" t="s">
        <v>151</v>
      </c>
      <c r="B1720" s="47" t="s">
        <v>3195</v>
      </c>
      <c r="C1720" s="78">
        <v>45822</v>
      </c>
      <c r="D1720" s="79" t="s">
        <v>3184</v>
      </c>
      <c r="E1720" s="78">
        <v>45822</v>
      </c>
      <c r="F1720" s="76"/>
      <c r="G1720" s="76" t="s">
        <v>3185</v>
      </c>
      <c r="H1720" s="72"/>
      <c r="I1720" s="72"/>
      <c r="J1720" s="72">
        <v>0</v>
      </c>
      <c r="K1720" s="72">
        <v>364811</v>
      </c>
      <c r="L1720" s="8" t="s">
        <v>17</v>
      </c>
      <c r="M1720" s="63">
        <v>45924</v>
      </c>
      <c r="N1720" s="63" t="s">
        <v>4486</v>
      </c>
      <c r="O1720" s="72">
        <f>IF(Table1[[#This Row],[Phân loại]]="Tồn đầu kỳ",Table1[[#This Row],[Tổng giá trị]],0)</f>
        <v>0</v>
      </c>
      <c r="P1720" s="8">
        <f>IF(Table1[[#This Row],[Số còn phải thu ĐK]]&lt;&gt;0,0,IF(Table1[[#This Row],[Phân loại]]="Bán hàng",Table1[[#This Row],[Tổng giá trị]],-Table1[[#This Row],[Tổng giá trị]]))</f>
        <v>-364811</v>
      </c>
      <c r="Q1720" s="73">
        <f t="shared" si="219"/>
        <v>-364811</v>
      </c>
      <c r="R1720" s="8">
        <f>Table1[[#This Row],[Số còn phải thu ĐK]]+Table1[[#This Row],[Giá Trị HD sau CK]]-Table1[[#This Row],[Số tiền đã thu]]</f>
        <v>0</v>
      </c>
      <c r="S1720" s="7">
        <f>IF(Table1[[#This Row],[Ngày hóa đơn]]&lt;&gt;"",Table1[[#This Row],[Ngày hóa đơn]],Table1[[#This Row],[Ngày hạch toán]])</f>
        <v>45822</v>
      </c>
      <c r="T1720" s="8"/>
      <c r="U1720" s="7">
        <f>IF(Table1[[#This Row],[Ngày tính CN]]="","",S1720+T1720)</f>
        <v>45822</v>
      </c>
      <c r="V1720" s="74">
        <f ca="1">IF(Table1[[#This Row],[Hạn thanh toán]]="","",IF((U1720-NOW())&lt;0,0,(U1720-NOW())))</f>
        <v>0</v>
      </c>
      <c r="W1720" s="72"/>
      <c r="X1720" s="68" t="str">
        <f t="shared" ca="1" si="220"/>
        <v/>
      </c>
      <c r="Y1720" s="68" t="str">
        <f t="shared" si="218"/>
        <v>Đã thanh toán</v>
      </c>
      <c r="Z1720" s="301">
        <f>Table1[[#This Row],[Hạn thanh toán]]</f>
        <v>45822</v>
      </c>
      <c r="AA1720" s="301">
        <f>Table1[[#This Row],[Ngày Thanh toán]]</f>
        <v>45924</v>
      </c>
      <c r="AD1720" s="3" t="str">
        <f>VLOOKUP($A1720,Ma_KH!$A:$Q,Ma_KH!O$1,0)</f>
        <v>READY MART</v>
      </c>
      <c r="AE1720" s="3" t="str">
        <f>VLOOKUP($A1720,Ma_KH!$A:$Q,Ma_KH!P$1,0)</f>
        <v>READDY MART</v>
      </c>
    </row>
    <row r="1721" spans="1:31" ht="25.5" customHeight="1" x14ac:dyDescent="0.3">
      <c r="A1721" s="76" t="s">
        <v>151</v>
      </c>
      <c r="B1721" s="47" t="s">
        <v>3195</v>
      </c>
      <c r="C1721" s="78">
        <v>45854</v>
      </c>
      <c r="D1721" s="79" t="s">
        <v>3186</v>
      </c>
      <c r="E1721" s="78">
        <v>45854</v>
      </c>
      <c r="F1721" s="76"/>
      <c r="G1721" s="76" t="s">
        <v>3187</v>
      </c>
      <c r="H1721" s="72"/>
      <c r="I1721" s="72"/>
      <c r="J1721" s="72">
        <v>0</v>
      </c>
      <c r="K1721" s="72">
        <v>75330</v>
      </c>
      <c r="L1721" s="8" t="s">
        <v>17</v>
      </c>
      <c r="M1721" s="63">
        <v>45924</v>
      </c>
      <c r="N1721" s="63" t="s">
        <v>4486</v>
      </c>
      <c r="O1721" s="72">
        <f>IF(Table1[[#This Row],[Phân loại]]="Tồn đầu kỳ",Table1[[#This Row],[Tổng giá trị]],0)</f>
        <v>0</v>
      </c>
      <c r="P1721" s="8">
        <f>IF(Table1[[#This Row],[Số còn phải thu ĐK]]&lt;&gt;0,0,IF(Table1[[#This Row],[Phân loại]]="Bán hàng",Table1[[#This Row],[Tổng giá trị]],-Table1[[#This Row],[Tổng giá trị]]))</f>
        <v>-75330</v>
      </c>
      <c r="Q1721" s="73">
        <f t="shared" si="219"/>
        <v>-75330</v>
      </c>
      <c r="R1721" s="8">
        <f>Table1[[#This Row],[Số còn phải thu ĐK]]+Table1[[#This Row],[Giá Trị HD sau CK]]-Table1[[#This Row],[Số tiền đã thu]]</f>
        <v>0</v>
      </c>
      <c r="S1721" s="7">
        <f>IF(Table1[[#This Row],[Ngày hóa đơn]]&lt;&gt;"",Table1[[#This Row],[Ngày hóa đơn]],Table1[[#This Row],[Ngày hạch toán]])</f>
        <v>45854</v>
      </c>
      <c r="T1721" s="8"/>
      <c r="U1721" s="7">
        <f>IF(Table1[[#This Row],[Ngày tính CN]]="","",S1721+T1721)</f>
        <v>45854</v>
      </c>
      <c r="V1721" s="74">
        <f ca="1">IF(Table1[[#This Row],[Hạn thanh toán]]="","",IF((U1721-NOW())&lt;0,0,(U1721-NOW())))</f>
        <v>0</v>
      </c>
      <c r="W1721" s="72"/>
      <c r="X1721" s="68" t="str">
        <f t="shared" ca="1" si="220"/>
        <v/>
      </c>
      <c r="Y1721" s="68" t="str">
        <f t="shared" si="218"/>
        <v>Đã thanh toán</v>
      </c>
      <c r="Z1721" s="301">
        <f>Table1[[#This Row],[Hạn thanh toán]]</f>
        <v>45854</v>
      </c>
      <c r="AA1721" s="301">
        <f>Table1[[#This Row],[Ngày Thanh toán]]</f>
        <v>45924</v>
      </c>
      <c r="AD1721" s="3" t="str">
        <f>VLOOKUP($A1721,Ma_KH!$A:$Q,Ma_KH!O$1,0)</f>
        <v>READY MART</v>
      </c>
      <c r="AE1721" s="3" t="str">
        <f>VLOOKUP($A1721,Ma_KH!$A:$Q,Ma_KH!P$1,0)</f>
        <v>READDY MART</v>
      </c>
    </row>
    <row r="1722" spans="1:31" s="61" customFormat="1" ht="25.5" customHeight="1" x14ac:dyDescent="0.3">
      <c r="A1722" s="47" t="s">
        <v>151</v>
      </c>
      <c r="B1722" s="47" t="s">
        <v>3195</v>
      </c>
      <c r="C1722" s="49">
        <v>45944</v>
      </c>
      <c r="D1722" s="48" t="s">
        <v>3188</v>
      </c>
      <c r="E1722" s="49"/>
      <c r="F1722" s="47"/>
      <c r="G1722" s="47" t="s">
        <v>3181</v>
      </c>
      <c r="H1722" s="57">
        <v>1190656</v>
      </c>
      <c r="I1722" s="57">
        <v>83346</v>
      </c>
      <c r="J1722" s="57">
        <v>88585</v>
      </c>
      <c r="K1722" s="57">
        <v>1195895</v>
      </c>
      <c r="L1722" s="58" t="s">
        <v>24</v>
      </c>
      <c r="M1722" s="59"/>
      <c r="N1722" s="58"/>
      <c r="O1722" s="57">
        <f>IF(Table1[[#This Row],[Phân loại]]="Tồn đầu kỳ",Table1[[#This Row],[Tổng giá trị]],0)</f>
        <v>0</v>
      </c>
      <c r="P1722" s="58">
        <f>IF(Table1[[#This Row],[Số còn phải thu ĐK]]&lt;&gt;0,0,IF(Table1[[#This Row],[Phân loại]]="Bán hàng",Table1[[#This Row],[Tổng giá trị]],-Table1[[#This Row],[Tổng giá trị]]))</f>
        <v>1195895</v>
      </c>
      <c r="Q1722" s="115">
        <f t="shared" si="219"/>
        <v>0</v>
      </c>
      <c r="R1722" s="58">
        <f>Table1[[#This Row],[Số còn phải thu ĐK]]+Table1[[#This Row],[Giá Trị HD sau CK]]-Table1[[#This Row],[Số tiền đã thu]]</f>
        <v>1195895</v>
      </c>
      <c r="S1722" s="59">
        <f>IF(Table1[[#This Row],[Ngày hóa đơn]]&lt;&gt;"",Table1[[#This Row],[Ngày hóa đơn]],Table1[[#This Row],[Ngày hạch toán]])</f>
        <v>45944</v>
      </c>
      <c r="T1722" s="58"/>
      <c r="U1722" s="59">
        <f>IF(Table1[[#This Row],[Ngày tính CN]]="","",S1722+T1722)</f>
        <v>45944</v>
      </c>
      <c r="V1722" s="60">
        <f ca="1">IF(Table1[[#This Row],[Hạn thanh toán]]="","",IF((U1722-NOW())&lt;0,0,(U1722-NOW())))</f>
        <v>0</v>
      </c>
      <c r="W1722" s="57"/>
      <c r="X1722" s="116" t="str">
        <f t="shared" ca="1" si="220"/>
        <v/>
      </c>
      <c r="Y1722" s="116" t="str">
        <f t="shared" ca="1" si="218"/>
        <v/>
      </c>
      <c r="Z1722" s="305">
        <f>Table1[[#This Row],[Hạn thanh toán]]</f>
        <v>45944</v>
      </c>
      <c r="AA1722" s="305">
        <f>Table1[[#This Row],[Ngày Thanh toán]]</f>
        <v>0</v>
      </c>
      <c r="AD1722" s="61" t="str">
        <f>VLOOKUP($A1722,Ma_KH!$A:$Q,Ma_KH!O$1,0)</f>
        <v>READY MART</v>
      </c>
      <c r="AE1722" s="3" t="str">
        <f>VLOOKUP($A1722,Ma_KH!$A:$Q,Ma_KH!P$1,0)</f>
        <v>READDY MART</v>
      </c>
    </row>
    <row r="1723" spans="1:31" ht="25.5" customHeight="1" x14ac:dyDescent="0.3">
      <c r="A1723" s="76" t="s">
        <v>152</v>
      </c>
      <c r="B1723" s="47" t="s">
        <v>3195</v>
      </c>
      <c r="C1723" s="78">
        <v>45796</v>
      </c>
      <c r="D1723" s="79" t="s">
        <v>3189</v>
      </c>
      <c r="E1723" s="78"/>
      <c r="F1723" s="76"/>
      <c r="G1723" s="76" t="s">
        <v>3190</v>
      </c>
      <c r="H1723" s="72">
        <v>1335464</v>
      </c>
      <c r="I1723" s="72">
        <v>93482</v>
      </c>
      <c r="J1723" s="72">
        <v>99359</v>
      </c>
      <c r="K1723" s="72">
        <v>1341341</v>
      </c>
      <c r="L1723" s="8" t="s">
        <v>24</v>
      </c>
      <c r="M1723" s="63">
        <v>45924</v>
      </c>
      <c r="N1723" s="63" t="s">
        <v>4486</v>
      </c>
      <c r="O1723" s="72">
        <f>IF(Table1[[#This Row],[Phân loại]]="Tồn đầu kỳ",Table1[[#This Row],[Tổng giá trị]],0)</f>
        <v>0</v>
      </c>
      <c r="P1723" s="8">
        <f>IF(Table1[[#This Row],[Số còn phải thu ĐK]]&lt;&gt;0,0,IF(Table1[[#This Row],[Phân loại]]="Bán hàng",Table1[[#This Row],[Tổng giá trị]],-Table1[[#This Row],[Tổng giá trị]]))</f>
        <v>1341341</v>
      </c>
      <c r="Q1723" s="73">
        <f t="shared" si="219"/>
        <v>1341341</v>
      </c>
      <c r="R1723" s="8">
        <f>Table1[[#This Row],[Số còn phải thu ĐK]]+Table1[[#This Row],[Giá Trị HD sau CK]]-Table1[[#This Row],[Số tiền đã thu]]</f>
        <v>0</v>
      </c>
      <c r="S1723" s="7">
        <f>IF(Table1[[#This Row],[Ngày hóa đơn]]&lt;&gt;"",Table1[[#This Row],[Ngày hóa đơn]],Table1[[#This Row],[Ngày hạch toán]])</f>
        <v>45796</v>
      </c>
      <c r="T1723" s="8"/>
      <c r="U1723" s="7">
        <f>IF(Table1[[#This Row],[Ngày tính CN]]="","",S1723+T1723)</f>
        <v>45796</v>
      </c>
      <c r="V1723" s="74">
        <f ca="1">IF(Table1[[#This Row],[Hạn thanh toán]]="","",IF((U1723-NOW())&lt;0,0,(U1723-NOW())))</f>
        <v>0</v>
      </c>
      <c r="W1723" s="72"/>
      <c r="X1723" s="68" t="str">
        <f t="shared" ca="1" si="220"/>
        <v/>
      </c>
      <c r="Y1723" s="68" t="str">
        <f t="shared" si="218"/>
        <v>Đã thanh toán</v>
      </c>
      <c r="Z1723" s="301">
        <f>Table1[[#This Row],[Hạn thanh toán]]</f>
        <v>45796</v>
      </c>
      <c r="AA1723" s="301">
        <f>Table1[[#This Row],[Ngày Thanh toán]]</f>
        <v>45924</v>
      </c>
      <c r="AD1723" s="3" t="str">
        <f>VLOOKUP($A1723,Ma_KH!$A:$Q,Ma_KH!O$1,0)</f>
        <v>READY MART</v>
      </c>
      <c r="AE1723" s="3" t="str">
        <f>VLOOKUP($A1723,Ma_KH!$A:$Q,Ma_KH!P$1,0)</f>
        <v>READDY MART</v>
      </c>
    </row>
    <row r="1724" spans="1:31" ht="25.5" customHeight="1" x14ac:dyDescent="0.3">
      <c r="A1724" s="76" t="s">
        <v>152</v>
      </c>
      <c r="B1724" s="47" t="s">
        <v>3195</v>
      </c>
      <c r="C1724" s="78">
        <v>45814</v>
      </c>
      <c r="D1724" s="79" t="s">
        <v>3191</v>
      </c>
      <c r="E1724" s="78"/>
      <c r="F1724" s="76"/>
      <c r="G1724" s="76" t="s">
        <v>3190</v>
      </c>
      <c r="H1724" s="72">
        <v>1348351</v>
      </c>
      <c r="I1724" s="72">
        <v>94385</v>
      </c>
      <c r="J1724" s="72">
        <v>100317</v>
      </c>
      <c r="K1724" s="72">
        <v>1354283</v>
      </c>
      <c r="L1724" s="8" t="s">
        <v>24</v>
      </c>
      <c r="M1724" s="63">
        <v>45924</v>
      </c>
      <c r="N1724" s="63" t="s">
        <v>4486</v>
      </c>
      <c r="O1724" s="72">
        <f>IF(Table1[[#This Row],[Phân loại]]="Tồn đầu kỳ",Table1[[#This Row],[Tổng giá trị]],0)</f>
        <v>0</v>
      </c>
      <c r="P1724" s="8">
        <f>IF(Table1[[#This Row],[Số còn phải thu ĐK]]&lt;&gt;0,0,IF(Table1[[#This Row],[Phân loại]]="Bán hàng",Table1[[#This Row],[Tổng giá trị]],-Table1[[#This Row],[Tổng giá trị]]))</f>
        <v>1354283</v>
      </c>
      <c r="Q1724" s="73">
        <f t="shared" si="219"/>
        <v>1354283</v>
      </c>
      <c r="R1724" s="8">
        <f>Table1[[#This Row],[Số còn phải thu ĐK]]+Table1[[#This Row],[Giá Trị HD sau CK]]-Table1[[#This Row],[Số tiền đã thu]]</f>
        <v>0</v>
      </c>
      <c r="S1724" s="7">
        <f>IF(Table1[[#This Row],[Ngày hóa đơn]]&lt;&gt;"",Table1[[#This Row],[Ngày hóa đơn]],Table1[[#This Row],[Ngày hạch toán]])</f>
        <v>45814</v>
      </c>
      <c r="T1724" s="8"/>
      <c r="U1724" s="7">
        <f>IF(Table1[[#This Row],[Ngày tính CN]]="","",S1724+T1724)</f>
        <v>45814</v>
      </c>
      <c r="V1724" s="74">
        <f ca="1">IF(Table1[[#This Row],[Hạn thanh toán]]="","",IF((U1724-NOW())&lt;0,0,(U1724-NOW())))</f>
        <v>0</v>
      </c>
      <c r="W1724" s="72"/>
      <c r="X1724" s="68" t="str">
        <f t="shared" ca="1" si="220"/>
        <v/>
      </c>
      <c r="Y1724" s="68" t="str">
        <f t="shared" si="218"/>
        <v>Đã thanh toán</v>
      </c>
      <c r="Z1724" s="301">
        <f>Table1[[#This Row],[Hạn thanh toán]]</f>
        <v>45814</v>
      </c>
      <c r="AA1724" s="301">
        <f>Table1[[#This Row],[Ngày Thanh toán]]</f>
        <v>45924</v>
      </c>
      <c r="AD1724" s="3" t="str">
        <f>VLOOKUP($A1724,Ma_KH!$A:$Q,Ma_KH!O$1,0)</f>
        <v>READY MART</v>
      </c>
      <c r="AE1724" s="3" t="str">
        <f>VLOOKUP($A1724,Ma_KH!$A:$Q,Ma_KH!P$1,0)</f>
        <v>READDY MART</v>
      </c>
    </row>
    <row r="1725" spans="1:31" ht="25.5" customHeight="1" x14ac:dyDescent="0.3">
      <c r="A1725" s="69" t="s">
        <v>152</v>
      </c>
      <c r="B1725" s="47" t="s">
        <v>3195</v>
      </c>
      <c r="C1725" s="70">
        <v>45814</v>
      </c>
      <c r="D1725" s="71" t="s">
        <v>3192</v>
      </c>
      <c r="E1725" s="70"/>
      <c r="F1725" s="69"/>
      <c r="G1725" s="69" t="s">
        <v>3193</v>
      </c>
      <c r="H1725" s="72">
        <v>1005523</v>
      </c>
      <c r="I1725" s="72">
        <v>70387</v>
      </c>
      <c r="J1725" s="72">
        <v>74811</v>
      </c>
      <c r="K1725" s="72">
        <v>1009947</v>
      </c>
      <c r="L1725" s="8" t="s">
        <v>24</v>
      </c>
      <c r="M1725" s="63">
        <v>45924</v>
      </c>
      <c r="N1725" s="63" t="s">
        <v>4486</v>
      </c>
      <c r="O1725" s="72">
        <f>IF(Table1[[#This Row],[Phân loại]]="Tồn đầu kỳ",Table1[[#This Row],[Tổng giá trị]],0)</f>
        <v>0</v>
      </c>
      <c r="P1725" s="8">
        <f>IF(Table1[[#This Row],[Số còn phải thu ĐK]]&lt;&gt;0,0,IF(Table1[[#This Row],[Phân loại]]="Bán hàng",Table1[[#This Row],[Tổng giá trị]],-Table1[[#This Row],[Tổng giá trị]]))</f>
        <v>1009947</v>
      </c>
      <c r="Q1725" s="73">
        <f t="shared" si="219"/>
        <v>1009947</v>
      </c>
      <c r="R1725" s="8">
        <f>Table1[[#This Row],[Số còn phải thu ĐK]]+Table1[[#This Row],[Giá Trị HD sau CK]]-Table1[[#This Row],[Số tiền đã thu]]</f>
        <v>0</v>
      </c>
      <c r="S1725" s="7">
        <f>IF(Table1[[#This Row],[Ngày hóa đơn]]&lt;&gt;"",Table1[[#This Row],[Ngày hóa đơn]],Table1[[#This Row],[Ngày hạch toán]])</f>
        <v>45814</v>
      </c>
      <c r="T1725" s="8"/>
      <c r="U1725" s="7">
        <f>IF(Table1[[#This Row],[Ngày tính CN]]="","",S1725+T1725)</f>
        <v>45814</v>
      </c>
      <c r="V1725" s="74">
        <f ca="1">IF(Table1[[#This Row],[Hạn thanh toán]]="","",IF((U1725-NOW())&lt;0,0,(U1725-NOW())))</f>
        <v>0</v>
      </c>
      <c r="W1725" s="72"/>
      <c r="X1725" s="68" t="str">
        <f t="shared" ca="1" si="220"/>
        <v/>
      </c>
      <c r="Y1725" s="68" t="str">
        <f t="shared" si="218"/>
        <v>Đã thanh toán</v>
      </c>
      <c r="Z1725" s="301">
        <f>Table1[[#This Row],[Hạn thanh toán]]</f>
        <v>45814</v>
      </c>
      <c r="AA1725" s="301">
        <f>Table1[[#This Row],[Ngày Thanh toán]]</f>
        <v>45924</v>
      </c>
      <c r="AD1725" s="3" t="str">
        <f>VLOOKUP($A1725,Ma_KH!$A:$Q,Ma_KH!O$1,0)</f>
        <v>READY MART</v>
      </c>
      <c r="AE1725" s="3" t="str">
        <f>VLOOKUP($A1725,Ma_KH!$A:$Q,Ma_KH!P$1,0)</f>
        <v>READDY MART</v>
      </c>
    </row>
    <row r="1726" spans="1:31" ht="25.5" customHeight="1" x14ac:dyDescent="0.3">
      <c r="A1726" s="76" t="s">
        <v>152</v>
      </c>
      <c r="B1726" s="47" t="s">
        <v>3195</v>
      </c>
      <c r="C1726" s="78">
        <v>45822</v>
      </c>
      <c r="D1726" s="79" t="s">
        <v>3194</v>
      </c>
      <c r="E1726" s="78"/>
      <c r="F1726" s="76"/>
      <c r="G1726" s="76" t="s">
        <v>3195</v>
      </c>
      <c r="H1726" s="72">
        <v>1625244</v>
      </c>
      <c r="I1726" s="72">
        <v>113767</v>
      </c>
      <c r="J1726" s="72">
        <v>120918</v>
      </c>
      <c r="K1726" s="72">
        <v>1632395</v>
      </c>
      <c r="L1726" s="8" t="s">
        <v>24</v>
      </c>
      <c r="M1726" s="63">
        <v>45924</v>
      </c>
      <c r="N1726" s="63" t="s">
        <v>4486</v>
      </c>
      <c r="O1726" s="72">
        <f>IF(Table1[[#This Row],[Phân loại]]="Tồn đầu kỳ",Table1[[#This Row],[Tổng giá trị]],0)</f>
        <v>0</v>
      </c>
      <c r="P1726" s="8">
        <f>IF(Table1[[#This Row],[Số còn phải thu ĐK]]&lt;&gt;0,0,IF(Table1[[#This Row],[Phân loại]]="Bán hàng",Table1[[#This Row],[Tổng giá trị]],-Table1[[#This Row],[Tổng giá trị]]))</f>
        <v>1632395</v>
      </c>
      <c r="Q1726" s="73">
        <f t="shared" si="219"/>
        <v>1632395</v>
      </c>
      <c r="R1726" s="8">
        <f>Table1[[#This Row],[Số còn phải thu ĐK]]+Table1[[#This Row],[Giá Trị HD sau CK]]-Table1[[#This Row],[Số tiền đã thu]]</f>
        <v>0</v>
      </c>
      <c r="S1726" s="7">
        <f>IF(Table1[[#This Row],[Ngày hóa đơn]]&lt;&gt;"",Table1[[#This Row],[Ngày hóa đơn]],Table1[[#This Row],[Ngày hạch toán]])</f>
        <v>45822</v>
      </c>
      <c r="T1726" s="8"/>
      <c r="U1726" s="7">
        <f>IF(Table1[[#This Row],[Ngày tính CN]]="","",S1726+T1726)</f>
        <v>45822</v>
      </c>
      <c r="V1726" s="74">
        <f ca="1">IF(Table1[[#This Row],[Hạn thanh toán]]="","",IF((U1726-NOW())&lt;0,0,(U1726-NOW())))</f>
        <v>0</v>
      </c>
      <c r="W1726" s="72"/>
      <c r="X1726" s="68" t="str">
        <f t="shared" ca="1" si="220"/>
        <v/>
      </c>
      <c r="Y1726" s="68" t="str">
        <f t="shared" si="218"/>
        <v>Đã thanh toán</v>
      </c>
      <c r="Z1726" s="301">
        <f>Table1[[#This Row],[Hạn thanh toán]]</f>
        <v>45822</v>
      </c>
      <c r="AA1726" s="301">
        <f>Table1[[#This Row],[Ngày Thanh toán]]</f>
        <v>45924</v>
      </c>
      <c r="AD1726" s="3" t="str">
        <f>VLOOKUP($A1726,Ma_KH!$A:$Q,Ma_KH!O$1,0)</f>
        <v>READY MART</v>
      </c>
      <c r="AE1726" s="3" t="str">
        <f>VLOOKUP($A1726,Ma_KH!$A:$Q,Ma_KH!P$1,0)</f>
        <v>READDY MART</v>
      </c>
    </row>
    <row r="1727" spans="1:31" ht="25.5" customHeight="1" x14ac:dyDescent="0.3">
      <c r="A1727" s="76" t="s">
        <v>152</v>
      </c>
      <c r="B1727" s="47" t="s">
        <v>3195</v>
      </c>
      <c r="C1727" s="78">
        <v>45822</v>
      </c>
      <c r="D1727" s="79" t="s">
        <v>3196</v>
      </c>
      <c r="E1727" s="78"/>
      <c r="F1727" s="76"/>
      <c r="G1727" s="76" t="s">
        <v>3195</v>
      </c>
      <c r="H1727" s="72">
        <v>220833</v>
      </c>
      <c r="I1727" s="72">
        <v>15458</v>
      </c>
      <c r="J1727" s="72">
        <v>16430</v>
      </c>
      <c r="K1727" s="72">
        <v>221805</v>
      </c>
      <c r="L1727" s="8" t="s">
        <v>24</v>
      </c>
      <c r="M1727" s="63">
        <v>45924</v>
      </c>
      <c r="N1727" s="63" t="s">
        <v>4486</v>
      </c>
      <c r="O1727" s="72">
        <f>IF(Table1[[#This Row],[Phân loại]]="Tồn đầu kỳ",Table1[[#This Row],[Tổng giá trị]],0)</f>
        <v>0</v>
      </c>
      <c r="P1727" s="8">
        <f>IF(Table1[[#This Row],[Số còn phải thu ĐK]]&lt;&gt;0,0,IF(Table1[[#This Row],[Phân loại]]="Bán hàng",Table1[[#This Row],[Tổng giá trị]],-Table1[[#This Row],[Tổng giá trị]]))</f>
        <v>221805</v>
      </c>
      <c r="Q1727" s="73">
        <f t="shared" si="219"/>
        <v>221805</v>
      </c>
      <c r="R1727" s="8">
        <f>Table1[[#This Row],[Số còn phải thu ĐK]]+Table1[[#This Row],[Giá Trị HD sau CK]]-Table1[[#This Row],[Số tiền đã thu]]</f>
        <v>0</v>
      </c>
      <c r="S1727" s="7">
        <f>IF(Table1[[#This Row],[Ngày hóa đơn]]&lt;&gt;"",Table1[[#This Row],[Ngày hóa đơn]],Table1[[#This Row],[Ngày hạch toán]])</f>
        <v>45822</v>
      </c>
      <c r="T1727" s="8"/>
      <c r="U1727" s="7">
        <f>IF(Table1[[#This Row],[Ngày tính CN]]="","",S1727+T1727)</f>
        <v>45822</v>
      </c>
      <c r="V1727" s="74">
        <f ca="1">IF(Table1[[#This Row],[Hạn thanh toán]]="","",IF((U1727-NOW())&lt;0,0,(U1727-NOW())))</f>
        <v>0</v>
      </c>
      <c r="W1727" s="72"/>
      <c r="X1727" s="68" t="str">
        <f t="shared" ca="1" si="220"/>
        <v/>
      </c>
      <c r="Y1727" s="68" t="str">
        <f t="shared" si="218"/>
        <v>Đã thanh toán</v>
      </c>
      <c r="Z1727" s="301">
        <f>Table1[[#This Row],[Hạn thanh toán]]</f>
        <v>45822</v>
      </c>
      <c r="AA1727" s="301">
        <f>Table1[[#This Row],[Ngày Thanh toán]]</f>
        <v>45924</v>
      </c>
      <c r="AD1727" s="3" t="str">
        <f>VLOOKUP($A1727,Ma_KH!$A:$Q,Ma_KH!O$1,0)</f>
        <v>READY MART</v>
      </c>
      <c r="AE1727" s="3" t="str">
        <f>VLOOKUP($A1727,Ma_KH!$A:$Q,Ma_KH!P$1,0)</f>
        <v>READDY MART</v>
      </c>
    </row>
    <row r="1728" spans="1:31" ht="25.5" customHeight="1" x14ac:dyDescent="0.3">
      <c r="A1728" s="76" t="s">
        <v>152</v>
      </c>
      <c r="B1728" s="47" t="s">
        <v>3195</v>
      </c>
      <c r="C1728" s="78">
        <v>45822</v>
      </c>
      <c r="D1728" s="79" t="s">
        <v>3197</v>
      </c>
      <c r="E1728" s="78"/>
      <c r="F1728" s="76"/>
      <c r="G1728" s="76" t="s">
        <v>3198</v>
      </c>
      <c r="H1728" s="72">
        <v>757796</v>
      </c>
      <c r="I1728" s="72">
        <v>53046</v>
      </c>
      <c r="J1728" s="72">
        <v>56380</v>
      </c>
      <c r="K1728" s="72">
        <v>761130</v>
      </c>
      <c r="L1728" s="8" t="s">
        <v>24</v>
      </c>
      <c r="M1728" s="63">
        <v>45924</v>
      </c>
      <c r="N1728" s="63" t="s">
        <v>4486</v>
      </c>
      <c r="O1728" s="72">
        <f>IF(Table1[[#This Row],[Phân loại]]="Tồn đầu kỳ",Table1[[#This Row],[Tổng giá trị]],0)</f>
        <v>0</v>
      </c>
      <c r="P1728" s="8">
        <f>IF(Table1[[#This Row],[Số còn phải thu ĐK]]&lt;&gt;0,0,IF(Table1[[#This Row],[Phân loại]]="Bán hàng",Table1[[#This Row],[Tổng giá trị]],-Table1[[#This Row],[Tổng giá trị]]))</f>
        <v>761130</v>
      </c>
      <c r="Q1728" s="73">
        <f t="shared" si="219"/>
        <v>761130</v>
      </c>
      <c r="R1728" s="8">
        <f>Table1[[#This Row],[Số còn phải thu ĐK]]+Table1[[#This Row],[Giá Trị HD sau CK]]-Table1[[#This Row],[Số tiền đã thu]]</f>
        <v>0</v>
      </c>
      <c r="S1728" s="7">
        <f>IF(Table1[[#This Row],[Ngày hóa đơn]]&lt;&gt;"",Table1[[#This Row],[Ngày hóa đơn]],Table1[[#This Row],[Ngày hạch toán]])</f>
        <v>45822</v>
      </c>
      <c r="T1728" s="8"/>
      <c r="U1728" s="7">
        <f>IF(Table1[[#This Row],[Ngày tính CN]]="","",S1728+T1728)</f>
        <v>45822</v>
      </c>
      <c r="V1728" s="74">
        <f ca="1">IF(Table1[[#This Row],[Hạn thanh toán]]="","",IF((U1728-NOW())&lt;0,0,(U1728-NOW())))</f>
        <v>0</v>
      </c>
      <c r="W1728" s="72"/>
      <c r="X1728" s="68" t="str">
        <f t="shared" ca="1" si="220"/>
        <v/>
      </c>
      <c r="Y1728" s="68" t="str">
        <f t="shared" si="218"/>
        <v>Đã thanh toán</v>
      </c>
      <c r="Z1728" s="301">
        <f>Table1[[#This Row],[Hạn thanh toán]]</f>
        <v>45822</v>
      </c>
      <c r="AA1728" s="301">
        <f>Table1[[#This Row],[Ngày Thanh toán]]</f>
        <v>45924</v>
      </c>
      <c r="AD1728" s="3" t="str">
        <f>VLOOKUP($A1728,Ma_KH!$A:$Q,Ma_KH!O$1,0)</f>
        <v>READY MART</v>
      </c>
      <c r="AE1728" s="3" t="str">
        <f>VLOOKUP($A1728,Ma_KH!$A:$Q,Ma_KH!P$1,0)</f>
        <v>READDY MART</v>
      </c>
    </row>
    <row r="1729" spans="1:31" ht="25.5" customHeight="1" x14ac:dyDescent="0.3">
      <c r="A1729" s="76" t="s">
        <v>152</v>
      </c>
      <c r="B1729" s="47" t="s">
        <v>3195</v>
      </c>
      <c r="C1729" s="78">
        <v>45822</v>
      </c>
      <c r="D1729" s="79" t="s">
        <v>3199</v>
      </c>
      <c r="E1729" s="78"/>
      <c r="F1729" s="76"/>
      <c r="G1729" s="76" t="s">
        <v>3200</v>
      </c>
      <c r="H1729" s="72">
        <v>925354</v>
      </c>
      <c r="I1729" s="72">
        <v>64775</v>
      </c>
      <c r="J1729" s="72">
        <v>68846</v>
      </c>
      <c r="K1729" s="72">
        <v>929425</v>
      </c>
      <c r="L1729" s="8" t="s">
        <v>24</v>
      </c>
      <c r="M1729" s="63">
        <v>45924</v>
      </c>
      <c r="N1729" s="63" t="s">
        <v>4486</v>
      </c>
      <c r="O1729" s="72">
        <f>IF(Table1[[#This Row],[Phân loại]]="Tồn đầu kỳ",Table1[[#This Row],[Tổng giá trị]],0)</f>
        <v>0</v>
      </c>
      <c r="P1729" s="8">
        <f>IF(Table1[[#This Row],[Số còn phải thu ĐK]]&lt;&gt;0,0,IF(Table1[[#This Row],[Phân loại]]="Bán hàng",Table1[[#This Row],[Tổng giá trị]],-Table1[[#This Row],[Tổng giá trị]]))</f>
        <v>929425</v>
      </c>
      <c r="Q1729" s="73">
        <f t="shared" si="219"/>
        <v>929425</v>
      </c>
      <c r="R1729" s="8">
        <f>Table1[[#This Row],[Số còn phải thu ĐK]]+Table1[[#This Row],[Giá Trị HD sau CK]]-Table1[[#This Row],[Số tiền đã thu]]</f>
        <v>0</v>
      </c>
      <c r="S1729" s="7">
        <f>IF(Table1[[#This Row],[Ngày hóa đơn]]&lt;&gt;"",Table1[[#This Row],[Ngày hóa đơn]],Table1[[#This Row],[Ngày hạch toán]])</f>
        <v>45822</v>
      </c>
      <c r="T1729" s="8"/>
      <c r="U1729" s="7">
        <f>IF(Table1[[#This Row],[Ngày tính CN]]="","",S1729+T1729)</f>
        <v>45822</v>
      </c>
      <c r="V1729" s="74">
        <f ca="1">IF(Table1[[#This Row],[Hạn thanh toán]]="","",IF((U1729-NOW())&lt;0,0,(U1729-NOW())))</f>
        <v>0</v>
      </c>
      <c r="W1729" s="72"/>
      <c r="X1729" s="68" t="str">
        <f t="shared" ca="1" si="220"/>
        <v/>
      </c>
      <c r="Y1729" s="68" t="str">
        <f t="shared" si="218"/>
        <v>Đã thanh toán</v>
      </c>
      <c r="Z1729" s="301">
        <f>Table1[[#This Row],[Hạn thanh toán]]</f>
        <v>45822</v>
      </c>
      <c r="AA1729" s="301">
        <f>Table1[[#This Row],[Ngày Thanh toán]]</f>
        <v>45924</v>
      </c>
      <c r="AD1729" s="3" t="str">
        <f>VLOOKUP($A1729,Ma_KH!$A:$Q,Ma_KH!O$1,0)</f>
        <v>READY MART</v>
      </c>
      <c r="AE1729" s="3" t="str">
        <f>VLOOKUP($A1729,Ma_KH!$A:$Q,Ma_KH!P$1,0)</f>
        <v>READDY MART</v>
      </c>
    </row>
    <row r="1730" spans="1:31" ht="25.5" customHeight="1" x14ac:dyDescent="0.3">
      <c r="A1730" s="76" t="s">
        <v>152</v>
      </c>
      <c r="B1730" s="47" t="s">
        <v>3195</v>
      </c>
      <c r="C1730" s="78">
        <v>45827</v>
      </c>
      <c r="D1730" s="79" t="s">
        <v>3201</v>
      </c>
      <c r="E1730" s="78"/>
      <c r="F1730" s="76"/>
      <c r="G1730" s="76" t="s">
        <v>3202</v>
      </c>
      <c r="H1730" s="72">
        <v>757334</v>
      </c>
      <c r="I1730" s="72">
        <v>53013</v>
      </c>
      <c r="J1730" s="72">
        <v>56346</v>
      </c>
      <c r="K1730" s="72">
        <v>760667</v>
      </c>
      <c r="L1730" s="8" t="s">
        <v>24</v>
      </c>
      <c r="M1730" s="63">
        <v>45924</v>
      </c>
      <c r="N1730" s="63" t="s">
        <v>4486</v>
      </c>
      <c r="O1730" s="72">
        <f>IF(Table1[[#This Row],[Phân loại]]="Tồn đầu kỳ",Table1[[#This Row],[Tổng giá trị]],0)</f>
        <v>0</v>
      </c>
      <c r="P1730" s="8">
        <f>IF(Table1[[#This Row],[Số còn phải thu ĐK]]&lt;&gt;0,0,IF(Table1[[#This Row],[Phân loại]]="Bán hàng",Table1[[#This Row],[Tổng giá trị]],-Table1[[#This Row],[Tổng giá trị]]))</f>
        <v>760667</v>
      </c>
      <c r="Q1730" s="73">
        <f t="shared" si="219"/>
        <v>760667</v>
      </c>
      <c r="R1730" s="8">
        <f>Table1[[#This Row],[Số còn phải thu ĐK]]+Table1[[#This Row],[Giá Trị HD sau CK]]-Table1[[#This Row],[Số tiền đã thu]]</f>
        <v>0</v>
      </c>
      <c r="S1730" s="7">
        <f>IF(Table1[[#This Row],[Ngày hóa đơn]]&lt;&gt;"",Table1[[#This Row],[Ngày hóa đơn]],Table1[[#This Row],[Ngày hạch toán]])</f>
        <v>45827</v>
      </c>
      <c r="T1730" s="8"/>
      <c r="U1730" s="7">
        <f>IF(Table1[[#This Row],[Ngày tính CN]]="","",S1730+T1730)</f>
        <v>45827</v>
      </c>
      <c r="V1730" s="74">
        <f ca="1">IF(Table1[[#This Row],[Hạn thanh toán]]="","",IF((U1730-NOW())&lt;0,0,(U1730-NOW())))</f>
        <v>0</v>
      </c>
      <c r="W1730" s="72"/>
      <c r="X1730" s="68" t="str">
        <f t="shared" ca="1" si="220"/>
        <v/>
      </c>
      <c r="Y1730" s="68" t="str">
        <f t="shared" si="218"/>
        <v>Đã thanh toán</v>
      </c>
      <c r="Z1730" s="301">
        <f>Table1[[#This Row],[Hạn thanh toán]]</f>
        <v>45827</v>
      </c>
      <c r="AA1730" s="301">
        <f>Table1[[#This Row],[Ngày Thanh toán]]</f>
        <v>45924</v>
      </c>
      <c r="AD1730" s="3" t="str">
        <f>VLOOKUP($A1730,Ma_KH!$A:$Q,Ma_KH!O$1,0)</f>
        <v>READY MART</v>
      </c>
      <c r="AE1730" s="3" t="str">
        <f>VLOOKUP($A1730,Ma_KH!$A:$Q,Ma_KH!P$1,0)</f>
        <v>READDY MART</v>
      </c>
    </row>
    <row r="1731" spans="1:31" ht="25.5" customHeight="1" x14ac:dyDescent="0.3">
      <c r="A1731" s="76" t="s">
        <v>152</v>
      </c>
      <c r="B1731" s="47" t="s">
        <v>3195</v>
      </c>
      <c r="C1731" s="78">
        <v>45831</v>
      </c>
      <c r="D1731" s="79" t="s">
        <v>3203</v>
      </c>
      <c r="E1731" s="78"/>
      <c r="F1731" s="76"/>
      <c r="G1731" s="76" t="s">
        <v>3190</v>
      </c>
      <c r="H1731" s="72">
        <v>1308348</v>
      </c>
      <c r="I1731" s="72">
        <v>91584</v>
      </c>
      <c r="J1731" s="72">
        <v>97341</v>
      </c>
      <c r="K1731" s="72">
        <v>1314105</v>
      </c>
      <c r="L1731" s="8" t="s">
        <v>24</v>
      </c>
      <c r="M1731" s="63">
        <v>45924</v>
      </c>
      <c r="N1731" s="63" t="s">
        <v>4486</v>
      </c>
      <c r="O1731" s="72">
        <f>IF(Table1[[#This Row],[Phân loại]]="Tồn đầu kỳ",Table1[[#This Row],[Tổng giá trị]],0)</f>
        <v>0</v>
      </c>
      <c r="P1731" s="8">
        <f>IF(Table1[[#This Row],[Số còn phải thu ĐK]]&lt;&gt;0,0,IF(Table1[[#This Row],[Phân loại]]="Bán hàng",Table1[[#This Row],[Tổng giá trị]],-Table1[[#This Row],[Tổng giá trị]]))</f>
        <v>1314105</v>
      </c>
      <c r="Q1731" s="73">
        <f t="shared" si="219"/>
        <v>1314105</v>
      </c>
      <c r="R1731" s="8">
        <f>Table1[[#This Row],[Số còn phải thu ĐK]]+Table1[[#This Row],[Giá Trị HD sau CK]]-Table1[[#This Row],[Số tiền đã thu]]</f>
        <v>0</v>
      </c>
      <c r="S1731" s="7">
        <f>IF(Table1[[#This Row],[Ngày hóa đơn]]&lt;&gt;"",Table1[[#This Row],[Ngày hóa đơn]],Table1[[#This Row],[Ngày hạch toán]])</f>
        <v>45831</v>
      </c>
      <c r="T1731" s="8"/>
      <c r="U1731" s="7">
        <f>IF(Table1[[#This Row],[Ngày tính CN]]="","",S1731+T1731)</f>
        <v>45831</v>
      </c>
      <c r="V1731" s="74">
        <f ca="1">IF(Table1[[#This Row],[Hạn thanh toán]]="","",IF((U1731-NOW())&lt;0,0,(U1731-NOW())))</f>
        <v>0</v>
      </c>
      <c r="W1731" s="72"/>
      <c r="X1731" s="68" t="str">
        <f t="shared" ca="1" si="220"/>
        <v/>
      </c>
      <c r="Y1731" s="68" t="str">
        <f t="shared" si="218"/>
        <v>Đã thanh toán</v>
      </c>
      <c r="Z1731" s="301">
        <f>Table1[[#This Row],[Hạn thanh toán]]</f>
        <v>45831</v>
      </c>
      <c r="AA1731" s="301">
        <f>Table1[[#This Row],[Ngày Thanh toán]]</f>
        <v>45924</v>
      </c>
      <c r="AD1731" s="3" t="str">
        <f>VLOOKUP($A1731,Ma_KH!$A:$Q,Ma_KH!O$1,0)</f>
        <v>READY MART</v>
      </c>
      <c r="AE1731" s="3" t="str">
        <f>VLOOKUP($A1731,Ma_KH!$A:$Q,Ma_KH!P$1,0)</f>
        <v>READDY MART</v>
      </c>
    </row>
    <row r="1732" spans="1:31" ht="25.5" customHeight="1" x14ac:dyDescent="0.3">
      <c r="A1732" s="76" t="s">
        <v>152</v>
      </c>
      <c r="B1732" s="47" t="s">
        <v>3195</v>
      </c>
      <c r="C1732" s="78">
        <v>45840</v>
      </c>
      <c r="D1732" s="79" t="s">
        <v>3204</v>
      </c>
      <c r="E1732" s="78"/>
      <c r="F1732" s="76"/>
      <c r="G1732" s="76" t="s">
        <v>3195</v>
      </c>
      <c r="H1732" s="72">
        <v>958740</v>
      </c>
      <c r="I1732" s="72">
        <v>67112</v>
      </c>
      <c r="J1732" s="72">
        <v>71330</v>
      </c>
      <c r="K1732" s="72">
        <v>962958</v>
      </c>
      <c r="L1732" s="8" t="s">
        <v>24</v>
      </c>
      <c r="M1732" s="63">
        <v>45924</v>
      </c>
      <c r="N1732" s="63" t="s">
        <v>4486</v>
      </c>
      <c r="O1732" s="72">
        <f>IF(Table1[[#This Row],[Phân loại]]="Tồn đầu kỳ",Table1[[#This Row],[Tổng giá trị]],0)</f>
        <v>0</v>
      </c>
      <c r="P1732" s="8">
        <f>IF(Table1[[#This Row],[Số còn phải thu ĐK]]&lt;&gt;0,0,IF(Table1[[#This Row],[Phân loại]]="Bán hàng",Table1[[#This Row],[Tổng giá trị]],-Table1[[#This Row],[Tổng giá trị]]))</f>
        <v>962958</v>
      </c>
      <c r="Q1732" s="73">
        <f t="shared" si="219"/>
        <v>962958</v>
      </c>
      <c r="R1732" s="8">
        <f>Table1[[#This Row],[Số còn phải thu ĐK]]+Table1[[#This Row],[Giá Trị HD sau CK]]-Table1[[#This Row],[Số tiền đã thu]]</f>
        <v>0</v>
      </c>
      <c r="S1732" s="7">
        <f>IF(Table1[[#This Row],[Ngày hóa đơn]]&lt;&gt;"",Table1[[#This Row],[Ngày hóa đơn]],Table1[[#This Row],[Ngày hạch toán]])</f>
        <v>45840</v>
      </c>
      <c r="T1732" s="8"/>
      <c r="U1732" s="7">
        <f>IF(Table1[[#This Row],[Ngày tính CN]]="","",S1732+T1732)</f>
        <v>45840</v>
      </c>
      <c r="V1732" s="74">
        <f ca="1">IF(Table1[[#This Row],[Hạn thanh toán]]="","",IF((U1732-NOW())&lt;0,0,(U1732-NOW())))</f>
        <v>0</v>
      </c>
      <c r="W1732" s="72"/>
      <c r="X1732" s="68" t="str">
        <f t="shared" ca="1" si="220"/>
        <v/>
      </c>
      <c r="Y1732" s="68" t="str">
        <f t="shared" si="218"/>
        <v>Đã thanh toán</v>
      </c>
      <c r="Z1732" s="301">
        <f>Table1[[#This Row],[Hạn thanh toán]]</f>
        <v>45840</v>
      </c>
      <c r="AA1732" s="301">
        <f>Table1[[#This Row],[Ngày Thanh toán]]</f>
        <v>45924</v>
      </c>
      <c r="AD1732" s="3" t="str">
        <f>VLOOKUP($A1732,Ma_KH!$A:$Q,Ma_KH!O$1,0)</f>
        <v>READY MART</v>
      </c>
      <c r="AE1732" s="3" t="str">
        <f>VLOOKUP($A1732,Ma_KH!$A:$Q,Ma_KH!P$1,0)</f>
        <v>READDY MART</v>
      </c>
    </row>
    <row r="1733" spans="1:31" ht="25.5" customHeight="1" x14ac:dyDescent="0.3">
      <c r="A1733" s="76" t="s">
        <v>152</v>
      </c>
      <c r="B1733" s="47" t="s">
        <v>3195</v>
      </c>
      <c r="C1733" s="78">
        <v>45840</v>
      </c>
      <c r="D1733" s="79" t="s">
        <v>3205</v>
      </c>
      <c r="E1733" s="78"/>
      <c r="F1733" s="76"/>
      <c r="G1733" s="76" t="s">
        <v>3198</v>
      </c>
      <c r="H1733" s="72">
        <v>445328</v>
      </c>
      <c r="I1733" s="72">
        <v>31173</v>
      </c>
      <c r="J1733" s="72">
        <v>33132</v>
      </c>
      <c r="K1733" s="72">
        <v>447287</v>
      </c>
      <c r="L1733" s="8" t="s">
        <v>24</v>
      </c>
      <c r="M1733" s="63">
        <v>45924</v>
      </c>
      <c r="N1733" s="63" t="s">
        <v>4486</v>
      </c>
      <c r="O1733" s="72">
        <f>IF(Table1[[#This Row],[Phân loại]]="Tồn đầu kỳ",Table1[[#This Row],[Tổng giá trị]],0)</f>
        <v>0</v>
      </c>
      <c r="P1733" s="8">
        <f>IF(Table1[[#This Row],[Số còn phải thu ĐK]]&lt;&gt;0,0,IF(Table1[[#This Row],[Phân loại]]="Bán hàng",Table1[[#This Row],[Tổng giá trị]],-Table1[[#This Row],[Tổng giá trị]]))</f>
        <v>447287</v>
      </c>
      <c r="Q1733" s="73">
        <f t="shared" si="219"/>
        <v>447287</v>
      </c>
      <c r="R1733" s="8">
        <f>Table1[[#This Row],[Số còn phải thu ĐK]]+Table1[[#This Row],[Giá Trị HD sau CK]]-Table1[[#This Row],[Số tiền đã thu]]</f>
        <v>0</v>
      </c>
      <c r="S1733" s="7">
        <f>IF(Table1[[#This Row],[Ngày hóa đơn]]&lt;&gt;"",Table1[[#This Row],[Ngày hóa đơn]],Table1[[#This Row],[Ngày hạch toán]])</f>
        <v>45840</v>
      </c>
      <c r="T1733" s="8"/>
      <c r="U1733" s="7">
        <f>IF(Table1[[#This Row],[Ngày tính CN]]="","",S1733+T1733)</f>
        <v>45840</v>
      </c>
      <c r="V1733" s="74">
        <f ca="1">IF(Table1[[#This Row],[Hạn thanh toán]]="","",IF((U1733-NOW())&lt;0,0,(U1733-NOW())))</f>
        <v>0</v>
      </c>
      <c r="W1733" s="72"/>
      <c r="X1733" s="68" t="str">
        <f t="shared" ca="1" si="220"/>
        <v/>
      </c>
      <c r="Y1733" s="68" t="str">
        <f t="shared" si="218"/>
        <v>Đã thanh toán</v>
      </c>
      <c r="Z1733" s="301">
        <f>Table1[[#This Row],[Hạn thanh toán]]</f>
        <v>45840</v>
      </c>
      <c r="AA1733" s="301">
        <f>Table1[[#This Row],[Ngày Thanh toán]]</f>
        <v>45924</v>
      </c>
      <c r="AD1733" s="3" t="str">
        <f>VLOOKUP($A1733,Ma_KH!$A:$Q,Ma_KH!O$1,0)</f>
        <v>READY MART</v>
      </c>
      <c r="AE1733" s="3" t="str">
        <f>VLOOKUP($A1733,Ma_KH!$A:$Q,Ma_KH!P$1,0)</f>
        <v>READDY MART</v>
      </c>
    </row>
    <row r="1734" spans="1:31" ht="25.5" customHeight="1" x14ac:dyDescent="0.3">
      <c r="A1734" s="76" t="s">
        <v>152</v>
      </c>
      <c r="B1734" s="47" t="s">
        <v>3195</v>
      </c>
      <c r="C1734" s="78">
        <v>45845</v>
      </c>
      <c r="D1734" s="79" t="s">
        <v>3206</v>
      </c>
      <c r="E1734" s="78"/>
      <c r="F1734" s="76"/>
      <c r="G1734" s="76" t="s">
        <v>3202</v>
      </c>
      <c r="H1734" s="72">
        <v>1252562</v>
      </c>
      <c r="I1734" s="72">
        <v>87679</v>
      </c>
      <c r="J1734" s="72">
        <v>93191</v>
      </c>
      <c r="K1734" s="72">
        <v>1258074</v>
      </c>
      <c r="L1734" s="8" t="s">
        <v>24</v>
      </c>
      <c r="M1734" s="63">
        <v>45924</v>
      </c>
      <c r="N1734" s="63" t="s">
        <v>4486</v>
      </c>
      <c r="O1734" s="72">
        <f>IF(Table1[[#This Row],[Phân loại]]="Tồn đầu kỳ",Table1[[#This Row],[Tổng giá trị]],0)</f>
        <v>0</v>
      </c>
      <c r="P1734" s="8">
        <f>IF(Table1[[#This Row],[Số còn phải thu ĐK]]&lt;&gt;0,0,IF(Table1[[#This Row],[Phân loại]]="Bán hàng",Table1[[#This Row],[Tổng giá trị]],-Table1[[#This Row],[Tổng giá trị]]))</f>
        <v>1258074</v>
      </c>
      <c r="Q1734" s="73">
        <f t="shared" si="219"/>
        <v>1258074</v>
      </c>
      <c r="R1734" s="8">
        <f>Table1[[#This Row],[Số còn phải thu ĐK]]+Table1[[#This Row],[Giá Trị HD sau CK]]-Table1[[#This Row],[Số tiền đã thu]]</f>
        <v>0</v>
      </c>
      <c r="S1734" s="7">
        <f>IF(Table1[[#This Row],[Ngày hóa đơn]]&lt;&gt;"",Table1[[#This Row],[Ngày hóa đơn]],Table1[[#This Row],[Ngày hạch toán]])</f>
        <v>45845</v>
      </c>
      <c r="T1734" s="8"/>
      <c r="U1734" s="7">
        <f>IF(Table1[[#This Row],[Ngày tính CN]]="","",S1734+T1734)</f>
        <v>45845</v>
      </c>
      <c r="V1734" s="74">
        <f ca="1">IF(Table1[[#This Row],[Hạn thanh toán]]="","",IF((U1734-NOW())&lt;0,0,(U1734-NOW())))</f>
        <v>0</v>
      </c>
      <c r="W1734" s="72"/>
      <c r="X1734" s="68" t="str">
        <f t="shared" ca="1" si="220"/>
        <v/>
      </c>
      <c r="Y1734" s="68" t="str">
        <f t="shared" si="218"/>
        <v>Đã thanh toán</v>
      </c>
      <c r="Z1734" s="301">
        <f>Table1[[#This Row],[Hạn thanh toán]]</f>
        <v>45845</v>
      </c>
      <c r="AA1734" s="301">
        <f>Table1[[#This Row],[Ngày Thanh toán]]</f>
        <v>45924</v>
      </c>
      <c r="AD1734" s="3" t="str">
        <f>VLOOKUP($A1734,Ma_KH!$A:$Q,Ma_KH!O$1,0)</f>
        <v>READY MART</v>
      </c>
      <c r="AE1734" s="3" t="str">
        <f>VLOOKUP($A1734,Ma_KH!$A:$Q,Ma_KH!P$1,0)</f>
        <v>READDY MART</v>
      </c>
    </row>
    <row r="1735" spans="1:31" ht="25.5" customHeight="1" x14ac:dyDescent="0.3">
      <c r="A1735" s="76" t="s">
        <v>152</v>
      </c>
      <c r="B1735" s="47" t="s">
        <v>3195</v>
      </c>
      <c r="C1735" s="78">
        <v>45859</v>
      </c>
      <c r="D1735" s="79" t="s">
        <v>3207</v>
      </c>
      <c r="E1735" s="78"/>
      <c r="F1735" s="76"/>
      <c r="G1735" s="76" t="s">
        <v>3190</v>
      </c>
      <c r="H1735" s="72">
        <v>1184634</v>
      </c>
      <c r="I1735" s="72">
        <v>82924</v>
      </c>
      <c r="J1735" s="72">
        <v>88137</v>
      </c>
      <c r="K1735" s="72">
        <v>1189847</v>
      </c>
      <c r="L1735" s="8" t="s">
        <v>24</v>
      </c>
      <c r="M1735" s="63">
        <v>45924</v>
      </c>
      <c r="N1735" s="63" t="s">
        <v>4486</v>
      </c>
      <c r="O1735" s="72">
        <f>IF(Table1[[#This Row],[Phân loại]]="Tồn đầu kỳ",Table1[[#This Row],[Tổng giá trị]],0)</f>
        <v>0</v>
      </c>
      <c r="P1735" s="8">
        <f>IF(Table1[[#This Row],[Số còn phải thu ĐK]]&lt;&gt;0,0,IF(Table1[[#This Row],[Phân loại]]="Bán hàng",Table1[[#This Row],[Tổng giá trị]],-Table1[[#This Row],[Tổng giá trị]]))</f>
        <v>1189847</v>
      </c>
      <c r="Q1735" s="73">
        <f t="shared" si="219"/>
        <v>1189847</v>
      </c>
      <c r="R1735" s="8">
        <f>Table1[[#This Row],[Số còn phải thu ĐK]]+Table1[[#This Row],[Giá Trị HD sau CK]]-Table1[[#This Row],[Số tiền đã thu]]</f>
        <v>0</v>
      </c>
      <c r="S1735" s="7">
        <f>IF(Table1[[#This Row],[Ngày hóa đơn]]&lt;&gt;"",Table1[[#This Row],[Ngày hóa đơn]],Table1[[#This Row],[Ngày hạch toán]])</f>
        <v>45859</v>
      </c>
      <c r="T1735" s="8"/>
      <c r="U1735" s="7">
        <f>IF(Table1[[#This Row],[Ngày tính CN]]="","",S1735+T1735)</f>
        <v>45859</v>
      </c>
      <c r="V1735" s="74">
        <f ca="1">IF(Table1[[#This Row],[Hạn thanh toán]]="","",IF((U1735-NOW())&lt;0,0,(U1735-NOW())))</f>
        <v>0</v>
      </c>
      <c r="W1735" s="72"/>
      <c r="X1735" s="68" t="str">
        <f t="shared" ca="1" si="220"/>
        <v/>
      </c>
      <c r="Y1735" s="68" t="str">
        <f t="shared" si="218"/>
        <v>Đã thanh toán</v>
      </c>
      <c r="Z1735" s="301">
        <f>Table1[[#This Row],[Hạn thanh toán]]</f>
        <v>45859</v>
      </c>
      <c r="AA1735" s="301">
        <f>Table1[[#This Row],[Ngày Thanh toán]]</f>
        <v>45924</v>
      </c>
      <c r="AD1735" s="3" t="str">
        <f>VLOOKUP($A1735,Ma_KH!$A:$Q,Ma_KH!O$1,0)</f>
        <v>READY MART</v>
      </c>
      <c r="AE1735" s="3" t="str">
        <f>VLOOKUP($A1735,Ma_KH!$A:$Q,Ma_KH!P$1,0)</f>
        <v>READDY MART</v>
      </c>
    </row>
    <row r="1736" spans="1:31" ht="25.5" customHeight="1" x14ac:dyDescent="0.3">
      <c r="A1736" s="76" t="s">
        <v>152</v>
      </c>
      <c r="B1736" s="47" t="s">
        <v>3195</v>
      </c>
      <c r="C1736" s="78">
        <v>45877</v>
      </c>
      <c r="D1736" s="79" t="s">
        <v>3208</v>
      </c>
      <c r="E1736" s="78"/>
      <c r="F1736" s="76"/>
      <c r="G1736" s="76" t="s">
        <v>3190</v>
      </c>
      <c r="H1736" s="72">
        <v>686812</v>
      </c>
      <c r="I1736" s="72">
        <v>48077</v>
      </c>
      <c r="J1736" s="72">
        <v>51099</v>
      </c>
      <c r="K1736" s="72">
        <v>689834</v>
      </c>
      <c r="L1736" s="8" t="s">
        <v>24</v>
      </c>
      <c r="M1736" s="63">
        <v>45924</v>
      </c>
      <c r="N1736" s="63" t="s">
        <v>4486</v>
      </c>
      <c r="O1736" s="72">
        <f>IF(Table1[[#This Row],[Phân loại]]="Tồn đầu kỳ",Table1[[#This Row],[Tổng giá trị]],0)</f>
        <v>0</v>
      </c>
      <c r="P1736" s="8">
        <f>IF(Table1[[#This Row],[Số còn phải thu ĐK]]&lt;&gt;0,0,IF(Table1[[#This Row],[Phân loại]]="Bán hàng",Table1[[#This Row],[Tổng giá trị]],-Table1[[#This Row],[Tổng giá trị]]))</f>
        <v>689834</v>
      </c>
      <c r="Q1736" s="73">
        <f t="shared" si="219"/>
        <v>689834</v>
      </c>
      <c r="R1736" s="8">
        <f>Table1[[#This Row],[Số còn phải thu ĐK]]+Table1[[#This Row],[Giá Trị HD sau CK]]-Table1[[#This Row],[Số tiền đã thu]]</f>
        <v>0</v>
      </c>
      <c r="S1736" s="7">
        <f>IF(Table1[[#This Row],[Ngày hóa đơn]]&lt;&gt;"",Table1[[#This Row],[Ngày hóa đơn]],Table1[[#This Row],[Ngày hạch toán]])</f>
        <v>45877</v>
      </c>
      <c r="T1736" s="8"/>
      <c r="U1736" s="7">
        <f>IF(Table1[[#This Row],[Ngày tính CN]]="","",S1736+T1736)</f>
        <v>45877</v>
      </c>
      <c r="V1736" s="74">
        <f ca="1">IF(Table1[[#This Row],[Hạn thanh toán]]="","",IF((U1736-NOW())&lt;0,0,(U1736-NOW())))</f>
        <v>0</v>
      </c>
      <c r="W1736" s="72"/>
      <c r="X1736" s="68" t="str">
        <f t="shared" ca="1" si="220"/>
        <v/>
      </c>
      <c r="Y1736" s="68" t="str">
        <f t="shared" si="218"/>
        <v>Đã thanh toán</v>
      </c>
      <c r="Z1736" s="301">
        <f>Table1[[#This Row],[Hạn thanh toán]]</f>
        <v>45877</v>
      </c>
      <c r="AA1736" s="301">
        <f>Table1[[#This Row],[Ngày Thanh toán]]</f>
        <v>45924</v>
      </c>
      <c r="AD1736" s="3" t="str">
        <f>VLOOKUP($A1736,Ma_KH!$A:$Q,Ma_KH!O$1,0)</f>
        <v>READY MART</v>
      </c>
      <c r="AE1736" s="3" t="str">
        <f>VLOOKUP($A1736,Ma_KH!$A:$Q,Ma_KH!P$1,0)</f>
        <v>READDY MART</v>
      </c>
    </row>
    <row r="1737" spans="1:31" ht="25.5" customHeight="1" x14ac:dyDescent="0.3">
      <c r="A1737" s="76" t="s">
        <v>152</v>
      </c>
      <c r="B1737" s="47" t="s">
        <v>3195</v>
      </c>
      <c r="C1737" s="78">
        <v>45880</v>
      </c>
      <c r="D1737" s="79" t="s">
        <v>3209</v>
      </c>
      <c r="E1737" s="78"/>
      <c r="F1737" s="76"/>
      <c r="G1737" s="76" t="s">
        <v>3193</v>
      </c>
      <c r="H1737" s="72">
        <v>611342</v>
      </c>
      <c r="I1737" s="72">
        <v>42794</v>
      </c>
      <c r="J1737" s="72">
        <v>45484</v>
      </c>
      <c r="K1737" s="72">
        <v>614032</v>
      </c>
      <c r="L1737" s="8" t="s">
        <v>24</v>
      </c>
      <c r="M1737" s="63">
        <v>45924</v>
      </c>
      <c r="N1737" s="63" t="s">
        <v>4486</v>
      </c>
      <c r="O1737" s="72">
        <f>IF(Table1[[#This Row],[Phân loại]]="Tồn đầu kỳ",Table1[[#This Row],[Tổng giá trị]],0)</f>
        <v>0</v>
      </c>
      <c r="P1737" s="8">
        <f>IF(Table1[[#This Row],[Số còn phải thu ĐK]]&lt;&gt;0,0,IF(Table1[[#This Row],[Phân loại]]="Bán hàng",Table1[[#This Row],[Tổng giá trị]],-Table1[[#This Row],[Tổng giá trị]]))</f>
        <v>614032</v>
      </c>
      <c r="Q1737" s="73">
        <f t="shared" si="219"/>
        <v>614032</v>
      </c>
      <c r="R1737" s="8">
        <f>Table1[[#This Row],[Số còn phải thu ĐK]]+Table1[[#This Row],[Giá Trị HD sau CK]]-Table1[[#This Row],[Số tiền đã thu]]</f>
        <v>0</v>
      </c>
      <c r="S1737" s="7">
        <f>IF(Table1[[#This Row],[Ngày hóa đơn]]&lt;&gt;"",Table1[[#This Row],[Ngày hóa đơn]],Table1[[#This Row],[Ngày hạch toán]])</f>
        <v>45880</v>
      </c>
      <c r="T1737" s="8"/>
      <c r="U1737" s="7">
        <f>IF(Table1[[#This Row],[Ngày tính CN]]="","",S1737+T1737)</f>
        <v>45880</v>
      </c>
      <c r="V1737" s="74">
        <f ca="1">IF(Table1[[#This Row],[Hạn thanh toán]]="","",IF((U1737-NOW())&lt;0,0,(U1737-NOW())))</f>
        <v>0</v>
      </c>
      <c r="W1737" s="72"/>
      <c r="X1737" s="68" t="str">
        <f t="shared" ca="1" si="220"/>
        <v/>
      </c>
      <c r="Y1737" s="68" t="str">
        <f t="shared" si="218"/>
        <v>Đã thanh toán</v>
      </c>
      <c r="Z1737" s="301">
        <f>Table1[[#This Row],[Hạn thanh toán]]</f>
        <v>45880</v>
      </c>
      <c r="AA1737" s="301">
        <f>Table1[[#This Row],[Ngày Thanh toán]]</f>
        <v>45924</v>
      </c>
      <c r="AD1737" s="3" t="str">
        <f>VLOOKUP($A1737,Ma_KH!$A:$Q,Ma_KH!O$1,0)</f>
        <v>READY MART</v>
      </c>
      <c r="AE1737" s="3" t="str">
        <f>VLOOKUP($A1737,Ma_KH!$A:$Q,Ma_KH!P$1,0)</f>
        <v>READDY MART</v>
      </c>
    </row>
    <row r="1738" spans="1:31" ht="25.5" customHeight="1" x14ac:dyDescent="0.3">
      <c r="A1738" s="76" t="s">
        <v>152</v>
      </c>
      <c r="B1738" s="47" t="s">
        <v>3195</v>
      </c>
      <c r="C1738" s="78">
        <v>45882</v>
      </c>
      <c r="D1738" s="79" t="s">
        <v>3210</v>
      </c>
      <c r="E1738" s="78"/>
      <c r="F1738" s="76"/>
      <c r="G1738" s="76" t="s">
        <v>3198</v>
      </c>
      <c r="H1738" s="72">
        <v>958466</v>
      </c>
      <c r="I1738" s="72">
        <v>67093</v>
      </c>
      <c r="J1738" s="72">
        <v>71310</v>
      </c>
      <c r="K1738" s="72">
        <v>962683</v>
      </c>
      <c r="L1738" s="8" t="s">
        <v>24</v>
      </c>
      <c r="M1738" s="63">
        <v>45924</v>
      </c>
      <c r="N1738" s="63" t="s">
        <v>4486</v>
      </c>
      <c r="O1738" s="72">
        <f>IF(Table1[[#This Row],[Phân loại]]="Tồn đầu kỳ",Table1[[#This Row],[Tổng giá trị]],0)</f>
        <v>0</v>
      </c>
      <c r="P1738" s="8">
        <f>IF(Table1[[#This Row],[Số còn phải thu ĐK]]&lt;&gt;0,0,IF(Table1[[#This Row],[Phân loại]]="Bán hàng",Table1[[#This Row],[Tổng giá trị]],-Table1[[#This Row],[Tổng giá trị]]))</f>
        <v>962683</v>
      </c>
      <c r="Q1738" s="73">
        <f t="shared" si="219"/>
        <v>962683</v>
      </c>
      <c r="R1738" s="8">
        <f>Table1[[#This Row],[Số còn phải thu ĐK]]+Table1[[#This Row],[Giá Trị HD sau CK]]-Table1[[#This Row],[Số tiền đã thu]]</f>
        <v>0</v>
      </c>
      <c r="S1738" s="7">
        <f>IF(Table1[[#This Row],[Ngày hóa đơn]]&lt;&gt;"",Table1[[#This Row],[Ngày hóa đơn]],Table1[[#This Row],[Ngày hạch toán]])</f>
        <v>45882</v>
      </c>
      <c r="T1738" s="8"/>
      <c r="U1738" s="7">
        <f>IF(Table1[[#This Row],[Ngày tính CN]]="","",S1738+T1738)</f>
        <v>45882</v>
      </c>
      <c r="V1738" s="74">
        <f ca="1">IF(Table1[[#This Row],[Hạn thanh toán]]="","",IF((U1738-NOW())&lt;0,0,(U1738-NOW())))</f>
        <v>0</v>
      </c>
      <c r="W1738" s="72"/>
      <c r="X1738" s="68" t="str">
        <f t="shared" ca="1" si="220"/>
        <v/>
      </c>
      <c r="Y1738" s="68" t="str">
        <f t="shared" si="218"/>
        <v>Đã thanh toán</v>
      </c>
      <c r="Z1738" s="301">
        <f>Table1[[#This Row],[Hạn thanh toán]]</f>
        <v>45882</v>
      </c>
      <c r="AA1738" s="301">
        <f>Table1[[#This Row],[Ngày Thanh toán]]</f>
        <v>45924</v>
      </c>
      <c r="AD1738" s="3" t="str">
        <f>VLOOKUP($A1738,Ma_KH!$A:$Q,Ma_KH!O$1,0)</f>
        <v>READY MART</v>
      </c>
      <c r="AE1738" s="3" t="str">
        <f>VLOOKUP($A1738,Ma_KH!$A:$Q,Ma_KH!P$1,0)</f>
        <v>READDY MART</v>
      </c>
    </row>
    <row r="1739" spans="1:31" ht="25.5" customHeight="1" x14ac:dyDescent="0.3">
      <c r="A1739" s="76" t="s">
        <v>152</v>
      </c>
      <c r="B1739" s="47" t="s">
        <v>3195</v>
      </c>
      <c r="C1739" s="78">
        <v>45883</v>
      </c>
      <c r="D1739" s="79" t="s">
        <v>3211</v>
      </c>
      <c r="E1739" s="78"/>
      <c r="F1739" s="76"/>
      <c r="G1739" s="76" t="s">
        <v>3195</v>
      </c>
      <c r="H1739" s="72">
        <v>958466</v>
      </c>
      <c r="I1739" s="72">
        <v>67093</v>
      </c>
      <c r="J1739" s="72">
        <v>71310</v>
      </c>
      <c r="K1739" s="72">
        <v>962683</v>
      </c>
      <c r="L1739" s="8" t="s">
        <v>24</v>
      </c>
      <c r="M1739" s="63">
        <v>45924</v>
      </c>
      <c r="N1739" s="63" t="s">
        <v>4486</v>
      </c>
      <c r="O1739" s="72">
        <f>IF(Table1[[#This Row],[Phân loại]]="Tồn đầu kỳ",Table1[[#This Row],[Tổng giá trị]],0)</f>
        <v>0</v>
      </c>
      <c r="P1739" s="8">
        <f>IF(Table1[[#This Row],[Số còn phải thu ĐK]]&lt;&gt;0,0,IF(Table1[[#This Row],[Phân loại]]="Bán hàng",Table1[[#This Row],[Tổng giá trị]],-Table1[[#This Row],[Tổng giá trị]]))</f>
        <v>962683</v>
      </c>
      <c r="Q1739" s="73">
        <f t="shared" si="219"/>
        <v>962683</v>
      </c>
      <c r="R1739" s="8">
        <f>Table1[[#This Row],[Số còn phải thu ĐK]]+Table1[[#This Row],[Giá Trị HD sau CK]]-Table1[[#This Row],[Số tiền đã thu]]</f>
        <v>0</v>
      </c>
      <c r="S1739" s="7">
        <f>IF(Table1[[#This Row],[Ngày hóa đơn]]&lt;&gt;"",Table1[[#This Row],[Ngày hóa đơn]],Table1[[#This Row],[Ngày hạch toán]])</f>
        <v>45883</v>
      </c>
      <c r="T1739" s="8"/>
      <c r="U1739" s="7">
        <f>IF(Table1[[#This Row],[Ngày tính CN]]="","",S1739+T1739)</f>
        <v>45883</v>
      </c>
      <c r="V1739" s="74">
        <f ca="1">IF(Table1[[#This Row],[Hạn thanh toán]]="","",IF((U1739-NOW())&lt;0,0,(U1739-NOW())))</f>
        <v>0</v>
      </c>
      <c r="W1739" s="72"/>
      <c r="X1739" s="68" t="str">
        <f t="shared" ca="1" si="220"/>
        <v/>
      </c>
      <c r="Y1739" s="68" t="str">
        <f t="shared" si="218"/>
        <v>Đã thanh toán</v>
      </c>
      <c r="Z1739" s="301">
        <f>Table1[[#This Row],[Hạn thanh toán]]</f>
        <v>45883</v>
      </c>
      <c r="AA1739" s="301">
        <f>Table1[[#This Row],[Ngày Thanh toán]]</f>
        <v>45924</v>
      </c>
      <c r="AD1739" s="3" t="str">
        <f>VLOOKUP($A1739,Ma_KH!$A:$Q,Ma_KH!O$1,0)</f>
        <v>READY MART</v>
      </c>
      <c r="AE1739" s="3" t="str">
        <f>VLOOKUP($A1739,Ma_KH!$A:$Q,Ma_KH!P$1,0)</f>
        <v>READDY MART</v>
      </c>
    </row>
    <row r="1740" spans="1:31" ht="25.5" customHeight="1" x14ac:dyDescent="0.3">
      <c r="A1740" s="76" t="s">
        <v>152</v>
      </c>
      <c r="B1740" s="47" t="s">
        <v>3195</v>
      </c>
      <c r="C1740" s="78">
        <v>45896</v>
      </c>
      <c r="D1740" s="79" t="s">
        <v>3212</v>
      </c>
      <c r="E1740" s="78"/>
      <c r="F1740" s="76"/>
      <c r="G1740" s="76" t="s">
        <v>3195</v>
      </c>
      <c r="H1740" s="72">
        <v>1382095</v>
      </c>
      <c r="I1740" s="72">
        <v>96747</v>
      </c>
      <c r="J1740" s="72">
        <v>102828</v>
      </c>
      <c r="K1740" s="72">
        <v>1388176</v>
      </c>
      <c r="L1740" s="8" t="s">
        <v>24</v>
      </c>
      <c r="M1740" s="63">
        <v>45924</v>
      </c>
      <c r="N1740" s="63" t="s">
        <v>4486</v>
      </c>
      <c r="O1740" s="72">
        <f>IF(Table1[[#This Row],[Phân loại]]="Tồn đầu kỳ",Table1[[#This Row],[Tổng giá trị]],0)</f>
        <v>0</v>
      </c>
      <c r="P1740" s="8">
        <f>IF(Table1[[#This Row],[Số còn phải thu ĐK]]&lt;&gt;0,0,IF(Table1[[#This Row],[Phân loại]]="Bán hàng",Table1[[#This Row],[Tổng giá trị]],-Table1[[#This Row],[Tổng giá trị]]))</f>
        <v>1388176</v>
      </c>
      <c r="Q1740" s="73">
        <f t="shared" si="219"/>
        <v>1388176</v>
      </c>
      <c r="R1740" s="8">
        <f>Table1[[#This Row],[Số còn phải thu ĐK]]+Table1[[#This Row],[Giá Trị HD sau CK]]-Table1[[#This Row],[Số tiền đã thu]]</f>
        <v>0</v>
      </c>
      <c r="S1740" s="7">
        <f>IF(Table1[[#This Row],[Ngày hóa đơn]]&lt;&gt;"",Table1[[#This Row],[Ngày hóa đơn]],Table1[[#This Row],[Ngày hạch toán]])</f>
        <v>45896</v>
      </c>
      <c r="T1740" s="8"/>
      <c r="U1740" s="7">
        <f>IF(Table1[[#This Row],[Ngày tính CN]]="","",S1740+T1740)</f>
        <v>45896</v>
      </c>
      <c r="V1740" s="74">
        <f ca="1">IF(Table1[[#This Row],[Hạn thanh toán]]="","",IF((U1740-NOW())&lt;0,0,(U1740-NOW())))</f>
        <v>0</v>
      </c>
      <c r="W1740" s="72"/>
      <c r="X1740" s="68" t="str">
        <f t="shared" ca="1" si="220"/>
        <v/>
      </c>
      <c r="Y1740" s="68" t="str">
        <f t="shared" si="218"/>
        <v>Đã thanh toán</v>
      </c>
      <c r="Z1740" s="301">
        <f>Table1[[#This Row],[Hạn thanh toán]]</f>
        <v>45896</v>
      </c>
      <c r="AA1740" s="301">
        <f>Table1[[#This Row],[Ngày Thanh toán]]</f>
        <v>45924</v>
      </c>
      <c r="AD1740" s="3" t="str">
        <f>VLOOKUP($A1740,Ma_KH!$A:$Q,Ma_KH!O$1,0)</f>
        <v>READY MART</v>
      </c>
      <c r="AE1740" s="3" t="str">
        <f>VLOOKUP($A1740,Ma_KH!$A:$Q,Ma_KH!P$1,0)</f>
        <v>READDY MART</v>
      </c>
    </row>
    <row r="1741" spans="1:31" ht="25.5" customHeight="1" x14ac:dyDescent="0.3">
      <c r="A1741" s="76" t="s">
        <v>152</v>
      </c>
      <c r="B1741" s="47" t="s">
        <v>3195</v>
      </c>
      <c r="C1741" s="78">
        <v>45896</v>
      </c>
      <c r="D1741" s="79" t="s">
        <v>3213</v>
      </c>
      <c r="E1741" s="78"/>
      <c r="F1741" s="76"/>
      <c r="G1741" s="76" t="s">
        <v>3195</v>
      </c>
      <c r="H1741" s="72">
        <v>2204232</v>
      </c>
      <c r="I1741" s="72">
        <v>154296</v>
      </c>
      <c r="J1741" s="72">
        <v>163995</v>
      </c>
      <c r="K1741" s="72">
        <v>2213931</v>
      </c>
      <c r="L1741" s="8" t="s">
        <v>24</v>
      </c>
      <c r="M1741" s="63">
        <v>45924</v>
      </c>
      <c r="N1741" s="63" t="s">
        <v>4486</v>
      </c>
      <c r="O1741" s="72">
        <f>IF(Table1[[#This Row],[Phân loại]]="Tồn đầu kỳ",Table1[[#This Row],[Tổng giá trị]],0)</f>
        <v>0</v>
      </c>
      <c r="P1741" s="8">
        <f>IF(Table1[[#This Row],[Số còn phải thu ĐK]]&lt;&gt;0,0,IF(Table1[[#This Row],[Phân loại]]="Bán hàng",Table1[[#This Row],[Tổng giá trị]],-Table1[[#This Row],[Tổng giá trị]]))</f>
        <v>2213931</v>
      </c>
      <c r="Q1741" s="73">
        <f t="shared" si="219"/>
        <v>2213931</v>
      </c>
      <c r="R1741" s="8">
        <f>Table1[[#This Row],[Số còn phải thu ĐK]]+Table1[[#This Row],[Giá Trị HD sau CK]]-Table1[[#This Row],[Số tiền đã thu]]</f>
        <v>0</v>
      </c>
      <c r="S1741" s="7">
        <f>IF(Table1[[#This Row],[Ngày hóa đơn]]&lt;&gt;"",Table1[[#This Row],[Ngày hóa đơn]],Table1[[#This Row],[Ngày hạch toán]])</f>
        <v>45896</v>
      </c>
      <c r="T1741" s="8"/>
      <c r="U1741" s="7">
        <f>IF(Table1[[#This Row],[Ngày tính CN]]="","",S1741+T1741)</f>
        <v>45896</v>
      </c>
      <c r="V1741" s="74">
        <f ca="1">IF(Table1[[#This Row],[Hạn thanh toán]]="","",IF((U1741-NOW())&lt;0,0,(U1741-NOW())))</f>
        <v>0</v>
      </c>
      <c r="W1741" s="72"/>
      <c r="X1741" s="68" t="str">
        <f t="shared" ca="1" si="220"/>
        <v/>
      </c>
      <c r="Y1741" s="68" t="str">
        <f t="shared" si="218"/>
        <v>Đã thanh toán</v>
      </c>
      <c r="Z1741" s="301">
        <f>Table1[[#This Row],[Hạn thanh toán]]</f>
        <v>45896</v>
      </c>
      <c r="AA1741" s="301">
        <f>Table1[[#This Row],[Ngày Thanh toán]]</f>
        <v>45924</v>
      </c>
      <c r="AD1741" s="3" t="str">
        <f>VLOOKUP($A1741,Ma_KH!$A:$Q,Ma_KH!O$1,0)</f>
        <v>READY MART</v>
      </c>
      <c r="AE1741" s="3" t="str">
        <f>VLOOKUP($A1741,Ma_KH!$A:$Q,Ma_KH!P$1,0)</f>
        <v>READDY MART</v>
      </c>
    </row>
    <row r="1742" spans="1:31" s="61" customFormat="1" ht="25.5" customHeight="1" x14ac:dyDescent="0.3">
      <c r="A1742" s="44" t="s">
        <v>152</v>
      </c>
      <c r="B1742" s="47" t="s">
        <v>3195</v>
      </c>
      <c r="C1742" s="46">
        <v>45903</v>
      </c>
      <c r="D1742" s="45" t="s">
        <v>3214</v>
      </c>
      <c r="E1742" s="46"/>
      <c r="F1742" s="44"/>
      <c r="G1742" s="44" t="s">
        <v>3202</v>
      </c>
      <c r="H1742" s="57">
        <v>1063897</v>
      </c>
      <c r="I1742" s="57">
        <v>74473</v>
      </c>
      <c r="J1742" s="57">
        <v>79154</v>
      </c>
      <c r="K1742" s="57">
        <v>1068578</v>
      </c>
      <c r="L1742" s="58" t="s">
        <v>24</v>
      </c>
      <c r="M1742" s="59"/>
      <c r="N1742" s="58"/>
      <c r="O1742" s="57">
        <f>IF(Table1[[#This Row],[Phân loại]]="Tồn đầu kỳ",Table1[[#This Row],[Tổng giá trị]],0)</f>
        <v>0</v>
      </c>
      <c r="P1742" s="58">
        <f>IF(Table1[[#This Row],[Số còn phải thu ĐK]]&lt;&gt;0,0,IF(Table1[[#This Row],[Phân loại]]="Bán hàng",Table1[[#This Row],[Tổng giá trị]],-Table1[[#This Row],[Tổng giá trị]]))</f>
        <v>1068578</v>
      </c>
      <c r="Q1742" s="115">
        <f t="shared" si="219"/>
        <v>0</v>
      </c>
      <c r="R1742" s="58">
        <f>Table1[[#This Row],[Số còn phải thu ĐK]]+Table1[[#This Row],[Giá Trị HD sau CK]]-Table1[[#This Row],[Số tiền đã thu]]</f>
        <v>1068578</v>
      </c>
      <c r="S1742" s="59">
        <f>IF(Table1[[#This Row],[Ngày hóa đơn]]&lt;&gt;"",Table1[[#This Row],[Ngày hóa đơn]],Table1[[#This Row],[Ngày hạch toán]])</f>
        <v>45903</v>
      </c>
      <c r="T1742" s="58"/>
      <c r="U1742" s="59">
        <f>IF(Table1[[#This Row],[Ngày tính CN]]="","",S1742+T1742)</f>
        <v>45903</v>
      </c>
      <c r="V1742" s="60">
        <f ca="1">IF(Table1[[#This Row],[Hạn thanh toán]]="","",IF((U1742-NOW())&lt;0,0,(U1742-NOW())))</f>
        <v>0</v>
      </c>
      <c r="W1742" s="57"/>
      <c r="X1742" s="116" t="str">
        <f t="shared" ca="1" si="220"/>
        <v/>
      </c>
      <c r="Y1742" s="116" t="str">
        <f t="shared" ca="1" si="218"/>
        <v/>
      </c>
      <c r="Z1742" s="305">
        <f>Table1[[#This Row],[Hạn thanh toán]]</f>
        <v>45903</v>
      </c>
      <c r="AA1742" s="305">
        <f>Table1[[#This Row],[Ngày Thanh toán]]</f>
        <v>0</v>
      </c>
      <c r="AD1742" s="61" t="str">
        <f>VLOOKUP($A1742,Ma_KH!$A:$Q,Ma_KH!O$1,0)</f>
        <v>READY MART</v>
      </c>
      <c r="AE1742" s="3" t="str">
        <f>VLOOKUP($A1742,Ma_KH!$A:$Q,Ma_KH!P$1,0)</f>
        <v>READDY MART</v>
      </c>
    </row>
    <row r="1743" spans="1:31" s="61" customFormat="1" ht="25.5" customHeight="1" x14ac:dyDescent="0.3">
      <c r="A1743" s="44" t="s">
        <v>152</v>
      </c>
      <c r="B1743" s="47" t="s">
        <v>3195</v>
      </c>
      <c r="C1743" s="46">
        <v>45904</v>
      </c>
      <c r="D1743" s="45" t="s">
        <v>3215</v>
      </c>
      <c r="E1743" s="46"/>
      <c r="F1743" s="44"/>
      <c r="G1743" s="44" t="s">
        <v>3198</v>
      </c>
      <c r="H1743" s="57">
        <v>874734</v>
      </c>
      <c r="I1743" s="57">
        <v>61231</v>
      </c>
      <c r="J1743" s="57">
        <v>65080</v>
      </c>
      <c r="K1743" s="57">
        <v>878583</v>
      </c>
      <c r="L1743" s="58" t="s">
        <v>24</v>
      </c>
      <c r="M1743" s="59"/>
      <c r="N1743" s="58"/>
      <c r="O1743" s="57">
        <f>IF(Table1[[#This Row],[Phân loại]]="Tồn đầu kỳ",Table1[[#This Row],[Tổng giá trị]],0)</f>
        <v>0</v>
      </c>
      <c r="P1743" s="58">
        <f>IF(Table1[[#This Row],[Số còn phải thu ĐK]]&lt;&gt;0,0,IF(Table1[[#This Row],[Phân loại]]="Bán hàng",Table1[[#This Row],[Tổng giá trị]],-Table1[[#This Row],[Tổng giá trị]]))</f>
        <v>878583</v>
      </c>
      <c r="Q1743" s="115">
        <f t="shared" si="219"/>
        <v>0</v>
      </c>
      <c r="R1743" s="58">
        <f>Table1[[#This Row],[Số còn phải thu ĐK]]+Table1[[#This Row],[Giá Trị HD sau CK]]-Table1[[#This Row],[Số tiền đã thu]]</f>
        <v>878583</v>
      </c>
      <c r="S1743" s="59">
        <f>IF(Table1[[#This Row],[Ngày hóa đơn]]&lt;&gt;"",Table1[[#This Row],[Ngày hóa đơn]],Table1[[#This Row],[Ngày hạch toán]])</f>
        <v>45904</v>
      </c>
      <c r="T1743" s="58"/>
      <c r="U1743" s="59">
        <f>IF(Table1[[#This Row],[Ngày tính CN]]="","",S1743+T1743)</f>
        <v>45904</v>
      </c>
      <c r="V1743" s="60">
        <f ca="1">IF(Table1[[#This Row],[Hạn thanh toán]]="","",IF((U1743-NOW())&lt;0,0,(U1743-NOW())))</f>
        <v>0</v>
      </c>
      <c r="W1743" s="57"/>
      <c r="X1743" s="116" t="str">
        <f t="shared" ca="1" si="220"/>
        <v/>
      </c>
      <c r="Y1743" s="116" t="str">
        <f t="shared" ca="1" si="218"/>
        <v/>
      </c>
      <c r="Z1743" s="305">
        <f>Table1[[#This Row],[Hạn thanh toán]]</f>
        <v>45904</v>
      </c>
      <c r="AA1743" s="305">
        <f>Table1[[#This Row],[Ngày Thanh toán]]</f>
        <v>0</v>
      </c>
      <c r="AD1743" s="61" t="str">
        <f>VLOOKUP($A1743,Ma_KH!$A:$Q,Ma_KH!O$1,0)</f>
        <v>READY MART</v>
      </c>
      <c r="AE1743" s="3" t="str">
        <f>VLOOKUP($A1743,Ma_KH!$A:$Q,Ma_KH!P$1,0)</f>
        <v>READDY MART</v>
      </c>
    </row>
    <row r="1744" spans="1:31" s="61" customFormat="1" ht="25.5" customHeight="1" x14ac:dyDescent="0.3">
      <c r="A1744" s="44" t="s">
        <v>152</v>
      </c>
      <c r="B1744" s="47" t="s">
        <v>3195</v>
      </c>
      <c r="C1744" s="46">
        <v>45904</v>
      </c>
      <c r="D1744" s="45" t="s">
        <v>3216</v>
      </c>
      <c r="E1744" s="46"/>
      <c r="F1744" s="44"/>
      <c r="G1744" s="44" t="s">
        <v>3195</v>
      </c>
      <c r="H1744" s="57">
        <v>1167935</v>
      </c>
      <c r="I1744" s="57">
        <v>81755</v>
      </c>
      <c r="J1744" s="57">
        <v>86894</v>
      </c>
      <c r="K1744" s="57">
        <v>1173074</v>
      </c>
      <c r="L1744" s="58" t="s">
        <v>24</v>
      </c>
      <c r="M1744" s="59"/>
      <c r="N1744" s="58"/>
      <c r="O1744" s="57">
        <f>IF(Table1[[#This Row],[Phân loại]]="Tồn đầu kỳ",Table1[[#This Row],[Tổng giá trị]],0)</f>
        <v>0</v>
      </c>
      <c r="P1744" s="58">
        <f>IF(Table1[[#This Row],[Số còn phải thu ĐK]]&lt;&gt;0,0,IF(Table1[[#This Row],[Phân loại]]="Bán hàng",Table1[[#This Row],[Tổng giá trị]],-Table1[[#This Row],[Tổng giá trị]]))</f>
        <v>1173074</v>
      </c>
      <c r="Q1744" s="115">
        <f t="shared" si="219"/>
        <v>0</v>
      </c>
      <c r="R1744" s="58">
        <f>Table1[[#This Row],[Số còn phải thu ĐK]]+Table1[[#This Row],[Giá Trị HD sau CK]]-Table1[[#This Row],[Số tiền đã thu]]</f>
        <v>1173074</v>
      </c>
      <c r="S1744" s="59">
        <f>IF(Table1[[#This Row],[Ngày hóa đơn]]&lt;&gt;"",Table1[[#This Row],[Ngày hóa đơn]],Table1[[#This Row],[Ngày hạch toán]])</f>
        <v>45904</v>
      </c>
      <c r="T1744" s="58"/>
      <c r="U1744" s="59">
        <f>IF(Table1[[#This Row],[Ngày tính CN]]="","",S1744+T1744)</f>
        <v>45904</v>
      </c>
      <c r="V1744" s="60">
        <f ca="1">IF(Table1[[#This Row],[Hạn thanh toán]]="","",IF((U1744-NOW())&lt;0,0,(U1744-NOW())))</f>
        <v>0</v>
      </c>
      <c r="W1744" s="57"/>
      <c r="X1744" s="116" t="str">
        <f t="shared" ca="1" si="220"/>
        <v/>
      </c>
      <c r="Y1744" s="116" t="str">
        <f t="shared" ca="1" si="218"/>
        <v/>
      </c>
      <c r="Z1744" s="305">
        <f>Table1[[#This Row],[Hạn thanh toán]]</f>
        <v>45904</v>
      </c>
      <c r="AA1744" s="305">
        <f>Table1[[#This Row],[Ngày Thanh toán]]</f>
        <v>0</v>
      </c>
      <c r="AD1744" s="61" t="str">
        <f>VLOOKUP($A1744,Ma_KH!$A:$Q,Ma_KH!O$1,0)</f>
        <v>READY MART</v>
      </c>
      <c r="AE1744" s="3" t="str">
        <f>VLOOKUP($A1744,Ma_KH!$A:$Q,Ma_KH!P$1,0)</f>
        <v>READDY MART</v>
      </c>
    </row>
    <row r="1745" spans="1:31" s="61" customFormat="1" ht="25.5" customHeight="1" x14ac:dyDescent="0.3">
      <c r="A1745" s="44" t="s">
        <v>152</v>
      </c>
      <c r="B1745" s="47" t="s">
        <v>3195</v>
      </c>
      <c r="C1745" s="46">
        <v>45913</v>
      </c>
      <c r="D1745" s="45" t="s">
        <v>3217</v>
      </c>
      <c r="E1745" s="46"/>
      <c r="F1745" s="44"/>
      <c r="G1745" s="44" t="s">
        <v>3190</v>
      </c>
      <c r="H1745" s="57">
        <v>874076</v>
      </c>
      <c r="I1745" s="57">
        <v>61185</v>
      </c>
      <c r="J1745" s="57">
        <v>65031</v>
      </c>
      <c r="K1745" s="57">
        <v>877922</v>
      </c>
      <c r="L1745" s="58" t="s">
        <v>24</v>
      </c>
      <c r="M1745" s="59"/>
      <c r="N1745" s="58"/>
      <c r="O1745" s="57">
        <f>IF(Table1[[#This Row],[Phân loại]]="Tồn đầu kỳ",Table1[[#This Row],[Tổng giá trị]],0)</f>
        <v>0</v>
      </c>
      <c r="P1745" s="58">
        <f>IF(Table1[[#This Row],[Số còn phải thu ĐK]]&lt;&gt;0,0,IF(Table1[[#This Row],[Phân loại]]="Bán hàng",Table1[[#This Row],[Tổng giá trị]],-Table1[[#This Row],[Tổng giá trị]]))</f>
        <v>877922</v>
      </c>
      <c r="Q1745" s="115">
        <f t="shared" si="219"/>
        <v>0</v>
      </c>
      <c r="R1745" s="58">
        <f>Table1[[#This Row],[Số còn phải thu ĐK]]+Table1[[#This Row],[Giá Trị HD sau CK]]-Table1[[#This Row],[Số tiền đã thu]]</f>
        <v>877922</v>
      </c>
      <c r="S1745" s="59">
        <f>IF(Table1[[#This Row],[Ngày hóa đơn]]&lt;&gt;"",Table1[[#This Row],[Ngày hóa đơn]],Table1[[#This Row],[Ngày hạch toán]])</f>
        <v>45913</v>
      </c>
      <c r="T1745" s="58"/>
      <c r="U1745" s="59">
        <f>IF(Table1[[#This Row],[Ngày tính CN]]="","",S1745+T1745)</f>
        <v>45913</v>
      </c>
      <c r="V1745" s="60">
        <f ca="1">IF(Table1[[#This Row],[Hạn thanh toán]]="","",IF((U1745-NOW())&lt;0,0,(U1745-NOW())))</f>
        <v>0</v>
      </c>
      <c r="W1745" s="57"/>
      <c r="X1745" s="116" t="str">
        <f t="shared" ca="1" si="220"/>
        <v/>
      </c>
      <c r="Y1745" s="116" t="str">
        <f t="shared" ca="1" si="218"/>
        <v/>
      </c>
      <c r="Z1745" s="305">
        <f>Table1[[#This Row],[Hạn thanh toán]]</f>
        <v>45913</v>
      </c>
      <c r="AA1745" s="305">
        <f>Table1[[#This Row],[Ngày Thanh toán]]</f>
        <v>0</v>
      </c>
      <c r="AD1745" s="61" t="str">
        <f>VLOOKUP($A1745,Ma_KH!$A:$Q,Ma_KH!O$1,0)</f>
        <v>READY MART</v>
      </c>
      <c r="AE1745" s="3" t="str">
        <f>VLOOKUP($A1745,Ma_KH!$A:$Q,Ma_KH!P$1,0)</f>
        <v>READDY MART</v>
      </c>
    </row>
    <row r="1746" spans="1:31" s="61" customFormat="1" ht="25.5" customHeight="1" x14ac:dyDescent="0.3">
      <c r="A1746" s="47" t="s">
        <v>152</v>
      </c>
      <c r="B1746" s="47" t="s">
        <v>3195</v>
      </c>
      <c r="C1746" s="49">
        <v>45926</v>
      </c>
      <c r="D1746" s="48" t="s">
        <v>3218</v>
      </c>
      <c r="E1746" s="49"/>
      <c r="F1746" s="47"/>
      <c r="G1746" s="47" t="s">
        <v>3195</v>
      </c>
      <c r="H1746" s="57">
        <v>2074890</v>
      </c>
      <c r="I1746" s="57">
        <v>145242</v>
      </c>
      <c r="J1746" s="57">
        <v>154372</v>
      </c>
      <c r="K1746" s="57">
        <v>2084020</v>
      </c>
      <c r="L1746" s="58" t="s">
        <v>24</v>
      </c>
      <c r="M1746" s="59"/>
      <c r="N1746" s="58"/>
      <c r="O1746" s="57">
        <f>IF(Table1[[#This Row],[Phân loại]]="Tồn đầu kỳ",Table1[[#This Row],[Tổng giá trị]],0)</f>
        <v>0</v>
      </c>
      <c r="P1746" s="58">
        <f>IF(Table1[[#This Row],[Số còn phải thu ĐK]]&lt;&gt;0,0,IF(Table1[[#This Row],[Phân loại]]="Bán hàng",Table1[[#This Row],[Tổng giá trị]],-Table1[[#This Row],[Tổng giá trị]]))</f>
        <v>2084020</v>
      </c>
      <c r="Q1746" s="115">
        <f t="shared" si="219"/>
        <v>0</v>
      </c>
      <c r="R1746" s="58">
        <f>Table1[[#This Row],[Số còn phải thu ĐK]]+Table1[[#This Row],[Giá Trị HD sau CK]]-Table1[[#This Row],[Số tiền đã thu]]</f>
        <v>2084020</v>
      </c>
      <c r="S1746" s="59">
        <f>IF(Table1[[#This Row],[Ngày hóa đơn]]&lt;&gt;"",Table1[[#This Row],[Ngày hóa đơn]],Table1[[#This Row],[Ngày hạch toán]])</f>
        <v>45926</v>
      </c>
      <c r="T1746" s="58"/>
      <c r="U1746" s="59">
        <f>IF(Table1[[#This Row],[Ngày tính CN]]="","",S1746+T1746)</f>
        <v>45926</v>
      </c>
      <c r="V1746" s="60">
        <f ca="1">IF(Table1[[#This Row],[Hạn thanh toán]]="","",IF((U1746-NOW())&lt;0,0,(U1746-NOW())))</f>
        <v>0</v>
      </c>
      <c r="W1746" s="57"/>
      <c r="X1746" s="116" t="str">
        <f t="shared" ca="1" si="220"/>
        <v/>
      </c>
      <c r="Y1746" s="116" t="str">
        <f t="shared" ca="1" si="218"/>
        <v/>
      </c>
      <c r="Z1746" s="305">
        <f>Table1[[#This Row],[Hạn thanh toán]]</f>
        <v>45926</v>
      </c>
      <c r="AA1746" s="305">
        <f>Table1[[#This Row],[Ngày Thanh toán]]</f>
        <v>0</v>
      </c>
      <c r="AD1746" s="61" t="str">
        <f>VLOOKUP($A1746,Ma_KH!$A:$Q,Ma_KH!O$1,0)</f>
        <v>READY MART</v>
      </c>
      <c r="AE1746" s="3" t="str">
        <f>VLOOKUP($A1746,Ma_KH!$A:$Q,Ma_KH!P$1,0)</f>
        <v>READDY MART</v>
      </c>
    </row>
    <row r="1747" spans="1:31" ht="25.5" customHeight="1" x14ac:dyDescent="0.3">
      <c r="A1747" s="76" t="s">
        <v>153</v>
      </c>
      <c r="B1747" s="47" t="s">
        <v>3195</v>
      </c>
      <c r="C1747" s="78">
        <v>45674</v>
      </c>
      <c r="D1747" s="79" t="s">
        <v>3219</v>
      </c>
      <c r="E1747" s="78"/>
      <c r="F1747" s="76"/>
      <c r="G1747" s="76" t="s">
        <v>3220</v>
      </c>
      <c r="H1747" s="72">
        <v>1055608</v>
      </c>
      <c r="I1747" s="72">
        <v>73893</v>
      </c>
      <c r="J1747" s="72">
        <v>78537</v>
      </c>
      <c r="K1747" s="72">
        <v>1060252</v>
      </c>
      <c r="L1747" s="8" t="s">
        <v>24</v>
      </c>
      <c r="M1747" s="7">
        <v>45720</v>
      </c>
      <c r="N1747" s="8" t="s">
        <v>4466</v>
      </c>
      <c r="O1747" s="72">
        <f>IF(Table1[[#This Row],[Phân loại]]="Tồn đầu kỳ",Table1[[#This Row],[Tổng giá trị]],0)</f>
        <v>0</v>
      </c>
      <c r="P1747" s="8">
        <f>IF(Table1[[#This Row],[Số còn phải thu ĐK]]&lt;&gt;0,0,IF(Table1[[#This Row],[Phân loại]]="Bán hàng",Table1[[#This Row],[Tổng giá trị]],-Table1[[#This Row],[Tổng giá trị]]))</f>
        <v>1060252</v>
      </c>
      <c r="Q1747" s="73">
        <f t="shared" si="219"/>
        <v>1060252</v>
      </c>
      <c r="R1747" s="8">
        <f>Table1[[#This Row],[Số còn phải thu ĐK]]+Table1[[#This Row],[Giá Trị HD sau CK]]-Table1[[#This Row],[Số tiền đã thu]]</f>
        <v>0</v>
      </c>
      <c r="S1747" s="7">
        <f>IF(Table1[[#This Row],[Ngày hóa đơn]]&lt;&gt;"",Table1[[#This Row],[Ngày hóa đơn]],Table1[[#This Row],[Ngày hạch toán]])</f>
        <v>45674</v>
      </c>
      <c r="T1747" s="8"/>
      <c r="U1747" s="7">
        <f>IF(Table1[[#This Row],[Ngày tính CN]]="","",S1747+T1747)</f>
        <v>45674</v>
      </c>
      <c r="V1747" s="74">
        <f ca="1">IF(Table1[[#This Row],[Hạn thanh toán]]="","",IF((U1747-NOW())&lt;0,0,(U1747-NOW())))</f>
        <v>0</v>
      </c>
      <c r="W1747" s="72"/>
      <c r="X1747" s="68" t="str">
        <f t="shared" ca="1" si="220"/>
        <v/>
      </c>
      <c r="Y1747" s="68" t="str">
        <f t="shared" si="218"/>
        <v>Đã thanh toán</v>
      </c>
      <c r="Z1747" s="301">
        <f>Table1[[#This Row],[Hạn thanh toán]]</f>
        <v>45674</v>
      </c>
      <c r="AA1747" s="301">
        <f>Table1[[#This Row],[Ngày Thanh toán]]</f>
        <v>45720</v>
      </c>
      <c r="AD1747" s="3" t="str">
        <f>VLOOKUP($A1747,Ma_KH!$A:$Q,Ma_KH!O$1,0)</f>
        <v>READY MART</v>
      </c>
      <c r="AE1747" s="3" t="str">
        <f>VLOOKUP($A1747,Ma_KH!$A:$Q,Ma_KH!P$1,0)</f>
        <v>READDY MART</v>
      </c>
    </row>
    <row r="1748" spans="1:31" ht="25.5" customHeight="1" x14ac:dyDescent="0.3">
      <c r="A1748" s="76" t="s">
        <v>153</v>
      </c>
      <c r="B1748" s="47" t="s">
        <v>3195</v>
      </c>
      <c r="C1748" s="78">
        <v>45706</v>
      </c>
      <c r="D1748" s="79" t="s">
        <v>3221</v>
      </c>
      <c r="E1748" s="78"/>
      <c r="F1748" s="76"/>
      <c r="G1748" s="76" t="s">
        <v>3220</v>
      </c>
      <c r="H1748" s="72">
        <v>1290320</v>
      </c>
      <c r="I1748" s="72">
        <v>90322</v>
      </c>
      <c r="J1748" s="72">
        <v>96000</v>
      </c>
      <c r="K1748" s="72">
        <v>1295998</v>
      </c>
      <c r="L1748" s="8" t="s">
        <v>24</v>
      </c>
      <c r="M1748" s="7">
        <v>45720</v>
      </c>
      <c r="N1748" s="8" t="s">
        <v>4466</v>
      </c>
      <c r="O1748" s="72">
        <f>IF(Table1[[#This Row],[Phân loại]]="Tồn đầu kỳ",Table1[[#This Row],[Tổng giá trị]],0)</f>
        <v>0</v>
      </c>
      <c r="P1748" s="8">
        <f>IF(Table1[[#This Row],[Số còn phải thu ĐK]]&lt;&gt;0,0,IF(Table1[[#This Row],[Phân loại]]="Bán hàng",Table1[[#This Row],[Tổng giá trị]],-Table1[[#This Row],[Tổng giá trị]]))</f>
        <v>1295998</v>
      </c>
      <c r="Q1748" s="73">
        <f t="shared" si="219"/>
        <v>1295998</v>
      </c>
      <c r="R1748" s="8">
        <f>Table1[[#This Row],[Số còn phải thu ĐK]]+Table1[[#This Row],[Giá Trị HD sau CK]]-Table1[[#This Row],[Số tiền đã thu]]</f>
        <v>0</v>
      </c>
      <c r="S1748" s="7">
        <f>IF(Table1[[#This Row],[Ngày hóa đơn]]&lt;&gt;"",Table1[[#This Row],[Ngày hóa đơn]],Table1[[#This Row],[Ngày hạch toán]])</f>
        <v>45706</v>
      </c>
      <c r="T1748" s="8"/>
      <c r="U1748" s="7">
        <f>IF(Table1[[#This Row],[Ngày tính CN]]="","",S1748+T1748)</f>
        <v>45706</v>
      </c>
      <c r="V1748" s="74">
        <f ca="1">IF(Table1[[#This Row],[Hạn thanh toán]]="","",IF((U1748-NOW())&lt;0,0,(U1748-NOW())))</f>
        <v>0</v>
      </c>
      <c r="W1748" s="72"/>
      <c r="X1748" s="68" t="str">
        <f t="shared" ca="1" si="220"/>
        <v/>
      </c>
      <c r="Y1748" s="68" t="str">
        <f t="shared" si="218"/>
        <v>Đã thanh toán</v>
      </c>
      <c r="Z1748" s="301">
        <f>Table1[[#This Row],[Hạn thanh toán]]</f>
        <v>45706</v>
      </c>
      <c r="AA1748" s="301">
        <f>Table1[[#This Row],[Ngày Thanh toán]]</f>
        <v>45720</v>
      </c>
      <c r="AD1748" s="3" t="str">
        <f>VLOOKUP($A1748,Ma_KH!$A:$Q,Ma_KH!O$1,0)</f>
        <v>READY MART</v>
      </c>
      <c r="AE1748" s="3" t="str">
        <f>VLOOKUP($A1748,Ma_KH!$A:$Q,Ma_KH!P$1,0)</f>
        <v>READDY MART</v>
      </c>
    </row>
    <row r="1749" spans="1:31" ht="25.5" customHeight="1" x14ac:dyDescent="0.3">
      <c r="A1749" s="76" t="s">
        <v>153</v>
      </c>
      <c r="B1749" s="47" t="s">
        <v>3195</v>
      </c>
      <c r="C1749" s="78">
        <v>45707</v>
      </c>
      <c r="D1749" s="79" t="s">
        <v>3222</v>
      </c>
      <c r="E1749" s="78">
        <v>45707</v>
      </c>
      <c r="F1749" s="76"/>
      <c r="G1749" s="76" t="s">
        <v>3223</v>
      </c>
      <c r="H1749" s="72">
        <v>0</v>
      </c>
      <c r="I1749" s="72">
        <v>0</v>
      </c>
      <c r="J1749" s="72">
        <v>0</v>
      </c>
      <c r="K1749" s="72">
        <v>46202</v>
      </c>
      <c r="L1749" s="8" t="s">
        <v>17</v>
      </c>
      <c r="M1749" s="43">
        <v>45720</v>
      </c>
      <c r="N1749" s="29" t="s">
        <v>4466</v>
      </c>
      <c r="O1749" s="72">
        <f>IF(Table1[[#This Row],[Phân loại]]="Tồn đầu kỳ",Table1[[#This Row],[Tổng giá trị]],0)</f>
        <v>0</v>
      </c>
      <c r="P1749" s="8">
        <f>IF(Table1[[#This Row],[Số còn phải thu ĐK]]&lt;&gt;0,0,IF(Table1[[#This Row],[Phân loại]]="Bán hàng",Table1[[#This Row],[Tổng giá trị]],-Table1[[#This Row],[Tổng giá trị]]))</f>
        <v>-46202</v>
      </c>
      <c r="Q1749" s="73">
        <f t="shared" si="219"/>
        <v>-46202</v>
      </c>
      <c r="R1749" s="8">
        <f>Table1[[#This Row],[Số còn phải thu ĐK]]+Table1[[#This Row],[Giá Trị HD sau CK]]-Table1[[#This Row],[Số tiền đã thu]]</f>
        <v>0</v>
      </c>
      <c r="S1749" s="7">
        <f>IF(Table1[[#This Row],[Ngày hóa đơn]]&lt;&gt;"",Table1[[#This Row],[Ngày hóa đơn]],Table1[[#This Row],[Ngày hạch toán]])</f>
        <v>45707</v>
      </c>
      <c r="T1749" s="8"/>
      <c r="U1749" s="7">
        <f>IF(Table1[[#This Row],[Ngày tính CN]]="","",S1749+T1749)</f>
        <v>45707</v>
      </c>
      <c r="V1749" s="74">
        <f ca="1">IF(Table1[[#This Row],[Hạn thanh toán]]="","",IF((U1749-NOW())&lt;0,0,(U1749-NOW())))</f>
        <v>0</v>
      </c>
      <c r="W1749" s="72"/>
      <c r="X1749" s="68" t="str">
        <f t="shared" ca="1" si="220"/>
        <v/>
      </c>
      <c r="Y1749" s="68" t="str">
        <f t="shared" si="218"/>
        <v>Đã thanh toán</v>
      </c>
      <c r="Z1749" s="301">
        <f>Table1[[#This Row],[Hạn thanh toán]]</f>
        <v>45707</v>
      </c>
      <c r="AA1749" s="301">
        <f>Table1[[#This Row],[Ngày Thanh toán]]</f>
        <v>45720</v>
      </c>
      <c r="AD1749" s="3" t="str">
        <f>VLOOKUP($A1749,Ma_KH!$A:$Q,Ma_KH!O$1,0)</f>
        <v>READY MART</v>
      </c>
      <c r="AE1749" s="3" t="str">
        <f>VLOOKUP($A1749,Ma_KH!$A:$Q,Ma_KH!P$1,0)</f>
        <v>READDY MART</v>
      </c>
    </row>
    <row r="1750" spans="1:31" ht="25.5" customHeight="1" x14ac:dyDescent="0.3">
      <c r="A1750" s="76" t="s">
        <v>153</v>
      </c>
      <c r="B1750" s="47" t="s">
        <v>3195</v>
      </c>
      <c r="C1750" s="78">
        <v>45730</v>
      </c>
      <c r="D1750" s="79" t="s">
        <v>3224</v>
      </c>
      <c r="E1750" s="78"/>
      <c r="F1750" s="76"/>
      <c r="G1750" s="76" t="s">
        <v>3220</v>
      </c>
      <c r="H1750" s="72">
        <v>1006227</v>
      </c>
      <c r="I1750" s="72">
        <v>70436</v>
      </c>
      <c r="J1750" s="72">
        <v>74863</v>
      </c>
      <c r="K1750" s="72">
        <v>1010654</v>
      </c>
      <c r="L1750" s="8" t="s">
        <v>24</v>
      </c>
      <c r="M1750" s="43">
        <v>45773</v>
      </c>
      <c r="N1750" s="29" t="s">
        <v>4465</v>
      </c>
      <c r="O1750" s="72">
        <f>IF(Table1[[#This Row],[Phân loại]]="Tồn đầu kỳ",Table1[[#This Row],[Tổng giá trị]],0)</f>
        <v>0</v>
      </c>
      <c r="P1750" s="8">
        <f>IF(Table1[[#This Row],[Số còn phải thu ĐK]]&lt;&gt;0,0,IF(Table1[[#This Row],[Phân loại]]="Bán hàng",Table1[[#This Row],[Tổng giá trị]],-Table1[[#This Row],[Tổng giá trị]]))</f>
        <v>1010654</v>
      </c>
      <c r="Q1750" s="73">
        <f t="shared" si="219"/>
        <v>1010654</v>
      </c>
      <c r="R1750" s="8">
        <f>Table1[[#This Row],[Số còn phải thu ĐK]]+Table1[[#This Row],[Giá Trị HD sau CK]]-Table1[[#This Row],[Số tiền đã thu]]</f>
        <v>0</v>
      </c>
      <c r="S1750" s="7">
        <f>IF(Table1[[#This Row],[Ngày hóa đơn]]&lt;&gt;"",Table1[[#This Row],[Ngày hóa đơn]],Table1[[#This Row],[Ngày hạch toán]])</f>
        <v>45730</v>
      </c>
      <c r="T1750" s="8"/>
      <c r="U1750" s="7">
        <f>IF(Table1[[#This Row],[Ngày tính CN]]="","",S1750+T1750)</f>
        <v>45730</v>
      </c>
      <c r="V1750" s="74">
        <f ca="1">IF(Table1[[#This Row],[Hạn thanh toán]]="","",IF((U1750-NOW())&lt;0,0,(U1750-NOW())))</f>
        <v>0</v>
      </c>
      <c r="W1750" s="72"/>
      <c r="X1750" s="68" t="str">
        <f t="shared" ca="1" si="220"/>
        <v/>
      </c>
      <c r="Y1750" s="68" t="str">
        <f t="shared" si="218"/>
        <v>Đã thanh toán</v>
      </c>
      <c r="Z1750" s="301">
        <f>Table1[[#This Row],[Hạn thanh toán]]</f>
        <v>45730</v>
      </c>
      <c r="AA1750" s="301">
        <f>Table1[[#This Row],[Ngày Thanh toán]]</f>
        <v>45773</v>
      </c>
      <c r="AD1750" s="3" t="str">
        <f>VLOOKUP($A1750,Ma_KH!$A:$Q,Ma_KH!O$1,0)</f>
        <v>READY MART</v>
      </c>
      <c r="AE1750" s="3" t="str">
        <f>VLOOKUP($A1750,Ma_KH!$A:$Q,Ma_KH!P$1,0)</f>
        <v>READDY MART</v>
      </c>
    </row>
    <row r="1751" spans="1:31" ht="25.5" customHeight="1" x14ac:dyDescent="0.3">
      <c r="A1751" s="69" t="s">
        <v>153</v>
      </c>
      <c r="B1751" s="47" t="s">
        <v>3195</v>
      </c>
      <c r="C1751" s="70">
        <v>45748</v>
      </c>
      <c r="D1751" s="71" t="s">
        <v>3225</v>
      </c>
      <c r="E1751" s="70"/>
      <c r="F1751" s="69"/>
      <c r="G1751" s="69" t="s">
        <v>3220</v>
      </c>
      <c r="H1751" s="72">
        <v>931490</v>
      </c>
      <c r="I1751" s="72">
        <v>65204</v>
      </c>
      <c r="J1751" s="72">
        <v>69303</v>
      </c>
      <c r="K1751" s="72">
        <v>935589</v>
      </c>
      <c r="L1751" s="8" t="s">
        <v>24</v>
      </c>
      <c r="M1751" s="172">
        <v>45815</v>
      </c>
      <c r="N1751" s="173" t="s">
        <v>4485</v>
      </c>
      <c r="O1751" s="72">
        <f>IF(Table1[[#This Row],[Phân loại]]="Tồn đầu kỳ",Table1[[#This Row],[Tổng giá trị]],0)</f>
        <v>0</v>
      </c>
      <c r="P1751" s="8">
        <f>IF(Table1[[#This Row],[Số còn phải thu ĐK]]&lt;&gt;0,0,IF(Table1[[#This Row],[Phân loại]]="Bán hàng",Table1[[#This Row],[Tổng giá trị]],-Table1[[#This Row],[Tổng giá trị]]))</f>
        <v>935589</v>
      </c>
      <c r="Q1751" s="73">
        <f t="shared" si="219"/>
        <v>935589</v>
      </c>
      <c r="R1751" s="8">
        <f>Table1[[#This Row],[Số còn phải thu ĐK]]+Table1[[#This Row],[Giá Trị HD sau CK]]-Table1[[#This Row],[Số tiền đã thu]]</f>
        <v>0</v>
      </c>
      <c r="S1751" s="7">
        <f>IF(Table1[[#This Row],[Ngày hóa đơn]]&lt;&gt;"",Table1[[#This Row],[Ngày hóa đơn]],Table1[[#This Row],[Ngày hạch toán]])</f>
        <v>45748</v>
      </c>
      <c r="T1751" s="8"/>
      <c r="U1751" s="7">
        <f>IF(Table1[[#This Row],[Ngày tính CN]]="","",S1751+T1751)</f>
        <v>45748</v>
      </c>
      <c r="V1751" s="74">
        <f ca="1">IF(Table1[[#This Row],[Hạn thanh toán]]="","",IF((U1751-NOW())&lt;0,0,(U1751-NOW())))</f>
        <v>0</v>
      </c>
      <c r="W1751" s="72"/>
      <c r="X1751" s="68" t="str">
        <f t="shared" ca="1" si="220"/>
        <v/>
      </c>
      <c r="Y1751" s="68" t="str">
        <f t="shared" si="218"/>
        <v>Đã thanh toán</v>
      </c>
      <c r="Z1751" s="301">
        <f>Table1[[#This Row],[Hạn thanh toán]]</f>
        <v>45748</v>
      </c>
      <c r="AA1751" s="301">
        <f>Table1[[#This Row],[Ngày Thanh toán]]</f>
        <v>45815</v>
      </c>
      <c r="AD1751" s="3" t="str">
        <f>VLOOKUP($A1751,Ma_KH!$A:$Q,Ma_KH!O$1,0)</f>
        <v>READY MART</v>
      </c>
      <c r="AE1751" s="3" t="str">
        <f>VLOOKUP($A1751,Ma_KH!$A:$Q,Ma_KH!P$1,0)</f>
        <v>READDY MART</v>
      </c>
    </row>
    <row r="1752" spans="1:31" ht="25.5" customHeight="1" x14ac:dyDescent="0.3">
      <c r="A1752" s="76" t="s">
        <v>153</v>
      </c>
      <c r="B1752" s="47" t="s">
        <v>3195</v>
      </c>
      <c r="C1752" s="78">
        <v>45775</v>
      </c>
      <c r="D1752" s="79" t="s">
        <v>3226</v>
      </c>
      <c r="E1752" s="78"/>
      <c r="F1752" s="76"/>
      <c r="G1752" s="76" t="s">
        <v>3220</v>
      </c>
      <c r="H1752" s="72">
        <v>1074696</v>
      </c>
      <c r="I1752" s="72">
        <v>75229</v>
      </c>
      <c r="J1752" s="72">
        <v>79957</v>
      </c>
      <c r="K1752" s="72">
        <v>1079424</v>
      </c>
      <c r="L1752" s="8" t="s">
        <v>24</v>
      </c>
      <c r="M1752" s="172">
        <v>45815</v>
      </c>
      <c r="N1752" s="173" t="s">
        <v>4485</v>
      </c>
      <c r="O1752" s="72">
        <f>IF(Table1[[#This Row],[Phân loại]]="Tồn đầu kỳ",Table1[[#This Row],[Tổng giá trị]],0)</f>
        <v>0</v>
      </c>
      <c r="P1752" s="8">
        <f>IF(Table1[[#This Row],[Số còn phải thu ĐK]]&lt;&gt;0,0,IF(Table1[[#This Row],[Phân loại]]="Bán hàng",Table1[[#This Row],[Tổng giá trị]],-Table1[[#This Row],[Tổng giá trị]]))</f>
        <v>1079424</v>
      </c>
      <c r="Q1752" s="73">
        <f t="shared" si="219"/>
        <v>1079424</v>
      </c>
      <c r="R1752" s="8">
        <f>Table1[[#This Row],[Số còn phải thu ĐK]]+Table1[[#This Row],[Giá Trị HD sau CK]]-Table1[[#This Row],[Số tiền đã thu]]</f>
        <v>0</v>
      </c>
      <c r="S1752" s="7">
        <f>IF(Table1[[#This Row],[Ngày hóa đơn]]&lt;&gt;"",Table1[[#This Row],[Ngày hóa đơn]],Table1[[#This Row],[Ngày hạch toán]])</f>
        <v>45775</v>
      </c>
      <c r="T1752" s="8"/>
      <c r="U1752" s="7">
        <f>IF(Table1[[#This Row],[Ngày tính CN]]="","",S1752+T1752)</f>
        <v>45775</v>
      </c>
      <c r="V1752" s="74">
        <f ca="1">IF(Table1[[#This Row],[Hạn thanh toán]]="","",IF((U1752-NOW())&lt;0,0,(U1752-NOW())))</f>
        <v>0</v>
      </c>
      <c r="W1752" s="72"/>
      <c r="X1752" s="68" t="str">
        <f t="shared" ca="1" si="220"/>
        <v/>
      </c>
      <c r="Y1752" s="68" t="str">
        <f t="shared" si="218"/>
        <v>Đã thanh toán</v>
      </c>
      <c r="Z1752" s="301">
        <f>Table1[[#This Row],[Hạn thanh toán]]</f>
        <v>45775</v>
      </c>
      <c r="AA1752" s="301">
        <f>Table1[[#This Row],[Ngày Thanh toán]]</f>
        <v>45815</v>
      </c>
      <c r="AD1752" s="3" t="str">
        <f>VLOOKUP($A1752,Ma_KH!$A:$Q,Ma_KH!O$1,0)</f>
        <v>READY MART</v>
      </c>
      <c r="AE1752" s="3" t="str">
        <f>VLOOKUP($A1752,Ma_KH!$A:$Q,Ma_KH!P$1,0)</f>
        <v>READDY MART</v>
      </c>
    </row>
    <row r="1753" spans="1:31" ht="25.5" customHeight="1" x14ac:dyDescent="0.3">
      <c r="A1753" s="76" t="s">
        <v>153</v>
      </c>
      <c r="B1753" s="47" t="s">
        <v>3195</v>
      </c>
      <c r="C1753" s="78">
        <v>45822</v>
      </c>
      <c r="D1753" s="79" t="s">
        <v>3227</v>
      </c>
      <c r="E1753" s="78">
        <v>45822</v>
      </c>
      <c r="F1753" s="76"/>
      <c r="G1753" s="76" t="s">
        <v>3228</v>
      </c>
      <c r="H1753" s="72"/>
      <c r="I1753" s="72"/>
      <c r="J1753" s="72">
        <v>0</v>
      </c>
      <c r="K1753" s="72">
        <v>322471</v>
      </c>
      <c r="L1753" s="8" t="s">
        <v>17</v>
      </c>
      <c r="M1753" s="63">
        <v>45924</v>
      </c>
      <c r="N1753" s="63" t="s">
        <v>4486</v>
      </c>
      <c r="O1753" s="72">
        <f>IF(Table1[[#This Row],[Phân loại]]="Tồn đầu kỳ",Table1[[#This Row],[Tổng giá trị]],0)</f>
        <v>0</v>
      </c>
      <c r="P1753" s="8">
        <f>IF(Table1[[#This Row],[Số còn phải thu ĐK]]&lt;&gt;0,0,IF(Table1[[#This Row],[Phân loại]]="Bán hàng",Table1[[#This Row],[Tổng giá trị]],-Table1[[#This Row],[Tổng giá trị]]))</f>
        <v>-322471</v>
      </c>
      <c r="Q1753" s="73">
        <f t="shared" si="219"/>
        <v>-322471</v>
      </c>
      <c r="R1753" s="8">
        <f>Table1[[#This Row],[Số còn phải thu ĐK]]+Table1[[#This Row],[Giá Trị HD sau CK]]-Table1[[#This Row],[Số tiền đã thu]]</f>
        <v>0</v>
      </c>
      <c r="S1753" s="7">
        <f>IF(Table1[[#This Row],[Ngày hóa đơn]]&lt;&gt;"",Table1[[#This Row],[Ngày hóa đơn]],Table1[[#This Row],[Ngày hạch toán]])</f>
        <v>45822</v>
      </c>
      <c r="T1753" s="8"/>
      <c r="U1753" s="7">
        <f>IF(Table1[[#This Row],[Ngày tính CN]]="","",S1753+T1753)</f>
        <v>45822</v>
      </c>
      <c r="V1753" s="74">
        <f ca="1">IF(Table1[[#This Row],[Hạn thanh toán]]="","",IF((U1753-NOW())&lt;0,0,(U1753-NOW())))</f>
        <v>0</v>
      </c>
      <c r="W1753" s="72"/>
      <c r="X1753" s="68" t="str">
        <f t="shared" ca="1" si="220"/>
        <v/>
      </c>
      <c r="Y1753" s="68" t="str">
        <f t="shared" si="218"/>
        <v>Đã thanh toán</v>
      </c>
      <c r="Z1753" s="301">
        <f>Table1[[#This Row],[Hạn thanh toán]]</f>
        <v>45822</v>
      </c>
      <c r="AA1753" s="301">
        <f>Table1[[#This Row],[Ngày Thanh toán]]</f>
        <v>45924</v>
      </c>
      <c r="AD1753" s="3" t="str">
        <f>VLOOKUP($A1753,Ma_KH!$A:$Q,Ma_KH!O$1,0)</f>
        <v>READY MART</v>
      </c>
      <c r="AE1753" s="3" t="str">
        <f>VLOOKUP($A1753,Ma_KH!$A:$Q,Ma_KH!P$1,0)</f>
        <v>READDY MART</v>
      </c>
    </row>
    <row r="1754" spans="1:31" ht="25.5" customHeight="1" x14ac:dyDescent="0.3">
      <c r="A1754" s="76" t="s">
        <v>153</v>
      </c>
      <c r="B1754" s="47" t="s">
        <v>3195</v>
      </c>
      <c r="C1754" s="78">
        <v>45877</v>
      </c>
      <c r="D1754" s="79" t="s">
        <v>3229</v>
      </c>
      <c r="E1754" s="78">
        <v>45877</v>
      </c>
      <c r="F1754" s="76"/>
      <c r="G1754" s="76" t="s">
        <v>3230</v>
      </c>
      <c r="H1754" s="72"/>
      <c r="I1754" s="72"/>
      <c r="J1754" s="72">
        <v>0</v>
      </c>
      <c r="K1754" s="72">
        <v>280745</v>
      </c>
      <c r="L1754" s="8" t="s">
        <v>17</v>
      </c>
      <c r="M1754" s="63">
        <v>45924</v>
      </c>
      <c r="N1754" s="63" t="s">
        <v>4486</v>
      </c>
      <c r="O1754" s="72">
        <f>IF(Table1[[#This Row],[Phân loại]]="Tồn đầu kỳ",Table1[[#This Row],[Tổng giá trị]],0)</f>
        <v>0</v>
      </c>
      <c r="P1754" s="8">
        <f>IF(Table1[[#This Row],[Số còn phải thu ĐK]]&lt;&gt;0,0,IF(Table1[[#This Row],[Phân loại]]="Bán hàng",Table1[[#This Row],[Tổng giá trị]],-Table1[[#This Row],[Tổng giá trị]]))</f>
        <v>-280745</v>
      </c>
      <c r="Q1754" s="73">
        <f t="shared" si="219"/>
        <v>-280745</v>
      </c>
      <c r="R1754" s="8">
        <f>Table1[[#This Row],[Số còn phải thu ĐK]]+Table1[[#This Row],[Giá Trị HD sau CK]]-Table1[[#This Row],[Số tiền đã thu]]</f>
        <v>0</v>
      </c>
      <c r="S1754" s="7">
        <f>IF(Table1[[#This Row],[Ngày hóa đơn]]&lt;&gt;"",Table1[[#This Row],[Ngày hóa đơn]],Table1[[#This Row],[Ngày hạch toán]])</f>
        <v>45877</v>
      </c>
      <c r="T1754" s="8"/>
      <c r="U1754" s="7">
        <f>IF(Table1[[#This Row],[Ngày tính CN]]="","",S1754+T1754)</f>
        <v>45877</v>
      </c>
      <c r="V1754" s="74">
        <f ca="1">IF(Table1[[#This Row],[Hạn thanh toán]]="","",IF((U1754-NOW())&lt;0,0,(U1754-NOW())))</f>
        <v>0</v>
      </c>
      <c r="W1754" s="72"/>
      <c r="X1754" s="68" t="str">
        <f t="shared" ca="1" si="220"/>
        <v/>
      </c>
      <c r="Y1754" s="68" t="str">
        <f t="shared" si="218"/>
        <v>Đã thanh toán</v>
      </c>
      <c r="Z1754" s="301">
        <f>Table1[[#This Row],[Hạn thanh toán]]</f>
        <v>45877</v>
      </c>
      <c r="AA1754" s="301">
        <f>Table1[[#This Row],[Ngày Thanh toán]]</f>
        <v>45924</v>
      </c>
      <c r="AD1754" s="3" t="str">
        <f>VLOOKUP($A1754,Ma_KH!$A:$Q,Ma_KH!O$1,0)</f>
        <v>READY MART</v>
      </c>
      <c r="AE1754" s="3" t="str">
        <f>VLOOKUP($A1754,Ma_KH!$A:$Q,Ma_KH!P$1,0)</f>
        <v>READDY MART</v>
      </c>
    </row>
    <row r="1755" spans="1:31" ht="25.5" customHeight="1" x14ac:dyDescent="0.3">
      <c r="A1755" s="76" t="s">
        <v>153</v>
      </c>
      <c r="B1755" s="47" t="s">
        <v>3195</v>
      </c>
      <c r="C1755" s="78">
        <v>45877</v>
      </c>
      <c r="D1755" s="79" t="s">
        <v>3231</v>
      </c>
      <c r="E1755" s="78">
        <v>45877</v>
      </c>
      <c r="F1755" s="76"/>
      <c r="G1755" s="76" t="s">
        <v>3232</v>
      </c>
      <c r="H1755" s="72"/>
      <c r="I1755" s="72"/>
      <c r="J1755" s="72">
        <v>0</v>
      </c>
      <c r="K1755" s="72">
        <v>301877</v>
      </c>
      <c r="L1755" s="8" t="s">
        <v>17</v>
      </c>
      <c r="M1755" s="63">
        <v>45924</v>
      </c>
      <c r="N1755" s="63" t="s">
        <v>4486</v>
      </c>
      <c r="O1755" s="72">
        <f>IF(Table1[[#This Row],[Phân loại]]="Tồn đầu kỳ",Table1[[#This Row],[Tổng giá trị]],0)</f>
        <v>0</v>
      </c>
      <c r="P1755" s="8">
        <f>IF(Table1[[#This Row],[Số còn phải thu ĐK]]&lt;&gt;0,0,IF(Table1[[#This Row],[Phân loại]]="Bán hàng",Table1[[#This Row],[Tổng giá trị]],-Table1[[#This Row],[Tổng giá trị]]))</f>
        <v>-301877</v>
      </c>
      <c r="Q1755" s="73">
        <f t="shared" si="219"/>
        <v>-301877</v>
      </c>
      <c r="R1755" s="8">
        <f>Table1[[#This Row],[Số còn phải thu ĐK]]+Table1[[#This Row],[Giá Trị HD sau CK]]-Table1[[#This Row],[Số tiền đã thu]]</f>
        <v>0</v>
      </c>
      <c r="S1755" s="7">
        <f>IF(Table1[[#This Row],[Ngày hóa đơn]]&lt;&gt;"",Table1[[#This Row],[Ngày hóa đơn]],Table1[[#This Row],[Ngày hạch toán]])</f>
        <v>45877</v>
      </c>
      <c r="T1755" s="8"/>
      <c r="U1755" s="7">
        <f>IF(Table1[[#This Row],[Ngày tính CN]]="","",S1755+T1755)</f>
        <v>45877</v>
      </c>
      <c r="V1755" s="74">
        <f ca="1">IF(Table1[[#This Row],[Hạn thanh toán]]="","",IF((U1755-NOW())&lt;0,0,(U1755-NOW())))</f>
        <v>0</v>
      </c>
      <c r="W1755" s="72"/>
      <c r="X1755" s="68" t="str">
        <f t="shared" ca="1" si="220"/>
        <v/>
      </c>
      <c r="Y1755" s="68" t="str">
        <f t="shared" si="218"/>
        <v>Đã thanh toán</v>
      </c>
      <c r="Z1755" s="301">
        <f>Table1[[#This Row],[Hạn thanh toán]]</f>
        <v>45877</v>
      </c>
      <c r="AA1755" s="301">
        <f>Table1[[#This Row],[Ngày Thanh toán]]</f>
        <v>45924</v>
      </c>
      <c r="AD1755" s="3" t="str">
        <f>VLOOKUP($A1755,Ma_KH!$A:$Q,Ma_KH!O$1,0)</f>
        <v>READY MART</v>
      </c>
      <c r="AE1755" s="3" t="str">
        <f>VLOOKUP($A1755,Ma_KH!$A:$Q,Ma_KH!P$1,0)</f>
        <v>READDY MART</v>
      </c>
    </row>
    <row r="1756" spans="1:31" s="61" customFormat="1" ht="25.5" customHeight="1" x14ac:dyDescent="0.3">
      <c r="A1756" s="44" t="s">
        <v>153</v>
      </c>
      <c r="B1756" s="47" t="s">
        <v>3195</v>
      </c>
      <c r="C1756" s="46">
        <v>45931</v>
      </c>
      <c r="D1756" s="45" t="s">
        <v>3233</v>
      </c>
      <c r="E1756" s="46"/>
      <c r="F1756" s="44"/>
      <c r="G1756" s="44" t="s">
        <v>3220</v>
      </c>
      <c r="H1756" s="57">
        <v>943226</v>
      </c>
      <c r="I1756" s="57">
        <v>66026</v>
      </c>
      <c r="J1756" s="57">
        <v>70176</v>
      </c>
      <c r="K1756" s="57">
        <v>947376</v>
      </c>
      <c r="L1756" s="58" t="s">
        <v>24</v>
      </c>
      <c r="M1756" s="111"/>
      <c r="N1756" s="111"/>
      <c r="O1756" s="57">
        <f>IF(Table1[[#This Row],[Phân loại]]="Tồn đầu kỳ",Table1[[#This Row],[Tổng giá trị]],0)</f>
        <v>0</v>
      </c>
      <c r="P1756" s="58">
        <f>IF(Table1[[#This Row],[Số còn phải thu ĐK]]&lt;&gt;0,0,IF(Table1[[#This Row],[Phân loại]]="Bán hàng",Table1[[#This Row],[Tổng giá trị]],-Table1[[#This Row],[Tổng giá trị]]))</f>
        <v>947376</v>
      </c>
      <c r="Q1756" s="115">
        <f t="shared" si="219"/>
        <v>0</v>
      </c>
      <c r="R1756" s="58">
        <f>Table1[[#This Row],[Số còn phải thu ĐK]]+Table1[[#This Row],[Giá Trị HD sau CK]]-Table1[[#This Row],[Số tiền đã thu]]</f>
        <v>947376</v>
      </c>
      <c r="S1756" s="59">
        <f>IF(Table1[[#This Row],[Ngày hóa đơn]]&lt;&gt;"",Table1[[#This Row],[Ngày hóa đơn]],Table1[[#This Row],[Ngày hạch toán]])</f>
        <v>45931</v>
      </c>
      <c r="T1756" s="58"/>
      <c r="U1756" s="59">
        <f>IF(Table1[[#This Row],[Ngày tính CN]]="","",S1756+T1756)</f>
        <v>45931</v>
      </c>
      <c r="V1756" s="60">
        <f ca="1">IF(Table1[[#This Row],[Hạn thanh toán]]="","",IF((U1756-NOW())&lt;0,0,(U1756-NOW())))</f>
        <v>0</v>
      </c>
      <c r="W1756" s="57"/>
      <c r="X1756" s="116" t="str">
        <f t="shared" ca="1" si="220"/>
        <v/>
      </c>
      <c r="Y1756" s="116" t="str">
        <f t="shared" ca="1" si="218"/>
        <v/>
      </c>
      <c r="Z1756" s="305">
        <f>Table1[[#This Row],[Hạn thanh toán]]</f>
        <v>45931</v>
      </c>
      <c r="AA1756" s="305">
        <f>Table1[[#This Row],[Ngày Thanh toán]]</f>
        <v>0</v>
      </c>
      <c r="AD1756" s="61" t="str">
        <f>VLOOKUP($A1756,Ma_KH!$A:$Q,Ma_KH!O$1,0)</f>
        <v>READY MART</v>
      </c>
      <c r="AE1756" s="3" t="str">
        <f>VLOOKUP($A1756,Ma_KH!$A:$Q,Ma_KH!P$1,0)</f>
        <v>READDY MART</v>
      </c>
    </row>
    <row r="1757" spans="1:31" s="61" customFormat="1" ht="25.5" customHeight="1" x14ac:dyDescent="0.3">
      <c r="A1757" s="47" t="s">
        <v>153</v>
      </c>
      <c r="B1757" s="47" t="s">
        <v>3195</v>
      </c>
      <c r="C1757" s="49">
        <v>45944</v>
      </c>
      <c r="D1757" s="48" t="s">
        <v>3234</v>
      </c>
      <c r="E1757" s="49"/>
      <c r="F1757" s="47"/>
      <c r="G1757" s="47" t="s">
        <v>3220</v>
      </c>
      <c r="H1757" s="57">
        <v>817240</v>
      </c>
      <c r="I1757" s="57">
        <v>57207</v>
      </c>
      <c r="J1757" s="57">
        <v>60803</v>
      </c>
      <c r="K1757" s="57">
        <v>820836</v>
      </c>
      <c r="L1757" s="58" t="s">
        <v>24</v>
      </c>
      <c r="M1757" s="111"/>
      <c r="N1757" s="111"/>
      <c r="O1757" s="57">
        <f>IF(Table1[[#This Row],[Phân loại]]="Tồn đầu kỳ",Table1[[#This Row],[Tổng giá trị]],0)</f>
        <v>0</v>
      </c>
      <c r="P1757" s="58">
        <f>IF(Table1[[#This Row],[Số còn phải thu ĐK]]&lt;&gt;0,0,IF(Table1[[#This Row],[Phân loại]]="Bán hàng",Table1[[#This Row],[Tổng giá trị]],-Table1[[#This Row],[Tổng giá trị]]))</f>
        <v>820836</v>
      </c>
      <c r="Q1757" s="115">
        <f t="shared" si="219"/>
        <v>0</v>
      </c>
      <c r="R1757" s="58">
        <f>Table1[[#This Row],[Số còn phải thu ĐK]]+Table1[[#This Row],[Giá Trị HD sau CK]]-Table1[[#This Row],[Số tiền đã thu]]</f>
        <v>820836</v>
      </c>
      <c r="S1757" s="59">
        <f>IF(Table1[[#This Row],[Ngày hóa đơn]]&lt;&gt;"",Table1[[#This Row],[Ngày hóa đơn]],Table1[[#This Row],[Ngày hạch toán]])</f>
        <v>45944</v>
      </c>
      <c r="T1757" s="58"/>
      <c r="U1757" s="59">
        <f>IF(Table1[[#This Row],[Ngày tính CN]]="","",S1757+T1757)</f>
        <v>45944</v>
      </c>
      <c r="V1757" s="60">
        <f ca="1">IF(Table1[[#This Row],[Hạn thanh toán]]="","",IF((U1757-NOW())&lt;0,0,(U1757-NOW())))</f>
        <v>0</v>
      </c>
      <c r="W1757" s="57"/>
      <c r="X1757" s="116" t="str">
        <f t="shared" ca="1" si="220"/>
        <v/>
      </c>
      <c r="Y1757" s="116" t="str">
        <f t="shared" ca="1" si="218"/>
        <v/>
      </c>
      <c r="Z1757" s="305">
        <f>Table1[[#This Row],[Hạn thanh toán]]</f>
        <v>45944</v>
      </c>
      <c r="AA1757" s="305">
        <f>Table1[[#This Row],[Ngày Thanh toán]]</f>
        <v>0</v>
      </c>
      <c r="AD1757" s="61" t="str">
        <f>VLOOKUP($A1757,Ma_KH!$A:$Q,Ma_KH!O$1,0)</f>
        <v>READY MART</v>
      </c>
      <c r="AE1757" s="3" t="str">
        <f>VLOOKUP($A1757,Ma_KH!$A:$Q,Ma_KH!P$1,0)</f>
        <v>READDY MART</v>
      </c>
    </row>
    <row r="1758" spans="1:31" ht="25.5" customHeight="1" x14ac:dyDescent="0.3">
      <c r="A1758" s="76" t="s">
        <v>154</v>
      </c>
      <c r="B1758" s="47" t="s">
        <v>3195</v>
      </c>
      <c r="C1758" s="78">
        <v>45677</v>
      </c>
      <c r="D1758" s="79" t="s">
        <v>3235</v>
      </c>
      <c r="E1758" s="78"/>
      <c r="F1758" s="76"/>
      <c r="G1758" s="76" t="s">
        <v>3236</v>
      </c>
      <c r="H1758" s="72">
        <v>2129760</v>
      </c>
      <c r="I1758" s="72">
        <v>149083</v>
      </c>
      <c r="J1758" s="72">
        <v>158454</v>
      </c>
      <c r="K1758" s="72">
        <v>2139131</v>
      </c>
      <c r="L1758" s="8" t="s">
        <v>24</v>
      </c>
      <c r="M1758" s="7">
        <v>45720</v>
      </c>
      <c r="N1758" s="8" t="s">
        <v>4466</v>
      </c>
      <c r="O1758" s="72">
        <f>IF(Table1[[#This Row],[Phân loại]]="Tồn đầu kỳ",Table1[[#This Row],[Tổng giá trị]],0)</f>
        <v>0</v>
      </c>
      <c r="P1758" s="8">
        <f>IF(Table1[[#This Row],[Số còn phải thu ĐK]]&lt;&gt;0,0,IF(Table1[[#This Row],[Phân loại]]="Bán hàng",Table1[[#This Row],[Tổng giá trị]],-Table1[[#This Row],[Tổng giá trị]]))</f>
        <v>2139131</v>
      </c>
      <c r="Q1758" s="73">
        <f t="shared" si="219"/>
        <v>2139131</v>
      </c>
      <c r="R1758" s="8">
        <f>Table1[[#This Row],[Số còn phải thu ĐK]]+Table1[[#This Row],[Giá Trị HD sau CK]]-Table1[[#This Row],[Số tiền đã thu]]</f>
        <v>0</v>
      </c>
      <c r="S1758" s="7">
        <f>IF(Table1[[#This Row],[Ngày hóa đơn]]&lt;&gt;"",Table1[[#This Row],[Ngày hóa đơn]],Table1[[#This Row],[Ngày hạch toán]])</f>
        <v>45677</v>
      </c>
      <c r="T1758" s="8"/>
      <c r="U1758" s="7">
        <f>IF(Table1[[#This Row],[Ngày tính CN]]="","",S1758+T1758)</f>
        <v>45677</v>
      </c>
      <c r="V1758" s="74">
        <f ca="1">IF(Table1[[#This Row],[Hạn thanh toán]]="","",IF((U1758-NOW())&lt;0,0,(U1758-NOW())))</f>
        <v>0</v>
      </c>
      <c r="W1758" s="72"/>
      <c r="X1758" s="68" t="str">
        <f t="shared" ca="1" si="220"/>
        <v/>
      </c>
      <c r="Y1758" s="68" t="str">
        <f t="shared" si="218"/>
        <v>Đã thanh toán</v>
      </c>
      <c r="Z1758" s="301">
        <f>Table1[[#This Row],[Hạn thanh toán]]</f>
        <v>45677</v>
      </c>
      <c r="AA1758" s="301">
        <f>Table1[[#This Row],[Ngày Thanh toán]]</f>
        <v>45720</v>
      </c>
      <c r="AD1758" s="3" t="str">
        <f>VLOOKUP($A1758,Ma_KH!$A:$Q,Ma_KH!O$1,0)</f>
        <v>READY MART</v>
      </c>
      <c r="AE1758" s="3" t="str">
        <f>VLOOKUP($A1758,Ma_KH!$A:$Q,Ma_KH!P$1,0)</f>
        <v>READDY MART</v>
      </c>
    </row>
    <row r="1759" spans="1:31" s="61" customFormat="1" ht="25.5" customHeight="1" x14ac:dyDescent="0.3">
      <c r="A1759" s="44" t="s">
        <v>154</v>
      </c>
      <c r="B1759" s="47" t="s">
        <v>3195</v>
      </c>
      <c r="C1759" s="46">
        <v>45714</v>
      </c>
      <c r="D1759" s="45" t="s">
        <v>3237</v>
      </c>
      <c r="E1759" s="46"/>
      <c r="F1759" s="44"/>
      <c r="G1759" s="44" t="s">
        <v>3236</v>
      </c>
      <c r="H1759" s="57">
        <v>859355</v>
      </c>
      <c r="I1759" s="57">
        <v>60155</v>
      </c>
      <c r="J1759" s="57">
        <v>63936</v>
      </c>
      <c r="K1759" s="57">
        <v>863136</v>
      </c>
      <c r="L1759" s="58" t="s">
        <v>24</v>
      </c>
      <c r="M1759" s="59"/>
      <c r="N1759" s="58"/>
      <c r="O1759" s="57">
        <f>IF(Table1[[#This Row],[Phân loại]]="Tồn đầu kỳ",Table1[[#This Row],[Tổng giá trị]],0)</f>
        <v>0</v>
      </c>
      <c r="P1759" s="58">
        <f>IF(Table1[[#This Row],[Số còn phải thu ĐK]]&lt;&gt;0,0,IF(Table1[[#This Row],[Phân loại]]="Bán hàng",Table1[[#This Row],[Tổng giá trị]],-Table1[[#This Row],[Tổng giá trị]]))</f>
        <v>863136</v>
      </c>
      <c r="Q1759" s="115">
        <f t="shared" si="219"/>
        <v>0</v>
      </c>
      <c r="R1759" s="58">
        <f>Table1[[#This Row],[Số còn phải thu ĐK]]+Table1[[#This Row],[Giá Trị HD sau CK]]-Table1[[#This Row],[Số tiền đã thu]]</f>
        <v>863136</v>
      </c>
      <c r="S1759" s="59">
        <f>IF(Table1[[#This Row],[Ngày hóa đơn]]&lt;&gt;"",Table1[[#This Row],[Ngày hóa đơn]],Table1[[#This Row],[Ngày hạch toán]])</f>
        <v>45714</v>
      </c>
      <c r="T1759" s="58"/>
      <c r="U1759" s="59">
        <f>IF(Table1[[#This Row],[Ngày tính CN]]="","",S1759+T1759)</f>
        <v>45714</v>
      </c>
      <c r="V1759" s="60">
        <f ca="1">IF(Table1[[#This Row],[Hạn thanh toán]]="","",IF((U1759-NOW())&lt;0,0,(U1759-NOW())))</f>
        <v>0</v>
      </c>
      <c r="W1759" s="57"/>
      <c r="X1759" s="116" t="str">
        <f t="shared" ca="1" si="220"/>
        <v/>
      </c>
      <c r="Y1759" s="116" t="str">
        <f t="shared" ca="1" si="218"/>
        <v/>
      </c>
      <c r="Z1759" s="305">
        <f>Table1[[#This Row],[Hạn thanh toán]]</f>
        <v>45714</v>
      </c>
      <c r="AA1759" s="305">
        <f>Table1[[#This Row],[Ngày Thanh toán]]</f>
        <v>0</v>
      </c>
      <c r="AD1759" s="61" t="str">
        <f>VLOOKUP($A1759,Ma_KH!$A:$Q,Ma_KH!O$1,0)</f>
        <v>READY MART</v>
      </c>
      <c r="AE1759" s="3" t="str">
        <f>VLOOKUP($A1759,Ma_KH!$A:$Q,Ma_KH!P$1,0)</f>
        <v>READDY MART</v>
      </c>
    </row>
    <row r="1760" spans="1:31" ht="25.5" customHeight="1" x14ac:dyDescent="0.3">
      <c r="A1760" s="76" t="s">
        <v>154</v>
      </c>
      <c r="B1760" s="47" t="s">
        <v>3195</v>
      </c>
      <c r="C1760" s="78">
        <v>45714</v>
      </c>
      <c r="D1760" s="79" t="s">
        <v>3238</v>
      </c>
      <c r="E1760" s="78">
        <v>45714</v>
      </c>
      <c r="F1760" s="76"/>
      <c r="G1760" s="76" t="s">
        <v>3239</v>
      </c>
      <c r="H1760" s="72">
        <v>0</v>
      </c>
      <c r="I1760" s="72">
        <v>0</v>
      </c>
      <c r="J1760" s="72">
        <v>0</v>
      </c>
      <c r="K1760" s="72">
        <v>55839</v>
      </c>
      <c r="L1760" s="8" t="s">
        <v>17</v>
      </c>
      <c r="M1760" s="43">
        <v>45720</v>
      </c>
      <c r="N1760" s="29" t="s">
        <v>4466</v>
      </c>
      <c r="O1760" s="72">
        <f>IF(Table1[[#This Row],[Phân loại]]="Tồn đầu kỳ",Table1[[#This Row],[Tổng giá trị]],0)</f>
        <v>0</v>
      </c>
      <c r="P1760" s="8">
        <f>IF(Table1[[#This Row],[Số còn phải thu ĐK]]&lt;&gt;0,0,IF(Table1[[#This Row],[Phân loại]]="Bán hàng",Table1[[#This Row],[Tổng giá trị]],-Table1[[#This Row],[Tổng giá trị]]))</f>
        <v>-55839</v>
      </c>
      <c r="Q1760" s="73">
        <f t="shared" si="219"/>
        <v>-55839</v>
      </c>
      <c r="R1760" s="8">
        <f>Table1[[#This Row],[Số còn phải thu ĐK]]+Table1[[#This Row],[Giá Trị HD sau CK]]-Table1[[#This Row],[Số tiền đã thu]]</f>
        <v>0</v>
      </c>
      <c r="S1760" s="7">
        <f>IF(Table1[[#This Row],[Ngày hóa đơn]]&lt;&gt;"",Table1[[#This Row],[Ngày hóa đơn]],Table1[[#This Row],[Ngày hạch toán]])</f>
        <v>45714</v>
      </c>
      <c r="T1760" s="8"/>
      <c r="U1760" s="7">
        <f>IF(Table1[[#This Row],[Ngày tính CN]]="","",S1760+T1760)</f>
        <v>45714</v>
      </c>
      <c r="V1760" s="74">
        <f ca="1">IF(Table1[[#This Row],[Hạn thanh toán]]="","",IF((U1760-NOW())&lt;0,0,(U1760-NOW())))</f>
        <v>0</v>
      </c>
      <c r="W1760" s="72"/>
      <c r="X1760" s="68" t="str">
        <f t="shared" ca="1" si="220"/>
        <v/>
      </c>
      <c r="Y1760" s="68" t="str">
        <f t="shared" si="218"/>
        <v>Đã thanh toán</v>
      </c>
      <c r="Z1760" s="301">
        <f>Table1[[#This Row],[Hạn thanh toán]]</f>
        <v>45714</v>
      </c>
      <c r="AA1760" s="301">
        <f>Table1[[#This Row],[Ngày Thanh toán]]</f>
        <v>45720</v>
      </c>
      <c r="AD1760" s="3" t="str">
        <f>VLOOKUP($A1760,Ma_KH!$A:$Q,Ma_KH!O$1,0)</f>
        <v>READY MART</v>
      </c>
      <c r="AE1760" s="3" t="str">
        <f>VLOOKUP($A1760,Ma_KH!$A:$Q,Ma_KH!P$1,0)</f>
        <v>READDY MART</v>
      </c>
    </row>
    <row r="1761" spans="1:31" ht="25.5" customHeight="1" x14ac:dyDescent="0.3">
      <c r="A1761" s="76" t="s">
        <v>154</v>
      </c>
      <c r="B1761" s="47" t="s">
        <v>3195</v>
      </c>
      <c r="C1761" s="78">
        <v>45730</v>
      </c>
      <c r="D1761" s="79" t="s">
        <v>3240</v>
      </c>
      <c r="E1761" s="78"/>
      <c r="F1761" s="76"/>
      <c r="G1761" s="76" t="s">
        <v>3236</v>
      </c>
      <c r="H1761" s="72">
        <v>1081002</v>
      </c>
      <c r="I1761" s="72">
        <v>75670</v>
      </c>
      <c r="J1761" s="72">
        <v>80427</v>
      </c>
      <c r="K1761" s="72">
        <v>1085759</v>
      </c>
      <c r="L1761" s="8" t="s">
        <v>24</v>
      </c>
      <c r="M1761" s="43">
        <v>45773</v>
      </c>
      <c r="N1761" s="29" t="s">
        <v>4465</v>
      </c>
      <c r="O1761" s="72">
        <f>IF(Table1[[#This Row],[Phân loại]]="Tồn đầu kỳ",Table1[[#This Row],[Tổng giá trị]],0)</f>
        <v>0</v>
      </c>
      <c r="P1761" s="8">
        <f>IF(Table1[[#This Row],[Số còn phải thu ĐK]]&lt;&gt;0,0,IF(Table1[[#This Row],[Phân loại]]="Bán hàng",Table1[[#This Row],[Tổng giá trị]],-Table1[[#This Row],[Tổng giá trị]]))</f>
        <v>1085759</v>
      </c>
      <c r="Q1761" s="73">
        <f t="shared" si="219"/>
        <v>1085759</v>
      </c>
      <c r="R1761" s="8">
        <f>Table1[[#This Row],[Số còn phải thu ĐK]]+Table1[[#This Row],[Giá Trị HD sau CK]]-Table1[[#This Row],[Số tiền đã thu]]</f>
        <v>0</v>
      </c>
      <c r="S1761" s="7">
        <f>IF(Table1[[#This Row],[Ngày hóa đơn]]&lt;&gt;"",Table1[[#This Row],[Ngày hóa đơn]],Table1[[#This Row],[Ngày hạch toán]])</f>
        <v>45730</v>
      </c>
      <c r="T1761" s="8"/>
      <c r="U1761" s="7">
        <f>IF(Table1[[#This Row],[Ngày tính CN]]="","",S1761+T1761)</f>
        <v>45730</v>
      </c>
      <c r="V1761" s="74">
        <f ca="1">IF(Table1[[#This Row],[Hạn thanh toán]]="","",IF((U1761-NOW())&lt;0,0,(U1761-NOW())))</f>
        <v>0</v>
      </c>
      <c r="W1761" s="72"/>
      <c r="X1761" s="68" t="str">
        <f t="shared" ca="1" si="220"/>
        <v/>
      </c>
      <c r="Y1761" s="68" t="str">
        <f t="shared" si="218"/>
        <v>Đã thanh toán</v>
      </c>
      <c r="Z1761" s="301">
        <f>Table1[[#This Row],[Hạn thanh toán]]</f>
        <v>45730</v>
      </c>
      <c r="AA1761" s="301">
        <f>Table1[[#This Row],[Ngày Thanh toán]]</f>
        <v>45773</v>
      </c>
      <c r="AD1761" s="3" t="str">
        <f>VLOOKUP($A1761,Ma_KH!$A:$Q,Ma_KH!O$1,0)</f>
        <v>READY MART</v>
      </c>
      <c r="AE1761" s="3" t="str">
        <f>VLOOKUP($A1761,Ma_KH!$A:$Q,Ma_KH!P$1,0)</f>
        <v>READDY MART</v>
      </c>
    </row>
    <row r="1762" spans="1:31" ht="25.5" customHeight="1" x14ac:dyDescent="0.3">
      <c r="A1762" s="69" t="s">
        <v>154</v>
      </c>
      <c r="B1762" s="47" t="s">
        <v>3195</v>
      </c>
      <c r="C1762" s="70">
        <v>45773</v>
      </c>
      <c r="D1762" s="71" t="s">
        <v>3241</v>
      </c>
      <c r="E1762" s="70">
        <v>45773</v>
      </c>
      <c r="F1762" s="69"/>
      <c r="G1762" s="69" t="s">
        <v>353</v>
      </c>
      <c r="H1762" s="72">
        <v>0</v>
      </c>
      <c r="I1762" s="72">
        <v>0</v>
      </c>
      <c r="J1762" s="72">
        <v>0</v>
      </c>
      <c r="K1762" s="72">
        <v>61318</v>
      </c>
      <c r="L1762" s="8" t="s">
        <v>17</v>
      </c>
      <c r="M1762" s="43">
        <v>45773</v>
      </c>
      <c r="N1762" s="29" t="s">
        <v>4465</v>
      </c>
      <c r="O1762" s="72">
        <f>IF(Table1[[#This Row],[Phân loại]]="Tồn đầu kỳ",Table1[[#This Row],[Tổng giá trị]],0)</f>
        <v>0</v>
      </c>
      <c r="P1762" s="8">
        <f>IF(Table1[[#This Row],[Số còn phải thu ĐK]]&lt;&gt;0,0,IF(Table1[[#This Row],[Phân loại]]="Bán hàng",Table1[[#This Row],[Tổng giá trị]],-Table1[[#This Row],[Tổng giá trị]]))</f>
        <v>-61318</v>
      </c>
      <c r="Q1762" s="73">
        <f t="shared" si="219"/>
        <v>-61318</v>
      </c>
      <c r="R1762" s="8">
        <f>Table1[[#This Row],[Số còn phải thu ĐK]]+Table1[[#This Row],[Giá Trị HD sau CK]]-Table1[[#This Row],[Số tiền đã thu]]</f>
        <v>0</v>
      </c>
      <c r="S1762" s="7">
        <f>IF(Table1[[#This Row],[Ngày hóa đơn]]&lt;&gt;"",Table1[[#This Row],[Ngày hóa đơn]],Table1[[#This Row],[Ngày hạch toán]])</f>
        <v>45773</v>
      </c>
      <c r="T1762" s="8"/>
      <c r="U1762" s="7">
        <f>IF(Table1[[#This Row],[Ngày tính CN]]="","",S1762+T1762)</f>
        <v>45773</v>
      </c>
      <c r="V1762" s="74">
        <f ca="1">IF(Table1[[#This Row],[Hạn thanh toán]]="","",IF((U1762-NOW())&lt;0,0,(U1762-NOW())))</f>
        <v>0</v>
      </c>
      <c r="W1762" s="72"/>
      <c r="X1762" s="68" t="str">
        <f t="shared" ca="1" si="220"/>
        <v/>
      </c>
      <c r="Y1762" s="68" t="str">
        <f t="shared" si="218"/>
        <v>Đã thanh toán</v>
      </c>
      <c r="Z1762" s="301">
        <f>Table1[[#This Row],[Hạn thanh toán]]</f>
        <v>45773</v>
      </c>
      <c r="AA1762" s="301">
        <f>Table1[[#This Row],[Ngày Thanh toán]]</f>
        <v>45773</v>
      </c>
      <c r="AD1762" s="3" t="str">
        <f>VLOOKUP($A1762,Ma_KH!$A:$Q,Ma_KH!O$1,0)</f>
        <v>READY MART</v>
      </c>
      <c r="AE1762" s="3" t="str">
        <f>VLOOKUP($A1762,Ma_KH!$A:$Q,Ma_KH!P$1,0)</f>
        <v>READDY MART</v>
      </c>
    </row>
    <row r="1763" spans="1:31" ht="25.5" customHeight="1" x14ac:dyDescent="0.3">
      <c r="A1763" s="76" t="s">
        <v>154</v>
      </c>
      <c r="B1763" s="47" t="s">
        <v>3195</v>
      </c>
      <c r="C1763" s="78">
        <v>45782</v>
      </c>
      <c r="D1763" s="79" t="s">
        <v>3242</v>
      </c>
      <c r="E1763" s="78"/>
      <c r="F1763" s="76"/>
      <c r="G1763" s="76" t="s">
        <v>3236</v>
      </c>
      <c r="H1763" s="72">
        <v>1120777</v>
      </c>
      <c r="I1763" s="72">
        <v>78454</v>
      </c>
      <c r="J1763" s="72">
        <v>83386</v>
      </c>
      <c r="K1763" s="72">
        <v>1125709</v>
      </c>
      <c r="L1763" s="8" t="s">
        <v>24</v>
      </c>
      <c r="M1763" s="63">
        <v>45924</v>
      </c>
      <c r="N1763" s="63" t="s">
        <v>4486</v>
      </c>
      <c r="O1763" s="72">
        <f>IF(Table1[[#This Row],[Phân loại]]="Tồn đầu kỳ",Table1[[#This Row],[Tổng giá trị]],0)</f>
        <v>0</v>
      </c>
      <c r="P1763" s="8">
        <f>IF(Table1[[#This Row],[Số còn phải thu ĐK]]&lt;&gt;0,0,IF(Table1[[#This Row],[Phân loại]]="Bán hàng",Table1[[#This Row],[Tổng giá trị]],-Table1[[#This Row],[Tổng giá trị]]))</f>
        <v>1125709</v>
      </c>
      <c r="Q1763" s="73">
        <f t="shared" si="219"/>
        <v>1125709</v>
      </c>
      <c r="R1763" s="8">
        <f>Table1[[#This Row],[Số còn phải thu ĐK]]+Table1[[#This Row],[Giá Trị HD sau CK]]-Table1[[#This Row],[Số tiền đã thu]]</f>
        <v>0</v>
      </c>
      <c r="S1763" s="7">
        <f>IF(Table1[[#This Row],[Ngày hóa đơn]]&lt;&gt;"",Table1[[#This Row],[Ngày hóa đơn]],Table1[[#This Row],[Ngày hạch toán]])</f>
        <v>45782</v>
      </c>
      <c r="T1763" s="8"/>
      <c r="U1763" s="7">
        <f>IF(Table1[[#This Row],[Ngày tính CN]]="","",S1763+T1763)</f>
        <v>45782</v>
      </c>
      <c r="V1763" s="74">
        <f ca="1">IF(Table1[[#This Row],[Hạn thanh toán]]="","",IF((U1763-NOW())&lt;0,0,(U1763-NOW())))</f>
        <v>0</v>
      </c>
      <c r="W1763" s="72"/>
      <c r="X1763" s="68" t="str">
        <f t="shared" ca="1" si="220"/>
        <v/>
      </c>
      <c r="Y1763" s="68" t="str">
        <f t="shared" si="218"/>
        <v>Đã thanh toán</v>
      </c>
      <c r="Z1763" s="301">
        <f>Table1[[#This Row],[Hạn thanh toán]]</f>
        <v>45782</v>
      </c>
      <c r="AA1763" s="301">
        <f>Table1[[#This Row],[Ngày Thanh toán]]</f>
        <v>45924</v>
      </c>
      <c r="AD1763" s="3" t="str">
        <f>VLOOKUP($A1763,Ma_KH!$A:$Q,Ma_KH!O$1,0)</f>
        <v>READY MART</v>
      </c>
      <c r="AE1763" s="3" t="str">
        <f>VLOOKUP($A1763,Ma_KH!$A:$Q,Ma_KH!P$1,0)</f>
        <v>READDY MART</v>
      </c>
    </row>
    <row r="1764" spans="1:31" ht="25.5" customHeight="1" x14ac:dyDescent="0.3">
      <c r="A1764" s="76" t="s">
        <v>154</v>
      </c>
      <c r="B1764" s="47" t="s">
        <v>3195</v>
      </c>
      <c r="C1764" s="78">
        <v>45783</v>
      </c>
      <c r="D1764" s="79" t="s">
        <v>3243</v>
      </c>
      <c r="E1764" s="78">
        <v>45783</v>
      </c>
      <c r="F1764" s="76"/>
      <c r="G1764" s="76" t="s">
        <v>3239</v>
      </c>
      <c r="H1764" s="72"/>
      <c r="I1764" s="72"/>
      <c r="J1764" s="72">
        <v>0</v>
      </c>
      <c r="K1764" s="72">
        <v>120780</v>
      </c>
      <c r="L1764" s="8" t="s">
        <v>17</v>
      </c>
      <c r="M1764" s="63">
        <v>45924</v>
      </c>
      <c r="N1764" s="63" t="s">
        <v>4486</v>
      </c>
      <c r="O1764" s="72">
        <f>IF(Table1[[#This Row],[Phân loại]]="Tồn đầu kỳ",Table1[[#This Row],[Tổng giá trị]],0)</f>
        <v>0</v>
      </c>
      <c r="P1764" s="8">
        <f>IF(Table1[[#This Row],[Số còn phải thu ĐK]]&lt;&gt;0,0,IF(Table1[[#This Row],[Phân loại]]="Bán hàng",Table1[[#This Row],[Tổng giá trị]],-Table1[[#This Row],[Tổng giá trị]]))</f>
        <v>-120780</v>
      </c>
      <c r="Q1764" s="73">
        <f t="shared" si="219"/>
        <v>-120780</v>
      </c>
      <c r="R1764" s="8">
        <f>Table1[[#This Row],[Số còn phải thu ĐK]]+Table1[[#This Row],[Giá Trị HD sau CK]]-Table1[[#This Row],[Số tiền đã thu]]</f>
        <v>0</v>
      </c>
      <c r="S1764" s="7">
        <f>IF(Table1[[#This Row],[Ngày hóa đơn]]&lt;&gt;"",Table1[[#This Row],[Ngày hóa đơn]],Table1[[#This Row],[Ngày hạch toán]])</f>
        <v>45783</v>
      </c>
      <c r="T1764" s="8"/>
      <c r="U1764" s="7">
        <f>IF(Table1[[#This Row],[Ngày tính CN]]="","",S1764+T1764)</f>
        <v>45783</v>
      </c>
      <c r="V1764" s="74">
        <f ca="1">IF(Table1[[#This Row],[Hạn thanh toán]]="","",IF((U1764-NOW())&lt;0,0,(U1764-NOW())))</f>
        <v>0</v>
      </c>
      <c r="W1764" s="72"/>
      <c r="X1764" s="68" t="str">
        <f t="shared" ca="1" si="220"/>
        <v/>
      </c>
      <c r="Y1764" s="68" t="str">
        <f t="shared" si="218"/>
        <v>Đã thanh toán</v>
      </c>
      <c r="Z1764" s="301">
        <f>Table1[[#This Row],[Hạn thanh toán]]</f>
        <v>45783</v>
      </c>
      <c r="AA1764" s="301">
        <f>Table1[[#This Row],[Ngày Thanh toán]]</f>
        <v>45924</v>
      </c>
      <c r="AD1764" s="3" t="str">
        <f>VLOOKUP($A1764,Ma_KH!$A:$Q,Ma_KH!O$1,0)</f>
        <v>READY MART</v>
      </c>
      <c r="AE1764" s="3" t="str">
        <f>VLOOKUP($A1764,Ma_KH!$A:$Q,Ma_KH!P$1,0)</f>
        <v>READDY MART</v>
      </c>
    </row>
    <row r="1765" spans="1:31" ht="25.5" customHeight="1" x14ac:dyDescent="0.3">
      <c r="A1765" s="76" t="s">
        <v>154</v>
      </c>
      <c r="B1765" s="47" t="s">
        <v>3195</v>
      </c>
      <c r="C1765" s="78">
        <v>45822</v>
      </c>
      <c r="D1765" s="79" t="s">
        <v>3244</v>
      </c>
      <c r="E1765" s="78">
        <v>45822</v>
      </c>
      <c r="F1765" s="76"/>
      <c r="G1765" s="76" t="s">
        <v>3245</v>
      </c>
      <c r="H1765" s="72"/>
      <c r="I1765" s="72"/>
      <c r="J1765" s="72">
        <v>0</v>
      </c>
      <c r="K1765" s="72">
        <v>560488</v>
      </c>
      <c r="L1765" s="8" t="s">
        <v>17</v>
      </c>
      <c r="M1765" s="63">
        <v>45924</v>
      </c>
      <c r="N1765" s="63" t="s">
        <v>4486</v>
      </c>
      <c r="O1765" s="72">
        <f>IF(Table1[[#This Row],[Phân loại]]="Tồn đầu kỳ",Table1[[#This Row],[Tổng giá trị]],0)</f>
        <v>0</v>
      </c>
      <c r="P1765" s="8">
        <f>IF(Table1[[#This Row],[Số còn phải thu ĐK]]&lt;&gt;0,0,IF(Table1[[#This Row],[Phân loại]]="Bán hàng",Table1[[#This Row],[Tổng giá trị]],-Table1[[#This Row],[Tổng giá trị]]))</f>
        <v>-560488</v>
      </c>
      <c r="Q1765" s="73">
        <f t="shared" si="219"/>
        <v>-560488</v>
      </c>
      <c r="R1765" s="8">
        <f>Table1[[#This Row],[Số còn phải thu ĐK]]+Table1[[#This Row],[Giá Trị HD sau CK]]-Table1[[#This Row],[Số tiền đã thu]]</f>
        <v>0</v>
      </c>
      <c r="S1765" s="7">
        <f>IF(Table1[[#This Row],[Ngày hóa đơn]]&lt;&gt;"",Table1[[#This Row],[Ngày hóa đơn]],Table1[[#This Row],[Ngày hạch toán]])</f>
        <v>45822</v>
      </c>
      <c r="T1765" s="8"/>
      <c r="U1765" s="7">
        <f>IF(Table1[[#This Row],[Ngày tính CN]]="","",S1765+T1765)</f>
        <v>45822</v>
      </c>
      <c r="V1765" s="74">
        <f ca="1">IF(Table1[[#This Row],[Hạn thanh toán]]="","",IF((U1765-NOW())&lt;0,0,(U1765-NOW())))</f>
        <v>0</v>
      </c>
      <c r="W1765" s="72"/>
      <c r="X1765" s="68" t="str">
        <f t="shared" ca="1" si="220"/>
        <v/>
      </c>
      <c r="Y1765" s="68" t="str">
        <f t="shared" si="218"/>
        <v>Đã thanh toán</v>
      </c>
      <c r="Z1765" s="301">
        <f>Table1[[#This Row],[Hạn thanh toán]]</f>
        <v>45822</v>
      </c>
      <c r="AA1765" s="301">
        <f>Table1[[#This Row],[Ngày Thanh toán]]</f>
        <v>45924</v>
      </c>
      <c r="AD1765" s="3" t="str">
        <f>VLOOKUP($A1765,Ma_KH!$A:$Q,Ma_KH!O$1,0)</f>
        <v>READY MART</v>
      </c>
      <c r="AE1765" s="3" t="str">
        <f>VLOOKUP($A1765,Ma_KH!$A:$Q,Ma_KH!P$1,0)</f>
        <v>READDY MART</v>
      </c>
    </row>
    <row r="1766" spans="1:31" ht="25.5" customHeight="1" x14ac:dyDescent="0.3">
      <c r="A1766" s="76" t="s">
        <v>154</v>
      </c>
      <c r="B1766" s="47" t="s">
        <v>3195</v>
      </c>
      <c r="C1766" s="78">
        <v>45827</v>
      </c>
      <c r="D1766" s="79" t="s">
        <v>3246</v>
      </c>
      <c r="E1766" s="78">
        <v>45827</v>
      </c>
      <c r="F1766" s="76"/>
      <c r="G1766" s="76" t="s">
        <v>3247</v>
      </c>
      <c r="H1766" s="72"/>
      <c r="I1766" s="72"/>
      <c r="J1766" s="72">
        <v>0</v>
      </c>
      <c r="K1766" s="72">
        <v>315630</v>
      </c>
      <c r="L1766" s="8" t="s">
        <v>17</v>
      </c>
      <c r="M1766" s="63">
        <v>45924</v>
      </c>
      <c r="N1766" s="63" t="s">
        <v>4486</v>
      </c>
      <c r="O1766" s="72">
        <f>IF(Table1[[#This Row],[Phân loại]]="Tồn đầu kỳ",Table1[[#This Row],[Tổng giá trị]],0)</f>
        <v>0</v>
      </c>
      <c r="P1766" s="8">
        <f>IF(Table1[[#This Row],[Số còn phải thu ĐK]]&lt;&gt;0,0,IF(Table1[[#This Row],[Phân loại]]="Bán hàng",Table1[[#This Row],[Tổng giá trị]],-Table1[[#This Row],[Tổng giá trị]]))</f>
        <v>-315630</v>
      </c>
      <c r="Q1766" s="73">
        <f t="shared" si="219"/>
        <v>-315630</v>
      </c>
      <c r="R1766" s="8">
        <f>Table1[[#This Row],[Số còn phải thu ĐK]]+Table1[[#This Row],[Giá Trị HD sau CK]]-Table1[[#This Row],[Số tiền đã thu]]</f>
        <v>0</v>
      </c>
      <c r="S1766" s="7">
        <f>IF(Table1[[#This Row],[Ngày hóa đơn]]&lt;&gt;"",Table1[[#This Row],[Ngày hóa đơn]],Table1[[#This Row],[Ngày hạch toán]])</f>
        <v>45827</v>
      </c>
      <c r="T1766" s="8"/>
      <c r="U1766" s="7">
        <f>IF(Table1[[#This Row],[Ngày tính CN]]="","",S1766+T1766)</f>
        <v>45827</v>
      </c>
      <c r="V1766" s="74">
        <f ca="1">IF(Table1[[#This Row],[Hạn thanh toán]]="","",IF((U1766-NOW())&lt;0,0,(U1766-NOW())))</f>
        <v>0</v>
      </c>
      <c r="W1766" s="72"/>
      <c r="X1766" s="68" t="str">
        <f t="shared" ca="1" si="220"/>
        <v/>
      </c>
      <c r="Y1766" s="68" t="str">
        <f t="shared" si="218"/>
        <v>Đã thanh toán</v>
      </c>
      <c r="Z1766" s="301">
        <f>Table1[[#This Row],[Hạn thanh toán]]</f>
        <v>45827</v>
      </c>
      <c r="AA1766" s="301">
        <f>Table1[[#This Row],[Ngày Thanh toán]]</f>
        <v>45924</v>
      </c>
      <c r="AD1766" s="3" t="str">
        <f>VLOOKUP($A1766,Ma_KH!$A:$Q,Ma_KH!O$1,0)</f>
        <v>READY MART</v>
      </c>
      <c r="AE1766" s="3" t="str">
        <f>VLOOKUP($A1766,Ma_KH!$A:$Q,Ma_KH!P$1,0)</f>
        <v>READDY MART</v>
      </c>
    </row>
    <row r="1767" spans="1:31" ht="25.5" customHeight="1" x14ac:dyDescent="0.3">
      <c r="A1767" s="76" t="s">
        <v>154</v>
      </c>
      <c r="B1767" s="47" t="s">
        <v>3195</v>
      </c>
      <c r="C1767" s="78">
        <v>45845</v>
      </c>
      <c r="D1767" s="79" t="s">
        <v>3248</v>
      </c>
      <c r="E1767" s="78">
        <v>45845</v>
      </c>
      <c r="F1767" s="76"/>
      <c r="G1767" s="76" t="s">
        <v>3245</v>
      </c>
      <c r="H1767" s="72"/>
      <c r="I1767" s="72"/>
      <c r="J1767" s="72">
        <v>0</v>
      </c>
      <c r="K1767" s="72">
        <v>118742</v>
      </c>
      <c r="L1767" s="8" t="s">
        <v>17</v>
      </c>
      <c r="M1767" s="63">
        <v>45924</v>
      </c>
      <c r="N1767" s="63" t="s">
        <v>4486</v>
      </c>
      <c r="O1767" s="72">
        <f>IF(Table1[[#This Row],[Phân loại]]="Tồn đầu kỳ",Table1[[#This Row],[Tổng giá trị]],0)</f>
        <v>0</v>
      </c>
      <c r="P1767" s="8">
        <f>IF(Table1[[#This Row],[Số còn phải thu ĐK]]&lt;&gt;0,0,IF(Table1[[#This Row],[Phân loại]]="Bán hàng",Table1[[#This Row],[Tổng giá trị]],-Table1[[#This Row],[Tổng giá trị]]))</f>
        <v>-118742</v>
      </c>
      <c r="Q1767" s="73">
        <f t="shared" si="219"/>
        <v>-118742</v>
      </c>
      <c r="R1767" s="8">
        <f>Table1[[#This Row],[Số còn phải thu ĐK]]+Table1[[#This Row],[Giá Trị HD sau CK]]-Table1[[#This Row],[Số tiền đã thu]]</f>
        <v>0</v>
      </c>
      <c r="S1767" s="7">
        <f>IF(Table1[[#This Row],[Ngày hóa đơn]]&lt;&gt;"",Table1[[#This Row],[Ngày hóa đơn]],Table1[[#This Row],[Ngày hạch toán]])</f>
        <v>45845</v>
      </c>
      <c r="T1767" s="8"/>
      <c r="U1767" s="7">
        <f>IF(Table1[[#This Row],[Ngày tính CN]]="","",S1767+T1767)</f>
        <v>45845</v>
      </c>
      <c r="V1767" s="74">
        <f ca="1">IF(Table1[[#This Row],[Hạn thanh toán]]="","",IF((U1767-NOW())&lt;0,0,(U1767-NOW())))</f>
        <v>0</v>
      </c>
      <c r="W1767" s="72"/>
      <c r="X1767" s="68" t="str">
        <f t="shared" ca="1" si="220"/>
        <v/>
      </c>
      <c r="Y1767" s="68" t="str">
        <f t="shared" si="218"/>
        <v>Đã thanh toán</v>
      </c>
      <c r="Z1767" s="301">
        <f>Table1[[#This Row],[Hạn thanh toán]]</f>
        <v>45845</v>
      </c>
      <c r="AA1767" s="301">
        <f>Table1[[#This Row],[Ngày Thanh toán]]</f>
        <v>45924</v>
      </c>
      <c r="AD1767" s="3" t="str">
        <f>VLOOKUP($A1767,Ma_KH!$A:$Q,Ma_KH!O$1,0)</f>
        <v>READY MART</v>
      </c>
      <c r="AE1767" s="3" t="str">
        <f>VLOOKUP($A1767,Ma_KH!$A:$Q,Ma_KH!P$1,0)</f>
        <v>READDY MART</v>
      </c>
    </row>
    <row r="1768" spans="1:31" ht="25.5" customHeight="1" x14ac:dyDescent="0.3">
      <c r="A1768" s="76" t="s">
        <v>154</v>
      </c>
      <c r="B1768" s="47" t="s">
        <v>3195</v>
      </c>
      <c r="C1768" s="78">
        <v>45875</v>
      </c>
      <c r="D1768" s="79" t="s">
        <v>3249</v>
      </c>
      <c r="E1768" s="78">
        <v>45875</v>
      </c>
      <c r="F1768" s="76"/>
      <c r="G1768" s="76" t="s">
        <v>3245</v>
      </c>
      <c r="H1768" s="72"/>
      <c r="I1768" s="72"/>
      <c r="J1768" s="72">
        <v>0</v>
      </c>
      <c r="K1768" s="72">
        <v>37665</v>
      </c>
      <c r="L1768" s="8" t="s">
        <v>17</v>
      </c>
      <c r="M1768" s="63">
        <v>45924</v>
      </c>
      <c r="N1768" s="63" t="s">
        <v>4486</v>
      </c>
      <c r="O1768" s="72">
        <f>IF(Table1[[#This Row],[Phân loại]]="Tồn đầu kỳ",Table1[[#This Row],[Tổng giá trị]],0)</f>
        <v>0</v>
      </c>
      <c r="P1768" s="8">
        <f>IF(Table1[[#This Row],[Số còn phải thu ĐK]]&lt;&gt;0,0,IF(Table1[[#This Row],[Phân loại]]="Bán hàng",Table1[[#This Row],[Tổng giá trị]],-Table1[[#This Row],[Tổng giá trị]]))</f>
        <v>-37665</v>
      </c>
      <c r="Q1768" s="73">
        <f t="shared" si="219"/>
        <v>-37665</v>
      </c>
      <c r="R1768" s="8">
        <f>Table1[[#This Row],[Số còn phải thu ĐK]]+Table1[[#This Row],[Giá Trị HD sau CK]]-Table1[[#This Row],[Số tiền đã thu]]</f>
        <v>0</v>
      </c>
      <c r="S1768" s="7">
        <f>IF(Table1[[#This Row],[Ngày hóa đơn]]&lt;&gt;"",Table1[[#This Row],[Ngày hóa đơn]],Table1[[#This Row],[Ngày hạch toán]])</f>
        <v>45875</v>
      </c>
      <c r="T1768" s="8"/>
      <c r="U1768" s="7">
        <f>IF(Table1[[#This Row],[Ngày tính CN]]="","",S1768+T1768)</f>
        <v>45875</v>
      </c>
      <c r="V1768" s="74">
        <f ca="1">IF(Table1[[#This Row],[Hạn thanh toán]]="","",IF((U1768-NOW())&lt;0,0,(U1768-NOW())))</f>
        <v>0</v>
      </c>
      <c r="W1768" s="72"/>
      <c r="X1768" s="68" t="str">
        <f t="shared" ca="1" si="220"/>
        <v/>
      </c>
      <c r="Y1768" s="68" t="str">
        <f t="shared" si="218"/>
        <v>Đã thanh toán</v>
      </c>
      <c r="Z1768" s="301">
        <f>Table1[[#This Row],[Hạn thanh toán]]</f>
        <v>45875</v>
      </c>
      <c r="AA1768" s="301">
        <f>Table1[[#This Row],[Ngày Thanh toán]]</f>
        <v>45924</v>
      </c>
      <c r="AD1768" s="3" t="str">
        <f>VLOOKUP($A1768,Ma_KH!$A:$Q,Ma_KH!O$1,0)</f>
        <v>READY MART</v>
      </c>
      <c r="AE1768" s="3" t="str">
        <f>VLOOKUP($A1768,Ma_KH!$A:$Q,Ma_KH!P$1,0)</f>
        <v>READDY MART</v>
      </c>
    </row>
    <row r="1769" spans="1:31" s="61" customFormat="1" ht="25.5" customHeight="1" x14ac:dyDescent="0.3">
      <c r="A1769" s="47" t="s">
        <v>154</v>
      </c>
      <c r="B1769" s="47" t="s">
        <v>3195</v>
      </c>
      <c r="C1769" s="49">
        <v>45932</v>
      </c>
      <c r="D1769" s="48" t="s">
        <v>3250</v>
      </c>
      <c r="E1769" s="49"/>
      <c r="F1769" s="47"/>
      <c r="G1769" s="47" t="s">
        <v>3236</v>
      </c>
      <c r="H1769" s="57">
        <v>919428</v>
      </c>
      <c r="I1769" s="57">
        <v>64360</v>
      </c>
      <c r="J1769" s="57">
        <v>68405</v>
      </c>
      <c r="K1769" s="57">
        <v>923473</v>
      </c>
      <c r="L1769" s="58" t="s">
        <v>24</v>
      </c>
      <c r="M1769" s="59"/>
      <c r="N1769" s="58"/>
      <c r="O1769" s="57">
        <f>IF(Table1[[#This Row],[Phân loại]]="Tồn đầu kỳ",Table1[[#This Row],[Tổng giá trị]],0)</f>
        <v>0</v>
      </c>
      <c r="P1769" s="58">
        <f>IF(Table1[[#This Row],[Số còn phải thu ĐK]]&lt;&gt;0,0,IF(Table1[[#This Row],[Phân loại]]="Bán hàng",Table1[[#This Row],[Tổng giá trị]],-Table1[[#This Row],[Tổng giá trị]]))</f>
        <v>923473</v>
      </c>
      <c r="Q1769" s="115">
        <f t="shared" si="219"/>
        <v>0</v>
      </c>
      <c r="R1769" s="58">
        <f>Table1[[#This Row],[Số còn phải thu ĐK]]+Table1[[#This Row],[Giá Trị HD sau CK]]-Table1[[#This Row],[Số tiền đã thu]]</f>
        <v>923473</v>
      </c>
      <c r="S1769" s="59">
        <f>IF(Table1[[#This Row],[Ngày hóa đơn]]&lt;&gt;"",Table1[[#This Row],[Ngày hóa đơn]],Table1[[#This Row],[Ngày hạch toán]])</f>
        <v>45932</v>
      </c>
      <c r="T1769" s="58"/>
      <c r="U1769" s="59">
        <f>IF(Table1[[#This Row],[Ngày tính CN]]="","",S1769+T1769)</f>
        <v>45932</v>
      </c>
      <c r="V1769" s="60">
        <f ca="1">IF(Table1[[#This Row],[Hạn thanh toán]]="","",IF((U1769-NOW())&lt;0,0,(U1769-NOW())))</f>
        <v>0</v>
      </c>
      <c r="W1769" s="57"/>
      <c r="X1769" s="116" t="str">
        <f t="shared" ca="1" si="220"/>
        <v/>
      </c>
      <c r="Y1769" s="116" t="str">
        <f t="shared" ca="1" si="218"/>
        <v/>
      </c>
      <c r="Z1769" s="305">
        <f>Table1[[#This Row],[Hạn thanh toán]]</f>
        <v>45932</v>
      </c>
      <c r="AA1769" s="305">
        <f>Table1[[#This Row],[Ngày Thanh toán]]</f>
        <v>0</v>
      </c>
      <c r="AD1769" s="61" t="str">
        <f>VLOOKUP($A1769,Ma_KH!$A:$Q,Ma_KH!O$1,0)</f>
        <v>READY MART</v>
      </c>
      <c r="AE1769" s="3" t="str">
        <f>VLOOKUP($A1769,Ma_KH!$A:$Q,Ma_KH!P$1,0)</f>
        <v>READDY MART</v>
      </c>
    </row>
    <row r="1770" spans="1:31" ht="25.5" customHeight="1" x14ac:dyDescent="0.3">
      <c r="A1770" s="76" t="s">
        <v>155</v>
      </c>
      <c r="B1770" s="47" t="s">
        <v>3195</v>
      </c>
      <c r="C1770" s="78">
        <v>45674</v>
      </c>
      <c r="D1770" s="79" t="s">
        <v>3251</v>
      </c>
      <c r="E1770" s="78"/>
      <c r="F1770" s="76"/>
      <c r="G1770" s="76" t="s">
        <v>3252</v>
      </c>
      <c r="H1770" s="72">
        <v>1644137</v>
      </c>
      <c r="I1770" s="72">
        <v>115090</v>
      </c>
      <c r="J1770" s="72">
        <v>122324</v>
      </c>
      <c r="K1770" s="72">
        <v>1651371</v>
      </c>
      <c r="L1770" s="8" t="s">
        <v>24</v>
      </c>
      <c r="M1770" s="7">
        <v>45720</v>
      </c>
      <c r="N1770" s="8" t="s">
        <v>4466</v>
      </c>
      <c r="O1770" s="72">
        <f>IF(Table1[[#This Row],[Phân loại]]="Tồn đầu kỳ",Table1[[#This Row],[Tổng giá trị]],0)</f>
        <v>0</v>
      </c>
      <c r="P1770" s="8">
        <f>IF(Table1[[#This Row],[Số còn phải thu ĐK]]&lt;&gt;0,0,IF(Table1[[#This Row],[Phân loại]]="Bán hàng",Table1[[#This Row],[Tổng giá trị]],-Table1[[#This Row],[Tổng giá trị]]))</f>
        <v>1651371</v>
      </c>
      <c r="Q1770" s="73">
        <f t="shared" si="219"/>
        <v>1651371</v>
      </c>
      <c r="R1770" s="8">
        <f>Table1[[#This Row],[Số còn phải thu ĐK]]+Table1[[#This Row],[Giá Trị HD sau CK]]-Table1[[#This Row],[Số tiền đã thu]]</f>
        <v>0</v>
      </c>
      <c r="S1770" s="7">
        <f>IF(Table1[[#This Row],[Ngày hóa đơn]]&lt;&gt;"",Table1[[#This Row],[Ngày hóa đơn]],Table1[[#This Row],[Ngày hạch toán]])</f>
        <v>45674</v>
      </c>
      <c r="T1770" s="8"/>
      <c r="U1770" s="7">
        <f>IF(Table1[[#This Row],[Ngày tính CN]]="","",S1770+T1770)</f>
        <v>45674</v>
      </c>
      <c r="V1770" s="74">
        <f ca="1">IF(Table1[[#This Row],[Hạn thanh toán]]="","",IF((U1770-NOW())&lt;0,0,(U1770-NOW())))</f>
        <v>0</v>
      </c>
      <c r="W1770" s="72"/>
      <c r="X1770" s="68" t="str">
        <f t="shared" ca="1" si="220"/>
        <v/>
      </c>
      <c r="Y1770" s="68" t="str">
        <f t="shared" si="218"/>
        <v>Đã thanh toán</v>
      </c>
      <c r="Z1770" s="301">
        <f>Table1[[#This Row],[Hạn thanh toán]]</f>
        <v>45674</v>
      </c>
      <c r="AA1770" s="301">
        <f>Table1[[#This Row],[Ngày Thanh toán]]</f>
        <v>45720</v>
      </c>
      <c r="AD1770" s="3" t="str">
        <f>VLOOKUP($A1770,Ma_KH!$A:$Q,Ma_KH!O$1,0)</f>
        <v>READY MART</v>
      </c>
      <c r="AE1770" s="3" t="str">
        <f>VLOOKUP($A1770,Ma_KH!$A:$Q,Ma_KH!P$1,0)</f>
        <v>READDY MART</v>
      </c>
    </row>
    <row r="1771" spans="1:31" s="61" customFormat="1" ht="25.5" customHeight="1" x14ac:dyDescent="0.3">
      <c r="A1771" s="44" t="s">
        <v>155</v>
      </c>
      <c r="B1771" s="47" t="s">
        <v>3195</v>
      </c>
      <c r="C1771" s="46">
        <v>45714</v>
      </c>
      <c r="D1771" s="45" t="s">
        <v>3253</v>
      </c>
      <c r="E1771" s="46"/>
      <c r="F1771" s="44"/>
      <c r="G1771" s="44" t="s">
        <v>3252</v>
      </c>
      <c r="H1771" s="57">
        <v>462842</v>
      </c>
      <c r="I1771" s="57">
        <v>32399</v>
      </c>
      <c r="J1771" s="57">
        <v>34435</v>
      </c>
      <c r="K1771" s="57">
        <v>464878</v>
      </c>
      <c r="L1771" s="58" t="s">
        <v>24</v>
      </c>
      <c r="M1771" s="59"/>
      <c r="N1771" s="58"/>
      <c r="O1771" s="57">
        <f>IF(Table1[[#This Row],[Phân loại]]="Tồn đầu kỳ",Table1[[#This Row],[Tổng giá trị]],0)</f>
        <v>0</v>
      </c>
      <c r="P1771" s="58">
        <f>IF(Table1[[#This Row],[Số còn phải thu ĐK]]&lt;&gt;0,0,IF(Table1[[#This Row],[Phân loại]]="Bán hàng",Table1[[#This Row],[Tổng giá trị]],-Table1[[#This Row],[Tổng giá trị]]))</f>
        <v>464878</v>
      </c>
      <c r="Q1771" s="115">
        <f t="shared" si="219"/>
        <v>0</v>
      </c>
      <c r="R1771" s="58">
        <f>Table1[[#This Row],[Số còn phải thu ĐK]]+Table1[[#This Row],[Giá Trị HD sau CK]]-Table1[[#This Row],[Số tiền đã thu]]</f>
        <v>464878</v>
      </c>
      <c r="S1771" s="59">
        <f>IF(Table1[[#This Row],[Ngày hóa đơn]]&lt;&gt;"",Table1[[#This Row],[Ngày hóa đơn]],Table1[[#This Row],[Ngày hạch toán]])</f>
        <v>45714</v>
      </c>
      <c r="T1771" s="58"/>
      <c r="U1771" s="59">
        <f>IF(Table1[[#This Row],[Ngày tính CN]]="","",S1771+T1771)</f>
        <v>45714</v>
      </c>
      <c r="V1771" s="60">
        <f ca="1">IF(Table1[[#This Row],[Hạn thanh toán]]="","",IF((U1771-NOW())&lt;0,0,(U1771-NOW())))</f>
        <v>0</v>
      </c>
      <c r="W1771" s="57"/>
      <c r="X1771" s="116" t="str">
        <f t="shared" ca="1" si="220"/>
        <v/>
      </c>
      <c r="Y1771" s="116" t="str">
        <f t="shared" ca="1" si="218"/>
        <v/>
      </c>
      <c r="Z1771" s="305">
        <f>Table1[[#This Row],[Hạn thanh toán]]</f>
        <v>45714</v>
      </c>
      <c r="AA1771" s="305">
        <f>Table1[[#This Row],[Ngày Thanh toán]]</f>
        <v>0</v>
      </c>
      <c r="AD1771" s="61" t="str">
        <f>VLOOKUP($A1771,Ma_KH!$A:$Q,Ma_KH!O$1,0)</f>
        <v>READY MART</v>
      </c>
      <c r="AE1771" s="3" t="str">
        <f>VLOOKUP($A1771,Ma_KH!$A:$Q,Ma_KH!P$1,0)</f>
        <v>READDY MART</v>
      </c>
    </row>
    <row r="1772" spans="1:31" ht="25.5" customHeight="1" x14ac:dyDescent="0.3">
      <c r="A1772" s="76" t="s">
        <v>155</v>
      </c>
      <c r="B1772" s="47" t="s">
        <v>3195</v>
      </c>
      <c r="C1772" s="78">
        <v>45715</v>
      </c>
      <c r="D1772" s="79" t="s">
        <v>3254</v>
      </c>
      <c r="E1772" s="78">
        <v>45715</v>
      </c>
      <c r="F1772" s="76"/>
      <c r="G1772" s="76" t="s">
        <v>3255</v>
      </c>
      <c r="H1772" s="72"/>
      <c r="I1772" s="72"/>
      <c r="J1772" s="72">
        <v>0</v>
      </c>
      <c r="K1772" s="72">
        <v>613705</v>
      </c>
      <c r="L1772" s="8" t="s">
        <v>17</v>
      </c>
      <c r="M1772" s="43">
        <v>45720</v>
      </c>
      <c r="N1772" s="29" t="s">
        <v>4466</v>
      </c>
      <c r="O1772" s="72">
        <f>IF(Table1[[#This Row],[Phân loại]]="Tồn đầu kỳ",Table1[[#This Row],[Tổng giá trị]],0)</f>
        <v>0</v>
      </c>
      <c r="P1772" s="8">
        <f>IF(Table1[[#This Row],[Số còn phải thu ĐK]]&lt;&gt;0,0,IF(Table1[[#This Row],[Phân loại]]="Bán hàng",Table1[[#This Row],[Tổng giá trị]],-Table1[[#This Row],[Tổng giá trị]]))</f>
        <v>-613705</v>
      </c>
      <c r="Q1772" s="73">
        <f t="shared" si="219"/>
        <v>-613705</v>
      </c>
      <c r="R1772" s="8">
        <f>Table1[[#This Row],[Số còn phải thu ĐK]]+Table1[[#This Row],[Giá Trị HD sau CK]]-Table1[[#This Row],[Số tiền đã thu]]</f>
        <v>0</v>
      </c>
      <c r="S1772" s="7">
        <f>IF(Table1[[#This Row],[Ngày hóa đơn]]&lt;&gt;"",Table1[[#This Row],[Ngày hóa đơn]],Table1[[#This Row],[Ngày hạch toán]])</f>
        <v>45715</v>
      </c>
      <c r="T1772" s="8"/>
      <c r="U1772" s="7">
        <f>IF(Table1[[#This Row],[Ngày tính CN]]="","",S1772+T1772)</f>
        <v>45715</v>
      </c>
      <c r="V1772" s="74">
        <f ca="1">IF(Table1[[#This Row],[Hạn thanh toán]]="","",IF((U1772-NOW())&lt;0,0,(U1772-NOW())))</f>
        <v>0</v>
      </c>
      <c r="W1772" s="72"/>
      <c r="X1772" s="68" t="str">
        <f t="shared" ca="1" si="220"/>
        <v/>
      </c>
      <c r="Y1772" s="68" t="str">
        <f t="shared" si="218"/>
        <v>Đã thanh toán</v>
      </c>
      <c r="Z1772" s="301">
        <f>Table1[[#This Row],[Hạn thanh toán]]</f>
        <v>45715</v>
      </c>
      <c r="AA1772" s="301">
        <f>Table1[[#This Row],[Ngày Thanh toán]]</f>
        <v>45720</v>
      </c>
      <c r="AD1772" s="3" t="str">
        <f>VLOOKUP($A1772,Ma_KH!$A:$Q,Ma_KH!O$1,0)</f>
        <v>READY MART</v>
      </c>
      <c r="AE1772" s="3" t="str">
        <f>VLOOKUP($A1772,Ma_KH!$A:$Q,Ma_KH!P$1,0)</f>
        <v>READDY MART</v>
      </c>
    </row>
    <row r="1773" spans="1:31" ht="25.5" customHeight="1" x14ac:dyDescent="0.3">
      <c r="A1773" s="76" t="s">
        <v>155</v>
      </c>
      <c r="B1773" s="47" t="s">
        <v>3195</v>
      </c>
      <c r="C1773" s="78">
        <v>45717</v>
      </c>
      <c r="D1773" s="79" t="s">
        <v>3256</v>
      </c>
      <c r="E1773" s="78"/>
      <c r="F1773" s="76"/>
      <c r="G1773" s="76" t="s">
        <v>3252</v>
      </c>
      <c r="H1773" s="72">
        <v>555290</v>
      </c>
      <c r="I1773" s="72">
        <v>38870</v>
      </c>
      <c r="J1773" s="72">
        <v>41314</v>
      </c>
      <c r="K1773" s="72">
        <v>557734</v>
      </c>
      <c r="L1773" s="8" t="s">
        <v>24</v>
      </c>
      <c r="M1773" s="43">
        <v>45773</v>
      </c>
      <c r="N1773" s="29" t="s">
        <v>4465</v>
      </c>
      <c r="O1773" s="72">
        <f>IF(Table1[[#This Row],[Phân loại]]="Tồn đầu kỳ",Table1[[#This Row],[Tổng giá trị]],0)</f>
        <v>0</v>
      </c>
      <c r="P1773" s="8">
        <f>IF(Table1[[#This Row],[Số còn phải thu ĐK]]&lt;&gt;0,0,IF(Table1[[#This Row],[Phân loại]]="Bán hàng",Table1[[#This Row],[Tổng giá trị]],-Table1[[#This Row],[Tổng giá trị]]))</f>
        <v>557734</v>
      </c>
      <c r="Q1773" s="73">
        <f t="shared" si="219"/>
        <v>557734</v>
      </c>
      <c r="R1773" s="8">
        <f>Table1[[#This Row],[Số còn phải thu ĐK]]+Table1[[#This Row],[Giá Trị HD sau CK]]-Table1[[#This Row],[Số tiền đã thu]]</f>
        <v>0</v>
      </c>
      <c r="S1773" s="7">
        <f>IF(Table1[[#This Row],[Ngày hóa đơn]]&lt;&gt;"",Table1[[#This Row],[Ngày hóa đơn]],Table1[[#This Row],[Ngày hạch toán]])</f>
        <v>45717</v>
      </c>
      <c r="T1773" s="8"/>
      <c r="U1773" s="7">
        <f>IF(Table1[[#This Row],[Ngày tính CN]]="","",S1773+T1773)</f>
        <v>45717</v>
      </c>
      <c r="V1773" s="74">
        <f ca="1">IF(Table1[[#This Row],[Hạn thanh toán]]="","",IF((U1773-NOW())&lt;0,0,(U1773-NOW())))</f>
        <v>0</v>
      </c>
      <c r="W1773" s="72"/>
      <c r="X1773" s="68" t="str">
        <f t="shared" ca="1" si="220"/>
        <v/>
      </c>
      <c r="Y1773" s="68" t="str">
        <f t="shared" ref="Y1773:Y1836" si="221">IF(R1773=0,"Đã thanh toán",IF(X1773="","",IF(X1773&lt;=0,"Chưa đến hạn thanh toán",IF(X1773&lt;=30,"Nợ quá hạn 30 ngày",IF(X1773&lt;=60,"Nợ quá hạn từ 30 ngày đến 60 ngày",IF(X1773&lt;=90,"Nợ quá hạn từ 60 ngày đến 90 ngày",IF(X1773&lt;=120,"Nợ quá hạn từ 90 ngày đến 120 ngày","Nợ quá hạn hơn 120 ngày có khả năng mất thanh toán")))))))</f>
        <v>Đã thanh toán</v>
      </c>
      <c r="Z1773" s="301">
        <f>Table1[[#This Row],[Hạn thanh toán]]</f>
        <v>45717</v>
      </c>
      <c r="AA1773" s="301">
        <f>Table1[[#This Row],[Ngày Thanh toán]]</f>
        <v>45773</v>
      </c>
      <c r="AD1773" s="3" t="str">
        <f>VLOOKUP($A1773,Ma_KH!$A:$Q,Ma_KH!O$1,0)</f>
        <v>READY MART</v>
      </c>
      <c r="AE1773" s="3" t="str">
        <f>VLOOKUP($A1773,Ma_KH!$A:$Q,Ma_KH!P$1,0)</f>
        <v>READDY MART</v>
      </c>
    </row>
    <row r="1774" spans="1:31" ht="25.5" customHeight="1" x14ac:dyDescent="0.3">
      <c r="A1774" s="76" t="s">
        <v>155</v>
      </c>
      <c r="B1774" s="47" t="s">
        <v>3195</v>
      </c>
      <c r="C1774" s="78">
        <v>45735</v>
      </c>
      <c r="D1774" s="79" t="s">
        <v>3257</v>
      </c>
      <c r="E1774" s="78"/>
      <c r="F1774" s="76"/>
      <c r="G1774" s="76" t="s">
        <v>3252</v>
      </c>
      <c r="H1774" s="72">
        <v>756056</v>
      </c>
      <c r="I1774" s="72">
        <v>52924</v>
      </c>
      <c r="J1774" s="72">
        <v>56251</v>
      </c>
      <c r="K1774" s="72">
        <v>759383</v>
      </c>
      <c r="L1774" s="8" t="s">
        <v>24</v>
      </c>
      <c r="M1774" s="43">
        <v>45773</v>
      </c>
      <c r="N1774" s="29" t="s">
        <v>4465</v>
      </c>
      <c r="O1774" s="72">
        <f>IF(Table1[[#This Row],[Phân loại]]="Tồn đầu kỳ",Table1[[#This Row],[Tổng giá trị]],0)</f>
        <v>0</v>
      </c>
      <c r="P1774" s="8">
        <f>IF(Table1[[#This Row],[Số còn phải thu ĐK]]&lt;&gt;0,0,IF(Table1[[#This Row],[Phân loại]]="Bán hàng",Table1[[#This Row],[Tổng giá trị]],-Table1[[#This Row],[Tổng giá trị]]))</f>
        <v>759383</v>
      </c>
      <c r="Q1774" s="73">
        <f t="shared" ref="Q1774:Q1837" si="222">IF(M1774&lt;&gt;"",IF(O1774&gt;0,O1774,P1774),0)</f>
        <v>759383</v>
      </c>
      <c r="R1774" s="8">
        <f>Table1[[#This Row],[Số còn phải thu ĐK]]+Table1[[#This Row],[Giá Trị HD sau CK]]-Table1[[#This Row],[Số tiền đã thu]]</f>
        <v>0</v>
      </c>
      <c r="S1774" s="7">
        <f>IF(Table1[[#This Row],[Ngày hóa đơn]]&lt;&gt;"",Table1[[#This Row],[Ngày hóa đơn]],Table1[[#This Row],[Ngày hạch toán]])</f>
        <v>45735</v>
      </c>
      <c r="T1774" s="8"/>
      <c r="U1774" s="7">
        <f>IF(Table1[[#This Row],[Ngày tính CN]]="","",S1774+T1774)</f>
        <v>45735</v>
      </c>
      <c r="V1774" s="74">
        <f ca="1">IF(Table1[[#This Row],[Hạn thanh toán]]="","",IF((U1774-NOW())&lt;0,0,(U1774-NOW())))</f>
        <v>0</v>
      </c>
      <c r="W1774" s="72"/>
      <c r="X1774" s="68" t="str">
        <f t="shared" ref="X1774:X1837" ca="1" si="223">IF(OR(AR1777="",AO1777=0),"",IF((AR1777-NOW())&lt;0,-(AR1777-NOW()),0))</f>
        <v/>
      </c>
      <c r="Y1774" s="68" t="str">
        <f t="shared" si="221"/>
        <v>Đã thanh toán</v>
      </c>
      <c r="Z1774" s="301">
        <f>Table1[[#This Row],[Hạn thanh toán]]</f>
        <v>45735</v>
      </c>
      <c r="AA1774" s="301">
        <f>Table1[[#This Row],[Ngày Thanh toán]]</f>
        <v>45773</v>
      </c>
      <c r="AD1774" s="3" t="str">
        <f>VLOOKUP($A1774,Ma_KH!$A:$Q,Ma_KH!O$1,0)</f>
        <v>READY MART</v>
      </c>
      <c r="AE1774" s="3" t="str">
        <f>VLOOKUP($A1774,Ma_KH!$A:$Q,Ma_KH!P$1,0)</f>
        <v>READDY MART</v>
      </c>
    </row>
    <row r="1775" spans="1:31" ht="25.5" customHeight="1" x14ac:dyDescent="0.3">
      <c r="A1775" s="69" t="s">
        <v>155</v>
      </c>
      <c r="B1775" s="47" t="s">
        <v>3195</v>
      </c>
      <c r="C1775" s="70">
        <v>45773</v>
      </c>
      <c r="D1775" s="71" t="s">
        <v>3258</v>
      </c>
      <c r="E1775" s="70">
        <v>45773</v>
      </c>
      <c r="F1775" s="69"/>
      <c r="G1775" s="69" t="s">
        <v>353</v>
      </c>
      <c r="H1775" s="72"/>
      <c r="I1775" s="72"/>
      <c r="J1775" s="72">
        <v>0</v>
      </c>
      <c r="K1775" s="72">
        <v>192040</v>
      </c>
      <c r="L1775" s="8" t="s">
        <v>17</v>
      </c>
      <c r="M1775" s="43">
        <v>45773</v>
      </c>
      <c r="N1775" s="29" t="s">
        <v>4465</v>
      </c>
      <c r="O1775" s="72">
        <f>IF(Table1[[#This Row],[Phân loại]]="Tồn đầu kỳ",Table1[[#This Row],[Tổng giá trị]],0)</f>
        <v>0</v>
      </c>
      <c r="P1775" s="8">
        <f>IF(Table1[[#This Row],[Số còn phải thu ĐK]]&lt;&gt;0,0,IF(Table1[[#This Row],[Phân loại]]="Bán hàng",Table1[[#This Row],[Tổng giá trị]],-Table1[[#This Row],[Tổng giá trị]]))</f>
        <v>-192040</v>
      </c>
      <c r="Q1775" s="73">
        <f t="shared" si="222"/>
        <v>-192040</v>
      </c>
      <c r="R1775" s="8">
        <f>Table1[[#This Row],[Số còn phải thu ĐK]]+Table1[[#This Row],[Giá Trị HD sau CK]]-Table1[[#This Row],[Số tiền đã thu]]</f>
        <v>0</v>
      </c>
      <c r="S1775" s="7">
        <f>IF(Table1[[#This Row],[Ngày hóa đơn]]&lt;&gt;"",Table1[[#This Row],[Ngày hóa đơn]],Table1[[#This Row],[Ngày hạch toán]])</f>
        <v>45773</v>
      </c>
      <c r="T1775" s="8"/>
      <c r="U1775" s="7">
        <f>IF(Table1[[#This Row],[Ngày tính CN]]="","",S1775+T1775)</f>
        <v>45773</v>
      </c>
      <c r="V1775" s="74">
        <f ca="1">IF(Table1[[#This Row],[Hạn thanh toán]]="","",IF((U1775-NOW())&lt;0,0,(U1775-NOW())))</f>
        <v>0</v>
      </c>
      <c r="W1775" s="72"/>
      <c r="X1775" s="68" t="str">
        <f t="shared" ca="1" si="223"/>
        <v/>
      </c>
      <c r="Y1775" s="68" t="str">
        <f t="shared" si="221"/>
        <v>Đã thanh toán</v>
      </c>
      <c r="Z1775" s="301">
        <f>Table1[[#This Row],[Hạn thanh toán]]</f>
        <v>45773</v>
      </c>
      <c r="AA1775" s="301">
        <f>Table1[[#This Row],[Ngày Thanh toán]]</f>
        <v>45773</v>
      </c>
      <c r="AD1775" s="3" t="str">
        <f>VLOOKUP($A1775,Ma_KH!$A:$Q,Ma_KH!O$1,0)</f>
        <v>READY MART</v>
      </c>
      <c r="AE1775" s="3" t="str">
        <f>VLOOKUP($A1775,Ma_KH!$A:$Q,Ma_KH!P$1,0)</f>
        <v>READDY MART</v>
      </c>
    </row>
    <row r="1776" spans="1:31" ht="25.5" customHeight="1" x14ac:dyDescent="0.3">
      <c r="A1776" s="76" t="s">
        <v>155</v>
      </c>
      <c r="B1776" s="47" t="s">
        <v>3195</v>
      </c>
      <c r="C1776" s="78">
        <v>45775</v>
      </c>
      <c r="D1776" s="79" t="s">
        <v>3259</v>
      </c>
      <c r="E1776" s="78"/>
      <c r="F1776" s="76"/>
      <c r="G1776" s="76" t="s">
        <v>3252</v>
      </c>
      <c r="H1776" s="72">
        <v>385498</v>
      </c>
      <c r="I1776" s="72">
        <v>26985</v>
      </c>
      <c r="J1776" s="72">
        <v>28681</v>
      </c>
      <c r="K1776" s="72">
        <v>387194</v>
      </c>
      <c r="L1776" s="8" t="s">
        <v>24</v>
      </c>
      <c r="M1776" s="172">
        <v>45815</v>
      </c>
      <c r="N1776" s="173" t="s">
        <v>4485</v>
      </c>
      <c r="O1776" s="72">
        <f>IF(Table1[[#This Row],[Phân loại]]="Tồn đầu kỳ",Table1[[#This Row],[Tổng giá trị]],0)</f>
        <v>0</v>
      </c>
      <c r="P1776" s="8">
        <f>IF(Table1[[#This Row],[Số còn phải thu ĐK]]&lt;&gt;0,0,IF(Table1[[#This Row],[Phân loại]]="Bán hàng",Table1[[#This Row],[Tổng giá trị]],-Table1[[#This Row],[Tổng giá trị]]))</f>
        <v>387194</v>
      </c>
      <c r="Q1776" s="73">
        <f t="shared" si="222"/>
        <v>387194</v>
      </c>
      <c r="R1776" s="8">
        <f>Table1[[#This Row],[Số còn phải thu ĐK]]+Table1[[#This Row],[Giá Trị HD sau CK]]-Table1[[#This Row],[Số tiền đã thu]]</f>
        <v>0</v>
      </c>
      <c r="S1776" s="7">
        <f>IF(Table1[[#This Row],[Ngày hóa đơn]]&lt;&gt;"",Table1[[#This Row],[Ngày hóa đơn]],Table1[[#This Row],[Ngày hạch toán]])</f>
        <v>45775</v>
      </c>
      <c r="T1776" s="8"/>
      <c r="U1776" s="7">
        <f>IF(Table1[[#This Row],[Ngày tính CN]]="","",S1776+T1776)</f>
        <v>45775</v>
      </c>
      <c r="V1776" s="74">
        <f ca="1">IF(Table1[[#This Row],[Hạn thanh toán]]="","",IF((U1776-NOW())&lt;0,0,(U1776-NOW())))</f>
        <v>0</v>
      </c>
      <c r="W1776" s="72"/>
      <c r="X1776" s="68" t="str">
        <f t="shared" ca="1" si="223"/>
        <v/>
      </c>
      <c r="Y1776" s="68" t="str">
        <f t="shared" si="221"/>
        <v>Đã thanh toán</v>
      </c>
      <c r="Z1776" s="301">
        <f>Table1[[#This Row],[Hạn thanh toán]]</f>
        <v>45775</v>
      </c>
      <c r="AA1776" s="301">
        <f>Table1[[#This Row],[Ngày Thanh toán]]</f>
        <v>45815</v>
      </c>
      <c r="AD1776" s="3" t="str">
        <f>VLOOKUP($A1776,Ma_KH!$A:$Q,Ma_KH!O$1,0)</f>
        <v>READY MART</v>
      </c>
      <c r="AE1776" s="3" t="str">
        <f>VLOOKUP($A1776,Ma_KH!$A:$Q,Ma_KH!P$1,0)</f>
        <v>READDY MART</v>
      </c>
    </row>
    <row r="1777" spans="1:31" ht="25.5" customHeight="1" x14ac:dyDescent="0.3">
      <c r="A1777" s="76" t="s">
        <v>155</v>
      </c>
      <c r="B1777" s="47" t="s">
        <v>3195</v>
      </c>
      <c r="C1777" s="78">
        <v>45818</v>
      </c>
      <c r="D1777" s="79" t="s">
        <v>3260</v>
      </c>
      <c r="E1777" s="78">
        <v>45818</v>
      </c>
      <c r="F1777" s="76"/>
      <c r="G1777" s="76" t="s">
        <v>3261</v>
      </c>
      <c r="H1777" s="72"/>
      <c r="I1777" s="72"/>
      <c r="J1777" s="72">
        <v>0</v>
      </c>
      <c r="K1777" s="72">
        <v>289565</v>
      </c>
      <c r="L1777" s="8" t="s">
        <v>17</v>
      </c>
      <c r="M1777" s="63">
        <v>45924</v>
      </c>
      <c r="N1777" s="63" t="s">
        <v>4486</v>
      </c>
      <c r="O1777" s="72">
        <f>IF(Table1[[#This Row],[Phân loại]]="Tồn đầu kỳ",Table1[[#This Row],[Tổng giá trị]],0)</f>
        <v>0</v>
      </c>
      <c r="P1777" s="8">
        <f>IF(Table1[[#This Row],[Số còn phải thu ĐK]]&lt;&gt;0,0,IF(Table1[[#This Row],[Phân loại]]="Bán hàng",Table1[[#This Row],[Tổng giá trị]],-Table1[[#This Row],[Tổng giá trị]]))</f>
        <v>-289565</v>
      </c>
      <c r="Q1777" s="73">
        <f t="shared" si="222"/>
        <v>-289565</v>
      </c>
      <c r="R1777" s="8">
        <f>Table1[[#This Row],[Số còn phải thu ĐK]]+Table1[[#This Row],[Giá Trị HD sau CK]]-Table1[[#This Row],[Số tiền đã thu]]</f>
        <v>0</v>
      </c>
      <c r="S1777" s="7">
        <f>IF(Table1[[#This Row],[Ngày hóa đơn]]&lt;&gt;"",Table1[[#This Row],[Ngày hóa đơn]],Table1[[#This Row],[Ngày hạch toán]])</f>
        <v>45818</v>
      </c>
      <c r="T1777" s="8"/>
      <c r="U1777" s="7">
        <f>IF(Table1[[#This Row],[Ngày tính CN]]="","",S1777+T1777)</f>
        <v>45818</v>
      </c>
      <c r="V1777" s="74">
        <f ca="1">IF(Table1[[#This Row],[Hạn thanh toán]]="","",IF((U1777-NOW())&lt;0,0,(U1777-NOW())))</f>
        <v>0</v>
      </c>
      <c r="W1777" s="72"/>
      <c r="X1777" s="68" t="str">
        <f t="shared" ca="1" si="223"/>
        <v/>
      </c>
      <c r="Y1777" s="68" t="str">
        <f t="shared" si="221"/>
        <v>Đã thanh toán</v>
      </c>
      <c r="Z1777" s="301">
        <f>Table1[[#This Row],[Hạn thanh toán]]</f>
        <v>45818</v>
      </c>
      <c r="AA1777" s="301">
        <f>Table1[[#This Row],[Ngày Thanh toán]]</f>
        <v>45924</v>
      </c>
      <c r="AD1777" s="3" t="str">
        <f>VLOOKUP($A1777,Ma_KH!$A:$Q,Ma_KH!O$1,0)</f>
        <v>READY MART</v>
      </c>
      <c r="AE1777" s="3" t="str">
        <f>VLOOKUP($A1777,Ma_KH!$A:$Q,Ma_KH!P$1,0)</f>
        <v>READDY MART</v>
      </c>
    </row>
    <row r="1778" spans="1:31" ht="25.5" customHeight="1" x14ac:dyDescent="0.3">
      <c r="A1778" s="76" t="s">
        <v>155</v>
      </c>
      <c r="B1778" s="47" t="s">
        <v>3195</v>
      </c>
      <c r="C1778" s="78">
        <v>45882</v>
      </c>
      <c r="D1778" s="79" t="s">
        <v>3262</v>
      </c>
      <c r="E1778" s="78">
        <v>45882</v>
      </c>
      <c r="F1778" s="76"/>
      <c r="G1778" s="76" t="s">
        <v>3263</v>
      </c>
      <c r="H1778" s="72"/>
      <c r="I1778" s="72"/>
      <c r="J1778" s="72">
        <v>0</v>
      </c>
      <c r="K1778" s="72">
        <v>269934</v>
      </c>
      <c r="L1778" s="8" t="s">
        <v>17</v>
      </c>
      <c r="M1778" s="63">
        <v>45924</v>
      </c>
      <c r="N1778" s="63" t="s">
        <v>4486</v>
      </c>
      <c r="O1778" s="72">
        <f>IF(Table1[[#This Row],[Phân loại]]="Tồn đầu kỳ",Table1[[#This Row],[Tổng giá trị]],0)</f>
        <v>0</v>
      </c>
      <c r="P1778" s="8">
        <f>IF(Table1[[#This Row],[Số còn phải thu ĐK]]&lt;&gt;0,0,IF(Table1[[#This Row],[Phân loại]]="Bán hàng",Table1[[#This Row],[Tổng giá trị]],-Table1[[#This Row],[Tổng giá trị]]))</f>
        <v>-269934</v>
      </c>
      <c r="Q1778" s="73">
        <f t="shared" si="222"/>
        <v>-269934</v>
      </c>
      <c r="R1778" s="8">
        <f>Table1[[#This Row],[Số còn phải thu ĐK]]+Table1[[#This Row],[Giá Trị HD sau CK]]-Table1[[#This Row],[Số tiền đã thu]]</f>
        <v>0</v>
      </c>
      <c r="S1778" s="7">
        <f>IF(Table1[[#This Row],[Ngày hóa đơn]]&lt;&gt;"",Table1[[#This Row],[Ngày hóa đơn]],Table1[[#This Row],[Ngày hạch toán]])</f>
        <v>45882</v>
      </c>
      <c r="T1778" s="8"/>
      <c r="U1778" s="7">
        <f>IF(Table1[[#This Row],[Ngày tính CN]]="","",S1778+T1778)</f>
        <v>45882</v>
      </c>
      <c r="V1778" s="74">
        <f ca="1">IF(Table1[[#This Row],[Hạn thanh toán]]="","",IF((U1778-NOW())&lt;0,0,(U1778-NOW())))</f>
        <v>0</v>
      </c>
      <c r="W1778" s="72"/>
      <c r="X1778" s="68" t="str">
        <f t="shared" ca="1" si="223"/>
        <v/>
      </c>
      <c r="Y1778" s="68" t="str">
        <f t="shared" si="221"/>
        <v>Đã thanh toán</v>
      </c>
      <c r="Z1778" s="301">
        <f>Table1[[#This Row],[Hạn thanh toán]]</f>
        <v>45882</v>
      </c>
      <c r="AA1778" s="301">
        <f>Table1[[#This Row],[Ngày Thanh toán]]</f>
        <v>45924</v>
      </c>
      <c r="AD1778" s="3" t="str">
        <f>VLOOKUP($A1778,Ma_KH!$A:$Q,Ma_KH!O$1,0)</f>
        <v>READY MART</v>
      </c>
      <c r="AE1778" s="3" t="str">
        <f>VLOOKUP($A1778,Ma_KH!$A:$Q,Ma_KH!P$1,0)</f>
        <v>READDY MART</v>
      </c>
    </row>
    <row r="1779" spans="1:31" s="61" customFormat="1" ht="25.5" customHeight="1" x14ac:dyDescent="0.3">
      <c r="A1779" s="44" t="s">
        <v>155</v>
      </c>
      <c r="B1779" s="47" t="s">
        <v>3195</v>
      </c>
      <c r="C1779" s="46">
        <v>45932</v>
      </c>
      <c r="D1779" s="45" t="s">
        <v>3264</v>
      </c>
      <c r="E1779" s="46"/>
      <c r="F1779" s="44"/>
      <c r="G1779" s="44" t="s">
        <v>3252</v>
      </c>
      <c r="H1779" s="57">
        <v>1085535</v>
      </c>
      <c r="I1779" s="57">
        <v>75987</v>
      </c>
      <c r="J1779" s="57">
        <v>80764</v>
      </c>
      <c r="K1779" s="57">
        <v>1090312</v>
      </c>
      <c r="L1779" s="58" t="s">
        <v>24</v>
      </c>
      <c r="M1779" s="59"/>
      <c r="N1779" s="58"/>
      <c r="O1779" s="57">
        <f>IF(Table1[[#This Row],[Phân loại]]="Tồn đầu kỳ",Table1[[#This Row],[Tổng giá trị]],0)</f>
        <v>0</v>
      </c>
      <c r="P1779" s="58">
        <f>IF(Table1[[#This Row],[Số còn phải thu ĐK]]&lt;&gt;0,0,IF(Table1[[#This Row],[Phân loại]]="Bán hàng",Table1[[#This Row],[Tổng giá trị]],-Table1[[#This Row],[Tổng giá trị]]))</f>
        <v>1090312</v>
      </c>
      <c r="Q1779" s="115">
        <f t="shared" si="222"/>
        <v>0</v>
      </c>
      <c r="R1779" s="58">
        <f>Table1[[#This Row],[Số còn phải thu ĐK]]+Table1[[#This Row],[Giá Trị HD sau CK]]-Table1[[#This Row],[Số tiền đã thu]]</f>
        <v>1090312</v>
      </c>
      <c r="S1779" s="59">
        <f>IF(Table1[[#This Row],[Ngày hóa đơn]]&lt;&gt;"",Table1[[#This Row],[Ngày hóa đơn]],Table1[[#This Row],[Ngày hạch toán]])</f>
        <v>45932</v>
      </c>
      <c r="T1779" s="58"/>
      <c r="U1779" s="59">
        <f>IF(Table1[[#This Row],[Ngày tính CN]]="","",S1779+T1779)</f>
        <v>45932</v>
      </c>
      <c r="V1779" s="60">
        <f ca="1">IF(Table1[[#This Row],[Hạn thanh toán]]="","",IF((U1779-NOW())&lt;0,0,(U1779-NOW())))</f>
        <v>0</v>
      </c>
      <c r="W1779" s="57"/>
      <c r="X1779" s="116" t="str">
        <f t="shared" ca="1" si="223"/>
        <v/>
      </c>
      <c r="Y1779" s="116" t="str">
        <f t="shared" ca="1" si="221"/>
        <v/>
      </c>
      <c r="Z1779" s="305">
        <f>Table1[[#This Row],[Hạn thanh toán]]</f>
        <v>45932</v>
      </c>
      <c r="AA1779" s="305">
        <f>Table1[[#This Row],[Ngày Thanh toán]]</f>
        <v>0</v>
      </c>
      <c r="AD1779" s="61" t="str">
        <f>VLOOKUP($A1779,Ma_KH!$A:$Q,Ma_KH!O$1,0)</f>
        <v>READY MART</v>
      </c>
      <c r="AE1779" s="3" t="str">
        <f>VLOOKUP($A1779,Ma_KH!$A:$Q,Ma_KH!P$1,0)</f>
        <v>READDY MART</v>
      </c>
    </row>
    <row r="1780" spans="1:31" s="61" customFormat="1" ht="25.5" customHeight="1" x14ac:dyDescent="0.3">
      <c r="A1780" s="44" t="s">
        <v>149</v>
      </c>
      <c r="B1780" s="47" t="s">
        <v>3195</v>
      </c>
      <c r="C1780" s="46">
        <v>45960</v>
      </c>
      <c r="D1780" s="45" t="s">
        <v>3265</v>
      </c>
      <c r="E1780" s="46"/>
      <c r="F1780" s="50"/>
      <c r="G1780" s="50" t="s">
        <v>3157</v>
      </c>
      <c r="H1780" s="57">
        <v>1595579</v>
      </c>
      <c r="I1780" s="57">
        <v>111691</v>
      </c>
      <c r="J1780" s="57">
        <v>118711</v>
      </c>
      <c r="K1780" s="57">
        <v>1602599</v>
      </c>
      <c r="L1780" s="58" t="s">
        <v>24</v>
      </c>
      <c r="M1780" s="59"/>
      <c r="N1780" s="58"/>
      <c r="O1780" s="57">
        <f>IF(Table1[[#This Row],[Phân loại]]="Tồn đầu kỳ",Table1[[#This Row],[Tổng giá trị]],0)</f>
        <v>0</v>
      </c>
      <c r="P1780" s="58">
        <f>IF(Table1[[#This Row],[Số còn phải thu ĐK]]&lt;&gt;0,0,IF(Table1[[#This Row],[Phân loại]]="Bán hàng",Table1[[#This Row],[Tổng giá trị]],-Table1[[#This Row],[Tổng giá trị]]))</f>
        <v>1602599</v>
      </c>
      <c r="Q1780" s="115">
        <f t="shared" si="222"/>
        <v>0</v>
      </c>
      <c r="R1780" s="58">
        <f>Table1[[#This Row],[Số còn phải thu ĐK]]+Table1[[#This Row],[Giá Trị HD sau CK]]-Table1[[#This Row],[Số tiền đã thu]]</f>
        <v>1602599</v>
      </c>
      <c r="S1780" s="59">
        <f>IF(Table1[[#This Row],[Ngày hóa đơn]]&lt;&gt;"",Table1[[#This Row],[Ngày hóa đơn]],Table1[[#This Row],[Ngày hạch toán]])</f>
        <v>45960</v>
      </c>
      <c r="T1780" s="58"/>
      <c r="U1780" s="59">
        <f>IF(Table1[[#This Row],[Ngày tính CN]]="","",S1780+T1780)</f>
        <v>45960</v>
      </c>
      <c r="V1780" s="60">
        <f ca="1">IF(Table1[[#This Row],[Hạn thanh toán]]="","",IF((U1780-NOW())&lt;0,0,(U1780-NOW())))</f>
        <v>0</v>
      </c>
      <c r="W1780" s="57"/>
      <c r="X1780" s="116" t="str">
        <f t="shared" ca="1" si="223"/>
        <v/>
      </c>
      <c r="Y1780" s="116" t="str">
        <f t="shared" ca="1" si="221"/>
        <v/>
      </c>
      <c r="Z1780" s="305">
        <f>Table1[[#This Row],[Hạn thanh toán]]</f>
        <v>45960</v>
      </c>
      <c r="AA1780" s="305">
        <f>Table1[[#This Row],[Ngày Thanh toán]]</f>
        <v>0</v>
      </c>
      <c r="AD1780" s="61" t="str">
        <f>VLOOKUP($A1780,Ma_KH!$A:$Q,Ma_KH!O$1,0)</f>
        <v>READY MART</v>
      </c>
      <c r="AE1780" s="3" t="str">
        <f>VLOOKUP($A1780,Ma_KH!$A:$Q,Ma_KH!P$1,0)</f>
        <v>READDY MART</v>
      </c>
    </row>
    <row r="1781" spans="1:31" s="61" customFormat="1" ht="25.5" customHeight="1" x14ac:dyDescent="0.3">
      <c r="A1781" s="47" t="s">
        <v>154</v>
      </c>
      <c r="B1781" s="47" t="s">
        <v>3195</v>
      </c>
      <c r="C1781" s="49">
        <v>45960</v>
      </c>
      <c r="D1781" s="48" t="s">
        <v>3266</v>
      </c>
      <c r="E1781" s="49"/>
      <c r="F1781" s="51"/>
      <c r="G1781" s="51" t="s">
        <v>3236</v>
      </c>
      <c r="H1781" s="57">
        <v>715703</v>
      </c>
      <c r="I1781" s="57">
        <v>50099</v>
      </c>
      <c r="J1781" s="57">
        <v>53248</v>
      </c>
      <c r="K1781" s="57">
        <v>718852</v>
      </c>
      <c r="L1781" s="58" t="s">
        <v>24</v>
      </c>
      <c r="M1781" s="59"/>
      <c r="N1781" s="58"/>
      <c r="O1781" s="57">
        <f>IF(Table1[[#This Row],[Phân loại]]="Tồn đầu kỳ",Table1[[#This Row],[Tổng giá trị]],0)</f>
        <v>0</v>
      </c>
      <c r="P1781" s="58">
        <f>IF(Table1[[#This Row],[Số còn phải thu ĐK]]&lt;&gt;0,0,IF(Table1[[#This Row],[Phân loại]]="Bán hàng",Table1[[#This Row],[Tổng giá trị]],-Table1[[#This Row],[Tổng giá trị]]))</f>
        <v>718852</v>
      </c>
      <c r="Q1781" s="115">
        <f t="shared" si="222"/>
        <v>0</v>
      </c>
      <c r="R1781" s="58">
        <f>Table1[[#This Row],[Số còn phải thu ĐK]]+Table1[[#This Row],[Giá Trị HD sau CK]]-Table1[[#This Row],[Số tiền đã thu]]</f>
        <v>718852</v>
      </c>
      <c r="S1781" s="59">
        <f>IF(Table1[[#This Row],[Ngày hóa đơn]]&lt;&gt;"",Table1[[#This Row],[Ngày hóa đơn]],Table1[[#This Row],[Ngày hạch toán]])</f>
        <v>45960</v>
      </c>
      <c r="T1781" s="58"/>
      <c r="U1781" s="59">
        <f>IF(Table1[[#This Row],[Ngày tính CN]]="","",S1781+T1781)</f>
        <v>45960</v>
      </c>
      <c r="V1781" s="60">
        <f ca="1">IF(Table1[[#This Row],[Hạn thanh toán]]="","",IF((U1781-NOW())&lt;0,0,(U1781-NOW())))</f>
        <v>0</v>
      </c>
      <c r="W1781" s="57"/>
      <c r="X1781" s="116" t="str">
        <f t="shared" ca="1" si="223"/>
        <v/>
      </c>
      <c r="Y1781" s="116" t="str">
        <f t="shared" ca="1" si="221"/>
        <v/>
      </c>
      <c r="Z1781" s="305">
        <f>Table1[[#This Row],[Hạn thanh toán]]</f>
        <v>45960</v>
      </c>
      <c r="AA1781" s="305">
        <f>Table1[[#This Row],[Ngày Thanh toán]]</f>
        <v>0</v>
      </c>
      <c r="AD1781" s="61" t="str">
        <f>VLOOKUP($A1781,Ma_KH!$A:$Q,Ma_KH!O$1,0)</f>
        <v>READY MART</v>
      </c>
      <c r="AE1781" s="3" t="str">
        <f>VLOOKUP($A1781,Ma_KH!$A:$Q,Ma_KH!P$1,0)</f>
        <v>READDY MART</v>
      </c>
    </row>
    <row r="1782" spans="1:31" ht="25.5" customHeight="1" x14ac:dyDescent="0.3">
      <c r="A1782" s="76" t="s">
        <v>156</v>
      </c>
      <c r="B1782" s="76" t="s">
        <v>4521</v>
      </c>
      <c r="C1782" s="78">
        <v>45748</v>
      </c>
      <c r="D1782" s="79" t="s">
        <v>3267</v>
      </c>
      <c r="E1782" s="78"/>
      <c r="F1782" s="76"/>
      <c r="G1782" s="76" t="s">
        <v>3268</v>
      </c>
      <c r="H1782" s="72">
        <v>2148194</v>
      </c>
      <c r="I1782" s="72">
        <v>0</v>
      </c>
      <c r="J1782" s="72">
        <v>171856</v>
      </c>
      <c r="K1782" s="72">
        <v>2320050</v>
      </c>
      <c r="L1782" s="8" t="s">
        <v>24</v>
      </c>
      <c r="M1782" s="43">
        <v>45814</v>
      </c>
      <c r="N1782" s="29" t="s">
        <v>4439</v>
      </c>
      <c r="O1782" s="72">
        <f>IF(Table1[[#This Row],[Phân loại]]="Tồn đầu kỳ",Table1[[#This Row],[Tổng giá trị]],0)</f>
        <v>0</v>
      </c>
      <c r="P1782" s="8">
        <f>IF(Table1[[#This Row],[Số còn phải thu ĐK]]&lt;&gt;0,0,IF(Table1[[#This Row],[Phân loại]]="Bán hàng",Table1[[#This Row],[Tổng giá trị]],-Table1[[#This Row],[Tổng giá trị]]))</f>
        <v>2320050</v>
      </c>
      <c r="Q1782" s="73">
        <f t="shared" si="222"/>
        <v>2320050</v>
      </c>
      <c r="R1782" s="8">
        <f>Table1[[#This Row],[Số còn phải thu ĐK]]+Table1[[#This Row],[Giá Trị HD sau CK]]-Table1[[#This Row],[Số tiền đã thu]]</f>
        <v>0</v>
      </c>
      <c r="S1782" s="7">
        <f>IF(Table1[[#This Row],[Ngày hóa đơn]]&lt;&gt;"",Table1[[#This Row],[Ngày hóa đơn]],Table1[[#This Row],[Ngày hạch toán]])</f>
        <v>45748</v>
      </c>
      <c r="T1782" s="8"/>
      <c r="U1782" s="7">
        <f>IF(Table1[[#This Row],[Ngày tính CN]]="","",S1782+T1782)</f>
        <v>45748</v>
      </c>
      <c r="V1782" s="74">
        <f ca="1">IF(Table1[[#This Row],[Hạn thanh toán]]="","",IF((U1782-NOW())&lt;0,0,(U1782-NOW())))</f>
        <v>0</v>
      </c>
      <c r="W1782" s="72"/>
      <c r="X1782" s="68" t="str">
        <f t="shared" ca="1" si="223"/>
        <v/>
      </c>
      <c r="Y1782" s="68" t="str">
        <f t="shared" si="221"/>
        <v>Đã thanh toán</v>
      </c>
      <c r="Z1782" s="301">
        <f>Table1[[#This Row],[Hạn thanh toán]]</f>
        <v>45748</v>
      </c>
      <c r="AA1782" s="301">
        <f>Table1[[#This Row],[Ngày Thanh toán]]</f>
        <v>45814</v>
      </c>
      <c r="AD1782" s="3" t="str">
        <f>VLOOKUP($A1782,Ma_KH!$A:$Q,Ma_KH!O$1,0)</f>
        <v>DALATFARM</v>
      </c>
      <c r="AE1782" s="3" t="str">
        <f>VLOOKUP($A1782,Ma_KH!$A:$Q,Ma_KH!P$1,0)</f>
        <v>Dalatfarm</v>
      </c>
    </row>
    <row r="1783" spans="1:31" ht="25.5" customHeight="1" x14ac:dyDescent="0.3">
      <c r="A1783" s="76" t="s">
        <v>157</v>
      </c>
      <c r="B1783" s="76" t="s">
        <v>4521</v>
      </c>
      <c r="C1783" s="78">
        <v>45748</v>
      </c>
      <c r="D1783" s="79" t="s">
        <v>3269</v>
      </c>
      <c r="E1783" s="78"/>
      <c r="F1783" s="76"/>
      <c r="G1783" s="76" t="s">
        <v>3270</v>
      </c>
      <c r="H1783" s="72">
        <v>2148194</v>
      </c>
      <c r="I1783" s="72">
        <v>0</v>
      </c>
      <c r="J1783" s="72">
        <v>171856</v>
      </c>
      <c r="K1783" s="72">
        <v>2320050</v>
      </c>
      <c r="L1783" s="8" t="s">
        <v>24</v>
      </c>
      <c r="M1783" s="43">
        <v>45814</v>
      </c>
      <c r="N1783" s="29" t="s">
        <v>4439</v>
      </c>
      <c r="O1783" s="72">
        <f>IF(Table1[[#This Row],[Phân loại]]="Tồn đầu kỳ",Table1[[#This Row],[Tổng giá trị]],0)</f>
        <v>0</v>
      </c>
      <c r="P1783" s="8">
        <f>IF(Table1[[#This Row],[Số còn phải thu ĐK]]&lt;&gt;0,0,IF(Table1[[#This Row],[Phân loại]]="Bán hàng",Table1[[#This Row],[Tổng giá trị]],-Table1[[#This Row],[Tổng giá trị]]))</f>
        <v>2320050</v>
      </c>
      <c r="Q1783" s="73">
        <f t="shared" si="222"/>
        <v>2320050</v>
      </c>
      <c r="R1783" s="8">
        <f>Table1[[#This Row],[Số còn phải thu ĐK]]+Table1[[#This Row],[Giá Trị HD sau CK]]-Table1[[#This Row],[Số tiền đã thu]]</f>
        <v>0</v>
      </c>
      <c r="S1783" s="7">
        <f>IF(Table1[[#This Row],[Ngày hóa đơn]]&lt;&gt;"",Table1[[#This Row],[Ngày hóa đơn]],Table1[[#This Row],[Ngày hạch toán]])</f>
        <v>45748</v>
      </c>
      <c r="T1783" s="8"/>
      <c r="U1783" s="7">
        <f>IF(Table1[[#This Row],[Ngày tính CN]]="","",S1783+T1783)</f>
        <v>45748</v>
      </c>
      <c r="V1783" s="74">
        <f ca="1">IF(Table1[[#This Row],[Hạn thanh toán]]="","",IF((U1783-NOW())&lt;0,0,(U1783-NOW())))</f>
        <v>0</v>
      </c>
      <c r="W1783" s="72"/>
      <c r="X1783" s="68" t="str">
        <f t="shared" ca="1" si="223"/>
        <v/>
      </c>
      <c r="Y1783" s="68" t="str">
        <f t="shared" si="221"/>
        <v>Đã thanh toán</v>
      </c>
      <c r="Z1783" s="301">
        <f>Table1[[#This Row],[Hạn thanh toán]]</f>
        <v>45748</v>
      </c>
      <c r="AA1783" s="301">
        <f>Table1[[#This Row],[Ngày Thanh toán]]</f>
        <v>45814</v>
      </c>
      <c r="AD1783" s="3" t="str">
        <f>VLOOKUP($A1783,Ma_KH!$A:$Q,Ma_KH!O$1,0)</f>
        <v>DALATFARM</v>
      </c>
      <c r="AE1783" s="3" t="str">
        <f>VLOOKUP($A1783,Ma_KH!$A:$Q,Ma_KH!P$1,0)</f>
        <v>Dalatfarm</v>
      </c>
    </row>
    <row r="1784" spans="1:31" ht="25.5" customHeight="1" x14ac:dyDescent="0.3">
      <c r="A1784" s="76" t="s">
        <v>157</v>
      </c>
      <c r="B1784" s="76" t="s">
        <v>4521</v>
      </c>
      <c r="C1784" s="78">
        <v>45856</v>
      </c>
      <c r="D1784" s="79" t="s">
        <v>3271</v>
      </c>
      <c r="E1784" s="78">
        <v>45856</v>
      </c>
      <c r="F1784" s="76"/>
      <c r="G1784" s="76" t="s">
        <v>3272</v>
      </c>
      <c r="H1784" s="72">
        <v>0</v>
      </c>
      <c r="I1784" s="72">
        <v>0</v>
      </c>
      <c r="J1784" s="72">
        <v>0</v>
      </c>
      <c r="K1784" s="72">
        <v>427873</v>
      </c>
      <c r="L1784" s="8" t="s">
        <v>17</v>
      </c>
      <c r="M1784" s="43">
        <v>45928</v>
      </c>
      <c r="N1784" s="29" t="s">
        <v>4441</v>
      </c>
      <c r="O1784" s="72">
        <f>IF(Table1[[#This Row],[Phân loại]]="Tồn đầu kỳ",Table1[[#This Row],[Tổng giá trị]],0)</f>
        <v>0</v>
      </c>
      <c r="P1784" s="8">
        <f>IF(Table1[[#This Row],[Số còn phải thu ĐK]]&lt;&gt;0,0,IF(Table1[[#This Row],[Phân loại]]="Bán hàng",Table1[[#This Row],[Tổng giá trị]],-Table1[[#This Row],[Tổng giá trị]]))</f>
        <v>-427873</v>
      </c>
      <c r="Q1784" s="73">
        <f t="shared" si="222"/>
        <v>-427873</v>
      </c>
      <c r="R1784" s="8">
        <f>Table1[[#This Row],[Số còn phải thu ĐK]]+Table1[[#This Row],[Giá Trị HD sau CK]]-Table1[[#This Row],[Số tiền đã thu]]</f>
        <v>0</v>
      </c>
      <c r="S1784" s="7">
        <f>IF(Table1[[#This Row],[Ngày hóa đơn]]&lt;&gt;"",Table1[[#This Row],[Ngày hóa đơn]],Table1[[#This Row],[Ngày hạch toán]])</f>
        <v>45856</v>
      </c>
      <c r="T1784" s="8"/>
      <c r="U1784" s="7">
        <f>IF(Table1[[#This Row],[Ngày tính CN]]="","",S1784+T1784)</f>
        <v>45856</v>
      </c>
      <c r="V1784" s="74">
        <f ca="1">IF(Table1[[#This Row],[Hạn thanh toán]]="","",IF((U1784-NOW())&lt;0,0,(U1784-NOW())))</f>
        <v>0</v>
      </c>
      <c r="W1784" s="72"/>
      <c r="X1784" s="68" t="str">
        <f t="shared" ca="1" si="223"/>
        <v/>
      </c>
      <c r="Y1784" s="68" t="str">
        <f t="shared" si="221"/>
        <v>Đã thanh toán</v>
      </c>
      <c r="Z1784" s="301">
        <f>Table1[[#This Row],[Hạn thanh toán]]</f>
        <v>45856</v>
      </c>
      <c r="AA1784" s="301">
        <f>Table1[[#This Row],[Ngày Thanh toán]]</f>
        <v>45928</v>
      </c>
      <c r="AD1784" s="3" t="str">
        <f>VLOOKUP($A1784,Ma_KH!$A:$Q,Ma_KH!O$1,0)</f>
        <v>DALATFARM</v>
      </c>
      <c r="AE1784" s="3" t="str">
        <f>VLOOKUP($A1784,Ma_KH!$A:$Q,Ma_KH!P$1,0)</f>
        <v>Dalatfarm</v>
      </c>
    </row>
    <row r="1785" spans="1:31" s="61" customFormat="1" ht="25.5" customHeight="1" x14ac:dyDescent="0.3">
      <c r="A1785" s="44" t="s">
        <v>157</v>
      </c>
      <c r="B1785" s="76" t="s">
        <v>4521</v>
      </c>
      <c r="C1785" s="46">
        <v>45933</v>
      </c>
      <c r="D1785" s="45" t="s">
        <v>3273</v>
      </c>
      <c r="E1785" s="46"/>
      <c r="F1785" s="44"/>
      <c r="G1785" s="44" t="s">
        <v>3270</v>
      </c>
      <c r="H1785" s="57">
        <v>1093253</v>
      </c>
      <c r="I1785" s="57">
        <v>0</v>
      </c>
      <c r="J1785" s="57">
        <v>87460</v>
      </c>
      <c r="K1785" s="57">
        <v>1180713</v>
      </c>
      <c r="L1785" s="58" t="s">
        <v>24</v>
      </c>
      <c r="M1785" s="59"/>
      <c r="N1785" s="58"/>
      <c r="O1785" s="57">
        <f>IF(Table1[[#This Row],[Phân loại]]="Tồn đầu kỳ",Table1[[#This Row],[Tổng giá trị]],0)</f>
        <v>0</v>
      </c>
      <c r="P1785" s="58">
        <f>IF(Table1[[#This Row],[Số còn phải thu ĐK]]&lt;&gt;0,0,IF(Table1[[#This Row],[Phân loại]]="Bán hàng",Table1[[#This Row],[Tổng giá trị]],-Table1[[#This Row],[Tổng giá trị]]))</f>
        <v>1180713</v>
      </c>
      <c r="Q1785" s="115">
        <f t="shared" si="222"/>
        <v>0</v>
      </c>
      <c r="R1785" s="58">
        <f>Table1[[#This Row],[Số còn phải thu ĐK]]+Table1[[#This Row],[Giá Trị HD sau CK]]-Table1[[#This Row],[Số tiền đã thu]]</f>
        <v>1180713</v>
      </c>
      <c r="S1785" s="59">
        <f>IF(Table1[[#This Row],[Ngày hóa đơn]]&lt;&gt;"",Table1[[#This Row],[Ngày hóa đơn]],Table1[[#This Row],[Ngày hạch toán]])</f>
        <v>45933</v>
      </c>
      <c r="T1785" s="58"/>
      <c r="U1785" s="59">
        <f>IF(Table1[[#This Row],[Ngày tính CN]]="","",S1785+T1785)</f>
        <v>45933</v>
      </c>
      <c r="V1785" s="60">
        <f ca="1">IF(Table1[[#This Row],[Hạn thanh toán]]="","",IF((U1785-NOW())&lt;0,0,(U1785-NOW())))</f>
        <v>0</v>
      </c>
      <c r="W1785" s="57"/>
      <c r="X1785" s="116" t="str">
        <f t="shared" ca="1" si="223"/>
        <v/>
      </c>
      <c r="Y1785" s="116" t="str">
        <f t="shared" ca="1" si="221"/>
        <v/>
      </c>
      <c r="Z1785" s="305">
        <f>Table1[[#This Row],[Hạn thanh toán]]</f>
        <v>45933</v>
      </c>
      <c r="AA1785" s="305">
        <f>Table1[[#This Row],[Ngày Thanh toán]]</f>
        <v>0</v>
      </c>
      <c r="AD1785" s="61" t="str">
        <f>VLOOKUP($A1785,Ma_KH!$A:$Q,Ma_KH!O$1,0)</f>
        <v>DALATFARM</v>
      </c>
      <c r="AE1785" s="3" t="str">
        <f>VLOOKUP($A1785,Ma_KH!$A:$Q,Ma_KH!P$1,0)</f>
        <v>Dalatfarm</v>
      </c>
    </row>
    <row r="1786" spans="1:31" ht="25.5" customHeight="1" x14ac:dyDescent="0.3">
      <c r="A1786" s="76" t="s">
        <v>158</v>
      </c>
      <c r="B1786" s="76" t="s">
        <v>4521</v>
      </c>
      <c r="C1786" s="78">
        <v>45748</v>
      </c>
      <c r="D1786" s="79" t="s">
        <v>3274</v>
      </c>
      <c r="E1786" s="78">
        <v>45766</v>
      </c>
      <c r="F1786" s="76" t="s">
        <v>3275</v>
      </c>
      <c r="G1786" s="76" t="s">
        <v>3276</v>
      </c>
      <c r="H1786" s="72">
        <v>2148197</v>
      </c>
      <c r="I1786" s="72">
        <v>0</v>
      </c>
      <c r="J1786" s="72">
        <v>171856</v>
      </c>
      <c r="K1786" s="72">
        <v>2320053</v>
      </c>
      <c r="L1786" s="8" t="s">
        <v>24</v>
      </c>
      <c r="M1786" s="43">
        <v>45814</v>
      </c>
      <c r="N1786" s="29" t="s">
        <v>4439</v>
      </c>
      <c r="O1786" s="72">
        <f>IF(Table1[[#This Row],[Phân loại]]="Tồn đầu kỳ",Table1[[#This Row],[Tổng giá trị]],0)</f>
        <v>0</v>
      </c>
      <c r="P1786" s="8">
        <f>IF(Table1[[#This Row],[Số còn phải thu ĐK]]&lt;&gt;0,0,IF(Table1[[#This Row],[Phân loại]]="Bán hàng",Table1[[#This Row],[Tổng giá trị]],-Table1[[#This Row],[Tổng giá trị]]))</f>
        <v>2320053</v>
      </c>
      <c r="Q1786" s="73">
        <f t="shared" si="222"/>
        <v>2320053</v>
      </c>
      <c r="R1786" s="8">
        <f>Table1[[#This Row],[Số còn phải thu ĐK]]+Table1[[#This Row],[Giá Trị HD sau CK]]-Table1[[#This Row],[Số tiền đã thu]]</f>
        <v>0</v>
      </c>
      <c r="S1786" s="7">
        <f>IF(Table1[[#This Row],[Ngày hóa đơn]]&lt;&gt;"",Table1[[#This Row],[Ngày hóa đơn]],Table1[[#This Row],[Ngày hạch toán]])</f>
        <v>45766</v>
      </c>
      <c r="T1786" s="8"/>
      <c r="U1786" s="7">
        <f>IF(Table1[[#This Row],[Ngày tính CN]]="","",S1786+T1786)</f>
        <v>45766</v>
      </c>
      <c r="V1786" s="74">
        <f ca="1">IF(Table1[[#This Row],[Hạn thanh toán]]="","",IF((U1786-NOW())&lt;0,0,(U1786-NOW())))</f>
        <v>0</v>
      </c>
      <c r="W1786" s="72"/>
      <c r="X1786" s="68" t="str">
        <f t="shared" ca="1" si="223"/>
        <v/>
      </c>
      <c r="Y1786" s="68" t="str">
        <f t="shared" si="221"/>
        <v>Đã thanh toán</v>
      </c>
      <c r="Z1786" s="301">
        <f>Table1[[#This Row],[Hạn thanh toán]]</f>
        <v>45766</v>
      </c>
      <c r="AA1786" s="301">
        <f>Table1[[#This Row],[Ngày Thanh toán]]</f>
        <v>45814</v>
      </c>
      <c r="AD1786" s="3" t="str">
        <f>VLOOKUP($A1786,Ma_KH!$A:$Q,Ma_KH!O$1,0)</f>
        <v>DALATFARM</v>
      </c>
      <c r="AE1786" s="3" t="str">
        <f>VLOOKUP($A1786,Ma_KH!$A:$Q,Ma_KH!P$1,0)</f>
        <v>Dalatfarm</v>
      </c>
    </row>
    <row r="1787" spans="1:31" ht="25.5" customHeight="1" x14ac:dyDescent="0.3">
      <c r="A1787" s="76" t="s">
        <v>158</v>
      </c>
      <c r="B1787" s="76" t="s">
        <v>4521</v>
      </c>
      <c r="C1787" s="78">
        <v>45820</v>
      </c>
      <c r="D1787" s="79" t="s">
        <v>3277</v>
      </c>
      <c r="E1787" s="78">
        <v>45820</v>
      </c>
      <c r="F1787" s="76"/>
      <c r="G1787" s="76" t="s">
        <v>3278</v>
      </c>
      <c r="H1787" s="72">
        <v>0</v>
      </c>
      <c r="I1787" s="72">
        <v>0</v>
      </c>
      <c r="J1787" s="72">
        <v>0</v>
      </c>
      <c r="K1787" s="72">
        <v>348879</v>
      </c>
      <c r="L1787" s="8" t="s">
        <v>17</v>
      </c>
      <c r="M1787" s="43">
        <v>45928</v>
      </c>
      <c r="N1787" s="29" t="s">
        <v>4441</v>
      </c>
      <c r="O1787" s="72">
        <f>IF(Table1[[#This Row],[Phân loại]]="Tồn đầu kỳ",Table1[[#This Row],[Tổng giá trị]],0)</f>
        <v>0</v>
      </c>
      <c r="P1787" s="8">
        <f>IF(Table1[[#This Row],[Số còn phải thu ĐK]]&lt;&gt;0,0,IF(Table1[[#This Row],[Phân loại]]="Bán hàng",Table1[[#This Row],[Tổng giá trị]],-Table1[[#This Row],[Tổng giá trị]]))</f>
        <v>-348879</v>
      </c>
      <c r="Q1787" s="73">
        <f t="shared" si="222"/>
        <v>-348879</v>
      </c>
      <c r="R1787" s="8">
        <f>Table1[[#This Row],[Số còn phải thu ĐK]]+Table1[[#This Row],[Giá Trị HD sau CK]]-Table1[[#This Row],[Số tiền đã thu]]</f>
        <v>0</v>
      </c>
      <c r="S1787" s="7">
        <f>IF(Table1[[#This Row],[Ngày hóa đơn]]&lt;&gt;"",Table1[[#This Row],[Ngày hóa đơn]],Table1[[#This Row],[Ngày hạch toán]])</f>
        <v>45820</v>
      </c>
      <c r="T1787" s="8"/>
      <c r="U1787" s="7">
        <f>IF(Table1[[#This Row],[Ngày tính CN]]="","",S1787+T1787)</f>
        <v>45820</v>
      </c>
      <c r="V1787" s="74">
        <f ca="1">IF(Table1[[#This Row],[Hạn thanh toán]]="","",IF((U1787-NOW())&lt;0,0,(U1787-NOW())))</f>
        <v>0</v>
      </c>
      <c r="W1787" s="72"/>
      <c r="X1787" s="68" t="str">
        <f t="shared" ca="1" si="223"/>
        <v/>
      </c>
      <c r="Y1787" s="68" t="str">
        <f t="shared" si="221"/>
        <v>Đã thanh toán</v>
      </c>
      <c r="Z1787" s="301">
        <f>Table1[[#This Row],[Hạn thanh toán]]</f>
        <v>45820</v>
      </c>
      <c r="AA1787" s="301">
        <f>Table1[[#This Row],[Ngày Thanh toán]]</f>
        <v>45928</v>
      </c>
      <c r="AD1787" s="3" t="str">
        <f>VLOOKUP($A1787,Ma_KH!$A:$Q,Ma_KH!O$1,0)</f>
        <v>DALATFARM</v>
      </c>
      <c r="AE1787" s="3" t="str">
        <f>VLOOKUP($A1787,Ma_KH!$A:$Q,Ma_KH!P$1,0)</f>
        <v>Dalatfarm</v>
      </c>
    </row>
    <row r="1788" spans="1:31" ht="25.5" customHeight="1" x14ac:dyDescent="0.3">
      <c r="A1788" s="76" t="s">
        <v>159</v>
      </c>
      <c r="B1788" s="76" t="s">
        <v>4521</v>
      </c>
      <c r="C1788" s="78">
        <v>45748</v>
      </c>
      <c r="D1788" s="79" t="s">
        <v>3279</v>
      </c>
      <c r="E1788" s="78">
        <v>45766</v>
      </c>
      <c r="F1788" s="76" t="s">
        <v>3280</v>
      </c>
      <c r="G1788" s="76" t="s">
        <v>3281</v>
      </c>
      <c r="H1788" s="72">
        <v>2148197</v>
      </c>
      <c r="I1788" s="72">
        <v>0</v>
      </c>
      <c r="J1788" s="72">
        <v>171856</v>
      </c>
      <c r="K1788" s="72">
        <v>2320053</v>
      </c>
      <c r="L1788" s="8" t="s">
        <v>24</v>
      </c>
      <c r="M1788" s="43">
        <v>45814</v>
      </c>
      <c r="N1788" s="29" t="s">
        <v>4439</v>
      </c>
      <c r="O1788" s="72">
        <f>IF(Table1[[#This Row],[Phân loại]]="Tồn đầu kỳ",Table1[[#This Row],[Tổng giá trị]],0)</f>
        <v>0</v>
      </c>
      <c r="P1788" s="8">
        <f>IF(Table1[[#This Row],[Số còn phải thu ĐK]]&lt;&gt;0,0,IF(Table1[[#This Row],[Phân loại]]="Bán hàng",Table1[[#This Row],[Tổng giá trị]],-Table1[[#This Row],[Tổng giá trị]]))</f>
        <v>2320053</v>
      </c>
      <c r="Q1788" s="73">
        <f t="shared" si="222"/>
        <v>2320053</v>
      </c>
      <c r="R1788" s="8">
        <f>Table1[[#This Row],[Số còn phải thu ĐK]]+Table1[[#This Row],[Giá Trị HD sau CK]]-Table1[[#This Row],[Số tiền đã thu]]</f>
        <v>0</v>
      </c>
      <c r="S1788" s="7">
        <f>IF(Table1[[#This Row],[Ngày hóa đơn]]&lt;&gt;"",Table1[[#This Row],[Ngày hóa đơn]],Table1[[#This Row],[Ngày hạch toán]])</f>
        <v>45766</v>
      </c>
      <c r="T1788" s="8"/>
      <c r="U1788" s="7">
        <f>IF(Table1[[#This Row],[Ngày tính CN]]="","",S1788+T1788)</f>
        <v>45766</v>
      </c>
      <c r="V1788" s="74">
        <f ca="1">IF(Table1[[#This Row],[Hạn thanh toán]]="","",IF((U1788-NOW())&lt;0,0,(U1788-NOW())))</f>
        <v>0</v>
      </c>
      <c r="W1788" s="72"/>
      <c r="X1788" s="68" t="str">
        <f t="shared" ca="1" si="223"/>
        <v/>
      </c>
      <c r="Y1788" s="68" t="str">
        <f t="shared" si="221"/>
        <v>Đã thanh toán</v>
      </c>
      <c r="Z1788" s="301">
        <f>Table1[[#This Row],[Hạn thanh toán]]</f>
        <v>45766</v>
      </c>
      <c r="AA1788" s="301">
        <f>Table1[[#This Row],[Ngày Thanh toán]]</f>
        <v>45814</v>
      </c>
      <c r="AD1788" s="3" t="str">
        <f>VLOOKUP($A1788,Ma_KH!$A:$Q,Ma_KH!O$1,0)</f>
        <v>DALATFARM</v>
      </c>
      <c r="AE1788" s="3" t="str">
        <f>VLOOKUP($A1788,Ma_KH!$A:$Q,Ma_KH!P$1,0)</f>
        <v>Dalatfarm</v>
      </c>
    </row>
    <row r="1789" spans="1:31" ht="25.5" customHeight="1" x14ac:dyDescent="0.3">
      <c r="A1789" s="76" t="s">
        <v>159</v>
      </c>
      <c r="B1789" s="76" t="s">
        <v>4521</v>
      </c>
      <c r="C1789" s="78">
        <v>45805</v>
      </c>
      <c r="D1789" s="79" t="s">
        <v>3282</v>
      </c>
      <c r="E1789" s="78">
        <v>45805</v>
      </c>
      <c r="F1789" s="76"/>
      <c r="G1789" s="76" t="s">
        <v>3283</v>
      </c>
      <c r="H1789" s="72">
        <v>0</v>
      </c>
      <c r="I1789" s="72">
        <v>0</v>
      </c>
      <c r="J1789" s="72">
        <v>0</v>
      </c>
      <c r="K1789" s="72">
        <v>338273.28000000003</v>
      </c>
      <c r="L1789" s="8" t="s">
        <v>17</v>
      </c>
      <c r="M1789" s="43">
        <v>45865</v>
      </c>
      <c r="N1789" s="29" t="s">
        <v>4440</v>
      </c>
      <c r="O1789" s="72">
        <f>IF(Table1[[#This Row],[Phân loại]]="Tồn đầu kỳ",Table1[[#This Row],[Tổng giá trị]],0)</f>
        <v>0</v>
      </c>
      <c r="P1789" s="8">
        <f>IF(Table1[[#This Row],[Số còn phải thu ĐK]]&lt;&gt;0,0,IF(Table1[[#This Row],[Phân loại]]="Bán hàng",Table1[[#This Row],[Tổng giá trị]],-Table1[[#This Row],[Tổng giá trị]]))</f>
        <v>-338273.28000000003</v>
      </c>
      <c r="Q1789" s="73">
        <f t="shared" si="222"/>
        <v>-338273.28000000003</v>
      </c>
      <c r="R1789" s="8">
        <f>Table1[[#This Row],[Số còn phải thu ĐK]]+Table1[[#This Row],[Giá Trị HD sau CK]]-Table1[[#This Row],[Số tiền đã thu]]</f>
        <v>0</v>
      </c>
      <c r="S1789" s="7">
        <f>IF(Table1[[#This Row],[Ngày hóa đơn]]&lt;&gt;"",Table1[[#This Row],[Ngày hóa đơn]],Table1[[#This Row],[Ngày hạch toán]])</f>
        <v>45805</v>
      </c>
      <c r="T1789" s="8"/>
      <c r="U1789" s="7">
        <f>IF(Table1[[#This Row],[Ngày tính CN]]="","",S1789+T1789)</f>
        <v>45805</v>
      </c>
      <c r="V1789" s="74">
        <f ca="1">IF(Table1[[#This Row],[Hạn thanh toán]]="","",IF((U1789-NOW())&lt;0,0,(U1789-NOW())))</f>
        <v>0</v>
      </c>
      <c r="W1789" s="72"/>
      <c r="X1789" s="68" t="str">
        <f t="shared" ca="1" si="223"/>
        <v/>
      </c>
      <c r="Y1789" s="68" t="str">
        <f t="shared" si="221"/>
        <v>Đã thanh toán</v>
      </c>
      <c r="Z1789" s="301">
        <f>Table1[[#This Row],[Hạn thanh toán]]</f>
        <v>45805</v>
      </c>
      <c r="AA1789" s="301">
        <f>Table1[[#This Row],[Ngày Thanh toán]]</f>
        <v>45865</v>
      </c>
      <c r="AD1789" s="3" t="str">
        <f>VLOOKUP($A1789,Ma_KH!$A:$Q,Ma_KH!O$1,0)</f>
        <v>DALATFARM</v>
      </c>
      <c r="AE1789" s="3" t="str">
        <f>VLOOKUP($A1789,Ma_KH!$A:$Q,Ma_KH!P$1,0)</f>
        <v>Dalatfarm</v>
      </c>
    </row>
    <row r="1790" spans="1:31" ht="25.5" customHeight="1" x14ac:dyDescent="0.3">
      <c r="A1790" s="76" t="s">
        <v>159</v>
      </c>
      <c r="B1790" s="76" t="s">
        <v>4521</v>
      </c>
      <c r="C1790" s="78">
        <v>45820</v>
      </c>
      <c r="D1790" s="79" t="s">
        <v>3284</v>
      </c>
      <c r="E1790" s="78">
        <v>45820</v>
      </c>
      <c r="F1790" s="76"/>
      <c r="G1790" s="76" t="s">
        <v>3283</v>
      </c>
      <c r="H1790" s="72">
        <v>0</v>
      </c>
      <c r="I1790" s="72">
        <v>0</v>
      </c>
      <c r="J1790" s="72">
        <v>0</v>
      </c>
      <c r="K1790" s="72">
        <v>295266.59999999998</v>
      </c>
      <c r="L1790" s="8" t="s">
        <v>17</v>
      </c>
      <c r="M1790" s="43">
        <v>45928</v>
      </c>
      <c r="N1790" s="29" t="s">
        <v>4441</v>
      </c>
      <c r="O1790" s="72">
        <f>IF(Table1[[#This Row],[Phân loại]]="Tồn đầu kỳ",Table1[[#This Row],[Tổng giá trị]],0)</f>
        <v>0</v>
      </c>
      <c r="P1790" s="8">
        <f>IF(Table1[[#This Row],[Số còn phải thu ĐK]]&lt;&gt;0,0,IF(Table1[[#This Row],[Phân loại]]="Bán hàng",Table1[[#This Row],[Tổng giá trị]],-Table1[[#This Row],[Tổng giá trị]]))</f>
        <v>-295266.59999999998</v>
      </c>
      <c r="Q1790" s="73">
        <f t="shared" si="222"/>
        <v>-295266.59999999998</v>
      </c>
      <c r="R1790" s="8">
        <f>Table1[[#This Row],[Số còn phải thu ĐK]]+Table1[[#This Row],[Giá Trị HD sau CK]]-Table1[[#This Row],[Số tiền đã thu]]</f>
        <v>0</v>
      </c>
      <c r="S1790" s="7">
        <f>IF(Table1[[#This Row],[Ngày hóa đơn]]&lt;&gt;"",Table1[[#This Row],[Ngày hóa đơn]],Table1[[#This Row],[Ngày hạch toán]])</f>
        <v>45820</v>
      </c>
      <c r="T1790" s="8"/>
      <c r="U1790" s="7">
        <f>IF(Table1[[#This Row],[Ngày tính CN]]="","",S1790+T1790)</f>
        <v>45820</v>
      </c>
      <c r="V1790" s="74">
        <f ca="1">IF(Table1[[#This Row],[Hạn thanh toán]]="","",IF((U1790-NOW())&lt;0,0,(U1790-NOW())))</f>
        <v>0</v>
      </c>
      <c r="W1790" s="72"/>
      <c r="X1790" s="68" t="str">
        <f t="shared" ca="1" si="223"/>
        <v/>
      </c>
      <c r="Y1790" s="68" t="str">
        <f t="shared" si="221"/>
        <v>Đã thanh toán</v>
      </c>
      <c r="Z1790" s="301">
        <f>Table1[[#This Row],[Hạn thanh toán]]</f>
        <v>45820</v>
      </c>
      <c r="AA1790" s="301">
        <f>Table1[[#This Row],[Ngày Thanh toán]]</f>
        <v>45928</v>
      </c>
      <c r="AD1790" s="3" t="str">
        <f>VLOOKUP($A1790,Ma_KH!$A:$Q,Ma_KH!O$1,0)</f>
        <v>DALATFARM</v>
      </c>
      <c r="AE1790" s="3" t="str">
        <f>VLOOKUP($A1790,Ma_KH!$A:$Q,Ma_KH!P$1,0)</f>
        <v>Dalatfarm</v>
      </c>
    </row>
    <row r="1791" spans="1:31" ht="25.5" customHeight="1" x14ac:dyDescent="0.3">
      <c r="A1791" s="76" t="s">
        <v>159</v>
      </c>
      <c r="B1791" s="76" t="s">
        <v>4521</v>
      </c>
      <c r="C1791" s="78">
        <v>45859</v>
      </c>
      <c r="D1791" s="79" t="s">
        <v>3285</v>
      </c>
      <c r="E1791" s="78">
        <v>45859</v>
      </c>
      <c r="F1791" s="76"/>
      <c r="G1791" s="76" t="s">
        <v>3283</v>
      </c>
      <c r="H1791" s="72">
        <v>0</v>
      </c>
      <c r="I1791" s="72">
        <v>0</v>
      </c>
      <c r="J1791" s="72">
        <v>0</v>
      </c>
      <c r="K1791" s="72">
        <v>80190</v>
      </c>
      <c r="L1791" s="8" t="s">
        <v>17</v>
      </c>
      <c r="M1791" s="43">
        <v>45928</v>
      </c>
      <c r="N1791" s="29" t="s">
        <v>4441</v>
      </c>
      <c r="O1791" s="72">
        <f>IF(Table1[[#This Row],[Phân loại]]="Tồn đầu kỳ",Table1[[#This Row],[Tổng giá trị]],0)</f>
        <v>0</v>
      </c>
      <c r="P1791" s="8">
        <f>IF(Table1[[#This Row],[Số còn phải thu ĐK]]&lt;&gt;0,0,IF(Table1[[#This Row],[Phân loại]]="Bán hàng",Table1[[#This Row],[Tổng giá trị]],-Table1[[#This Row],[Tổng giá trị]]))</f>
        <v>-80190</v>
      </c>
      <c r="Q1791" s="73">
        <f t="shared" si="222"/>
        <v>-80190</v>
      </c>
      <c r="R1791" s="8">
        <f>Table1[[#This Row],[Số còn phải thu ĐK]]+Table1[[#This Row],[Giá Trị HD sau CK]]-Table1[[#This Row],[Số tiền đã thu]]</f>
        <v>0</v>
      </c>
      <c r="S1791" s="7">
        <f>IF(Table1[[#This Row],[Ngày hóa đơn]]&lt;&gt;"",Table1[[#This Row],[Ngày hóa đơn]],Table1[[#This Row],[Ngày hạch toán]])</f>
        <v>45859</v>
      </c>
      <c r="T1791" s="8"/>
      <c r="U1791" s="7">
        <f>IF(Table1[[#This Row],[Ngày tính CN]]="","",S1791+T1791)</f>
        <v>45859</v>
      </c>
      <c r="V1791" s="74">
        <f ca="1">IF(Table1[[#This Row],[Hạn thanh toán]]="","",IF((U1791-NOW())&lt;0,0,(U1791-NOW())))</f>
        <v>0</v>
      </c>
      <c r="W1791" s="72"/>
      <c r="X1791" s="68" t="str">
        <f t="shared" ca="1" si="223"/>
        <v/>
      </c>
      <c r="Y1791" s="68" t="str">
        <f t="shared" si="221"/>
        <v>Đã thanh toán</v>
      </c>
      <c r="Z1791" s="301">
        <f>Table1[[#This Row],[Hạn thanh toán]]</f>
        <v>45859</v>
      </c>
      <c r="AA1791" s="301">
        <f>Table1[[#This Row],[Ngày Thanh toán]]</f>
        <v>45928</v>
      </c>
      <c r="AD1791" s="3" t="str">
        <f>VLOOKUP($A1791,Ma_KH!$A:$Q,Ma_KH!O$1,0)</f>
        <v>DALATFARM</v>
      </c>
      <c r="AE1791" s="3" t="str">
        <f>VLOOKUP($A1791,Ma_KH!$A:$Q,Ma_KH!P$1,0)</f>
        <v>Dalatfarm</v>
      </c>
    </row>
    <row r="1792" spans="1:31" s="61" customFormat="1" ht="25.5" customHeight="1" x14ac:dyDescent="0.3">
      <c r="A1792" s="44" t="s">
        <v>159</v>
      </c>
      <c r="B1792" s="76" t="s">
        <v>4521</v>
      </c>
      <c r="C1792" s="46">
        <v>45883</v>
      </c>
      <c r="D1792" s="45" t="s">
        <v>3286</v>
      </c>
      <c r="E1792" s="46">
        <v>45883</v>
      </c>
      <c r="F1792" s="44"/>
      <c r="G1792" s="44" t="s">
        <v>3283</v>
      </c>
      <c r="H1792" s="57">
        <v>0</v>
      </c>
      <c r="I1792" s="57">
        <v>0</v>
      </c>
      <c r="J1792" s="57">
        <v>0</v>
      </c>
      <c r="K1792" s="57">
        <v>545671.07999999996</v>
      </c>
      <c r="L1792" s="58" t="s">
        <v>17</v>
      </c>
      <c r="M1792" s="59"/>
      <c r="N1792" s="58"/>
      <c r="O1792" s="57">
        <f>IF(Table1[[#This Row],[Phân loại]]="Tồn đầu kỳ",Table1[[#This Row],[Tổng giá trị]],0)</f>
        <v>0</v>
      </c>
      <c r="P1792" s="58">
        <f>IF(Table1[[#This Row],[Số còn phải thu ĐK]]&lt;&gt;0,0,IF(Table1[[#This Row],[Phân loại]]="Bán hàng",Table1[[#This Row],[Tổng giá trị]],-Table1[[#This Row],[Tổng giá trị]]))</f>
        <v>-545671.07999999996</v>
      </c>
      <c r="Q1792" s="115">
        <f t="shared" si="222"/>
        <v>0</v>
      </c>
      <c r="R1792" s="58">
        <f>Table1[[#This Row],[Số còn phải thu ĐK]]+Table1[[#This Row],[Giá Trị HD sau CK]]-Table1[[#This Row],[Số tiền đã thu]]</f>
        <v>-545671.07999999996</v>
      </c>
      <c r="S1792" s="59">
        <f>IF(Table1[[#This Row],[Ngày hóa đơn]]&lt;&gt;"",Table1[[#This Row],[Ngày hóa đơn]],Table1[[#This Row],[Ngày hạch toán]])</f>
        <v>45883</v>
      </c>
      <c r="T1792" s="58"/>
      <c r="U1792" s="59">
        <f>IF(Table1[[#This Row],[Ngày tính CN]]="","",S1792+T1792)</f>
        <v>45883</v>
      </c>
      <c r="V1792" s="60">
        <f ca="1">IF(Table1[[#This Row],[Hạn thanh toán]]="","",IF((U1792-NOW())&lt;0,0,(U1792-NOW())))</f>
        <v>0</v>
      </c>
      <c r="W1792" s="57"/>
      <c r="X1792" s="116" t="str">
        <f t="shared" ca="1" si="223"/>
        <v/>
      </c>
      <c r="Y1792" s="116" t="str">
        <f t="shared" ca="1" si="221"/>
        <v/>
      </c>
      <c r="Z1792" s="305">
        <f>Table1[[#This Row],[Hạn thanh toán]]</f>
        <v>45883</v>
      </c>
      <c r="AA1792" s="305">
        <f>Table1[[#This Row],[Ngày Thanh toán]]</f>
        <v>0</v>
      </c>
      <c r="AD1792" s="61" t="str">
        <f>VLOOKUP($A1792,Ma_KH!$A:$Q,Ma_KH!O$1,0)</f>
        <v>DALATFARM</v>
      </c>
      <c r="AE1792" s="3" t="str">
        <f>VLOOKUP($A1792,Ma_KH!$A:$Q,Ma_KH!P$1,0)</f>
        <v>Dalatfarm</v>
      </c>
    </row>
    <row r="1793" spans="1:31" s="61" customFormat="1" ht="25.5" customHeight="1" x14ac:dyDescent="0.3">
      <c r="A1793" s="44" t="s">
        <v>159</v>
      </c>
      <c r="B1793" s="76" t="s">
        <v>4521</v>
      </c>
      <c r="C1793" s="46">
        <v>45933</v>
      </c>
      <c r="D1793" s="45" t="s">
        <v>3287</v>
      </c>
      <c r="E1793" s="46"/>
      <c r="F1793" s="44"/>
      <c r="G1793" s="44" t="s">
        <v>3288</v>
      </c>
      <c r="H1793" s="57">
        <v>694614</v>
      </c>
      <c r="I1793" s="57">
        <v>0</v>
      </c>
      <c r="J1793" s="57">
        <v>55569</v>
      </c>
      <c r="K1793" s="57">
        <v>750183</v>
      </c>
      <c r="L1793" s="58" t="s">
        <v>24</v>
      </c>
      <c r="M1793" s="59"/>
      <c r="N1793" s="58"/>
      <c r="O1793" s="57">
        <f>IF(Table1[[#This Row],[Phân loại]]="Tồn đầu kỳ",Table1[[#This Row],[Tổng giá trị]],0)</f>
        <v>0</v>
      </c>
      <c r="P1793" s="58">
        <f>IF(Table1[[#This Row],[Số còn phải thu ĐK]]&lt;&gt;0,0,IF(Table1[[#This Row],[Phân loại]]="Bán hàng",Table1[[#This Row],[Tổng giá trị]],-Table1[[#This Row],[Tổng giá trị]]))</f>
        <v>750183</v>
      </c>
      <c r="Q1793" s="115">
        <f t="shared" si="222"/>
        <v>0</v>
      </c>
      <c r="R1793" s="58">
        <f>Table1[[#This Row],[Số còn phải thu ĐK]]+Table1[[#This Row],[Giá Trị HD sau CK]]-Table1[[#This Row],[Số tiền đã thu]]</f>
        <v>750183</v>
      </c>
      <c r="S1793" s="59">
        <f>IF(Table1[[#This Row],[Ngày hóa đơn]]&lt;&gt;"",Table1[[#This Row],[Ngày hóa đơn]],Table1[[#This Row],[Ngày hạch toán]])</f>
        <v>45933</v>
      </c>
      <c r="T1793" s="58"/>
      <c r="U1793" s="59">
        <f>IF(Table1[[#This Row],[Ngày tính CN]]="","",S1793+T1793)</f>
        <v>45933</v>
      </c>
      <c r="V1793" s="60">
        <f ca="1">IF(Table1[[#This Row],[Hạn thanh toán]]="","",IF((U1793-NOW())&lt;0,0,(U1793-NOW())))</f>
        <v>0</v>
      </c>
      <c r="W1793" s="57"/>
      <c r="X1793" s="116" t="str">
        <f t="shared" ca="1" si="223"/>
        <v/>
      </c>
      <c r="Y1793" s="116" t="str">
        <f t="shared" ca="1" si="221"/>
        <v/>
      </c>
      <c r="Z1793" s="305">
        <f>Table1[[#This Row],[Hạn thanh toán]]</f>
        <v>45933</v>
      </c>
      <c r="AA1793" s="305">
        <f>Table1[[#This Row],[Ngày Thanh toán]]</f>
        <v>0</v>
      </c>
      <c r="AD1793" s="61" t="str">
        <f>VLOOKUP($A1793,Ma_KH!$A:$Q,Ma_KH!O$1,0)</f>
        <v>DALATFARM</v>
      </c>
      <c r="AE1793" s="3" t="str">
        <f>VLOOKUP($A1793,Ma_KH!$A:$Q,Ma_KH!P$1,0)</f>
        <v>Dalatfarm</v>
      </c>
    </row>
    <row r="1794" spans="1:31" ht="25.5" customHeight="1" x14ac:dyDescent="0.3">
      <c r="A1794" s="76" t="s">
        <v>160</v>
      </c>
      <c r="B1794" s="76" t="s">
        <v>4521</v>
      </c>
      <c r="C1794" s="78">
        <v>45748</v>
      </c>
      <c r="D1794" s="79" t="s">
        <v>3289</v>
      </c>
      <c r="E1794" s="78">
        <v>45766</v>
      </c>
      <c r="F1794" s="76" t="s">
        <v>3290</v>
      </c>
      <c r="G1794" s="76" t="s">
        <v>3291</v>
      </c>
      <c r="H1794" s="72">
        <v>2148197</v>
      </c>
      <c r="I1794" s="72">
        <v>0</v>
      </c>
      <c r="J1794" s="72">
        <v>171856</v>
      </c>
      <c r="K1794" s="72">
        <v>2320053</v>
      </c>
      <c r="L1794" s="8" t="s">
        <v>24</v>
      </c>
      <c r="M1794" s="43">
        <v>45814</v>
      </c>
      <c r="N1794" s="29" t="s">
        <v>4439</v>
      </c>
      <c r="O1794" s="72">
        <f>IF(Table1[[#This Row],[Phân loại]]="Tồn đầu kỳ",Table1[[#This Row],[Tổng giá trị]],0)</f>
        <v>0</v>
      </c>
      <c r="P1794" s="8">
        <f>IF(Table1[[#This Row],[Số còn phải thu ĐK]]&lt;&gt;0,0,IF(Table1[[#This Row],[Phân loại]]="Bán hàng",Table1[[#This Row],[Tổng giá trị]],-Table1[[#This Row],[Tổng giá trị]]))</f>
        <v>2320053</v>
      </c>
      <c r="Q1794" s="73">
        <f t="shared" si="222"/>
        <v>2320053</v>
      </c>
      <c r="R1794" s="8">
        <f>Table1[[#This Row],[Số còn phải thu ĐK]]+Table1[[#This Row],[Giá Trị HD sau CK]]-Table1[[#This Row],[Số tiền đã thu]]</f>
        <v>0</v>
      </c>
      <c r="S1794" s="7">
        <f>IF(Table1[[#This Row],[Ngày hóa đơn]]&lt;&gt;"",Table1[[#This Row],[Ngày hóa đơn]],Table1[[#This Row],[Ngày hạch toán]])</f>
        <v>45766</v>
      </c>
      <c r="T1794" s="8"/>
      <c r="U1794" s="7">
        <f>IF(Table1[[#This Row],[Ngày tính CN]]="","",S1794+T1794)</f>
        <v>45766</v>
      </c>
      <c r="V1794" s="74">
        <f ca="1">IF(Table1[[#This Row],[Hạn thanh toán]]="","",IF((U1794-NOW())&lt;0,0,(U1794-NOW())))</f>
        <v>0</v>
      </c>
      <c r="W1794" s="72"/>
      <c r="X1794" s="68" t="str">
        <f t="shared" ca="1" si="223"/>
        <v/>
      </c>
      <c r="Y1794" s="68" t="str">
        <f t="shared" si="221"/>
        <v>Đã thanh toán</v>
      </c>
      <c r="Z1794" s="301">
        <f>Table1[[#This Row],[Hạn thanh toán]]</f>
        <v>45766</v>
      </c>
      <c r="AA1794" s="301">
        <f>Table1[[#This Row],[Ngày Thanh toán]]</f>
        <v>45814</v>
      </c>
      <c r="AD1794" s="3" t="str">
        <f>VLOOKUP($A1794,Ma_KH!$A:$Q,Ma_KH!O$1,0)</f>
        <v>DALATFARM</v>
      </c>
      <c r="AE1794" s="3" t="str">
        <f>VLOOKUP($A1794,Ma_KH!$A:$Q,Ma_KH!P$1,0)</f>
        <v>Dalatfarm</v>
      </c>
    </row>
    <row r="1795" spans="1:31" ht="25.5" customHeight="1" x14ac:dyDescent="0.3">
      <c r="A1795" s="76" t="s">
        <v>161</v>
      </c>
      <c r="B1795" s="76" t="s">
        <v>4521</v>
      </c>
      <c r="C1795" s="78">
        <v>45748</v>
      </c>
      <c r="D1795" s="79" t="s">
        <v>3292</v>
      </c>
      <c r="E1795" s="78">
        <v>45766</v>
      </c>
      <c r="F1795" s="76" t="s">
        <v>3293</v>
      </c>
      <c r="G1795" s="76" t="s">
        <v>3294</v>
      </c>
      <c r="H1795" s="72">
        <v>2148197</v>
      </c>
      <c r="I1795" s="72">
        <v>0</v>
      </c>
      <c r="J1795" s="72">
        <v>171856</v>
      </c>
      <c r="K1795" s="72">
        <v>2320053</v>
      </c>
      <c r="L1795" s="8" t="s">
        <v>24</v>
      </c>
      <c r="M1795" s="43">
        <v>45814</v>
      </c>
      <c r="N1795" s="29" t="s">
        <v>4439</v>
      </c>
      <c r="O1795" s="72">
        <f>IF(Table1[[#This Row],[Phân loại]]="Tồn đầu kỳ",Table1[[#This Row],[Tổng giá trị]],0)</f>
        <v>0</v>
      </c>
      <c r="P1795" s="8">
        <f>IF(Table1[[#This Row],[Số còn phải thu ĐK]]&lt;&gt;0,0,IF(Table1[[#This Row],[Phân loại]]="Bán hàng",Table1[[#This Row],[Tổng giá trị]],-Table1[[#This Row],[Tổng giá trị]]))</f>
        <v>2320053</v>
      </c>
      <c r="Q1795" s="73">
        <f t="shared" si="222"/>
        <v>2320053</v>
      </c>
      <c r="R1795" s="8">
        <f>Table1[[#This Row],[Số còn phải thu ĐK]]+Table1[[#This Row],[Giá Trị HD sau CK]]-Table1[[#This Row],[Số tiền đã thu]]</f>
        <v>0</v>
      </c>
      <c r="S1795" s="7">
        <f>IF(Table1[[#This Row],[Ngày hóa đơn]]&lt;&gt;"",Table1[[#This Row],[Ngày hóa đơn]],Table1[[#This Row],[Ngày hạch toán]])</f>
        <v>45766</v>
      </c>
      <c r="T1795" s="8"/>
      <c r="U1795" s="7">
        <f>IF(Table1[[#This Row],[Ngày tính CN]]="","",S1795+T1795)</f>
        <v>45766</v>
      </c>
      <c r="V1795" s="74">
        <f ca="1">IF(Table1[[#This Row],[Hạn thanh toán]]="","",IF((U1795-NOW())&lt;0,0,(U1795-NOW())))</f>
        <v>0</v>
      </c>
      <c r="W1795" s="72"/>
      <c r="X1795" s="68" t="str">
        <f t="shared" ca="1" si="223"/>
        <v/>
      </c>
      <c r="Y1795" s="68" t="str">
        <f t="shared" si="221"/>
        <v>Đã thanh toán</v>
      </c>
      <c r="Z1795" s="301">
        <f>Table1[[#This Row],[Hạn thanh toán]]</f>
        <v>45766</v>
      </c>
      <c r="AA1795" s="301">
        <f>Table1[[#This Row],[Ngày Thanh toán]]</f>
        <v>45814</v>
      </c>
      <c r="AD1795" s="3" t="str">
        <f>VLOOKUP($A1795,Ma_KH!$A:$Q,Ma_KH!O$1,0)</f>
        <v>DALATFARM</v>
      </c>
      <c r="AE1795" s="3" t="str">
        <f>VLOOKUP($A1795,Ma_KH!$A:$Q,Ma_KH!P$1,0)</f>
        <v>Dalatfarm</v>
      </c>
    </row>
    <row r="1796" spans="1:31" ht="25.5" customHeight="1" x14ac:dyDescent="0.3">
      <c r="A1796" s="76" t="s">
        <v>161</v>
      </c>
      <c r="B1796" s="76" t="s">
        <v>4521</v>
      </c>
      <c r="C1796" s="78">
        <v>45805</v>
      </c>
      <c r="D1796" s="79" t="s">
        <v>3295</v>
      </c>
      <c r="E1796" s="78">
        <v>45805</v>
      </c>
      <c r="F1796" s="76"/>
      <c r="G1796" s="76" t="s">
        <v>3296</v>
      </c>
      <c r="H1796" s="72">
        <v>0</v>
      </c>
      <c r="I1796" s="72">
        <v>0</v>
      </c>
      <c r="J1796" s="72">
        <v>0</v>
      </c>
      <c r="K1796" s="72">
        <v>153252</v>
      </c>
      <c r="L1796" s="8" t="s">
        <v>17</v>
      </c>
      <c r="M1796" s="43">
        <v>45865</v>
      </c>
      <c r="N1796" s="29" t="s">
        <v>4440</v>
      </c>
      <c r="O1796" s="72">
        <f>IF(Table1[[#This Row],[Phân loại]]="Tồn đầu kỳ",Table1[[#This Row],[Tổng giá trị]],0)</f>
        <v>0</v>
      </c>
      <c r="P1796" s="8">
        <f>IF(Table1[[#This Row],[Số còn phải thu ĐK]]&lt;&gt;0,0,IF(Table1[[#This Row],[Phân loại]]="Bán hàng",Table1[[#This Row],[Tổng giá trị]],-Table1[[#This Row],[Tổng giá trị]]))</f>
        <v>-153252</v>
      </c>
      <c r="Q1796" s="73">
        <f t="shared" si="222"/>
        <v>-153252</v>
      </c>
      <c r="R1796" s="8">
        <f>Table1[[#This Row],[Số còn phải thu ĐK]]+Table1[[#This Row],[Giá Trị HD sau CK]]-Table1[[#This Row],[Số tiền đã thu]]</f>
        <v>0</v>
      </c>
      <c r="S1796" s="7">
        <f>IF(Table1[[#This Row],[Ngày hóa đơn]]&lt;&gt;"",Table1[[#This Row],[Ngày hóa đơn]],Table1[[#This Row],[Ngày hạch toán]])</f>
        <v>45805</v>
      </c>
      <c r="T1796" s="8"/>
      <c r="U1796" s="7">
        <f>IF(Table1[[#This Row],[Ngày tính CN]]="","",S1796+T1796)</f>
        <v>45805</v>
      </c>
      <c r="V1796" s="74">
        <f ca="1">IF(Table1[[#This Row],[Hạn thanh toán]]="","",IF((U1796-NOW())&lt;0,0,(U1796-NOW())))</f>
        <v>0</v>
      </c>
      <c r="W1796" s="72"/>
      <c r="X1796" s="68" t="str">
        <f t="shared" ca="1" si="223"/>
        <v/>
      </c>
      <c r="Y1796" s="68" t="str">
        <f t="shared" si="221"/>
        <v>Đã thanh toán</v>
      </c>
      <c r="Z1796" s="301">
        <f>Table1[[#This Row],[Hạn thanh toán]]</f>
        <v>45805</v>
      </c>
      <c r="AA1796" s="301">
        <f>Table1[[#This Row],[Ngày Thanh toán]]</f>
        <v>45865</v>
      </c>
      <c r="AD1796" s="3" t="str">
        <f>VLOOKUP($A1796,Ma_KH!$A:$Q,Ma_KH!O$1,0)</f>
        <v>DALATFARM</v>
      </c>
      <c r="AE1796" s="3" t="str">
        <f>VLOOKUP($A1796,Ma_KH!$A:$Q,Ma_KH!P$1,0)</f>
        <v>Dalatfarm</v>
      </c>
    </row>
    <row r="1797" spans="1:31" s="61" customFormat="1" ht="25.5" customHeight="1" x14ac:dyDescent="0.3">
      <c r="A1797" s="44" t="s">
        <v>161</v>
      </c>
      <c r="B1797" s="76" t="s">
        <v>4521</v>
      </c>
      <c r="C1797" s="46">
        <v>45877</v>
      </c>
      <c r="D1797" s="45" t="s">
        <v>3297</v>
      </c>
      <c r="E1797" s="46">
        <v>45877</v>
      </c>
      <c r="F1797" s="44"/>
      <c r="G1797" s="44" t="s">
        <v>3296</v>
      </c>
      <c r="H1797" s="57">
        <v>0</v>
      </c>
      <c r="I1797" s="57">
        <v>0</v>
      </c>
      <c r="J1797" s="57">
        <v>0</v>
      </c>
      <c r="K1797" s="57">
        <v>609782.04</v>
      </c>
      <c r="L1797" s="58" t="s">
        <v>17</v>
      </c>
      <c r="M1797" s="59"/>
      <c r="N1797" s="58"/>
      <c r="O1797" s="57">
        <f>IF(Table1[[#This Row],[Phân loại]]="Tồn đầu kỳ",Table1[[#This Row],[Tổng giá trị]],0)</f>
        <v>0</v>
      </c>
      <c r="P1797" s="58">
        <f>IF(Table1[[#This Row],[Số còn phải thu ĐK]]&lt;&gt;0,0,IF(Table1[[#This Row],[Phân loại]]="Bán hàng",Table1[[#This Row],[Tổng giá trị]],-Table1[[#This Row],[Tổng giá trị]]))</f>
        <v>-609782.04</v>
      </c>
      <c r="Q1797" s="115">
        <f t="shared" si="222"/>
        <v>0</v>
      </c>
      <c r="R1797" s="58">
        <f>Table1[[#This Row],[Số còn phải thu ĐK]]+Table1[[#This Row],[Giá Trị HD sau CK]]-Table1[[#This Row],[Số tiền đã thu]]</f>
        <v>-609782.04</v>
      </c>
      <c r="S1797" s="59">
        <f>IF(Table1[[#This Row],[Ngày hóa đơn]]&lt;&gt;"",Table1[[#This Row],[Ngày hóa đơn]],Table1[[#This Row],[Ngày hạch toán]])</f>
        <v>45877</v>
      </c>
      <c r="T1797" s="58"/>
      <c r="U1797" s="59">
        <f>IF(Table1[[#This Row],[Ngày tính CN]]="","",S1797+T1797)</f>
        <v>45877</v>
      </c>
      <c r="V1797" s="60">
        <f ca="1">IF(Table1[[#This Row],[Hạn thanh toán]]="","",IF((U1797-NOW())&lt;0,0,(U1797-NOW())))</f>
        <v>0</v>
      </c>
      <c r="W1797" s="57"/>
      <c r="X1797" s="116" t="str">
        <f t="shared" ca="1" si="223"/>
        <v/>
      </c>
      <c r="Y1797" s="116" t="str">
        <f t="shared" ca="1" si="221"/>
        <v/>
      </c>
      <c r="Z1797" s="305">
        <f>Table1[[#This Row],[Hạn thanh toán]]</f>
        <v>45877</v>
      </c>
      <c r="AA1797" s="305">
        <f>Table1[[#This Row],[Ngày Thanh toán]]</f>
        <v>0</v>
      </c>
      <c r="AD1797" s="61" t="str">
        <f>VLOOKUP($A1797,Ma_KH!$A:$Q,Ma_KH!O$1,0)</f>
        <v>DALATFARM</v>
      </c>
      <c r="AE1797" s="3" t="str">
        <f>VLOOKUP($A1797,Ma_KH!$A:$Q,Ma_KH!P$1,0)</f>
        <v>Dalatfarm</v>
      </c>
    </row>
    <row r="1798" spans="1:31" s="61" customFormat="1" ht="25.5" customHeight="1" x14ac:dyDescent="0.3">
      <c r="A1798" s="44" t="s">
        <v>161</v>
      </c>
      <c r="B1798" s="76" t="s">
        <v>4521</v>
      </c>
      <c r="C1798" s="46">
        <v>45877</v>
      </c>
      <c r="D1798" s="45" t="s">
        <v>3298</v>
      </c>
      <c r="E1798" s="46">
        <v>45877</v>
      </c>
      <c r="F1798" s="44"/>
      <c r="G1798" s="44" t="s">
        <v>3296</v>
      </c>
      <c r="H1798" s="57">
        <v>0</v>
      </c>
      <c r="I1798" s="57">
        <v>0</v>
      </c>
      <c r="J1798" s="57">
        <v>0</v>
      </c>
      <c r="K1798" s="57">
        <v>560837.52</v>
      </c>
      <c r="L1798" s="58" t="s">
        <v>17</v>
      </c>
      <c r="M1798" s="59"/>
      <c r="N1798" s="58"/>
      <c r="O1798" s="57">
        <f>IF(Table1[[#This Row],[Phân loại]]="Tồn đầu kỳ",Table1[[#This Row],[Tổng giá trị]],0)</f>
        <v>0</v>
      </c>
      <c r="P1798" s="58">
        <f>IF(Table1[[#This Row],[Số còn phải thu ĐK]]&lt;&gt;0,0,IF(Table1[[#This Row],[Phân loại]]="Bán hàng",Table1[[#This Row],[Tổng giá trị]],-Table1[[#This Row],[Tổng giá trị]]))</f>
        <v>-560837.52</v>
      </c>
      <c r="Q1798" s="115">
        <f t="shared" si="222"/>
        <v>0</v>
      </c>
      <c r="R1798" s="58">
        <f>Table1[[#This Row],[Số còn phải thu ĐK]]+Table1[[#This Row],[Giá Trị HD sau CK]]-Table1[[#This Row],[Số tiền đã thu]]</f>
        <v>-560837.52</v>
      </c>
      <c r="S1798" s="59">
        <f>IF(Table1[[#This Row],[Ngày hóa đơn]]&lt;&gt;"",Table1[[#This Row],[Ngày hóa đơn]],Table1[[#This Row],[Ngày hạch toán]])</f>
        <v>45877</v>
      </c>
      <c r="T1798" s="58"/>
      <c r="U1798" s="59">
        <f>IF(Table1[[#This Row],[Ngày tính CN]]="","",S1798+T1798)</f>
        <v>45877</v>
      </c>
      <c r="V1798" s="60">
        <f ca="1">IF(Table1[[#This Row],[Hạn thanh toán]]="","",IF((U1798-NOW())&lt;0,0,(U1798-NOW())))</f>
        <v>0</v>
      </c>
      <c r="W1798" s="57"/>
      <c r="X1798" s="116" t="str">
        <f t="shared" ca="1" si="223"/>
        <v/>
      </c>
      <c r="Y1798" s="116" t="str">
        <f t="shared" ca="1" si="221"/>
        <v/>
      </c>
      <c r="Z1798" s="305">
        <f>Table1[[#This Row],[Hạn thanh toán]]</f>
        <v>45877</v>
      </c>
      <c r="AA1798" s="305">
        <f>Table1[[#This Row],[Ngày Thanh toán]]</f>
        <v>0</v>
      </c>
      <c r="AD1798" s="61" t="str">
        <f>VLOOKUP($A1798,Ma_KH!$A:$Q,Ma_KH!O$1,0)</f>
        <v>DALATFARM</v>
      </c>
      <c r="AE1798" s="3" t="str">
        <f>VLOOKUP($A1798,Ma_KH!$A:$Q,Ma_KH!P$1,0)</f>
        <v>Dalatfarm</v>
      </c>
    </row>
    <row r="1799" spans="1:31" s="61" customFormat="1" ht="25.5" customHeight="1" x14ac:dyDescent="0.3">
      <c r="A1799" s="44" t="s">
        <v>161</v>
      </c>
      <c r="B1799" s="76" t="s">
        <v>4521</v>
      </c>
      <c r="C1799" s="46">
        <v>45933</v>
      </c>
      <c r="D1799" s="45" t="s">
        <v>3299</v>
      </c>
      <c r="E1799" s="46"/>
      <c r="F1799" s="44"/>
      <c r="G1799" s="44" t="s">
        <v>3300</v>
      </c>
      <c r="H1799" s="57">
        <v>553467</v>
      </c>
      <c r="I1799" s="57">
        <v>0</v>
      </c>
      <c r="J1799" s="57">
        <v>44277</v>
      </c>
      <c r="K1799" s="57">
        <v>597744</v>
      </c>
      <c r="L1799" s="58" t="s">
        <v>24</v>
      </c>
      <c r="M1799" s="59"/>
      <c r="N1799" s="58"/>
      <c r="O1799" s="57">
        <f>IF(Table1[[#This Row],[Phân loại]]="Tồn đầu kỳ",Table1[[#This Row],[Tổng giá trị]],0)</f>
        <v>0</v>
      </c>
      <c r="P1799" s="58">
        <f>IF(Table1[[#This Row],[Số còn phải thu ĐK]]&lt;&gt;0,0,IF(Table1[[#This Row],[Phân loại]]="Bán hàng",Table1[[#This Row],[Tổng giá trị]],-Table1[[#This Row],[Tổng giá trị]]))</f>
        <v>597744</v>
      </c>
      <c r="Q1799" s="115">
        <f t="shared" si="222"/>
        <v>0</v>
      </c>
      <c r="R1799" s="58">
        <f>Table1[[#This Row],[Số còn phải thu ĐK]]+Table1[[#This Row],[Giá Trị HD sau CK]]-Table1[[#This Row],[Số tiền đã thu]]</f>
        <v>597744</v>
      </c>
      <c r="S1799" s="59">
        <f>IF(Table1[[#This Row],[Ngày hóa đơn]]&lt;&gt;"",Table1[[#This Row],[Ngày hóa đơn]],Table1[[#This Row],[Ngày hạch toán]])</f>
        <v>45933</v>
      </c>
      <c r="T1799" s="58"/>
      <c r="U1799" s="59">
        <f>IF(Table1[[#This Row],[Ngày tính CN]]="","",S1799+T1799)</f>
        <v>45933</v>
      </c>
      <c r="V1799" s="60">
        <f ca="1">IF(Table1[[#This Row],[Hạn thanh toán]]="","",IF((U1799-NOW())&lt;0,0,(U1799-NOW())))</f>
        <v>0</v>
      </c>
      <c r="W1799" s="57"/>
      <c r="X1799" s="116" t="str">
        <f t="shared" ca="1" si="223"/>
        <v/>
      </c>
      <c r="Y1799" s="116" t="str">
        <f t="shared" ca="1" si="221"/>
        <v/>
      </c>
      <c r="Z1799" s="305">
        <f>Table1[[#This Row],[Hạn thanh toán]]</f>
        <v>45933</v>
      </c>
      <c r="AA1799" s="305">
        <f>Table1[[#This Row],[Ngày Thanh toán]]</f>
        <v>0</v>
      </c>
      <c r="AD1799" s="61" t="str">
        <f>VLOOKUP($A1799,Ma_KH!$A:$Q,Ma_KH!O$1,0)</f>
        <v>DALATFARM</v>
      </c>
      <c r="AE1799" s="3" t="str">
        <f>VLOOKUP($A1799,Ma_KH!$A:$Q,Ma_KH!P$1,0)</f>
        <v>Dalatfarm</v>
      </c>
    </row>
    <row r="1800" spans="1:31" ht="25.5" customHeight="1" x14ac:dyDescent="0.3">
      <c r="A1800" s="76" t="s">
        <v>162</v>
      </c>
      <c r="B1800" s="76" t="s">
        <v>4521</v>
      </c>
      <c r="C1800" s="78">
        <v>45820</v>
      </c>
      <c r="D1800" s="79" t="s">
        <v>3301</v>
      </c>
      <c r="E1800" s="78">
        <v>45820</v>
      </c>
      <c r="F1800" s="76"/>
      <c r="G1800" s="76" t="s">
        <v>3302</v>
      </c>
      <c r="H1800" s="72">
        <v>0</v>
      </c>
      <c r="I1800" s="72">
        <v>0</v>
      </c>
      <c r="J1800" s="72">
        <v>0</v>
      </c>
      <c r="K1800" s="72">
        <v>228930</v>
      </c>
      <c r="L1800" s="8" t="s">
        <v>17</v>
      </c>
      <c r="M1800" s="43">
        <v>45928</v>
      </c>
      <c r="N1800" s="29" t="s">
        <v>4441</v>
      </c>
      <c r="O1800" s="72">
        <f>IF(Table1[[#This Row],[Phân loại]]="Tồn đầu kỳ",Table1[[#This Row],[Tổng giá trị]],0)</f>
        <v>0</v>
      </c>
      <c r="P1800" s="8">
        <f>IF(Table1[[#This Row],[Số còn phải thu ĐK]]&lt;&gt;0,0,IF(Table1[[#This Row],[Phân loại]]="Bán hàng",Table1[[#This Row],[Tổng giá trị]],-Table1[[#This Row],[Tổng giá trị]]))</f>
        <v>-228930</v>
      </c>
      <c r="Q1800" s="73">
        <f t="shared" si="222"/>
        <v>-228930</v>
      </c>
      <c r="R1800" s="8">
        <f>Table1[[#This Row],[Số còn phải thu ĐK]]+Table1[[#This Row],[Giá Trị HD sau CK]]-Table1[[#This Row],[Số tiền đã thu]]</f>
        <v>0</v>
      </c>
      <c r="S1800" s="7">
        <f>IF(Table1[[#This Row],[Ngày hóa đơn]]&lt;&gt;"",Table1[[#This Row],[Ngày hóa đơn]],Table1[[#This Row],[Ngày hạch toán]])</f>
        <v>45820</v>
      </c>
      <c r="T1800" s="8"/>
      <c r="U1800" s="7">
        <f>IF(Table1[[#This Row],[Ngày tính CN]]="","",S1800+T1800)</f>
        <v>45820</v>
      </c>
      <c r="V1800" s="74">
        <f ca="1">IF(Table1[[#This Row],[Hạn thanh toán]]="","",IF((U1800-NOW())&lt;0,0,(U1800-NOW())))</f>
        <v>0</v>
      </c>
      <c r="W1800" s="72"/>
      <c r="X1800" s="68" t="str">
        <f t="shared" ca="1" si="223"/>
        <v/>
      </c>
      <c r="Y1800" s="68" t="str">
        <f t="shared" si="221"/>
        <v>Đã thanh toán</v>
      </c>
      <c r="Z1800" s="301">
        <f>Table1[[#This Row],[Hạn thanh toán]]</f>
        <v>45820</v>
      </c>
      <c r="AA1800" s="301">
        <f>Table1[[#This Row],[Ngày Thanh toán]]</f>
        <v>45928</v>
      </c>
      <c r="AD1800" s="3" t="str">
        <f>VLOOKUP($A1800,Ma_KH!$A:$Q,Ma_KH!O$1,0)</f>
        <v>DALATFARM</v>
      </c>
      <c r="AE1800" s="3" t="str">
        <f>VLOOKUP($A1800,Ma_KH!$A:$Q,Ma_KH!P$1,0)</f>
        <v>Dalatfarm</v>
      </c>
    </row>
    <row r="1801" spans="1:31" ht="25.5" customHeight="1" x14ac:dyDescent="0.3">
      <c r="A1801" s="76" t="s">
        <v>163</v>
      </c>
      <c r="B1801" s="76" t="s">
        <v>4521</v>
      </c>
      <c r="C1801" s="78">
        <v>45748</v>
      </c>
      <c r="D1801" s="79" t="s">
        <v>3303</v>
      </c>
      <c r="E1801" s="78">
        <v>45766</v>
      </c>
      <c r="F1801" s="76" t="s">
        <v>3304</v>
      </c>
      <c r="G1801" s="76" t="s">
        <v>3305</v>
      </c>
      <c r="H1801" s="72">
        <v>2148197</v>
      </c>
      <c r="I1801" s="72">
        <v>0</v>
      </c>
      <c r="J1801" s="72">
        <v>171856</v>
      </c>
      <c r="K1801" s="72">
        <v>2320053</v>
      </c>
      <c r="L1801" s="8" t="s">
        <v>24</v>
      </c>
      <c r="M1801" s="43">
        <v>45814</v>
      </c>
      <c r="N1801" s="29" t="s">
        <v>4439</v>
      </c>
      <c r="O1801" s="72">
        <f>IF(Table1[[#This Row],[Phân loại]]="Tồn đầu kỳ",Table1[[#This Row],[Tổng giá trị]],0)</f>
        <v>0</v>
      </c>
      <c r="P1801" s="8">
        <f>IF(Table1[[#This Row],[Số còn phải thu ĐK]]&lt;&gt;0,0,IF(Table1[[#This Row],[Phân loại]]="Bán hàng",Table1[[#This Row],[Tổng giá trị]],-Table1[[#This Row],[Tổng giá trị]]))</f>
        <v>2320053</v>
      </c>
      <c r="Q1801" s="73">
        <f t="shared" si="222"/>
        <v>2320053</v>
      </c>
      <c r="R1801" s="8">
        <f>Table1[[#This Row],[Số còn phải thu ĐK]]+Table1[[#This Row],[Giá Trị HD sau CK]]-Table1[[#This Row],[Số tiền đã thu]]</f>
        <v>0</v>
      </c>
      <c r="S1801" s="7">
        <f>IF(Table1[[#This Row],[Ngày hóa đơn]]&lt;&gt;"",Table1[[#This Row],[Ngày hóa đơn]],Table1[[#This Row],[Ngày hạch toán]])</f>
        <v>45766</v>
      </c>
      <c r="T1801" s="8"/>
      <c r="U1801" s="7">
        <f>IF(Table1[[#This Row],[Ngày tính CN]]="","",S1801+T1801)</f>
        <v>45766</v>
      </c>
      <c r="V1801" s="74">
        <f ca="1">IF(Table1[[#This Row],[Hạn thanh toán]]="","",IF((U1801-NOW())&lt;0,0,(U1801-NOW())))</f>
        <v>0</v>
      </c>
      <c r="W1801" s="72"/>
      <c r="X1801" s="68" t="str">
        <f t="shared" ca="1" si="223"/>
        <v/>
      </c>
      <c r="Y1801" s="68" t="str">
        <f t="shared" si="221"/>
        <v>Đã thanh toán</v>
      </c>
      <c r="Z1801" s="301">
        <f>Table1[[#This Row],[Hạn thanh toán]]</f>
        <v>45766</v>
      </c>
      <c r="AA1801" s="301">
        <f>Table1[[#This Row],[Ngày Thanh toán]]</f>
        <v>45814</v>
      </c>
      <c r="AD1801" s="3" t="str">
        <f>VLOOKUP($A1801,Ma_KH!$A:$Q,Ma_KH!O$1,0)</f>
        <v>DALATFARM</v>
      </c>
      <c r="AE1801" s="3" t="str">
        <f>VLOOKUP($A1801,Ma_KH!$A:$Q,Ma_KH!P$1,0)</f>
        <v>Dalatfarm</v>
      </c>
    </row>
    <row r="1802" spans="1:31" ht="25.5" customHeight="1" x14ac:dyDescent="0.3">
      <c r="A1802" s="76" t="s">
        <v>163</v>
      </c>
      <c r="B1802" s="76" t="s">
        <v>4521</v>
      </c>
      <c r="C1802" s="78">
        <v>45820</v>
      </c>
      <c r="D1802" s="79" t="s">
        <v>3306</v>
      </c>
      <c r="E1802" s="78"/>
      <c r="F1802" s="76"/>
      <c r="G1802" s="76" t="s">
        <v>3307</v>
      </c>
      <c r="H1802" s="72"/>
      <c r="I1802" s="72"/>
      <c r="J1802" s="72"/>
      <c r="K1802" s="72">
        <v>128591</v>
      </c>
      <c r="L1802" s="8" t="s">
        <v>17</v>
      </c>
      <c r="M1802" s="43">
        <v>45928</v>
      </c>
      <c r="N1802" s="29" t="s">
        <v>4441</v>
      </c>
      <c r="O1802" s="72">
        <f>IF(Table1[[#This Row],[Phân loại]]="Tồn đầu kỳ",Table1[[#This Row],[Tổng giá trị]],0)</f>
        <v>0</v>
      </c>
      <c r="P1802" s="8">
        <f>IF(Table1[[#This Row],[Số còn phải thu ĐK]]&lt;&gt;0,0,IF(Table1[[#This Row],[Phân loại]]="Bán hàng",Table1[[#This Row],[Tổng giá trị]],-Table1[[#This Row],[Tổng giá trị]]))</f>
        <v>-128591</v>
      </c>
      <c r="Q1802" s="73">
        <f t="shared" si="222"/>
        <v>-128591</v>
      </c>
      <c r="R1802" s="8">
        <f>Table1[[#This Row],[Số còn phải thu ĐK]]+Table1[[#This Row],[Giá Trị HD sau CK]]-Table1[[#This Row],[Số tiền đã thu]]</f>
        <v>0</v>
      </c>
      <c r="S1802" s="7">
        <f>IF(Table1[[#This Row],[Ngày hóa đơn]]&lt;&gt;"",Table1[[#This Row],[Ngày hóa đơn]],Table1[[#This Row],[Ngày hạch toán]])</f>
        <v>45820</v>
      </c>
      <c r="T1802" s="8"/>
      <c r="U1802" s="7">
        <f>IF(Table1[[#This Row],[Ngày tính CN]]="","",S1802+T1802)</f>
        <v>45820</v>
      </c>
      <c r="V1802" s="74">
        <f ca="1">IF(Table1[[#This Row],[Hạn thanh toán]]="","",IF((U1802-NOW())&lt;0,0,(U1802-NOW())))</f>
        <v>0</v>
      </c>
      <c r="W1802" s="72"/>
      <c r="X1802" s="68" t="str">
        <f t="shared" ca="1" si="223"/>
        <v/>
      </c>
      <c r="Y1802" s="68" t="str">
        <f t="shared" si="221"/>
        <v>Đã thanh toán</v>
      </c>
      <c r="Z1802" s="301">
        <f>Table1[[#This Row],[Hạn thanh toán]]</f>
        <v>45820</v>
      </c>
      <c r="AA1802" s="301">
        <f>Table1[[#This Row],[Ngày Thanh toán]]</f>
        <v>45928</v>
      </c>
      <c r="AD1802" s="3" t="str">
        <f>VLOOKUP($A1802,Ma_KH!$A:$Q,Ma_KH!O$1,0)</f>
        <v>DALATFARM</v>
      </c>
      <c r="AE1802" s="3" t="str">
        <f>VLOOKUP($A1802,Ma_KH!$A:$Q,Ma_KH!P$1,0)</f>
        <v>Dalatfarm</v>
      </c>
    </row>
    <row r="1803" spans="1:31" ht="25.5" customHeight="1" x14ac:dyDescent="0.3">
      <c r="A1803" s="76" t="s">
        <v>163</v>
      </c>
      <c r="B1803" s="76" t="s">
        <v>4521</v>
      </c>
      <c r="C1803" s="78">
        <v>45835</v>
      </c>
      <c r="D1803" s="79" t="s">
        <v>3308</v>
      </c>
      <c r="E1803" s="78"/>
      <c r="F1803" s="76"/>
      <c r="G1803" s="76" t="s">
        <v>3307</v>
      </c>
      <c r="H1803" s="72"/>
      <c r="I1803" s="72"/>
      <c r="J1803" s="72"/>
      <c r="K1803" s="72">
        <v>480954</v>
      </c>
      <c r="L1803" s="8" t="s">
        <v>17</v>
      </c>
      <c r="M1803" s="43">
        <v>45928</v>
      </c>
      <c r="N1803" s="29" t="s">
        <v>4441</v>
      </c>
      <c r="O1803" s="72">
        <f>IF(Table1[[#This Row],[Phân loại]]="Tồn đầu kỳ",Table1[[#This Row],[Tổng giá trị]],0)</f>
        <v>0</v>
      </c>
      <c r="P1803" s="8">
        <f>IF(Table1[[#This Row],[Số còn phải thu ĐK]]&lt;&gt;0,0,IF(Table1[[#This Row],[Phân loại]]="Bán hàng",Table1[[#This Row],[Tổng giá trị]],-Table1[[#This Row],[Tổng giá trị]]))</f>
        <v>-480954</v>
      </c>
      <c r="Q1803" s="73">
        <f t="shared" si="222"/>
        <v>-480954</v>
      </c>
      <c r="R1803" s="8">
        <f>Table1[[#This Row],[Số còn phải thu ĐK]]+Table1[[#This Row],[Giá Trị HD sau CK]]-Table1[[#This Row],[Số tiền đã thu]]</f>
        <v>0</v>
      </c>
      <c r="S1803" s="7">
        <f>IF(Table1[[#This Row],[Ngày hóa đơn]]&lt;&gt;"",Table1[[#This Row],[Ngày hóa đơn]],Table1[[#This Row],[Ngày hạch toán]])</f>
        <v>45835</v>
      </c>
      <c r="T1803" s="8"/>
      <c r="U1803" s="7">
        <f>IF(Table1[[#This Row],[Ngày tính CN]]="","",S1803+T1803)</f>
        <v>45835</v>
      </c>
      <c r="V1803" s="74">
        <f ca="1">IF(Table1[[#This Row],[Hạn thanh toán]]="","",IF((U1803-NOW())&lt;0,0,(U1803-NOW())))</f>
        <v>0</v>
      </c>
      <c r="W1803" s="72"/>
      <c r="X1803" s="68" t="str">
        <f t="shared" ca="1" si="223"/>
        <v/>
      </c>
      <c r="Y1803" s="68" t="str">
        <f t="shared" si="221"/>
        <v>Đã thanh toán</v>
      </c>
      <c r="Z1803" s="301">
        <f>Table1[[#This Row],[Hạn thanh toán]]</f>
        <v>45835</v>
      </c>
      <c r="AA1803" s="301">
        <f>Table1[[#This Row],[Ngày Thanh toán]]</f>
        <v>45928</v>
      </c>
      <c r="AD1803" s="3" t="str">
        <f>VLOOKUP($A1803,Ma_KH!$A:$Q,Ma_KH!O$1,0)</f>
        <v>DALATFARM</v>
      </c>
      <c r="AE1803" s="3" t="str">
        <f>VLOOKUP($A1803,Ma_KH!$A:$Q,Ma_KH!P$1,0)</f>
        <v>Dalatfarm</v>
      </c>
    </row>
    <row r="1804" spans="1:31" ht="25.5" customHeight="1" x14ac:dyDescent="0.3">
      <c r="A1804" s="76" t="s">
        <v>163</v>
      </c>
      <c r="B1804" s="76" t="s">
        <v>4521</v>
      </c>
      <c r="C1804" s="78">
        <v>45835</v>
      </c>
      <c r="D1804" s="79" t="s">
        <v>3309</v>
      </c>
      <c r="E1804" s="78"/>
      <c r="F1804" s="76"/>
      <c r="G1804" s="76" t="s">
        <v>3307</v>
      </c>
      <c r="H1804" s="72"/>
      <c r="I1804" s="72"/>
      <c r="J1804" s="72"/>
      <c r="K1804" s="72">
        <v>475252</v>
      </c>
      <c r="L1804" s="8" t="s">
        <v>17</v>
      </c>
      <c r="M1804" s="43">
        <v>45928</v>
      </c>
      <c r="N1804" s="29" t="s">
        <v>4441</v>
      </c>
      <c r="O1804" s="72">
        <f>IF(Table1[[#This Row],[Phân loại]]="Tồn đầu kỳ",Table1[[#This Row],[Tổng giá trị]],0)</f>
        <v>0</v>
      </c>
      <c r="P1804" s="8">
        <f>IF(Table1[[#This Row],[Số còn phải thu ĐK]]&lt;&gt;0,0,IF(Table1[[#This Row],[Phân loại]]="Bán hàng",Table1[[#This Row],[Tổng giá trị]],-Table1[[#This Row],[Tổng giá trị]]))</f>
        <v>-475252</v>
      </c>
      <c r="Q1804" s="73">
        <f t="shared" si="222"/>
        <v>-475252</v>
      </c>
      <c r="R1804" s="8">
        <f>Table1[[#This Row],[Số còn phải thu ĐK]]+Table1[[#This Row],[Giá Trị HD sau CK]]-Table1[[#This Row],[Số tiền đã thu]]</f>
        <v>0</v>
      </c>
      <c r="S1804" s="7">
        <f>IF(Table1[[#This Row],[Ngày hóa đơn]]&lt;&gt;"",Table1[[#This Row],[Ngày hóa đơn]],Table1[[#This Row],[Ngày hạch toán]])</f>
        <v>45835</v>
      </c>
      <c r="T1804" s="8"/>
      <c r="U1804" s="7">
        <f>IF(Table1[[#This Row],[Ngày tính CN]]="","",S1804+T1804)</f>
        <v>45835</v>
      </c>
      <c r="V1804" s="74">
        <f ca="1">IF(Table1[[#This Row],[Hạn thanh toán]]="","",IF((U1804-NOW())&lt;0,0,(U1804-NOW())))</f>
        <v>0</v>
      </c>
      <c r="W1804" s="72"/>
      <c r="X1804" s="68" t="str">
        <f t="shared" ca="1" si="223"/>
        <v/>
      </c>
      <c r="Y1804" s="68" t="str">
        <f t="shared" si="221"/>
        <v>Đã thanh toán</v>
      </c>
      <c r="Z1804" s="301">
        <f>Table1[[#This Row],[Hạn thanh toán]]</f>
        <v>45835</v>
      </c>
      <c r="AA1804" s="301">
        <f>Table1[[#This Row],[Ngày Thanh toán]]</f>
        <v>45928</v>
      </c>
      <c r="AD1804" s="3" t="str">
        <f>VLOOKUP($A1804,Ma_KH!$A:$Q,Ma_KH!O$1,0)</f>
        <v>DALATFARM</v>
      </c>
      <c r="AE1804" s="3" t="str">
        <f>VLOOKUP($A1804,Ma_KH!$A:$Q,Ma_KH!P$1,0)</f>
        <v>Dalatfarm</v>
      </c>
    </row>
    <row r="1805" spans="1:31" ht="25.5" customHeight="1" x14ac:dyDescent="0.3">
      <c r="A1805" s="76" t="s">
        <v>164</v>
      </c>
      <c r="B1805" s="76" t="s">
        <v>4521</v>
      </c>
      <c r="C1805" s="78">
        <v>45766</v>
      </c>
      <c r="D1805" s="79" t="s">
        <v>3310</v>
      </c>
      <c r="E1805" s="78"/>
      <c r="F1805" s="76"/>
      <c r="G1805" s="76" t="s">
        <v>3311</v>
      </c>
      <c r="H1805" s="72">
        <v>1238196</v>
      </c>
      <c r="I1805" s="72">
        <v>0</v>
      </c>
      <c r="J1805" s="72">
        <v>99056</v>
      </c>
      <c r="K1805" s="72">
        <v>1337252</v>
      </c>
      <c r="L1805" s="8" t="s">
        <v>24</v>
      </c>
      <c r="M1805" s="43">
        <v>45814</v>
      </c>
      <c r="N1805" s="29" t="s">
        <v>4439</v>
      </c>
      <c r="O1805" s="72">
        <f>IF(Table1[[#This Row],[Phân loại]]="Tồn đầu kỳ",Table1[[#This Row],[Tổng giá trị]],0)</f>
        <v>0</v>
      </c>
      <c r="P1805" s="8">
        <f>IF(Table1[[#This Row],[Số còn phải thu ĐK]]&lt;&gt;0,0,IF(Table1[[#This Row],[Phân loại]]="Bán hàng",Table1[[#This Row],[Tổng giá trị]],-Table1[[#This Row],[Tổng giá trị]]))</f>
        <v>1337252</v>
      </c>
      <c r="Q1805" s="73">
        <f t="shared" si="222"/>
        <v>1337252</v>
      </c>
      <c r="R1805" s="8">
        <f>Table1[[#This Row],[Số còn phải thu ĐK]]+Table1[[#This Row],[Giá Trị HD sau CK]]-Table1[[#This Row],[Số tiền đã thu]]</f>
        <v>0</v>
      </c>
      <c r="S1805" s="7">
        <f>IF(Table1[[#This Row],[Ngày hóa đơn]]&lt;&gt;"",Table1[[#This Row],[Ngày hóa đơn]],Table1[[#This Row],[Ngày hạch toán]])</f>
        <v>45766</v>
      </c>
      <c r="T1805" s="8"/>
      <c r="U1805" s="7">
        <f>IF(Table1[[#This Row],[Ngày tính CN]]="","",S1805+T1805)</f>
        <v>45766</v>
      </c>
      <c r="V1805" s="74">
        <f ca="1">IF(Table1[[#This Row],[Hạn thanh toán]]="","",IF((U1805-NOW())&lt;0,0,(U1805-NOW())))</f>
        <v>0</v>
      </c>
      <c r="W1805" s="72"/>
      <c r="X1805" s="68" t="str">
        <f t="shared" ca="1" si="223"/>
        <v/>
      </c>
      <c r="Y1805" s="68" t="str">
        <f t="shared" si="221"/>
        <v>Đã thanh toán</v>
      </c>
      <c r="Z1805" s="301">
        <f>Table1[[#This Row],[Hạn thanh toán]]</f>
        <v>45766</v>
      </c>
      <c r="AA1805" s="301">
        <f>Table1[[#This Row],[Ngày Thanh toán]]</f>
        <v>45814</v>
      </c>
      <c r="AD1805" s="3" t="str">
        <f>VLOOKUP($A1805,Ma_KH!$A:$Q,Ma_KH!O$1,0)</f>
        <v>DALATFARM</v>
      </c>
      <c r="AE1805" s="3" t="str">
        <f>VLOOKUP($A1805,Ma_KH!$A:$Q,Ma_KH!P$1,0)</f>
        <v>Dalatfarm</v>
      </c>
    </row>
    <row r="1806" spans="1:31" ht="25.5" customHeight="1" x14ac:dyDescent="0.3">
      <c r="A1806" s="76" t="s">
        <v>164</v>
      </c>
      <c r="B1806" s="76" t="s">
        <v>4521</v>
      </c>
      <c r="C1806" s="78">
        <v>45766</v>
      </c>
      <c r="D1806" s="79" t="s">
        <v>3312</v>
      </c>
      <c r="E1806" s="78"/>
      <c r="F1806" s="76"/>
      <c r="G1806" s="76" t="s">
        <v>3313</v>
      </c>
      <c r="H1806" s="72">
        <v>605287</v>
      </c>
      <c r="I1806" s="72">
        <v>0</v>
      </c>
      <c r="J1806" s="72">
        <v>48423</v>
      </c>
      <c r="K1806" s="72">
        <v>653710</v>
      </c>
      <c r="L1806" s="8" t="s">
        <v>24</v>
      </c>
      <c r="M1806" s="43">
        <v>45814</v>
      </c>
      <c r="N1806" s="29" t="s">
        <v>4439</v>
      </c>
      <c r="O1806" s="72">
        <f>IF(Table1[[#This Row],[Phân loại]]="Tồn đầu kỳ",Table1[[#This Row],[Tổng giá trị]],0)</f>
        <v>0</v>
      </c>
      <c r="P1806" s="8">
        <f>IF(Table1[[#This Row],[Số còn phải thu ĐK]]&lt;&gt;0,0,IF(Table1[[#This Row],[Phân loại]]="Bán hàng",Table1[[#This Row],[Tổng giá trị]],-Table1[[#This Row],[Tổng giá trị]]))</f>
        <v>653710</v>
      </c>
      <c r="Q1806" s="73">
        <f t="shared" si="222"/>
        <v>653710</v>
      </c>
      <c r="R1806" s="8">
        <f>Table1[[#This Row],[Số còn phải thu ĐK]]+Table1[[#This Row],[Giá Trị HD sau CK]]-Table1[[#This Row],[Số tiền đã thu]]</f>
        <v>0</v>
      </c>
      <c r="S1806" s="7">
        <f>IF(Table1[[#This Row],[Ngày hóa đơn]]&lt;&gt;"",Table1[[#This Row],[Ngày hóa đơn]],Table1[[#This Row],[Ngày hạch toán]])</f>
        <v>45766</v>
      </c>
      <c r="T1806" s="8"/>
      <c r="U1806" s="7">
        <f>IF(Table1[[#This Row],[Ngày tính CN]]="","",S1806+T1806)</f>
        <v>45766</v>
      </c>
      <c r="V1806" s="74">
        <f ca="1">IF(Table1[[#This Row],[Hạn thanh toán]]="","",IF((U1806-NOW())&lt;0,0,(U1806-NOW())))</f>
        <v>0</v>
      </c>
      <c r="W1806" s="72"/>
      <c r="X1806" s="68" t="str">
        <f t="shared" ca="1" si="223"/>
        <v/>
      </c>
      <c r="Y1806" s="68" t="str">
        <f t="shared" si="221"/>
        <v>Đã thanh toán</v>
      </c>
      <c r="Z1806" s="301">
        <f>Table1[[#This Row],[Hạn thanh toán]]</f>
        <v>45766</v>
      </c>
      <c r="AA1806" s="301">
        <f>Table1[[#This Row],[Ngày Thanh toán]]</f>
        <v>45814</v>
      </c>
      <c r="AD1806" s="3" t="str">
        <f>VLOOKUP($A1806,Ma_KH!$A:$Q,Ma_KH!O$1,0)</f>
        <v>DALATFARM</v>
      </c>
      <c r="AE1806" s="3" t="str">
        <f>VLOOKUP($A1806,Ma_KH!$A:$Q,Ma_KH!P$1,0)</f>
        <v>Dalatfarm</v>
      </c>
    </row>
    <row r="1807" spans="1:31" ht="25.5" customHeight="1" x14ac:dyDescent="0.3">
      <c r="A1807" s="76" t="s">
        <v>164</v>
      </c>
      <c r="B1807" s="76" t="s">
        <v>4521</v>
      </c>
      <c r="C1807" s="78">
        <v>45779</v>
      </c>
      <c r="D1807" s="79" t="s">
        <v>3314</v>
      </c>
      <c r="E1807" s="78"/>
      <c r="F1807" s="76"/>
      <c r="G1807" s="76" t="s">
        <v>3315</v>
      </c>
      <c r="H1807" s="72">
        <v>1632388</v>
      </c>
      <c r="I1807" s="72">
        <v>0</v>
      </c>
      <c r="J1807" s="72">
        <v>130591</v>
      </c>
      <c r="K1807" s="72">
        <v>1762979</v>
      </c>
      <c r="L1807" s="8" t="s">
        <v>24</v>
      </c>
      <c r="M1807" s="43">
        <v>45865</v>
      </c>
      <c r="N1807" s="29" t="s">
        <v>4440</v>
      </c>
      <c r="O1807" s="72">
        <f>IF(Table1[[#This Row],[Phân loại]]="Tồn đầu kỳ",Table1[[#This Row],[Tổng giá trị]],0)</f>
        <v>0</v>
      </c>
      <c r="P1807" s="8">
        <f>IF(Table1[[#This Row],[Số còn phải thu ĐK]]&lt;&gt;0,0,IF(Table1[[#This Row],[Phân loại]]="Bán hàng",Table1[[#This Row],[Tổng giá trị]],-Table1[[#This Row],[Tổng giá trị]]))</f>
        <v>1762979</v>
      </c>
      <c r="Q1807" s="73">
        <f t="shared" si="222"/>
        <v>1762979</v>
      </c>
      <c r="R1807" s="8">
        <f>Table1[[#This Row],[Số còn phải thu ĐK]]+Table1[[#This Row],[Giá Trị HD sau CK]]-Table1[[#This Row],[Số tiền đã thu]]</f>
        <v>0</v>
      </c>
      <c r="S1807" s="7">
        <f>IF(Table1[[#This Row],[Ngày hóa đơn]]&lt;&gt;"",Table1[[#This Row],[Ngày hóa đơn]],Table1[[#This Row],[Ngày hạch toán]])</f>
        <v>45779</v>
      </c>
      <c r="T1807" s="8"/>
      <c r="U1807" s="7">
        <f>IF(Table1[[#This Row],[Ngày tính CN]]="","",S1807+T1807)</f>
        <v>45779</v>
      </c>
      <c r="V1807" s="74">
        <f ca="1">IF(Table1[[#This Row],[Hạn thanh toán]]="","",IF((U1807-NOW())&lt;0,0,(U1807-NOW())))</f>
        <v>0</v>
      </c>
      <c r="W1807" s="72"/>
      <c r="X1807" s="68" t="str">
        <f t="shared" ca="1" si="223"/>
        <v/>
      </c>
      <c r="Y1807" s="68" t="str">
        <f t="shared" si="221"/>
        <v>Đã thanh toán</v>
      </c>
      <c r="Z1807" s="301">
        <f>Table1[[#This Row],[Hạn thanh toán]]</f>
        <v>45779</v>
      </c>
      <c r="AA1807" s="301">
        <f>Table1[[#This Row],[Ngày Thanh toán]]</f>
        <v>45865</v>
      </c>
      <c r="AD1807" s="3" t="str">
        <f>VLOOKUP($A1807,Ma_KH!$A:$Q,Ma_KH!O$1,0)</f>
        <v>DALATFARM</v>
      </c>
      <c r="AE1807" s="3" t="str">
        <f>VLOOKUP($A1807,Ma_KH!$A:$Q,Ma_KH!P$1,0)</f>
        <v>Dalatfarm</v>
      </c>
    </row>
    <row r="1808" spans="1:31" ht="25.5" customHeight="1" x14ac:dyDescent="0.3">
      <c r="A1808" s="76" t="s">
        <v>164</v>
      </c>
      <c r="B1808" s="76" t="s">
        <v>4521</v>
      </c>
      <c r="C1808" s="78">
        <v>45782</v>
      </c>
      <c r="D1808" s="79" t="s">
        <v>3316</v>
      </c>
      <c r="E1808" s="78"/>
      <c r="F1808" s="76"/>
      <c r="G1808" s="76" t="s">
        <v>3311</v>
      </c>
      <c r="H1808" s="72">
        <v>1360306</v>
      </c>
      <c r="I1808" s="72">
        <v>0</v>
      </c>
      <c r="J1808" s="72">
        <v>108824</v>
      </c>
      <c r="K1808" s="72">
        <v>1469130</v>
      </c>
      <c r="L1808" s="8" t="s">
        <v>24</v>
      </c>
      <c r="M1808" s="43">
        <v>45865</v>
      </c>
      <c r="N1808" s="29" t="s">
        <v>4440</v>
      </c>
      <c r="O1808" s="72">
        <f>IF(Table1[[#This Row],[Phân loại]]="Tồn đầu kỳ",Table1[[#This Row],[Tổng giá trị]],0)</f>
        <v>0</v>
      </c>
      <c r="P1808" s="8">
        <f>IF(Table1[[#This Row],[Số còn phải thu ĐK]]&lt;&gt;0,0,IF(Table1[[#This Row],[Phân loại]]="Bán hàng",Table1[[#This Row],[Tổng giá trị]],-Table1[[#This Row],[Tổng giá trị]]))</f>
        <v>1469130</v>
      </c>
      <c r="Q1808" s="73">
        <f t="shared" si="222"/>
        <v>1469130</v>
      </c>
      <c r="R1808" s="8">
        <f>Table1[[#This Row],[Số còn phải thu ĐK]]+Table1[[#This Row],[Giá Trị HD sau CK]]-Table1[[#This Row],[Số tiền đã thu]]</f>
        <v>0</v>
      </c>
      <c r="S1808" s="7">
        <f>IF(Table1[[#This Row],[Ngày hóa đơn]]&lt;&gt;"",Table1[[#This Row],[Ngày hóa đơn]],Table1[[#This Row],[Ngày hạch toán]])</f>
        <v>45782</v>
      </c>
      <c r="T1808" s="8"/>
      <c r="U1808" s="7">
        <f>IF(Table1[[#This Row],[Ngày tính CN]]="","",S1808+T1808)</f>
        <v>45782</v>
      </c>
      <c r="V1808" s="74">
        <f ca="1">IF(Table1[[#This Row],[Hạn thanh toán]]="","",IF((U1808-NOW())&lt;0,0,(U1808-NOW())))</f>
        <v>0</v>
      </c>
      <c r="W1808" s="72"/>
      <c r="X1808" s="68" t="str">
        <f t="shared" ca="1" si="223"/>
        <v/>
      </c>
      <c r="Y1808" s="68" t="str">
        <f t="shared" si="221"/>
        <v>Đã thanh toán</v>
      </c>
      <c r="Z1808" s="301">
        <f>Table1[[#This Row],[Hạn thanh toán]]</f>
        <v>45782</v>
      </c>
      <c r="AA1808" s="301">
        <f>Table1[[#This Row],[Ngày Thanh toán]]</f>
        <v>45865</v>
      </c>
      <c r="AD1808" s="3" t="str">
        <f>VLOOKUP($A1808,Ma_KH!$A:$Q,Ma_KH!O$1,0)</f>
        <v>DALATFARM</v>
      </c>
      <c r="AE1808" s="3" t="str">
        <f>VLOOKUP($A1808,Ma_KH!$A:$Q,Ma_KH!P$1,0)</f>
        <v>Dalatfarm</v>
      </c>
    </row>
    <row r="1809" spans="1:31" ht="25.5" customHeight="1" x14ac:dyDescent="0.3">
      <c r="A1809" s="76" t="s">
        <v>164</v>
      </c>
      <c r="B1809" s="76" t="s">
        <v>4521</v>
      </c>
      <c r="C1809" s="78">
        <v>45782</v>
      </c>
      <c r="D1809" s="79" t="s">
        <v>3317</v>
      </c>
      <c r="E1809" s="78"/>
      <c r="F1809" s="76"/>
      <c r="G1809" s="76" t="s">
        <v>3276</v>
      </c>
      <c r="H1809" s="72">
        <v>1273279</v>
      </c>
      <c r="I1809" s="72">
        <v>0</v>
      </c>
      <c r="J1809" s="72">
        <v>101862</v>
      </c>
      <c r="K1809" s="72">
        <v>1375141</v>
      </c>
      <c r="L1809" s="8" t="s">
        <v>24</v>
      </c>
      <c r="M1809" s="43">
        <v>45865</v>
      </c>
      <c r="N1809" s="29" t="s">
        <v>4440</v>
      </c>
      <c r="O1809" s="72">
        <f>IF(Table1[[#This Row],[Phân loại]]="Tồn đầu kỳ",Table1[[#This Row],[Tổng giá trị]],0)</f>
        <v>0</v>
      </c>
      <c r="P1809" s="8">
        <f>IF(Table1[[#This Row],[Số còn phải thu ĐK]]&lt;&gt;0,0,IF(Table1[[#This Row],[Phân loại]]="Bán hàng",Table1[[#This Row],[Tổng giá trị]],-Table1[[#This Row],[Tổng giá trị]]))</f>
        <v>1375141</v>
      </c>
      <c r="Q1809" s="73">
        <f t="shared" si="222"/>
        <v>1375141</v>
      </c>
      <c r="R1809" s="8">
        <f>Table1[[#This Row],[Số còn phải thu ĐK]]+Table1[[#This Row],[Giá Trị HD sau CK]]-Table1[[#This Row],[Số tiền đã thu]]</f>
        <v>0</v>
      </c>
      <c r="S1809" s="7">
        <f>IF(Table1[[#This Row],[Ngày hóa đơn]]&lt;&gt;"",Table1[[#This Row],[Ngày hóa đơn]],Table1[[#This Row],[Ngày hạch toán]])</f>
        <v>45782</v>
      </c>
      <c r="T1809" s="8"/>
      <c r="U1809" s="7">
        <f>IF(Table1[[#This Row],[Ngày tính CN]]="","",S1809+T1809)</f>
        <v>45782</v>
      </c>
      <c r="V1809" s="74">
        <f ca="1">IF(Table1[[#This Row],[Hạn thanh toán]]="","",IF((U1809-NOW())&lt;0,0,(U1809-NOW())))</f>
        <v>0</v>
      </c>
      <c r="W1809" s="72"/>
      <c r="X1809" s="68" t="str">
        <f t="shared" ca="1" si="223"/>
        <v/>
      </c>
      <c r="Y1809" s="68" t="str">
        <f t="shared" si="221"/>
        <v>Đã thanh toán</v>
      </c>
      <c r="Z1809" s="301">
        <f>Table1[[#This Row],[Hạn thanh toán]]</f>
        <v>45782</v>
      </c>
      <c r="AA1809" s="301">
        <f>Table1[[#This Row],[Ngày Thanh toán]]</f>
        <v>45865</v>
      </c>
      <c r="AD1809" s="3" t="str">
        <f>VLOOKUP($A1809,Ma_KH!$A:$Q,Ma_KH!O$1,0)</f>
        <v>DALATFARM</v>
      </c>
      <c r="AE1809" s="3" t="str">
        <f>VLOOKUP($A1809,Ma_KH!$A:$Q,Ma_KH!P$1,0)</f>
        <v>Dalatfarm</v>
      </c>
    </row>
    <row r="1810" spans="1:31" ht="25.5" customHeight="1" x14ac:dyDescent="0.3">
      <c r="A1810" s="76" t="s">
        <v>164</v>
      </c>
      <c r="B1810" s="76" t="s">
        <v>4521</v>
      </c>
      <c r="C1810" s="78">
        <v>45782</v>
      </c>
      <c r="D1810" s="79" t="s">
        <v>3318</v>
      </c>
      <c r="E1810" s="78"/>
      <c r="F1810" s="76"/>
      <c r="G1810" s="76" t="s">
        <v>3313</v>
      </c>
      <c r="H1810" s="72">
        <v>1123326</v>
      </c>
      <c r="I1810" s="72">
        <v>0</v>
      </c>
      <c r="J1810" s="72">
        <v>89866</v>
      </c>
      <c r="K1810" s="72">
        <v>1213192</v>
      </c>
      <c r="L1810" s="8" t="s">
        <v>24</v>
      </c>
      <c r="M1810" s="43">
        <v>45865</v>
      </c>
      <c r="N1810" s="29" t="s">
        <v>4440</v>
      </c>
      <c r="O1810" s="72">
        <f>IF(Table1[[#This Row],[Phân loại]]="Tồn đầu kỳ",Table1[[#This Row],[Tổng giá trị]],0)</f>
        <v>0</v>
      </c>
      <c r="P1810" s="8">
        <f>IF(Table1[[#This Row],[Số còn phải thu ĐK]]&lt;&gt;0,0,IF(Table1[[#This Row],[Phân loại]]="Bán hàng",Table1[[#This Row],[Tổng giá trị]],-Table1[[#This Row],[Tổng giá trị]]))</f>
        <v>1213192</v>
      </c>
      <c r="Q1810" s="73">
        <f t="shared" si="222"/>
        <v>1213192</v>
      </c>
      <c r="R1810" s="8">
        <f>Table1[[#This Row],[Số còn phải thu ĐK]]+Table1[[#This Row],[Giá Trị HD sau CK]]-Table1[[#This Row],[Số tiền đã thu]]</f>
        <v>0</v>
      </c>
      <c r="S1810" s="7">
        <f>IF(Table1[[#This Row],[Ngày hóa đơn]]&lt;&gt;"",Table1[[#This Row],[Ngày hóa đơn]],Table1[[#This Row],[Ngày hạch toán]])</f>
        <v>45782</v>
      </c>
      <c r="T1810" s="8"/>
      <c r="U1810" s="7">
        <f>IF(Table1[[#This Row],[Ngày tính CN]]="","",S1810+T1810)</f>
        <v>45782</v>
      </c>
      <c r="V1810" s="74">
        <f ca="1">IF(Table1[[#This Row],[Hạn thanh toán]]="","",IF((U1810-NOW())&lt;0,0,(U1810-NOW())))</f>
        <v>0</v>
      </c>
      <c r="W1810" s="72"/>
      <c r="X1810" s="68" t="str">
        <f t="shared" ca="1" si="223"/>
        <v/>
      </c>
      <c r="Y1810" s="68" t="str">
        <f t="shared" si="221"/>
        <v>Đã thanh toán</v>
      </c>
      <c r="Z1810" s="301">
        <f>Table1[[#This Row],[Hạn thanh toán]]</f>
        <v>45782</v>
      </c>
      <c r="AA1810" s="301">
        <f>Table1[[#This Row],[Ngày Thanh toán]]</f>
        <v>45865</v>
      </c>
      <c r="AD1810" s="3" t="str">
        <f>VLOOKUP($A1810,Ma_KH!$A:$Q,Ma_KH!O$1,0)</f>
        <v>DALATFARM</v>
      </c>
      <c r="AE1810" s="3" t="str">
        <f>VLOOKUP($A1810,Ma_KH!$A:$Q,Ma_KH!P$1,0)</f>
        <v>Dalatfarm</v>
      </c>
    </row>
    <row r="1811" spans="1:31" ht="25.5" customHeight="1" x14ac:dyDescent="0.3">
      <c r="A1811" s="76" t="s">
        <v>164</v>
      </c>
      <c r="B1811" s="76" t="s">
        <v>4521</v>
      </c>
      <c r="C1811" s="78">
        <v>45782</v>
      </c>
      <c r="D1811" s="79" t="s">
        <v>3319</v>
      </c>
      <c r="E1811" s="78"/>
      <c r="F1811" s="76"/>
      <c r="G1811" s="76" t="s">
        <v>3320</v>
      </c>
      <c r="H1811" s="72">
        <v>1728613</v>
      </c>
      <c r="I1811" s="72">
        <v>0</v>
      </c>
      <c r="J1811" s="72">
        <v>138289</v>
      </c>
      <c r="K1811" s="72">
        <v>1866902</v>
      </c>
      <c r="L1811" s="8" t="s">
        <v>24</v>
      </c>
      <c r="M1811" s="43">
        <v>45865</v>
      </c>
      <c r="N1811" s="29" t="s">
        <v>4440</v>
      </c>
      <c r="O1811" s="72">
        <f>IF(Table1[[#This Row],[Phân loại]]="Tồn đầu kỳ",Table1[[#This Row],[Tổng giá trị]],0)</f>
        <v>0</v>
      </c>
      <c r="P1811" s="8">
        <f>IF(Table1[[#This Row],[Số còn phải thu ĐK]]&lt;&gt;0,0,IF(Table1[[#This Row],[Phân loại]]="Bán hàng",Table1[[#This Row],[Tổng giá trị]],-Table1[[#This Row],[Tổng giá trị]]))</f>
        <v>1866902</v>
      </c>
      <c r="Q1811" s="73">
        <f t="shared" si="222"/>
        <v>1866902</v>
      </c>
      <c r="R1811" s="8">
        <f>Table1[[#This Row],[Số còn phải thu ĐK]]+Table1[[#This Row],[Giá Trị HD sau CK]]-Table1[[#This Row],[Số tiền đã thu]]</f>
        <v>0</v>
      </c>
      <c r="S1811" s="7">
        <f>IF(Table1[[#This Row],[Ngày hóa đơn]]&lt;&gt;"",Table1[[#This Row],[Ngày hóa đơn]],Table1[[#This Row],[Ngày hạch toán]])</f>
        <v>45782</v>
      </c>
      <c r="T1811" s="8"/>
      <c r="U1811" s="7">
        <f>IF(Table1[[#This Row],[Ngày tính CN]]="","",S1811+T1811)</f>
        <v>45782</v>
      </c>
      <c r="V1811" s="74">
        <f ca="1">IF(Table1[[#This Row],[Hạn thanh toán]]="","",IF((U1811-NOW())&lt;0,0,(U1811-NOW())))</f>
        <v>0</v>
      </c>
      <c r="W1811" s="72"/>
      <c r="X1811" s="68" t="str">
        <f t="shared" ca="1" si="223"/>
        <v/>
      </c>
      <c r="Y1811" s="68" t="str">
        <f t="shared" si="221"/>
        <v>Đã thanh toán</v>
      </c>
      <c r="Z1811" s="301">
        <f>Table1[[#This Row],[Hạn thanh toán]]</f>
        <v>45782</v>
      </c>
      <c r="AA1811" s="301">
        <f>Table1[[#This Row],[Ngày Thanh toán]]</f>
        <v>45865</v>
      </c>
      <c r="AD1811" s="3" t="str">
        <f>VLOOKUP($A1811,Ma_KH!$A:$Q,Ma_KH!O$1,0)</f>
        <v>DALATFARM</v>
      </c>
      <c r="AE1811" s="3" t="str">
        <f>VLOOKUP($A1811,Ma_KH!$A:$Q,Ma_KH!P$1,0)</f>
        <v>Dalatfarm</v>
      </c>
    </row>
    <row r="1812" spans="1:31" ht="25.5" customHeight="1" x14ac:dyDescent="0.3">
      <c r="A1812" s="76" t="s">
        <v>164</v>
      </c>
      <c r="B1812" s="76" t="s">
        <v>4521</v>
      </c>
      <c r="C1812" s="78">
        <v>45805</v>
      </c>
      <c r="D1812" s="79" t="s">
        <v>3321</v>
      </c>
      <c r="E1812" s="78"/>
      <c r="F1812" s="76"/>
      <c r="G1812" s="76" t="s">
        <v>3311</v>
      </c>
      <c r="H1812" s="72">
        <v>458425</v>
      </c>
      <c r="I1812" s="72">
        <v>0</v>
      </c>
      <c r="J1812" s="72">
        <v>36674</v>
      </c>
      <c r="K1812" s="72">
        <v>495099</v>
      </c>
      <c r="L1812" s="8" t="s">
        <v>24</v>
      </c>
      <c r="M1812" s="43">
        <v>45865</v>
      </c>
      <c r="N1812" s="29" t="s">
        <v>4440</v>
      </c>
      <c r="O1812" s="72">
        <f>IF(Table1[[#This Row],[Phân loại]]="Tồn đầu kỳ",Table1[[#This Row],[Tổng giá trị]],0)</f>
        <v>0</v>
      </c>
      <c r="P1812" s="8">
        <f>IF(Table1[[#This Row],[Số còn phải thu ĐK]]&lt;&gt;0,0,IF(Table1[[#This Row],[Phân loại]]="Bán hàng",Table1[[#This Row],[Tổng giá trị]],-Table1[[#This Row],[Tổng giá trị]]))</f>
        <v>495099</v>
      </c>
      <c r="Q1812" s="73">
        <f t="shared" si="222"/>
        <v>495099</v>
      </c>
      <c r="R1812" s="8">
        <f>Table1[[#This Row],[Số còn phải thu ĐK]]+Table1[[#This Row],[Giá Trị HD sau CK]]-Table1[[#This Row],[Số tiền đã thu]]</f>
        <v>0</v>
      </c>
      <c r="S1812" s="7">
        <f>IF(Table1[[#This Row],[Ngày hóa đơn]]&lt;&gt;"",Table1[[#This Row],[Ngày hóa đơn]],Table1[[#This Row],[Ngày hạch toán]])</f>
        <v>45805</v>
      </c>
      <c r="T1812" s="8"/>
      <c r="U1812" s="7">
        <f>IF(Table1[[#This Row],[Ngày tính CN]]="","",S1812+T1812)</f>
        <v>45805</v>
      </c>
      <c r="V1812" s="74">
        <f ca="1">IF(Table1[[#This Row],[Hạn thanh toán]]="","",IF((U1812-NOW())&lt;0,0,(U1812-NOW())))</f>
        <v>0</v>
      </c>
      <c r="W1812" s="72"/>
      <c r="X1812" s="68" t="str">
        <f t="shared" ca="1" si="223"/>
        <v/>
      </c>
      <c r="Y1812" s="68" t="str">
        <f t="shared" si="221"/>
        <v>Đã thanh toán</v>
      </c>
      <c r="Z1812" s="301">
        <f>Table1[[#This Row],[Hạn thanh toán]]</f>
        <v>45805</v>
      </c>
      <c r="AA1812" s="301">
        <f>Table1[[#This Row],[Ngày Thanh toán]]</f>
        <v>45865</v>
      </c>
      <c r="AD1812" s="3" t="str">
        <f>VLOOKUP($A1812,Ma_KH!$A:$Q,Ma_KH!O$1,0)</f>
        <v>DALATFARM</v>
      </c>
      <c r="AE1812" s="3" t="str">
        <f>VLOOKUP($A1812,Ma_KH!$A:$Q,Ma_KH!P$1,0)</f>
        <v>Dalatfarm</v>
      </c>
    </row>
    <row r="1813" spans="1:31" ht="25.5" customHeight="1" x14ac:dyDescent="0.3">
      <c r="A1813" s="76" t="s">
        <v>164</v>
      </c>
      <c r="B1813" s="76" t="s">
        <v>4521</v>
      </c>
      <c r="C1813" s="78">
        <v>45805</v>
      </c>
      <c r="D1813" s="79" t="s">
        <v>3322</v>
      </c>
      <c r="E1813" s="78"/>
      <c r="F1813" s="76"/>
      <c r="G1813" s="76" t="s">
        <v>3276</v>
      </c>
      <c r="H1813" s="72">
        <v>662829</v>
      </c>
      <c r="I1813" s="72">
        <v>0</v>
      </c>
      <c r="J1813" s="72">
        <v>53026</v>
      </c>
      <c r="K1813" s="72">
        <v>715855</v>
      </c>
      <c r="L1813" s="8" t="s">
        <v>24</v>
      </c>
      <c r="M1813" s="43">
        <v>45865</v>
      </c>
      <c r="N1813" s="29" t="s">
        <v>4440</v>
      </c>
      <c r="O1813" s="72">
        <f>IF(Table1[[#This Row],[Phân loại]]="Tồn đầu kỳ",Table1[[#This Row],[Tổng giá trị]],0)</f>
        <v>0</v>
      </c>
      <c r="P1813" s="8">
        <f>IF(Table1[[#This Row],[Số còn phải thu ĐK]]&lt;&gt;0,0,IF(Table1[[#This Row],[Phân loại]]="Bán hàng",Table1[[#This Row],[Tổng giá trị]],-Table1[[#This Row],[Tổng giá trị]]))</f>
        <v>715855</v>
      </c>
      <c r="Q1813" s="73">
        <f t="shared" si="222"/>
        <v>715855</v>
      </c>
      <c r="R1813" s="8">
        <f>Table1[[#This Row],[Số còn phải thu ĐK]]+Table1[[#This Row],[Giá Trị HD sau CK]]-Table1[[#This Row],[Số tiền đã thu]]</f>
        <v>0</v>
      </c>
      <c r="S1813" s="7">
        <f>IF(Table1[[#This Row],[Ngày hóa đơn]]&lt;&gt;"",Table1[[#This Row],[Ngày hóa đơn]],Table1[[#This Row],[Ngày hạch toán]])</f>
        <v>45805</v>
      </c>
      <c r="T1813" s="8"/>
      <c r="U1813" s="7">
        <f>IF(Table1[[#This Row],[Ngày tính CN]]="","",S1813+T1813)</f>
        <v>45805</v>
      </c>
      <c r="V1813" s="74">
        <f ca="1">IF(Table1[[#This Row],[Hạn thanh toán]]="","",IF((U1813-NOW())&lt;0,0,(U1813-NOW())))</f>
        <v>0</v>
      </c>
      <c r="W1813" s="72"/>
      <c r="X1813" s="68" t="str">
        <f t="shared" ca="1" si="223"/>
        <v/>
      </c>
      <c r="Y1813" s="68" t="str">
        <f t="shared" si="221"/>
        <v>Đã thanh toán</v>
      </c>
      <c r="Z1813" s="301">
        <f>Table1[[#This Row],[Hạn thanh toán]]</f>
        <v>45805</v>
      </c>
      <c r="AA1813" s="301">
        <f>Table1[[#This Row],[Ngày Thanh toán]]</f>
        <v>45865</v>
      </c>
      <c r="AD1813" s="3" t="str">
        <f>VLOOKUP($A1813,Ma_KH!$A:$Q,Ma_KH!O$1,0)</f>
        <v>DALATFARM</v>
      </c>
      <c r="AE1813" s="3" t="str">
        <f>VLOOKUP($A1813,Ma_KH!$A:$Q,Ma_KH!P$1,0)</f>
        <v>Dalatfarm</v>
      </c>
    </row>
    <row r="1814" spans="1:31" ht="25.5" customHeight="1" x14ac:dyDescent="0.3">
      <c r="A1814" s="76" t="s">
        <v>164</v>
      </c>
      <c r="B1814" s="76" t="s">
        <v>4521</v>
      </c>
      <c r="C1814" s="78">
        <v>45805</v>
      </c>
      <c r="D1814" s="79" t="s">
        <v>3323</v>
      </c>
      <c r="E1814" s="78"/>
      <c r="F1814" s="76"/>
      <c r="G1814" s="76" t="s">
        <v>3313</v>
      </c>
      <c r="H1814" s="72">
        <v>482801</v>
      </c>
      <c r="I1814" s="72">
        <v>0</v>
      </c>
      <c r="J1814" s="72">
        <v>38624</v>
      </c>
      <c r="K1814" s="72">
        <v>521425</v>
      </c>
      <c r="L1814" s="8" t="s">
        <v>24</v>
      </c>
      <c r="M1814" s="43">
        <v>45865</v>
      </c>
      <c r="N1814" s="29" t="s">
        <v>4440</v>
      </c>
      <c r="O1814" s="72">
        <f>IF(Table1[[#This Row],[Phân loại]]="Tồn đầu kỳ",Table1[[#This Row],[Tổng giá trị]],0)</f>
        <v>0</v>
      </c>
      <c r="P1814" s="8">
        <f>IF(Table1[[#This Row],[Số còn phải thu ĐK]]&lt;&gt;0,0,IF(Table1[[#This Row],[Phân loại]]="Bán hàng",Table1[[#This Row],[Tổng giá trị]],-Table1[[#This Row],[Tổng giá trị]]))</f>
        <v>521425</v>
      </c>
      <c r="Q1814" s="73">
        <f t="shared" si="222"/>
        <v>521425</v>
      </c>
      <c r="R1814" s="8">
        <f>Table1[[#This Row],[Số còn phải thu ĐK]]+Table1[[#This Row],[Giá Trị HD sau CK]]-Table1[[#This Row],[Số tiền đã thu]]</f>
        <v>0</v>
      </c>
      <c r="S1814" s="7">
        <f>IF(Table1[[#This Row],[Ngày hóa đơn]]&lt;&gt;"",Table1[[#This Row],[Ngày hóa đơn]],Table1[[#This Row],[Ngày hạch toán]])</f>
        <v>45805</v>
      </c>
      <c r="T1814" s="8"/>
      <c r="U1814" s="7">
        <f>IF(Table1[[#This Row],[Ngày tính CN]]="","",S1814+T1814)</f>
        <v>45805</v>
      </c>
      <c r="V1814" s="74">
        <f ca="1">IF(Table1[[#This Row],[Hạn thanh toán]]="","",IF((U1814-NOW())&lt;0,0,(U1814-NOW())))</f>
        <v>0</v>
      </c>
      <c r="W1814" s="72"/>
      <c r="X1814" s="68" t="str">
        <f t="shared" ca="1" si="223"/>
        <v/>
      </c>
      <c r="Y1814" s="68" t="str">
        <f t="shared" si="221"/>
        <v>Đã thanh toán</v>
      </c>
      <c r="Z1814" s="301">
        <f>Table1[[#This Row],[Hạn thanh toán]]</f>
        <v>45805</v>
      </c>
      <c r="AA1814" s="301">
        <f>Table1[[#This Row],[Ngày Thanh toán]]</f>
        <v>45865</v>
      </c>
      <c r="AD1814" s="3" t="str">
        <f>VLOOKUP($A1814,Ma_KH!$A:$Q,Ma_KH!O$1,0)</f>
        <v>DALATFARM</v>
      </c>
      <c r="AE1814" s="3" t="str">
        <f>VLOOKUP($A1814,Ma_KH!$A:$Q,Ma_KH!P$1,0)</f>
        <v>Dalatfarm</v>
      </c>
    </row>
    <row r="1815" spans="1:31" ht="25.5" customHeight="1" x14ac:dyDescent="0.3">
      <c r="A1815" s="76" t="s">
        <v>164</v>
      </c>
      <c r="B1815" s="76" t="s">
        <v>4521</v>
      </c>
      <c r="C1815" s="78">
        <v>45805</v>
      </c>
      <c r="D1815" s="79" t="s">
        <v>3324</v>
      </c>
      <c r="E1815" s="78"/>
      <c r="F1815" s="76"/>
      <c r="G1815" s="76" t="s">
        <v>3320</v>
      </c>
      <c r="H1815" s="72">
        <v>1210156</v>
      </c>
      <c r="I1815" s="72">
        <v>0</v>
      </c>
      <c r="J1815" s="72">
        <v>96812</v>
      </c>
      <c r="K1815" s="72">
        <v>1306968</v>
      </c>
      <c r="L1815" s="8" t="s">
        <v>24</v>
      </c>
      <c r="M1815" s="43">
        <v>45865</v>
      </c>
      <c r="N1815" s="29" t="s">
        <v>4440</v>
      </c>
      <c r="O1815" s="72">
        <f>IF(Table1[[#This Row],[Phân loại]]="Tồn đầu kỳ",Table1[[#This Row],[Tổng giá trị]],0)</f>
        <v>0</v>
      </c>
      <c r="P1815" s="8">
        <f>IF(Table1[[#This Row],[Số còn phải thu ĐK]]&lt;&gt;0,0,IF(Table1[[#This Row],[Phân loại]]="Bán hàng",Table1[[#This Row],[Tổng giá trị]],-Table1[[#This Row],[Tổng giá trị]]))</f>
        <v>1306968</v>
      </c>
      <c r="Q1815" s="73">
        <f t="shared" si="222"/>
        <v>1306968</v>
      </c>
      <c r="R1815" s="8">
        <f>Table1[[#This Row],[Số còn phải thu ĐK]]+Table1[[#This Row],[Giá Trị HD sau CK]]-Table1[[#This Row],[Số tiền đã thu]]</f>
        <v>0</v>
      </c>
      <c r="S1815" s="7">
        <f>IF(Table1[[#This Row],[Ngày hóa đơn]]&lt;&gt;"",Table1[[#This Row],[Ngày hóa đơn]],Table1[[#This Row],[Ngày hạch toán]])</f>
        <v>45805</v>
      </c>
      <c r="T1815" s="8"/>
      <c r="U1815" s="7">
        <f>IF(Table1[[#This Row],[Ngày tính CN]]="","",S1815+T1815)</f>
        <v>45805</v>
      </c>
      <c r="V1815" s="74">
        <f ca="1">IF(Table1[[#This Row],[Hạn thanh toán]]="","",IF((U1815-NOW())&lt;0,0,(U1815-NOW())))</f>
        <v>0</v>
      </c>
      <c r="W1815" s="72"/>
      <c r="X1815" s="68" t="str">
        <f t="shared" ca="1" si="223"/>
        <v/>
      </c>
      <c r="Y1815" s="68" t="str">
        <f t="shared" si="221"/>
        <v>Đã thanh toán</v>
      </c>
      <c r="Z1815" s="301">
        <f>Table1[[#This Row],[Hạn thanh toán]]</f>
        <v>45805</v>
      </c>
      <c r="AA1815" s="301">
        <f>Table1[[#This Row],[Ngày Thanh toán]]</f>
        <v>45865</v>
      </c>
      <c r="AD1815" s="3" t="str">
        <f>VLOOKUP($A1815,Ma_KH!$A:$Q,Ma_KH!O$1,0)</f>
        <v>DALATFARM</v>
      </c>
      <c r="AE1815" s="3" t="str">
        <f>VLOOKUP($A1815,Ma_KH!$A:$Q,Ma_KH!P$1,0)</f>
        <v>Dalatfarm</v>
      </c>
    </row>
    <row r="1816" spans="1:31" ht="25.5" customHeight="1" x14ac:dyDescent="0.3">
      <c r="A1816" s="69" t="s">
        <v>164</v>
      </c>
      <c r="B1816" s="76" t="s">
        <v>4521</v>
      </c>
      <c r="C1816" s="70">
        <v>45805</v>
      </c>
      <c r="D1816" s="71" t="s">
        <v>3325</v>
      </c>
      <c r="E1816" s="70"/>
      <c r="F1816" s="69"/>
      <c r="G1816" s="69" t="s">
        <v>3315</v>
      </c>
      <c r="H1816" s="72">
        <v>746181</v>
      </c>
      <c r="I1816" s="72">
        <v>0</v>
      </c>
      <c r="J1816" s="72">
        <v>59694</v>
      </c>
      <c r="K1816" s="72">
        <v>805875</v>
      </c>
      <c r="L1816" s="8" t="s">
        <v>24</v>
      </c>
      <c r="M1816" s="43">
        <v>45865</v>
      </c>
      <c r="N1816" s="29" t="s">
        <v>4440</v>
      </c>
      <c r="O1816" s="72">
        <f>IF(Table1[[#This Row],[Phân loại]]="Tồn đầu kỳ",Table1[[#This Row],[Tổng giá trị]],0)</f>
        <v>0</v>
      </c>
      <c r="P1816" s="8">
        <f>IF(Table1[[#This Row],[Số còn phải thu ĐK]]&lt;&gt;0,0,IF(Table1[[#This Row],[Phân loại]]="Bán hàng",Table1[[#This Row],[Tổng giá trị]],-Table1[[#This Row],[Tổng giá trị]]))</f>
        <v>805875</v>
      </c>
      <c r="Q1816" s="73">
        <f t="shared" si="222"/>
        <v>805875</v>
      </c>
      <c r="R1816" s="8">
        <f>Table1[[#This Row],[Số còn phải thu ĐK]]+Table1[[#This Row],[Giá Trị HD sau CK]]-Table1[[#This Row],[Số tiền đã thu]]</f>
        <v>0</v>
      </c>
      <c r="S1816" s="7">
        <f>IF(Table1[[#This Row],[Ngày hóa đơn]]&lt;&gt;"",Table1[[#This Row],[Ngày hóa đơn]],Table1[[#This Row],[Ngày hạch toán]])</f>
        <v>45805</v>
      </c>
      <c r="T1816" s="8"/>
      <c r="U1816" s="7">
        <f>IF(Table1[[#This Row],[Ngày tính CN]]="","",S1816+T1816)</f>
        <v>45805</v>
      </c>
      <c r="V1816" s="74">
        <f ca="1">IF(Table1[[#This Row],[Hạn thanh toán]]="","",IF((U1816-NOW())&lt;0,0,(U1816-NOW())))</f>
        <v>0</v>
      </c>
      <c r="W1816" s="72"/>
      <c r="X1816" s="68" t="str">
        <f t="shared" ca="1" si="223"/>
        <v/>
      </c>
      <c r="Y1816" s="68" t="str">
        <f t="shared" si="221"/>
        <v>Đã thanh toán</v>
      </c>
      <c r="Z1816" s="301">
        <f>Table1[[#This Row],[Hạn thanh toán]]</f>
        <v>45805</v>
      </c>
      <c r="AA1816" s="301">
        <f>Table1[[#This Row],[Ngày Thanh toán]]</f>
        <v>45865</v>
      </c>
      <c r="AD1816" s="3" t="str">
        <f>VLOOKUP($A1816,Ma_KH!$A:$Q,Ma_KH!O$1,0)</f>
        <v>DALATFARM</v>
      </c>
      <c r="AE1816" s="3" t="str">
        <f>VLOOKUP($A1816,Ma_KH!$A:$Q,Ma_KH!P$1,0)</f>
        <v>Dalatfarm</v>
      </c>
    </row>
    <row r="1817" spans="1:31" ht="25.5" customHeight="1" x14ac:dyDescent="0.3">
      <c r="A1817" s="76" t="s">
        <v>164</v>
      </c>
      <c r="B1817" s="76" t="s">
        <v>4521</v>
      </c>
      <c r="C1817" s="78">
        <v>45820</v>
      </c>
      <c r="D1817" s="79" t="s">
        <v>3326</v>
      </c>
      <c r="E1817" s="78"/>
      <c r="F1817" s="76"/>
      <c r="G1817" s="76" t="s">
        <v>3311</v>
      </c>
      <c r="H1817" s="72">
        <v>556386</v>
      </c>
      <c r="I1817" s="72">
        <v>0</v>
      </c>
      <c r="J1817" s="72">
        <v>44511</v>
      </c>
      <c r="K1817" s="72">
        <v>600897</v>
      </c>
      <c r="L1817" s="8" t="s">
        <v>24</v>
      </c>
      <c r="M1817" s="43">
        <v>45928</v>
      </c>
      <c r="N1817" s="29" t="s">
        <v>4441</v>
      </c>
      <c r="O1817" s="72">
        <f>IF(Table1[[#This Row],[Phân loại]]="Tồn đầu kỳ",Table1[[#This Row],[Tổng giá trị]],0)</f>
        <v>0</v>
      </c>
      <c r="P1817" s="8">
        <f>IF(Table1[[#This Row],[Số còn phải thu ĐK]]&lt;&gt;0,0,IF(Table1[[#This Row],[Phân loại]]="Bán hàng",Table1[[#This Row],[Tổng giá trị]],-Table1[[#This Row],[Tổng giá trị]]))</f>
        <v>600897</v>
      </c>
      <c r="Q1817" s="73">
        <f t="shared" si="222"/>
        <v>600897</v>
      </c>
      <c r="R1817" s="8">
        <f>Table1[[#This Row],[Số còn phải thu ĐK]]+Table1[[#This Row],[Giá Trị HD sau CK]]-Table1[[#This Row],[Số tiền đã thu]]</f>
        <v>0</v>
      </c>
      <c r="S1817" s="7">
        <f>IF(Table1[[#This Row],[Ngày hóa đơn]]&lt;&gt;"",Table1[[#This Row],[Ngày hóa đơn]],Table1[[#This Row],[Ngày hạch toán]])</f>
        <v>45820</v>
      </c>
      <c r="T1817" s="8"/>
      <c r="U1817" s="7">
        <f>IF(Table1[[#This Row],[Ngày tính CN]]="","",S1817+T1817)</f>
        <v>45820</v>
      </c>
      <c r="V1817" s="74">
        <f ca="1">IF(Table1[[#This Row],[Hạn thanh toán]]="","",IF((U1817-NOW())&lt;0,0,(U1817-NOW())))</f>
        <v>0</v>
      </c>
      <c r="W1817" s="72"/>
      <c r="X1817" s="68" t="str">
        <f t="shared" ca="1" si="223"/>
        <v/>
      </c>
      <c r="Y1817" s="68" t="str">
        <f t="shared" si="221"/>
        <v>Đã thanh toán</v>
      </c>
      <c r="Z1817" s="301">
        <f>Table1[[#This Row],[Hạn thanh toán]]</f>
        <v>45820</v>
      </c>
      <c r="AA1817" s="301">
        <f>Table1[[#This Row],[Ngày Thanh toán]]</f>
        <v>45928</v>
      </c>
      <c r="AD1817" s="3" t="str">
        <f>VLOOKUP($A1817,Ma_KH!$A:$Q,Ma_KH!O$1,0)</f>
        <v>DALATFARM</v>
      </c>
      <c r="AE1817" s="3" t="str">
        <f>VLOOKUP($A1817,Ma_KH!$A:$Q,Ma_KH!P$1,0)</f>
        <v>Dalatfarm</v>
      </c>
    </row>
    <row r="1818" spans="1:31" ht="25.5" customHeight="1" x14ac:dyDescent="0.3">
      <c r="A1818" s="76" t="s">
        <v>164</v>
      </c>
      <c r="B1818" s="76" t="s">
        <v>4521</v>
      </c>
      <c r="C1818" s="78">
        <v>45820</v>
      </c>
      <c r="D1818" s="79" t="s">
        <v>3327</v>
      </c>
      <c r="E1818" s="78"/>
      <c r="F1818" s="76"/>
      <c r="G1818" s="76" t="s">
        <v>3276</v>
      </c>
      <c r="H1818" s="72">
        <v>925390</v>
      </c>
      <c r="I1818" s="72">
        <v>0</v>
      </c>
      <c r="J1818" s="72">
        <v>74031</v>
      </c>
      <c r="K1818" s="72">
        <v>999421</v>
      </c>
      <c r="L1818" s="8" t="s">
        <v>24</v>
      </c>
      <c r="M1818" s="43">
        <v>45928</v>
      </c>
      <c r="N1818" s="29" t="s">
        <v>4441</v>
      </c>
      <c r="O1818" s="72">
        <f>IF(Table1[[#This Row],[Phân loại]]="Tồn đầu kỳ",Table1[[#This Row],[Tổng giá trị]],0)</f>
        <v>0</v>
      </c>
      <c r="P1818" s="8">
        <f>IF(Table1[[#This Row],[Số còn phải thu ĐK]]&lt;&gt;0,0,IF(Table1[[#This Row],[Phân loại]]="Bán hàng",Table1[[#This Row],[Tổng giá trị]],-Table1[[#This Row],[Tổng giá trị]]))</f>
        <v>999421</v>
      </c>
      <c r="Q1818" s="73">
        <f t="shared" si="222"/>
        <v>999421</v>
      </c>
      <c r="R1818" s="8">
        <f>Table1[[#This Row],[Số còn phải thu ĐK]]+Table1[[#This Row],[Giá Trị HD sau CK]]-Table1[[#This Row],[Số tiền đã thu]]</f>
        <v>0</v>
      </c>
      <c r="S1818" s="7">
        <f>IF(Table1[[#This Row],[Ngày hóa đơn]]&lt;&gt;"",Table1[[#This Row],[Ngày hóa đơn]],Table1[[#This Row],[Ngày hạch toán]])</f>
        <v>45820</v>
      </c>
      <c r="T1818" s="8"/>
      <c r="U1818" s="7">
        <f>IF(Table1[[#This Row],[Ngày tính CN]]="","",S1818+T1818)</f>
        <v>45820</v>
      </c>
      <c r="V1818" s="74">
        <f ca="1">IF(Table1[[#This Row],[Hạn thanh toán]]="","",IF((U1818-NOW())&lt;0,0,(U1818-NOW())))</f>
        <v>0</v>
      </c>
      <c r="W1818" s="72"/>
      <c r="X1818" s="68" t="str">
        <f t="shared" ca="1" si="223"/>
        <v/>
      </c>
      <c r="Y1818" s="68" t="str">
        <f t="shared" si="221"/>
        <v>Đã thanh toán</v>
      </c>
      <c r="Z1818" s="301">
        <f>Table1[[#This Row],[Hạn thanh toán]]</f>
        <v>45820</v>
      </c>
      <c r="AA1818" s="301">
        <f>Table1[[#This Row],[Ngày Thanh toán]]</f>
        <v>45928</v>
      </c>
      <c r="AD1818" s="3" t="str">
        <f>VLOOKUP($A1818,Ma_KH!$A:$Q,Ma_KH!O$1,0)</f>
        <v>DALATFARM</v>
      </c>
      <c r="AE1818" s="3" t="str">
        <f>VLOOKUP($A1818,Ma_KH!$A:$Q,Ma_KH!P$1,0)</f>
        <v>Dalatfarm</v>
      </c>
    </row>
    <row r="1819" spans="1:31" ht="25.5" customHeight="1" x14ac:dyDescent="0.3">
      <c r="A1819" s="76" t="s">
        <v>164</v>
      </c>
      <c r="B1819" s="76" t="s">
        <v>4521</v>
      </c>
      <c r="C1819" s="78">
        <v>45820</v>
      </c>
      <c r="D1819" s="79" t="s">
        <v>3328</v>
      </c>
      <c r="E1819" s="78"/>
      <c r="F1819" s="76"/>
      <c r="G1819" s="76" t="s">
        <v>3329</v>
      </c>
      <c r="H1819" s="72">
        <v>1240655</v>
      </c>
      <c r="I1819" s="72">
        <v>124066</v>
      </c>
      <c r="J1819" s="72">
        <v>89327</v>
      </c>
      <c r="K1819" s="72">
        <v>1205916</v>
      </c>
      <c r="L1819" s="8" t="s">
        <v>24</v>
      </c>
      <c r="M1819" s="43">
        <v>45928</v>
      </c>
      <c r="N1819" s="29" t="s">
        <v>4441</v>
      </c>
      <c r="O1819" s="72">
        <f>IF(Table1[[#This Row],[Phân loại]]="Tồn đầu kỳ",Table1[[#This Row],[Tổng giá trị]],0)</f>
        <v>0</v>
      </c>
      <c r="P1819" s="8">
        <f>IF(Table1[[#This Row],[Số còn phải thu ĐK]]&lt;&gt;0,0,IF(Table1[[#This Row],[Phân loại]]="Bán hàng",Table1[[#This Row],[Tổng giá trị]],-Table1[[#This Row],[Tổng giá trị]]))</f>
        <v>1205916</v>
      </c>
      <c r="Q1819" s="73">
        <f t="shared" si="222"/>
        <v>1205916</v>
      </c>
      <c r="R1819" s="8">
        <f>Table1[[#This Row],[Số còn phải thu ĐK]]+Table1[[#This Row],[Giá Trị HD sau CK]]-Table1[[#This Row],[Số tiền đã thu]]</f>
        <v>0</v>
      </c>
      <c r="S1819" s="7">
        <f>IF(Table1[[#This Row],[Ngày hóa đơn]]&lt;&gt;"",Table1[[#This Row],[Ngày hóa đơn]],Table1[[#This Row],[Ngày hạch toán]])</f>
        <v>45820</v>
      </c>
      <c r="T1819" s="8"/>
      <c r="U1819" s="7">
        <f>IF(Table1[[#This Row],[Ngày tính CN]]="","",S1819+T1819)</f>
        <v>45820</v>
      </c>
      <c r="V1819" s="74">
        <f ca="1">IF(Table1[[#This Row],[Hạn thanh toán]]="","",IF((U1819-NOW())&lt;0,0,(U1819-NOW())))</f>
        <v>0</v>
      </c>
      <c r="W1819" s="72"/>
      <c r="X1819" s="68" t="str">
        <f t="shared" ca="1" si="223"/>
        <v/>
      </c>
      <c r="Y1819" s="68" t="str">
        <f t="shared" si="221"/>
        <v>Đã thanh toán</v>
      </c>
      <c r="Z1819" s="301">
        <f>Table1[[#This Row],[Hạn thanh toán]]</f>
        <v>45820</v>
      </c>
      <c r="AA1819" s="301">
        <f>Table1[[#This Row],[Ngày Thanh toán]]</f>
        <v>45928</v>
      </c>
      <c r="AD1819" s="3" t="str">
        <f>VLOOKUP($A1819,Ma_KH!$A:$Q,Ma_KH!O$1,0)</f>
        <v>DALATFARM</v>
      </c>
      <c r="AE1819" s="3" t="str">
        <f>VLOOKUP($A1819,Ma_KH!$A:$Q,Ma_KH!P$1,0)</f>
        <v>Dalatfarm</v>
      </c>
    </row>
    <row r="1820" spans="1:31" ht="25.5" customHeight="1" x14ac:dyDescent="0.3">
      <c r="A1820" s="76" t="s">
        <v>164</v>
      </c>
      <c r="B1820" s="76" t="s">
        <v>4521</v>
      </c>
      <c r="C1820" s="78">
        <v>45835</v>
      </c>
      <c r="D1820" s="79" t="s">
        <v>3330</v>
      </c>
      <c r="E1820" s="78"/>
      <c r="F1820" s="76"/>
      <c r="G1820" s="76" t="s">
        <v>3331</v>
      </c>
      <c r="H1820" s="72">
        <v>944448</v>
      </c>
      <c r="I1820" s="72">
        <v>0</v>
      </c>
      <c r="J1820" s="72">
        <v>75556</v>
      </c>
      <c r="K1820" s="72">
        <v>1020004</v>
      </c>
      <c r="L1820" s="8" t="s">
        <v>24</v>
      </c>
      <c r="M1820" s="43">
        <v>45928</v>
      </c>
      <c r="N1820" s="29" t="s">
        <v>4441</v>
      </c>
      <c r="O1820" s="72">
        <f>IF(Table1[[#This Row],[Phân loại]]="Tồn đầu kỳ",Table1[[#This Row],[Tổng giá trị]],0)</f>
        <v>0</v>
      </c>
      <c r="P1820" s="8">
        <f>IF(Table1[[#This Row],[Số còn phải thu ĐK]]&lt;&gt;0,0,IF(Table1[[#This Row],[Phân loại]]="Bán hàng",Table1[[#This Row],[Tổng giá trị]],-Table1[[#This Row],[Tổng giá trị]]))</f>
        <v>1020004</v>
      </c>
      <c r="Q1820" s="73">
        <f t="shared" si="222"/>
        <v>1020004</v>
      </c>
      <c r="R1820" s="8">
        <f>Table1[[#This Row],[Số còn phải thu ĐK]]+Table1[[#This Row],[Giá Trị HD sau CK]]-Table1[[#This Row],[Số tiền đã thu]]</f>
        <v>0</v>
      </c>
      <c r="S1820" s="7">
        <f>IF(Table1[[#This Row],[Ngày hóa đơn]]&lt;&gt;"",Table1[[#This Row],[Ngày hóa đơn]],Table1[[#This Row],[Ngày hạch toán]])</f>
        <v>45835</v>
      </c>
      <c r="T1820" s="8"/>
      <c r="U1820" s="7">
        <f>IF(Table1[[#This Row],[Ngày tính CN]]="","",S1820+T1820)</f>
        <v>45835</v>
      </c>
      <c r="V1820" s="74">
        <f ca="1">IF(Table1[[#This Row],[Hạn thanh toán]]="","",IF((U1820-NOW())&lt;0,0,(U1820-NOW())))</f>
        <v>0</v>
      </c>
      <c r="W1820" s="72"/>
      <c r="X1820" s="68" t="str">
        <f t="shared" ca="1" si="223"/>
        <v/>
      </c>
      <c r="Y1820" s="68" t="str">
        <f t="shared" si="221"/>
        <v>Đã thanh toán</v>
      </c>
      <c r="Z1820" s="301">
        <f>Table1[[#This Row],[Hạn thanh toán]]</f>
        <v>45835</v>
      </c>
      <c r="AA1820" s="301">
        <f>Table1[[#This Row],[Ngày Thanh toán]]</f>
        <v>45928</v>
      </c>
      <c r="AD1820" s="3" t="str">
        <f>VLOOKUP($A1820,Ma_KH!$A:$Q,Ma_KH!O$1,0)</f>
        <v>DALATFARM</v>
      </c>
      <c r="AE1820" s="3" t="str">
        <f>VLOOKUP($A1820,Ma_KH!$A:$Q,Ma_KH!P$1,0)</f>
        <v>Dalatfarm</v>
      </c>
    </row>
    <row r="1821" spans="1:31" ht="25.5" customHeight="1" x14ac:dyDescent="0.3">
      <c r="A1821" s="76" t="s">
        <v>164</v>
      </c>
      <c r="B1821" s="76" t="s">
        <v>4521</v>
      </c>
      <c r="C1821" s="78">
        <v>45835</v>
      </c>
      <c r="D1821" s="79" t="s">
        <v>3332</v>
      </c>
      <c r="E1821" s="78"/>
      <c r="F1821" s="76"/>
      <c r="G1821" s="76" t="s">
        <v>3311</v>
      </c>
      <c r="H1821" s="72">
        <v>914703</v>
      </c>
      <c r="I1821" s="72">
        <v>0</v>
      </c>
      <c r="J1821" s="72">
        <v>73176</v>
      </c>
      <c r="K1821" s="72">
        <v>987879</v>
      </c>
      <c r="L1821" s="8" t="s">
        <v>24</v>
      </c>
      <c r="M1821" s="43">
        <v>45928</v>
      </c>
      <c r="N1821" s="29" t="s">
        <v>4441</v>
      </c>
      <c r="O1821" s="72">
        <f>IF(Table1[[#This Row],[Phân loại]]="Tồn đầu kỳ",Table1[[#This Row],[Tổng giá trị]],0)</f>
        <v>0</v>
      </c>
      <c r="P1821" s="8">
        <f>IF(Table1[[#This Row],[Số còn phải thu ĐK]]&lt;&gt;0,0,IF(Table1[[#This Row],[Phân loại]]="Bán hàng",Table1[[#This Row],[Tổng giá trị]],-Table1[[#This Row],[Tổng giá trị]]))</f>
        <v>987879</v>
      </c>
      <c r="Q1821" s="73">
        <f t="shared" si="222"/>
        <v>987879</v>
      </c>
      <c r="R1821" s="8">
        <f>Table1[[#This Row],[Số còn phải thu ĐK]]+Table1[[#This Row],[Giá Trị HD sau CK]]-Table1[[#This Row],[Số tiền đã thu]]</f>
        <v>0</v>
      </c>
      <c r="S1821" s="7">
        <f>IF(Table1[[#This Row],[Ngày hóa đơn]]&lt;&gt;"",Table1[[#This Row],[Ngày hóa đơn]],Table1[[#This Row],[Ngày hạch toán]])</f>
        <v>45835</v>
      </c>
      <c r="T1821" s="8"/>
      <c r="U1821" s="7">
        <f>IF(Table1[[#This Row],[Ngày tính CN]]="","",S1821+T1821)</f>
        <v>45835</v>
      </c>
      <c r="V1821" s="74">
        <f ca="1">IF(Table1[[#This Row],[Hạn thanh toán]]="","",IF((U1821-NOW())&lt;0,0,(U1821-NOW())))</f>
        <v>0</v>
      </c>
      <c r="W1821" s="72"/>
      <c r="X1821" s="68" t="str">
        <f t="shared" ca="1" si="223"/>
        <v/>
      </c>
      <c r="Y1821" s="68" t="str">
        <f t="shared" si="221"/>
        <v>Đã thanh toán</v>
      </c>
      <c r="Z1821" s="301">
        <f>Table1[[#This Row],[Hạn thanh toán]]</f>
        <v>45835</v>
      </c>
      <c r="AA1821" s="301">
        <f>Table1[[#This Row],[Ngày Thanh toán]]</f>
        <v>45928</v>
      </c>
      <c r="AD1821" s="3" t="str">
        <f>VLOOKUP($A1821,Ma_KH!$A:$Q,Ma_KH!O$1,0)</f>
        <v>DALATFARM</v>
      </c>
      <c r="AE1821" s="3" t="str">
        <f>VLOOKUP($A1821,Ma_KH!$A:$Q,Ma_KH!P$1,0)</f>
        <v>Dalatfarm</v>
      </c>
    </row>
    <row r="1822" spans="1:31" ht="25.5" customHeight="1" x14ac:dyDescent="0.3">
      <c r="A1822" s="76" t="s">
        <v>164</v>
      </c>
      <c r="B1822" s="76" t="s">
        <v>4521</v>
      </c>
      <c r="C1822" s="78">
        <v>45835</v>
      </c>
      <c r="D1822" s="79" t="s">
        <v>3333</v>
      </c>
      <c r="E1822" s="78"/>
      <c r="F1822" s="76"/>
      <c r="G1822" s="76" t="s">
        <v>3276</v>
      </c>
      <c r="H1822" s="72">
        <v>676212</v>
      </c>
      <c r="I1822" s="72">
        <v>0</v>
      </c>
      <c r="J1822" s="72">
        <v>54097</v>
      </c>
      <c r="K1822" s="72">
        <v>730309</v>
      </c>
      <c r="L1822" s="8" t="s">
        <v>24</v>
      </c>
      <c r="M1822" s="43">
        <v>45928</v>
      </c>
      <c r="N1822" s="29" t="s">
        <v>4441</v>
      </c>
      <c r="O1822" s="72">
        <f>IF(Table1[[#This Row],[Phân loại]]="Tồn đầu kỳ",Table1[[#This Row],[Tổng giá trị]],0)</f>
        <v>0</v>
      </c>
      <c r="P1822" s="8">
        <f>IF(Table1[[#This Row],[Số còn phải thu ĐK]]&lt;&gt;0,0,IF(Table1[[#This Row],[Phân loại]]="Bán hàng",Table1[[#This Row],[Tổng giá trị]],-Table1[[#This Row],[Tổng giá trị]]))</f>
        <v>730309</v>
      </c>
      <c r="Q1822" s="73">
        <f t="shared" si="222"/>
        <v>730309</v>
      </c>
      <c r="R1822" s="8">
        <f>Table1[[#This Row],[Số còn phải thu ĐK]]+Table1[[#This Row],[Giá Trị HD sau CK]]-Table1[[#This Row],[Số tiền đã thu]]</f>
        <v>0</v>
      </c>
      <c r="S1822" s="7">
        <f>IF(Table1[[#This Row],[Ngày hóa đơn]]&lt;&gt;"",Table1[[#This Row],[Ngày hóa đơn]],Table1[[#This Row],[Ngày hạch toán]])</f>
        <v>45835</v>
      </c>
      <c r="T1822" s="8"/>
      <c r="U1822" s="7">
        <f>IF(Table1[[#This Row],[Ngày tính CN]]="","",S1822+T1822)</f>
        <v>45835</v>
      </c>
      <c r="V1822" s="74">
        <f ca="1">IF(Table1[[#This Row],[Hạn thanh toán]]="","",IF((U1822-NOW())&lt;0,0,(U1822-NOW())))</f>
        <v>0</v>
      </c>
      <c r="W1822" s="72"/>
      <c r="X1822" s="68" t="str">
        <f t="shared" ca="1" si="223"/>
        <v/>
      </c>
      <c r="Y1822" s="68" t="str">
        <f t="shared" si="221"/>
        <v>Đã thanh toán</v>
      </c>
      <c r="Z1822" s="301">
        <f>Table1[[#This Row],[Hạn thanh toán]]</f>
        <v>45835</v>
      </c>
      <c r="AA1822" s="301">
        <f>Table1[[#This Row],[Ngày Thanh toán]]</f>
        <v>45928</v>
      </c>
      <c r="AD1822" s="3" t="str">
        <f>VLOOKUP($A1822,Ma_KH!$A:$Q,Ma_KH!O$1,0)</f>
        <v>DALATFARM</v>
      </c>
      <c r="AE1822" s="3" t="str">
        <f>VLOOKUP($A1822,Ma_KH!$A:$Q,Ma_KH!P$1,0)</f>
        <v>Dalatfarm</v>
      </c>
    </row>
    <row r="1823" spans="1:31" ht="25.5" customHeight="1" x14ac:dyDescent="0.3">
      <c r="A1823" s="76" t="s">
        <v>164</v>
      </c>
      <c r="B1823" s="76" t="s">
        <v>4521</v>
      </c>
      <c r="C1823" s="78">
        <v>45835</v>
      </c>
      <c r="D1823" s="79" t="s">
        <v>3334</v>
      </c>
      <c r="E1823" s="78"/>
      <c r="F1823" s="76"/>
      <c r="G1823" s="76" t="s">
        <v>3315</v>
      </c>
      <c r="H1823" s="72">
        <v>980770</v>
      </c>
      <c r="I1823" s="72">
        <v>0</v>
      </c>
      <c r="J1823" s="72">
        <v>78462</v>
      </c>
      <c r="K1823" s="72">
        <v>1059232</v>
      </c>
      <c r="L1823" s="8" t="s">
        <v>24</v>
      </c>
      <c r="M1823" s="43">
        <v>45928</v>
      </c>
      <c r="N1823" s="29" t="s">
        <v>4441</v>
      </c>
      <c r="O1823" s="72">
        <f>IF(Table1[[#This Row],[Phân loại]]="Tồn đầu kỳ",Table1[[#This Row],[Tổng giá trị]],0)</f>
        <v>0</v>
      </c>
      <c r="P1823" s="8">
        <f>IF(Table1[[#This Row],[Số còn phải thu ĐK]]&lt;&gt;0,0,IF(Table1[[#This Row],[Phân loại]]="Bán hàng",Table1[[#This Row],[Tổng giá trị]],-Table1[[#This Row],[Tổng giá trị]]))</f>
        <v>1059232</v>
      </c>
      <c r="Q1823" s="73">
        <f t="shared" si="222"/>
        <v>1059232</v>
      </c>
      <c r="R1823" s="8">
        <f>Table1[[#This Row],[Số còn phải thu ĐK]]+Table1[[#This Row],[Giá Trị HD sau CK]]-Table1[[#This Row],[Số tiền đã thu]]</f>
        <v>0</v>
      </c>
      <c r="S1823" s="7">
        <f>IF(Table1[[#This Row],[Ngày hóa đơn]]&lt;&gt;"",Table1[[#This Row],[Ngày hóa đơn]],Table1[[#This Row],[Ngày hạch toán]])</f>
        <v>45835</v>
      </c>
      <c r="T1823" s="8"/>
      <c r="U1823" s="7">
        <f>IF(Table1[[#This Row],[Ngày tính CN]]="","",S1823+T1823)</f>
        <v>45835</v>
      </c>
      <c r="V1823" s="74">
        <f ca="1">IF(Table1[[#This Row],[Hạn thanh toán]]="","",IF((U1823-NOW())&lt;0,0,(U1823-NOW())))</f>
        <v>0</v>
      </c>
      <c r="W1823" s="72"/>
      <c r="X1823" s="68" t="str">
        <f t="shared" ca="1" si="223"/>
        <v/>
      </c>
      <c r="Y1823" s="68" t="str">
        <f t="shared" si="221"/>
        <v>Đã thanh toán</v>
      </c>
      <c r="Z1823" s="301">
        <f>Table1[[#This Row],[Hạn thanh toán]]</f>
        <v>45835</v>
      </c>
      <c r="AA1823" s="301">
        <f>Table1[[#This Row],[Ngày Thanh toán]]</f>
        <v>45928</v>
      </c>
      <c r="AD1823" s="3" t="str">
        <f>VLOOKUP($A1823,Ma_KH!$A:$Q,Ma_KH!O$1,0)</f>
        <v>DALATFARM</v>
      </c>
      <c r="AE1823" s="3" t="str">
        <f>VLOOKUP($A1823,Ma_KH!$A:$Q,Ma_KH!P$1,0)</f>
        <v>Dalatfarm</v>
      </c>
    </row>
    <row r="1824" spans="1:31" ht="25.5" customHeight="1" x14ac:dyDescent="0.3">
      <c r="A1824" s="76" t="s">
        <v>164</v>
      </c>
      <c r="B1824" s="76" t="s">
        <v>4521</v>
      </c>
      <c r="C1824" s="78">
        <v>45843</v>
      </c>
      <c r="D1824" s="79" t="s">
        <v>3335</v>
      </c>
      <c r="E1824" s="78"/>
      <c r="F1824" s="76"/>
      <c r="G1824" s="76" t="s">
        <v>3336</v>
      </c>
      <c r="H1824" s="72">
        <v>667992</v>
      </c>
      <c r="I1824" s="72">
        <v>0</v>
      </c>
      <c r="J1824" s="72">
        <v>53439</v>
      </c>
      <c r="K1824" s="72">
        <v>721431</v>
      </c>
      <c r="L1824" s="8" t="s">
        <v>24</v>
      </c>
      <c r="M1824" s="43">
        <v>45928</v>
      </c>
      <c r="N1824" s="29" t="s">
        <v>4441</v>
      </c>
      <c r="O1824" s="72">
        <f>IF(Table1[[#This Row],[Phân loại]]="Tồn đầu kỳ",Table1[[#This Row],[Tổng giá trị]],0)</f>
        <v>0</v>
      </c>
      <c r="P1824" s="8">
        <f>IF(Table1[[#This Row],[Số còn phải thu ĐK]]&lt;&gt;0,0,IF(Table1[[#This Row],[Phân loại]]="Bán hàng",Table1[[#This Row],[Tổng giá trị]],-Table1[[#This Row],[Tổng giá trị]]))</f>
        <v>721431</v>
      </c>
      <c r="Q1824" s="73">
        <f t="shared" si="222"/>
        <v>721431</v>
      </c>
      <c r="R1824" s="8">
        <f>Table1[[#This Row],[Số còn phải thu ĐK]]+Table1[[#This Row],[Giá Trị HD sau CK]]-Table1[[#This Row],[Số tiền đã thu]]</f>
        <v>0</v>
      </c>
      <c r="S1824" s="7">
        <f>IF(Table1[[#This Row],[Ngày hóa đơn]]&lt;&gt;"",Table1[[#This Row],[Ngày hóa đơn]],Table1[[#This Row],[Ngày hạch toán]])</f>
        <v>45843</v>
      </c>
      <c r="T1824" s="8"/>
      <c r="U1824" s="7">
        <f>IF(Table1[[#This Row],[Ngày tính CN]]="","",S1824+T1824)</f>
        <v>45843</v>
      </c>
      <c r="V1824" s="74">
        <f ca="1">IF(Table1[[#This Row],[Hạn thanh toán]]="","",IF((U1824-NOW())&lt;0,0,(U1824-NOW())))</f>
        <v>0</v>
      </c>
      <c r="W1824" s="72"/>
      <c r="X1824" s="68" t="str">
        <f t="shared" ca="1" si="223"/>
        <v/>
      </c>
      <c r="Y1824" s="68" t="str">
        <f t="shared" si="221"/>
        <v>Đã thanh toán</v>
      </c>
      <c r="Z1824" s="301">
        <f>Table1[[#This Row],[Hạn thanh toán]]</f>
        <v>45843</v>
      </c>
      <c r="AA1824" s="301">
        <f>Table1[[#This Row],[Ngày Thanh toán]]</f>
        <v>45928</v>
      </c>
      <c r="AD1824" s="3" t="str">
        <f>VLOOKUP($A1824,Ma_KH!$A:$Q,Ma_KH!O$1,0)</f>
        <v>DALATFARM</v>
      </c>
      <c r="AE1824" s="3" t="str">
        <f>VLOOKUP($A1824,Ma_KH!$A:$Q,Ma_KH!P$1,0)</f>
        <v>Dalatfarm</v>
      </c>
    </row>
    <row r="1825" spans="1:31" ht="25.5" customHeight="1" x14ac:dyDescent="0.3">
      <c r="A1825" s="76" t="s">
        <v>164</v>
      </c>
      <c r="B1825" s="76" t="s">
        <v>4521</v>
      </c>
      <c r="C1825" s="78">
        <v>45853</v>
      </c>
      <c r="D1825" s="79" t="s">
        <v>3337</v>
      </c>
      <c r="E1825" s="78"/>
      <c r="F1825" s="76"/>
      <c r="G1825" s="76" t="s">
        <v>3315</v>
      </c>
      <c r="H1825" s="72">
        <v>430293</v>
      </c>
      <c r="I1825" s="72">
        <v>0</v>
      </c>
      <c r="J1825" s="72">
        <v>34423</v>
      </c>
      <c r="K1825" s="72">
        <v>464716</v>
      </c>
      <c r="L1825" s="8" t="s">
        <v>24</v>
      </c>
      <c r="M1825" s="43">
        <v>45928</v>
      </c>
      <c r="N1825" s="29" t="s">
        <v>4441</v>
      </c>
      <c r="O1825" s="72">
        <f>IF(Table1[[#This Row],[Phân loại]]="Tồn đầu kỳ",Table1[[#This Row],[Tổng giá trị]],0)</f>
        <v>0</v>
      </c>
      <c r="P1825" s="8">
        <f>IF(Table1[[#This Row],[Số còn phải thu ĐK]]&lt;&gt;0,0,IF(Table1[[#This Row],[Phân loại]]="Bán hàng",Table1[[#This Row],[Tổng giá trị]],-Table1[[#This Row],[Tổng giá trị]]))</f>
        <v>464716</v>
      </c>
      <c r="Q1825" s="73">
        <f t="shared" si="222"/>
        <v>464716</v>
      </c>
      <c r="R1825" s="8">
        <f>Table1[[#This Row],[Số còn phải thu ĐK]]+Table1[[#This Row],[Giá Trị HD sau CK]]-Table1[[#This Row],[Số tiền đã thu]]</f>
        <v>0</v>
      </c>
      <c r="S1825" s="7">
        <f>IF(Table1[[#This Row],[Ngày hóa đơn]]&lt;&gt;"",Table1[[#This Row],[Ngày hóa đơn]],Table1[[#This Row],[Ngày hạch toán]])</f>
        <v>45853</v>
      </c>
      <c r="T1825" s="8"/>
      <c r="U1825" s="7">
        <f>IF(Table1[[#This Row],[Ngày tính CN]]="","",S1825+T1825)</f>
        <v>45853</v>
      </c>
      <c r="V1825" s="74">
        <f ca="1">IF(Table1[[#This Row],[Hạn thanh toán]]="","",IF((U1825-NOW())&lt;0,0,(U1825-NOW())))</f>
        <v>0</v>
      </c>
      <c r="W1825" s="72"/>
      <c r="X1825" s="68" t="str">
        <f t="shared" ca="1" si="223"/>
        <v/>
      </c>
      <c r="Y1825" s="68" t="str">
        <f t="shared" si="221"/>
        <v>Đã thanh toán</v>
      </c>
      <c r="Z1825" s="301">
        <f>Table1[[#This Row],[Hạn thanh toán]]</f>
        <v>45853</v>
      </c>
      <c r="AA1825" s="301">
        <f>Table1[[#This Row],[Ngày Thanh toán]]</f>
        <v>45928</v>
      </c>
      <c r="AD1825" s="3" t="str">
        <f>VLOOKUP($A1825,Ma_KH!$A:$Q,Ma_KH!O$1,0)</f>
        <v>DALATFARM</v>
      </c>
      <c r="AE1825" s="3" t="str">
        <f>VLOOKUP($A1825,Ma_KH!$A:$Q,Ma_KH!P$1,0)</f>
        <v>Dalatfarm</v>
      </c>
    </row>
    <row r="1826" spans="1:31" ht="25.5" customHeight="1" x14ac:dyDescent="0.3">
      <c r="A1826" s="69" t="s">
        <v>164</v>
      </c>
      <c r="B1826" s="76" t="s">
        <v>4521</v>
      </c>
      <c r="C1826" s="70">
        <v>45853</v>
      </c>
      <c r="D1826" s="71" t="s">
        <v>3338</v>
      </c>
      <c r="E1826" s="70"/>
      <c r="F1826" s="69"/>
      <c r="G1826" s="69" t="s">
        <v>3311</v>
      </c>
      <c r="H1826" s="72">
        <v>516056</v>
      </c>
      <c r="I1826" s="72">
        <v>0</v>
      </c>
      <c r="J1826" s="72">
        <v>41284</v>
      </c>
      <c r="K1826" s="72">
        <v>557340</v>
      </c>
      <c r="L1826" s="8" t="s">
        <v>24</v>
      </c>
      <c r="M1826" s="43">
        <v>45928</v>
      </c>
      <c r="N1826" s="29" t="s">
        <v>4441</v>
      </c>
      <c r="O1826" s="72">
        <f>IF(Table1[[#This Row],[Phân loại]]="Tồn đầu kỳ",Table1[[#This Row],[Tổng giá trị]],0)</f>
        <v>0</v>
      </c>
      <c r="P1826" s="8">
        <f>IF(Table1[[#This Row],[Số còn phải thu ĐK]]&lt;&gt;0,0,IF(Table1[[#This Row],[Phân loại]]="Bán hàng",Table1[[#This Row],[Tổng giá trị]],-Table1[[#This Row],[Tổng giá trị]]))</f>
        <v>557340</v>
      </c>
      <c r="Q1826" s="73">
        <f t="shared" si="222"/>
        <v>557340</v>
      </c>
      <c r="R1826" s="8">
        <f>Table1[[#This Row],[Số còn phải thu ĐK]]+Table1[[#This Row],[Giá Trị HD sau CK]]-Table1[[#This Row],[Số tiền đã thu]]</f>
        <v>0</v>
      </c>
      <c r="S1826" s="7">
        <f>IF(Table1[[#This Row],[Ngày hóa đơn]]&lt;&gt;"",Table1[[#This Row],[Ngày hóa đơn]],Table1[[#This Row],[Ngày hạch toán]])</f>
        <v>45853</v>
      </c>
      <c r="T1826" s="8"/>
      <c r="U1826" s="7">
        <f>IF(Table1[[#This Row],[Ngày tính CN]]="","",S1826+T1826)</f>
        <v>45853</v>
      </c>
      <c r="V1826" s="74">
        <f ca="1">IF(Table1[[#This Row],[Hạn thanh toán]]="","",IF((U1826-NOW())&lt;0,0,(U1826-NOW())))</f>
        <v>0</v>
      </c>
      <c r="W1826" s="72"/>
      <c r="X1826" s="68" t="str">
        <f t="shared" ca="1" si="223"/>
        <v/>
      </c>
      <c r="Y1826" s="68" t="str">
        <f t="shared" si="221"/>
        <v>Đã thanh toán</v>
      </c>
      <c r="Z1826" s="301">
        <f>Table1[[#This Row],[Hạn thanh toán]]</f>
        <v>45853</v>
      </c>
      <c r="AA1826" s="301">
        <f>Table1[[#This Row],[Ngày Thanh toán]]</f>
        <v>45928</v>
      </c>
      <c r="AD1826" s="3" t="str">
        <f>VLOOKUP($A1826,Ma_KH!$A:$Q,Ma_KH!O$1,0)</f>
        <v>DALATFARM</v>
      </c>
      <c r="AE1826" s="3" t="str">
        <f>VLOOKUP($A1826,Ma_KH!$A:$Q,Ma_KH!P$1,0)</f>
        <v>Dalatfarm</v>
      </c>
    </row>
    <row r="1827" spans="1:31" s="61" customFormat="1" ht="25.5" customHeight="1" x14ac:dyDescent="0.3">
      <c r="A1827" s="44" t="s">
        <v>164</v>
      </c>
      <c r="B1827" s="76" t="s">
        <v>4521</v>
      </c>
      <c r="C1827" s="46">
        <v>45877</v>
      </c>
      <c r="D1827" s="45" t="s">
        <v>3339</v>
      </c>
      <c r="E1827" s="46"/>
      <c r="F1827" s="44"/>
      <c r="G1827" s="44" t="s">
        <v>3315</v>
      </c>
      <c r="H1827" s="57">
        <v>723325</v>
      </c>
      <c r="I1827" s="57">
        <v>0</v>
      </c>
      <c r="J1827" s="57">
        <v>57866</v>
      </c>
      <c r="K1827" s="57">
        <v>781191</v>
      </c>
      <c r="L1827" s="58" t="s">
        <v>24</v>
      </c>
      <c r="M1827" s="59"/>
      <c r="N1827" s="58"/>
      <c r="O1827" s="57">
        <f>IF(Table1[[#This Row],[Phân loại]]="Tồn đầu kỳ",Table1[[#This Row],[Tổng giá trị]],0)</f>
        <v>0</v>
      </c>
      <c r="P1827" s="58">
        <f>IF(Table1[[#This Row],[Số còn phải thu ĐK]]&lt;&gt;0,0,IF(Table1[[#This Row],[Phân loại]]="Bán hàng",Table1[[#This Row],[Tổng giá trị]],-Table1[[#This Row],[Tổng giá trị]]))</f>
        <v>781191</v>
      </c>
      <c r="Q1827" s="115">
        <f t="shared" si="222"/>
        <v>0</v>
      </c>
      <c r="R1827" s="58">
        <f>Table1[[#This Row],[Số còn phải thu ĐK]]+Table1[[#This Row],[Giá Trị HD sau CK]]-Table1[[#This Row],[Số tiền đã thu]]</f>
        <v>781191</v>
      </c>
      <c r="S1827" s="59">
        <f>IF(Table1[[#This Row],[Ngày hóa đơn]]&lt;&gt;"",Table1[[#This Row],[Ngày hóa đơn]],Table1[[#This Row],[Ngày hạch toán]])</f>
        <v>45877</v>
      </c>
      <c r="T1827" s="58"/>
      <c r="U1827" s="59">
        <f>IF(Table1[[#This Row],[Ngày tính CN]]="","",S1827+T1827)</f>
        <v>45877</v>
      </c>
      <c r="V1827" s="60">
        <f ca="1">IF(Table1[[#This Row],[Hạn thanh toán]]="","",IF((U1827-NOW())&lt;0,0,(U1827-NOW())))</f>
        <v>0</v>
      </c>
      <c r="W1827" s="57"/>
      <c r="X1827" s="116" t="str">
        <f t="shared" ca="1" si="223"/>
        <v/>
      </c>
      <c r="Y1827" s="116" t="str">
        <f t="shared" ca="1" si="221"/>
        <v/>
      </c>
      <c r="Z1827" s="305">
        <f>Table1[[#This Row],[Hạn thanh toán]]</f>
        <v>45877</v>
      </c>
      <c r="AA1827" s="305">
        <f>Table1[[#This Row],[Ngày Thanh toán]]</f>
        <v>0</v>
      </c>
      <c r="AD1827" s="61" t="str">
        <f>VLOOKUP($A1827,Ma_KH!$A:$Q,Ma_KH!O$1,0)</f>
        <v>DALATFARM</v>
      </c>
      <c r="AE1827" s="3" t="str">
        <f>VLOOKUP($A1827,Ma_KH!$A:$Q,Ma_KH!P$1,0)</f>
        <v>Dalatfarm</v>
      </c>
    </row>
    <row r="1828" spans="1:31" s="61" customFormat="1" ht="25.5" customHeight="1" x14ac:dyDescent="0.3">
      <c r="A1828" s="44" t="s">
        <v>164</v>
      </c>
      <c r="B1828" s="76" t="s">
        <v>4521</v>
      </c>
      <c r="C1828" s="46">
        <v>45877</v>
      </c>
      <c r="D1828" s="45" t="s">
        <v>3340</v>
      </c>
      <c r="E1828" s="46"/>
      <c r="F1828" s="44"/>
      <c r="G1828" s="44" t="s">
        <v>3311</v>
      </c>
      <c r="H1828" s="57">
        <v>891955</v>
      </c>
      <c r="I1828" s="57">
        <v>0</v>
      </c>
      <c r="J1828" s="57">
        <v>71356</v>
      </c>
      <c r="K1828" s="57">
        <v>963311</v>
      </c>
      <c r="L1828" s="58" t="s">
        <v>24</v>
      </c>
      <c r="M1828" s="59"/>
      <c r="N1828" s="58"/>
      <c r="O1828" s="57">
        <f>IF(Table1[[#This Row],[Phân loại]]="Tồn đầu kỳ",Table1[[#This Row],[Tổng giá trị]],0)</f>
        <v>0</v>
      </c>
      <c r="P1828" s="58">
        <f>IF(Table1[[#This Row],[Số còn phải thu ĐK]]&lt;&gt;0,0,IF(Table1[[#This Row],[Phân loại]]="Bán hàng",Table1[[#This Row],[Tổng giá trị]],-Table1[[#This Row],[Tổng giá trị]]))</f>
        <v>963311</v>
      </c>
      <c r="Q1828" s="115">
        <f t="shared" si="222"/>
        <v>0</v>
      </c>
      <c r="R1828" s="58">
        <f>Table1[[#This Row],[Số còn phải thu ĐK]]+Table1[[#This Row],[Giá Trị HD sau CK]]-Table1[[#This Row],[Số tiền đã thu]]</f>
        <v>963311</v>
      </c>
      <c r="S1828" s="59">
        <f>IF(Table1[[#This Row],[Ngày hóa đơn]]&lt;&gt;"",Table1[[#This Row],[Ngày hóa đơn]],Table1[[#This Row],[Ngày hạch toán]])</f>
        <v>45877</v>
      </c>
      <c r="T1828" s="58"/>
      <c r="U1828" s="59">
        <f>IF(Table1[[#This Row],[Ngày tính CN]]="","",S1828+T1828)</f>
        <v>45877</v>
      </c>
      <c r="V1828" s="60">
        <f ca="1">IF(Table1[[#This Row],[Hạn thanh toán]]="","",IF((U1828-NOW())&lt;0,0,(U1828-NOW())))</f>
        <v>0</v>
      </c>
      <c r="W1828" s="57"/>
      <c r="X1828" s="116" t="str">
        <f t="shared" ca="1" si="223"/>
        <v/>
      </c>
      <c r="Y1828" s="116" t="str">
        <f t="shared" ca="1" si="221"/>
        <v/>
      </c>
      <c r="Z1828" s="305">
        <f>Table1[[#This Row],[Hạn thanh toán]]</f>
        <v>45877</v>
      </c>
      <c r="AA1828" s="305">
        <f>Table1[[#This Row],[Ngày Thanh toán]]</f>
        <v>0</v>
      </c>
      <c r="AD1828" s="61" t="str">
        <f>VLOOKUP($A1828,Ma_KH!$A:$Q,Ma_KH!O$1,0)</f>
        <v>DALATFARM</v>
      </c>
      <c r="AE1828" s="3" t="str">
        <f>VLOOKUP($A1828,Ma_KH!$A:$Q,Ma_KH!P$1,0)</f>
        <v>Dalatfarm</v>
      </c>
    </row>
    <row r="1829" spans="1:31" s="61" customFormat="1" ht="25.5" customHeight="1" x14ac:dyDescent="0.3">
      <c r="A1829" s="44" t="s">
        <v>164</v>
      </c>
      <c r="B1829" s="76" t="s">
        <v>4521</v>
      </c>
      <c r="C1829" s="46">
        <v>45877</v>
      </c>
      <c r="D1829" s="45" t="s">
        <v>3341</v>
      </c>
      <c r="E1829" s="46"/>
      <c r="F1829" s="44"/>
      <c r="G1829" s="44" t="s">
        <v>3276</v>
      </c>
      <c r="H1829" s="57">
        <v>606468</v>
      </c>
      <c r="I1829" s="57">
        <v>0</v>
      </c>
      <c r="J1829" s="57">
        <v>48517</v>
      </c>
      <c r="K1829" s="57">
        <v>654985</v>
      </c>
      <c r="L1829" s="58" t="s">
        <v>24</v>
      </c>
      <c r="M1829" s="59"/>
      <c r="N1829" s="58"/>
      <c r="O1829" s="57">
        <f>IF(Table1[[#This Row],[Phân loại]]="Tồn đầu kỳ",Table1[[#This Row],[Tổng giá trị]],0)</f>
        <v>0</v>
      </c>
      <c r="P1829" s="58">
        <f>IF(Table1[[#This Row],[Số còn phải thu ĐK]]&lt;&gt;0,0,IF(Table1[[#This Row],[Phân loại]]="Bán hàng",Table1[[#This Row],[Tổng giá trị]],-Table1[[#This Row],[Tổng giá trị]]))</f>
        <v>654985</v>
      </c>
      <c r="Q1829" s="115">
        <f t="shared" si="222"/>
        <v>0</v>
      </c>
      <c r="R1829" s="58">
        <f>Table1[[#This Row],[Số còn phải thu ĐK]]+Table1[[#This Row],[Giá Trị HD sau CK]]-Table1[[#This Row],[Số tiền đã thu]]</f>
        <v>654985</v>
      </c>
      <c r="S1829" s="59">
        <f>IF(Table1[[#This Row],[Ngày hóa đơn]]&lt;&gt;"",Table1[[#This Row],[Ngày hóa đơn]],Table1[[#This Row],[Ngày hạch toán]])</f>
        <v>45877</v>
      </c>
      <c r="T1829" s="58"/>
      <c r="U1829" s="59">
        <f>IF(Table1[[#This Row],[Ngày tính CN]]="","",S1829+T1829)</f>
        <v>45877</v>
      </c>
      <c r="V1829" s="60">
        <f ca="1">IF(Table1[[#This Row],[Hạn thanh toán]]="","",IF((U1829-NOW())&lt;0,0,(U1829-NOW())))</f>
        <v>0</v>
      </c>
      <c r="W1829" s="57"/>
      <c r="X1829" s="116" t="str">
        <f t="shared" ca="1" si="223"/>
        <v/>
      </c>
      <c r="Y1829" s="116" t="str">
        <f t="shared" ca="1" si="221"/>
        <v/>
      </c>
      <c r="Z1829" s="305">
        <f>Table1[[#This Row],[Hạn thanh toán]]</f>
        <v>45877</v>
      </c>
      <c r="AA1829" s="305">
        <f>Table1[[#This Row],[Ngày Thanh toán]]</f>
        <v>0</v>
      </c>
      <c r="AD1829" s="61" t="str">
        <f>VLOOKUP($A1829,Ma_KH!$A:$Q,Ma_KH!O$1,0)</f>
        <v>DALATFARM</v>
      </c>
      <c r="AE1829" s="3" t="str">
        <f>VLOOKUP($A1829,Ma_KH!$A:$Q,Ma_KH!P$1,0)</f>
        <v>Dalatfarm</v>
      </c>
    </row>
    <row r="1830" spans="1:31" s="61" customFormat="1" ht="25.5" customHeight="1" x14ac:dyDescent="0.3">
      <c r="A1830" s="44" t="s">
        <v>164</v>
      </c>
      <c r="B1830" s="76" t="s">
        <v>4521</v>
      </c>
      <c r="C1830" s="46">
        <v>45877</v>
      </c>
      <c r="D1830" s="45" t="s">
        <v>3342</v>
      </c>
      <c r="E1830" s="46"/>
      <c r="F1830" s="44"/>
      <c r="G1830" s="44" t="s">
        <v>3343</v>
      </c>
      <c r="H1830" s="57">
        <v>625534</v>
      </c>
      <c r="I1830" s="57">
        <v>0</v>
      </c>
      <c r="J1830" s="57">
        <v>50043</v>
      </c>
      <c r="K1830" s="57">
        <v>675577</v>
      </c>
      <c r="L1830" s="58" t="s">
        <v>24</v>
      </c>
      <c r="M1830" s="59"/>
      <c r="N1830" s="58"/>
      <c r="O1830" s="57">
        <f>IF(Table1[[#This Row],[Phân loại]]="Tồn đầu kỳ",Table1[[#This Row],[Tổng giá trị]],0)</f>
        <v>0</v>
      </c>
      <c r="P1830" s="58">
        <f>IF(Table1[[#This Row],[Số còn phải thu ĐK]]&lt;&gt;0,0,IF(Table1[[#This Row],[Phân loại]]="Bán hàng",Table1[[#This Row],[Tổng giá trị]],-Table1[[#This Row],[Tổng giá trị]]))</f>
        <v>675577</v>
      </c>
      <c r="Q1830" s="115">
        <f t="shared" si="222"/>
        <v>0</v>
      </c>
      <c r="R1830" s="58">
        <f>Table1[[#This Row],[Số còn phải thu ĐK]]+Table1[[#This Row],[Giá Trị HD sau CK]]-Table1[[#This Row],[Số tiền đã thu]]</f>
        <v>675577</v>
      </c>
      <c r="S1830" s="59">
        <f>IF(Table1[[#This Row],[Ngày hóa đơn]]&lt;&gt;"",Table1[[#This Row],[Ngày hóa đơn]],Table1[[#This Row],[Ngày hạch toán]])</f>
        <v>45877</v>
      </c>
      <c r="T1830" s="58"/>
      <c r="U1830" s="59">
        <f>IF(Table1[[#This Row],[Ngày tính CN]]="","",S1830+T1830)</f>
        <v>45877</v>
      </c>
      <c r="V1830" s="60">
        <f ca="1">IF(Table1[[#This Row],[Hạn thanh toán]]="","",IF((U1830-NOW())&lt;0,0,(U1830-NOW())))</f>
        <v>0</v>
      </c>
      <c r="W1830" s="57"/>
      <c r="X1830" s="116" t="str">
        <f t="shared" ca="1" si="223"/>
        <v/>
      </c>
      <c r="Y1830" s="116" t="str">
        <f t="shared" ca="1" si="221"/>
        <v/>
      </c>
      <c r="Z1830" s="305">
        <f>Table1[[#This Row],[Hạn thanh toán]]</f>
        <v>45877</v>
      </c>
      <c r="AA1830" s="305">
        <f>Table1[[#This Row],[Ngày Thanh toán]]</f>
        <v>0</v>
      </c>
      <c r="AD1830" s="61" t="str">
        <f>VLOOKUP($A1830,Ma_KH!$A:$Q,Ma_KH!O$1,0)</f>
        <v>DALATFARM</v>
      </c>
      <c r="AE1830" s="3" t="str">
        <f>VLOOKUP($A1830,Ma_KH!$A:$Q,Ma_KH!P$1,0)</f>
        <v>Dalatfarm</v>
      </c>
    </row>
    <row r="1831" spans="1:31" s="61" customFormat="1" ht="25.5" customHeight="1" x14ac:dyDescent="0.3">
      <c r="A1831" s="44" t="s">
        <v>164</v>
      </c>
      <c r="B1831" s="76" t="s">
        <v>4521</v>
      </c>
      <c r="C1831" s="46">
        <v>45905</v>
      </c>
      <c r="D1831" s="45" t="s">
        <v>3344</v>
      </c>
      <c r="E1831" s="46"/>
      <c r="F1831" s="44"/>
      <c r="G1831" s="44" t="s">
        <v>3315</v>
      </c>
      <c r="H1831" s="57">
        <v>1167660</v>
      </c>
      <c r="I1831" s="57">
        <v>0</v>
      </c>
      <c r="J1831" s="57">
        <v>93413</v>
      </c>
      <c r="K1831" s="57">
        <v>1261073</v>
      </c>
      <c r="L1831" s="58" t="s">
        <v>24</v>
      </c>
      <c r="M1831" s="59"/>
      <c r="N1831" s="58"/>
      <c r="O1831" s="57">
        <f>IF(Table1[[#This Row],[Phân loại]]="Tồn đầu kỳ",Table1[[#This Row],[Tổng giá trị]],0)</f>
        <v>0</v>
      </c>
      <c r="P1831" s="58">
        <f>IF(Table1[[#This Row],[Số còn phải thu ĐK]]&lt;&gt;0,0,IF(Table1[[#This Row],[Phân loại]]="Bán hàng",Table1[[#This Row],[Tổng giá trị]],-Table1[[#This Row],[Tổng giá trị]]))</f>
        <v>1261073</v>
      </c>
      <c r="Q1831" s="115">
        <f t="shared" si="222"/>
        <v>0</v>
      </c>
      <c r="R1831" s="58">
        <f>Table1[[#This Row],[Số còn phải thu ĐK]]+Table1[[#This Row],[Giá Trị HD sau CK]]-Table1[[#This Row],[Số tiền đã thu]]</f>
        <v>1261073</v>
      </c>
      <c r="S1831" s="59">
        <f>IF(Table1[[#This Row],[Ngày hóa đơn]]&lt;&gt;"",Table1[[#This Row],[Ngày hóa đơn]],Table1[[#This Row],[Ngày hạch toán]])</f>
        <v>45905</v>
      </c>
      <c r="T1831" s="58"/>
      <c r="U1831" s="59">
        <f>IF(Table1[[#This Row],[Ngày tính CN]]="","",S1831+T1831)</f>
        <v>45905</v>
      </c>
      <c r="V1831" s="60">
        <f ca="1">IF(Table1[[#This Row],[Hạn thanh toán]]="","",IF((U1831-NOW())&lt;0,0,(U1831-NOW())))</f>
        <v>0</v>
      </c>
      <c r="W1831" s="57"/>
      <c r="X1831" s="116" t="str">
        <f t="shared" ca="1" si="223"/>
        <v/>
      </c>
      <c r="Y1831" s="116" t="str">
        <f t="shared" ca="1" si="221"/>
        <v/>
      </c>
      <c r="Z1831" s="305">
        <f>Table1[[#This Row],[Hạn thanh toán]]</f>
        <v>45905</v>
      </c>
      <c r="AA1831" s="305">
        <f>Table1[[#This Row],[Ngày Thanh toán]]</f>
        <v>0</v>
      </c>
      <c r="AD1831" s="61" t="str">
        <f>VLOOKUP($A1831,Ma_KH!$A:$Q,Ma_KH!O$1,0)</f>
        <v>DALATFARM</v>
      </c>
      <c r="AE1831" s="3" t="str">
        <f>VLOOKUP($A1831,Ma_KH!$A:$Q,Ma_KH!P$1,0)</f>
        <v>Dalatfarm</v>
      </c>
    </row>
    <row r="1832" spans="1:31" s="61" customFormat="1" ht="25.5" customHeight="1" x14ac:dyDescent="0.3">
      <c r="A1832" s="44" t="s">
        <v>164</v>
      </c>
      <c r="B1832" s="76" t="s">
        <v>4521</v>
      </c>
      <c r="C1832" s="46">
        <v>45917</v>
      </c>
      <c r="D1832" s="45" t="s">
        <v>3345</v>
      </c>
      <c r="E1832" s="46"/>
      <c r="F1832" s="44"/>
      <c r="G1832" s="44" t="s">
        <v>3320</v>
      </c>
      <c r="H1832" s="57">
        <v>580534</v>
      </c>
      <c r="I1832" s="57">
        <v>0</v>
      </c>
      <c r="J1832" s="57">
        <v>46443</v>
      </c>
      <c r="K1832" s="57">
        <v>626977</v>
      </c>
      <c r="L1832" s="58" t="s">
        <v>24</v>
      </c>
      <c r="M1832" s="59"/>
      <c r="N1832" s="58"/>
      <c r="O1832" s="57">
        <f>IF(Table1[[#This Row],[Phân loại]]="Tồn đầu kỳ",Table1[[#This Row],[Tổng giá trị]],0)</f>
        <v>0</v>
      </c>
      <c r="P1832" s="58">
        <f>IF(Table1[[#This Row],[Số còn phải thu ĐK]]&lt;&gt;0,0,IF(Table1[[#This Row],[Phân loại]]="Bán hàng",Table1[[#This Row],[Tổng giá trị]],-Table1[[#This Row],[Tổng giá trị]]))</f>
        <v>626977</v>
      </c>
      <c r="Q1832" s="115">
        <f t="shared" si="222"/>
        <v>0</v>
      </c>
      <c r="R1832" s="58">
        <f>Table1[[#This Row],[Số còn phải thu ĐK]]+Table1[[#This Row],[Giá Trị HD sau CK]]-Table1[[#This Row],[Số tiền đã thu]]</f>
        <v>626977</v>
      </c>
      <c r="S1832" s="59">
        <f>IF(Table1[[#This Row],[Ngày hóa đơn]]&lt;&gt;"",Table1[[#This Row],[Ngày hóa đơn]],Table1[[#This Row],[Ngày hạch toán]])</f>
        <v>45917</v>
      </c>
      <c r="T1832" s="58"/>
      <c r="U1832" s="59">
        <f>IF(Table1[[#This Row],[Ngày tính CN]]="","",S1832+T1832)</f>
        <v>45917</v>
      </c>
      <c r="V1832" s="60">
        <f ca="1">IF(Table1[[#This Row],[Hạn thanh toán]]="","",IF((U1832-NOW())&lt;0,0,(U1832-NOW())))</f>
        <v>0</v>
      </c>
      <c r="W1832" s="57"/>
      <c r="X1832" s="116" t="str">
        <f t="shared" ca="1" si="223"/>
        <v/>
      </c>
      <c r="Y1832" s="116" t="str">
        <f t="shared" ca="1" si="221"/>
        <v/>
      </c>
      <c r="Z1832" s="305">
        <f>Table1[[#This Row],[Hạn thanh toán]]</f>
        <v>45917</v>
      </c>
      <c r="AA1832" s="305">
        <f>Table1[[#This Row],[Ngày Thanh toán]]</f>
        <v>0</v>
      </c>
      <c r="AD1832" s="61" t="str">
        <f>VLOOKUP($A1832,Ma_KH!$A:$Q,Ma_KH!O$1,0)</f>
        <v>DALATFARM</v>
      </c>
      <c r="AE1832" s="3" t="str">
        <f>VLOOKUP($A1832,Ma_KH!$A:$Q,Ma_KH!P$1,0)</f>
        <v>Dalatfarm</v>
      </c>
    </row>
    <row r="1833" spans="1:31" s="61" customFormat="1" ht="25.5" customHeight="1" x14ac:dyDescent="0.3">
      <c r="A1833" s="44" t="s">
        <v>164</v>
      </c>
      <c r="B1833" s="76" t="s">
        <v>4521</v>
      </c>
      <c r="C1833" s="46">
        <v>45917</v>
      </c>
      <c r="D1833" s="45" t="s">
        <v>3346</v>
      </c>
      <c r="E1833" s="46"/>
      <c r="F1833" s="44"/>
      <c r="G1833" s="44" t="s">
        <v>3276</v>
      </c>
      <c r="H1833" s="57">
        <v>588420</v>
      </c>
      <c r="I1833" s="57">
        <v>0</v>
      </c>
      <c r="J1833" s="57">
        <v>47074</v>
      </c>
      <c r="K1833" s="57">
        <v>635494</v>
      </c>
      <c r="L1833" s="58" t="s">
        <v>24</v>
      </c>
      <c r="M1833" s="59"/>
      <c r="N1833" s="58"/>
      <c r="O1833" s="57">
        <f>IF(Table1[[#This Row],[Phân loại]]="Tồn đầu kỳ",Table1[[#This Row],[Tổng giá trị]],0)</f>
        <v>0</v>
      </c>
      <c r="P1833" s="58">
        <f>IF(Table1[[#This Row],[Số còn phải thu ĐK]]&lt;&gt;0,0,IF(Table1[[#This Row],[Phân loại]]="Bán hàng",Table1[[#This Row],[Tổng giá trị]],-Table1[[#This Row],[Tổng giá trị]]))</f>
        <v>635494</v>
      </c>
      <c r="Q1833" s="115">
        <f t="shared" si="222"/>
        <v>0</v>
      </c>
      <c r="R1833" s="58">
        <f>Table1[[#This Row],[Số còn phải thu ĐK]]+Table1[[#This Row],[Giá Trị HD sau CK]]-Table1[[#This Row],[Số tiền đã thu]]</f>
        <v>635494</v>
      </c>
      <c r="S1833" s="59">
        <f>IF(Table1[[#This Row],[Ngày hóa đơn]]&lt;&gt;"",Table1[[#This Row],[Ngày hóa đơn]],Table1[[#This Row],[Ngày hạch toán]])</f>
        <v>45917</v>
      </c>
      <c r="T1833" s="58"/>
      <c r="U1833" s="59">
        <f>IF(Table1[[#This Row],[Ngày tính CN]]="","",S1833+T1833)</f>
        <v>45917</v>
      </c>
      <c r="V1833" s="60">
        <f ca="1">IF(Table1[[#This Row],[Hạn thanh toán]]="","",IF((U1833-NOW())&lt;0,0,(U1833-NOW())))</f>
        <v>0</v>
      </c>
      <c r="W1833" s="57"/>
      <c r="X1833" s="116" t="str">
        <f t="shared" ca="1" si="223"/>
        <v/>
      </c>
      <c r="Y1833" s="116" t="str">
        <f t="shared" ca="1" si="221"/>
        <v/>
      </c>
      <c r="Z1833" s="305">
        <f>Table1[[#This Row],[Hạn thanh toán]]</f>
        <v>45917</v>
      </c>
      <c r="AA1833" s="305">
        <f>Table1[[#This Row],[Ngày Thanh toán]]</f>
        <v>0</v>
      </c>
      <c r="AD1833" s="61" t="str">
        <f>VLOOKUP($A1833,Ma_KH!$A:$Q,Ma_KH!O$1,0)</f>
        <v>DALATFARM</v>
      </c>
      <c r="AE1833" s="3" t="str">
        <f>VLOOKUP($A1833,Ma_KH!$A:$Q,Ma_KH!P$1,0)</f>
        <v>Dalatfarm</v>
      </c>
    </row>
    <row r="1834" spans="1:31" s="61" customFormat="1" ht="25.5" customHeight="1" x14ac:dyDescent="0.3">
      <c r="A1834" s="47" t="s">
        <v>164</v>
      </c>
      <c r="B1834" s="76" t="s">
        <v>4521</v>
      </c>
      <c r="C1834" s="49">
        <v>45917</v>
      </c>
      <c r="D1834" s="48" t="s">
        <v>3347</v>
      </c>
      <c r="E1834" s="49"/>
      <c r="F1834" s="47"/>
      <c r="G1834" s="47" t="s">
        <v>3313</v>
      </c>
      <c r="H1834" s="57">
        <v>697132</v>
      </c>
      <c r="I1834" s="57">
        <v>0</v>
      </c>
      <c r="J1834" s="57">
        <v>55771</v>
      </c>
      <c r="K1834" s="57">
        <v>752903</v>
      </c>
      <c r="L1834" s="58" t="s">
        <v>24</v>
      </c>
      <c r="M1834" s="59"/>
      <c r="N1834" s="58"/>
      <c r="O1834" s="57">
        <f>IF(Table1[[#This Row],[Phân loại]]="Tồn đầu kỳ",Table1[[#This Row],[Tổng giá trị]],0)</f>
        <v>0</v>
      </c>
      <c r="P1834" s="58">
        <f>IF(Table1[[#This Row],[Số còn phải thu ĐK]]&lt;&gt;0,0,IF(Table1[[#This Row],[Phân loại]]="Bán hàng",Table1[[#This Row],[Tổng giá trị]],-Table1[[#This Row],[Tổng giá trị]]))</f>
        <v>752903</v>
      </c>
      <c r="Q1834" s="115">
        <f t="shared" si="222"/>
        <v>0</v>
      </c>
      <c r="R1834" s="58">
        <f>Table1[[#This Row],[Số còn phải thu ĐK]]+Table1[[#This Row],[Giá Trị HD sau CK]]-Table1[[#This Row],[Số tiền đã thu]]</f>
        <v>752903</v>
      </c>
      <c r="S1834" s="59">
        <f>IF(Table1[[#This Row],[Ngày hóa đơn]]&lt;&gt;"",Table1[[#This Row],[Ngày hóa đơn]],Table1[[#This Row],[Ngày hạch toán]])</f>
        <v>45917</v>
      </c>
      <c r="T1834" s="58"/>
      <c r="U1834" s="59">
        <f>IF(Table1[[#This Row],[Ngày tính CN]]="","",S1834+T1834)</f>
        <v>45917</v>
      </c>
      <c r="V1834" s="60">
        <f ca="1">IF(Table1[[#This Row],[Hạn thanh toán]]="","",IF((U1834-NOW())&lt;0,0,(U1834-NOW())))</f>
        <v>0</v>
      </c>
      <c r="W1834" s="57"/>
      <c r="X1834" s="116" t="str">
        <f t="shared" ca="1" si="223"/>
        <v/>
      </c>
      <c r="Y1834" s="116" t="str">
        <f t="shared" ca="1" si="221"/>
        <v/>
      </c>
      <c r="Z1834" s="305">
        <f>Table1[[#This Row],[Hạn thanh toán]]</f>
        <v>45917</v>
      </c>
      <c r="AA1834" s="305">
        <f>Table1[[#This Row],[Ngày Thanh toán]]</f>
        <v>0</v>
      </c>
      <c r="AD1834" s="61" t="str">
        <f>VLOOKUP($A1834,Ma_KH!$A:$Q,Ma_KH!O$1,0)</f>
        <v>DALATFARM</v>
      </c>
      <c r="AE1834" s="3" t="str">
        <f>VLOOKUP($A1834,Ma_KH!$A:$Q,Ma_KH!P$1,0)</f>
        <v>Dalatfarm</v>
      </c>
    </row>
    <row r="1835" spans="1:31" s="61" customFormat="1" ht="25.5" customHeight="1" x14ac:dyDescent="0.3">
      <c r="A1835" s="44" t="s">
        <v>159</v>
      </c>
      <c r="B1835" s="76" t="s">
        <v>4521</v>
      </c>
      <c r="C1835" s="46">
        <v>45948</v>
      </c>
      <c r="D1835" s="45" t="s">
        <v>3348</v>
      </c>
      <c r="E1835" s="46"/>
      <c r="F1835" s="50"/>
      <c r="G1835" s="50" t="s">
        <v>3288</v>
      </c>
      <c r="H1835" s="57">
        <v>553467</v>
      </c>
      <c r="I1835" s="57">
        <v>0</v>
      </c>
      <c r="J1835" s="57">
        <v>44277</v>
      </c>
      <c r="K1835" s="57">
        <v>597744</v>
      </c>
      <c r="L1835" s="58" t="s">
        <v>24</v>
      </c>
      <c r="M1835" s="59"/>
      <c r="N1835" s="58"/>
      <c r="O1835" s="57">
        <f>IF(Table1[[#This Row],[Phân loại]]="Tồn đầu kỳ",Table1[[#This Row],[Tổng giá trị]],0)</f>
        <v>0</v>
      </c>
      <c r="P1835" s="58">
        <f>IF(Table1[[#This Row],[Số còn phải thu ĐK]]&lt;&gt;0,0,IF(Table1[[#This Row],[Phân loại]]="Bán hàng",Table1[[#This Row],[Tổng giá trị]],-Table1[[#This Row],[Tổng giá trị]]))</f>
        <v>597744</v>
      </c>
      <c r="Q1835" s="115">
        <f t="shared" si="222"/>
        <v>0</v>
      </c>
      <c r="R1835" s="58">
        <f>Table1[[#This Row],[Số còn phải thu ĐK]]+Table1[[#This Row],[Giá Trị HD sau CK]]-Table1[[#This Row],[Số tiền đã thu]]</f>
        <v>597744</v>
      </c>
      <c r="S1835" s="59">
        <f>IF(Table1[[#This Row],[Ngày hóa đơn]]&lt;&gt;"",Table1[[#This Row],[Ngày hóa đơn]],Table1[[#This Row],[Ngày hạch toán]])</f>
        <v>45948</v>
      </c>
      <c r="T1835" s="58"/>
      <c r="U1835" s="59">
        <f>IF(Table1[[#This Row],[Ngày tính CN]]="","",S1835+T1835)</f>
        <v>45948</v>
      </c>
      <c r="V1835" s="60">
        <f ca="1">IF(Table1[[#This Row],[Hạn thanh toán]]="","",IF((U1835-NOW())&lt;0,0,(U1835-NOW())))</f>
        <v>0</v>
      </c>
      <c r="W1835" s="57"/>
      <c r="X1835" s="116" t="str">
        <f t="shared" ca="1" si="223"/>
        <v/>
      </c>
      <c r="Y1835" s="116" t="str">
        <f t="shared" ca="1" si="221"/>
        <v/>
      </c>
      <c r="Z1835" s="305">
        <f>Table1[[#This Row],[Hạn thanh toán]]</f>
        <v>45948</v>
      </c>
      <c r="AA1835" s="305">
        <f>Table1[[#This Row],[Ngày Thanh toán]]</f>
        <v>0</v>
      </c>
      <c r="AD1835" s="61" t="str">
        <f>VLOOKUP($A1835,Ma_KH!$A:$Q,Ma_KH!O$1,0)</f>
        <v>DALATFARM</v>
      </c>
      <c r="AE1835" s="3" t="str">
        <f>VLOOKUP($A1835,Ma_KH!$A:$Q,Ma_KH!P$1,0)</f>
        <v>Dalatfarm</v>
      </c>
    </row>
    <row r="1836" spans="1:31" s="61" customFormat="1" ht="25.5" customHeight="1" x14ac:dyDescent="0.3">
      <c r="A1836" s="44" t="s">
        <v>159</v>
      </c>
      <c r="B1836" s="76" t="s">
        <v>4521</v>
      </c>
      <c r="C1836" s="46">
        <v>45960</v>
      </c>
      <c r="D1836" s="45" t="s">
        <v>3349</v>
      </c>
      <c r="E1836" s="46"/>
      <c r="F1836" s="50"/>
      <c r="G1836" s="50" t="s">
        <v>3288</v>
      </c>
      <c r="H1836" s="57">
        <v>353006</v>
      </c>
      <c r="I1836" s="57">
        <v>0</v>
      </c>
      <c r="J1836" s="57">
        <v>28240</v>
      </c>
      <c r="K1836" s="57">
        <v>381246</v>
      </c>
      <c r="L1836" s="58" t="s">
        <v>24</v>
      </c>
      <c r="M1836" s="59"/>
      <c r="N1836" s="58"/>
      <c r="O1836" s="57">
        <f>IF(Table1[[#This Row],[Phân loại]]="Tồn đầu kỳ",Table1[[#This Row],[Tổng giá trị]],0)</f>
        <v>0</v>
      </c>
      <c r="P1836" s="58">
        <f>IF(Table1[[#This Row],[Số còn phải thu ĐK]]&lt;&gt;0,0,IF(Table1[[#This Row],[Phân loại]]="Bán hàng",Table1[[#This Row],[Tổng giá trị]],-Table1[[#This Row],[Tổng giá trị]]))</f>
        <v>381246</v>
      </c>
      <c r="Q1836" s="115">
        <f t="shared" si="222"/>
        <v>0</v>
      </c>
      <c r="R1836" s="58">
        <f>Table1[[#This Row],[Số còn phải thu ĐK]]+Table1[[#This Row],[Giá Trị HD sau CK]]-Table1[[#This Row],[Số tiền đã thu]]</f>
        <v>381246</v>
      </c>
      <c r="S1836" s="59">
        <f>IF(Table1[[#This Row],[Ngày hóa đơn]]&lt;&gt;"",Table1[[#This Row],[Ngày hóa đơn]],Table1[[#This Row],[Ngày hạch toán]])</f>
        <v>45960</v>
      </c>
      <c r="T1836" s="58"/>
      <c r="U1836" s="59">
        <f>IF(Table1[[#This Row],[Ngày tính CN]]="","",S1836+T1836)</f>
        <v>45960</v>
      </c>
      <c r="V1836" s="60">
        <f ca="1">IF(Table1[[#This Row],[Hạn thanh toán]]="","",IF((U1836-NOW())&lt;0,0,(U1836-NOW())))</f>
        <v>0</v>
      </c>
      <c r="W1836" s="57"/>
      <c r="X1836" s="116" t="str">
        <f t="shared" ca="1" si="223"/>
        <v/>
      </c>
      <c r="Y1836" s="116" t="str">
        <f t="shared" ca="1" si="221"/>
        <v/>
      </c>
      <c r="Z1836" s="305">
        <f>Table1[[#This Row],[Hạn thanh toán]]</f>
        <v>45960</v>
      </c>
      <c r="AA1836" s="305">
        <f>Table1[[#This Row],[Ngày Thanh toán]]</f>
        <v>0</v>
      </c>
      <c r="AD1836" s="61" t="str">
        <f>VLOOKUP($A1836,Ma_KH!$A:$Q,Ma_KH!O$1,0)</f>
        <v>DALATFARM</v>
      </c>
      <c r="AE1836" s="3" t="str">
        <f>VLOOKUP($A1836,Ma_KH!$A:$Q,Ma_KH!P$1,0)</f>
        <v>Dalatfarm</v>
      </c>
    </row>
    <row r="1837" spans="1:31" s="61" customFormat="1" ht="25.5" customHeight="1" x14ac:dyDescent="0.3">
      <c r="A1837" s="44" t="s">
        <v>163</v>
      </c>
      <c r="B1837" s="76" t="s">
        <v>4521</v>
      </c>
      <c r="C1837" s="46">
        <v>45960</v>
      </c>
      <c r="D1837" s="45" t="s">
        <v>3350</v>
      </c>
      <c r="E1837" s="46"/>
      <c r="F1837" s="50"/>
      <c r="G1837" s="50" t="s">
        <v>3351</v>
      </c>
      <c r="H1837" s="57">
        <v>703279</v>
      </c>
      <c r="I1837" s="57">
        <v>35164</v>
      </c>
      <c r="J1837" s="57">
        <v>53449</v>
      </c>
      <c r="K1837" s="57">
        <v>721564</v>
      </c>
      <c r="L1837" s="58" t="s">
        <v>24</v>
      </c>
      <c r="M1837" s="59"/>
      <c r="N1837" s="58"/>
      <c r="O1837" s="57">
        <f>IF(Table1[[#This Row],[Phân loại]]="Tồn đầu kỳ",Table1[[#This Row],[Tổng giá trị]],0)</f>
        <v>0</v>
      </c>
      <c r="P1837" s="58">
        <f>IF(Table1[[#This Row],[Số còn phải thu ĐK]]&lt;&gt;0,0,IF(Table1[[#This Row],[Phân loại]]="Bán hàng",Table1[[#This Row],[Tổng giá trị]],-Table1[[#This Row],[Tổng giá trị]]))</f>
        <v>721564</v>
      </c>
      <c r="Q1837" s="115">
        <f t="shared" si="222"/>
        <v>0</v>
      </c>
      <c r="R1837" s="58">
        <f>Table1[[#This Row],[Số còn phải thu ĐK]]+Table1[[#This Row],[Giá Trị HD sau CK]]-Table1[[#This Row],[Số tiền đã thu]]</f>
        <v>721564</v>
      </c>
      <c r="S1837" s="59">
        <f>IF(Table1[[#This Row],[Ngày hóa đơn]]&lt;&gt;"",Table1[[#This Row],[Ngày hóa đơn]],Table1[[#This Row],[Ngày hạch toán]])</f>
        <v>45960</v>
      </c>
      <c r="T1837" s="58"/>
      <c r="U1837" s="59">
        <f>IF(Table1[[#This Row],[Ngày tính CN]]="","",S1837+T1837)</f>
        <v>45960</v>
      </c>
      <c r="V1837" s="60">
        <f ca="1">IF(Table1[[#This Row],[Hạn thanh toán]]="","",IF((U1837-NOW())&lt;0,0,(U1837-NOW())))</f>
        <v>0</v>
      </c>
      <c r="W1837" s="57"/>
      <c r="X1837" s="116" t="str">
        <f t="shared" ca="1" si="223"/>
        <v/>
      </c>
      <c r="Y1837" s="116" t="str">
        <f t="shared" ref="Y1837:Y1901" ca="1" si="224">IF(R1837=0,"Đã thanh toán",IF(X1837="","",IF(X1837&lt;=0,"Chưa đến hạn thanh toán",IF(X1837&lt;=30,"Nợ quá hạn 30 ngày",IF(X1837&lt;=60,"Nợ quá hạn từ 30 ngày đến 60 ngày",IF(X1837&lt;=90,"Nợ quá hạn từ 60 ngày đến 90 ngày",IF(X1837&lt;=120,"Nợ quá hạn từ 90 ngày đến 120 ngày","Nợ quá hạn hơn 120 ngày có khả năng mất thanh toán")))))))</f>
        <v/>
      </c>
      <c r="Z1837" s="305">
        <f>Table1[[#This Row],[Hạn thanh toán]]</f>
        <v>45960</v>
      </c>
      <c r="AA1837" s="305">
        <f>Table1[[#This Row],[Ngày Thanh toán]]</f>
        <v>0</v>
      </c>
      <c r="AD1837" s="61" t="str">
        <f>VLOOKUP($A1837,Ma_KH!$A:$Q,Ma_KH!O$1,0)</f>
        <v>DALATFARM</v>
      </c>
      <c r="AE1837" s="3" t="str">
        <f>VLOOKUP($A1837,Ma_KH!$A:$Q,Ma_KH!P$1,0)</f>
        <v>Dalatfarm</v>
      </c>
    </row>
    <row r="1838" spans="1:31" s="61" customFormat="1" ht="25.5" customHeight="1" x14ac:dyDescent="0.3">
      <c r="A1838" s="44" t="s">
        <v>163</v>
      </c>
      <c r="B1838" s="76" t="s">
        <v>4521</v>
      </c>
      <c r="C1838" s="46">
        <v>45960</v>
      </c>
      <c r="D1838" s="45" t="s">
        <v>3350</v>
      </c>
      <c r="E1838" s="46"/>
      <c r="F1838" s="50"/>
      <c r="G1838" s="50" t="s">
        <v>3351</v>
      </c>
      <c r="H1838" s="57">
        <v>555924</v>
      </c>
      <c r="I1838" s="57">
        <v>0</v>
      </c>
      <c r="J1838" s="57">
        <v>44474</v>
      </c>
      <c r="K1838" s="57">
        <v>600398</v>
      </c>
      <c r="L1838" s="58" t="s">
        <v>24</v>
      </c>
      <c r="M1838" s="59"/>
      <c r="N1838" s="58"/>
      <c r="O1838" s="57">
        <f>IF(Table1[[#This Row],[Phân loại]]="Tồn đầu kỳ",Table1[[#This Row],[Tổng giá trị]],0)</f>
        <v>0</v>
      </c>
      <c r="P1838" s="58">
        <f>IF(Table1[[#This Row],[Số còn phải thu ĐK]]&lt;&gt;0,0,IF(Table1[[#This Row],[Phân loại]]="Bán hàng",Table1[[#This Row],[Tổng giá trị]],-Table1[[#This Row],[Tổng giá trị]]))</f>
        <v>600398</v>
      </c>
      <c r="Q1838" s="115">
        <f t="shared" ref="Q1838:Q1902" si="225">IF(M1838&lt;&gt;"",IF(O1838&gt;0,O1838,P1838),0)</f>
        <v>0</v>
      </c>
      <c r="R1838" s="58">
        <f>Table1[[#This Row],[Số còn phải thu ĐK]]+Table1[[#This Row],[Giá Trị HD sau CK]]-Table1[[#This Row],[Số tiền đã thu]]</f>
        <v>600398</v>
      </c>
      <c r="S1838" s="59">
        <f>IF(Table1[[#This Row],[Ngày hóa đơn]]&lt;&gt;"",Table1[[#This Row],[Ngày hóa đơn]],Table1[[#This Row],[Ngày hạch toán]])</f>
        <v>45960</v>
      </c>
      <c r="T1838" s="58"/>
      <c r="U1838" s="59">
        <f>IF(Table1[[#This Row],[Ngày tính CN]]="","",S1838+T1838)</f>
        <v>45960</v>
      </c>
      <c r="V1838" s="60">
        <f ca="1">IF(Table1[[#This Row],[Hạn thanh toán]]="","",IF((U1838-NOW())&lt;0,0,(U1838-NOW())))</f>
        <v>0</v>
      </c>
      <c r="W1838" s="57"/>
      <c r="X1838" s="116" t="str">
        <f ca="1">IF(OR(AR1842="",AO1842=0),"",IF((AR1842-NOW())&lt;0,-(AR1842-NOW()),0))</f>
        <v/>
      </c>
      <c r="Y1838" s="116" t="str">
        <f t="shared" ca="1" si="224"/>
        <v/>
      </c>
      <c r="Z1838" s="305">
        <f>Table1[[#This Row],[Hạn thanh toán]]</f>
        <v>45960</v>
      </c>
      <c r="AA1838" s="305">
        <f>Table1[[#This Row],[Ngày Thanh toán]]</f>
        <v>0</v>
      </c>
      <c r="AD1838" s="61" t="str">
        <f>VLOOKUP($A1838,Ma_KH!$A:$Q,Ma_KH!O$1,0)</f>
        <v>DALATFARM</v>
      </c>
      <c r="AE1838" s="3" t="str">
        <f>VLOOKUP($A1838,Ma_KH!$A:$Q,Ma_KH!P$1,0)</f>
        <v>Dalatfarm</v>
      </c>
    </row>
    <row r="1839" spans="1:31" s="61" customFormat="1" ht="25.5" customHeight="1" x14ac:dyDescent="0.3">
      <c r="A1839" s="44" t="s">
        <v>165</v>
      </c>
      <c r="B1839" s="76" t="s">
        <v>4521</v>
      </c>
      <c r="C1839" s="46">
        <v>45960</v>
      </c>
      <c r="D1839" s="45" t="s">
        <v>3352</v>
      </c>
      <c r="E1839" s="46"/>
      <c r="F1839" s="50"/>
      <c r="G1839" s="50" t="s">
        <v>3353</v>
      </c>
      <c r="H1839" s="57">
        <v>629632</v>
      </c>
      <c r="I1839" s="57">
        <v>0</v>
      </c>
      <c r="J1839" s="57">
        <v>50371</v>
      </c>
      <c r="K1839" s="57">
        <v>680003</v>
      </c>
      <c r="L1839" s="58" t="s">
        <v>24</v>
      </c>
      <c r="M1839" s="59"/>
      <c r="N1839" s="58"/>
      <c r="O1839" s="57">
        <f>IF(Table1[[#This Row],[Phân loại]]="Tồn đầu kỳ",Table1[[#This Row],[Tổng giá trị]],0)</f>
        <v>0</v>
      </c>
      <c r="P1839" s="58">
        <f>IF(Table1[[#This Row],[Số còn phải thu ĐK]]&lt;&gt;0,0,IF(Table1[[#This Row],[Phân loại]]="Bán hàng",Table1[[#This Row],[Tổng giá trị]],-Table1[[#This Row],[Tổng giá trị]]))</f>
        <v>680003</v>
      </c>
      <c r="Q1839" s="115">
        <f t="shared" si="225"/>
        <v>0</v>
      </c>
      <c r="R1839" s="58">
        <f>Table1[[#This Row],[Số còn phải thu ĐK]]+Table1[[#This Row],[Giá Trị HD sau CK]]-Table1[[#This Row],[Số tiền đã thu]]</f>
        <v>680003</v>
      </c>
      <c r="S1839" s="59">
        <f>IF(Table1[[#This Row],[Ngày hóa đơn]]&lt;&gt;"",Table1[[#This Row],[Ngày hóa đơn]],Table1[[#This Row],[Ngày hạch toán]])</f>
        <v>45960</v>
      </c>
      <c r="T1839" s="58"/>
      <c r="U1839" s="59">
        <f>IF(Table1[[#This Row],[Ngày tính CN]]="","",S1839+T1839)</f>
        <v>45960</v>
      </c>
      <c r="V1839" s="60">
        <f ca="1">IF(Table1[[#This Row],[Hạn thanh toán]]="","",IF((U1839-NOW())&lt;0,0,(U1839-NOW())))</f>
        <v>0</v>
      </c>
      <c r="W1839" s="57"/>
      <c r="X1839" s="116" t="str">
        <f ca="1">IF(OR(AR1843="",AO1843=0),"",IF((AR1843-NOW())&lt;0,-(AR1843-NOW()),0))</f>
        <v/>
      </c>
      <c r="Y1839" s="116" t="str">
        <f t="shared" ca="1" si="224"/>
        <v/>
      </c>
      <c r="Z1839" s="305">
        <f>Table1[[#This Row],[Hạn thanh toán]]</f>
        <v>45960</v>
      </c>
      <c r="AA1839" s="305">
        <f>Table1[[#This Row],[Ngày Thanh toán]]</f>
        <v>0</v>
      </c>
      <c r="AD1839" s="61" t="str">
        <f>VLOOKUP($A1839,Ma_KH!$A:$Q,Ma_KH!O$1,0)</f>
        <v>DALATFARM</v>
      </c>
      <c r="AE1839" s="3" t="str">
        <f>VLOOKUP($A1839,Ma_KH!$A:$Q,Ma_KH!P$1,0)</f>
        <v>Dalatfarm</v>
      </c>
    </row>
    <row r="1840" spans="1:31" s="61" customFormat="1" ht="25.5" customHeight="1" x14ac:dyDescent="0.3">
      <c r="A1840" s="47" t="s">
        <v>158</v>
      </c>
      <c r="B1840" s="76" t="s">
        <v>4521</v>
      </c>
      <c r="C1840" s="49">
        <v>45948</v>
      </c>
      <c r="D1840" s="48" t="s">
        <v>3354</v>
      </c>
      <c r="E1840" s="49"/>
      <c r="F1840" s="51"/>
      <c r="G1840" s="51" t="s">
        <v>3355</v>
      </c>
      <c r="H1840" s="57">
        <v>686312</v>
      </c>
      <c r="I1840" s="57">
        <v>0</v>
      </c>
      <c r="J1840" s="57">
        <v>54905</v>
      </c>
      <c r="K1840" s="57">
        <v>741217</v>
      </c>
      <c r="L1840" s="58" t="s">
        <v>24</v>
      </c>
      <c r="M1840" s="59"/>
      <c r="N1840" s="58"/>
      <c r="O1840" s="57">
        <f>IF(Table1[[#This Row],[Phân loại]]="Tồn đầu kỳ",Table1[[#This Row],[Tổng giá trị]],0)</f>
        <v>0</v>
      </c>
      <c r="P1840" s="58">
        <f>IF(Table1[[#This Row],[Số còn phải thu ĐK]]&lt;&gt;0,0,IF(Table1[[#This Row],[Phân loại]]="Bán hàng",Table1[[#This Row],[Tổng giá trị]],-Table1[[#This Row],[Tổng giá trị]]))</f>
        <v>741217</v>
      </c>
      <c r="Q1840" s="115">
        <f t="shared" si="225"/>
        <v>0</v>
      </c>
      <c r="R1840" s="58">
        <f>Table1[[#This Row],[Số còn phải thu ĐK]]+Table1[[#This Row],[Giá Trị HD sau CK]]-Table1[[#This Row],[Số tiền đã thu]]</f>
        <v>741217</v>
      </c>
      <c r="S1840" s="59">
        <f>IF(Table1[[#This Row],[Ngày hóa đơn]]&lt;&gt;"",Table1[[#This Row],[Ngày hóa đơn]],Table1[[#This Row],[Ngày hạch toán]])</f>
        <v>45948</v>
      </c>
      <c r="T1840" s="58"/>
      <c r="U1840" s="59">
        <f>IF(Table1[[#This Row],[Ngày tính CN]]="","",S1840+T1840)</f>
        <v>45948</v>
      </c>
      <c r="V1840" s="60">
        <f ca="1">IF(Table1[[#This Row],[Hạn thanh toán]]="","",IF((U1840-NOW())&lt;0,0,(U1840-NOW())))</f>
        <v>0</v>
      </c>
      <c r="W1840" s="57"/>
      <c r="X1840" s="116" t="str">
        <f ca="1">IF(OR(AR1844="",AO1844=0),"",IF((AR1844-NOW())&lt;0,-(AR1844-NOW()),0))</f>
        <v/>
      </c>
      <c r="Y1840" s="116" t="str">
        <f t="shared" ca="1" si="224"/>
        <v/>
      </c>
      <c r="Z1840" s="305">
        <f>Table1[[#This Row],[Hạn thanh toán]]</f>
        <v>45948</v>
      </c>
      <c r="AA1840" s="305">
        <f>Table1[[#This Row],[Ngày Thanh toán]]</f>
        <v>0</v>
      </c>
      <c r="AD1840" s="61" t="str">
        <f>VLOOKUP($A1840,Ma_KH!$A:$Q,Ma_KH!O$1,0)</f>
        <v>DALATFARM</v>
      </c>
      <c r="AE1840" s="3" t="str">
        <f>VLOOKUP($A1840,Ma_KH!$A:$Q,Ma_KH!P$1,0)</f>
        <v>Dalatfarm</v>
      </c>
    </row>
    <row r="1841" spans="1:31" s="156" customFormat="1" ht="25.5" customHeight="1" x14ac:dyDescent="0.3">
      <c r="A1841" s="160" t="s">
        <v>166</v>
      </c>
      <c r="B1841" s="199" t="s">
        <v>166</v>
      </c>
      <c r="C1841" s="163"/>
      <c r="D1841" s="162"/>
      <c r="E1841" s="200"/>
      <c r="F1841" s="175"/>
      <c r="G1841" s="160" t="s">
        <v>4178</v>
      </c>
      <c r="H1841" s="148"/>
      <c r="I1841" s="148">
        <v>0</v>
      </c>
      <c r="J1841" s="148"/>
      <c r="K1841" s="148">
        <v>5342749</v>
      </c>
      <c r="L1841" s="149" t="s">
        <v>3648</v>
      </c>
      <c r="M1841" s="150">
        <v>45811</v>
      </c>
      <c r="N1841" s="151" t="s">
        <v>4442</v>
      </c>
      <c r="O1841" s="148">
        <f>IF(Table1[[#This Row],[Phân loại]]="Tồn đầu kỳ",Table1[[#This Row],[Tổng giá trị]],0)</f>
        <v>5342749</v>
      </c>
      <c r="P1841" s="149">
        <f>IF(Table1[[#This Row],[Số còn phải thu ĐK]]&lt;&gt;0,0,IF(Table1[[#This Row],[Phân loại]]="Bán hàng",Table1[[#This Row],[Tổng giá trị]],-Table1[[#This Row],[Tổng giá trị]]))</f>
        <v>0</v>
      </c>
      <c r="Q1841" s="152">
        <f t="shared" ref="Q1841" si="226">IF(M1841&lt;&gt;"",IF(O1841&gt;0,O1841,P1841),0)</f>
        <v>5342749</v>
      </c>
      <c r="R1841" s="149">
        <f>Table1[[#This Row],[Số còn phải thu ĐK]]+Table1[[#This Row],[Giá Trị HD sau CK]]-Table1[[#This Row],[Số tiền đã thu]]</f>
        <v>0</v>
      </c>
      <c r="S1841" s="153">
        <f>IF(Table1[[#This Row],[Ngày hóa đơn]]&lt;&gt;"",Table1[[#This Row],[Ngày hóa đơn]],Table1[[#This Row],[Ngày hạch toán]])</f>
        <v>0</v>
      </c>
      <c r="T1841" s="149"/>
      <c r="U1841" s="153">
        <f>IF(Table1[[#This Row],[Ngày tính CN]]="","",S1841+T1841)</f>
        <v>0</v>
      </c>
      <c r="V1841" s="154">
        <f ca="1">IF(Table1[[#This Row],[Hạn thanh toán]]="","",IF((U1841-NOW())&lt;0,0,(U1841-NOW())))</f>
        <v>0</v>
      </c>
      <c r="W1841" s="148"/>
      <c r="X1841" s="155" t="str">
        <f t="shared" ref="X1841" ca="1" si="227">IF(OR(AR1844="",AO1844=0),"",IF((AR1844-NOW())&lt;0,-(AR1844-NOW()),0))</f>
        <v/>
      </c>
      <c r="Y1841" s="155" t="str">
        <f t="shared" ref="Y1841" si="228">IF(R1841=0,"Đã thanh toán",IF(X1841="","",IF(X1841&lt;=0,"Chưa đến hạn thanh toán",IF(X1841&lt;=30,"Nợ quá hạn 30 ngày",IF(X1841&lt;=60,"Nợ quá hạn từ 30 ngày đến 60 ngày",IF(X1841&lt;=90,"Nợ quá hạn từ 60 ngày đến 90 ngày",IF(X1841&lt;=120,"Nợ quá hạn từ 90 ngày đến 120 ngày","Nợ quá hạn hơn 120 ngày có khả năng mất thanh toán")))))))</f>
        <v>Đã thanh toán</v>
      </c>
      <c r="Z1841" s="304">
        <f>Table1[[#This Row],[Hạn thanh toán]]</f>
        <v>0</v>
      </c>
      <c r="AA1841" s="304">
        <f>Table1[[#This Row],[Ngày Thanh toán]]</f>
        <v>45811</v>
      </c>
      <c r="AD1841" s="156" t="str">
        <f>VLOOKUP($A1841,Ma_KH!$A:$Q,Ma_KH!O$1,0)</f>
        <v>FINEMART</v>
      </c>
      <c r="AE1841" s="3" t="str">
        <f>VLOOKUP($A1841,Ma_KH!$A:$Q,Ma_KH!P$1,0)</f>
        <v>FINEMART</v>
      </c>
    </row>
    <row r="1842" spans="1:31" ht="25.5" customHeight="1" x14ac:dyDescent="0.3">
      <c r="A1842" s="76" t="s">
        <v>166</v>
      </c>
      <c r="B1842" s="4" t="s">
        <v>166</v>
      </c>
      <c r="C1842" s="78">
        <v>45694</v>
      </c>
      <c r="D1842" s="79" t="s">
        <v>3356</v>
      </c>
      <c r="F1842" s="84"/>
      <c r="G1842" s="76" t="s">
        <v>3357</v>
      </c>
      <c r="H1842" s="72">
        <v>889368</v>
      </c>
      <c r="I1842" s="72">
        <v>0</v>
      </c>
      <c r="J1842" s="72">
        <v>71149</v>
      </c>
      <c r="K1842" s="72">
        <v>960517</v>
      </c>
      <c r="L1842" s="8" t="s">
        <v>24</v>
      </c>
      <c r="M1842" s="43">
        <v>45811</v>
      </c>
      <c r="N1842" s="29" t="s">
        <v>4442</v>
      </c>
      <c r="O1842" s="72">
        <f>IF(Table1[[#This Row],[Phân loại]]="Tồn đầu kỳ",Table1[[#This Row],[Tổng giá trị]],0)</f>
        <v>0</v>
      </c>
      <c r="P1842" s="8">
        <f>IF(Table1[[#This Row],[Số còn phải thu ĐK]]&lt;&gt;0,0,IF(Table1[[#This Row],[Phân loại]]="Bán hàng",Table1[[#This Row],[Tổng giá trị]],-Table1[[#This Row],[Tổng giá trị]]))</f>
        <v>960517</v>
      </c>
      <c r="Q1842" s="73">
        <f t="shared" si="225"/>
        <v>960517</v>
      </c>
      <c r="R1842" s="8">
        <f>Table1[[#This Row],[Số còn phải thu ĐK]]+Table1[[#This Row],[Giá Trị HD sau CK]]-Table1[[#This Row],[Số tiền đã thu]]</f>
        <v>0</v>
      </c>
      <c r="S1842" s="7">
        <f>IF(Table1[[#This Row],[Ngày hóa đơn]]&lt;&gt;"",Table1[[#This Row],[Ngày hóa đơn]],Table1[[#This Row],[Ngày hạch toán]])</f>
        <v>45694</v>
      </c>
      <c r="T1842" s="8"/>
      <c r="U1842" s="7">
        <f>IF(Table1[[#This Row],[Ngày tính CN]]="","",S1842+T1842)</f>
        <v>45694</v>
      </c>
      <c r="V1842" s="74">
        <f ca="1">IF(Table1[[#This Row],[Hạn thanh toán]]="","",IF((U1842-NOW())&lt;0,0,(U1842-NOW())))</f>
        <v>0</v>
      </c>
      <c r="W1842" s="72"/>
      <c r="X1842" s="68" t="str">
        <f t="shared" ref="X1842:X1902" ca="1" si="229">IF(OR(AR1845="",AO1845=0),"",IF((AR1845-NOW())&lt;0,-(AR1845-NOW()),0))</f>
        <v/>
      </c>
      <c r="Y1842" s="68" t="str">
        <f t="shared" si="224"/>
        <v>Đã thanh toán</v>
      </c>
      <c r="Z1842" s="301">
        <f>Table1[[#This Row],[Hạn thanh toán]]</f>
        <v>45694</v>
      </c>
      <c r="AA1842" s="301">
        <f>Table1[[#This Row],[Ngày Thanh toán]]</f>
        <v>45811</v>
      </c>
      <c r="AD1842" s="3" t="str">
        <f>VLOOKUP($A1842,Ma_KH!$A:$Q,Ma_KH!O$1,0)</f>
        <v>FINEMART</v>
      </c>
      <c r="AE1842" s="3" t="str">
        <f>VLOOKUP($A1842,Ma_KH!$A:$Q,Ma_KH!P$1,0)</f>
        <v>FINEMART</v>
      </c>
    </row>
    <row r="1843" spans="1:31" ht="25.5" customHeight="1" x14ac:dyDescent="0.3">
      <c r="A1843" s="76" t="s">
        <v>166</v>
      </c>
      <c r="B1843" s="4" t="s">
        <v>166</v>
      </c>
      <c r="C1843" s="78">
        <v>45694</v>
      </c>
      <c r="D1843" s="79" t="s">
        <v>3358</v>
      </c>
      <c r="F1843" s="84"/>
      <c r="G1843" s="76" t="s">
        <v>3357</v>
      </c>
      <c r="H1843" s="72">
        <v>1162175</v>
      </c>
      <c r="I1843" s="72">
        <v>0</v>
      </c>
      <c r="J1843" s="72">
        <v>92974</v>
      </c>
      <c r="K1843" s="72">
        <v>1255149</v>
      </c>
      <c r="L1843" s="8" t="s">
        <v>24</v>
      </c>
      <c r="M1843" s="43">
        <v>45811</v>
      </c>
      <c r="N1843" s="29" t="s">
        <v>4442</v>
      </c>
      <c r="O1843" s="72">
        <f>IF(Table1[[#This Row],[Phân loại]]="Tồn đầu kỳ",Table1[[#This Row],[Tổng giá trị]],0)</f>
        <v>0</v>
      </c>
      <c r="P1843" s="8">
        <f>IF(Table1[[#This Row],[Số còn phải thu ĐK]]&lt;&gt;0,0,IF(Table1[[#This Row],[Phân loại]]="Bán hàng",Table1[[#This Row],[Tổng giá trị]],-Table1[[#This Row],[Tổng giá trị]]))</f>
        <v>1255149</v>
      </c>
      <c r="Q1843" s="73">
        <f t="shared" si="225"/>
        <v>1255149</v>
      </c>
      <c r="R1843" s="8">
        <f>Table1[[#This Row],[Số còn phải thu ĐK]]+Table1[[#This Row],[Giá Trị HD sau CK]]-Table1[[#This Row],[Số tiền đã thu]]</f>
        <v>0</v>
      </c>
      <c r="S1843" s="7">
        <f>IF(Table1[[#This Row],[Ngày hóa đơn]]&lt;&gt;"",Table1[[#This Row],[Ngày hóa đơn]],Table1[[#This Row],[Ngày hạch toán]])</f>
        <v>45694</v>
      </c>
      <c r="T1843" s="8"/>
      <c r="U1843" s="7">
        <f>IF(Table1[[#This Row],[Ngày tính CN]]="","",S1843+T1843)</f>
        <v>45694</v>
      </c>
      <c r="V1843" s="74">
        <f ca="1">IF(Table1[[#This Row],[Hạn thanh toán]]="","",IF((U1843-NOW())&lt;0,0,(U1843-NOW())))</f>
        <v>0</v>
      </c>
      <c r="W1843" s="72"/>
      <c r="X1843" s="68" t="str">
        <f t="shared" ca="1" si="229"/>
        <v/>
      </c>
      <c r="Y1843" s="68" t="str">
        <f t="shared" si="224"/>
        <v>Đã thanh toán</v>
      </c>
      <c r="Z1843" s="301">
        <f>Table1[[#This Row],[Hạn thanh toán]]</f>
        <v>45694</v>
      </c>
      <c r="AA1843" s="301">
        <f>Table1[[#This Row],[Ngày Thanh toán]]</f>
        <v>45811</v>
      </c>
      <c r="AD1843" s="3" t="str">
        <f>VLOOKUP($A1843,Ma_KH!$A:$Q,Ma_KH!O$1,0)</f>
        <v>FINEMART</v>
      </c>
      <c r="AE1843" s="3" t="str">
        <f>VLOOKUP($A1843,Ma_KH!$A:$Q,Ma_KH!P$1,0)</f>
        <v>FINEMART</v>
      </c>
    </row>
    <row r="1844" spans="1:31" s="61" customFormat="1" ht="25.5" customHeight="1" x14ac:dyDescent="0.3">
      <c r="A1844" s="47" t="s">
        <v>166</v>
      </c>
      <c r="B1844" s="4" t="s">
        <v>166</v>
      </c>
      <c r="C1844" s="49">
        <v>45737</v>
      </c>
      <c r="D1844" s="48" t="s">
        <v>3359</v>
      </c>
      <c r="E1844" s="194"/>
      <c r="F1844" s="51"/>
      <c r="G1844" s="47" t="s">
        <v>3357</v>
      </c>
      <c r="H1844" s="57">
        <v>1332698</v>
      </c>
      <c r="I1844" s="57">
        <v>0</v>
      </c>
      <c r="J1844" s="57">
        <v>106616</v>
      </c>
      <c r="K1844" s="57">
        <v>1439314</v>
      </c>
      <c r="L1844" s="58" t="s">
        <v>24</v>
      </c>
      <c r="M1844" s="210"/>
      <c r="N1844" s="58"/>
      <c r="O1844" s="57">
        <f>IF(Table1[[#This Row],[Phân loại]]="Tồn đầu kỳ",Table1[[#This Row],[Tổng giá trị]],0)</f>
        <v>0</v>
      </c>
      <c r="P1844" s="58">
        <f>IF(Table1[[#This Row],[Số còn phải thu ĐK]]&lt;&gt;0,0,IF(Table1[[#This Row],[Phân loại]]="Bán hàng",Table1[[#This Row],[Tổng giá trị]],-Table1[[#This Row],[Tổng giá trị]]))</f>
        <v>1439314</v>
      </c>
      <c r="Q1844" s="115">
        <f t="shared" si="225"/>
        <v>0</v>
      </c>
      <c r="R1844" s="58">
        <f>Table1[[#This Row],[Số còn phải thu ĐK]]+Table1[[#This Row],[Giá Trị HD sau CK]]-Table1[[#This Row],[Số tiền đã thu]]</f>
        <v>1439314</v>
      </c>
      <c r="S1844" s="59">
        <f>IF(Table1[[#This Row],[Ngày hóa đơn]]&lt;&gt;"",Table1[[#This Row],[Ngày hóa đơn]],Table1[[#This Row],[Ngày hạch toán]])</f>
        <v>45737</v>
      </c>
      <c r="T1844" s="58"/>
      <c r="U1844" s="59">
        <f>IF(Table1[[#This Row],[Ngày tính CN]]="","",S1844+T1844)</f>
        <v>45737</v>
      </c>
      <c r="V1844" s="60">
        <f ca="1">IF(Table1[[#This Row],[Hạn thanh toán]]="","",IF((U1844-NOW())&lt;0,0,(U1844-NOW())))</f>
        <v>0</v>
      </c>
      <c r="W1844" s="57"/>
      <c r="X1844" s="116" t="str">
        <f t="shared" ca="1" si="229"/>
        <v/>
      </c>
      <c r="Y1844" s="116" t="str">
        <f t="shared" ca="1" si="224"/>
        <v/>
      </c>
      <c r="Z1844" s="305">
        <f>Table1[[#This Row],[Hạn thanh toán]]</f>
        <v>45737</v>
      </c>
      <c r="AA1844" s="305">
        <f>Table1[[#This Row],[Ngày Thanh toán]]</f>
        <v>0</v>
      </c>
      <c r="AD1844" s="61" t="str">
        <f>VLOOKUP($A1844,Ma_KH!$A:$Q,Ma_KH!O$1,0)</f>
        <v>FINEMART</v>
      </c>
      <c r="AE1844" s="3" t="str">
        <f>VLOOKUP($A1844,Ma_KH!$A:$Q,Ma_KH!P$1,0)</f>
        <v>FINEMART</v>
      </c>
    </row>
    <row r="1845" spans="1:31" ht="25.5" customHeight="1" x14ac:dyDescent="0.3">
      <c r="A1845" s="76" t="s">
        <v>166</v>
      </c>
      <c r="B1845" s="4" t="s">
        <v>166</v>
      </c>
      <c r="C1845" s="78">
        <v>45814</v>
      </c>
      <c r="D1845" s="79" t="s">
        <v>3360</v>
      </c>
      <c r="F1845" s="84"/>
      <c r="G1845" s="76" t="s">
        <v>3361</v>
      </c>
      <c r="H1845" s="72">
        <v>703278</v>
      </c>
      <c r="I1845" s="72">
        <v>0</v>
      </c>
      <c r="J1845" s="72">
        <v>56262</v>
      </c>
      <c r="K1845" s="72">
        <v>759540</v>
      </c>
      <c r="L1845" s="8" t="s">
        <v>24</v>
      </c>
      <c r="M1845" s="204">
        <v>45940</v>
      </c>
      <c r="N1845" s="8" t="s">
        <v>4443</v>
      </c>
      <c r="O1845" s="72">
        <f>IF(Table1[[#This Row],[Phân loại]]="Tồn đầu kỳ",Table1[[#This Row],[Tổng giá trị]],0)</f>
        <v>0</v>
      </c>
      <c r="P1845" s="8">
        <f>IF(Table1[[#This Row],[Số còn phải thu ĐK]]&lt;&gt;0,0,IF(Table1[[#This Row],[Phân loại]]="Bán hàng",Table1[[#This Row],[Tổng giá trị]],-Table1[[#This Row],[Tổng giá trị]]))</f>
        <v>759540</v>
      </c>
      <c r="Q1845" s="73">
        <f t="shared" si="225"/>
        <v>759540</v>
      </c>
      <c r="R1845" s="8">
        <f>Table1[[#This Row],[Số còn phải thu ĐK]]+Table1[[#This Row],[Giá Trị HD sau CK]]-Table1[[#This Row],[Số tiền đã thu]]</f>
        <v>0</v>
      </c>
      <c r="S1845" s="7">
        <f>IF(Table1[[#This Row],[Ngày hóa đơn]]&lt;&gt;"",Table1[[#This Row],[Ngày hóa đơn]],Table1[[#This Row],[Ngày hạch toán]])</f>
        <v>45814</v>
      </c>
      <c r="T1845" s="8"/>
      <c r="U1845" s="7">
        <f>IF(Table1[[#This Row],[Ngày tính CN]]="","",S1845+T1845)</f>
        <v>45814</v>
      </c>
      <c r="V1845" s="74">
        <f ca="1">IF(Table1[[#This Row],[Hạn thanh toán]]="","",IF((U1845-NOW())&lt;0,0,(U1845-NOW())))</f>
        <v>0</v>
      </c>
      <c r="W1845" s="72"/>
      <c r="X1845" s="68" t="str">
        <f t="shared" ca="1" si="229"/>
        <v/>
      </c>
      <c r="Y1845" s="68" t="str">
        <f t="shared" si="224"/>
        <v>Đã thanh toán</v>
      </c>
      <c r="Z1845" s="301">
        <f>Table1[[#This Row],[Hạn thanh toán]]</f>
        <v>45814</v>
      </c>
      <c r="AA1845" s="301">
        <f>Table1[[#This Row],[Ngày Thanh toán]]</f>
        <v>45940</v>
      </c>
      <c r="AD1845" s="3" t="str">
        <f>VLOOKUP($A1845,Ma_KH!$A:$Q,Ma_KH!O$1,0)</f>
        <v>FINEMART</v>
      </c>
      <c r="AE1845" s="3" t="str">
        <f>VLOOKUP($A1845,Ma_KH!$A:$Q,Ma_KH!P$1,0)</f>
        <v>FINEMART</v>
      </c>
    </row>
    <row r="1846" spans="1:31" ht="25.5" customHeight="1" x14ac:dyDescent="0.3">
      <c r="A1846" s="76" t="s">
        <v>166</v>
      </c>
      <c r="B1846" s="4" t="s">
        <v>166</v>
      </c>
      <c r="C1846" s="78">
        <v>45814</v>
      </c>
      <c r="D1846" s="79" t="s">
        <v>3362</v>
      </c>
      <c r="F1846" s="84"/>
      <c r="G1846" s="76" t="s">
        <v>3363</v>
      </c>
      <c r="H1846" s="72">
        <v>1040636</v>
      </c>
      <c r="I1846" s="72">
        <v>0</v>
      </c>
      <c r="J1846" s="72">
        <v>83251</v>
      </c>
      <c r="K1846" s="72">
        <v>1123887</v>
      </c>
      <c r="L1846" s="8" t="s">
        <v>24</v>
      </c>
      <c r="M1846" s="204">
        <v>45940</v>
      </c>
      <c r="N1846" s="8" t="s">
        <v>4443</v>
      </c>
      <c r="O1846" s="72">
        <f>IF(Table1[[#This Row],[Phân loại]]="Tồn đầu kỳ",Table1[[#This Row],[Tổng giá trị]],0)</f>
        <v>0</v>
      </c>
      <c r="P1846" s="8">
        <f>IF(Table1[[#This Row],[Số còn phải thu ĐK]]&lt;&gt;0,0,IF(Table1[[#This Row],[Phân loại]]="Bán hàng",Table1[[#This Row],[Tổng giá trị]],-Table1[[#This Row],[Tổng giá trị]]))</f>
        <v>1123887</v>
      </c>
      <c r="Q1846" s="73">
        <f t="shared" si="225"/>
        <v>1123887</v>
      </c>
      <c r="R1846" s="8">
        <f>Table1[[#This Row],[Số còn phải thu ĐK]]+Table1[[#This Row],[Giá Trị HD sau CK]]-Table1[[#This Row],[Số tiền đã thu]]</f>
        <v>0</v>
      </c>
      <c r="S1846" s="7">
        <f>IF(Table1[[#This Row],[Ngày hóa đơn]]&lt;&gt;"",Table1[[#This Row],[Ngày hóa đơn]],Table1[[#This Row],[Ngày hạch toán]])</f>
        <v>45814</v>
      </c>
      <c r="T1846" s="8"/>
      <c r="U1846" s="7">
        <f>IF(Table1[[#This Row],[Ngày tính CN]]="","",S1846+T1846)</f>
        <v>45814</v>
      </c>
      <c r="V1846" s="74">
        <f ca="1">IF(Table1[[#This Row],[Hạn thanh toán]]="","",IF((U1846-NOW())&lt;0,0,(U1846-NOW())))</f>
        <v>0</v>
      </c>
      <c r="W1846" s="72"/>
      <c r="X1846" s="68" t="str">
        <f t="shared" ca="1" si="229"/>
        <v/>
      </c>
      <c r="Y1846" s="68" t="str">
        <f t="shared" si="224"/>
        <v>Đã thanh toán</v>
      </c>
      <c r="Z1846" s="301">
        <f>Table1[[#This Row],[Hạn thanh toán]]</f>
        <v>45814</v>
      </c>
      <c r="AA1846" s="301">
        <f>Table1[[#This Row],[Ngày Thanh toán]]</f>
        <v>45940</v>
      </c>
      <c r="AD1846" s="3" t="str">
        <f>VLOOKUP($A1846,Ma_KH!$A:$Q,Ma_KH!O$1,0)</f>
        <v>FINEMART</v>
      </c>
      <c r="AE1846" s="3" t="str">
        <f>VLOOKUP($A1846,Ma_KH!$A:$Q,Ma_KH!P$1,0)</f>
        <v>FINEMART</v>
      </c>
    </row>
    <row r="1847" spans="1:31" ht="25.5" customHeight="1" x14ac:dyDescent="0.3">
      <c r="A1847" s="76" t="s">
        <v>166</v>
      </c>
      <c r="B1847" s="4" t="s">
        <v>166</v>
      </c>
      <c r="C1847" s="78">
        <v>45814</v>
      </c>
      <c r="D1847" s="79" t="s">
        <v>3364</v>
      </c>
      <c r="F1847" s="84"/>
      <c r="G1847" s="76" t="s">
        <v>3365</v>
      </c>
      <c r="H1847" s="72">
        <v>648062</v>
      </c>
      <c r="I1847" s="72">
        <v>0</v>
      </c>
      <c r="J1847" s="72">
        <v>51845</v>
      </c>
      <c r="K1847" s="72">
        <v>699907</v>
      </c>
      <c r="L1847" s="8" t="s">
        <v>24</v>
      </c>
      <c r="M1847" s="204">
        <v>45940</v>
      </c>
      <c r="N1847" s="8" t="s">
        <v>4443</v>
      </c>
      <c r="O1847" s="72">
        <f>IF(Table1[[#This Row],[Phân loại]]="Tồn đầu kỳ",Table1[[#This Row],[Tổng giá trị]],0)</f>
        <v>0</v>
      </c>
      <c r="P1847" s="8">
        <f>IF(Table1[[#This Row],[Số còn phải thu ĐK]]&lt;&gt;0,0,IF(Table1[[#This Row],[Phân loại]]="Bán hàng",Table1[[#This Row],[Tổng giá trị]],-Table1[[#This Row],[Tổng giá trị]]))</f>
        <v>699907</v>
      </c>
      <c r="Q1847" s="73">
        <f t="shared" si="225"/>
        <v>699907</v>
      </c>
      <c r="R1847" s="8">
        <f>Table1[[#This Row],[Số còn phải thu ĐK]]+Table1[[#This Row],[Giá Trị HD sau CK]]-Table1[[#This Row],[Số tiền đã thu]]</f>
        <v>0</v>
      </c>
      <c r="S1847" s="7">
        <f>IF(Table1[[#This Row],[Ngày hóa đơn]]&lt;&gt;"",Table1[[#This Row],[Ngày hóa đơn]],Table1[[#This Row],[Ngày hạch toán]])</f>
        <v>45814</v>
      </c>
      <c r="T1847" s="8"/>
      <c r="U1847" s="7">
        <f>IF(Table1[[#This Row],[Ngày tính CN]]="","",S1847+T1847)</f>
        <v>45814</v>
      </c>
      <c r="V1847" s="74">
        <f ca="1">IF(Table1[[#This Row],[Hạn thanh toán]]="","",IF((U1847-NOW())&lt;0,0,(U1847-NOW())))</f>
        <v>0</v>
      </c>
      <c r="W1847" s="72"/>
      <c r="X1847" s="68" t="str">
        <f t="shared" ca="1" si="229"/>
        <v/>
      </c>
      <c r="Y1847" s="68" t="str">
        <f t="shared" si="224"/>
        <v>Đã thanh toán</v>
      </c>
      <c r="Z1847" s="301">
        <f>Table1[[#This Row],[Hạn thanh toán]]</f>
        <v>45814</v>
      </c>
      <c r="AA1847" s="301">
        <f>Table1[[#This Row],[Ngày Thanh toán]]</f>
        <v>45940</v>
      </c>
      <c r="AD1847" s="3" t="str">
        <f>VLOOKUP($A1847,Ma_KH!$A:$Q,Ma_KH!O$1,0)</f>
        <v>FINEMART</v>
      </c>
      <c r="AE1847" s="3" t="str">
        <f>VLOOKUP($A1847,Ma_KH!$A:$Q,Ma_KH!P$1,0)</f>
        <v>FINEMART</v>
      </c>
    </row>
    <row r="1848" spans="1:31" s="61" customFormat="1" ht="25.5" customHeight="1" x14ac:dyDescent="0.3">
      <c r="A1848" s="44" t="s">
        <v>166</v>
      </c>
      <c r="B1848" s="4" t="s">
        <v>166</v>
      </c>
      <c r="C1848" s="46">
        <v>45855</v>
      </c>
      <c r="D1848" s="45" t="s">
        <v>3366</v>
      </c>
      <c r="E1848" s="194"/>
      <c r="F1848" s="50"/>
      <c r="G1848" s="44" t="s">
        <v>3367</v>
      </c>
      <c r="H1848" s="57">
        <v>1923136</v>
      </c>
      <c r="I1848" s="57">
        <v>0</v>
      </c>
      <c r="J1848" s="57">
        <v>153851</v>
      </c>
      <c r="K1848" s="57">
        <v>2076987</v>
      </c>
      <c r="L1848" s="58" t="s">
        <v>24</v>
      </c>
      <c r="M1848" s="210"/>
      <c r="N1848" s="58"/>
      <c r="O1848" s="57">
        <f>IF(Table1[[#This Row],[Phân loại]]="Tồn đầu kỳ",Table1[[#This Row],[Tổng giá trị]],0)</f>
        <v>0</v>
      </c>
      <c r="P1848" s="58">
        <f>IF(Table1[[#This Row],[Số còn phải thu ĐK]]&lt;&gt;0,0,IF(Table1[[#This Row],[Phân loại]]="Bán hàng",Table1[[#This Row],[Tổng giá trị]],-Table1[[#This Row],[Tổng giá trị]]))</f>
        <v>2076987</v>
      </c>
      <c r="Q1848" s="115">
        <f t="shared" si="225"/>
        <v>0</v>
      </c>
      <c r="R1848" s="58">
        <f>Table1[[#This Row],[Số còn phải thu ĐK]]+Table1[[#This Row],[Giá Trị HD sau CK]]-Table1[[#This Row],[Số tiền đã thu]]</f>
        <v>2076987</v>
      </c>
      <c r="S1848" s="59">
        <f>IF(Table1[[#This Row],[Ngày hóa đơn]]&lt;&gt;"",Table1[[#This Row],[Ngày hóa đơn]],Table1[[#This Row],[Ngày hạch toán]])</f>
        <v>45855</v>
      </c>
      <c r="T1848" s="58"/>
      <c r="U1848" s="59">
        <f>IF(Table1[[#This Row],[Ngày tính CN]]="","",S1848+T1848)</f>
        <v>45855</v>
      </c>
      <c r="V1848" s="60">
        <f ca="1">IF(Table1[[#This Row],[Hạn thanh toán]]="","",IF((U1848-NOW())&lt;0,0,(U1848-NOW())))</f>
        <v>0</v>
      </c>
      <c r="W1848" s="57"/>
      <c r="X1848" s="116" t="str">
        <f t="shared" ca="1" si="229"/>
        <v/>
      </c>
      <c r="Y1848" s="116" t="str">
        <f t="shared" ca="1" si="224"/>
        <v/>
      </c>
      <c r="Z1848" s="305">
        <f>Table1[[#This Row],[Hạn thanh toán]]</f>
        <v>45855</v>
      </c>
      <c r="AA1848" s="305">
        <f>Table1[[#This Row],[Ngày Thanh toán]]</f>
        <v>0</v>
      </c>
      <c r="AD1848" s="61" t="str">
        <f>VLOOKUP($A1848,Ma_KH!$A:$Q,Ma_KH!O$1,0)</f>
        <v>FINEMART</v>
      </c>
      <c r="AE1848" s="3" t="str">
        <f>VLOOKUP($A1848,Ma_KH!$A:$Q,Ma_KH!P$1,0)</f>
        <v>FINEMART</v>
      </c>
    </row>
    <row r="1849" spans="1:31" ht="25.5" customHeight="1" x14ac:dyDescent="0.3">
      <c r="A1849" s="76" t="s">
        <v>166</v>
      </c>
      <c r="B1849" s="4" t="s">
        <v>166</v>
      </c>
      <c r="C1849" s="78">
        <v>45868</v>
      </c>
      <c r="D1849" s="79" t="s">
        <v>3368</v>
      </c>
      <c r="F1849" s="84"/>
      <c r="G1849" s="76" t="s">
        <v>3369</v>
      </c>
      <c r="H1849" s="72">
        <v>1703563</v>
      </c>
      <c r="I1849" s="72">
        <v>0</v>
      </c>
      <c r="J1849" s="72">
        <v>136285</v>
      </c>
      <c r="K1849" s="72">
        <v>1839848</v>
      </c>
      <c r="L1849" s="8" t="s">
        <v>24</v>
      </c>
      <c r="M1849" s="204">
        <v>45940</v>
      </c>
      <c r="N1849" s="8" t="s">
        <v>4443</v>
      </c>
      <c r="O1849" s="72">
        <f>IF(Table1[[#This Row],[Phân loại]]="Tồn đầu kỳ",Table1[[#This Row],[Tổng giá trị]],0)</f>
        <v>0</v>
      </c>
      <c r="P1849" s="8">
        <f>IF(Table1[[#This Row],[Số còn phải thu ĐK]]&lt;&gt;0,0,IF(Table1[[#This Row],[Phân loại]]="Bán hàng",Table1[[#This Row],[Tổng giá trị]],-Table1[[#This Row],[Tổng giá trị]]))</f>
        <v>1839848</v>
      </c>
      <c r="Q1849" s="73">
        <f t="shared" si="225"/>
        <v>1839848</v>
      </c>
      <c r="R1849" s="8">
        <f>Table1[[#This Row],[Số còn phải thu ĐK]]+Table1[[#This Row],[Giá Trị HD sau CK]]-Table1[[#This Row],[Số tiền đã thu]]</f>
        <v>0</v>
      </c>
      <c r="S1849" s="7">
        <f>IF(Table1[[#This Row],[Ngày hóa đơn]]&lt;&gt;"",Table1[[#This Row],[Ngày hóa đơn]],Table1[[#This Row],[Ngày hạch toán]])</f>
        <v>45868</v>
      </c>
      <c r="T1849" s="8"/>
      <c r="U1849" s="7">
        <f>IF(Table1[[#This Row],[Ngày tính CN]]="","",S1849+T1849)</f>
        <v>45868</v>
      </c>
      <c r="V1849" s="74">
        <f ca="1">IF(Table1[[#This Row],[Hạn thanh toán]]="","",IF((U1849-NOW())&lt;0,0,(U1849-NOW())))</f>
        <v>0</v>
      </c>
      <c r="W1849" s="72"/>
      <c r="X1849" s="68" t="str">
        <f t="shared" ca="1" si="229"/>
        <v/>
      </c>
      <c r="Y1849" s="68" t="str">
        <f t="shared" si="224"/>
        <v>Đã thanh toán</v>
      </c>
      <c r="Z1849" s="301">
        <f>Table1[[#This Row],[Hạn thanh toán]]</f>
        <v>45868</v>
      </c>
      <c r="AA1849" s="301">
        <f>Table1[[#This Row],[Ngày Thanh toán]]</f>
        <v>45940</v>
      </c>
      <c r="AD1849" s="3" t="str">
        <f>VLOOKUP($A1849,Ma_KH!$A:$Q,Ma_KH!O$1,0)</f>
        <v>FINEMART</v>
      </c>
      <c r="AE1849" s="3" t="str">
        <f>VLOOKUP($A1849,Ma_KH!$A:$Q,Ma_KH!P$1,0)</f>
        <v>FINEMART</v>
      </c>
    </row>
    <row r="1850" spans="1:31" ht="25.5" customHeight="1" x14ac:dyDescent="0.3">
      <c r="A1850" s="76" t="s">
        <v>166</v>
      </c>
      <c r="B1850" s="4" t="s">
        <v>166</v>
      </c>
      <c r="C1850" s="78">
        <v>45874</v>
      </c>
      <c r="D1850" s="79" t="s">
        <v>3370</v>
      </c>
      <c r="F1850" s="84"/>
      <c r="G1850" s="76" t="s">
        <v>3371</v>
      </c>
      <c r="H1850" s="72">
        <v>850378</v>
      </c>
      <c r="I1850" s="72">
        <v>0</v>
      </c>
      <c r="J1850" s="72">
        <v>68030</v>
      </c>
      <c r="K1850" s="72">
        <v>918408</v>
      </c>
      <c r="L1850" s="8" t="s">
        <v>24</v>
      </c>
      <c r="M1850" s="204">
        <v>45940</v>
      </c>
      <c r="N1850" s="8" t="s">
        <v>4443</v>
      </c>
      <c r="O1850" s="72">
        <f>IF(Table1[[#This Row],[Phân loại]]="Tồn đầu kỳ",Table1[[#This Row],[Tổng giá trị]],0)</f>
        <v>0</v>
      </c>
      <c r="P1850" s="8">
        <f>IF(Table1[[#This Row],[Số còn phải thu ĐK]]&lt;&gt;0,0,IF(Table1[[#This Row],[Phân loại]]="Bán hàng",Table1[[#This Row],[Tổng giá trị]],-Table1[[#This Row],[Tổng giá trị]]))</f>
        <v>918408</v>
      </c>
      <c r="Q1850" s="73">
        <f t="shared" si="225"/>
        <v>918408</v>
      </c>
      <c r="R1850" s="8">
        <f>Table1[[#This Row],[Số còn phải thu ĐK]]+Table1[[#This Row],[Giá Trị HD sau CK]]-Table1[[#This Row],[Số tiền đã thu]]</f>
        <v>0</v>
      </c>
      <c r="S1850" s="7">
        <f>IF(Table1[[#This Row],[Ngày hóa đơn]]&lt;&gt;"",Table1[[#This Row],[Ngày hóa đơn]],Table1[[#This Row],[Ngày hạch toán]])</f>
        <v>45874</v>
      </c>
      <c r="T1850" s="8"/>
      <c r="U1850" s="7">
        <f>IF(Table1[[#This Row],[Ngày tính CN]]="","",S1850+T1850)</f>
        <v>45874</v>
      </c>
      <c r="V1850" s="74">
        <f ca="1">IF(Table1[[#This Row],[Hạn thanh toán]]="","",IF((U1850-NOW())&lt;0,0,(U1850-NOW())))</f>
        <v>0</v>
      </c>
      <c r="W1850" s="72"/>
      <c r="X1850" s="68" t="str">
        <f t="shared" ca="1" si="229"/>
        <v/>
      </c>
      <c r="Y1850" s="68" t="str">
        <f t="shared" si="224"/>
        <v>Đã thanh toán</v>
      </c>
      <c r="Z1850" s="301">
        <f>Table1[[#This Row],[Hạn thanh toán]]</f>
        <v>45874</v>
      </c>
      <c r="AA1850" s="301">
        <f>Table1[[#This Row],[Ngày Thanh toán]]</f>
        <v>45940</v>
      </c>
      <c r="AD1850" s="3" t="str">
        <f>VLOOKUP($A1850,Ma_KH!$A:$Q,Ma_KH!O$1,0)</f>
        <v>FINEMART</v>
      </c>
      <c r="AE1850" s="3" t="str">
        <f>VLOOKUP($A1850,Ma_KH!$A:$Q,Ma_KH!P$1,0)</f>
        <v>FINEMART</v>
      </c>
    </row>
    <row r="1851" spans="1:31" s="61" customFormat="1" ht="25.5" customHeight="1" x14ac:dyDescent="0.3">
      <c r="A1851" s="44" t="s">
        <v>166</v>
      </c>
      <c r="B1851" s="4" t="s">
        <v>166</v>
      </c>
      <c r="C1851" s="46">
        <v>45874</v>
      </c>
      <c r="D1851" s="45" t="s">
        <v>3372</v>
      </c>
      <c r="E1851" s="194"/>
      <c r="F1851" s="50"/>
      <c r="G1851" s="44" t="s">
        <v>3373</v>
      </c>
      <c r="H1851" s="57">
        <v>1593518</v>
      </c>
      <c r="I1851" s="57">
        <v>0</v>
      </c>
      <c r="J1851" s="57">
        <v>127481</v>
      </c>
      <c r="K1851" s="57">
        <v>1720999</v>
      </c>
      <c r="L1851" s="58" t="s">
        <v>24</v>
      </c>
      <c r="M1851" s="59"/>
      <c r="N1851" s="58"/>
      <c r="O1851" s="57">
        <f>IF(Table1[[#This Row],[Phân loại]]="Tồn đầu kỳ",Table1[[#This Row],[Tổng giá trị]],0)</f>
        <v>0</v>
      </c>
      <c r="P1851" s="58">
        <f>IF(Table1[[#This Row],[Số còn phải thu ĐK]]&lt;&gt;0,0,IF(Table1[[#This Row],[Phân loại]]="Bán hàng",Table1[[#This Row],[Tổng giá trị]],-Table1[[#This Row],[Tổng giá trị]]))</f>
        <v>1720999</v>
      </c>
      <c r="Q1851" s="115">
        <f t="shared" si="225"/>
        <v>0</v>
      </c>
      <c r="R1851" s="58">
        <f>Table1[[#This Row],[Số còn phải thu ĐK]]+Table1[[#This Row],[Giá Trị HD sau CK]]-Table1[[#This Row],[Số tiền đã thu]]</f>
        <v>1720999</v>
      </c>
      <c r="S1851" s="59">
        <f>IF(Table1[[#This Row],[Ngày hóa đơn]]&lt;&gt;"",Table1[[#This Row],[Ngày hóa đơn]],Table1[[#This Row],[Ngày hạch toán]])</f>
        <v>45874</v>
      </c>
      <c r="T1851" s="58"/>
      <c r="U1851" s="59">
        <f>IF(Table1[[#This Row],[Ngày tính CN]]="","",S1851+T1851)</f>
        <v>45874</v>
      </c>
      <c r="V1851" s="60">
        <f ca="1">IF(Table1[[#This Row],[Hạn thanh toán]]="","",IF((U1851-NOW())&lt;0,0,(U1851-NOW())))</f>
        <v>0</v>
      </c>
      <c r="W1851" s="57"/>
      <c r="X1851" s="116" t="str">
        <f t="shared" ca="1" si="229"/>
        <v/>
      </c>
      <c r="Y1851" s="116" t="str">
        <f t="shared" ca="1" si="224"/>
        <v/>
      </c>
      <c r="Z1851" s="305">
        <f>Table1[[#This Row],[Hạn thanh toán]]</f>
        <v>45874</v>
      </c>
      <c r="AA1851" s="305">
        <f>Table1[[#This Row],[Ngày Thanh toán]]</f>
        <v>0</v>
      </c>
      <c r="AD1851" s="61" t="str">
        <f>VLOOKUP($A1851,Ma_KH!$A:$Q,Ma_KH!O$1,0)</f>
        <v>FINEMART</v>
      </c>
      <c r="AE1851" s="3" t="str">
        <f>VLOOKUP($A1851,Ma_KH!$A:$Q,Ma_KH!P$1,0)</f>
        <v>FINEMART</v>
      </c>
    </row>
    <row r="1852" spans="1:31" s="61" customFormat="1" ht="25.5" customHeight="1" x14ac:dyDescent="0.3">
      <c r="A1852" s="44" t="s">
        <v>166</v>
      </c>
      <c r="B1852" s="4" t="s">
        <v>166</v>
      </c>
      <c r="C1852" s="46">
        <v>45919</v>
      </c>
      <c r="D1852" s="45" t="s">
        <v>3374</v>
      </c>
      <c r="E1852" s="194"/>
      <c r="F1852" s="50"/>
      <c r="G1852" s="44" t="s">
        <v>3367</v>
      </c>
      <c r="H1852" s="57">
        <v>993790</v>
      </c>
      <c r="I1852" s="57">
        <v>0</v>
      </c>
      <c r="J1852" s="57">
        <v>79503</v>
      </c>
      <c r="K1852" s="57">
        <v>1073293</v>
      </c>
      <c r="L1852" s="58" t="s">
        <v>24</v>
      </c>
      <c r="M1852" s="59"/>
      <c r="N1852" s="58"/>
      <c r="O1852" s="57">
        <f>IF(Table1[[#This Row],[Phân loại]]="Tồn đầu kỳ",Table1[[#This Row],[Tổng giá trị]],0)</f>
        <v>0</v>
      </c>
      <c r="P1852" s="58">
        <f>IF(Table1[[#This Row],[Số còn phải thu ĐK]]&lt;&gt;0,0,IF(Table1[[#This Row],[Phân loại]]="Bán hàng",Table1[[#This Row],[Tổng giá trị]],-Table1[[#This Row],[Tổng giá trị]]))</f>
        <v>1073293</v>
      </c>
      <c r="Q1852" s="115">
        <f t="shared" si="225"/>
        <v>0</v>
      </c>
      <c r="R1852" s="58">
        <f>Table1[[#This Row],[Số còn phải thu ĐK]]+Table1[[#This Row],[Giá Trị HD sau CK]]-Table1[[#This Row],[Số tiền đã thu]]</f>
        <v>1073293</v>
      </c>
      <c r="S1852" s="59">
        <f>IF(Table1[[#This Row],[Ngày hóa đơn]]&lt;&gt;"",Table1[[#This Row],[Ngày hóa đơn]],Table1[[#This Row],[Ngày hạch toán]])</f>
        <v>45919</v>
      </c>
      <c r="T1852" s="58"/>
      <c r="U1852" s="59">
        <f>IF(Table1[[#This Row],[Ngày tính CN]]="","",S1852+T1852)</f>
        <v>45919</v>
      </c>
      <c r="V1852" s="60">
        <f ca="1">IF(Table1[[#This Row],[Hạn thanh toán]]="","",IF((U1852-NOW())&lt;0,0,(U1852-NOW())))</f>
        <v>0</v>
      </c>
      <c r="W1852" s="57"/>
      <c r="X1852" s="116" t="str">
        <f t="shared" ca="1" si="229"/>
        <v/>
      </c>
      <c r="Y1852" s="116" t="str">
        <f t="shared" ca="1" si="224"/>
        <v/>
      </c>
      <c r="Z1852" s="305">
        <f>Table1[[#This Row],[Hạn thanh toán]]</f>
        <v>45919</v>
      </c>
      <c r="AA1852" s="305">
        <f>Table1[[#This Row],[Ngày Thanh toán]]</f>
        <v>0</v>
      </c>
      <c r="AD1852" s="61" t="str">
        <f>VLOOKUP($A1852,Ma_KH!$A:$Q,Ma_KH!O$1,0)</f>
        <v>FINEMART</v>
      </c>
      <c r="AE1852" s="3" t="str">
        <f>VLOOKUP($A1852,Ma_KH!$A:$Q,Ma_KH!P$1,0)</f>
        <v>FINEMART</v>
      </c>
    </row>
    <row r="1853" spans="1:31" s="61" customFormat="1" ht="25.5" customHeight="1" x14ac:dyDescent="0.3">
      <c r="A1853" s="44" t="s">
        <v>166</v>
      </c>
      <c r="B1853" s="4" t="s">
        <v>166</v>
      </c>
      <c r="C1853" s="46">
        <v>45945</v>
      </c>
      <c r="D1853" s="45" t="s">
        <v>3375</v>
      </c>
      <c r="E1853" s="194"/>
      <c r="F1853" s="50"/>
      <c r="G1853" s="44" t="s">
        <v>3376</v>
      </c>
      <c r="H1853" s="57">
        <v>2624753</v>
      </c>
      <c r="I1853" s="57">
        <v>0</v>
      </c>
      <c r="J1853" s="57">
        <v>209980</v>
      </c>
      <c r="K1853" s="57">
        <v>2834733</v>
      </c>
      <c r="L1853" s="58" t="s">
        <v>24</v>
      </c>
      <c r="M1853" s="59"/>
      <c r="N1853" s="58"/>
      <c r="O1853" s="57">
        <f>IF(Table1[[#This Row],[Phân loại]]="Tồn đầu kỳ",Table1[[#This Row],[Tổng giá trị]],0)</f>
        <v>0</v>
      </c>
      <c r="P1853" s="58">
        <f>IF(Table1[[#This Row],[Số còn phải thu ĐK]]&lt;&gt;0,0,IF(Table1[[#This Row],[Phân loại]]="Bán hàng",Table1[[#This Row],[Tổng giá trị]],-Table1[[#This Row],[Tổng giá trị]]))</f>
        <v>2834733</v>
      </c>
      <c r="Q1853" s="115">
        <f t="shared" si="225"/>
        <v>0</v>
      </c>
      <c r="R1853" s="58">
        <f>Table1[[#This Row],[Số còn phải thu ĐK]]+Table1[[#This Row],[Giá Trị HD sau CK]]-Table1[[#This Row],[Số tiền đã thu]]</f>
        <v>2834733</v>
      </c>
      <c r="S1853" s="59">
        <f>IF(Table1[[#This Row],[Ngày hóa đơn]]&lt;&gt;"",Table1[[#This Row],[Ngày hóa đơn]],Table1[[#This Row],[Ngày hạch toán]])</f>
        <v>45945</v>
      </c>
      <c r="T1853" s="58"/>
      <c r="U1853" s="59">
        <f>IF(Table1[[#This Row],[Ngày tính CN]]="","",S1853+T1853)</f>
        <v>45945</v>
      </c>
      <c r="V1853" s="60">
        <f ca="1">IF(Table1[[#This Row],[Hạn thanh toán]]="","",IF((U1853-NOW())&lt;0,0,(U1853-NOW())))</f>
        <v>0</v>
      </c>
      <c r="W1853" s="57"/>
      <c r="X1853" s="116" t="str">
        <f t="shared" ca="1" si="229"/>
        <v/>
      </c>
      <c r="Y1853" s="116" t="str">
        <f t="shared" ca="1" si="224"/>
        <v/>
      </c>
      <c r="Z1853" s="305">
        <f>Table1[[#This Row],[Hạn thanh toán]]</f>
        <v>45945</v>
      </c>
      <c r="AA1853" s="305">
        <f>Table1[[#This Row],[Ngày Thanh toán]]</f>
        <v>0</v>
      </c>
      <c r="AD1853" s="61" t="str">
        <f>VLOOKUP($A1853,Ma_KH!$A:$Q,Ma_KH!O$1,0)</f>
        <v>FINEMART</v>
      </c>
      <c r="AE1853" s="3" t="str">
        <f>VLOOKUP($A1853,Ma_KH!$A:$Q,Ma_KH!P$1,0)</f>
        <v>FINEMART</v>
      </c>
    </row>
    <row r="1854" spans="1:31" s="61" customFormat="1" ht="25.5" customHeight="1" x14ac:dyDescent="0.3">
      <c r="A1854" s="44" t="s">
        <v>167</v>
      </c>
      <c r="B1854" s="4" t="s">
        <v>166</v>
      </c>
      <c r="C1854" s="46">
        <v>45945</v>
      </c>
      <c r="D1854" s="45" t="s">
        <v>3377</v>
      </c>
      <c r="E1854" s="194"/>
      <c r="F1854" s="50"/>
      <c r="G1854" s="44" t="s">
        <v>3378</v>
      </c>
      <c r="H1854" s="57">
        <v>1348686</v>
      </c>
      <c r="I1854" s="57">
        <v>0</v>
      </c>
      <c r="J1854" s="57">
        <v>107895</v>
      </c>
      <c r="K1854" s="57">
        <v>1456581</v>
      </c>
      <c r="L1854" s="58" t="s">
        <v>24</v>
      </c>
      <c r="M1854" s="59"/>
      <c r="N1854" s="58"/>
      <c r="O1854" s="57">
        <f>IF(Table1[[#This Row],[Phân loại]]="Tồn đầu kỳ",Table1[[#This Row],[Tổng giá trị]],0)</f>
        <v>0</v>
      </c>
      <c r="P1854" s="58">
        <f>IF(Table1[[#This Row],[Số còn phải thu ĐK]]&lt;&gt;0,0,IF(Table1[[#This Row],[Phân loại]]="Bán hàng",Table1[[#This Row],[Tổng giá trị]],-Table1[[#This Row],[Tổng giá trị]]))</f>
        <v>1456581</v>
      </c>
      <c r="Q1854" s="115">
        <f t="shared" si="225"/>
        <v>0</v>
      </c>
      <c r="R1854" s="58">
        <f>Table1[[#This Row],[Số còn phải thu ĐK]]+Table1[[#This Row],[Giá Trị HD sau CK]]-Table1[[#This Row],[Số tiền đã thu]]</f>
        <v>1456581</v>
      </c>
      <c r="S1854" s="59">
        <f>IF(Table1[[#This Row],[Ngày hóa đơn]]&lt;&gt;"",Table1[[#This Row],[Ngày hóa đơn]],Table1[[#This Row],[Ngày hạch toán]])</f>
        <v>45945</v>
      </c>
      <c r="T1854" s="58"/>
      <c r="U1854" s="59">
        <f>IF(Table1[[#This Row],[Ngày tính CN]]="","",S1854+T1854)</f>
        <v>45945</v>
      </c>
      <c r="V1854" s="60">
        <f ca="1">IF(Table1[[#This Row],[Hạn thanh toán]]="","",IF((U1854-NOW())&lt;0,0,(U1854-NOW())))</f>
        <v>0</v>
      </c>
      <c r="W1854" s="57"/>
      <c r="X1854" s="116" t="str">
        <f t="shared" ca="1" si="229"/>
        <v/>
      </c>
      <c r="Y1854" s="116" t="str">
        <f t="shared" ca="1" si="224"/>
        <v/>
      </c>
      <c r="Z1854" s="305">
        <f>Table1[[#This Row],[Hạn thanh toán]]</f>
        <v>45945</v>
      </c>
      <c r="AA1854" s="305">
        <f>Table1[[#This Row],[Ngày Thanh toán]]</f>
        <v>0</v>
      </c>
      <c r="AD1854" s="61" t="str">
        <f>VLOOKUP($A1854,Ma_KH!$A:$Q,Ma_KH!O$1,0)</f>
        <v>FINEMART</v>
      </c>
      <c r="AE1854" s="3" t="str">
        <f>VLOOKUP($A1854,Ma_KH!$A:$Q,Ma_KH!P$1,0)</f>
        <v>FINEMART</v>
      </c>
    </row>
    <row r="1855" spans="1:31" s="61" customFormat="1" ht="25.5" customHeight="1" x14ac:dyDescent="0.3">
      <c r="A1855" s="44" t="s">
        <v>168</v>
      </c>
      <c r="B1855" s="4" t="s">
        <v>166</v>
      </c>
      <c r="C1855" s="46">
        <v>45945</v>
      </c>
      <c r="D1855" s="45" t="s">
        <v>3379</v>
      </c>
      <c r="E1855" s="194"/>
      <c r="F1855" s="50"/>
      <c r="G1855" s="44" t="s">
        <v>3380</v>
      </c>
      <c r="H1855" s="57">
        <v>1910690</v>
      </c>
      <c r="I1855" s="57">
        <v>0</v>
      </c>
      <c r="J1855" s="57">
        <v>152855</v>
      </c>
      <c r="K1855" s="57">
        <v>2063545</v>
      </c>
      <c r="L1855" s="58" t="s">
        <v>24</v>
      </c>
      <c r="M1855" s="59"/>
      <c r="N1855" s="58"/>
      <c r="O1855" s="57">
        <f>IF(Table1[[#This Row],[Phân loại]]="Tồn đầu kỳ",Table1[[#This Row],[Tổng giá trị]],0)</f>
        <v>0</v>
      </c>
      <c r="P1855" s="58">
        <f>IF(Table1[[#This Row],[Số còn phải thu ĐK]]&lt;&gt;0,0,IF(Table1[[#This Row],[Phân loại]]="Bán hàng",Table1[[#This Row],[Tổng giá trị]],-Table1[[#This Row],[Tổng giá trị]]))</f>
        <v>2063545</v>
      </c>
      <c r="Q1855" s="115">
        <f t="shared" si="225"/>
        <v>0</v>
      </c>
      <c r="R1855" s="58">
        <f>Table1[[#This Row],[Số còn phải thu ĐK]]+Table1[[#This Row],[Giá Trị HD sau CK]]-Table1[[#This Row],[Số tiền đã thu]]</f>
        <v>2063545</v>
      </c>
      <c r="S1855" s="59">
        <f>IF(Table1[[#This Row],[Ngày hóa đơn]]&lt;&gt;"",Table1[[#This Row],[Ngày hóa đơn]],Table1[[#This Row],[Ngày hạch toán]])</f>
        <v>45945</v>
      </c>
      <c r="T1855" s="58"/>
      <c r="U1855" s="59">
        <f>IF(Table1[[#This Row],[Ngày tính CN]]="","",S1855+T1855)</f>
        <v>45945</v>
      </c>
      <c r="V1855" s="60">
        <f ca="1">IF(Table1[[#This Row],[Hạn thanh toán]]="","",IF((U1855-NOW())&lt;0,0,(U1855-NOW())))</f>
        <v>0</v>
      </c>
      <c r="W1855" s="57"/>
      <c r="X1855" s="116" t="str">
        <f t="shared" ca="1" si="229"/>
        <v/>
      </c>
      <c r="Y1855" s="116" t="str">
        <f t="shared" ca="1" si="224"/>
        <v/>
      </c>
      <c r="Z1855" s="305">
        <f>Table1[[#This Row],[Hạn thanh toán]]</f>
        <v>45945</v>
      </c>
      <c r="AA1855" s="305">
        <f>Table1[[#This Row],[Ngày Thanh toán]]</f>
        <v>0</v>
      </c>
      <c r="AD1855" s="61" t="str">
        <f>VLOOKUP($A1855,Ma_KH!$A:$Q,Ma_KH!O$1,0)</f>
        <v>FINEMART</v>
      </c>
      <c r="AE1855" s="3" t="str">
        <f>VLOOKUP($A1855,Ma_KH!$A:$Q,Ma_KH!P$1,0)</f>
        <v>FINEMART</v>
      </c>
    </row>
    <row r="1856" spans="1:31" s="61" customFormat="1" ht="25.5" customHeight="1" x14ac:dyDescent="0.3">
      <c r="A1856" s="47" t="s">
        <v>169</v>
      </c>
      <c r="B1856" s="4" t="s">
        <v>166</v>
      </c>
      <c r="C1856" s="49">
        <v>45958</v>
      </c>
      <c r="D1856" s="48" t="s">
        <v>3382</v>
      </c>
      <c r="E1856" s="194"/>
      <c r="F1856" s="51"/>
      <c r="G1856" s="51" t="s">
        <v>3383</v>
      </c>
      <c r="H1856" s="57">
        <v>1193873</v>
      </c>
      <c r="I1856" s="57">
        <v>0</v>
      </c>
      <c r="J1856" s="57">
        <v>95510</v>
      </c>
      <c r="K1856" s="57">
        <v>1289383</v>
      </c>
      <c r="L1856" s="58" t="s">
        <v>24</v>
      </c>
      <c r="M1856" s="59"/>
      <c r="N1856" s="58"/>
      <c r="O1856" s="57">
        <f>IF(Table1[[#This Row],[Phân loại]]="Tồn đầu kỳ",Table1[[#This Row],[Tổng giá trị]],0)</f>
        <v>0</v>
      </c>
      <c r="P1856" s="58">
        <f>IF(Table1[[#This Row],[Số còn phải thu ĐK]]&lt;&gt;0,0,IF(Table1[[#This Row],[Phân loại]]="Bán hàng",Table1[[#This Row],[Tổng giá trị]],-Table1[[#This Row],[Tổng giá trị]]))</f>
        <v>1289383</v>
      </c>
      <c r="Q1856" s="115">
        <f t="shared" si="225"/>
        <v>0</v>
      </c>
      <c r="R1856" s="58">
        <f>Table1[[#This Row],[Số còn phải thu ĐK]]+Table1[[#This Row],[Giá Trị HD sau CK]]-Table1[[#This Row],[Số tiền đã thu]]</f>
        <v>1289383</v>
      </c>
      <c r="S1856" s="59">
        <f>IF(Table1[[#This Row],[Ngày hóa đơn]]&lt;&gt;"",Table1[[#This Row],[Ngày hóa đơn]],Table1[[#This Row],[Ngày hạch toán]])</f>
        <v>45958</v>
      </c>
      <c r="T1856" s="58"/>
      <c r="U1856" s="59">
        <f>IF(Table1[[#This Row],[Ngày tính CN]]="","",S1856+T1856)</f>
        <v>45958</v>
      </c>
      <c r="V1856" s="60">
        <f ca="1">IF(Table1[[#This Row],[Hạn thanh toán]]="","",IF((U1856-NOW())&lt;0,0,(U1856-NOW())))</f>
        <v>0</v>
      </c>
      <c r="W1856" s="57"/>
      <c r="X1856" s="116" t="str">
        <f t="shared" ca="1" si="229"/>
        <v/>
      </c>
      <c r="Y1856" s="116" t="str">
        <f t="shared" ca="1" si="224"/>
        <v/>
      </c>
      <c r="Z1856" s="305">
        <f>Table1[[#This Row],[Hạn thanh toán]]</f>
        <v>45958</v>
      </c>
      <c r="AA1856" s="305">
        <f>Table1[[#This Row],[Ngày Thanh toán]]</f>
        <v>0</v>
      </c>
      <c r="AD1856" s="61" t="str">
        <f>VLOOKUP($A1856,Ma_KH!$A:$Q,Ma_KH!O$1,0)</f>
        <v>FINEMART</v>
      </c>
      <c r="AE1856" s="3" t="str">
        <f>VLOOKUP($A1856,Ma_KH!$A:$Q,Ma_KH!P$1,0)</f>
        <v>FINEMART</v>
      </c>
    </row>
    <row r="1857" spans="1:31" ht="25.5" customHeight="1" x14ac:dyDescent="0.3">
      <c r="A1857" s="76" t="s">
        <v>170</v>
      </c>
      <c r="B1857" s="4" t="s">
        <v>3399</v>
      </c>
      <c r="C1857" s="78">
        <v>45730</v>
      </c>
      <c r="D1857" s="79" t="s">
        <v>3384</v>
      </c>
      <c r="F1857" s="84"/>
      <c r="G1857" s="76" t="s">
        <v>3385</v>
      </c>
      <c r="H1857" s="72">
        <v>3095879</v>
      </c>
      <c r="I1857" s="72">
        <v>309588</v>
      </c>
      <c r="J1857" s="72">
        <v>222903</v>
      </c>
      <c r="K1857" s="72">
        <v>3009194</v>
      </c>
      <c r="L1857" s="8" t="s">
        <v>24</v>
      </c>
      <c r="M1857" s="270">
        <v>45877</v>
      </c>
      <c r="N1857" s="271" t="s">
        <v>4444</v>
      </c>
      <c r="O1857" s="72">
        <f>IF(Table1[[#This Row],[Phân loại]]="Tồn đầu kỳ",Table1[[#This Row],[Tổng giá trị]],0)</f>
        <v>0</v>
      </c>
      <c r="P1857" s="8">
        <f>IF(Table1[[#This Row],[Số còn phải thu ĐK]]&lt;&gt;0,0,IF(Table1[[#This Row],[Phân loại]]="Bán hàng",Table1[[#This Row],[Tổng giá trị]],-Table1[[#This Row],[Tổng giá trị]]))</f>
        <v>3009194</v>
      </c>
      <c r="Q1857" s="73">
        <f t="shared" si="225"/>
        <v>3009194</v>
      </c>
      <c r="R1857" s="8">
        <f>Table1[[#This Row],[Số còn phải thu ĐK]]+Table1[[#This Row],[Giá Trị HD sau CK]]-Table1[[#This Row],[Số tiền đã thu]]</f>
        <v>0</v>
      </c>
      <c r="S1857" s="7">
        <f>IF(Table1[[#This Row],[Ngày hóa đơn]]&lt;&gt;"",Table1[[#This Row],[Ngày hóa đơn]],Table1[[#This Row],[Ngày hạch toán]])</f>
        <v>45730</v>
      </c>
      <c r="T1857" s="8"/>
      <c r="U1857" s="7">
        <f>IF(Table1[[#This Row],[Ngày tính CN]]="","",S1857+T1857)</f>
        <v>45730</v>
      </c>
      <c r="V1857" s="74">
        <f ca="1">IF(Table1[[#This Row],[Hạn thanh toán]]="","",IF((U1857-NOW())&lt;0,0,(U1857-NOW())))</f>
        <v>0</v>
      </c>
      <c r="W1857" s="72"/>
      <c r="X1857" s="68" t="str">
        <f t="shared" ca="1" si="229"/>
        <v/>
      </c>
      <c r="Y1857" s="68" t="str">
        <f t="shared" si="224"/>
        <v>Đã thanh toán</v>
      </c>
      <c r="Z1857" s="301">
        <f>Table1[[#This Row],[Hạn thanh toán]]</f>
        <v>45730</v>
      </c>
      <c r="AA1857" s="301">
        <f>Table1[[#This Row],[Ngày Thanh toán]]</f>
        <v>45877</v>
      </c>
      <c r="AD1857" s="3" t="str">
        <f>VLOOKUP($A1857,Ma_KH!$A:$Q,Ma_KH!O$1,0)</f>
        <v>GREEN</v>
      </c>
      <c r="AE1857" s="3" t="str">
        <f>VLOOKUP($A1857,Ma_KH!$A:$Q,Ma_KH!P$1,0)</f>
        <v>GREEN MART</v>
      </c>
    </row>
    <row r="1858" spans="1:31" ht="25.5" customHeight="1" x14ac:dyDescent="0.3">
      <c r="A1858" s="76" t="s">
        <v>170</v>
      </c>
      <c r="B1858" s="4" t="s">
        <v>3399</v>
      </c>
      <c r="C1858" s="78">
        <v>45764</v>
      </c>
      <c r="D1858" s="79" t="s">
        <v>3386</v>
      </c>
      <c r="F1858" s="84"/>
      <c r="G1858" s="76" t="s">
        <v>3387</v>
      </c>
      <c r="H1858" s="72"/>
      <c r="I1858" s="72">
        <v>0</v>
      </c>
      <c r="J1858" s="72">
        <v>0</v>
      </c>
      <c r="K1858" s="72">
        <v>591194</v>
      </c>
      <c r="L1858" s="8" t="s">
        <v>17</v>
      </c>
      <c r="M1858" s="270">
        <v>45877</v>
      </c>
      <c r="N1858" s="271" t="s">
        <v>4444</v>
      </c>
      <c r="O1858" s="72">
        <f>IF(Table1[[#This Row],[Phân loại]]="Tồn đầu kỳ",Table1[[#This Row],[Tổng giá trị]],0)</f>
        <v>0</v>
      </c>
      <c r="P1858" s="8">
        <f>IF(Table1[[#This Row],[Số còn phải thu ĐK]]&lt;&gt;0,0,IF(Table1[[#This Row],[Phân loại]]="Bán hàng",Table1[[#This Row],[Tổng giá trị]],-Table1[[#This Row],[Tổng giá trị]]))</f>
        <v>-591194</v>
      </c>
      <c r="Q1858" s="73">
        <f t="shared" si="225"/>
        <v>-591194</v>
      </c>
      <c r="R1858" s="8">
        <f>Table1[[#This Row],[Số còn phải thu ĐK]]+Table1[[#This Row],[Giá Trị HD sau CK]]-Table1[[#This Row],[Số tiền đã thu]]</f>
        <v>0</v>
      </c>
      <c r="S1858" s="7">
        <f>IF(Table1[[#This Row],[Ngày hóa đơn]]&lt;&gt;"",Table1[[#This Row],[Ngày hóa đơn]],Table1[[#This Row],[Ngày hạch toán]])</f>
        <v>45764</v>
      </c>
      <c r="T1858" s="8"/>
      <c r="U1858" s="7">
        <f>IF(Table1[[#This Row],[Ngày tính CN]]="","",S1858+T1858)</f>
        <v>45764</v>
      </c>
      <c r="V1858" s="74">
        <f ca="1">IF(Table1[[#This Row],[Hạn thanh toán]]="","",IF((U1858-NOW())&lt;0,0,(U1858-NOW())))</f>
        <v>0</v>
      </c>
      <c r="W1858" s="72"/>
      <c r="X1858" s="68" t="str">
        <f t="shared" ca="1" si="229"/>
        <v/>
      </c>
      <c r="Y1858" s="68" t="str">
        <f t="shared" si="224"/>
        <v>Đã thanh toán</v>
      </c>
      <c r="Z1858" s="301">
        <f>Table1[[#This Row],[Hạn thanh toán]]</f>
        <v>45764</v>
      </c>
      <c r="AA1858" s="301">
        <f>Table1[[#This Row],[Ngày Thanh toán]]</f>
        <v>45877</v>
      </c>
      <c r="AD1858" s="3" t="str">
        <f>VLOOKUP($A1858,Ma_KH!$A:$Q,Ma_KH!O$1,0)</f>
        <v>GREEN</v>
      </c>
      <c r="AE1858" s="3" t="str">
        <f>VLOOKUP($A1858,Ma_KH!$A:$Q,Ma_KH!P$1,0)</f>
        <v>GREEN MART</v>
      </c>
    </row>
    <row r="1859" spans="1:31" ht="25.5" customHeight="1" x14ac:dyDescent="0.3">
      <c r="A1859" s="76" t="s">
        <v>170</v>
      </c>
      <c r="B1859" s="4" t="s">
        <v>3399</v>
      </c>
      <c r="C1859" s="78">
        <v>45771</v>
      </c>
      <c r="D1859" s="79" t="s">
        <v>3388</v>
      </c>
      <c r="F1859" s="84"/>
      <c r="G1859" s="76" t="s">
        <v>3389</v>
      </c>
      <c r="H1859" s="72">
        <v>349386</v>
      </c>
      <c r="I1859" s="72">
        <v>0</v>
      </c>
      <c r="J1859" s="72">
        <v>27951</v>
      </c>
      <c r="K1859" s="72">
        <v>377337</v>
      </c>
      <c r="L1859" s="8" t="s">
        <v>24</v>
      </c>
      <c r="M1859" s="270">
        <v>45877</v>
      </c>
      <c r="N1859" s="271" t="s">
        <v>4444</v>
      </c>
      <c r="O1859" s="72">
        <f>IF(Table1[[#This Row],[Phân loại]]="Tồn đầu kỳ",Table1[[#This Row],[Tổng giá trị]],0)</f>
        <v>0</v>
      </c>
      <c r="P1859" s="8">
        <f>IF(Table1[[#This Row],[Số còn phải thu ĐK]]&lt;&gt;0,0,IF(Table1[[#This Row],[Phân loại]]="Bán hàng",Table1[[#This Row],[Tổng giá trị]],-Table1[[#This Row],[Tổng giá trị]]))</f>
        <v>377337</v>
      </c>
      <c r="Q1859" s="73">
        <f t="shared" si="225"/>
        <v>377337</v>
      </c>
      <c r="R1859" s="8">
        <f>Table1[[#This Row],[Số còn phải thu ĐK]]+Table1[[#This Row],[Giá Trị HD sau CK]]-Table1[[#This Row],[Số tiền đã thu]]</f>
        <v>0</v>
      </c>
      <c r="S1859" s="7">
        <f>IF(Table1[[#This Row],[Ngày hóa đơn]]&lt;&gt;"",Table1[[#This Row],[Ngày hóa đơn]],Table1[[#This Row],[Ngày hạch toán]])</f>
        <v>45771</v>
      </c>
      <c r="T1859" s="8"/>
      <c r="U1859" s="7">
        <f>IF(Table1[[#This Row],[Ngày tính CN]]="","",S1859+T1859)</f>
        <v>45771</v>
      </c>
      <c r="V1859" s="74">
        <f ca="1">IF(Table1[[#This Row],[Hạn thanh toán]]="","",IF((U1859-NOW())&lt;0,0,(U1859-NOW())))</f>
        <v>0</v>
      </c>
      <c r="W1859" s="72"/>
      <c r="X1859" s="68" t="str">
        <f t="shared" ca="1" si="229"/>
        <v/>
      </c>
      <c r="Y1859" s="68" t="str">
        <f t="shared" si="224"/>
        <v>Đã thanh toán</v>
      </c>
      <c r="Z1859" s="301">
        <f>Table1[[#This Row],[Hạn thanh toán]]</f>
        <v>45771</v>
      </c>
      <c r="AA1859" s="301">
        <f>Table1[[#This Row],[Ngày Thanh toán]]</f>
        <v>45877</v>
      </c>
      <c r="AD1859" s="3" t="str">
        <f>VLOOKUP($A1859,Ma_KH!$A:$Q,Ma_KH!O$1,0)</f>
        <v>GREEN</v>
      </c>
      <c r="AE1859" s="3" t="str">
        <f>VLOOKUP($A1859,Ma_KH!$A:$Q,Ma_KH!P$1,0)</f>
        <v>GREEN MART</v>
      </c>
    </row>
    <row r="1860" spans="1:31" ht="25.5" customHeight="1" x14ac:dyDescent="0.3">
      <c r="A1860" s="76" t="s">
        <v>170</v>
      </c>
      <c r="B1860" s="4" t="s">
        <v>3399</v>
      </c>
      <c r="C1860" s="78">
        <v>45773</v>
      </c>
      <c r="D1860" s="79" t="s">
        <v>3390</v>
      </c>
      <c r="F1860" s="84"/>
      <c r="G1860" s="76" t="s">
        <v>3391</v>
      </c>
      <c r="H1860" s="72"/>
      <c r="I1860" s="72">
        <v>0</v>
      </c>
      <c r="J1860" s="72">
        <v>0</v>
      </c>
      <c r="K1860" s="72">
        <v>217705</v>
      </c>
      <c r="L1860" s="8" t="s">
        <v>17</v>
      </c>
      <c r="M1860" s="270">
        <v>45877</v>
      </c>
      <c r="N1860" s="271" t="s">
        <v>4444</v>
      </c>
      <c r="O1860" s="72">
        <f>IF(Table1[[#This Row],[Phân loại]]="Tồn đầu kỳ",Table1[[#This Row],[Tổng giá trị]],0)</f>
        <v>0</v>
      </c>
      <c r="P1860" s="8">
        <f>IF(Table1[[#This Row],[Số còn phải thu ĐK]]&lt;&gt;0,0,IF(Table1[[#This Row],[Phân loại]]="Bán hàng",Table1[[#This Row],[Tổng giá trị]],-Table1[[#This Row],[Tổng giá trị]]))</f>
        <v>-217705</v>
      </c>
      <c r="Q1860" s="73">
        <f t="shared" si="225"/>
        <v>-217705</v>
      </c>
      <c r="R1860" s="8">
        <f>Table1[[#This Row],[Số còn phải thu ĐK]]+Table1[[#This Row],[Giá Trị HD sau CK]]-Table1[[#This Row],[Số tiền đã thu]]</f>
        <v>0</v>
      </c>
      <c r="S1860" s="7">
        <f>IF(Table1[[#This Row],[Ngày hóa đơn]]&lt;&gt;"",Table1[[#This Row],[Ngày hóa đơn]],Table1[[#This Row],[Ngày hạch toán]])</f>
        <v>45773</v>
      </c>
      <c r="T1860" s="8"/>
      <c r="U1860" s="7">
        <f>IF(Table1[[#This Row],[Ngày tính CN]]="","",S1860+T1860)</f>
        <v>45773</v>
      </c>
      <c r="V1860" s="74">
        <f ca="1">IF(Table1[[#This Row],[Hạn thanh toán]]="","",IF((U1860-NOW())&lt;0,0,(U1860-NOW())))</f>
        <v>0</v>
      </c>
      <c r="W1860" s="72"/>
      <c r="X1860" s="68" t="str">
        <f t="shared" ca="1" si="229"/>
        <v/>
      </c>
      <c r="Y1860" s="68" t="str">
        <f t="shared" si="224"/>
        <v>Đã thanh toán</v>
      </c>
      <c r="Z1860" s="301">
        <f>Table1[[#This Row],[Hạn thanh toán]]</f>
        <v>45773</v>
      </c>
      <c r="AA1860" s="301">
        <f>Table1[[#This Row],[Ngày Thanh toán]]</f>
        <v>45877</v>
      </c>
      <c r="AD1860" s="3" t="str">
        <f>VLOOKUP($A1860,Ma_KH!$A:$Q,Ma_KH!O$1,0)</f>
        <v>GREEN</v>
      </c>
      <c r="AE1860" s="3" t="str">
        <f>VLOOKUP($A1860,Ma_KH!$A:$Q,Ma_KH!P$1,0)</f>
        <v>GREEN MART</v>
      </c>
    </row>
    <row r="1861" spans="1:31" ht="25.5" customHeight="1" x14ac:dyDescent="0.3">
      <c r="A1861" s="76" t="s">
        <v>170</v>
      </c>
      <c r="B1861" s="4" t="s">
        <v>3399</v>
      </c>
      <c r="C1861" s="78">
        <v>45785</v>
      </c>
      <c r="D1861" s="79" t="s">
        <v>3392</v>
      </c>
      <c r="F1861" s="84"/>
      <c r="G1861" s="76" t="s">
        <v>3389</v>
      </c>
      <c r="H1861" s="72">
        <v>559951</v>
      </c>
      <c r="I1861" s="72">
        <v>0</v>
      </c>
      <c r="J1861" s="72">
        <v>44796</v>
      </c>
      <c r="K1861" s="72">
        <v>604747</v>
      </c>
      <c r="L1861" s="8" t="s">
        <v>24</v>
      </c>
      <c r="M1861" s="270">
        <v>45903</v>
      </c>
      <c r="N1861" s="271" t="s">
        <v>4445</v>
      </c>
      <c r="O1861" s="72">
        <f>IF(Table1[[#This Row],[Phân loại]]="Tồn đầu kỳ",Table1[[#This Row],[Tổng giá trị]],0)</f>
        <v>0</v>
      </c>
      <c r="P1861" s="8">
        <f>IF(Table1[[#This Row],[Số còn phải thu ĐK]]&lt;&gt;0,0,IF(Table1[[#This Row],[Phân loại]]="Bán hàng",Table1[[#This Row],[Tổng giá trị]],-Table1[[#This Row],[Tổng giá trị]]))</f>
        <v>604747</v>
      </c>
      <c r="Q1861" s="73">
        <f t="shared" si="225"/>
        <v>604747</v>
      </c>
      <c r="R1861" s="8">
        <f>Table1[[#This Row],[Số còn phải thu ĐK]]+Table1[[#This Row],[Giá Trị HD sau CK]]-Table1[[#This Row],[Số tiền đã thu]]</f>
        <v>0</v>
      </c>
      <c r="S1861" s="7">
        <f>IF(Table1[[#This Row],[Ngày hóa đơn]]&lt;&gt;"",Table1[[#This Row],[Ngày hóa đơn]],Table1[[#This Row],[Ngày hạch toán]])</f>
        <v>45785</v>
      </c>
      <c r="T1861" s="8"/>
      <c r="U1861" s="7">
        <f>IF(Table1[[#This Row],[Ngày tính CN]]="","",S1861+T1861)</f>
        <v>45785</v>
      </c>
      <c r="V1861" s="74">
        <f ca="1">IF(Table1[[#This Row],[Hạn thanh toán]]="","",IF((U1861-NOW())&lt;0,0,(U1861-NOW())))</f>
        <v>0</v>
      </c>
      <c r="W1861" s="72"/>
      <c r="X1861" s="68" t="str">
        <f t="shared" ca="1" si="229"/>
        <v/>
      </c>
      <c r="Y1861" s="68" t="str">
        <f t="shared" si="224"/>
        <v>Đã thanh toán</v>
      </c>
      <c r="Z1861" s="301">
        <f>Table1[[#This Row],[Hạn thanh toán]]</f>
        <v>45785</v>
      </c>
      <c r="AA1861" s="301">
        <f>Table1[[#This Row],[Ngày Thanh toán]]</f>
        <v>45903</v>
      </c>
      <c r="AD1861" s="3" t="str">
        <f>VLOOKUP($A1861,Ma_KH!$A:$Q,Ma_KH!O$1,0)</f>
        <v>GREEN</v>
      </c>
      <c r="AE1861" s="3" t="str">
        <f>VLOOKUP($A1861,Ma_KH!$A:$Q,Ma_KH!P$1,0)</f>
        <v>GREEN MART</v>
      </c>
    </row>
    <row r="1862" spans="1:31" ht="25.5" customHeight="1" x14ac:dyDescent="0.3">
      <c r="A1862" s="76" t="s">
        <v>170</v>
      </c>
      <c r="B1862" s="4" t="s">
        <v>3399</v>
      </c>
      <c r="C1862" s="78">
        <v>45786</v>
      </c>
      <c r="D1862" s="79" t="s">
        <v>3393</v>
      </c>
      <c r="F1862" s="84"/>
      <c r="G1862" s="76" t="s">
        <v>3394</v>
      </c>
      <c r="H1862" s="72"/>
      <c r="I1862" s="72">
        <v>0</v>
      </c>
      <c r="J1862" s="72">
        <v>0</v>
      </c>
      <c r="K1862" s="72">
        <v>476643</v>
      </c>
      <c r="L1862" s="8" t="s">
        <v>17</v>
      </c>
      <c r="M1862" s="270">
        <v>45903</v>
      </c>
      <c r="N1862" s="271" t="s">
        <v>4445</v>
      </c>
      <c r="O1862" s="72">
        <f>IF(Table1[[#This Row],[Phân loại]]="Tồn đầu kỳ",Table1[[#This Row],[Tổng giá trị]],0)</f>
        <v>0</v>
      </c>
      <c r="P1862" s="8">
        <f>IF(Table1[[#This Row],[Số còn phải thu ĐK]]&lt;&gt;0,0,IF(Table1[[#This Row],[Phân loại]]="Bán hàng",Table1[[#This Row],[Tổng giá trị]],-Table1[[#This Row],[Tổng giá trị]]))</f>
        <v>-476643</v>
      </c>
      <c r="Q1862" s="73">
        <f t="shared" si="225"/>
        <v>-476643</v>
      </c>
      <c r="R1862" s="8">
        <f>Table1[[#This Row],[Số còn phải thu ĐK]]+Table1[[#This Row],[Giá Trị HD sau CK]]-Table1[[#This Row],[Số tiền đã thu]]</f>
        <v>0</v>
      </c>
      <c r="S1862" s="7">
        <f>IF(Table1[[#This Row],[Ngày hóa đơn]]&lt;&gt;"",Table1[[#This Row],[Ngày hóa đơn]],Table1[[#This Row],[Ngày hạch toán]])</f>
        <v>45786</v>
      </c>
      <c r="T1862" s="8"/>
      <c r="U1862" s="7">
        <f>IF(Table1[[#This Row],[Ngày tính CN]]="","",S1862+T1862)</f>
        <v>45786</v>
      </c>
      <c r="V1862" s="74">
        <f ca="1">IF(Table1[[#This Row],[Hạn thanh toán]]="","",IF((U1862-NOW())&lt;0,0,(U1862-NOW())))</f>
        <v>0</v>
      </c>
      <c r="W1862" s="72"/>
      <c r="X1862" s="68" t="str">
        <f t="shared" ca="1" si="229"/>
        <v/>
      </c>
      <c r="Y1862" s="68" t="str">
        <f t="shared" si="224"/>
        <v>Đã thanh toán</v>
      </c>
      <c r="Z1862" s="301">
        <f>Table1[[#This Row],[Hạn thanh toán]]</f>
        <v>45786</v>
      </c>
      <c r="AA1862" s="301">
        <f>Table1[[#This Row],[Ngày Thanh toán]]</f>
        <v>45903</v>
      </c>
      <c r="AD1862" s="3" t="str">
        <f>VLOOKUP($A1862,Ma_KH!$A:$Q,Ma_KH!O$1,0)</f>
        <v>GREEN</v>
      </c>
      <c r="AE1862" s="3" t="str">
        <f>VLOOKUP($A1862,Ma_KH!$A:$Q,Ma_KH!P$1,0)</f>
        <v>GREEN MART</v>
      </c>
    </row>
    <row r="1863" spans="1:31" ht="25.5" customHeight="1" x14ac:dyDescent="0.3">
      <c r="A1863" s="76" t="s">
        <v>170</v>
      </c>
      <c r="B1863" s="4" t="s">
        <v>3399</v>
      </c>
      <c r="C1863" s="78">
        <v>45813</v>
      </c>
      <c r="D1863" s="79" t="s">
        <v>3395</v>
      </c>
      <c r="F1863" s="84"/>
      <c r="G1863" s="76" t="s">
        <v>3389</v>
      </c>
      <c r="H1863" s="72">
        <v>238196</v>
      </c>
      <c r="I1863" s="72">
        <v>0</v>
      </c>
      <c r="J1863" s="72">
        <v>19056</v>
      </c>
      <c r="K1863" s="72">
        <v>257252</v>
      </c>
      <c r="L1863" s="8" t="s">
        <v>24</v>
      </c>
      <c r="M1863" s="270">
        <v>45903</v>
      </c>
      <c r="N1863" s="271" t="s">
        <v>4445</v>
      </c>
      <c r="O1863" s="72">
        <f>IF(Table1[[#This Row],[Phân loại]]="Tồn đầu kỳ",Table1[[#This Row],[Tổng giá trị]],0)</f>
        <v>0</v>
      </c>
      <c r="P1863" s="8">
        <f>IF(Table1[[#This Row],[Số còn phải thu ĐK]]&lt;&gt;0,0,IF(Table1[[#This Row],[Phân loại]]="Bán hàng",Table1[[#This Row],[Tổng giá trị]],-Table1[[#This Row],[Tổng giá trị]]))</f>
        <v>257252</v>
      </c>
      <c r="Q1863" s="73">
        <f t="shared" si="225"/>
        <v>257252</v>
      </c>
      <c r="R1863" s="8">
        <f>Table1[[#This Row],[Số còn phải thu ĐK]]+Table1[[#This Row],[Giá Trị HD sau CK]]-Table1[[#This Row],[Số tiền đã thu]]</f>
        <v>0</v>
      </c>
      <c r="S1863" s="7">
        <f>IF(Table1[[#This Row],[Ngày hóa đơn]]&lt;&gt;"",Table1[[#This Row],[Ngày hóa đơn]],Table1[[#This Row],[Ngày hạch toán]])</f>
        <v>45813</v>
      </c>
      <c r="T1863" s="8"/>
      <c r="U1863" s="7">
        <f>IF(Table1[[#This Row],[Ngày tính CN]]="","",S1863+T1863)</f>
        <v>45813</v>
      </c>
      <c r="V1863" s="74">
        <f ca="1">IF(Table1[[#This Row],[Hạn thanh toán]]="","",IF((U1863-NOW())&lt;0,0,(U1863-NOW())))</f>
        <v>0</v>
      </c>
      <c r="W1863" s="72"/>
      <c r="X1863" s="68" t="str">
        <f t="shared" ca="1" si="229"/>
        <v/>
      </c>
      <c r="Y1863" s="68" t="str">
        <f t="shared" si="224"/>
        <v>Đã thanh toán</v>
      </c>
      <c r="Z1863" s="301">
        <f>Table1[[#This Row],[Hạn thanh toán]]</f>
        <v>45813</v>
      </c>
      <c r="AA1863" s="301">
        <f>Table1[[#This Row],[Ngày Thanh toán]]</f>
        <v>45903</v>
      </c>
      <c r="AD1863" s="3" t="str">
        <f>VLOOKUP($A1863,Ma_KH!$A:$Q,Ma_KH!O$1,0)</f>
        <v>GREEN</v>
      </c>
      <c r="AE1863" s="3" t="str">
        <f>VLOOKUP($A1863,Ma_KH!$A:$Q,Ma_KH!P$1,0)</f>
        <v>GREEN MART</v>
      </c>
    </row>
    <row r="1864" spans="1:31" ht="25.5" customHeight="1" x14ac:dyDescent="0.3">
      <c r="A1864" s="76" t="s">
        <v>170</v>
      </c>
      <c r="B1864" s="4" t="s">
        <v>3399</v>
      </c>
      <c r="C1864" s="78">
        <v>45815</v>
      </c>
      <c r="D1864" s="79" t="s">
        <v>3396</v>
      </c>
      <c r="F1864" s="84"/>
      <c r="G1864" s="76" t="s">
        <v>3391</v>
      </c>
      <c r="H1864" s="72"/>
      <c r="I1864" s="72">
        <v>0</v>
      </c>
      <c r="J1864" s="72">
        <v>0</v>
      </c>
      <c r="K1864" s="72">
        <v>476485</v>
      </c>
      <c r="L1864" s="8" t="s">
        <v>17</v>
      </c>
      <c r="M1864" s="270">
        <v>45903</v>
      </c>
      <c r="N1864" s="271" t="s">
        <v>4445</v>
      </c>
      <c r="O1864" s="72">
        <f>IF(Table1[[#This Row],[Phân loại]]="Tồn đầu kỳ",Table1[[#This Row],[Tổng giá trị]],0)</f>
        <v>0</v>
      </c>
      <c r="P1864" s="8">
        <f>IF(Table1[[#This Row],[Số còn phải thu ĐK]]&lt;&gt;0,0,IF(Table1[[#This Row],[Phân loại]]="Bán hàng",Table1[[#This Row],[Tổng giá trị]],-Table1[[#This Row],[Tổng giá trị]]))</f>
        <v>-476485</v>
      </c>
      <c r="Q1864" s="73">
        <f t="shared" si="225"/>
        <v>-476485</v>
      </c>
      <c r="R1864" s="8">
        <f>Table1[[#This Row],[Số còn phải thu ĐK]]+Table1[[#This Row],[Giá Trị HD sau CK]]-Table1[[#This Row],[Số tiền đã thu]]</f>
        <v>0</v>
      </c>
      <c r="S1864" s="7">
        <f>IF(Table1[[#This Row],[Ngày hóa đơn]]&lt;&gt;"",Table1[[#This Row],[Ngày hóa đơn]],Table1[[#This Row],[Ngày hạch toán]])</f>
        <v>45815</v>
      </c>
      <c r="T1864" s="8"/>
      <c r="U1864" s="7">
        <f>IF(Table1[[#This Row],[Ngày tính CN]]="","",S1864+T1864)</f>
        <v>45815</v>
      </c>
      <c r="V1864" s="74">
        <f ca="1">IF(Table1[[#This Row],[Hạn thanh toán]]="","",IF((U1864-NOW())&lt;0,0,(U1864-NOW())))</f>
        <v>0</v>
      </c>
      <c r="W1864" s="72"/>
      <c r="X1864" s="68" t="str">
        <f t="shared" ca="1" si="229"/>
        <v/>
      </c>
      <c r="Y1864" s="68" t="str">
        <f t="shared" si="224"/>
        <v>Đã thanh toán</v>
      </c>
      <c r="Z1864" s="301">
        <f>Table1[[#This Row],[Hạn thanh toán]]</f>
        <v>45815</v>
      </c>
      <c r="AA1864" s="301">
        <f>Table1[[#This Row],[Ngày Thanh toán]]</f>
        <v>45903</v>
      </c>
      <c r="AD1864" s="3" t="str">
        <f>VLOOKUP($A1864,Ma_KH!$A:$Q,Ma_KH!O$1,0)</f>
        <v>GREEN</v>
      </c>
      <c r="AE1864" s="3" t="str">
        <f>VLOOKUP($A1864,Ma_KH!$A:$Q,Ma_KH!P$1,0)</f>
        <v>GREEN MART</v>
      </c>
    </row>
    <row r="1865" spans="1:31" ht="25.5" customHeight="1" x14ac:dyDescent="0.3">
      <c r="A1865" s="76" t="s">
        <v>170</v>
      </c>
      <c r="B1865" s="4" t="s">
        <v>3399</v>
      </c>
      <c r="C1865" s="78">
        <v>45826</v>
      </c>
      <c r="D1865" s="79" t="s">
        <v>3397</v>
      </c>
      <c r="F1865" s="84"/>
      <c r="G1865" s="76" t="s">
        <v>3389</v>
      </c>
      <c r="H1865" s="72">
        <v>247658</v>
      </c>
      <c r="I1865" s="72">
        <v>0</v>
      </c>
      <c r="J1865" s="72">
        <v>19813</v>
      </c>
      <c r="K1865" s="72">
        <v>267471</v>
      </c>
      <c r="L1865" s="8" t="s">
        <v>24</v>
      </c>
      <c r="M1865" s="270">
        <v>45903</v>
      </c>
      <c r="N1865" s="271" t="s">
        <v>4445</v>
      </c>
      <c r="O1865" s="72">
        <f>IF(Table1[[#This Row],[Phân loại]]="Tồn đầu kỳ",Table1[[#This Row],[Tổng giá trị]],0)</f>
        <v>0</v>
      </c>
      <c r="P1865" s="8">
        <f>IF(Table1[[#This Row],[Số còn phải thu ĐK]]&lt;&gt;0,0,IF(Table1[[#This Row],[Phân loại]]="Bán hàng",Table1[[#This Row],[Tổng giá trị]],-Table1[[#This Row],[Tổng giá trị]]))</f>
        <v>267471</v>
      </c>
      <c r="Q1865" s="73">
        <f t="shared" si="225"/>
        <v>267471</v>
      </c>
      <c r="R1865" s="8">
        <f>Table1[[#This Row],[Số còn phải thu ĐK]]+Table1[[#This Row],[Giá Trị HD sau CK]]-Table1[[#This Row],[Số tiền đã thu]]</f>
        <v>0</v>
      </c>
      <c r="S1865" s="7">
        <f>IF(Table1[[#This Row],[Ngày hóa đơn]]&lt;&gt;"",Table1[[#This Row],[Ngày hóa đơn]],Table1[[#This Row],[Ngày hạch toán]])</f>
        <v>45826</v>
      </c>
      <c r="T1865" s="8"/>
      <c r="U1865" s="7">
        <f>IF(Table1[[#This Row],[Ngày tính CN]]="","",S1865+T1865)</f>
        <v>45826</v>
      </c>
      <c r="V1865" s="74">
        <f ca="1">IF(Table1[[#This Row],[Hạn thanh toán]]="","",IF((U1865-NOW())&lt;0,0,(U1865-NOW())))</f>
        <v>0</v>
      </c>
      <c r="W1865" s="72"/>
      <c r="X1865" s="68" t="str">
        <f t="shared" ca="1" si="229"/>
        <v/>
      </c>
      <c r="Y1865" s="68" t="str">
        <f t="shared" si="224"/>
        <v>Đã thanh toán</v>
      </c>
      <c r="Z1865" s="301">
        <f>Table1[[#This Row],[Hạn thanh toán]]</f>
        <v>45826</v>
      </c>
      <c r="AA1865" s="301">
        <f>Table1[[#This Row],[Ngày Thanh toán]]</f>
        <v>45903</v>
      </c>
      <c r="AD1865" s="3" t="str">
        <f>VLOOKUP($A1865,Ma_KH!$A:$Q,Ma_KH!O$1,0)</f>
        <v>GREEN</v>
      </c>
      <c r="AE1865" s="3" t="str">
        <f>VLOOKUP($A1865,Ma_KH!$A:$Q,Ma_KH!P$1,0)</f>
        <v>GREEN MART</v>
      </c>
    </row>
    <row r="1866" spans="1:31" ht="25.5" customHeight="1" x14ac:dyDescent="0.3">
      <c r="A1866" s="76" t="s">
        <v>170</v>
      </c>
      <c r="B1866" s="4" t="s">
        <v>3399</v>
      </c>
      <c r="C1866" s="78">
        <v>45849</v>
      </c>
      <c r="D1866" s="79" t="s">
        <v>3398</v>
      </c>
      <c r="F1866" s="84"/>
      <c r="G1866" s="76" t="s">
        <v>3399</v>
      </c>
      <c r="H1866" s="72">
        <v>371578</v>
      </c>
      <c r="I1866" s="72">
        <v>0</v>
      </c>
      <c r="J1866" s="72">
        <v>29726</v>
      </c>
      <c r="K1866" s="72">
        <v>401304</v>
      </c>
      <c r="L1866" s="8" t="s">
        <v>24</v>
      </c>
      <c r="M1866" s="270">
        <v>45903</v>
      </c>
      <c r="N1866" s="271" t="s">
        <v>4445</v>
      </c>
      <c r="O1866" s="72">
        <f>IF(Table1[[#This Row],[Phân loại]]="Tồn đầu kỳ",Table1[[#This Row],[Tổng giá trị]],0)</f>
        <v>0</v>
      </c>
      <c r="P1866" s="8">
        <f>IF(Table1[[#This Row],[Số còn phải thu ĐK]]&lt;&gt;0,0,IF(Table1[[#This Row],[Phân loại]]="Bán hàng",Table1[[#This Row],[Tổng giá trị]],-Table1[[#This Row],[Tổng giá trị]]))</f>
        <v>401304</v>
      </c>
      <c r="Q1866" s="73">
        <f t="shared" si="225"/>
        <v>401304</v>
      </c>
      <c r="R1866" s="8">
        <f>Table1[[#This Row],[Số còn phải thu ĐK]]+Table1[[#This Row],[Giá Trị HD sau CK]]-Table1[[#This Row],[Số tiền đã thu]]</f>
        <v>0</v>
      </c>
      <c r="S1866" s="7">
        <f>IF(Table1[[#This Row],[Ngày hóa đơn]]&lt;&gt;"",Table1[[#This Row],[Ngày hóa đơn]],Table1[[#This Row],[Ngày hạch toán]])</f>
        <v>45849</v>
      </c>
      <c r="T1866" s="8"/>
      <c r="U1866" s="7">
        <f>IF(Table1[[#This Row],[Ngày tính CN]]="","",S1866+T1866)</f>
        <v>45849</v>
      </c>
      <c r="V1866" s="74">
        <f ca="1">IF(Table1[[#This Row],[Hạn thanh toán]]="","",IF((U1866-NOW())&lt;0,0,(U1866-NOW())))</f>
        <v>0</v>
      </c>
      <c r="W1866" s="72"/>
      <c r="X1866" s="68" t="str">
        <f t="shared" ca="1" si="229"/>
        <v/>
      </c>
      <c r="Y1866" s="68" t="str">
        <f t="shared" si="224"/>
        <v>Đã thanh toán</v>
      </c>
      <c r="Z1866" s="301">
        <f>Table1[[#This Row],[Hạn thanh toán]]</f>
        <v>45849</v>
      </c>
      <c r="AA1866" s="301">
        <f>Table1[[#This Row],[Ngày Thanh toán]]</f>
        <v>45903</v>
      </c>
      <c r="AD1866" s="3" t="str">
        <f>VLOOKUP($A1866,Ma_KH!$A:$Q,Ma_KH!O$1,0)</f>
        <v>GREEN</v>
      </c>
      <c r="AE1866" s="3" t="str">
        <f>VLOOKUP($A1866,Ma_KH!$A:$Q,Ma_KH!P$1,0)</f>
        <v>GREEN MART</v>
      </c>
    </row>
    <row r="1867" spans="1:31" ht="25.5" customHeight="1" x14ac:dyDescent="0.3">
      <c r="A1867" s="76" t="s">
        <v>170</v>
      </c>
      <c r="B1867" s="4" t="s">
        <v>3399</v>
      </c>
      <c r="C1867" s="78">
        <v>45853</v>
      </c>
      <c r="D1867" s="79" t="s">
        <v>3400</v>
      </c>
      <c r="F1867" s="84"/>
      <c r="G1867" s="76" t="s">
        <v>3399</v>
      </c>
      <c r="H1867" s="72">
        <v>312927</v>
      </c>
      <c r="I1867" s="72">
        <v>0</v>
      </c>
      <c r="J1867" s="72">
        <v>25034</v>
      </c>
      <c r="K1867" s="72">
        <v>337961</v>
      </c>
      <c r="L1867" s="8" t="s">
        <v>24</v>
      </c>
      <c r="M1867" s="270">
        <v>45903</v>
      </c>
      <c r="N1867" s="271" t="s">
        <v>4445</v>
      </c>
      <c r="O1867" s="72">
        <f>IF(Table1[[#This Row],[Phân loại]]="Tồn đầu kỳ",Table1[[#This Row],[Tổng giá trị]],0)</f>
        <v>0</v>
      </c>
      <c r="P1867" s="8">
        <f>IF(Table1[[#This Row],[Số còn phải thu ĐK]]&lt;&gt;0,0,IF(Table1[[#This Row],[Phân loại]]="Bán hàng",Table1[[#This Row],[Tổng giá trị]],-Table1[[#This Row],[Tổng giá trị]]))</f>
        <v>337961</v>
      </c>
      <c r="Q1867" s="73">
        <f t="shared" si="225"/>
        <v>337961</v>
      </c>
      <c r="R1867" s="8">
        <f>Table1[[#This Row],[Số còn phải thu ĐK]]+Table1[[#This Row],[Giá Trị HD sau CK]]-Table1[[#This Row],[Số tiền đã thu]]</f>
        <v>0</v>
      </c>
      <c r="S1867" s="7">
        <f>IF(Table1[[#This Row],[Ngày hóa đơn]]&lt;&gt;"",Table1[[#This Row],[Ngày hóa đơn]],Table1[[#This Row],[Ngày hạch toán]])</f>
        <v>45853</v>
      </c>
      <c r="T1867" s="8"/>
      <c r="U1867" s="7">
        <f>IF(Table1[[#This Row],[Ngày tính CN]]="","",S1867+T1867)</f>
        <v>45853</v>
      </c>
      <c r="V1867" s="74">
        <f ca="1">IF(Table1[[#This Row],[Hạn thanh toán]]="","",IF((U1867-NOW())&lt;0,0,(U1867-NOW())))</f>
        <v>0</v>
      </c>
      <c r="W1867" s="72"/>
      <c r="X1867" s="68" t="str">
        <f t="shared" ca="1" si="229"/>
        <v/>
      </c>
      <c r="Y1867" s="68" t="str">
        <f t="shared" si="224"/>
        <v>Đã thanh toán</v>
      </c>
      <c r="Z1867" s="301">
        <f>Table1[[#This Row],[Hạn thanh toán]]</f>
        <v>45853</v>
      </c>
      <c r="AA1867" s="301">
        <f>Table1[[#This Row],[Ngày Thanh toán]]</f>
        <v>45903</v>
      </c>
      <c r="AD1867" s="3" t="str">
        <f>VLOOKUP($A1867,Ma_KH!$A:$Q,Ma_KH!O$1,0)</f>
        <v>GREEN</v>
      </c>
      <c r="AE1867" s="3" t="str">
        <f>VLOOKUP($A1867,Ma_KH!$A:$Q,Ma_KH!P$1,0)</f>
        <v>GREEN MART</v>
      </c>
    </row>
    <row r="1868" spans="1:31" ht="25.5" customHeight="1" x14ac:dyDescent="0.3">
      <c r="A1868" s="69" t="s">
        <v>170</v>
      </c>
      <c r="B1868" s="4" t="s">
        <v>3399</v>
      </c>
      <c r="C1868" s="70">
        <v>45854</v>
      </c>
      <c r="D1868" s="71" t="s">
        <v>3401</v>
      </c>
      <c r="F1868" s="75"/>
      <c r="G1868" s="69" t="s">
        <v>3402</v>
      </c>
      <c r="H1868" s="72"/>
      <c r="I1868" s="72">
        <v>0</v>
      </c>
      <c r="J1868" s="72">
        <v>0</v>
      </c>
      <c r="K1868" s="72">
        <v>49680</v>
      </c>
      <c r="L1868" s="8" t="s">
        <v>17</v>
      </c>
      <c r="M1868" s="270">
        <v>45903</v>
      </c>
      <c r="N1868" s="271" t="s">
        <v>4445</v>
      </c>
      <c r="O1868" s="72">
        <f>IF(Table1[[#This Row],[Phân loại]]="Tồn đầu kỳ",Table1[[#This Row],[Tổng giá trị]],0)</f>
        <v>0</v>
      </c>
      <c r="P1868" s="8">
        <f>IF(Table1[[#This Row],[Số còn phải thu ĐK]]&lt;&gt;0,0,IF(Table1[[#This Row],[Phân loại]]="Bán hàng",Table1[[#This Row],[Tổng giá trị]],-Table1[[#This Row],[Tổng giá trị]]))</f>
        <v>-49680</v>
      </c>
      <c r="Q1868" s="73">
        <f t="shared" si="225"/>
        <v>-49680</v>
      </c>
      <c r="R1868" s="8">
        <f>Table1[[#This Row],[Số còn phải thu ĐK]]+Table1[[#This Row],[Giá Trị HD sau CK]]-Table1[[#This Row],[Số tiền đã thu]]</f>
        <v>0</v>
      </c>
      <c r="S1868" s="7">
        <f>IF(Table1[[#This Row],[Ngày hóa đơn]]&lt;&gt;"",Table1[[#This Row],[Ngày hóa đơn]],Table1[[#This Row],[Ngày hạch toán]])</f>
        <v>45854</v>
      </c>
      <c r="T1868" s="8"/>
      <c r="U1868" s="7">
        <f>IF(Table1[[#This Row],[Ngày tính CN]]="","",S1868+T1868)</f>
        <v>45854</v>
      </c>
      <c r="V1868" s="74">
        <f ca="1">IF(Table1[[#This Row],[Hạn thanh toán]]="","",IF((U1868-NOW())&lt;0,0,(U1868-NOW())))</f>
        <v>0</v>
      </c>
      <c r="W1868" s="72"/>
      <c r="X1868" s="68" t="str">
        <f t="shared" ca="1" si="229"/>
        <v/>
      </c>
      <c r="Y1868" s="68" t="str">
        <f t="shared" si="224"/>
        <v>Đã thanh toán</v>
      </c>
      <c r="Z1868" s="301">
        <f>Table1[[#This Row],[Hạn thanh toán]]</f>
        <v>45854</v>
      </c>
      <c r="AA1868" s="301">
        <f>Table1[[#This Row],[Ngày Thanh toán]]</f>
        <v>45903</v>
      </c>
      <c r="AD1868" s="3" t="str">
        <f>VLOOKUP($A1868,Ma_KH!$A:$Q,Ma_KH!O$1,0)</f>
        <v>GREEN</v>
      </c>
      <c r="AE1868" s="3" t="str">
        <f>VLOOKUP($A1868,Ma_KH!$A:$Q,Ma_KH!P$1,0)</f>
        <v>GREEN MART</v>
      </c>
    </row>
    <row r="1869" spans="1:31" ht="25.5" customHeight="1" x14ac:dyDescent="0.3">
      <c r="A1869" s="69" t="s">
        <v>170</v>
      </c>
      <c r="B1869" s="4" t="s">
        <v>3399</v>
      </c>
      <c r="C1869" s="70">
        <v>45885</v>
      </c>
      <c r="D1869" s="71" t="s">
        <v>3403</v>
      </c>
      <c r="F1869" s="75"/>
      <c r="G1869" s="69" t="s">
        <v>3399</v>
      </c>
      <c r="H1869" s="72">
        <v>383490</v>
      </c>
      <c r="I1869" s="72">
        <v>0</v>
      </c>
      <c r="J1869" s="72">
        <v>30679</v>
      </c>
      <c r="K1869" s="72">
        <v>414169</v>
      </c>
      <c r="L1869" s="8" t="s">
        <v>24</v>
      </c>
      <c r="M1869" s="270">
        <v>45918</v>
      </c>
      <c r="N1869" s="271" t="s">
        <v>4446</v>
      </c>
      <c r="O1869" s="72">
        <f>IF(Table1[[#This Row],[Phân loại]]="Tồn đầu kỳ",Table1[[#This Row],[Tổng giá trị]],0)</f>
        <v>0</v>
      </c>
      <c r="P1869" s="8">
        <f>IF(Table1[[#This Row],[Số còn phải thu ĐK]]&lt;&gt;0,0,IF(Table1[[#This Row],[Phân loại]]="Bán hàng",Table1[[#This Row],[Tổng giá trị]],-Table1[[#This Row],[Tổng giá trị]]))</f>
        <v>414169</v>
      </c>
      <c r="Q1869" s="73">
        <f t="shared" si="225"/>
        <v>414169</v>
      </c>
      <c r="R1869" s="8">
        <f>Table1[[#This Row],[Số còn phải thu ĐK]]+Table1[[#This Row],[Giá Trị HD sau CK]]-Table1[[#This Row],[Số tiền đã thu]]</f>
        <v>0</v>
      </c>
      <c r="S1869" s="7">
        <f>IF(Table1[[#This Row],[Ngày hóa đơn]]&lt;&gt;"",Table1[[#This Row],[Ngày hóa đơn]],Table1[[#This Row],[Ngày hạch toán]])</f>
        <v>45885</v>
      </c>
      <c r="T1869" s="8"/>
      <c r="U1869" s="7">
        <f>IF(Table1[[#This Row],[Ngày tính CN]]="","",S1869+T1869)</f>
        <v>45885</v>
      </c>
      <c r="V1869" s="74">
        <f ca="1">IF(Table1[[#This Row],[Hạn thanh toán]]="","",IF((U1869-NOW())&lt;0,0,(U1869-NOW())))</f>
        <v>0</v>
      </c>
      <c r="W1869" s="72"/>
      <c r="X1869" s="68" t="str">
        <f t="shared" ca="1" si="229"/>
        <v/>
      </c>
      <c r="Y1869" s="68" t="str">
        <f t="shared" si="224"/>
        <v>Đã thanh toán</v>
      </c>
      <c r="Z1869" s="301">
        <f>Table1[[#This Row],[Hạn thanh toán]]</f>
        <v>45885</v>
      </c>
      <c r="AA1869" s="301">
        <f>Table1[[#This Row],[Ngày Thanh toán]]</f>
        <v>45918</v>
      </c>
      <c r="AD1869" s="3" t="str">
        <f>VLOOKUP($A1869,Ma_KH!$A:$Q,Ma_KH!O$1,0)</f>
        <v>GREEN</v>
      </c>
      <c r="AE1869" s="3" t="str">
        <f>VLOOKUP($A1869,Ma_KH!$A:$Q,Ma_KH!P$1,0)</f>
        <v>GREEN MART</v>
      </c>
    </row>
    <row r="1870" spans="1:31" ht="25.5" customHeight="1" x14ac:dyDescent="0.3">
      <c r="A1870" s="76" t="s">
        <v>170</v>
      </c>
      <c r="B1870" s="4" t="s">
        <v>3399</v>
      </c>
      <c r="C1870" s="78">
        <v>45913</v>
      </c>
      <c r="D1870" s="79" t="s">
        <v>3404</v>
      </c>
      <c r="F1870" s="84"/>
      <c r="G1870" s="86" t="s">
        <v>3389</v>
      </c>
      <c r="H1870" s="72">
        <v>402364</v>
      </c>
      <c r="I1870" s="72">
        <v>0</v>
      </c>
      <c r="J1870" s="72">
        <v>32189</v>
      </c>
      <c r="K1870" s="72">
        <v>434553</v>
      </c>
      <c r="L1870" s="8" t="s">
        <v>24</v>
      </c>
      <c r="M1870" s="272">
        <v>45979</v>
      </c>
      <c r="O1870" s="72">
        <f>IF(Table1[[#This Row],[Phân loại]]="Tồn đầu kỳ",Table1[[#This Row],[Tổng giá trị]],0)</f>
        <v>0</v>
      </c>
      <c r="P1870" s="8">
        <f>IF(Table1[[#This Row],[Số còn phải thu ĐK]]&lt;&gt;0,0,IF(Table1[[#This Row],[Phân loại]]="Bán hàng",Table1[[#This Row],[Tổng giá trị]],-Table1[[#This Row],[Tổng giá trị]]))</f>
        <v>434553</v>
      </c>
      <c r="Q1870" s="73">
        <f t="shared" si="225"/>
        <v>434553</v>
      </c>
      <c r="R1870" s="8">
        <f>Table1[[#This Row],[Số còn phải thu ĐK]]+Table1[[#This Row],[Giá Trị HD sau CK]]-Table1[[#This Row],[Số tiền đã thu]]</f>
        <v>0</v>
      </c>
      <c r="S1870" s="7">
        <f>IF(Table1[[#This Row],[Ngày hóa đơn]]&lt;&gt;"",Table1[[#This Row],[Ngày hóa đơn]],Table1[[#This Row],[Ngày hạch toán]])</f>
        <v>45913</v>
      </c>
      <c r="T1870" s="8"/>
      <c r="U1870" s="7">
        <f>IF(Table1[[#This Row],[Ngày tính CN]]="","",S1870+T1870)</f>
        <v>45913</v>
      </c>
      <c r="V1870" s="74">
        <f ca="1">IF(Table1[[#This Row],[Hạn thanh toán]]="","",IF((U1870-NOW())&lt;0,0,(U1870-NOW())))</f>
        <v>0</v>
      </c>
      <c r="W1870" s="72"/>
      <c r="X1870" s="68" t="str">
        <f t="shared" ca="1" si="229"/>
        <v/>
      </c>
      <c r="Y1870" s="68" t="str">
        <f t="shared" si="224"/>
        <v>Đã thanh toán</v>
      </c>
      <c r="Z1870" s="301">
        <f>Table1[[#This Row],[Hạn thanh toán]]</f>
        <v>45913</v>
      </c>
      <c r="AA1870" s="301">
        <f>Table1[[#This Row],[Ngày Thanh toán]]</f>
        <v>45979</v>
      </c>
      <c r="AD1870" s="3" t="str">
        <f>VLOOKUP($A1870,Ma_KH!$A:$Q,Ma_KH!O$1,0)</f>
        <v>GREEN</v>
      </c>
      <c r="AE1870" s="3" t="str">
        <f>VLOOKUP($A1870,Ma_KH!$A:$Q,Ma_KH!P$1,0)</f>
        <v>GREEN MART</v>
      </c>
    </row>
    <row r="1871" spans="1:31" ht="25.5" customHeight="1" x14ac:dyDescent="0.3">
      <c r="A1871" s="76" t="s">
        <v>170</v>
      </c>
      <c r="B1871" s="4" t="s">
        <v>3399</v>
      </c>
      <c r="C1871" s="78">
        <v>45927</v>
      </c>
      <c r="D1871" s="79" t="s">
        <v>3405</v>
      </c>
      <c r="F1871" s="84"/>
      <c r="G1871" s="86" t="s">
        <v>3399</v>
      </c>
      <c r="H1871" s="72">
        <v>396036</v>
      </c>
      <c r="I1871" s="72">
        <v>0</v>
      </c>
      <c r="J1871" s="72">
        <v>31683</v>
      </c>
      <c r="K1871" s="72">
        <v>427719</v>
      </c>
      <c r="L1871" s="8" t="s">
        <v>24</v>
      </c>
      <c r="M1871" s="272">
        <v>45979</v>
      </c>
      <c r="O1871" s="72">
        <f>IF(Table1[[#This Row],[Phân loại]]="Tồn đầu kỳ",Table1[[#This Row],[Tổng giá trị]],0)</f>
        <v>0</v>
      </c>
      <c r="P1871" s="8">
        <f>IF(Table1[[#This Row],[Số còn phải thu ĐK]]&lt;&gt;0,0,IF(Table1[[#This Row],[Phân loại]]="Bán hàng",Table1[[#This Row],[Tổng giá trị]],-Table1[[#This Row],[Tổng giá trị]]))</f>
        <v>427719</v>
      </c>
      <c r="Q1871" s="73">
        <f t="shared" si="225"/>
        <v>427719</v>
      </c>
      <c r="R1871" s="8">
        <f>Table1[[#This Row],[Số còn phải thu ĐK]]+Table1[[#This Row],[Giá Trị HD sau CK]]-Table1[[#This Row],[Số tiền đã thu]]</f>
        <v>0</v>
      </c>
      <c r="S1871" s="7">
        <f>IF(Table1[[#This Row],[Ngày hóa đơn]]&lt;&gt;"",Table1[[#This Row],[Ngày hóa đơn]],Table1[[#This Row],[Ngày hạch toán]])</f>
        <v>45927</v>
      </c>
      <c r="T1871" s="8"/>
      <c r="U1871" s="7">
        <f>IF(Table1[[#This Row],[Ngày tính CN]]="","",S1871+T1871)</f>
        <v>45927</v>
      </c>
      <c r="V1871" s="74">
        <f ca="1">IF(Table1[[#This Row],[Hạn thanh toán]]="","",IF((U1871-NOW())&lt;0,0,(U1871-NOW())))</f>
        <v>0</v>
      </c>
      <c r="W1871" s="72"/>
      <c r="X1871" s="68" t="str">
        <f t="shared" ca="1" si="229"/>
        <v/>
      </c>
      <c r="Y1871" s="68" t="str">
        <f t="shared" si="224"/>
        <v>Đã thanh toán</v>
      </c>
      <c r="Z1871" s="301">
        <f>Table1[[#This Row],[Hạn thanh toán]]</f>
        <v>45927</v>
      </c>
      <c r="AA1871" s="301">
        <f>Table1[[#This Row],[Ngày Thanh toán]]</f>
        <v>45979</v>
      </c>
      <c r="AD1871" s="3" t="str">
        <f>VLOOKUP($A1871,Ma_KH!$A:$Q,Ma_KH!O$1,0)</f>
        <v>GREEN</v>
      </c>
      <c r="AE1871" s="3" t="str">
        <f>VLOOKUP($A1871,Ma_KH!$A:$Q,Ma_KH!P$1,0)</f>
        <v>GREEN MART</v>
      </c>
    </row>
    <row r="1872" spans="1:31" ht="25.5" customHeight="1" x14ac:dyDescent="0.3">
      <c r="A1872" s="76" t="s">
        <v>170</v>
      </c>
      <c r="B1872" s="4" t="s">
        <v>3399</v>
      </c>
      <c r="C1872" s="78">
        <v>45944</v>
      </c>
      <c r="D1872" s="79" t="s">
        <v>3405</v>
      </c>
      <c r="F1872" s="84"/>
      <c r="G1872" s="86" t="s">
        <v>3389</v>
      </c>
      <c r="H1872" s="72">
        <v>556508</v>
      </c>
      <c r="I1872" s="72">
        <v>0</v>
      </c>
      <c r="J1872" s="72">
        <v>44521</v>
      </c>
      <c r="K1872" s="72">
        <v>601029</v>
      </c>
      <c r="L1872" s="8" t="s">
        <v>24</v>
      </c>
      <c r="M1872" s="272">
        <v>45979</v>
      </c>
      <c r="O1872" s="72">
        <f>IF(Table1[[#This Row],[Phân loại]]="Tồn đầu kỳ",Table1[[#This Row],[Tổng giá trị]],0)</f>
        <v>0</v>
      </c>
      <c r="P1872" s="8">
        <f>IF(Table1[[#This Row],[Số còn phải thu ĐK]]&lt;&gt;0,0,IF(Table1[[#This Row],[Phân loại]]="Bán hàng",Table1[[#This Row],[Tổng giá trị]],-Table1[[#This Row],[Tổng giá trị]]))</f>
        <v>601029</v>
      </c>
      <c r="Q1872" s="73">
        <f t="shared" si="225"/>
        <v>601029</v>
      </c>
      <c r="R1872" s="8">
        <f>Table1[[#This Row],[Số còn phải thu ĐK]]+Table1[[#This Row],[Giá Trị HD sau CK]]-Table1[[#This Row],[Số tiền đã thu]]</f>
        <v>0</v>
      </c>
      <c r="S1872" s="7">
        <f>IF(Table1[[#This Row],[Ngày hóa đơn]]&lt;&gt;"",Table1[[#This Row],[Ngày hóa đơn]],Table1[[#This Row],[Ngày hạch toán]])</f>
        <v>45944</v>
      </c>
      <c r="T1872" s="8"/>
      <c r="U1872" s="7">
        <f>IF(Table1[[#This Row],[Ngày tính CN]]="","",S1872+T1872)</f>
        <v>45944</v>
      </c>
      <c r="V1872" s="74">
        <f ca="1">IF(Table1[[#This Row],[Hạn thanh toán]]="","",IF((U1872-NOW())&lt;0,0,(U1872-NOW())))</f>
        <v>0</v>
      </c>
      <c r="W1872" s="72"/>
      <c r="X1872" s="68" t="str">
        <f t="shared" ca="1" si="229"/>
        <v/>
      </c>
      <c r="Y1872" s="68" t="str">
        <f t="shared" si="224"/>
        <v>Đã thanh toán</v>
      </c>
      <c r="Z1872" s="301">
        <f>Table1[[#This Row],[Hạn thanh toán]]</f>
        <v>45944</v>
      </c>
      <c r="AA1872" s="301">
        <f>Table1[[#This Row],[Ngày Thanh toán]]</f>
        <v>45979</v>
      </c>
      <c r="AD1872" s="3" t="str">
        <f>VLOOKUP($A1872,Ma_KH!$A:$Q,Ma_KH!O$1,0)</f>
        <v>GREEN</v>
      </c>
      <c r="AE1872" s="3" t="str">
        <f>VLOOKUP($A1872,Ma_KH!$A:$Q,Ma_KH!P$1,0)</f>
        <v>GREEN MART</v>
      </c>
    </row>
    <row r="1873" spans="1:31" ht="25.5" customHeight="1" x14ac:dyDescent="0.3">
      <c r="A1873" s="76" t="s">
        <v>171</v>
      </c>
      <c r="B1873" s="4" t="s">
        <v>3417</v>
      </c>
      <c r="C1873" s="78">
        <v>45730</v>
      </c>
      <c r="D1873" s="79" t="s">
        <v>3406</v>
      </c>
      <c r="F1873" s="84"/>
      <c r="G1873" s="76" t="s">
        <v>3407</v>
      </c>
      <c r="H1873" s="72">
        <v>3095881</v>
      </c>
      <c r="I1873" s="72">
        <v>309588</v>
      </c>
      <c r="J1873" s="72">
        <v>222903</v>
      </c>
      <c r="K1873" s="72">
        <v>3009196</v>
      </c>
      <c r="L1873" s="8" t="s">
        <v>24</v>
      </c>
      <c r="M1873" s="270">
        <v>45877</v>
      </c>
      <c r="N1873" s="271" t="s">
        <v>4444</v>
      </c>
      <c r="O1873" s="72">
        <f>IF(Table1[[#This Row],[Phân loại]]="Tồn đầu kỳ",Table1[[#This Row],[Tổng giá trị]],0)</f>
        <v>0</v>
      </c>
      <c r="P1873" s="8">
        <f>IF(Table1[[#This Row],[Số còn phải thu ĐK]]&lt;&gt;0,0,IF(Table1[[#This Row],[Phân loại]]="Bán hàng",Table1[[#This Row],[Tổng giá trị]],-Table1[[#This Row],[Tổng giá trị]]))</f>
        <v>3009196</v>
      </c>
      <c r="Q1873" s="73">
        <f t="shared" si="225"/>
        <v>3009196</v>
      </c>
      <c r="R1873" s="8">
        <f>Table1[[#This Row],[Số còn phải thu ĐK]]+Table1[[#This Row],[Giá Trị HD sau CK]]-Table1[[#This Row],[Số tiền đã thu]]</f>
        <v>0</v>
      </c>
      <c r="S1873" s="7">
        <f>IF(Table1[[#This Row],[Ngày hóa đơn]]&lt;&gt;"",Table1[[#This Row],[Ngày hóa đơn]],Table1[[#This Row],[Ngày hạch toán]])</f>
        <v>45730</v>
      </c>
      <c r="T1873" s="8"/>
      <c r="U1873" s="7">
        <f>IF(Table1[[#This Row],[Ngày tính CN]]="","",S1873+T1873)</f>
        <v>45730</v>
      </c>
      <c r="V1873" s="74">
        <f ca="1">IF(Table1[[#This Row],[Hạn thanh toán]]="","",IF((U1873-NOW())&lt;0,0,(U1873-NOW())))</f>
        <v>0</v>
      </c>
      <c r="W1873" s="72"/>
      <c r="X1873" s="68" t="str">
        <f t="shared" ca="1" si="229"/>
        <v/>
      </c>
      <c r="Y1873" s="68" t="str">
        <f t="shared" si="224"/>
        <v>Đã thanh toán</v>
      </c>
      <c r="Z1873" s="301">
        <f>Table1[[#This Row],[Hạn thanh toán]]</f>
        <v>45730</v>
      </c>
      <c r="AA1873" s="301">
        <f>Table1[[#This Row],[Ngày Thanh toán]]</f>
        <v>45877</v>
      </c>
      <c r="AD1873" s="3" t="str">
        <f>VLOOKUP($A1873,Ma_KH!$A:$Q,Ma_KH!O$1,0)</f>
        <v>GREEN</v>
      </c>
      <c r="AE1873" s="3" t="str">
        <f>VLOOKUP($A1873,Ma_KH!$A:$Q,Ma_KH!P$1,0)</f>
        <v>GREEN MART</v>
      </c>
    </row>
    <row r="1874" spans="1:31" ht="25.5" customHeight="1" x14ac:dyDescent="0.3">
      <c r="A1874" s="76" t="s">
        <v>171</v>
      </c>
      <c r="B1874" s="4" t="s">
        <v>3417</v>
      </c>
      <c r="C1874" s="78">
        <v>45769</v>
      </c>
      <c r="D1874" s="79" t="s">
        <v>3408</v>
      </c>
      <c r="F1874" s="84"/>
      <c r="G1874" s="76" t="s">
        <v>3409</v>
      </c>
      <c r="H1874" s="72">
        <v>1100798</v>
      </c>
      <c r="I1874" s="72">
        <v>0</v>
      </c>
      <c r="J1874" s="72">
        <v>88064</v>
      </c>
      <c r="K1874" s="72">
        <v>1188862</v>
      </c>
      <c r="L1874" s="8" t="s">
        <v>24</v>
      </c>
      <c r="M1874" s="270">
        <v>45877</v>
      </c>
      <c r="N1874" s="271" t="s">
        <v>4444</v>
      </c>
      <c r="O1874" s="72">
        <f>IF(Table1[[#This Row],[Phân loại]]="Tồn đầu kỳ",Table1[[#This Row],[Tổng giá trị]],0)</f>
        <v>0</v>
      </c>
      <c r="P1874" s="8">
        <f>IF(Table1[[#This Row],[Số còn phải thu ĐK]]&lt;&gt;0,0,IF(Table1[[#This Row],[Phân loại]]="Bán hàng",Table1[[#This Row],[Tổng giá trị]],-Table1[[#This Row],[Tổng giá trị]]))</f>
        <v>1188862</v>
      </c>
      <c r="Q1874" s="73">
        <f t="shared" si="225"/>
        <v>1188862</v>
      </c>
      <c r="R1874" s="8">
        <f>Table1[[#This Row],[Số còn phải thu ĐK]]+Table1[[#This Row],[Giá Trị HD sau CK]]-Table1[[#This Row],[Số tiền đã thu]]</f>
        <v>0</v>
      </c>
      <c r="S1874" s="7">
        <f>IF(Table1[[#This Row],[Ngày hóa đơn]]&lt;&gt;"",Table1[[#This Row],[Ngày hóa đơn]],Table1[[#This Row],[Ngày hạch toán]])</f>
        <v>45769</v>
      </c>
      <c r="T1874" s="8"/>
      <c r="U1874" s="7">
        <f>IF(Table1[[#This Row],[Ngày tính CN]]="","",S1874+T1874)</f>
        <v>45769</v>
      </c>
      <c r="V1874" s="74">
        <f ca="1">IF(Table1[[#This Row],[Hạn thanh toán]]="","",IF((U1874-NOW())&lt;0,0,(U1874-NOW())))</f>
        <v>0</v>
      </c>
      <c r="W1874" s="72"/>
      <c r="X1874" s="68" t="str">
        <f t="shared" ca="1" si="229"/>
        <v/>
      </c>
      <c r="Y1874" s="68" t="str">
        <f t="shared" si="224"/>
        <v>Đã thanh toán</v>
      </c>
      <c r="Z1874" s="301">
        <f>Table1[[#This Row],[Hạn thanh toán]]</f>
        <v>45769</v>
      </c>
      <c r="AA1874" s="301">
        <f>Table1[[#This Row],[Ngày Thanh toán]]</f>
        <v>45877</v>
      </c>
      <c r="AD1874" s="3" t="str">
        <f>VLOOKUP($A1874,Ma_KH!$A:$Q,Ma_KH!O$1,0)</f>
        <v>GREEN</v>
      </c>
      <c r="AE1874" s="3" t="str">
        <f>VLOOKUP($A1874,Ma_KH!$A:$Q,Ma_KH!P$1,0)</f>
        <v>GREEN MART</v>
      </c>
    </row>
    <row r="1875" spans="1:31" ht="25.5" customHeight="1" x14ac:dyDescent="0.3">
      <c r="A1875" s="76" t="s">
        <v>171</v>
      </c>
      <c r="B1875" s="4" t="s">
        <v>3417</v>
      </c>
      <c r="C1875" s="78">
        <v>45794</v>
      </c>
      <c r="D1875" s="79" t="s">
        <v>3410</v>
      </c>
      <c r="F1875" s="84"/>
      <c r="G1875" s="76" t="s">
        <v>3411</v>
      </c>
      <c r="H1875" s="72"/>
      <c r="I1875" s="72">
        <v>0</v>
      </c>
      <c r="J1875" s="72">
        <v>0</v>
      </c>
      <c r="K1875" s="72">
        <v>619526</v>
      </c>
      <c r="L1875" s="8" t="s">
        <v>17</v>
      </c>
      <c r="M1875" s="270">
        <v>45903</v>
      </c>
      <c r="N1875" s="271" t="s">
        <v>4445</v>
      </c>
      <c r="O1875" s="72">
        <f>IF(Table1[[#This Row],[Phân loại]]="Tồn đầu kỳ",Table1[[#This Row],[Tổng giá trị]],0)</f>
        <v>0</v>
      </c>
      <c r="P1875" s="8">
        <f>IF(Table1[[#This Row],[Số còn phải thu ĐK]]&lt;&gt;0,0,IF(Table1[[#This Row],[Phân loại]]="Bán hàng",Table1[[#This Row],[Tổng giá trị]],-Table1[[#This Row],[Tổng giá trị]]))</f>
        <v>-619526</v>
      </c>
      <c r="Q1875" s="73">
        <f t="shared" si="225"/>
        <v>-619526</v>
      </c>
      <c r="R1875" s="8">
        <f>Table1[[#This Row],[Số còn phải thu ĐK]]+Table1[[#This Row],[Giá Trị HD sau CK]]-Table1[[#This Row],[Số tiền đã thu]]</f>
        <v>0</v>
      </c>
      <c r="S1875" s="7">
        <f>IF(Table1[[#This Row],[Ngày hóa đơn]]&lt;&gt;"",Table1[[#This Row],[Ngày hóa đơn]],Table1[[#This Row],[Ngày hạch toán]])</f>
        <v>45794</v>
      </c>
      <c r="T1875" s="8"/>
      <c r="U1875" s="7">
        <f>IF(Table1[[#This Row],[Ngày tính CN]]="","",S1875+T1875)</f>
        <v>45794</v>
      </c>
      <c r="V1875" s="74">
        <f ca="1">IF(Table1[[#This Row],[Hạn thanh toán]]="","",IF((U1875-NOW())&lt;0,0,(U1875-NOW())))</f>
        <v>0</v>
      </c>
      <c r="W1875" s="72"/>
      <c r="X1875" s="68" t="str">
        <f t="shared" ca="1" si="229"/>
        <v/>
      </c>
      <c r="Y1875" s="68" t="str">
        <f t="shared" si="224"/>
        <v>Đã thanh toán</v>
      </c>
      <c r="Z1875" s="301">
        <f>Table1[[#This Row],[Hạn thanh toán]]</f>
        <v>45794</v>
      </c>
      <c r="AA1875" s="301">
        <f>Table1[[#This Row],[Ngày Thanh toán]]</f>
        <v>45903</v>
      </c>
      <c r="AD1875" s="3" t="str">
        <f>VLOOKUP($A1875,Ma_KH!$A:$Q,Ma_KH!O$1,0)</f>
        <v>GREEN</v>
      </c>
      <c r="AE1875" s="3" t="str">
        <f>VLOOKUP($A1875,Ma_KH!$A:$Q,Ma_KH!P$1,0)</f>
        <v>GREEN MART</v>
      </c>
    </row>
    <row r="1876" spans="1:31" ht="25.5" customHeight="1" x14ac:dyDescent="0.3">
      <c r="A1876" s="76" t="s">
        <v>171</v>
      </c>
      <c r="B1876" s="4" t="s">
        <v>3417</v>
      </c>
      <c r="C1876" s="78">
        <v>45820</v>
      </c>
      <c r="D1876" s="79" t="s">
        <v>3412</v>
      </c>
      <c r="F1876" s="84"/>
      <c r="G1876" s="76" t="s">
        <v>3413</v>
      </c>
      <c r="H1876" s="72"/>
      <c r="I1876" s="72">
        <v>0</v>
      </c>
      <c r="J1876" s="72">
        <v>0</v>
      </c>
      <c r="K1876" s="72">
        <v>128591</v>
      </c>
      <c r="L1876" s="8" t="s">
        <v>17</v>
      </c>
      <c r="M1876" s="270">
        <v>45903</v>
      </c>
      <c r="N1876" s="271" t="s">
        <v>4445</v>
      </c>
      <c r="O1876" s="72">
        <f>IF(Table1[[#This Row],[Phân loại]]="Tồn đầu kỳ",Table1[[#This Row],[Tổng giá trị]],0)</f>
        <v>0</v>
      </c>
      <c r="P1876" s="8">
        <f>IF(Table1[[#This Row],[Số còn phải thu ĐK]]&lt;&gt;0,0,IF(Table1[[#This Row],[Phân loại]]="Bán hàng",Table1[[#This Row],[Tổng giá trị]],-Table1[[#This Row],[Tổng giá trị]]))</f>
        <v>-128591</v>
      </c>
      <c r="Q1876" s="73">
        <f t="shared" si="225"/>
        <v>-128591</v>
      </c>
      <c r="R1876" s="8">
        <f>Table1[[#This Row],[Số còn phải thu ĐK]]+Table1[[#This Row],[Giá Trị HD sau CK]]-Table1[[#This Row],[Số tiền đã thu]]</f>
        <v>0</v>
      </c>
      <c r="S1876" s="7">
        <f>IF(Table1[[#This Row],[Ngày hóa đơn]]&lt;&gt;"",Table1[[#This Row],[Ngày hóa đơn]],Table1[[#This Row],[Ngày hạch toán]])</f>
        <v>45820</v>
      </c>
      <c r="T1876" s="8"/>
      <c r="U1876" s="7">
        <f>IF(Table1[[#This Row],[Ngày tính CN]]="","",S1876+T1876)</f>
        <v>45820</v>
      </c>
      <c r="V1876" s="74">
        <f ca="1">IF(Table1[[#This Row],[Hạn thanh toán]]="","",IF((U1876-NOW())&lt;0,0,(U1876-NOW())))</f>
        <v>0</v>
      </c>
      <c r="W1876" s="72"/>
      <c r="X1876" s="68" t="str">
        <f t="shared" ca="1" si="229"/>
        <v/>
      </c>
      <c r="Y1876" s="68" t="str">
        <f t="shared" si="224"/>
        <v>Đã thanh toán</v>
      </c>
      <c r="Z1876" s="301">
        <f>Table1[[#This Row],[Hạn thanh toán]]</f>
        <v>45820</v>
      </c>
      <c r="AA1876" s="301">
        <f>Table1[[#This Row],[Ngày Thanh toán]]</f>
        <v>45903</v>
      </c>
      <c r="AD1876" s="3" t="str">
        <f>VLOOKUP($A1876,Ma_KH!$A:$Q,Ma_KH!O$1,0)</f>
        <v>GREEN</v>
      </c>
      <c r="AE1876" s="3" t="str">
        <f>VLOOKUP($A1876,Ma_KH!$A:$Q,Ma_KH!P$1,0)</f>
        <v>GREEN MART</v>
      </c>
    </row>
    <row r="1877" spans="1:31" ht="25.5" customHeight="1" x14ac:dyDescent="0.3">
      <c r="A1877" s="76" t="s">
        <v>171</v>
      </c>
      <c r="B1877" s="4" t="s">
        <v>3417</v>
      </c>
      <c r="C1877" s="78">
        <v>45854</v>
      </c>
      <c r="D1877" s="79" t="s">
        <v>3414</v>
      </c>
      <c r="F1877" s="84"/>
      <c r="G1877" s="76" t="s">
        <v>3415</v>
      </c>
      <c r="H1877" s="72"/>
      <c r="I1877" s="72">
        <v>0</v>
      </c>
      <c r="J1877" s="72">
        <v>0</v>
      </c>
      <c r="K1877" s="72">
        <v>174282</v>
      </c>
      <c r="L1877" s="8" t="s">
        <v>17</v>
      </c>
      <c r="M1877" s="270">
        <v>45903</v>
      </c>
      <c r="N1877" s="271" t="s">
        <v>4445</v>
      </c>
      <c r="O1877" s="72">
        <f>IF(Table1[[#This Row],[Phân loại]]="Tồn đầu kỳ",Table1[[#This Row],[Tổng giá trị]],0)</f>
        <v>0</v>
      </c>
      <c r="P1877" s="8">
        <f>IF(Table1[[#This Row],[Số còn phải thu ĐK]]&lt;&gt;0,0,IF(Table1[[#This Row],[Phân loại]]="Bán hàng",Table1[[#This Row],[Tổng giá trị]],-Table1[[#This Row],[Tổng giá trị]]))</f>
        <v>-174282</v>
      </c>
      <c r="Q1877" s="73">
        <f t="shared" si="225"/>
        <v>-174282</v>
      </c>
      <c r="R1877" s="8">
        <f>Table1[[#This Row],[Số còn phải thu ĐK]]+Table1[[#This Row],[Giá Trị HD sau CK]]-Table1[[#This Row],[Số tiền đã thu]]</f>
        <v>0</v>
      </c>
      <c r="S1877" s="7">
        <f>IF(Table1[[#This Row],[Ngày hóa đơn]]&lt;&gt;"",Table1[[#This Row],[Ngày hóa đơn]],Table1[[#This Row],[Ngày hạch toán]])</f>
        <v>45854</v>
      </c>
      <c r="T1877" s="8"/>
      <c r="U1877" s="7">
        <f>IF(Table1[[#This Row],[Ngày tính CN]]="","",S1877+T1877)</f>
        <v>45854</v>
      </c>
      <c r="V1877" s="74">
        <f ca="1">IF(Table1[[#This Row],[Hạn thanh toán]]="","",IF((U1877-NOW())&lt;0,0,(U1877-NOW())))</f>
        <v>0</v>
      </c>
      <c r="W1877" s="72"/>
      <c r="X1877" s="68" t="str">
        <f t="shared" ca="1" si="229"/>
        <v/>
      </c>
      <c r="Y1877" s="68" t="str">
        <f t="shared" si="224"/>
        <v>Đã thanh toán</v>
      </c>
      <c r="Z1877" s="301">
        <f>Table1[[#This Row],[Hạn thanh toán]]</f>
        <v>45854</v>
      </c>
      <c r="AA1877" s="301">
        <f>Table1[[#This Row],[Ngày Thanh toán]]</f>
        <v>45903</v>
      </c>
      <c r="AD1877" s="3" t="str">
        <f>VLOOKUP($A1877,Ma_KH!$A:$Q,Ma_KH!O$1,0)</f>
        <v>GREEN</v>
      </c>
      <c r="AE1877" s="3" t="str">
        <f>VLOOKUP($A1877,Ma_KH!$A:$Q,Ma_KH!P$1,0)</f>
        <v>GREEN MART</v>
      </c>
    </row>
    <row r="1878" spans="1:31" ht="25.5" customHeight="1" x14ac:dyDescent="0.3">
      <c r="A1878" s="76" t="s">
        <v>171</v>
      </c>
      <c r="B1878" s="4" t="s">
        <v>3417</v>
      </c>
      <c r="C1878" s="78">
        <v>45855</v>
      </c>
      <c r="D1878" s="79" t="s">
        <v>3416</v>
      </c>
      <c r="F1878" s="84"/>
      <c r="G1878" s="76" t="s">
        <v>3417</v>
      </c>
      <c r="H1878" s="72">
        <v>352745</v>
      </c>
      <c r="I1878" s="72">
        <v>0</v>
      </c>
      <c r="J1878" s="72">
        <v>28220</v>
      </c>
      <c r="K1878" s="72">
        <v>380965</v>
      </c>
      <c r="L1878" s="8" t="s">
        <v>24</v>
      </c>
      <c r="M1878" s="270">
        <v>45903</v>
      </c>
      <c r="N1878" s="271" t="s">
        <v>4445</v>
      </c>
      <c r="O1878" s="72">
        <f>IF(Table1[[#This Row],[Phân loại]]="Tồn đầu kỳ",Table1[[#This Row],[Tổng giá trị]],0)</f>
        <v>0</v>
      </c>
      <c r="P1878" s="8">
        <f>IF(Table1[[#This Row],[Số còn phải thu ĐK]]&lt;&gt;0,0,IF(Table1[[#This Row],[Phân loại]]="Bán hàng",Table1[[#This Row],[Tổng giá trị]],-Table1[[#This Row],[Tổng giá trị]]))</f>
        <v>380965</v>
      </c>
      <c r="Q1878" s="73">
        <f t="shared" si="225"/>
        <v>380965</v>
      </c>
      <c r="R1878" s="8">
        <f>Table1[[#This Row],[Số còn phải thu ĐK]]+Table1[[#This Row],[Giá Trị HD sau CK]]-Table1[[#This Row],[Số tiền đã thu]]</f>
        <v>0</v>
      </c>
      <c r="S1878" s="7">
        <f>IF(Table1[[#This Row],[Ngày hóa đơn]]&lt;&gt;"",Table1[[#This Row],[Ngày hóa đơn]],Table1[[#This Row],[Ngày hạch toán]])</f>
        <v>45855</v>
      </c>
      <c r="T1878" s="8"/>
      <c r="U1878" s="7">
        <f>IF(Table1[[#This Row],[Ngày tính CN]]="","",S1878+T1878)</f>
        <v>45855</v>
      </c>
      <c r="V1878" s="74">
        <f ca="1">IF(Table1[[#This Row],[Hạn thanh toán]]="","",IF((U1878-NOW())&lt;0,0,(U1878-NOW())))</f>
        <v>0</v>
      </c>
      <c r="W1878" s="72"/>
      <c r="X1878" s="68" t="str">
        <f t="shared" ca="1" si="229"/>
        <v/>
      </c>
      <c r="Y1878" s="68" t="str">
        <f t="shared" si="224"/>
        <v>Đã thanh toán</v>
      </c>
      <c r="Z1878" s="301">
        <f>Table1[[#This Row],[Hạn thanh toán]]</f>
        <v>45855</v>
      </c>
      <c r="AA1878" s="301">
        <f>Table1[[#This Row],[Ngày Thanh toán]]</f>
        <v>45903</v>
      </c>
      <c r="AD1878" s="3" t="str">
        <f>VLOOKUP($A1878,Ma_KH!$A:$Q,Ma_KH!O$1,0)</f>
        <v>GREEN</v>
      </c>
      <c r="AE1878" s="3" t="str">
        <f>VLOOKUP($A1878,Ma_KH!$A:$Q,Ma_KH!P$1,0)</f>
        <v>GREEN MART</v>
      </c>
    </row>
    <row r="1879" spans="1:31" ht="25.5" customHeight="1" x14ac:dyDescent="0.3">
      <c r="A1879" s="76" t="s">
        <v>171</v>
      </c>
      <c r="B1879" s="4" t="s">
        <v>3417</v>
      </c>
      <c r="C1879" s="78">
        <v>45924</v>
      </c>
      <c r="D1879" s="79" t="s">
        <v>3418</v>
      </c>
      <c r="F1879" s="84"/>
      <c r="G1879" s="76" t="s">
        <v>3409</v>
      </c>
      <c r="H1879" s="72">
        <v>552480</v>
      </c>
      <c r="I1879" s="72">
        <v>0</v>
      </c>
      <c r="J1879" s="72">
        <v>44198</v>
      </c>
      <c r="K1879" s="72">
        <v>596678</v>
      </c>
      <c r="L1879" s="8" t="s">
        <v>24</v>
      </c>
      <c r="M1879" s="272">
        <v>45979</v>
      </c>
      <c r="O1879" s="72">
        <f>IF(Table1[[#This Row],[Phân loại]]="Tồn đầu kỳ",Table1[[#This Row],[Tổng giá trị]],0)</f>
        <v>0</v>
      </c>
      <c r="P1879" s="8">
        <f>IF(Table1[[#This Row],[Số còn phải thu ĐK]]&lt;&gt;0,0,IF(Table1[[#This Row],[Phân loại]]="Bán hàng",Table1[[#This Row],[Tổng giá trị]],-Table1[[#This Row],[Tổng giá trị]]))</f>
        <v>596678</v>
      </c>
      <c r="Q1879" s="73">
        <f t="shared" si="225"/>
        <v>596678</v>
      </c>
      <c r="R1879" s="8">
        <f>Table1[[#This Row],[Số còn phải thu ĐK]]+Table1[[#This Row],[Giá Trị HD sau CK]]-Table1[[#This Row],[Số tiền đã thu]]</f>
        <v>0</v>
      </c>
      <c r="S1879" s="7">
        <f>IF(Table1[[#This Row],[Ngày hóa đơn]]&lt;&gt;"",Table1[[#This Row],[Ngày hóa đơn]],Table1[[#This Row],[Ngày hạch toán]])</f>
        <v>45924</v>
      </c>
      <c r="T1879" s="8"/>
      <c r="U1879" s="7">
        <f>IF(Table1[[#This Row],[Ngày tính CN]]="","",S1879+T1879)</f>
        <v>45924</v>
      </c>
      <c r="V1879" s="74">
        <f ca="1">IF(Table1[[#This Row],[Hạn thanh toán]]="","",IF((U1879-NOW())&lt;0,0,(U1879-NOW())))</f>
        <v>0</v>
      </c>
      <c r="W1879" s="72"/>
      <c r="X1879" s="68" t="str">
        <f t="shared" ca="1" si="229"/>
        <v/>
      </c>
      <c r="Y1879" s="68" t="str">
        <f t="shared" si="224"/>
        <v>Đã thanh toán</v>
      </c>
      <c r="Z1879" s="301">
        <f>Table1[[#This Row],[Hạn thanh toán]]</f>
        <v>45924</v>
      </c>
      <c r="AA1879" s="301">
        <f>Table1[[#This Row],[Ngày Thanh toán]]</f>
        <v>45979</v>
      </c>
      <c r="AD1879" s="3" t="str">
        <f>VLOOKUP($A1879,Ma_KH!$A:$Q,Ma_KH!O$1,0)</f>
        <v>GREEN</v>
      </c>
      <c r="AE1879" s="3" t="str">
        <f>VLOOKUP($A1879,Ma_KH!$A:$Q,Ma_KH!P$1,0)</f>
        <v>GREEN MART</v>
      </c>
    </row>
    <row r="1880" spans="1:31" ht="25.5" customHeight="1" x14ac:dyDescent="0.3">
      <c r="A1880" s="76" t="s">
        <v>171</v>
      </c>
      <c r="B1880" s="4" t="s">
        <v>3417</v>
      </c>
      <c r="C1880" s="78">
        <v>45937</v>
      </c>
      <c r="D1880" s="79" t="s">
        <v>3419</v>
      </c>
      <c r="F1880" s="84"/>
      <c r="G1880" s="76" t="s">
        <v>3409</v>
      </c>
      <c r="H1880" s="72">
        <v>675328</v>
      </c>
      <c r="I1880" s="72">
        <v>0</v>
      </c>
      <c r="J1880" s="72">
        <v>54026</v>
      </c>
      <c r="K1880" s="72">
        <v>729354</v>
      </c>
      <c r="L1880" s="8" t="s">
        <v>24</v>
      </c>
      <c r="M1880" s="272">
        <v>45979</v>
      </c>
      <c r="O1880" s="72">
        <f>IF(Table1[[#This Row],[Phân loại]]="Tồn đầu kỳ",Table1[[#This Row],[Tổng giá trị]],0)</f>
        <v>0</v>
      </c>
      <c r="P1880" s="8">
        <f>IF(Table1[[#This Row],[Số còn phải thu ĐK]]&lt;&gt;0,0,IF(Table1[[#This Row],[Phân loại]]="Bán hàng",Table1[[#This Row],[Tổng giá trị]],-Table1[[#This Row],[Tổng giá trị]]))</f>
        <v>729354</v>
      </c>
      <c r="Q1880" s="73">
        <f t="shared" si="225"/>
        <v>729354</v>
      </c>
      <c r="R1880" s="8">
        <f>Table1[[#This Row],[Số còn phải thu ĐK]]+Table1[[#This Row],[Giá Trị HD sau CK]]-Table1[[#This Row],[Số tiền đã thu]]</f>
        <v>0</v>
      </c>
      <c r="S1880" s="7">
        <f>IF(Table1[[#This Row],[Ngày hóa đơn]]&lt;&gt;"",Table1[[#This Row],[Ngày hóa đơn]],Table1[[#This Row],[Ngày hạch toán]])</f>
        <v>45937</v>
      </c>
      <c r="T1880" s="8"/>
      <c r="U1880" s="7">
        <f>IF(Table1[[#This Row],[Ngày tính CN]]="","",S1880+T1880)</f>
        <v>45937</v>
      </c>
      <c r="V1880" s="74">
        <f ca="1">IF(Table1[[#This Row],[Hạn thanh toán]]="","",IF((U1880-NOW())&lt;0,0,(U1880-NOW())))</f>
        <v>0</v>
      </c>
      <c r="W1880" s="72"/>
      <c r="X1880" s="68" t="str">
        <f t="shared" ca="1" si="229"/>
        <v/>
      </c>
      <c r="Y1880" s="68" t="str">
        <f t="shared" si="224"/>
        <v>Đã thanh toán</v>
      </c>
      <c r="Z1880" s="301">
        <f>Table1[[#This Row],[Hạn thanh toán]]</f>
        <v>45937</v>
      </c>
      <c r="AA1880" s="301">
        <f>Table1[[#This Row],[Ngày Thanh toán]]</f>
        <v>45979</v>
      </c>
      <c r="AD1880" s="3" t="str">
        <f>VLOOKUP($A1880,Ma_KH!$A:$Q,Ma_KH!O$1,0)</f>
        <v>GREEN</v>
      </c>
      <c r="AE1880" s="3" t="str">
        <f>VLOOKUP($A1880,Ma_KH!$A:$Q,Ma_KH!P$1,0)</f>
        <v>GREEN MART</v>
      </c>
    </row>
    <row r="1881" spans="1:31" ht="25.5" customHeight="1" x14ac:dyDescent="0.3">
      <c r="A1881" s="76" t="s">
        <v>171</v>
      </c>
      <c r="B1881" s="4" t="s">
        <v>3417</v>
      </c>
      <c r="C1881" s="78">
        <v>45948</v>
      </c>
      <c r="D1881" s="79" t="s">
        <v>3420</v>
      </c>
      <c r="F1881" s="84"/>
      <c r="G1881" s="76" t="s">
        <v>3409</v>
      </c>
      <c r="H1881" s="72">
        <v>230000</v>
      </c>
      <c r="I1881" s="72">
        <v>0</v>
      </c>
      <c r="J1881" s="72">
        <v>18400</v>
      </c>
      <c r="K1881" s="72">
        <v>248400</v>
      </c>
      <c r="L1881" s="8" t="s">
        <v>24</v>
      </c>
      <c r="M1881" s="272">
        <v>45979</v>
      </c>
      <c r="O1881" s="72">
        <f>IF(Table1[[#This Row],[Phân loại]]="Tồn đầu kỳ",Table1[[#This Row],[Tổng giá trị]],0)</f>
        <v>0</v>
      </c>
      <c r="P1881" s="8">
        <f>IF(Table1[[#This Row],[Số còn phải thu ĐK]]&lt;&gt;0,0,IF(Table1[[#This Row],[Phân loại]]="Bán hàng",Table1[[#This Row],[Tổng giá trị]],-Table1[[#This Row],[Tổng giá trị]]))</f>
        <v>248400</v>
      </c>
      <c r="Q1881" s="73">
        <f t="shared" si="225"/>
        <v>248400</v>
      </c>
      <c r="R1881" s="8">
        <f>Table1[[#This Row],[Số còn phải thu ĐK]]+Table1[[#This Row],[Giá Trị HD sau CK]]-Table1[[#This Row],[Số tiền đã thu]]</f>
        <v>0</v>
      </c>
      <c r="S1881" s="7">
        <f>IF(Table1[[#This Row],[Ngày hóa đơn]]&lt;&gt;"",Table1[[#This Row],[Ngày hóa đơn]],Table1[[#This Row],[Ngày hạch toán]])</f>
        <v>45948</v>
      </c>
      <c r="T1881" s="8"/>
      <c r="U1881" s="7">
        <f>IF(Table1[[#This Row],[Ngày tính CN]]="","",S1881+T1881)</f>
        <v>45948</v>
      </c>
      <c r="V1881" s="74">
        <f ca="1">IF(Table1[[#This Row],[Hạn thanh toán]]="","",IF((U1881-NOW())&lt;0,0,(U1881-NOW())))</f>
        <v>0</v>
      </c>
      <c r="W1881" s="72"/>
      <c r="X1881" s="68" t="str">
        <f t="shared" ca="1" si="229"/>
        <v/>
      </c>
      <c r="Y1881" s="68" t="str">
        <f t="shared" si="224"/>
        <v>Đã thanh toán</v>
      </c>
      <c r="Z1881" s="301">
        <f>Table1[[#This Row],[Hạn thanh toán]]</f>
        <v>45948</v>
      </c>
      <c r="AA1881" s="301">
        <f>Table1[[#This Row],[Ngày Thanh toán]]</f>
        <v>45979</v>
      </c>
      <c r="AD1881" s="3" t="str">
        <f>VLOOKUP($A1881,Ma_KH!$A:$Q,Ma_KH!O$1,0)</f>
        <v>GREEN</v>
      </c>
      <c r="AE1881" s="3" t="str">
        <f>VLOOKUP($A1881,Ma_KH!$A:$Q,Ma_KH!P$1,0)</f>
        <v>GREEN MART</v>
      </c>
    </row>
    <row r="1882" spans="1:31" ht="25.5" customHeight="1" x14ac:dyDescent="0.3">
      <c r="A1882" s="76" t="s">
        <v>172</v>
      </c>
      <c r="B1882" s="4" t="s">
        <v>3424</v>
      </c>
      <c r="C1882" s="78">
        <v>45730</v>
      </c>
      <c r="D1882" s="79" t="s">
        <v>3421</v>
      </c>
      <c r="F1882" s="84"/>
      <c r="G1882" s="76" t="s">
        <v>3422</v>
      </c>
      <c r="H1882" s="72">
        <v>3095881</v>
      </c>
      <c r="I1882" s="72">
        <v>309588</v>
      </c>
      <c r="J1882" s="72">
        <v>222903</v>
      </c>
      <c r="K1882" s="72">
        <v>3009196</v>
      </c>
      <c r="L1882" s="8" t="s">
        <v>24</v>
      </c>
      <c r="M1882" s="270">
        <v>45877</v>
      </c>
      <c r="N1882" s="271" t="s">
        <v>4444</v>
      </c>
      <c r="O1882" s="72">
        <f>IF(Table1[[#This Row],[Phân loại]]="Tồn đầu kỳ",Table1[[#This Row],[Tổng giá trị]],0)</f>
        <v>0</v>
      </c>
      <c r="P1882" s="8">
        <f>IF(Table1[[#This Row],[Số còn phải thu ĐK]]&lt;&gt;0,0,IF(Table1[[#This Row],[Phân loại]]="Bán hàng",Table1[[#This Row],[Tổng giá trị]],-Table1[[#This Row],[Tổng giá trị]]))</f>
        <v>3009196</v>
      </c>
      <c r="Q1882" s="73">
        <f t="shared" si="225"/>
        <v>3009196</v>
      </c>
      <c r="R1882" s="8">
        <f>Table1[[#This Row],[Số còn phải thu ĐK]]+Table1[[#This Row],[Giá Trị HD sau CK]]-Table1[[#This Row],[Số tiền đã thu]]</f>
        <v>0</v>
      </c>
      <c r="S1882" s="7">
        <f>IF(Table1[[#This Row],[Ngày hóa đơn]]&lt;&gt;"",Table1[[#This Row],[Ngày hóa đơn]],Table1[[#This Row],[Ngày hạch toán]])</f>
        <v>45730</v>
      </c>
      <c r="T1882" s="8"/>
      <c r="U1882" s="7">
        <f>IF(Table1[[#This Row],[Ngày tính CN]]="","",S1882+T1882)</f>
        <v>45730</v>
      </c>
      <c r="V1882" s="74">
        <f ca="1">IF(Table1[[#This Row],[Hạn thanh toán]]="","",IF((U1882-NOW())&lt;0,0,(U1882-NOW())))</f>
        <v>0</v>
      </c>
      <c r="W1882" s="72"/>
      <c r="X1882" s="68" t="str">
        <f t="shared" ca="1" si="229"/>
        <v/>
      </c>
      <c r="Y1882" s="68" t="str">
        <f t="shared" si="224"/>
        <v>Đã thanh toán</v>
      </c>
      <c r="Z1882" s="301">
        <f>Table1[[#This Row],[Hạn thanh toán]]</f>
        <v>45730</v>
      </c>
      <c r="AA1882" s="301">
        <f>Table1[[#This Row],[Ngày Thanh toán]]</f>
        <v>45877</v>
      </c>
      <c r="AD1882" s="3" t="str">
        <f>VLOOKUP($A1882,Ma_KH!$A:$Q,Ma_KH!O$1,0)</f>
        <v>GREEN</v>
      </c>
      <c r="AE1882" s="3" t="str">
        <f>VLOOKUP($A1882,Ma_KH!$A:$Q,Ma_KH!P$1,0)</f>
        <v>GREEN MART</v>
      </c>
    </row>
    <row r="1883" spans="1:31" ht="25.5" customHeight="1" x14ac:dyDescent="0.3">
      <c r="A1883" s="76" t="s">
        <v>172</v>
      </c>
      <c r="B1883" s="4" t="s">
        <v>3424</v>
      </c>
      <c r="C1883" s="78">
        <v>45755</v>
      </c>
      <c r="D1883" s="79" t="s">
        <v>3423</v>
      </c>
      <c r="F1883" s="84"/>
      <c r="G1883" s="76" t="s">
        <v>3424</v>
      </c>
      <c r="H1883" s="72">
        <v>503291</v>
      </c>
      <c r="I1883" s="72">
        <v>0</v>
      </c>
      <c r="J1883" s="72">
        <v>40263</v>
      </c>
      <c r="K1883" s="72">
        <v>543554</v>
      </c>
      <c r="L1883" s="8" t="s">
        <v>24</v>
      </c>
      <c r="M1883" s="270">
        <v>45877</v>
      </c>
      <c r="N1883" s="271" t="s">
        <v>4444</v>
      </c>
      <c r="O1883" s="72">
        <f>IF(Table1[[#This Row],[Phân loại]]="Tồn đầu kỳ",Table1[[#This Row],[Tổng giá trị]],0)</f>
        <v>0</v>
      </c>
      <c r="P1883" s="8">
        <f>IF(Table1[[#This Row],[Số còn phải thu ĐK]]&lt;&gt;0,0,IF(Table1[[#This Row],[Phân loại]]="Bán hàng",Table1[[#This Row],[Tổng giá trị]],-Table1[[#This Row],[Tổng giá trị]]))</f>
        <v>543554</v>
      </c>
      <c r="Q1883" s="73">
        <f t="shared" si="225"/>
        <v>543554</v>
      </c>
      <c r="R1883" s="8">
        <f>Table1[[#This Row],[Số còn phải thu ĐK]]+Table1[[#This Row],[Giá Trị HD sau CK]]-Table1[[#This Row],[Số tiền đã thu]]</f>
        <v>0</v>
      </c>
      <c r="S1883" s="7">
        <f>IF(Table1[[#This Row],[Ngày hóa đơn]]&lt;&gt;"",Table1[[#This Row],[Ngày hóa đơn]],Table1[[#This Row],[Ngày hạch toán]])</f>
        <v>45755</v>
      </c>
      <c r="T1883" s="8"/>
      <c r="U1883" s="7">
        <f>IF(Table1[[#This Row],[Ngày tính CN]]="","",S1883+T1883)</f>
        <v>45755</v>
      </c>
      <c r="V1883" s="74">
        <f ca="1">IF(Table1[[#This Row],[Hạn thanh toán]]="","",IF((U1883-NOW())&lt;0,0,(U1883-NOW())))</f>
        <v>0</v>
      </c>
      <c r="W1883" s="72"/>
      <c r="X1883" s="68" t="str">
        <f t="shared" ca="1" si="229"/>
        <v/>
      </c>
      <c r="Y1883" s="68" t="str">
        <f t="shared" si="224"/>
        <v>Đã thanh toán</v>
      </c>
      <c r="Z1883" s="301">
        <f>Table1[[#This Row],[Hạn thanh toán]]</f>
        <v>45755</v>
      </c>
      <c r="AA1883" s="301">
        <f>Table1[[#This Row],[Ngày Thanh toán]]</f>
        <v>45877</v>
      </c>
      <c r="AD1883" s="3" t="str">
        <f>VLOOKUP($A1883,Ma_KH!$A:$Q,Ma_KH!O$1,0)</f>
        <v>GREEN</v>
      </c>
      <c r="AE1883" s="3" t="str">
        <f>VLOOKUP($A1883,Ma_KH!$A:$Q,Ma_KH!P$1,0)</f>
        <v>GREEN MART</v>
      </c>
    </row>
    <row r="1884" spans="1:31" ht="25.5" customHeight="1" x14ac:dyDescent="0.3">
      <c r="A1884" s="76" t="s">
        <v>172</v>
      </c>
      <c r="B1884" s="4" t="s">
        <v>3424</v>
      </c>
      <c r="C1884" s="78">
        <v>45770</v>
      </c>
      <c r="D1884" s="79" t="s">
        <v>3425</v>
      </c>
      <c r="F1884" s="84"/>
      <c r="G1884" s="76" t="s">
        <v>3426</v>
      </c>
      <c r="H1884" s="72">
        <v>1192485</v>
      </c>
      <c r="I1884" s="72">
        <v>0</v>
      </c>
      <c r="J1884" s="72">
        <v>95399</v>
      </c>
      <c r="K1884" s="72">
        <v>1287884</v>
      </c>
      <c r="L1884" s="8" t="s">
        <v>24</v>
      </c>
      <c r="M1884" s="270">
        <v>45877</v>
      </c>
      <c r="N1884" s="271" t="s">
        <v>4444</v>
      </c>
      <c r="O1884" s="72">
        <f>IF(Table1[[#This Row],[Phân loại]]="Tồn đầu kỳ",Table1[[#This Row],[Tổng giá trị]],0)</f>
        <v>0</v>
      </c>
      <c r="P1884" s="8">
        <f>IF(Table1[[#This Row],[Số còn phải thu ĐK]]&lt;&gt;0,0,IF(Table1[[#This Row],[Phân loại]]="Bán hàng",Table1[[#This Row],[Tổng giá trị]],-Table1[[#This Row],[Tổng giá trị]]))</f>
        <v>1287884</v>
      </c>
      <c r="Q1884" s="73">
        <f t="shared" si="225"/>
        <v>1287884</v>
      </c>
      <c r="R1884" s="8">
        <f>Table1[[#This Row],[Số còn phải thu ĐK]]+Table1[[#This Row],[Giá Trị HD sau CK]]-Table1[[#This Row],[Số tiền đã thu]]</f>
        <v>0</v>
      </c>
      <c r="S1884" s="7">
        <f>IF(Table1[[#This Row],[Ngày hóa đơn]]&lt;&gt;"",Table1[[#This Row],[Ngày hóa đơn]],Table1[[#This Row],[Ngày hạch toán]])</f>
        <v>45770</v>
      </c>
      <c r="T1884" s="8"/>
      <c r="U1884" s="7">
        <f>IF(Table1[[#This Row],[Ngày tính CN]]="","",S1884+T1884)</f>
        <v>45770</v>
      </c>
      <c r="V1884" s="74">
        <f ca="1">IF(Table1[[#This Row],[Hạn thanh toán]]="","",IF((U1884-NOW())&lt;0,0,(U1884-NOW())))</f>
        <v>0</v>
      </c>
      <c r="W1884" s="72"/>
      <c r="X1884" s="68" t="str">
        <f t="shared" ca="1" si="229"/>
        <v/>
      </c>
      <c r="Y1884" s="68" t="str">
        <f t="shared" si="224"/>
        <v>Đã thanh toán</v>
      </c>
      <c r="Z1884" s="301">
        <f>Table1[[#This Row],[Hạn thanh toán]]</f>
        <v>45770</v>
      </c>
      <c r="AA1884" s="301">
        <f>Table1[[#This Row],[Ngày Thanh toán]]</f>
        <v>45877</v>
      </c>
      <c r="AD1884" s="3" t="str">
        <f>VLOOKUP($A1884,Ma_KH!$A:$Q,Ma_KH!O$1,0)</f>
        <v>GREEN</v>
      </c>
      <c r="AE1884" s="3" t="str">
        <f>VLOOKUP($A1884,Ma_KH!$A:$Q,Ma_KH!P$1,0)</f>
        <v>GREEN MART</v>
      </c>
    </row>
    <row r="1885" spans="1:31" ht="25.5" customHeight="1" x14ac:dyDescent="0.3">
      <c r="A1885" s="76" t="s">
        <v>172</v>
      </c>
      <c r="B1885" s="4" t="s">
        <v>3424</v>
      </c>
      <c r="C1885" s="78">
        <v>45779</v>
      </c>
      <c r="D1885" s="79" t="s">
        <v>3427</v>
      </c>
      <c r="F1885" s="84"/>
      <c r="G1885" s="76" t="s">
        <v>3426</v>
      </c>
      <c r="H1885" s="72">
        <v>563174</v>
      </c>
      <c r="I1885" s="72">
        <v>0</v>
      </c>
      <c r="J1885" s="72">
        <v>45054</v>
      </c>
      <c r="K1885" s="72">
        <v>608228</v>
      </c>
      <c r="L1885" s="8" t="s">
        <v>24</v>
      </c>
      <c r="M1885" s="270">
        <v>45903</v>
      </c>
      <c r="N1885" s="271" t="s">
        <v>4445</v>
      </c>
      <c r="O1885" s="72">
        <f>IF(Table1[[#This Row],[Phân loại]]="Tồn đầu kỳ",Table1[[#This Row],[Tổng giá trị]],0)</f>
        <v>0</v>
      </c>
      <c r="P1885" s="8">
        <f>IF(Table1[[#This Row],[Số còn phải thu ĐK]]&lt;&gt;0,0,IF(Table1[[#This Row],[Phân loại]]="Bán hàng",Table1[[#This Row],[Tổng giá trị]],-Table1[[#This Row],[Tổng giá trị]]))</f>
        <v>608228</v>
      </c>
      <c r="Q1885" s="73">
        <f t="shared" si="225"/>
        <v>608228</v>
      </c>
      <c r="R1885" s="8">
        <f>Table1[[#This Row],[Số còn phải thu ĐK]]+Table1[[#This Row],[Giá Trị HD sau CK]]-Table1[[#This Row],[Số tiền đã thu]]</f>
        <v>0</v>
      </c>
      <c r="S1885" s="7">
        <f>IF(Table1[[#This Row],[Ngày hóa đơn]]&lt;&gt;"",Table1[[#This Row],[Ngày hóa đơn]],Table1[[#This Row],[Ngày hạch toán]])</f>
        <v>45779</v>
      </c>
      <c r="T1885" s="8"/>
      <c r="U1885" s="7">
        <f>IF(Table1[[#This Row],[Ngày tính CN]]="","",S1885+T1885)</f>
        <v>45779</v>
      </c>
      <c r="V1885" s="74">
        <f ca="1">IF(Table1[[#This Row],[Hạn thanh toán]]="","",IF((U1885-NOW())&lt;0,0,(U1885-NOW())))</f>
        <v>0</v>
      </c>
      <c r="W1885" s="72"/>
      <c r="X1885" s="68" t="str">
        <f t="shared" ca="1" si="229"/>
        <v/>
      </c>
      <c r="Y1885" s="68" t="str">
        <f t="shared" si="224"/>
        <v>Đã thanh toán</v>
      </c>
      <c r="Z1885" s="301">
        <f>Table1[[#This Row],[Hạn thanh toán]]</f>
        <v>45779</v>
      </c>
      <c r="AA1885" s="301">
        <f>Table1[[#This Row],[Ngày Thanh toán]]</f>
        <v>45903</v>
      </c>
      <c r="AD1885" s="3" t="str">
        <f>VLOOKUP($A1885,Ma_KH!$A:$Q,Ma_KH!O$1,0)</f>
        <v>GREEN</v>
      </c>
      <c r="AE1885" s="3" t="str">
        <f>VLOOKUP($A1885,Ma_KH!$A:$Q,Ma_KH!P$1,0)</f>
        <v>GREEN MART</v>
      </c>
    </row>
    <row r="1886" spans="1:31" ht="25.5" customHeight="1" x14ac:dyDescent="0.3">
      <c r="A1886" s="76" t="s">
        <v>172</v>
      </c>
      <c r="B1886" s="4" t="s">
        <v>3424</v>
      </c>
      <c r="C1886" s="78">
        <v>45782</v>
      </c>
      <c r="D1886" s="79" t="s">
        <v>3428</v>
      </c>
      <c r="F1886" s="84"/>
      <c r="G1886" s="76" t="s">
        <v>3424</v>
      </c>
      <c r="H1886" s="72">
        <v>609203</v>
      </c>
      <c r="I1886" s="72">
        <v>0</v>
      </c>
      <c r="J1886" s="72">
        <v>48736</v>
      </c>
      <c r="K1886" s="72">
        <v>657939</v>
      </c>
      <c r="L1886" s="8" t="s">
        <v>24</v>
      </c>
      <c r="M1886" s="270">
        <v>45903</v>
      </c>
      <c r="N1886" s="271" t="s">
        <v>4445</v>
      </c>
      <c r="O1886" s="72">
        <f>IF(Table1[[#This Row],[Phân loại]]="Tồn đầu kỳ",Table1[[#This Row],[Tổng giá trị]],0)</f>
        <v>0</v>
      </c>
      <c r="P1886" s="8">
        <f>IF(Table1[[#This Row],[Số còn phải thu ĐK]]&lt;&gt;0,0,IF(Table1[[#This Row],[Phân loại]]="Bán hàng",Table1[[#This Row],[Tổng giá trị]],-Table1[[#This Row],[Tổng giá trị]]))</f>
        <v>657939</v>
      </c>
      <c r="Q1886" s="73">
        <f t="shared" si="225"/>
        <v>657939</v>
      </c>
      <c r="R1886" s="8">
        <f>Table1[[#This Row],[Số còn phải thu ĐK]]+Table1[[#This Row],[Giá Trị HD sau CK]]-Table1[[#This Row],[Số tiền đã thu]]</f>
        <v>0</v>
      </c>
      <c r="S1886" s="7">
        <f>IF(Table1[[#This Row],[Ngày hóa đơn]]&lt;&gt;"",Table1[[#This Row],[Ngày hóa đơn]],Table1[[#This Row],[Ngày hạch toán]])</f>
        <v>45782</v>
      </c>
      <c r="T1886" s="8"/>
      <c r="U1886" s="7">
        <f>IF(Table1[[#This Row],[Ngày tính CN]]="","",S1886+T1886)</f>
        <v>45782</v>
      </c>
      <c r="V1886" s="74">
        <f ca="1">IF(Table1[[#This Row],[Hạn thanh toán]]="","",IF((U1886-NOW())&lt;0,0,(U1886-NOW())))</f>
        <v>0</v>
      </c>
      <c r="W1886" s="72"/>
      <c r="X1886" s="68" t="str">
        <f t="shared" ca="1" si="229"/>
        <v/>
      </c>
      <c r="Y1886" s="68" t="str">
        <f t="shared" si="224"/>
        <v>Đã thanh toán</v>
      </c>
      <c r="Z1886" s="301">
        <f>Table1[[#This Row],[Hạn thanh toán]]</f>
        <v>45782</v>
      </c>
      <c r="AA1886" s="301">
        <f>Table1[[#This Row],[Ngày Thanh toán]]</f>
        <v>45903</v>
      </c>
      <c r="AD1886" s="3" t="str">
        <f>VLOOKUP($A1886,Ma_KH!$A:$Q,Ma_KH!O$1,0)</f>
        <v>GREEN</v>
      </c>
      <c r="AE1886" s="3" t="str">
        <f>VLOOKUP($A1886,Ma_KH!$A:$Q,Ma_KH!P$1,0)</f>
        <v>GREEN MART</v>
      </c>
    </row>
    <row r="1887" spans="1:31" ht="25.5" customHeight="1" x14ac:dyDescent="0.3">
      <c r="A1887" s="76" t="s">
        <v>172</v>
      </c>
      <c r="B1887" s="4" t="s">
        <v>3424</v>
      </c>
      <c r="C1887" s="78">
        <v>45793</v>
      </c>
      <c r="D1887" s="79" t="s">
        <v>3429</v>
      </c>
      <c r="F1887" s="84"/>
      <c r="G1887" s="76" t="s">
        <v>3430</v>
      </c>
      <c r="H1887" s="72"/>
      <c r="I1887" s="72">
        <v>0</v>
      </c>
      <c r="J1887" s="72">
        <v>0</v>
      </c>
      <c r="K1887" s="72">
        <v>509525</v>
      </c>
      <c r="L1887" s="8" t="s">
        <v>17</v>
      </c>
      <c r="M1887" s="270">
        <v>45903</v>
      </c>
      <c r="N1887" s="271" t="s">
        <v>4445</v>
      </c>
      <c r="O1887" s="72">
        <f>IF(Table1[[#This Row],[Phân loại]]="Tồn đầu kỳ",Table1[[#This Row],[Tổng giá trị]],0)</f>
        <v>0</v>
      </c>
      <c r="P1887" s="8">
        <f>IF(Table1[[#This Row],[Số còn phải thu ĐK]]&lt;&gt;0,0,IF(Table1[[#This Row],[Phân loại]]="Bán hàng",Table1[[#This Row],[Tổng giá trị]],-Table1[[#This Row],[Tổng giá trị]]))</f>
        <v>-509525</v>
      </c>
      <c r="Q1887" s="73">
        <f t="shared" si="225"/>
        <v>-509525</v>
      </c>
      <c r="R1887" s="8">
        <f>Table1[[#This Row],[Số còn phải thu ĐK]]+Table1[[#This Row],[Giá Trị HD sau CK]]-Table1[[#This Row],[Số tiền đã thu]]</f>
        <v>0</v>
      </c>
      <c r="S1887" s="7">
        <f>IF(Table1[[#This Row],[Ngày hóa đơn]]&lt;&gt;"",Table1[[#This Row],[Ngày hóa đơn]],Table1[[#This Row],[Ngày hạch toán]])</f>
        <v>45793</v>
      </c>
      <c r="T1887" s="8"/>
      <c r="U1887" s="7">
        <f>IF(Table1[[#This Row],[Ngày tính CN]]="","",S1887+T1887)</f>
        <v>45793</v>
      </c>
      <c r="V1887" s="74">
        <f ca="1">IF(Table1[[#This Row],[Hạn thanh toán]]="","",IF((U1887-NOW())&lt;0,0,(U1887-NOW())))</f>
        <v>0</v>
      </c>
      <c r="W1887" s="72"/>
      <c r="X1887" s="68" t="str">
        <f t="shared" ca="1" si="229"/>
        <v/>
      </c>
      <c r="Y1887" s="68" t="str">
        <f t="shared" si="224"/>
        <v>Đã thanh toán</v>
      </c>
      <c r="Z1887" s="301">
        <f>Table1[[#This Row],[Hạn thanh toán]]</f>
        <v>45793</v>
      </c>
      <c r="AA1887" s="301">
        <f>Table1[[#This Row],[Ngày Thanh toán]]</f>
        <v>45903</v>
      </c>
      <c r="AD1887" s="3" t="str">
        <f>VLOOKUP($A1887,Ma_KH!$A:$Q,Ma_KH!O$1,0)</f>
        <v>GREEN</v>
      </c>
      <c r="AE1887" s="3" t="str">
        <f>VLOOKUP($A1887,Ma_KH!$A:$Q,Ma_KH!P$1,0)</f>
        <v>GREEN MART</v>
      </c>
    </row>
    <row r="1888" spans="1:31" ht="25.5" customHeight="1" x14ac:dyDescent="0.3">
      <c r="A1888" s="76" t="s">
        <v>172</v>
      </c>
      <c r="B1888" s="4" t="s">
        <v>3424</v>
      </c>
      <c r="C1888" s="78">
        <v>45800</v>
      </c>
      <c r="D1888" s="79" t="s">
        <v>3431</v>
      </c>
      <c r="F1888" s="84"/>
      <c r="G1888" s="76" t="s">
        <v>3432</v>
      </c>
      <c r="H1888" s="72"/>
      <c r="I1888" s="72">
        <v>0</v>
      </c>
      <c r="J1888" s="72">
        <v>0</v>
      </c>
      <c r="K1888" s="72">
        <v>204191</v>
      </c>
      <c r="L1888" s="8" t="s">
        <v>17</v>
      </c>
      <c r="M1888" s="270">
        <v>45903</v>
      </c>
      <c r="N1888" s="271" t="s">
        <v>4445</v>
      </c>
      <c r="O1888" s="72">
        <f>IF(Table1[[#This Row],[Phân loại]]="Tồn đầu kỳ",Table1[[#This Row],[Tổng giá trị]],0)</f>
        <v>0</v>
      </c>
      <c r="P1888" s="8">
        <f>IF(Table1[[#This Row],[Số còn phải thu ĐK]]&lt;&gt;0,0,IF(Table1[[#This Row],[Phân loại]]="Bán hàng",Table1[[#This Row],[Tổng giá trị]],-Table1[[#This Row],[Tổng giá trị]]))</f>
        <v>-204191</v>
      </c>
      <c r="Q1888" s="73">
        <f t="shared" si="225"/>
        <v>-204191</v>
      </c>
      <c r="R1888" s="8">
        <f>Table1[[#This Row],[Số còn phải thu ĐK]]+Table1[[#This Row],[Giá Trị HD sau CK]]-Table1[[#This Row],[Số tiền đã thu]]</f>
        <v>0</v>
      </c>
      <c r="S1888" s="7">
        <f>IF(Table1[[#This Row],[Ngày hóa đơn]]&lt;&gt;"",Table1[[#This Row],[Ngày hóa đơn]],Table1[[#This Row],[Ngày hạch toán]])</f>
        <v>45800</v>
      </c>
      <c r="T1888" s="8"/>
      <c r="U1888" s="7">
        <f>IF(Table1[[#This Row],[Ngày tính CN]]="","",S1888+T1888)</f>
        <v>45800</v>
      </c>
      <c r="V1888" s="74">
        <f ca="1">IF(Table1[[#This Row],[Hạn thanh toán]]="","",IF((U1888-NOW())&lt;0,0,(U1888-NOW())))</f>
        <v>0</v>
      </c>
      <c r="W1888" s="72"/>
      <c r="X1888" s="68" t="str">
        <f t="shared" ca="1" si="229"/>
        <v/>
      </c>
      <c r="Y1888" s="68" t="str">
        <f t="shared" si="224"/>
        <v>Đã thanh toán</v>
      </c>
      <c r="Z1888" s="301">
        <f>Table1[[#This Row],[Hạn thanh toán]]</f>
        <v>45800</v>
      </c>
      <c r="AA1888" s="301">
        <f>Table1[[#This Row],[Ngày Thanh toán]]</f>
        <v>45903</v>
      </c>
      <c r="AD1888" s="3" t="str">
        <f>VLOOKUP($A1888,Ma_KH!$A:$Q,Ma_KH!O$1,0)</f>
        <v>GREEN</v>
      </c>
      <c r="AE1888" s="3" t="str">
        <f>VLOOKUP($A1888,Ma_KH!$A:$Q,Ma_KH!P$1,0)</f>
        <v>GREEN MART</v>
      </c>
    </row>
    <row r="1889" spans="1:31" ht="25.5" customHeight="1" x14ac:dyDescent="0.3">
      <c r="A1889" s="76" t="s">
        <v>172</v>
      </c>
      <c r="B1889" s="4" t="s">
        <v>3424</v>
      </c>
      <c r="C1889" s="78">
        <v>45820</v>
      </c>
      <c r="D1889" s="79" t="s">
        <v>3433</v>
      </c>
      <c r="F1889" s="84"/>
      <c r="G1889" s="76" t="s">
        <v>3434</v>
      </c>
      <c r="H1889" s="72"/>
      <c r="I1889" s="72">
        <v>0</v>
      </c>
      <c r="J1889" s="72">
        <v>0</v>
      </c>
      <c r="K1889" s="72">
        <v>120085</v>
      </c>
      <c r="L1889" s="8" t="s">
        <v>17</v>
      </c>
      <c r="M1889" s="270">
        <v>45903</v>
      </c>
      <c r="N1889" s="271" t="s">
        <v>4445</v>
      </c>
      <c r="O1889" s="72">
        <f>IF(Table1[[#This Row],[Phân loại]]="Tồn đầu kỳ",Table1[[#This Row],[Tổng giá trị]],0)</f>
        <v>0</v>
      </c>
      <c r="P1889" s="8">
        <f>IF(Table1[[#This Row],[Số còn phải thu ĐK]]&lt;&gt;0,0,IF(Table1[[#This Row],[Phân loại]]="Bán hàng",Table1[[#This Row],[Tổng giá trị]],-Table1[[#This Row],[Tổng giá trị]]))</f>
        <v>-120085</v>
      </c>
      <c r="Q1889" s="73">
        <f t="shared" si="225"/>
        <v>-120085</v>
      </c>
      <c r="R1889" s="8">
        <f>Table1[[#This Row],[Số còn phải thu ĐK]]+Table1[[#This Row],[Giá Trị HD sau CK]]-Table1[[#This Row],[Số tiền đã thu]]</f>
        <v>0</v>
      </c>
      <c r="S1889" s="7">
        <f>IF(Table1[[#This Row],[Ngày hóa đơn]]&lt;&gt;"",Table1[[#This Row],[Ngày hóa đơn]],Table1[[#This Row],[Ngày hạch toán]])</f>
        <v>45820</v>
      </c>
      <c r="T1889" s="8"/>
      <c r="U1889" s="7">
        <f>IF(Table1[[#This Row],[Ngày tính CN]]="","",S1889+T1889)</f>
        <v>45820</v>
      </c>
      <c r="V1889" s="74">
        <f ca="1">IF(Table1[[#This Row],[Hạn thanh toán]]="","",IF((U1889-NOW())&lt;0,0,(U1889-NOW())))</f>
        <v>0</v>
      </c>
      <c r="W1889" s="72"/>
      <c r="X1889" s="68" t="str">
        <f t="shared" ca="1" si="229"/>
        <v/>
      </c>
      <c r="Y1889" s="68" t="str">
        <f t="shared" si="224"/>
        <v>Đã thanh toán</v>
      </c>
      <c r="Z1889" s="301">
        <f>Table1[[#This Row],[Hạn thanh toán]]</f>
        <v>45820</v>
      </c>
      <c r="AA1889" s="301">
        <f>Table1[[#This Row],[Ngày Thanh toán]]</f>
        <v>45903</v>
      </c>
      <c r="AD1889" s="3" t="str">
        <f>VLOOKUP($A1889,Ma_KH!$A:$Q,Ma_KH!O$1,0)</f>
        <v>GREEN</v>
      </c>
      <c r="AE1889" s="3" t="str">
        <f>VLOOKUP($A1889,Ma_KH!$A:$Q,Ma_KH!P$1,0)</f>
        <v>GREEN MART</v>
      </c>
    </row>
    <row r="1890" spans="1:31" ht="25.5" customHeight="1" x14ac:dyDescent="0.3">
      <c r="A1890" s="76" t="s">
        <v>172</v>
      </c>
      <c r="B1890" s="4" t="s">
        <v>3424</v>
      </c>
      <c r="C1890" s="78">
        <v>45821</v>
      </c>
      <c r="D1890" s="79" t="s">
        <v>3435</v>
      </c>
      <c r="F1890" s="84"/>
      <c r="G1890" s="76" t="s">
        <v>3426</v>
      </c>
      <c r="H1890" s="72">
        <v>549291</v>
      </c>
      <c r="I1890" s="72">
        <v>0</v>
      </c>
      <c r="J1890" s="72">
        <v>43943</v>
      </c>
      <c r="K1890" s="72">
        <v>593234</v>
      </c>
      <c r="L1890" s="8" t="s">
        <v>24</v>
      </c>
      <c r="M1890" s="270">
        <v>45903</v>
      </c>
      <c r="N1890" s="271" t="s">
        <v>4445</v>
      </c>
      <c r="O1890" s="72">
        <f>IF(Table1[[#This Row],[Phân loại]]="Tồn đầu kỳ",Table1[[#This Row],[Tổng giá trị]],0)</f>
        <v>0</v>
      </c>
      <c r="P1890" s="8">
        <f>IF(Table1[[#This Row],[Số còn phải thu ĐK]]&lt;&gt;0,0,IF(Table1[[#This Row],[Phân loại]]="Bán hàng",Table1[[#This Row],[Tổng giá trị]],-Table1[[#This Row],[Tổng giá trị]]))</f>
        <v>593234</v>
      </c>
      <c r="Q1890" s="73">
        <f t="shared" si="225"/>
        <v>593234</v>
      </c>
      <c r="R1890" s="8">
        <f>Table1[[#This Row],[Số còn phải thu ĐK]]+Table1[[#This Row],[Giá Trị HD sau CK]]-Table1[[#This Row],[Số tiền đã thu]]</f>
        <v>0</v>
      </c>
      <c r="S1890" s="7">
        <f>IF(Table1[[#This Row],[Ngày hóa đơn]]&lt;&gt;"",Table1[[#This Row],[Ngày hóa đơn]],Table1[[#This Row],[Ngày hạch toán]])</f>
        <v>45821</v>
      </c>
      <c r="T1890" s="8"/>
      <c r="U1890" s="7">
        <f>IF(Table1[[#This Row],[Ngày tính CN]]="","",S1890+T1890)</f>
        <v>45821</v>
      </c>
      <c r="V1890" s="74">
        <f ca="1">IF(Table1[[#This Row],[Hạn thanh toán]]="","",IF((U1890-NOW())&lt;0,0,(U1890-NOW())))</f>
        <v>0</v>
      </c>
      <c r="W1890" s="72"/>
      <c r="X1890" s="68" t="str">
        <f t="shared" ca="1" si="229"/>
        <v/>
      </c>
      <c r="Y1890" s="68" t="str">
        <f t="shared" si="224"/>
        <v>Đã thanh toán</v>
      </c>
      <c r="Z1890" s="301">
        <f>Table1[[#This Row],[Hạn thanh toán]]</f>
        <v>45821</v>
      </c>
      <c r="AA1890" s="301">
        <f>Table1[[#This Row],[Ngày Thanh toán]]</f>
        <v>45903</v>
      </c>
      <c r="AD1890" s="3" t="str">
        <f>VLOOKUP($A1890,Ma_KH!$A:$Q,Ma_KH!O$1,0)</f>
        <v>GREEN</v>
      </c>
      <c r="AE1890" s="3" t="str">
        <f>VLOOKUP($A1890,Ma_KH!$A:$Q,Ma_KH!P$1,0)</f>
        <v>GREEN MART</v>
      </c>
    </row>
    <row r="1891" spans="1:31" ht="25.5" customHeight="1" x14ac:dyDescent="0.3">
      <c r="A1891" s="76" t="s">
        <v>172</v>
      </c>
      <c r="B1891" s="4" t="s">
        <v>3424</v>
      </c>
      <c r="C1891" s="78">
        <v>45853</v>
      </c>
      <c r="D1891" s="79" t="s">
        <v>3436</v>
      </c>
      <c r="F1891" s="84"/>
      <c r="G1891" s="76" t="s">
        <v>3426</v>
      </c>
      <c r="H1891" s="72">
        <v>1056599</v>
      </c>
      <c r="I1891" s="72">
        <v>0</v>
      </c>
      <c r="J1891" s="72">
        <v>84528</v>
      </c>
      <c r="K1891" s="72">
        <v>1141127</v>
      </c>
      <c r="L1891" s="8" t="s">
        <v>24</v>
      </c>
      <c r="M1891" s="270">
        <v>45903</v>
      </c>
      <c r="N1891" s="271" t="s">
        <v>4445</v>
      </c>
      <c r="O1891" s="72">
        <f>IF(Table1[[#This Row],[Phân loại]]="Tồn đầu kỳ",Table1[[#This Row],[Tổng giá trị]],0)</f>
        <v>0</v>
      </c>
      <c r="P1891" s="8">
        <f>IF(Table1[[#This Row],[Số còn phải thu ĐK]]&lt;&gt;0,0,IF(Table1[[#This Row],[Phân loại]]="Bán hàng",Table1[[#This Row],[Tổng giá trị]],-Table1[[#This Row],[Tổng giá trị]]))</f>
        <v>1141127</v>
      </c>
      <c r="Q1891" s="73">
        <f t="shared" si="225"/>
        <v>1141127</v>
      </c>
      <c r="R1891" s="8">
        <f>Table1[[#This Row],[Số còn phải thu ĐK]]+Table1[[#This Row],[Giá Trị HD sau CK]]-Table1[[#This Row],[Số tiền đã thu]]</f>
        <v>0</v>
      </c>
      <c r="S1891" s="7">
        <f>IF(Table1[[#This Row],[Ngày hóa đơn]]&lt;&gt;"",Table1[[#This Row],[Ngày hóa đơn]],Table1[[#This Row],[Ngày hạch toán]])</f>
        <v>45853</v>
      </c>
      <c r="T1891" s="8"/>
      <c r="U1891" s="7">
        <f>IF(Table1[[#This Row],[Ngày tính CN]]="","",S1891+T1891)</f>
        <v>45853</v>
      </c>
      <c r="V1891" s="74">
        <f ca="1">IF(Table1[[#This Row],[Hạn thanh toán]]="","",IF((U1891-NOW())&lt;0,0,(U1891-NOW())))</f>
        <v>0</v>
      </c>
      <c r="W1891" s="72"/>
      <c r="X1891" s="68" t="str">
        <f t="shared" ca="1" si="229"/>
        <v/>
      </c>
      <c r="Y1891" s="68" t="str">
        <f t="shared" si="224"/>
        <v>Đã thanh toán</v>
      </c>
      <c r="Z1891" s="301">
        <f>Table1[[#This Row],[Hạn thanh toán]]</f>
        <v>45853</v>
      </c>
      <c r="AA1891" s="301">
        <f>Table1[[#This Row],[Ngày Thanh toán]]</f>
        <v>45903</v>
      </c>
      <c r="AD1891" s="3" t="str">
        <f>VLOOKUP($A1891,Ma_KH!$A:$Q,Ma_KH!O$1,0)</f>
        <v>GREEN</v>
      </c>
      <c r="AE1891" s="3" t="str">
        <f>VLOOKUP($A1891,Ma_KH!$A:$Q,Ma_KH!P$1,0)</f>
        <v>GREEN MART</v>
      </c>
    </row>
    <row r="1892" spans="1:31" ht="25.5" customHeight="1" x14ac:dyDescent="0.3">
      <c r="A1892" s="76" t="s">
        <v>172</v>
      </c>
      <c r="B1892" s="4" t="s">
        <v>3424</v>
      </c>
      <c r="C1892" s="78">
        <v>45853</v>
      </c>
      <c r="D1892" s="79" t="s">
        <v>3437</v>
      </c>
      <c r="F1892" s="84"/>
      <c r="G1892" s="76" t="s">
        <v>3438</v>
      </c>
      <c r="H1892" s="72"/>
      <c r="I1892" s="72">
        <v>0</v>
      </c>
      <c r="J1892" s="72">
        <v>0</v>
      </c>
      <c r="K1892" s="72">
        <v>79305</v>
      </c>
      <c r="L1892" s="8" t="s">
        <v>17</v>
      </c>
      <c r="M1892" s="270">
        <v>45903</v>
      </c>
      <c r="N1892" s="271" t="s">
        <v>4445</v>
      </c>
      <c r="O1892" s="72">
        <f>IF(Table1[[#This Row],[Phân loại]]="Tồn đầu kỳ",Table1[[#This Row],[Tổng giá trị]],0)</f>
        <v>0</v>
      </c>
      <c r="P1892" s="8">
        <f>IF(Table1[[#This Row],[Số còn phải thu ĐK]]&lt;&gt;0,0,IF(Table1[[#This Row],[Phân loại]]="Bán hàng",Table1[[#This Row],[Tổng giá trị]],-Table1[[#This Row],[Tổng giá trị]]))</f>
        <v>-79305</v>
      </c>
      <c r="Q1892" s="73">
        <f t="shared" si="225"/>
        <v>-79305</v>
      </c>
      <c r="R1892" s="8">
        <f>Table1[[#This Row],[Số còn phải thu ĐK]]+Table1[[#This Row],[Giá Trị HD sau CK]]-Table1[[#This Row],[Số tiền đã thu]]</f>
        <v>0</v>
      </c>
      <c r="S1892" s="7">
        <f>IF(Table1[[#This Row],[Ngày hóa đơn]]&lt;&gt;"",Table1[[#This Row],[Ngày hóa đơn]],Table1[[#This Row],[Ngày hạch toán]])</f>
        <v>45853</v>
      </c>
      <c r="T1892" s="8"/>
      <c r="U1892" s="7">
        <f>IF(Table1[[#This Row],[Ngày tính CN]]="","",S1892+T1892)</f>
        <v>45853</v>
      </c>
      <c r="V1892" s="74">
        <f ca="1">IF(Table1[[#This Row],[Hạn thanh toán]]="","",IF((U1892-NOW())&lt;0,0,(U1892-NOW())))</f>
        <v>0</v>
      </c>
      <c r="W1892" s="72"/>
      <c r="X1892" s="68" t="str">
        <f t="shared" ca="1" si="229"/>
        <v/>
      </c>
      <c r="Y1892" s="68" t="str">
        <f t="shared" si="224"/>
        <v>Đã thanh toán</v>
      </c>
      <c r="Z1892" s="301">
        <f>Table1[[#This Row],[Hạn thanh toán]]</f>
        <v>45853</v>
      </c>
      <c r="AA1892" s="301">
        <f>Table1[[#This Row],[Ngày Thanh toán]]</f>
        <v>45903</v>
      </c>
      <c r="AD1892" s="3" t="str">
        <f>VLOOKUP($A1892,Ma_KH!$A:$Q,Ma_KH!O$1,0)</f>
        <v>GREEN</v>
      </c>
      <c r="AE1892" s="3" t="str">
        <f>VLOOKUP($A1892,Ma_KH!$A:$Q,Ma_KH!P$1,0)</f>
        <v>GREEN MART</v>
      </c>
    </row>
    <row r="1893" spans="1:31" ht="25.5" customHeight="1" x14ac:dyDescent="0.3">
      <c r="A1893" s="76" t="s">
        <v>172</v>
      </c>
      <c r="B1893" s="4" t="s">
        <v>3424</v>
      </c>
      <c r="C1893" s="78">
        <v>45868</v>
      </c>
      <c r="D1893" s="79" t="s">
        <v>3439</v>
      </c>
      <c r="F1893" s="84"/>
      <c r="G1893" s="76" t="s">
        <v>3424</v>
      </c>
      <c r="H1893" s="72">
        <v>600839</v>
      </c>
      <c r="I1893" s="72">
        <v>0</v>
      </c>
      <c r="J1893" s="72">
        <v>48067</v>
      </c>
      <c r="K1893" s="72">
        <v>648906</v>
      </c>
      <c r="L1893" s="8" t="s">
        <v>24</v>
      </c>
      <c r="M1893" s="270">
        <v>45903</v>
      </c>
      <c r="N1893" s="271" t="s">
        <v>4445</v>
      </c>
      <c r="O1893" s="72">
        <f>IF(Table1[[#This Row],[Phân loại]]="Tồn đầu kỳ",Table1[[#This Row],[Tổng giá trị]],0)</f>
        <v>0</v>
      </c>
      <c r="P1893" s="8">
        <f>IF(Table1[[#This Row],[Số còn phải thu ĐK]]&lt;&gt;0,0,IF(Table1[[#This Row],[Phân loại]]="Bán hàng",Table1[[#This Row],[Tổng giá trị]],-Table1[[#This Row],[Tổng giá trị]]))</f>
        <v>648906</v>
      </c>
      <c r="Q1893" s="73">
        <f t="shared" si="225"/>
        <v>648906</v>
      </c>
      <c r="R1893" s="8">
        <f>Table1[[#This Row],[Số còn phải thu ĐK]]+Table1[[#This Row],[Giá Trị HD sau CK]]-Table1[[#This Row],[Số tiền đã thu]]</f>
        <v>0</v>
      </c>
      <c r="S1893" s="7">
        <f>IF(Table1[[#This Row],[Ngày hóa đơn]]&lt;&gt;"",Table1[[#This Row],[Ngày hóa đơn]],Table1[[#This Row],[Ngày hạch toán]])</f>
        <v>45868</v>
      </c>
      <c r="T1893" s="8"/>
      <c r="U1893" s="7">
        <f>IF(Table1[[#This Row],[Ngày tính CN]]="","",S1893+T1893)</f>
        <v>45868</v>
      </c>
      <c r="V1893" s="74">
        <f ca="1">IF(Table1[[#This Row],[Hạn thanh toán]]="","",IF((U1893-NOW())&lt;0,0,(U1893-NOW())))</f>
        <v>0</v>
      </c>
      <c r="W1893" s="72"/>
      <c r="X1893" s="68" t="str">
        <f t="shared" ca="1" si="229"/>
        <v/>
      </c>
      <c r="Y1893" s="68" t="str">
        <f t="shared" si="224"/>
        <v>Đã thanh toán</v>
      </c>
      <c r="Z1893" s="301">
        <f>Table1[[#This Row],[Hạn thanh toán]]</f>
        <v>45868</v>
      </c>
      <c r="AA1893" s="301">
        <f>Table1[[#This Row],[Ngày Thanh toán]]</f>
        <v>45903</v>
      </c>
      <c r="AD1893" s="3" t="str">
        <f>VLOOKUP($A1893,Ma_KH!$A:$Q,Ma_KH!O$1,0)</f>
        <v>GREEN</v>
      </c>
      <c r="AE1893" s="3" t="str">
        <f>VLOOKUP($A1893,Ma_KH!$A:$Q,Ma_KH!P$1,0)</f>
        <v>GREEN MART</v>
      </c>
    </row>
    <row r="1894" spans="1:31" ht="25.5" customHeight="1" x14ac:dyDescent="0.3">
      <c r="A1894" s="76" t="s">
        <v>172</v>
      </c>
      <c r="B1894" s="4" t="s">
        <v>3424</v>
      </c>
      <c r="C1894" s="78">
        <v>45878</v>
      </c>
      <c r="D1894" s="79" t="s">
        <v>3440</v>
      </c>
      <c r="F1894" s="84"/>
      <c r="G1894" s="76" t="s">
        <v>3426</v>
      </c>
      <c r="H1894" s="72">
        <v>643291</v>
      </c>
      <c r="I1894" s="72">
        <v>0</v>
      </c>
      <c r="J1894" s="72">
        <v>51463</v>
      </c>
      <c r="K1894" s="72">
        <v>694754</v>
      </c>
      <c r="L1894" s="8" t="s">
        <v>24</v>
      </c>
      <c r="M1894" s="270">
        <v>45918</v>
      </c>
      <c r="N1894" s="271" t="s">
        <v>4446</v>
      </c>
      <c r="O1894" s="72">
        <f>IF(Table1[[#This Row],[Phân loại]]="Tồn đầu kỳ",Table1[[#This Row],[Tổng giá trị]],0)</f>
        <v>0</v>
      </c>
      <c r="P1894" s="8">
        <f>IF(Table1[[#This Row],[Số còn phải thu ĐK]]&lt;&gt;0,0,IF(Table1[[#This Row],[Phân loại]]="Bán hàng",Table1[[#This Row],[Tổng giá trị]],-Table1[[#This Row],[Tổng giá trị]]))</f>
        <v>694754</v>
      </c>
      <c r="Q1894" s="73">
        <f t="shared" si="225"/>
        <v>694754</v>
      </c>
      <c r="R1894" s="8">
        <f>Table1[[#This Row],[Số còn phải thu ĐK]]+Table1[[#This Row],[Giá Trị HD sau CK]]-Table1[[#This Row],[Số tiền đã thu]]</f>
        <v>0</v>
      </c>
      <c r="S1894" s="7">
        <f>IF(Table1[[#This Row],[Ngày hóa đơn]]&lt;&gt;"",Table1[[#This Row],[Ngày hóa đơn]],Table1[[#This Row],[Ngày hạch toán]])</f>
        <v>45878</v>
      </c>
      <c r="T1894" s="8"/>
      <c r="U1894" s="7">
        <f>IF(Table1[[#This Row],[Ngày tính CN]]="","",S1894+T1894)</f>
        <v>45878</v>
      </c>
      <c r="V1894" s="74">
        <f ca="1">IF(Table1[[#This Row],[Hạn thanh toán]]="","",IF((U1894-NOW())&lt;0,0,(U1894-NOW())))</f>
        <v>0</v>
      </c>
      <c r="W1894" s="72"/>
      <c r="X1894" s="68" t="str">
        <f t="shared" ca="1" si="229"/>
        <v/>
      </c>
      <c r="Y1894" s="68" t="str">
        <f t="shared" si="224"/>
        <v>Đã thanh toán</v>
      </c>
      <c r="Z1894" s="301">
        <f>Table1[[#This Row],[Hạn thanh toán]]</f>
        <v>45878</v>
      </c>
      <c r="AA1894" s="301">
        <f>Table1[[#This Row],[Ngày Thanh toán]]</f>
        <v>45918</v>
      </c>
      <c r="AD1894" s="3" t="str">
        <f>VLOOKUP($A1894,Ma_KH!$A:$Q,Ma_KH!O$1,0)</f>
        <v>GREEN</v>
      </c>
      <c r="AE1894" s="3" t="str">
        <f>VLOOKUP($A1894,Ma_KH!$A:$Q,Ma_KH!P$1,0)</f>
        <v>GREEN MART</v>
      </c>
    </row>
    <row r="1895" spans="1:31" ht="25.5" customHeight="1" x14ac:dyDescent="0.3">
      <c r="A1895" s="76" t="s">
        <v>172</v>
      </c>
      <c r="B1895" s="4" t="s">
        <v>3424</v>
      </c>
      <c r="C1895" s="78">
        <v>45895</v>
      </c>
      <c r="D1895" s="79" t="s">
        <v>3441</v>
      </c>
      <c r="F1895" s="84"/>
      <c r="G1895" s="76" t="s">
        <v>3424</v>
      </c>
      <c r="H1895" s="72">
        <v>929900</v>
      </c>
      <c r="I1895" s="72">
        <v>0</v>
      </c>
      <c r="J1895" s="72">
        <v>74392</v>
      </c>
      <c r="K1895" s="72">
        <v>1004292</v>
      </c>
      <c r="L1895" s="8" t="s">
        <v>24</v>
      </c>
      <c r="M1895" s="270">
        <v>45918</v>
      </c>
      <c r="N1895" s="271" t="s">
        <v>4446</v>
      </c>
      <c r="O1895" s="72">
        <f>IF(Table1[[#This Row],[Phân loại]]="Tồn đầu kỳ",Table1[[#This Row],[Tổng giá trị]],0)</f>
        <v>0</v>
      </c>
      <c r="P1895" s="8">
        <f>IF(Table1[[#This Row],[Số còn phải thu ĐK]]&lt;&gt;0,0,IF(Table1[[#This Row],[Phân loại]]="Bán hàng",Table1[[#This Row],[Tổng giá trị]],-Table1[[#This Row],[Tổng giá trị]]))</f>
        <v>1004292</v>
      </c>
      <c r="Q1895" s="73">
        <f t="shared" si="225"/>
        <v>1004292</v>
      </c>
      <c r="R1895" s="8">
        <f>Table1[[#This Row],[Số còn phải thu ĐK]]+Table1[[#This Row],[Giá Trị HD sau CK]]-Table1[[#This Row],[Số tiền đã thu]]</f>
        <v>0</v>
      </c>
      <c r="S1895" s="7">
        <f>IF(Table1[[#This Row],[Ngày hóa đơn]]&lt;&gt;"",Table1[[#This Row],[Ngày hóa đơn]],Table1[[#This Row],[Ngày hạch toán]])</f>
        <v>45895</v>
      </c>
      <c r="T1895" s="8"/>
      <c r="U1895" s="7">
        <f>IF(Table1[[#This Row],[Ngày tính CN]]="","",S1895+T1895)</f>
        <v>45895</v>
      </c>
      <c r="V1895" s="74">
        <f ca="1">IF(Table1[[#This Row],[Hạn thanh toán]]="","",IF((U1895-NOW())&lt;0,0,(U1895-NOW())))</f>
        <v>0</v>
      </c>
      <c r="W1895" s="72"/>
      <c r="X1895" s="68" t="str">
        <f t="shared" ca="1" si="229"/>
        <v/>
      </c>
      <c r="Y1895" s="68" t="str">
        <f t="shared" si="224"/>
        <v>Đã thanh toán</v>
      </c>
      <c r="Z1895" s="301">
        <f>Table1[[#This Row],[Hạn thanh toán]]</f>
        <v>45895</v>
      </c>
      <c r="AA1895" s="301">
        <f>Table1[[#This Row],[Ngày Thanh toán]]</f>
        <v>45918</v>
      </c>
      <c r="AD1895" s="3" t="str">
        <f>VLOOKUP($A1895,Ma_KH!$A:$Q,Ma_KH!O$1,0)</f>
        <v>GREEN</v>
      </c>
      <c r="AE1895" s="3" t="str">
        <f>VLOOKUP($A1895,Ma_KH!$A:$Q,Ma_KH!P$1,0)</f>
        <v>GREEN MART</v>
      </c>
    </row>
    <row r="1896" spans="1:31" ht="25.5" customHeight="1" x14ac:dyDescent="0.3">
      <c r="A1896" s="76" t="s">
        <v>172</v>
      </c>
      <c r="B1896" s="4" t="s">
        <v>3424</v>
      </c>
      <c r="C1896" s="78">
        <v>45908</v>
      </c>
      <c r="D1896" s="79" t="s">
        <v>3442</v>
      </c>
      <c r="F1896" s="84"/>
      <c r="G1896" s="76" t="s">
        <v>3424</v>
      </c>
      <c r="H1896" s="72">
        <v>753983</v>
      </c>
      <c r="I1896" s="72">
        <v>0</v>
      </c>
      <c r="J1896" s="72">
        <v>60319</v>
      </c>
      <c r="K1896" s="72">
        <v>814302</v>
      </c>
      <c r="L1896" s="8" t="s">
        <v>24</v>
      </c>
      <c r="M1896" s="272">
        <v>45979</v>
      </c>
      <c r="O1896" s="72">
        <f>IF(Table1[[#This Row],[Phân loại]]="Tồn đầu kỳ",Table1[[#This Row],[Tổng giá trị]],0)</f>
        <v>0</v>
      </c>
      <c r="P1896" s="8">
        <f>IF(Table1[[#This Row],[Số còn phải thu ĐK]]&lt;&gt;0,0,IF(Table1[[#This Row],[Phân loại]]="Bán hàng",Table1[[#This Row],[Tổng giá trị]],-Table1[[#This Row],[Tổng giá trị]]))</f>
        <v>814302</v>
      </c>
      <c r="Q1896" s="73">
        <f t="shared" si="225"/>
        <v>814302</v>
      </c>
      <c r="R1896" s="8">
        <f>Table1[[#This Row],[Số còn phải thu ĐK]]+Table1[[#This Row],[Giá Trị HD sau CK]]-Table1[[#This Row],[Số tiền đã thu]]</f>
        <v>0</v>
      </c>
      <c r="S1896" s="7">
        <f>IF(Table1[[#This Row],[Ngày hóa đơn]]&lt;&gt;"",Table1[[#This Row],[Ngày hóa đơn]],Table1[[#This Row],[Ngày hạch toán]])</f>
        <v>45908</v>
      </c>
      <c r="T1896" s="8"/>
      <c r="U1896" s="7">
        <f>IF(Table1[[#This Row],[Ngày tính CN]]="","",S1896+T1896)</f>
        <v>45908</v>
      </c>
      <c r="V1896" s="74">
        <f ca="1">IF(Table1[[#This Row],[Hạn thanh toán]]="","",IF((U1896-NOW())&lt;0,0,(U1896-NOW())))</f>
        <v>0</v>
      </c>
      <c r="W1896" s="72"/>
      <c r="X1896" s="68" t="str">
        <f t="shared" ca="1" si="229"/>
        <v/>
      </c>
      <c r="Y1896" s="68" t="str">
        <f t="shared" si="224"/>
        <v>Đã thanh toán</v>
      </c>
      <c r="Z1896" s="301">
        <f>Table1[[#This Row],[Hạn thanh toán]]</f>
        <v>45908</v>
      </c>
      <c r="AA1896" s="301">
        <f>Table1[[#This Row],[Ngày Thanh toán]]</f>
        <v>45979</v>
      </c>
      <c r="AD1896" s="3" t="str">
        <f>VLOOKUP($A1896,Ma_KH!$A:$Q,Ma_KH!O$1,0)</f>
        <v>GREEN</v>
      </c>
      <c r="AE1896" s="3" t="str">
        <f>VLOOKUP($A1896,Ma_KH!$A:$Q,Ma_KH!P$1,0)</f>
        <v>GREEN MART</v>
      </c>
    </row>
    <row r="1897" spans="1:31" ht="25.5" customHeight="1" x14ac:dyDescent="0.3">
      <c r="A1897" s="69" t="s">
        <v>172</v>
      </c>
      <c r="B1897" s="4" t="s">
        <v>3424</v>
      </c>
      <c r="C1897" s="70">
        <v>45916</v>
      </c>
      <c r="D1897" s="71" t="s">
        <v>3443</v>
      </c>
      <c r="F1897" s="75"/>
      <c r="G1897" s="69" t="s">
        <v>3424</v>
      </c>
      <c r="H1897" s="72">
        <v>960956</v>
      </c>
      <c r="I1897" s="72">
        <v>0</v>
      </c>
      <c r="J1897" s="72">
        <v>76876</v>
      </c>
      <c r="K1897" s="72">
        <v>1037832</v>
      </c>
      <c r="L1897" s="8" t="s">
        <v>24</v>
      </c>
      <c r="M1897" s="272">
        <v>45979</v>
      </c>
      <c r="O1897" s="72">
        <f>IF(Table1[[#This Row],[Phân loại]]="Tồn đầu kỳ",Table1[[#This Row],[Tổng giá trị]],0)</f>
        <v>0</v>
      </c>
      <c r="P1897" s="8">
        <f>IF(Table1[[#This Row],[Số còn phải thu ĐK]]&lt;&gt;0,0,IF(Table1[[#This Row],[Phân loại]]="Bán hàng",Table1[[#This Row],[Tổng giá trị]],-Table1[[#This Row],[Tổng giá trị]]))</f>
        <v>1037832</v>
      </c>
      <c r="Q1897" s="73">
        <f t="shared" si="225"/>
        <v>1037832</v>
      </c>
      <c r="R1897" s="8">
        <f>Table1[[#This Row],[Số còn phải thu ĐK]]+Table1[[#This Row],[Giá Trị HD sau CK]]-Table1[[#This Row],[Số tiền đã thu]]</f>
        <v>0</v>
      </c>
      <c r="S1897" s="7">
        <f>IF(Table1[[#This Row],[Ngày hóa đơn]]&lt;&gt;"",Table1[[#This Row],[Ngày hóa đơn]],Table1[[#This Row],[Ngày hạch toán]])</f>
        <v>45916</v>
      </c>
      <c r="T1897" s="8"/>
      <c r="U1897" s="7">
        <f>IF(Table1[[#This Row],[Ngày tính CN]]="","",S1897+T1897)</f>
        <v>45916</v>
      </c>
      <c r="V1897" s="74">
        <f ca="1">IF(Table1[[#This Row],[Hạn thanh toán]]="","",IF((U1897-NOW())&lt;0,0,(U1897-NOW())))</f>
        <v>0</v>
      </c>
      <c r="W1897" s="72"/>
      <c r="X1897" s="68" t="str">
        <f t="shared" ca="1" si="229"/>
        <v/>
      </c>
      <c r="Y1897" s="68" t="str">
        <f t="shared" si="224"/>
        <v>Đã thanh toán</v>
      </c>
      <c r="Z1897" s="301">
        <f>Table1[[#This Row],[Hạn thanh toán]]</f>
        <v>45916</v>
      </c>
      <c r="AA1897" s="301">
        <f>Table1[[#This Row],[Ngày Thanh toán]]</f>
        <v>45979</v>
      </c>
      <c r="AD1897" s="3" t="str">
        <f>VLOOKUP($A1897,Ma_KH!$A:$Q,Ma_KH!O$1,0)</f>
        <v>GREEN</v>
      </c>
      <c r="AE1897" s="3" t="str">
        <f>VLOOKUP($A1897,Ma_KH!$A:$Q,Ma_KH!P$1,0)</f>
        <v>GREEN MART</v>
      </c>
    </row>
    <row r="1898" spans="1:31" ht="25.5" customHeight="1" x14ac:dyDescent="0.3">
      <c r="A1898" s="76" t="s">
        <v>172</v>
      </c>
      <c r="B1898" s="4" t="s">
        <v>3424</v>
      </c>
      <c r="C1898" s="78">
        <v>45927</v>
      </c>
      <c r="D1898" s="79" t="s">
        <v>3444</v>
      </c>
      <c r="F1898" s="84"/>
      <c r="G1898" s="76" t="s">
        <v>3424</v>
      </c>
      <c r="H1898" s="72">
        <v>988782</v>
      </c>
      <c r="I1898" s="72">
        <v>0</v>
      </c>
      <c r="J1898" s="72">
        <v>79103</v>
      </c>
      <c r="K1898" s="72">
        <v>1067885</v>
      </c>
      <c r="L1898" s="8" t="s">
        <v>24</v>
      </c>
      <c r="M1898" s="272">
        <v>45979</v>
      </c>
      <c r="O1898" s="72">
        <f>IF(Table1[[#This Row],[Phân loại]]="Tồn đầu kỳ",Table1[[#This Row],[Tổng giá trị]],0)</f>
        <v>0</v>
      </c>
      <c r="P1898" s="8">
        <f>IF(Table1[[#This Row],[Số còn phải thu ĐK]]&lt;&gt;0,0,IF(Table1[[#This Row],[Phân loại]]="Bán hàng",Table1[[#This Row],[Tổng giá trị]],-Table1[[#This Row],[Tổng giá trị]]))</f>
        <v>1067885</v>
      </c>
      <c r="Q1898" s="73">
        <f t="shared" si="225"/>
        <v>1067885</v>
      </c>
      <c r="R1898" s="8">
        <f>Table1[[#This Row],[Số còn phải thu ĐK]]+Table1[[#This Row],[Giá Trị HD sau CK]]-Table1[[#This Row],[Số tiền đã thu]]</f>
        <v>0</v>
      </c>
      <c r="S1898" s="7">
        <f>IF(Table1[[#This Row],[Ngày hóa đơn]]&lt;&gt;"",Table1[[#This Row],[Ngày hóa đơn]],Table1[[#This Row],[Ngày hạch toán]])</f>
        <v>45927</v>
      </c>
      <c r="T1898" s="8"/>
      <c r="U1898" s="7">
        <f>IF(Table1[[#This Row],[Ngày tính CN]]="","",S1898+T1898)</f>
        <v>45927</v>
      </c>
      <c r="V1898" s="74">
        <f ca="1">IF(Table1[[#This Row],[Hạn thanh toán]]="","",IF((U1898-NOW())&lt;0,0,(U1898-NOW())))</f>
        <v>0</v>
      </c>
      <c r="W1898" s="72"/>
      <c r="X1898" s="68" t="str">
        <f t="shared" ca="1" si="229"/>
        <v/>
      </c>
      <c r="Y1898" s="68" t="str">
        <f t="shared" si="224"/>
        <v>Đã thanh toán</v>
      </c>
      <c r="Z1898" s="301">
        <f>Table1[[#This Row],[Hạn thanh toán]]</f>
        <v>45927</v>
      </c>
      <c r="AA1898" s="301">
        <f>Table1[[#This Row],[Ngày Thanh toán]]</f>
        <v>45979</v>
      </c>
      <c r="AD1898" s="3" t="str">
        <f>VLOOKUP($A1898,Ma_KH!$A:$Q,Ma_KH!O$1,0)</f>
        <v>GREEN</v>
      </c>
      <c r="AE1898" s="3" t="str">
        <f>VLOOKUP($A1898,Ma_KH!$A:$Q,Ma_KH!P$1,0)</f>
        <v>GREEN MART</v>
      </c>
    </row>
    <row r="1899" spans="1:31" ht="25.5" customHeight="1" x14ac:dyDescent="0.3">
      <c r="A1899" s="76" t="s">
        <v>172</v>
      </c>
      <c r="B1899" s="4" t="s">
        <v>3424</v>
      </c>
      <c r="C1899" s="78">
        <v>45936</v>
      </c>
      <c r="D1899" s="79" t="s">
        <v>3445</v>
      </c>
      <c r="F1899" s="84"/>
      <c r="G1899" s="76" t="s">
        <v>3426</v>
      </c>
      <c r="H1899" s="72">
        <v>1313365</v>
      </c>
      <c r="I1899" s="72">
        <v>0</v>
      </c>
      <c r="J1899" s="72">
        <v>105069</v>
      </c>
      <c r="K1899" s="72">
        <v>1418434</v>
      </c>
      <c r="L1899" s="8" t="s">
        <v>24</v>
      </c>
      <c r="M1899" s="272">
        <v>45979</v>
      </c>
      <c r="O1899" s="72">
        <f>IF(Table1[[#This Row],[Phân loại]]="Tồn đầu kỳ",Table1[[#This Row],[Tổng giá trị]],0)</f>
        <v>0</v>
      </c>
      <c r="P1899" s="8">
        <f>IF(Table1[[#This Row],[Số còn phải thu ĐK]]&lt;&gt;0,0,IF(Table1[[#This Row],[Phân loại]]="Bán hàng",Table1[[#This Row],[Tổng giá trị]],-Table1[[#This Row],[Tổng giá trị]]))</f>
        <v>1418434</v>
      </c>
      <c r="Q1899" s="73">
        <f t="shared" si="225"/>
        <v>1418434</v>
      </c>
      <c r="R1899" s="8">
        <f>Table1[[#This Row],[Số còn phải thu ĐK]]+Table1[[#This Row],[Giá Trị HD sau CK]]-Table1[[#This Row],[Số tiền đã thu]]</f>
        <v>0</v>
      </c>
      <c r="S1899" s="7">
        <f>IF(Table1[[#This Row],[Ngày hóa đơn]]&lt;&gt;"",Table1[[#This Row],[Ngày hóa đơn]],Table1[[#This Row],[Ngày hạch toán]])</f>
        <v>45936</v>
      </c>
      <c r="T1899" s="8"/>
      <c r="U1899" s="7">
        <f>IF(Table1[[#This Row],[Ngày tính CN]]="","",S1899+T1899)</f>
        <v>45936</v>
      </c>
      <c r="V1899" s="74">
        <f ca="1">IF(Table1[[#This Row],[Hạn thanh toán]]="","",IF((U1899-NOW())&lt;0,0,(U1899-NOW())))</f>
        <v>0</v>
      </c>
      <c r="W1899" s="72"/>
      <c r="X1899" s="68" t="str">
        <f t="shared" ca="1" si="229"/>
        <v/>
      </c>
      <c r="Y1899" s="68" t="str">
        <f t="shared" si="224"/>
        <v>Đã thanh toán</v>
      </c>
      <c r="Z1899" s="301">
        <f>Table1[[#This Row],[Hạn thanh toán]]</f>
        <v>45936</v>
      </c>
      <c r="AA1899" s="301">
        <f>Table1[[#This Row],[Ngày Thanh toán]]</f>
        <v>45979</v>
      </c>
      <c r="AD1899" s="3" t="str">
        <f>VLOOKUP($A1899,Ma_KH!$A:$Q,Ma_KH!O$1,0)</f>
        <v>GREEN</v>
      </c>
      <c r="AE1899" s="3" t="str">
        <f>VLOOKUP($A1899,Ma_KH!$A:$Q,Ma_KH!P$1,0)</f>
        <v>GREEN MART</v>
      </c>
    </row>
    <row r="1900" spans="1:31" ht="25.5" customHeight="1" x14ac:dyDescent="0.3">
      <c r="A1900" s="76" t="s">
        <v>172</v>
      </c>
      <c r="B1900" s="4" t="s">
        <v>3424</v>
      </c>
      <c r="C1900" s="78">
        <v>45943</v>
      </c>
      <c r="D1900" s="79" t="s">
        <v>3446</v>
      </c>
      <c r="F1900" s="84"/>
      <c r="G1900" s="76" t="s">
        <v>3426</v>
      </c>
      <c r="H1900" s="72">
        <v>1451365</v>
      </c>
      <c r="I1900" s="72">
        <v>0</v>
      </c>
      <c r="J1900" s="72">
        <v>116109</v>
      </c>
      <c r="K1900" s="72">
        <v>1567474</v>
      </c>
      <c r="L1900" s="8" t="s">
        <v>24</v>
      </c>
      <c r="M1900" s="272">
        <v>45979</v>
      </c>
      <c r="O1900" s="72">
        <f>IF(Table1[[#This Row],[Phân loại]]="Tồn đầu kỳ",Table1[[#This Row],[Tổng giá trị]],0)</f>
        <v>0</v>
      </c>
      <c r="P1900" s="8">
        <f>IF(Table1[[#This Row],[Số còn phải thu ĐK]]&lt;&gt;0,0,IF(Table1[[#This Row],[Phân loại]]="Bán hàng",Table1[[#This Row],[Tổng giá trị]],-Table1[[#This Row],[Tổng giá trị]]))</f>
        <v>1567474</v>
      </c>
      <c r="Q1900" s="73">
        <f t="shared" si="225"/>
        <v>1567474</v>
      </c>
      <c r="R1900" s="8">
        <f>Table1[[#This Row],[Số còn phải thu ĐK]]+Table1[[#This Row],[Giá Trị HD sau CK]]-Table1[[#This Row],[Số tiền đã thu]]</f>
        <v>0</v>
      </c>
      <c r="S1900" s="7">
        <f>IF(Table1[[#This Row],[Ngày hóa đơn]]&lt;&gt;"",Table1[[#This Row],[Ngày hóa đơn]],Table1[[#This Row],[Ngày hạch toán]])</f>
        <v>45943</v>
      </c>
      <c r="T1900" s="8"/>
      <c r="U1900" s="7">
        <f>IF(Table1[[#This Row],[Ngày tính CN]]="","",S1900+T1900)</f>
        <v>45943</v>
      </c>
      <c r="V1900" s="74">
        <f ca="1">IF(Table1[[#This Row],[Hạn thanh toán]]="","",IF((U1900-NOW())&lt;0,0,(U1900-NOW())))</f>
        <v>0</v>
      </c>
      <c r="W1900" s="72"/>
      <c r="X1900" s="68" t="str">
        <f t="shared" ca="1" si="229"/>
        <v/>
      </c>
      <c r="Y1900" s="68" t="str">
        <f t="shared" si="224"/>
        <v>Đã thanh toán</v>
      </c>
      <c r="Z1900" s="301">
        <f>Table1[[#This Row],[Hạn thanh toán]]</f>
        <v>45943</v>
      </c>
      <c r="AA1900" s="301">
        <f>Table1[[#This Row],[Ngày Thanh toán]]</f>
        <v>45979</v>
      </c>
      <c r="AD1900" s="3" t="str">
        <f>VLOOKUP($A1900,Ma_KH!$A:$Q,Ma_KH!O$1,0)</f>
        <v>GREEN</v>
      </c>
      <c r="AE1900" s="3" t="str">
        <f>VLOOKUP($A1900,Ma_KH!$A:$Q,Ma_KH!P$1,0)</f>
        <v>GREEN MART</v>
      </c>
    </row>
    <row r="1901" spans="1:31" ht="25.5" customHeight="1" x14ac:dyDescent="0.3">
      <c r="A1901" s="76" t="s">
        <v>172</v>
      </c>
      <c r="B1901" s="4" t="s">
        <v>3424</v>
      </c>
      <c r="C1901" s="78">
        <v>45957</v>
      </c>
      <c r="D1901" s="79" t="s">
        <v>3447</v>
      </c>
      <c r="F1901" s="84"/>
      <c r="G1901" s="76" t="s">
        <v>3426</v>
      </c>
      <c r="H1901" s="72">
        <v>547331</v>
      </c>
      <c r="I1901" s="72">
        <v>0</v>
      </c>
      <c r="J1901" s="72">
        <v>43786</v>
      </c>
      <c r="K1901" s="72">
        <v>591117</v>
      </c>
      <c r="L1901" s="8" t="s">
        <v>24</v>
      </c>
      <c r="M1901" s="272">
        <v>45979</v>
      </c>
      <c r="O1901" s="72">
        <f>IF(Table1[[#This Row],[Phân loại]]="Tồn đầu kỳ",Table1[[#This Row],[Tổng giá trị]],0)</f>
        <v>0</v>
      </c>
      <c r="P1901" s="8">
        <f>IF(Table1[[#This Row],[Số còn phải thu ĐK]]&lt;&gt;0,0,IF(Table1[[#This Row],[Phân loại]]="Bán hàng",Table1[[#This Row],[Tổng giá trị]],-Table1[[#This Row],[Tổng giá trị]]))</f>
        <v>591117</v>
      </c>
      <c r="Q1901" s="73">
        <f t="shared" si="225"/>
        <v>591117</v>
      </c>
      <c r="R1901" s="8">
        <f>Table1[[#This Row],[Số còn phải thu ĐK]]+Table1[[#This Row],[Giá Trị HD sau CK]]-Table1[[#This Row],[Số tiền đã thu]]</f>
        <v>0</v>
      </c>
      <c r="S1901" s="7">
        <f>IF(Table1[[#This Row],[Ngày hóa đơn]]&lt;&gt;"",Table1[[#This Row],[Ngày hóa đơn]],Table1[[#This Row],[Ngày hạch toán]])</f>
        <v>45957</v>
      </c>
      <c r="T1901" s="8"/>
      <c r="U1901" s="7">
        <f>IF(Table1[[#This Row],[Ngày tính CN]]="","",S1901+T1901)</f>
        <v>45957</v>
      </c>
      <c r="V1901" s="74">
        <f ca="1">IF(Table1[[#This Row],[Hạn thanh toán]]="","",IF((U1901-NOW())&lt;0,0,(U1901-NOW())))</f>
        <v>0</v>
      </c>
      <c r="W1901" s="72"/>
      <c r="X1901" s="68" t="str">
        <f t="shared" ca="1" si="229"/>
        <v/>
      </c>
      <c r="Y1901" s="68" t="str">
        <f t="shared" si="224"/>
        <v>Đã thanh toán</v>
      </c>
      <c r="Z1901" s="301">
        <f>Table1[[#This Row],[Hạn thanh toán]]</f>
        <v>45957</v>
      </c>
      <c r="AA1901" s="301">
        <f>Table1[[#This Row],[Ngày Thanh toán]]</f>
        <v>45979</v>
      </c>
      <c r="AD1901" s="3" t="str">
        <f>VLOOKUP($A1901,Ma_KH!$A:$Q,Ma_KH!O$1,0)</f>
        <v>GREEN</v>
      </c>
      <c r="AE1901" s="3" t="str">
        <f>VLOOKUP($A1901,Ma_KH!$A:$Q,Ma_KH!P$1,0)</f>
        <v>GREEN MART</v>
      </c>
    </row>
    <row r="1902" spans="1:31" ht="25.5" customHeight="1" x14ac:dyDescent="0.3">
      <c r="A1902" s="76" t="s">
        <v>173</v>
      </c>
      <c r="B1902" s="4" t="s">
        <v>3454</v>
      </c>
      <c r="C1902" s="78">
        <v>45730</v>
      </c>
      <c r="D1902" s="79" t="s">
        <v>3448</v>
      </c>
      <c r="F1902" s="84"/>
      <c r="G1902" s="76" t="s">
        <v>3449</v>
      </c>
      <c r="H1902" s="72">
        <v>3095881</v>
      </c>
      <c r="I1902" s="72">
        <v>309588</v>
      </c>
      <c r="J1902" s="72">
        <v>222903</v>
      </c>
      <c r="K1902" s="72">
        <v>3009196</v>
      </c>
      <c r="L1902" s="8" t="s">
        <v>24</v>
      </c>
      <c r="M1902" s="270">
        <v>45877</v>
      </c>
      <c r="N1902" s="271" t="s">
        <v>4444</v>
      </c>
      <c r="O1902" s="72">
        <f>IF(Table1[[#This Row],[Phân loại]]="Tồn đầu kỳ",Table1[[#This Row],[Tổng giá trị]],0)</f>
        <v>0</v>
      </c>
      <c r="P1902" s="8">
        <f>IF(Table1[[#This Row],[Số còn phải thu ĐK]]&lt;&gt;0,0,IF(Table1[[#This Row],[Phân loại]]="Bán hàng",Table1[[#This Row],[Tổng giá trị]],-Table1[[#This Row],[Tổng giá trị]]))</f>
        <v>3009196</v>
      </c>
      <c r="Q1902" s="73">
        <f t="shared" si="225"/>
        <v>3009196</v>
      </c>
      <c r="R1902" s="8">
        <f>Table1[[#This Row],[Số còn phải thu ĐK]]+Table1[[#This Row],[Giá Trị HD sau CK]]-Table1[[#This Row],[Số tiền đã thu]]</f>
        <v>0</v>
      </c>
      <c r="S1902" s="7">
        <f>IF(Table1[[#This Row],[Ngày hóa đơn]]&lt;&gt;"",Table1[[#This Row],[Ngày hóa đơn]],Table1[[#This Row],[Ngày hạch toán]])</f>
        <v>45730</v>
      </c>
      <c r="T1902" s="8"/>
      <c r="U1902" s="7">
        <f>IF(Table1[[#This Row],[Ngày tính CN]]="","",S1902+T1902)</f>
        <v>45730</v>
      </c>
      <c r="V1902" s="74">
        <f ca="1">IF(Table1[[#This Row],[Hạn thanh toán]]="","",IF((U1902-NOW())&lt;0,0,(U1902-NOW())))</f>
        <v>0</v>
      </c>
      <c r="W1902" s="72"/>
      <c r="X1902" s="68" t="str">
        <f t="shared" ca="1" si="229"/>
        <v/>
      </c>
      <c r="Y1902" s="68" t="str">
        <f t="shared" ref="Y1902:Y1968" si="230">IF(R1902=0,"Đã thanh toán",IF(X1902="","",IF(X1902&lt;=0,"Chưa đến hạn thanh toán",IF(X1902&lt;=30,"Nợ quá hạn 30 ngày",IF(X1902&lt;=60,"Nợ quá hạn từ 30 ngày đến 60 ngày",IF(X1902&lt;=90,"Nợ quá hạn từ 60 ngày đến 90 ngày",IF(X1902&lt;=120,"Nợ quá hạn từ 90 ngày đến 120 ngày","Nợ quá hạn hơn 120 ngày có khả năng mất thanh toán")))))))</f>
        <v>Đã thanh toán</v>
      </c>
      <c r="Z1902" s="301">
        <f>Table1[[#This Row],[Hạn thanh toán]]</f>
        <v>45730</v>
      </c>
      <c r="AA1902" s="301">
        <f>Table1[[#This Row],[Ngày Thanh toán]]</f>
        <v>45877</v>
      </c>
      <c r="AD1902" s="3" t="str">
        <f>VLOOKUP($A1902,Ma_KH!$A:$Q,Ma_KH!O$1,0)</f>
        <v>GREEN</v>
      </c>
      <c r="AE1902" s="3" t="str">
        <f>VLOOKUP($A1902,Ma_KH!$A:$Q,Ma_KH!P$1,0)</f>
        <v>GREEN MART</v>
      </c>
    </row>
    <row r="1903" spans="1:31" ht="25.5" customHeight="1" x14ac:dyDescent="0.3">
      <c r="A1903" s="76" t="s">
        <v>173</v>
      </c>
      <c r="B1903" s="4" t="s">
        <v>3454</v>
      </c>
      <c r="C1903" s="78">
        <v>45748</v>
      </c>
      <c r="D1903" s="79" t="s">
        <v>3450</v>
      </c>
      <c r="F1903" s="84"/>
      <c r="G1903" s="76" t="s">
        <v>3451</v>
      </c>
      <c r="H1903" s="72">
        <v>396785</v>
      </c>
      <c r="I1903" s="72">
        <v>0</v>
      </c>
      <c r="J1903" s="72">
        <v>31743</v>
      </c>
      <c r="K1903" s="72">
        <v>428528</v>
      </c>
      <c r="L1903" s="8" t="s">
        <v>24</v>
      </c>
      <c r="M1903" s="270">
        <v>45877</v>
      </c>
      <c r="N1903" s="271" t="s">
        <v>4444</v>
      </c>
      <c r="O1903" s="72">
        <f>IF(Table1[[#This Row],[Phân loại]]="Tồn đầu kỳ",Table1[[#This Row],[Tổng giá trị]],0)</f>
        <v>0</v>
      </c>
      <c r="P1903" s="8">
        <f>IF(Table1[[#This Row],[Số còn phải thu ĐK]]&lt;&gt;0,0,IF(Table1[[#This Row],[Phân loại]]="Bán hàng",Table1[[#This Row],[Tổng giá trị]],-Table1[[#This Row],[Tổng giá trị]]))</f>
        <v>428528</v>
      </c>
      <c r="Q1903" s="73">
        <f t="shared" ref="Q1903:Q1969" si="231">IF(M1903&lt;&gt;"",IF(O1903&gt;0,O1903,P1903),0)</f>
        <v>428528</v>
      </c>
      <c r="R1903" s="8">
        <f>Table1[[#This Row],[Số còn phải thu ĐK]]+Table1[[#This Row],[Giá Trị HD sau CK]]-Table1[[#This Row],[Số tiền đã thu]]</f>
        <v>0</v>
      </c>
      <c r="S1903" s="7">
        <f>IF(Table1[[#This Row],[Ngày hóa đơn]]&lt;&gt;"",Table1[[#This Row],[Ngày hóa đơn]],Table1[[#This Row],[Ngày hạch toán]])</f>
        <v>45748</v>
      </c>
      <c r="T1903" s="8"/>
      <c r="U1903" s="7">
        <f>IF(Table1[[#This Row],[Ngày tính CN]]="","",S1903+T1903)</f>
        <v>45748</v>
      </c>
      <c r="V1903" s="74">
        <f ca="1">IF(Table1[[#This Row],[Hạn thanh toán]]="","",IF((U1903-NOW())&lt;0,0,(U1903-NOW())))</f>
        <v>0</v>
      </c>
      <c r="W1903" s="72"/>
      <c r="X1903" s="68" t="str">
        <f t="shared" ref="X1903:X1969" ca="1" si="232">IF(OR(AR1906="",AO1906=0),"",IF((AR1906-NOW())&lt;0,-(AR1906-NOW()),0))</f>
        <v/>
      </c>
      <c r="Y1903" s="68" t="str">
        <f t="shared" si="230"/>
        <v>Đã thanh toán</v>
      </c>
      <c r="Z1903" s="301">
        <f>Table1[[#This Row],[Hạn thanh toán]]</f>
        <v>45748</v>
      </c>
      <c r="AA1903" s="301">
        <f>Table1[[#This Row],[Ngày Thanh toán]]</f>
        <v>45877</v>
      </c>
      <c r="AD1903" s="3" t="str">
        <f>VLOOKUP($A1903,Ma_KH!$A:$Q,Ma_KH!O$1,0)</f>
        <v>GREEN</v>
      </c>
      <c r="AE1903" s="3" t="str">
        <f>VLOOKUP($A1903,Ma_KH!$A:$Q,Ma_KH!P$1,0)</f>
        <v>GREEN MART</v>
      </c>
    </row>
    <row r="1904" spans="1:31" ht="25.5" customHeight="1" x14ac:dyDescent="0.3">
      <c r="A1904" s="76" t="s">
        <v>173</v>
      </c>
      <c r="B1904" s="4" t="s">
        <v>3454</v>
      </c>
      <c r="C1904" s="78">
        <v>45755</v>
      </c>
      <c r="D1904" s="79" t="s">
        <v>3452</v>
      </c>
      <c r="F1904" s="84"/>
      <c r="G1904" s="76" t="s">
        <v>3451</v>
      </c>
      <c r="H1904" s="72">
        <v>245490</v>
      </c>
      <c r="I1904" s="72">
        <v>0</v>
      </c>
      <c r="J1904" s="72">
        <v>19639</v>
      </c>
      <c r="K1904" s="72">
        <v>265129</v>
      </c>
      <c r="L1904" s="8" t="s">
        <v>24</v>
      </c>
      <c r="M1904" s="270">
        <v>45877</v>
      </c>
      <c r="N1904" s="271" t="s">
        <v>4444</v>
      </c>
      <c r="O1904" s="72">
        <f>IF(Table1[[#This Row],[Phân loại]]="Tồn đầu kỳ",Table1[[#This Row],[Tổng giá trị]],0)</f>
        <v>0</v>
      </c>
      <c r="P1904" s="8">
        <f>IF(Table1[[#This Row],[Số còn phải thu ĐK]]&lt;&gt;0,0,IF(Table1[[#This Row],[Phân loại]]="Bán hàng",Table1[[#This Row],[Tổng giá trị]],-Table1[[#This Row],[Tổng giá trị]]))</f>
        <v>265129</v>
      </c>
      <c r="Q1904" s="73">
        <f t="shared" si="231"/>
        <v>265129</v>
      </c>
      <c r="R1904" s="8">
        <f>Table1[[#This Row],[Số còn phải thu ĐK]]+Table1[[#This Row],[Giá Trị HD sau CK]]-Table1[[#This Row],[Số tiền đã thu]]</f>
        <v>0</v>
      </c>
      <c r="S1904" s="7">
        <f>IF(Table1[[#This Row],[Ngày hóa đơn]]&lt;&gt;"",Table1[[#This Row],[Ngày hóa đơn]],Table1[[#This Row],[Ngày hạch toán]])</f>
        <v>45755</v>
      </c>
      <c r="T1904" s="8"/>
      <c r="U1904" s="7">
        <f>IF(Table1[[#This Row],[Ngày tính CN]]="","",S1904+T1904)</f>
        <v>45755</v>
      </c>
      <c r="V1904" s="74">
        <f ca="1">IF(Table1[[#This Row],[Hạn thanh toán]]="","",IF((U1904-NOW())&lt;0,0,(U1904-NOW())))</f>
        <v>0</v>
      </c>
      <c r="W1904" s="72"/>
      <c r="X1904" s="68" t="str">
        <f t="shared" ca="1" si="232"/>
        <v/>
      </c>
      <c r="Y1904" s="68" t="str">
        <f t="shared" si="230"/>
        <v>Đã thanh toán</v>
      </c>
      <c r="Z1904" s="301">
        <f>Table1[[#This Row],[Hạn thanh toán]]</f>
        <v>45755</v>
      </c>
      <c r="AA1904" s="301">
        <f>Table1[[#This Row],[Ngày Thanh toán]]</f>
        <v>45877</v>
      </c>
      <c r="AD1904" s="3" t="str">
        <f>VLOOKUP($A1904,Ma_KH!$A:$Q,Ma_KH!O$1,0)</f>
        <v>GREEN</v>
      </c>
      <c r="AE1904" s="3" t="str">
        <f>VLOOKUP($A1904,Ma_KH!$A:$Q,Ma_KH!P$1,0)</f>
        <v>GREEN MART</v>
      </c>
    </row>
    <row r="1905" spans="1:31" ht="25.5" customHeight="1" x14ac:dyDescent="0.3">
      <c r="A1905" s="76" t="s">
        <v>173</v>
      </c>
      <c r="B1905" s="4" t="s">
        <v>3454</v>
      </c>
      <c r="C1905" s="78">
        <v>45770</v>
      </c>
      <c r="D1905" s="79" t="s">
        <v>3453</v>
      </c>
      <c r="F1905" s="84"/>
      <c r="G1905" s="76" t="s">
        <v>3454</v>
      </c>
      <c r="H1905" s="72">
        <v>842013</v>
      </c>
      <c r="I1905" s="72">
        <v>0</v>
      </c>
      <c r="J1905" s="72">
        <v>67361</v>
      </c>
      <c r="K1905" s="72">
        <v>909374</v>
      </c>
      <c r="L1905" s="8" t="s">
        <v>24</v>
      </c>
      <c r="M1905" s="270">
        <v>45877</v>
      </c>
      <c r="N1905" s="271" t="s">
        <v>4444</v>
      </c>
      <c r="O1905" s="72">
        <f>IF(Table1[[#This Row],[Phân loại]]="Tồn đầu kỳ",Table1[[#This Row],[Tổng giá trị]],0)</f>
        <v>0</v>
      </c>
      <c r="P1905" s="8">
        <f>IF(Table1[[#This Row],[Số còn phải thu ĐK]]&lt;&gt;0,0,IF(Table1[[#This Row],[Phân loại]]="Bán hàng",Table1[[#This Row],[Tổng giá trị]],-Table1[[#This Row],[Tổng giá trị]]))</f>
        <v>909374</v>
      </c>
      <c r="Q1905" s="73">
        <f t="shared" si="231"/>
        <v>909374</v>
      </c>
      <c r="R1905" s="8">
        <f>Table1[[#This Row],[Số còn phải thu ĐK]]+Table1[[#This Row],[Giá Trị HD sau CK]]-Table1[[#This Row],[Số tiền đã thu]]</f>
        <v>0</v>
      </c>
      <c r="S1905" s="7">
        <f>IF(Table1[[#This Row],[Ngày hóa đơn]]&lt;&gt;"",Table1[[#This Row],[Ngày hóa đơn]],Table1[[#This Row],[Ngày hạch toán]])</f>
        <v>45770</v>
      </c>
      <c r="T1905" s="8"/>
      <c r="U1905" s="7">
        <f>IF(Table1[[#This Row],[Ngày tính CN]]="","",S1905+T1905)</f>
        <v>45770</v>
      </c>
      <c r="V1905" s="74">
        <f ca="1">IF(Table1[[#This Row],[Hạn thanh toán]]="","",IF((U1905-NOW())&lt;0,0,(U1905-NOW())))</f>
        <v>0</v>
      </c>
      <c r="W1905" s="72"/>
      <c r="X1905" s="68" t="str">
        <f t="shared" ca="1" si="232"/>
        <v/>
      </c>
      <c r="Y1905" s="68" t="str">
        <f t="shared" si="230"/>
        <v>Đã thanh toán</v>
      </c>
      <c r="Z1905" s="301">
        <f>Table1[[#This Row],[Hạn thanh toán]]</f>
        <v>45770</v>
      </c>
      <c r="AA1905" s="301">
        <f>Table1[[#This Row],[Ngày Thanh toán]]</f>
        <v>45877</v>
      </c>
      <c r="AD1905" s="3" t="str">
        <f>VLOOKUP($A1905,Ma_KH!$A:$Q,Ma_KH!O$1,0)</f>
        <v>GREEN</v>
      </c>
      <c r="AE1905" s="3" t="str">
        <f>VLOOKUP($A1905,Ma_KH!$A:$Q,Ma_KH!P$1,0)</f>
        <v>GREEN MART</v>
      </c>
    </row>
    <row r="1906" spans="1:31" ht="25.5" customHeight="1" x14ac:dyDescent="0.3">
      <c r="A1906" s="76" t="s">
        <v>173</v>
      </c>
      <c r="B1906" s="4" t="s">
        <v>3454</v>
      </c>
      <c r="C1906" s="78">
        <v>45793</v>
      </c>
      <c r="D1906" s="79" t="s">
        <v>3455</v>
      </c>
      <c r="F1906" s="84"/>
      <c r="G1906" s="76" t="s">
        <v>3456</v>
      </c>
      <c r="H1906" s="72"/>
      <c r="I1906" s="72">
        <v>0</v>
      </c>
      <c r="J1906" s="72">
        <v>0</v>
      </c>
      <c r="K1906" s="72">
        <v>401043</v>
      </c>
      <c r="L1906" s="8" t="s">
        <v>17</v>
      </c>
      <c r="M1906" s="270">
        <v>45903</v>
      </c>
      <c r="N1906" s="271" t="s">
        <v>4445</v>
      </c>
      <c r="O1906" s="72">
        <f>IF(Table1[[#This Row],[Phân loại]]="Tồn đầu kỳ",Table1[[#This Row],[Tổng giá trị]],0)</f>
        <v>0</v>
      </c>
      <c r="P1906" s="8">
        <f>IF(Table1[[#This Row],[Số còn phải thu ĐK]]&lt;&gt;0,0,IF(Table1[[#This Row],[Phân loại]]="Bán hàng",Table1[[#This Row],[Tổng giá trị]],-Table1[[#This Row],[Tổng giá trị]]))</f>
        <v>-401043</v>
      </c>
      <c r="Q1906" s="73">
        <f t="shared" si="231"/>
        <v>-401043</v>
      </c>
      <c r="R1906" s="8">
        <f>Table1[[#This Row],[Số còn phải thu ĐK]]+Table1[[#This Row],[Giá Trị HD sau CK]]-Table1[[#This Row],[Số tiền đã thu]]</f>
        <v>0</v>
      </c>
      <c r="S1906" s="7">
        <f>IF(Table1[[#This Row],[Ngày hóa đơn]]&lt;&gt;"",Table1[[#This Row],[Ngày hóa đơn]],Table1[[#This Row],[Ngày hạch toán]])</f>
        <v>45793</v>
      </c>
      <c r="T1906" s="8"/>
      <c r="U1906" s="7">
        <f>IF(Table1[[#This Row],[Ngày tính CN]]="","",S1906+T1906)</f>
        <v>45793</v>
      </c>
      <c r="V1906" s="74">
        <f ca="1">IF(Table1[[#This Row],[Hạn thanh toán]]="","",IF((U1906-NOW())&lt;0,0,(U1906-NOW())))</f>
        <v>0</v>
      </c>
      <c r="W1906" s="72"/>
      <c r="X1906" s="68" t="str">
        <f t="shared" ca="1" si="232"/>
        <v/>
      </c>
      <c r="Y1906" s="68" t="str">
        <f t="shared" si="230"/>
        <v>Đã thanh toán</v>
      </c>
      <c r="Z1906" s="301">
        <f>Table1[[#This Row],[Hạn thanh toán]]</f>
        <v>45793</v>
      </c>
      <c r="AA1906" s="301">
        <f>Table1[[#This Row],[Ngày Thanh toán]]</f>
        <v>45903</v>
      </c>
      <c r="AD1906" s="3" t="str">
        <f>VLOOKUP($A1906,Ma_KH!$A:$Q,Ma_KH!O$1,0)</f>
        <v>GREEN</v>
      </c>
      <c r="AE1906" s="3" t="str">
        <f>VLOOKUP($A1906,Ma_KH!$A:$Q,Ma_KH!P$1,0)</f>
        <v>GREEN MART</v>
      </c>
    </row>
    <row r="1907" spans="1:31" ht="25.5" customHeight="1" x14ac:dyDescent="0.3">
      <c r="A1907" s="76" t="s">
        <v>173</v>
      </c>
      <c r="B1907" s="4" t="s">
        <v>3454</v>
      </c>
      <c r="C1907" s="78">
        <v>45800</v>
      </c>
      <c r="D1907" s="79" t="s">
        <v>3457</v>
      </c>
      <c r="F1907" s="84"/>
      <c r="G1907" s="76" t="s">
        <v>3451</v>
      </c>
      <c r="H1907" s="72">
        <v>475490</v>
      </c>
      <c r="I1907" s="72">
        <v>0</v>
      </c>
      <c r="J1907" s="72">
        <v>38039</v>
      </c>
      <c r="K1907" s="72">
        <v>513529</v>
      </c>
      <c r="L1907" s="8" t="s">
        <v>24</v>
      </c>
      <c r="M1907" s="270">
        <v>45903</v>
      </c>
      <c r="N1907" s="271" t="s">
        <v>4445</v>
      </c>
      <c r="O1907" s="72">
        <f>IF(Table1[[#This Row],[Phân loại]]="Tồn đầu kỳ",Table1[[#This Row],[Tổng giá trị]],0)</f>
        <v>0</v>
      </c>
      <c r="P1907" s="8">
        <f>IF(Table1[[#This Row],[Số còn phải thu ĐK]]&lt;&gt;0,0,IF(Table1[[#This Row],[Phân loại]]="Bán hàng",Table1[[#This Row],[Tổng giá trị]],-Table1[[#This Row],[Tổng giá trị]]))</f>
        <v>513529</v>
      </c>
      <c r="Q1907" s="73">
        <f t="shared" si="231"/>
        <v>513529</v>
      </c>
      <c r="R1907" s="8">
        <f>Table1[[#This Row],[Số còn phải thu ĐK]]+Table1[[#This Row],[Giá Trị HD sau CK]]-Table1[[#This Row],[Số tiền đã thu]]</f>
        <v>0</v>
      </c>
      <c r="S1907" s="7">
        <f>IF(Table1[[#This Row],[Ngày hóa đơn]]&lt;&gt;"",Table1[[#This Row],[Ngày hóa đơn]],Table1[[#This Row],[Ngày hạch toán]])</f>
        <v>45800</v>
      </c>
      <c r="T1907" s="8"/>
      <c r="U1907" s="7">
        <f>IF(Table1[[#This Row],[Ngày tính CN]]="","",S1907+T1907)</f>
        <v>45800</v>
      </c>
      <c r="V1907" s="74">
        <f ca="1">IF(Table1[[#This Row],[Hạn thanh toán]]="","",IF((U1907-NOW())&lt;0,0,(U1907-NOW())))</f>
        <v>0</v>
      </c>
      <c r="W1907" s="72"/>
      <c r="X1907" s="68" t="str">
        <f t="shared" ca="1" si="232"/>
        <v/>
      </c>
      <c r="Y1907" s="68" t="str">
        <f t="shared" si="230"/>
        <v>Đã thanh toán</v>
      </c>
      <c r="Z1907" s="301">
        <f>Table1[[#This Row],[Hạn thanh toán]]</f>
        <v>45800</v>
      </c>
      <c r="AA1907" s="301">
        <f>Table1[[#This Row],[Ngày Thanh toán]]</f>
        <v>45903</v>
      </c>
      <c r="AD1907" s="3" t="str">
        <f>VLOOKUP($A1907,Ma_KH!$A:$Q,Ma_KH!O$1,0)</f>
        <v>GREEN</v>
      </c>
      <c r="AE1907" s="3" t="str">
        <f>VLOOKUP($A1907,Ma_KH!$A:$Q,Ma_KH!P$1,0)</f>
        <v>GREEN MART</v>
      </c>
    </row>
    <row r="1908" spans="1:31" ht="25.5" customHeight="1" x14ac:dyDescent="0.3">
      <c r="A1908" s="76" t="s">
        <v>173</v>
      </c>
      <c r="B1908" s="4" t="s">
        <v>3454</v>
      </c>
      <c r="C1908" s="78">
        <v>45803</v>
      </c>
      <c r="D1908" s="79" t="s">
        <v>3458</v>
      </c>
      <c r="F1908" s="84"/>
      <c r="G1908" s="76" t="s">
        <v>3459</v>
      </c>
      <c r="H1908" s="72"/>
      <c r="I1908" s="72">
        <v>0</v>
      </c>
      <c r="J1908" s="72">
        <v>0</v>
      </c>
      <c r="K1908" s="72">
        <v>1326268</v>
      </c>
      <c r="L1908" s="8" t="s">
        <v>17</v>
      </c>
      <c r="M1908" s="270">
        <v>45903</v>
      </c>
      <c r="N1908" s="271" t="s">
        <v>4445</v>
      </c>
      <c r="O1908" s="72">
        <f>IF(Table1[[#This Row],[Phân loại]]="Tồn đầu kỳ",Table1[[#This Row],[Tổng giá trị]],0)</f>
        <v>0</v>
      </c>
      <c r="P1908" s="8">
        <f>IF(Table1[[#This Row],[Số còn phải thu ĐK]]&lt;&gt;0,0,IF(Table1[[#This Row],[Phân loại]]="Bán hàng",Table1[[#This Row],[Tổng giá trị]],-Table1[[#This Row],[Tổng giá trị]]))</f>
        <v>-1326268</v>
      </c>
      <c r="Q1908" s="73">
        <f t="shared" si="231"/>
        <v>-1326268</v>
      </c>
      <c r="R1908" s="8">
        <f>Table1[[#This Row],[Số còn phải thu ĐK]]+Table1[[#This Row],[Giá Trị HD sau CK]]-Table1[[#This Row],[Số tiền đã thu]]</f>
        <v>0</v>
      </c>
      <c r="S1908" s="7">
        <f>IF(Table1[[#This Row],[Ngày hóa đơn]]&lt;&gt;"",Table1[[#This Row],[Ngày hóa đơn]],Table1[[#This Row],[Ngày hạch toán]])</f>
        <v>45803</v>
      </c>
      <c r="T1908" s="8"/>
      <c r="U1908" s="7">
        <f>IF(Table1[[#This Row],[Ngày tính CN]]="","",S1908+T1908)</f>
        <v>45803</v>
      </c>
      <c r="V1908" s="74">
        <f ca="1">IF(Table1[[#This Row],[Hạn thanh toán]]="","",IF((U1908-NOW())&lt;0,0,(U1908-NOW())))</f>
        <v>0</v>
      </c>
      <c r="W1908" s="72"/>
      <c r="X1908" s="68" t="str">
        <f t="shared" ca="1" si="232"/>
        <v/>
      </c>
      <c r="Y1908" s="68" t="str">
        <f t="shared" si="230"/>
        <v>Đã thanh toán</v>
      </c>
      <c r="Z1908" s="301">
        <f>Table1[[#This Row],[Hạn thanh toán]]</f>
        <v>45803</v>
      </c>
      <c r="AA1908" s="301">
        <f>Table1[[#This Row],[Ngày Thanh toán]]</f>
        <v>45903</v>
      </c>
      <c r="AD1908" s="3" t="str">
        <f>VLOOKUP($A1908,Ma_KH!$A:$Q,Ma_KH!O$1,0)</f>
        <v>GREEN</v>
      </c>
      <c r="AE1908" s="3" t="str">
        <f>VLOOKUP($A1908,Ma_KH!$A:$Q,Ma_KH!P$1,0)</f>
        <v>GREEN MART</v>
      </c>
    </row>
    <row r="1909" spans="1:31" ht="25.5" customHeight="1" x14ac:dyDescent="0.3">
      <c r="A1909" s="76" t="s">
        <v>173</v>
      </c>
      <c r="B1909" s="4" t="s">
        <v>3454</v>
      </c>
      <c r="C1909" s="78">
        <v>45834</v>
      </c>
      <c r="D1909" s="79" t="s">
        <v>3460</v>
      </c>
      <c r="F1909" s="84"/>
      <c r="G1909" s="76" t="s">
        <v>3451</v>
      </c>
      <c r="H1909" s="72">
        <v>475490</v>
      </c>
      <c r="I1909" s="72">
        <v>0</v>
      </c>
      <c r="J1909" s="72">
        <v>38039</v>
      </c>
      <c r="K1909" s="72">
        <v>513529</v>
      </c>
      <c r="L1909" s="8" t="s">
        <v>24</v>
      </c>
      <c r="M1909" s="270">
        <v>45903</v>
      </c>
      <c r="N1909" s="271" t="s">
        <v>4445</v>
      </c>
      <c r="O1909" s="72">
        <f>IF(Table1[[#This Row],[Phân loại]]="Tồn đầu kỳ",Table1[[#This Row],[Tổng giá trị]],0)</f>
        <v>0</v>
      </c>
      <c r="P1909" s="8">
        <f>IF(Table1[[#This Row],[Số còn phải thu ĐK]]&lt;&gt;0,0,IF(Table1[[#This Row],[Phân loại]]="Bán hàng",Table1[[#This Row],[Tổng giá trị]],-Table1[[#This Row],[Tổng giá trị]]))</f>
        <v>513529</v>
      </c>
      <c r="Q1909" s="73">
        <f t="shared" si="231"/>
        <v>513529</v>
      </c>
      <c r="R1909" s="8">
        <f>Table1[[#This Row],[Số còn phải thu ĐK]]+Table1[[#This Row],[Giá Trị HD sau CK]]-Table1[[#This Row],[Số tiền đã thu]]</f>
        <v>0</v>
      </c>
      <c r="S1909" s="7">
        <f>IF(Table1[[#This Row],[Ngày hóa đơn]]&lt;&gt;"",Table1[[#This Row],[Ngày hóa đơn]],Table1[[#This Row],[Ngày hạch toán]])</f>
        <v>45834</v>
      </c>
      <c r="T1909" s="8"/>
      <c r="U1909" s="7">
        <f>IF(Table1[[#This Row],[Ngày tính CN]]="","",S1909+T1909)</f>
        <v>45834</v>
      </c>
      <c r="V1909" s="74">
        <f ca="1">IF(Table1[[#This Row],[Hạn thanh toán]]="","",IF((U1909-NOW())&lt;0,0,(U1909-NOW())))</f>
        <v>0</v>
      </c>
      <c r="W1909" s="72"/>
      <c r="X1909" s="68" t="str">
        <f t="shared" ca="1" si="232"/>
        <v/>
      </c>
      <c r="Y1909" s="68" t="str">
        <f t="shared" si="230"/>
        <v>Đã thanh toán</v>
      </c>
      <c r="Z1909" s="301">
        <f>Table1[[#This Row],[Hạn thanh toán]]</f>
        <v>45834</v>
      </c>
      <c r="AA1909" s="301">
        <f>Table1[[#This Row],[Ngày Thanh toán]]</f>
        <v>45903</v>
      </c>
      <c r="AD1909" s="3" t="str">
        <f>VLOOKUP($A1909,Ma_KH!$A:$Q,Ma_KH!O$1,0)</f>
        <v>GREEN</v>
      </c>
      <c r="AE1909" s="3" t="str">
        <f>VLOOKUP($A1909,Ma_KH!$A:$Q,Ma_KH!P$1,0)</f>
        <v>GREEN MART</v>
      </c>
    </row>
    <row r="1910" spans="1:31" ht="25.5" customHeight="1" x14ac:dyDescent="0.3">
      <c r="A1910" s="76" t="s">
        <v>173</v>
      </c>
      <c r="B1910" s="4" t="s">
        <v>3454</v>
      </c>
      <c r="C1910" s="78">
        <v>45850</v>
      </c>
      <c r="D1910" s="79" t="s">
        <v>3461</v>
      </c>
      <c r="F1910" s="84"/>
      <c r="G1910" s="76" t="s">
        <v>3454</v>
      </c>
      <c r="H1910" s="72">
        <v>713720</v>
      </c>
      <c r="I1910" s="72">
        <v>0</v>
      </c>
      <c r="J1910" s="72">
        <v>57098</v>
      </c>
      <c r="K1910" s="72">
        <v>770818</v>
      </c>
      <c r="L1910" s="8" t="s">
        <v>24</v>
      </c>
      <c r="M1910" s="270">
        <v>45903</v>
      </c>
      <c r="N1910" s="271" t="s">
        <v>4445</v>
      </c>
      <c r="O1910" s="72">
        <f>IF(Table1[[#This Row],[Phân loại]]="Tồn đầu kỳ",Table1[[#This Row],[Tổng giá trị]],0)</f>
        <v>0</v>
      </c>
      <c r="P1910" s="8">
        <f>IF(Table1[[#This Row],[Số còn phải thu ĐK]]&lt;&gt;0,0,IF(Table1[[#This Row],[Phân loại]]="Bán hàng",Table1[[#This Row],[Tổng giá trị]],-Table1[[#This Row],[Tổng giá trị]]))</f>
        <v>770818</v>
      </c>
      <c r="Q1910" s="73">
        <f t="shared" si="231"/>
        <v>770818</v>
      </c>
      <c r="R1910" s="8">
        <f>Table1[[#This Row],[Số còn phải thu ĐK]]+Table1[[#This Row],[Giá Trị HD sau CK]]-Table1[[#This Row],[Số tiền đã thu]]</f>
        <v>0</v>
      </c>
      <c r="S1910" s="7">
        <f>IF(Table1[[#This Row],[Ngày hóa đơn]]&lt;&gt;"",Table1[[#This Row],[Ngày hóa đơn]],Table1[[#This Row],[Ngày hạch toán]])</f>
        <v>45850</v>
      </c>
      <c r="T1910" s="8"/>
      <c r="U1910" s="7">
        <f>IF(Table1[[#This Row],[Ngày tính CN]]="","",S1910+T1910)</f>
        <v>45850</v>
      </c>
      <c r="V1910" s="74">
        <f ca="1">IF(Table1[[#This Row],[Hạn thanh toán]]="","",IF((U1910-NOW())&lt;0,0,(U1910-NOW())))</f>
        <v>0</v>
      </c>
      <c r="W1910" s="72"/>
      <c r="X1910" s="68" t="str">
        <f t="shared" ca="1" si="232"/>
        <v/>
      </c>
      <c r="Y1910" s="68" t="str">
        <f t="shared" si="230"/>
        <v>Đã thanh toán</v>
      </c>
      <c r="Z1910" s="301">
        <f>Table1[[#This Row],[Hạn thanh toán]]</f>
        <v>45850</v>
      </c>
      <c r="AA1910" s="301">
        <f>Table1[[#This Row],[Ngày Thanh toán]]</f>
        <v>45903</v>
      </c>
      <c r="AD1910" s="3" t="str">
        <f>VLOOKUP($A1910,Ma_KH!$A:$Q,Ma_KH!O$1,0)</f>
        <v>GREEN</v>
      </c>
      <c r="AE1910" s="3" t="str">
        <f>VLOOKUP($A1910,Ma_KH!$A:$Q,Ma_KH!P$1,0)</f>
        <v>GREEN MART</v>
      </c>
    </row>
    <row r="1911" spans="1:31" ht="25.5" customHeight="1" x14ac:dyDescent="0.3">
      <c r="A1911" s="76" t="s">
        <v>173</v>
      </c>
      <c r="B1911" s="4" t="s">
        <v>3454</v>
      </c>
      <c r="C1911" s="78">
        <v>45853</v>
      </c>
      <c r="D1911" s="79" t="s">
        <v>3462</v>
      </c>
      <c r="F1911" s="84"/>
      <c r="G1911" s="76" t="s">
        <v>3463</v>
      </c>
      <c r="H1911" s="72"/>
      <c r="I1911" s="72">
        <v>0</v>
      </c>
      <c r="J1911" s="72">
        <v>0</v>
      </c>
      <c r="K1911" s="72">
        <v>75600</v>
      </c>
      <c r="L1911" s="8" t="s">
        <v>17</v>
      </c>
      <c r="M1911" s="270">
        <v>45903</v>
      </c>
      <c r="N1911" s="271" t="s">
        <v>4445</v>
      </c>
      <c r="O1911" s="72">
        <f>IF(Table1[[#This Row],[Phân loại]]="Tồn đầu kỳ",Table1[[#This Row],[Tổng giá trị]],0)</f>
        <v>0</v>
      </c>
      <c r="P1911" s="8">
        <f>IF(Table1[[#This Row],[Số còn phải thu ĐK]]&lt;&gt;0,0,IF(Table1[[#This Row],[Phân loại]]="Bán hàng",Table1[[#This Row],[Tổng giá trị]],-Table1[[#This Row],[Tổng giá trị]]))</f>
        <v>-75600</v>
      </c>
      <c r="Q1911" s="73">
        <f t="shared" si="231"/>
        <v>-75600</v>
      </c>
      <c r="R1911" s="8">
        <f>Table1[[#This Row],[Số còn phải thu ĐK]]+Table1[[#This Row],[Giá Trị HD sau CK]]-Table1[[#This Row],[Số tiền đã thu]]</f>
        <v>0</v>
      </c>
      <c r="S1911" s="7">
        <f>IF(Table1[[#This Row],[Ngày hóa đơn]]&lt;&gt;"",Table1[[#This Row],[Ngày hóa đơn]],Table1[[#This Row],[Ngày hạch toán]])</f>
        <v>45853</v>
      </c>
      <c r="T1911" s="8"/>
      <c r="U1911" s="7">
        <f>IF(Table1[[#This Row],[Ngày tính CN]]="","",S1911+T1911)</f>
        <v>45853</v>
      </c>
      <c r="V1911" s="74">
        <f ca="1">IF(Table1[[#This Row],[Hạn thanh toán]]="","",IF((U1911-NOW())&lt;0,0,(U1911-NOW())))</f>
        <v>0</v>
      </c>
      <c r="W1911" s="72"/>
      <c r="X1911" s="68" t="str">
        <f t="shared" ca="1" si="232"/>
        <v/>
      </c>
      <c r="Y1911" s="68" t="str">
        <f t="shared" si="230"/>
        <v>Đã thanh toán</v>
      </c>
      <c r="Z1911" s="301">
        <f>Table1[[#This Row],[Hạn thanh toán]]</f>
        <v>45853</v>
      </c>
      <c r="AA1911" s="301">
        <f>Table1[[#This Row],[Ngày Thanh toán]]</f>
        <v>45903</v>
      </c>
      <c r="AD1911" s="3" t="str">
        <f>VLOOKUP($A1911,Ma_KH!$A:$Q,Ma_KH!O$1,0)</f>
        <v>GREEN</v>
      </c>
      <c r="AE1911" s="3" t="str">
        <f>VLOOKUP($A1911,Ma_KH!$A:$Q,Ma_KH!P$1,0)</f>
        <v>GREEN MART</v>
      </c>
    </row>
    <row r="1912" spans="1:31" ht="25.5" customHeight="1" x14ac:dyDescent="0.3">
      <c r="A1912" s="76" t="s">
        <v>173</v>
      </c>
      <c r="B1912" s="4" t="s">
        <v>3454</v>
      </c>
      <c r="C1912" s="78">
        <v>45869</v>
      </c>
      <c r="D1912" s="79" t="s">
        <v>3464</v>
      </c>
      <c r="F1912" s="84"/>
      <c r="G1912" s="76" t="s">
        <v>3465</v>
      </c>
      <c r="H1912" s="72"/>
      <c r="I1912" s="72">
        <v>0</v>
      </c>
      <c r="J1912" s="72">
        <v>0</v>
      </c>
      <c r="K1912" s="72">
        <v>316669</v>
      </c>
      <c r="L1912" s="8" t="s">
        <v>17</v>
      </c>
      <c r="M1912" s="270">
        <v>45903</v>
      </c>
      <c r="N1912" s="271" t="s">
        <v>4445</v>
      </c>
      <c r="O1912" s="72">
        <f>IF(Table1[[#This Row],[Phân loại]]="Tồn đầu kỳ",Table1[[#This Row],[Tổng giá trị]],0)</f>
        <v>0</v>
      </c>
      <c r="P1912" s="8">
        <f>IF(Table1[[#This Row],[Số còn phải thu ĐK]]&lt;&gt;0,0,IF(Table1[[#This Row],[Phân loại]]="Bán hàng",Table1[[#This Row],[Tổng giá trị]],-Table1[[#This Row],[Tổng giá trị]]))</f>
        <v>-316669</v>
      </c>
      <c r="Q1912" s="73">
        <f t="shared" si="231"/>
        <v>-316669</v>
      </c>
      <c r="R1912" s="8">
        <f>Table1[[#This Row],[Số còn phải thu ĐK]]+Table1[[#This Row],[Giá Trị HD sau CK]]-Table1[[#This Row],[Số tiền đã thu]]</f>
        <v>0</v>
      </c>
      <c r="S1912" s="7">
        <f>IF(Table1[[#This Row],[Ngày hóa đơn]]&lt;&gt;"",Table1[[#This Row],[Ngày hóa đơn]],Table1[[#This Row],[Ngày hạch toán]])</f>
        <v>45869</v>
      </c>
      <c r="T1912" s="8"/>
      <c r="U1912" s="7">
        <f>IF(Table1[[#This Row],[Ngày tính CN]]="","",S1912+T1912)</f>
        <v>45869</v>
      </c>
      <c r="V1912" s="74">
        <f ca="1">IF(Table1[[#This Row],[Hạn thanh toán]]="","",IF((U1912-NOW())&lt;0,0,(U1912-NOW())))</f>
        <v>0</v>
      </c>
      <c r="W1912" s="72"/>
      <c r="X1912" s="68" t="str">
        <f t="shared" ca="1" si="232"/>
        <v/>
      </c>
      <c r="Y1912" s="68" t="str">
        <f t="shared" si="230"/>
        <v>Đã thanh toán</v>
      </c>
      <c r="Z1912" s="301">
        <f>Table1[[#This Row],[Hạn thanh toán]]</f>
        <v>45869</v>
      </c>
      <c r="AA1912" s="301">
        <f>Table1[[#This Row],[Ngày Thanh toán]]</f>
        <v>45903</v>
      </c>
      <c r="AD1912" s="3" t="str">
        <f>VLOOKUP($A1912,Ma_KH!$A:$Q,Ma_KH!O$1,0)</f>
        <v>GREEN</v>
      </c>
      <c r="AE1912" s="3" t="str">
        <f>VLOOKUP($A1912,Ma_KH!$A:$Q,Ma_KH!P$1,0)</f>
        <v>GREEN MART</v>
      </c>
    </row>
    <row r="1913" spans="1:31" ht="25.5" customHeight="1" x14ac:dyDescent="0.3">
      <c r="A1913" s="76" t="s">
        <v>173</v>
      </c>
      <c r="B1913" s="4" t="s">
        <v>3454</v>
      </c>
      <c r="C1913" s="78">
        <v>45877</v>
      </c>
      <c r="D1913" s="79" t="s">
        <v>3466</v>
      </c>
      <c r="F1913" s="84"/>
      <c r="G1913" s="76" t="s">
        <v>3451</v>
      </c>
      <c r="H1913" s="72">
        <v>475490</v>
      </c>
      <c r="I1913" s="72">
        <v>0</v>
      </c>
      <c r="J1913" s="72">
        <v>38039</v>
      </c>
      <c r="K1913" s="72">
        <v>513529</v>
      </c>
      <c r="L1913" s="8" t="s">
        <v>24</v>
      </c>
      <c r="M1913" s="270">
        <v>45918</v>
      </c>
      <c r="N1913" s="271" t="s">
        <v>4446</v>
      </c>
      <c r="O1913" s="72">
        <f>IF(Table1[[#This Row],[Phân loại]]="Tồn đầu kỳ",Table1[[#This Row],[Tổng giá trị]],0)</f>
        <v>0</v>
      </c>
      <c r="P1913" s="8">
        <f>IF(Table1[[#This Row],[Số còn phải thu ĐK]]&lt;&gt;0,0,IF(Table1[[#This Row],[Phân loại]]="Bán hàng",Table1[[#This Row],[Tổng giá trị]],-Table1[[#This Row],[Tổng giá trị]]))</f>
        <v>513529</v>
      </c>
      <c r="Q1913" s="73">
        <f t="shared" si="231"/>
        <v>513529</v>
      </c>
      <c r="R1913" s="8">
        <f>Table1[[#This Row],[Số còn phải thu ĐK]]+Table1[[#This Row],[Giá Trị HD sau CK]]-Table1[[#This Row],[Số tiền đã thu]]</f>
        <v>0</v>
      </c>
      <c r="S1913" s="7">
        <f>IF(Table1[[#This Row],[Ngày hóa đơn]]&lt;&gt;"",Table1[[#This Row],[Ngày hóa đơn]],Table1[[#This Row],[Ngày hạch toán]])</f>
        <v>45877</v>
      </c>
      <c r="T1913" s="8"/>
      <c r="U1913" s="7">
        <f>IF(Table1[[#This Row],[Ngày tính CN]]="","",S1913+T1913)</f>
        <v>45877</v>
      </c>
      <c r="V1913" s="74">
        <f ca="1">IF(Table1[[#This Row],[Hạn thanh toán]]="","",IF((U1913-NOW())&lt;0,0,(U1913-NOW())))</f>
        <v>0</v>
      </c>
      <c r="W1913" s="72"/>
      <c r="X1913" s="68" t="str">
        <f t="shared" ca="1" si="232"/>
        <v/>
      </c>
      <c r="Y1913" s="68" t="str">
        <f t="shared" si="230"/>
        <v>Đã thanh toán</v>
      </c>
      <c r="Z1913" s="301">
        <f>Table1[[#This Row],[Hạn thanh toán]]</f>
        <v>45877</v>
      </c>
      <c r="AA1913" s="301">
        <f>Table1[[#This Row],[Ngày Thanh toán]]</f>
        <v>45918</v>
      </c>
      <c r="AD1913" s="3" t="str">
        <f>VLOOKUP($A1913,Ma_KH!$A:$Q,Ma_KH!O$1,0)</f>
        <v>GREEN</v>
      </c>
      <c r="AE1913" s="3" t="str">
        <f>VLOOKUP($A1913,Ma_KH!$A:$Q,Ma_KH!P$1,0)</f>
        <v>GREEN MART</v>
      </c>
    </row>
    <row r="1914" spans="1:31" ht="25.5" customHeight="1" x14ac:dyDescent="0.3">
      <c r="A1914" s="76" t="s">
        <v>173</v>
      </c>
      <c r="B1914" s="4" t="s">
        <v>3454</v>
      </c>
      <c r="C1914" s="78">
        <v>45880</v>
      </c>
      <c r="D1914" s="79" t="s">
        <v>3467</v>
      </c>
      <c r="F1914" s="84"/>
      <c r="G1914" s="76" t="s">
        <v>3454</v>
      </c>
      <c r="H1914" s="72">
        <v>230000</v>
      </c>
      <c r="I1914" s="72">
        <v>0</v>
      </c>
      <c r="J1914" s="72">
        <v>18400</v>
      </c>
      <c r="K1914" s="72">
        <v>248400</v>
      </c>
      <c r="L1914" s="8" t="s">
        <v>24</v>
      </c>
      <c r="M1914" s="270">
        <v>45918</v>
      </c>
      <c r="N1914" s="271" t="s">
        <v>4446</v>
      </c>
      <c r="O1914" s="72">
        <f>IF(Table1[[#This Row],[Phân loại]]="Tồn đầu kỳ",Table1[[#This Row],[Tổng giá trị]],0)</f>
        <v>0</v>
      </c>
      <c r="P1914" s="8">
        <f>IF(Table1[[#This Row],[Số còn phải thu ĐK]]&lt;&gt;0,0,IF(Table1[[#This Row],[Phân loại]]="Bán hàng",Table1[[#This Row],[Tổng giá trị]],-Table1[[#This Row],[Tổng giá trị]]))</f>
        <v>248400</v>
      </c>
      <c r="Q1914" s="73">
        <f t="shared" si="231"/>
        <v>248400</v>
      </c>
      <c r="R1914" s="8">
        <f>Table1[[#This Row],[Số còn phải thu ĐK]]+Table1[[#This Row],[Giá Trị HD sau CK]]-Table1[[#This Row],[Số tiền đã thu]]</f>
        <v>0</v>
      </c>
      <c r="S1914" s="7">
        <f>IF(Table1[[#This Row],[Ngày hóa đơn]]&lt;&gt;"",Table1[[#This Row],[Ngày hóa đơn]],Table1[[#This Row],[Ngày hạch toán]])</f>
        <v>45880</v>
      </c>
      <c r="T1914" s="8"/>
      <c r="U1914" s="7">
        <f>IF(Table1[[#This Row],[Ngày tính CN]]="","",S1914+T1914)</f>
        <v>45880</v>
      </c>
      <c r="V1914" s="74">
        <f ca="1">IF(Table1[[#This Row],[Hạn thanh toán]]="","",IF((U1914-NOW())&lt;0,0,(U1914-NOW())))</f>
        <v>0</v>
      </c>
      <c r="W1914" s="72"/>
      <c r="X1914" s="68" t="str">
        <f t="shared" ca="1" si="232"/>
        <v/>
      </c>
      <c r="Y1914" s="68" t="str">
        <f t="shared" si="230"/>
        <v>Đã thanh toán</v>
      </c>
      <c r="Z1914" s="301">
        <f>Table1[[#This Row],[Hạn thanh toán]]</f>
        <v>45880</v>
      </c>
      <c r="AA1914" s="301">
        <f>Table1[[#This Row],[Ngày Thanh toán]]</f>
        <v>45918</v>
      </c>
      <c r="AD1914" s="3" t="str">
        <f>VLOOKUP($A1914,Ma_KH!$A:$Q,Ma_KH!O$1,0)</f>
        <v>GREEN</v>
      </c>
      <c r="AE1914" s="3" t="str">
        <f>VLOOKUP($A1914,Ma_KH!$A:$Q,Ma_KH!P$1,0)</f>
        <v>GREEN MART</v>
      </c>
    </row>
    <row r="1915" spans="1:31" ht="25.5" customHeight="1" x14ac:dyDescent="0.3">
      <c r="A1915" s="76" t="s">
        <v>173</v>
      </c>
      <c r="B1915" s="4" t="s">
        <v>3454</v>
      </c>
      <c r="C1915" s="78">
        <v>45911</v>
      </c>
      <c r="D1915" s="79" t="s">
        <v>3468</v>
      </c>
      <c r="F1915" s="84"/>
      <c r="G1915" s="76" t="s">
        <v>3454</v>
      </c>
      <c r="H1915" s="72">
        <v>959210</v>
      </c>
      <c r="I1915" s="72">
        <v>0</v>
      </c>
      <c r="J1915" s="72">
        <v>76737</v>
      </c>
      <c r="K1915" s="72">
        <v>1035947</v>
      </c>
      <c r="L1915" s="8" t="s">
        <v>24</v>
      </c>
      <c r="M1915" s="272">
        <v>45979</v>
      </c>
      <c r="O1915" s="72">
        <f>IF(Table1[[#This Row],[Phân loại]]="Tồn đầu kỳ",Table1[[#This Row],[Tổng giá trị]],0)</f>
        <v>0</v>
      </c>
      <c r="P1915" s="8">
        <f>IF(Table1[[#This Row],[Số còn phải thu ĐK]]&lt;&gt;0,0,IF(Table1[[#This Row],[Phân loại]]="Bán hàng",Table1[[#This Row],[Tổng giá trị]],-Table1[[#This Row],[Tổng giá trị]]))</f>
        <v>1035947</v>
      </c>
      <c r="Q1915" s="73">
        <f t="shared" si="231"/>
        <v>1035947</v>
      </c>
      <c r="R1915" s="8">
        <f>Table1[[#This Row],[Số còn phải thu ĐK]]+Table1[[#This Row],[Giá Trị HD sau CK]]-Table1[[#This Row],[Số tiền đã thu]]</f>
        <v>0</v>
      </c>
      <c r="S1915" s="7">
        <f>IF(Table1[[#This Row],[Ngày hóa đơn]]&lt;&gt;"",Table1[[#This Row],[Ngày hóa đơn]],Table1[[#This Row],[Ngày hạch toán]])</f>
        <v>45911</v>
      </c>
      <c r="T1915" s="8"/>
      <c r="U1915" s="7">
        <f>IF(Table1[[#This Row],[Ngày tính CN]]="","",S1915+T1915)</f>
        <v>45911</v>
      </c>
      <c r="V1915" s="74">
        <f ca="1">IF(Table1[[#This Row],[Hạn thanh toán]]="","",IF((U1915-NOW())&lt;0,0,(U1915-NOW())))</f>
        <v>0</v>
      </c>
      <c r="W1915" s="72"/>
      <c r="X1915" s="68" t="str">
        <f t="shared" ca="1" si="232"/>
        <v/>
      </c>
      <c r="Y1915" s="68" t="str">
        <f t="shared" si="230"/>
        <v>Đã thanh toán</v>
      </c>
      <c r="Z1915" s="301">
        <f>Table1[[#This Row],[Hạn thanh toán]]</f>
        <v>45911</v>
      </c>
      <c r="AA1915" s="301">
        <f>Table1[[#This Row],[Ngày Thanh toán]]</f>
        <v>45979</v>
      </c>
      <c r="AD1915" s="3" t="str">
        <f>VLOOKUP($A1915,Ma_KH!$A:$Q,Ma_KH!O$1,0)</f>
        <v>GREEN</v>
      </c>
      <c r="AE1915" s="3" t="str">
        <f>VLOOKUP($A1915,Ma_KH!$A:$Q,Ma_KH!P$1,0)</f>
        <v>GREEN MART</v>
      </c>
    </row>
    <row r="1916" spans="1:31" ht="25.5" customHeight="1" x14ac:dyDescent="0.3">
      <c r="A1916" s="76" t="s">
        <v>173</v>
      </c>
      <c r="B1916" s="4" t="s">
        <v>3454</v>
      </c>
      <c r="C1916" s="78">
        <v>45937</v>
      </c>
      <c r="D1916" s="79" t="s">
        <v>3469</v>
      </c>
      <c r="F1916" s="84"/>
      <c r="G1916" s="76" t="s">
        <v>3451</v>
      </c>
      <c r="H1916" s="72">
        <v>1340401</v>
      </c>
      <c r="I1916" s="72">
        <v>0</v>
      </c>
      <c r="J1916" s="72">
        <v>107232</v>
      </c>
      <c r="K1916" s="72">
        <v>1447633</v>
      </c>
      <c r="L1916" s="8" t="s">
        <v>24</v>
      </c>
      <c r="M1916" s="272">
        <v>45979</v>
      </c>
      <c r="O1916" s="72">
        <f>IF(Table1[[#This Row],[Phân loại]]="Tồn đầu kỳ",Table1[[#This Row],[Tổng giá trị]],0)</f>
        <v>0</v>
      </c>
      <c r="P1916" s="8">
        <f>IF(Table1[[#This Row],[Số còn phải thu ĐK]]&lt;&gt;0,0,IF(Table1[[#This Row],[Phân loại]]="Bán hàng",Table1[[#This Row],[Tổng giá trị]],-Table1[[#This Row],[Tổng giá trị]]))</f>
        <v>1447633</v>
      </c>
      <c r="Q1916" s="73">
        <f t="shared" si="231"/>
        <v>1447633</v>
      </c>
      <c r="R1916" s="8">
        <f>Table1[[#This Row],[Số còn phải thu ĐK]]+Table1[[#This Row],[Giá Trị HD sau CK]]-Table1[[#This Row],[Số tiền đã thu]]</f>
        <v>0</v>
      </c>
      <c r="S1916" s="7">
        <f>IF(Table1[[#This Row],[Ngày hóa đơn]]&lt;&gt;"",Table1[[#This Row],[Ngày hóa đơn]],Table1[[#This Row],[Ngày hạch toán]])</f>
        <v>45937</v>
      </c>
      <c r="T1916" s="8"/>
      <c r="U1916" s="7">
        <f>IF(Table1[[#This Row],[Ngày tính CN]]="","",S1916+T1916)</f>
        <v>45937</v>
      </c>
      <c r="V1916" s="74">
        <f ca="1">IF(Table1[[#This Row],[Hạn thanh toán]]="","",IF((U1916-NOW())&lt;0,0,(U1916-NOW())))</f>
        <v>0</v>
      </c>
      <c r="W1916" s="72"/>
      <c r="X1916" s="68" t="str">
        <f t="shared" ca="1" si="232"/>
        <v/>
      </c>
      <c r="Y1916" s="68" t="str">
        <f t="shared" si="230"/>
        <v>Đã thanh toán</v>
      </c>
      <c r="Z1916" s="301">
        <f>Table1[[#This Row],[Hạn thanh toán]]</f>
        <v>45937</v>
      </c>
      <c r="AA1916" s="301">
        <f>Table1[[#This Row],[Ngày Thanh toán]]</f>
        <v>45979</v>
      </c>
      <c r="AD1916" s="3" t="str">
        <f>VLOOKUP($A1916,Ma_KH!$A:$Q,Ma_KH!O$1,0)</f>
        <v>GREEN</v>
      </c>
      <c r="AE1916" s="3" t="str">
        <f>VLOOKUP($A1916,Ma_KH!$A:$Q,Ma_KH!P$1,0)</f>
        <v>GREEN MART</v>
      </c>
    </row>
    <row r="1917" spans="1:31" ht="25.5" customHeight="1" x14ac:dyDescent="0.3">
      <c r="A1917" s="76" t="s">
        <v>174</v>
      </c>
      <c r="B1917" s="4" t="s">
        <v>3473</v>
      </c>
      <c r="C1917" s="78">
        <v>45730</v>
      </c>
      <c r="D1917" s="79" t="s">
        <v>3470</v>
      </c>
      <c r="F1917" s="84"/>
      <c r="G1917" s="76" t="s">
        <v>3471</v>
      </c>
      <c r="H1917" s="72">
        <v>3095881</v>
      </c>
      <c r="I1917" s="72">
        <v>309588</v>
      </c>
      <c r="J1917" s="72">
        <v>222903</v>
      </c>
      <c r="K1917" s="72">
        <v>3009196</v>
      </c>
      <c r="L1917" s="8" t="s">
        <v>24</v>
      </c>
      <c r="M1917" s="270">
        <v>45877</v>
      </c>
      <c r="N1917" s="271" t="s">
        <v>4444</v>
      </c>
      <c r="O1917" s="72">
        <f>IF(Table1[[#This Row],[Phân loại]]="Tồn đầu kỳ",Table1[[#This Row],[Tổng giá trị]],0)</f>
        <v>0</v>
      </c>
      <c r="P1917" s="8">
        <f>IF(Table1[[#This Row],[Số còn phải thu ĐK]]&lt;&gt;0,0,IF(Table1[[#This Row],[Phân loại]]="Bán hàng",Table1[[#This Row],[Tổng giá trị]],-Table1[[#This Row],[Tổng giá trị]]))</f>
        <v>3009196</v>
      </c>
      <c r="Q1917" s="73">
        <f t="shared" si="231"/>
        <v>3009196</v>
      </c>
      <c r="R1917" s="8">
        <f>Table1[[#This Row],[Số còn phải thu ĐK]]+Table1[[#This Row],[Giá Trị HD sau CK]]-Table1[[#This Row],[Số tiền đã thu]]</f>
        <v>0</v>
      </c>
      <c r="S1917" s="7">
        <f>IF(Table1[[#This Row],[Ngày hóa đơn]]&lt;&gt;"",Table1[[#This Row],[Ngày hóa đơn]],Table1[[#This Row],[Ngày hạch toán]])</f>
        <v>45730</v>
      </c>
      <c r="T1917" s="8"/>
      <c r="U1917" s="7">
        <f>IF(Table1[[#This Row],[Ngày tính CN]]="","",S1917+T1917)</f>
        <v>45730</v>
      </c>
      <c r="V1917" s="74">
        <f ca="1">IF(Table1[[#This Row],[Hạn thanh toán]]="","",IF((U1917-NOW())&lt;0,0,(U1917-NOW())))</f>
        <v>0</v>
      </c>
      <c r="W1917" s="72"/>
      <c r="X1917" s="68" t="str">
        <f t="shared" ca="1" si="232"/>
        <v/>
      </c>
      <c r="Y1917" s="68" t="str">
        <f t="shared" si="230"/>
        <v>Đã thanh toán</v>
      </c>
      <c r="Z1917" s="301">
        <f>Table1[[#This Row],[Hạn thanh toán]]</f>
        <v>45730</v>
      </c>
      <c r="AA1917" s="301">
        <f>Table1[[#This Row],[Ngày Thanh toán]]</f>
        <v>45877</v>
      </c>
      <c r="AD1917" s="3" t="str">
        <f>VLOOKUP($A1917,Ma_KH!$A:$Q,Ma_KH!O$1,0)</f>
        <v>GREEN</v>
      </c>
      <c r="AE1917" s="3" t="str">
        <f>VLOOKUP($A1917,Ma_KH!$A:$Q,Ma_KH!P$1,0)</f>
        <v>GREEN MART</v>
      </c>
    </row>
    <row r="1918" spans="1:31" ht="25.5" customHeight="1" x14ac:dyDescent="0.3">
      <c r="A1918" s="76" t="s">
        <v>174</v>
      </c>
      <c r="B1918" s="4" t="s">
        <v>3473</v>
      </c>
      <c r="C1918" s="78">
        <v>45752</v>
      </c>
      <c r="D1918" s="79" t="s">
        <v>3472</v>
      </c>
      <c r="F1918" s="84"/>
      <c r="G1918" s="76" t="s">
        <v>3473</v>
      </c>
      <c r="H1918" s="72">
        <v>1073419</v>
      </c>
      <c r="I1918" s="72">
        <v>0</v>
      </c>
      <c r="J1918" s="72">
        <v>85874</v>
      </c>
      <c r="K1918" s="72">
        <v>1159293</v>
      </c>
      <c r="L1918" s="8" t="s">
        <v>24</v>
      </c>
      <c r="M1918" s="270">
        <v>45877</v>
      </c>
      <c r="N1918" s="271" t="s">
        <v>4444</v>
      </c>
      <c r="O1918" s="72">
        <f>IF(Table1[[#This Row],[Phân loại]]="Tồn đầu kỳ",Table1[[#This Row],[Tổng giá trị]],0)</f>
        <v>0</v>
      </c>
      <c r="P1918" s="8">
        <f>IF(Table1[[#This Row],[Số còn phải thu ĐK]]&lt;&gt;0,0,IF(Table1[[#This Row],[Phân loại]]="Bán hàng",Table1[[#This Row],[Tổng giá trị]],-Table1[[#This Row],[Tổng giá trị]]))</f>
        <v>1159293</v>
      </c>
      <c r="Q1918" s="73">
        <f t="shared" si="231"/>
        <v>1159293</v>
      </c>
      <c r="R1918" s="8">
        <f>Table1[[#This Row],[Số còn phải thu ĐK]]+Table1[[#This Row],[Giá Trị HD sau CK]]-Table1[[#This Row],[Số tiền đã thu]]</f>
        <v>0</v>
      </c>
      <c r="S1918" s="7">
        <f>IF(Table1[[#This Row],[Ngày hóa đơn]]&lt;&gt;"",Table1[[#This Row],[Ngày hóa đơn]],Table1[[#This Row],[Ngày hạch toán]])</f>
        <v>45752</v>
      </c>
      <c r="T1918" s="8"/>
      <c r="U1918" s="7">
        <f>IF(Table1[[#This Row],[Ngày tính CN]]="","",S1918+T1918)</f>
        <v>45752</v>
      </c>
      <c r="V1918" s="74">
        <f ca="1">IF(Table1[[#This Row],[Hạn thanh toán]]="","",IF((U1918-NOW())&lt;0,0,(U1918-NOW())))</f>
        <v>0</v>
      </c>
      <c r="W1918" s="72"/>
      <c r="X1918" s="68" t="str">
        <f t="shared" ca="1" si="232"/>
        <v/>
      </c>
      <c r="Y1918" s="68" t="str">
        <f t="shared" si="230"/>
        <v>Đã thanh toán</v>
      </c>
      <c r="Z1918" s="301">
        <f>Table1[[#This Row],[Hạn thanh toán]]</f>
        <v>45752</v>
      </c>
      <c r="AA1918" s="301">
        <f>Table1[[#This Row],[Ngày Thanh toán]]</f>
        <v>45877</v>
      </c>
      <c r="AD1918" s="3" t="str">
        <f>VLOOKUP($A1918,Ma_KH!$A:$Q,Ma_KH!O$1,0)</f>
        <v>GREEN</v>
      </c>
      <c r="AE1918" s="3" t="str">
        <f>VLOOKUP($A1918,Ma_KH!$A:$Q,Ma_KH!P$1,0)</f>
        <v>GREEN MART</v>
      </c>
    </row>
    <row r="1919" spans="1:31" ht="25.5" customHeight="1" x14ac:dyDescent="0.3">
      <c r="A1919" s="76" t="s">
        <v>174</v>
      </c>
      <c r="B1919" s="4" t="s">
        <v>3473</v>
      </c>
      <c r="C1919" s="78">
        <v>45770</v>
      </c>
      <c r="D1919" s="79" t="s">
        <v>3474</v>
      </c>
      <c r="F1919" s="84"/>
      <c r="G1919" s="76" t="s">
        <v>3475</v>
      </c>
      <c r="H1919" s="72">
        <v>1013606</v>
      </c>
      <c r="I1919" s="72">
        <v>0</v>
      </c>
      <c r="J1919" s="72">
        <v>81088</v>
      </c>
      <c r="K1919" s="72">
        <v>1094694</v>
      </c>
      <c r="L1919" s="8" t="s">
        <v>24</v>
      </c>
      <c r="M1919" s="270">
        <v>45877</v>
      </c>
      <c r="N1919" s="271" t="s">
        <v>4444</v>
      </c>
      <c r="O1919" s="72">
        <f>IF(Table1[[#This Row],[Phân loại]]="Tồn đầu kỳ",Table1[[#This Row],[Tổng giá trị]],0)</f>
        <v>0</v>
      </c>
      <c r="P1919" s="8">
        <f>IF(Table1[[#This Row],[Số còn phải thu ĐK]]&lt;&gt;0,0,IF(Table1[[#This Row],[Phân loại]]="Bán hàng",Table1[[#This Row],[Tổng giá trị]],-Table1[[#This Row],[Tổng giá trị]]))</f>
        <v>1094694</v>
      </c>
      <c r="Q1919" s="73">
        <f t="shared" si="231"/>
        <v>1094694</v>
      </c>
      <c r="R1919" s="8">
        <f>Table1[[#This Row],[Số còn phải thu ĐK]]+Table1[[#This Row],[Giá Trị HD sau CK]]-Table1[[#This Row],[Số tiền đã thu]]</f>
        <v>0</v>
      </c>
      <c r="S1919" s="7">
        <f>IF(Table1[[#This Row],[Ngày hóa đơn]]&lt;&gt;"",Table1[[#This Row],[Ngày hóa đơn]],Table1[[#This Row],[Ngày hạch toán]])</f>
        <v>45770</v>
      </c>
      <c r="T1919" s="8"/>
      <c r="U1919" s="7">
        <f>IF(Table1[[#This Row],[Ngày tính CN]]="","",S1919+T1919)</f>
        <v>45770</v>
      </c>
      <c r="V1919" s="74">
        <f ca="1">IF(Table1[[#This Row],[Hạn thanh toán]]="","",IF((U1919-NOW())&lt;0,0,(U1919-NOW())))</f>
        <v>0</v>
      </c>
      <c r="W1919" s="72"/>
      <c r="X1919" s="68" t="str">
        <f t="shared" ca="1" si="232"/>
        <v/>
      </c>
      <c r="Y1919" s="68" t="str">
        <f t="shared" si="230"/>
        <v>Đã thanh toán</v>
      </c>
      <c r="Z1919" s="301">
        <f>Table1[[#This Row],[Hạn thanh toán]]</f>
        <v>45770</v>
      </c>
      <c r="AA1919" s="301">
        <f>Table1[[#This Row],[Ngày Thanh toán]]</f>
        <v>45877</v>
      </c>
      <c r="AD1919" s="3" t="str">
        <f>VLOOKUP($A1919,Ma_KH!$A:$Q,Ma_KH!O$1,0)</f>
        <v>GREEN</v>
      </c>
      <c r="AE1919" s="3" t="str">
        <f>VLOOKUP($A1919,Ma_KH!$A:$Q,Ma_KH!P$1,0)</f>
        <v>GREEN MART</v>
      </c>
    </row>
    <row r="1920" spans="1:31" ht="25.5" customHeight="1" x14ac:dyDescent="0.3">
      <c r="A1920" s="76" t="s">
        <v>174</v>
      </c>
      <c r="B1920" s="4" t="s">
        <v>3473</v>
      </c>
      <c r="C1920" s="78">
        <v>45786</v>
      </c>
      <c r="D1920" s="79" t="s">
        <v>3476</v>
      </c>
      <c r="F1920" s="84"/>
      <c r="G1920" s="76" t="s">
        <v>3473</v>
      </c>
      <c r="H1920" s="72">
        <v>1089367</v>
      </c>
      <c r="I1920" s="72">
        <v>0</v>
      </c>
      <c r="J1920" s="72">
        <v>87149</v>
      </c>
      <c r="K1920" s="72">
        <v>1176516</v>
      </c>
      <c r="L1920" s="8" t="s">
        <v>24</v>
      </c>
      <c r="M1920" s="270">
        <v>45903</v>
      </c>
      <c r="N1920" s="271" t="s">
        <v>4445</v>
      </c>
      <c r="O1920" s="72">
        <f>IF(Table1[[#This Row],[Phân loại]]="Tồn đầu kỳ",Table1[[#This Row],[Tổng giá trị]],0)</f>
        <v>0</v>
      </c>
      <c r="P1920" s="8">
        <f>IF(Table1[[#This Row],[Số còn phải thu ĐK]]&lt;&gt;0,0,IF(Table1[[#This Row],[Phân loại]]="Bán hàng",Table1[[#This Row],[Tổng giá trị]],-Table1[[#This Row],[Tổng giá trị]]))</f>
        <v>1176516</v>
      </c>
      <c r="Q1920" s="73">
        <f t="shared" si="231"/>
        <v>1176516</v>
      </c>
      <c r="R1920" s="8">
        <f>Table1[[#This Row],[Số còn phải thu ĐK]]+Table1[[#This Row],[Giá Trị HD sau CK]]-Table1[[#This Row],[Số tiền đã thu]]</f>
        <v>0</v>
      </c>
      <c r="S1920" s="7">
        <f>IF(Table1[[#This Row],[Ngày hóa đơn]]&lt;&gt;"",Table1[[#This Row],[Ngày hóa đơn]],Table1[[#This Row],[Ngày hạch toán]])</f>
        <v>45786</v>
      </c>
      <c r="T1920" s="8"/>
      <c r="U1920" s="7">
        <f>IF(Table1[[#This Row],[Ngày tính CN]]="","",S1920+T1920)</f>
        <v>45786</v>
      </c>
      <c r="V1920" s="74">
        <f ca="1">IF(Table1[[#This Row],[Hạn thanh toán]]="","",IF((U1920-NOW())&lt;0,0,(U1920-NOW())))</f>
        <v>0</v>
      </c>
      <c r="W1920" s="72"/>
      <c r="X1920" s="68" t="str">
        <f t="shared" ca="1" si="232"/>
        <v/>
      </c>
      <c r="Y1920" s="68" t="str">
        <f t="shared" si="230"/>
        <v>Đã thanh toán</v>
      </c>
      <c r="Z1920" s="301">
        <f>Table1[[#This Row],[Hạn thanh toán]]</f>
        <v>45786</v>
      </c>
      <c r="AA1920" s="301">
        <f>Table1[[#This Row],[Ngày Thanh toán]]</f>
        <v>45903</v>
      </c>
      <c r="AD1920" s="3" t="str">
        <f>VLOOKUP($A1920,Ma_KH!$A:$Q,Ma_KH!O$1,0)</f>
        <v>GREEN</v>
      </c>
      <c r="AE1920" s="3" t="str">
        <f>VLOOKUP($A1920,Ma_KH!$A:$Q,Ma_KH!P$1,0)</f>
        <v>GREEN MART</v>
      </c>
    </row>
    <row r="1921" spans="1:31" ht="25.5" customHeight="1" x14ac:dyDescent="0.3">
      <c r="A1921" s="76" t="s">
        <v>174</v>
      </c>
      <c r="B1921" s="4" t="s">
        <v>3473</v>
      </c>
      <c r="C1921" s="78">
        <v>45817</v>
      </c>
      <c r="D1921" s="79" t="s">
        <v>3477</v>
      </c>
      <c r="F1921" s="84"/>
      <c r="G1921" s="76" t="s">
        <v>3475</v>
      </c>
      <c r="H1921" s="72">
        <v>396785</v>
      </c>
      <c r="I1921" s="72">
        <v>0</v>
      </c>
      <c r="J1921" s="72">
        <v>31743</v>
      </c>
      <c r="K1921" s="72">
        <v>428528</v>
      </c>
      <c r="L1921" s="8" t="s">
        <v>24</v>
      </c>
      <c r="M1921" s="270">
        <v>45903</v>
      </c>
      <c r="N1921" s="271" t="s">
        <v>4445</v>
      </c>
      <c r="O1921" s="72">
        <f>IF(Table1[[#This Row],[Phân loại]]="Tồn đầu kỳ",Table1[[#This Row],[Tổng giá trị]],0)</f>
        <v>0</v>
      </c>
      <c r="P1921" s="8">
        <f>IF(Table1[[#This Row],[Số còn phải thu ĐK]]&lt;&gt;0,0,IF(Table1[[#This Row],[Phân loại]]="Bán hàng",Table1[[#This Row],[Tổng giá trị]],-Table1[[#This Row],[Tổng giá trị]]))</f>
        <v>428528</v>
      </c>
      <c r="Q1921" s="73">
        <f t="shared" si="231"/>
        <v>428528</v>
      </c>
      <c r="R1921" s="8">
        <f>Table1[[#This Row],[Số còn phải thu ĐK]]+Table1[[#This Row],[Giá Trị HD sau CK]]-Table1[[#This Row],[Số tiền đã thu]]</f>
        <v>0</v>
      </c>
      <c r="S1921" s="7">
        <f>IF(Table1[[#This Row],[Ngày hóa đơn]]&lt;&gt;"",Table1[[#This Row],[Ngày hóa đơn]],Table1[[#This Row],[Ngày hạch toán]])</f>
        <v>45817</v>
      </c>
      <c r="T1921" s="8"/>
      <c r="U1921" s="7">
        <f>IF(Table1[[#This Row],[Ngày tính CN]]="","",S1921+T1921)</f>
        <v>45817</v>
      </c>
      <c r="V1921" s="74">
        <f ca="1">IF(Table1[[#This Row],[Hạn thanh toán]]="","",IF((U1921-NOW())&lt;0,0,(U1921-NOW())))</f>
        <v>0</v>
      </c>
      <c r="W1921" s="72"/>
      <c r="X1921" s="68" t="str">
        <f t="shared" ca="1" si="232"/>
        <v/>
      </c>
      <c r="Y1921" s="68" t="str">
        <f t="shared" si="230"/>
        <v>Đã thanh toán</v>
      </c>
      <c r="Z1921" s="301">
        <f>Table1[[#This Row],[Hạn thanh toán]]</f>
        <v>45817</v>
      </c>
      <c r="AA1921" s="301">
        <f>Table1[[#This Row],[Ngày Thanh toán]]</f>
        <v>45903</v>
      </c>
      <c r="AD1921" s="3" t="str">
        <f>VLOOKUP($A1921,Ma_KH!$A:$Q,Ma_KH!O$1,0)</f>
        <v>GREEN</v>
      </c>
      <c r="AE1921" s="3" t="str">
        <f>VLOOKUP($A1921,Ma_KH!$A:$Q,Ma_KH!P$1,0)</f>
        <v>GREEN MART</v>
      </c>
    </row>
    <row r="1922" spans="1:31" ht="25.5" customHeight="1" x14ac:dyDescent="0.3">
      <c r="A1922" s="76" t="s">
        <v>174</v>
      </c>
      <c r="B1922" s="4" t="s">
        <v>3473</v>
      </c>
      <c r="C1922" s="78">
        <v>45852</v>
      </c>
      <c r="D1922" s="79" t="s">
        <v>3478</v>
      </c>
      <c r="F1922" s="84"/>
      <c r="G1922" s="76" t="s">
        <v>3473</v>
      </c>
      <c r="H1922" s="72">
        <v>396785</v>
      </c>
      <c r="I1922" s="72">
        <v>0</v>
      </c>
      <c r="J1922" s="72">
        <v>31743</v>
      </c>
      <c r="K1922" s="72">
        <v>428528</v>
      </c>
      <c r="L1922" s="8" t="s">
        <v>24</v>
      </c>
      <c r="M1922" s="270">
        <v>45903</v>
      </c>
      <c r="N1922" s="271" t="s">
        <v>4445</v>
      </c>
      <c r="O1922" s="72">
        <f>IF(Table1[[#This Row],[Phân loại]]="Tồn đầu kỳ",Table1[[#This Row],[Tổng giá trị]],0)</f>
        <v>0</v>
      </c>
      <c r="P1922" s="8">
        <f>IF(Table1[[#This Row],[Số còn phải thu ĐK]]&lt;&gt;0,0,IF(Table1[[#This Row],[Phân loại]]="Bán hàng",Table1[[#This Row],[Tổng giá trị]],-Table1[[#This Row],[Tổng giá trị]]))</f>
        <v>428528</v>
      </c>
      <c r="Q1922" s="73">
        <f t="shared" si="231"/>
        <v>428528</v>
      </c>
      <c r="R1922" s="8">
        <f>Table1[[#This Row],[Số còn phải thu ĐK]]+Table1[[#This Row],[Giá Trị HD sau CK]]-Table1[[#This Row],[Số tiền đã thu]]</f>
        <v>0</v>
      </c>
      <c r="S1922" s="7">
        <f>IF(Table1[[#This Row],[Ngày hóa đơn]]&lt;&gt;"",Table1[[#This Row],[Ngày hóa đơn]],Table1[[#This Row],[Ngày hạch toán]])</f>
        <v>45852</v>
      </c>
      <c r="T1922" s="8"/>
      <c r="U1922" s="7">
        <f>IF(Table1[[#This Row],[Ngày tính CN]]="","",S1922+T1922)</f>
        <v>45852</v>
      </c>
      <c r="V1922" s="74">
        <f ca="1">IF(Table1[[#This Row],[Hạn thanh toán]]="","",IF((U1922-NOW())&lt;0,0,(U1922-NOW())))</f>
        <v>0</v>
      </c>
      <c r="W1922" s="72"/>
      <c r="X1922" s="68" t="str">
        <f t="shared" ca="1" si="232"/>
        <v/>
      </c>
      <c r="Y1922" s="68" t="str">
        <f t="shared" si="230"/>
        <v>Đã thanh toán</v>
      </c>
      <c r="Z1922" s="301">
        <f>Table1[[#This Row],[Hạn thanh toán]]</f>
        <v>45852</v>
      </c>
      <c r="AA1922" s="301">
        <f>Table1[[#This Row],[Ngày Thanh toán]]</f>
        <v>45903</v>
      </c>
      <c r="AD1922" s="3" t="str">
        <f>VLOOKUP($A1922,Ma_KH!$A:$Q,Ma_KH!O$1,0)</f>
        <v>GREEN</v>
      </c>
      <c r="AE1922" s="3" t="str">
        <f>VLOOKUP($A1922,Ma_KH!$A:$Q,Ma_KH!P$1,0)</f>
        <v>GREEN MART</v>
      </c>
    </row>
    <row r="1923" spans="1:31" ht="25.5" customHeight="1" x14ac:dyDescent="0.3">
      <c r="A1923" s="76" t="s">
        <v>174</v>
      </c>
      <c r="B1923" s="4" t="s">
        <v>3473</v>
      </c>
      <c r="C1923" s="78">
        <v>45866</v>
      </c>
      <c r="D1923" s="79" t="s">
        <v>3479</v>
      </c>
      <c r="F1923" s="84"/>
      <c r="G1923" s="76" t="s">
        <v>3473</v>
      </c>
      <c r="H1923" s="72">
        <v>470432</v>
      </c>
      <c r="I1923" s="72">
        <v>0</v>
      </c>
      <c r="J1923" s="72">
        <v>37635</v>
      </c>
      <c r="K1923" s="72">
        <v>508067</v>
      </c>
      <c r="L1923" s="8" t="s">
        <v>24</v>
      </c>
      <c r="M1923" s="270">
        <v>45903</v>
      </c>
      <c r="N1923" s="271" t="s">
        <v>4445</v>
      </c>
      <c r="O1923" s="72">
        <f>IF(Table1[[#This Row],[Phân loại]]="Tồn đầu kỳ",Table1[[#This Row],[Tổng giá trị]],0)</f>
        <v>0</v>
      </c>
      <c r="P1923" s="8">
        <f>IF(Table1[[#This Row],[Số còn phải thu ĐK]]&lt;&gt;0,0,IF(Table1[[#This Row],[Phân loại]]="Bán hàng",Table1[[#This Row],[Tổng giá trị]],-Table1[[#This Row],[Tổng giá trị]]))</f>
        <v>508067</v>
      </c>
      <c r="Q1923" s="73">
        <f t="shared" si="231"/>
        <v>508067</v>
      </c>
      <c r="R1923" s="8">
        <f>Table1[[#This Row],[Số còn phải thu ĐK]]+Table1[[#This Row],[Giá Trị HD sau CK]]-Table1[[#This Row],[Số tiền đã thu]]</f>
        <v>0</v>
      </c>
      <c r="S1923" s="7">
        <f>IF(Table1[[#This Row],[Ngày hóa đơn]]&lt;&gt;"",Table1[[#This Row],[Ngày hóa đơn]],Table1[[#This Row],[Ngày hạch toán]])</f>
        <v>45866</v>
      </c>
      <c r="T1923" s="8"/>
      <c r="U1923" s="7">
        <f>IF(Table1[[#This Row],[Ngày tính CN]]="","",S1923+T1923)</f>
        <v>45866</v>
      </c>
      <c r="V1923" s="74">
        <f ca="1">IF(Table1[[#This Row],[Hạn thanh toán]]="","",IF((U1923-NOW())&lt;0,0,(U1923-NOW())))</f>
        <v>0</v>
      </c>
      <c r="W1923" s="72"/>
      <c r="X1923" s="68" t="str">
        <f t="shared" ca="1" si="232"/>
        <v/>
      </c>
      <c r="Y1923" s="68" t="str">
        <f t="shared" si="230"/>
        <v>Đã thanh toán</v>
      </c>
      <c r="Z1923" s="301">
        <f>Table1[[#This Row],[Hạn thanh toán]]</f>
        <v>45866</v>
      </c>
      <c r="AA1923" s="301">
        <f>Table1[[#This Row],[Ngày Thanh toán]]</f>
        <v>45903</v>
      </c>
      <c r="AD1923" s="3" t="str">
        <f>VLOOKUP($A1923,Ma_KH!$A:$Q,Ma_KH!O$1,0)</f>
        <v>GREEN</v>
      </c>
      <c r="AE1923" s="3" t="str">
        <f>VLOOKUP($A1923,Ma_KH!$A:$Q,Ma_KH!P$1,0)</f>
        <v>GREEN MART</v>
      </c>
    </row>
    <row r="1924" spans="1:31" ht="25.5" customHeight="1" x14ac:dyDescent="0.3">
      <c r="A1924" s="76" t="s">
        <v>174</v>
      </c>
      <c r="B1924" s="4" t="s">
        <v>3473</v>
      </c>
      <c r="C1924" s="78">
        <v>45876</v>
      </c>
      <c r="D1924" s="79" t="s">
        <v>3480</v>
      </c>
      <c r="F1924" s="84"/>
      <c r="G1924" s="76" t="s">
        <v>3475</v>
      </c>
      <c r="H1924" s="72">
        <v>460837</v>
      </c>
      <c r="I1924" s="72">
        <v>0</v>
      </c>
      <c r="J1924" s="72">
        <v>36867</v>
      </c>
      <c r="K1924" s="72">
        <v>497704</v>
      </c>
      <c r="L1924" s="8" t="s">
        <v>24</v>
      </c>
      <c r="M1924" s="270">
        <v>45918</v>
      </c>
      <c r="N1924" s="271" t="s">
        <v>4446</v>
      </c>
      <c r="O1924" s="72">
        <f>IF(Table1[[#This Row],[Phân loại]]="Tồn đầu kỳ",Table1[[#This Row],[Tổng giá trị]],0)</f>
        <v>0</v>
      </c>
      <c r="P1924" s="8">
        <f>IF(Table1[[#This Row],[Số còn phải thu ĐK]]&lt;&gt;0,0,IF(Table1[[#This Row],[Phân loại]]="Bán hàng",Table1[[#This Row],[Tổng giá trị]],-Table1[[#This Row],[Tổng giá trị]]))</f>
        <v>497704</v>
      </c>
      <c r="Q1924" s="73">
        <f t="shared" si="231"/>
        <v>497704</v>
      </c>
      <c r="R1924" s="8">
        <f>Table1[[#This Row],[Số còn phải thu ĐK]]+Table1[[#This Row],[Giá Trị HD sau CK]]-Table1[[#This Row],[Số tiền đã thu]]</f>
        <v>0</v>
      </c>
      <c r="S1924" s="7">
        <f>IF(Table1[[#This Row],[Ngày hóa đơn]]&lt;&gt;"",Table1[[#This Row],[Ngày hóa đơn]],Table1[[#This Row],[Ngày hạch toán]])</f>
        <v>45876</v>
      </c>
      <c r="T1924" s="8"/>
      <c r="U1924" s="7">
        <f>IF(Table1[[#This Row],[Ngày tính CN]]="","",S1924+T1924)</f>
        <v>45876</v>
      </c>
      <c r="V1924" s="74">
        <f ca="1">IF(Table1[[#This Row],[Hạn thanh toán]]="","",IF((U1924-NOW())&lt;0,0,(U1924-NOW())))</f>
        <v>0</v>
      </c>
      <c r="W1924" s="72"/>
      <c r="X1924" s="68" t="str">
        <f t="shared" ca="1" si="232"/>
        <v/>
      </c>
      <c r="Y1924" s="68" t="str">
        <f t="shared" si="230"/>
        <v>Đã thanh toán</v>
      </c>
      <c r="Z1924" s="301">
        <f>Table1[[#This Row],[Hạn thanh toán]]</f>
        <v>45876</v>
      </c>
      <c r="AA1924" s="301">
        <f>Table1[[#This Row],[Ngày Thanh toán]]</f>
        <v>45918</v>
      </c>
      <c r="AD1924" s="3" t="str">
        <f>VLOOKUP($A1924,Ma_KH!$A:$Q,Ma_KH!O$1,0)</f>
        <v>GREEN</v>
      </c>
      <c r="AE1924" s="3" t="str">
        <f>VLOOKUP($A1924,Ma_KH!$A:$Q,Ma_KH!P$1,0)</f>
        <v>GREEN MART</v>
      </c>
    </row>
    <row r="1925" spans="1:31" ht="25.5" customHeight="1" x14ac:dyDescent="0.3">
      <c r="A1925" s="76" t="s">
        <v>174</v>
      </c>
      <c r="B1925" s="4" t="s">
        <v>3473</v>
      </c>
      <c r="C1925" s="78">
        <v>45890</v>
      </c>
      <c r="D1925" s="79" t="s">
        <v>3481</v>
      </c>
      <c r="F1925" s="84"/>
      <c r="G1925" s="76" t="s">
        <v>3473</v>
      </c>
      <c r="H1925" s="72">
        <v>626785</v>
      </c>
      <c r="I1925" s="72">
        <v>0</v>
      </c>
      <c r="J1925" s="72">
        <v>50143</v>
      </c>
      <c r="K1925" s="72">
        <v>676928</v>
      </c>
      <c r="L1925" s="8" t="s">
        <v>24</v>
      </c>
      <c r="M1925" s="270">
        <v>45918</v>
      </c>
      <c r="N1925" s="271" t="s">
        <v>4446</v>
      </c>
      <c r="O1925" s="72">
        <f>IF(Table1[[#This Row],[Phân loại]]="Tồn đầu kỳ",Table1[[#This Row],[Tổng giá trị]],0)</f>
        <v>0</v>
      </c>
      <c r="P1925" s="8">
        <f>IF(Table1[[#This Row],[Số còn phải thu ĐK]]&lt;&gt;0,0,IF(Table1[[#This Row],[Phân loại]]="Bán hàng",Table1[[#This Row],[Tổng giá trị]],-Table1[[#This Row],[Tổng giá trị]]))</f>
        <v>676928</v>
      </c>
      <c r="Q1925" s="73">
        <f t="shared" si="231"/>
        <v>676928</v>
      </c>
      <c r="R1925" s="8">
        <f>Table1[[#This Row],[Số còn phải thu ĐK]]+Table1[[#This Row],[Giá Trị HD sau CK]]-Table1[[#This Row],[Số tiền đã thu]]</f>
        <v>0</v>
      </c>
      <c r="S1925" s="7">
        <f>IF(Table1[[#This Row],[Ngày hóa đơn]]&lt;&gt;"",Table1[[#This Row],[Ngày hóa đơn]],Table1[[#This Row],[Ngày hạch toán]])</f>
        <v>45890</v>
      </c>
      <c r="T1925" s="8"/>
      <c r="U1925" s="7">
        <f>IF(Table1[[#This Row],[Ngày tính CN]]="","",S1925+T1925)</f>
        <v>45890</v>
      </c>
      <c r="V1925" s="74">
        <f ca="1">IF(Table1[[#This Row],[Hạn thanh toán]]="","",IF((U1925-NOW())&lt;0,0,(U1925-NOW())))</f>
        <v>0</v>
      </c>
      <c r="W1925" s="72"/>
      <c r="X1925" s="68" t="str">
        <f t="shared" ca="1" si="232"/>
        <v/>
      </c>
      <c r="Y1925" s="68" t="str">
        <f t="shared" si="230"/>
        <v>Đã thanh toán</v>
      </c>
      <c r="Z1925" s="301">
        <f>Table1[[#This Row],[Hạn thanh toán]]</f>
        <v>45890</v>
      </c>
      <c r="AA1925" s="301">
        <f>Table1[[#This Row],[Ngày Thanh toán]]</f>
        <v>45918</v>
      </c>
      <c r="AD1925" s="3" t="str">
        <f>VLOOKUP($A1925,Ma_KH!$A:$Q,Ma_KH!O$1,0)</f>
        <v>GREEN</v>
      </c>
      <c r="AE1925" s="3" t="str">
        <f>VLOOKUP($A1925,Ma_KH!$A:$Q,Ma_KH!P$1,0)</f>
        <v>GREEN MART</v>
      </c>
    </row>
    <row r="1926" spans="1:31" ht="25.5" customHeight="1" x14ac:dyDescent="0.3">
      <c r="A1926" s="76" t="s">
        <v>174</v>
      </c>
      <c r="B1926" s="4" t="s">
        <v>3473</v>
      </c>
      <c r="C1926" s="78">
        <v>45908</v>
      </c>
      <c r="D1926" s="79" t="s">
        <v>3482</v>
      </c>
      <c r="F1926" s="84"/>
      <c r="G1926" s="76" t="s">
        <v>3475</v>
      </c>
      <c r="H1926" s="72">
        <v>795017</v>
      </c>
      <c r="I1926" s="72">
        <v>0</v>
      </c>
      <c r="J1926" s="72">
        <v>63601</v>
      </c>
      <c r="K1926" s="72">
        <v>858618</v>
      </c>
      <c r="L1926" s="8" t="s">
        <v>24</v>
      </c>
      <c r="M1926" s="272">
        <v>45979</v>
      </c>
      <c r="O1926" s="72">
        <f>IF(Table1[[#This Row],[Phân loại]]="Tồn đầu kỳ",Table1[[#This Row],[Tổng giá trị]],0)</f>
        <v>0</v>
      </c>
      <c r="P1926" s="8">
        <f>IF(Table1[[#This Row],[Số còn phải thu ĐK]]&lt;&gt;0,0,IF(Table1[[#This Row],[Phân loại]]="Bán hàng",Table1[[#This Row],[Tổng giá trị]],-Table1[[#This Row],[Tổng giá trị]]))</f>
        <v>858618</v>
      </c>
      <c r="Q1926" s="73">
        <f t="shared" si="231"/>
        <v>858618</v>
      </c>
      <c r="R1926" s="8">
        <f>Table1[[#This Row],[Số còn phải thu ĐK]]+Table1[[#This Row],[Giá Trị HD sau CK]]-Table1[[#This Row],[Số tiền đã thu]]</f>
        <v>0</v>
      </c>
      <c r="S1926" s="7">
        <f>IF(Table1[[#This Row],[Ngày hóa đơn]]&lt;&gt;"",Table1[[#This Row],[Ngày hóa đơn]],Table1[[#This Row],[Ngày hạch toán]])</f>
        <v>45908</v>
      </c>
      <c r="T1926" s="8"/>
      <c r="U1926" s="7">
        <f>IF(Table1[[#This Row],[Ngày tính CN]]="","",S1926+T1926)</f>
        <v>45908</v>
      </c>
      <c r="V1926" s="74">
        <f ca="1">IF(Table1[[#This Row],[Hạn thanh toán]]="","",IF((U1926-NOW())&lt;0,0,(U1926-NOW())))</f>
        <v>0</v>
      </c>
      <c r="W1926" s="72"/>
      <c r="X1926" s="68" t="str">
        <f ca="1">IF(OR(AR1931="",AO1931=0),"",IF((AR1931-NOW())&lt;0,-(AR1931-NOW()),0))</f>
        <v/>
      </c>
      <c r="Y1926" s="68" t="str">
        <f t="shared" si="230"/>
        <v>Đã thanh toán</v>
      </c>
      <c r="Z1926" s="301">
        <f>Table1[[#This Row],[Hạn thanh toán]]</f>
        <v>45908</v>
      </c>
      <c r="AA1926" s="301">
        <f>Table1[[#This Row],[Ngày Thanh toán]]</f>
        <v>45979</v>
      </c>
      <c r="AD1926" s="3" t="str">
        <f>VLOOKUP($A1926,Ma_KH!$A:$Q,Ma_KH!O$1,0)</f>
        <v>GREEN</v>
      </c>
      <c r="AE1926" s="3" t="str">
        <f>VLOOKUP($A1926,Ma_KH!$A:$Q,Ma_KH!P$1,0)</f>
        <v>GREEN MART</v>
      </c>
    </row>
    <row r="1927" spans="1:31" ht="25.5" customHeight="1" x14ac:dyDescent="0.3">
      <c r="A1927" s="76" t="s">
        <v>174</v>
      </c>
      <c r="B1927" s="4" t="s">
        <v>3473</v>
      </c>
      <c r="C1927" s="78">
        <v>45924</v>
      </c>
      <c r="D1927" s="79" t="s">
        <v>3483</v>
      </c>
      <c r="F1927" s="84"/>
      <c r="G1927" s="76" t="s">
        <v>3475</v>
      </c>
      <c r="H1927" s="72">
        <v>398745</v>
      </c>
      <c r="I1927" s="72">
        <v>0</v>
      </c>
      <c r="J1927" s="72">
        <v>31900</v>
      </c>
      <c r="K1927" s="72">
        <v>430645</v>
      </c>
      <c r="L1927" s="8" t="s">
        <v>24</v>
      </c>
      <c r="M1927" s="272">
        <v>45979</v>
      </c>
      <c r="O1927" s="72">
        <f>IF(Table1[[#This Row],[Phân loại]]="Tồn đầu kỳ",Table1[[#This Row],[Tổng giá trị]],0)</f>
        <v>0</v>
      </c>
      <c r="P1927" s="8">
        <f>IF(Table1[[#This Row],[Số còn phải thu ĐK]]&lt;&gt;0,0,IF(Table1[[#This Row],[Phân loại]]="Bán hàng",Table1[[#This Row],[Tổng giá trị]],-Table1[[#This Row],[Tổng giá trị]]))</f>
        <v>430645</v>
      </c>
      <c r="Q1927" s="73">
        <f t="shared" si="231"/>
        <v>430645</v>
      </c>
      <c r="R1927" s="8">
        <f>Table1[[#This Row],[Số còn phải thu ĐK]]+Table1[[#This Row],[Giá Trị HD sau CK]]-Table1[[#This Row],[Số tiền đã thu]]</f>
        <v>0</v>
      </c>
      <c r="S1927" s="7">
        <f>IF(Table1[[#This Row],[Ngày hóa đơn]]&lt;&gt;"",Table1[[#This Row],[Ngày hóa đơn]],Table1[[#This Row],[Ngày hạch toán]])</f>
        <v>45924</v>
      </c>
      <c r="T1927" s="8"/>
      <c r="U1927" s="7">
        <f>IF(Table1[[#This Row],[Ngày tính CN]]="","",S1927+T1927)</f>
        <v>45924</v>
      </c>
      <c r="V1927" s="74">
        <f ca="1">IF(Table1[[#This Row],[Hạn thanh toán]]="","",IF((U1927-NOW())&lt;0,0,(U1927-NOW())))</f>
        <v>0</v>
      </c>
      <c r="W1927" s="72"/>
      <c r="X1927" s="68" t="str">
        <f ca="1">IF(OR(AR1932="",AO1932=0),"",IF((AR1932-NOW())&lt;0,-(AR1932-NOW()),0))</f>
        <v/>
      </c>
      <c r="Y1927" s="68" t="str">
        <f t="shared" si="230"/>
        <v>Đã thanh toán</v>
      </c>
      <c r="Z1927" s="301">
        <f>Table1[[#This Row],[Hạn thanh toán]]</f>
        <v>45924</v>
      </c>
      <c r="AA1927" s="301">
        <f>Table1[[#This Row],[Ngày Thanh toán]]</f>
        <v>45979</v>
      </c>
      <c r="AD1927" s="3" t="str">
        <f>VLOOKUP($A1927,Ma_KH!$A:$Q,Ma_KH!O$1,0)</f>
        <v>GREEN</v>
      </c>
      <c r="AE1927" s="3" t="str">
        <f>VLOOKUP($A1927,Ma_KH!$A:$Q,Ma_KH!P$1,0)</f>
        <v>GREEN MART</v>
      </c>
    </row>
    <row r="1928" spans="1:31" ht="25.5" customHeight="1" x14ac:dyDescent="0.3">
      <c r="A1928" s="76" t="s">
        <v>174</v>
      </c>
      <c r="B1928" s="4" t="s">
        <v>3473</v>
      </c>
      <c r="C1928" s="78">
        <v>45931</v>
      </c>
      <c r="D1928" s="79" t="s">
        <v>3484</v>
      </c>
      <c r="F1928" s="84"/>
      <c r="G1928" s="76" t="s">
        <v>3475</v>
      </c>
      <c r="H1928" s="72">
        <v>516432</v>
      </c>
      <c r="I1928" s="72">
        <v>0</v>
      </c>
      <c r="J1928" s="72">
        <v>41315</v>
      </c>
      <c r="K1928" s="72">
        <v>557747</v>
      </c>
      <c r="L1928" s="8" t="s">
        <v>24</v>
      </c>
      <c r="M1928" s="272">
        <v>45979</v>
      </c>
      <c r="O1928" s="72">
        <f>IF(Table1[[#This Row],[Phân loại]]="Tồn đầu kỳ",Table1[[#This Row],[Tổng giá trị]],0)</f>
        <v>0</v>
      </c>
      <c r="P1928" s="8">
        <f>IF(Table1[[#This Row],[Số còn phải thu ĐK]]&lt;&gt;0,0,IF(Table1[[#This Row],[Phân loại]]="Bán hàng",Table1[[#This Row],[Tổng giá trị]],-Table1[[#This Row],[Tổng giá trị]]))</f>
        <v>557747</v>
      </c>
      <c r="Q1928" s="73">
        <f t="shared" si="231"/>
        <v>557747</v>
      </c>
      <c r="R1928" s="8">
        <f>Table1[[#This Row],[Số còn phải thu ĐK]]+Table1[[#This Row],[Giá Trị HD sau CK]]-Table1[[#This Row],[Số tiền đã thu]]</f>
        <v>0</v>
      </c>
      <c r="S1928" s="7">
        <f>IF(Table1[[#This Row],[Ngày hóa đơn]]&lt;&gt;"",Table1[[#This Row],[Ngày hóa đơn]],Table1[[#This Row],[Ngày hạch toán]])</f>
        <v>45931</v>
      </c>
      <c r="T1928" s="8"/>
      <c r="U1928" s="7">
        <f>IF(Table1[[#This Row],[Ngày tính CN]]="","",S1928+T1928)</f>
        <v>45931</v>
      </c>
      <c r="V1928" s="74">
        <f ca="1">IF(Table1[[#This Row],[Hạn thanh toán]]="","",IF((U1928-NOW())&lt;0,0,(U1928-NOW())))</f>
        <v>0</v>
      </c>
      <c r="W1928" s="72"/>
      <c r="X1928" s="68" t="str">
        <f ca="1">IF(OR(AR1933="",AO1933=0),"",IF((AR1933-NOW())&lt;0,-(AR1933-NOW()),0))</f>
        <v/>
      </c>
      <c r="Y1928" s="68" t="str">
        <f t="shared" si="230"/>
        <v>Đã thanh toán</v>
      </c>
      <c r="Z1928" s="301">
        <f>Table1[[#This Row],[Hạn thanh toán]]</f>
        <v>45931</v>
      </c>
      <c r="AA1928" s="301">
        <f>Table1[[#This Row],[Ngày Thanh toán]]</f>
        <v>45979</v>
      </c>
      <c r="AD1928" s="3" t="str">
        <f>VLOOKUP($A1928,Ma_KH!$A:$Q,Ma_KH!O$1,0)</f>
        <v>GREEN</v>
      </c>
      <c r="AE1928" s="3" t="str">
        <f>VLOOKUP($A1928,Ma_KH!$A:$Q,Ma_KH!P$1,0)</f>
        <v>GREEN MART</v>
      </c>
    </row>
    <row r="1929" spans="1:31" ht="25.5" customHeight="1" x14ac:dyDescent="0.3">
      <c r="A1929" s="273" t="s">
        <v>170</v>
      </c>
      <c r="B1929" s="4" t="s">
        <v>3399</v>
      </c>
      <c r="C1929" s="63">
        <v>45944</v>
      </c>
      <c r="D1929" s="79"/>
      <c r="F1929" s="84"/>
      <c r="G1929" s="76" t="s">
        <v>17</v>
      </c>
      <c r="H1929" s="72"/>
      <c r="I1929" s="72">
        <v>0</v>
      </c>
      <c r="J1929" s="72"/>
      <c r="K1929" s="72">
        <v>46000</v>
      </c>
      <c r="L1929" s="8" t="s">
        <v>17</v>
      </c>
      <c r="M1929" s="272">
        <v>45979</v>
      </c>
      <c r="O1929" s="72">
        <f>IF(Table1[[#This Row],[Phân loại]]="Tồn đầu kỳ",Table1[[#This Row],[Tổng giá trị]],0)</f>
        <v>0</v>
      </c>
      <c r="P1929" s="8">
        <f>IF(Table1[[#This Row],[Số còn phải thu ĐK]]&lt;&gt;0,0,IF(Table1[[#This Row],[Phân loại]]="Bán hàng",Table1[[#This Row],[Tổng giá trị]],-Table1[[#This Row],[Tổng giá trị]]))</f>
        <v>-46000</v>
      </c>
      <c r="Q1929" s="73">
        <f t="shared" ref="Q1929:Q1930" si="233">IF(M1929&lt;&gt;"",IF(O1929&gt;0,O1929,P1929),0)</f>
        <v>-46000</v>
      </c>
      <c r="R1929" s="8">
        <f>Table1[[#This Row],[Số còn phải thu ĐK]]+Table1[[#This Row],[Giá Trị HD sau CK]]-Table1[[#This Row],[Số tiền đã thu]]</f>
        <v>0</v>
      </c>
      <c r="S1929" s="7">
        <f>IF(Table1[[#This Row],[Ngày hóa đơn]]&lt;&gt;"",Table1[[#This Row],[Ngày hóa đơn]],Table1[[#This Row],[Ngày hạch toán]])</f>
        <v>45944</v>
      </c>
      <c r="T1929" s="8"/>
      <c r="U1929" s="7">
        <f>IF(Table1[[#This Row],[Ngày tính CN]]="","",S1929+T1929)</f>
        <v>45944</v>
      </c>
      <c r="V1929" s="74">
        <f ca="1">IF(Table1[[#This Row],[Hạn thanh toán]]="","",IF((U1929-NOW())&lt;0,0,(U1929-NOW())))</f>
        <v>0</v>
      </c>
      <c r="W1929" s="72"/>
      <c r="X1929" s="68" t="str">
        <f ca="1">IF(OR(AR1934="",AO1934=0),"",IF((AR1934-NOW())&lt;0,-(AR1934-NOW()),0))</f>
        <v/>
      </c>
      <c r="Y1929" s="68" t="str">
        <f t="shared" ref="Y1929:Y1930" si="234">IF(R1929=0,"Đã thanh toán",IF(X1929="","",IF(X1929&lt;=0,"Chưa đến hạn thanh toán",IF(X1929&lt;=30,"Nợ quá hạn 30 ngày",IF(X1929&lt;=60,"Nợ quá hạn từ 30 ngày đến 60 ngày",IF(X1929&lt;=90,"Nợ quá hạn từ 60 ngày đến 90 ngày",IF(X1929&lt;=120,"Nợ quá hạn từ 90 ngày đến 120 ngày","Nợ quá hạn hơn 120 ngày có khả năng mất thanh toán")))))))</f>
        <v>Đã thanh toán</v>
      </c>
      <c r="Z1929" s="301">
        <f>Table1[[#This Row],[Hạn thanh toán]]</f>
        <v>45944</v>
      </c>
      <c r="AA1929" s="301">
        <f>Table1[[#This Row],[Ngày Thanh toán]]</f>
        <v>45979</v>
      </c>
      <c r="AD1929" s="3" t="str">
        <f>VLOOKUP($A1929,Ma_KH!$A:$Q,Ma_KH!O$1,0)</f>
        <v>GREEN</v>
      </c>
      <c r="AE1929" s="3" t="str">
        <f>VLOOKUP($A1929,Ma_KH!$A:$Q,Ma_KH!P$1,0)</f>
        <v>GREEN MART</v>
      </c>
    </row>
    <row r="1930" spans="1:31" s="156" customFormat="1" ht="25.5" customHeight="1" x14ac:dyDescent="0.3">
      <c r="A1930" s="160" t="s">
        <v>175</v>
      </c>
      <c r="B1930" s="160" t="s">
        <v>4522</v>
      </c>
      <c r="C1930" s="276"/>
      <c r="D1930" s="277" t="s">
        <v>4456</v>
      </c>
      <c r="E1930" s="276">
        <v>45661</v>
      </c>
      <c r="F1930" s="175"/>
      <c r="G1930" s="161" t="s">
        <v>4178</v>
      </c>
      <c r="H1930" s="148">
        <v>0</v>
      </c>
      <c r="I1930" s="148">
        <v>0</v>
      </c>
      <c r="J1930" s="148">
        <v>0</v>
      </c>
      <c r="K1930" s="148">
        <v>1428202</v>
      </c>
      <c r="L1930" s="149" t="s">
        <v>3648</v>
      </c>
      <c r="M1930" s="274">
        <v>45663</v>
      </c>
      <c r="N1930" s="275" t="s">
        <v>4455</v>
      </c>
      <c r="O1930" s="148">
        <f>IF(Table1[[#This Row],[Phân loại]]="Tồn đầu kỳ",Table1[[#This Row],[Tổng giá trị]],0)</f>
        <v>1428202</v>
      </c>
      <c r="P1930" s="149">
        <f>IF(Table1[[#This Row],[Số còn phải thu ĐK]]&lt;&gt;0,0,IF(Table1[[#This Row],[Phân loại]]="Bán hàng",Table1[[#This Row],[Tổng giá trị]],-Table1[[#This Row],[Tổng giá trị]]))</f>
        <v>0</v>
      </c>
      <c r="Q1930" s="152">
        <f t="shared" si="233"/>
        <v>1428202</v>
      </c>
      <c r="R1930" s="149">
        <f>Table1[[#This Row],[Số còn phải thu ĐK]]+Table1[[#This Row],[Giá Trị HD sau CK]]-Table1[[#This Row],[Số tiền đã thu]]</f>
        <v>0</v>
      </c>
      <c r="S1930" s="153">
        <f>IF(Table1[[#This Row],[Ngày hóa đơn]]&lt;&gt;"",Table1[[#This Row],[Ngày hóa đơn]],Table1[[#This Row],[Ngày hạch toán]])</f>
        <v>45661</v>
      </c>
      <c r="T1930" s="149"/>
      <c r="U1930" s="153">
        <f>IF(Table1[[#This Row],[Ngày tính CN]]="","",S1930+T1930)</f>
        <v>45661</v>
      </c>
      <c r="V1930" s="154">
        <f ca="1">IF(Table1[[#This Row],[Hạn thanh toán]]="","",IF((U1930-NOW())&lt;0,0,(U1930-NOW())))</f>
        <v>0</v>
      </c>
      <c r="W1930" s="148"/>
      <c r="X1930" s="155" t="str">
        <f t="shared" ref="X1930" ca="1" si="235">IF(OR(AR1933="",AO1933=0),"",IF((AR1933-NOW())&lt;0,-(AR1933-NOW()),0))</f>
        <v/>
      </c>
      <c r="Y1930" s="155" t="str">
        <f t="shared" si="234"/>
        <v>Đã thanh toán</v>
      </c>
      <c r="Z1930" s="304">
        <f>Table1[[#This Row],[Hạn thanh toán]]</f>
        <v>45661</v>
      </c>
      <c r="AA1930" s="304">
        <f>Table1[[#This Row],[Ngày Thanh toán]]</f>
        <v>45663</v>
      </c>
      <c r="AD1930" s="156" t="str">
        <f>VLOOKUP($A1930,Ma_KH!$A:$Q,Ma_KH!O$1,0)</f>
        <v>KL00092</v>
      </c>
      <c r="AE1930" s="3" t="str">
        <f>VLOOKUP($A1930,Ma_KH!$A:$Q,Ma_KH!P$1,0)</f>
        <v>Green mart- hope resident</v>
      </c>
    </row>
    <row r="1931" spans="1:31" s="156" customFormat="1" ht="25.5" customHeight="1" x14ac:dyDescent="0.3">
      <c r="A1931" s="160" t="s">
        <v>175</v>
      </c>
      <c r="B1931" s="160" t="s">
        <v>4522</v>
      </c>
      <c r="C1931" s="276">
        <v>45661</v>
      </c>
      <c r="D1931" s="277" t="s">
        <v>3485</v>
      </c>
      <c r="E1931" s="276">
        <v>45661</v>
      </c>
      <c r="F1931" s="175"/>
      <c r="G1931" s="161" t="s">
        <v>348</v>
      </c>
      <c r="H1931" s="148">
        <v>0</v>
      </c>
      <c r="I1931" s="148">
        <v>0</v>
      </c>
      <c r="J1931" s="148">
        <v>0</v>
      </c>
      <c r="K1931" s="148">
        <v>-585660</v>
      </c>
      <c r="L1931" s="149" t="s">
        <v>3648</v>
      </c>
      <c r="M1931" s="274">
        <v>45663</v>
      </c>
      <c r="N1931" s="275" t="s">
        <v>4455</v>
      </c>
      <c r="O1931" s="148">
        <f>IF(Table1[[#This Row],[Phân loại]]="Tồn đầu kỳ",Table1[[#This Row],[Tổng giá trị]],0)</f>
        <v>-585660</v>
      </c>
      <c r="P1931" s="149">
        <f>IF(Table1[[#This Row],[Số còn phải thu ĐK]]&lt;&gt;0,0,IF(Table1[[#This Row],[Phân loại]]="Bán hàng",Table1[[#This Row],[Tổng giá trị]],-Table1[[#This Row],[Tổng giá trị]]))</f>
        <v>0</v>
      </c>
      <c r="Q1931" s="152">
        <f t="shared" si="231"/>
        <v>0</v>
      </c>
      <c r="R1931" s="149">
        <f>Table1[[#This Row],[Số còn phải thu ĐK]]+Table1[[#This Row],[Giá Trị HD sau CK]]-Table1[[#This Row],[Số tiền đã thu]]</f>
        <v>-585660</v>
      </c>
      <c r="S1931" s="153">
        <f>IF(Table1[[#This Row],[Ngày hóa đơn]]&lt;&gt;"",Table1[[#This Row],[Ngày hóa đơn]],Table1[[#This Row],[Ngày hạch toán]])</f>
        <v>45661</v>
      </c>
      <c r="T1931" s="149"/>
      <c r="U1931" s="153">
        <f>IF(Table1[[#This Row],[Ngày tính CN]]="","",S1931+T1931)</f>
        <v>45661</v>
      </c>
      <c r="V1931" s="154">
        <f ca="1">IF(Table1[[#This Row],[Hạn thanh toán]]="","",IF((U1931-NOW())&lt;0,0,(U1931-NOW())))</f>
        <v>0</v>
      </c>
      <c r="W1931" s="148"/>
      <c r="X1931" s="155" t="str">
        <f t="shared" ca="1" si="232"/>
        <v/>
      </c>
      <c r="Y1931" s="155" t="str">
        <f t="shared" ca="1" si="230"/>
        <v/>
      </c>
      <c r="Z1931" s="304">
        <f>Table1[[#This Row],[Hạn thanh toán]]</f>
        <v>45661</v>
      </c>
      <c r="AA1931" s="304">
        <f>Table1[[#This Row],[Ngày Thanh toán]]</f>
        <v>45663</v>
      </c>
      <c r="AD1931" s="156" t="str">
        <f>VLOOKUP($A1931,Ma_KH!$A:$Q,Ma_KH!O$1,0)</f>
        <v>KL00092</v>
      </c>
      <c r="AE1931" s="3" t="str">
        <f>VLOOKUP($A1931,Ma_KH!$A:$Q,Ma_KH!P$1,0)</f>
        <v>Green mart- hope resident</v>
      </c>
    </row>
    <row r="1932" spans="1:31" ht="25.5" customHeight="1" x14ac:dyDescent="0.3">
      <c r="A1932" s="69" t="s">
        <v>175</v>
      </c>
      <c r="B1932" s="69" t="s">
        <v>4522</v>
      </c>
      <c r="C1932" s="93">
        <v>45663</v>
      </c>
      <c r="D1932" s="94" t="s">
        <v>3486</v>
      </c>
      <c r="E1932" s="93"/>
      <c r="F1932" s="75"/>
      <c r="G1932" s="82" t="s">
        <v>3487</v>
      </c>
      <c r="H1932" s="72">
        <v>1511025</v>
      </c>
      <c r="I1932" s="72">
        <v>105772</v>
      </c>
      <c r="J1932" s="72">
        <v>112420</v>
      </c>
      <c r="K1932" s="72">
        <v>1517673</v>
      </c>
      <c r="L1932" s="8" t="s">
        <v>24</v>
      </c>
      <c r="M1932" s="187">
        <v>45761</v>
      </c>
      <c r="N1932" s="188" t="s">
        <v>4449</v>
      </c>
      <c r="O1932" s="72">
        <f>IF(Table1[[#This Row],[Phân loại]]="Tồn đầu kỳ",Table1[[#This Row],[Tổng giá trị]],0)</f>
        <v>0</v>
      </c>
      <c r="P1932" s="8">
        <f>IF(Table1[[#This Row],[Số còn phải thu ĐK]]&lt;&gt;0,0,IF(Table1[[#This Row],[Phân loại]]="Bán hàng",Table1[[#This Row],[Tổng giá trị]],-Table1[[#This Row],[Tổng giá trị]]))</f>
        <v>1517673</v>
      </c>
      <c r="Q1932" s="269">
        <v>1513000</v>
      </c>
      <c r="R1932" s="8">
        <f>Table1[[#This Row],[Số còn phải thu ĐK]]+Table1[[#This Row],[Giá Trị HD sau CK]]-Table1[[#This Row],[Số tiền đã thu]]</f>
        <v>4673</v>
      </c>
      <c r="S1932" s="7">
        <f>IF(Table1[[#This Row],[Ngày hóa đơn]]&lt;&gt;"",Table1[[#This Row],[Ngày hóa đơn]],Table1[[#This Row],[Ngày hạch toán]])</f>
        <v>45663</v>
      </c>
      <c r="T1932" s="8"/>
      <c r="U1932" s="7">
        <f>IF(Table1[[#This Row],[Ngày tính CN]]="","",S1932+T1932)</f>
        <v>45663</v>
      </c>
      <c r="V1932" s="74">
        <f ca="1">IF(Table1[[#This Row],[Hạn thanh toán]]="","",IF((U1932-NOW())&lt;0,0,(U1932-NOW())))</f>
        <v>0</v>
      </c>
      <c r="W1932" s="72"/>
      <c r="X1932" s="68" t="str">
        <f t="shared" ca="1" si="232"/>
        <v/>
      </c>
      <c r="Y1932" s="68" t="str">
        <f t="shared" ca="1" si="230"/>
        <v/>
      </c>
      <c r="Z1932" s="301">
        <f>Table1[[#This Row],[Hạn thanh toán]]</f>
        <v>45663</v>
      </c>
      <c r="AA1932" s="301">
        <f>Table1[[#This Row],[Ngày Thanh toán]]</f>
        <v>45761</v>
      </c>
      <c r="AD1932" s="3" t="str">
        <f>VLOOKUP($A1932,Ma_KH!$A:$Q,Ma_KH!O$1,0)</f>
        <v>KL00092</v>
      </c>
      <c r="AE1932" s="3" t="str">
        <f>VLOOKUP($A1932,Ma_KH!$A:$Q,Ma_KH!P$1,0)</f>
        <v>Green mart- hope resident</v>
      </c>
    </row>
    <row r="1933" spans="1:31" ht="25.5" customHeight="1" x14ac:dyDescent="0.3">
      <c r="A1933" s="69" t="s">
        <v>175</v>
      </c>
      <c r="B1933" s="69" t="s">
        <v>4522</v>
      </c>
      <c r="C1933" s="93">
        <v>45677</v>
      </c>
      <c r="D1933" s="94" t="s">
        <v>3488</v>
      </c>
      <c r="E1933" s="93"/>
      <c r="F1933" s="75"/>
      <c r="G1933" s="82" t="s">
        <v>3487</v>
      </c>
      <c r="H1933" s="72">
        <v>734310</v>
      </c>
      <c r="I1933" s="72">
        <v>51402</v>
      </c>
      <c r="J1933" s="72">
        <v>54633</v>
      </c>
      <c r="K1933" s="72">
        <v>737541</v>
      </c>
      <c r="L1933" s="8" t="s">
        <v>24</v>
      </c>
      <c r="M1933" s="187">
        <v>45682</v>
      </c>
      <c r="N1933" s="188" t="s">
        <v>4447</v>
      </c>
      <c r="O1933" s="72">
        <f>IF(Table1[[#This Row],[Phân loại]]="Tồn đầu kỳ",Table1[[#This Row],[Tổng giá trị]],0)</f>
        <v>0</v>
      </c>
      <c r="P1933" s="8">
        <f>IF(Table1[[#This Row],[Số còn phải thu ĐK]]&lt;&gt;0,0,IF(Table1[[#This Row],[Phân loại]]="Bán hàng",Table1[[#This Row],[Tổng giá trị]],-Table1[[#This Row],[Tổng giá trị]]))</f>
        <v>737541</v>
      </c>
      <c r="Q1933" s="73">
        <f t="shared" si="231"/>
        <v>737541</v>
      </c>
      <c r="R1933" s="8">
        <f>Table1[[#This Row],[Số còn phải thu ĐK]]+Table1[[#This Row],[Giá Trị HD sau CK]]-Table1[[#This Row],[Số tiền đã thu]]</f>
        <v>0</v>
      </c>
      <c r="S1933" s="7">
        <f>IF(Table1[[#This Row],[Ngày hóa đơn]]&lt;&gt;"",Table1[[#This Row],[Ngày hóa đơn]],Table1[[#This Row],[Ngày hạch toán]])</f>
        <v>45677</v>
      </c>
      <c r="T1933" s="8"/>
      <c r="U1933" s="7">
        <f>IF(Table1[[#This Row],[Ngày tính CN]]="","",S1933+T1933)</f>
        <v>45677</v>
      </c>
      <c r="V1933" s="74">
        <f ca="1">IF(Table1[[#This Row],[Hạn thanh toán]]="","",IF((U1933-NOW())&lt;0,0,(U1933-NOW())))</f>
        <v>0</v>
      </c>
      <c r="W1933" s="72"/>
      <c r="X1933" s="68" t="str">
        <f t="shared" ca="1" si="232"/>
        <v/>
      </c>
      <c r="Y1933" s="68" t="str">
        <f t="shared" si="230"/>
        <v>Đã thanh toán</v>
      </c>
      <c r="Z1933" s="301">
        <f>Table1[[#This Row],[Hạn thanh toán]]</f>
        <v>45677</v>
      </c>
      <c r="AA1933" s="301">
        <f>Table1[[#This Row],[Ngày Thanh toán]]</f>
        <v>45682</v>
      </c>
      <c r="AD1933" s="3" t="str">
        <f>VLOOKUP($A1933,Ma_KH!$A:$Q,Ma_KH!O$1,0)</f>
        <v>KL00092</v>
      </c>
      <c r="AE1933" s="3" t="str">
        <f>VLOOKUP($A1933,Ma_KH!$A:$Q,Ma_KH!P$1,0)</f>
        <v>Green mart- hope resident</v>
      </c>
    </row>
    <row r="1934" spans="1:31" ht="25.5" customHeight="1" x14ac:dyDescent="0.3">
      <c r="A1934" s="76" t="s">
        <v>175</v>
      </c>
      <c r="B1934" s="69" t="s">
        <v>4522</v>
      </c>
      <c r="C1934" s="91">
        <v>45721</v>
      </c>
      <c r="D1934" s="92" t="s">
        <v>3489</v>
      </c>
      <c r="E1934" s="91"/>
      <c r="F1934" s="84"/>
      <c r="G1934" s="81" t="s">
        <v>3487</v>
      </c>
      <c r="H1934" s="72">
        <v>1045190</v>
      </c>
      <c r="I1934" s="72">
        <v>73163</v>
      </c>
      <c r="J1934" s="72">
        <v>77762</v>
      </c>
      <c r="K1934" s="72">
        <v>1049789</v>
      </c>
      <c r="L1934" s="8" t="s">
        <v>24</v>
      </c>
      <c r="M1934" s="187">
        <v>45761</v>
      </c>
      <c r="N1934" s="188" t="s">
        <v>4448</v>
      </c>
      <c r="O1934" s="72">
        <f>IF(Table1[[#This Row],[Phân loại]]="Tồn đầu kỳ",Table1[[#This Row],[Tổng giá trị]],0)</f>
        <v>0</v>
      </c>
      <c r="P1934" s="8">
        <f>IF(Table1[[#This Row],[Số còn phải thu ĐK]]&lt;&gt;0,0,IF(Table1[[#This Row],[Phân loại]]="Bán hàng",Table1[[#This Row],[Tổng giá trị]],-Table1[[#This Row],[Tổng giá trị]]))</f>
        <v>1049789</v>
      </c>
      <c r="Q1934" s="73">
        <f t="shared" si="231"/>
        <v>1049789</v>
      </c>
      <c r="R1934" s="8">
        <f>Table1[[#This Row],[Số còn phải thu ĐK]]+Table1[[#This Row],[Giá Trị HD sau CK]]-Table1[[#This Row],[Số tiền đã thu]]</f>
        <v>0</v>
      </c>
      <c r="S1934" s="7">
        <f>IF(Table1[[#This Row],[Ngày hóa đơn]]&lt;&gt;"",Table1[[#This Row],[Ngày hóa đơn]],Table1[[#This Row],[Ngày hạch toán]])</f>
        <v>45721</v>
      </c>
      <c r="T1934" s="8"/>
      <c r="U1934" s="7">
        <f>IF(Table1[[#This Row],[Ngày tính CN]]="","",S1934+T1934)</f>
        <v>45721</v>
      </c>
      <c r="V1934" s="74">
        <f ca="1">IF(Table1[[#This Row],[Hạn thanh toán]]="","",IF((U1934-NOW())&lt;0,0,(U1934-NOW())))</f>
        <v>0</v>
      </c>
      <c r="W1934" s="72"/>
      <c r="X1934" s="68" t="str">
        <f t="shared" ca="1" si="232"/>
        <v/>
      </c>
      <c r="Y1934" s="68" t="str">
        <f t="shared" si="230"/>
        <v>Đã thanh toán</v>
      </c>
      <c r="Z1934" s="301">
        <f>Table1[[#This Row],[Hạn thanh toán]]</f>
        <v>45721</v>
      </c>
      <c r="AA1934" s="301">
        <f>Table1[[#This Row],[Ngày Thanh toán]]</f>
        <v>45761</v>
      </c>
      <c r="AD1934" s="3" t="str">
        <f>VLOOKUP($A1934,Ma_KH!$A:$Q,Ma_KH!O$1,0)</f>
        <v>KL00092</v>
      </c>
      <c r="AE1934" s="3" t="str">
        <f>VLOOKUP($A1934,Ma_KH!$A:$Q,Ma_KH!P$1,0)</f>
        <v>Green mart- hope resident</v>
      </c>
    </row>
    <row r="1935" spans="1:31" ht="25.5" customHeight="1" x14ac:dyDescent="0.3">
      <c r="A1935" s="76" t="s">
        <v>175</v>
      </c>
      <c r="B1935" s="69" t="s">
        <v>4522</v>
      </c>
      <c r="C1935" s="91">
        <v>45755</v>
      </c>
      <c r="D1935" s="92" t="s">
        <v>3490</v>
      </c>
      <c r="E1935" s="91"/>
      <c r="F1935" s="84"/>
      <c r="G1935" s="81" t="s">
        <v>3491</v>
      </c>
      <c r="H1935" s="72">
        <v>1067979</v>
      </c>
      <c r="I1935" s="72">
        <v>0</v>
      </c>
      <c r="J1935" s="72">
        <v>85438</v>
      </c>
      <c r="K1935" s="72">
        <v>1153417</v>
      </c>
      <c r="L1935" s="8" t="s">
        <v>24</v>
      </c>
      <c r="M1935" s="187">
        <v>45806</v>
      </c>
      <c r="N1935" s="188" t="s">
        <v>4450</v>
      </c>
      <c r="O1935" s="72">
        <f>IF(Table1[[#This Row],[Phân loại]]="Tồn đầu kỳ",Table1[[#This Row],[Tổng giá trị]],0)</f>
        <v>0</v>
      </c>
      <c r="P1935" s="8">
        <f>IF(Table1[[#This Row],[Số còn phải thu ĐK]]&lt;&gt;0,0,IF(Table1[[#This Row],[Phân loại]]="Bán hàng",Table1[[#This Row],[Tổng giá trị]],-Table1[[#This Row],[Tổng giá trị]]))</f>
        <v>1153417</v>
      </c>
      <c r="Q1935" s="73">
        <f t="shared" si="231"/>
        <v>1153417</v>
      </c>
      <c r="R1935" s="8">
        <f>Table1[[#This Row],[Số còn phải thu ĐK]]+Table1[[#This Row],[Giá Trị HD sau CK]]-Table1[[#This Row],[Số tiền đã thu]]</f>
        <v>0</v>
      </c>
      <c r="S1935" s="7">
        <f>IF(Table1[[#This Row],[Ngày hóa đơn]]&lt;&gt;"",Table1[[#This Row],[Ngày hóa đơn]],Table1[[#This Row],[Ngày hạch toán]])</f>
        <v>45755</v>
      </c>
      <c r="T1935" s="8"/>
      <c r="U1935" s="7">
        <f>IF(Table1[[#This Row],[Ngày tính CN]]="","",S1935+T1935)</f>
        <v>45755</v>
      </c>
      <c r="V1935" s="74">
        <f ca="1">IF(Table1[[#This Row],[Hạn thanh toán]]="","",IF((U1935-NOW())&lt;0,0,(U1935-NOW())))</f>
        <v>0</v>
      </c>
      <c r="W1935" s="72"/>
      <c r="X1935" s="68" t="str">
        <f t="shared" ca="1" si="232"/>
        <v/>
      </c>
      <c r="Y1935" s="68" t="str">
        <f t="shared" si="230"/>
        <v>Đã thanh toán</v>
      </c>
      <c r="Z1935" s="301">
        <f>Table1[[#This Row],[Hạn thanh toán]]</f>
        <v>45755</v>
      </c>
      <c r="AA1935" s="301">
        <f>Table1[[#This Row],[Ngày Thanh toán]]</f>
        <v>45806</v>
      </c>
      <c r="AD1935" s="3" t="str">
        <f>VLOOKUP($A1935,Ma_KH!$A:$Q,Ma_KH!O$1,0)</f>
        <v>KL00092</v>
      </c>
      <c r="AE1935" s="3" t="str">
        <f>VLOOKUP($A1935,Ma_KH!$A:$Q,Ma_KH!P$1,0)</f>
        <v>Green mart- hope resident</v>
      </c>
    </row>
    <row r="1936" spans="1:31" ht="25.5" customHeight="1" x14ac:dyDescent="0.3">
      <c r="A1936" s="69" t="s">
        <v>175</v>
      </c>
      <c r="B1936" s="69" t="s">
        <v>4522</v>
      </c>
      <c r="C1936" s="93">
        <v>45761</v>
      </c>
      <c r="D1936" s="94" t="s">
        <v>3492</v>
      </c>
      <c r="E1936" s="93">
        <v>45761</v>
      </c>
      <c r="F1936" s="75"/>
      <c r="G1936" s="82" t="s">
        <v>348</v>
      </c>
      <c r="H1936" s="72">
        <v>0</v>
      </c>
      <c r="I1936" s="72">
        <v>0</v>
      </c>
      <c r="J1936" s="72">
        <v>0</v>
      </c>
      <c r="K1936" s="72">
        <v>167386</v>
      </c>
      <c r="L1936" s="8" t="s">
        <v>17</v>
      </c>
      <c r="M1936" s="187">
        <v>45761</v>
      </c>
      <c r="N1936" s="188" t="s">
        <v>4448</v>
      </c>
      <c r="O1936" s="72">
        <f>IF(Table1[[#This Row],[Phân loại]]="Tồn đầu kỳ",Table1[[#This Row],[Tổng giá trị]],0)</f>
        <v>0</v>
      </c>
      <c r="P1936" s="8">
        <f>IF(Table1[[#This Row],[Số còn phải thu ĐK]]&lt;&gt;0,0,IF(Table1[[#This Row],[Phân loại]]="Bán hàng",Table1[[#This Row],[Tổng giá trị]],-Table1[[#This Row],[Tổng giá trị]]))</f>
        <v>-167386</v>
      </c>
      <c r="Q1936" s="73">
        <f t="shared" si="231"/>
        <v>-167386</v>
      </c>
      <c r="R1936" s="8">
        <f>Table1[[#This Row],[Số còn phải thu ĐK]]+Table1[[#This Row],[Giá Trị HD sau CK]]-Table1[[#This Row],[Số tiền đã thu]]</f>
        <v>0</v>
      </c>
      <c r="S1936" s="7">
        <f>IF(Table1[[#This Row],[Ngày hóa đơn]]&lt;&gt;"",Table1[[#This Row],[Ngày hóa đơn]],Table1[[#This Row],[Ngày hạch toán]])</f>
        <v>45761</v>
      </c>
      <c r="T1936" s="8"/>
      <c r="U1936" s="7">
        <f>IF(Table1[[#This Row],[Ngày tính CN]]="","",S1936+T1936)</f>
        <v>45761</v>
      </c>
      <c r="V1936" s="74">
        <f ca="1">IF(Table1[[#This Row],[Hạn thanh toán]]="","",IF((U1936-NOW())&lt;0,0,(U1936-NOW())))</f>
        <v>0</v>
      </c>
      <c r="W1936" s="72"/>
      <c r="X1936" s="68" t="str">
        <f t="shared" ca="1" si="232"/>
        <v/>
      </c>
      <c r="Y1936" s="68" t="str">
        <f t="shared" si="230"/>
        <v>Đã thanh toán</v>
      </c>
      <c r="Z1936" s="301">
        <f>Table1[[#This Row],[Hạn thanh toán]]</f>
        <v>45761</v>
      </c>
      <c r="AA1936" s="301">
        <f>Table1[[#This Row],[Ngày Thanh toán]]</f>
        <v>45761</v>
      </c>
      <c r="AD1936" s="3" t="str">
        <f>VLOOKUP($A1936,Ma_KH!$A:$Q,Ma_KH!O$1,0)</f>
        <v>KL00092</v>
      </c>
      <c r="AE1936" s="3" t="str">
        <f>VLOOKUP($A1936,Ma_KH!$A:$Q,Ma_KH!P$1,0)</f>
        <v>Green mart- hope resident</v>
      </c>
    </row>
    <row r="1937" spans="1:31" ht="25.5" customHeight="1" x14ac:dyDescent="0.3">
      <c r="A1937" s="69" t="s">
        <v>175</v>
      </c>
      <c r="B1937" s="69" t="s">
        <v>4522</v>
      </c>
      <c r="C1937" s="93">
        <v>45806</v>
      </c>
      <c r="D1937" s="94" t="s">
        <v>3493</v>
      </c>
      <c r="E1937" s="93">
        <v>45806</v>
      </c>
      <c r="F1937" s="75"/>
      <c r="G1937" s="82" t="s">
        <v>353</v>
      </c>
      <c r="H1937" s="72">
        <v>0</v>
      </c>
      <c r="I1937" s="72">
        <v>0</v>
      </c>
      <c r="J1937" s="72">
        <v>0</v>
      </c>
      <c r="K1937" s="72">
        <v>239885</v>
      </c>
      <c r="L1937" s="8" t="s">
        <v>17</v>
      </c>
      <c r="M1937" s="187">
        <v>45806</v>
      </c>
      <c r="N1937" s="188" t="s">
        <v>4450</v>
      </c>
      <c r="O1937" s="72">
        <f>IF(Table1[[#This Row],[Phân loại]]="Tồn đầu kỳ",Table1[[#This Row],[Tổng giá trị]],0)</f>
        <v>0</v>
      </c>
      <c r="P1937" s="8">
        <f>IF(Table1[[#This Row],[Số còn phải thu ĐK]]&lt;&gt;0,0,IF(Table1[[#This Row],[Phân loại]]="Bán hàng",Table1[[#This Row],[Tổng giá trị]],-Table1[[#This Row],[Tổng giá trị]]))</f>
        <v>-239885</v>
      </c>
      <c r="Q1937" s="73">
        <f t="shared" si="231"/>
        <v>-239885</v>
      </c>
      <c r="R1937" s="8">
        <f>Table1[[#This Row],[Số còn phải thu ĐK]]+Table1[[#This Row],[Giá Trị HD sau CK]]-Table1[[#This Row],[Số tiền đã thu]]</f>
        <v>0</v>
      </c>
      <c r="S1937" s="7">
        <f>IF(Table1[[#This Row],[Ngày hóa đơn]]&lt;&gt;"",Table1[[#This Row],[Ngày hóa đơn]],Table1[[#This Row],[Ngày hạch toán]])</f>
        <v>45806</v>
      </c>
      <c r="T1937" s="8"/>
      <c r="U1937" s="7">
        <f>IF(Table1[[#This Row],[Ngày tính CN]]="","",S1937+T1937)</f>
        <v>45806</v>
      </c>
      <c r="V1937" s="74">
        <f ca="1">IF(Table1[[#This Row],[Hạn thanh toán]]="","",IF((U1937-NOW())&lt;0,0,(U1937-NOW())))</f>
        <v>0</v>
      </c>
      <c r="W1937" s="72"/>
      <c r="X1937" s="68" t="str">
        <f t="shared" ca="1" si="232"/>
        <v/>
      </c>
      <c r="Y1937" s="68" t="str">
        <f t="shared" si="230"/>
        <v>Đã thanh toán</v>
      </c>
      <c r="Z1937" s="301">
        <f>Table1[[#This Row],[Hạn thanh toán]]</f>
        <v>45806</v>
      </c>
      <c r="AA1937" s="301">
        <f>Table1[[#This Row],[Ngày Thanh toán]]</f>
        <v>45806</v>
      </c>
      <c r="AD1937" s="3" t="str">
        <f>VLOOKUP($A1937,Ma_KH!$A:$Q,Ma_KH!O$1,0)</f>
        <v>KL00092</v>
      </c>
      <c r="AE1937" s="3" t="str">
        <f>VLOOKUP($A1937,Ma_KH!$A:$Q,Ma_KH!P$1,0)</f>
        <v>Green mart- hope resident</v>
      </c>
    </row>
    <row r="1938" spans="1:31" ht="25.5" customHeight="1" x14ac:dyDescent="0.3">
      <c r="A1938" s="76" t="s">
        <v>175</v>
      </c>
      <c r="B1938" s="69" t="s">
        <v>4522</v>
      </c>
      <c r="C1938" s="91">
        <v>45810</v>
      </c>
      <c r="D1938" s="92" t="s">
        <v>3494</v>
      </c>
      <c r="E1938" s="91"/>
      <c r="F1938" s="84"/>
      <c r="G1938" s="81" t="s">
        <v>3491</v>
      </c>
      <c r="H1938" s="72">
        <v>814212</v>
      </c>
      <c r="I1938" s="72">
        <v>0</v>
      </c>
      <c r="J1938" s="72">
        <v>65137</v>
      </c>
      <c r="K1938" s="72">
        <v>879349</v>
      </c>
      <c r="L1938" s="8" t="s">
        <v>24</v>
      </c>
      <c r="M1938" s="187">
        <v>45880</v>
      </c>
      <c r="N1938" s="188" t="s">
        <v>4451</v>
      </c>
      <c r="O1938" s="72">
        <f>IF(Table1[[#This Row],[Phân loại]]="Tồn đầu kỳ",Table1[[#This Row],[Tổng giá trị]],0)</f>
        <v>0</v>
      </c>
      <c r="P1938" s="8">
        <f>IF(Table1[[#This Row],[Số còn phải thu ĐK]]&lt;&gt;0,0,IF(Table1[[#This Row],[Phân loại]]="Bán hàng",Table1[[#This Row],[Tổng giá trị]],-Table1[[#This Row],[Tổng giá trị]]))</f>
        <v>879349</v>
      </c>
      <c r="Q1938" s="73">
        <v>639000</v>
      </c>
      <c r="R1938" s="8">
        <f>Table1[[#This Row],[Số còn phải thu ĐK]]+Table1[[#This Row],[Giá Trị HD sau CK]]-Table1[[#This Row],[Số tiền đã thu]]</f>
        <v>240349</v>
      </c>
      <c r="S1938" s="7">
        <f>IF(Table1[[#This Row],[Ngày hóa đơn]]&lt;&gt;"",Table1[[#This Row],[Ngày hóa đơn]],Table1[[#This Row],[Ngày hạch toán]])</f>
        <v>45810</v>
      </c>
      <c r="T1938" s="8"/>
      <c r="U1938" s="7">
        <f>IF(Table1[[#This Row],[Ngày tính CN]]="","",S1938+T1938)</f>
        <v>45810</v>
      </c>
      <c r="V1938" s="74">
        <f ca="1">IF(Table1[[#This Row],[Hạn thanh toán]]="","",IF((U1938-NOW())&lt;0,0,(U1938-NOW())))</f>
        <v>0</v>
      </c>
      <c r="W1938" s="72"/>
      <c r="X1938" s="68" t="str">
        <f t="shared" ca="1" si="232"/>
        <v/>
      </c>
      <c r="Y1938" s="68" t="str">
        <f t="shared" ca="1" si="230"/>
        <v/>
      </c>
      <c r="Z1938" s="301">
        <f>Table1[[#This Row],[Hạn thanh toán]]</f>
        <v>45810</v>
      </c>
      <c r="AA1938" s="301">
        <f>Table1[[#This Row],[Ngày Thanh toán]]</f>
        <v>45880</v>
      </c>
      <c r="AD1938" s="3" t="str">
        <f>VLOOKUP($A1938,Ma_KH!$A:$Q,Ma_KH!O$1,0)</f>
        <v>KL00092</v>
      </c>
      <c r="AE1938" s="3" t="str">
        <f>VLOOKUP($A1938,Ma_KH!$A:$Q,Ma_KH!P$1,0)</f>
        <v>Green mart- hope resident</v>
      </c>
    </row>
    <row r="1939" spans="1:31" ht="25.5" customHeight="1" x14ac:dyDescent="0.3">
      <c r="A1939" s="76" t="s">
        <v>175</v>
      </c>
      <c r="B1939" s="69" t="s">
        <v>4522</v>
      </c>
      <c r="C1939" s="91">
        <v>45821</v>
      </c>
      <c r="D1939" s="92" t="s">
        <v>3495</v>
      </c>
      <c r="E1939" s="91"/>
      <c r="F1939" s="84"/>
      <c r="G1939" s="81" t="s">
        <v>3496</v>
      </c>
      <c r="H1939" s="72">
        <v>800827</v>
      </c>
      <c r="I1939" s="72">
        <v>0</v>
      </c>
      <c r="J1939" s="72">
        <v>64066</v>
      </c>
      <c r="K1939" s="72">
        <v>864893</v>
      </c>
      <c r="L1939" s="8" t="s">
        <v>24</v>
      </c>
      <c r="M1939" s="187">
        <v>45880</v>
      </c>
      <c r="N1939" s="188" t="s">
        <v>4452</v>
      </c>
      <c r="O1939" s="72">
        <f>IF(Table1[[#This Row],[Phân loại]]="Tồn đầu kỳ",Table1[[#This Row],[Tổng giá trị]],0)</f>
        <v>0</v>
      </c>
      <c r="P1939" s="8">
        <f>IF(Table1[[#This Row],[Số còn phải thu ĐK]]&lt;&gt;0,0,IF(Table1[[#This Row],[Phân loại]]="Bán hàng",Table1[[#This Row],[Tổng giá trị]],-Table1[[#This Row],[Tổng giá trị]]))</f>
        <v>864893</v>
      </c>
      <c r="Q1939" s="73">
        <v>570000</v>
      </c>
      <c r="R1939" s="8">
        <f>Table1[[#This Row],[Số còn phải thu ĐK]]+Table1[[#This Row],[Giá Trị HD sau CK]]-Table1[[#This Row],[Số tiền đã thu]]</f>
        <v>294893</v>
      </c>
      <c r="S1939" s="7">
        <f>IF(Table1[[#This Row],[Ngày hóa đơn]]&lt;&gt;"",Table1[[#This Row],[Ngày hóa đơn]],Table1[[#This Row],[Ngày hạch toán]])</f>
        <v>45821</v>
      </c>
      <c r="T1939" s="8"/>
      <c r="U1939" s="7">
        <f>IF(Table1[[#This Row],[Ngày tính CN]]="","",S1939+T1939)</f>
        <v>45821</v>
      </c>
      <c r="V1939" s="74">
        <f ca="1">IF(Table1[[#This Row],[Hạn thanh toán]]="","",IF((U1939-NOW())&lt;0,0,(U1939-NOW())))</f>
        <v>0</v>
      </c>
      <c r="W1939" s="72"/>
      <c r="X1939" s="68" t="str">
        <f t="shared" ca="1" si="232"/>
        <v/>
      </c>
      <c r="Y1939" s="68" t="str">
        <f t="shared" ca="1" si="230"/>
        <v/>
      </c>
      <c r="Z1939" s="301">
        <f>Table1[[#This Row],[Hạn thanh toán]]</f>
        <v>45821</v>
      </c>
      <c r="AA1939" s="301">
        <f>Table1[[#This Row],[Ngày Thanh toán]]</f>
        <v>45880</v>
      </c>
      <c r="AD1939" s="3" t="str">
        <f>VLOOKUP($A1939,Ma_KH!$A:$Q,Ma_KH!O$1,0)</f>
        <v>KL00092</v>
      </c>
      <c r="AE1939" s="3" t="str">
        <f>VLOOKUP($A1939,Ma_KH!$A:$Q,Ma_KH!P$1,0)</f>
        <v>Green mart- hope resident</v>
      </c>
    </row>
    <row r="1940" spans="1:31" ht="25.5" customHeight="1" x14ac:dyDescent="0.3">
      <c r="A1940" s="76" t="s">
        <v>175</v>
      </c>
      <c r="B1940" s="69" t="s">
        <v>4522</v>
      </c>
      <c r="C1940" s="91">
        <v>45841</v>
      </c>
      <c r="D1940" s="92" t="s">
        <v>3497</v>
      </c>
      <c r="E1940" s="91"/>
      <c r="F1940" s="84"/>
      <c r="G1940" s="81" t="s">
        <v>3496</v>
      </c>
      <c r="H1940" s="72">
        <v>1071800</v>
      </c>
      <c r="I1940" s="72">
        <v>0</v>
      </c>
      <c r="J1940" s="72">
        <v>85744</v>
      </c>
      <c r="K1940" s="72">
        <v>1157544</v>
      </c>
      <c r="L1940" s="8" t="s">
        <v>24</v>
      </c>
      <c r="M1940" s="187">
        <v>45880</v>
      </c>
      <c r="N1940" s="188" t="s">
        <v>4453</v>
      </c>
      <c r="O1940" s="72">
        <f>IF(Table1[[#This Row],[Phân loại]]="Tồn đầu kỳ",Table1[[#This Row],[Tổng giá trị]],0)</f>
        <v>0</v>
      </c>
      <c r="P1940" s="8">
        <f>IF(Table1[[#This Row],[Số còn phải thu ĐK]]&lt;&gt;0,0,IF(Table1[[#This Row],[Phân loại]]="Bán hàng",Table1[[#This Row],[Tổng giá trị]],-Table1[[#This Row],[Tổng giá trị]]))</f>
        <v>1157544</v>
      </c>
      <c r="Q1940" s="73">
        <v>960000</v>
      </c>
      <c r="R1940" s="8">
        <f>Table1[[#This Row],[Số còn phải thu ĐK]]+Table1[[#This Row],[Giá Trị HD sau CK]]-Table1[[#This Row],[Số tiền đã thu]]</f>
        <v>197544</v>
      </c>
      <c r="S1940" s="7">
        <f>IF(Table1[[#This Row],[Ngày hóa đơn]]&lt;&gt;"",Table1[[#This Row],[Ngày hóa đơn]],Table1[[#This Row],[Ngày hạch toán]])</f>
        <v>45841</v>
      </c>
      <c r="T1940" s="8"/>
      <c r="U1940" s="7">
        <f>IF(Table1[[#This Row],[Ngày tính CN]]="","",S1940+T1940)</f>
        <v>45841</v>
      </c>
      <c r="V1940" s="74">
        <f ca="1">IF(Table1[[#This Row],[Hạn thanh toán]]="","",IF((U1940-NOW())&lt;0,0,(U1940-NOW())))</f>
        <v>0</v>
      </c>
      <c r="W1940" s="72"/>
      <c r="X1940" s="68" t="str">
        <f t="shared" ca="1" si="232"/>
        <v/>
      </c>
      <c r="Y1940" s="68" t="str">
        <f t="shared" ca="1" si="230"/>
        <v/>
      </c>
      <c r="Z1940" s="301">
        <f>Table1[[#This Row],[Hạn thanh toán]]</f>
        <v>45841</v>
      </c>
      <c r="AA1940" s="301">
        <f>Table1[[#This Row],[Ngày Thanh toán]]</f>
        <v>45880</v>
      </c>
      <c r="AD1940" s="3" t="str">
        <f>VLOOKUP($A1940,Ma_KH!$A:$Q,Ma_KH!O$1,0)</f>
        <v>KL00092</v>
      </c>
      <c r="AE1940" s="3" t="str">
        <f>VLOOKUP($A1940,Ma_KH!$A:$Q,Ma_KH!P$1,0)</f>
        <v>Green mart- hope resident</v>
      </c>
    </row>
    <row r="1941" spans="1:31" ht="25.5" customHeight="1" x14ac:dyDescent="0.3">
      <c r="A1941" s="76" t="s">
        <v>175</v>
      </c>
      <c r="B1941" s="69" t="s">
        <v>4522</v>
      </c>
      <c r="C1941" s="91">
        <v>45880</v>
      </c>
      <c r="D1941" s="92" t="s">
        <v>3498</v>
      </c>
      <c r="E1941" s="91">
        <v>45880</v>
      </c>
      <c r="F1941" s="84"/>
      <c r="G1941" s="81" t="s">
        <v>353</v>
      </c>
      <c r="H1941" s="72">
        <v>0</v>
      </c>
      <c r="I1941" s="72">
        <v>0</v>
      </c>
      <c r="J1941" s="72">
        <v>0</v>
      </c>
      <c r="K1941" s="72">
        <v>239885</v>
      </c>
      <c r="L1941" s="8" t="s">
        <v>17</v>
      </c>
      <c r="M1941" s="187">
        <v>45880</v>
      </c>
      <c r="N1941" s="188" t="s">
        <v>4451</v>
      </c>
      <c r="O1941" s="72">
        <f>IF(Table1[[#This Row],[Phân loại]]="Tồn đầu kỳ",Table1[[#This Row],[Tổng giá trị]],0)</f>
        <v>0</v>
      </c>
      <c r="P1941" s="8">
        <f>IF(Table1[[#This Row],[Số còn phải thu ĐK]]&lt;&gt;0,0,IF(Table1[[#This Row],[Phân loại]]="Bán hàng",Table1[[#This Row],[Tổng giá trị]],-Table1[[#This Row],[Tổng giá trị]]))</f>
        <v>-239885</v>
      </c>
      <c r="Q1941" s="73">
        <f t="shared" si="231"/>
        <v>-239885</v>
      </c>
      <c r="R1941" s="8">
        <f>Table1[[#This Row],[Số còn phải thu ĐK]]+Table1[[#This Row],[Giá Trị HD sau CK]]-Table1[[#This Row],[Số tiền đã thu]]</f>
        <v>0</v>
      </c>
      <c r="S1941" s="7">
        <f>IF(Table1[[#This Row],[Ngày hóa đơn]]&lt;&gt;"",Table1[[#This Row],[Ngày hóa đơn]],Table1[[#This Row],[Ngày hạch toán]])</f>
        <v>45880</v>
      </c>
      <c r="T1941" s="8"/>
      <c r="U1941" s="7">
        <f>IF(Table1[[#This Row],[Ngày tính CN]]="","",S1941+T1941)</f>
        <v>45880</v>
      </c>
      <c r="V1941" s="74">
        <f ca="1">IF(Table1[[#This Row],[Hạn thanh toán]]="","",IF((U1941-NOW())&lt;0,0,(U1941-NOW())))</f>
        <v>0</v>
      </c>
      <c r="W1941" s="72"/>
      <c r="X1941" s="68" t="str">
        <f t="shared" ca="1" si="232"/>
        <v/>
      </c>
      <c r="Y1941" s="68" t="str">
        <f t="shared" si="230"/>
        <v>Đã thanh toán</v>
      </c>
      <c r="Z1941" s="301">
        <f>Table1[[#This Row],[Hạn thanh toán]]</f>
        <v>45880</v>
      </c>
      <c r="AA1941" s="301">
        <f>Table1[[#This Row],[Ngày Thanh toán]]</f>
        <v>45880</v>
      </c>
      <c r="AD1941" s="3" t="str">
        <f>VLOOKUP($A1941,Ma_KH!$A:$Q,Ma_KH!O$1,0)</f>
        <v>KL00092</v>
      </c>
      <c r="AE1941" s="3" t="str">
        <f>VLOOKUP($A1941,Ma_KH!$A:$Q,Ma_KH!P$1,0)</f>
        <v>Green mart- hope resident</v>
      </c>
    </row>
    <row r="1942" spans="1:31" ht="25.5" customHeight="1" x14ac:dyDescent="0.3">
      <c r="A1942" s="76" t="s">
        <v>175</v>
      </c>
      <c r="B1942" s="69" t="s">
        <v>4522</v>
      </c>
      <c r="C1942" s="91">
        <v>45880</v>
      </c>
      <c r="D1942" s="92" t="s">
        <v>3499</v>
      </c>
      <c r="E1942" s="91">
        <v>45880</v>
      </c>
      <c r="F1942" s="84"/>
      <c r="G1942" s="81" t="s">
        <v>353</v>
      </c>
      <c r="H1942" s="72">
        <v>0</v>
      </c>
      <c r="I1942" s="72">
        <v>0</v>
      </c>
      <c r="J1942" s="72">
        <v>0</v>
      </c>
      <c r="K1942" s="72">
        <v>294083</v>
      </c>
      <c r="L1942" s="8" t="s">
        <v>17</v>
      </c>
      <c r="M1942" s="187">
        <v>45880</v>
      </c>
      <c r="N1942" s="188" t="s">
        <v>4452</v>
      </c>
      <c r="O1942" s="72">
        <f>IF(Table1[[#This Row],[Phân loại]]="Tồn đầu kỳ",Table1[[#This Row],[Tổng giá trị]],0)</f>
        <v>0</v>
      </c>
      <c r="P1942" s="8">
        <f>IF(Table1[[#This Row],[Số còn phải thu ĐK]]&lt;&gt;0,0,IF(Table1[[#This Row],[Phân loại]]="Bán hàng",Table1[[#This Row],[Tổng giá trị]],-Table1[[#This Row],[Tổng giá trị]]))</f>
        <v>-294083</v>
      </c>
      <c r="Q1942" s="73">
        <f t="shared" si="231"/>
        <v>-294083</v>
      </c>
      <c r="R1942" s="8">
        <f>Table1[[#This Row],[Số còn phải thu ĐK]]+Table1[[#This Row],[Giá Trị HD sau CK]]-Table1[[#This Row],[Số tiền đã thu]]</f>
        <v>0</v>
      </c>
      <c r="S1942" s="7">
        <f>IF(Table1[[#This Row],[Ngày hóa đơn]]&lt;&gt;"",Table1[[#This Row],[Ngày hóa đơn]],Table1[[#This Row],[Ngày hạch toán]])</f>
        <v>45880</v>
      </c>
      <c r="T1942" s="8"/>
      <c r="U1942" s="7">
        <f>IF(Table1[[#This Row],[Ngày tính CN]]="","",S1942+T1942)</f>
        <v>45880</v>
      </c>
      <c r="V1942" s="74">
        <f ca="1">IF(Table1[[#This Row],[Hạn thanh toán]]="","",IF((U1942-NOW())&lt;0,0,(U1942-NOW())))</f>
        <v>0</v>
      </c>
      <c r="W1942" s="72"/>
      <c r="X1942" s="68" t="str">
        <f t="shared" ca="1" si="232"/>
        <v/>
      </c>
      <c r="Y1942" s="68" t="str">
        <f t="shared" si="230"/>
        <v>Đã thanh toán</v>
      </c>
      <c r="Z1942" s="301">
        <f>Table1[[#This Row],[Hạn thanh toán]]</f>
        <v>45880</v>
      </c>
      <c r="AA1942" s="301">
        <f>Table1[[#This Row],[Ngày Thanh toán]]</f>
        <v>45880</v>
      </c>
      <c r="AD1942" s="3" t="str">
        <f>VLOOKUP($A1942,Ma_KH!$A:$Q,Ma_KH!O$1,0)</f>
        <v>KL00092</v>
      </c>
      <c r="AE1942" s="3" t="str">
        <f>VLOOKUP($A1942,Ma_KH!$A:$Q,Ma_KH!P$1,0)</f>
        <v>Green mart- hope resident</v>
      </c>
    </row>
    <row r="1943" spans="1:31" ht="25.5" customHeight="1" x14ac:dyDescent="0.3">
      <c r="A1943" s="69" t="s">
        <v>175</v>
      </c>
      <c r="B1943" s="69" t="s">
        <v>4522</v>
      </c>
      <c r="C1943" s="93">
        <v>45880</v>
      </c>
      <c r="D1943" s="94" t="s">
        <v>3500</v>
      </c>
      <c r="E1943" s="93">
        <v>45880</v>
      </c>
      <c r="F1943" s="75"/>
      <c r="G1943" s="82" t="s">
        <v>353</v>
      </c>
      <c r="H1943" s="72">
        <v>0</v>
      </c>
      <c r="I1943" s="72">
        <v>0</v>
      </c>
      <c r="J1943" s="72">
        <v>0</v>
      </c>
      <c r="K1943" s="72">
        <v>198720</v>
      </c>
      <c r="L1943" s="8" t="s">
        <v>17</v>
      </c>
      <c r="M1943" s="187">
        <v>45880</v>
      </c>
      <c r="N1943" s="188" t="s">
        <v>4453</v>
      </c>
      <c r="O1943" s="72">
        <f>IF(Table1[[#This Row],[Phân loại]]="Tồn đầu kỳ",Table1[[#This Row],[Tổng giá trị]],0)</f>
        <v>0</v>
      </c>
      <c r="P1943" s="8">
        <f>IF(Table1[[#This Row],[Số còn phải thu ĐK]]&lt;&gt;0,0,IF(Table1[[#This Row],[Phân loại]]="Bán hàng",Table1[[#This Row],[Tổng giá trị]],-Table1[[#This Row],[Tổng giá trị]]))</f>
        <v>-198720</v>
      </c>
      <c r="Q1943" s="73">
        <f t="shared" si="231"/>
        <v>-198720</v>
      </c>
      <c r="R1943" s="8">
        <f>Table1[[#This Row],[Số còn phải thu ĐK]]+Table1[[#This Row],[Giá Trị HD sau CK]]-Table1[[#This Row],[Số tiền đã thu]]</f>
        <v>0</v>
      </c>
      <c r="S1943" s="7">
        <f>IF(Table1[[#This Row],[Ngày hóa đơn]]&lt;&gt;"",Table1[[#This Row],[Ngày hóa đơn]],Table1[[#This Row],[Ngày hạch toán]])</f>
        <v>45880</v>
      </c>
      <c r="T1943" s="8"/>
      <c r="U1943" s="7">
        <f>IF(Table1[[#This Row],[Ngày tính CN]]="","",S1943+T1943)</f>
        <v>45880</v>
      </c>
      <c r="V1943" s="74">
        <f ca="1">IF(Table1[[#This Row],[Hạn thanh toán]]="","",IF((U1943-NOW())&lt;0,0,(U1943-NOW())))</f>
        <v>0</v>
      </c>
      <c r="W1943" s="72"/>
      <c r="X1943" s="68" t="str">
        <f ca="1">IF(OR(AR1947="",AO1947=0),"",IF((AR1947-NOW())&lt;0,-(AR1947-NOW()),0))</f>
        <v/>
      </c>
      <c r="Y1943" s="68" t="str">
        <f t="shared" si="230"/>
        <v>Đã thanh toán</v>
      </c>
      <c r="Z1943" s="301">
        <f>Table1[[#This Row],[Hạn thanh toán]]</f>
        <v>45880</v>
      </c>
      <c r="AA1943" s="301">
        <f>Table1[[#This Row],[Ngày Thanh toán]]</f>
        <v>45880</v>
      </c>
      <c r="AD1943" s="3" t="str">
        <f>VLOOKUP($A1943,Ma_KH!$A:$Q,Ma_KH!O$1,0)</f>
        <v>KL00092</v>
      </c>
      <c r="AE1943" s="3" t="str">
        <f>VLOOKUP($A1943,Ma_KH!$A:$Q,Ma_KH!P$1,0)</f>
        <v>Green mart- hope resident</v>
      </c>
    </row>
    <row r="1944" spans="1:31" ht="25.5" customHeight="1" x14ac:dyDescent="0.3">
      <c r="A1944" s="69" t="s">
        <v>175</v>
      </c>
      <c r="B1944" s="69" t="s">
        <v>4522</v>
      </c>
      <c r="C1944" s="93">
        <v>45906</v>
      </c>
      <c r="D1944" s="94" t="s">
        <v>3501</v>
      </c>
      <c r="E1944" s="93"/>
      <c r="F1944" s="75"/>
      <c r="G1944" s="82" t="s">
        <v>3491</v>
      </c>
      <c r="H1944" s="72">
        <v>1335440</v>
      </c>
      <c r="I1944" s="72">
        <v>0</v>
      </c>
      <c r="J1944" s="72">
        <v>106835</v>
      </c>
      <c r="K1944" s="72">
        <v>1442275</v>
      </c>
      <c r="L1944" s="8" t="s">
        <v>24</v>
      </c>
      <c r="M1944" s="187">
        <v>45934</v>
      </c>
      <c r="N1944" s="188" t="s">
        <v>4454</v>
      </c>
      <c r="O1944" s="72">
        <f>IF(Table1[[#This Row],[Phân loại]]="Tồn đầu kỳ",Table1[[#This Row],[Tổng giá trị]],0)</f>
        <v>0</v>
      </c>
      <c r="P1944" s="8">
        <f>IF(Table1[[#This Row],[Số còn phải thu ĐK]]&lt;&gt;0,0,IF(Table1[[#This Row],[Phân loại]]="Bán hàng",Table1[[#This Row],[Tổng giá trị]],-Table1[[#This Row],[Tổng giá trị]]))</f>
        <v>1442275</v>
      </c>
      <c r="Q1944" s="269">
        <v>1222972</v>
      </c>
      <c r="R1944" s="8">
        <f>Table1[[#This Row],[Số còn phải thu ĐK]]+Table1[[#This Row],[Giá Trị HD sau CK]]-Table1[[#This Row],[Số tiền đã thu]]</f>
        <v>219303</v>
      </c>
      <c r="S1944" s="7">
        <f>IF(Table1[[#This Row],[Ngày hóa đơn]]&lt;&gt;"",Table1[[#This Row],[Ngày hóa đơn]],Table1[[#This Row],[Ngày hạch toán]])</f>
        <v>45906</v>
      </c>
      <c r="T1944" s="8"/>
      <c r="U1944" s="7">
        <f>IF(Table1[[#This Row],[Ngày tính CN]]="","",S1944+T1944)</f>
        <v>45906</v>
      </c>
      <c r="V1944" s="74">
        <f ca="1">IF(Table1[[#This Row],[Hạn thanh toán]]="","",IF((U1944-NOW())&lt;0,0,(U1944-NOW())))</f>
        <v>0</v>
      </c>
      <c r="W1944" s="72"/>
      <c r="X1944" s="68" t="str">
        <f ca="1">IF(OR(AR1948="",AO1948=0),"",IF((AR1948-NOW())&lt;0,-(AR1948-NOW()),0))</f>
        <v/>
      </c>
      <c r="Y1944" s="68" t="str">
        <f t="shared" ca="1" si="230"/>
        <v/>
      </c>
      <c r="Z1944" s="301">
        <f>Table1[[#This Row],[Hạn thanh toán]]</f>
        <v>45906</v>
      </c>
      <c r="AA1944" s="301">
        <f>Table1[[#This Row],[Ngày Thanh toán]]</f>
        <v>45934</v>
      </c>
      <c r="AD1944" s="3" t="str">
        <f>VLOOKUP($A1944,Ma_KH!$A:$Q,Ma_KH!O$1,0)</f>
        <v>KL00092</v>
      </c>
      <c r="AE1944" s="3" t="str">
        <f>VLOOKUP($A1944,Ma_KH!$A:$Q,Ma_KH!P$1,0)</f>
        <v>Green mart- hope resident</v>
      </c>
    </row>
    <row r="1945" spans="1:31" ht="25.5" customHeight="1" x14ac:dyDescent="0.3">
      <c r="A1945" s="69" t="s">
        <v>176</v>
      </c>
      <c r="B1945" s="69" t="s">
        <v>4523</v>
      </c>
      <c r="C1945" s="70">
        <v>45878</v>
      </c>
      <c r="D1945" s="6" t="s">
        <v>3502</v>
      </c>
      <c r="E1945" s="70"/>
      <c r="F1945" s="75"/>
      <c r="G1945" s="75" t="s">
        <v>3503</v>
      </c>
      <c r="H1945" s="72">
        <v>1767684</v>
      </c>
      <c r="I1945" s="72">
        <v>176768</v>
      </c>
      <c r="J1945" s="72">
        <v>127273</v>
      </c>
      <c r="K1945" s="72">
        <v>1718189</v>
      </c>
      <c r="L1945" s="8" t="s">
        <v>24</v>
      </c>
      <c r="M1945" s="63">
        <v>45882</v>
      </c>
      <c r="N1945" s="64" t="s">
        <v>4457</v>
      </c>
      <c r="O1945" s="72">
        <f>IF(Table1[[#This Row],[Phân loại]]="Tồn đầu kỳ",Table1[[#This Row],[Tổng giá trị]],0)</f>
        <v>0</v>
      </c>
      <c r="P1945" s="8">
        <f>IF(Table1[[#This Row],[Số còn phải thu ĐK]]&lt;&gt;0,0,IF(Table1[[#This Row],[Phân loại]]="Bán hàng",Table1[[#This Row],[Tổng giá trị]],-Table1[[#This Row],[Tổng giá trị]]))</f>
        <v>1718189</v>
      </c>
      <c r="Q1945" s="73">
        <f t="shared" si="231"/>
        <v>1718189</v>
      </c>
      <c r="R1945" s="8">
        <f>Table1[[#This Row],[Số còn phải thu ĐK]]+Table1[[#This Row],[Giá Trị HD sau CK]]-Table1[[#This Row],[Số tiền đã thu]]</f>
        <v>0</v>
      </c>
      <c r="S1945" s="7">
        <f>IF(Table1[[#This Row],[Ngày hóa đơn]]&lt;&gt;"",Table1[[#This Row],[Ngày hóa đơn]],Table1[[#This Row],[Ngày hạch toán]])</f>
        <v>45878</v>
      </c>
      <c r="T1945" s="8"/>
      <c r="U1945" s="7">
        <f>IF(Table1[[#This Row],[Ngày tính CN]]="","",S1945+T1945)</f>
        <v>45878</v>
      </c>
      <c r="V1945" s="74">
        <f ca="1">IF(Table1[[#This Row],[Hạn thanh toán]]="","",IF((U1945-NOW())&lt;0,0,(U1945-NOW())))</f>
        <v>0</v>
      </c>
      <c r="W1945" s="72"/>
      <c r="X1945" s="68" t="str">
        <f ca="1">IF(OR(AR1949="",AO1949=0),"",IF((AR1949-NOW())&lt;0,-(AR1949-NOW()),0))</f>
        <v/>
      </c>
      <c r="Y1945" s="68" t="str">
        <f t="shared" si="230"/>
        <v>Đã thanh toán</v>
      </c>
      <c r="Z1945" s="301">
        <f>Table1[[#This Row],[Hạn thanh toán]]</f>
        <v>45878</v>
      </c>
      <c r="AA1945" s="301">
        <f>Table1[[#This Row],[Ngày Thanh toán]]</f>
        <v>45882</v>
      </c>
      <c r="AD1945" s="3" t="str">
        <f>VLOOKUP($A1945,Ma_KH!$A:$Q,Ma_KH!O$1,0)</f>
        <v>KL00198</v>
      </c>
      <c r="AE1945" s="3" t="str">
        <f>VLOOKUP($A1945,Ma_KH!$A:$Q,Ma_KH!P$1,0)</f>
        <v>Green Mart</v>
      </c>
    </row>
    <row r="1946" spans="1:31" s="156" customFormat="1" ht="25.5" customHeight="1" x14ac:dyDescent="0.3">
      <c r="A1946" s="144" t="s">
        <v>181</v>
      </c>
      <c r="B1946" s="144" t="s">
        <v>4524</v>
      </c>
      <c r="C1946" s="145"/>
      <c r="D1946" s="201" t="s">
        <v>4178</v>
      </c>
      <c r="E1946" s="145"/>
      <c r="F1946" s="147"/>
      <c r="G1946" s="147" t="s">
        <v>4459</v>
      </c>
      <c r="H1946" s="148"/>
      <c r="I1946" s="148">
        <f>IFERROR(ROUND((VLOOKUP(Table1[[#This Row],[Mã khách hàng]],Ty_Le!$A:$E,5,0)*5%),0),0)</f>
        <v>0</v>
      </c>
      <c r="J1946" s="148">
        <f>(Table1[[#This Row],[Tiền hàng]]-Table1[[#This Row],[Tiền chiết khấu]])*8%</f>
        <v>0</v>
      </c>
      <c r="K1946" s="148">
        <v>21871486</v>
      </c>
      <c r="L1946" s="149" t="s">
        <v>3648</v>
      </c>
      <c r="M1946" s="223">
        <v>45752</v>
      </c>
      <c r="N1946" s="224" t="s">
        <v>4460</v>
      </c>
      <c r="O1946" s="148">
        <f>IF(Table1[[#This Row],[Phân loại]]="Tồn đầu kỳ",Table1[[#This Row],[Tổng giá trị]],0)</f>
        <v>21871486</v>
      </c>
      <c r="P1946" s="149">
        <f>IF(Table1[[#This Row],[Số còn phải thu ĐK]]&lt;&gt;0,0,IF(Table1[[#This Row],[Phân loại]]="Bán hàng",Table1[[#This Row],[Tổng giá trị]],-Table1[[#This Row],[Tổng giá trị]]))</f>
        <v>0</v>
      </c>
      <c r="Q1946" s="152">
        <v>5000000</v>
      </c>
      <c r="R1946" s="149">
        <f>Table1[[#This Row],[Số còn phải thu ĐK]]+Table1[[#This Row],[Giá Trị HD sau CK]]-Table1[[#This Row],[Số tiền đã thu]]</f>
        <v>16871486</v>
      </c>
      <c r="S1946" s="153">
        <f>IF(Table1[[#This Row],[Ngày hóa đơn]]&lt;&gt;"",Table1[[#This Row],[Ngày hóa đơn]],Table1[[#This Row],[Ngày hạch toán]])</f>
        <v>0</v>
      </c>
      <c r="T1946" s="149"/>
      <c r="U1946" s="153">
        <f>IF(Table1[[#This Row],[Ngày tính CN]]="","",S1946+T1946)</f>
        <v>0</v>
      </c>
      <c r="V1946" s="154">
        <f ca="1">IF(Table1[[#This Row],[Hạn thanh toán]]="","",IF((U1946-NOW())&lt;0,0,(U1946-NOW())))</f>
        <v>0</v>
      </c>
      <c r="W1946" s="148"/>
      <c r="X1946" s="155" t="str">
        <f ca="1">IF(OR(AR1949="",AO1949=0),"",IF((AR1949-NOW())&lt;0,-(AR1949-NOW()),0))</f>
        <v/>
      </c>
      <c r="Y1946" s="155" t="str">
        <f ca="1">IF(R1946=0,"Đã thanh toán",IF(X1946="","",IF(X1946&lt;=0,"Chưa đến hạn thanh toán",IF(X1946&lt;=30,"Nợ quá hạn 30 ngày",IF(X1946&lt;=60,"Nợ quá hạn từ 30 ngày đến 60 ngày",IF(X1946&lt;=90,"Nợ quá hạn từ 60 ngày đến 90 ngày",IF(X1946&lt;=120,"Nợ quá hạn từ 90 ngày đến 120 ngày","Nợ quá hạn hơn 120 ngày có khả năng mất thanh toán")))))))</f>
        <v/>
      </c>
      <c r="Z1946" s="304">
        <f>Table1[[#This Row],[Hạn thanh toán]]</f>
        <v>0</v>
      </c>
      <c r="AA1946" s="304">
        <f>Table1[[#This Row],[Ngày Thanh toán]]</f>
        <v>45752</v>
      </c>
      <c r="AD1946" s="156" t="str">
        <f>VLOOKUP($A1946,Ma_KH!$A:$Q,Ma_KH!O$1,0)</f>
        <v>HAPPYMART</v>
      </c>
      <c r="AE1946" s="3" t="str">
        <f>VLOOKUP($A1946,Ma_KH!$A:$Q,Ma_KH!P$1,0)</f>
        <v>CÔNG TY TNHH HAPPY MART</v>
      </c>
    </row>
    <row r="1947" spans="1:31" s="61" customFormat="1" ht="25.5" customHeight="1" x14ac:dyDescent="0.3">
      <c r="A1947" s="44" t="s">
        <v>177</v>
      </c>
      <c r="B1947" s="44" t="s">
        <v>4524</v>
      </c>
      <c r="C1947" s="46">
        <v>44760</v>
      </c>
      <c r="D1947" s="45" t="s">
        <v>3504</v>
      </c>
      <c r="E1947" s="46"/>
      <c r="F1947" s="50"/>
      <c r="G1947" s="44" t="s">
        <v>3505</v>
      </c>
      <c r="H1947" s="57">
        <v>2168400</v>
      </c>
      <c r="I1947" s="57">
        <v>108420</v>
      </c>
      <c r="J1947" s="57">
        <v>164798</v>
      </c>
      <c r="K1947" s="57">
        <v>2059979</v>
      </c>
      <c r="L1947" s="58" t="s">
        <v>24</v>
      </c>
      <c r="M1947" s="59"/>
      <c r="N1947" s="58"/>
      <c r="O1947" s="57">
        <f>IF(Table1[[#This Row],[Phân loại]]="Tồn đầu kỳ",Table1[[#This Row],[Tổng giá trị]],0)</f>
        <v>0</v>
      </c>
      <c r="P1947" s="58">
        <f>IF(Table1[[#This Row],[Số còn phải thu ĐK]]&lt;&gt;0,0,IF(Table1[[#This Row],[Phân loại]]="Bán hàng",Table1[[#This Row],[Tổng giá trị]],-Table1[[#This Row],[Tổng giá trị]]))</f>
        <v>2059979</v>
      </c>
      <c r="Q1947" s="115">
        <f t="shared" si="231"/>
        <v>0</v>
      </c>
      <c r="R1947" s="58">
        <f>Table1[[#This Row],[Số còn phải thu ĐK]]+Table1[[#This Row],[Giá Trị HD sau CK]]-Table1[[#This Row],[Số tiền đã thu]]</f>
        <v>2059979</v>
      </c>
      <c r="S1947" s="59">
        <f>IF(Table1[[#This Row],[Ngày hóa đơn]]&lt;&gt;"",Table1[[#This Row],[Ngày hóa đơn]],Table1[[#This Row],[Ngày hạch toán]])</f>
        <v>44760</v>
      </c>
      <c r="T1947" s="58"/>
      <c r="U1947" s="59">
        <f>IF(Table1[[#This Row],[Ngày tính CN]]="","",S1947+T1947)</f>
        <v>44760</v>
      </c>
      <c r="V1947" s="60">
        <f ca="1">IF(Table1[[#This Row],[Hạn thanh toán]]="","",IF((U1947-NOW())&lt;0,0,(U1947-NOW())))</f>
        <v>0</v>
      </c>
      <c r="W1947" s="57"/>
      <c r="X1947" s="116" t="str">
        <f t="shared" ca="1" si="232"/>
        <v/>
      </c>
      <c r="Y1947" s="116" t="str">
        <f t="shared" ca="1" si="230"/>
        <v/>
      </c>
      <c r="Z1947" s="305">
        <f>Table1[[#This Row],[Hạn thanh toán]]</f>
        <v>44760</v>
      </c>
      <c r="AA1947" s="305">
        <f>Table1[[#This Row],[Ngày Thanh toán]]</f>
        <v>0</v>
      </c>
      <c r="AD1947" s="61" t="str">
        <f>VLOOKUP($A1947,Ma_KH!$A:$Q,Ma_KH!O$1,0)</f>
        <v>HAPPYMART</v>
      </c>
      <c r="AE1947" s="3" t="str">
        <f>VLOOKUP($A1947,Ma_KH!$A:$Q,Ma_KH!P$1,0)</f>
        <v>CÔNG TY TNHH HAPPY MART</v>
      </c>
    </row>
    <row r="1948" spans="1:31" s="61" customFormat="1" ht="25.5" customHeight="1" x14ac:dyDescent="0.3">
      <c r="A1948" s="44" t="s">
        <v>178</v>
      </c>
      <c r="B1948" s="44" t="s">
        <v>4524</v>
      </c>
      <c r="C1948" s="46">
        <v>44760</v>
      </c>
      <c r="D1948" s="45" t="s">
        <v>3506</v>
      </c>
      <c r="E1948" s="46"/>
      <c r="F1948" s="50"/>
      <c r="G1948" s="44" t="s">
        <v>3507</v>
      </c>
      <c r="H1948" s="57">
        <v>2168400</v>
      </c>
      <c r="I1948" s="57">
        <v>0</v>
      </c>
      <c r="J1948" s="57">
        <v>173472</v>
      </c>
      <c r="K1948" s="57">
        <v>2059979</v>
      </c>
      <c r="L1948" s="58" t="s">
        <v>24</v>
      </c>
      <c r="M1948" s="59"/>
      <c r="N1948" s="58"/>
      <c r="O1948" s="57">
        <f>IF(Table1[[#This Row],[Phân loại]]="Tồn đầu kỳ",Table1[[#This Row],[Tổng giá trị]],0)</f>
        <v>0</v>
      </c>
      <c r="P1948" s="58">
        <f>IF(Table1[[#This Row],[Số còn phải thu ĐK]]&lt;&gt;0,0,IF(Table1[[#This Row],[Phân loại]]="Bán hàng",Table1[[#This Row],[Tổng giá trị]],-Table1[[#This Row],[Tổng giá trị]]))</f>
        <v>2059979</v>
      </c>
      <c r="Q1948" s="115">
        <f t="shared" si="231"/>
        <v>0</v>
      </c>
      <c r="R1948" s="58">
        <f>Table1[[#This Row],[Số còn phải thu ĐK]]+Table1[[#This Row],[Giá Trị HD sau CK]]-Table1[[#This Row],[Số tiền đã thu]]</f>
        <v>2059979</v>
      </c>
      <c r="S1948" s="59">
        <f>IF(Table1[[#This Row],[Ngày hóa đơn]]&lt;&gt;"",Table1[[#This Row],[Ngày hóa đơn]],Table1[[#This Row],[Ngày hạch toán]])</f>
        <v>44760</v>
      </c>
      <c r="T1948" s="58"/>
      <c r="U1948" s="59">
        <f>IF(Table1[[#This Row],[Ngày tính CN]]="","",S1948+T1948)</f>
        <v>44760</v>
      </c>
      <c r="V1948" s="60">
        <f ca="1">IF(Table1[[#This Row],[Hạn thanh toán]]="","",IF((U1948-NOW())&lt;0,0,(U1948-NOW())))</f>
        <v>0</v>
      </c>
      <c r="W1948" s="57"/>
      <c r="X1948" s="116" t="str">
        <f t="shared" ca="1" si="232"/>
        <v/>
      </c>
      <c r="Y1948" s="116" t="str">
        <f t="shared" ca="1" si="230"/>
        <v/>
      </c>
      <c r="Z1948" s="305">
        <f>Table1[[#This Row],[Hạn thanh toán]]</f>
        <v>44760</v>
      </c>
      <c r="AA1948" s="305">
        <f>Table1[[#This Row],[Ngày Thanh toán]]</f>
        <v>0</v>
      </c>
      <c r="AD1948" s="61" t="str">
        <f>VLOOKUP($A1948,Ma_KH!$A:$Q,Ma_KH!O$1,0)</f>
        <v>HAPPYMART</v>
      </c>
      <c r="AE1948" s="3" t="str">
        <f>VLOOKUP($A1948,Ma_KH!$A:$Q,Ma_KH!P$1,0)</f>
        <v>CÔNG TY TNHH HAPPY MART</v>
      </c>
    </row>
    <row r="1949" spans="1:31" s="61" customFormat="1" ht="25.5" customHeight="1" x14ac:dyDescent="0.3">
      <c r="A1949" s="44" t="s">
        <v>179</v>
      </c>
      <c r="B1949" s="44" t="s">
        <v>4524</v>
      </c>
      <c r="C1949" s="46">
        <v>44760</v>
      </c>
      <c r="D1949" s="45" t="s">
        <v>3508</v>
      </c>
      <c r="E1949" s="46"/>
      <c r="F1949" s="50"/>
      <c r="G1949" s="44" t="s">
        <v>3509</v>
      </c>
      <c r="H1949" s="57">
        <v>2168400</v>
      </c>
      <c r="I1949" s="57">
        <v>0</v>
      </c>
      <c r="J1949" s="57">
        <v>173472</v>
      </c>
      <c r="K1949" s="57">
        <v>2059979</v>
      </c>
      <c r="L1949" s="58" t="s">
        <v>24</v>
      </c>
      <c r="M1949" s="59"/>
      <c r="N1949" s="58"/>
      <c r="O1949" s="57">
        <f>IF(Table1[[#This Row],[Phân loại]]="Tồn đầu kỳ",Table1[[#This Row],[Tổng giá trị]],0)</f>
        <v>0</v>
      </c>
      <c r="P1949" s="58">
        <f>IF(Table1[[#This Row],[Số còn phải thu ĐK]]&lt;&gt;0,0,IF(Table1[[#This Row],[Phân loại]]="Bán hàng",Table1[[#This Row],[Tổng giá trị]],-Table1[[#This Row],[Tổng giá trị]]))</f>
        <v>2059979</v>
      </c>
      <c r="Q1949" s="115">
        <f t="shared" si="231"/>
        <v>0</v>
      </c>
      <c r="R1949" s="58">
        <f>Table1[[#This Row],[Số còn phải thu ĐK]]+Table1[[#This Row],[Giá Trị HD sau CK]]-Table1[[#This Row],[Số tiền đã thu]]</f>
        <v>2059979</v>
      </c>
      <c r="S1949" s="59">
        <f>IF(Table1[[#This Row],[Ngày hóa đơn]]&lt;&gt;"",Table1[[#This Row],[Ngày hóa đơn]],Table1[[#This Row],[Ngày hạch toán]])</f>
        <v>44760</v>
      </c>
      <c r="T1949" s="58"/>
      <c r="U1949" s="59">
        <f>IF(Table1[[#This Row],[Ngày tính CN]]="","",S1949+T1949)</f>
        <v>44760</v>
      </c>
      <c r="V1949" s="60">
        <f ca="1">IF(Table1[[#This Row],[Hạn thanh toán]]="","",IF((U1949-NOW())&lt;0,0,(U1949-NOW())))</f>
        <v>0</v>
      </c>
      <c r="W1949" s="57"/>
      <c r="X1949" s="116" t="str">
        <f t="shared" ca="1" si="232"/>
        <v/>
      </c>
      <c r="Y1949" s="116" t="str">
        <f t="shared" ca="1" si="230"/>
        <v/>
      </c>
      <c r="Z1949" s="305">
        <f>Table1[[#This Row],[Hạn thanh toán]]</f>
        <v>44760</v>
      </c>
      <c r="AA1949" s="305">
        <f>Table1[[#This Row],[Ngày Thanh toán]]</f>
        <v>0</v>
      </c>
      <c r="AD1949" s="61" t="str">
        <f>VLOOKUP($A1949,Ma_KH!$A:$Q,Ma_KH!O$1,0)</f>
        <v>HAPPYMART</v>
      </c>
      <c r="AE1949" s="3" t="str">
        <f>VLOOKUP($A1949,Ma_KH!$A:$Q,Ma_KH!P$1,0)</f>
        <v>CÔNG TY TNHH HAPPY MART</v>
      </c>
    </row>
    <row r="1950" spans="1:31" s="61" customFormat="1" ht="25.5" customHeight="1" x14ac:dyDescent="0.3">
      <c r="A1950" s="44" t="s">
        <v>178</v>
      </c>
      <c r="B1950" s="44" t="s">
        <v>4524</v>
      </c>
      <c r="C1950" s="46">
        <v>44781</v>
      </c>
      <c r="D1950" s="45" t="s">
        <v>3510</v>
      </c>
      <c r="E1950" s="46"/>
      <c r="F1950" s="50"/>
      <c r="G1950" s="44" t="s">
        <v>3507</v>
      </c>
      <c r="H1950" s="57">
        <v>900304</v>
      </c>
      <c r="I1950" s="57">
        <v>0</v>
      </c>
      <c r="J1950" s="57">
        <v>72024</v>
      </c>
      <c r="K1950" s="57">
        <v>855288</v>
      </c>
      <c r="L1950" s="58" t="s">
        <v>24</v>
      </c>
      <c r="M1950" s="59"/>
      <c r="N1950" s="58"/>
      <c r="O1950" s="57">
        <f>IF(Table1[[#This Row],[Phân loại]]="Tồn đầu kỳ",Table1[[#This Row],[Tổng giá trị]],0)</f>
        <v>0</v>
      </c>
      <c r="P1950" s="58">
        <f>IF(Table1[[#This Row],[Số còn phải thu ĐK]]&lt;&gt;0,0,IF(Table1[[#This Row],[Phân loại]]="Bán hàng",Table1[[#This Row],[Tổng giá trị]],-Table1[[#This Row],[Tổng giá trị]]))</f>
        <v>855288</v>
      </c>
      <c r="Q1950" s="115">
        <f t="shared" si="231"/>
        <v>0</v>
      </c>
      <c r="R1950" s="58">
        <f>Table1[[#This Row],[Số còn phải thu ĐK]]+Table1[[#This Row],[Giá Trị HD sau CK]]-Table1[[#This Row],[Số tiền đã thu]]</f>
        <v>855288</v>
      </c>
      <c r="S1950" s="59">
        <f>IF(Table1[[#This Row],[Ngày hóa đơn]]&lt;&gt;"",Table1[[#This Row],[Ngày hóa đơn]],Table1[[#This Row],[Ngày hạch toán]])</f>
        <v>44781</v>
      </c>
      <c r="T1950" s="58"/>
      <c r="U1950" s="59">
        <f>IF(Table1[[#This Row],[Ngày tính CN]]="","",S1950+T1950)</f>
        <v>44781</v>
      </c>
      <c r="V1950" s="60">
        <f ca="1">IF(Table1[[#This Row],[Hạn thanh toán]]="","",IF((U1950-NOW())&lt;0,0,(U1950-NOW())))</f>
        <v>0</v>
      </c>
      <c r="W1950" s="57"/>
      <c r="X1950" s="116" t="str">
        <f t="shared" ca="1" si="232"/>
        <v/>
      </c>
      <c r="Y1950" s="116" t="str">
        <f t="shared" ca="1" si="230"/>
        <v/>
      </c>
      <c r="Z1950" s="305">
        <f>Table1[[#This Row],[Hạn thanh toán]]</f>
        <v>44781</v>
      </c>
      <c r="AA1950" s="305">
        <f>Table1[[#This Row],[Ngày Thanh toán]]</f>
        <v>0</v>
      </c>
      <c r="AD1950" s="61" t="str">
        <f>VLOOKUP($A1950,Ma_KH!$A:$Q,Ma_KH!O$1,0)</f>
        <v>HAPPYMART</v>
      </c>
      <c r="AE1950" s="3" t="str">
        <f>VLOOKUP($A1950,Ma_KH!$A:$Q,Ma_KH!P$1,0)</f>
        <v>CÔNG TY TNHH HAPPY MART</v>
      </c>
    </row>
    <row r="1951" spans="1:31" s="61" customFormat="1" ht="25.5" customHeight="1" x14ac:dyDescent="0.3">
      <c r="A1951" s="44" t="s">
        <v>177</v>
      </c>
      <c r="B1951" s="44" t="s">
        <v>4524</v>
      </c>
      <c r="C1951" s="46">
        <v>44783</v>
      </c>
      <c r="D1951" s="45" t="s">
        <v>3511</v>
      </c>
      <c r="E1951" s="46"/>
      <c r="F1951" s="50"/>
      <c r="G1951" s="44" t="s">
        <v>3505</v>
      </c>
      <c r="H1951" s="57">
        <v>1354855</v>
      </c>
      <c r="I1951" s="57">
        <v>0</v>
      </c>
      <c r="J1951" s="57">
        <v>108388</v>
      </c>
      <c r="K1951" s="57">
        <v>1287111</v>
      </c>
      <c r="L1951" s="58" t="s">
        <v>24</v>
      </c>
      <c r="M1951" s="59"/>
      <c r="N1951" s="58"/>
      <c r="O1951" s="57">
        <f>IF(Table1[[#This Row],[Phân loại]]="Tồn đầu kỳ",Table1[[#This Row],[Tổng giá trị]],0)</f>
        <v>0</v>
      </c>
      <c r="P1951" s="58">
        <f>IF(Table1[[#This Row],[Số còn phải thu ĐK]]&lt;&gt;0,0,IF(Table1[[#This Row],[Phân loại]]="Bán hàng",Table1[[#This Row],[Tổng giá trị]],-Table1[[#This Row],[Tổng giá trị]]))</f>
        <v>1287111</v>
      </c>
      <c r="Q1951" s="115">
        <f t="shared" si="231"/>
        <v>0</v>
      </c>
      <c r="R1951" s="58">
        <f>Table1[[#This Row],[Số còn phải thu ĐK]]+Table1[[#This Row],[Giá Trị HD sau CK]]-Table1[[#This Row],[Số tiền đã thu]]</f>
        <v>1287111</v>
      </c>
      <c r="S1951" s="59">
        <f>IF(Table1[[#This Row],[Ngày hóa đơn]]&lt;&gt;"",Table1[[#This Row],[Ngày hóa đơn]],Table1[[#This Row],[Ngày hạch toán]])</f>
        <v>44783</v>
      </c>
      <c r="T1951" s="58"/>
      <c r="U1951" s="59">
        <f>IF(Table1[[#This Row],[Ngày tính CN]]="","",S1951+T1951)</f>
        <v>44783</v>
      </c>
      <c r="V1951" s="60">
        <f ca="1">IF(Table1[[#This Row],[Hạn thanh toán]]="","",IF((U1951-NOW())&lt;0,0,(U1951-NOW())))</f>
        <v>0</v>
      </c>
      <c r="W1951" s="57"/>
      <c r="X1951" s="116" t="str">
        <f t="shared" ca="1" si="232"/>
        <v/>
      </c>
      <c r="Y1951" s="116" t="str">
        <f t="shared" ca="1" si="230"/>
        <v/>
      </c>
      <c r="Z1951" s="305">
        <f>Table1[[#This Row],[Hạn thanh toán]]</f>
        <v>44783</v>
      </c>
      <c r="AA1951" s="305">
        <f>Table1[[#This Row],[Ngày Thanh toán]]</f>
        <v>0</v>
      </c>
      <c r="AD1951" s="61" t="str">
        <f>VLOOKUP($A1951,Ma_KH!$A:$Q,Ma_KH!O$1,0)</f>
        <v>HAPPYMART</v>
      </c>
      <c r="AE1951" s="3" t="str">
        <f>VLOOKUP($A1951,Ma_KH!$A:$Q,Ma_KH!P$1,0)</f>
        <v>CÔNG TY TNHH HAPPY MART</v>
      </c>
    </row>
    <row r="1952" spans="1:31" s="61" customFormat="1" ht="25.5" customHeight="1" x14ac:dyDescent="0.3">
      <c r="A1952" s="44" t="s">
        <v>180</v>
      </c>
      <c r="B1952" s="44" t="s">
        <v>4524</v>
      </c>
      <c r="C1952" s="46">
        <v>44784</v>
      </c>
      <c r="D1952" s="45" t="s">
        <v>3512</v>
      </c>
      <c r="E1952" s="46"/>
      <c r="F1952" s="50"/>
      <c r="G1952" s="44" t="s">
        <v>3513</v>
      </c>
      <c r="H1952" s="57">
        <v>2323314</v>
      </c>
      <c r="I1952" s="57">
        <v>0</v>
      </c>
      <c r="J1952" s="57">
        <v>185865</v>
      </c>
      <c r="K1952" s="57">
        <v>2096791</v>
      </c>
      <c r="L1952" s="58" t="s">
        <v>24</v>
      </c>
      <c r="M1952" s="59"/>
      <c r="N1952" s="58"/>
      <c r="O1952" s="57">
        <f>IF(Table1[[#This Row],[Phân loại]]="Tồn đầu kỳ",Table1[[#This Row],[Tổng giá trị]],0)</f>
        <v>0</v>
      </c>
      <c r="P1952" s="58">
        <f>IF(Table1[[#This Row],[Số còn phải thu ĐK]]&lt;&gt;0,0,IF(Table1[[#This Row],[Phân loại]]="Bán hàng",Table1[[#This Row],[Tổng giá trị]],-Table1[[#This Row],[Tổng giá trị]]))</f>
        <v>2096791</v>
      </c>
      <c r="Q1952" s="115">
        <f t="shared" si="231"/>
        <v>0</v>
      </c>
      <c r="R1952" s="58">
        <f>Table1[[#This Row],[Số còn phải thu ĐK]]+Table1[[#This Row],[Giá Trị HD sau CK]]-Table1[[#This Row],[Số tiền đã thu]]</f>
        <v>2096791</v>
      </c>
      <c r="S1952" s="59">
        <f>IF(Table1[[#This Row],[Ngày hóa đơn]]&lt;&gt;"",Table1[[#This Row],[Ngày hóa đơn]],Table1[[#This Row],[Ngày hạch toán]])</f>
        <v>44784</v>
      </c>
      <c r="T1952" s="58"/>
      <c r="U1952" s="59">
        <f>IF(Table1[[#This Row],[Ngày tính CN]]="","",S1952+T1952)</f>
        <v>44784</v>
      </c>
      <c r="V1952" s="60">
        <f ca="1">IF(Table1[[#This Row],[Hạn thanh toán]]="","",IF((U1952-NOW())&lt;0,0,(U1952-NOW())))</f>
        <v>0</v>
      </c>
      <c r="W1952" s="57"/>
      <c r="X1952" s="116" t="str">
        <f t="shared" ca="1" si="232"/>
        <v/>
      </c>
      <c r="Y1952" s="116" t="str">
        <f t="shared" ca="1" si="230"/>
        <v/>
      </c>
      <c r="Z1952" s="305">
        <f>Table1[[#This Row],[Hạn thanh toán]]</f>
        <v>44784</v>
      </c>
      <c r="AA1952" s="305">
        <f>Table1[[#This Row],[Ngày Thanh toán]]</f>
        <v>0</v>
      </c>
      <c r="AD1952" s="61" t="str">
        <f>VLOOKUP($A1952,Ma_KH!$A:$Q,Ma_KH!O$1,0)</f>
        <v>HAPPYMART</v>
      </c>
      <c r="AE1952" s="3" t="str">
        <f>VLOOKUP($A1952,Ma_KH!$A:$Q,Ma_KH!P$1,0)</f>
        <v>CÔNG TY TNHH HAPPY MART</v>
      </c>
    </row>
    <row r="1953" spans="1:31" s="61" customFormat="1" ht="25.5" customHeight="1" x14ac:dyDescent="0.3">
      <c r="A1953" s="44" t="s">
        <v>180</v>
      </c>
      <c r="B1953" s="44" t="s">
        <v>4524</v>
      </c>
      <c r="C1953" s="46">
        <v>44814</v>
      </c>
      <c r="D1953" s="45" t="s">
        <v>3514</v>
      </c>
      <c r="E1953" s="46"/>
      <c r="F1953" s="50"/>
      <c r="G1953" s="44" t="s">
        <v>3513</v>
      </c>
      <c r="H1953" s="57">
        <v>1201573</v>
      </c>
      <c r="I1953" s="57">
        <v>60079</v>
      </c>
      <c r="J1953" s="57">
        <v>91320</v>
      </c>
      <c r="K1953" s="57">
        <v>1232814</v>
      </c>
      <c r="L1953" s="58" t="s">
        <v>24</v>
      </c>
      <c r="M1953" s="59"/>
      <c r="N1953" s="58"/>
      <c r="O1953" s="57">
        <f>IF(Table1[[#This Row],[Phân loại]]="Tồn đầu kỳ",Table1[[#This Row],[Tổng giá trị]],0)</f>
        <v>0</v>
      </c>
      <c r="P1953" s="58">
        <f>IF(Table1[[#This Row],[Số còn phải thu ĐK]]&lt;&gt;0,0,IF(Table1[[#This Row],[Phân loại]]="Bán hàng",Table1[[#This Row],[Tổng giá trị]],-Table1[[#This Row],[Tổng giá trị]]))</f>
        <v>1232814</v>
      </c>
      <c r="Q1953" s="115">
        <f t="shared" si="231"/>
        <v>0</v>
      </c>
      <c r="R1953" s="58">
        <f>Table1[[#This Row],[Số còn phải thu ĐK]]+Table1[[#This Row],[Giá Trị HD sau CK]]-Table1[[#This Row],[Số tiền đã thu]]</f>
        <v>1232814</v>
      </c>
      <c r="S1953" s="59">
        <f>IF(Table1[[#This Row],[Ngày hóa đơn]]&lt;&gt;"",Table1[[#This Row],[Ngày hóa đơn]],Table1[[#This Row],[Ngày hạch toán]])</f>
        <v>44814</v>
      </c>
      <c r="T1953" s="58"/>
      <c r="U1953" s="59">
        <f>IF(Table1[[#This Row],[Ngày tính CN]]="","",S1953+T1953)</f>
        <v>44814</v>
      </c>
      <c r="V1953" s="60">
        <f ca="1">IF(Table1[[#This Row],[Hạn thanh toán]]="","",IF((U1953-NOW())&lt;0,0,(U1953-NOW())))</f>
        <v>0</v>
      </c>
      <c r="W1953" s="57"/>
      <c r="X1953" s="116" t="str">
        <f t="shared" ca="1" si="232"/>
        <v/>
      </c>
      <c r="Y1953" s="116" t="str">
        <f t="shared" ca="1" si="230"/>
        <v/>
      </c>
      <c r="Z1953" s="305">
        <f>Table1[[#This Row],[Hạn thanh toán]]</f>
        <v>44814</v>
      </c>
      <c r="AA1953" s="305">
        <f>Table1[[#This Row],[Ngày Thanh toán]]</f>
        <v>0</v>
      </c>
      <c r="AD1953" s="61" t="str">
        <f>VLOOKUP($A1953,Ma_KH!$A:$Q,Ma_KH!O$1,0)</f>
        <v>HAPPYMART</v>
      </c>
      <c r="AE1953" s="3" t="str">
        <f>VLOOKUP($A1953,Ma_KH!$A:$Q,Ma_KH!P$1,0)</f>
        <v>CÔNG TY TNHH HAPPY MART</v>
      </c>
    </row>
    <row r="1954" spans="1:31" s="61" customFormat="1" ht="25.5" customHeight="1" x14ac:dyDescent="0.3">
      <c r="A1954" s="44" t="s">
        <v>178</v>
      </c>
      <c r="B1954" s="44" t="s">
        <v>4524</v>
      </c>
      <c r="C1954" s="46">
        <v>44814</v>
      </c>
      <c r="D1954" s="45" t="s">
        <v>3515</v>
      </c>
      <c r="E1954" s="46"/>
      <c r="F1954" s="50"/>
      <c r="G1954" s="44" t="s">
        <v>3507</v>
      </c>
      <c r="H1954" s="57">
        <v>880505</v>
      </c>
      <c r="I1954" s="57">
        <v>44025</v>
      </c>
      <c r="J1954" s="57">
        <v>66918</v>
      </c>
      <c r="K1954" s="57">
        <v>903398</v>
      </c>
      <c r="L1954" s="58" t="s">
        <v>24</v>
      </c>
      <c r="M1954" s="59"/>
      <c r="N1954" s="58"/>
      <c r="O1954" s="57">
        <f>IF(Table1[[#This Row],[Phân loại]]="Tồn đầu kỳ",Table1[[#This Row],[Tổng giá trị]],0)</f>
        <v>0</v>
      </c>
      <c r="P1954" s="58">
        <f>IF(Table1[[#This Row],[Số còn phải thu ĐK]]&lt;&gt;0,0,IF(Table1[[#This Row],[Phân loại]]="Bán hàng",Table1[[#This Row],[Tổng giá trị]],-Table1[[#This Row],[Tổng giá trị]]))</f>
        <v>903398</v>
      </c>
      <c r="Q1954" s="115">
        <f t="shared" si="231"/>
        <v>0</v>
      </c>
      <c r="R1954" s="58">
        <f>Table1[[#This Row],[Số còn phải thu ĐK]]+Table1[[#This Row],[Giá Trị HD sau CK]]-Table1[[#This Row],[Số tiền đã thu]]</f>
        <v>903398</v>
      </c>
      <c r="S1954" s="59">
        <f>IF(Table1[[#This Row],[Ngày hóa đơn]]&lt;&gt;"",Table1[[#This Row],[Ngày hóa đơn]],Table1[[#This Row],[Ngày hạch toán]])</f>
        <v>44814</v>
      </c>
      <c r="T1954" s="58"/>
      <c r="U1954" s="59">
        <f>IF(Table1[[#This Row],[Ngày tính CN]]="","",S1954+T1954)</f>
        <v>44814</v>
      </c>
      <c r="V1954" s="60">
        <f ca="1">IF(Table1[[#This Row],[Hạn thanh toán]]="","",IF((U1954-NOW())&lt;0,0,(U1954-NOW())))</f>
        <v>0</v>
      </c>
      <c r="W1954" s="57"/>
      <c r="X1954" s="116" t="str">
        <f t="shared" ca="1" si="232"/>
        <v/>
      </c>
      <c r="Y1954" s="116" t="str">
        <f t="shared" ca="1" si="230"/>
        <v/>
      </c>
      <c r="Z1954" s="305">
        <f>Table1[[#This Row],[Hạn thanh toán]]</f>
        <v>44814</v>
      </c>
      <c r="AA1954" s="305">
        <f>Table1[[#This Row],[Ngày Thanh toán]]</f>
        <v>0</v>
      </c>
      <c r="AD1954" s="61" t="str">
        <f>VLOOKUP($A1954,Ma_KH!$A:$Q,Ma_KH!O$1,0)</f>
        <v>HAPPYMART</v>
      </c>
      <c r="AE1954" s="3" t="str">
        <f>VLOOKUP($A1954,Ma_KH!$A:$Q,Ma_KH!P$1,0)</f>
        <v>CÔNG TY TNHH HAPPY MART</v>
      </c>
    </row>
    <row r="1955" spans="1:31" s="61" customFormat="1" ht="25.5" customHeight="1" x14ac:dyDescent="0.3">
      <c r="A1955" s="44" t="s">
        <v>179</v>
      </c>
      <c r="B1955" s="44" t="s">
        <v>4524</v>
      </c>
      <c r="C1955" s="46">
        <v>44814</v>
      </c>
      <c r="D1955" s="45" t="s">
        <v>3516</v>
      </c>
      <c r="E1955" s="46"/>
      <c r="F1955" s="50"/>
      <c r="G1955" s="44" t="s">
        <v>3509</v>
      </c>
      <c r="H1955" s="57">
        <v>601250</v>
      </c>
      <c r="I1955" s="57">
        <v>0</v>
      </c>
      <c r="J1955" s="57">
        <v>48100</v>
      </c>
      <c r="K1955" s="57">
        <v>571187</v>
      </c>
      <c r="L1955" s="58" t="s">
        <v>24</v>
      </c>
      <c r="M1955" s="59"/>
      <c r="N1955" s="58"/>
      <c r="O1955" s="57">
        <f>IF(Table1[[#This Row],[Phân loại]]="Tồn đầu kỳ",Table1[[#This Row],[Tổng giá trị]],0)</f>
        <v>0</v>
      </c>
      <c r="P1955" s="58">
        <f>IF(Table1[[#This Row],[Số còn phải thu ĐK]]&lt;&gt;0,0,IF(Table1[[#This Row],[Phân loại]]="Bán hàng",Table1[[#This Row],[Tổng giá trị]],-Table1[[#This Row],[Tổng giá trị]]))</f>
        <v>571187</v>
      </c>
      <c r="Q1955" s="115">
        <f t="shared" si="231"/>
        <v>0</v>
      </c>
      <c r="R1955" s="58">
        <f>Table1[[#This Row],[Số còn phải thu ĐK]]+Table1[[#This Row],[Giá Trị HD sau CK]]-Table1[[#This Row],[Số tiền đã thu]]</f>
        <v>571187</v>
      </c>
      <c r="S1955" s="59">
        <f>IF(Table1[[#This Row],[Ngày hóa đơn]]&lt;&gt;"",Table1[[#This Row],[Ngày hóa đơn]],Table1[[#This Row],[Ngày hạch toán]])</f>
        <v>44814</v>
      </c>
      <c r="T1955" s="58"/>
      <c r="U1955" s="59">
        <f>IF(Table1[[#This Row],[Ngày tính CN]]="","",S1955+T1955)</f>
        <v>44814</v>
      </c>
      <c r="V1955" s="60">
        <f ca="1">IF(Table1[[#This Row],[Hạn thanh toán]]="","",IF((U1955-NOW())&lt;0,0,(U1955-NOW())))</f>
        <v>0</v>
      </c>
      <c r="W1955" s="57"/>
      <c r="X1955" s="116" t="str">
        <f t="shared" ca="1" si="232"/>
        <v/>
      </c>
      <c r="Y1955" s="116" t="str">
        <f t="shared" ca="1" si="230"/>
        <v/>
      </c>
      <c r="Z1955" s="305">
        <f>Table1[[#This Row],[Hạn thanh toán]]</f>
        <v>44814</v>
      </c>
      <c r="AA1955" s="305">
        <f>Table1[[#This Row],[Ngày Thanh toán]]</f>
        <v>0</v>
      </c>
      <c r="AD1955" s="61" t="str">
        <f>VLOOKUP($A1955,Ma_KH!$A:$Q,Ma_KH!O$1,0)</f>
        <v>HAPPYMART</v>
      </c>
      <c r="AE1955" s="3" t="str">
        <f>VLOOKUP($A1955,Ma_KH!$A:$Q,Ma_KH!P$1,0)</f>
        <v>CÔNG TY TNHH HAPPY MART</v>
      </c>
    </row>
    <row r="1956" spans="1:31" s="61" customFormat="1" ht="25.5" customHeight="1" x14ac:dyDescent="0.3">
      <c r="A1956" s="44" t="s">
        <v>179</v>
      </c>
      <c r="B1956" s="44" t="s">
        <v>4524</v>
      </c>
      <c r="C1956" s="46">
        <v>44825</v>
      </c>
      <c r="D1956" s="45" t="s">
        <v>3517</v>
      </c>
      <c r="E1956" s="46"/>
      <c r="F1956" s="50"/>
      <c r="G1956" s="44" t="s">
        <v>3509</v>
      </c>
      <c r="H1956" s="57">
        <v>601250</v>
      </c>
      <c r="I1956" s="57">
        <v>0</v>
      </c>
      <c r="J1956" s="57">
        <v>48100</v>
      </c>
      <c r="K1956" s="57">
        <v>571187</v>
      </c>
      <c r="L1956" s="58" t="s">
        <v>24</v>
      </c>
      <c r="M1956" s="59"/>
      <c r="N1956" s="58"/>
      <c r="O1956" s="57">
        <f>IF(Table1[[#This Row],[Phân loại]]="Tồn đầu kỳ",Table1[[#This Row],[Tổng giá trị]],0)</f>
        <v>0</v>
      </c>
      <c r="P1956" s="58">
        <f>IF(Table1[[#This Row],[Số còn phải thu ĐK]]&lt;&gt;0,0,IF(Table1[[#This Row],[Phân loại]]="Bán hàng",Table1[[#This Row],[Tổng giá trị]],-Table1[[#This Row],[Tổng giá trị]]))</f>
        <v>571187</v>
      </c>
      <c r="Q1956" s="115">
        <f t="shared" si="231"/>
        <v>0</v>
      </c>
      <c r="R1956" s="58">
        <f>Table1[[#This Row],[Số còn phải thu ĐK]]+Table1[[#This Row],[Giá Trị HD sau CK]]-Table1[[#This Row],[Số tiền đã thu]]</f>
        <v>571187</v>
      </c>
      <c r="S1956" s="59">
        <f>IF(Table1[[#This Row],[Ngày hóa đơn]]&lt;&gt;"",Table1[[#This Row],[Ngày hóa đơn]],Table1[[#This Row],[Ngày hạch toán]])</f>
        <v>44825</v>
      </c>
      <c r="T1956" s="58"/>
      <c r="U1956" s="59">
        <f>IF(Table1[[#This Row],[Ngày tính CN]]="","",S1956+T1956)</f>
        <v>44825</v>
      </c>
      <c r="V1956" s="60">
        <f ca="1">IF(Table1[[#This Row],[Hạn thanh toán]]="","",IF((U1956-NOW())&lt;0,0,(U1956-NOW())))</f>
        <v>0</v>
      </c>
      <c r="W1956" s="57"/>
      <c r="X1956" s="116" t="str">
        <f t="shared" ca="1" si="232"/>
        <v/>
      </c>
      <c r="Y1956" s="116" t="str">
        <f t="shared" ca="1" si="230"/>
        <v/>
      </c>
      <c r="Z1956" s="305">
        <f>Table1[[#This Row],[Hạn thanh toán]]</f>
        <v>44825</v>
      </c>
      <c r="AA1956" s="305">
        <f>Table1[[#This Row],[Ngày Thanh toán]]</f>
        <v>0</v>
      </c>
      <c r="AD1956" s="61" t="str">
        <f>VLOOKUP($A1956,Ma_KH!$A:$Q,Ma_KH!O$1,0)</f>
        <v>HAPPYMART</v>
      </c>
      <c r="AE1956" s="3" t="str">
        <f>VLOOKUP($A1956,Ma_KH!$A:$Q,Ma_KH!P$1,0)</f>
        <v>CÔNG TY TNHH HAPPY MART</v>
      </c>
    </row>
    <row r="1957" spans="1:31" s="61" customFormat="1" ht="25.5" customHeight="1" x14ac:dyDescent="0.3">
      <c r="A1957" s="44" t="s">
        <v>180</v>
      </c>
      <c r="B1957" s="44" t="s">
        <v>4524</v>
      </c>
      <c r="C1957" s="46">
        <v>44854</v>
      </c>
      <c r="D1957" s="45" t="s">
        <v>3518</v>
      </c>
      <c r="E1957" s="46"/>
      <c r="F1957" s="50"/>
      <c r="G1957" s="44" t="s">
        <v>3513</v>
      </c>
      <c r="H1957" s="57">
        <v>807066</v>
      </c>
      <c r="I1957" s="57">
        <v>0</v>
      </c>
      <c r="J1957" s="57">
        <v>64565</v>
      </c>
      <c r="K1957" s="57">
        <v>766712</v>
      </c>
      <c r="L1957" s="58" t="s">
        <v>24</v>
      </c>
      <c r="M1957" s="59"/>
      <c r="N1957" s="58"/>
      <c r="O1957" s="57">
        <f>IF(Table1[[#This Row],[Phân loại]]="Tồn đầu kỳ",Table1[[#This Row],[Tổng giá trị]],0)</f>
        <v>0</v>
      </c>
      <c r="P1957" s="58">
        <f>IF(Table1[[#This Row],[Số còn phải thu ĐK]]&lt;&gt;0,0,IF(Table1[[#This Row],[Phân loại]]="Bán hàng",Table1[[#This Row],[Tổng giá trị]],-Table1[[#This Row],[Tổng giá trị]]))</f>
        <v>766712</v>
      </c>
      <c r="Q1957" s="115">
        <f t="shared" si="231"/>
        <v>0</v>
      </c>
      <c r="R1957" s="58">
        <f>Table1[[#This Row],[Số còn phải thu ĐK]]+Table1[[#This Row],[Giá Trị HD sau CK]]-Table1[[#This Row],[Số tiền đã thu]]</f>
        <v>766712</v>
      </c>
      <c r="S1957" s="59">
        <f>IF(Table1[[#This Row],[Ngày hóa đơn]]&lt;&gt;"",Table1[[#This Row],[Ngày hóa đơn]],Table1[[#This Row],[Ngày hạch toán]])</f>
        <v>44854</v>
      </c>
      <c r="T1957" s="58"/>
      <c r="U1957" s="59">
        <f>IF(Table1[[#This Row],[Ngày tính CN]]="","",S1957+T1957)</f>
        <v>44854</v>
      </c>
      <c r="V1957" s="60">
        <f ca="1">IF(Table1[[#This Row],[Hạn thanh toán]]="","",IF((U1957-NOW())&lt;0,0,(U1957-NOW())))</f>
        <v>0</v>
      </c>
      <c r="W1957" s="57"/>
      <c r="X1957" s="116" t="str">
        <f t="shared" ca="1" si="232"/>
        <v/>
      </c>
      <c r="Y1957" s="116" t="str">
        <f t="shared" ca="1" si="230"/>
        <v/>
      </c>
      <c r="Z1957" s="305">
        <f>Table1[[#This Row],[Hạn thanh toán]]</f>
        <v>44854</v>
      </c>
      <c r="AA1957" s="305">
        <f>Table1[[#This Row],[Ngày Thanh toán]]</f>
        <v>0</v>
      </c>
      <c r="AD1957" s="61" t="str">
        <f>VLOOKUP($A1957,Ma_KH!$A:$Q,Ma_KH!O$1,0)</f>
        <v>HAPPYMART</v>
      </c>
      <c r="AE1957" s="3" t="str">
        <f>VLOOKUP($A1957,Ma_KH!$A:$Q,Ma_KH!P$1,0)</f>
        <v>CÔNG TY TNHH HAPPY MART</v>
      </c>
    </row>
    <row r="1958" spans="1:31" s="61" customFormat="1" ht="25.5" customHeight="1" x14ac:dyDescent="0.3">
      <c r="A1958" s="44" t="s">
        <v>178</v>
      </c>
      <c r="B1958" s="44" t="s">
        <v>4524</v>
      </c>
      <c r="C1958" s="46">
        <v>44854</v>
      </c>
      <c r="D1958" s="45" t="s">
        <v>3519</v>
      </c>
      <c r="E1958" s="46"/>
      <c r="F1958" s="50"/>
      <c r="G1958" s="44" t="s">
        <v>3507</v>
      </c>
      <c r="H1958" s="57">
        <v>1239776</v>
      </c>
      <c r="I1958" s="57">
        <v>0</v>
      </c>
      <c r="J1958" s="57">
        <v>99182</v>
      </c>
      <c r="K1958" s="57">
        <v>1177787</v>
      </c>
      <c r="L1958" s="58" t="s">
        <v>24</v>
      </c>
      <c r="M1958" s="59"/>
      <c r="N1958" s="58"/>
      <c r="O1958" s="57">
        <f>IF(Table1[[#This Row],[Phân loại]]="Tồn đầu kỳ",Table1[[#This Row],[Tổng giá trị]],0)</f>
        <v>0</v>
      </c>
      <c r="P1958" s="58">
        <f>IF(Table1[[#This Row],[Số còn phải thu ĐK]]&lt;&gt;0,0,IF(Table1[[#This Row],[Phân loại]]="Bán hàng",Table1[[#This Row],[Tổng giá trị]],-Table1[[#This Row],[Tổng giá trị]]))</f>
        <v>1177787</v>
      </c>
      <c r="Q1958" s="115">
        <f t="shared" si="231"/>
        <v>0</v>
      </c>
      <c r="R1958" s="58">
        <f>Table1[[#This Row],[Số còn phải thu ĐK]]+Table1[[#This Row],[Giá Trị HD sau CK]]-Table1[[#This Row],[Số tiền đã thu]]</f>
        <v>1177787</v>
      </c>
      <c r="S1958" s="59">
        <f>IF(Table1[[#This Row],[Ngày hóa đơn]]&lt;&gt;"",Table1[[#This Row],[Ngày hóa đơn]],Table1[[#This Row],[Ngày hạch toán]])</f>
        <v>44854</v>
      </c>
      <c r="T1958" s="58"/>
      <c r="U1958" s="59">
        <f>IF(Table1[[#This Row],[Ngày tính CN]]="","",S1958+T1958)</f>
        <v>44854</v>
      </c>
      <c r="V1958" s="60">
        <f ca="1">IF(Table1[[#This Row],[Hạn thanh toán]]="","",IF((U1958-NOW())&lt;0,0,(U1958-NOW())))</f>
        <v>0</v>
      </c>
      <c r="W1958" s="57"/>
      <c r="X1958" s="116" t="str">
        <f t="shared" ca="1" si="232"/>
        <v/>
      </c>
      <c r="Y1958" s="116" t="str">
        <f t="shared" ca="1" si="230"/>
        <v/>
      </c>
      <c r="Z1958" s="305">
        <f>Table1[[#This Row],[Hạn thanh toán]]</f>
        <v>44854</v>
      </c>
      <c r="AA1958" s="305">
        <f>Table1[[#This Row],[Ngày Thanh toán]]</f>
        <v>0</v>
      </c>
      <c r="AD1958" s="61" t="str">
        <f>VLOOKUP($A1958,Ma_KH!$A:$Q,Ma_KH!O$1,0)</f>
        <v>HAPPYMART</v>
      </c>
      <c r="AE1958" s="3" t="str">
        <f>VLOOKUP($A1958,Ma_KH!$A:$Q,Ma_KH!P$1,0)</f>
        <v>CÔNG TY TNHH HAPPY MART</v>
      </c>
    </row>
    <row r="1959" spans="1:31" s="61" customFormat="1" ht="25.5" customHeight="1" x14ac:dyDescent="0.3">
      <c r="A1959" s="44" t="s">
        <v>177</v>
      </c>
      <c r="B1959" s="44" t="s">
        <v>4524</v>
      </c>
      <c r="C1959" s="46">
        <v>44861</v>
      </c>
      <c r="D1959" s="45" t="s">
        <v>3520</v>
      </c>
      <c r="E1959" s="46"/>
      <c r="F1959" s="50"/>
      <c r="G1959" s="44" t="s">
        <v>3505</v>
      </c>
      <c r="H1959" s="57">
        <v>1279371</v>
      </c>
      <c r="I1959" s="57">
        <v>63969</v>
      </c>
      <c r="J1959" s="57">
        <v>97232</v>
      </c>
      <c r="K1959" s="57">
        <v>1312634</v>
      </c>
      <c r="L1959" s="58" t="s">
        <v>24</v>
      </c>
      <c r="M1959" s="59"/>
      <c r="N1959" s="58"/>
      <c r="O1959" s="57">
        <f>IF(Table1[[#This Row],[Phân loại]]="Tồn đầu kỳ",Table1[[#This Row],[Tổng giá trị]],0)</f>
        <v>0</v>
      </c>
      <c r="P1959" s="58">
        <f>IF(Table1[[#This Row],[Số còn phải thu ĐK]]&lt;&gt;0,0,IF(Table1[[#This Row],[Phân loại]]="Bán hàng",Table1[[#This Row],[Tổng giá trị]],-Table1[[#This Row],[Tổng giá trị]]))</f>
        <v>1312634</v>
      </c>
      <c r="Q1959" s="115">
        <f t="shared" si="231"/>
        <v>0</v>
      </c>
      <c r="R1959" s="58">
        <f>Table1[[#This Row],[Số còn phải thu ĐK]]+Table1[[#This Row],[Giá Trị HD sau CK]]-Table1[[#This Row],[Số tiền đã thu]]</f>
        <v>1312634</v>
      </c>
      <c r="S1959" s="59">
        <f>IF(Table1[[#This Row],[Ngày hóa đơn]]&lt;&gt;"",Table1[[#This Row],[Ngày hóa đơn]],Table1[[#This Row],[Ngày hạch toán]])</f>
        <v>44861</v>
      </c>
      <c r="T1959" s="58"/>
      <c r="U1959" s="59">
        <f>IF(Table1[[#This Row],[Ngày tính CN]]="","",S1959+T1959)</f>
        <v>44861</v>
      </c>
      <c r="V1959" s="60">
        <f ca="1">IF(Table1[[#This Row],[Hạn thanh toán]]="","",IF((U1959-NOW())&lt;0,0,(U1959-NOW())))</f>
        <v>0</v>
      </c>
      <c r="W1959" s="57"/>
      <c r="X1959" s="116" t="str">
        <f t="shared" ca="1" si="232"/>
        <v/>
      </c>
      <c r="Y1959" s="116" t="str">
        <f t="shared" ca="1" si="230"/>
        <v/>
      </c>
      <c r="Z1959" s="305">
        <f>Table1[[#This Row],[Hạn thanh toán]]</f>
        <v>44861</v>
      </c>
      <c r="AA1959" s="305">
        <f>Table1[[#This Row],[Ngày Thanh toán]]</f>
        <v>0</v>
      </c>
      <c r="AD1959" s="61" t="str">
        <f>VLOOKUP($A1959,Ma_KH!$A:$Q,Ma_KH!O$1,0)</f>
        <v>HAPPYMART</v>
      </c>
      <c r="AE1959" s="3" t="str">
        <f>VLOOKUP($A1959,Ma_KH!$A:$Q,Ma_KH!P$1,0)</f>
        <v>CÔNG TY TNHH HAPPY MART</v>
      </c>
    </row>
    <row r="1960" spans="1:31" s="61" customFormat="1" ht="25.5" customHeight="1" x14ac:dyDescent="0.3">
      <c r="A1960" s="44" t="s">
        <v>179</v>
      </c>
      <c r="B1960" s="44" t="s">
        <v>4524</v>
      </c>
      <c r="C1960" s="46">
        <v>44911</v>
      </c>
      <c r="D1960" s="45" t="s">
        <v>3521</v>
      </c>
      <c r="E1960" s="46"/>
      <c r="F1960" s="50"/>
      <c r="G1960" s="44" t="s">
        <v>3509</v>
      </c>
      <c r="H1960" s="57">
        <v>1148555</v>
      </c>
      <c r="I1960" s="57">
        <v>57428</v>
      </c>
      <c r="J1960" s="57">
        <v>87290</v>
      </c>
      <c r="K1960" s="57">
        <v>1178416</v>
      </c>
      <c r="L1960" s="58" t="s">
        <v>24</v>
      </c>
      <c r="M1960" s="59"/>
      <c r="N1960" s="58"/>
      <c r="O1960" s="57">
        <f>IF(Table1[[#This Row],[Phân loại]]="Tồn đầu kỳ",Table1[[#This Row],[Tổng giá trị]],0)</f>
        <v>0</v>
      </c>
      <c r="P1960" s="58">
        <f>IF(Table1[[#This Row],[Số còn phải thu ĐK]]&lt;&gt;0,0,IF(Table1[[#This Row],[Phân loại]]="Bán hàng",Table1[[#This Row],[Tổng giá trị]],-Table1[[#This Row],[Tổng giá trị]]))</f>
        <v>1178416</v>
      </c>
      <c r="Q1960" s="115">
        <f t="shared" si="231"/>
        <v>0</v>
      </c>
      <c r="R1960" s="58">
        <f>Table1[[#This Row],[Số còn phải thu ĐK]]+Table1[[#This Row],[Giá Trị HD sau CK]]-Table1[[#This Row],[Số tiền đã thu]]</f>
        <v>1178416</v>
      </c>
      <c r="S1960" s="59">
        <f>IF(Table1[[#This Row],[Ngày hóa đơn]]&lt;&gt;"",Table1[[#This Row],[Ngày hóa đơn]],Table1[[#This Row],[Ngày hạch toán]])</f>
        <v>44911</v>
      </c>
      <c r="T1960" s="58"/>
      <c r="U1960" s="59">
        <f>IF(Table1[[#This Row],[Ngày tính CN]]="","",S1960+T1960)</f>
        <v>44911</v>
      </c>
      <c r="V1960" s="60">
        <f ca="1">IF(Table1[[#This Row],[Hạn thanh toán]]="","",IF((U1960-NOW())&lt;0,0,(U1960-NOW())))</f>
        <v>0</v>
      </c>
      <c r="W1960" s="57"/>
      <c r="X1960" s="116" t="str">
        <f t="shared" ca="1" si="232"/>
        <v/>
      </c>
      <c r="Y1960" s="116" t="str">
        <f t="shared" ca="1" si="230"/>
        <v/>
      </c>
      <c r="Z1960" s="305">
        <f>Table1[[#This Row],[Hạn thanh toán]]</f>
        <v>44911</v>
      </c>
      <c r="AA1960" s="305">
        <f>Table1[[#This Row],[Ngày Thanh toán]]</f>
        <v>0</v>
      </c>
      <c r="AD1960" s="61" t="str">
        <f>VLOOKUP($A1960,Ma_KH!$A:$Q,Ma_KH!O$1,0)</f>
        <v>HAPPYMART</v>
      </c>
      <c r="AE1960" s="3" t="str">
        <f>VLOOKUP($A1960,Ma_KH!$A:$Q,Ma_KH!P$1,0)</f>
        <v>CÔNG TY TNHH HAPPY MART</v>
      </c>
    </row>
    <row r="1961" spans="1:31" s="61" customFormat="1" ht="25.5" customHeight="1" x14ac:dyDescent="0.3">
      <c r="A1961" s="44" t="s">
        <v>178</v>
      </c>
      <c r="B1961" s="44" t="s">
        <v>4524</v>
      </c>
      <c r="C1961" s="46">
        <v>44925</v>
      </c>
      <c r="D1961" s="45" t="s">
        <v>3522</v>
      </c>
      <c r="E1961" s="46"/>
      <c r="F1961" s="50"/>
      <c r="G1961" s="44" t="s">
        <v>3507</v>
      </c>
      <c r="H1961" s="57">
        <v>1361380</v>
      </c>
      <c r="I1961" s="57">
        <v>68069</v>
      </c>
      <c r="J1961" s="57">
        <v>103465</v>
      </c>
      <c r="K1961" s="57">
        <v>1396775</v>
      </c>
      <c r="L1961" s="58" t="s">
        <v>24</v>
      </c>
      <c r="M1961" s="59"/>
      <c r="N1961" s="58"/>
      <c r="O1961" s="57">
        <f>IF(Table1[[#This Row],[Phân loại]]="Tồn đầu kỳ",Table1[[#This Row],[Tổng giá trị]],0)</f>
        <v>0</v>
      </c>
      <c r="P1961" s="58">
        <f>IF(Table1[[#This Row],[Số còn phải thu ĐK]]&lt;&gt;0,0,IF(Table1[[#This Row],[Phân loại]]="Bán hàng",Table1[[#This Row],[Tổng giá trị]],-Table1[[#This Row],[Tổng giá trị]]))</f>
        <v>1396775</v>
      </c>
      <c r="Q1961" s="115">
        <f t="shared" si="231"/>
        <v>0</v>
      </c>
      <c r="R1961" s="58">
        <f>Table1[[#This Row],[Số còn phải thu ĐK]]+Table1[[#This Row],[Giá Trị HD sau CK]]-Table1[[#This Row],[Số tiền đã thu]]</f>
        <v>1396775</v>
      </c>
      <c r="S1961" s="59">
        <f>IF(Table1[[#This Row],[Ngày hóa đơn]]&lt;&gt;"",Table1[[#This Row],[Ngày hóa đơn]],Table1[[#This Row],[Ngày hạch toán]])</f>
        <v>44925</v>
      </c>
      <c r="T1961" s="58"/>
      <c r="U1961" s="59">
        <f>IF(Table1[[#This Row],[Ngày tính CN]]="","",S1961+T1961)</f>
        <v>44925</v>
      </c>
      <c r="V1961" s="60">
        <f ca="1">IF(Table1[[#This Row],[Hạn thanh toán]]="","",IF((U1961-NOW())&lt;0,0,(U1961-NOW())))</f>
        <v>0</v>
      </c>
      <c r="W1961" s="57"/>
      <c r="X1961" s="116" t="str">
        <f t="shared" ca="1" si="232"/>
        <v/>
      </c>
      <c r="Y1961" s="116" t="str">
        <f t="shared" ca="1" si="230"/>
        <v/>
      </c>
      <c r="Z1961" s="305">
        <f>Table1[[#This Row],[Hạn thanh toán]]</f>
        <v>44925</v>
      </c>
      <c r="AA1961" s="305">
        <f>Table1[[#This Row],[Ngày Thanh toán]]</f>
        <v>0</v>
      </c>
      <c r="AD1961" s="61" t="str">
        <f>VLOOKUP($A1961,Ma_KH!$A:$Q,Ma_KH!O$1,0)</f>
        <v>HAPPYMART</v>
      </c>
      <c r="AE1961" s="3" t="str">
        <f>VLOOKUP($A1961,Ma_KH!$A:$Q,Ma_KH!P$1,0)</f>
        <v>CÔNG TY TNHH HAPPY MART</v>
      </c>
    </row>
    <row r="1962" spans="1:31" s="61" customFormat="1" ht="25.5" customHeight="1" x14ac:dyDescent="0.3">
      <c r="A1962" s="44" t="s">
        <v>177</v>
      </c>
      <c r="B1962" s="44" t="s">
        <v>4524</v>
      </c>
      <c r="C1962" s="46">
        <v>44876</v>
      </c>
      <c r="D1962" s="45" t="s">
        <v>3523</v>
      </c>
      <c r="E1962" s="46"/>
      <c r="F1962" s="50"/>
      <c r="G1962" s="44" t="s">
        <v>3505</v>
      </c>
      <c r="H1962" s="57"/>
      <c r="I1962" s="57"/>
      <c r="J1962" s="57">
        <v>0</v>
      </c>
      <c r="K1962" s="57">
        <v>150679.44</v>
      </c>
      <c r="L1962" s="58" t="s">
        <v>17</v>
      </c>
      <c r="M1962" s="59"/>
      <c r="N1962" s="58"/>
      <c r="O1962" s="57">
        <f>IF(Table1[[#This Row],[Phân loại]]="Tồn đầu kỳ",Table1[[#This Row],[Tổng giá trị]],0)</f>
        <v>0</v>
      </c>
      <c r="P1962" s="58">
        <f>IF(Table1[[#This Row],[Số còn phải thu ĐK]]&lt;&gt;0,0,IF(Table1[[#This Row],[Phân loại]]="Bán hàng",Table1[[#This Row],[Tổng giá trị]],-Table1[[#This Row],[Tổng giá trị]]))</f>
        <v>-150679.44</v>
      </c>
      <c r="Q1962" s="115">
        <f t="shared" si="231"/>
        <v>0</v>
      </c>
      <c r="R1962" s="58">
        <f>Table1[[#This Row],[Số còn phải thu ĐK]]+Table1[[#This Row],[Giá Trị HD sau CK]]-Table1[[#This Row],[Số tiền đã thu]]</f>
        <v>-150679.44</v>
      </c>
      <c r="S1962" s="59">
        <f>IF(Table1[[#This Row],[Ngày hóa đơn]]&lt;&gt;"",Table1[[#This Row],[Ngày hóa đơn]],Table1[[#This Row],[Ngày hạch toán]])</f>
        <v>44876</v>
      </c>
      <c r="T1962" s="58"/>
      <c r="U1962" s="59">
        <f>IF(Table1[[#This Row],[Ngày tính CN]]="","",S1962+T1962)</f>
        <v>44876</v>
      </c>
      <c r="V1962" s="60">
        <f ca="1">IF(Table1[[#This Row],[Hạn thanh toán]]="","",IF((U1962-NOW())&lt;0,0,(U1962-NOW())))</f>
        <v>0</v>
      </c>
      <c r="W1962" s="57"/>
      <c r="X1962" s="116" t="str">
        <f t="shared" ca="1" si="232"/>
        <v/>
      </c>
      <c r="Y1962" s="116" t="str">
        <f t="shared" ca="1" si="230"/>
        <v/>
      </c>
      <c r="Z1962" s="305">
        <f>Table1[[#This Row],[Hạn thanh toán]]</f>
        <v>44876</v>
      </c>
      <c r="AA1962" s="305">
        <f>Table1[[#This Row],[Ngày Thanh toán]]</f>
        <v>0</v>
      </c>
      <c r="AD1962" s="61" t="str">
        <f>VLOOKUP($A1962,Ma_KH!$A:$Q,Ma_KH!O$1,0)</f>
        <v>HAPPYMART</v>
      </c>
      <c r="AE1962" s="3" t="str">
        <f>VLOOKUP($A1962,Ma_KH!$A:$Q,Ma_KH!P$1,0)</f>
        <v>CÔNG TY TNHH HAPPY MART</v>
      </c>
    </row>
    <row r="1963" spans="1:31" s="61" customFormat="1" ht="25.5" customHeight="1" x14ac:dyDescent="0.3">
      <c r="A1963" s="44" t="s">
        <v>178</v>
      </c>
      <c r="B1963" s="44" t="s">
        <v>4524</v>
      </c>
      <c r="C1963" s="46">
        <v>44876</v>
      </c>
      <c r="D1963" s="45" t="s">
        <v>3524</v>
      </c>
      <c r="E1963" s="46"/>
      <c r="F1963" s="50"/>
      <c r="G1963" s="44" t="s">
        <v>3525</v>
      </c>
      <c r="H1963" s="57"/>
      <c r="I1963" s="57"/>
      <c r="J1963" s="57">
        <v>0</v>
      </c>
      <c r="K1963" s="57">
        <v>478822.32</v>
      </c>
      <c r="L1963" s="58" t="s">
        <v>17</v>
      </c>
      <c r="M1963" s="59"/>
      <c r="N1963" s="58"/>
      <c r="O1963" s="57">
        <f>IF(Table1[[#This Row],[Phân loại]]="Tồn đầu kỳ",Table1[[#This Row],[Tổng giá trị]],0)</f>
        <v>0</v>
      </c>
      <c r="P1963" s="58">
        <f>IF(Table1[[#This Row],[Số còn phải thu ĐK]]&lt;&gt;0,0,IF(Table1[[#This Row],[Phân loại]]="Bán hàng",Table1[[#This Row],[Tổng giá trị]],-Table1[[#This Row],[Tổng giá trị]]))</f>
        <v>-478822.32</v>
      </c>
      <c r="Q1963" s="115">
        <f t="shared" si="231"/>
        <v>0</v>
      </c>
      <c r="R1963" s="58">
        <f>Table1[[#This Row],[Số còn phải thu ĐK]]+Table1[[#This Row],[Giá Trị HD sau CK]]-Table1[[#This Row],[Số tiền đã thu]]</f>
        <v>-478822.32</v>
      </c>
      <c r="S1963" s="59">
        <f>IF(Table1[[#This Row],[Ngày hóa đơn]]&lt;&gt;"",Table1[[#This Row],[Ngày hóa đơn]],Table1[[#This Row],[Ngày hạch toán]])</f>
        <v>44876</v>
      </c>
      <c r="T1963" s="58"/>
      <c r="U1963" s="59">
        <f>IF(Table1[[#This Row],[Ngày tính CN]]="","",S1963+T1963)</f>
        <v>44876</v>
      </c>
      <c r="V1963" s="60">
        <f ca="1">IF(Table1[[#This Row],[Hạn thanh toán]]="","",IF((U1963-NOW())&lt;0,0,(U1963-NOW())))</f>
        <v>0</v>
      </c>
      <c r="W1963" s="57"/>
      <c r="X1963" s="116" t="str">
        <f t="shared" ca="1" si="232"/>
        <v/>
      </c>
      <c r="Y1963" s="116" t="str">
        <f t="shared" ca="1" si="230"/>
        <v/>
      </c>
      <c r="Z1963" s="305">
        <f>Table1[[#This Row],[Hạn thanh toán]]</f>
        <v>44876</v>
      </c>
      <c r="AA1963" s="305">
        <f>Table1[[#This Row],[Ngày Thanh toán]]</f>
        <v>0</v>
      </c>
      <c r="AD1963" s="61" t="str">
        <f>VLOOKUP($A1963,Ma_KH!$A:$Q,Ma_KH!O$1,0)</f>
        <v>HAPPYMART</v>
      </c>
      <c r="AE1963" s="3" t="str">
        <f>VLOOKUP($A1963,Ma_KH!$A:$Q,Ma_KH!P$1,0)</f>
        <v>CÔNG TY TNHH HAPPY MART</v>
      </c>
    </row>
    <row r="1964" spans="1:31" s="61" customFormat="1" ht="25.5" customHeight="1" x14ac:dyDescent="0.3">
      <c r="A1964" s="44" t="s">
        <v>180</v>
      </c>
      <c r="B1964" s="44" t="s">
        <v>4524</v>
      </c>
      <c r="C1964" s="46">
        <v>44876</v>
      </c>
      <c r="D1964" s="45" t="s">
        <v>3526</v>
      </c>
      <c r="E1964" s="46"/>
      <c r="F1964" s="50"/>
      <c r="G1964" s="44" t="s">
        <v>3513</v>
      </c>
      <c r="H1964" s="57"/>
      <c r="I1964" s="57"/>
      <c r="J1964" s="57">
        <v>0</v>
      </c>
      <c r="K1964" s="57">
        <v>463808.16</v>
      </c>
      <c r="L1964" s="58" t="s">
        <v>17</v>
      </c>
      <c r="M1964" s="59"/>
      <c r="N1964" s="58"/>
      <c r="O1964" s="57">
        <f>IF(Table1[[#This Row],[Phân loại]]="Tồn đầu kỳ",Table1[[#This Row],[Tổng giá trị]],0)</f>
        <v>0</v>
      </c>
      <c r="P1964" s="58">
        <f>IF(Table1[[#This Row],[Số còn phải thu ĐK]]&lt;&gt;0,0,IF(Table1[[#This Row],[Phân loại]]="Bán hàng",Table1[[#This Row],[Tổng giá trị]],-Table1[[#This Row],[Tổng giá trị]]))</f>
        <v>-463808.16</v>
      </c>
      <c r="Q1964" s="115">
        <f t="shared" si="231"/>
        <v>0</v>
      </c>
      <c r="R1964" s="58">
        <f>Table1[[#This Row],[Số còn phải thu ĐK]]+Table1[[#This Row],[Giá Trị HD sau CK]]-Table1[[#This Row],[Số tiền đã thu]]</f>
        <v>-463808.16</v>
      </c>
      <c r="S1964" s="59">
        <f>IF(Table1[[#This Row],[Ngày hóa đơn]]&lt;&gt;"",Table1[[#This Row],[Ngày hóa đơn]],Table1[[#This Row],[Ngày hạch toán]])</f>
        <v>44876</v>
      </c>
      <c r="T1964" s="58"/>
      <c r="U1964" s="59">
        <f>IF(Table1[[#This Row],[Ngày tính CN]]="","",S1964+T1964)</f>
        <v>44876</v>
      </c>
      <c r="V1964" s="60">
        <f ca="1">IF(Table1[[#This Row],[Hạn thanh toán]]="","",IF((U1964-NOW())&lt;0,0,(U1964-NOW())))</f>
        <v>0</v>
      </c>
      <c r="W1964" s="57"/>
      <c r="X1964" s="116" t="str">
        <f t="shared" ca="1" si="232"/>
        <v/>
      </c>
      <c r="Y1964" s="116" t="str">
        <f t="shared" ca="1" si="230"/>
        <v/>
      </c>
      <c r="Z1964" s="305">
        <f>Table1[[#This Row],[Hạn thanh toán]]</f>
        <v>44876</v>
      </c>
      <c r="AA1964" s="305">
        <f>Table1[[#This Row],[Ngày Thanh toán]]</f>
        <v>0</v>
      </c>
      <c r="AD1964" s="61" t="str">
        <f>VLOOKUP($A1964,Ma_KH!$A:$Q,Ma_KH!O$1,0)</f>
        <v>HAPPYMART</v>
      </c>
      <c r="AE1964" s="3" t="str">
        <f>VLOOKUP($A1964,Ma_KH!$A:$Q,Ma_KH!P$1,0)</f>
        <v>CÔNG TY TNHH HAPPY MART</v>
      </c>
    </row>
    <row r="1965" spans="1:31" s="61" customFormat="1" ht="25.5" customHeight="1" x14ac:dyDescent="0.3">
      <c r="A1965" s="44" t="s">
        <v>178</v>
      </c>
      <c r="B1965" s="44" t="s">
        <v>4524</v>
      </c>
      <c r="C1965" s="46">
        <v>44925</v>
      </c>
      <c r="D1965" s="45" t="s">
        <v>3527</v>
      </c>
      <c r="E1965" s="46"/>
      <c r="F1965" s="50"/>
      <c r="G1965" s="44" t="s">
        <v>3525</v>
      </c>
      <c r="H1965" s="57"/>
      <c r="I1965" s="57"/>
      <c r="J1965" s="57">
        <v>0</v>
      </c>
      <c r="K1965" s="57">
        <v>57040.2</v>
      </c>
      <c r="L1965" s="58" t="s">
        <v>17</v>
      </c>
      <c r="M1965" s="59"/>
      <c r="N1965" s="58"/>
      <c r="O1965" s="57">
        <f>IF(Table1[[#This Row],[Phân loại]]="Tồn đầu kỳ",Table1[[#This Row],[Tổng giá trị]],0)</f>
        <v>0</v>
      </c>
      <c r="P1965" s="58">
        <f>IF(Table1[[#This Row],[Số còn phải thu ĐK]]&lt;&gt;0,0,IF(Table1[[#This Row],[Phân loại]]="Bán hàng",Table1[[#This Row],[Tổng giá trị]],-Table1[[#This Row],[Tổng giá trị]]))</f>
        <v>-57040.2</v>
      </c>
      <c r="Q1965" s="115">
        <f t="shared" si="231"/>
        <v>0</v>
      </c>
      <c r="R1965" s="58">
        <f>Table1[[#This Row],[Số còn phải thu ĐK]]+Table1[[#This Row],[Giá Trị HD sau CK]]-Table1[[#This Row],[Số tiền đã thu]]</f>
        <v>-57040.2</v>
      </c>
      <c r="S1965" s="59">
        <f>IF(Table1[[#This Row],[Ngày hóa đơn]]&lt;&gt;"",Table1[[#This Row],[Ngày hóa đơn]],Table1[[#This Row],[Ngày hạch toán]])</f>
        <v>44925</v>
      </c>
      <c r="T1965" s="58"/>
      <c r="U1965" s="59">
        <f>IF(Table1[[#This Row],[Ngày tính CN]]="","",S1965+T1965)</f>
        <v>44925</v>
      </c>
      <c r="V1965" s="60">
        <f ca="1">IF(Table1[[#This Row],[Hạn thanh toán]]="","",IF((U1965-NOW())&lt;0,0,(U1965-NOW())))</f>
        <v>0</v>
      </c>
      <c r="W1965" s="57"/>
      <c r="X1965" s="116" t="str">
        <f t="shared" ca="1" si="232"/>
        <v/>
      </c>
      <c r="Y1965" s="116" t="str">
        <f t="shared" ca="1" si="230"/>
        <v/>
      </c>
      <c r="Z1965" s="305">
        <f>Table1[[#This Row],[Hạn thanh toán]]</f>
        <v>44925</v>
      </c>
      <c r="AA1965" s="305">
        <f>Table1[[#This Row],[Ngày Thanh toán]]</f>
        <v>0</v>
      </c>
      <c r="AD1965" s="61" t="str">
        <f>VLOOKUP($A1965,Ma_KH!$A:$Q,Ma_KH!O$1,0)</f>
        <v>HAPPYMART</v>
      </c>
      <c r="AE1965" s="3" t="str">
        <f>VLOOKUP($A1965,Ma_KH!$A:$Q,Ma_KH!P$1,0)</f>
        <v>CÔNG TY TNHH HAPPY MART</v>
      </c>
    </row>
    <row r="1966" spans="1:31" s="61" customFormat="1" ht="25.5" customHeight="1" x14ac:dyDescent="0.3">
      <c r="A1966" s="47" t="s">
        <v>180</v>
      </c>
      <c r="B1966" s="44" t="s">
        <v>4524</v>
      </c>
      <c r="C1966" s="49">
        <v>44840</v>
      </c>
      <c r="D1966" s="48" t="s">
        <v>3528</v>
      </c>
      <c r="E1966" s="49"/>
      <c r="F1966" s="51"/>
      <c r="G1966" s="47" t="s">
        <v>3525</v>
      </c>
      <c r="H1966" s="57"/>
      <c r="I1966" s="57"/>
      <c r="J1966" s="57">
        <v>0</v>
      </c>
      <c r="K1966" s="57">
        <v>326992</v>
      </c>
      <c r="L1966" s="58" t="s">
        <v>17</v>
      </c>
      <c r="M1966" s="59"/>
      <c r="N1966" s="58"/>
      <c r="O1966" s="57">
        <f>IF(Table1[[#This Row],[Phân loại]]="Tồn đầu kỳ",Table1[[#This Row],[Tổng giá trị]],0)</f>
        <v>0</v>
      </c>
      <c r="P1966" s="58">
        <f>IF(Table1[[#This Row],[Số còn phải thu ĐK]]&lt;&gt;0,0,IF(Table1[[#This Row],[Phân loại]]="Bán hàng",Table1[[#This Row],[Tổng giá trị]],-Table1[[#This Row],[Tổng giá trị]]))</f>
        <v>-326992</v>
      </c>
      <c r="Q1966" s="115">
        <f t="shared" si="231"/>
        <v>0</v>
      </c>
      <c r="R1966" s="58">
        <f>Table1[[#This Row],[Số còn phải thu ĐK]]+Table1[[#This Row],[Giá Trị HD sau CK]]-Table1[[#This Row],[Số tiền đã thu]]</f>
        <v>-326992</v>
      </c>
      <c r="S1966" s="59">
        <f>IF(Table1[[#This Row],[Ngày hóa đơn]]&lt;&gt;"",Table1[[#This Row],[Ngày hóa đơn]],Table1[[#This Row],[Ngày hạch toán]])</f>
        <v>44840</v>
      </c>
      <c r="T1966" s="58"/>
      <c r="U1966" s="59">
        <f>IF(Table1[[#This Row],[Ngày tính CN]]="","",S1966+T1966)</f>
        <v>44840</v>
      </c>
      <c r="V1966" s="60">
        <f ca="1">IF(Table1[[#This Row],[Hạn thanh toán]]="","",IF((U1966-NOW())&lt;0,0,(U1966-NOW())))</f>
        <v>0</v>
      </c>
      <c r="W1966" s="57"/>
      <c r="X1966" s="116" t="str">
        <f t="shared" ca="1" si="232"/>
        <v/>
      </c>
      <c r="Y1966" s="116" t="str">
        <f t="shared" ca="1" si="230"/>
        <v/>
      </c>
      <c r="Z1966" s="305">
        <f>Table1[[#This Row],[Hạn thanh toán]]</f>
        <v>44840</v>
      </c>
      <c r="AA1966" s="305">
        <f>Table1[[#This Row],[Ngày Thanh toán]]</f>
        <v>0</v>
      </c>
      <c r="AD1966" s="61" t="str">
        <f>VLOOKUP($A1966,Ma_KH!$A:$Q,Ma_KH!O$1,0)</f>
        <v>HAPPYMART</v>
      </c>
      <c r="AE1966" s="3" t="str">
        <f>VLOOKUP($A1966,Ma_KH!$A:$Q,Ma_KH!P$1,0)</f>
        <v>CÔNG TY TNHH HAPPY MART</v>
      </c>
    </row>
    <row r="1967" spans="1:31" s="61" customFormat="1" ht="25.5" customHeight="1" x14ac:dyDescent="0.3">
      <c r="A1967" s="44" t="s">
        <v>177</v>
      </c>
      <c r="B1967" s="44" t="s">
        <v>4524</v>
      </c>
      <c r="C1967" s="46">
        <v>44931</v>
      </c>
      <c r="D1967" s="45" t="s">
        <v>3529</v>
      </c>
      <c r="E1967" s="46"/>
      <c r="F1967" s="50"/>
      <c r="G1967" s="44" t="s">
        <v>3505</v>
      </c>
      <c r="H1967" s="57">
        <v>1110580</v>
      </c>
      <c r="I1967" s="57">
        <v>55529</v>
      </c>
      <c r="J1967" s="57">
        <v>84404</v>
      </c>
      <c r="K1967" s="57">
        <v>1139455</v>
      </c>
      <c r="L1967" s="58" t="s">
        <v>24</v>
      </c>
      <c r="M1967" s="59"/>
      <c r="N1967" s="58"/>
      <c r="O1967" s="57">
        <f>IF(Table1[[#This Row],[Phân loại]]="Tồn đầu kỳ",Table1[[#This Row],[Tổng giá trị]],0)</f>
        <v>0</v>
      </c>
      <c r="P1967" s="58">
        <f>IF(Table1[[#This Row],[Số còn phải thu ĐK]]&lt;&gt;0,0,IF(Table1[[#This Row],[Phân loại]]="Bán hàng",Table1[[#This Row],[Tổng giá trị]],-Table1[[#This Row],[Tổng giá trị]]))</f>
        <v>1139455</v>
      </c>
      <c r="Q1967" s="115">
        <f t="shared" si="231"/>
        <v>0</v>
      </c>
      <c r="R1967" s="58">
        <f>Table1[[#This Row],[Số còn phải thu ĐK]]+Table1[[#This Row],[Giá Trị HD sau CK]]-Table1[[#This Row],[Số tiền đã thu]]</f>
        <v>1139455</v>
      </c>
      <c r="S1967" s="59">
        <f>IF(Table1[[#This Row],[Ngày hóa đơn]]&lt;&gt;"",Table1[[#This Row],[Ngày hóa đơn]],Table1[[#This Row],[Ngày hạch toán]])</f>
        <v>44931</v>
      </c>
      <c r="T1967" s="58"/>
      <c r="U1967" s="59">
        <f>IF(Table1[[#This Row],[Ngày tính CN]]="","",S1967+T1967)</f>
        <v>44931</v>
      </c>
      <c r="V1967" s="60">
        <f ca="1">IF(Table1[[#This Row],[Hạn thanh toán]]="","",IF((U1967-NOW())&lt;0,0,(U1967-NOW())))</f>
        <v>0</v>
      </c>
      <c r="W1967" s="57"/>
      <c r="X1967" s="116" t="str">
        <f t="shared" ca="1" si="232"/>
        <v/>
      </c>
      <c r="Y1967" s="116" t="str">
        <f t="shared" ca="1" si="230"/>
        <v/>
      </c>
      <c r="Z1967" s="305">
        <f>Table1[[#This Row],[Hạn thanh toán]]</f>
        <v>44931</v>
      </c>
      <c r="AA1967" s="305">
        <f>Table1[[#This Row],[Ngày Thanh toán]]</f>
        <v>0</v>
      </c>
      <c r="AD1967" s="61" t="str">
        <f>VLOOKUP($A1967,Ma_KH!$A:$Q,Ma_KH!O$1,0)</f>
        <v>HAPPYMART</v>
      </c>
      <c r="AE1967" s="3" t="str">
        <f>VLOOKUP($A1967,Ma_KH!$A:$Q,Ma_KH!P$1,0)</f>
        <v>CÔNG TY TNHH HAPPY MART</v>
      </c>
    </row>
    <row r="1968" spans="1:31" s="61" customFormat="1" ht="25.5" customHeight="1" x14ac:dyDescent="0.3">
      <c r="A1968" s="44" t="s">
        <v>178</v>
      </c>
      <c r="B1968" s="44" t="s">
        <v>4524</v>
      </c>
      <c r="C1968" s="46">
        <v>44935</v>
      </c>
      <c r="D1968" s="45" t="s">
        <v>3530</v>
      </c>
      <c r="E1968" s="46"/>
      <c r="F1968" s="50"/>
      <c r="G1968" s="44" t="s">
        <v>3525</v>
      </c>
      <c r="H1968" s="57">
        <v>2221160</v>
      </c>
      <c r="I1968" s="57">
        <v>111058</v>
      </c>
      <c r="J1968" s="57">
        <v>168808</v>
      </c>
      <c r="K1968" s="57">
        <v>2278910</v>
      </c>
      <c r="L1968" s="58" t="s">
        <v>24</v>
      </c>
      <c r="M1968" s="59"/>
      <c r="N1968" s="58"/>
      <c r="O1968" s="57">
        <f>IF(Table1[[#This Row],[Phân loại]]="Tồn đầu kỳ",Table1[[#This Row],[Tổng giá trị]],0)</f>
        <v>0</v>
      </c>
      <c r="P1968" s="58">
        <f>IF(Table1[[#This Row],[Số còn phải thu ĐK]]&lt;&gt;0,0,IF(Table1[[#This Row],[Phân loại]]="Bán hàng",Table1[[#This Row],[Tổng giá trị]],-Table1[[#This Row],[Tổng giá trị]]))</f>
        <v>2278910</v>
      </c>
      <c r="Q1968" s="115">
        <f t="shared" si="231"/>
        <v>0</v>
      </c>
      <c r="R1968" s="58">
        <f>Table1[[#This Row],[Số còn phải thu ĐK]]+Table1[[#This Row],[Giá Trị HD sau CK]]-Table1[[#This Row],[Số tiền đã thu]]</f>
        <v>2278910</v>
      </c>
      <c r="S1968" s="59">
        <f>IF(Table1[[#This Row],[Ngày hóa đơn]]&lt;&gt;"",Table1[[#This Row],[Ngày hóa đơn]],Table1[[#This Row],[Ngày hạch toán]])</f>
        <v>44935</v>
      </c>
      <c r="T1968" s="58"/>
      <c r="U1968" s="59">
        <f>IF(Table1[[#This Row],[Ngày tính CN]]="","",S1968+T1968)</f>
        <v>44935</v>
      </c>
      <c r="V1968" s="60">
        <f ca="1">IF(Table1[[#This Row],[Hạn thanh toán]]="","",IF((U1968-NOW())&lt;0,0,(U1968-NOW())))</f>
        <v>0</v>
      </c>
      <c r="W1968" s="57"/>
      <c r="X1968" s="116" t="str">
        <f t="shared" ca="1" si="232"/>
        <v/>
      </c>
      <c r="Y1968" s="116" t="str">
        <f t="shared" ca="1" si="230"/>
        <v/>
      </c>
      <c r="Z1968" s="305">
        <f>Table1[[#This Row],[Hạn thanh toán]]</f>
        <v>44935</v>
      </c>
      <c r="AA1968" s="305">
        <f>Table1[[#This Row],[Ngày Thanh toán]]</f>
        <v>0</v>
      </c>
      <c r="AD1968" s="61" t="str">
        <f>VLOOKUP($A1968,Ma_KH!$A:$Q,Ma_KH!O$1,0)</f>
        <v>HAPPYMART</v>
      </c>
      <c r="AE1968" s="3" t="str">
        <f>VLOOKUP($A1968,Ma_KH!$A:$Q,Ma_KH!P$1,0)</f>
        <v>CÔNG TY TNHH HAPPY MART</v>
      </c>
    </row>
    <row r="1969" spans="1:31" s="61" customFormat="1" ht="25.5" customHeight="1" x14ac:dyDescent="0.3">
      <c r="A1969" s="44" t="s">
        <v>181</v>
      </c>
      <c r="B1969" s="44" t="s">
        <v>4524</v>
      </c>
      <c r="C1969" s="46">
        <v>45002</v>
      </c>
      <c r="D1969" s="45" t="s">
        <v>3531</v>
      </c>
      <c r="E1969" s="46"/>
      <c r="F1969" s="50"/>
      <c r="G1969" s="44" t="s">
        <v>3525</v>
      </c>
      <c r="H1969" s="57">
        <v>533940</v>
      </c>
      <c r="I1969" s="57">
        <v>26697</v>
      </c>
      <c r="J1969" s="57">
        <v>40579</v>
      </c>
      <c r="K1969" s="57">
        <v>547822</v>
      </c>
      <c r="L1969" s="58" t="s">
        <v>24</v>
      </c>
      <c r="M1969" s="59"/>
      <c r="N1969" s="58"/>
      <c r="O1969" s="57">
        <f>IF(Table1[[#This Row],[Phân loại]]="Tồn đầu kỳ",Table1[[#This Row],[Tổng giá trị]],0)</f>
        <v>0</v>
      </c>
      <c r="P1969" s="58">
        <f>IF(Table1[[#This Row],[Số còn phải thu ĐK]]&lt;&gt;0,0,IF(Table1[[#This Row],[Phân loại]]="Bán hàng",Table1[[#This Row],[Tổng giá trị]],-Table1[[#This Row],[Tổng giá trị]]))</f>
        <v>547822</v>
      </c>
      <c r="Q1969" s="115">
        <f t="shared" si="231"/>
        <v>0</v>
      </c>
      <c r="R1969" s="58">
        <f>Table1[[#This Row],[Số còn phải thu ĐK]]+Table1[[#This Row],[Giá Trị HD sau CK]]-Table1[[#This Row],[Số tiền đã thu]]</f>
        <v>547822</v>
      </c>
      <c r="S1969" s="59">
        <f>IF(Table1[[#This Row],[Ngày hóa đơn]]&lt;&gt;"",Table1[[#This Row],[Ngày hóa đơn]],Table1[[#This Row],[Ngày hạch toán]])</f>
        <v>45002</v>
      </c>
      <c r="T1969" s="58"/>
      <c r="U1969" s="59">
        <f>IF(Table1[[#This Row],[Ngày tính CN]]="","",S1969+T1969)</f>
        <v>45002</v>
      </c>
      <c r="V1969" s="60">
        <f ca="1">IF(Table1[[#This Row],[Hạn thanh toán]]="","",IF((U1969-NOW())&lt;0,0,(U1969-NOW())))</f>
        <v>0</v>
      </c>
      <c r="W1969" s="57"/>
      <c r="X1969" s="116" t="str">
        <f t="shared" ca="1" si="232"/>
        <v/>
      </c>
      <c r="Y1969" s="116" t="str">
        <f t="shared" ref="Y1969:Y2028" ca="1" si="236">IF(R1969=0,"Đã thanh toán",IF(X1969="","",IF(X1969&lt;=0,"Chưa đến hạn thanh toán",IF(X1969&lt;=30,"Nợ quá hạn 30 ngày",IF(X1969&lt;=60,"Nợ quá hạn từ 30 ngày đến 60 ngày",IF(X1969&lt;=90,"Nợ quá hạn từ 60 ngày đến 90 ngày",IF(X1969&lt;=120,"Nợ quá hạn từ 90 ngày đến 120 ngày","Nợ quá hạn hơn 120 ngày có khả năng mất thanh toán")))))))</f>
        <v/>
      </c>
      <c r="Z1969" s="305">
        <f>Table1[[#This Row],[Hạn thanh toán]]</f>
        <v>45002</v>
      </c>
      <c r="AA1969" s="305">
        <f>Table1[[#This Row],[Ngày Thanh toán]]</f>
        <v>0</v>
      </c>
      <c r="AD1969" s="61" t="str">
        <f>VLOOKUP($A1969,Ma_KH!$A:$Q,Ma_KH!O$1,0)</f>
        <v>HAPPYMART</v>
      </c>
      <c r="AE1969" s="3" t="str">
        <f>VLOOKUP($A1969,Ma_KH!$A:$Q,Ma_KH!P$1,0)</f>
        <v>CÔNG TY TNHH HAPPY MART</v>
      </c>
    </row>
    <row r="1970" spans="1:31" s="61" customFormat="1" ht="25.5" customHeight="1" x14ac:dyDescent="0.3">
      <c r="A1970" s="44" t="s">
        <v>181</v>
      </c>
      <c r="B1970" s="44" t="s">
        <v>4524</v>
      </c>
      <c r="C1970" s="46">
        <v>45012</v>
      </c>
      <c r="D1970" s="45" t="s">
        <v>3532</v>
      </c>
      <c r="E1970" s="46"/>
      <c r="F1970" s="50"/>
      <c r="G1970" s="44" t="s">
        <v>3525</v>
      </c>
      <c r="H1970" s="57">
        <v>775583</v>
      </c>
      <c r="I1970" s="57">
        <v>38779</v>
      </c>
      <c r="J1970" s="57">
        <v>58944</v>
      </c>
      <c r="K1970" s="57">
        <v>795748</v>
      </c>
      <c r="L1970" s="58" t="s">
        <v>24</v>
      </c>
      <c r="M1970" s="59"/>
      <c r="N1970" s="58"/>
      <c r="O1970" s="57">
        <f>IF(Table1[[#This Row],[Phân loại]]="Tồn đầu kỳ",Table1[[#This Row],[Tổng giá trị]],0)</f>
        <v>0</v>
      </c>
      <c r="P1970" s="58">
        <f>IF(Table1[[#This Row],[Số còn phải thu ĐK]]&lt;&gt;0,0,IF(Table1[[#This Row],[Phân loại]]="Bán hàng",Table1[[#This Row],[Tổng giá trị]],-Table1[[#This Row],[Tổng giá trị]]))</f>
        <v>795748</v>
      </c>
      <c r="Q1970" s="115">
        <f t="shared" ref="Q1970:Q2028" si="237">IF(M1970&lt;&gt;"",IF(O1970&gt;0,O1970,P1970),0)</f>
        <v>0</v>
      </c>
      <c r="R1970" s="58">
        <f>Table1[[#This Row],[Số còn phải thu ĐK]]+Table1[[#This Row],[Giá Trị HD sau CK]]-Table1[[#This Row],[Số tiền đã thu]]</f>
        <v>795748</v>
      </c>
      <c r="S1970" s="59">
        <f>IF(Table1[[#This Row],[Ngày hóa đơn]]&lt;&gt;"",Table1[[#This Row],[Ngày hóa đơn]],Table1[[#This Row],[Ngày hạch toán]])</f>
        <v>45012</v>
      </c>
      <c r="T1970" s="58"/>
      <c r="U1970" s="59">
        <f>IF(Table1[[#This Row],[Ngày tính CN]]="","",S1970+T1970)</f>
        <v>45012</v>
      </c>
      <c r="V1970" s="60">
        <f ca="1">IF(Table1[[#This Row],[Hạn thanh toán]]="","",IF((U1970-NOW())&lt;0,0,(U1970-NOW())))</f>
        <v>0</v>
      </c>
      <c r="W1970" s="57"/>
      <c r="X1970" s="116" t="str">
        <f t="shared" ref="X1970:X2025" ca="1" si="238">IF(OR(AR1973="",AO1973=0),"",IF((AR1973-NOW())&lt;0,-(AR1973-NOW()),0))</f>
        <v/>
      </c>
      <c r="Y1970" s="116" t="str">
        <f t="shared" ca="1" si="236"/>
        <v/>
      </c>
      <c r="Z1970" s="305">
        <f>Table1[[#This Row],[Hạn thanh toán]]</f>
        <v>45012</v>
      </c>
      <c r="AA1970" s="305">
        <f>Table1[[#This Row],[Ngày Thanh toán]]</f>
        <v>0</v>
      </c>
      <c r="AD1970" s="61" t="str">
        <f>VLOOKUP($A1970,Ma_KH!$A:$Q,Ma_KH!O$1,0)</f>
        <v>HAPPYMART</v>
      </c>
      <c r="AE1970" s="3" t="str">
        <f>VLOOKUP($A1970,Ma_KH!$A:$Q,Ma_KH!P$1,0)</f>
        <v>CÔNG TY TNHH HAPPY MART</v>
      </c>
    </row>
    <row r="1971" spans="1:31" s="61" customFormat="1" ht="25.5" customHeight="1" x14ac:dyDescent="0.3">
      <c r="A1971" s="44" t="s">
        <v>178</v>
      </c>
      <c r="B1971" s="44" t="s">
        <v>4524</v>
      </c>
      <c r="C1971" s="46">
        <v>45049</v>
      </c>
      <c r="D1971" s="45" t="s">
        <v>3533</v>
      </c>
      <c r="E1971" s="46"/>
      <c r="F1971" s="50"/>
      <c r="G1971" s="44" t="s">
        <v>3525</v>
      </c>
      <c r="H1971" s="57">
        <v>1161010</v>
      </c>
      <c r="I1971" s="57">
        <v>58051</v>
      </c>
      <c r="J1971" s="57">
        <v>88237</v>
      </c>
      <c r="K1971" s="57">
        <v>1191196</v>
      </c>
      <c r="L1971" s="58" t="s">
        <v>24</v>
      </c>
      <c r="M1971" s="59"/>
      <c r="N1971" s="58"/>
      <c r="O1971" s="57">
        <f>IF(Table1[[#This Row],[Phân loại]]="Tồn đầu kỳ",Table1[[#This Row],[Tổng giá trị]],0)</f>
        <v>0</v>
      </c>
      <c r="P1971" s="58">
        <f>IF(Table1[[#This Row],[Số còn phải thu ĐK]]&lt;&gt;0,0,IF(Table1[[#This Row],[Phân loại]]="Bán hàng",Table1[[#This Row],[Tổng giá trị]],-Table1[[#This Row],[Tổng giá trị]]))</f>
        <v>1191196</v>
      </c>
      <c r="Q1971" s="115">
        <f t="shared" si="237"/>
        <v>0</v>
      </c>
      <c r="R1971" s="58">
        <f>Table1[[#This Row],[Số còn phải thu ĐK]]+Table1[[#This Row],[Giá Trị HD sau CK]]-Table1[[#This Row],[Số tiền đã thu]]</f>
        <v>1191196</v>
      </c>
      <c r="S1971" s="59">
        <f>IF(Table1[[#This Row],[Ngày hóa đơn]]&lt;&gt;"",Table1[[#This Row],[Ngày hóa đơn]],Table1[[#This Row],[Ngày hạch toán]])</f>
        <v>45049</v>
      </c>
      <c r="T1971" s="58"/>
      <c r="U1971" s="59">
        <f>IF(Table1[[#This Row],[Ngày tính CN]]="","",S1971+T1971)</f>
        <v>45049</v>
      </c>
      <c r="V1971" s="60">
        <f ca="1">IF(Table1[[#This Row],[Hạn thanh toán]]="","",IF((U1971-NOW())&lt;0,0,(U1971-NOW())))</f>
        <v>0</v>
      </c>
      <c r="W1971" s="57"/>
      <c r="X1971" s="116" t="str">
        <f t="shared" ca="1" si="238"/>
        <v/>
      </c>
      <c r="Y1971" s="116" t="str">
        <f t="shared" ca="1" si="236"/>
        <v/>
      </c>
      <c r="Z1971" s="305">
        <f>Table1[[#This Row],[Hạn thanh toán]]</f>
        <v>45049</v>
      </c>
      <c r="AA1971" s="305">
        <f>Table1[[#This Row],[Ngày Thanh toán]]</f>
        <v>0</v>
      </c>
      <c r="AD1971" s="61" t="str">
        <f>VLOOKUP($A1971,Ma_KH!$A:$Q,Ma_KH!O$1,0)</f>
        <v>HAPPYMART</v>
      </c>
      <c r="AE1971" s="3" t="str">
        <f>VLOOKUP($A1971,Ma_KH!$A:$Q,Ma_KH!P$1,0)</f>
        <v>CÔNG TY TNHH HAPPY MART</v>
      </c>
    </row>
    <row r="1972" spans="1:31" s="61" customFormat="1" ht="25.5" customHeight="1" x14ac:dyDescent="0.3">
      <c r="A1972" s="44" t="s">
        <v>178</v>
      </c>
      <c r="B1972" s="44" t="s">
        <v>4524</v>
      </c>
      <c r="C1972" s="46">
        <v>44980</v>
      </c>
      <c r="D1972" s="45" t="s">
        <v>3534</v>
      </c>
      <c r="E1972" s="46"/>
      <c r="F1972" s="50"/>
      <c r="G1972" s="44" t="s">
        <v>3525</v>
      </c>
      <c r="H1972" s="57"/>
      <c r="I1972" s="57"/>
      <c r="J1972" s="57">
        <v>0</v>
      </c>
      <c r="K1972" s="57">
        <v>57040.2</v>
      </c>
      <c r="L1972" s="58" t="s">
        <v>17</v>
      </c>
      <c r="M1972" s="59"/>
      <c r="N1972" s="58"/>
      <c r="O1972" s="57">
        <f>IF(Table1[[#This Row],[Phân loại]]="Tồn đầu kỳ",Table1[[#This Row],[Tổng giá trị]],0)</f>
        <v>0</v>
      </c>
      <c r="P1972" s="58">
        <f>IF(Table1[[#This Row],[Số còn phải thu ĐK]]&lt;&gt;0,0,IF(Table1[[#This Row],[Phân loại]]="Bán hàng",Table1[[#This Row],[Tổng giá trị]],-Table1[[#This Row],[Tổng giá trị]]))</f>
        <v>-57040.2</v>
      </c>
      <c r="Q1972" s="115">
        <f t="shared" si="237"/>
        <v>0</v>
      </c>
      <c r="R1972" s="58">
        <f>Table1[[#This Row],[Số còn phải thu ĐK]]+Table1[[#This Row],[Giá Trị HD sau CK]]-Table1[[#This Row],[Số tiền đã thu]]</f>
        <v>-57040.2</v>
      </c>
      <c r="S1972" s="59">
        <f>IF(Table1[[#This Row],[Ngày hóa đơn]]&lt;&gt;"",Table1[[#This Row],[Ngày hóa đơn]],Table1[[#This Row],[Ngày hạch toán]])</f>
        <v>44980</v>
      </c>
      <c r="T1972" s="58"/>
      <c r="U1972" s="59">
        <f>IF(Table1[[#This Row],[Ngày tính CN]]="","",S1972+T1972)</f>
        <v>44980</v>
      </c>
      <c r="V1972" s="60">
        <f ca="1">IF(Table1[[#This Row],[Hạn thanh toán]]="","",IF((U1972-NOW())&lt;0,0,(U1972-NOW())))</f>
        <v>0</v>
      </c>
      <c r="W1972" s="57"/>
      <c r="X1972" s="116" t="str">
        <f t="shared" ca="1" si="238"/>
        <v/>
      </c>
      <c r="Y1972" s="116" t="str">
        <f t="shared" ca="1" si="236"/>
        <v/>
      </c>
      <c r="Z1972" s="305">
        <f>Table1[[#This Row],[Hạn thanh toán]]</f>
        <v>44980</v>
      </c>
      <c r="AA1972" s="305">
        <f>Table1[[#This Row],[Ngày Thanh toán]]</f>
        <v>0</v>
      </c>
      <c r="AD1972" s="61" t="str">
        <f>VLOOKUP($A1972,Ma_KH!$A:$Q,Ma_KH!O$1,0)</f>
        <v>HAPPYMART</v>
      </c>
      <c r="AE1972" s="3" t="str">
        <f>VLOOKUP($A1972,Ma_KH!$A:$Q,Ma_KH!P$1,0)</f>
        <v>CÔNG TY TNHH HAPPY MART</v>
      </c>
    </row>
    <row r="1973" spans="1:31" s="61" customFormat="1" ht="25.5" customHeight="1" x14ac:dyDescent="0.3">
      <c r="A1973" s="44" t="s">
        <v>3535</v>
      </c>
      <c r="B1973" s="44" t="s">
        <v>4524</v>
      </c>
      <c r="C1973" s="46">
        <v>45002</v>
      </c>
      <c r="D1973" s="45" t="s">
        <v>3536</v>
      </c>
      <c r="E1973" s="46"/>
      <c r="F1973" s="50"/>
      <c r="G1973" s="44" t="s">
        <v>3537</v>
      </c>
      <c r="H1973" s="57"/>
      <c r="I1973" s="57"/>
      <c r="J1973" s="57">
        <v>0</v>
      </c>
      <c r="K1973" s="57">
        <v>571195.80000000005</v>
      </c>
      <c r="L1973" s="58" t="s">
        <v>17</v>
      </c>
      <c r="M1973" s="59"/>
      <c r="N1973" s="58"/>
      <c r="O1973" s="57">
        <f>IF(Table1[[#This Row],[Phân loại]]="Tồn đầu kỳ",Table1[[#This Row],[Tổng giá trị]],0)</f>
        <v>0</v>
      </c>
      <c r="P1973" s="58">
        <f>IF(Table1[[#This Row],[Số còn phải thu ĐK]]&lt;&gt;0,0,IF(Table1[[#This Row],[Phân loại]]="Bán hàng",Table1[[#This Row],[Tổng giá trị]],-Table1[[#This Row],[Tổng giá trị]]))</f>
        <v>-571195.80000000005</v>
      </c>
      <c r="Q1973" s="115">
        <f t="shared" si="237"/>
        <v>0</v>
      </c>
      <c r="R1973" s="58">
        <f>Table1[[#This Row],[Số còn phải thu ĐK]]+Table1[[#This Row],[Giá Trị HD sau CK]]-Table1[[#This Row],[Số tiền đã thu]]</f>
        <v>-571195.80000000005</v>
      </c>
      <c r="S1973" s="59">
        <f>IF(Table1[[#This Row],[Ngày hóa đơn]]&lt;&gt;"",Table1[[#This Row],[Ngày hóa đơn]],Table1[[#This Row],[Ngày hạch toán]])</f>
        <v>45002</v>
      </c>
      <c r="T1973" s="58"/>
      <c r="U1973" s="59">
        <f>IF(Table1[[#This Row],[Ngày tính CN]]="","",S1973+T1973)</f>
        <v>45002</v>
      </c>
      <c r="V1973" s="60">
        <f ca="1">IF(Table1[[#This Row],[Hạn thanh toán]]="","",IF((U1973-NOW())&lt;0,0,(U1973-NOW())))</f>
        <v>0</v>
      </c>
      <c r="W1973" s="57"/>
      <c r="X1973" s="116" t="str">
        <f t="shared" ca="1" si="238"/>
        <v/>
      </c>
      <c r="Y1973" s="116" t="str">
        <f t="shared" ca="1" si="236"/>
        <v/>
      </c>
      <c r="Z1973" s="305">
        <f>Table1[[#This Row],[Hạn thanh toán]]</f>
        <v>45002</v>
      </c>
      <c r="AA1973" s="305">
        <f>Table1[[#This Row],[Ngày Thanh toán]]</f>
        <v>0</v>
      </c>
      <c r="AD1973" s="61" t="str">
        <f>VLOOKUP($A1973,Ma_KH!$A:$Q,Ma_KH!O$1,0)</f>
        <v>HAPPYMART</v>
      </c>
      <c r="AE1973" s="3" t="str">
        <f>VLOOKUP($A1973,Ma_KH!$A:$Q,Ma_KH!P$1,0)</f>
        <v>CÔNG TY TNHH HAPPY MART</v>
      </c>
    </row>
    <row r="1974" spans="1:31" s="61" customFormat="1" ht="25.5" customHeight="1" x14ac:dyDescent="0.3">
      <c r="A1974" s="44" t="s">
        <v>178</v>
      </c>
      <c r="B1974" s="44" t="s">
        <v>4524</v>
      </c>
      <c r="C1974" s="46">
        <v>45003</v>
      </c>
      <c r="D1974" s="45" t="s">
        <v>3538</v>
      </c>
      <c r="E1974" s="46"/>
      <c r="F1974" s="50"/>
      <c r="G1974" s="44" t="s">
        <v>3525</v>
      </c>
      <c r="H1974" s="57"/>
      <c r="I1974" s="57"/>
      <c r="J1974" s="57">
        <v>0</v>
      </c>
      <c r="K1974" s="57">
        <v>255479.4</v>
      </c>
      <c r="L1974" s="58" t="s">
        <v>17</v>
      </c>
      <c r="M1974" s="59"/>
      <c r="N1974" s="58"/>
      <c r="O1974" s="57">
        <f>IF(Table1[[#This Row],[Phân loại]]="Tồn đầu kỳ",Table1[[#This Row],[Tổng giá trị]],0)</f>
        <v>0</v>
      </c>
      <c r="P1974" s="58">
        <f>IF(Table1[[#This Row],[Số còn phải thu ĐK]]&lt;&gt;0,0,IF(Table1[[#This Row],[Phân loại]]="Bán hàng",Table1[[#This Row],[Tổng giá trị]],-Table1[[#This Row],[Tổng giá trị]]))</f>
        <v>-255479.4</v>
      </c>
      <c r="Q1974" s="115">
        <f t="shared" si="237"/>
        <v>0</v>
      </c>
      <c r="R1974" s="58">
        <f>Table1[[#This Row],[Số còn phải thu ĐK]]+Table1[[#This Row],[Giá Trị HD sau CK]]-Table1[[#This Row],[Số tiền đã thu]]</f>
        <v>-255479.4</v>
      </c>
      <c r="S1974" s="59">
        <f>IF(Table1[[#This Row],[Ngày hóa đơn]]&lt;&gt;"",Table1[[#This Row],[Ngày hóa đơn]],Table1[[#This Row],[Ngày hạch toán]])</f>
        <v>45003</v>
      </c>
      <c r="T1974" s="58"/>
      <c r="U1974" s="59">
        <f>IF(Table1[[#This Row],[Ngày tính CN]]="","",S1974+T1974)</f>
        <v>45003</v>
      </c>
      <c r="V1974" s="60">
        <f ca="1">IF(Table1[[#This Row],[Hạn thanh toán]]="","",IF((U1974-NOW())&lt;0,0,(U1974-NOW())))</f>
        <v>0</v>
      </c>
      <c r="W1974" s="57"/>
      <c r="X1974" s="116" t="str">
        <f t="shared" ca="1" si="238"/>
        <v/>
      </c>
      <c r="Y1974" s="116" t="str">
        <f t="shared" ca="1" si="236"/>
        <v/>
      </c>
      <c r="Z1974" s="305">
        <f>Table1[[#This Row],[Hạn thanh toán]]</f>
        <v>45003</v>
      </c>
      <c r="AA1974" s="305">
        <f>Table1[[#This Row],[Ngày Thanh toán]]</f>
        <v>0</v>
      </c>
      <c r="AD1974" s="61" t="str">
        <f>VLOOKUP($A1974,Ma_KH!$A:$Q,Ma_KH!O$1,0)</f>
        <v>HAPPYMART</v>
      </c>
      <c r="AE1974" s="3" t="str">
        <f>VLOOKUP($A1974,Ma_KH!$A:$Q,Ma_KH!P$1,0)</f>
        <v>CÔNG TY TNHH HAPPY MART</v>
      </c>
    </row>
    <row r="1975" spans="1:31" s="61" customFormat="1" ht="25.5" customHeight="1" x14ac:dyDescent="0.3">
      <c r="A1975" s="44" t="s">
        <v>178</v>
      </c>
      <c r="B1975" s="44" t="s">
        <v>4524</v>
      </c>
      <c r="C1975" s="46">
        <v>45061</v>
      </c>
      <c r="D1975" s="45" t="s">
        <v>3539</v>
      </c>
      <c r="E1975" s="46"/>
      <c r="F1975" s="50"/>
      <c r="G1975" s="44" t="s">
        <v>3525</v>
      </c>
      <c r="H1975" s="57"/>
      <c r="I1975" s="57"/>
      <c r="J1975" s="57">
        <v>0</v>
      </c>
      <c r="K1975" s="57">
        <v>90069.84</v>
      </c>
      <c r="L1975" s="58" t="s">
        <v>17</v>
      </c>
      <c r="M1975" s="59"/>
      <c r="N1975" s="58"/>
      <c r="O1975" s="57">
        <f>IF(Table1[[#This Row],[Phân loại]]="Tồn đầu kỳ",Table1[[#This Row],[Tổng giá trị]],0)</f>
        <v>0</v>
      </c>
      <c r="P1975" s="58">
        <f>IF(Table1[[#This Row],[Số còn phải thu ĐK]]&lt;&gt;0,0,IF(Table1[[#This Row],[Phân loại]]="Bán hàng",Table1[[#This Row],[Tổng giá trị]],-Table1[[#This Row],[Tổng giá trị]]))</f>
        <v>-90069.84</v>
      </c>
      <c r="Q1975" s="115">
        <f t="shared" si="237"/>
        <v>0</v>
      </c>
      <c r="R1975" s="58">
        <f>Table1[[#This Row],[Số còn phải thu ĐK]]+Table1[[#This Row],[Giá Trị HD sau CK]]-Table1[[#This Row],[Số tiền đã thu]]</f>
        <v>-90069.84</v>
      </c>
      <c r="S1975" s="59">
        <f>IF(Table1[[#This Row],[Ngày hóa đơn]]&lt;&gt;"",Table1[[#This Row],[Ngày hóa đơn]],Table1[[#This Row],[Ngày hạch toán]])</f>
        <v>45061</v>
      </c>
      <c r="T1975" s="58"/>
      <c r="U1975" s="59">
        <f>IF(Table1[[#This Row],[Ngày tính CN]]="","",S1975+T1975)</f>
        <v>45061</v>
      </c>
      <c r="V1975" s="60">
        <f ca="1">IF(Table1[[#This Row],[Hạn thanh toán]]="","",IF((U1975-NOW())&lt;0,0,(U1975-NOW())))</f>
        <v>0</v>
      </c>
      <c r="W1975" s="57"/>
      <c r="X1975" s="116" t="str">
        <f t="shared" ca="1" si="238"/>
        <v/>
      </c>
      <c r="Y1975" s="116" t="str">
        <f t="shared" ca="1" si="236"/>
        <v/>
      </c>
      <c r="Z1975" s="305">
        <f>Table1[[#This Row],[Hạn thanh toán]]</f>
        <v>45061</v>
      </c>
      <c r="AA1975" s="305">
        <f>Table1[[#This Row],[Ngày Thanh toán]]</f>
        <v>0</v>
      </c>
      <c r="AD1975" s="61" t="str">
        <f>VLOOKUP($A1975,Ma_KH!$A:$Q,Ma_KH!O$1,0)</f>
        <v>HAPPYMART</v>
      </c>
      <c r="AE1975" s="3" t="str">
        <f>VLOOKUP($A1975,Ma_KH!$A:$Q,Ma_KH!P$1,0)</f>
        <v>CÔNG TY TNHH HAPPY MART</v>
      </c>
    </row>
    <row r="1976" spans="1:31" s="61" customFormat="1" ht="25.5" customHeight="1" x14ac:dyDescent="0.3">
      <c r="A1976" s="47" t="s">
        <v>177</v>
      </c>
      <c r="B1976" s="44" t="s">
        <v>4524</v>
      </c>
      <c r="C1976" s="49">
        <v>44964</v>
      </c>
      <c r="D1976" s="48" t="s">
        <v>3540</v>
      </c>
      <c r="E1976" s="49"/>
      <c r="F1976" s="51"/>
      <c r="G1976" s="51"/>
      <c r="H1976" s="57"/>
      <c r="I1976" s="57"/>
      <c r="J1976" s="57">
        <v>0</v>
      </c>
      <c r="K1976" s="57">
        <v>1160555</v>
      </c>
      <c r="L1976" s="58" t="s">
        <v>17</v>
      </c>
      <c r="M1976" s="59"/>
      <c r="N1976" s="58"/>
      <c r="O1976" s="57">
        <f>IF(Table1[[#This Row],[Phân loại]]="Tồn đầu kỳ",Table1[[#This Row],[Tổng giá trị]],0)</f>
        <v>0</v>
      </c>
      <c r="P1976" s="58">
        <f>IF(Table1[[#This Row],[Số còn phải thu ĐK]]&lt;&gt;0,0,IF(Table1[[#This Row],[Phân loại]]="Bán hàng",Table1[[#This Row],[Tổng giá trị]],-Table1[[#This Row],[Tổng giá trị]]))</f>
        <v>-1160555</v>
      </c>
      <c r="Q1976" s="115">
        <f t="shared" si="237"/>
        <v>0</v>
      </c>
      <c r="R1976" s="58">
        <f>Table1[[#This Row],[Số còn phải thu ĐK]]+Table1[[#This Row],[Giá Trị HD sau CK]]-Table1[[#This Row],[Số tiền đã thu]]</f>
        <v>-1160555</v>
      </c>
      <c r="S1976" s="59">
        <f>IF(Table1[[#This Row],[Ngày hóa đơn]]&lt;&gt;"",Table1[[#This Row],[Ngày hóa đơn]],Table1[[#This Row],[Ngày hạch toán]])</f>
        <v>44964</v>
      </c>
      <c r="T1976" s="58"/>
      <c r="U1976" s="59">
        <f>IF(Table1[[#This Row],[Ngày tính CN]]="","",S1976+T1976)</f>
        <v>44964</v>
      </c>
      <c r="V1976" s="60">
        <f ca="1">IF(Table1[[#This Row],[Hạn thanh toán]]="","",IF((U1976-NOW())&lt;0,0,(U1976-NOW())))</f>
        <v>0</v>
      </c>
      <c r="W1976" s="57"/>
      <c r="X1976" s="116" t="str">
        <f t="shared" ca="1" si="238"/>
        <v/>
      </c>
      <c r="Y1976" s="116" t="str">
        <f t="shared" ca="1" si="236"/>
        <v/>
      </c>
      <c r="Z1976" s="305">
        <f>Table1[[#This Row],[Hạn thanh toán]]</f>
        <v>44964</v>
      </c>
      <c r="AA1976" s="305">
        <f>Table1[[#This Row],[Ngày Thanh toán]]</f>
        <v>0</v>
      </c>
      <c r="AD1976" s="61" t="str">
        <f>VLOOKUP($A1976,Ma_KH!$A:$Q,Ma_KH!O$1,0)</f>
        <v>HAPPYMART</v>
      </c>
      <c r="AE1976" s="3" t="str">
        <f>VLOOKUP($A1976,Ma_KH!$A:$Q,Ma_KH!P$1,0)</f>
        <v>CÔNG TY TNHH HAPPY MART</v>
      </c>
    </row>
    <row r="1977" spans="1:31" ht="25.5" customHeight="1" x14ac:dyDescent="0.3">
      <c r="A1977" s="69" t="s">
        <v>178</v>
      </c>
      <c r="B1977" s="44" t="s">
        <v>4524</v>
      </c>
      <c r="C1977" s="70">
        <v>45629</v>
      </c>
      <c r="D1977" s="71" t="s">
        <v>3541</v>
      </c>
      <c r="E1977" s="70"/>
      <c r="F1977" s="75"/>
      <c r="G1977" s="69" t="s">
        <v>3542</v>
      </c>
      <c r="H1977" s="72">
        <v>555290</v>
      </c>
      <c r="I1977" s="72">
        <v>27765</v>
      </c>
      <c r="J1977" s="72">
        <v>42202</v>
      </c>
      <c r="K1977" s="72">
        <v>569727</v>
      </c>
      <c r="L1977" s="8" t="s">
        <v>24</v>
      </c>
      <c r="M1977" s="223">
        <v>45631</v>
      </c>
      <c r="N1977" s="224" t="s">
        <v>4458</v>
      </c>
      <c r="O1977" s="72">
        <f>IF(Table1[[#This Row],[Phân loại]]="Tồn đầu kỳ",Table1[[#This Row],[Tổng giá trị]],0)</f>
        <v>0</v>
      </c>
      <c r="P1977" s="8">
        <f>IF(Table1[[#This Row],[Số còn phải thu ĐK]]&lt;&gt;0,0,IF(Table1[[#This Row],[Phân loại]]="Bán hàng",Table1[[#This Row],[Tổng giá trị]],-Table1[[#This Row],[Tổng giá trị]]))</f>
        <v>569727</v>
      </c>
      <c r="Q1977" s="73">
        <f t="shared" si="237"/>
        <v>569727</v>
      </c>
      <c r="R1977" s="8">
        <f>Table1[[#This Row],[Số còn phải thu ĐK]]+Table1[[#This Row],[Giá Trị HD sau CK]]-Table1[[#This Row],[Số tiền đã thu]]</f>
        <v>0</v>
      </c>
      <c r="S1977" s="7">
        <f>IF(Table1[[#This Row],[Ngày hóa đơn]]&lt;&gt;"",Table1[[#This Row],[Ngày hóa đơn]],Table1[[#This Row],[Ngày hạch toán]])</f>
        <v>45629</v>
      </c>
      <c r="T1977" s="8"/>
      <c r="U1977" s="7">
        <f>IF(Table1[[#This Row],[Ngày tính CN]]="","",S1977+T1977)</f>
        <v>45629</v>
      </c>
      <c r="V1977" s="74">
        <f ca="1">IF(Table1[[#This Row],[Hạn thanh toán]]="","",IF((U1977-NOW())&lt;0,0,(U1977-NOW())))</f>
        <v>0</v>
      </c>
      <c r="W1977" s="72"/>
      <c r="X1977" s="68" t="str">
        <f t="shared" ca="1" si="238"/>
        <v/>
      </c>
      <c r="Y1977" s="68" t="str">
        <f t="shared" si="236"/>
        <v>Đã thanh toán</v>
      </c>
      <c r="Z1977" s="301">
        <f>Table1[[#This Row],[Hạn thanh toán]]</f>
        <v>45629</v>
      </c>
      <c r="AA1977" s="301">
        <f>Table1[[#This Row],[Ngày Thanh toán]]</f>
        <v>45631</v>
      </c>
      <c r="AD1977" s="3" t="str">
        <f>VLOOKUP($A1977,Ma_KH!$A:$Q,Ma_KH!O$1,0)</f>
        <v>HAPPYMART</v>
      </c>
      <c r="AE1977" s="3" t="str">
        <f>VLOOKUP($A1977,Ma_KH!$A:$Q,Ma_KH!P$1,0)</f>
        <v>CÔNG TY TNHH HAPPY MART</v>
      </c>
    </row>
    <row r="1978" spans="1:31" s="61" customFormat="1" ht="25.5" customHeight="1" x14ac:dyDescent="0.3">
      <c r="A1978" s="44" t="s">
        <v>182</v>
      </c>
      <c r="B1978" s="44" t="s">
        <v>4525</v>
      </c>
      <c r="C1978" s="46">
        <v>44564</v>
      </c>
      <c r="D1978" s="45"/>
      <c r="E1978" s="46">
        <v>44564</v>
      </c>
      <c r="F1978" s="44" t="s">
        <v>3543</v>
      </c>
      <c r="G1978" s="44" t="s">
        <v>3544</v>
      </c>
      <c r="H1978" s="57">
        <v>1739744</v>
      </c>
      <c r="I1978" s="57">
        <v>0</v>
      </c>
      <c r="J1978" s="57">
        <v>173974</v>
      </c>
      <c r="K1978" s="57">
        <v>1913718</v>
      </c>
      <c r="L1978" s="58" t="s">
        <v>24</v>
      </c>
      <c r="M1978" s="59"/>
      <c r="N1978" s="58"/>
      <c r="O1978" s="57">
        <f>IF(Table1[[#This Row],[Phân loại]]="Tồn đầu kỳ",Table1[[#This Row],[Tổng giá trị]],0)</f>
        <v>0</v>
      </c>
      <c r="P1978" s="58">
        <f>IF(Table1[[#This Row],[Số còn phải thu ĐK]]&lt;&gt;0,0,IF(Table1[[#This Row],[Phân loại]]="Bán hàng",Table1[[#This Row],[Tổng giá trị]],-Table1[[#This Row],[Tổng giá trị]]))</f>
        <v>1913718</v>
      </c>
      <c r="Q1978" s="115">
        <f t="shared" si="237"/>
        <v>0</v>
      </c>
      <c r="R1978" s="58">
        <f>Table1[[#This Row],[Số còn phải thu ĐK]]+Table1[[#This Row],[Giá Trị HD sau CK]]-Table1[[#This Row],[Số tiền đã thu]]</f>
        <v>1913718</v>
      </c>
      <c r="S1978" s="59">
        <f>IF(Table1[[#This Row],[Ngày hóa đơn]]&lt;&gt;"",Table1[[#This Row],[Ngày hóa đơn]],Table1[[#This Row],[Ngày hạch toán]])</f>
        <v>44564</v>
      </c>
      <c r="T1978" s="58"/>
      <c r="U1978" s="59">
        <f>IF(Table1[[#This Row],[Ngày tính CN]]="","",S1978+T1978)</f>
        <v>44564</v>
      </c>
      <c r="V1978" s="60">
        <f ca="1">IF(Table1[[#This Row],[Hạn thanh toán]]="","",IF((U1978-NOW())&lt;0,0,(U1978-NOW())))</f>
        <v>0</v>
      </c>
      <c r="W1978" s="57"/>
      <c r="X1978" s="116" t="str">
        <f t="shared" ca="1" si="238"/>
        <v/>
      </c>
      <c r="Y1978" s="116" t="str">
        <f t="shared" ca="1" si="236"/>
        <v/>
      </c>
      <c r="Z1978" s="305">
        <f>Table1[[#This Row],[Hạn thanh toán]]</f>
        <v>44564</v>
      </c>
      <c r="AA1978" s="305">
        <f>Table1[[#This Row],[Ngày Thanh toán]]</f>
        <v>0</v>
      </c>
      <c r="AD1978" s="61" t="str">
        <f>VLOOKUP($A1978,Ma_KH!$A:$Q,Ma_KH!O$1,0)</f>
        <v>SHINSEN</v>
      </c>
      <c r="AE1978" s="3" t="str">
        <f>VLOOKUP($A1978,Ma_KH!$A:$Q,Ma_KH!P$1,0)</f>
        <v>CÔNG TY CỔ PHẦN SHINSEN GROUP</v>
      </c>
    </row>
    <row r="1979" spans="1:31" s="61" customFormat="1" ht="25.5" customHeight="1" x14ac:dyDescent="0.3">
      <c r="A1979" s="44" t="s">
        <v>182</v>
      </c>
      <c r="B1979" s="44" t="s">
        <v>4525</v>
      </c>
      <c r="C1979" s="46">
        <v>44573</v>
      </c>
      <c r="D1979" s="45"/>
      <c r="E1979" s="46">
        <v>44573</v>
      </c>
      <c r="F1979" s="44" t="s">
        <v>3545</v>
      </c>
      <c r="G1979" s="44" t="s">
        <v>3546</v>
      </c>
      <c r="H1979" s="57">
        <v>752730</v>
      </c>
      <c r="I1979" s="57">
        <v>0</v>
      </c>
      <c r="J1979" s="57">
        <v>75273</v>
      </c>
      <c r="K1979" s="57">
        <v>828003</v>
      </c>
      <c r="L1979" s="58" t="s">
        <v>24</v>
      </c>
      <c r="M1979" s="59"/>
      <c r="N1979" s="58"/>
      <c r="O1979" s="57">
        <f>IF(Table1[[#This Row],[Phân loại]]="Tồn đầu kỳ",Table1[[#This Row],[Tổng giá trị]],0)</f>
        <v>0</v>
      </c>
      <c r="P1979" s="58">
        <f>IF(Table1[[#This Row],[Số còn phải thu ĐK]]&lt;&gt;0,0,IF(Table1[[#This Row],[Phân loại]]="Bán hàng",Table1[[#This Row],[Tổng giá trị]],-Table1[[#This Row],[Tổng giá trị]]))</f>
        <v>828003</v>
      </c>
      <c r="Q1979" s="115">
        <f t="shared" si="237"/>
        <v>0</v>
      </c>
      <c r="R1979" s="58">
        <f>Table1[[#This Row],[Số còn phải thu ĐK]]+Table1[[#This Row],[Giá Trị HD sau CK]]-Table1[[#This Row],[Số tiền đã thu]]</f>
        <v>828003</v>
      </c>
      <c r="S1979" s="59">
        <f>IF(Table1[[#This Row],[Ngày hóa đơn]]&lt;&gt;"",Table1[[#This Row],[Ngày hóa đơn]],Table1[[#This Row],[Ngày hạch toán]])</f>
        <v>44573</v>
      </c>
      <c r="T1979" s="58"/>
      <c r="U1979" s="59">
        <f>IF(Table1[[#This Row],[Ngày tính CN]]="","",S1979+T1979)</f>
        <v>44573</v>
      </c>
      <c r="V1979" s="60">
        <f ca="1">IF(Table1[[#This Row],[Hạn thanh toán]]="","",IF((U1979-NOW())&lt;0,0,(U1979-NOW())))</f>
        <v>0</v>
      </c>
      <c r="W1979" s="57"/>
      <c r="X1979" s="116" t="str">
        <f t="shared" ca="1" si="238"/>
        <v/>
      </c>
      <c r="Y1979" s="116" t="str">
        <f t="shared" ca="1" si="236"/>
        <v/>
      </c>
      <c r="Z1979" s="305">
        <f>Table1[[#This Row],[Hạn thanh toán]]</f>
        <v>44573</v>
      </c>
      <c r="AA1979" s="305">
        <f>Table1[[#This Row],[Ngày Thanh toán]]</f>
        <v>0</v>
      </c>
      <c r="AD1979" s="61" t="str">
        <f>VLOOKUP($A1979,Ma_KH!$A:$Q,Ma_KH!O$1,0)</f>
        <v>SHINSEN</v>
      </c>
      <c r="AE1979" s="3" t="str">
        <f>VLOOKUP($A1979,Ma_KH!$A:$Q,Ma_KH!P$1,0)</f>
        <v>CÔNG TY CỔ PHẦN SHINSEN GROUP</v>
      </c>
    </row>
    <row r="1980" spans="1:31" s="61" customFormat="1" ht="25.5" customHeight="1" x14ac:dyDescent="0.3">
      <c r="A1980" s="44" t="s">
        <v>182</v>
      </c>
      <c r="B1980" s="44" t="s">
        <v>4525</v>
      </c>
      <c r="C1980" s="46">
        <v>44574</v>
      </c>
      <c r="D1980" s="45"/>
      <c r="E1980" s="46">
        <v>44574</v>
      </c>
      <c r="F1980" s="44" t="s">
        <v>3547</v>
      </c>
      <c r="G1980" s="44" t="s">
        <v>3548</v>
      </c>
      <c r="H1980" s="57">
        <v>555290</v>
      </c>
      <c r="I1980" s="57">
        <v>0</v>
      </c>
      <c r="J1980" s="57">
        <v>55529</v>
      </c>
      <c r="K1980" s="57">
        <v>610819</v>
      </c>
      <c r="L1980" s="58" t="s">
        <v>24</v>
      </c>
      <c r="M1980" s="59"/>
      <c r="N1980" s="58"/>
      <c r="O1980" s="57">
        <f>IF(Table1[[#This Row],[Phân loại]]="Tồn đầu kỳ",Table1[[#This Row],[Tổng giá trị]],0)</f>
        <v>0</v>
      </c>
      <c r="P1980" s="58">
        <f>IF(Table1[[#This Row],[Số còn phải thu ĐK]]&lt;&gt;0,0,IF(Table1[[#This Row],[Phân loại]]="Bán hàng",Table1[[#This Row],[Tổng giá trị]],-Table1[[#This Row],[Tổng giá trị]]))</f>
        <v>610819</v>
      </c>
      <c r="Q1980" s="115">
        <f t="shared" si="237"/>
        <v>0</v>
      </c>
      <c r="R1980" s="58">
        <f>Table1[[#This Row],[Số còn phải thu ĐK]]+Table1[[#This Row],[Giá Trị HD sau CK]]-Table1[[#This Row],[Số tiền đã thu]]</f>
        <v>610819</v>
      </c>
      <c r="S1980" s="59">
        <f>IF(Table1[[#This Row],[Ngày hóa đơn]]&lt;&gt;"",Table1[[#This Row],[Ngày hóa đơn]],Table1[[#This Row],[Ngày hạch toán]])</f>
        <v>44574</v>
      </c>
      <c r="T1980" s="58"/>
      <c r="U1980" s="59">
        <f>IF(Table1[[#This Row],[Ngày tính CN]]="","",S1980+T1980)</f>
        <v>44574</v>
      </c>
      <c r="V1980" s="60">
        <f ca="1">IF(Table1[[#This Row],[Hạn thanh toán]]="","",IF((U1980-NOW())&lt;0,0,(U1980-NOW())))</f>
        <v>0</v>
      </c>
      <c r="W1980" s="57"/>
      <c r="X1980" s="116" t="str">
        <f t="shared" ca="1" si="238"/>
        <v/>
      </c>
      <c r="Y1980" s="116" t="str">
        <f t="shared" ca="1" si="236"/>
        <v/>
      </c>
      <c r="Z1980" s="305">
        <f>Table1[[#This Row],[Hạn thanh toán]]</f>
        <v>44574</v>
      </c>
      <c r="AA1980" s="305">
        <f>Table1[[#This Row],[Ngày Thanh toán]]</f>
        <v>0</v>
      </c>
      <c r="AD1980" s="61" t="str">
        <f>VLOOKUP($A1980,Ma_KH!$A:$Q,Ma_KH!O$1,0)</f>
        <v>SHINSEN</v>
      </c>
      <c r="AE1980" s="3" t="str">
        <f>VLOOKUP($A1980,Ma_KH!$A:$Q,Ma_KH!P$1,0)</f>
        <v>CÔNG TY CỔ PHẦN SHINSEN GROUP</v>
      </c>
    </row>
    <row r="1981" spans="1:31" s="61" customFormat="1" ht="25.5" customHeight="1" x14ac:dyDescent="0.3">
      <c r="A1981" s="44" t="s">
        <v>182</v>
      </c>
      <c r="B1981" s="44" t="s">
        <v>4525</v>
      </c>
      <c r="C1981" s="46">
        <v>44575</v>
      </c>
      <c r="D1981" s="45"/>
      <c r="E1981" s="46">
        <v>44575</v>
      </c>
      <c r="F1981" s="44" t="s">
        <v>3549</v>
      </c>
      <c r="G1981" s="44" t="s">
        <v>3550</v>
      </c>
      <c r="H1981" s="57">
        <v>1126866</v>
      </c>
      <c r="I1981" s="57">
        <v>0</v>
      </c>
      <c r="J1981" s="57">
        <v>112687</v>
      </c>
      <c r="K1981" s="57">
        <v>1239553</v>
      </c>
      <c r="L1981" s="58" t="s">
        <v>24</v>
      </c>
      <c r="M1981" s="59"/>
      <c r="N1981" s="58"/>
      <c r="O1981" s="57">
        <f>IF(Table1[[#This Row],[Phân loại]]="Tồn đầu kỳ",Table1[[#This Row],[Tổng giá trị]],0)</f>
        <v>0</v>
      </c>
      <c r="P1981" s="58">
        <f>IF(Table1[[#This Row],[Số còn phải thu ĐK]]&lt;&gt;0,0,IF(Table1[[#This Row],[Phân loại]]="Bán hàng",Table1[[#This Row],[Tổng giá trị]],-Table1[[#This Row],[Tổng giá trị]]))</f>
        <v>1239553</v>
      </c>
      <c r="Q1981" s="115">
        <f t="shared" si="237"/>
        <v>0</v>
      </c>
      <c r="R1981" s="58">
        <f>Table1[[#This Row],[Số còn phải thu ĐK]]+Table1[[#This Row],[Giá Trị HD sau CK]]-Table1[[#This Row],[Số tiền đã thu]]</f>
        <v>1239553</v>
      </c>
      <c r="S1981" s="59">
        <f>IF(Table1[[#This Row],[Ngày hóa đơn]]&lt;&gt;"",Table1[[#This Row],[Ngày hóa đơn]],Table1[[#This Row],[Ngày hạch toán]])</f>
        <v>44575</v>
      </c>
      <c r="T1981" s="58"/>
      <c r="U1981" s="59">
        <f>IF(Table1[[#This Row],[Ngày tính CN]]="","",S1981+T1981)</f>
        <v>44575</v>
      </c>
      <c r="V1981" s="60">
        <f ca="1">IF(Table1[[#This Row],[Hạn thanh toán]]="","",IF((U1981-NOW())&lt;0,0,(U1981-NOW())))</f>
        <v>0</v>
      </c>
      <c r="W1981" s="57"/>
      <c r="X1981" s="116" t="str">
        <f t="shared" ca="1" si="238"/>
        <v/>
      </c>
      <c r="Y1981" s="116" t="str">
        <f t="shared" ca="1" si="236"/>
        <v/>
      </c>
      <c r="Z1981" s="305">
        <f>Table1[[#This Row],[Hạn thanh toán]]</f>
        <v>44575</v>
      </c>
      <c r="AA1981" s="305">
        <f>Table1[[#This Row],[Ngày Thanh toán]]</f>
        <v>0</v>
      </c>
      <c r="AD1981" s="61" t="str">
        <f>VLOOKUP($A1981,Ma_KH!$A:$Q,Ma_KH!O$1,0)</f>
        <v>SHINSEN</v>
      </c>
      <c r="AE1981" s="3" t="str">
        <f>VLOOKUP($A1981,Ma_KH!$A:$Q,Ma_KH!P$1,0)</f>
        <v>CÔNG TY CỔ PHẦN SHINSEN GROUP</v>
      </c>
    </row>
    <row r="1982" spans="1:31" s="61" customFormat="1" ht="25.5" customHeight="1" x14ac:dyDescent="0.3">
      <c r="A1982" s="44" t="s">
        <v>182</v>
      </c>
      <c r="B1982" s="44" t="s">
        <v>4525</v>
      </c>
      <c r="C1982" s="46">
        <v>44590</v>
      </c>
      <c r="D1982" s="45"/>
      <c r="E1982" s="46">
        <v>44590</v>
      </c>
      <c r="F1982" s="44" t="s">
        <v>3551</v>
      </c>
      <c r="G1982" s="44" t="s">
        <v>3552</v>
      </c>
      <c r="H1982" s="57">
        <v>752730</v>
      </c>
      <c r="I1982" s="57">
        <v>0</v>
      </c>
      <c r="J1982" s="57">
        <v>75273</v>
      </c>
      <c r="K1982" s="57">
        <v>828003</v>
      </c>
      <c r="L1982" s="58" t="s">
        <v>24</v>
      </c>
      <c r="M1982" s="59"/>
      <c r="N1982" s="58"/>
      <c r="O1982" s="57">
        <f>IF(Table1[[#This Row],[Phân loại]]="Tồn đầu kỳ",Table1[[#This Row],[Tổng giá trị]],0)</f>
        <v>0</v>
      </c>
      <c r="P1982" s="58">
        <f>IF(Table1[[#This Row],[Số còn phải thu ĐK]]&lt;&gt;0,0,IF(Table1[[#This Row],[Phân loại]]="Bán hàng",Table1[[#This Row],[Tổng giá trị]],-Table1[[#This Row],[Tổng giá trị]]))</f>
        <v>828003</v>
      </c>
      <c r="Q1982" s="115">
        <f t="shared" si="237"/>
        <v>0</v>
      </c>
      <c r="R1982" s="58">
        <f>Table1[[#This Row],[Số còn phải thu ĐK]]+Table1[[#This Row],[Giá Trị HD sau CK]]-Table1[[#This Row],[Số tiền đã thu]]</f>
        <v>828003</v>
      </c>
      <c r="S1982" s="59">
        <f>IF(Table1[[#This Row],[Ngày hóa đơn]]&lt;&gt;"",Table1[[#This Row],[Ngày hóa đơn]],Table1[[#This Row],[Ngày hạch toán]])</f>
        <v>44590</v>
      </c>
      <c r="T1982" s="58"/>
      <c r="U1982" s="59">
        <f>IF(Table1[[#This Row],[Ngày tính CN]]="","",S1982+T1982)</f>
        <v>44590</v>
      </c>
      <c r="V1982" s="60">
        <f ca="1">IF(Table1[[#This Row],[Hạn thanh toán]]="","",IF((U1982-NOW())&lt;0,0,(U1982-NOW())))</f>
        <v>0</v>
      </c>
      <c r="W1982" s="57"/>
      <c r="X1982" s="116" t="str">
        <f t="shared" ca="1" si="238"/>
        <v/>
      </c>
      <c r="Y1982" s="116" t="str">
        <f t="shared" ca="1" si="236"/>
        <v/>
      </c>
      <c r="Z1982" s="305">
        <f>Table1[[#This Row],[Hạn thanh toán]]</f>
        <v>44590</v>
      </c>
      <c r="AA1982" s="305">
        <f>Table1[[#This Row],[Ngày Thanh toán]]</f>
        <v>0</v>
      </c>
      <c r="AD1982" s="61" t="str">
        <f>VLOOKUP($A1982,Ma_KH!$A:$Q,Ma_KH!O$1,0)</f>
        <v>SHINSEN</v>
      </c>
      <c r="AE1982" s="3" t="str">
        <f>VLOOKUP($A1982,Ma_KH!$A:$Q,Ma_KH!P$1,0)</f>
        <v>CÔNG TY CỔ PHẦN SHINSEN GROUP</v>
      </c>
    </row>
    <row r="1983" spans="1:31" s="61" customFormat="1" ht="25.5" customHeight="1" x14ac:dyDescent="0.3">
      <c r="A1983" s="44" t="s">
        <v>182</v>
      </c>
      <c r="B1983" s="44" t="s">
        <v>4525</v>
      </c>
      <c r="C1983" s="46">
        <v>44590</v>
      </c>
      <c r="D1983" s="45"/>
      <c r="E1983" s="46">
        <v>44590</v>
      </c>
      <c r="F1983" s="44" t="s">
        <v>3553</v>
      </c>
      <c r="G1983" s="44" t="s">
        <v>3554</v>
      </c>
      <c r="H1983" s="57">
        <v>2074051</v>
      </c>
      <c r="I1983" s="57">
        <v>0</v>
      </c>
      <c r="J1983" s="57">
        <v>207405</v>
      </c>
      <c r="K1983" s="57">
        <v>2281456</v>
      </c>
      <c r="L1983" s="58" t="s">
        <v>24</v>
      </c>
      <c r="M1983" s="59"/>
      <c r="N1983" s="58"/>
      <c r="O1983" s="57">
        <f>IF(Table1[[#This Row],[Phân loại]]="Tồn đầu kỳ",Table1[[#This Row],[Tổng giá trị]],0)</f>
        <v>0</v>
      </c>
      <c r="P1983" s="58">
        <f>IF(Table1[[#This Row],[Số còn phải thu ĐK]]&lt;&gt;0,0,IF(Table1[[#This Row],[Phân loại]]="Bán hàng",Table1[[#This Row],[Tổng giá trị]],-Table1[[#This Row],[Tổng giá trị]]))</f>
        <v>2281456</v>
      </c>
      <c r="Q1983" s="115">
        <f t="shared" si="237"/>
        <v>0</v>
      </c>
      <c r="R1983" s="58">
        <f>Table1[[#This Row],[Số còn phải thu ĐK]]+Table1[[#This Row],[Giá Trị HD sau CK]]-Table1[[#This Row],[Số tiền đã thu]]</f>
        <v>2281456</v>
      </c>
      <c r="S1983" s="59">
        <f>IF(Table1[[#This Row],[Ngày hóa đơn]]&lt;&gt;"",Table1[[#This Row],[Ngày hóa đơn]],Table1[[#This Row],[Ngày hạch toán]])</f>
        <v>44590</v>
      </c>
      <c r="T1983" s="58"/>
      <c r="U1983" s="59">
        <f>IF(Table1[[#This Row],[Ngày tính CN]]="","",S1983+T1983)</f>
        <v>44590</v>
      </c>
      <c r="V1983" s="60">
        <f ca="1">IF(Table1[[#This Row],[Hạn thanh toán]]="","",IF((U1983-NOW())&lt;0,0,(U1983-NOW())))</f>
        <v>0</v>
      </c>
      <c r="W1983" s="57"/>
      <c r="X1983" s="116" t="str">
        <f t="shared" ca="1" si="238"/>
        <v/>
      </c>
      <c r="Y1983" s="116" t="str">
        <f t="shared" ca="1" si="236"/>
        <v/>
      </c>
      <c r="Z1983" s="305">
        <f>Table1[[#This Row],[Hạn thanh toán]]</f>
        <v>44590</v>
      </c>
      <c r="AA1983" s="305">
        <f>Table1[[#This Row],[Ngày Thanh toán]]</f>
        <v>0</v>
      </c>
      <c r="AD1983" s="61" t="str">
        <f>VLOOKUP($A1983,Ma_KH!$A:$Q,Ma_KH!O$1,0)</f>
        <v>SHINSEN</v>
      </c>
      <c r="AE1983" s="3" t="str">
        <f>VLOOKUP($A1983,Ma_KH!$A:$Q,Ma_KH!P$1,0)</f>
        <v>CÔNG TY CỔ PHẦN SHINSEN GROUP</v>
      </c>
    </row>
    <row r="1984" spans="1:31" s="61" customFormat="1" ht="25.5" customHeight="1" x14ac:dyDescent="0.3">
      <c r="A1984" s="44" t="s">
        <v>182</v>
      </c>
      <c r="B1984" s="44" t="s">
        <v>4525</v>
      </c>
      <c r="C1984" s="46">
        <v>44601</v>
      </c>
      <c r="D1984" s="45"/>
      <c r="E1984" s="46">
        <v>44601</v>
      </c>
      <c r="F1984" s="44" t="s">
        <v>3555</v>
      </c>
      <c r="G1984" s="44" t="s">
        <v>3556</v>
      </c>
      <c r="H1984" s="57">
        <v>1598270</v>
      </c>
      <c r="I1984" s="57">
        <v>0</v>
      </c>
      <c r="J1984" s="57">
        <v>127862</v>
      </c>
      <c r="K1984" s="57">
        <v>1726132</v>
      </c>
      <c r="L1984" s="58" t="s">
        <v>24</v>
      </c>
      <c r="M1984" s="59"/>
      <c r="N1984" s="58"/>
      <c r="O1984" s="57">
        <f>IF(Table1[[#This Row],[Phân loại]]="Tồn đầu kỳ",Table1[[#This Row],[Tổng giá trị]],0)</f>
        <v>0</v>
      </c>
      <c r="P1984" s="58">
        <f>IF(Table1[[#This Row],[Số còn phải thu ĐK]]&lt;&gt;0,0,IF(Table1[[#This Row],[Phân loại]]="Bán hàng",Table1[[#This Row],[Tổng giá trị]],-Table1[[#This Row],[Tổng giá trị]]))</f>
        <v>1726132</v>
      </c>
      <c r="Q1984" s="115">
        <f t="shared" si="237"/>
        <v>0</v>
      </c>
      <c r="R1984" s="58">
        <f>Table1[[#This Row],[Số còn phải thu ĐK]]+Table1[[#This Row],[Giá Trị HD sau CK]]-Table1[[#This Row],[Số tiền đã thu]]</f>
        <v>1726132</v>
      </c>
      <c r="S1984" s="59">
        <f>IF(Table1[[#This Row],[Ngày hóa đơn]]&lt;&gt;"",Table1[[#This Row],[Ngày hóa đơn]],Table1[[#This Row],[Ngày hạch toán]])</f>
        <v>44601</v>
      </c>
      <c r="T1984" s="58"/>
      <c r="U1984" s="59">
        <f>IF(Table1[[#This Row],[Ngày tính CN]]="","",S1984+T1984)</f>
        <v>44601</v>
      </c>
      <c r="V1984" s="60">
        <f ca="1">IF(Table1[[#This Row],[Hạn thanh toán]]="","",IF((U1984-NOW())&lt;0,0,(U1984-NOW())))</f>
        <v>0</v>
      </c>
      <c r="W1984" s="57"/>
      <c r="X1984" s="116" t="str">
        <f t="shared" ca="1" si="238"/>
        <v/>
      </c>
      <c r="Y1984" s="116" t="str">
        <f t="shared" ca="1" si="236"/>
        <v/>
      </c>
      <c r="Z1984" s="305">
        <f>Table1[[#This Row],[Hạn thanh toán]]</f>
        <v>44601</v>
      </c>
      <c r="AA1984" s="305">
        <f>Table1[[#This Row],[Ngày Thanh toán]]</f>
        <v>0</v>
      </c>
      <c r="AD1984" s="61" t="str">
        <f>VLOOKUP($A1984,Ma_KH!$A:$Q,Ma_KH!O$1,0)</f>
        <v>SHINSEN</v>
      </c>
      <c r="AE1984" s="3" t="str">
        <f>VLOOKUP($A1984,Ma_KH!$A:$Q,Ma_KH!P$1,0)</f>
        <v>CÔNG TY CỔ PHẦN SHINSEN GROUP</v>
      </c>
    </row>
    <row r="1985" spans="1:31" s="61" customFormat="1" ht="25.5" customHeight="1" x14ac:dyDescent="0.3">
      <c r="A1985" s="44" t="s">
        <v>182</v>
      </c>
      <c r="B1985" s="44" t="s">
        <v>4525</v>
      </c>
      <c r="C1985" s="46">
        <v>44602</v>
      </c>
      <c r="D1985" s="45"/>
      <c r="E1985" s="46">
        <v>44602</v>
      </c>
      <c r="F1985" s="44" t="s">
        <v>3557</v>
      </c>
      <c r="G1985" s="44" t="s">
        <v>3558</v>
      </c>
      <c r="H1985" s="57">
        <v>884818</v>
      </c>
      <c r="I1985" s="57">
        <v>0</v>
      </c>
      <c r="J1985" s="57">
        <v>70785</v>
      </c>
      <c r="K1985" s="57">
        <v>955603</v>
      </c>
      <c r="L1985" s="58" t="s">
        <v>24</v>
      </c>
      <c r="M1985" s="59"/>
      <c r="N1985" s="58"/>
      <c r="O1985" s="57">
        <f>IF(Table1[[#This Row],[Phân loại]]="Tồn đầu kỳ",Table1[[#This Row],[Tổng giá trị]],0)</f>
        <v>0</v>
      </c>
      <c r="P1985" s="58">
        <f>IF(Table1[[#This Row],[Số còn phải thu ĐK]]&lt;&gt;0,0,IF(Table1[[#This Row],[Phân loại]]="Bán hàng",Table1[[#This Row],[Tổng giá trị]],-Table1[[#This Row],[Tổng giá trị]]))</f>
        <v>955603</v>
      </c>
      <c r="Q1985" s="115">
        <f t="shared" si="237"/>
        <v>0</v>
      </c>
      <c r="R1985" s="58">
        <f>Table1[[#This Row],[Số còn phải thu ĐK]]+Table1[[#This Row],[Giá Trị HD sau CK]]-Table1[[#This Row],[Số tiền đã thu]]</f>
        <v>955603</v>
      </c>
      <c r="S1985" s="59">
        <f>IF(Table1[[#This Row],[Ngày hóa đơn]]&lt;&gt;"",Table1[[#This Row],[Ngày hóa đơn]],Table1[[#This Row],[Ngày hạch toán]])</f>
        <v>44602</v>
      </c>
      <c r="T1985" s="58"/>
      <c r="U1985" s="59">
        <f>IF(Table1[[#This Row],[Ngày tính CN]]="","",S1985+T1985)</f>
        <v>44602</v>
      </c>
      <c r="V1985" s="60">
        <f ca="1">IF(Table1[[#This Row],[Hạn thanh toán]]="","",IF((U1985-NOW())&lt;0,0,(U1985-NOW())))</f>
        <v>0</v>
      </c>
      <c r="W1985" s="57"/>
      <c r="X1985" s="116" t="str">
        <f t="shared" ca="1" si="238"/>
        <v/>
      </c>
      <c r="Y1985" s="116" t="str">
        <f t="shared" ca="1" si="236"/>
        <v/>
      </c>
      <c r="Z1985" s="305">
        <f>Table1[[#This Row],[Hạn thanh toán]]</f>
        <v>44602</v>
      </c>
      <c r="AA1985" s="305">
        <f>Table1[[#This Row],[Ngày Thanh toán]]</f>
        <v>0</v>
      </c>
      <c r="AD1985" s="61" t="str">
        <f>VLOOKUP($A1985,Ma_KH!$A:$Q,Ma_KH!O$1,0)</f>
        <v>SHINSEN</v>
      </c>
      <c r="AE1985" s="3" t="str">
        <f>VLOOKUP($A1985,Ma_KH!$A:$Q,Ma_KH!P$1,0)</f>
        <v>CÔNG TY CỔ PHẦN SHINSEN GROUP</v>
      </c>
    </row>
    <row r="1986" spans="1:31" s="61" customFormat="1" ht="25.5" customHeight="1" x14ac:dyDescent="0.3">
      <c r="A1986" s="47" t="s">
        <v>182</v>
      </c>
      <c r="B1986" s="44" t="s">
        <v>4525</v>
      </c>
      <c r="C1986" s="49">
        <v>44602</v>
      </c>
      <c r="D1986" s="48"/>
      <c r="E1986" s="49">
        <v>44602</v>
      </c>
      <c r="F1986" s="47" t="s">
        <v>3559</v>
      </c>
      <c r="G1986" s="47" t="s">
        <v>3560</v>
      </c>
      <c r="H1986" s="57">
        <v>1552578</v>
      </c>
      <c r="I1986" s="57">
        <v>0</v>
      </c>
      <c r="J1986" s="57">
        <v>124206</v>
      </c>
      <c r="K1986" s="57">
        <v>1676784</v>
      </c>
      <c r="L1986" s="58" t="s">
        <v>24</v>
      </c>
      <c r="M1986" s="59"/>
      <c r="N1986" s="58"/>
      <c r="O1986" s="57">
        <f>IF(Table1[[#This Row],[Phân loại]]="Tồn đầu kỳ",Table1[[#This Row],[Tổng giá trị]],0)</f>
        <v>0</v>
      </c>
      <c r="P1986" s="58">
        <f>IF(Table1[[#This Row],[Số còn phải thu ĐK]]&lt;&gt;0,0,IF(Table1[[#This Row],[Phân loại]]="Bán hàng",Table1[[#This Row],[Tổng giá trị]],-Table1[[#This Row],[Tổng giá trị]]))</f>
        <v>1676784</v>
      </c>
      <c r="Q1986" s="115">
        <f t="shared" si="237"/>
        <v>0</v>
      </c>
      <c r="R1986" s="58">
        <f>Table1[[#This Row],[Số còn phải thu ĐK]]+Table1[[#This Row],[Giá Trị HD sau CK]]-Table1[[#This Row],[Số tiền đã thu]]</f>
        <v>1676784</v>
      </c>
      <c r="S1986" s="59">
        <f>IF(Table1[[#This Row],[Ngày hóa đơn]]&lt;&gt;"",Table1[[#This Row],[Ngày hóa đơn]],Table1[[#This Row],[Ngày hạch toán]])</f>
        <v>44602</v>
      </c>
      <c r="T1986" s="58"/>
      <c r="U1986" s="59">
        <f>IF(Table1[[#This Row],[Ngày tính CN]]="","",S1986+T1986)</f>
        <v>44602</v>
      </c>
      <c r="V1986" s="60">
        <f ca="1">IF(Table1[[#This Row],[Hạn thanh toán]]="","",IF((U1986-NOW())&lt;0,0,(U1986-NOW())))</f>
        <v>0</v>
      </c>
      <c r="W1986" s="57"/>
      <c r="X1986" s="116" t="str">
        <f t="shared" ca="1" si="238"/>
        <v/>
      </c>
      <c r="Y1986" s="116" t="str">
        <f t="shared" ca="1" si="236"/>
        <v/>
      </c>
      <c r="Z1986" s="305">
        <f>Table1[[#This Row],[Hạn thanh toán]]</f>
        <v>44602</v>
      </c>
      <c r="AA1986" s="305">
        <f>Table1[[#This Row],[Ngày Thanh toán]]</f>
        <v>0</v>
      </c>
      <c r="AD1986" s="61" t="str">
        <f>VLOOKUP($A1986,Ma_KH!$A:$Q,Ma_KH!O$1,0)</f>
        <v>SHINSEN</v>
      </c>
      <c r="AE1986" s="3" t="str">
        <f>VLOOKUP($A1986,Ma_KH!$A:$Q,Ma_KH!P$1,0)</f>
        <v>CÔNG TY CỔ PHẦN SHINSEN GROUP</v>
      </c>
    </row>
    <row r="1987" spans="1:31" s="61" customFormat="1" ht="25.5" customHeight="1" x14ac:dyDescent="0.3">
      <c r="A1987" s="44" t="s">
        <v>182</v>
      </c>
      <c r="B1987" s="44" t="s">
        <v>4525</v>
      </c>
      <c r="C1987" s="46">
        <v>44608</v>
      </c>
      <c r="D1987" s="45"/>
      <c r="E1987" s="46">
        <v>44608</v>
      </c>
      <c r="F1987" s="44" t="s">
        <v>3561</v>
      </c>
      <c r="G1987" s="44" t="s">
        <v>3562</v>
      </c>
      <c r="H1987" s="57">
        <v>953062</v>
      </c>
      <c r="I1987" s="57">
        <v>0</v>
      </c>
      <c r="J1987" s="57">
        <v>76245</v>
      </c>
      <c r="K1987" s="57">
        <v>1029307</v>
      </c>
      <c r="L1987" s="58" t="s">
        <v>24</v>
      </c>
      <c r="M1987" s="59"/>
      <c r="N1987" s="58"/>
      <c r="O1987" s="57">
        <f>IF(Table1[[#This Row],[Phân loại]]="Tồn đầu kỳ",Table1[[#This Row],[Tổng giá trị]],0)</f>
        <v>0</v>
      </c>
      <c r="P1987" s="58">
        <f>IF(Table1[[#This Row],[Số còn phải thu ĐK]]&lt;&gt;0,0,IF(Table1[[#This Row],[Phân loại]]="Bán hàng",Table1[[#This Row],[Tổng giá trị]],-Table1[[#This Row],[Tổng giá trị]]))</f>
        <v>1029307</v>
      </c>
      <c r="Q1987" s="115">
        <f t="shared" si="237"/>
        <v>0</v>
      </c>
      <c r="R1987" s="58">
        <f>Table1[[#This Row],[Số còn phải thu ĐK]]+Table1[[#This Row],[Giá Trị HD sau CK]]-Table1[[#This Row],[Số tiền đã thu]]</f>
        <v>1029307</v>
      </c>
      <c r="S1987" s="59">
        <f>IF(Table1[[#This Row],[Ngày hóa đơn]]&lt;&gt;"",Table1[[#This Row],[Ngày hóa đơn]],Table1[[#This Row],[Ngày hạch toán]])</f>
        <v>44608</v>
      </c>
      <c r="T1987" s="58"/>
      <c r="U1987" s="59">
        <f>IF(Table1[[#This Row],[Ngày tính CN]]="","",S1987+T1987)</f>
        <v>44608</v>
      </c>
      <c r="V1987" s="60">
        <f ca="1">IF(Table1[[#This Row],[Hạn thanh toán]]="","",IF((U1987-NOW())&lt;0,0,(U1987-NOW())))</f>
        <v>0</v>
      </c>
      <c r="W1987" s="57"/>
      <c r="X1987" s="116" t="str">
        <f t="shared" ca="1" si="238"/>
        <v/>
      </c>
      <c r="Y1987" s="116" t="str">
        <f t="shared" ca="1" si="236"/>
        <v/>
      </c>
      <c r="Z1987" s="305">
        <f>Table1[[#This Row],[Hạn thanh toán]]</f>
        <v>44608</v>
      </c>
      <c r="AA1987" s="305">
        <f>Table1[[#This Row],[Ngày Thanh toán]]</f>
        <v>0</v>
      </c>
      <c r="AD1987" s="61" t="str">
        <f>VLOOKUP($A1987,Ma_KH!$A:$Q,Ma_KH!O$1,0)</f>
        <v>SHINSEN</v>
      </c>
      <c r="AE1987" s="3" t="str">
        <f>VLOOKUP($A1987,Ma_KH!$A:$Q,Ma_KH!P$1,0)</f>
        <v>CÔNG TY CỔ PHẦN SHINSEN GROUP</v>
      </c>
    </row>
    <row r="1988" spans="1:31" s="61" customFormat="1" ht="25.5" customHeight="1" x14ac:dyDescent="0.3">
      <c r="A1988" s="44" t="s">
        <v>182</v>
      </c>
      <c r="B1988" s="44" t="s">
        <v>4525</v>
      </c>
      <c r="C1988" s="46">
        <v>44625</v>
      </c>
      <c r="D1988" s="45"/>
      <c r="E1988" s="46">
        <v>44625</v>
      </c>
      <c r="F1988" s="44" t="s">
        <v>3563</v>
      </c>
      <c r="G1988" s="44" t="s">
        <v>3564</v>
      </c>
      <c r="H1988" s="57">
        <v>1351348</v>
      </c>
      <c r="I1988" s="57">
        <v>0</v>
      </c>
      <c r="J1988" s="57">
        <v>108108</v>
      </c>
      <c r="K1988" s="57">
        <v>1459456</v>
      </c>
      <c r="L1988" s="58" t="s">
        <v>24</v>
      </c>
      <c r="M1988" s="59"/>
      <c r="N1988" s="58"/>
      <c r="O1988" s="57">
        <f>IF(Table1[[#This Row],[Phân loại]]="Tồn đầu kỳ",Table1[[#This Row],[Tổng giá trị]],0)</f>
        <v>0</v>
      </c>
      <c r="P1988" s="58">
        <f>IF(Table1[[#This Row],[Số còn phải thu ĐK]]&lt;&gt;0,0,IF(Table1[[#This Row],[Phân loại]]="Bán hàng",Table1[[#This Row],[Tổng giá trị]],-Table1[[#This Row],[Tổng giá trị]]))</f>
        <v>1459456</v>
      </c>
      <c r="Q1988" s="115">
        <f t="shared" si="237"/>
        <v>0</v>
      </c>
      <c r="R1988" s="58">
        <f>Table1[[#This Row],[Số còn phải thu ĐK]]+Table1[[#This Row],[Giá Trị HD sau CK]]-Table1[[#This Row],[Số tiền đã thu]]</f>
        <v>1459456</v>
      </c>
      <c r="S1988" s="59">
        <f>IF(Table1[[#This Row],[Ngày hóa đơn]]&lt;&gt;"",Table1[[#This Row],[Ngày hóa đơn]],Table1[[#This Row],[Ngày hạch toán]])</f>
        <v>44625</v>
      </c>
      <c r="T1988" s="58"/>
      <c r="U1988" s="59">
        <f>IF(Table1[[#This Row],[Ngày tính CN]]="","",S1988+T1988)</f>
        <v>44625</v>
      </c>
      <c r="V1988" s="60">
        <f ca="1">IF(Table1[[#This Row],[Hạn thanh toán]]="","",IF((U1988-NOW())&lt;0,0,(U1988-NOW())))</f>
        <v>0</v>
      </c>
      <c r="W1988" s="57"/>
      <c r="X1988" s="116" t="str">
        <f t="shared" ca="1" si="238"/>
        <v/>
      </c>
      <c r="Y1988" s="116" t="str">
        <f t="shared" ca="1" si="236"/>
        <v/>
      </c>
      <c r="Z1988" s="305">
        <f>Table1[[#This Row],[Hạn thanh toán]]</f>
        <v>44625</v>
      </c>
      <c r="AA1988" s="305">
        <f>Table1[[#This Row],[Ngày Thanh toán]]</f>
        <v>0</v>
      </c>
      <c r="AD1988" s="61" t="str">
        <f>VLOOKUP($A1988,Ma_KH!$A:$Q,Ma_KH!O$1,0)</f>
        <v>SHINSEN</v>
      </c>
      <c r="AE1988" s="3" t="str">
        <f>VLOOKUP($A1988,Ma_KH!$A:$Q,Ma_KH!P$1,0)</f>
        <v>CÔNG TY CỔ PHẦN SHINSEN GROUP</v>
      </c>
    </row>
    <row r="1989" spans="1:31" s="61" customFormat="1" ht="25.5" customHeight="1" x14ac:dyDescent="0.3">
      <c r="A1989" s="44" t="s">
        <v>182</v>
      </c>
      <c r="B1989" s="44" t="s">
        <v>4525</v>
      </c>
      <c r="C1989" s="46">
        <v>44625</v>
      </c>
      <c r="D1989" s="45"/>
      <c r="E1989" s="46">
        <v>44625</v>
      </c>
      <c r="F1989" s="44" t="s">
        <v>3565</v>
      </c>
      <c r="G1989" s="44" t="s">
        <v>3566</v>
      </c>
      <c r="H1989" s="57">
        <v>1552578</v>
      </c>
      <c r="I1989" s="57">
        <v>0</v>
      </c>
      <c r="J1989" s="57">
        <v>124206</v>
      </c>
      <c r="K1989" s="57">
        <v>1676784</v>
      </c>
      <c r="L1989" s="58" t="s">
        <v>24</v>
      </c>
      <c r="M1989" s="59"/>
      <c r="N1989" s="58"/>
      <c r="O1989" s="57">
        <f>IF(Table1[[#This Row],[Phân loại]]="Tồn đầu kỳ",Table1[[#This Row],[Tổng giá trị]],0)</f>
        <v>0</v>
      </c>
      <c r="P1989" s="58">
        <f>IF(Table1[[#This Row],[Số còn phải thu ĐK]]&lt;&gt;0,0,IF(Table1[[#This Row],[Phân loại]]="Bán hàng",Table1[[#This Row],[Tổng giá trị]],-Table1[[#This Row],[Tổng giá trị]]))</f>
        <v>1676784</v>
      </c>
      <c r="Q1989" s="115">
        <f t="shared" si="237"/>
        <v>0</v>
      </c>
      <c r="R1989" s="58">
        <f>Table1[[#This Row],[Số còn phải thu ĐK]]+Table1[[#This Row],[Giá Trị HD sau CK]]-Table1[[#This Row],[Số tiền đã thu]]</f>
        <v>1676784</v>
      </c>
      <c r="S1989" s="59">
        <f>IF(Table1[[#This Row],[Ngày hóa đơn]]&lt;&gt;"",Table1[[#This Row],[Ngày hóa đơn]],Table1[[#This Row],[Ngày hạch toán]])</f>
        <v>44625</v>
      </c>
      <c r="T1989" s="58"/>
      <c r="U1989" s="59">
        <f>IF(Table1[[#This Row],[Ngày tính CN]]="","",S1989+T1989)</f>
        <v>44625</v>
      </c>
      <c r="V1989" s="60">
        <f ca="1">IF(Table1[[#This Row],[Hạn thanh toán]]="","",IF((U1989-NOW())&lt;0,0,(U1989-NOW())))</f>
        <v>0</v>
      </c>
      <c r="W1989" s="57"/>
      <c r="X1989" s="116" t="str">
        <f t="shared" ca="1" si="238"/>
        <v/>
      </c>
      <c r="Y1989" s="116" t="str">
        <f t="shared" ca="1" si="236"/>
        <v/>
      </c>
      <c r="Z1989" s="305">
        <f>Table1[[#This Row],[Hạn thanh toán]]</f>
        <v>44625</v>
      </c>
      <c r="AA1989" s="305">
        <f>Table1[[#This Row],[Ngày Thanh toán]]</f>
        <v>0</v>
      </c>
      <c r="AD1989" s="61" t="str">
        <f>VLOOKUP($A1989,Ma_KH!$A:$Q,Ma_KH!O$1,0)</f>
        <v>SHINSEN</v>
      </c>
      <c r="AE1989" s="3" t="str">
        <f>VLOOKUP($A1989,Ma_KH!$A:$Q,Ma_KH!P$1,0)</f>
        <v>CÔNG TY CỔ PHẦN SHINSEN GROUP</v>
      </c>
    </row>
    <row r="1990" spans="1:31" s="61" customFormat="1" ht="25.5" customHeight="1" x14ac:dyDescent="0.3">
      <c r="A1990" s="44" t="s">
        <v>182</v>
      </c>
      <c r="B1990" s="44" t="s">
        <v>4525</v>
      </c>
      <c r="C1990" s="46">
        <v>44629</v>
      </c>
      <c r="D1990" s="45"/>
      <c r="E1990" s="46">
        <v>44629</v>
      </c>
      <c r="F1990" s="44" t="s">
        <v>3567</v>
      </c>
      <c r="G1990" s="44" t="s">
        <v>3568</v>
      </c>
      <c r="H1990" s="57">
        <v>806200</v>
      </c>
      <c r="I1990" s="57">
        <v>0</v>
      </c>
      <c r="J1990" s="57">
        <v>64496</v>
      </c>
      <c r="K1990" s="57">
        <v>870696</v>
      </c>
      <c r="L1990" s="58" t="s">
        <v>24</v>
      </c>
      <c r="M1990" s="59"/>
      <c r="N1990" s="58"/>
      <c r="O1990" s="57">
        <f>IF(Table1[[#This Row],[Phân loại]]="Tồn đầu kỳ",Table1[[#This Row],[Tổng giá trị]],0)</f>
        <v>0</v>
      </c>
      <c r="P1990" s="58">
        <f>IF(Table1[[#This Row],[Số còn phải thu ĐK]]&lt;&gt;0,0,IF(Table1[[#This Row],[Phân loại]]="Bán hàng",Table1[[#This Row],[Tổng giá trị]],-Table1[[#This Row],[Tổng giá trị]]))</f>
        <v>870696</v>
      </c>
      <c r="Q1990" s="115">
        <f t="shared" si="237"/>
        <v>0</v>
      </c>
      <c r="R1990" s="58">
        <f>Table1[[#This Row],[Số còn phải thu ĐK]]+Table1[[#This Row],[Giá Trị HD sau CK]]-Table1[[#This Row],[Số tiền đã thu]]</f>
        <v>870696</v>
      </c>
      <c r="S1990" s="59">
        <f>IF(Table1[[#This Row],[Ngày hóa đơn]]&lt;&gt;"",Table1[[#This Row],[Ngày hóa đơn]],Table1[[#This Row],[Ngày hạch toán]])</f>
        <v>44629</v>
      </c>
      <c r="T1990" s="58"/>
      <c r="U1990" s="59">
        <f>IF(Table1[[#This Row],[Ngày tính CN]]="","",S1990+T1990)</f>
        <v>44629</v>
      </c>
      <c r="V1990" s="60">
        <f ca="1">IF(Table1[[#This Row],[Hạn thanh toán]]="","",IF((U1990-NOW())&lt;0,0,(U1990-NOW())))</f>
        <v>0</v>
      </c>
      <c r="W1990" s="57"/>
      <c r="X1990" s="116" t="str">
        <f t="shared" ca="1" si="238"/>
        <v/>
      </c>
      <c r="Y1990" s="116" t="str">
        <f t="shared" ca="1" si="236"/>
        <v/>
      </c>
      <c r="Z1990" s="305">
        <f>Table1[[#This Row],[Hạn thanh toán]]</f>
        <v>44629</v>
      </c>
      <c r="AA1990" s="305">
        <f>Table1[[#This Row],[Ngày Thanh toán]]</f>
        <v>0</v>
      </c>
      <c r="AD1990" s="61" t="str">
        <f>VLOOKUP($A1990,Ma_KH!$A:$Q,Ma_KH!O$1,0)</f>
        <v>SHINSEN</v>
      </c>
      <c r="AE1990" s="3" t="str">
        <f>VLOOKUP($A1990,Ma_KH!$A:$Q,Ma_KH!P$1,0)</f>
        <v>CÔNG TY CỔ PHẦN SHINSEN GROUP</v>
      </c>
    </row>
    <row r="1991" spans="1:31" s="61" customFormat="1" ht="25.5" customHeight="1" x14ac:dyDescent="0.3">
      <c r="A1991" s="44" t="s">
        <v>182</v>
      </c>
      <c r="B1991" s="44" t="s">
        <v>4525</v>
      </c>
      <c r="C1991" s="46">
        <v>44643</v>
      </c>
      <c r="D1991" s="45"/>
      <c r="E1991" s="46">
        <v>44643</v>
      </c>
      <c r="F1991" s="44" t="s">
        <v>3569</v>
      </c>
      <c r="G1991" s="44" t="s">
        <v>3570</v>
      </c>
      <c r="H1991" s="57">
        <v>988866</v>
      </c>
      <c r="I1991" s="57">
        <v>0</v>
      </c>
      <c r="J1991" s="57">
        <v>79109</v>
      </c>
      <c r="K1991" s="57">
        <v>1067975</v>
      </c>
      <c r="L1991" s="58" t="s">
        <v>24</v>
      </c>
      <c r="M1991" s="59"/>
      <c r="N1991" s="58"/>
      <c r="O1991" s="57">
        <f>IF(Table1[[#This Row],[Phân loại]]="Tồn đầu kỳ",Table1[[#This Row],[Tổng giá trị]],0)</f>
        <v>0</v>
      </c>
      <c r="P1991" s="58">
        <f>IF(Table1[[#This Row],[Số còn phải thu ĐK]]&lt;&gt;0,0,IF(Table1[[#This Row],[Phân loại]]="Bán hàng",Table1[[#This Row],[Tổng giá trị]],-Table1[[#This Row],[Tổng giá trị]]))</f>
        <v>1067975</v>
      </c>
      <c r="Q1991" s="115">
        <f t="shared" si="237"/>
        <v>0</v>
      </c>
      <c r="R1991" s="58">
        <f>Table1[[#This Row],[Số còn phải thu ĐK]]+Table1[[#This Row],[Giá Trị HD sau CK]]-Table1[[#This Row],[Số tiền đã thu]]</f>
        <v>1067975</v>
      </c>
      <c r="S1991" s="59">
        <f>IF(Table1[[#This Row],[Ngày hóa đơn]]&lt;&gt;"",Table1[[#This Row],[Ngày hóa đơn]],Table1[[#This Row],[Ngày hạch toán]])</f>
        <v>44643</v>
      </c>
      <c r="T1991" s="58"/>
      <c r="U1991" s="59">
        <f>IF(Table1[[#This Row],[Ngày tính CN]]="","",S1991+T1991)</f>
        <v>44643</v>
      </c>
      <c r="V1991" s="60">
        <f ca="1">IF(Table1[[#This Row],[Hạn thanh toán]]="","",IF((U1991-NOW())&lt;0,0,(U1991-NOW())))</f>
        <v>0</v>
      </c>
      <c r="W1991" s="57"/>
      <c r="X1991" s="116" t="str">
        <f t="shared" ca="1" si="238"/>
        <v/>
      </c>
      <c r="Y1991" s="116" t="str">
        <f t="shared" ca="1" si="236"/>
        <v/>
      </c>
      <c r="Z1991" s="305">
        <f>Table1[[#This Row],[Hạn thanh toán]]</f>
        <v>44643</v>
      </c>
      <c r="AA1991" s="305">
        <f>Table1[[#This Row],[Ngày Thanh toán]]</f>
        <v>0</v>
      </c>
      <c r="AD1991" s="61" t="str">
        <f>VLOOKUP($A1991,Ma_KH!$A:$Q,Ma_KH!O$1,0)</f>
        <v>SHINSEN</v>
      </c>
      <c r="AE1991" s="3" t="str">
        <f>VLOOKUP($A1991,Ma_KH!$A:$Q,Ma_KH!P$1,0)</f>
        <v>CÔNG TY CỔ PHẦN SHINSEN GROUP</v>
      </c>
    </row>
    <row r="1992" spans="1:31" s="61" customFormat="1" ht="25.5" customHeight="1" x14ac:dyDescent="0.3">
      <c r="A1992" s="44" t="s">
        <v>182</v>
      </c>
      <c r="B1992" s="44" t="s">
        <v>4525</v>
      </c>
      <c r="C1992" s="46">
        <v>44649</v>
      </c>
      <c r="D1992" s="45"/>
      <c r="E1992" s="46">
        <v>44649</v>
      </c>
      <c r="F1992" s="44" t="s">
        <v>3571</v>
      </c>
      <c r="G1992" s="44" t="s">
        <v>3572</v>
      </c>
      <c r="H1992" s="57">
        <v>2071296</v>
      </c>
      <c r="I1992" s="57">
        <v>0</v>
      </c>
      <c r="J1992" s="57">
        <v>165704</v>
      </c>
      <c r="K1992" s="57">
        <v>2237000</v>
      </c>
      <c r="L1992" s="58" t="s">
        <v>24</v>
      </c>
      <c r="M1992" s="59"/>
      <c r="N1992" s="58"/>
      <c r="O1992" s="57">
        <f>IF(Table1[[#This Row],[Phân loại]]="Tồn đầu kỳ",Table1[[#This Row],[Tổng giá trị]],0)</f>
        <v>0</v>
      </c>
      <c r="P1992" s="58">
        <f>IF(Table1[[#This Row],[Số còn phải thu ĐK]]&lt;&gt;0,0,IF(Table1[[#This Row],[Phân loại]]="Bán hàng",Table1[[#This Row],[Tổng giá trị]],-Table1[[#This Row],[Tổng giá trị]]))</f>
        <v>2237000</v>
      </c>
      <c r="Q1992" s="115">
        <f t="shared" si="237"/>
        <v>0</v>
      </c>
      <c r="R1992" s="58">
        <f>Table1[[#This Row],[Số còn phải thu ĐK]]+Table1[[#This Row],[Giá Trị HD sau CK]]-Table1[[#This Row],[Số tiền đã thu]]</f>
        <v>2237000</v>
      </c>
      <c r="S1992" s="59">
        <f>IF(Table1[[#This Row],[Ngày hóa đơn]]&lt;&gt;"",Table1[[#This Row],[Ngày hóa đơn]],Table1[[#This Row],[Ngày hạch toán]])</f>
        <v>44649</v>
      </c>
      <c r="T1992" s="58"/>
      <c r="U1992" s="59">
        <f>IF(Table1[[#This Row],[Ngày tính CN]]="","",S1992+T1992)</f>
        <v>44649</v>
      </c>
      <c r="V1992" s="60">
        <f ca="1">IF(Table1[[#This Row],[Hạn thanh toán]]="","",IF((U1992-NOW())&lt;0,0,(U1992-NOW())))</f>
        <v>0</v>
      </c>
      <c r="W1992" s="57"/>
      <c r="X1992" s="116" t="str">
        <f t="shared" ca="1" si="238"/>
        <v/>
      </c>
      <c r="Y1992" s="116" t="str">
        <f t="shared" ca="1" si="236"/>
        <v/>
      </c>
      <c r="Z1992" s="305">
        <f>Table1[[#This Row],[Hạn thanh toán]]</f>
        <v>44649</v>
      </c>
      <c r="AA1992" s="305">
        <f>Table1[[#This Row],[Ngày Thanh toán]]</f>
        <v>0</v>
      </c>
      <c r="AD1992" s="61" t="str">
        <f>VLOOKUP($A1992,Ma_KH!$A:$Q,Ma_KH!O$1,0)</f>
        <v>SHINSEN</v>
      </c>
      <c r="AE1992" s="3" t="str">
        <f>VLOOKUP($A1992,Ma_KH!$A:$Q,Ma_KH!P$1,0)</f>
        <v>CÔNG TY CỔ PHẦN SHINSEN GROUP</v>
      </c>
    </row>
    <row r="1993" spans="1:31" s="61" customFormat="1" ht="25.5" customHeight="1" x14ac:dyDescent="0.3">
      <c r="A1993" s="44" t="s">
        <v>182</v>
      </c>
      <c r="B1993" s="44" t="s">
        <v>4525</v>
      </c>
      <c r="C1993" s="46">
        <v>44649</v>
      </c>
      <c r="D1993" s="45"/>
      <c r="E1993" s="46">
        <v>44649</v>
      </c>
      <c r="F1993" s="44" t="s">
        <v>3573</v>
      </c>
      <c r="G1993" s="44" t="s">
        <v>3574</v>
      </c>
      <c r="H1993" s="57">
        <v>2071296</v>
      </c>
      <c r="I1993" s="57">
        <v>0</v>
      </c>
      <c r="J1993" s="57">
        <v>165704</v>
      </c>
      <c r="K1993" s="57">
        <v>2237000</v>
      </c>
      <c r="L1993" s="58" t="s">
        <v>24</v>
      </c>
      <c r="M1993" s="59"/>
      <c r="N1993" s="58"/>
      <c r="O1993" s="57">
        <f>IF(Table1[[#This Row],[Phân loại]]="Tồn đầu kỳ",Table1[[#This Row],[Tổng giá trị]],0)</f>
        <v>0</v>
      </c>
      <c r="P1993" s="58">
        <f>IF(Table1[[#This Row],[Số còn phải thu ĐK]]&lt;&gt;0,0,IF(Table1[[#This Row],[Phân loại]]="Bán hàng",Table1[[#This Row],[Tổng giá trị]],-Table1[[#This Row],[Tổng giá trị]]))</f>
        <v>2237000</v>
      </c>
      <c r="Q1993" s="115">
        <f t="shared" si="237"/>
        <v>0</v>
      </c>
      <c r="R1993" s="58">
        <f>Table1[[#This Row],[Số còn phải thu ĐK]]+Table1[[#This Row],[Giá Trị HD sau CK]]-Table1[[#This Row],[Số tiền đã thu]]</f>
        <v>2237000</v>
      </c>
      <c r="S1993" s="59">
        <f>IF(Table1[[#This Row],[Ngày hóa đơn]]&lt;&gt;"",Table1[[#This Row],[Ngày hóa đơn]],Table1[[#This Row],[Ngày hạch toán]])</f>
        <v>44649</v>
      </c>
      <c r="T1993" s="58"/>
      <c r="U1993" s="59">
        <f>IF(Table1[[#This Row],[Ngày tính CN]]="","",S1993+T1993)</f>
        <v>44649</v>
      </c>
      <c r="V1993" s="60">
        <f ca="1">IF(Table1[[#This Row],[Hạn thanh toán]]="","",IF((U1993-NOW())&lt;0,0,(U1993-NOW())))</f>
        <v>0</v>
      </c>
      <c r="W1993" s="57"/>
      <c r="X1993" s="116" t="str">
        <f t="shared" ca="1" si="238"/>
        <v/>
      </c>
      <c r="Y1993" s="116" t="str">
        <f t="shared" ca="1" si="236"/>
        <v/>
      </c>
      <c r="Z1993" s="305">
        <f>Table1[[#This Row],[Hạn thanh toán]]</f>
        <v>44649</v>
      </c>
      <c r="AA1993" s="305">
        <f>Table1[[#This Row],[Ngày Thanh toán]]</f>
        <v>0</v>
      </c>
      <c r="AD1993" s="61" t="str">
        <f>VLOOKUP($A1993,Ma_KH!$A:$Q,Ma_KH!O$1,0)</f>
        <v>SHINSEN</v>
      </c>
      <c r="AE1993" s="3" t="str">
        <f>VLOOKUP($A1993,Ma_KH!$A:$Q,Ma_KH!P$1,0)</f>
        <v>CÔNG TY CỔ PHẦN SHINSEN GROUP</v>
      </c>
    </row>
    <row r="1994" spans="1:31" s="61" customFormat="1" ht="25.5" customHeight="1" x14ac:dyDescent="0.3">
      <c r="A1994" s="44" t="s">
        <v>182</v>
      </c>
      <c r="B1994" s="44" t="s">
        <v>4525</v>
      </c>
      <c r="C1994" s="46">
        <v>44656</v>
      </c>
      <c r="D1994" s="45"/>
      <c r="E1994" s="46">
        <v>44656</v>
      </c>
      <c r="F1994" s="44" t="s">
        <v>3575</v>
      </c>
      <c r="G1994" s="44" t="s">
        <v>3576</v>
      </c>
      <c r="H1994" s="57">
        <v>618065</v>
      </c>
      <c r="I1994" s="57">
        <v>0</v>
      </c>
      <c r="J1994" s="57">
        <v>49445</v>
      </c>
      <c r="K1994" s="57">
        <v>667510</v>
      </c>
      <c r="L1994" s="58" t="s">
        <v>24</v>
      </c>
      <c r="M1994" s="59"/>
      <c r="N1994" s="58"/>
      <c r="O1994" s="57">
        <f>IF(Table1[[#This Row],[Phân loại]]="Tồn đầu kỳ",Table1[[#This Row],[Tổng giá trị]],0)</f>
        <v>0</v>
      </c>
      <c r="P1994" s="58">
        <f>IF(Table1[[#This Row],[Số còn phải thu ĐK]]&lt;&gt;0,0,IF(Table1[[#This Row],[Phân loại]]="Bán hàng",Table1[[#This Row],[Tổng giá trị]],-Table1[[#This Row],[Tổng giá trị]]))</f>
        <v>667510</v>
      </c>
      <c r="Q1994" s="115">
        <f t="shared" si="237"/>
        <v>0</v>
      </c>
      <c r="R1994" s="58">
        <f>Table1[[#This Row],[Số còn phải thu ĐK]]+Table1[[#This Row],[Giá Trị HD sau CK]]-Table1[[#This Row],[Số tiền đã thu]]</f>
        <v>667510</v>
      </c>
      <c r="S1994" s="59">
        <f>IF(Table1[[#This Row],[Ngày hóa đơn]]&lt;&gt;"",Table1[[#This Row],[Ngày hóa đơn]],Table1[[#This Row],[Ngày hạch toán]])</f>
        <v>44656</v>
      </c>
      <c r="T1994" s="58"/>
      <c r="U1994" s="59">
        <f>IF(Table1[[#This Row],[Ngày tính CN]]="","",S1994+T1994)</f>
        <v>44656</v>
      </c>
      <c r="V1994" s="60">
        <f ca="1">IF(Table1[[#This Row],[Hạn thanh toán]]="","",IF((U1994-NOW())&lt;0,0,(U1994-NOW())))</f>
        <v>0</v>
      </c>
      <c r="W1994" s="57"/>
      <c r="X1994" s="116" t="str">
        <f t="shared" ca="1" si="238"/>
        <v/>
      </c>
      <c r="Y1994" s="116" t="str">
        <f t="shared" ca="1" si="236"/>
        <v/>
      </c>
      <c r="Z1994" s="305">
        <f>Table1[[#This Row],[Hạn thanh toán]]</f>
        <v>44656</v>
      </c>
      <c r="AA1994" s="305">
        <f>Table1[[#This Row],[Ngày Thanh toán]]</f>
        <v>0</v>
      </c>
      <c r="AD1994" s="61" t="str">
        <f>VLOOKUP($A1994,Ma_KH!$A:$Q,Ma_KH!O$1,0)</f>
        <v>SHINSEN</v>
      </c>
      <c r="AE1994" s="3" t="str">
        <f>VLOOKUP($A1994,Ma_KH!$A:$Q,Ma_KH!P$1,0)</f>
        <v>CÔNG TY CỔ PHẦN SHINSEN GROUP</v>
      </c>
    </row>
    <row r="1995" spans="1:31" s="61" customFormat="1" ht="25.5" customHeight="1" x14ac:dyDescent="0.3">
      <c r="A1995" s="44" t="s">
        <v>182</v>
      </c>
      <c r="B1995" s="44" t="s">
        <v>4525</v>
      </c>
      <c r="C1995" s="46">
        <v>44657</v>
      </c>
      <c r="D1995" s="45"/>
      <c r="E1995" s="46">
        <v>44657</v>
      </c>
      <c r="F1995" s="44" t="s">
        <v>3577</v>
      </c>
      <c r="G1995" s="44" t="s">
        <v>3578</v>
      </c>
      <c r="H1995" s="57">
        <v>1265018</v>
      </c>
      <c r="I1995" s="57">
        <v>0</v>
      </c>
      <c r="J1995" s="57">
        <v>101201</v>
      </c>
      <c r="K1995" s="57">
        <v>1366219</v>
      </c>
      <c r="L1995" s="58" t="s">
        <v>24</v>
      </c>
      <c r="M1995" s="59"/>
      <c r="N1995" s="58"/>
      <c r="O1995" s="57">
        <f>IF(Table1[[#This Row],[Phân loại]]="Tồn đầu kỳ",Table1[[#This Row],[Tổng giá trị]],0)</f>
        <v>0</v>
      </c>
      <c r="P1995" s="58">
        <f>IF(Table1[[#This Row],[Số còn phải thu ĐK]]&lt;&gt;0,0,IF(Table1[[#This Row],[Phân loại]]="Bán hàng",Table1[[#This Row],[Tổng giá trị]],-Table1[[#This Row],[Tổng giá trị]]))</f>
        <v>1366219</v>
      </c>
      <c r="Q1995" s="115">
        <f t="shared" si="237"/>
        <v>0</v>
      </c>
      <c r="R1995" s="58">
        <f>Table1[[#This Row],[Số còn phải thu ĐK]]+Table1[[#This Row],[Giá Trị HD sau CK]]-Table1[[#This Row],[Số tiền đã thu]]</f>
        <v>1366219</v>
      </c>
      <c r="S1995" s="59">
        <f>IF(Table1[[#This Row],[Ngày hóa đơn]]&lt;&gt;"",Table1[[#This Row],[Ngày hóa đơn]],Table1[[#This Row],[Ngày hạch toán]])</f>
        <v>44657</v>
      </c>
      <c r="T1995" s="58"/>
      <c r="U1995" s="59">
        <f>IF(Table1[[#This Row],[Ngày tính CN]]="","",S1995+T1995)</f>
        <v>44657</v>
      </c>
      <c r="V1995" s="60">
        <f ca="1">IF(Table1[[#This Row],[Hạn thanh toán]]="","",IF((U1995-NOW())&lt;0,0,(U1995-NOW())))</f>
        <v>0</v>
      </c>
      <c r="W1995" s="57"/>
      <c r="X1995" s="116" t="str">
        <f t="shared" ca="1" si="238"/>
        <v/>
      </c>
      <c r="Y1995" s="116" t="str">
        <f t="shared" ca="1" si="236"/>
        <v/>
      </c>
      <c r="Z1995" s="305">
        <f>Table1[[#This Row],[Hạn thanh toán]]</f>
        <v>44657</v>
      </c>
      <c r="AA1995" s="305">
        <f>Table1[[#This Row],[Ngày Thanh toán]]</f>
        <v>0</v>
      </c>
      <c r="AD1995" s="61" t="str">
        <f>VLOOKUP($A1995,Ma_KH!$A:$Q,Ma_KH!O$1,0)</f>
        <v>SHINSEN</v>
      </c>
      <c r="AE1995" s="3" t="str">
        <f>VLOOKUP($A1995,Ma_KH!$A:$Q,Ma_KH!P$1,0)</f>
        <v>CÔNG TY CỔ PHẦN SHINSEN GROUP</v>
      </c>
    </row>
    <row r="1996" spans="1:31" s="61" customFormat="1" ht="25.5" customHeight="1" x14ac:dyDescent="0.3">
      <c r="A1996" s="44" t="s">
        <v>182</v>
      </c>
      <c r="B1996" s="44" t="s">
        <v>4525</v>
      </c>
      <c r="C1996" s="46">
        <v>44660</v>
      </c>
      <c r="D1996" s="45"/>
      <c r="E1996" s="46">
        <v>44660</v>
      </c>
      <c r="F1996" s="44" t="s">
        <v>3579</v>
      </c>
      <c r="G1996" s="44" t="s">
        <v>3580</v>
      </c>
      <c r="H1996" s="57">
        <v>752730</v>
      </c>
      <c r="I1996" s="57">
        <v>0</v>
      </c>
      <c r="J1996" s="57">
        <v>60218</v>
      </c>
      <c r="K1996" s="57">
        <v>812948</v>
      </c>
      <c r="L1996" s="58" t="s">
        <v>24</v>
      </c>
      <c r="M1996" s="59"/>
      <c r="N1996" s="58"/>
      <c r="O1996" s="57">
        <f>IF(Table1[[#This Row],[Phân loại]]="Tồn đầu kỳ",Table1[[#This Row],[Tổng giá trị]],0)</f>
        <v>0</v>
      </c>
      <c r="P1996" s="58">
        <f>IF(Table1[[#This Row],[Số còn phải thu ĐK]]&lt;&gt;0,0,IF(Table1[[#This Row],[Phân loại]]="Bán hàng",Table1[[#This Row],[Tổng giá trị]],-Table1[[#This Row],[Tổng giá trị]]))</f>
        <v>812948</v>
      </c>
      <c r="Q1996" s="115">
        <f t="shared" si="237"/>
        <v>0</v>
      </c>
      <c r="R1996" s="58">
        <f>Table1[[#This Row],[Số còn phải thu ĐK]]+Table1[[#This Row],[Giá Trị HD sau CK]]-Table1[[#This Row],[Số tiền đã thu]]</f>
        <v>812948</v>
      </c>
      <c r="S1996" s="59">
        <f>IF(Table1[[#This Row],[Ngày hóa đơn]]&lt;&gt;"",Table1[[#This Row],[Ngày hóa đơn]],Table1[[#This Row],[Ngày hạch toán]])</f>
        <v>44660</v>
      </c>
      <c r="T1996" s="58"/>
      <c r="U1996" s="59">
        <f>IF(Table1[[#This Row],[Ngày tính CN]]="","",S1996+T1996)</f>
        <v>44660</v>
      </c>
      <c r="V1996" s="60">
        <f ca="1">IF(Table1[[#This Row],[Hạn thanh toán]]="","",IF((U1996-NOW())&lt;0,0,(U1996-NOW())))</f>
        <v>0</v>
      </c>
      <c r="W1996" s="57"/>
      <c r="X1996" s="116" t="str">
        <f t="shared" ca="1" si="238"/>
        <v/>
      </c>
      <c r="Y1996" s="116" t="str">
        <f t="shared" ca="1" si="236"/>
        <v/>
      </c>
      <c r="Z1996" s="305">
        <f>Table1[[#This Row],[Hạn thanh toán]]</f>
        <v>44660</v>
      </c>
      <c r="AA1996" s="305">
        <f>Table1[[#This Row],[Ngày Thanh toán]]</f>
        <v>0</v>
      </c>
      <c r="AD1996" s="61" t="str">
        <f>VLOOKUP($A1996,Ma_KH!$A:$Q,Ma_KH!O$1,0)</f>
        <v>SHINSEN</v>
      </c>
      <c r="AE1996" s="3" t="str">
        <f>VLOOKUP($A1996,Ma_KH!$A:$Q,Ma_KH!P$1,0)</f>
        <v>CÔNG TY CỔ PHẦN SHINSEN GROUP</v>
      </c>
    </row>
    <row r="1997" spans="1:31" s="61" customFormat="1" ht="25.5" customHeight="1" x14ac:dyDescent="0.3">
      <c r="A1997" s="44" t="s">
        <v>182</v>
      </c>
      <c r="B1997" s="44" t="s">
        <v>4525</v>
      </c>
      <c r="C1997" s="46">
        <v>44663</v>
      </c>
      <c r="D1997" s="45"/>
      <c r="E1997" s="46">
        <v>44663</v>
      </c>
      <c r="F1997" s="44" t="s">
        <v>3581</v>
      </c>
      <c r="G1997" s="44" t="s">
        <v>3582</v>
      </c>
      <c r="H1997" s="57">
        <v>1768685</v>
      </c>
      <c r="I1997" s="57">
        <v>0</v>
      </c>
      <c r="J1997" s="57">
        <v>141495</v>
      </c>
      <c r="K1997" s="57">
        <v>1910180</v>
      </c>
      <c r="L1997" s="58" t="s">
        <v>24</v>
      </c>
      <c r="M1997" s="59"/>
      <c r="N1997" s="58"/>
      <c r="O1997" s="57">
        <f>IF(Table1[[#This Row],[Phân loại]]="Tồn đầu kỳ",Table1[[#This Row],[Tổng giá trị]],0)</f>
        <v>0</v>
      </c>
      <c r="P1997" s="58">
        <f>IF(Table1[[#This Row],[Số còn phải thu ĐK]]&lt;&gt;0,0,IF(Table1[[#This Row],[Phân loại]]="Bán hàng",Table1[[#This Row],[Tổng giá trị]],-Table1[[#This Row],[Tổng giá trị]]))</f>
        <v>1910180</v>
      </c>
      <c r="Q1997" s="115">
        <f t="shared" si="237"/>
        <v>0</v>
      </c>
      <c r="R1997" s="58">
        <f>Table1[[#This Row],[Số còn phải thu ĐK]]+Table1[[#This Row],[Giá Trị HD sau CK]]-Table1[[#This Row],[Số tiền đã thu]]</f>
        <v>1910180</v>
      </c>
      <c r="S1997" s="59">
        <f>IF(Table1[[#This Row],[Ngày hóa đơn]]&lt;&gt;"",Table1[[#This Row],[Ngày hóa đơn]],Table1[[#This Row],[Ngày hạch toán]])</f>
        <v>44663</v>
      </c>
      <c r="T1997" s="58"/>
      <c r="U1997" s="59">
        <f>IF(Table1[[#This Row],[Ngày tính CN]]="","",S1997+T1997)</f>
        <v>44663</v>
      </c>
      <c r="V1997" s="60">
        <f ca="1">IF(Table1[[#This Row],[Hạn thanh toán]]="","",IF((U1997-NOW())&lt;0,0,(U1997-NOW())))</f>
        <v>0</v>
      </c>
      <c r="W1997" s="57"/>
      <c r="X1997" s="116" t="str">
        <f t="shared" ca="1" si="238"/>
        <v/>
      </c>
      <c r="Y1997" s="116" t="str">
        <f t="shared" ca="1" si="236"/>
        <v/>
      </c>
      <c r="Z1997" s="305">
        <f>Table1[[#This Row],[Hạn thanh toán]]</f>
        <v>44663</v>
      </c>
      <c r="AA1997" s="305">
        <f>Table1[[#This Row],[Ngày Thanh toán]]</f>
        <v>0</v>
      </c>
      <c r="AD1997" s="61" t="str">
        <f>VLOOKUP($A1997,Ma_KH!$A:$Q,Ma_KH!O$1,0)</f>
        <v>SHINSEN</v>
      </c>
      <c r="AE1997" s="3" t="str">
        <f>VLOOKUP($A1997,Ma_KH!$A:$Q,Ma_KH!P$1,0)</f>
        <v>CÔNG TY CỔ PHẦN SHINSEN GROUP</v>
      </c>
    </row>
    <row r="1998" spans="1:31" s="61" customFormat="1" ht="25.5" customHeight="1" x14ac:dyDescent="0.3">
      <c r="A1998" s="44" t="s">
        <v>182</v>
      </c>
      <c r="B1998" s="44" t="s">
        <v>4525</v>
      </c>
      <c r="C1998" s="46">
        <v>44677</v>
      </c>
      <c r="D1998" s="45"/>
      <c r="E1998" s="46">
        <v>44677</v>
      </c>
      <c r="F1998" s="44" t="s">
        <v>3583</v>
      </c>
      <c r="G1998" s="44" t="s">
        <v>3584</v>
      </c>
      <c r="H1998" s="57">
        <v>1119885</v>
      </c>
      <c r="I1998" s="57">
        <v>0</v>
      </c>
      <c r="J1998" s="57">
        <v>89591</v>
      </c>
      <c r="K1998" s="57">
        <v>1209476</v>
      </c>
      <c r="L1998" s="58" t="s">
        <v>24</v>
      </c>
      <c r="M1998" s="59"/>
      <c r="N1998" s="58"/>
      <c r="O1998" s="57">
        <f>IF(Table1[[#This Row],[Phân loại]]="Tồn đầu kỳ",Table1[[#This Row],[Tổng giá trị]],0)</f>
        <v>0</v>
      </c>
      <c r="P1998" s="58">
        <f>IF(Table1[[#This Row],[Số còn phải thu ĐK]]&lt;&gt;0,0,IF(Table1[[#This Row],[Phân loại]]="Bán hàng",Table1[[#This Row],[Tổng giá trị]],-Table1[[#This Row],[Tổng giá trị]]))</f>
        <v>1209476</v>
      </c>
      <c r="Q1998" s="115">
        <f t="shared" si="237"/>
        <v>0</v>
      </c>
      <c r="R1998" s="58">
        <f>Table1[[#This Row],[Số còn phải thu ĐK]]+Table1[[#This Row],[Giá Trị HD sau CK]]-Table1[[#This Row],[Số tiền đã thu]]</f>
        <v>1209476</v>
      </c>
      <c r="S1998" s="59">
        <f>IF(Table1[[#This Row],[Ngày hóa đơn]]&lt;&gt;"",Table1[[#This Row],[Ngày hóa đơn]],Table1[[#This Row],[Ngày hạch toán]])</f>
        <v>44677</v>
      </c>
      <c r="T1998" s="58"/>
      <c r="U1998" s="59">
        <f>IF(Table1[[#This Row],[Ngày tính CN]]="","",S1998+T1998)</f>
        <v>44677</v>
      </c>
      <c r="V1998" s="60">
        <f ca="1">IF(Table1[[#This Row],[Hạn thanh toán]]="","",IF((U1998-NOW())&lt;0,0,(U1998-NOW())))</f>
        <v>0</v>
      </c>
      <c r="W1998" s="57"/>
      <c r="X1998" s="116" t="str">
        <f t="shared" ca="1" si="238"/>
        <v/>
      </c>
      <c r="Y1998" s="116" t="str">
        <f t="shared" ca="1" si="236"/>
        <v/>
      </c>
      <c r="Z1998" s="305">
        <f>Table1[[#This Row],[Hạn thanh toán]]</f>
        <v>44677</v>
      </c>
      <c r="AA1998" s="305">
        <f>Table1[[#This Row],[Ngày Thanh toán]]</f>
        <v>0</v>
      </c>
      <c r="AD1998" s="61" t="str">
        <f>VLOOKUP($A1998,Ma_KH!$A:$Q,Ma_KH!O$1,0)</f>
        <v>SHINSEN</v>
      </c>
      <c r="AE1998" s="3" t="str">
        <f>VLOOKUP($A1998,Ma_KH!$A:$Q,Ma_KH!P$1,0)</f>
        <v>CÔNG TY CỔ PHẦN SHINSEN GROUP</v>
      </c>
    </row>
    <row r="1999" spans="1:31" s="61" customFormat="1" ht="25.5" customHeight="1" x14ac:dyDescent="0.3">
      <c r="A1999" s="44" t="s">
        <v>182</v>
      </c>
      <c r="B1999" s="44" t="s">
        <v>4525</v>
      </c>
      <c r="C1999" s="46">
        <v>44680</v>
      </c>
      <c r="D1999" s="45"/>
      <c r="E1999" s="46">
        <v>44680</v>
      </c>
      <c r="F1999" s="44" t="s">
        <v>3585</v>
      </c>
      <c r="G1999" s="44" t="s">
        <v>3586</v>
      </c>
      <c r="H1999" s="57">
        <v>1028316</v>
      </c>
      <c r="I1999" s="57">
        <v>0</v>
      </c>
      <c r="J1999" s="57">
        <v>82265</v>
      </c>
      <c r="K1999" s="57">
        <v>1110581</v>
      </c>
      <c r="L1999" s="58" t="s">
        <v>24</v>
      </c>
      <c r="M1999" s="59"/>
      <c r="N1999" s="58"/>
      <c r="O1999" s="57">
        <f>IF(Table1[[#This Row],[Phân loại]]="Tồn đầu kỳ",Table1[[#This Row],[Tổng giá trị]],0)</f>
        <v>0</v>
      </c>
      <c r="P1999" s="58">
        <f>IF(Table1[[#This Row],[Số còn phải thu ĐK]]&lt;&gt;0,0,IF(Table1[[#This Row],[Phân loại]]="Bán hàng",Table1[[#This Row],[Tổng giá trị]],-Table1[[#This Row],[Tổng giá trị]]))</f>
        <v>1110581</v>
      </c>
      <c r="Q1999" s="115">
        <f t="shared" si="237"/>
        <v>0</v>
      </c>
      <c r="R1999" s="58">
        <f>Table1[[#This Row],[Số còn phải thu ĐK]]+Table1[[#This Row],[Giá Trị HD sau CK]]-Table1[[#This Row],[Số tiền đã thu]]</f>
        <v>1110581</v>
      </c>
      <c r="S1999" s="59">
        <f>IF(Table1[[#This Row],[Ngày hóa đơn]]&lt;&gt;"",Table1[[#This Row],[Ngày hóa đơn]],Table1[[#This Row],[Ngày hạch toán]])</f>
        <v>44680</v>
      </c>
      <c r="T1999" s="58"/>
      <c r="U1999" s="59">
        <f>IF(Table1[[#This Row],[Ngày tính CN]]="","",S1999+T1999)</f>
        <v>44680</v>
      </c>
      <c r="V1999" s="60">
        <f ca="1">IF(Table1[[#This Row],[Hạn thanh toán]]="","",IF((U1999-NOW())&lt;0,0,(U1999-NOW())))</f>
        <v>0</v>
      </c>
      <c r="W1999" s="57"/>
      <c r="X1999" s="116" t="str">
        <f t="shared" ca="1" si="238"/>
        <v/>
      </c>
      <c r="Y1999" s="116" t="str">
        <f t="shared" ca="1" si="236"/>
        <v/>
      </c>
      <c r="Z1999" s="305">
        <f>Table1[[#This Row],[Hạn thanh toán]]</f>
        <v>44680</v>
      </c>
      <c r="AA1999" s="305">
        <f>Table1[[#This Row],[Ngày Thanh toán]]</f>
        <v>0</v>
      </c>
      <c r="AD1999" s="61" t="str">
        <f>VLOOKUP($A1999,Ma_KH!$A:$Q,Ma_KH!O$1,0)</f>
        <v>SHINSEN</v>
      </c>
      <c r="AE1999" s="3" t="str">
        <f>VLOOKUP($A1999,Ma_KH!$A:$Q,Ma_KH!P$1,0)</f>
        <v>CÔNG TY CỔ PHẦN SHINSEN GROUP</v>
      </c>
    </row>
    <row r="2000" spans="1:31" s="61" customFormat="1" ht="25.5" customHeight="1" x14ac:dyDescent="0.3">
      <c r="A2000" s="44" t="s">
        <v>182</v>
      </c>
      <c r="B2000" s="44" t="s">
        <v>4525</v>
      </c>
      <c r="C2000" s="46">
        <v>44701</v>
      </c>
      <c r="D2000" s="45"/>
      <c r="E2000" s="46">
        <v>44701</v>
      </c>
      <c r="F2000" s="44" t="s">
        <v>3587</v>
      </c>
      <c r="G2000" s="44" t="s">
        <v>3588</v>
      </c>
      <c r="H2000" s="57">
        <v>1412346</v>
      </c>
      <c r="I2000" s="57">
        <v>0</v>
      </c>
      <c r="J2000" s="57">
        <v>112988</v>
      </c>
      <c r="K2000" s="57">
        <v>1525334</v>
      </c>
      <c r="L2000" s="58" t="s">
        <v>24</v>
      </c>
      <c r="M2000" s="59"/>
      <c r="N2000" s="58"/>
      <c r="O2000" s="57">
        <f>IF(Table1[[#This Row],[Phân loại]]="Tồn đầu kỳ",Table1[[#This Row],[Tổng giá trị]],0)</f>
        <v>0</v>
      </c>
      <c r="P2000" s="58">
        <f>IF(Table1[[#This Row],[Số còn phải thu ĐK]]&lt;&gt;0,0,IF(Table1[[#This Row],[Phân loại]]="Bán hàng",Table1[[#This Row],[Tổng giá trị]],-Table1[[#This Row],[Tổng giá trị]]))</f>
        <v>1525334</v>
      </c>
      <c r="Q2000" s="115">
        <f t="shared" si="237"/>
        <v>0</v>
      </c>
      <c r="R2000" s="58">
        <f>Table1[[#This Row],[Số còn phải thu ĐK]]+Table1[[#This Row],[Giá Trị HD sau CK]]-Table1[[#This Row],[Số tiền đã thu]]</f>
        <v>1525334</v>
      </c>
      <c r="S2000" s="59">
        <f>IF(Table1[[#This Row],[Ngày hóa đơn]]&lt;&gt;"",Table1[[#This Row],[Ngày hóa đơn]],Table1[[#This Row],[Ngày hạch toán]])</f>
        <v>44701</v>
      </c>
      <c r="T2000" s="58"/>
      <c r="U2000" s="59">
        <f>IF(Table1[[#This Row],[Ngày tính CN]]="","",S2000+T2000)</f>
        <v>44701</v>
      </c>
      <c r="V2000" s="60">
        <f ca="1">IF(Table1[[#This Row],[Hạn thanh toán]]="","",IF((U2000-NOW())&lt;0,0,(U2000-NOW())))</f>
        <v>0</v>
      </c>
      <c r="W2000" s="57"/>
      <c r="X2000" s="116" t="str">
        <f t="shared" ca="1" si="238"/>
        <v/>
      </c>
      <c r="Y2000" s="116" t="str">
        <f t="shared" ca="1" si="236"/>
        <v/>
      </c>
      <c r="Z2000" s="305">
        <f>Table1[[#This Row],[Hạn thanh toán]]</f>
        <v>44701</v>
      </c>
      <c r="AA2000" s="305">
        <f>Table1[[#This Row],[Ngày Thanh toán]]</f>
        <v>0</v>
      </c>
      <c r="AD2000" s="61" t="str">
        <f>VLOOKUP($A2000,Ma_KH!$A:$Q,Ma_KH!O$1,0)</f>
        <v>SHINSEN</v>
      </c>
      <c r="AE2000" s="3" t="str">
        <f>VLOOKUP($A2000,Ma_KH!$A:$Q,Ma_KH!P$1,0)</f>
        <v>CÔNG TY CỔ PHẦN SHINSEN GROUP</v>
      </c>
    </row>
    <row r="2001" spans="1:31" s="61" customFormat="1" ht="25.5" customHeight="1" x14ac:dyDescent="0.3">
      <c r="A2001" s="44" t="s">
        <v>182</v>
      </c>
      <c r="B2001" s="44" t="s">
        <v>4525</v>
      </c>
      <c r="C2001" s="46">
        <v>44714</v>
      </c>
      <c r="D2001" s="45"/>
      <c r="E2001" s="46">
        <v>44714</v>
      </c>
      <c r="F2001" s="44" t="s">
        <v>3589</v>
      </c>
      <c r="G2001" s="44" t="s">
        <v>3590</v>
      </c>
      <c r="H2001" s="57">
        <v>1791194</v>
      </c>
      <c r="I2001" s="57">
        <v>0</v>
      </c>
      <c r="J2001" s="57">
        <v>143296</v>
      </c>
      <c r="K2001" s="57">
        <v>1934490</v>
      </c>
      <c r="L2001" s="58" t="s">
        <v>24</v>
      </c>
      <c r="M2001" s="59"/>
      <c r="N2001" s="58"/>
      <c r="O2001" s="57">
        <f>IF(Table1[[#This Row],[Phân loại]]="Tồn đầu kỳ",Table1[[#This Row],[Tổng giá trị]],0)</f>
        <v>0</v>
      </c>
      <c r="P2001" s="58">
        <f>IF(Table1[[#This Row],[Số còn phải thu ĐK]]&lt;&gt;0,0,IF(Table1[[#This Row],[Phân loại]]="Bán hàng",Table1[[#This Row],[Tổng giá trị]],-Table1[[#This Row],[Tổng giá trị]]))</f>
        <v>1934490</v>
      </c>
      <c r="Q2001" s="115">
        <f t="shared" si="237"/>
        <v>0</v>
      </c>
      <c r="R2001" s="58">
        <f>Table1[[#This Row],[Số còn phải thu ĐK]]+Table1[[#This Row],[Giá Trị HD sau CK]]-Table1[[#This Row],[Số tiền đã thu]]</f>
        <v>1934490</v>
      </c>
      <c r="S2001" s="59">
        <f>IF(Table1[[#This Row],[Ngày hóa đơn]]&lt;&gt;"",Table1[[#This Row],[Ngày hóa đơn]],Table1[[#This Row],[Ngày hạch toán]])</f>
        <v>44714</v>
      </c>
      <c r="T2001" s="58"/>
      <c r="U2001" s="59">
        <f>IF(Table1[[#This Row],[Ngày tính CN]]="","",S2001+T2001)</f>
        <v>44714</v>
      </c>
      <c r="V2001" s="60">
        <f ca="1">IF(Table1[[#This Row],[Hạn thanh toán]]="","",IF((U2001-NOW())&lt;0,0,(U2001-NOW())))</f>
        <v>0</v>
      </c>
      <c r="W2001" s="57"/>
      <c r="X2001" s="116" t="str">
        <f t="shared" ca="1" si="238"/>
        <v/>
      </c>
      <c r="Y2001" s="116" t="str">
        <f t="shared" ca="1" si="236"/>
        <v/>
      </c>
      <c r="Z2001" s="305">
        <f>Table1[[#This Row],[Hạn thanh toán]]</f>
        <v>44714</v>
      </c>
      <c r="AA2001" s="305">
        <f>Table1[[#This Row],[Ngày Thanh toán]]</f>
        <v>0</v>
      </c>
      <c r="AD2001" s="61" t="str">
        <f>VLOOKUP($A2001,Ma_KH!$A:$Q,Ma_KH!O$1,0)</f>
        <v>SHINSEN</v>
      </c>
      <c r="AE2001" s="3" t="str">
        <f>VLOOKUP($A2001,Ma_KH!$A:$Q,Ma_KH!P$1,0)</f>
        <v>CÔNG TY CỔ PHẦN SHINSEN GROUP</v>
      </c>
    </row>
    <row r="2002" spans="1:31" s="61" customFormat="1" ht="25.5" customHeight="1" x14ac:dyDescent="0.3">
      <c r="A2002" s="44" t="s">
        <v>182</v>
      </c>
      <c r="B2002" s="44" t="s">
        <v>4525</v>
      </c>
      <c r="C2002" s="46">
        <v>44721</v>
      </c>
      <c r="D2002" s="45"/>
      <c r="E2002" s="46">
        <v>44721</v>
      </c>
      <c r="F2002" s="44" t="s">
        <v>3591</v>
      </c>
      <c r="G2002" s="44" t="s">
        <v>3592</v>
      </c>
      <c r="H2002" s="57">
        <v>1289600</v>
      </c>
      <c r="I2002" s="57">
        <v>0</v>
      </c>
      <c r="J2002" s="57">
        <v>103168</v>
      </c>
      <c r="K2002" s="57">
        <v>1392768</v>
      </c>
      <c r="L2002" s="58" t="s">
        <v>24</v>
      </c>
      <c r="M2002" s="59"/>
      <c r="N2002" s="58"/>
      <c r="O2002" s="57">
        <f>IF(Table1[[#This Row],[Phân loại]]="Tồn đầu kỳ",Table1[[#This Row],[Tổng giá trị]],0)</f>
        <v>0</v>
      </c>
      <c r="P2002" s="58">
        <f>IF(Table1[[#This Row],[Số còn phải thu ĐK]]&lt;&gt;0,0,IF(Table1[[#This Row],[Phân loại]]="Bán hàng",Table1[[#This Row],[Tổng giá trị]],-Table1[[#This Row],[Tổng giá trị]]))</f>
        <v>1392768</v>
      </c>
      <c r="Q2002" s="115">
        <f t="shared" si="237"/>
        <v>0</v>
      </c>
      <c r="R2002" s="58">
        <f>Table1[[#This Row],[Số còn phải thu ĐK]]+Table1[[#This Row],[Giá Trị HD sau CK]]-Table1[[#This Row],[Số tiền đã thu]]</f>
        <v>1392768</v>
      </c>
      <c r="S2002" s="59">
        <f>IF(Table1[[#This Row],[Ngày hóa đơn]]&lt;&gt;"",Table1[[#This Row],[Ngày hóa đơn]],Table1[[#This Row],[Ngày hạch toán]])</f>
        <v>44721</v>
      </c>
      <c r="T2002" s="58"/>
      <c r="U2002" s="59">
        <f>IF(Table1[[#This Row],[Ngày tính CN]]="","",S2002+T2002)</f>
        <v>44721</v>
      </c>
      <c r="V2002" s="60">
        <f ca="1">IF(Table1[[#This Row],[Hạn thanh toán]]="","",IF((U2002-NOW())&lt;0,0,(U2002-NOW())))</f>
        <v>0</v>
      </c>
      <c r="W2002" s="57"/>
      <c r="X2002" s="116" t="str">
        <f t="shared" ca="1" si="238"/>
        <v/>
      </c>
      <c r="Y2002" s="116" t="str">
        <f t="shared" ca="1" si="236"/>
        <v/>
      </c>
      <c r="Z2002" s="305">
        <f>Table1[[#This Row],[Hạn thanh toán]]</f>
        <v>44721</v>
      </c>
      <c r="AA2002" s="305">
        <f>Table1[[#This Row],[Ngày Thanh toán]]</f>
        <v>0</v>
      </c>
      <c r="AD2002" s="61" t="str">
        <f>VLOOKUP($A2002,Ma_KH!$A:$Q,Ma_KH!O$1,0)</f>
        <v>SHINSEN</v>
      </c>
      <c r="AE2002" s="3" t="str">
        <f>VLOOKUP($A2002,Ma_KH!$A:$Q,Ma_KH!P$1,0)</f>
        <v>CÔNG TY CỔ PHẦN SHINSEN GROUP</v>
      </c>
    </row>
    <row r="2003" spans="1:31" s="61" customFormat="1" ht="25.5" customHeight="1" x14ac:dyDescent="0.3">
      <c r="A2003" s="44" t="s">
        <v>182</v>
      </c>
      <c r="B2003" s="44" t="s">
        <v>4525</v>
      </c>
      <c r="C2003" s="46">
        <v>44723</v>
      </c>
      <c r="D2003" s="45"/>
      <c r="E2003" s="46">
        <v>44723</v>
      </c>
      <c r="F2003" s="44" t="s">
        <v>3593</v>
      </c>
      <c r="G2003" s="44" t="s">
        <v>3594</v>
      </c>
      <c r="H2003" s="57">
        <v>1768685</v>
      </c>
      <c r="I2003" s="57">
        <v>0</v>
      </c>
      <c r="J2003" s="57">
        <v>141495</v>
      </c>
      <c r="K2003" s="57">
        <v>1910180</v>
      </c>
      <c r="L2003" s="58" t="s">
        <v>24</v>
      </c>
      <c r="M2003" s="59"/>
      <c r="N2003" s="58"/>
      <c r="O2003" s="57">
        <f>IF(Table1[[#This Row],[Phân loại]]="Tồn đầu kỳ",Table1[[#This Row],[Tổng giá trị]],0)</f>
        <v>0</v>
      </c>
      <c r="P2003" s="58">
        <f>IF(Table1[[#This Row],[Số còn phải thu ĐK]]&lt;&gt;0,0,IF(Table1[[#This Row],[Phân loại]]="Bán hàng",Table1[[#This Row],[Tổng giá trị]],-Table1[[#This Row],[Tổng giá trị]]))</f>
        <v>1910180</v>
      </c>
      <c r="Q2003" s="115">
        <f t="shared" si="237"/>
        <v>0</v>
      </c>
      <c r="R2003" s="58">
        <f>Table1[[#This Row],[Số còn phải thu ĐK]]+Table1[[#This Row],[Giá Trị HD sau CK]]-Table1[[#This Row],[Số tiền đã thu]]</f>
        <v>1910180</v>
      </c>
      <c r="S2003" s="59">
        <f>IF(Table1[[#This Row],[Ngày hóa đơn]]&lt;&gt;"",Table1[[#This Row],[Ngày hóa đơn]],Table1[[#This Row],[Ngày hạch toán]])</f>
        <v>44723</v>
      </c>
      <c r="T2003" s="58"/>
      <c r="U2003" s="59">
        <f>IF(Table1[[#This Row],[Ngày tính CN]]="","",S2003+T2003)</f>
        <v>44723</v>
      </c>
      <c r="V2003" s="60">
        <f ca="1">IF(Table1[[#This Row],[Hạn thanh toán]]="","",IF((U2003-NOW())&lt;0,0,(U2003-NOW())))</f>
        <v>0</v>
      </c>
      <c r="W2003" s="57"/>
      <c r="X2003" s="116" t="str">
        <f t="shared" ca="1" si="238"/>
        <v/>
      </c>
      <c r="Y2003" s="116" t="str">
        <f t="shared" ca="1" si="236"/>
        <v/>
      </c>
      <c r="Z2003" s="305">
        <f>Table1[[#This Row],[Hạn thanh toán]]</f>
        <v>44723</v>
      </c>
      <c r="AA2003" s="305">
        <f>Table1[[#This Row],[Ngày Thanh toán]]</f>
        <v>0</v>
      </c>
      <c r="AD2003" s="61" t="str">
        <f>VLOOKUP($A2003,Ma_KH!$A:$Q,Ma_KH!O$1,0)</f>
        <v>SHINSEN</v>
      </c>
      <c r="AE2003" s="3" t="str">
        <f>VLOOKUP($A2003,Ma_KH!$A:$Q,Ma_KH!P$1,0)</f>
        <v>CÔNG TY CỔ PHẦN SHINSEN GROUP</v>
      </c>
    </row>
    <row r="2004" spans="1:31" s="61" customFormat="1" ht="25.5" customHeight="1" x14ac:dyDescent="0.3">
      <c r="A2004" s="44" t="s">
        <v>182</v>
      </c>
      <c r="B2004" s="44" t="s">
        <v>4525</v>
      </c>
      <c r="C2004" s="46">
        <v>44729</v>
      </c>
      <c r="D2004" s="45"/>
      <c r="E2004" s="46">
        <v>44729</v>
      </c>
      <c r="F2004" s="44" t="s">
        <v>3595</v>
      </c>
      <c r="G2004" s="44" t="s">
        <v>3596</v>
      </c>
      <c r="H2004" s="57">
        <v>1820386</v>
      </c>
      <c r="I2004" s="57">
        <v>0</v>
      </c>
      <c r="J2004" s="57">
        <v>145631</v>
      </c>
      <c r="K2004" s="57">
        <v>1966017</v>
      </c>
      <c r="L2004" s="58" t="s">
        <v>24</v>
      </c>
      <c r="M2004" s="59"/>
      <c r="N2004" s="58"/>
      <c r="O2004" s="57">
        <f>IF(Table1[[#This Row],[Phân loại]]="Tồn đầu kỳ",Table1[[#This Row],[Tổng giá trị]],0)</f>
        <v>0</v>
      </c>
      <c r="P2004" s="58">
        <f>IF(Table1[[#This Row],[Số còn phải thu ĐK]]&lt;&gt;0,0,IF(Table1[[#This Row],[Phân loại]]="Bán hàng",Table1[[#This Row],[Tổng giá trị]],-Table1[[#This Row],[Tổng giá trị]]))</f>
        <v>1966017</v>
      </c>
      <c r="Q2004" s="115">
        <f t="shared" si="237"/>
        <v>0</v>
      </c>
      <c r="R2004" s="58">
        <f>Table1[[#This Row],[Số còn phải thu ĐK]]+Table1[[#This Row],[Giá Trị HD sau CK]]-Table1[[#This Row],[Số tiền đã thu]]</f>
        <v>1966017</v>
      </c>
      <c r="S2004" s="59">
        <f>IF(Table1[[#This Row],[Ngày hóa đơn]]&lt;&gt;"",Table1[[#This Row],[Ngày hóa đơn]],Table1[[#This Row],[Ngày hạch toán]])</f>
        <v>44729</v>
      </c>
      <c r="T2004" s="58"/>
      <c r="U2004" s="59">
        <f>IF(Table1[[#This Row],[Ngày tính CN]]="","",S2004+T2004)</f>
        <v>44729</v>
      </c>
      <c r="V2004" s="60">
        <f ca="1">IF(Table1[[#This Row],[Hạn thanh toán]]="","",IF((U2004-NOW())&lt;0,0,(U2004-NOW())))</f>
        <v>0</v>
      </c>
      <c r="W2004" s="57"/>
      <c r="X2004" s="116" t="str">
        <f t="shared" ca="1" si="238"/>
        <v/>
      </c>
      <c r="Y2004" s="116" t="str">
        <f t="shared" ca="1" si="236"/>
        <v/>
      </c>
      <c r="Z2004" s="305">
        <f>Table1[[#This Row],[Hạn thanh toán]]</f>
        <v>44729</v>
      </c>
      <c r="AA2004" s="305">
        <f>Table1[[#This Row],[Ngày Thanh toán]]</f>
        <v>0</v>
      </c>
      <c r="AD2004" s="61" t="str">
        <f>VLOOKUP($A2004,Ma_KH!$A:$Q,Ma_KH!O$1,0)</f>
        <v>SHINSEN</v>
      </c>
      <c r="AE2004" s="3" t="str">
        <f>VLOOKUP($A2004,Ma_KH!$A:$Q,Ma_KH!P$1,0)</f>
        <v>CÔNG TY CỔ PHẦN SHINSEN GROUP</v>
      </c>
    </row>
    <row r="2005" spans="1:31" s="61" customFormat="1" ht="25.5" customHeight="1" x14ac:dyDescent="0.3">
      <c r="A2005" s="44" t="s">
        <v>182</v>
      </c>
      <c r="B2005" s="44" t="s">
        <v>4525</v>
      </c>
      <c r="C2005" s="46">
        <v>44733</v>
      </c>
      <c r="D2005" s="45"/>
      <c r="E2005" s="46">
        <v>44733</v>
      </c>
      <c r="F2005" s="44" t="s">
        <v>3597</v>
      </c>
      <c r="G2005" s="44" t="s">
        <v>3598</v>
      </c>
      <c r="H2005" s="57">
        <v>555290</v>
      </c>
      <c r="I2005" s="57">
        <v>0</v>
      </c>
      <c r="J2005" s="57">
        <v>44423</v>
      </c>
      <c r="K2005" s="57">
        <v>599713</v>
      </c>
      <c r="L2005" s="58" t="s">
        <v>24</v>
      </c>
      <c r="M2005" s="59"/>
      <c r="N2005" s="58"/>
      <c r="O2005" s="57">
        <f>IF(Table1[[#This Row],[Phân loại]]="Tồn đầu kỳ",Table1[[#This Row],[Tổng giá trị]],0)</f>
        <v>0</v>
      </c>
      <c r="P2005" s="58">
        <f>IF(Table1[[#This Row],[Số còn phải thu ĐK]]&lt;&gt;0,0,IF(Table1[[#This Row],[Phân loại]]="Bán hàng",Table1[[#This Row],[Tổng giá trị]],-Table1[[#This Row],[Tổng giá trị]]))</f>
        <v>599713</v>
      </c>
      <c r="Q2005" s="115">
        <f t="shared" si="237"/>
        <v>0</v>
      </c>
      <c r="R2005" s="58">
        <f>Table1[[#This Row],[Số còn phải thu ĐK]]+Table1[[#This Row],[Giá Trị HD sau CK]]-Table1[[#This Row],[Số tiền đã thu]]</f>
        <v>599713</v>
      </c>
      <c r="S2005" s="59">
        <f>IF(Table1[[#This Row],[Ngày hóa đơn]]&lt;&gt;"",Table1[[#This Row],[Ngày hóa đơn]],Table1[[#This Row],[Ngày hạch toán]])</f>
        <v>44733</v>
      </c>
      <c r="T2005" s="58"/>
      <c r="U2005" s="59">
        <f>IF(Table1[[#This Row],[Ngày tính CN]]="","",S2005+T2005)</f>
        <v>44733</v>
      </c>
      <c r="V2005" s="60">
        <f ca="1">IF(Table1[[#This Row],[Hạn thanh toán]]="","",IF((U2005-NOW())&lt;0,0,(U2005-NOW())))</f>
        <v>0</v>
      </c>
      <c r="W2005" s="57"/>
      <c r="X2005" s="116" t="str">
        <f t="shared" ca="1" si="238"/>
        <v/>
      </c>
      <c r="Y2005" s="116" t="str">
        <f t="shared" ca="1" si="236"/>
        <v/>
      </c>
      <c r="Z2005" s="305">
        <f>Table1[[#This Row],[Hạn thanh toán]]</f>
        <v>44733</v>
      </c>
      <c r="AA2005" s="305">
        <f>Table1[[#This Row],[Ngày Thanh toán]]</f>
        <v>0</v>
      </c>
      <c r="AD2005" s="61" t="str">
        <f>VLOOKUP($A2005,Ma_KH!$A:$Q,Ma_KH!O$1,0)</f>
        <v>SHINSEN</v>
      </c>
      <c r="AE2005" s="3" t="str">
        <f>VLOOKUP($A2005,Ma_KH!$A:$Q,Ma_KH!P$1,0)</f>
        <v>CÔNG TY CỔ PHẦN SHINSEN GROUP</v>
      </c>
    </row>
    <row r="2006" spans="1:31" s="61" customFormat="1" ht="25.5" customHeight="1" x14ac:dyDescent="0.3">
      <c r="A2006" s="44" t="s">
        <v>182</v>
      </c>
      <c r="B2006" s="44" t="s">
        <v>4525</v>
      </c>
      <c r="C2006" s="46">
        <v>44743</v>
      </c>
      <c r="D2006" s="45"/>
      <c r="E2006" s="46">
        <v>44743</v>
      </c>
      <c r="F2006" s="44" t="s">
        <v>3599</v>
      </c>
      <c r="G2006" s="44" t="s">
        <v>3600</v>
      </c>
      <c r="H2006" s="57">
        <v>2283144</v>
      </c>
      <c r="I2006" s="57">
        <v>0</v>
      </c>
      <c r="J2006" s="57">
        <v>182652</v>
      </c>
      <c r="K2006" s="57">
        <v>2465796</v>
      </c>
      <c r="L2006" s="58" t="s">
        <v>24</v>
      </c>
      <c r="M2006" s="59"/>
      <c r="N2006" s="58"/>
      <c r="O2006" s="57">
        <f>IF(Table1[[#This Row],[Phân loại]]="Tồn đầu kỳ",Table1[[#This Row],[Tổng giá trị]],0)</f>
        <v>0</v>
      </c>
      <c r="P2006" s="58">
        <f>IF(Table1[[#This Row],[Số còn phải thu ĐK]]&lt;&gt;0,0,IF(Table1[[#This Row],[Phân loại]]="Bán hàng",Table1[[#This Row],[Tổng giá trị]],-Table1[[#This Row],[Tổng giá trị]]))</f>
        <v>2465796</v>
      </c>
      <c r="Q2006" s="115">
        <f t="shared" si="237"/>
        <v>0</v>
      </c>
      <c r="R2006" s="58">
        <f>Table1[[#This Row],[Số còn phải thu ĐK]]+Table1[[#This Row],[Giá Trị HD sau CK]]-Table1[[#This Row],[Số tiền đã thu]]</f>
        <v>2465796</v>
      </c>
      <c r="S2006" s="59">
        <f>IF(Table1[[#This Row],[Ngày hóa đơn]]&lt;&gt;"",Table1[[#This Row],[Ngày hóa đơn]],Table1[[#This Row],[Ngày hạch toán]])</f>
        <v>44743</v>
      </c>
      <c r="T2006" s="58"/>
      <c r="U2006" s="59">
        <f>IF(Table1[[#This Row],[Ngày tính CN]]="","",S2006+T2006)</f>
        <v>44743</v>
      </c>
      <c r="V2006" s="60">
        <f ca="1">IF(Table1[[#This Row],[Hạn thanh toán]]="","",IF((U2006-NOW())&lt;0,0,(U2006-NOW())))</f>
        <v>0</v>
      </c>
      <c r="W2006" s="57"/>
      <c r="X2006" s="116" t="str">
        <f t="shared" ca="1" si="238"/>
        <v/>
      </c>
      <c r="Y2006" s="116" t="str">
        <f t="shared" ca="1" si="236"/>
        <v/>
      </c>
      <c r="Z2006" s="305">
        <f>Table1[[#This Row],[Hạn thanh toán]]</f>
        <v>44743</v>
      </c>
      <c r="AA2006" s="305">
        <f>Table1[[#This Row],[Ngày Thanh toán]]</f>
        <v>0</v>
      </c>
      <c r="AD2006" s="61" t="str">
        <f>VLOOKUP($A2006,Ma_KH!$A:$Q,Ma_KH!O$1,0)</f>
        <v>SHINSEN</v>
      </c>
      <c r="AE2006" s="3" t="str">
        <f>VLOOKUP($A2006,Ma_KH!$A:$Q,Ma_KH!P$1,0)</f>
        <v>CÔNG TY CỔ PHẦN SHINSEN GROUP</v>
      </c>
    </row>
    <row r="2007" spans="1:31" s="61" customFormat="1" ht="25.5" customHeight="1" x14ac:dyDescent="0.3">
      <c r="A2007" s="44" t="s">
        <v>182</v>
      </c>
      <c r="B2007" s="44" t="s">
        <v>4525</v>
      </c>
      <c r="C2007" s="46">
        <v>44750</v>
      </c>
      <c r="D2007" s="45"/>
      <c r="E2007" s="46">
        <v>44750</v>
      </c>
      <c r="F2007" s="44" t="s">
        <v>3601</v>
      </c>
      <c r="G2007" s="44" t="s">
        <v>3602</v>
      </c>
      <c r="H2007" s="57">
        <v>951239</v>
      </c>
      <c r="I2007" s="57">
        <v>0</v>
      </c>
      <c r="J2007" s="57">
        <v>76099</v>
      </c>
      <c r="K2007" s="57">
        <v>1027338</v>
      </c>
      <c r="L2007" s="58" t="s">
        <v>24</v>
      </c>
      <c r="M2007" s="59"/>
      <c r="N2007" s="58"/>
      <c r="O2007" s="57">
        <f>IF(Table1[[#This Row],[Phân loại]]="Tồn đầu kỳ",Table1[[#This Row],[Tổng giá trị]],0)</f>
        <v>0</v>
      </c>
      <c r="P2007" s="58">
        <f>IF(Table1[[#This Row],[Số còn phải thu ĐK]]&lt;&gt;0,0,IF(Table1[[#This Row],[Phân loại]]="Bán hàng",Table1[[#This Row],[Tổng giá trị]],-Table1[[#This Row],[Tổng giá trị]]))</f>
        <v>1027338</v>
      </c>
      <c r="Q2007" s="115">
        <f t="shared" si="237"/>
        <v>0</v>
      </c>
      <c r="R2007" s="58">
        <f>Table1[[#This Row],[Số còn phải thu ĐK]]+Table1[[#This Row],[Giá Trị HD sau CK]]-Table1[[#This Row],[Số tiền đã thu]]</f>
        <v>1027338</v>
      </c>
      <c r="S2007" s="59">
        <f>IF(Table1[[#This Row],[Ngày hóa đơn]]&lt;&gt;"",Table1[[#This Row],[Ngày hóa đơn]],Table1[[#This Row],[Ngày hạch toán]])</f>
        <v>44750</v>
      </c>
      <c r="T2007" s="58"/>
      <c r="U2007" s="59">
        <f>IF(Table1[[#This Row],[Ngày tính CN]]="","",S2007+T2007)</f>
        <v>44750</v>
      </c>
      <c r="V2007" s="60">
        <f ca="1">IF(Table1[[#This Row],[Hạn thanh toán]]="","",IF((U2007-NOW())&lt;0,0,(U2007-NOW())))</f>
        <v>0</v>
      </c>
      <c r="W2007" s="57"/>
      <c r="X2007" s="116" t="str">
        <f t="shared" ca="1" si="238"/>
        <v/>
      </c>
      <c r="Y2007" s="116" t="str">
        <f t="shared" ca="1" si="236"/>
        <v/>
      </c>
      <c r="Z2007" s="305">
        <f>Table1[[#This Row],[Hạn thanh toán]]</f>
        <v>44750</v>
      </c>
      <c r="AA2007" s="305">
        <f>Table1[[#This Row],[Ngày Thanh toán]]</f>
        <v>0</v>
      </c>
      <c r="AD2007" s="61" t="str">
        <f>VLOOKUP($A2007,Ma_KH!$A:$Q,Ma_KH!O$1,0)</f>
        <v>SHINSEN</v>
      </c>
      <c r="AE2007" s="3" t="str">
        <f>VLOOKUP($A2007,Ma_KH!$A:$Q,Ma_KH!P$1,0)</f>
        <v>CÔNG TY CỔ PHẦN SHINSEN GROUP</v>
      </c>
    </row>
    <row r="2008" spans="1:31" s="61" customFormat="1" ht="25.5" customHeight="1" x14ac:dyDescent="0.3">
      <c r="A2008" s="44" t="s">
        <v>182</v>
      </c>
      <c r="B2008" s="44" t="s">
        <v>4525</v>
      </c>
      <c r="C2008" s="46">
        <v>44755</v>
      </c>
      <c r="D2008" s="45"/>
      <c r="E2008" s="46">
        <v>44755</v>
      </c>
      <c r="F2008" s="44" t="s">
        <v>3603</v>
      </c>
      <c r="G2008" s="44" t="s">
        <v>3604</v>
      </c>
      <c r="H2008" s="57">
        <v>1843821</v>
      </c>
      <c r="I2008" s="57">
        <v>0</v>
      </c>
      <c r="J2008" s="57">
        <v>147506</v>
      </c>
      <c r="K2008" s="57">
        <v>1991327</v>
      </c>
      <c r="L2008" s="58" t="s">
        <v>24</v>
      </c>
      <c r="M2008" s="59"/>
      <c r="N2008" s="58"/>
      <c r="O2008" s="57">
        <f>IF(Table1[[#This Row],[Phân loại]]="Tồn đầu kỳ",Table1[[#This Row],[Tổng giá trị]],0)</f>
        <v>0</v>
      </c>
      <c r="P2008" s="58">
        <f>IF(Table1[[#This Row],[Số còn phải thu ĐK]]&lt;&gt;0,0,IF(Table1[[#This Row],[Phân loại]]="Bán hàng",Table1[[#This Row],[Tổng giá trị]],-Table1[[#This Row],[Tổng giá trị]]))</f>
        <v>1991327</v>
      </c>
      <c r="Q2008" s="115">
        <f t="shared" si="237"/>
        <v>0</v>
      </c>
      <c r="R2008" s="58">
        <f>Table1[[#This Row],[Số còn phải thu ĐK]]+Table1[[#This Row],[Giá Trị HD sau CK]]-Table1[[#This Row],[Số tiền đã thu]]</f>
        <v>1991327</v>
      </c>
      <c r="S2008" s="59">
        <f>IF(Table1[[#This Row],[Ngày hóa đơn]]&lt;&gt;"",Table1[[#This Row],[Ngày hóa đơn]],Table1[[#This Row],[Ngày hạch toán]])</f>
        <v>44755</v>
      </c>
      <c r="T2008" s="58"/>
      <c r="U2008" s="59">
        <f>IF(Table1[[#This Row],[Ngày tính CN]]="","",S2008+T2008)</f>
        <v>44755</v>
      </c>
      <c r="V2008" s="60">
        <f ca="1">IF(Table1[[#This Row],[Hạn thanh toán]]="","",IF((U2008-NOW())&lt;0,0,(U2008-NOW())))</f>
        <v>0</v>
      </c>
      <c r="W2008" s="57"/>
      <c r="X2008" s="116" t="str">
        <f t="shared" ca="1" si="238"/>
        <v/>
      </c>
      <c r="Y2008" s="116" t="str">
        <f t="shared" ca="1" si="236"/>
        <v/>
      </c>
      <c r="Z2008" s="305">
        <f>Table1[[#This Row],[Hạn thanh toán]]</f>
        <v>44755</v>
      </c>
      <c r="AA2008" s="305">
        <f>Table1[[#This Row],[Ngày Thanh toán]]</f>
        <v>0</v>
      </c>
      <c r="AD2008" s="61" t="str">
        <f>VLOOKUP($A2008,Ma_KH!$A:$Q,Ma_KH!O$1,0)</f>
        <v>SHINSEN</v>
      </c>
      <c r="AE2008" s="3" t="str">
        <f>VLOOKUP($A2008,Ma_KH!$A:$Q,Ma_KH!P$1,0)</f>
        <v>CÔNG TY CỔ PHẦN SHINSEN GROUP</v>
      </c>
    </row>
    <row r="2009" spans="1:31" s="61" customFormat="1" ht="25.5" customHeight="1" x14ac:dyDescent="0.3">
      <c r="A2009" s="47" t="s">
        <v>182</v>
      </c>
      <c r="B2009" s="44" t="s">
        <v>4525</v>
      </c>
      <c r="C2009" s="49">
        <v>44765</v>
      </c>
      <c r="D2009" s="48"/>
      <c r="E2009" s="49">
        <v>44765</v>
      </c>
      <c r="F2009" s="47" t="s">
        <v>3605</v>
      </c>
      <c r="G2009" s="47" t="s">
        <v>3606</v>
      </c>
      <c r="H2009" s="57">
        <v>666348</v>
      </c>
      <c r="I2009" s="57">
        <v>0</v>
      </c>
      <c r="J2009" s="57">
        <v>53308</v>
      </c>
      <c r="K2009" s="57">
        <v>719656</v>
      </c>
      <c r="L2009" s="58" t="s">
        <v>24</v>
      </c>
      <c r="M2009" s="59"/>
      <c r="N2009" s="58"/>
      <c r="O2009" s="57">
        <f>IF(Table1[[#This Row],[Phân loại]]="Tồn đầu kỳ",Table1[[#This Row],[Tổng giá trị]],0)</f>
        <v>0</v>
      </c>
      <c r="P2009" s="58">
        <f>IF(Table1[[#This Row],[Số còn phải thu ĐK]]&lt;&gt;0,0,IF(Table1[[#This Row],[Phân loại]]="Bán hàng",Table1[[#This Row],[Tổng giá trị]],-Table1[[#This Row],[Tổng giá trị]]))</f>
        <v>719656</v>
      </c>
      <c r="Q2009" s="115">
        <f t="shared" si="237"/>
        <v>0</v>
      </c>
      <c r="R2009" s="58">
        <f>Table1[[#This Row],[Số còn phải thu ĐK]]+Table1[[#This Row],[Giá Trị HD sau CK]]-Table1[[#This Row],[Số tiền đã thu]]</f>
        <v>719656</v>
      </c>
      <c r="S2009" s="59">
        <f>IF(Table1[[#This Row],[Ngày hóa đơn]]&lt;&gt;"",Table1[[#This Row],[Ngày hóa đơn]],Table1[[#This Row],[Ngày hạch toán]])</f>
        <v>44765</v>
      </c>
      <c r="T2009" s="58"/>
      <c r="U2009" s="59">
        <f>IF(Table1[[#This Row],[Ngày tính CN]]="","",S2009+T2009)</f>
        <v>44765</v>
      </c>
      <c r="V2009" s="60">
        <f ca="1">IF(Table1[[#This Row],[Hạn thanh toán]]="","",IF((U2009-NOW())&lt;0,0,(U2009-NOW())))</f>
        <v>0</v>
      </c>
      <c r="W2009" s="57"/>
      <c r="X2009" s="116" t="str">
        <f t="shared" ca="1" si="238"/>
        <v/>
      </c>
      <c r="Y2009" s="116" t="str">
        <f t="shared" ca="1" si="236"/>
        <v/>
      </c>
      <c r="Z2009" s="305">
        <f>Table1[[#This Row],[Hạn thanh toán]]</f>
        <v>44765</v>
      </c>
      <c r="AA2009" s="305">
        <f>Table1[[#This Row],[Ngày Thanh toán]]</f>
        <v>0</v>
      </c>
      <c r="AD2009" s="61" t="str">
        <f>VLOOKUP($A2009,Ma_KH!$A:$Q,Ma_KH!O$1,0)</f>
        <v>SHINSEN</v>
      </c>
      <c r="AE2009" s="3" t="str">
        <f>VLOOKUP($A2009,Ma_KH!$A:$Q,Ma_KH!P$1,0)</f>
        <v>CÔNG TY CỔ PHẦN SHINSEN GROUP</v>
      </c>
    </row>
    <row r="2010" spans="1:31" s="61" customFormat="1" ht="25.5" customHeight="1" x14ac:dyDescent="0.3">
      <c r="A2010" s="44" t="s">
        <v>182</v>
      </c>
      <c r="B2010" s="44" t="s">
        <v>4525</v>
      </c>
      <c r="C2010" s="46">
        <v>44774</v>
      </c>
      <c r="D2010" s="45"/>
      <c r="E2010" s="46">
        <v>44774</v>
      </c>
      <c r="F2010" s="44" t="s">
        <v>3607</v>
      </c>
      <c r="G2010" s="44" t="s">
        <v>3608</v>
      </c>
      <c r="H2010" s="57">
        <v>1800682</v>
      </c>
      <c r="I2010" s="57">
        <v>0</v>
      </c>
      <c r="J2010" s="57">
        <v>144055</v>
      </c>
      <c r="K2010" s="57">
        <v>1944737</v>
      </c>
      <c r="L2010" s="58" t="s">
        <v>24</v>
      </c>
      <c r="M2010" s="59"/>
      <c r="N2010" s="58"/>
      <c r="O2010" s="57">
        <f>IF(Table1[[#This Row],[Phân loại]]="Tồn đầu kỳ",Table1[[#This Row],[Tổng giá trị]],0)</f>
        <v>0</v>
      </c>
      <c r="P2010" s="58">
        <f>IF(Table1[[#This Row],[Số còn phải thu ĐK]]&lt;&gt;0,0,IF(Table1[[#This Row],[Phân loại]]="Bán hàng",Table1[[#This Row],[Tổng giá trị]],-Table1[[#This Row],[Tổng giá trị]]))</f>
        <v>1944737</v>
      </c>
      <c r="Q2010" s="115">
        <f t="shared" si="237"/>
        <v>0</v>
      </c>
      <c r="R2010" s="58">
        <f>Table1[[#This Row],[Số còn phải thu ĐK]]+Table1[[#This Row],[Giá Trị HD sau CK]]-Table1[[#This Row],[Số tiền đã thu]]</f>
        <v>1944737</v>
      </c>
      <c r="S2010" s="59">
        <f>IF(Table1[[#This Row],[Ngày hóa đơn]]&lt;&gt;"",Table1[[#This Row],[Ngày hóa đơn]],Table1[[#This Row],[Ngày hạch toán]])</f>
        <v>44774</v>
      </c>
      <c r="T2010" s="58"/>
      <c r="U2010" s="59">
        <f>IF(Table1[[#This Row],[Ngày tính CN]]="","",S2010+T2010)</f>
        <v>44774</v>
      </c>
      <c r="V2010" s="60">
        <f ca="1">IF(Table1[[#This Row],[Hạn thanh toán]]="","",IF((U2010-NOW())&lt;0,0,(U2010-NOW())))</f>
        <v>0</v>
      </c>
      <c r="W2010" s="57"/>
      <c r="X2010" s="116" t="str">
        <f t="shared" ca="1" si="238"/>
        <v/>
      </c>
      <c r="Y2010" s="116" t="str">
        <f t="shared" ca="1" si="236"/>
        <v/>
      </c>
      <c r="Z2010" s="305">
        <f>Table1[[#This Row],[Hạn thanh toán]]</f>
        <v>44774</v>
      </c>
      <c r="AA2010" s="305">
        <f>Table1[[#This Row],[Ngày Thanh toán]]</f>
        <v>0</v>
      </c>
      <c r="AD2010" s="61" t="str">
        <f>VLOOKUP($A2010,Ma_KH!$A:$Q,Ma_KH!O$1,0)</f>
        <v>SHINSEN</v>
      </c>
      <c r="AE2010" s="3" t="str">
        <f>VLOOKUP($A2010,Ma_KH!$A:$Q,Ma_KH!P$1,0)</f>
        <v>CÔNG TY CỔ PHẦN SHINSEN GROUP</v>
      </c>
    </row>
    <row r="2011" spans="1:31" s="61" customFormat="1" ht="25.5" customHeight="1" x14ac:dyDescent="0.3">
      <c r="A2011" s="44" t="s">
        <v>182</v>
      </c>
      <c r="B2011" s="44" t="s">
        <v>4525</v>
      </c>
      <c r="C2011" s="46">
        <v>44774</v>
      </c>
      <c r="D2011" s="45"/>
      <c r="E2011" s="46">
        <v>44774</v>
      </c>
      <c r="F2011" s="44" t="s">
        <v>3609</v>
      </c>
      <c r="G2011" s="44" t="s">
        <v>3610</v>
      </c>
      <c r="H2011" s="57">
        <v>818450</v>
      </c>
      <c r="I2011" s="57">
        <v>0</v>
      </c>
      <c r="J2011" s="57">
        <v>65476</v>
      </c>
      <c r="K2011" s="57">
        <v>883926</v>
      </c>
      <c r="L2011" s="58" t="s">
        <v>24</v>
      </c>
      <c r="M2011" s="59"/>
      <c r="N2011" s="58"/>
      <c r="O2011" s="57">
        <f>IF(Table1[[#This Row],[Phân loại]]="Tồn đầu kỳ",Table1[[#This Row],[Tổng giá trị]],0)</f>
        <v>0</v>
      </c>
      <c r="P2011" s="58">
        <f>IF(Table1[[#This Row],[Số còn phải thu ĐK]]&lt;&gt;0,0,IF(Table1[[#This Row],[Phân loại]]="Bán hàng",Table1[[#This Row],[Tổng giá trị]],-Table1[[#This Row],[Tổng giá trị]]))</f>
        <v>883926</v>
      </c>
      <c r="Q2011" s="115">
        <f t="shared" si="237"/>
        <v>0</v>
      </c>
      <c r="R2011" s="58">
        <f>Table1[[#This Row],[Số còn phải thu ĐK]]+Table1[[#This Row],[Giá Trị HD sau CK]]-Table1[[#This Row],[Số tiền đã thu]]</f>
        <v>883926</v>
      </c>
      <c r="S2011" s="59">
        <f>IF(Table1[[#This Row],[Ngày hóa đơn]]&lt;&gt;"",Table1[[#This Row],[Ngày hóa đơn]],Table1[[#This Row],[Ngày hạch toán]])</f>
        <v>44774</v>
      </c>
      <c r="T2011" s="58"/>
      <c r="U2011" s="59">
        <f>IF(Table1[[#This Row],[Ngày tính CN]]="","",S2011+T2011)</f>
        <v>44774</v>
      </c>
      <c r="V2011" s="60">
        <f ca="1">IF(Table1[[#This Row],[Hạn thanh toán]]="","",IF((U2011-NOW())&lt;0,0,(U2011-NOW())))</f>
        <v>0</v>
      </c>
      <c r="W2011" s="57"/>
      <c r="X2011" s="116" t="str">
        <f t="shared" ca="1" si="238"/>
        <v/>
      </c>
      <c r="Y2011" s="116" t="str">
        <f t="shared" ca="1" si="236"/>
        <v/>
      </c>
      <c r="Z2011" s="305">
        <f>Table1[[#This Row],[Hạn thanh toán]]</f>
        <v>44774</v>
      </c>
      <c r="AA2011" s="305">
        <f>Table1[[#This Row],[Ngày Thanh toán]]</f>
        <v>0</v>
      </c>
      <c r="AD2011" s="61" t="str">
        <f>VLOOKUP($A2011,Ma_KH!$A:$Q,Ma_KH!O$1,0)</f>
        <v>SHINSEN</v>
      </c>
      <c r="AE2011" s="3" t="str">
        <f>VLOOKUP($A2011,Ma_KH!$A:$Q,Ma_KH!P$1,0)</f>
        <v>CÔNG TY CỔ PHẦN SHINSEN GROUP</v>
      </c>
    </row>
    <row r="2012" spans="1:31" s="61" customFormat="1" ht="25.5" customHeight="1" x14ac:dyDescent="0.3">
      <c r="A2012" s="44" t="s">
        <v>182</v>
      </c>
      <c r="B2012" s="44" t="s">
        <v>4525</v>
      </c>
      <c r="C2012" s="46">
        <v>44783</v>
      </c>
      <c r="D2012" s="45"/>
      <c r="E2012" s="46">
        <v>44783</v>
      </c>
      <c r="F2012" s="44" t="s">
        <v>3611</v>
      </c>
      <c r="G2012" s="44" t="s">
        <v>3612</v>
      </c>
      <c r="H2012" s="57">
        <v>1928357</v>
      </c>
      <c r="I2012" s="57">
        <v>0</v>
      </c>
      <c r="J2012" s="57">
        <v>154269</v>
      </c>
      <c r="K2012" s="57">
        <v>2082626</v>
      </c>
      <c r="L2012" s="58" t="s">
        <v>24</v>
      </c>
      <c r="M2012" s="59"/>
      <c r="N2012" s="58"/>
      <c r="O2012" s="57">
        <f>IF(Table1[[#This Row],[Phân loại]]="Tồn đầu kỳ",Table1[[#This Row],[Tổng giá trị]],0)</f>
        <v>0</v>
      </c>
      <c r="P2012" s="58">
        <f>IF(Table1[[#This Row],[Số còn phải thu ĐK]]&lt;&gt;0,0,IF(Table1[[#This Row],[Phân loại]]="Bán hàng",Table1[[#This Row],[Tổng giá trị]],-Table1[[#This Row],[Tổng giá trị]]))</f>
        <v>2082626</v>
      </c>
      <c r="Q2012" s="115">
        <f t="shared" si="237"/>
        <v>0</v>
      </c>
      <c r="R2012" s="58">
        <f>Table1[[#This Row],[Số còn phải thu ĐK]]+Table1[[#This Row],[Giá Trị HD sau CK]]-Table1[[#This Row],[Số tiền đã thu]]</f>
        <v>2082626</v>
      </c>
      <c r="S2012" s="59">
        <f>IF(Table1[[#This Row],[Ngày hóa đơn]]&lt;&gt;"",Table1[[#This Row],[Ngày hóa đơn]],Table1[[#This Row],[Ngày hạch toán]])</f>
        <v>44783</v>
      </c>
      <c r="T2012" s="58"/>
      <c r="U2012" s="59">
        <f>IF(Table1[[#This Row],[Ngày tính CN]]="","",S2012+T2012)</f>
        <v>44783</v>
      </c>
      <c r="V2012" s="60">
        <f ca="1">IF(Table1[[#This Row],[Hạn thanh toán]]="","",IF((U2012-NOW())&lt;0,0,(U2012-NOW())))</f>
        <v>0</v>
      </c>
      <c r="W2012" s="57"/>
      <c r="X2012" s="116" t="str">
        <f t="shared" ca="1" si="238"/>
        <v/>
      </c>
      <c r="Y2012" s="116" t="str">
        <f t="shared" ca="1" si="236"/>
        <v/>
      </c>
      <c r="Z2012" s="305">
        <f>Table1[[#This Row],[Hạn thanh toán]]</f>
        <v>44783</v>
      </c>
      <c r="AA2012" s="305">
        <f>Table1[[#This Row],[Ngày Thanh toán]]</f>
        <v>0</v>
      </c>
      <c r="AD2012" s="61" t="str">
        <f>VLOOKUP($A2012,Ma_KH!$A:$Q,Ma_KH!O$1,0)</f>
        <v>SHINSEN</v>
      </c>
      <c r="AE2012" s="3" t="str">
        <f>VLOOKUP($A2012,Ma_KH!$A:$Q,Ma_KH!P$1,0)</f>
        <v>CÔNG TY CỔ PHẦN SHINSEN GROUP</v>
      </c>
    </row>
    <row r="2013" spans="1:31" s="61" customFormat="1" ht="25.5" customHeight="1" x14ac:dyDescent="0.3">
      <c r="A2013" s="44" t="s">
        <v>182</v>
      </c>
      <c r="B2013" s="44" t="s">
        <v>4525</v>
      </c>
      <c r="C2013" s="46">
        <v>44792</v>
      </c>
      <c r="D2013" s="45"/>
      <c r="E2013" s="46">
        <v>44792</v>
      </c>
      <c r="F2013" s="44" t="s">
        <v>3613</v>
      </c>
      <c r="G2013" s="44" t="s">
        <v>3614</v>
      </c>
      <c r="H2013" s="57">
        <v>1505639</v>
      </c>
      <c r="I2013" s="57">
        <v>0</v>
      </c>
      <c r="J2013" s="57">
        <v>120451</v>
      </c>
      <c r="K2013" s="57">
        <v>1626090</v>
      </c>
      <c r="L2013" s="58" t="s">
        <v>24</v>
      </c>
      <c r="M2013" s="59"/>
      <c r="N2013" s="58"/>
      <c r="O2013" s="57">
        <f>IF(Table1[[#This Row],[Phân loại]]="Tồn đầu kỳ",Table1[[#This Row],[Tổng giá trị]],0)</f>
        <v>0</v>
      </c>
      <c r="P2013" s="58">
        <f>IF(Table1[[#This Row],[Số còn phải thu ĐK]]&lt;&gt;0,0,IF(Table1[[#This Row],[Phân loại]]="Bán hàng",Table1[[#This Row],[Tổng giá trị]],-Table1[[#This Row],[Tổng giá trị]]))</f>
        <v>1626090</v>
      </c>
      <c r="Q2013" s="115">
        <f t="shared" si="237"/>
        <v>0</v>
      </c>
      <c r="R2013" s="58">
        <f>Table1[[#This Row],[Số còn phải thu ĐK]]+Table1[[#This Row],[Giá Trị HD sau CK]]-Table1[[#This Row],[Số tiền đã thu]]</f>
        <v>1626090</v>
      </c>
      <c r="S2013" s="59">
        <f>IF(Table1[[#This Row],[Ngày hóa đơn]]&lt;&gt;"",Table1[[#This Row],[Ngày hóa đơn]],Table1[[#This Row],[Ngày hạch toán]])</f>
        <v>44792</v>
      </c>
      <c r="T2013" s="58"/>
      <c r="U2013" s="59">
        <f>IF(Table1[[#This Row],[Ngày tính CN]]="","",S2013+T2013)</f>
        <v>44792</v>
      </c>
      <c r="V2013" s="60">
        <f ca="1">IF(Table1[[#This Row],[Hạn thanh toán]]="","",IF((U2013-NOW())&lt;0,0,(U2013-NOW())))</f>
        <v>0</v>
      </c>
      <c r="W2013" s="57"/>
      <c r="X2013" s="116" t="str">
        <f t="shared" ca="1" si="238"/>
        <v/>
      </c>
      <c r="Y2013" s="116" t="str">
        <f t="shared" ca="1" si="236"/>
        <v/>
      </c>
      <c r="Z2013" s="305">
        <f>Table1[[#This Row],[Hạn thanh toán]]</f>
        <v>44792</v>
      </c>
      <c r="AA2013" s="305">
        <f>Table1[[#This Row],[Ngày Thanh toán]]</f>
        <v>0</v>
      </c>
      <c r="AD2013" s="61" t="str">
        <f>VLOOKUP($A2013,Ma_KH!$A:$Q,Ma_KH!O$1,0)</f>
        <v>SHINSEN</v>
      </c>
      <c r="AE2013" s="3" t="str">
        <f>VLOOKUP($A2013,Ma_KH!$A:$Q,Ma_KH!P$1,0)</f>
        <v>CÔNG TY CỔ PHẦN SHINSEN GROUP</v>
      </c>
    </row>
    <row r="2014" spans="1:31" s="61" customFormat="1" ht="25.5" customHeight="1" x14ac:dyDescent="0.3">
      <c r="A2014" s="44" t="s">
        <v>182</v>
      </c>
      <c r="B2014" s="44" t="s">
        <v>4525</v>
      </c>
      <c r="C2014" s="46">
        <v>44792</v>
      </c>
      <c r="D2014" s="45"/>
      <c r="E2014" s="46">
        <v>44792</v>
      </c>
      <c r="F2014" s="44" t="s">
        <v>3615</v>
      </c>
      <c r="G2014" s="44" t="s">
        <v>3616</v>
      </c>
      <c r="H2014" s="57">
        <v>277975</v>
      </c>
      <c r="I2014" s="57">
        <v>0</v>
      </c>
      <c r="J2014" s="57">
        <v>22238</v>
      </c>
      <c r="K2014" s="57">
        <v>300213</v>
      </c>
      <c r="L2014" s="58" t="s">
        <v>24</v>
      </c>
      <c r="M2014" s="59"/>
      <c r="N2014" s="58"/>
      <c r="O2014" s="57">
        <f>IF(Table1[[#This Row],[Phân loại]]="Tồn đầu kỳ",Table1[[#This Row],[Tổng giá trị]],0)</f>
        <v>0</v>
      </c>
      <c r="P2014" s="58">
        <f>IF(Table1[[#This Row],[Số còn phải thu ĐK]]&lt;&gt;0,0,IF(Table1[[#This Row],[Phân loại]]="Bán hàng",Table1[[#This Row],[Tổng giá trị]],-Table1[[#This Row],[Tổng giá trị]]))</f>
        <v>300213</v>
      </c>
      <c r="Q2014" s="115">
        <f t="shared" si="237"/>
        <v>0</v>
      </c>
      <c r="R2014" s="58">
        <f>Table1[[#This Row],[Số còn phải thu ĐK]]+Table1[[#This Row],[Giá Trị HD sau CK]]-Table1[[#This Row],[Số tiền đã thu]]</f>
        <v>300213</v>
      </c>
      <c r="S2014" s="59">
        <f>IF(Table1[[#This Row],[Ngày hóa đơn]]&lt;&gt;"",Table1[[#This Row],[Ngày hóa đơn]],Table1[[#This Row],[Ngày hạch toán]])</f>
        <v>44792</v>
      </c>
      <c r="T2014" s="58"/>
      <c r="U2014" s="59">
        <f>IF(Table1[[#This Row],[Ngày tính CN]]="","",S2014+T2014)</f>
        <v>44792</v>
      </c>
      <c r="V2014" s="60">
        <f ca="1">IF(Table1[[#This Row],[Hạn thanh toán]]="","",IF((U2014-NOW())&lt;0,0,(U2014-NOW())))</f>
        <v>0</v>
      </c>
      <c r="W2014" s="57"/>
      <c r="X2014" s="116" t="str">
        <f t="shared" ca="1" si="238"/>
        <v/>
      </c>
      <c r="Y2014" s="116" t="str">
        <f t="shared" ca="1" si="236"/>
        <v/>
      </c>
      <c r="Z2014" s="305">
        <f>Table1[[#This Row],[Hạn thanh toán]]</f>
        <v>44792</v>
      </c>
      <c r="AA2014" s="305">
        <f>Table1[[#This Row],[Ngày Thanh toán]]</f>
        <v>0</v>
      </c>
      <c r="AD2014" s="61" t="str">
        <f>VLOOKUP($A2014,Ma_KH!$A:$Q,Ma_KH!O$1,0)</f>
        <v>SHINSEN</v>
      </c>
      <c r="AE2014" s="3" t="str">
        <f>VLOOKUP($A2014,Ma_KH!$A:$Q,Ma_KH!P$1,0)</f>
        <v>CÔNG TY CỔ PHẦN SHINSEN GROUP</v>
      </c>
    </row>
    <row r="2015" spans="1:31" s="61" customFormat="1" ht="25.5" customHeight="1" x14ac:dyDescent="0.3">
      <c r="A2015" s="44" t="s">
        <v>182</v>
      </c>
      <c r="B2015" s="44" t="s">
        <v>4525</v>
      </c>
      <c r="C2015" s="46">
        <v>44796</v>
      </c>
      <c r="D2015" s="45"/>
      <c r="E2015" s="46">
        <v>44796</v>
      </c>
      <c r="F2015" s="44" t="s">
        <v>3617</v>
      </c>
      <c r="G2015" s="44" t="s">
        <v>3618</v>
      </c>
      <c r="H2015" s="57">
        <v>1163398</v>
      </c>
      <c r="I2015" s="57">
        <v>0</v>
      </c>
      <c r="J2015" s="57">
        <v>93072</v>
      </c>
      <c r="K2015" s="57">
        <v>1256470</v>
      </c>
      <c r="L2015" s="58" t="s">
        <v>24</v>
      </c>
      <c r="M2015" s="59"/>
      <c r="N2015" s="58"/>
      <c r="O2015" s="57">
        <f>IF(Table1[[#This Row],[Phân loại]]="Tồn đầu kỳ",Table1[[#This Row],[Tổng giá trị]],0)</f>
        <v>0</v>
      </c>
      <c r="P2015" s="58">
        <f>IF(Table1[[#This Row],[Số còn phải thu ĐK]]&lt;&gt;0,0,IF(Table1[[#This Row],[Phân loại]]="Bán hàng",Table1[[#This Row],[Tổng giá trị]],-Table1[[#This Row],[Tổng giá trị]]))</f>
        <v>1256470</v>
      </c>
      <c r="Q2015" s="115">
        <f t="shared" si="237"/>
        <v>0</v>
      </c>
      <c r="R2015" s="58">
        <f>Table1[[#This Row],[Số còn phải thu ĐK]]+Table1[[#This Row],[Giá Trị HD sau CK]]-Table1[[#This Row],[Số tiền đã thu]]</f>
        <v>1256470</v>
      </c>
      <c r="S2015" s="59">
        <f>IF(Table1[[#This Row],[Ngày hóa đơn]]&lt;&gt;"",Table1[[#This Row],[Ngày hóa đơn]],Table1[[#This Row],[Ngày hạch toán]])</f>
        <v>44796</v>
      </c>
      <c r="T2015" s="58"/>
      <c r="U2015" s="59">
        <f>IF(Table1[[#This Row],[Ngày tính CN]]="","",S2015+T2015)</f>
        <v>44796</v>
      </c>
      <c r="V2015" s="60">
        <f ca="1">IF(Table1[[#This Row],[Hạn thanh toán]]="","",IF((U2015-NOW())&lt;0,0,(U2015-NOW())))</f>
        <v>0</v>
      </c>
      <c r="W2015" s="57"/>
      <c r="X2015" s="116" t="str">
        <f t="shared" ca="1" si="238"/>
        <v/>
      </c>
      <c r="Y2015" s="116" t="str">
        <f t="shared" ca="1" si="236"/>
        <v/>
      </c>
      <c r="Z2015" s="305">
        <f>Table1[[#This Row],[Hạn thanh toán]]</f>
        <v>44796</v>
      </c>
      <c r="AA2015" s="305">
        <f>Table1[[#This Row],[Ngày Thanh toán]]</f>
        <v>0</v>
      </c>
      <c r="AD2015" s="61" t="str">
        <f>VLOOKUP($A2015,Ma_KH!$A:$Q,Ma_KH!O$1,0)</f>
        <v>SHINSEN</v>
      </c>
      <c r="AE2015" s="3" t="str">
        <f>VLOOKUP($A2015,Ma_KH!$A:$Q,Ma_KH!P$1,0)</f>
        <v>CÔNG TY CỔ PHẦN SHINSEN GROUP</v>
      </c>
    </row>
    <row r="2016" spans="1:31" s="61" customFormat="1" ht="25.5" customHeight="1" x14ac:dyDescent="0.3">
      <c r="A2016" s="44" t="s">
        <v>182</v>
      </c>
      <c r="B2016" s="44" t="s">
        <v>4525</v>
      </c>
      <c r="C2016" s="46">
        <v>44796</v>
      </c>
      <c r="D2016" s="45"/>
      <c r="E2016" s="46">
        <v>44796</v>
      </c>
      <c r="F2016" s="44" t="s">
        <v>3619</v>
      </c>
      <c r="G2016" s="44" t="s">
        <v>3620</v>
      </c>
      <c r="H2016" s="57">
        <v>2613327</v>
      </c>
      <c r="I2016" s="57">
        <v>0</v>
      </c>
      <c r="J2016" s="57">
        <v>209066</v>
      </c>
      <c r="K2016" s="57">
        <v>2822393</v>
      </c>
      <c r="L2016" s="58" t="s">
        <v>24</v>
      </c>
      <c r="M2016" s="59"/>
      <c r="N2016" s="58"/>
      <c r="O2016" s="57">
        <f>IF(Table1[[#This Row],[Phân loại]]="Tồn đầu kỳ",Table1[[#This Row],[Tổng giá trị]],0)</f>
        <v>0</v>
      </c>
      <c r="P2016" s="58">
        <f>IF(Table1[[#This Row],[Số còn phải thu ĐK]]&lt;&gt;0,0,IF(Table1[[#This Row],[Phân loại]]="Bán hàng",Table1[[#This Row],[Tổng giá trị]],-Table1[[#This Row],[Tổng giá trị]]))</f>
        <v>2822393</v>
      </c>
      <c r="Q2016" s="115">
        <f t="shared" si="237"/>
        <v>0</v>
      </c>
      <c r="R2016" s="58">
        <f>Table1[[#This Row],[Số còn phải thu ĐK]]+Table1[[#This Row],[Giá Trị HD sau CK]]-Table1[[#This Row],[Số tiền đã thu]]</f>
        <v>2822393</v>
      </c>
      <c r="S2016" s="59">
        <f>IF(Table1[[#This Row],[Ngày hóa đơn]]&lt;&gt;"",Table1[[#This Row],[Ngày hóa đơn]],Table1[[#This Row],[Ngày hạch toán]])</f>
        <v>44796</v>
      </c>
      <c r="T2016" s="58"/>
      <c r="U2016" s="59">
        <f>IF(Table1[[#This Row],[Ngày tính CN]]="","",S2016+T2016)</f>
        <v>44796</v>
      </c>
      <c r="V2016" s="60">
        <f ca="1">IF(Table1[[#This Row],[Hạn thanh toán]]="","",IF((U2016-NOW())&lt;0,0,(U2016-NOW())))</f>
        <v>0</v>
      </c>
      <c r="W2016" s="57"/>
      <c r="X2016" s="116" t="str">
        <f t="shared" ca="1" si="238"/>
        <v/>
      </c>
      <c r="Y2016" s="116" t="str">
        <f t="shared" ca="1" si="236"/>
        <v/>
      </c>
      <c r="Z2016" s="305">
        <f>Table1[[#This Row],[Hạn thanh toán]]</f>
        <v>44796</v>
      </c>
      <c r="AA2016" s="305">
        <f>Table1[[#This Row],[Ngày Thanh toán]]</f>
        <v>0</v>
      </c>
      <c r="AD2016" s="61" t="str">
        <f>VLOOKUP($A2016,Ma_KH!$A:$Q,Ma_KH!O$1,0)</f>
        <v>SHINSEN</v>
      </c>
      <c r="AE2016" s="3" t="str">
        <f>VLOOKUP($A2016,Ma_KH!$A:$Q,Ma_KH!P$1,0)</f>
        <v>CÔNG TY CỔ PHẦN SHINSEN GROUP</v>
      </c>
    </row>
    <row r="2017" spans="1:31" s="61" customFormat="1" ht="25.5" customHeight="1" x14ac:dyDescent="0.3">
      <c r="A2017" s="44" t="s">
        <v>182</v>
      </c>
      <c r="B2017" s="44" t="s">
        <v>4525</v>
      </c>
      <c r="C2017" s="46">
        <v>44804</v>
      </c>
      <c r="D2017" s="45"/>
      <c r="E2017" s="46">
        <v>44804</v>
      </c>
      <c r="F2017" s="44" t="s">
        <v>3621</v>
      </c>
      <c r="G2017" s="44" t="s">
        <v>3622</v>
      </c>
      <c r="H2017" s="57">
        <v>1129751</v>
      </c>
      <c r="I2017" s="57">
        <v>0</v>
      </c>
      <c r="J2017" s="57">
        <v>90380</v>
      </c>
      <c r="K2017" s="57">
        <v>1220131</v>
      </c>
      <c r="L2017" s="58" t="s">
        <v>24</v>
      </c>
      <c r="M2017" s="59"/>
      <c r="N2017" s="58"/>
      <c r="O2017" s="57">
        <f>IF(Table1[[#This Row],[Phân loại]]="Tồn đầu kỳ",Table1[[#This Row],[Tổng giá trị]],0)</f>
        <v>0</v>
      </c>
      <c r="P2017" s="58">
        <f>IF(Table1[[#This Row],[Số còn phải thu ĐK]]&lt;&gt;0,0,IF(Table1[[#This Row],[Phân loại]]="Bán hàng",Table1[[#This Row],[Tổng giá trị]],-Table1[[#This Row],[Tổng giá trị]]))</f>
        <v>1220131</v>
      </c>
      <c r="Q2017" s="115">
        <f t="shared" si="237"/>
        <v>0</v>
      </c>
      <c r="R2017" s="58">
        <f>Table1[[#This Row],[Số còn phải thu ĐK]]+Table1[[#This Row],[Giá Trị HD sau CK]]-Table1[[#This Row],[Số tiền đã thu]]</f>
        <v>1220131</v>
      </c>
      <c r="S2017" s="59">
        <f>IF(Table1[[#This Row],[Ngày hóa đơn]]&lt;&gt;"",Table1[[#This Row],[Ngày hóa đơn]],Table1[[#This Row],[Ngày hạch toán]])</f>
        <v>44804</v>
      </c>
      <c r="T2017" s="58"/>
      <c r="U2017" s="59">
        <f>IF(Table1[[#This Row],[Ngày tính CN]]="","",S2017+T2017)</f>
        <v>44804</v>
      </c>
      <c r="V2017" s="60">
        <f ca="1">IF(Table1[[#This Row],[Hạn thanh toán]]="","",IF((U2017-NOW())&lt;0,0,(U2017-NOW())))</f>
        <v>0</v>
      </c>
      <c r="W2017" s="57"/>
      <c r="X2017" s="116" t="str">
        <f t="shared" ca="1" si="238"/>
        <v/>
      </c>
      <c r="Y2017" s="116" t="str">
        <f t="shared" ca="1" si="236"/>
        <v/>
      </c>
      <c r="Z2017" s="305">
        <f>Table1[[#This Row],[Hạn thanh toán]]</f>
        <v>44804</v>
      </c>
      <c r="AA2017" s="305">
        <f>Table1[[#This Row],[Ngày Thanh toán]]</f>
        <v>0</v>
      </c>
      <c r="AD2017" s="61" t="str">
        <f>VLOOKUP($A2017,Ma_KH!$A:$Q,Ma_KH!O$1,0)</f>
        <v>SHINSEN</v>
      </c>
      <c r="AE2017" s="3" t="str">
        <f>VLOOKUP($A2017,Ma_KH!$A:$Q,Ma_KH!P$1,0)</f>
        <v>CÔNG TY CỔ PHẦN SHINSEN GROUP</v>
      </c>
    </row>
    <row r="2018" spans="1:31" s="61" customFormat="1" ht="25.5" customHeight="1" x14ac:dyDescent="0.3">
      <c r="A2018" s="44" t="s">
        <v>182</v>
      </c>
      <c r="B2018" s="44" t="s">
        <v>4525</v>
      </c>
      <c r="C2018" s="46">
        <v>44811</v>
      </c>
      <c r="D2018" s="45"/>
      <c r="E2018" s="46">
        <v>44811</v>
      </c>
      <c r="F2018" s="44" t="s">
        <v>3623</v>
      </c>
      <c r="G2018" s="44" t="s">
        <v>3624</v>
      </c>
      <c r="H2018" s="57">
        <v>2251892</v>
      </c>
      <c r="I2018" s="57">
        <v>0</v>
      </c>
      <c r="J2018" s="57">
        <v>180151</v>
      </c>
      <c r="K2018" s="57">
        <v>2432043</v>
      </c>
      <c r="L2018" s="58" t="s">
        <v>24</v>
      </c>
      <c r="M2018" s="59"/>
      <c r="N2018" s="58"/>
      <c r="O2018" s="57">
        <f>IF(Table1[[#This Row],[Phân loại]]="Tồn đầu kỳ",Table1[[#This Row],[Tổng giá trị]],0)</f>
        <v>0</v>
      </c>
      <c r="P2018" s="58">
        <f>IF(Table1[[#This Row],[Số còn phải thu ĐK]]&lt;&gt;0,0,IF(Table1[[#This Row],[Phân loại]]="Bán hàng",Table1[[#This Row],[Tổng giá trị]],-Table1[[#This Row],[Tổng giá trị]]))</f>
        <v>2432043</v>
      </c>
      <c r="Q2018" s="115">
        <f t="shared" si="237"/>
        <v>0</v>
      </c>
      <c r="R2018" s="58">
        <f>Table1[[#This Row],[Số còn phải thu ĐK]]+Table1[[#This Row],[Giá Trị HD sau CK]]-Table1[[#This Row],[Số tiền đã thu]]</f>
        <v>2432043</v>
      </c>
      <c r="S2018" s="59">
        <f>IF(Table1[[#This Row],[Ngày hóa đơn]]&lt;&gt;"",Table1[[#This Row],[Ngày hóa đơn]],Table1[[#This Row],[Ngày hạch toán]])</f>
        <v>44811</v>
      </c>
      <c r="T2018" s="58"/>
      <c r="U2018" s="59">
        <f>IF(Table1[[#This Row],[Ngày tính CN]]="","",S2018+T2018)</f>
        <v>44811</v>
      </c>
      <c r="V2018" s="60">
        <f ca="1">IF(Table1[[#This Row],[Hạn thanh toán]]="","",IF((U2018-NOW())&lt;0,0,(U2018-NOW())))</f>
        <v>0</v>
      </c>
      <c r="W2018" s="57"/>
      <c r="X2018" s="116" t="str">
        <f t="shared" ca="1" si="238"/>
        <v/>
      </c>
      <c r="Y2018" s="116" t="str">
        <f t="shared" ca="1" si="236"/>
        <v/>
      </c>
      <c r="Z2018" s="305">
        <f>Table1[[#This Row],[Hạn thanh toán]]</f>
        <v>44811</v>
      </c>
      <c r="AA2018" s="305">
        <f>Table1[[#This Row],[Ngày Thanh toán]]</f>
        <v>0</v>
      </c>
      <c r="AD2018" s="61" t="str">
        <f>VLOOKUP($A2018,Ma_KH!$A:$Q,Ma_KH!O$1,0)</f>
        <v>SHINSEN</v>
      </c>
      <c r="AE2018" s="3" t="str">
        <f>VLOOKUP($A2018,Ma_KH!$A:$Q,Ma_KH!P$1,0)</f>
        <v>CÔNG TY CỔ PHẦN SHINSEN GROUP</v>
      </c>
    </row>
    <row r="2019" spans="1:31" s="61" customFormat="1" ht="25.5" customHeight="1" x14ac:dyDescent="0.3">
      <c r="A2019" s="44" t="s">
        <v>182</v>
      </c>
      <c r="B2019" s="44" t="s">
        <v>4525</v>
      </c>
      <c r="C2019" s="46">
        <v>44820</v>
      </c>
      <c r="D2019" s="45"/>
      <c r="E2019" s="46">
        <v>44820</v>
      </c>
      <c r="F2019" s="44" t="s">
        <v>3625</v>
      </c>
      <c r="G2019" s="44" t="s">
        <v>3626</v>
      </c>
      <c r="H2019" s="57">
        <v>1732740</v>
      </c>
      <c r="I2019" s="57">
        <v>0</v>
      </c>
      <c r="J2019" s="57">
        <v>138619</v>
      </c>
      <c r="K2019" s="57">
        <v>1871359</v>
      </c>
      <c r="L2019" s="58" t="s">
        <v>24</v>
      </c>
      <c r="M2019" s="59"/>
      <c r="N2019" s="58"/>
      <c r="O2019" s="57">
        <f>IF(Table1[[#This Row],[Phân loại]]="Tồn đầu kỳ",Table1[[#This Row],[Tổng giá trị]],0)</f>
        <v>0</v>
      </c>
      <c r="P2019" s="58">
        <f>IF(Table1[[#This Row],[Số còn phải thu ĐK]]&lt;&gt;0,0,IF(Table1[[#This Row],[Phân loại]]="Bán hàng",Table1[[#This Row],[Tổng giá trị]],-Table1[[#This Row],[Tổng giá trị]]))</f>
        <v>1871359</v>
      </c>
      <c r="Q2019" s="115">
        <f t="shared" si="237"/>
        <v>0</v>
      </c>
      <c r="R2019" s="58">
        <f>Table1[[#This Row],[Số còn phải thu ĐK]]+Table1[[#This Row],[Giá Trị HD sau CK]]-Table1[[#This Row],[Số tiền đã thu]]</f>
        <v>1871359</v>
      </c>
      <c r="S2019" s="59">
        <f>IF(Table1[[#This Row],[Ngày hóa đơn]]&lt;&gt;"",Table1[[#This Row],[Ngày hóa đơn]],Table1[[#This Row],[Ngày hạch toán]])</f>
        <v>44820</v>
      </c>
      <c r="T2019" s="58"/>
      <c r="U2019" s="59">
        <f>IF(Table1[[#This Row],[Ngày tính CN]]="","",S2019+T2019)</f>
        <v>44820</v>
      </c>
      <c r="V2019" s="60">
        <f ca="1">IF(Table1[[#This Row],[Hạn thanh toán]]="","",IF((U2019-NOW())&lt;0,0,(U2019-NOW())))</f>
        <v>0</v>
      </c>
      <c r="W2019" s="57"/>
      <c r="X2019" s="116" t="str">
        <f t="shared" ca="1" si="238"/>
        <v/>
      </c>
      <c r="Y2019" s="116" t="str">
        <f t="shared" ca="1" si="236"/>
        <v/>
      </c>
      <c r="Z2019" s="305">
        <f>Table1[[#This Row],[Hạn thanh toán]]</f>
        <v>44820</v>
      </c>
      <c r="AA2019" s="305">
        <f>Table1[[#This Row],[Ngày Thanh toán]]</f>
        <v>0</v>
      </c>
      <c r="AD2019" s="61" t="str">
        <f>VLOOKUP($A2019,Ma_KH!$A:$Q,Ma_KH!O$1,0)</f>
        <v>SHINSEN</v>
      </c>
      <c r="AE2019" s="3" t="str">
        <f>VLOOKUP($A2019,Ma_KH!$A:$Q,Ma_KH!P$1,0)</f>
        <v>CÔNG TY CỔ PHẦN SHINSEN GROUP</v>
      </c>
    </row>
    <row r="2020" spans="1:31" s="61" customFormat="1" ht="25.5" customHeight="1" x14ac:dyDescent="0.3">
      <c r="A2020" s="44" t="s">
        <v>182</v>
      </c>
      <c r="B2020" s="44" t="s">
        <v>4525</v>
      </c>
      <c r="C2020" s="46">
        <v>44833</v>
      </c>
      <c r="D2020" s="45"/>
      <c r="E2020" s="46">
        <v>44833</v>
      </c>
      <c r="F2020" s="44" t="s">
        <v>3627</v>
      </c>
      <c r="G2020" s="44" t="s">
        <v>3628</v>
      </c>
      <c r="H2020" s="57">
        <v>367155</v>
      </c>
      <c r="I2020" s="57">
        <v>0</v>
      </c>
      <c r="J2020" s="57">
        <v>29372</v>
      </c>
      <c r="K2020" s="57">
        <v>396527</v>
      </c>
      <c r="L2020" s="58" t="s">
        <v>24</v>
      </c>
      <c r="M2020" s="59"/>
      <c r="N2020" s="58"/>
      <c r="O2020" s="57">
        <f>IF(Table1[[#This Row],[Phân loại]]="Tồn đầu kỳ",Table1[[#This Row],[Tổng giá trị]],0)</f>
        <v>0</v>
      </c>
      <c r="P2020" s="58">
        <f>IF(Table1[[#This Row],[Số còn phải thu ĐK]]&lt;&gt;0,0,IF(Table1[[#This Row],[Phân loại]]="Bán hàng",Table1[[#This Row],[Tổng giá trị]],-Table1[[#This Row],[Tổng giá trị]]))</f>
        <v>396527</v>
      </c>
      <c r="Q2020" s="115">
        <f t="shared" si="237"/>
        <v>0</v>
      </c>
      <c r="R2020" s="58">
        <f>Table1[[#This Row],[Số còn phải thu ĐK]]+Table1[[#This Row],[Giá Trị HD sau CK]]-Table1[[#This Row],[Số tiền đã thu]]</f>
        <v>396527</v>
      </c>
      <c r="S2020" s="59">
        <f>IF(Table1[[#This Row],[Ngày hóa đơn]]&lt;&gt;"",Table1[[#This Row],[Ngày hóa đơn]],Table1[[#This Row],[Ngày hạch toán]])</f>
        <v>44833</v>
      </c>
      <c r="T2020" s="58"/>
      <c r="U2020" s="59">
        <f>IF(Table1[[#This Row],[Ngày tính CN]]="","",S2020+T2020)</f>
        <v>44833</v>
      </c>
      <c r="V2020" s="60">
        <f ca="1">IF(Table1[[#This Row],[Hạn thanh toán]]="","",IF((U2020-NOW())&lt;0,0,(U2020-NOW())))</f>
        <v>0</v>
      </c>
      <c r="W2020" s="57"/>
      <c r="X2020" s="116" t="str">
        <f t="shared" ca="1" si="238"/>
        <v/>
      </c>
      <c r="Y2020" s="116" t="str">
        <f t="shared" ca="1" si="236"/>
        <v/>
      </c>
      <c r="Z2020" s="305">
        <f>Table1[[#This Row],[Hạn thanh toán]]</f>
        <v>44833</v>
      </c>
      <c r="AA2020" s="305">
        <f>Table1[[#This Row],[Ngày Thanh toán]]</f>
        <v>0</v>
      </c>
      <c r="AD2020" s="61" t="str">
        <f>VLOOKUP($A2020,Ma_KH!$A:$Q,Ma_KH!O$1,0)</f>
        <v>SHINSEN</v>
      </c>
      <c r="AE2020" s="3" t="str">
        <f>VLOOKUP($A2020,Ma_KH!$A:$Q,Ma_KH!P$1,0)</f>
        <v>CÔNG TY CỔ PHẦN SHINSEN GROUP</v>
      </c>
    </row>
    <row r="2021" spans="1:31" s="61" customFormat="1" ht="25.5" customHeight="1" x14ac:dyDescent="0.3">
      <c r="A2021" s="44" t="s">
        <v>182</v>
      </c>
      <c r="B2021" s="44" t="s">
        <v>4525</v>
      </c>
      <c r="C2021" s="46">
        <v>44838</v>
      </c>
      <c r="D2021" s="45"/>
      <c r="E2021" s="46">
        <v>44838</v>
      </c>
      <c r="F2021" s="44" t="s">
        <v>3629</v>
      </c>
      <c r="G2021" s="44" t="s">
        <v>3630</v>
      </c>
      <c r="H2021" s="57">
        <v>2532587</v>
      </c>
      <c r="I2021" s="57">
        <v>0</v>
      </c>
      <c r="J2021" s="57">
        <v>202607</v>
      </c>
      <c r="K2021" s="57">
        <v>2735194</v>
      </c>
      <c r="L2021" s="58" t="s">
        <v>24</v>
      </c>
      <c r="M2021" s="59"/>
      <c r="N2021" s="58"/>
      <c r="O2021" s="57">
        <f>IF(Table1[[#This Row],[Phân loại]]="Tồn đầu kỳ",Table1[[#This Row],[Tổng giá trị]],0)</f>
        <v>0</v>
      </c>
      <c r="P2021" s="58">
        <f>IF(Table1[[#This Row],[Số còn phải thu ĐK]]&lt;&gt;0,0,IF(Table1[[#This Row],[Phân loại]]="Bán hàng",Table1[[#This Row],[Tổng giá trị]],-Table1[[#This Row],[Tổng giá trị]]))</f>
        <v>2735194</v>
      </c>
      <c r="Q2021" s="115">
        <f t="shared" si="237"/>
        <v>0</v>
      </c>
      <c r="R2021" s="58">
        <f>Table1[[#This Row],[Số còn phải thu ĐK]]+Table1[[#This Row],[Giá Trị HD sau CK]]-Table1[[#This Row],[Số tiền đã thu]]</f>
        <v>2735194</v>
      </c>
      <c r="S2021" s="59">
        <f>IF(Table1[[#This Row],[Ngày hóa đơn]]&lt;&gt;"",Table1[[#This Row],[Ngày hóa đơn]],Table1[[#This Row],[Ngày hạch toán]])</f>
        <v>44838</v>
      </c>
      <c r="T2021" s="58"/>
      <c r="U2021" s="59">
        <f>IF(Table1[[#This Row],[Ngày tính CN]]="","",S2021+T2021)</f>
        <v>44838</v>
      </c>
      <c r="V2021" s="60">
        <f ca="1">IF(Table1[[#This Row],[Hạn thanh toán]]="","",IF((U2021-NOW())&lt;0,0,(U2021-NOW())))</f>
        <v>0</v>
      </c>
      <c r="W2021" s="57"/>
      <c r="X2021" s="116" t="str">
        <f t="shared" ca="1" si="238"/>
        <v/>
      </c>
      <c r="Y2021" s="116" t="str">
        <f t="shared" ca="1" si="236"/>
        <v/>
      </c>
      <c r="Z2021" s="305">
        <f>Table1[[#This Row],[Hạn thanh toán]]</f>
        <v>44838</v>
      </c>
      <c r="AA2021" s="305">
        <f>Table1[[#This Row],[Ngày Thanh toán]]</f>
        <v>0</v>
      </c>
      <c r="AD2021" s="61" t="str">
        <f>VLOOKUP($A2021,Ma_KH!$A:$Q,Ma_KH!O$1,0)</f>
        <v>SHINSEN</v>
      </c>
      <c r="AE2021" s="3" t="str">
        <f>VLOOKUP($A2021,Ma_KH!$A:$Q,Ma_KH!P$1,0)</f>
        <v>CÔNG TY CỔ PHẦN SHINSEN GROUP</v>
      </c>
    </row>
    <row r="2022" spans="1:31" s="61" customFormat="1" ht="25.5" customHeight="1" x14ac:dyDescent="0.3">
      <c r="A2022" s="44" t="s">
        <v>182</v>
      </c>
      <c r="B2022" s="44" t="s">
        <v>4525</v>
      </c>
      <c r="C2022" s="46">
        <v>44844</v>
      </c>
      <c r="D2022" s="45"/>
      <c r="E2022" s="46">
        <v>44844</v>
      </c>
      <c r="F2022" s="44" t="s">
        <v>3631</v>
      </c>
      <c r="G2022" s="44" t="s">
        <v>3632</v>
      </c>
      <c r="H2022" s="57">
        <v>664525</v>
      </c>
      <c r="I2022" s="57">
        <v>0</v>
      </c>
      <c r="J2022" s="57">
        <v>53162</v>
      </c>
      <c r="K2022" s="57">
        <v>717687</v>
      </c>
      <c r="L2022" s="58" t="s">
        <v>24</v>
      </c>
      <c r="M2022" s="59"/>
      <c r="N2022" s="58"/>
      <c r="O2022" s="57">
        <f>IF(Table1[[#This Row],[Phân loại]]="Tồn đầu kỳ",Table1[[#This Row],[Tổng giá trị]],0)</f>
        <v>0</v>
      </c>
      <c r="P2022" s="58">
        <f>IF(Table1[[#This Row],[Số còn phải thu ĐK]]&lt;&gt;0,0,IF(Table1[[#This Row],[Phân loại]]="Bán hàng",Table1[[#This Row],[Tổng giá trị]],-Table1[[#This Row],[Tổng giá trị]]))</f>
        <v>717687</v>
      </c>
      <c r="Q2022" s="115">
        <f t="shared" si="237"/>
        <v>0</v>
      </c>
      <c r="R2022" s="58">
        <f>Table1[[#This Row],[Số còn phải thu ĐK]]+Table1[[#This Row],[Giá Trị HD sau CK]]-Table1[[#This Row],[Số tiền đã thu]]</f>
        <v>717687</v>
      </c>
      <c r="S2022" s="59">
        <f>IF(Table1[[#This Row],[Ngày hóa đơn]]&lt;&gt;"",Table1[[#This Row],[Ngày hóa đơn]],Table1[[#This Row],[Ngày hạch toán]])</f>
        <v>44844</v>
      </c>
      <c r="T2022" s="58"/>
      <c r="U2022" s="59">
        <f>IF(Table1[[#This Row],[Ngày tính CN]]="","",S2022+T2022)</f>
        <v>44844</v>
      </c>
      <c r="V2022" s="60">
        <f ca="1">IF(Table1[[#This Row],[Hạn thanh toán]]="","",IF((U2022-NOW())&lt;0,0,(U2022-NOW())))</f>
        <v>0</v>
      </c>
      <c r="W2022" s="57"/>
      <c r="X2022" s="116" t="str">
        <f t="shared" ca="1" si="238"/>
        <v/>
      </c>
      <c r="Y2022" s="116" t="str">
        <f t="shared" ca="1" si="236"/>
        <v/>
      </c>
      <c r="Z2022" s="305">
        <f>Table1[[#This Row],[Hạn thanh toán]]</f>
        <v>44844</v>
      </c>
      <c r="AA2022" s="305">
        <f>Table1[[#This Row],[Ngày Thanh toán]]</f>
        <v>0</v>
      </c>
      <c r="AD2022" s="61" t="str">
        <f>VLOOKUP($A2022,Ma_KH!$A:$Q,Ma_KH!O$1,0)</f>
        <v>SHINSEN</v>
      </c>
      <c r="AE2022" s="3" t="str">
        <f>VLOOKUP($A2022,Ma_KH!$A:$Q,Ma_KH!P$1,0)</f>
        <v>CÔNG TY CỔ PHẦN SHINSEN GROUP</v>
      </c>
    </row>
    <row r="2023" spans="1:31" s="61" customFormat="1" ht="25.5" customHeight="1" x14ac:dyDescent="0.3">
      <c r="A2023" s="44" t="s">
        <v>182</v>
      </c>
      <c r="B2023" s="44" t="s">
        <v>4525</v>
      </c>
      <c r="C2023" s="46">
        <v>44848</v>
      </c>
      <c r="D2023" s="45"/>
      <c r="E2023" s="46">
        <v>44848</v>
      </c>
      <c r="F2023" s="44" t="s">
        <v>3633</v>
      </c>
      <c r="G2023" s="44" t="s">
        <v>3634</v>
      </c>
      <c r="H2023" s="57">
        <v>922445</v>
      </c>
      <c r="I2023" s="57">
        <v>0</v>
      </c>
      <c r="J2023" s="57">
        <v>73796</v>
      </c>
      <c r="K2023" s="57">
        <v>996241</v>
      </c>
      <c r="L2023" s="58" t="s">
        <v>24</v>
      </c>
      <c r="M2023" s="59"/>
      <c r="N2023" s="58"/>
      <c r="O2023" s="57">
        <f>IF(Table1[[#This Row],[Phân loại]]="Tồn đầu kỳ",Table1[[#This Row],[Tổng giá trị]],0)</f>
        <v>0</v>
      </c>
      <c r="P2023" s="58">
        <f>IF(Table1[[#This Row],[Số còn phải thu ĐK]]&lt;&gt;0,0,IF(Table1[[#This Row],[Phân loại]]="Bán hàng",Table1[[#This Row],[Tổng giá trị]],-Table1[[#This Row],[Tổng giá trị]]))</f>
        <v>996241</v>
      </c>
      <c r="Q2023" s="115">
        <f t="shared" si="237"/>
        <v>0</v>
      </c>
      <c r="R2023" s="58">
        <f>Table1[[#This Row],[Số còn phải thu ĐK]]+Table1[[#This Row],[Giá Trị HD sau CK]]-Table1[[#This Row],[Số tiền đã thu]]</f>
        <v>996241</v>
      </c>
      <c r="S2023" s="59">
        <f>IF(Table1[[#This Row],[Ngày hóa đơn]]&lt;&gt;"",Table1[[#This Row],[Ngày hóa đơn]],Table1[[#This Row],[Ngày hạch toán]])</f>
        <v>44848</v>
      </c>
      <c r="T2023" s="58"/>
      <c r="U2023" s="59">
        <f>IF(Table1[[#This Row],[Ngày tính CN]]="","",S2023+T2023)</f>
        <v>44848</v>
      </c>
      <c r="V2023" s="60">
        <f ca="1">IF(Table1[[#This Row],[Hạn thanh toán]]="","",IF((U2023-NOW())&lt;0,0,(U2023-NOW())))</f>
        <v>0</v>
      </c>
      <c r="W2023" s="57"/>
      <c r="X2023" s="116" t="str">
        <f t="shared" ca="1" si="238"/>
        <v/>
      </c>
      <c r="Y2023" s="116" t="str">
        <f t="shared" ca="1" si="236"/>
        <v/>
      </c>
      <c r="Z2023" s="305">
        <f>Table1[[#This Row],[Hạn thanh toán]]</f>
        <v>44848</v>
      </c>
      <c r="AA2023" s="305">
        <f>Table1[[#This Row],[Ngày Thanh toán]]</f>
        <v>0</v>
      </c>
      <c r="AD2023" s="61" t="str">
        <f>VLOOKUP($A2023,Ma_KH!$A:$Q,Ma_KH!O$1,0)</f>
        <v>SHINSEN</v>
      </c>
      <c r="AE2023" s="3" t="str">
        <f>VLOOKUP($A2023,Ma_KH!$A:$Q,Ma_KH!P$1,0)</f>
        <v>CÔNG TY CỔ PHẦN SHINSEN GROUP</v>
      </c>
    </row>
    <row r="2024" spans="1:31" s="61" customFormat="1" ht="25.5" customHeight="1" x14ac:dyDescent="0.3">
      <c r="A2024" s="44" t="s">
        <v>182</v>
      </c>
      <c r="B2024" s="44" t="s">
        <v>4525</v>
      </c>
      <c r="C2024" s="46">
        <v>44866</v>
      </c>
      <c r="D2024" s="45"/>
      <c r="E2024" s="46">
        <v>44866</v>
      </c>
      <c r="F2024" s="44" t="s">
        <v>3635</v>
      </c>
      <c r="G2024" s="44" t="s">
        <v>3636</v>
      </c>
      <c r="H2024" s="57">
        <v>1963007</v>
      </c>
      <c r="I2024" s="57">
        <v>0</v>
      </c>
      <c r="J2024" s="57">
        <v>157041</v>
      </c>
      <c r="K2024" s="57">
        <v>2120048</v>
      </c>
      <c r="L2024" s="58" t="s">
        <v>24</v>
      </c>
      <c r="M2024" s="59"/>
      <c r="N2024" s="58"/>
      <c r="O2024" s="57">
        <f>IF(Table1[[#This Row],[Phân loại]]="Tồn đầu kỳ",Table1[[#This Row],[Tổng giá trị]],0)</f>
        <v>0</v>
      </c>
      <c r="P2024" s="58">
        <f>IF(Table1[[#This Row],[Số còn phải thu ĐK]]&lt;&gt;0,0,IF(Table1[[#This Row],[Phân loại]]="Bán hàng",Table1[[#This Row],[Tổng giá trị]],-Table1[[#This Row],[Tổng giá trị]]))</f>
        <v>2120048</v>
      </c>
      <c r="Q2024" s="115">
        <f t="shared" si="237"/>
        <v>0</v>
      </c>
      <c r="R2024" s="58">
        <f>Table1[[#This Row],[Số còn phải thu ĐK]]+Table1[[#This Row],[Giá Trị HD sau CK]]-Table1[[#This Row],[Số tiền đã thu]]</f>
        <v>2120048</v>
      </c>
      <c r="S2024" s="59">
        <f>IF(Table1[[#This Row],[Ngày hóa đơn]]&lt;&gt;"",Table1[[#This Row],[Ngày hóa đơn]],Table1[[#This Row],[Ngày hạch toán]])</f>
        <v>44866</v>
      </c>
      <c r="T2024" s="58"/>
      <c r="U2024" s="59">
        <f>IF(Table1[[#This Row],[Ngày tính CN]]="","",S2024+T2024)</f>
        <v>44866</v>
      </c>
      <c r="V2024" s="60">
        <f ca="1">IF(Table1[[#This Row],[Hạn thanh toán]]="","",IF((U2024-NOW())&lt;0,0,(U2024-NOW())))</f>
        <v>0</v>
      </c>
      <c r="W2024" s="57"/>
      <c r="X2024" s="116" t="str">
        <f t="shared" ca="1" si="238"/>
        <v/>
      </c>
      <c r="Y2024" s="116" t="str">
        <f t="shared" ca="1" si="236"/>
        <v/>
      </c>
      <c r="Z2024" s="305">
        <f>Table1[[#This Row],[Hạn thanh toán]]</f>
        <v>44866</v>
      </c>
      <c r="AA2024" s="305">
        <f>Table1[[#This Row],[Ngày Thanh toán]]</f>
        <v>0</v>
      </c>
      <c r="AD2024" s="61" t="str">
        <f>VLOOKUP($A2024,Ma_KH!$A:$Q,Ma_KH!O$1,0)</f>
        <v>SHINSEN</v>
      </c>
      <c r="AE2024" s="3" t="str">
        <f>VLOOKUP($A2024,Ma_KH!$A:$Q,Ma_KH!P$1,0)</f>
        <v>CÔNG TY CỔ PHẦN SHINSEN GROUP</v>
      </c>
    </row>
    <row r="2025" spans="1:31" s="61" customFormat="1" ht="25.5" customHeight="1" x14ac:dyDescent="0.3">
      <c r="A2025" s="44" t="s">
        <v>182</v>
      </c>
      <c r="B2025" s="44" t="s">
        <v>4525</v>
      </c>
      <c r="C2025" s="46">
        <v>44868</v>
      </c>
      <c r="D2025" s="45"/>
      <c r="E2025" s="46">
        <v>44868</v>
      </c>
      <c r="F2025" s="44" t="s">
        <v>3637</v>
      </c>
      <c r="G2025" s="44" t="s">
        <v>3638</v>
      </c>
      <c r="H2025" s="57">
        <v>850875</v>
      </c>
      <c r="I2025" s="57">
        <v>0</v>
      </c>
      <c r="J2025" s="57">
        <v>68070</v>
      </c>
      <c r="K2025" s="57">
        <v>918945</v>
      </c>
      <c r="L2025" s="58" t="s">
        <v>24</v>
      </c>
      <c r="M2025" s="59"/>
      <c r="N2025" s="58"/>
      <c r="O2025" s="57">
        <f>IF(Table1[[#This Row],[Phân loại]]="Tồn đầu kỳ",Table1[[#This Row],[Tổng giá trị]],0)</f>
        <v>0</v>
      </c>
      <c r="P2025" s="58">
        <f>IF(Table1[[#This Row],[Số còn phải thu ĐK]]&lt;&gt;0,0,IF(Table1[[#This Row],[Phân loại]]="Bán hàng",Table1[[#This Row],[Tổng giá trị]],-Table1[[#This Row],[Tổng giá trị]]))</f>
        <v>918945</v>
      </c>
      <c r="Q2025" s="115">
        <f t="shared" si="237"/>
        <v>0</v>
      </c>
      <c r="R2025" s="58">
        <f>Table1[[#This Row],[Số còn phải thu ĐK]]+Table1[[#This Row],[Giá Trị HD sau CK]]-Table1[[#This Row],[Số tiền đã thu]]</f>
        <v>918945</v>
      </c>
      <c r="S2025" s="59">
        <f>IF(Table1[[#This Row],[Ngày hóa đơn]]&lt;&gt;"",Table1[[#This Row],[Ngày hóa đơn]],Table1[[#This Row],[Ngày hạch toán]])</f>
        <v>44868</v>
      </c>
      <c r="T2025" s="58"/>
      <c r="U2025" s="59">
        <f>IF(Table1[[#This Row],[Ngày tính CN]]="","",S2025+T2025)</f>
        <v>44868</v>
      </c>
      <c r="V2025" s="60">
        <f ca="1">IF(Table1[[#This Row],[Hạn thanh toán]]="","",IF((U2025-NOW())&lt;0,0,(U2025-NOW())))</f>
        <v>0</v>
      </c>
      <c r="W2025" s="57"/>
      <c r="X2025" s="116" t="str">
        <f t="shared" ca="1" si="238"/>
        <v/>
      </c>
      <c r="Y2025" s="116" t="str">
        <f t="shared" ca="1" si="236"/>
        <v/>
      </c>
      <c r="Z2025" s="305">
        <f>Table1[[#This Row],[Hạn thanh toán]]</f>
        <v>44868</v>
      </c>
      <c r="AA2025" s="305">
        <f>Table1[[#This Row],[Ngày Thanh toán]]</f>
        <v>0</v>
      </c>
      <c r="AD2025" s="61" t="str">
        <f>VLOOKUP($A2025,Ma_KH!$A:$Q,Ma_KH!O$1,0)</f>
        <v>SHINSEN</v>
      </c>
      <c r="AE2025" s="3" t="str">
        <f>VLOOKUP($A2025,Ma_KH!$A:$Q,Ma_KH!P$1,0)</f>
        <v>CÔNG TY CỔ PHẦN SHINSEN GROUP</v>
      </c>
    </row>
    <row r="2026" spans="1:31" s="61" customFormat="1" ht="25.5" customHeight="1" x14ac:dyDescent="0.3">
      <c r="A2026" s="44" t="s">
        <v>182</v>
      </c>
      <c r="B2026" s="44" t="s">
        <v>4525</v>
      </c>
      <c r="C2026" s="46">
        <v>44888</v>
      </c>
      <c r="D2026" s="45"/>
      <c r="E2026" s="46">
        <v>44888</v>
      </c>
      <c r="F2026" s="44" t="s">
        <v>3639</v>
      </c>
      <c r="G2026" s="44" t="s">
        <v>3640</v>
      </c>
      <c r="H2026" s="57">
        <v>2309837</v>
      </c>
      <c r="I2026" s="57">
        <v>0</v>
      </c>
      <c r="J2026" s="57">
        <v>184787</v>
      </c>
      <c r="K2026" s="57">
        <v>2494624</v>
      </c>
      <c r="L2026" s="58" t="s">
        <v>24</v>
      </c>
      <c r="M2026" s="59"/>
      <c r="N2026" s="58"/>
      <c r="O2026" s="57">
        <f>IF(Table1[[#This Row],[Phân loại]]="Tồn đầu kỳ",Table1[[#This Row],[Tổng giá trị]],0)</f>
        <v>0</v>
      </c>
      <c r="P2026" s="58">
        <f>IF(Table1[[#This Row],[Số còn phải thu ĐK]]&lt;&gt;0,0,IF(Table1[[#This Row],[Phân loại]]="Bán hàng",Table1[[#This Row],[Tổng giá trị]],-Table1[[#This Row],[Tổng giá trị]]))</f>
        <v>2494624</v>
      </c>
      <c r="Q2026" s="115">
        <f t="shared" si="237"/>
        <v>0</v>
      </c>
      <c r="R2026" s="58">
        <f>Table1[[#This Row],[Số còn phải thu ĐK]]+Table1[[#This Row],[Giá Trị HD sau CK]]-Table1[[#This Row],[Số tiền đã thu]]</f>
        <v>2494624</v>
      </c>
      <c r="S2026" s="59">
        <f>IF(Table1[[#This Row],[Ngày hóa đơn]]&lt;&gt;"",Table1[[#This Row],[Ngày hóa đơn]],Table1[[#This Row],[Ngày hạch toán]])</f>
        <v>44888</v>
      </c>
      <c r="T2026" s="58"/>
      <c r="U2026" s="59">
        <f>IF(Table1[[#This Row],[Ngày tính CN]]="","",S2026+T2026)</f>
        <v>44888</v>
      </c>
      <c r="V2026" s="60">
        <f ca="1">IF(Table1[[#This Row],[Hạn thanh toán]]="","",IF((U2026-NOW())&lt;0,0,(U2026-NOW())))</f>
        <v>0</v>
      </c>
      <c r="W2026" s="57"/>
      <c r="X2026" s="116" t="str">
        <f ca="1">IF(OR(AR2049="",AO2049=0),"",IF((AR2049-NOW())&lt;0,-(AR2049-NOW()),0))</f>
        <v/>
      </c>
      <c r="Y2026" s="116" t="str">
        <f t="shared" ca="1" si="236"/>
        <v/>
      </c>
      <c r="Z2026" s="305">
        <f>Table1[[#This Row],[Hạn thanh toán]]</f>
        <v>44888</v>
      </c>
      <c r="AA2026" s="305">
        <f>Table1[[#This Row],[Ngày Thanh toán]]</f>
        <v>0</v>
      </c>
      <c r="AD2026" s="61" t="str">
        <f>VLOOKUP($A2026,Ma_KH!$A:$Q,Ma_KH!O$1,0)</f>
        <v>SHINSEN</v>
      </c>
      <c r="AE2026" s="3" t="str">
        <f>VLOOKUP($A2026,Ma_KH!$A:$Q,Ma_KH!P$1,0)</f>
        <v>CÔNG TY CỔ PHẦN SHINSEN GROUP</v>
      </c>
    </row>
    <row r="2027" spans="1:31" s="61" customFormat="1" ht="25.5" customHeight="1" x14ac:dyDescent="0.3">
      <c r="A2027" s="44" t="s">
        <v>182</v>
      </c>
      <c r="B2027" s="44" t="s">
        <v>4525</v>
      </c>
      <c r="C2027" s="46">
        <v>44902</v>
      </c>
      <c r="D2027" s="45"/>
      <c r="E2027" s="46">
        <v>44902</v>
      </c>
      <c r="F2027" s="44" t="s">
        <v>3641</v>
      </c>
      <c r="G2027" s="44" t="s">
        <v>3642</v>
      </c>
      <c r="H2027" s="57">
        <v>1808017</v>
      </c>
      <c r="I2027" s="57">
        <v>0</v>
      </c>
      <c r="J2027" s="57">
        <v>144641</v>
      </c>
      <c r="K2027" s="57">
        <v>1952658</v>
      </c>
      <c r="L2027" s="58" t="s">
        <v>24</v>
      </c>
      <c r="M2027" s="59"/>
      <c r="N2027" s="58"/>
      <c r="O2027" s="57">
        <f>IF(Table1[[#This Row],[Phân loại]]="Tồn đầu kỳ",Table1[[#This Row],[Tổng giá trị]],0)</f>
        <v>0</v>
      </c>
      <c r="P2027" s="58">
        <f>IF(Table1[[#This Row],[Số còn phải thu ĐK]]&lt;&gt;0,0,IF(Table1[[#This Row],[Phân loại]]="Bán hàng",Table1[[#This Row],[Tổng giá trị]],-Table1[[#This Row],[Tổng giá trị]]))</f>
        <v>1952658</v>
      </c>
      <c r="Q2027" s="115">
        <f t="shared" si="237"/>
        <v>0</v>
      </c>
      <c r="R2027" s="58">
        <f>Table1[[#This Row],[Số còn phải thu ĐK]]+Table1[[#This Row],[Giá Trị HD sau CK]]-Table1[[#This Row],[Số tiền đã thu]]</f>
        <v>1952658</v>
      </c>
      <c r="S2027" s="59">
        <f>IF(Table1[[#This Row],[Ngày hóa đơn]]&lt;&gt;"",Table1[[#This Row],[Ngày hóa đơn]],Table1[[#This Row],[Ngày hạch toán]])</f>
        <v>44902</v>
      </c>
      <c r="T2027" s="58"/>
      <c r="U2027" s="59">
        <f>IF(Table1[[#This Row],[Ngày tính CN]]="","",S2027+T2027)</f>
        <v>44902</v>
      </c>
      <c r="V2027" s="60">
        <f ca="1">IF(Table1[[#This Row],[Hạn thanh toán]]="","",IF((U2027-NOW())&lt;0,0,(U2027-NOW())))</f>
        <v>0</v>
      </c>
      <c r="W2027" s="57"/>
      <c r="X2027" s="116" t="str">
        <f ca="1">IF(OR(AR2050="",AO2050=0),"",IF((AR2050-NOW())&lt;0,-(AR2050-NOW()),0))</f>
        <v/>
      </c>
      <c r="Y2027" s="116" t="str">
        <f t="shared" ca="1" si="236"/>
        <v/>
      </c>
      <c r="Z2027" s="305">
        <f>Table1[[#This Row],[Hạn thanh toán]]</f>
        <v>44902</v>
      </c>
      <c r="AA2027" s="305">
        <f>Table1[[#This Row],[Ngày Thanh toán]]</f>
        <v>0</v>
      </c>
      <c r="AD2027" s="61" t="str">
        <f>VLOOKUP($A2027,Ma_KH!$A:$Q,Ma_KH!O$1,0)</f>
        <v>SHINSEN</v>
      </c>
      <c r="AE2027" s="3" t="str">
        <f>VLOOKUP($A2027,Ma_KH!$A:$Q,Ma_KH!P$1,0)</f>
        <v>CÔNG TY CỔ PHẦN SHINSEN GROUP</v>
      </c>
    </row>
    <row r="2028" spans="1:31" s="61" customFormat="1" ht="25.5" customHeight="1" x14ac:dyDescent="0.3">
      <c r="A2028" s="47" t="s">
        <v>182</v>
      </c>
      <c r="B2028" s="44" t="s">
        <v>4525</v>
      </c>
      <c r="C2028" s="49">
        <v>44904</v>
      </c>
      <c r="D2028" s="48"/>
      <c r="E2028" s="49">
        <v>44904</v>
      </c>
      <c r="F2028" s="47" t="s">
        <v>3643</v>
      </c>
      <c r="G2028" s="47" t="s">
        <v>3644</v>
      </c>
      <c r="H2028" s="57">
        <v>953062</v>
      </c>
      <c r="I2028" s="57">
        <v>0</v>
      </c>
      <c r="J2028" s="57">
        <v>76245</v>
      </c>
      <c r="K2028" s="57">
        <v>1029307</v>
      </c>
      <c r="L2028" s="58" t="s">
        <v>24</v>
      </c>
      <c r="M2028" s="59"/>
      <c r="N2028" s="58"/>
      <c r="O2028" s="57">
        <f>IF(Table1[[#This Row],[Phân loại]]="Tồn đầu kỳ",Table1[[#This Row],[Tổng giá trị]],0)</f>
        <v>0</v>
      </c>
      <c r="P2028" s="58">
        <f>IF(Table1[[#This Row],[Số còn phải thu ĐK]]&lt;&gt;0,0,IF(Table1[[#This Row],[Phân loại]]="Bán hàng",Table1[[#This Row],[Tổng giá trị]],-Table1[[#This Row],[Tổng giá trị]]))</f>
        <v>1029307</v>
      </c>
      <c r="Q2028" s="115">
        <f t="shared" si="237"/>
        <v>0</v>
      </c>
      <c r="R2028" s="58">
        <f>Table1[[#This Row],[Số còn phải thu ĐK]]+Table1[[#This Row],[Giá Trị HD sau CK]]-Table1[[#This Row],[Số tiền đã thu]]</f>
        <v>1029307</v>
      </c>
      <c r="S2028" s="59">
        <f>IF(Table1[[#This Row],[Ngày hóa đơn]]&lt;&gt;"",Table1[[#This Row],[Ngày hóa đơn]],Table1[[#This Row],[Ngày hạch toán]])</f>
        <v>44904</v>
      </c>
      <c r="T2028" s="58"/>
      <c r="U2028" s="59">
        <f>IF(Table1[[#This Row],[Ngày tính CN]]="","",S2028+T2028)</f>
        <v>44904</v>
      </c>
      <c r="V2028" s="60">
        <f ca="1">IF(Table1[[#This Row],[Hạn thanh toán]]="","",IF((U2028-NOW())&lt;0,0,(U2028-NOW())))</f>
        <v>0</v>
      </c>
      <c r="W2028" s="57"/>
      <c r="X2028" s="116" t="str">
        <f ca="1">IF(OR(AR2051="",AO2051=0),"",IF((AR2051-NOW())&lt;0,-(AR2051-NOW()),0))</f>
        <v/>
      </c>
      <c r="Y2028" s="116" t="str">
        <f t="shared" ca="1" si="236"/>
        <v/>
      </c>
      <c r="Z2028" s="305">
        <f>Table1[[#This Row],[Hạn thanh toán]]</f>
        <v>44904</v>
      </c>
      <c r="AA2028" s="305">
        <f>Table1[[#This Row],[Ngày Thanh toán]]</f>
        <v>0</v>
      </c>
      <c r="AD2028" s="61" t="str">
        <f>VLOOKUP($A2028,Ma_KH!$A:$Q,Ma_KH!O$1,0)</f>
        <v>SHINSEN</v>
      </c>
      <c r="AE2028" s="3" t="str">
        <f>VLOOKUP($A2028,Ma_KH!$A:$Q,Ma_KH!P$1,0)</f>
        <v>CÔNG TY CỔ PHẦN SHINSEN GROUP</v>
      </c>
    </row>
    <row r="2029" spans="1:31" ht="25.5" customHeight="1" x14ac:dyDescent="0.3">
      <c r="A2029" s="69" t="s">
        <v>182</v>
      </c>
      <c r="B2029" s="44" t="s">
        <v>4525</v>
      </c>
      <c r="C2029" s="43">
        <v>45091</v>
      </c>
      <c r="F2029" s="4"/>
      <c r="G2029" s="4"/>
      <c r="H2029" s="72"/>
      <c r="I2029" s="72">
        <f>IFERROR(ROUND((VLOOKUP(Table1[[#This Row],[Mã khách hàng]],Ty_Le!$A:$E,5,0)*5%),0),0)</f>
        <v>0</v>
      </c>
      <c r="J2029" s="72">
        <f>(Table1[[#This Row],[Tiền hàng]]-Table1[[#This Row],[Tiền chiết khấu]])*8%</f>
        <v>0</v>
      </c>
      <c r="K2029" s="278">
        <v>2000000</v>
      </c>
      <c r="L2029" s="8" t="s">
        <v>3654</v>
      </c>
      <c r="O2029" s="72">
        <f>IF(Table1[[#This Row],[Phân loại]]="Tồn đầu kỳ",Table1[[#This Row],[Tổng giá trị]],0)</f>
        <v>0</v>
      </c>
      <c r="P2029" s="8">
        <f>IF(Table1[[#This Row],[Số còn phải thu ĐK]]&lt;&gt;0,0,IF(Table1[[#This Row],[Phân loại]]="Bán hàng",Table1[[#This Row],[Tổng giá trị]],-Table1[[#This Row],[Tổng giá trị]]))</f>
        <v>-2000000</v>
      </c>
      <c r="Q2029" s="73">
        <f t="shared" ref="Q2029:Q2048" si="239">IF(M2029&lt;&gt;"",IF(O2029&gt;0,O2029,P2029),0)</f>
        <v>0</v>
      </c>
      <c r="R2029" s="8">
        <f>Table1[[#This Row],[Số còn phải thu ĐK]]+Table1[[#This Row],[Giá Trị HD sau CK]]-Table1[[#This Row],[Số tiền đã thu]]</f>
        <v>-2000000</v>
      </c>
      <c r="S2029" s="7">
        <f>IF(Table1[[#This Row],[Ngày hóa đơn]]&lt;&gt;"",Table1[[#This Row],[Ngày hóa đơn]],Table1[[#This Row],[Ngày hạch toán]])</f>
        <v>45091</v>
      </c>
      <c r="T2029" s="8"/>
      <c r="U2029" s="7">
        <f>IF(Table1[[#This Row],[Ngày tính CN]]="","",S2029+T2029)</f>
        <v>45091</v>
      </c>
      <c r="V2029" s="74">
        <f ca="1">IF(Table1[[#This Row],[Hạn thanh toán]]="","",IF((U2029-NOW())&lt;0,0,(U2029-NOW())))</f>
        <v>0</v>
      </c>
      <c r="W2029" s="72"/>
      <c r="X2029" s="68" t="str">
        <f t="shared" ref="X2029:X2045" ca="1" si="240">IF(OR(AR2032="",AO2032=0),"",IF((AR2032-NOW())&lt;0,-(AR2032-NOW()),0))</f>
        <v/>
      </c>
      <c r="Y2029" s="68" t="str">
        <f t="shared" ref="Y2029:Y2048" ca="1" si="241">IF(R2029=0,"Đã thanh toán",IF(X2029="","",IF(X2029&lt;=0,"Chưa đến hạn thanh toán",IF(X2029&lt;=30,"Nợ quá hạn 30 ngày",IF(X2029&lt;=60,"Nợ quá hạn từ 30 ngày đến 60 ngày",IF(X2029&lt;=90,"Nợ quá hạn từ 60 ngày đến 90 ngày",IF(X2029&lt;=120,"Nợ quá hạn từ 90 ngày đến 120 ngày","Nợ quá hạn hơn 120 ngày có khả năng mất thanh toán")))))))</f>
        <v/>
      </c>
      <c r="Z2029" s="301">
        <f>Table1[[#This Row],[Hạn thanh toán]]</f>
        <v>45091</v>
      </c>
      <c r="AA2029" s="301">
        <f>Table1[[#This Row],[Ngày Thanh toán]]</f>
        <v>0</v>
      </c>
      <c r="AD2029" s="3" t="str">
        <f>VLOOKUP($A2029,Ma_KH!$A:$Q,Ma_KH!O$1,0)</f>
        <v>SHINSEN</v>
      </c>
      <c r="AE2029" s="3" t="str">
        <f>VLOOKUP($A2029,Ma_KH!$A:$Q,Ma_KH!P$1,0)</f>
        <v>CÔNG TY CỔ PHẦN SHINSEN GROUP</v>
      </c>
    </row>
    <row r="2030" spans="1:31" ht="25.5" customHeight="1" x14ac:dyDescent="0.3">
      <c r="A2030" s="69" t="s">
        <v>182</v>
      </c>
      <c r="B2030" s="44" t="s">
        <v>4525</v>
      </c>
      <c r="C2030" s="43">
        <v>45128</v>
      </c>
      <c r="F2030" s="4"/>
      <c r="G2030" s="4"/>
      <c r="H2030" s="72"/>
      <c r="I2030" s="72">
        <f>IFERROR(ROUND((VLOOKUP(Table1[[#This Row],[Mã khách hàng]],Ty_Le!$A:$E,5,0)*5%),0),0)</f>
        <v>0</v>
      </c>
      <c r="J2030" s="72">
        <f>(Table1[[#This Row],[Tiền hàng]]-Table1[[#This Row],[Tiền chiết khấu]])*8%</f>
        <v>0</v>
      </c>
      <c r="K2030" s="278">
        <v>1000000</v>
      </c>
      <c r="L2030" s="8" t="s">
        <v>3654</v>
      </c>
      <c r="O2030" s="72">
        <f>IF(Table1[[#This Row],[Phân loại]]="Tồn đầu kỳ",Table1[[#This Row],[Tổng giá trị]],0)</f>
        <v>0</v>
      </c>
      <c r="P2030" s="8">
        <f>IF(Table1[[#This Row],[Số còn phải thu ĐK]]&lt;&gt;0,0,IF(Table1[[#This Row],[Phân loại]]="Bán hàng",Table1[[#This Row],[Tổng giá trị]],-Table1[[#This Row],[Tổng giá trị]]))</f>
        <v>-1000000</v>
      </c>
      <c r="Q2030" s="73">
        <f t="shared" si="239"/>
        <v>0</v>
      </c>
      <c r="R2030" s="8">
        <f>Table1[[#This Row],[Số còn phải thu ĐK]]+Table1[[#This Row],[Giá Trị HD sau CK]]-Table1[[#This Row],[Số tiền đã thu]]</f>
        <v>-1000000</v>
      </c>
      <c r="S2030" s="7">
        <f>IF(Table1[[#This Row],[Ngày hóa đơn]]&lt;&gt;"",Table1[[#This Row],[Ngày hóa đơn]],Table1[[#This Row],[Ngày hạch toán]])</f>
        <v>45128</v>
      </c>
      <c r="T2030" s="8"/>
      <c r="U2030" s="7">
        <f>IF(Table1[[#This Row],[Ngày tính CN]]="","",S2030+T2030)</f>
        <v>45128</v>
      </c>
      <c r="V2030" s="74">
        <f ca="1">IF(Table1[[#This Row],[Hạn thanh toán]]="","",IF((U2030-NOW())&lt;0,0,(U2030-NOW())))</f>
        <v>0</v>
      </c>
      <c r="W2030" s="72"/>
      <c r="X2030" s="68" t="str">
        <f t="shared" ca="1" si="240"/>
        <v/>
      </c>
      <c r="Y2030" s="68" t="str">
        <f t="shared" ca="1" si="241"/>
        <v/>
      </c>
      <c r="Z2030" s="301">
        <f>Table1[[#This Row],[Hạn thanh toán]]</f>
        <v>45128</v>
      </c>
      <c r="AA2030" s="301">
        <f>Table1[[#This Row],[Ngày Thanh toán]]</f>
        <v>0</v>
      </c>
      <c r="AD2030" s="3" t="str">
        <f>VLOOKUP($A2030,Ma_KH!$A:$Q,Ma_KH!O$1,0)</f>
        <v>SHINSEN</v>
      </c>
      <c r="AE2030" s="3" t="str">
        <f>VLOOKUP($A2030,Ma_KH!$A:$Q,Ma_KH!P$1,0)</f>
        <v>CÔNG TY CỔ PHẦN SHINSEN GROUP</v>
      </c>
    </row>
    <row r="2031" spans="1:31" ht="25.5" customHeight="1" x14ac:dyDescent="0.3">
      <c r="A2031" s="69" t="s">
        <v>182</v>
      </c>
      <c r="B2031" s="44" t="s">
        <v>4525</v>
      </c>
      <c r="C2031" s="43">
        <v>45163</v>
      </c>
      <c r="F2031" s="4"/>
      <c r="G2031" s="4"/>
      <c r="H2031" s="72"/>
      <c r="I2031" s="72">
        <f>IFERROR(ROUND((VLOOKUP(Table1[[#This Row],[Mã khách hàng]],Ty_Le!$A:$E,5,0)*5%),0),0)</f>
        <v>0</v>
      </c>
      <c r="J2031" s="72">
        <f>(Table1[[#This Row],[Tiền hàng]]-Table1[[#This Row],[Tiền chiết khấu]])*8%</f>
        <v>0</v>
      </c>
      <c r="K2031" s="278">
        <v>500000</v>
      </c>
      <c r="L2031" s="8" t="s">
        <v>3654</v>
      </c>
      <c r="O2031" s="72">
        <f>IF(Table1[[#This Row],[Phân loại]]="Tồn đầu kỳ",Table1[[#This Row],[Tổng giá trị]],0)</f>
        <v>0</v>
      </c>
      <c r="P2031" s="8">
        <f>IF(Table1[[#This Row],[Số còn phải thu ĐK]]&lt;&gt;0,0,IF(Table1[[#This Row],[Phân loại]]="Bán hàng",Table1[[#This Row],[Tổng giá trị]],-Table1[[#This Row],[Tổng giá trị]]))</f>
        <v>-500000</v>
      </c>
      <c r="Q2031" s="73">
        <f t="shared" si="239"/>
        <v>0</v>
      </c>
      <c r="R2031" s="8">
        <f>Table1[[#This Row],[Số còn phải thu ĐK]]+Table1[[#This Row],[Giá Trị HD sau CK]]-Table1[[#This Row],[Số tiền đã thu]]</f>
        <v>-500000</v>
      </c>
      <c r="S2031" s="7">
        <f>IF(Table1[[#This Row],[Ngày hóa đơn]]&lt;&gt;"",Table1[[#This Row],[Ngày hóa đơn]],Table1[[#This Row],[Ngày hạch toán]])</f>
        <v>45163</v>
      </c>
      <c r="T2031" s="8"/>
      <c r="U2031" s="7">
        <f>IF(Table1[[#This Row],[Ngày tính CN]]="","",S2031+T2031)</f>
        <v>45163</v>
      </c>
      <c r="V2031" s="74">
        <f ca="1">IF(Table1[[#This Row],[Hạn thanh toán]]="","",IF((U2031-NOW())&lt;0,0,(U2031-NOW())))</f>
        <v>0</v>
      </c>
      <c r="W2031" s="72"/>
      <c r="X2031" s="68" t="str">
        <f t="shared" ca="1" si="240"/>
        <v/>
      </c>
      <c r="Y2031" s="68" t="str">
        <f t="shared" ca="1" si="241"/>
        <v/>
      </c>
      <c r="Z2031" s="301">
        <f>Table1[[#This Row],[Hạn thanh toán]]</f>
        <v>45163</v>
      </c>
      <c r="AA2031" s="301">
        <f>Table1[[#This Row],[Ngày Thanh toán]]</f>
        <v>0</v>
      </c>
      <c r="AD2031" s="3" t="str">
        <f>VLOOKUP($A2031,Ma_KH!$A:$Q,Ma_KH!O$1,0)</f>
        <v>SHINSEN</v>
      </c>
      <c r="AE2031" s="3" t="str">
        <f>VLOOKUP($A2031,Ma_KH!$A:$Q,Ma_KH!P$1,0)</f>
        <v>CÔNG TY CỔ PHẦN SHINSEN GROUP</v>
      </c>
    </row>
    <row r="2032" spans="1:31" ht="25.5" customHeight="1" x14ac:dyDescent="0.3">
      <c r="A2032" s="69" t="s">
        <v>182</v>
      </c>
      <c r="B2032" s="44" t="s">
        <v>4525</v>
      </c>
      <c r="C2032" s="43">
        <v>45197</v>
      </c>
      <c r="F2032" s="4"/>
      <c r="G2032" s="4"/>
      <c r="H2032" s="72"/>
      <c r="I2032" s="72">
        <f>IFERROR(ROUND((VLOOKUP(Table1[[#This Row],[Mã khách hàng]],Ty_Le!$A:$E,5,0)*5%),0),0)</f>
        <v>0</v>
      </c>
      <c r="J2032" s="72">
        <f>(Table1[[#This Row],[Tiền hàng]]-Table1[[#This Row],[Tiền chiết khấu]])*8%</f>
        <v>0</v>
      </c>
      <c r="K2032" s="278">
        <v>1000000</v>
      </c>
      <c r="L2032" s="8" t="s">
        <v>3654</v>
      </c>
      <c r="O2032" s="72">
        <f>IF(Table1[[#This Row],[Phân loại]]="Tồn đầu kỳ",Table1[[#This Row],[Tổng giá trị]],0)</f>
        <v>0</v>
      </c>
      <c r="P2032" s="8">
        <f>IF(Table1[[#This Row],[Số còn phải thu ĐK]]&lt;&gt;0,0,IF(Table1[[#This Row],[Phân loại]]="Bán hàng",Table1[[#This Row],[Tổng giá trị]],-Table1[[#This Row],[Tổng giá trị]]))</f>
        <v>-1000000</v>
      </c>
      <c r="Q2032" s="73">
        <f t="shared" si="239"/>
        <v>0</v>
      </c>
      <c r="R2032" s="8">
        <f>Table1[[#This Row],[Số còn phải thu ĐK]]+Table1[[#This Row],[Giá Trị HD sau CK]]-Table1[[#This Row],[Số tiền đã thu]]</f>
        <v>-1000000</v>
      </c>
      <c r="S2032" s="7">
        <f>IF(Table1[[#This Row],[Ngày hóa đơn]]&lt;&gt;"",Table1[[#This Row],[Ngày hóa đơn]],Table1[[#This Row],[Ngày hạch toán]])</f>
        <v>45197</v>
      </c>
      <c r="T2032" s="8"/>
      <c r="U2032" s="7">
        <f>IF(Table1[[#This Row],[Ngày tính CN]]="","",S2032+T2032)</f>
        <v>45197</v>
      </c>
      <c r="V2032" s="74">
        <f ca="1">IF(Table1[[#This Row],[Hạn thanh toán]]="","",IF((U2032-NOW())&lt;0,0,(U2032-NOW())))</f>
        <v>0</v>
      </c>
      <c r="W2032" s="72"/>
      <c r="X2032" s="68" t="str">
        <f t="shared" ca="1" si="240"/>
        <v/>
      </c>
      <c r="Y2032" s="68" t="str">
        <f t="shared" ca="1" si="241"/>
        <v/>
      </c>
      <c r="Z2032" s="301">
        <f>Table1[[#This Row],[Hạn thanh toán]]</f>
        <v>45197</v>
      </c>
      <c r="AA2032" s="301">
        <f>Table1[[#This Row],[Ngày Thanh toán]]</f>
        <v>0</v>
      </c>
      <c r="AD2032" s="3" t="str">
        <f>VLOOKUP($A2032,Ma_KH!$A:$Q,Ma_KH!O$1,0)</f>
        <v>SHINSEN</v>
      </c>
      <c r="AE2032" s="3" t="str">
        <f>VLOOKUP($A2032,Ma_KH!$A:$Q,Ma_KH!P$1,0)</f>
        <v>CÔNG TY CỔ PHẦN SHINSEN GROUP</v>
      </c>
    </row>
    <row r="2033" spans="1:31" ht="25.5" customHeight="1" x14ac:dyDescent="0.3">
      <c r="A2033" s="69" t="s">
        <v>182</v>
      </c>
      <c r="B2033" s="44" t="s">
        <v>4525</v>
      </c>
      <c r="C2033" s="43">
        <v>45224</v>
      </c>
      <c r="F2033" s="4"/>
      <c r="G2033" s="4"/>
      <c r="H2033" s="72"/>
      <c r="I2033" s="72">
        <f>IFERROR(ROUND((VLOOKUP(Table1[[#This Row],[Mã khách hàng]],Ty_Le!$A:$E,5,0)*5%),0),0)</f>
        <v>0</v>
      </c>
      <c r="J2033" s="72">
        <f>(Table1[[#This Row],[Tiền hàng]]-Table1[[#This Row],[Tiền chiết khấu]])*8%</f>
        <v>0</v>
      </c>
      <c r="K2033" s="278">
        <v>500000</v>
      </c>
      <c r="L2033" s="8" t="s">
        <v>3654</v>
      </c>
      <c r="O2033" s="72">
        <f>IF(Table1[[#This Row],[Phân loại]]="Tồn đầu kỳ",Table1[[#This Row],[Tổng giá trị]],0)</f>
        <v>0</v>
      </c>
      <c r="P2033" s="8">
        <f>IF(Table1[[#This Row],[Số còn phải thu ĐK]]&lt;&gt;0,0,IF(Table1[[#This Row],[Phân loại]]="Bán hàng",Table1[[#This Row],[Tổng giá trị]],-Table1[[#This Row],[Tổng giá trị]]))</f>
        <v>-500000</v>
      </c>
      <c r="Q2033" s="73">
        <f t="shared" si="239"/>
        <v>0</v>
      </c>
      <c r="R2033" s="8">
        <f>Table1[[#This Row],[Số còn phải thu ĐK]]+Table1[[#This Row],[Giá Trị HD sau CK]]-Table1[[#This Row],[Số tiền đã thu]]</f>
        <v>-500000</v>
      </c>
      <c r="S2033" s="7">
        <f>IF(Table1[[#This Row],[Ngày hóa đơn]]&lt;&gt;"",Table1[[#This Row],[Ngày hóa đơn]],Table1[[#This Row],[Ngày hạch toán]])</f>
        <v>45224</v>
      </c>
      <c r="T2033" s="8"/>
      <c r="U2033" s="7">
        <f>IF(Table1[[#This Row],[Ngày tính CN]]="","",S2033+T2033)</f>
        <v>45224</v>
      </c>
      <c r="V2033" s="74">
        <f ca="1">IF(Table1[[#This Row],[Hạn thanh toán]]="","",IF((U2033-NOW())&lt;0,0,(U2033-NOW())))</f>
        <v>0</v>
      </c>
      <c r="W2033" s="72"/>
      <c r="X2033" s="68" t="str">
        <f t="shared" ca="1" si="240"/>
        <v/>
      </c>
      <c r="Y2033" s="68" t="str">
        <f t="shared" ca="1" si="241"/>
        <v/>
      </c>
      <c r="Z2033" s="301">
        <f>Table1[[#This Row],[Hạn thanh toán]]</f>
        <v>45224</v>
      </c>
      <c r="AA2033" s="301">
        <f>Table1[[#This Row],[Ngày Thanh toán]]</f>
        <v>0</v>
      </c>
      <c r="AD2033" s="3" t="str">
        <f>VLOOKUP($A2033,Ma_KH!$A:$Q,Ma_KH!O$1,0)</f>
        <v>SHINSEN</v>
      </c>
      <c r="AE2033" s="3" t="str">
        <f>VLOOKUP($A2033,Ma_KH!$A:$Q,Ma_KH!P$1,0)</f>
        <v>CÔNG TY CỔ PHẦN SHINSEN GROUP</v>
      </c>
    </row>
    <row r="2034" spans="1:31" ht="25.5" customHeight="1" x14ac:dyDescent="0.3">
      <c r="A2034" s="69" t="s">
        <v>182</v>
      </c>
      <c r="B2034" s="44" t="s">
        <v>4525</v>
      </c>
      <c r="C2034" s="43">
        <v>45255</v>
      </c>
      <c r="F2034" s="4"/>
      <c r="G2034" s="4"/>
      <c r="H2034" s="72"/>
      <c r="I2034" s="72">
        <f>IFERROR(ROUND((VLOOKUP(Table1[[#This Row],[Mã khách hàng]],Ty_Le!$A:$E,5,0)*5%),0),0)</f>
        <v>0</v>
      </c>
      <c r="J2034" s="72">
        <f>(Table1[[#This Row],[Tiền hàng]]-Table1[[#This Row],[Tiền chiết khấu]])*8%</f>
        <v>0</v>
      </c>
      <c r="K2034" s="278">
        <v>500000</v>
      </c>
      <c r="L2034" s="8" t="s">
        <v>3654</v>
      </c>
      <c r="O2034" s="72">
        <f>IF(Table1[[#This Row],[Phân loại]]="Tồn đầu kỳ",Table1[[#This Row],[Tổng giá trị]],0)</f>
        <v>0</v>
      </c>
      <c r="P2034" s="8">
        <f>IF(Table1[[#This Row],[Số còn phải thu ĐK]]&lt;&gt;0,0,IF(Table1[[#This Row],[Phân loại]]="Bán hàng",Table1[[#This Row],[Tổng giá trị]],-Table1[[#This Row],[Tổng giá trị]]))</f>
        <v>-500000</v>
      </c>
      <c r="Q2034" s="73">
        <f t="shared" si="239"/>
        <v>0</v>
      </c>
      <c r="R2034" s="8">
        <f>Table1[[#This Row],[Số còn phải thu ĐK]]+Table1[[#This Row],[Giá Trị HD sau CK]]-Table1[[#This Row],[Số tiền đã thu]]</f>
        <v>-500000</v>
      </c>
      <c r="S2034" s="7">
        <f>IF(Table1[[#This Row],[Ngày hóa đơn]]&lt;&gt;"",Table1[[#This Row],[Ngày hóa đơn]],Table1[[#This Row],[Ngày hạch toán]])</f>
        <v>45255</v>
      </c>
      <c r="T2034" s="8"/>
      <c r="U2034" s="7">
        <f>IF(Table1[[#This Row],[Ngày tính CN]]="","",S2034+T2034)</f>
        <v>45255</v>
      </c>
      <c r="V2034" s="74">
        <f ca="1">IF(Table1[[#This Row],[Hạn thanh toán]]="","",IF((U2034-NOW())&lt;0,0,(U2034-NOW())))</f>
        <v>0</v>
      </c>
      <c r="W2034" s="72"/>
      <c r="X2034" s="68" t="str">
        <f t="shared" ca="1" si="240"/>
        <v/>
      </c>
      <c r="Y2034" s="68" t="str">
        <f t="shared" ca="1" si="241"/>
        <v/>
      </c>
      <c r="Z2034" s="301">
        <f>Table1[[#This Row],[Hạn thanh toán]]</f>
        <v>45255</v>
      </c>
      <c r="AA2034" s="301">
        <f>Table1[[#This Row],[Ngày Thanh toán]]</f>
        <v>0</v>
      </c>
      <c r="AD2034" s="3" t="str">
        <f>VLOOKUP($A2034,Ma_KH!$A:$Q,Ma_KH!O$1,0)</f>
        <v>SHINSEN</v>
      </c>
      <c r="AE2034" s="3" t="str">
        <f>VLOOKUP($A2034,Ma_KH!$A:$Q,Ma_KH!P$1,0)</f>
        <v>CÔNG TY CỔ PHẦN SHINSEN GROUP</v>
      </c>
    </row>
    <row r="2035" spans="1:31" ht="25.5" customHeight="1" x14ac:dyDescent="0.3">
      <c r="A2035" s="69" t="s">
        <v>182</v>
      </c>
      <c r="B2035" s="44" t="s">
        <v>4525</v>
      </c>
      <c r="C2035" s="43">
        <v>45404</v>
      </c>
      <c r="F2035" s="4"/>
      <c r="G2035" s="4"/>
      <c r="H2035" s="72"/>
      <c r="I2035" s="72">
        <f>IFERROR(ROUND((VLOOKUP(Table1[[#This Row],[Mã khách hàng]],Ty_Le!$A:$E,5,0)*5%),0),0)</f>
        <v>0</v>
      </c>
      <c r="J2035" s="72">
        <f>(Table1[[#This Row],[Tiền hàng]]-Table1[[#This Row],[Tiền chiết khấu]])*8%</f>
        <v>0</v>
      </c>
      <c r="K2035" s="77">
        <v>500000</v>
      </c>
      <c r="L2035" s="8" t="s">
        <v>3654</v>
      </c>
      <c r="O2035" s="72">
        <f>IF(Table1[[#This Row],[Phân loại]]="Tồn đầu kỳ",Table1[[#This Row],[Tổng giá trị]],0)</f>
        <v>0</v>
      </c>
      <c r="P2035" s="8">
        <f>IF(Table1[[#This Row],[Số còn phải thu ĐK]]&lt;&gt;0,0,IF(Table1[[#This Row],[Phân loại]]="Bán hàng",Table1[[#This Row],[Tổng giá trị]],-Table1[[#This Row],[Tổng giá trị]]))</f>
        <v>-500000</v>
      </c>
      <c r="Q2035" s="73">
        <f t="shared" si="239"/>
        <v>0</v>
      </c>
      <c r="R2035" s="8">
        <f>Table1[[#This Row],[Số còn phải thu ĐK]]+Table1[[#This Row],[Giá Trị HD sau CK]]-Table1[[#This Row],[Số tiền đã thu]]</f>
        <v>-500000</v>
      </c>
      <c r="S2035" s="7">
        <f>IF(Table1[[#This Row],[Ngày hóa đơn]]&lt;&gt;"",Table1[[#This Row],[Ngày hóa đơn]],Table1[[#This Row],[Ngày hạch toán]])</f>
        <v>45404</v>
      </c>
      <c r="T2035" s="8"/>
      <c r="U2035" s="7">
        <f>IF(Table1[[#This Row],[Ngày tính CN]]="","",S2035+T2035)</f>
        <v>45404</v>
      </c>
      <c r="V2035" s="74">
        <f ca="1">IF(Table1[[#This Row],[Hạn thanh toán]]="","",IF((U2035-NOW())&lt;0,0,(U2035-NOW())))</f>
        <v>0</v>
      </c>
      <c r="W2035" s="72"/>
      <c r="X2035" s="68" t="str">
        <f t="shared" ca="1" si="240"/>
        <v/>
      </c>
      <c r="Y2035" s="68" t="str">
        <f t="shared" ca="1" si="241"/>
        <v/>
      </c>
      <c r="Z2035" s="301">
        <f>Table1[[#This Row],[Hạn thanh toán]]</f>
        <v>45404</v>
      </c>
      <c r="AA2035" s="301">
        <f>Table1[[#This Row],[Ngày Thanh toán]]</f>
        <v>0</v>
      </c>
      <c r="AD2035" s="3" t="str">
        <f>VLOOKUP($A2035,Ma_KH!$A:$Q,Ma_KH!O$1,0)</f>
        <v>SHINSEN</v>
      </c>
      <c r="AE2035" s="3" t="str">
        <f>VLOOKUP($A2035,Ma_KH!$A:$Q,Ma_KH!P$1,0)</f>
        <v>CÔNG TY CỔ PHẦN SHINSEN GROUP</v>
      </c>
    </row>
    <row r="2036" spans="1:31" ht="25.5" customHeight="1" x14ac:dyDescent="0.3">
      <c r="A2036" s="69" t="s">
        <v>182</v>
      </c>
      <c r="B2036" s="44" t="s">
        <v>4525</v>
      </c>
      <c r="C2036" s="43">
        <v>45436</v>
      </c>
      <c r="F2036" s="4"/>
      <c r="G2036" s="4"/>
      <c r="H2036" s="72"/>
      <c r="I2036" s="72">
        <f>IFERROR(ROUND((VLOOKUP(Table1[[#This Row],[Mã khách hàng]],Ty_Le!$A:$E,5,0)*5%),0),0)</f>
        <v>0</v>
      </c>
      <c r="J2036" s="72">
        <f>(Table1[[#This Row],[Tiền hàng]]-Table1[[#This Row],[Tiền chiết khấu]])*8%</f>
        <v>0</v>
      </c>
      <c r="K2036" s="77">
        <v>500000</v>
      </c>
      <c r="L2036" s="8" t="s">
        <v>3654</v>
      </c>
      <c r="O2036" s="72">
        <f>IF(Table1[[#This Row],[Phân loại]]="Tồn đầu kỳ",Table1[[#This Row],[Tổng giá trị]],0)</f>
        <v>0</v>
      </c>
      <c r="P2036" s="8">
        <f>IF(Table1[[#This Row],[Số còn phải thu ĐK]]&lt;&gt;0,0,IF(Table1[[#This Row],[Phân loại]]="Bán hàng",Table1[[#This Row],[Tổng giá trị]],-Table1[[#This Row],[Tổng giá trị]]))</f>
        <v>-500000</v>
      </c>
      <c r="Q2036" s="73">
        <f t="shared" si="239"/>
        <v>0</v>
      </c>
      <c r="R2036" s="8">
        <f>Table1[[#This Row],[Số còn phải thu ĐK]]+Table1[[#This Row],[Giá Trị HD sau CK]]-Table1[[#This Row],[Số tiền đã thu]]</f>
        <v>-500000</v>
      </c>
      <c r="S2036" s="7">
        <f>IF(Table1[[#This Row],[Ngày hóa đơn]]&lt;&gt;"",Table1[[#This Row],[Ngày hóa đơn]],Table1[[#This Row],[Ngày hạch toán]])</f>
        <v>45436</v>
      </c>
      <c r="T2036" s="8"/>
      <c r="U2036" s="7">
        <f>IF(Table1[[#This Row],[Ngày tính CN]]="","",S2036+T2036)</f>
        <v>45436</v>
      </c>
      <c r="V2036" s="74">
        <f ca="1">IF(Table1[[#This Row],[Hạn thanh toán]]="","",IF((U2036-NOW())&lt;0,0,(U2036-NOW())))</f>
        <v>0</v>
      </c>
      <c r="W2036" s="72"/>
      <c r="X2036" s="68" t="str">
        <f t="shared" ca="1" si="240"/>
        <v/>
      </c>
      <c r="Y2036" s="68" t="str">
        <f t="shared" ca="1" si="241"/>
        <v/>
      </c>
      <c r="Z2036" s="301">
        <f>Table1[[#This Row],[Hạn thanh toán]]</f>
        <v>45436</v>
      </c>
      <c r="AA2036" s="301">
        <f>Table1[[#This Row],[Ngày Thanh toán]]</f>
        <v>0</v>
      </c>
      <c r="AD2036" s="3" t="str">
        <f>VLOOKUP($A2036,Ma_KH!$A:$Q,Ma_KH!O$1,0)</f>
        <v>SHINSEN</v>
      </c>
      <c r="AE2036" s="3" t="str">
        <f>VLOOKUP($A2036,Ma_KH!$A:$Q,Ma_KH!P$1,0)</f>
        <v>CÔNG TY CỔ PHẦN SHINSEN GROUP</v>
      </c>
    </row>
    <row r="2037" spans="1:31" ht="25.5" customHeight="1" x14ac:dyDescent="0.3">
      <c r="A2037" s="69" t="s">
        <v>182</v>
      </c>
      <c r="B2037" s="44" t="s">
        <v>4525</v>
      </c>
      <c r="C2037" s="43">
        <v>45470</v>
      </c>
      <c r="F2037" s="4"/>
      <c r="G2037" s="4"/>
      <c r="H2037" s="72"/>
      <c r="I2037" s="72">
        <f>IFERROR(ROUND((VLOOKUP(Table1[[#This Row],[Mã khách hàng]],Ty_Le!$A:$E,5,0)*5%),0),0)</f>
        <v>0</v>
      </c>
      <c r="J2037" s="72">
        <f>(Table1[[#This Row],[Tiền hàng]]-Table1[[#This Row],[Tiền chiết khấu]])*8%</f>
        <v>0</v>
      </c>
      <c r="K2037" s="77">
        <v>500000</v>
      </c>
      <c r="L2037" s="8" t="s">
        <v>3654</v>
      </c>
      <c r="O2037" s="72">
        <f>IF(Table1[[#This Row],[Phân loại]]="Tồn đầu kỳ",Table1[[#This Row],[Tổng giá trị]],0)</f>
        <v>0</v>
      </c>
      <c r="P2037" s="8">
        <f>IF(Table1[[#This Row],[Số còn phải thu ĐK]]&lt;&gt;0,0,IF(Table1[[#This Row],[Phân loại]]="Bán hàng",Table1[[#This Row],[Tổng giá trị]],-Table1[[#This Row],[Tổng giá trị]]))</f>
        <v>-500000</v>
      </c>
      <c r="Q2037" s="73">
        <f t="shared" si="239"/>
        <v>0</v>
      </c>
      <c r="R2037" s="8">
        <f>Table1[[#This Row],[Số còn phải thu ĐK]]+Table1[[#This Row],[Giá Trị HD sau CK]]-Table1[[#This Row],[Số tiền đã thu]]</f>
        <v>-500000</v>
      </c>
      <c r="S2037" s="7">
        <f>IF(Table1[[#This Row],[Ngày hóa đơn]]&lt;&gt;"",Table1[[#This Row],[Ngày hóa đơn]],Table1[[#This Row],[Ngày hạch toán]])</f>
        <v>45470</v>
      </c>
      <c r="T2037" s="8"/>
      <c r="U2037" s="7">
        <f>IF(Table1[[#This Row],[Ngày tính CN]]="","",S2037+T2037)</f>
        <v>45470</v>
      </c>
      <c r="V2037" s="74">
        <f ca="1">IF(Table1[[#This Row],[Hạn thanh toán]]="","",IF((U2037-NOW())&lt;0,0,(U2037-NOW())))</f>
        <v>0</v>
      </c>
      <c r="W2037" s="72"/>
      <c r="X2037" s="68" t="str">
        <f t="shared" ca="1" si="240"/>
        <v/>
      </c>
      <c r="Y2037" s="68" t="str">
        <f t="shared" ca="1" si="241"/>
        <v/>
      </c>
      <c r="Z2037" s="301">
        <f>Table1[[#This Row],[Hạn thanh toán]]</f>
        <v>45470</v>
      </c>
      <c r="AA2037" s="301">
        <f>Table1[[#This Row],[Ngày Thanh toán]]</f>
        <v>0</v>
      </c>
      <c r="AD2037" s="3" t="str">
        <f>VLOOKUP($A2037,Ma_KH!$A:$Q,Ma_KH!O$1,0)</f>
        <v>SHINSEN</v>
      </c>
      <c r="AE2037" s="3" t="str">
        <f>VLOOKUP($A2037,Ma_KH!$A:$Q,Ma_KH!P$1,0)</f>
        <v>CÔNG TY CỔ PHẦN SHINSEN GROUP</v>
      </c>
    </row>
    <row r="2038" spans="1:31" ht="25.5" customHeight="1" x14ac:dyDescent="0.3">
      <c r="A2038" s="69" t="s">
        <v>182</v>
      </c>
      <c r="B2038" s="44" t="s">
        <v>4525</v>
      </c>
      <c r="C2038" s="43">
        <v>45497</v>
      </c>
      <c r="F2038" s="4"/>
      <c r="G2038" s="4"/>
      <c r="H2038" s="72"/>
      <c r="I2038" s="72">
        <f>IFERROR(ROUND((VLOOKUP(Table1[[#This Row],[Mã khách hàng]],Ty_Le!$A:$E,5,0)*5%),0),0)</f>
        <v>0</v>
      </c>
      <c r="J2038" s="72">
        <f>(Table1[[#This Row],[Tiền hàng]]-Table1[[#This Row],[Tiền chiết khấu]])*8%</f>
        <v>0</v>
      </c>
      <c r="K2038" s="77">
        <v>500000</v>
      </c>
      <c r="L2038" s="8" t="s">
        <v>3654</v>
      </c>
      <c r="O2038" s="72">
        <f>IF(Table1[[#This Row],[Phân loại]]="Tồn đầu kỳ",Table1[[#This Row],[Tổng giá trị]],0)</f>
        <v>0</v>
      </c>
      <c r="P2038" s="8">
        <f>IF(Table1[[#This Row],[Số còn phải thu ĐK]]&lt;&gt;0,0,IF(Table1[[#This Row],[Phân loại]]="Bán hàng",Table1[[#This Row],[Tổng giá trị]],-Table1[[#This Row],[Tổng giá trị]]))</f>
        <v>-500000</v>
      </c>
      <c r="Q2038" s="73">
        <f t="shared" si="239"/>
        <v>0</v>
      </c>
      <c r="R2038" s="8">
        <f>Table1[[#This Row],[Số còn phải thu ĐK]]+Table1[[#This Row],[Giá Trị HD sau CK]]-Table1[[#This Row],[Số tiền đã thu]]</f>
        <v>-500000</v>
      </c>
      <c r="S2038" s="7">
        <f>IF(Table1[[#This Row],[Ngày hóa đơn]]&lt;&gt;"",Table1[[#This Row],[Ngày hóa đơn]],Table1[[#This Row],[Ngày hạch toán]])</f>
        <v>45497</v>
      </c>
      <c r="T2038" s="8"/>
      <c r="U2038" s="7">
        <f>IF(Table1[[#This Row],[Ngày tính CN]]="","",S2038+T2038)</f>
        <v>45497</v>
      </c>
      <c r="V2038" s="74">
        <f ca="1">IF(Table1[[#This Row],[Hạn thanh toán]]="","",IF((U2038-NOW())&lt;0,0,(U2038-NOW())))</f>
        <v>0</v>
      </c>
      <c r="W2038" s="72"/>
      <c r="X2038" s="68" t="str">
        <f t="shared" ca="1" si="240"/>
        <v/>
      </c>
      <c r="Y2038" s="68" t="str">
        <f t="shared" ca="1" si="241"/>
        <v/>
      </c>
      <c r="Z2038" s="301">
        <f>Table1[[#This Row],[Hạn thanh toán]]</f>
        <v>45497</v>
      </c>
      <c r="AA2038" s="301">
        <f>Table1[[#This Row],[Ngày Thanh toán]]</f>
        <v>0</v>
      </c>
      <c r="AD2038" s="3" t="str">
        <f>VLOOKUP($A2038,Ma_KH!$A:$Q,Ma_KH!O$1,0)</f>
        <v>SHINSEN</v>
      </c>
      <c r="AE2038" s="3" t="str">
        <f>VLOOKUP($A2038,Ma_KH!$A:$Q,Ma_KH!P$1,0)</f>
        <v>CÔNG TY CỔ PHẦN SHINSEN GROUP</v>
      </c>
    </row>
    <row r="2039" spans="1:31" ht="25.5" customHeight="1" x14ac:dyDescent="0.3">
      <c r="A2039" s="69" t="s">
        <v>182</v>
      </c>
      <c r="B2039" s="44" t="s">
        <v>4525</v>
      </c>
      <c r="C2039" s="43">
        <v>45531</v>
      </c>
      <c r="F2039" s="4"/>
      <c r="G2039" s="4"/>
      <c r="H2039" s="72"/>
      <c r="I2039" s="72">
        <f>IFERROR(ROUND((VLOOKUP(Table1[[#This Row],[Mã khách hàng]],Ty_Le!$A:$E,5,0)*5%),0),0)</f>
        <v>0</v>
      </c>
      <c r="J2039" s="72">
        <f>(Table1[[#This Row],[Tiền hàng]]-Table1[[#This Row],[Tiền chiết khấu]])*8%</f>
        <v>0</v>
      </c>
      <c r="K2039" s="77">
        <v>500000</v>
      </c>
      <c r="L2039" s="8" t="s">
        <v>3654</v>
      </c>
      <c r="O2039" s="72">
        <f>IF(Table1[[#This Row],[Phân loại]]="Tồn đầu kỳ",Table1[[#This Row],[Tổng giá trị]],0)</f>
        <v>0</v>
      </c>
      <c r="P2039" s="8">
        <f>IF(Table1[[#This Row],[Số còn phải thu ĐK]]&lt;&gt;0,0,IF(Table1[[#This Row],[Phân loại]]="Bán hàng",Table1[[#This Row],[Tổng giá trị]],-Table1[[#This Row],[Tổng giá trị]]))</f>
        <v>-500000</v>
      </c>
      <c r="Q2039" s="73">
        <f t="shared" si="239"/>
        <v>0</v>
      </c>
      <c r="R2039" s="8">
        <f>Table1[[#This Row],[Số còn phải thu ĐK]]+Table1[[#This Row],[Giá Trị HD sau CK]]-Table1[[#This Row],[Số tiền đã thu]]</f>
        <v>-500000</v>
      </c>
      <c r="S2039" s="7">
        <f>IF(Table1[[#This Row],[Ngày hóa đơn]]&lt;&gt;"",Table1[[#This Row],[Ngày hóa đơn]],Table1[[#This Row],[Ngày hạch toán]])</f>
        <v>45531</v>
      </c>
      <c r="T2039" s="8"/>
      <c r="U2039" s="7">
        <f>IF(Table1[[#This Row],[Ngày tính CN]]="","",S2039+T2039)</f>
        <v>45531</v>
      </c>
      <c r="V2039" s="74">
        <f ca="1">IF(Table1[[#This Row],[Hạn thanh toán]]="","",IF((U2039-NOW())&lt;0,0,(U2039-NOW())))</f>
        <v>0</v>
      </c>
      <c r="W2039" s="72"/>
      <c r="X2039" s="68" t="str">
        <f t="shared" ca="1" si="240"/>
        <v/>
      </c>
      <c r="Y2039" s="68" t="str">
        <f t="shared" ca="1" si="241"/>
        <v/>
      </c>
      <c r="Z2039" s="301">
        <f>Table1[[#This Row],[Hạn thanh toán]]</f>
        <v>45531</v>
      </c>
      <c r="AA2039" s="301">
        <f>Table1[[#This Row],[Ngày Thanh toán]]</f>
        <v>0</v>
      </c>
      <c r="AD2039" s="3" t="str">
        <f>VLOOKUP($A2039,Ma_KH!$A:$Q,Ma_KH!O$1,0)</f>
        <v>SHINSEN</v>
      </c>
      <c r="AE2039" s="3" t="str">
        <f>VLOOKUP($A2039,Ma_KH!$A:$Q,Ma_KH!P$1,0)</f>
        <v>CÔNG TY CỔ PHẦN SHINSEN GROUP</v>
      </c>
    </row>
    <row r="2040" spans="1:31" ht="25.5" customHeight="1" x14ac:dyDescent="0.3">
      <c r="A2040" s="69" t="s">
        <v>182</v>
      </c>
      <c r="B2040" s="44" t="s">
        <v>4525</v>
      </c>
      <c r="C2040" s="43">
        <v>45569</v>
      </c>
      <c r="F2040" s="4"/>
      <c r="G2040" s="4"/>
      <c r="H2040" s="72"/>
      <c r="I2040" s="72">
        <f>IFERROR(ROUND((VLOOKUP(Table1[[#This Row],[Mã khách hàng]],Ty_Le!$A:$E,5,0)*5%),0),0)</f>
        <v>0</v>
      </c>
      <c r="J2040" s="72">
        <f>(Table1[[#This Row],[Tiền hàng]]-Table1[[#This Row],[Tiền chiết khấu]])*8%</f>
        <v>0</v>
      </c>
      <c r="K2040" s="77">
        <v>500000</v>
      </c>
      <c r="L2040" s="8" t="s">
        <v>3654</v>
      </c>
      <c r="O2040" s="72">
        <f>IF(Table1[[#This Row],[Phân loại]]="Tồn đầu kỳ",Table1[[#This Row],[Tổng giá trị]],0)</f>
        <v>0</v>
      </c>
      <c r="P2040" s="8">
        <f>IF(Table1[[#This Row],[Số còn phải thu ĐK]]&lt;&gt;0,0,IF(Table1[[#This Row],[Phân loại]]="Bán hàng",Table1[[#This Row],[Tổng giá trị]],-Table1[[#This Row],[Tổng giá trị]]))</f>
        <v>-500000</v>
      </c>
      <c r="Q2040" s="73">
        <f t="shared" si="239"/>
        <v>0</v>
      </c>
      <c r="R2040" s="8">
        <f>Table1[[#This Row],[Số còn phải thu ĐK]]+Table1[[#This Row],[Giá Trị HD sau CK]]-Table1[[#This Row],[Số tiền đã thu]]</f>
        <v>-500000</v>
      </c>
      <c r="S2040" s="7">
        <f>IF(Table1[[#This Row],[Ngày hóa đơn]]&lt;&gt;"",Table1[[#This Row],[Ngày hóa đơn]],Table1[[#This Row],[Ngày hạch toán]])</f>
        <v>45569</v>
      </c>
      <c r="T2040" s="8"/>
      <c r="U2040" s="7">
        <f>IF(Table1[[#This Row],[Ngày tính CN]]="","",S2040+T2040)</f>
        <v>45569</v>
      </c>
      <c r="V2040" s="74">
        <f ca="1">IF(Table1[[#This Row],[Hạn thanh toán]]="","",IF((U2040-NOW())&lt;0,0,(U2040-NOW())))</f>
        <v>0</v>
      </c>
      <c r="W2040" s="72"/>
      <c r="X2040" s="68" t="str">
        <f t="shared" ca="1" si="240"/>
        <v/>
      </c>
      <c r="Y2040" s="68" t="str">
        <f t="shared" ca="1" si="241"/>
        <v/>
      </c>
      <c r="Z2040" s="301">
        <f>Table1[[#This Row],[Hạn thanh toán]]</f>
        <v>45569</v>
      </c>
      <c r="AA2040" s="301">
        <f>Table1[[#This Row],[Ngày Thanh toán]]</f>
        <v>0</v>
      </c>
      <c r="AD2040" s="3" t="str">
        <f>VLOOKUP($A2040,Ma_KH!$A:$Q,Ma_KH!O$1,0)</f>
        <v>SHINSEN</v>
      </c>
      <c r="AE2040" s="3" t="str">
        <f>VLOOKUP($A2040,Ma_KH!$A:$Q,Ma_KH!P$1,0)</f>
        <v>CÔNG TY CỔ PHẦN SHINSEN GROUP</v>
      </c>
    </row>
    <row r="2041" spans="1:31" ht="25.5" customHeight="1" x14ac:dyDescent="0.3">
      <c r="A2041" s="69" t="s">
        <v>182</v>
      </c>
      <c r="B2041" s="44" t="s">
        <v>4525</v>
      </c>
      <c r="C2041" s="43">
        <v>45590</v>
      </c>
      <c r="F2041" s="4"/>
      <c r="G2041" s="4"/>
      <c r="H2041" s="72"/>
      <c r="I2041" s="72">
        <f>IFERROR(ROUND((VLOOKUP(Table1[[#This Row],[Mã khách hàng]],Ty_Le!$A:$E,5,0)*5%),0),0)</f>
        <v>0</v>
      </c>
      <c r="J2041" s="72">
        <f>(Table1[[#This Row],[Tiền hàng]]-Table1[[#This Row],[Tiền chiết khấu]])*8%</f>
        <v>0</v>
      </c>
      <c r="K2041" s="77">
        <v>500000</v>
      </c>
      <c r="L2041" s="8" t="s">
        <v>3654</v>
      </c>
      <c r="O2041" s="72">
        <f>IF(Table1[[#This Row],[Phân loại]]="Tồn đầu kỳ",Table1[[#This Row],[Tổng giá trị]],0)</f>
        <v>0</v>
      </c>
      <c r="P2041" s="8">
        <f>IF(Table1[[#This Row],[Số còn phải thu ĐK]]&lt;&gt;0,0,IF(Table1[[#This Row],[Phân loại]]="Bán hàng",Table1[[#This Row],[Tổng giá trị]],-Table1[[#This Row],[Tổng giá trị]]))</f>
        <v>-500000</v>
      </c>
      <c r="Q2041" s="73">
        <f t="shared" si="239"/>
        <v>0</v>
      </c>
      <c r="R2041" s="8">
        <f>Table1[[#This Row],[Số còn phải thu ĐK]]+Table1[[#This Row],[Giá Trị HD sau CK]]-Table1[[#This Row],[Số tiền đã thu]]</f>
        <v>-500000</v>
      </c>
      <c r="S2041" s="7">
        <f>IF(Table1[[#This Row],[Ngày hóa đơn]]&lt;&gt;"",Table1[[#This Row],[Ngày hóa đơn]],Table1[[#This Row],[Ngày hạch toán]])</f>
        <v>45590</v>
      </c>
      <c r="T2041" s="8"/>
      <c r="U2041" s="7">
        <f>IF(Table1[[#This Row],[Ngày tính CN]]="","",S2041+T2041)</f>
        <v>45590</v>
      </c>
      <c r="V2041" s="74">
        <f ca="1">IF(Table1[[#This Row],[Hạn thanh toán]]="","",IF((U2041-NOW())&lt;0,0,(U2041-NOW())))</f>
        <v>0</v>
      </c>
      <c r="W2041" s="72"/>
      <c r="X2041" s="68" t="str">
        <f t="shared" ca="1" si="240"/>
        <v/>
      </c>
      <c r="Y2041" s="68" t="str">
        <f t="shared" ca="1" si="241"/>
        <v/>
      </c>
      <c r="Z2041" s="301">
        <f>Table1[[#This Row],[Hạn thanh toán]]</f>
        <v>45590</v>
      </c>
      <c r="AA2041" s="301">
        <f>Table1[[#This Row],[Ngày Thanh toán]]</f>
        <v>0</v>
      </c>
      <c r="AD2041" s="3" t="str">
        <f>VLOOKUP($A2041,Ma_KH!$A:$Q,Ma_KH!O$1,0)</f>
        <v>SHINSEN</v>
      </c>
      <c r="AE2041" s="3" t="str">
        <f>VLOOKUP($A2041,Ma_KH!$A:$Q,Ma_KH!P$1,0)</f>
        <v>CÔNG TY CỔ PHẦN SHINSEN GROUP</v>
      </c>
    </row>
    <row r="2042" spans="1:31" ht="25.5" customHeight="1" x14ac:dyDescent="0.3">
      <c r="A2042" s="69" t="s">
        <v>182</v>
      </c>
      <c r="B2042" s="44" t="s">
        <v>4525</v>
      </c>
      <c r="C2042" s="43">
        <v>45625</v>
      </c>
      <c r="F2042" s="4"/>
      <c r="G2042" s="4"/>
      <c r="H2042" s="72"/>
      <c r="I2042" s="72">
        <f>IFERROR(ROUND((VLOOKUP(Table1[[#This Row],[Mã khách hàng]],Ty_Le!$A:$E,5,0)*5%),0),0)</f>
        <v>0</v>
      </c>
      <c r="J2042" s="72">
        <f>(Table1[[#This Row],[Tiền hàng]]-Table1[[#This Row],[Tiền chiết khấu]])*8%</f>
        <v>0</v>
      </c>
      <c r="K2042" s="77">
        <v>500000</v>
      </c>
      <c r="L2042" s="8" t="s">
        <v>3654</v>
      </c>
      <c r="O2042" s="72">
        <f>IF(Table1[[#This Row],[Phân loại]]="Tồn đầu kỳ",Table1[[#This Row],[Tổng giá trị]],0)</f>
        <v>0</v>
      </c>
      <c r="P2042" s="8">
        <f>IF(Table1[[#This Row],[Số còn phải thu ĐK]]&lt;&gt;0,0,IF(Table1[[#This Row],[Phân loại]]="Bán hàng",Table1[[#This Row],[Tổng giá trị]],-Table1[[#This Row],[Tổng giá trị]]))</f>
        <v>-500000</v>
      </c>
      <c r="Q2042" s="73">
        <f t="shared" si="239"/>
        <v>0</v>
      </c>
      <c r="R2042" s="8">
        <f>Table1[[#This Row],[Số còn phải thu ĐK]]+Table1[[#This Row],[Giá Trị HD sau CK]]-Table1[[#This Row],[Số tiền đã thu]]</f>
        <v>-500000</v>
      </c>
      <c r="S2042" s="7">
        <f>IF(Table1[[#This Row],[Ngày hóa đơn]]&lt;&gt;"",Table1[[#This Row],[Ngày hóa đơn]],Table1[[#This Row],[Ngày hạch toán]])</f>
        <v>45625</v>
      </c>
      <c r="T2042" s="8"/>
      <c r="U2042" s="7">
        <f>IF(Table1[[#This Row],[Ngày tính CN]]="","",S2042+T2042)</f>
        <v>45625</v>
      </c>
      <c r="V2042" s="74">
        <f ca="1">IF(Table1[[#This Row],[Hạn thanh toán]]="","",IF((U2042-NOW())&lt;0,0,(U2042-NOW())))</f>
        <v>0</v>
      </c>
      <c r="W2042" s="72"/>
      <c r="X2042" s="68" t="str">
        <f t="shared" ca="1" si="240"/>
        <v/>
      </c>
      <c r="Y2042" s="68" t="str">
        <f t="shared" ca="1" si="241"/>
        <v/>
      </c>
      <c r="Z2042" s="301">
        <f>Table1[[#This Row],[Hạn thanh toán]]</f>
        <v>45625</v>
      </c>
      <c r="AA2042" s="301">
        <f>Table1[[#This Row],[Ngày Thanh toán]]</f>
        <v>0</v>
      </c>
      <c r="AD2042" s="3" t="str">
        <f>VLOOKUP($A2042,Ma_KH!$A:$Q,Ma_KH!O$1,0)</f>
        <v>SHINSEN</v>
      </c>
      <c r="AE2042" s="3" t="str">
        <f>VLOOKUP($A2042,Ma_KH!$A:$Q,Ma_KH!P$1,0)</f>
        <v>CÔNG TY CỔ PHẦN SHINSEN GROUP</v>
      </c>
    </row>
    <row r="2043" spans="1:31" ht="25.5" customHeight="1" x14ac:dyDescent="0.3">
      <c r="A2043" s="69" t="s">
        <v>182</v>
      </c>
      <c r="B2043" s="44" t="s">
        <v>4525</v>
      </c>
      <c r="C2043" s="43">
        <v>45654</v>
      </c>
      <c r="F2043" s="4"/>
      <c r="G2043" s="4"/>
      <c r="H2043" s="72"/>
      <c r="I2043" s="72">
        <f>IFERROR(ROUND((VLOOKUP(Table1[[#This Row],[Mã khách hàng]],Ty_Le!$A:$E,5,0)*5%),0),0)</f>
        <v>0</v>
      </c>
      <c r="J2043" s="72">
        <f>(Table1[[#This Row],[Tiền hàng]]-Table1[[#This Row],[Tiền chiết khấu]])*8%</f>
        <v>0</v>
      </c>
      <c r="K2043" s="77">
        <v>500000</v>
      </c>
      <c r="L2043" s="8" t="s">
        <v>3654</v>
      </c>
      <c r="O2043" s="72">
        <f>IF(Table1[[#This Row],[Phân loại]]="Tồn đầu kỳ",Table1[[#This Row],[Tổng giá trị]],0)</f>
        <v>0</v>
      </c>
      <c r="P2043" s="8">
        <f>IF(Table1[[#This Row],[Số còn phải thu ĐK]]&lt;&gt;0,0,IF(Table1[[#This Row],[Phân loại]]="Bán hàng",Table1[[#This Row],[Tổng giá trị]],-Table1[[#This Row],[Tổng giá trị]]))</f>
        <v>-500000</v>
      </c>
      <c r="Q2043" s="73">
        <f t="shared" si="239"/>
        <v>0</v>
      </c>
      <c r="R2043" s="8">
        <f>Table1[[#This Row],[Số còn phải thu ĐK]]+Table1[[#This Row],[Giá Trị HD sau CK]]-Table1[[#This Row],[Số tiền đã thu]]</f>
        <v>-500000</v>
      </c>
      <c r="S2043" s="7">
        <f>IF(Table1[[#This Row],[Ngày hóa đơn]]&lt;&gt;"",Table1[[#This Row],[Ngày hóa đơn]],Table1[[#This Row],[Ngày hạch toán]])</f>
        <v>45654</v>
      </c>
      <c r="T2043" s="8"/>
      <c r="U2043" s="7">
        <f>IF(Table1[[#This Row],[Ngày tính CN]]="","",S2043+T2043)</f>
        <v>45654</v>
      </c>
      <c r="V2043" s="74">
        <f ca="1">IF(Table1[[#This Row],[Hạn thanh toán]]="","",IF((U2043-NOW())&lt;0,0,(U2043-NOW())))</f>
        <v>0</v>
      </c>
      <c r="W2043" s="72"/>
      <c r="X2043" s="68" t="str">
        <f t="shared" ca="1" si="240"/>
        <v/>
      </c>
      <c r="Y2043" s="68" t="str">
        <f t="shared" ca="1" si="241"/>
        <v/>
      </c>
      <c r="Z2043" s="301">
        <f>Table1[[#This Row],[Hạn thanh toán]]</f>
        <v>45654</v>
      </c>
      <c r="AA2043" s="301">
        <f>Table1[[#This Row],[Ngày Thanh toán]]</f>
        <v>0</v>
      </c>
      <c r="AD2043" s="3" t="str">
        <f>VLOOKUP($A2043,Ma_KH!$A:$Q,Ma_KH!O$1,0)</f>
        <v>SHINSEN</v>
      </c>
      <c r="AE2043" s="3" t="str">
        <f>VLOOKUP($A2043,Ma_KH!$A:$Q,Ma_KH!P$1,0)</f>
        <v>CÔNG TY CỔ PHẦN SHINSEN GROUP</v>
      </c>
    </row>
    <row r="2044" spans="1:31" ht="25.5" customHeight="1" x14ac:dyDescent="0.3">
      <c r="A2044" s="69" t="s">
        <v>182</v>
      </c>
      <c r="B2044" s="44" t="s">
        <v>4525</v>
      </c>
      <c r="C2044" s="279">
        <v>45723</v>
      </c>
      <c r="F2044" s="4"/>
      <c r="G2044" s="4"/>
      <c r="H2044" s="72"/>
      <c r="I2044" s="72">
        <f>IFERROR(ROUND((VLOOKUP(Table1[[#This Row],[Mã khách hàng]],Ty_Le!$A:$E,5,0)*5%),0),0)</f>
        <v>0</v>
      </c>
      <c r="J2044" s="72">
        <f>(Table1[[#This Row],[Tiền hàng]]-Table1[[#This Row],[Tiền chiết khấu]])*8%</f>
        <v>0</v>
      </c>
      <c r="K2044" s="77">
        <v>500000</v>
      </c>
      <c r="L2044" s="8" t="s">
        <v>3654</v>
      </c>
      <c r="O2044" s="72">
        <f>IF(Table1[[#This Row],[Phân loại]]="Tồn đầu kỳ",Table1[[#This Row],[Tổng giá trị]],0)</f>
        <v>0</v>
      </c>
      <c r="P2044" s="8">
        <f>IF(Table1[[#This Row],[Số còn phải thu ĐK]]&lt;&gt;0,0,IF(Table1[[#This Row],[Phân loại]]="Bán hàng",Table1[[#This Row],[Tổng giá trị]],-Table1[[#This Row],[Tổng giá trị]]))</f>
        <v>-500000</v>
      </c>
      <c r="Q2044" s="73">
        <f t="shared" si="239"/>
        <v>0</v>
      </c>
      <c r="R2044" s="8">
        <f>Table1[[#This Row],[Số còn phải thu ĐK]]+Table1[[#This Row],[Giá Trị HD sau CK]]-Table1[[#This Row],[Số tiền đã thu]]</f>
        <v>-500000</v>
      </c>
      <c r="S2044" s="7">
        <f>IF(Table1[[#This Row],[Ngày hóa đơn]]&lt;&gt;"",Table1[[#This Row],[Ngày hóa đơn]],Table1[[#This Row],[Ngày hạch toán]])</f>
        <v>45723</v>
      </c>
      <c r="T2044" s="8"/>
      <c r="U2044" s="7">
        <f>IF(Table1[[#This Row],[Ngày tính CN]]="","",S2044+T2044)</f>
        <v>45723</v>
      </c>
      <c r="V2044" s="74">
        <f ca="1">IF(Table1[[#This Row],[Hạn thanh toán]]="","",IF((U2044-NOW())&lt;0,0,(U2044-NOW())))</f>
        <v>0</v>
      </c>
      <c r="W2044" s="72"/>
      <c r="X2044" s="68" t="str">
        <f t="shared" ca="1" si="240"/>
        <v/>
      </c>
      <c r="Y2044" s="68" t="str">
        <f t="shared" ca="1" si="241"/>
        <v/>
      </c>
      <c r="Z2044" s="301">
        <f>Table1[[#This Row],[Hạn thanh toán]]</f>
        <v>45723</v>
      </c>
      <c r="AA2044" s="301">
        <f>Table1[[#This Row],[Ngày Thanh toán]]</f>
        <v>0</v>
      </c>
      <c r="AD2044" s="3" t="str">
        <f>VLOOKUP($A2044,Ma_KH!$A:$Q,Ma_KH!O$1,0)</f>
        <v>SHINSEN</v>
      </c>
      <c r="AE2044" s="3" t="str">
        <f>VLOOKUP($A2044,Ma_KH!$A:$Q,Ma_KH!P$1,0)</f>
        <v>CÔNG TY CỔ PHẦN SHINSEN GROUP</v>
      </c>
    </row>
    <row r="2045" spans="1:31" ht="25.5" customHeight="1" x14ac:dyDescent="0.3">
      <c r="A2045" s="69" t="s">
        <v>182</v>
      </c>
      <c r="B2045" s="44" t="s">
        <v>4525</v>
      </c>
      <c r="C2045" s="279">
        <v>45766</v>
      </c>
      <c r="F2045" s="4"/>
      <c r="G2045" s="4"/>
      <c r="H2045" s="72"/>
      <c r="I2045" s="72">
        <f>IFERROR(ROUND((VLOOKUP(Table1[[#This Row],[Mã khách hàng]],Ty_Le!$A:$E,5,0)*5%),0),0)</f>
        <v>0</v>
      </c>
      <c r="J2045" s="72">
        <f>(Table1[[#This Row],[Tiền hàng]]-Table1[[#This Row],[Tiền chiết khấu]])*8%</f>
        <v>0</v>
      </c>
      <c r="K2045" s="77">
        <v>500000</v>
      </c>
      <c r="L2045" s="8" t="s">
        <v>3654</v>
      </c>
      <c r="O2045" s="72">
        <f>IF(Table1[[#This Row],[Phân loại]]="Tồn đầu kỳ",Table1[[#This Row],[Tổng giá trị]],0)</f>
        <v>0</v>
      </c>
      <c r="P2045" s="8">
        <f>IF(Table1[[#This Row],[Số còn phải thu ĐK]]&lt;&gt;0,0,IF(Table1[[#This Row],[Phân loại]]="Bán hàng",Table1[[#This Row],[Tổng giá trị]],-Table1[[#This Row],[Tổng giá trị]]))</f>
        <v>-500000</v>
      </c>
      <c r="Q2045" s="73">
        <f t="shared" si="239"/>
        <v>0</v>
      </c>
      <c r="R2045" s="8">
        <f>Table1[[#This Row],[Số còn phải thu ĐK]]+Table1[[#This Row],[Giá Trị HD sau CK]]-Table1[[#This Row],[Số tiền đã thu]]</f>
        <v>-500000</v>
      </c>
      <c r="S2045" s="7">
        <f>IF(Table1[[#This Row],[Ngày hóa đơn]]&lt;&gt;"",Table1[[#This Row],[Ngày hóa đơn]],Table1[[#This Row],[Ngày hạch toán]])</f>
        <v>45766</v>
      </c>
      <c r="T2045" s="8"/>
      <c r="U2045" s="7">
        <f>IF(Table1[[#This Row],[Ngày tính CN]]="","",S2045+T2045)</f>
        <v>45766</v>
      </c>
      <c r="V2045" s="74">
        <f ca="1">IF(Table1[[#This Row],[Hạn thanh toán]]="","",IF((U2045-NOW())&lt;0,0,(U2045-NOW())))</f>
        <v>0</v>
      </c>
      <c r="W2045" s="72"/>
      <c r="X2045" s="68" t="str">
        <f t="shared" ca="1" si="240"/>
        <v/>
      </c>
      <c r="Y2045" s="68" t="str">
        <f t="shared" ca="1" si="241"/>
        <v/>
      </c>
      <c r="Z2045" s="301">
        <f>Table1[[#This Row],[Hạn thanh toán]]</f>
        <v>45766</v>
      </c>
      <c r="AA2045" s="301">
        <f>Table1[[#This Row],[Ngày Thanh toán]]</f>
        <v>0</v>
      </c>
      <c r="AD2045" s="3" t="str">
        <f>VLOOKUP($A2045,Ma_KH!$A:$Q,Ma_KH!O$1,0)</f>
        <v>SHINSEN</v>
      </c>
      <c r="AE2045" s="3" t="str">
        <f>VLOOKUP($A2045,Ma_KH!$A:$Q,Ma_KH!P$1,0)</f>
        <v>CÔNG TY CỔ PHẦN SHINSEN GROUP</v>
      </c>
    </row>
    <row r="2046" spans="1:31" ht="25.5" customHeight="1" x14ac:dyDescent="0.3">
      <c r="A2046" s="69" t="s">
        <v>182</v>
      </c>
      <c r="B2046" s="44" t="s">
        <v>4525</v>
      </c>
      <c r="C2046" s="279">
        <v>45813</v>
      </c>
      <c r="F2046" s="4"/>
      <c r="G2046" s="4"/>
      <c r="H2046" s="72"/>
      <c r="I2046" s="72">
        <f>IFERROR(ROUND((VLOOKUP(Table1[[#This Row],[Mã khách hàng]],Ty_Le!$A:$E,5,0)*5%),0),0)</f>
        <v>0</v>
      </c>
      <c r="J2046" s="72">
        <f>(Table1[[#This Row],[Tiền hàng]]-Table1[[#This Row],[Tiền chiết khấu]])*8%</f>
        <v>0</v>
      </c>
      <c r="K2046" s="77">
        <v>500000</v>
      </c>
      <c r="L2046" s="8" t="s">
        <v>3654</v>
      </c>
      <c r="O2046" s="72">
        <f>IF(Table1[[#This Row],[Phân loại]]="Tồn đầu kỳ",Table1[[#This Row],[Tổng giá trị]],0)</f>
        <v>0</v>
      </c>
      <c r="P2046" s="8">
        <f>IF(Table1[[#This Row],[Số còn phải thu ĐK]]&lt;&gt;0,0,IF(Table1[[#This Row],[Phân loại]]="Bán hàng",Table1[[#This Row],[Tổng giá trị]],-Table1[[#This Row],[Tổng giá trị]]))</f>
        <v>-500000</v>
      </c>
      <c r="Q2046" s="73">
        <f t="shared" si="239"/>
        <v>0</v>
      </c>
      <c r="R2046" s="8">
        <f>Table1[[#This Row],[Số còn phải thu ĐK]]+Table1[[#This Row],[Giá Trị HD sau CK]]-Table1[[#This Row],[Số tiền đã thu]]</f>
        <v>-500000</v>
      </c>
      <c r="S2046" s="7">
        <f>IF(Table1[[#This Row],[Ngày hóa đơn]]&lt;&gt;"",Table1[[#This Row],[Ngày hóa đơn]],Table1[[#This Row],[Ngày hạch toán]])</f>
        <v>45813</v>
      </c>
      <c r="T2046" s="8"/>
      <c r="U2046" s="7">
        <f>IF(Table1[[#This Row],[Ngày tính CN]]="","",S2046+T2046)</f>
        <v>45813</v>
      </c>
      <c r="V2046" s="74">
        <f ca="1">IF(Table1[[#This Row],[Hạn thanh toán]]="","",IF((U2046-NOW())&lt;0,0,(U2046-NOW())))</f>
        <v>0</v>
      </c>
      <c r="W2046" s="72"/>
      <c r="X2046" s="68" t="e">
        <f ca="1">IF(OR(#REF!="",#REF!=0),"",IF((#REF!-NOW())&lt;0,-(#REF!-NOW()),0))</f>
        <v>#REF!</v>
      </c>
      <c r="Y2046" s="68" t="e">
        <f t="shared" ca="1" si="241"/>
        <v>#REF!</v>
      </c>
      <c r="Z2046" s="301">
        <f>Table1[[#This Row],[Hạn thanh toán]]</f>
        <v>45813</v>
      </c>
      <c r="AA2046" s="301">
        <f>Table1[[#This Row],[Ngày Thanh toán]]</f>
        <v>0</v>
      </c>
      <c r="AD2046" s="3" t="str">
        <f>VLOOKUP($A2046,Ma_KH!$A:$Q,Ma_KH!O$1,0)</f>
        <v>SHINSEN</v>
      </c>
      <c r="AE2046" s="3" t="str">
        <f>VLOOKUP($A2046,Ma_KH!$A:$Q,Ma_KH!P$1,0)</f>
        <v>CÔNG TY CỔ PHẦN SHINSEN GROUP</v>
      </c>
    </row>
    <row r="2047" spans="1:31" ht="25.5" customHeight="1" x14ac:dyDescent="0.3">
      <c r="A2047" s="69" t="s">
        <v>182</v>
      </c>
      <c r="B2047" s="44" t="s">
        <v>4525</v>
      </c>
      <c r="C2047" s="279">
        <v>45915</v>
      </c>
      <c r="F2047" s="4"/>
      <c r="G2047" s="4"/>
      <c r="H2047" s="72"/>
      <c r="I2047" s="72">
        <f>IFERROR(ROUND((VLOOKUP(Table1[[#This Row],[Mã khách hàng]],Ty_Le!$A:$E,5,0)*5%),0),0)</f>
        <v>0</v>
      </c>
      <c r="J2047" s="72">
        <f>(Table1[[#This Row],[Tiền hàng]]-Table1[[#This Row],[Tiền chiết khấu]])*8%</f>
        <v>0</v>
      </c>
      <c r="K2047" s="77">
        <v>500000</v>
      </c>
      <c r="L2047" s="8" t="s">
        <v>3654</v>
      </c>
      <c r="O2047" s="72">
        <f>IF(Table1[[#This Row],[Phân loại]]="Tồn đầu kỳ",Table1[[#This Row],[Tổng giá trị]],0)</f>
        <v>0</v>
      </c>
      <c r="P2047" s="8">
        <f>IF(Table1[[#This Row],[Số còn phải thu ĐK]]&lt;&gt;0,0,IF(Table1[[#This Row],[Phân loại]]="Bán hàng",Table1[[#This Row],[Tổng giá trị]],-Table1[[#This Row],[Tổng giá trị]]))</f>
        <v>-500000</v>
      </c>
      <c r="Q2047" s="73">
        <f t="shared" si="239"/>
        <v>0</v>
      </c>
      <c r="R2047" s="8">
        <f>Table1[[#This Row],[Số còn phải thu ĐK]]+Table1[[#This Row],[Giá Trị HD sau CK]]-Table1[[#This Row],[Số tiền đã thu]]</f>
        <v>-500000</v>
      </c>
      <c r="S2047" s="7">
        <f>IF(Table1[[#This Row],[Ngày hóa đơn]]&lt;&gt;"",Table1[[#This Row],[Ngày hóa đơn]],Table1[[#This Row],[Ngày hạch toán]])</f>
        <v>45915</v>
      </c>
      <c r="T2047" s="8"/>
      <c r="U2047" s="7">
        <f>IF(Table1[[#This Row],[Ngày tính CN]]="","",S2047+T2047)</f>
        <v>45915</v>
      </c>
      <c r="V2047" s="74">
        <f ca="1">IF(Table1[[#This Row],[Hạn thanh toán]]="","",IF((U2047-NOW())&lt;0,0,(U2047-NOW())))</f>
        <v>0</v>
      </c>
      <c r="W2047" s="72"/>
      <c r="X2047" s="68" t="e">
        <f ca="1">IF(OR(#REF!="",#REF!=0),"",IF((#REF!-NOW())&lt;0,-(#REF!-NOW()),0))</f>
        <v>#REF!</v>
      </c>
      <c r="Y2047" s="68" t="e">
        <f t="shared" ca="1" si="241"/>
        <v>#REF!</v>
      </c>
      <c r="Z2047" s="301">
        <f>Table1[[#This Row],[Hạn thanh toán]]</f>
        <v>45915</v>
      </c>
      <c r="AA2047" s="301">
        <f>Table1[[#This Row],[Ngày Thanh toán]]</f>
        <v>0</v>
      </c>
      <c r="AD2047" s="3" t="str">
        <f>VLOOKUP($A2047,Ma_KH!$A:$Q,Ma_KH!O$1,0)</f>
        <v>SHINSEN</v>
      </c>
      <c r="AE2047" s="3" t="str">
        <f>VLOOKUP($A2047,Ma_KH!$A:$Q,Ma_KH!P$1,0)</f>
        <v>CÔNG TY CỔ PHẦN SHINSEN GROUP</v>
      </c>
    </row>
    <row r="2048" spans="1:31" ht="25.5" customHeight="1" x14ac:dyDescent="0.3">
      <c r="A2048" s="69" t="s">
        <v>182</v>
      </c>
      <c r="B2048" s="44" t="s">
        <v>4525</v>
      </c>
      <c r="C2048" s="279">
        <v>45915</v>
      </c>
      <c r="F2048" s="4"/>
      <c r="G2048" s="4"/>
      <c r="H2048" s="72"/>
      <c r="I2048" s="72">
        <f>IFERROR(ROUND((VLOOKUP(Table1[[#This Row],[Mã khách hàng]],Ty_Le!$A:$E,5,0)*5%),0),0)</f>
        <v>0</v>
      </c>
      <c r="J2048" s="72">
        <f>(Table1[[#This Row],[Tiền hàng]]-Table1[[#This Row],[Tiền chiết khấu]])*8%</f>
        <v>0</v>
      </c>
      <c r="K2048" s="77">
        <v>500000</v>
      </c>
      <c r="L2048" s="8" t="s">
        <v>3654</v>
      </c>
      <c r="O2048" s="72">
        <f>IF(Table1[[#This Row],[Phân loại]]="Tồn đầu kỳ",Table1[[#This Row],[Tổng giá trị]],0)</f>
        <v>0</v>
      </c>
      <c r="P2048" s="8">
        <f>IF(Table1[[#This Row],[Số còn phải thu ĐK]]&lt;&gt;0,0,IF(Table1[[#This Row],[Phân loại]]="Bán hàng",Table1[[#This Row],[Tổng giá trị]],-Table1[[#This Row],[Tổng giá trị]]))</f>
        <v>-500000</v>
      </c>
      <c r="Q2048" s="73">
        <f t="shared" si="239"/>
        <v>0</v>
      </c>
      <c r="R2048" s="8">
        <f>Table1[[#This Row],[Số còn phải thu ĐK]]+Table1[[#This Row],[Giá Trị HD sau CK]]-Table1[[#This Row],[Số tiền đã thu]]</f>
        <v>-500000</v>
      </c>
      <c r="S2048" s="7">
        <f>IF(Table1[[#This Row],[Ngày hóa đơn]]&lt;&gt;"",Table1[[#This Row],[Ngày hóa đơn]],Table1[[#This Row],[Ngày hạch toán]])</f>
        <v>45915</v>
      </c>
      <c r="T2048" s="8"/>
      <c r="U2048" s="7">
        <f>IF(Table1[[#This Row],[Ngày tính CN]]="","",S2048+T2048)</f>
        <v>45915</v>
      </c>
      <c r="V2048" s="74">
        <f ca="1">IF(Table1[[#This Row],[Hạn thanh toán]]="","",IF((U2048-NOW())&lt;0,0,(U2048-NOW())))</f>
        <v>0</v>
      </c>
      <c r="W2048" s="72"/>
      <c r="X2048" s="68" t="e">
        <f ca="1">IF(OR(#REF!="",#REF!=0),"",IF((#REF!-NOW())&lt;0,-(#REF!-NOW()),0))</f>
        <v>#REF!</v>
      </c>
      <c r="Y2048" s="68" t="e">
        <f t="shared" ca="1" si="241"/>
        <v>#REF!</v>
      </c>
      <c r="Z2048" s="301">
        <f>Table1[[#This Row],[Hạn thanh toán]]</f>
        <v>45915</v>
      </c>
      <c r="AA2048" s="301">
        <f>Table1[[#This Row],[Ngày Thanh toán]]</f>
        <v>0</v>
      </c>
      <c r="AD2048" s="3" t="str">
        <f>VLOOKUP($A2048,Ma_KH!$A:$Q,Ma_KH!O$1,0)</f>
        <v>SHINSEN</v>
      </c>
      <c r="AE2048" s="3" t="str">
        <f>VLOOKUP($A2048,Ma_KH!$A:$Q,Ma_KH!P$1,0)</f>
        <v>CÔNG TY CỔ PHẦN SHINSEN GROUP</v>
      </c>
    </row>
    <row r="2049" spans="1:31" ht="25.5" customHeight="1" x14ac:dyDescent="0.2">
      <c r="A2049" s="4" t="s">
        <v>141</v>
      </c>
      <c r="B2049" s="4" t="s">
        <v>4526</v>
      </c>
      <c r="C2049" s="5" t="s">
        <v>4252</v>
      </c>
      <c r="D2049" s="6" t="s">
        <v>4600</v>
      </c>
      <c r="E2049" s="5" t="s">
        <v>4252</v>
      </c>
      <c r="F2049" s="3" t="s">
        <v>2352</v>
      </c>
      <c r="I2049" s="18">
        <f>IFERROR(ROUND((VLOOKUP(Table1[[#This Row],[Mã khách hàng]],Ty_Le!$A:$E,5,0)*5%),0),0)</f>
        <v>0</v>
      </c>
      <c r="J2049" s="18">
        <f>(Table1[[#This Row],[Tiền hàng]]-Table1[[#This Row],[Tiền chiết khấu]])*8%</f>
        <v>0</v>
      </c>
      <c r="K2049" s="18">
        <v>11891232</v>
      </c>
      <c r="L2049" s="8" t="s">
        <v>24</v>
      </c>
      <c r="M2049" s="241">
        <v>45716</v>
      </c>
      <c r="N2049" s="242" t="s">
        <v>4379</v>
      </c>
      <c r="O2049" s="18">
        <f>IF(Table1[[#This Row],[Phân loại]]="Tồn đầu kỳ",Table1[[#This Row],[Tổng giá trị]],0)</f>
        <v>0</v>
      </c>
      <c r="P2049" s="8">
        <f>IF(Table1[[#This Row],[Số còn phải thu ĐK]]&lt;&gt;0,0,IF(Table1[[#This Row],[Phân loại]]="Bán hàng",Table1[[#This Row],[Tổng giá trị]],-Table1[[#This Row],[Tổng giá trị]]))</f>
        <v>11891232</v>
      </c>
      <c r="Q2049" s="18">
        <f t="shared" ref="Q2049:Q2112" si="242">IF(M2049&lt;&gt;"",IF(O2049&gt;0,O2049,P2049),0)</f>
        <v>11891232</v>
      </c>
      <c r="R2049" s="8">
        <f>Table1[[#This Row],[Số còn phải thu ĐK]]+Table1[[#This Row],[Giá Trị HD sau CK]]-Table1[[#This Row],[Số tiền đã thu]]</f>
        <v>0</v>
      </c>
      <c r="S2049" s="7" t="str">
        <f>IF(Table1[[#This Row],[Ngày hóa đơn]]&lt;&gt;"",Table1[[#This Row],[Ngày hóa đơn]],Table1[[#This Row],[Ngày hạch toán]])</f>
        <v>02/01/2025</v>
      </c>
      <c r="T2049" s="8"/>
      <c r="U2049" s="7">
        <f>IF(Table1[[#This Row],[Ngày tính CN]]="","",S2049+T2049)</f>
        <v>45659</v>
      </c>
      <c r="V2049" s="74">
        <f ca="1">IF(Table1[[#This Row],[Hạn thanh toán]]="","",IF((U2049-NOW())&lt;0,0,(U2049-NOW())))</f>
        <v>0</v>
      </c>
      <c r="X2049" s="18" t="str">
        <f t="shared" ref="X2049:X2112" ca="1" si="243">IF(OR(AR2052="",AO2052=0),"",IF((AR2052-NOW())&lt;0,-(AR2052-NOW()),0))</f>
        <v/>
      </c>
      <c r="Y2049" s="3" t="str">
        <f t="shared" ref="Y2049:Y2112" si="244">IF(R2049=0,"Đã thanh toán",IF(X2049="","",IF(X2049&lt;=0,"Chưa đến hạn thanh toán",IF(X2049&lt;=30,"Nợ quá hạn 30 ngày",IF(X2049&lt;=60,"Nợ quá hạn từ 30 ngày đến 60 ngày",IF(X2049&lt;=90,"Nợ quá hạn từ 60 ngày đến 90 ngày",IF(X2049&lt;=120,"Nợ quá hạn từ 90 ngày đến 120 ngày","Nợ quá hạn hơn 120 ngày có khả năng mất thanh toán")))))))</f>
        <v>Đã thanh toán</v>
      </c>
      <c r="Z2049" s="301">
        <f>Table1[[#This Row],[Hạn thanh toán]]</f>
        <v>45659</v>
      </c>
      <c r="AA2049" s="301">
        <f>Table1[[#This Row],[Ngày Thanh toán]]</f>
        <v>45716</v>
      </c>
      <c r="AD2049" s="3" t="str">
        <f>VLOOKUP($A2049,Ma_KH!$A:$Q,Ma_KH!O$1,0)</f>
        <v>AEON MALL</v>
      </c>
      <c r="AE2049" s="3" t="str">
        <f>VLOOKUP($A2049,Ma_KH!$A:$Q,Ma_KH!P$1,0)</f>
        <v>CÔNG TY TNHH AEON VIỆT NAM</v>
      </c>
    </row>
    <row r="2050" spans="1:31" ht="25.5" customHeight="1" x14ac:dyDescent="0.2">
      <c r="A2050" s="4" t="s">
        <v>142</v>
      </c>
      <c r="B2050" s="4" t="s">
        <v>4526</v>
      </c>
      <c r="C2050" s="5" t="s">
        <v>4253</v>
      </c>
      <c r="D2050" s="6" t="s">
        <v>4601</v>
      </c>
      <c r="E2050" s="5" t="s">
        <v>4253</v>
      </c>
      <c r="F2050" s="3" t="s">
        <v>2392</v>
      </c>
      <c r="I2050" s="18">
        <f>IFERROR(ROUND((VLOOKUP(Table1[[#This Row],[Mã khách hàng]],Ty_Le!$A:$E,5,0)*5%),0),0)</f>
        <v>0</v>
      </c>
      <c r="J2050" s="18">
        <f>(Table1[[#This Row],[Tiền hàng]]-Table1[[#This Row],[Tiền chiết khấu]])*8%</f>
        <v>0</v>
      </c>
      <c r="K2050" s="18">
        <v>19344204</v>
      </c>
      <c r="L2050" s="8" t="s">
        <v>24</v>
      </c>
      <c r="M2050" s="241">
        <v>45716</v>
      </c>
      <c r="N2050" s="242" t="s">
        <v>4379</v>
      </c>
      <c r="O2050" s="18">
        <f>IF(Table1[[#This Row],[Phân loại]]="Tồn đầu kỳ",Table1[[#This Row],[Tổng giá trị]],0)</f>
        <v>0</v>
      </c>
      <c r="P2050" s="8">
        <f>IF(Table1[[#This Row],[Số còn phải thu ĐK]]&lt;&gt;0,0,IF(Table1[[#This Row],[Phân loại]]="Bán hàng",Table1[[#This Row],[Tổng giá trị]],-Table1[[#This Row],[Tổng giá trị]]))</f>
        <v>19344204</v>
      </c>
      <c r="Q2050" s="18">
        <f t="shared" si="242"/>
        <v>19344204</v>
      </c>
      <c r="R2050" s="8">
        <f>Table1[[#This Row],[Số còn phải thu ĐK]]+Table1[[#This Row],[Giá Trị HD sau CK]]-Table1[[#This Row],[Số tiền đã thu]]</f>
        <v>0</v>
      </c>
      <c r="S2050" s="7" t="str">
        <f>IF(Table1[[#This Row],[Ngày hóa đơn]]&lt;&gt;"",Table1[[#This Row],[Ngày hóa đơn]],Table1[[#This Row],[Ngày hạch toán]])</f>
        <v>03/01/2025</v>
      </c>
      <c r="T2050" s="8"/>
      <c r="U2050" s="7">
        <f>IF(Table1[[#This Row],[Ngày tính CN]]="","",S2050+T2050)</f>
        <v>45660</v>
      </c>
      <c r="V2050" s="74">
        <f ca="1">IF(Table1[[#This Row],[Hạn thanh toán]]="","",IF((U2050-NOW())&lt;0,0,(U2050-NOW())))</f>
        <v>0</v>
      </c>
      <c r="X2050" s="18" t="str">
        <f t="shared" ca="1" si="243"/>
        <v/>
      </c>
      <c r="Y2050" s="3" t="str">
        <f t="shared" si="244"/>
        <v>Đã thanh toán</v>
      </c>
      <c r="Z2050" s="301">
        <f>Table1[[#This Row],[Hạn thanh toán]]</f>
        <v>45660</v>
      </c>
      <c r="AA2050" s="301">
        <f>Table1[[#This Row],[Ngày Thanh toán]]</f>
        <v>45716</v>
      </c>
      <c r="AD2050" s="3" t="str">
        <f>VLOOKUP($A2050,Ma_KH!$A:$Q,Ma_KH!O$1,0)</f>
        <v>AEON MALL</v>
      </c>
      <c r="AE2050" s="3" t="str">
        <f>VLOOKUP($A2050,Ma_KH!$A:$Q,Ma_KH!P$1,0)</f>
        <v>CÔNG TY TNHH AEON VIỆT NAM</v>
      </c>
    </row>
    <row r="2051" spans="1:31" ht="25.5" customHeight="1" x14ac:dyDescent="0.2">
      <c r="A2051" s="4" t="s">
        <v>142</v>
      </c>
      <c r="B2051" s="4" t="s">
        <v>4526</v>
      </c>
      <c r="C2051" s="5" t="s">
        <v>4254</v>
      </c>
      <c r="D2051" s="6" t="s">
        <v>4602</v>
      </c>
      <c r="E2051" s="5" t="s">
        <v>4254</v>
      </c>
      <c r="F2051" s="3" t="s">
        <v>2393</v>
      </c>
      <c r="I2051" s="18">
        <f>IFERROR(ROUND((VLOOKUP(Table1[[#This Row],[Mã khách hàng]],Ty_Le!$A:$E,5,0)*5%),0),0)</f>
        <v>0</v>
      </c>
      <c r="J2051" s="18">
        <f>(Table1[[#This Row],[Tiền hàng]]-Table1[[#This Row],[Tiền chiết khấu]])*8%</f>
        <v>0</v>
      </c>
      <c r="K2051" s="18">
        <v>9446652</v>
      </c>
      <c r="L2051" s="8" t="s">
        <v>24</v>
      </c>
      <c r="M2051" s="241">
        <v>45716</v>
      </c>
      <c r="N2051" s="242" t="s">
        <v>4379</v>
      </c>
      <c r="O2051" s="18">
        <f>IF(Table1[[#This Row],[Phân loại]]="Tồn đầu kỳ",Table1[[#This Row],[Tổng giá trị]],0)</f>
        <v>0</v>
      </c>
      <c r="P2051" s="8">
        <f>IF(Table1[[#This Row],[Số còn phải thu ĐK]]&lt;&gt;0,0,IF(Table1[[#This Row],[Phân loại]]="Bán hàng",Table1[[#This Row],[Tổng giá trị]],-Table1[[#This Row],[Tổng giá trị]]))</f>
        <v>9446652</v>
      </c>
      <c r="Q2051" s="18">
        <f t="shared" si="242"/>
        <v>9446652</v>
      </c>
      <c r="R2051" s="8">
        <f>Table1[[#This Row],[Số còn phải thu ĐK]]+Table1[[#This Row],[Giá Trị HD sau CK]]-Table1[[#This Row],[Số tiền đã thu]]</f>
        <v>0</v>
      </c>
      <c r="S2051" s="7" t="str">
        <f>IF(Table1[[#This Row],[Ngày hóa đơn]]&lt;&gt;"",Table1[[#This Row],[Ngày hóa đơn]],Table1[[#This Row],[Ngày hạch toán]])</f>
        <v>07/01/2025</v>
      </c>
      <c r="T2051" s="8"/>
      <c r="U2051" s="7">
        <f>IF(Table1[[#This Row],[Ngày tính CN]]="","",S2051+T2051)</f>
        <v>45664</v>
      </c>
      <c r="V2051" s="74">
        <f ca="1">IF(Table1[[#This Row],[Hạn thanh toán]]="","",IF((U2051-NOW())&lt;0,0,(U2051-NOW())))</f>
        <v>0</v>
      </c>
      <c r="X2051" s="18" t="str">
        <f t="shared" ca="1" si="243"/>
        <v/>
      </c>
      <c r="Y2051" s="3" t="str">
        <f t="shared" si="244"/>
        <v>Đã thanh toán</v>
      </c>
      <c r="Z2051" s="301">
        <f>Table1[[#This Row],[Hạn thanh toán]]</f>
        <v>45664</v>
      </c>
      <c r="AA2051" s="301">
        <f>Table1[[#This Row],[Ngày Thanh toán]]</f>
        <v>45716</v>
      </c>
      <c r="AD2051" s="3" t="str">
        <f>VLOOKUP($A2051,Ma_KH!$A:$Q,Ma_KH!O$1,0)</f>
        <v>AEON MALL</v>
      </c>
      <c r="AE2051" s="3" t="str">
        <f>VLOOKUP($A2051,Ma_KH!$A:$Q,Ma_KH!P$1,0)</f>
        <v>CÔNG TY TNHH AEON VIỆT NAM</v>
      </c>
    </row>
    <row r="2052" spans="1:31" ht="25.5" customHeight="1" x14ac:dyDescent="0.2">
      <c r="A2052" s="4" t="s">
        <v>141</v>
      </c>
      <c r="B2052" s="4" t="s">
        <v>4526</v>
      </c>
      <c r="C2052" s="5" t="s">
        <v>4255</v>
      </c>
      <c r="D2052" s="6" t="s">
        <v>4603</v>
      </c>
      <c r="E2052" s="5" t="s">
        <v>4255</v>
      </c>
      <c r="F2052" s="3" t="s">
        <v>2353</v>
      </c>
      <c r="I2052" s="18">
        <f>IFERROR(ROUND((VLOOKUP(Table1[[#This Row],[Mã khách hàng]],Ty_Le!$A:$E,5,0)*5%),0),0)</f>
        <v>0</v>
      </c>
      <c r="J2052" s="18">
        <f>(Table1[[#This Row],[Tiền hàng]]-Table1[[#This Row],[Tiền chiết khấu]])*8%</f>
        <v>0</v>
      </c>
      <c r="K2052" s="18">
        <v>13690382</v>
      </c>
      <c r="L2052" s="8" t="s">
        <v>24</v>
      </c>
      <c r="M2052" s="241">
        <v>45716</v>
      </c>
      <c r="N2052" s="242" t="s">
        <v>4379</v>
      </c>
      <c r="O2052" s="18">
        <f>IF(Table1[[#This Row],[Phân loại]]="Tồn đầu kỳ",Table1[[#This Row],[Tổng giá trị]],0)</f>
        <v>0</v>
      </c>
      <c r="P2052" s="8">
        <f>IF(Table1[[#This Row],[Số còn phải thu ĐK]]&lt;&gt;0,0,IF(Table1[[#This Row],[Phân loại]]="Bán hàng",Table1[[#This Row],[Tổng giá trị]],-Table1[[#This Row],[Tổng giá trị]]))</f>
        <v>13690382</v>
      </c>
      <c r="Q2052" s="18">
        <f t="shared" si="242"/>
        <v>13690382</v>
      </c>
      <c r="R2052" s="8">
        <f>Table1[[#This Row],[Số còn phải thu ĐK]]+Table1[[#This Row],[Giá Trị HD sau CK]]-Table1[[#This Row],[Số tiền đã thu]]</f>
        <v>0</v>
      </c>
      <c r="S2052" s="7" t="str">
        <f>IF(Table1[[#This Row],[Ngày hóa đơn]]&lt;&gt;"",Table1[[#This Row],[Ngày hóa đơn]],Table1[[#This Row],[Ngày hạch toán]])</f>
        <v>08/01/2025</v>
      </c>
      <c r="T2052" s="8"/>
      <c r="U2052" s="7">
        <f>IF(Table1[[#This Row],[Ngày tính CN]]="","",S2052+T2052)</f>
        <v>45665</v>
      </c>
      <c r="V2052" s="74">
        <f ca="1">IF(Table1[[#This Row],[Hạn thanh toán]]="","",IF((U2052-NOW())&lt;0,0,(U2052-NOW())))</f>
        <v>0</v>
      </c>
      <c r="X2052" s="18" t="str">
        <f t="shared" ca="1" si="243"/>
        <v/>
      </c>
      <c r="Y2052" s="3" t="str">
        <f t="shared" si="244"/>
        <v>Đã thanh toán</v>
      </c>
      <c r="Z2052" s="301">
        <f>Table1[[#This Row],[Hạn thanh toán]]</f>
        <v>45665</v>
      </c>
      <c r="AA2052" s="301">
        <f>Table1[[#This Row],[Ngày Thanh toán]]</f>
        <v>45716</v>
      </c>
      <c r="AD2052" s="3" t="str">
        <f>VLOOKUP($A2052,Ma_KH!$A:$Q,Ma_KH!O$1,0)</f>
        <v>AEON MALL</v>
      </c>
      <c r="AE2052" s="3" t="str">
        <f>VLOOKUP($A2052,Ma_KH!$A:$Q,Ma_KH!P$1,0)</f>
        <v>CÔNG TY TNHH AEON VIỆT NAM</v>
      </c>
    </row>
    <row r="2053" spans="1:31" ht="25.5" customHeight="1" x14ac:dyDescent="0.2">
      <c r="A2053" s="4" t="s">
        <v>142</v>
      </c>
      <c r="B2053" s="4" t="s">
        <v>4526</v>
      </c>
      <c r="C2053" s="5" t="s">
        <v>4256</v>
      </c>
      <c r="D2053" s="6" t="s">
        <v>4604</v>
      </c>
      <c r="E2053" s="5" t="s">
        <v>4256</v>
      </c>
      <c r="F2053" s="3" t="s">
        <v>2394</v>
      </c>
      <c r="I2053" s="18">
        <f>IFERROR(ROUND((VLOOKUP(Table1[[#This Row],[Mã khách hàng]],Ty_Le!$A:$E,5,0)*5%),0),0)</f>
        <v>0</v>
      </c>
      <c r="J2053" s="18">
        <f>(Table1[[#This Row],[Tiền hàng]]-Table1[[#This Row],[Tiền chiết khấu]])*8%</f>
        <v>0</v>
      </c>
      <c r="K2053" s="18">
        <v>19506312</v>
      </c>
      <c r="L2053" s="8" t="s">
        <v>24</v>
      </c>
      <c r="M2053" s="241">
        <v>45716</v>
      </c>
      <c r="N2053" s="242" t="s">
        <v>4379</v>
      </c>
      <c r="O2053" s="18">
        <f>IF(Table1[[#This Row],[Phân loại]]="Tồn đầu kỳ",Table1[[#This Row],[Tổng giá trị]],0)</f>
        <v>0</v>
      </c>
      <c r="P2053" s="8">
        <f>IF(Table1[[#This Row],[Số còn phải thu ĐK]]&lt;&gt;0,0,IF(Table1[[#This Row],[Phân loại]]="Bán hàng",Table1[[#This Row],[Tổng giá trị]],-Table1[[#This Row],[Tổng giá trị]]))</f>
        <v>19506312</v>
      </c>
      <c r="Q2053" s="18">
        <f t="shared" si="242"/>
        <v>19506312</v>
      </c>
      <c r="R2053" s="8">
        <f>Table1[[#This Row],[Số còn phải thu ĐK]]+Table1[[#This Row],[Giá Trị HD sau CK]]-Table1[[#This Row],[Số tiền đã thu]]</f>
        <v>0</v>
      </c>
      <c r="S2053" s="7" t="str">
        <f>IF(Table1[[#This Row],[Ngày hóa đơn]]&lt;&gt;"",Table1[[#This Row],[Ngày hóa đơn]],Table1[[#This Row],[Ngày hạch toán]])</f>
        <v>10/01/2025</v>
      </c>
      <c r="T2053" s="8"/>
      <c r="U2053" s="7">
        <f>IF(Table1[[#This Row],[Ngày tính CN]]="","",S2053+T2053)</f>
        <v>45667</v>
      </c>
      <c r="V2053" s="74">
        <f ca="1">IF(Table1[[#This Row],[Hạn thanh toán]]="","",IF((U2053-NOW())&lt;0,0,(U2053-NOW())))</f>
        <v>0</v>
      </c>
      <c r="X2053" s="18" t="str">
        <f t="shared" ca="1" si="243"/>
        <v/>
      </c>
      <c r="Y2053" s="3" t="str">
        <f t="shared" si="244"/>
        <v>Đã thanh toán</v>
      </c>
      <c r="Z2053" s="301">
        <f>Table1[[#This Row],[Hạn thanh toán]]</f>
        <v>45667</v>
      </c>
      <c r="AA2053" s="301">
        <f>Table1[[#This Row],[Ngày Thanh toán]]</f>
        <v>45716</v>
      </c>
      <c r="AD2053" s="3" t="str">
        <f>VLOOKUP($A2053,Ma_KH!$A:$Q,Ma_KH!O$1,0)</f>
        <v>AEON MALL</v>
      </c>
      <c r="AE2053" s="3" t="str">
        <f>VLOOKUP($A2053,Ma_KH!$A:$Q,Ma_KH!P$1,0)</f>
        <v>CÔNG TY TNHH AEON VIỆT NAM</v>
      </c>
    </row>
    <row r="2054" spans="1:31" ht="25.5" customHeight="1" x14ac:dyDescent="0.2">
      <c r="A2054" s="4" t="s">
        <v>140</v>
      </c>
      <c r="B2054" s="4" t="s">
        <v>4526</v>
      </c>
      <c r="C2054" s="5" t="s">
        <v>4257</v>
      </c>
      <c r="D2054" s="6" t="s">
        <v>4605</v>
      </c>
      <c r="E2054" s="5" t="s">
        <v>4257</v>
      </c>
      <c r="F2054" s="3" t="s">
        <v>2308</v>
      </c>
      <c r="I2054" s="18">
        <f>IFERROR(ROUND((VLOOKUP(Table1[[#This Row],[Mã khách hàng]],Ty_Le!$A:$E,5,0)*5%),0),0)</f>
        <v>0</v>
      </c>
      <c r="J2054" s="18">
        <f>(Table1[[#This Row],[Tiền hàng]]-Table1[[#This Row],[Tiền chiết khấu]])*8%</f>
        <v>0</v>
      </c>
      <c r="K2054" s="18">
        <v>1127300</v>
      </c>
      <c r="L2054" s="8" t="s">
        <v>24</v>
      </c>
      <c r="M2054" s="241">
        <v>45716</v>
      </c>
      <c r="N2054" s="242" t="s">
        <v>4379</v>
      </c>
      <c r="O2054" s="18">
        <f>IF(Table1[[#This Row],[Phân loại]]="Tồn đầu kỳ",Table1[[#This Row],[Tổng giá trị]],0)</f>
        <v>0</v>
      </c>
      <c r="P2054" s="8">
        <f>IF(Table1[[#This Row],[Số còn phải thu ĐK]]&lt;&gt;0,0,IF(Table1[[#This Row],[Phân loại]]="Bán hàng",Table1[[#This Row],[Tổng giá trị]],-Table1[[#This Row],[Tổng giá trị]]))</f>
        <v>1127300</v>
      </c>
      <c r="Q2054" s="18">
        <f t="shared" si="242"/>
        <v>1127300</v>
      </c>
      <c r="R2054" s="8">
        <f>Table1[[#This Row],[Số còn phải thu ĐK]]+Table1[[#This Row],[Giá Trị HD sau CK]]-Table1[[#This Row],[Số tiền đã thu]]</f>
        <v>0</v>
      </c>
      <c r="S2054" s="7" t="str">
        <f>IF(Table1[[#This Row],[Ngày hóa đơn]]&lt;&gt;"",Table1[[#This Row],[Ngày hóa đơn]],Table1[[#This Row],[Ngày hạch toán]])</f>
        <v>11/01/2025</v>
      </c>
      <c r="T2054" s="8"/>
      <c r="U2054" s="7">
        <f>IF(Table1[[#This Row],[Ngày tính CN]]="","",S2054+T2054)</f>
        <v>45668</v>
      </c>
      <c r="V2054" s="74">
        <f ca="1">IF(Table1[[#This Row],[Hạn thanh toán]]="","",IF((U2054-NOW())&lt;0,0,(U2054-NOW())))</f>
        <v>0</v>
      </c>
      <c r="X2054" s="18" t="str">
        <f t="shared" ca="1" si="243"/>
        <v/>
      </c>
      <c r="Y2054" s="3" t="str">
        <f t="shared" si="244"/>
        <v>Đã thanh toán</v>
      </c>
      <c r="Z2054" s="301">
        <f>Table1[[#This Row],[Hạn thanh toán]]</f>
        <v>45668</v>
      </c>
      <c r="AA2054" s="301">
        <f>Table1[[#This Row],[Ngày Thanh toán]]</f>
        <v>45716</v>
      </c>
      <c r="AD2054" s="3" t="str">
        <f>VLOOKUP($A2054,Ma_KH!$A:$Q,Ma_KH!O$1,0)</f>
        <v>AEON MALL</v>
      </c>
      <c r="AE2054" s="3" t="str">
        <f>VLOOKUP($A2054,Ma_KH!$A:$Q,Ma_KH!P$1,0)</f>
        <v>CÔNG TY TNHH AEON VIỆT NAM</v>
      </c>
    </row>
    <row r="2055" spans="1:31" ht="25.5" customHeight="1" x14ac:dyDescent="0.2">
      <c r="A2055" s="4" t="s">
        <v>142</v>
      </c>
      <c r="B2055" s="4" t="s">
        <v>4526</v>
      </c>
      <c r="C2055" s="5" t="s">
        <v>4258</v>
      </c>
      <c r="D2055" s="6" t="s">
        <v>4606</v>
      </c>
      <c r="E2055" s="5" t="s">
        <v>4258</v>
      </c>
      <c r="F2055" s="3" t="s">
        <v>2395</v>
      </c>
      <c r="I2055" s="18">
        <f>IFERROR(ROUND((VLOOKUP(Table1[[#This Row],[Mã khách hàng]],Ty_Le!$A:$E,5,0)*5%),0),0)</f>
        <v>0</v>
      </c>
      <c r="J2055" s="18">
        <f>(Table1[[#This Row],[Tiền hàng]]-Table1[[#This Row],[Tiền chiết khấu]])*8%</f>
        <v>0</v>
      </c>
      <c r="K2055" s="18">
        <v>29728080</v>
      </c>
      <c r="L2055" s="8" t="s">
        <v>24</v>
      </c>
      <c r="M2055" s="241">
        <v>45716</v>
      </c>
      <c r="N2055" s="242" t="s">
        <v>4379</v>
      </c>
      <c r="O2055" s="18">
        <f>IF(Table1[[#This Row],[Phân loại]]="Tồn đầu kỳ",Table1[[#This Row],[Tổng giá trị]],0)</f>
        <v>0</v>
      </c>
      <c r="P2055" s="8">
        <f>IF(Table1[[#This Row],[Số còn phải thu ĐK]]&lt;&gt;0,0,IF(Table1[[#This Row],[Phân loại]]="Bán hàng",Table1[[#This Row],[Tổng giá trị]],-Table1[[#This Row],[Tổng giá trị]]))</f>
        <v>29728080</v>
      </c>
      <c r="Q2055" s="18">
        <f t="shared" si="242"/>
        <v>29728080</v>
      </c>
      <c r="R2055" s="8">
        <f>Table1[[#This Row],[Số còn phải thu ĐK]]+Table1[[#This Row],[Giá Trị HD sau CK]]-Table1[[#This Row],[Số tiền đã thu]]</f>
        <v>0</v>
      </c>
      <c r="S2055" s="7" t="str">
        <f>IF(Table1[[#This Row],[Ngày hóa đơn]]&lt;&gt;"",Table1[[#This Row],[Ngày hóa đơn]],Table1[[#This Row],[Ngày hạch toán]])</f>
        <v>15/01/2025</v>
      </c>
      <c r="T2055" s="8"/>
      <c r="U2055" s="7">
        <f>IF(Table1[[#This Row],[Ngày tính CN]]="","",S2055+T2055)</f>
        <v>45672</v>
      </c>
      <c r="V2055" s="74">
        <f ca="1">IF(Table1[[#This Row],[Hạn thanh toán]]="","",IF((U2055-NOW())&lt;0,0,(U2055-NOW())))</f>
        <v>0</v>
      </c>
      <c r="X2055" s="18" t="str">
        <f t="shared" ca="1" si="243"/>
        <v/>
      </c>
      <c r="Y2055" s="3" t="str">
        <f t="shared" si="244"/>
        <v>Đã thanh toán</v>
      </c>
      <c r="Z2055" s="301">
        <f>Table1[[#This Row],[Hạn thanh toán]]</f>
        <v>45672</v>
      </c>
      <c r="AA2055" s="301">
        <f>Table1[[#This Row],[Ngày Thanh toán]]</f>
        <v>45716</v>
      </c>
      <c r="AD2055" s="3" t="str">
        <f>VLOOKUP($A2055,Ma_KH!$A:$Q,Ma_KH!O$1,0)</f>
        <v>AEON MALL</v>
      </c>
      <c r="AE2055" s="3" t="str">
        <f>VLOOKUP($A2055,Ma_KH!$A:$Q,Ma_KH!P$1,0)</f>
        <v>CÔNG TY TNHH AEON VIỆT NAM</v>
      </c>
    </row>
    <row r="2056" spans="1:31" ht="25.5" customHeight="1" x14ac:dyDescent="0.2">
      <c r="A2056" s="4" t="s">
        <v>141</v>
      </c>
      <c r="B2056" s="4" t="s">
        <v>4526</v>
      </c>
      <c r="C2056" s="5" t="s">
        <v>4258</v>
      </c>
      <c r="D2056" s="6" t="s">
        <v>4607</v>
      </c>
      <c r="E2056" s="5" t="s">
        <v>4258</v>
      </c>
      <c r="F2056" s="3" t="s">
        <v>2354</v>
      </c>
      <c r="I2056" s="18">
        <f>IFERROR(ROUND((VLOOKUP(Table1[[#This Row],[Mã khách hàng]],Ty_Le!$A:$E,5,0)*5%),0),0)</f>
        <v>0</v>
      </c>
      <c r="J2056" s="18">
        <f>(Table1[[#This Row],[Tiền hàng]]-Table1[[#This Row],[Tiền chiết khấu]])*8%</f>
        <v>0</v>
      </c>
      <c r="K2056" s="18">
        <v>33857222</v>
      </c>
      <c r="L2056" s="8" t="s">
        <v>24</v>
      </c>
      <c r="M2056" s="241">
        <v>45716</v>
      </c>
      <c r="N2056" s="242" t="s">
        <v>4379</v>
      </c>
      <c r="O2056" s="18">
        <f>IF(Table1[[#This Row],[Phân loại]]="Tồn đầu kỳ",Table1[[#This Row],[Tổng giá trị]],0)</f>
        <v>0</v>
      </c>
      <c r="P2056" s="8">
        <f>IF(Table1[[#This Row],[Số còn phải thu ĐK]]&lt;&gt;0,0,IF(Table1[[#This Row],[Phân loại]]="Bán hàng",Table1[[#This Row],[Tổng giá trị]],-Table1[[#This Row],[Tổng giá trị]]))</f>
        <v>33857222</v>
      </c>
      <c r="Q2056" s="18">
        <f t="shared" si="242"/>
        <v>33857222</v>
      </c>
      <c r="R2056" s="8">
        <f>Table1[[#This Row],[Số còn phải thu ĐK]]+Table1[[#This Row],[Giá Trị HD sau CK]]-Table1[[#This Row],[Số tiền đã thu]]</f>
        <v>0</v>
      </c>
      <c r="S2056" s="7" t="str">
        <f>IF(Table1[[#This Row],[Ngày hóa đơn]]&lt;&gt;"",Table1[[#This Row],[Ngày hóa đơn]],Table1[[#This Row],[Ngày hạch toán]])</f>
        <v>15/01/2025</v>
      </c>
      <c r="T2056" s="8"/>
      <c r="U2056" s="7">
        <f>IF(Table1[[#This Row],[Ngày tính CN]]="","",S2056+T2056)</f>
        <v>45672</v>
      </c>
      <c r="V2056" s="74">
        <f ca="1">IF(Table1[[#This Row],[Hạn thanh toán]]="","",IF((U2056-NOW())&lt;0,0,(U2056-NOW())))</f>
        <v>0</v>
      </c>
      <c r="X2056" s="18" t="str">
        <f t="shared" ca="1" si="243"/>
        <v/>
      </c>
      <c r="Y2056" s="3" t="str">
        <f t="shared" si="244"/>
        <v>Đã thanh toán</v>
      </c>
      <c r="Z2056" s="301">
        <f>Table1[[#This Row],[Hạn thanh toán]]</f>
        <v>45672</v>
      </c>
      <c r="AA2056" s="301">
        <f>Table1[[#This Row],[Ngày Thanh toán]]</f>
        <v>45716</v>
      </c>
      <c r="AD2056" s="3" t="str">
        <f>VLOOKUP($A2056,Ma_KH!$A:$Q,Ma_KH!O$1,0)</f>
        <v>AEON MALL</v>
      </c>
      <c r="AE2056" s="3" t="str">
        <f>VLOOKUP($A2056,Ma_KH!$A:$Q,Ma_KH!P$1,0)</f>
        <v>CÔNG TY TNHH AEON VIỆT NAM</v>
      </c>
    </row>
    <row r="2057" spans="1:31" ht="25.5" customHeight="1" x14ac:dyDescent="0.2">
      <c r="A2057" s="4" t="s">
        <v>141</v>
      </c>
      <c r="B2057" s="4" t="s">
        <v>4526</v>
      </c>
      <c r="C2057" s="5" t="s">
        <v>4259</v>
      </c>
      <c r="D2057" s="6" t="s">
        <v>4608</v>
      </c>
      <c r="E2057" s="5" t="s">
        <v>4259</v>
      </c>
      <c r="F2057" s="3" t="s">
        <v>2355</v>
      </c>
      <c r="I2057" s="18">
        <f>IFERROR(ROUND((VLOOKUP(Table1[[#This Row],[Mã khách hàng]],Ty_Le!$A:$E,5,0)*5%),0),0)</f>
        <v>0</v>
      </c>
      <c r="J2057" s="18">
        <f>(Table1[[#This Row],[Tiền hàng]]-Table1[[#This Row],[Tiền chiết khấu]])*8%</f>
        <v>0</v>
      </c>
      <c r="K2057" s="18">
        <v>8995752</v>
      </c>
      <c r="L2057" s="8" t="s">
        <v>24</v>
      </c>
      <c r="M2057" s="241">
        <v>45716</v>
      </c>
      <c r="N2057" s="242" t="s">
        <v>4379</v>
      </c>
      <c r="O2057" s="18">
        <f>IF(Table1[[#This Row],[Phân loại]]="Tồn đầu kỳ",Table1[[#This Row],[Tổng giá trị]],0)</f>
        <v>0</v>
      </c>
      <c r="P2057" s="8">
        <f>IF(Table1[[#This Row],[Số còn phải thu ĐK]]&lt;&gt;0,0,IF(Table1[[#This Row],[Phân loại]]="Bán hàng",Table1[[#This Row],[Tổng giá trị]],-Table1[[#This Row],[Tổng giá trị]]))</f>
        <v>8995752</v>
      </c>
      <c r="Q2057" s="18">
        <f t="shared" si="242"/>
        <v>8995752</v>
      </c>
      <c r="R2057" s="8">
        <f>Table1[[#This Row],[Số còn phải thu ĐK]]+Table1[[#This Row],[Giá Trị HD sau CK]]-Table1[[#This Row],[Số tiền đã thu]]</f>
        <v>0</v>
      </c>
      <c r="S2057" s="7" t="str">
        <f>IF(Table1[[#This Row],[Ngày hóa đơn]]&lt;&gt;"",Table1[[#This Row],[Ngày hóa đơn]],Table1[[#This Row],[Ngày hạch toán]])</f>
        <v>23/01/2025</v>
      </c>
      <c r="T2057" s="8"/>
      <c r="U2057" s="7">
        <f>IF(Table1[[#This Row],[Ngày tính CN]]="","",S2057+T2057)</f>
        <v>45680</v>
      </c>
      <c r="V2057" s="74">
        <f ca="1">IF(Table1[[#This Row],[Hạn thanh toán]]="","",IF((U2057-NOW())&lt;0,0,(U2057-NOW())))</f>
        <v>0</v>
      </c>
      <c r="X2057" s="18" t="str">
        <f t="shared" ca="1" si="243"/>
        <v/>
      </c>
      <c r="Y2057" s="3" t="str">
        <f t="shared" si="244"/>
        <v>Đã thanh toán</v>
      </c>
      <c r="Z2057" s="301">
        <f>Table1[[#This Row],[Hạn thanh toán]]</f>
        <v>45680</v>
      </c>
      <c r="AA2057" s="301">
        <f>Table1[[#This Row],[Ngày Thanh toán]]</f>
        <v>45716</v>
      </c>
      <c r="AD2057" s="3" t="str">
        <f>VLOOKUP($A2057,Ma_KH!$A:$Q,Ma_KH!O$1,0)</f>
        <v>AEON MALL</v>
      </c>
      <c r="AE2057" s="3" t="str">
        <f>VLOOKUP($A2057,Ma_KH!$A:$Q,Ma_KH!P$1,0)</f>
        <v>CÔNG TY TNHH AEON VIỆT NAM</v>
      </c>
    </row>
    <row r="2058" spans="1:31" ht="25.5" customHeight="1" x14ac:dyDescent="0.2">
      <c r="A2058" s="4" t="s">
        <v>140</v>
      </c>
      <c r="B2058" s="4" t="s">
        <v>4526</v>
      </c>
      <c r="C2058" s="5" t="s">
        <v>4260</v>
      </c>
      <c r="D2058" s="6" t="s">
        <v>4609</v>
      </c>
      <c r="E2058" s="5" t="s">
        <v>4260</v>
      </c>
      <c r="F2058" s="3" t="s">
        <v>2310</v>
      </c>
      <c r="I2058" s="18">
        <f>IFERROR(ROUND((VLOOKUP(Table1[[#This Row],[Mã khách hàng]],Ty_Le!$A:$E,5,0)*5%),0),0)</f>
        <v>0</v>
      </c>
      <c r="J2058" s="18">
        <f>(Table1[[#This Row],[Tiền hàng]]-Table1[[#This Row],[Tiền chiết khấu]])*8%</f>
        <v>0</v>
      </c>
      <c r="K2058" s="18">
        <v>1300730</v>
      </c>
      <c r="L2058" s="8" t="s">
        <v>24</v>
      </c>
      <c r="M2058" s="241">
        <v>45716</v>
      </c>
      <c r="N2058" s="242" t="s">
        <v>4379</v>
      </c>
      <c r="O2058" s="18">
        <f>IF(Table1[[#This Row],[Phân loại]]="Tồn đầu kỳ",Table1[[#This Row],[Tổng giá trị]],0)</f>
        <v>0</v>
      </c>
      <c r="P2058" s="8">
        <f>IF(Table1[[#This Row],[Số còn phải thu ĐK]]&lt;&gt;0,0,IF(Table1[[#This Row],[Phân loại]]="Bán hàng",Table1[[#This Row],[Tổng giá trị]],-Table1[[#This Row],[Tổng giá trị]]))</f>
        <v>1300730</v>
      </c>
      <c r="Q2058" s="18">
        <f t="shared" si="242"/>
        <v>1300730</v>
      </c>
      <c r="R2058" s="8">
        <f>Table1[[#This Row],[Số còn phải thu ĐK]]+Table1[[#This Row],[Giá Trị HD sau CK]]-Table1[[#This Row],[Số tiền đã thu]]</f>
        <v>0</v>
      </c>
      <c r="S2058" s="7" t="str">
        <f>IF(Table1[[#This Row],[Ngày hóa đơn]]&lt;&gt;"",Table1[[#This Row],[Ngày hóa đơn]],Table1[[#This Row],[Ngày hạch toán]])</f>
        <v>25/01/2025</v>
      </c>
      <c r="T2058" s="8"/>
      <c r="U2058" s="7">
        <f>IF(Table1[[#This Row],[Ngày tính CN]]="","",S2058+T2058)</f>
        <v>45682</v>
      </c>
      <c r="V2058" s="74">
        <f ca="1">IF(Table1[[#This Row],[Hạn thanh toán]]="","",IF((U2058-NOW())&lt;0,0,(U2058-NOW())))</f>
        <v>0</v>
      </c>
      <c r="X2058" s="18" t="str">
        <f t="shared" ca="1" si="243"/>
        <v/>
      </c>
      <c r="Y2058" s="3" t="str">
        <f t="shared" si="244"/>
        <v>Đã thanh toán</v>
      </c>
      <c r="Z2058" s="301">
        <f>Table1[[#This Row],[Hạn thanh toán]]</f>
        <v>45682</v>
      </c>
      <c r="AA2058" s="301">
        <f>Table1[[#This Row],[Ngày Thanh toán]]</f>
        <v>45716</v>
      </c>
      <c r="AD2058" s="3" t="str">
        <f>VLOOKUP($A2058,Ma_KH!$A:$Q,Ma_KH!O$1,0)</f>
        <v>AEON MALL</v>
      </c>
      <c r="AE2058" s="3" t="str">
        <f>VLOOKUP($A2058,Ma_KH!$A:$Q,Ma_KH!P$1,0)</f>
        <v>CÔNG TY TNHH AEON VIỆT NAM</v>
      </c>
    </row>
    <row r="2059" spans="1:31" ht="25.5" customHeight="1" x14ac:dyDescent="0.2">
      <c r="A2059" s="4" t="s">
        <v>142</v>
      </c>
      <c r="B2059" s="4" t="s">
        <v>4526</v>
      </c>
      <c r="C2059" s="5" t="s">
        <v>4261</v>
      </c>
      <c r="D2059" s="6" t="s">
        <v>4610</v>
      </c>
      <c r="E2059" s="5" t="s">
        <v>4261</v>
      </c>
      <c r="F2059" s="3" t="s">
        <v>2396</v>
      </c>
      <c r="I2059" s="18">
        <f>IFERROR(ROUND((VLOOKUP(Table1[[#This Row],[Mã khách hàng]],Ty_Le!$A:$E,5,0)*5%),0),0)</f>
        <v>0</v>
      </c>
      <c r="J2059" s="18">
        <f>(Table1[[#This Row],[Tiền hàng]]-Table1[[#This Row],[Tiền chiết khấu]])*8%</f>
        <v>0</v>
      </c>
      <c r="K2059" s="18">
        <v>8671536</v>
      </c>
      <c r="L2059" s="8" t="s">
        <v>24</v>
      </c>
      <c r="M2059" s="241">
        <v>45716</v>
      </c>
      <c r="N2059" s="242" t="s">
        <v>4379</v>
      </c>
      <c r="O2059" s="18">
        <f>IF(Table1[[#This Row],[Phân loại]]="Tồn đầu kỳ",Table1[[#This Row],[Tổng giá trị]],0)</f>
        <v>0</v>
      </c>
      <c r="P2059" s="8">
        <f>IF(Table1[[#This Row],[Số còn phải thu ĐK]]&lt;&gt;0,0,IF(Table1[[#This Row],[Phân loại]]="Bán hàng",Table1[[#This Row],[Tổng giá trị]],-Table1[[#This Row],[Tổng giá trị]]))</f>
        <v>8671536</v>
      </c>
      <c r="Q2059" s="18">
        <f t="shared" si="242"/>
        <v>8671536</v>
      </c>
      <c r="R2059" s="8">
        <f>Table1[[#This Row],[Số còn phải thu ĐK]]+Table1[[#This Row],[Giá Trị HD sau CK]]-Table1[[#This Row],[Số tiền đã thu]]</f>
        <v>0</v>
      </c>
      <c r="S2059" s="7" t="str">
        <f>IF(Table1[[#This Row],[Ngày hóa đơn]]&lt;&gt;"",Table1[[#This Row],[Ngày hóa đơn]],Table1[[#This Row],[Ngày hạch toán]])</f>
        <v>24/01/2025</v>
      </c>
      <c r="T2059" s="8"/>
      <c r="U2059" s="7">
        <f>IF(Table1[[#This Row],[Ngày tính CN]]="","",S2059+T2059)</f>
        <v>45681</v>
      </c>
      <c r="V2059" s="74">
        <f ca="1">IF(Table1[[#This Row],[Hạn thanh toán]]="","",IF((U2059-NOW())&lt;0,0,(U2059-NOW())))</f>
        <v>0</v>
      </c>
      <c r="X2059" s="18" t="str">
        <f t="shared" ca="1" si="243"/>
        <v/>
      </c>
      <c r="Y2059" s="3" t="str">
        <f t="shared" si="244"/>
        <v>Đã thanh toán</v>
      </c>
      <c r="Z2059" s="301">
        <f>Table1[[#This Row],[Hạn thanh toán]]</f>
        <v>45681</v>
      </c>
      <c r="AA2059" s="301">
        <f>Table1[[#This Row],[Ngày Thanh toán]]</f>
        <v>45716</v>
      </c>
      <c r="AD2059" s="3" t="str">
        <f>VLOOKUP($A2059,Ma_KH!$A:$Q,Ma_KH!O$1,0)</f>
        <v>AEON MALL</v>
      </c>
      <c r="AE2059" s="3" t="str">
        <f>VLOOKUP($A2059,Ma_KH!$A:$Q,Ma_KH!P$1,0)</f>
        <v>CÔNG TY TNHH AEON VIỆT NAM</v>
      </c>
    </row>
    <row r="2060" spans="1:31" ht="25.5" customHeight="1" x14ac:dyDescent="0.2">
      <c r="A2060" s="4" t="s">
        <v>142</v>
      </c>
      <c r="B2060" s="4" t="s">
        <v>4526</v>
      </c>
      <c r="C2060" s="5" t="s">
        <v>4260</v>
      </c>
      <c r="D2060" s="6" t="s">
        <v>4611</v>
      </c>
      <c r="E2060" s="5" t="s">
        <v>4260</v>
      </c>
      <c r="F2060" s="3" t="s">
        <v>2397</v>
      </c>
      <c r="I2060" s="18">
        <f>IFERROR(ROUND((VLOOKUP(Table1[[#This Row],[Mã khách hàng]],Ty_Le!$A:$E,5,0)*5%),0),0)</f>
        <v>0</v>
      </c>
      <c r="J2060" s="18">
        <f>(Table1[[#This Row],[Tiền hàng]]-Table1[[#This Row],[Tiền chiết khấu]])*8%</f>
        <v>0</v>
      </c>
      <c r="K2060" s="18">
        <v>2167884</v>
      </c>
      <c r="L2060" s="8" t="s">
        <v>24</v>
      </c>
      <c r="M2060" s="241">
        <v>45716</v>
      </c>
      <c r="N2060" s="242" t="s">
        <v>4379</v>
      </c>
      <c r="O2060" s="18">
        <f>IF(Table1[[#This Row],[Phân loại]]="Tồn đầu kỳ",Table1[[#This Row],[Tổng giá trị]],0)</f>
        <v>0</v>
      </c>
      <c r="P2060" s="8">
        <f>IF(Table1[[#This Row],[Số còn phải thu ĐK]]&lt;&gt;0,0,IF(Table1[[#This Row],[Phân loại]]="Bán hàng",Table1[[#This Row],[Tổng giá trị]],-Table1[[#This Row],[Tổng giá trị]]))</f>
        <v>2167884</v>
      </c>
      <c r="Q2060" s="18">
        <f t="shared" si="242"/>
        <v>2167884</v>
      </c>
      <c r="R2060" s="8">
        <f>Table1[[#This Row],[Số còn phải thu ĐK]]+Table1[[#This Row],[Giá Trị HD sau CK]]-Table1[[#This Row],[Số tiền đã thu]]</f>
        <v>0</v>
      </c>
      <c r="S2060" s="7" t="str">
        <f>IF(Table1[[#This Row],[Ngày hóa đơn]]&lt;&gt;"",Table1[[#This Row],[Ngày hóa đơn]],Table1[[#This Row],[Ngày hạch toán]])</f>
        <v>25/01/2025</v>
      </c>
      <c r="T2060" s="8"/>
      <c r="U2060" s="7">
        <f>IF(Table1[[#This Row],[Ngày tính CN]]="","",S2060+T2060)</f>
        <v>45682</v>
      </c>
      <c r="V2060" s="74">
        <f ca="1">IF(Table1[[#This Row],[Hạn thanh toán]]="","",IF((U2060-NOW())&lt;0,0,(U2060-NOW())))</f>
        <v>0</v>
      </c>
      <c r="X2060" s="18" t="str">
        <f t="shared" ca="1" si="243"/>
        <v/>
      </c>
      <c r="Y2060" s="3" t="str">
        <f t="shared" si="244"/>
        <v>Đã thanh toán</v>
      </c>
      <c r="Z2060" s="301">
        <f>Table1[[#This Row],[Hạn thanh toán]]</f>
        <v>45682</v>
      </c>
      <c r="AA2060" s="301">
        <f>Table1[[#This Row],[Ngày Thanh toán]]</f>
        <v>45716</v>
      </c>
      <c r="AD2060" s="3" t="str">
        <f>VLOOKUP($A2060,Ma_KH!$A:$Q,Ma_KH!O$1,0)</f>
        <v>AEON MALL</v>
      </c>
      <c r="AE2060" s="3" t="str">
        <f>VLOOKUP($A2060,Ma_KH!$A:$Q,Ma_KH!P$1,0)</f>
        <v>CÔNG TY TNHH AEON VIỆT NAM</v>
      </c>
    </row>
    <row r="2061" spans="1:31" ht="25.5" customHeight="1" x14ac:dyDescent="0.2">
      <c r="A2061" s="4" t="s">
        <v>140</v>
      </c>
      <c r="B2061" s="4" t="s">
        <v>4526</v>
      </c>
      <c r="C2061" s="5" t="s">
        <v>4262</v>
      </c>
      <c r="D2061" s="6" t="s">
        <v>4528</v>
      </c>
      <c r="E2061" s="5" t="s">
        <v>4262</v>
      </c>
      <c r="F2061" s="3">
        <v>556</v>
      </c>
      <c r="I2061" s="18">
        <f>IFERROR(ROUND((VLOOKUP(Table1[[#This Row],[Mã khách hàng]],Ty_Le!$A:$E,5,0)*5%),0),0)</f>
        <v>0</v>
      </c>
      <c r="J2061" s="18">
        <f>(Table1[[#This Row],[Tiền hàng]]-Table1[[#This Row],[Tiền chiết khấu]])*8%</f>
        <v>0</v>
      </c>
      <c r="K2061" s="18">
        <v>5331882</v>
      </c>
      <c r="L2061" s="8" t="s">
        <v>3654</v>
      </c>
      <c r="M2061" s="241">
        <v>45716</v>
      </c>
      <c r="N2061" s="242" t="s">
        <v>4379</v>
      </c>
      <c r="O2061" s="18">
        <f>IF(Table1[[#This Row],[Phân loại]]="Tồn đầu kỳ",Table1[[#This Row],[Tổng giá trị]],0)</f>
        <v>0</v>
      </c>
      <c r="P2061" s="8">
        <f>IF(Table1[[#This Row],[Số còn phải thu ĐK]]&lt;&gt;0,0,IF(Table1[[#This Row],[Phân loại]]="Bán hàng",Table1[[#This Row],[Tổng giá trị]],-Table1[[#This Row],[Tổng giá trị]]))</f>
        <v>-5331882</v>
      </c>
      <c r="Q2061" s="18">
        <f t="shared" si="242"/>
        <v>-5331882</v>
      </c>
      <c r="R2061" s="8">
        <f>Table1[[#This Row],[Số còn phải thu ĐK]]+Table1[[#This Row],[Giá Trị HD sau CK]]-Table1[[#This Row],[Số tiền đã thu]]</f>
        <v>0</v>
      </c>
      <c r="S2061" s="7" t="str">
        <f>IF(Table1[[#This Row],[Ngày hóa đơn]]&lt;&gt;"",Table1[[#This Row],[Ngày hóa đơn]],Table1[[#This Row],[Ngày hạch toán]])</f>
        <v>31/01/2025</v>
      </c>
      <c r="T2061" s="8"/>
      <c r="U2061" s="7">
        <f>IF(Table1[[#This Row],[Ngày tính CN]]="","",S2061+T2061)</f>
        <v>45688</v>
      </c>
      <c r="V2061" s="74">
        <f ca="1">IF(Table1[[#This Row],[Hạn thanh toán]]="","",IF((U2061-NOW())&lt;0,0,(U2061-NOW())))</f>
        <v>0</v>
      </c>
      <c r="X2061" s="18" t="str">
        <f t="shared" ca="1" si="243"/>
        <v/>
      </c>
      <c r="Y2061" s="3" t="str">
        <f t="shared" si="244"/>
        <v>Đã thanh toán</v>
      </c>
      <c r="Z2061" s="301">
        <f>Table1[[#This Row],[Hạn thanh toán]]</f>
        <v>45688</v>
      </c>
      <c r="AA2061" s="301">
        <f>Table1[[#This Row],[Ngày Thanh toán]]</f>
        <v>45716</v>
      </c>
      <c r="AD2061" s="3" t="str">
        <f>VLOOKUP($A2061,Ma_KH!$A:$Q,Ma_KH!O$1,0)</f>
        <v>AEON MALL</v>
      </c>
      <c r="AE2061" s="3" t="str">
        <f>VLOOKUP($A2061,Ma_KH!$A:$Q,Ma_KH!P$1,0)</f>
        <v>CÔNG TY TNHH AEON VIỆT NAM</v>
      </c>
    </row>
    <row r="2062" spans="1:31" ht="25.5" customHeight="1" x14ac:dyDescent="0.2">
      <c r="A2062" s="4" t="s">
        <v>140</v>
      </c>
      <c r="B2062" s="4" t="s">
        <v>4526</v>
      </c>
      <c r="C2062" s="5" t="s">
        <v>4262</v>
      </c>
      <c r="D2062" s="6" t="s">
        <v>4529</v>
      </c>
      <c r="E2062" s="5" t="s">
        <v>4262</v>
      </c>
      <c r="F2062" s="3">
        <v>1046</v>
      </c>
      <c r="I2062" s="18">
        <f>IFERROR(ROUND((VLOOKUP(Table1[[#This Row],[Mã khách hàng]],Ty_Le!$A:$E,5,0)*5%),0),0)</f>
        <v>0</v>
      </c>
      <c r="J2062" s="18">
        <f>(Table1[[#This Row],[Tiền hàng]]-Table1[[#This Row],[Tiền chiết khấu]])*8%</f>
        <v>0</v>
      </c>
      <c r="K2062" s="18">
        <v>983793</v>
      </c>
      <c r="L2062" s="8" t="s">
        <v>3654</v>
      </c>
      <c r="M2062" s="241">
        <v>45716</v>
      </c>
      <c r="N2062" s="242" t="s">
        <v>4379</v>
      </c>
      <c r="O2062" s="18">
        <f>IF(Table1[[#This Row],[Phân loại]]="Tồn đầu kỳ",Table1[[#This Row],[Tổng giá trị]],0)</f>
        <v>0</v>
      </c>
      <c r="P2062" s="8">
        <f>IF(Table1[[#This Row],[Số còn phải thu ĐK]]&lt;&gt;0,0,IF(Table1[[#This Row],[Phân loại]]="Bán hàng",Table1[[#This Row],[Tổng giá trị]],-Table1[[#This Row],[Tổng giá trị]]))</f>
        <v>-983793</v>
      </c>
      <c r="Q2062" s="18">
        <f t="shared" si="242"/>
        <v>-983793</v>
      </c>
      <c r="R2062" s="8">
        <f>Table1[[#This Row],[Số còn phải thu ĐK]]+Table1[[#This Row],[Giá Trị HD sau CK]]-Table1[[#This Row],[Số tiền đã thu]]</f>
        <v>0</v>
      </c>
      <c r="S2062" s="7" t="str">
        <f>IF(Table1[[#This Row],[Ngày hóa đơn]]&lt;&gt;"",Table1[[#This Row],[Ngày hóa đơn]],Table1[[#This Row],[Ngày hạch toán]])</f>
        <v>31/01/2025</v>
      </c>
      <c r="T2062" s="8"/>
      <c r="U2062" s="7">
        <f>IF(Table1[[#This Row],[Ngày tính CN]]="","",S2062+T2062)</f>
        <v>45688</v>
      </c>
      <c r="V2062" s="74">
        <f ca="1">IF(Table1[[#This Row],[Hạn thanh toán]]="","",IF((U2062-NOW())&lt;0,0,(U2062-NOW())))</f>
        <v>0</v>
      </c>
      <c r="X2062" s="18" t="str">
        <f t="shared" ca="1" si="243"/>
        <v/>
      </c>
      <c r="Y2062" s="3" t="str">
        <f t="shared" si="244"/>
        <v>Đã thanh toán</v>
      </c>
      <c r="Z2062" s="301">
        <f>Table1[[#This Row],[Hạn thanh toán]]</f>
        <v>45688</v>
      </c>
      <c r="AA2062" s="301">
        <f>Table1[[#This Row],[Ngày Thanh toán]]</f>
        <v>45716</v>
      </c>
      <c r="AD2062" s="3" t="str">
        <f>VLOOKUP($A2062,Ma_KH!$A:$Q,Ma_KH!O$1,0)</f>
        <v>AEON MALL</v>
      </c>
      <c r="AE2062" s="3" t="str">
        <f>VLOOKUP($A2062,Ma_KH!$A:$Q,Ma_KH!P$1,0)</f>
        <v>CÔNG TY TNHH AEON VIỆT NAM</v>
      </c>
    </row>
    <row r="2063" spans="1:31" ht="25.5" customHeight="1" x14ac:dyDescent="0.2">
      <c r="A2063" s="4" t="s">
        <v>140</v>
      </c>
      <c r="B2063" s="4" t="s">
        <v>4526</v>
      </c>
      <c r="C2063" s="5" t="s">
        <v>4262</v>
      </c>
      <c r="D2063" s="6" t="s">
        <v>4530</v>
      </c>
      <c r="E2063" s="5" t="s">
        <v>4262</v>
      </c>
      <c r="F2063" s="3">
        <v>1464</v>
      </c>
      <c r="I2063" s="18">
        <f>IFERROR(ROUND((VLOOKUP(Table1[[#This Row],[Mã khách hàng]],Ty_Le!$A:$E,5,0)*5%),0),0)</f>
        <v>0</v>
      </c>
      <c r="J2063" s="18">
        <f>(Table1[[#This Row],[Tiền hàng]]-Table1[[#This Row],[Tiền chiết khấu]])*8%</f>
        <v>0</v>
      </c>
      <c r="K2063" s="18">
        <v>145684</v>
      </c>
      <c r="L2063" s="8" t="s">
        <v>3654</v>
      </c>
      <c r="M2063" s="241">
        <v>45716</v>
      </c>
      <c r="N2063" s="242" t="s">
        <v>4379</v>
      </c>
      <c r="O2063" s="18">
        <f>IF(Table1[[#This Row],[Phân loại]]="Tồn đầu kỳ",Table1[[#This Row],[Tổng giá trị]],0)</f>
        <v>0</v>
      </c>
      <c r="P2063" s="8">
        <f>IF(Table1[[#This Row],[Số còn phải thu ĐK]]&lt;&gt;0,0,IF(Table1[[#This Row],[Phân loại]]="Bán hàng",Table1[[#This Row],[Tổng giá trị]],-Table1[[#This Row],[Tổng giá trị]]))</f>
        <v>-145684</v>
      </c>
      <c r="Q2063" s="18">
        <f t="shared" si="242"/>
        <v>-145684</v>
      </c>
      <c r="R2063" s="8">
        <f>Table1[[#This Row],[Số còn phải thu ĐK]]+Table1[[#This Row],[Giá Trị HD sau CK]]-Table1[[#This Row],[Số tiền đã thu]]</f>
        <v>0</v>
      </c>
      <c r="S2063" s="7" t="str">
        <f>IF(Table1[[#This Row],[Ngày hóa đơn]]&lt;&gt;"",Table1[[#This Row],[Ngày hóa đơn]],Table1[[#This Row],[Ngày hạch toán]])</f>
        <v>31/01/2025</v>
      </c>
      <c r="T2063" s="8"/>
      <c r="U2063" s="7">
        <f>IF(Table1[[#This Row],[Ngày tính CN]]="","",S2063+T2063)</f>
        <v>45688</v>
      </c>
      <c r="V2063" s="74">
        <f ca="1">IF(Table1[[#This Row],[Hạn thanh toán]]="","",IF((U2063-NOW())&lt;0,0,(U2063-NOW())))</f>
        <v>0</v>
      </c>
      <c r="X2063" s="18" t="str">
        <f t="shared" ca="1" si="243"/>
        <v/>
      </c>
      <c r="Y2063" s="3" t="str">
        <f t="shared" si="244"/>
        <v>Đã thanh toán</v>
      </c>
      <c r="Z2063" s="301">
        <f>Table1[[#This Row],[Hạn thanh toán]]</f>
        <v>45688</v>
      </c>
      <c r="AA2063" s="301">
        <f>Table1[[#This Row],[Ngày Thanh toán]]</f>
        <v>45716</v>
      </c>
      <c r="AD2063" s="3" t="str">
        <f>VLOOKUP($A2063,Ma_KH!$A:$Q,Ma_KH!O$1,0)</f>
        <v>AEON MALL</v>
      </c>
      <c r="AE2063" s="3" t="str">
        <f>VLOOKUP($A2063,Ma_KH!$A:$Q,Ma_KH!P$1,0)</f>
        <v>CÔNG TY TNHH AEON VIỆT NAM</v>
      </c>
    </row>
    <row r="2064" spans="1:31" ht="25.5" customHeight="1" x14ac:dyDescent="0.2">
      <c r="A2064" s="4" t="s">
        <v>140</v>
      </c>
      <c r="B2064" s="4" t="s">
        <v>4526</v>
      </c>
      <c r="C2064" s="5" t="s">
        <v>4262</v>
      </c>
      <c r="D2064" s="6" t="s">
        <v>4531</v>
      </c>
      <c r="E2064" s="5" t="s">
        <v>4262</v>
      </c>
      <c r="F2064" s="3">
        <v>658</v>
      </c>
      <c r="I2064" s="18">
        <f>IFERROR(ROUND((VLOOKUP(Table1[[#This Row],[Mã khách hàng]],Ty_Le!$A:$E,5,0)*5%),0),0)</f>
        <v>0</v>
      </c>
      <c r="J2064" s="18">
        <f>(Table1[[#This Row],[Tiền hàng]]-Table1[[#This Row],[Tiền chiết khấu]])*8%</f>
        <v>0</v>
      </c>
      <c r="K2064" s="18">
        <v>4106074</v>
      </c>
      <c r="L2064" s="8" t="s">
        <v>3654</v>
      </c>
      <c r="M2064" s="241">
        <v>45716</v>
      </c>
      <c r="N2064" s="242" t="s">
        <v>4379</v>
      </c>
      <c r="O2064" s="18">
        <f>IF(Table1[[#This Row],[Phân loại]]="Tồn đầu kỳ",Table1[[#This Row],[Tổng giá trị]],0)</f>
        <v>0</v>
      </c>
      <c r="P2064" s="8">
        <f>IF(Table1[[#This Row],[Số còn phải thu ĐK]]&lt;&gt;0,0,IF(Table1[[#This Row],[Phân loại]]="Bán hàng",Table1[[#This Row],[Tổng giá trị]],-Table1[[#This Row],[Tổng giá trị]]))</f>
        <v>-4106074</v>
      </c>
      <c r="Q2064" s="18">
        <f t="shared" si="242"/>
        <v>-4106074</v>
      </c>
      <c r="R2064" s="8">
        <f>Table1[[#This Row],[Số còn phải thu ĐK]]+Table1[[#This Row],[Giá Trị HD sau CK]]-Table1[[#This Row],[Số tiền đã thu]]</f>
        <v>0</v>
      </c>
      <c r="S2064" s="7" t="str">
        <f>IF(Table1[[#This Row],[Ngày hóa đơn]]&lt;&gt;"",Table1[[#This Row],[Ngày hóa đơn]],Table1[[#This Row],[Ngày hạch toán]])</f>
        <v>31/01/2025</v>
      </c>
      <c r="T2064" s="8"/>
      <c r="U2064" s="7">
        <f>IF(Table1[[#This Row],[Ngày tính CN]]="","",S2064+T2064)</f>
        <v>45688</v>
      </c>
      <c r="V2064" s="74">
        <f ca="1">IF(Table1[[#This Row],[Hạn thanh toán]]="","",IF((U2064-NOW())&lt;0,0,(U2064-NOW())))</f>
        <v>0</v>
      </c>
      <c r="X2064" s="18" t="str">
        <f t="shared" ca="1" si="243"/>
        <v/>
      </c>
      <c r="Y2064" s="3" t="str">
        <f t="shared" si="244"/>
        <v>Đã thanh toán</v>
      </c>
      <c r="Z2064" s="301">
        <f>Table1[[#This Row],[Hạn thanh toán]]</f>
        <v>45688</v>
      </c>
      <c r="AA2064" s="301">
        <f>Table1[[#This Row],[Ngày Thanh toán]]</f>
        <v>45716</v>
      </c>
      <c r="AD2064" s="3" t="str">
        <f>VLOOKUP($A2064,Ma_KH!$A:$Q,Ma_KH!O$1,0)</f>
        <v>AEON MALL</v>
      </c>
      <c r="AE2064" s="3" t="str">
        <f>VLOOKUP($A2064,Ma_KH!$A:$Q,Ma_KH!P$1,0)</f>
        <v>CÔNG TY TNHH AEON VIỆT NAM</v>
      </c>
    </row>
    <row r="2065" spans="1:31" ht="25.5" customHeight="1" x14ac:dyDescent="0.2">
      <c r="A2065" s="4" t="s">
        <v>140</v>
      </c>
      <c r="B2065" s="4" t="s">
        <v>4526</v>
      </c>
      <c r="C2065" s="5" t="s">
        <v>4262</v>
      </c>
      <c r="D2065" s="6" t="s">
        <v>4532</v>
      </c>
      <c r="E2065" s="5" t="s">
        <v>4262</v>
      </c>
      <c r="F2065" s="3">
        <v>741</v>
      </c>
      <c r="I2065" s="18">
        <f>IFERROR(ROUND((VLOOKUP(Table1[[#This Row],[Mã khách hàng]],Ty_Le!$A:$E,5,0)*5%),0),0)</f>
        <v>0</v>
      </c>
      <c r="J2065" s="18">
        <f>(Table1[[#This Row],[Tiền hàng]]-Table1[[#This Row],[Tiền chiết khấu]])*8%</f>
        <v>0</v>
      </c>
      <c r="K2065" s="18">
        <v>455460</v>
      </c>
      <c r="L2065" s="8" t="s">
        <v>3654</v>
      </c>
      <c r="M2065" s="241">
        <v>45716</v>
      </c>
      <c r="N2065" s="242" t="s">
        <v>4379</v>
      </c>
      <c r="O2065" s="18">
        <f>IF(Table1[[#This Row],[Phân loại]]="Tồn đầu kỳ",Table1[[#This Row],[Tổng giá trị]],0)</f>
        <v>0</v>
      </c>
      <c r="P2065" s="8">
        <f>IF(Table1[[#This Row],[Số còn phải thu ĐK]]&lt;&gt;0,0,IF(Table1[[#This Row],[Phân loại]]="Bán hàng",Table1[[#This Row],[Tổng giá trị]],-Table1[[#This Row],[Tổng giá trị]]))</f>
        <v>-455460</v>
      </c>
      <c r="Q2065" s="18">
        <f t="shared" si="242"/>
        <v>-455460</v>
      </c>
      <c r="R2065" s="8">
        <f>Table1[[#This Row],[Số còn phải thu ĐK]]+Table1[[#This Row],[Giá Trị HD sau CK]]-Table1[[#This Row],[Số tiền đã thu]]</f>
        <v>0</v>
      </c>
      <c r="S2065" s="7" t="str">
        <f>IF(Table1[[#This Row],[Ngày hóa đơn]]&lt;&gt;"",Table1[[#This Row],[Ngày hóa đơn]],Table1[[#This Row],[Ngày hạch toán]])</f>
        <v>31/01/2025</v>
      </c>
      <c r="T2065" s="8"/>
      <c r="U2065" s="7">
        <f>IF(Table1[[#This Row],[Ngày tính CN]]="","",S2065+T2065)</f>
        <v>45688</v>
      </c>
      <c r="V2065" s="74">
        <f ca="1">IF(Table1[[#This Row],[Hạn thanh toán]]="","",IF((U2065-NOW())&lt;0,0,(U2065-NOW())))</f>
        <v>0</v>
      </c>
      <c r="X2065" s="18" t="str">
        <f t="shared" ca="1" si="243"/>
        <v/>
      </c>
      <c r="Y2065" s="3" t="str">
        <f t="shared" si="244"/>
        <v>Đã thanh toán</v>
      </c>
      <c r="Z2065" s="301">
        <f>Table1[[#This Row],[Hạn thanh toán]]</f>
        <v>45688</v>
      </c>
      <c r="AA2065" s="301">
        <f>Table1[[#This Row],[Ngày Thanh toán]]</f>
        <v>45716</v>
      </c>
      <c r="AD2065" s="3" t="str">
        <f>VLOOKUP($A2065,Ma_KH!$A:$Q,Ma_KH!O$1,0)</f>
        <v>AEON MALL</v>
      </c>
      <c r="AE2065" s="3" t="str">
        <f>VLOOKUP($A2065,Ma_KH!$A:$Q,Ma_KH!P$1,0)</f>
        <v>CÔNG TY TNHH AEON VIỆT NAM</v>
      </c>
    </row>
    <row r="2066" spans="1:31" ht="25.5" customHeight="1" x14ac:dyDescent="0.2">
      <c r="A2066" s="4" t="s">
        <v>140</v>
      </c>
      <c r="B2066" s="4" t="s">
        <v>4526</v>
      </c>
      <c r="C2066" s="5" t="s">
        <v>4262</v>
      </c>
      <c r="D2066" s="6" t="s">
        <v>4533</v>
      </c>
      <c r="E2066" s="5" t="s">
        <v>4262</v>
      </c>
      <c r="F2066" s="3">
        <v>723</v>
      </c>
      <c r="I2066" s="18">
        <f>IFERROR(ROUND((VLOOKUP(Table1[[#This Row],[Mã khách hàng]],Ty_Le!$A:$E,5,0)*5%),0),0)</f>
        <v>0</v>
      </c>
      <c r="J2066" s="18">
        <f>(Table1[[#This Row],[Tiền hàng]]-Table1[[#This Row],[Tiền chiết khấu]])*8%</f>
        <v>0</v>
      </c>
      <c r="K2066" s="18">
        <v>1900961</v>
      </c>
      <c r="L2066" s="8" t="s">
        <v>3654</v>
      </c>
      <c r="M2066" s="241">
        <v>45716</v>
      </c>
      <c r="N2066" s="242" t="s">
        <v>4379</v>
      </c>
      <c r="O2066" s="18">
        <f>IF(Table1[[#This Row],[Phân loại]]="Tồn đầu kỳ",Table1[[#This Row],[Tổng giá trị]],0)</f>
        <v>0</v>
      </c>
      <c r="P2066" s="8">
        <f>IF(Table1[[#This Row],[Số còn phải thu ĐK]]&lt;&gt;0,0,IF(Table1[[#This Row],[Phân loại]]="Bán hàng",Table1[[#This Row],[Tổng giá trị]],-Table1[[#This Row],[Tổng giá trị]]))</f>
        <v>-1900961</v>
      </c>
      <c r="Q2066" s="18">
        <f t="shared" si="242"/>
        <v>-1900961</v>
      </c>
      <c r="R2066" s="8">
        <f>Table1[[#This Row],[Số còn phải thu ĐK]]+Table1[[#This Row],[Giá Trị HD sau CK]]-Table1[[#This Row],[Số tiền đã thu]]</f>
        <v>0</v>
      </c>
      <c r="S2066" s="7" t="str">
        <f>IF(Table1[[#This Row],[Ngày hóa đơn]]&lt;&gt;"",Table1[[#This Row],[Ngày hóa đơn]],Table1[[#This Row],[Ngày hạch toán]])</f>
        <v>31/01/2025</v>
      </c>
      <c r="T2066" s="8"/>
      <c r="U2066" s="7">
        <f>IF(Table1[[#This Row],[Ngày tính CN]]="","",S2066+T2066)</f>
        <v>45688</v>
      </c>
      <c r="V2066" s="74">
        <f ca="1">IF(Table1[[#This Row],[Hạn thanh toán]]="","",IF((U2066-NOW())&lt;0,0,(U2066-NOW())))</f>
        <v>0</v>
      </c>
      <c r="X2066" s="18" t="str">
        <f t="shared" ca="1" si="243"/>
        <v/>
      </c>
      <c r="Y2066" s="3" t="str">
        <f t="shared" si="244"/>
        <v>Đã thanh toán</v>
      </c>
      <c r="Z2066" s="301">
        <f>Table1[[#This Row],[Hạn thanh toán]]</f>
        <v>45688</v>
      </c>
      <c r="AA2066" s="301">
        <f>Table1[[#This Row],[Ngày Thanh toán]]</f>
        <v>45716</v>
      </c>
      <c r="AD2066" s="3" t="str">
        <f>VLOOKUP($A2066,Ma_KH!$A:$Q,Ma_KH!O$1,0)</f>
        <v>AEON MALL</v>
      </c>
      <c r="AE2066" s="3" t="str">
        <f>VLOOKUP($A2066,Ma_KH!$A:$Q,Ma_KH!P$1,0)</f>
        <v>CÔNG TY TNHH AEON VIỆT NAM</v>
      </c>
    </row>
    <row r="2067" spans="1:31" ht="25.5" customHeight="1" x14ac:dyDescent="0.2">
      <c r="A2067" s="4" t="s">
        <v>140</v>
      </c>
      <c r="B2067" s="4" t="s">
        <v>4526</v>
      </c>
      <c r="C2067" s="5" t="s">
        <v>4262</v>
      </c>
      <c r="D2067" s="6" t="s">
        <v>4534</v>
      </c>
      <c r="E2067" s="5" t="s">
        <v>4262</v>
      </c>
      <c r="F2067" s="3">
        <v>735</v>
      </c>
      <c r="I2067" s="18">
        <f>IFERROR(ROUND((VLOOKUP(Table1[[#This Row],[Mã khách hàng]],Ty_Le!$A:$E,5,0)*5%),0),0)</f>
        <v>0</v>
      </c>
      <c r="J2067" s="18">
        <f>(Table1[[#This Row],[Tiền hàng]]-Table1[[#This Row],[Tiền chiết khấu]])*8%</f>
        <v>0</v>
      </c>
      <c r="K2067" s="18">
        <v>2468463</v>
      </c>
      <c r="L2067" s="8" t="s">
        <v>3654</v>
      </c>
      <c r="M2067" s="241">
        <v>45716</v>
      </c>
      <c r="N2067" s="242" t="s">
        <v>4379</v>
      </c>
      <c r="O2067" s="18">
        <f>IF(Table1[[#This Row],[Phân loại]]="Tồn đầu kỳ",Table1[[#This Row],[Tổng giá trị]],0)</f>
        <v>0</v>
      </c>
      <c r="P2067" s="8">
        <f>IF(Table1[[#This Row],[Số còn phải thu ĐK]]&lt;&gt;0,0,IF(Table1[[#This Row],[Phân loại]]="Bán hàng",Table1[[#This Row],[Tổng giá trị]],-Table1[[#This Row],[Tổng giá trị]]))</f>
        <v>-2468463</v>
      </c>
      <c r="Q2067" s="18">
        <f t="shared" si="242"/>
        <v>-2468463</v>
      </c>
      <c r="R2067" s="8">
        <f>Table1[[#This Row],[Số còn phải thu ĐK]]+Table1[[#This Row],[Giá Trị HD sau CK]]-Table1[[#This Row],[Số tiền đã thu]]</f>
        <v>0</v>
      </c>
      <c r="S2067" s="7" t="str">
        <f>IF(Table1[[#This Row],[Ngày hóa đơn]]&lt;&gt;"",Table1[[#This Row],[Ngày hóa đơn]],Table1[[#This Row],[Ngày hạch toán]])</f>
        <v>31/01/2025</v>
      </c>
      <c r="T2067" s="8"/>
      <c r="U2067" s="7">
        <f>IF(Table1[[#This Row],[Ngày tính CN]]="","",S2067+T2067)</f>
        <v>45688</v>
      </c>
      <c r="V2067" s="74">
        <f ca="1">IF(Table1[[#This Row],[Hạn thanh toán]]="","",IF((U2067-NOW())&lt;0,0,(U2067-NOW())))</f>
        <v>0</v>
      </c>
      <c r="X2067" s="18" t="str">
        <f t="shared" ca="1" si="243"/>
        <v/>
      </c>
      <c r="Y2067" s="3" t="str">
        <f t="shared" si="244"/>
        <v>Đã thanh toán</v>
      </c>
      <c r="Z2067" s="301">
        <f>Table1[[#This Row],[Hạn thanh toán]]</f>
        <v>45688</v>
      </c>
      <c r="AA2067" s="301">
        <f>Table1[[#This Row],[Ngày Thanh toán]]</f>
        <v>45716</v>
      </c>
      <c r="AD2067" s="3" t="str">
        <f>VLOOKUP($A2067,Ma_KH!$A:$Q,Ma_KH!O$1,0)</f>
        <v>AEON MALL</v>
      </c>
      <c r="AE2067" s="3" t="str">
        <f>VLOOKUP($A2067,Ma_KH!$A:$Q,Ma_KH!P$1,0)</f>
        <v>CÔNG TY TNHH AEON VIỆT NAM</v>
      </c>
    </row>
    <row r="2068" spans="1:31" ht="25.5" customHeight="1" x14ac:dyDescent="0.2">
      <c r="A2068" s="4" t="s">
        <v>140</v>
      </c>
      <c r="B2068" s="4" t="s">
        <v>4526</v>
      </c>
      <c r="C2068" s="5" t="s">
        <v>4262</v>
      </c>
      <c r="D2068" s="6" t="s">
        <v>4535</v>
      </c>
      <c r="E2068" s="5" t="s">
        <v>4262</v>
      </c>
      <c r="F2068" s="3">
        <v>546</v>
      </c>
      <c r="I2068" s="18">
        <f>IFERROR(ROUND((VLOOKUP(Table1[[#This Row],[Mã khách hàng]],Ty_Le!$A:$E,5,0)*5%),0),0)</f>
        <v>0</v>
      </c>
      <c r="J2068" s="18">
        <f>(Table1[[#This Row],[Tiền hàng]]-Table1[[#This Row],[Tiền chiết khấu]])*8%</f>
        <v>0</v>
      </c>
      <c r="K2068" s="18">
        <v>67445</v>
      </c>
      <c r="L2068" s="8" t="s">
        <v>3654</v>
      </c>
      <c r="M2068" s="241">
        <v>45716</v>
      </c>
      <c r="N2068" s="242" t="s">
        <v>4379</v>
      </c>
      <c r="O2068" s="18">
        <f>IF(Table1[[#This Row],[Phân loại]]="Tồn đầu kỳ",Table1[[#This Row],[Tổng giá trị]],0)</f>
        <v>0</v>
      </c>
      <c r="P2068" s="8">
        <f>IF(Table1[[#This Row],[Số còn phải thu ĐK]]&lt;&gt;0,0,IF(Table1[[#This Row],[Phân loại]]="Bán hàng",Table1[[#This Row],[Tổng giá trị]],-Table1[[#This Row],[Tổng giá trị]]))</f>
        <v>-67445</v>
      </c>
      <c r="Q2068" s="18">
        <f t="shared" si="242"/>
        <v>-67445</v>
      </c>
      <c r="R2068" s="8">
        <f>Table1[[#This Row],[Số còn phải thu ĐK]]+Table1[[#This Row],[Giá Trị HD sau CK]]-Table1[[#This Row],[Số tiền đã thu]]</f>
        <v>0</v>
      </c>
      <c r="S2068" s="7" t="str">
        <f>IF(Table1[[#This Row],[Ngày hóa đơn]]&lt;&gt;"",Table1[[#This Row],[Ngày hóa đơn]],Table1[[#This Row],[Ngày hạch toán]])</f>
        <v>31/01/2025</v>
      </c>
      <c r="T2068" s="8"/>
      <c r="U2068" s="7">
        <f>IF(Table1[[#This Row],[Ngày tính CN]]="","",S2068+T2068)</f>
        <v>45688</v>
      </c>
      <c r="V2068" s="74">
        <f ca="1">IF(Table1[[#This Row],[Hạn thanh toán]]="","",IF((U2068-NOW())&lt;0,0,(U2068-NOW())))</f>
        <v>0</v>
      </c>
      <c r="X2068" s="18" t="str">
        <f t="shared" ca="1" si="243"/>
        <v/>
      </c>
      <c r="Y2068" s="3" t="str">
        <f t="shared" si="244"/>
        <v>Đã thanh toán</v>
      </c>
      <c r="Z2068" s="301">
        <f>Table1[[#This Row],[Hạn thanh toán]]</f>
        <v>45688</v>
      </c>
      <c r="AA2068" s="301">
        <f>Table1[[#This Row],[Ngày Thanh toán]]</f>
        <v>45716</v>
      </c>
      <c r="AD2068" s="3" t="str">
        <f>VLOOKUP($A2068,Ma_KH!$A:$Q,Ma_KH!O$1,0)</f>
        <v>AEON MALL</v>
      </c>
      <c r="AE2068" s="3" t="str">
        <f>VLOOKUP($A2068,Ma_KH!$A:$Q,Ma_KH!P$1,0)</f>
        <v>CÔNG TY TNHH AEON VIỆT NAM</v>
      </c>
    </row>
    <row r="2069" spans="1:31" ht="25.5" customHeight="1" x14ac:dyDescent="0.2">
      <c r="A2069" s="4" t="s">
        <v>140</v>
      </c>
      <c r="B2069" s="4" t="s">
        <v>4526</v>
      </c>
      <c r="C2069" s="5" t="s">
        <v>4263</v>
      </c>
      <c r="D2069" s="6" t="s">
        <v>4612</v>
      </c>
      <c r="E2069" s="5" t="s">
        <v>4263</v>
      </c>
      <c r="F2069" s="3" t="s">
        <v>2314</v>
      </c>
      <c r="I2069" s="18">
        <f>IFERROR(ROUND((VLOOKUP(Table1[[#This Row],[Mã khách hàng]],Ty_Le!$A:$E,5,0)*5%),0),0)</f>
        <v>0</v>
      </c>
      <c r="J2069" s="18">
        <f>(Table1[[#This Row],[Tiền hàng]]-Table1[[#This Row],[Tiền chiết khấu]])*8%</f>
        <v>0</v>
      </c>
      <c r="K2069" s="18">
        <v>3707089</v>
      </c>
      <c r="L2069" s="8" t="s">
        <v>24</v>
      </c>
      <c r="M2069" s="243">
        <v>45782</v>
      </c>
      <c r="N2069" s="29" t="s">
        <v>4383</v>
      </c>
      <c r="O2069" s="18">
        <f>IF(Table1[[#This Row],[Phân loại]]="Tồn đầu kỳ",Table1[[#This Row],[Tổng giá trị]],0)</f>
        <v>0</v>
      </c>
      <c r="P2069" s="8">
        <f>IF(Table1[[#This Row],[Số còn phải thu ĐK]]&lt;&gt;0,0,IF(Table1[[#This Row],[Phân loại]]="Bán hàng",Table1[[#This Row],[Tổng giá trị]],-Table1[[#This Row],[Tổng giá trị]]))</f>
        <v>3707089</v>
      </c>
      <c r="Q2069" s="18">
        <f t="shared" si="242"/>
        <v>3707089</v>
      </c>
      <c r="R2069" s="8">
        <f>Table1[[#This Row],[Số còn phải thu ĐK]]+Table1[[#This Row],[Giá Trị HD sau CK]]-Table1[[#This Row],[Số tiền đã thu]]</f>
        <v>0</v>
      </c>
      <c r="S2069" s="7" t="str">
        <f>IF(Table1[[#This Row],[Ngày hóa đơn]]&lt;&gt;"",Table1[[#This Row],[Ngày hóa đơn]],Table1[[#This Row],[Ngày hạch toán]])</f>
        <v>05/03/2025</v>
      </c>
      <c r="T2069" s="8"/>
      <c r="U2069" s="7">
        <f>IF(Table1[[#This Row],[Ngày tính CN]]="","",S2069+T2069)</f>
        <v>45721</v>
      </c>
      <c r="V2069" s="74">
        <f ca="1">IF(Table1[[#This Row],[Hạn thanh toán]]="","",IF((U2069-NOW())&lt;0,0,(U2069-NOW())))</f>
        <v>0</v>
      </c>
      <c r="X2069" s="18" t="str">
        <f t="shared" ca="1" si="243"/>
        <v/>
      </c>
      <c r="Y2069" s="3" t="str">
        <f t="shared" si="244"/>
        <v>Đã thanh toán</v>
      </c>
      <c r="Z2069" s="301">
        <f>Table1[[#This Row],[Hạn thanh toán]]</f>
        <v>45721</v>
      </c>
      <c r="AA2069" s="301">
        <f>Table1[[#This Row],[Ngày Thanh toán]]</f>
        <v>45782</v>
      </c>
      <c r="AD2069" s="3" t="str">
        <f>VLOOKUP($A2069,Ma_KH!$A:$Q,Ma_KH!O$1,0)</f>
        <v>AEON MALL</v>
      </c>
      <c r="AE2069" s="3" t="str">
        <f>VLOOKUP($A2069,Ma_KH!$A:$Q,Ma_KH!P$1,0)</f>
        <v>CÔNG TY TNHH AEON VIỆT NAM</v>
      </c>
    </row>
    <row r="2070" spans="1:31" ht="25.5" customHeight="1" x14ac:dyDescent="0.2">
      <c r="A2070" s="4" t="s">
        <v>142</v>
      </c>
      <c r="B2070" s="4" t="s">
        <v>4526</v>
      </c>
      <c r="C2070" s="5" t="s">
        <v>4264</v>
      </c>
      <c r="D2070" s="6" t="s">
        <v>4613</v>
      </c>
      <c r="E2070" s="5" t="s">
        <v>4264</v>
      </c>
      <c r="F2070" s="3" t="s">
        <v>2402</v>
      </c>
      <c r="I2070" s="18">
        <f>IFERROR(ROUND((VLOOKUP(Table1[[#This Row],[Mã khách hàng]],Ty_Le!$A:$E,5,0)*5%),0),0)</f>
        <v>0</v>
      </c>
      <c r="J2070" s="18">
        <f>(Table1[[#This Row],[Tiền hàng]]-Table1[[#This Row],[Tiền chiết khấu]])*8%</f>
        <v>0</v>
      </c>
      <c r="K2070" s="18">
        <v>2298780</v>
      </c>
      <c r="L2070" s="8" t="s">
        <v>24</v>
      </c>
      <c r="M2070" s="243">
        <v>45782</v>
      </c>
      <c r="N2070" s="29" t="s">
        <v>4383</v>
      </c>
      <c r="O2070" s="18">
        <f>IF(Table1[[#This Row],[Phân loại]]="Tồn đầu kỳ",Table1[[#This Row],[Tổng giá trị]],0)</f>
        <v>0</v>
      </c>
      <c r="P2070" s="8">
        <f>IF(Table1[[#This Row],[Số còn phải thu ĐK]]&lt;&gt;0,0,IF(Table1[[#This Row],[Phân loại]]="Bán hàng",Table1[[#This Row],[Tổng giá trị]],-Table1[[#This Row],[Tổng giá trị]]))</f>
        <v>2298780</v>
      </c>
      <c r="Q2070" s="18">
        <f t="shared" si="242"/>
        <v>2298780</v>
      </c>
      <c r="R2070" s="8">
        <f>Table1[[#This Row],[Số còn phải thu ĐK]]+Table1[[#This Row],[Giá Trị HD sau CK]]-Table1[[#This Row],[Số tiền đã thu]]</f>
        <v>0</v>
      </c>
      <c r="S2070" s="7" t="str">
        <f>IF(Table1[[#This Row],[Ngày hóa đơn]]&lt;&gt;"",Table1[[#This Row],[Ngày hóa đơn]],Table1[[#This Row],[Ngày hạch toán]])</f>
        <v>06/03/2025</v>
      </c>
      <c r="T2070" s="8"/>
      <c r="U2070" s="7">
        <f>IF(Table1[[#This Row],[Ngày tính CN]]="","",S2070+T2070)</f>
        <v>45722</v>
      </c>
      <c r="V2070" s="74">
        <f ca="1">IF(Table1[[#This Row],[Hạn thanh toán]]="","",IF((U2070-NOW())&lt;0,0,(U2070-NOW())))</f>
        <v>0</v>
      </c>
      <c r="X2070" s="18" t="str">
        <f t="shared" ca="1" si="243"/>
        <v/>
      </c>
      <c r="Y2070" s="3" t="str">
        <f t="shared" si="244"/>
        <v>Đã thanh toán</v>
      </c>
      <c r="Z2070" s="301">
        <f>Table1[[#This Row],[Hạn thanh toán]]</f>
        <v>45722</v>
      </c>
      <c r="AA2070" s="301">
        <f>Table1[[#This Row],[Ngày Thanh toán]]</f>
        <v>45782</v>
      </c>
      <c r="AD2070" s="3" t="str">
        <f>VLOOKUP($A2070,Ma_KH!$A:$Q,Ma_KH!O$1,0)</f>
        <v>AEON MALL</v>
      </c>
      <c r="AE2070" s="3" t="str">
        <f>VLOOKUP($A2070,Ma_KH!$A:$Q,Ma_KH!P$1,0)</f>
        <v>CÔNG TY TNHH AEON VIỆT NAM</v>
      </c>
    </row>
    <row r="2071" spans="1:31" ht="25.5" customHeight="1" x14ac:dyDescent="0.2">
      <c r="A2071" s="4" t="s">
        <v>142</v>
      </c>
      <c r="B2071" s="4" t="s">
        <v>4526</v>
      </c>
      <c r="C2071" s="5" t="s">
        <v>4264</v>
      </c>
      <c r="D2071" s="6" t="s">
        <v>4614</v>
      </c>
      <c r="E2071" s="5" t="s">
        <v>4264</v>
      </c>
      <c r="F2071" s="3" t="s">
        <v>2401</v>
      </c>
      <c r="I2071" s="18">
        <f>IFERROR(ROUND((VLOOKUP(Table1[[#This Row],[Mã khách hàng]],Ty_Le!$A:$E,5,0)*5%),0),0)</f>
        <v>0</v>
      </c>
      <c r="J2071" s="18">
        <f>(Table1[[#This Row],[Tiền hàng]]-Table1[[#This Row],[Tiền chiết khấu]])*8%</f>
        <v>0</v>
      </c>
      <c r="K2071" s="18">
        <v>2449926</v>
      </c>
      <c r="L2071" s="8" t="s">
        <v>24</v>
      </c>
      <c r="M2071" s="243">
        <v>45782</v>
      </c>
      <c r="N2071" s="29" t="s">
        <v>4383</v>
      </c>
      <c r="O2071" s="18">
        <f>IF(Table1[[#This Row],[Phân loại]]="Tồn đầu kỳ",Table1[[#This Row],[Tổng giá trị]],0)</f>
        <v>0</v>
      </c>
      <c r="P2071" s="8">
        <f>IF(Table1[[#This Row],[Số còn phải thu ĐK]]&lt;&gt;0,0,IF(Table1[[#This Row],[Phân loại]]="Bán hàng",Table1[[#This Row],[Tổng giá trị]],-Table1[[#This Row],[Tổng giá trị]]))</f>
        <v>2449926</v>
      </c>
      <c r="Q2071" s="18">
        <f t="shared" si="242"/>
        <v>2449926</v>
      </c>
      <c r="R2071" s="8">
        <f>Table1[[#This Row],[Số còn phải thu ĐK]]+Table1[[#This Row],[Giá Trị HD sau CK]]-Table1[[#This Row],[Số tiền đã thu]]</f>
        <v>0</v>
      </c>
      <c r="S2071" s="7" t="str">
        <f>IF(Table1[[#This Row],[Ngày hóa đơn]]&lt;&gt;"",Table1[[#This Row],[Ngày hóa đơn]],Table1[[#This Row],[Ngày hạch toán]])</f>
        <v>06/03/2025</v>
      </c>
      <c r="T2071" s="8"/>
      <c r="U2071" s="7">
        <f>IF(Table1[[#This Row],[Ngày tính CN]]="","",S2071+T2071)</f>
        <v>45722</v>
      </c>
      <c r="V2071" s="74">
        <f ca="1">IF(Table1[[#This Row],[Hạn thanh toán]]="","",IF((U2071-NOW())&lt;0,0,(U2071-NOW())))</f>
        <v>0</v>
      </c>
      <c r="X2071" s="18" t="str">
        <f t="shared" ca="1" si="243"/>
        <v/>
      </c>
      <c r="Y2071" s="3" t="str">
        <f t="shared" si="244"/>
        <v>Đã thanh toán</v>
      </c>
      <c r="Z2071" s="301">
        <f>Table1[[#This Row],[Hạn thanh toán]]</f>
        <v>45722</v>
      </c>
      <c r="AA2071" s="301">
        <f>Table1[[#This Row],[Ngày Thanh toán]]</f>
        <v>45782</v>
      </c>
      <c r="AD2071" s="3" t="str">
        <f>VLOOKUP($A2071,Ma_KH!$A:$Q,Ma_KH!O$1,0)</f>
        <v>AEON MALL</v>
      </c>
      <c r="AE2071" s="3" t="str">
        <f>VLOOKUP($A2071,Ma_KH!$A:$Q,Ma_KH!P$1,0)</f>
        <v>CÔNG TY TNHH AEON VIỆT NAM</v>
      </c>
    </row>
    <row r="2072" spans="1:31" ht="25.5" customHeight="1" x14ac:dyDescent="0.2">
      <c r="A2072" s="4" t="s">
        <v>140</v>
      </c>
      <c r="B2072" s="4" t="s">
        <v>4526</v>
      </c>
      <c r="C2072" s="5" t="s">
        <v>4265</v>
      </c>
      <c r="D2072" s="6" t="s">
        <v>4615</v>
      </c>
      <c r="E2072" s="5" t="s">
        <v>4265</v>
      </c>
      <c r="F2072" s="3" t="s">
        <v>2315</v>
      </c>
      <c r="I2072" s="18">
        <f>IFERROR(ROUND((VLOOKUP(Table1[[#This Row],[Mã khách hàng]],Ty_Le!$A:$E,5,0)*5%),0),0)</f>
        <v>0</v>
      </c>
      <c r="J2072" s="18">
        <f>(Table1[[#This Row],[Tiền hàng]]-Table1[[#This Row],[Tiền chiết khấu]])*8%</f>
        <v>0</v>
      </c>
      <c r="K2072" s="18">
        <v>1083953</v>
      </c>
      <c r="L2072" s="8" t="s">
        <v>24</v>
      </c>
      <c r="M2072" s="243">
        <v>45782</v>
      </c>
      <c r="N2072" s="29" t="s">
        <v>4383</v>
      </c>
      <c r="O2072" s="18">
        <f>IF(Table1[[#This Row],[Phân loại]]="Tồn đầu kỳ",Table1[[#This Row],[Tổng giá trị]],0)</f>
        <v>0</v>
      </c>
      <c r="P2072" s="8">
        <f>IF(Table1[[#This Row],[Số còn phải thu ĐK]]&lt;&gt;0,0,IF(Table1[[#This Row],[Phân loại]]="Bán hàng",Table1[[#This Row],[Tổng giá trị]],-Table1[[#This Row],[Tổng giá trị]]))</f>
        <v>1083953</v>
      </c>
      <c r="Q2072" s="18">
        <f t="shared" si="242"/>
        <v>1083953</v>
      </c>
      <c r="R2072" s="8">
        <f>Table1[[#This Row],[Số còn phải thu ĐK]]+Table1[[#This Row],[Giá Trị HD sau CK]]-Table1[[#This Row],[Số tiền đã thu]]</f>
        <v>0</v>
      </c>
      <c r="S2072" s="7" t="str">
        <f>IF(Table1[[#This Row],[Ngày hóa đơn]]&lt;&gt;"",Table1[[#This Row],[Ngày hóa đơn]],Table1[[#This Row],[Ngày hạch toán]])</f>
        <v>07/03/2025</v>
      </c>
      <c r="T2072" s="8"/>
      <c r="U2072" s="7">
        <f>IF(Table1[[#This Row],[Ngày tính CN]]="","",S2072+T2072)</f>
        <v>45723</v>
      </c>
      <c r="V2072" s="74">
        <f ca="1">IF(Table1[[#This Row],[Hạn thanh toán]]="","",IF((U2072-NOW())&lt;0,0,(U2072-NOW())))</f>
        <v>0</v>
      </c>
      <c r="X2072" s="18" t="str">
        <f t="shared" ca="1" si="243"/>
        <v/>
      </c>
      <c r="Y2072" s="3" t="str">
        <f t="shared" si="244"/>
        <v>Đã thanh toán</v>
      </c>
      <c r="Z2072" s="301">
        <f>Table1[[#This Row],[Hạn thanh toán]]</f>
        <v>45723</v>
      </c>
      <c r="AA2072" s="301">
        <f>Table1[[#This Row],[Ngày Thanh toán]]</f>
        <v>45782</v>
      </c>
      <c r="AD2072" s="3" t="str">
        <f>VLOOKUP($A2072,Ma_KH!$A:$Q,Ma_KH!O$1,0)</f>
        <v>AEON MALL</v>
      </c>
      <c r="AE2072" s="3" t="str">
        <f>VLOOKUP($A2072,Ma_KH!$A:$Q,Ma_KH!P$1,0)</f>
        <v>CÔNG TY TNHH AEON VIỆT NAM</v>
      </c>
    </row>
    <row r="2073" spans="1:31" ht="25.5" customHeight="1" x14ac:dyDescent="0.2">
      <c r="A2073" s="4" t="s">
        <v>142</v>
      </c>
      <c r="B2073" s="4" t="s">
        <v>4526</v>
      </c>
      <c r="C2073" s="5" t="s">
        <v>4266</v>
      </c>
      <c r="D2073" s="6" t="s">
        <v>4616</v>
      </c>
      <c r="E2073" s="5" t="s">
        <v>4266</v>
      </c>
      <c r="F2073" s="3" t="s">
        <v>2403</v>
      </c>
      <c r="I2073" s="18">
        <f>IFERROR(ROUND((VLOOKUP(Table1[[#This Row],[Mã khách hàng]],Ty_Le!$A:$E,5,0)*5%),0),0)</f>
        <v>0</v>
      </c>
      <c r="J2073" s="18">
        <f>(Table1[[#This Row],[Tiền hàng]]-Table1[[#This Row],[Tiền chiết khấu]])*8%</f>
        <v>0</v>
      </c>
      <c r="K2073" s="18">
        <v>2883092</v>
      </c>
      <c r="L2073" s="8" t="s">
        <v>24</v>
      </c>
      <c r="M2073" s="243">
        <v>45782</v>
      </c>
      <c r="N2073" s="29" t="s">
        <v>4383</v>
      </c>
      <c r="O2073" s="18">
        <f>IF(Table1[[#This Row],[Phân loại]]="Tồn đầu kỳ",Table1[[#This Row],[Tổng giá trị]],0)</f>
        <v>0</v>
      </c>
      <c r="P2073" s="8">
        <f>IF(Table1[[#This Row],[Số còn phải thu ĐK]]&lt;&gt;0,0,IF(Table1[[#This Row],[Phân loại]]="Bán hàng",Table1[[#This Row],[Tổng giá trị]],-Table1[[#This Row],[Tổng giá trị]]))</f>
        <v>2883092</v>
      </c>
      <c r="Q2073" s="18">
        <f t="shared" si="242"/>
        <v>2883092</v>
      </c>
      <c r="R2073" s="8">
        <f>Table1[[#This Row],[Số còn phải thu ĐK]]+Table1[[#This Row],[Giá Trị HD sau CK]]-Table1[[#This Row],[Số tiền đã thu]]</f>
        <v>0</v>
      </c>
      <c r="S2073" s="7" t="str">
        <f>IF(Table1[[#This Row],[Ngày hóa đơn]]&lt;&gt;"",Table1[[#This Row],[Ngày hóa đơn]],Table1[[#This Row],[Ngày hạch toán]])</f>
        <v>18/03/2025</v>
      </c>
      <c r="T2073" s="8"/>
      <c r="U2073" s="7">
        <f>IF(Table1[[#This Row],[Ngày tính CN]]="","",S2073+T2073)</f>
        <v>45734</v>
      </c>
      <c r="V2073" s="74">
        <f ca="1">IF(Table1[[#This Row],[Hạn thanh toán]]="","",IF((U2073-NOW())&lt;0,0,(U2073-NOW())))</f>
        <v>0</v>
      </c>
      <c r="X2073" s="18" t="str">
        <f t="shared" ca="1" si="243"/>
        <v/>
      </c>
      <c r="Y2073" s="3" t="str">
        <f t="shared" si="244"/>
        <v>Đã thanh toán</v>
      </c>
      <c r="Z2073" s="301">
        <f>Table1[[#This Row],[Hạn thanh toán]]</f>
        <v>45734</v>
      </c>
      <c r="AA2073" s="301">
        <f>Table1[[#This Row],[Ngày Thanh toán]]</f>
        <v>45782</v>
      </c>
      <c r="AD2073" s="3" t="str">
        <f>VLOOKUP($A2073,Ma_KH!$A:$Q,Ma_KH!O$1,0)</f>
        <v>AEON MALL</v>
      </c>
      <c r="AE2073" s="3" t="str">
        <f>VLOOKUP($A2073,Ma_KH!$A:$Q,Ma_KH!P$1,0)</f>
        <v>CÔNG TY TNHH AEON VIỆT NAM</v>
      </c>
    </row>
    <row r="2074" spans="1:31" ht="25.5" customHeight="1" x14ac:dyDescent="0.2">
      <c r="A2074" s="4" t="s">
        <v>140</v>
      </c>
      <c r="B2074" s="4" t="s">
        <v>4526</v>
      </c>
      <c r="C2074" s="5" t="s">
        <v>4266</v>
      </c>
      <c r="D2074" s="6" t="s">
        <v>4617</v>
      </c>
      <c r="E2074" s="5" t="s">
        <v>4266</v>
      </c>
      <c r="F2074" s="3" t="s">
        <v>2316</v>
      </c>
      <c r="I2074" s="18">
        <f>IFERROR(ROUND((VLOOKUP(Table1[[#This Row],[Mã khách hàng]],Ty_Le!$A:$E,5,0)*5%),0),0)</f>
        <v>0</v>
      </c>
      <c r="J2074" s="18">
        <f>(Table1[[#This Row],[Tiền hàng]]-Table1[[#This Row],[Tiền chiết khấu]])*8%</f>
        <v>0</v>
      </c>
      <c r="K2074" s="18">
        <v>2940829</v>
      </c>
      <c r="L2074" s="8" t="s">
        <v>24</v>
      </c>
      <c r="M2074" s="243">
        <v>45782</v>
      </c>
      <c r="N2074" s="29" t="s">
        <v>4383</v>
      </c>
      <c r="O2074" s="18">
        <f>IF(Table1[[#This Row],[Phân loại]]="Tồn đầu kỳ",Table1[[#This Row],[Tổng giá trị]],0)</f>
        <v>0</v>
      </c>
      <c r="P2074" s="8">
        <f>IF(Table1[[#This Row],[Số còn phải thu ĐK]]&lt;&gt;0,0,IF(Table1[[#This Row],[Phân loại]]="Bán hàng",Table1[[#This Row],[Tổng giá trị]],-Table1[[#This Row],[Tổng giá trị]]))</f>
        <v>2940829</v>
      </c>
      <c r="Q2074" s="18">
        <f t="shared" si="242"/>
        <v>2940829</v>
      </c>
      <c r="R2074" s="8">
        <f>Table1[[#This Row],[Số còn phải thu ĐK]]+Table1[[#This Row],[Giá Trị HD sau CK]]-Table1[[#This Row],[Số tiền đã thu]]</f>
        <v>0</v>
      </c>
      <c r="S2074" s="7" t="str">
        <f>IF(Table1[[#This Row],[Ngày hóa đơn]]&lt;&gt;"",Table1[[#This Row],[Ngày hóa đơn]],Table1[[#This Row],[Ngày hạch toán]])</f>
        <v>18/03/2025</v>
      </c>
      <c r="T2074" s="8"/>
      <c r="U2074" s="7">
        <f>IF(Table1[[#This Row],[Ngày tính CN]]="","",S2074+T2074)</f>
        <v>45734</v>
      </c>
      <c r="V2074" s="74">
        <f ca="1">IF(Table1[[#This Row],[Hạn thanh toán]]="","",IF((U2074-NOW())&lt;0,0,(U2074-NOW())))</f>
        <v>0</v>
      </c>
      <c r="X2074" s="18" t="str">
        <f t="shared" ca="1" si="243"/>
        <v/>
      </c>
      <c r="Y2074" s="3" t="str">
        <f t="shared" si="244"/>
        <v>Đã thanh toán</v>
      </c>
      <c r="Z2074" s="301">
        <f>Table1[[#This Row],[Hạn thanh toán]]</f>
        <v>45734</v>
      </c>
      <c r="AA2074" s="301">
        <f>Table1[[#This Row],[Ngày Thanh toán]]</f>
        <v>45782</v>
      </c>
      <c r="AD2074" s="3" t="str">
        <f>VLOOKUP($A2074,Ma_KH!$A:$Q,Ma_KH!O$1,0)</f>
        <v>AEON MALL</v>
      </c>
      <c r="AE2074" s="3" t="str">
        <f>VLOOKUP($A2074,Ma_KH!$A:$Q,Ma_KH!P$1,0)</f>
        <v>CÔNG TY TNHH AEON VIỆT NAM</v>
      </c>
    </row>
    <row r="2075" spans="1:31" ht="25.5" customHeight="1" x14ac:dyDescent="0.2">
      <c r="A2075" s="4" t="s">
        <v>141</v>
      </c>
      <c r="B2075" s="4" t="s">
        <v>4526</v>
      </c>
      <c r="C2075" s="5" t="s">
        <v>4266</v>
      </c>
      <c r="D2075" s="6" t="s">
        <v>4618</v>
      </c>
      <c r="E2075" s="5" t="s">
        <v>4266</v>
      </c>
      <c r="F2075" s="3" t="s">
        <v>2358</v>
      </c>
      <c r="I2075" s="18">
        <f>IFERROR(ROUND((VLOOKUP(Table1[[#This Row],[Mã khách hàng]],Ty_Le!$A:$E,5,0)*5%),0),0)</f>
        <v>0</v>
      </c>
      <c r="J2075" s="18">
        <f>(Table1[[#This Row],[Tiền hàng]]-Table1[[#This Row],[Tiền chiết khấu]])*8%</f>
        <v>0</v>
      </c>
      <c r="K2075" s="18">
        <v>3978077</v>
      </c>
      <c r="L2075" s="8" t="s">
        <v>24</v>
      </c>
      <c r="M2075" s="243">
        <v>45782</v>
      </c>
      <c r="N2075" s="29" t="s">
        <v>4383</v>
      </c>
      <c r="O2075" s="18">
        <f>IF(Table1[[#This Row],[Phân loại]]="Tồn đầu kỳ",Table1[[#This Row],[Tổng giá trị]],0)</f>
        <v>0</v>
      </c>
      <c r="P2075" s="8">
        <f>IF(Table1[[#This Row],[Số còn phải thu ĐK]]&lt;&gt;0,0,IF(Table1[[#This Row],[Phân loại]]="Bán hàng",Table1[[#This Row],[Tổng giá trị]],-Table1[[#This Row],[Tổng giá trị]]))</f>
        <v>3978077</v>
      </c>
      <c r="Q2075" s="18">
        <f t="shared" si="242"/>
        <v>3978077</v>
      </c>
      <c r="R2075" s="8">
        <f>Table1[[#This Row],[Số còn phải thu ĐK]]+Table1[[#This Row],[Giá Trị HD sau CK]]-Table1[[#This Row],[Số tiền đã thu]]</f>
        <v>0</v>
      </c>
      <c r="S2075" s="7" t="str">
        <f>IF(Table1[[#This Row],[Ngày hóa đơn]]&lt;&gt;"",Table1[[#This Row],[Ngày hóa đơn]],Table1[[#This Row],[Ngày hạch toán]])</f>
        <v>18/03/2025</v>
      </c>
      <c r="T2075" s="8"/>
      <c r="U2075" s="7">
        <f>IF(Table1[[#This Row],[Ngày tính CN]]="","",S2075+T2075)</f>
        <v>45734</v>
      </c>
      <c r="V2075" s="74">
        <f ca="1">IF(Table1[[#This Row],[Hạn thanh toán]]="","",IF((U2075-NOW())&lt;0,0,(U2075-NOW())))</f>
        <v>0</v>
      </c>
      <c r="X2075" s="18" t="str">
        <f t="shared" ca="1" si="243"/>
        <v/>
      </c>
      <c r="Y2075" s="3" t="str">
        <f t="shared" si="244"/>
        <v>Đã thanh toán</v>
      </c>
      <c r="Z2075" s="301">
        <f>Table1[[#This Row],[Hạn thanh toán]]</f>
        <v>45734</v>
      </c>
      <c r="AA2075" s="301">
        <f>Table1[[#This Row],[Ngày Thanh toán]]</f>
        <v>45782</v>
      </c>
      <c r="AD2075" s="3" t="str">
        <f>VLOOKUP($A2075,Ma_KH!$A:$Q,Ma_KH!O$1,0)</f>
        <v>AEON MALL</v>
      </c>
      <c r="AE2075" s="3" t="str">
        <f>VLOOKUP($A2075,Ma_KH!$A:$Q,Ma_KH!P$1,0)</f>
        <v>CÔNG TY TNHH AEON VIỆT NAM</v>
      </c>
    </row>
    <row r="2076" spans="1:31" ht="25.5" customHeight="1" x14ac:dyDescent="0.2">
      <c r="A2076" s="4" t="s">
        <v>140</v>
      </c>
      <c r="B2076" s="4" t="s">
        <v>4526</v>
      </c>
      <c r="C2076" s="5" t="s">
        <v>4267</v>
      </c>
      <c r="D2076" s="6" t="s">
        <v>4619</v>
      </c>
      <c r="E2076" s="5" t="s">
        <v>4267</v>
      </c>
      <c r="F2076" s="3" t="s">
        <v>2317</v>
      </c>
      <c r="I2076" s="18">
        <f>IFERROR(ROUND((VLOOKUP(Table1[[#This Row],[Mã khách hàng]],Ty_Le!$A:$E,5,0)*5%),0),0)</f>
        <v>0</v>
      </c>
      <c r="J2076" s="18">
        <f>(Table1[[#This Row],[Tiền hàng]]-Table1[[#This Row],[Tiền chiết khấu]])*8%</f>
        <v>0</v>
      </c>
      <c r="K2076" s="18">
        <v>7522988</v>
      </c>
      <c r="L2076" s="8" t="s">
        <v>24</v>
      </c>
      <c r="M2076" s="243">
        <v>45782</v>
      </c>
      <c r="N2076" s="29" t="s">
        <v>4383</v>
      </c>
      <c r="O2076" s="18">
        <f>IF(Table1[[#This Row],[Phân loại]]="Tồn đầu kỳ",Table1[[#This Row],[Tổng giá trị]],0)</f>
        <v>0</v>
      </c>
      <c r="P2076" s="8">
        <f>IF(Table1[[#This Row],[Số còn phải thu ĐK]]&lt;&gt;0,0,IF(Table1[[#This Row],[Phân loại]]="Bán hàng",Table1[[#This Row],[Tổng giá trị]],-Table1[[#This Row],[Tổng giá trị]]))</f>
        <v>7522988</v>
      </c>
      <c r="Q2076" s="18">
        <f t="shared" si="242"/>
        <v>7522988</v>
      </c>
      <c r="R2076" s="8">
        <f>Table1[[#This Row],[Số còn phải thu ĐK]]+Table1[[#This Row],[Giá Trị HD sau CK]]-Table1[[#This Row],[Số tiền đã thu]]</f>
        <v>0</v>
      </c>
      <c r="S2076" s="7" t="str">
        <f>IF(Table1[[#This Row],[Ngày hóa đơn]]&lt;&gt;"",Table1[[#This Row],[Ngày hóa đơn]],Table1[[#This Row],[Ngày hạch toán]])</f>
        <v>22/03/2025</v>
      </c>
      <c r="T2076" s="8"/>
      <c r="U2076" s="7">
        <f>IF(Table1[[#This Row],[Ngày tính CN]]="","",S2076+T2076)</f>
        <v>45738</v>
      </c>
      <c r="V2076" s="74">
        <f ca="1">IF(Table1[[#This Row],[Hạn thanh toán]]="","",IF((U2076-NOW())&lt;0,0,(U2076-NOW())))</f>
        <v>0</v>
      </c>
      <c r="X2076" s="18" t="str">
        <f t="shared" ca="1" si="243"/>
        <v/>
      </c>
      <c r="Y2076" s="3" t="str">
        <f t="shared" si="244"/>
        <v>Đã thanh toán</v>
      </c>
      <c r="Z2076" s="301">
        <f>Table1[[#This Row],[Hạn thanh toán]]</f>
        <v>45738</v>
      </c>
      <c r="AA2076" s="301">
        <f>Table1[[#This Row],[Ngày Thanh toán]]</f>
        <v>45782</v>
      </c>
      <c r="AD2076" s="3" t="str">
        <f>VLOOKUP($A2076,Ma_KH!$A:$Q,Ma_KH!O$1,0)</f>
        <v>AEON MALL</v>
      </c>
      <c r="AE2076" s="3" t="str">
        <f>VLOOKUP($A2076,Ma_KH!$A:$Q,Ma_KH!P$1,0)</f>
        <v>CÔNG TY TNHH AEON VIỆT NAM</v>
      </c>
    </row>
    <row r="2077" spans="1:31" ht="25.5" customHeight="1" x14ac:dyDescent="0.2">
      <c r="A2077" s="4" t="s">
        <v>142</v>
      </c>
      <c r="B2077" s="4" t="s">
        <v>4526</v>
      </c>
      <c r="C2077" s="5" t="s">
        <v>4268</v>
      </c>
      <c r="D2077" s="6" t="s">
        <v>4620</v>
      </c>
      <c r="E2077" s="5" t="s">
        <v>4268</v>
      </c>
      <c r="F2077" s="3" t="s">
        <v>2404</v>
      </c>
      <c r="I2077" s="18">
        <f>IFERROR(ROUND((VLOOKUP(Table1[[#This Row],[Mã khách hàng]],Ty_Le!$A:$E,5,0)*5%),0),0)</f>
        <v>0</v>
      </c>
      <c r="J2077" s="18">
        <f>(Table1[[#This Row],[Tiền hàng]]-Table1[[#This Row],[Tiền chiết khấu]])*8%</f>
        <v>0</v>
      </c>
      <c r="K2077" s="18">
        <v>4249066</v>
      </c>
      <c r="L2077" s="8" t="s">
        <v>24</v>
      </c>
      <c r="M2077" s="243">
        <v>45782</v>
      </c>
      <c r="N2077" s="29" t="s">
        <v>4383</v>
      </c>
      <c r="O2077" s="18">
        <f>IF(Table1[[#This Row],[Phân loại]]="Tồn đầu kỳ",Table1[[#This Row],[Tổng giá trị]],0)</f>
        <v>0</v>
      </c>
      <c r="P2077" s="8">
        <f>IF(Table1[[#This Row],[Số còn phải thu ĐK]]&lt;&gt;0,0,IF(Table1[[#This Row],[Phân loại]]="Bán hàng",Table1[[#This Row],[Tổng giá trị]],-Table1[[#This Row],[Tổng giá trị]]))</f>
        <v>4249066</v>
      </c>
      <c r="Q2077" s="18">
        <f t="shared" si="242"/>
        <v>4249066</v>
      </c>
      <c r="R2077" s="8">
        <f>Table1[[#This Row],[Số còn phải thu ĐK]]+Table1[[#This Row],[Giá Trị HD sau CK]]-Table1[[#This Row],[Số tiền đã thu]]</f>
        <v>0</v>
      </c>
      <c r="S2077" s="7" t="str">
        <f>IF(Table1[[#This Row],[Ngày hóa đơn]]&lt;&gt;"",Table1[[#This Row],[Ngày hóa đơn]],Table1[[#This Row],[Ngày hạch toán]])</f>
        <v>27/03/2025</v>
      </c>
      <c r="T2077" s="8"/>
      <c r="U2077" s="7">
        <f>IF(Table1[[#This Row],[Ngày tính CN]]="","",S2077+T2077)</f>
        <v>45743</v>
      </c>
      <c r="V2077" s="74">
        <f ca="1">IF(Table1[[#This Row],[Hạn thanh toán]]="","",IF((U2077-NOW())&lt;0,0,(U2077-NOW())))</f>
        <v>0</v>
      </c>
      <c r="X2077" s="18" t="str">
        <f t="shared" ca="1" si="243"/>
        <v/>
      </c>
      <c r="Y2077" s="3" t="str">
        <f t="shared" si="244"/>
        <v>Đã thanh toán</v>
      </c>
      <c r="Z2077" s="301">
        <f>Table1[[#This Row],[Hạn thanh toán]]</f>
        <v>45743</v>
      </c>
      <c r="AA2077" s="301">
        <f>Table1[[#This Row],[Ngày Thanh toán]]</f>
        <v>45782</v>
      </c>
      <c r="AD2077" s="3" t="str">
        <f>VLOOKUP($A2077,Ma_KH!$A:$Q,Ma_KH!O$1,0)</f>
        <v>AEON MALL</v>
      </c>
      <c r="AE2077" s="3" t="str">
        <f>VLOOKUP($A2077,Ma_KH!$A:$Q,Ma_KH!P$1,0)</f>
        <v>CÔNG TY TNHH AEON VIỆT NAM</v>
      </c>
    </row>
    <row r="2078" spans="1:31" ht="25.5" customHeight="1" x14ac:dyDescent="0.2">
      <c r="A2078" s="4" t="s">
        <v>141</v>
      </c>
      <c r="B2078" s="4" t="s">
        <v>4526</v>
      </c>
      <c r="C2078" s="5" t="s">
        <v>4268</v>
      </c>
      <c r="D2078" s="6" t="s">
        <v>4621</v>
      </c>
      <c r="E2078" s="5" t="s">
        <v>4268</v>
      </c>
      <c r="F2078" s="3" t="s">
        <v>2359</v>
      </c>
      <c r="I2078" s="18">
        <f>IFERROR(ROUND((VLOOKUP(Table1[[#This Row],[Mã khách hàng]],Ty_Le!$A:$E,5,0)*5%),0),0)</f>
        <v>0</v>
      </c>
      <c r="J2078" s="18">
        <f>(Table1[[#This Row],[Tiền hàng]]-Table1[[#This Row],[Tiền chiết khấu]])*8%</f>
        <v>0</v>
      </c>
      <c r="K2078" s="18">
        <v>2398853</v>
      </c>
      <c r="L2078" s="8" t="s">
        <v>24</v>
      </c>
      <c r="M2078" s="243">
        <v>45782</v>
      </c>
      <c r="N2078" s="29" t="s">
        <v>4383</v>
      </c>
      <c r="O2078" s="18">
        <f>IF(Table1[[#This Row],[Phân loại]]="Tồn đầu kỳ",Table1[[#This Row],[Tổng giá trị]],0)</f>
        <v>0</v>
      </c>
      <c r="P2078" s="8">
        <f>IF(Table1[[#This Row],[Số còn phải thu ĐK]]&lt;&gt;0,0,IF(Table1[[#This Row],[Phân loại]]="Bán hàng",Table1[[#This Row],[Tổng giá trị]],-Table1[[#This Row],[Tổng giá trị]]))</f>
        <v>2398853</v>
      </c>
      <c r="Q2078" s="18">
        <f t="shared" si="242"/>
        <v>2398853</v>
      </c>
      <c r="R2078" s="8">
        <f>Table1[[#This Row],[Số còn phải thu ĐK]]+Table1[[#This Row],[Giá Trị HD sau CK]]-Table1[[#This Row],[Số tiền đã thu]]</f>
        <v>0</v>
      </c>
      <c r="S2078" s="7" t="str">
        <f>IF(Table1[[#This Row],[Ngày hóa đơn]]&lt;&gt;"",Table1[[#This Row],[Ngày hóa đơn]],Table1[[#This Row],[Ngày hạch toán]])</f>
        <v>27/03/2025</v>
      </c>
      <c r="T2078" s="8"/>
      <c r="U2078" s="7">
        <f>IF(Table1[[#This Row],[Ngày tính CN]]="","",S2078+T2078)</f>
        <v>45743</v>
      </c>
      <c r="V2078" s="74">
        <f ca="1">IF(Table1[[#This Row],[Hạn thanh toán]]="","",IF((U2078-NOW())&lt;0,0,(U2078-NOW())))</f>
        <v>0</v>
      </c>
      <c r="X2078" s="18" t="str">
        <f t="shared" ca="1" si="243"/>
        <v/>
      </c>
      <c r="Y2078" s="3" t="str">
        <f t="shared" si="244"/>
        <v>Đã thanh toán</v>
      </c>
      <c r="Z2078" s="301">
        <f>Table1[[#This Row],[Hạn thanh toán]]</f>
        <v>45743</v>
      </c>
      <c r="AA2078" s="301">
        <f>Table1[[#This Row],[Ngày Thanh toán]]</f>
        <v>45782</v>
      </c>
      <c r="AD2078" s="3" t="str">
        <f>VLOOKUP($A2078,Ma_KH!$A:$Q,Ma_KH!O$1,0)</f>
        <v>AEON MALL</v>
      </c>
      <c r="AE2078" s="3" t="str">
        <f>VLOOKUP($A2078,Ma_KH!$A:$Q,Ma_KH!P$1,0)</f>
        <v>CÔNG TY TNHH AEON VIỆT NAM</v>
      </c>
    </row>
    <row r="2079" spans="1:31" ht="25.5" customHeight="1" x14ac:dyDescent="0.2">
      <c r="A2079" s="4" t="s">
        <v>140</v>
      </c>
      <c r="B2079" s="4" t="s">
        <v>4526</v>
      </c>
      <c r="C2079" s="5" t="s">
        <v>4269</v>
      </c>
      <c r="D2079" s="6" t="s">
        <v>4622</v>
      </c>
      <c r="E2079" s="5" t="s">
        <v>4269</v>
      </c>
      <c r="F2079" s="3" t="s">
        <v>2318</v>
      </c>
      <c r="I2079" s="18">
        <f>IFERROR(ROUND((VLOOKUP(Table1[[#This Row],[Mã khách hàng]],Ty_Le!$A:$E,5,0)*5%),0),0)</f>
        <v>0</v>
      </c>
      <c r="J2079" s="18">
        <f>(Table1[[#This Row],[Tiền hàng]]-Table1[[#This Row],[Tiền chiết khấu]])*8%</f>
        <v>0</v>
      </c>
      <c r="K2079" s="18">
        <v>1083953</v>
      </c>
      <c r="L2079" s="8" t="s">
        <v>24</v>
      </c>
      <c r="M2079" s="243">
        <v>45782</v>
      </c>
      <c r="N2079" s="29" t="s">
        <v>4383</v>
      </c>
      <c r="O2079" s="18">
        <f>IF(Table1[[#This Row],[Phân loại]]="Tồn đầu kỳ",Table1[[#This Row],[Tổng giá trị]],0)</f>
        <v>0</v>
      </c>
      <c r="P2079" s="8">
        <f>IF(Table1[[#This Row],[Số còn phải thu ĐK]]&lt;&gt;0,0,IF(Table1[[#This Row],[Phân loại]]="Bán hàng",Table1[[#This Row],[Tổng giá trị]],-Table1[[#This Row],[Tổng giá trị]]))</f>
        <v>1083953</v>
      </c>
      <c r="Q2079" s="18">
        <f t="shared" si="242"/>
        <v>1083953</v>
      </c>
      <c r="R2079" s="8">
        <f>Table1[[#This Row],[Số còn phải thu ĐK]]+Table1[[#This Row],[Giá Trị HD sau CK]]-Table1[[#This Row],[Số tiền đã thu]]</f>
        <v>0</v>
      </c>
      <c r="S2079" s="7" t="str">
        <f>IF(Table1[[#This Row],[Ngày hóa đơn]]&lt;&gt;"",Table1[[#This Row],[Ngày hóa đơn]],Table1[[#This Row],[Ngày hạch toán]])</f>
        <v>28/03/2025</v>
      </c>
      <c r="T2079" s="8"/>
      <c r="U2079" s="7">
        <f>IF(Table1[[#This Row],[Ngày tính CN]]="","",S2079+T2079)</f>
        <v>45744</v>
      </c>
      <c r="V2079" s="74">
        <f ca="1">IF(Table1[[#This Row],[Hạn thanh toán]]="","",IF((U2079-NOW())&lt;0,0,(U2079-NOW())))</f>
        <v>0</v>
      </c>
      <c r="X2079" s="18" t="str">
        <f t="shared" ca="1" si="243"/>
        <v/>
      </c>
      <c r="Y2079" s="3" t="str">
        <f t="shared" si="244"/>
        <v>Đã thanh toán</v>
      </c>
      <c r="Z2079" s="301">
        <f>Table1[[#This Row],[Hạn thanh toán]]</f>
        <v>45744</v>
      </c>
      <c r="AA2079" s="301">
        <f>Table1[[#This Row],[Ngày Thanh toán]]</f>
        <v>45782</v>
      </c>
      <c r="AD2079" s="3" t="str">
        <f>VLOOKUP($A2079,Ma_KH!$A:$Q,Ma_KH!O$1,0)</f>
        <v>AEON MALL</v>
      </c>
      <c r="AE2079" s="3" t="str">
        <f>VLOOKUP($A2079,Ma_KH!$A:$Q,Ma_KH!P$1,0)</f>
        <v>CÔNG TY TNHH AEON VIỆT NAM</v>
      </c>
    </row>
    <row r="2080" spans="1:31" ht="25.5" customHeight="1" x14ac:dyDescent="0.2">
      <c r="A2080" s="4" t="s">
        <v>142</v>
      </c>
      <c r="B2080" s="4" t="s">
        <v>4526</v>
      </c>
      <c r="C2080" s="5" t="s">
        <v>4270</v>
      </c>
      <c r="D2080" s="6" t="s">
        <v>4623</v>
      </c>
      <c r="E2080" s="5" t="s">
        <v>4270</v>
      </c>
      <c r="F2080" s="3">
        <v>2343</v>
      </c>
      <c r="I2080" s="18">
        <f>IFERROR(ROUND((VLOOKUP(Table1[[#This Row],[Mã khách hàng]],Ty_Le!$A:$E,5,0)*5%),0),0)</f>
        <v>0</v>
      </c>
      <c r="J2080" s="18">
        <f>(Table1[[#This Row],[Tiền hàng]]-Table1[[#This Row],[Tiền chiết khấu]])*8%</f>
        <v>0</v>
      </c>
      <c r="K2080" s="18">
        <v>1067204</v>
      </c>
      <c r="L2080" s="8" t="s">
        <v>3654</v>
      </c>
      <c r="M2080" s="243">
        <v>45782</v>
      </c>
      <c r="N2080" s="29" t="s">
        <v>4383</v>
      </c>
      <c r="O2080" s="18">
        <f>IF(Table1[[#This Row],[Phân loại]]="Tồn đầu kỳ",Table1[[#This Row],[Tổng giá trị]],0)</f>
        <v>0</v>
      </c>
      <c r="P2080" s="8">
        <f>IF(Table1[[#This Row],[Số còn phải thu ĐK]]&lt;&gt;0,0,IF(Table1[[#This Row],[Phân loại]]="Bán hàng",Table1[[#This Row],[Tổng giá trị]],-Table1[[#This Row],[Tổng giá trị]]))</f>
        <v>-1067204</v>
      </c>
      <c r="Q2080" s="18">
        <f t="shared" si="242"/>
        <v>-1067204</v>
      </c>
      <c r="R2080" s="8">
        <f>Table1[[#This Row],[Số còn phải thu ĐK]]+Table1[[#This Row],[Giá Trị HD sau CK]]-Table1[[#This Row],[Số tiền đã thu]]</f>
        <v>0</v>
      </c>
      <c r="S2080" s="7" t="str">
        <f>IF(Table1[[#This Row],[Ngày hóa đơn]]&lt;&gt;"",Table1[[#This Row],[Ngày hóa đơn]],Table1[[#This Row],[Ngày hạch toán]])</f>
        <v>31/03/2025</v>
      </c>
      <c r="T2080" s="8"/>
      <c r="U2080" s="7">
        <f>IF(Table1[[#This Row],[Ngày tính CN]]="","",S2080+T2080)</f>
        <v>45747</v>
      </c>
      <c r="V2080" s="74">
        <f ca="1">IF(Table1[[#This Row],[Hạn thanh toán]]="","",IF((U2080-NOW())&lt;0,0,(U2080-NOW())))</f>
        <v>0</v>
      </c>
      <c r="X2080" s="18" t="str">
        <f t="shared" ca="1" si="243"/>
        <v/>
      </c>
      <c r="Y2080" s="3" t="str">
        <f t="shared" si="244"/>
        <v>Đã thanh toán</v>
      </c>
      <c r="Z2080" s="301">
        <f>Table1[[#This Row],[Hạn thanh toán]]</f>
        <v>45747</v>
      </c>
      <c r="AA2080" s="301">
        <f>Table1[[#This Row],[Ngày Thanh toán]]</f>
        <v>45782</v>
      </c>
      <c r="AD2080" s="3" t="str">
        <f>VLOOKUP($A2080,Ma_KH!$A:$Q,Ma_KH!O$1,0)</f>
        <v>AEON MALL</v>
      </c>
      <c r="AE2080" s="3" t="str">
        <f>VLOOKUP($A2080,Ma_KH!$A:$Q,Ma_KH!P$1,0)</f>
        <v>CÔNG TY TNHH AEON VIỆT NAM</v>
      </c>
    </row>
    <row r="2081" spans="1:31" ht="25.5" customHeight="1" x14ac:dyDescent="0.2">
      <c r="A2081" s="4" t="s">
        <v>140</v>
      </c>
      <c r="B2081" s="4" t="s">
        <v>4526</v>
      </c>
      <c r="C2081" s="5" t="s">
        <v>4270</v>
      </c>
      <c r="D2081" s="6" t="s">
        <v>4624</v>
      </c>
      <c r="E2081" s="5" t="s">
        <v>4270</v>
      </c>
      <c r="F2081" s="3">
        <v>7882</v>
      </c>
      <c r="I2081" s="18">
        <f>IFERROR(ROUND((VLOOKUP(Table1[[#This Row],[Mã khách hàng]],Ty_Le!$A:$E,5,0)*5%),0),0)</f>
        <v>0</v>
      </c>
      <c r="J2081" s="18">
        <f>(Table1[[#This Row],[Tiền hàng]]-Table1[[#This Row],[Tiền chiết khấu]])*8%</f>
        <v>0</v>
      </c>
      <c r="K2081" s="18">
        <v>978961</v>
      </c>
      <c r="L2081" s="8" t="s">
        <v>3654</v>
      </c>
      <c r="M2081" s="243">
        <v>45782</v>
      </c>
      <c r="N2081" s="29" t="s">
        <v>4383</v>
      </c>
      <c r="O2081" s="18">
        <f>IF(Table1[[#This Row],[Phân loại]]="Tồn đầu kỳ",Table1[[#This Row],[Tổng giá trị]],0)</f>
        <v>0</v>
      </c>
      <c r="P2081" s="8">
        <f>IF(Table1[[#This Row],[Số còn phải thu ĐK]]&lt;&gt;0,0,IF(Table1[[#This Row],[Phân loại]]="Bán hàng",Table1[[#This Row],[Tổng giá trị]],-Table1[[#This Row],[Tổng giá trị]]))</f>
        <v>-978961</v>
      </c>
      <c r="Q2081" s="18">
        <f t="shared" si="242"/>
        <v>-978961</v>
      </c>
      <c r="R2081" s="8">
        <f>Table1[[#This Row],[Số còn phải thu ĐK]]+Table1[[#This Row],[Giá Trị HD sau CK]]-Table1[[#This Row],[Số tiền đã thu]]</f>
        <v>0</v>
      </c>
      <c r="S2081" s="7" t="str">
        <f>IF(Table1[[#This Row],[Ngày hóa đơn]]&lt;&gt;"",Table1[[#This Row],[Ngày hóa đơn]],Table1[[#This Row],[Ngày hạch toán]])</f>
        <v>31/03/2025</v>
      </c>
      <c r="T2081" s="8"/>
      <c r="U2081" s="7">
        <f>IF(Table1[[#This Row],[Ngày tính CN]]="","",S2081+T2081)</f>
        <v>45747</v>
      </c>
      <c r="V2081" s="74">
        <f ca="1">IF(Table1[[#This Row],[Hạn thanh toán]]="","",IF((U2081-NOW())&lt;0,0,(U2081-NOW())))</f>
        <v>0</v>
      </c>
      <c r="X2081" s="18" t="str">
        <f t="shared" ca="1" si="243"/>
        <v/>
      </c>
      <c r="Y2081" s="3" t="str">
        <f t="shared" si="244"/>
        <v>Đã thanh toán</v>
      </c>
      <c r="Z2081" s="301">
        <f>Table1[[#This Row],[Hạn thanh toán]]</f>
        <v>45747</v>
      </c>
      <c r="AA2081" s="301">
        <f>Table1[[#This Row],[Ngày Thanh toán]]</f>
        <v>45782</v>
      </c>
      <c r="AD2081" s="3" t="str">
        <f>VLOOKUP($A2081,Ma_KH!$A:$Q,Ma_KH!O$1,0)</f>
        <v>AEON MALL</v>
      </c>
      <c r="AE2081" s="3" t="str">
        <f>VLOOKUP($A2081,Ma_KH!$A:$Q,Ma_KH!P$1,0)</f>
        <v>CÔNG TY TNHH AEON VIỆT NAM</v>
      </c>
    </row>
    <row r="2082" spans="1:31" ht="25.5" customHeight="1" x14ac:dyDescent="0.2">
      <c r="A2082" s="4" t="s">
        <v>140</v>
      </c>
      <c r="B2082" s="4" t="s">
        <v>4526</v>
      </c>
      <c r="C2082" s="5" t="s">
        <v>4270</v>
      </c>
      <c r="D2082" s="6" t="s">
        <v>4625</v>
      </c>
      <c r="E2082" s="5" t="s">
        <v>4270</v>
      </c>
      <c r="F2082" s="3">
        <v>8359</v>
      </c>
      <c r="I2082" s="18">
        <f>IFERROR(ROUND((VLOOKUP(Table1[[#This Row],[Mã khách hàng]],Ty_Le!$A:$E,5,0)*5%),0),0)</f>
        <v>0</v>
      </c>
      <c r="J2082" s="18">
        <f>(Table1[[#This Row],[Tiền hàng]]-Table1[[#This Row],[Tiền chiết khấu]])*8%</f>
        <v>0</v>
      </c>
      <c r="K2082" s="18">
        <v>147077</v>
      </c>
      <c r="L2082" s="8" t="s">
        <v>3654</v>
      </c>
      <c r="M2082" s="243">
        <v>45782</v>
      </c>
      <c r="N2082" s="29" t="s">
        <v>4383</v>
      </c>
      <c r="O2082" s="18">
        <f>IF(Table1[[#This Row],[Phân loại]]="Tồn đầu kỳ",Table1[[#This Row],[Tổng giá trị]],0)</f>
        <v>0</v>
      </c>
      <c r="P2082" s="8">
        <f>IF(Table1[[#This Row],[Số còn phải thu ĐK]]&lt;&gt;0,0,IF(Table1[[#This Row],[Phân loại]]="Bán hàng",Table1[[#This Row],[Tổng giá trị]],-Table1[[#This Row],[Tổng giá trị]]))</f>
        <v>-147077</v>
      </c>
      <c r="Q2082" s="18">
        <f t="shared" si="242"/>
        <v>-147077</v>
      </c>
      <c r="R2082" s="8">
        <f>Table1[[#This Row],[Số còn phải thu ĐK]]+Table1[[#This Row],[Giá Trị HD sau CK]]-Table1[[#This Row],[Số tiền đã thu]]</f>
        <v>0</v>
      </c>
      <c r="S2082" s="7" t="str">
        <f>IF(Table1[[#This Row],[Ngày hóa đơn]]&lt;&gt;"",Table1[[#This Row],[Ngày hóa đơn]],Table1[[#This Row],[Ngày hạch toán]])</f>
        <v>31/03/2025</v>
      </c>
      <c r="T2082" s="8"/>
      <c r="U2082" s="7">
        <f>IF(Table1[[#This Row],[Ngày tính CN]]="","",S2082+T2082)</f>
        <v>45747</v>
      </c>
      <c r="V2082" s="74">
        <f ca="1">IF(Table1[[#This Row],[Hạn thanh toán]]="","",IF((U2082-NOW())&lt;0,0,(U2082-NOW())))</f>
        <v>0</v>
      </c>
      <c r="X2082" s="18" t="str">
        <f t="shared" ca="1" si="243"/>
        <v/>
      </c>
      <c r="Y2082" s="3" t="str">
        <f t="shared" si="244"/>
        <v>Đã thanh toán</v>
      </c>
      <c r="Z2082" s="301">
        <f>Table1[[#This Row],[Hạn thanh toán]]</f>
        <v>45747</v>
      </c>
      <c r="AA2082" s="301">
        <f>Table1[[#This Row],[Ngày Thanh toán]]</f>
        <v>45782</v>
      </c>
      <c r="AD2082" s="3" t="str">
        <f>VLOOKUP($A2082,Ma_KH!$A:$Q,Ma_KH!O$1,0)</f>
        <v>AEON MALL</v>
      </c>
      <c r="AE2082" s="3" t="str">
        <f>VLOOKUP($A2082,Ma_KH!$A:$Q,Ma_KH!P$1,0)</f>
        <v>CÔNG TY TNHH AEON VIỆT NAM</v>
      </c>
    </row>
    <row r="2083" spans="1:31" ht="25.5" customHeight="1" x14ac:dyDescent="0.2">
      <c r="A2083" s="4" t="s">
        <v>141</v>
      </c>
      <c r="B2083" s="4" t="s">
        <v>4526</v>
      </c>
      <c r="C2083" s="5" t="s">
        <v>4270</v>
      </c>
      <c r="D2083" s="6" t="s">
        <v>4626</v>
      </c>
      <c r="E2083" s="5" t="s">
        <v>4270</v>
      </c>
      <c r="F2083" s="3">
        <v>3295</v>
      </c>
      <c r="I2083" s="18">
        <f>IFERROR(ROUND((VLOOKUP(Table1[[#This Row],[Mã khách hàng]],Ty_Le!$A:$E,5,0)*5%),0),0)</f>
        <v>0</v>
      </c>
      <c r="J2083" s="18">
        <f>(Table1[[#This Row],[Tiền hàng]]-Table1[[#This Row],[Tiền chiết khấu]])*8%</f>
        <v>0</v>
      </c>
      <c r="K2083" s="18">
        <v>627751</v>
      </c>
      <c r="L2083" s="8" t="s">
        <v>3654</v>
      </c>
      <c r="M2083" s="243">
        <v>45782</v>
      </c>
      <c r="N2083" s="29" t="s">
        <v>4383</v>
      </c>
      <c r="O2083" s="18">
        <f>IF(Table1[[#This Row],[Phân loại]]="Tồn đầu kỳ",Table1[[#This Row],[Tổng giá trị]],0)</f>
        <v>0</v>
      </c>
      <c r="P2083" s="8">
        <f>IF(Table1[[#This Row],[Số còn phải thu ĐK]]&lt;&gt;0,0,IF(Table1[[#This Row],[Phân loại]]="Bán hàng",Table1[[#This Row],[Tổng giá trị]],-Table1[[#This Row],[Tổng giá trị]]))</f>
        <v>-627751</v>
      </c>
      <c r="Q2083" s="18">
        <f t="shared" si="242"/>
        <v>-627751</v>
      </c>
      <c r="R2083" s="8">
        <f>Table1[[#This Row],[Số còn phải thu ĐK]]+Table1[[#This Row],[Giá Trị HD sau CK]]-Table1[[#This Row],[Số tiền đã thu]]</f>
        <v>0</v>
      </c>
      <c r="S2083" s="7" t="str">
        <f>IF(Table1[[#This Row],[Ngày hóa đơn]]&lt;&gt;"",Table1[[#This Row],[Ngày hóa đơn]],Table1[[#This Row],[Ngày hạch toán]])</f>
        <v>31/03/2025</v>
      </c>
      <c r="T2083" s="8"/>
      <c r="U2083" s="7">
        <f>IF(Table1[[#This Row],[Ngày tính CN]]="","",S2083+T2083)</f>
        <v>45747</v>
      </c>
      <c r="V2083" s="74">
        <f ca="1">IF(Table1[[#This Row],[Hạn thanh toán]]="","",IF((U2083-NOW())&lt;0,0,(U2083-NOW())))</f>
        <v>0</v>
      </c>
      <c r="X2083" s="18" t="str">
        <f t="shared" ca="1" si="243"/>
        <v/>
      </c>
      <c r="Y2083" s="3" t="str">
        <f t="shared" si="244"/>
        <v>Đã thanh toán</v>
      </c>
      <c r="Z2083" s="301">
        <f>Table1[[#This Row],[Hạn thanh toán]]</f>
        <v>45747</v>
      </c>
      <c r="AA2083" s="301">
        <f>Table1[[#This Row],[Ngày Thanh toán]]</f>
        <v>45782</v>
      </c>
      <c r="AD2083" s="3" t="str">
        <f>VLOOKUP($A2083,Ma_KH!$A:$Q,Ma_KH!O$1,0)</f>
        <v>AEON MALL</v>
      </c>
      <c r="AE2083" s="3" t="str">
        <f>VLOOKUP($A2083,Ma_KH!$A:$Q,Ma_KH!P$1,0)</f>
        <v>CÔNG TY TNHH AEON VIỆT NAM</v>
      </c>
    </row>
    <row r="2084" spans="1:31" ht="25.5" customHeight="1" x14ac:dyDescent="0.2">
      <c r="A2084" s="4" t="s">
        <v>140</v>
      </c>
      <c r="B2084" s="4" t="s">
        <v>4526</v>
      </c>
      <c r="C2084" s="5" t="s">
        <v>4270</v>
      </c>
      <c r="D2084" s="6" t="s">
        <v>4536</v>
      </c>
      <c r="E2084" s="5" t="s">
        <v>4270</v>
      </c>
      <c r="F2084" s="3">
        <v>1488</v>
      </c>
      <c r="I2084" s="18">
        <f>IFERROR(ROUND((VLOOKUP(Table1[[#This Row],[Mã khách hàng]],Ty_Le!$A:$E,5,0)*5%),0),0)</f>
        <v>0</v>
      </c>
      <c r="J2084" s="18">
        <f>(Table1[[#This Row],[Tiền hàng]]-Table1[[#This Row],[Tiền chiết khấu]])*8%</f>
        <v>0</v>
      </c>
      <c r="K2084" s="18">
        <v>2393636</v>
      </c>
      <c r="L2084" s="8" t="s">
        <v>3654</v>
      </c>
      <c r="M2084" s="243">
        <v>45782</v>
      </c>
      <c r="N2084" s="29" t="s">
        <v>4383</v>
      </c>
      <c r="O2084" s="18">
        <f>IF(Table1[[#This Row],[Phân loại]]="Tồn đầu kỳ",Table1[[#This Row],[Tổng giá trị]],0)</f>
        <v>0</v>
      </c>
      <c r="P2084" s="8">
        <f>IF(Table1[[#This Row],[Số còn phải thu ĐK]]&lt;&gt;0,0,IF(Table1[[#This Row],[Phân loại]]="Bán hàng",Table1[[#This Row],[Tổng giá trị]],-Table1[[#This Row],[Tổng giá trị]]))</f>
        <v>-2393636</v>
      </c>
      <c r="Q2084" s="18">
        <f t="shared" si="242"/>
        <v>-2393636</v>
      </c>
      <c r="R2084" s="8">
        <f>Table1[[#This Row],[Số còn phải thu ĐK]]+Table1[[#This Row],[Giá Trị HD sau CK]]-Table1[[#This Row],[Số tiền đã thu]]</f>
        <v>0</v>
      </c>
      <c r="S2084" s="7" t="str">
        <f>IF(Table1[[#This Row],[Ngày hóa đơn]]&lt;&gt;"",Table1[[#This Row],[Ngày hóa đơn]],Table1[[#This Row],[Ngày hạch toán]])</f>
        <v>31/03/2025</v>
      </c>
      <c r="T2084" s="8"/>
      <c r="U2084" s="7">
        <f>IF(Table1[[#This Row],[Ngày tính CN]]="","",S2084+T2084)</f>
        <v>45747</v>
      </c>
      <c r="V2084" s="74">
        <f ca="1">IF(Table1[[#This Row],[Hạn thanh toán]]="","",IF((U2084-NOW())&lt;0,0,(U2084-NOW())))</f>
        <v>0</v>
      </c>
      <c r="X2084" s="18" t="str">
        <f t="shared" ca="1" si="243"/>
        <v/>
      </c>
      <c r="Y2084" s="3" t="str">
        <f t="shared" si="244"/>
        <v>Đã thanh toán</v>
      </c>
      <c r="Z2084" s="301">
        <f>Table1[[#This Row],[Hạn thanh toán]]</f>
        <v>45747</v>
      </c>
      <c r="AA2084" s="301">
        <f>Table1[[#This Row],[Ngày Thanh toán]]</f>
        <v>45782</v>
      </c>
      <c r="AD2084" s="3" t="str">
        <f>VLOOKUP($A2084,Ma_KH!$A:$Q,Ma_KH!O$1,0)</f>
        <v>AEON MALL</v>
      </c>
      <c r="AE2084" s="3" t="str">
        <f>VLOOKUP($A2084,Ma_KH!$A:$Q,Ma_KH!P$1,0)</f>
        <v>CÔNG TY TNHH AEON VIỆT NAM</v>
      </c>
    </row>
    <row r="2085" spans="1:31" ht="25.5" customHeight="1" x14ac:dyDescent="0.2">
      <c r="A2085" s="4" t="s">
        <v>140</v>
      </c>
      <c r="B2085" s="4" t="s">
        <v>4526</v>
      </c>
      <c r="C2085" s="5" t="s">
        <v>4270</v>
      </c>
      <c r="D2085" s="6" t="s">
        <v>4537</v>
      </c>
      <c r="E2085" s="5" t="s">
        <v>4270</v>
      </c>
      <c r="F2085" s="3">
        <v>1437</v>
      </c>
      <c r="I2085" s="18">
        <f>IFERROR(ROUND((VLOOKUP(Table1[[#This Row],[Mã khách hàng]],Ty_Le!$A:$E,5,0)*5%),0),0)</f>
        <v>0</v>
      </c>
      <c r="J2085" s="18">
        <f>(Table1[[#This Row],[Tiền hàng]]-Table1[[#This Row],[Tiền chiết khấu]])*8%</f>
        <v>0</v>
      </c>
      <c r="K2085" s="18">
        <v>177137</v>
      </c>
      <c r="L2085" s="8" t="s">
        <v>3654</v>
      </c>
      <c r="M2085" s="243">
        <v>45782</v>
      </c>
      <c r="N2085" s="29" t="s">
        <v>4383</v>
      </c>
      <c r="O2085" s="18">
        <f>IF(Table1[[#This Row],[Phân loại]]="Tồn đầu kỳ",Table1[[#This Row],[Tổng giá trị]],0)</f>
        <v>0</v>
      </c>
      <c r="P2085" s="8">
        <f>IF(Table1[[#This Row],[Số còn phải thu ĐK]]&lt;&gt;0,0,IF(Table1[[#This Row],[Phân loại]]="Bán hàng",Table1[[#This Row],[Tổng giá trị]],-Table1[[#This Row],[Tổng giá trị]]))</f>
        <v>-177137</v>
      </c>
      <c r="Q2085" s="18">
        <f t="shared" si="242"/>
        <v>-177137</v>
      </c>
      <c r="R2085" s="8">
        <f>Table1[[#This Row],[Số còn phải thu ĐK]]+Table1[[#This Row],[Giá Trị HD sau CK]]-Table1[[#This Row],[Số tiền đã thu]]</f>
        <v>0</v>
      </c>
      <c r="S2085" s="7" t="str">
        <f>IF(Table1[[#This Row],[Ngày hóa đơn]]&lt;&gt;"",Table1[[#This Row],[Ngày hóa đơn]],Table1[[#This Row],[Ngày hạch toán]])</f>
        <v>31/03/2025</v>
      </c>
      <c r="T2085" s="8"/>
      <c r="U2085" s="7">
        <f>IF(Table1[[#This Row],[Ngày tính CN]]="","",S2085+T2085)</f>
        <v>45747</v>
      </c>
      <c r="V2085" s="74">
        <f ca="1">IF(Table1[[#This Row],[Hạn thanh toán]]="","",IF((U2085-NOW())&lt;0,0,(U2085-NOW())))</f>
        <v>0</v>
      </c>
      <c r="X2085" s="18" t="str">
        <f t="shared" ca="1" si="243"/>
        <v/>
      </c>
      <c r="Y2085" s="3" t="str">
        <f t="shared" si="244"/>
        <v>Đã thanh toán</v>
      </c>
      <c r="Z2085" s="301">
        <f>Table1[[#This Row],[Hạn thanh toán]]</f>
        <v>45747</v>
      </c>
      <c r="AA2085" s="301">
        <f>Table1[[#This Row],[Ngày Thanh toán]]</f>
        <v>45782</v>
      </c>
      <c r="AD2085" s="3" t="str">
        <f>VLOOKUP($A2085,Ma_KH!$A:$Q,Ma_KH!O$1,0)</f>
        <v>AEON MALL</v>
      </c>
      <c r="AE2085" s="3" t="str">
        <f>VLOOKUP($A2085,Ma_KH!$A:$Q,Ma_KH!P$1,0)</f>
        <v>CÔNG TY TNHH AEON VIỆT NAM</v>
      </c>
    </row>
    <row r="2086" spans="1:31" ht="25.5" customHeight="1" x14ac:dyDescent="0.2">
      <c r="A2086" s="4" t="s">
        <v>140</v>
      </c>
      <c r="B2086" s="4" t="s">
        <v>4526</v>
      </c>
      <c r="C2086" s="5" t="s">
        <v>4270</v>
      </c>
      <c r="D2086" s="6" t="s">
        <v>4538</v>
      </c>
      <c r="E2086" s="5" t="s">
        <v>4270</v>
      </c>
      <c r="F2086" s="3">
        <v>1445</v>
      </c>
      <c r="I2086" s="18">
        <f>IFERROR(ROUND((VLOOKUP(Table1[[#This Row],[Mã khách hàng]],Ty_Le!$A:$E,5,0)*5%),0),0)</f>
        <v>0</v>
      </c>
      <c r="J2086" s="18">
        <f>(Table1[[#This Row],[Tiền hàng]]-Table1[[#This Row],[Tiền chiết khấu]])*8%</f>
        <v>0</v>
      </c>
      <c r="K2086" s="18">
        <v>330024</v>
      </c>
      <c r="L2086" s="8" t="s">
        <v>3654</v>
      </c>
      <c r="M2086" s="243">
        <v>45782</v>
      </c>
      <c r="N2086" s="29" t="s">
        <v>4383</v>
      </c>
      <c r="O2086" s="18">
        <f>IF(Table1[[#This Row],[Phân loại]]="Tồn đầu kỳ",Table1[[#This Row],[Tổng giá trị]],0)</f>
        <v>0</v>
      </c>
      <c r="P2086" s="8">
        <f>IF(Table1[[#This Row],[Số còn phải thu ĐK]]&lt;&gt;0,0,IF(Table1[[#This Row],[Phân loại]]="Bán hàng",Table1[[#This Row],[Tổng giá trị]],-Table1[[#This Row],[Tổng giá trị]]))</f>
        <v>-330024</v>
      </c>
      <c r="Q2086" s="18">
        <f t="shared" si="242"/>
        <v>-330024</v>
      </c>
      <c r="R2086" s="8">
        <f>Table1[[#This Row],[Số còn phải thu ĐK]]+Table1[[#This Row],[Giá Trị HD sau CK]]-Table1[[#This Row],[Số tiền đã thu]]</f>
        <v>0</v>
      </c>
      <c r="S2086" s="7" t="str">
        <f>IF(Table1[[#This Row],[Ngày hóa đơn]]&lt;&gt;"",Table1[[#This Row],[Ngày hóa đơn]],Table1[[#This Row],[Ngày hạch toán]])</f>
        <v>31/03/2025</v>
      </c>
      <c r="T2086" s="8"/>
      <c r="U2086" s="7">
        <f>IF(Table1[[#This Row],[Ngày tính CN]]="","",S2086+T2086)</f>
        <v>45747</v>
      </c>
      <c r="V2086" s="74">
        <f ca="1">IF(Table1[[#This Row],[Hạn thanh toán]]="","",IF((U2086-NOW())&lt;0,0,(U2086-NOW())))</f>
        <v>0</v>
      </c>
      <c r="X2086" s="18" t="str">
        <f t="shared" ca="1" si="243"/>
        <v/>
      </c>
      <c r="Y2086" s="3" t="str">
        <f t="shared" si="244"/>
        <v>Đã thanh toán</v>
      </c>
      <c r="Z2086" s="301">
        <f>Table1[[#This Row],[Hạn thanh toán]]</f>
        <v>45747</v>
      </c>
      <c r="AA2086" s="301">
        <f>Table1[[#This Row],[Ngày Thanh toán]]</f>
        <v>45782</v>
      </c>
      <c r="AD2086" s="3" t="str">
        <f>VLOOKUP($A2086,Ma_KH!$A:$Q,Ma_KH!O$1,0)</f>
        <v>AEON MALL</v>
      </c>
      <c r="AE2086" s="3" t="str">
        <f>VLOOKUP($A2086,Ma_KH!$A:$Q,Ma_KH!P$1,0)</f>
        <v>CÔNG TY TNHH AEON VIỆT NAM</v>
      </c>
    </row>
    <row r="2087" spans="1:31" ht="25.5" customHeight="1" x14ac:dyDescent="0.2">
      <c r="A2087" s="4" t="s">
        <v>140</v>
      </c>
      <c r="B2087" s="4" t="s">
        <v>4526</v>
      </c>
      <c r="C2087" s="5" t="s">
        <v>4270</v>
      </c>
      <c r="D2087" s="6" t="s">
        <v>4539</v>
      </c>
      <c r="E2087" s="5" t="s">
        <v>4270</v>
      </c>
      <c r="F2087" s="3">
        <v>1147</v>
      </c>
      <c r="I2087" s="18">
        <f>IFERROR(ROUND((VLOOKUP(Table1[[#This Row],[Mã khách hàng]],Ty_Le!$A:$E,5,0)*5%),0),0)</f>
        <v>0</v>
      </c>
      <c r="J2087" s="18">
        <f>(Table1[[#This Row],[Tiền hàng]]-Table1[[#This Row],[Tiền chiết khấu]])*8%</f>
        <v>0</v>
      </c>
      <c r="K2087" s="18">
        <v>60220</v>
      </c>
      <c r="L2087" s="8" t="s">
        <v>3654</v>
      </c>
      <c r="M2087" s="243">
        <v>45782</v>
      </c>
      <c r="N2087" s="29" t="s">
        <v>4383</v>
      </c>
      <c r="O2087" s="18">
        <f>IF(Table1[[#This Row],[Phân loại]]="Tồn đầu kỳ",Table1[[#This Row],[Tổng giá trị]],0)</f>
        <v>0</v>
      </c>
      <c r="P2087" s="8">
        <f>IF(Table1[[#This Row],[Số còn phải thu ĐK]]&lt;&gt;0,0,IF(Table1[[#This Row],[Phân loại]]="Bán hàng",Table1[[#This Row],[Tổng giá trị]],-Table1[[#This Row],[Tổng giá trị]]))</f>
        <v>-60220</v>
      </c>
      <c r="Q2087" s="18">
        <f t="shared" si="242"/>
        <v>-60220</v>
      </c>
      <c r="R2087" s="8">
        <f>Table1[[#This Row],[Số còn phải thu ĐK]]+Table1[[#This Row],[Giá Trị HD sau CK]]-Table1[[#This Row],[Số tiền đã thu]]</f>
        <v>0</v>
      </c>
      <c r="S2087" s="7" t="str">
        <f>IF(Table1[[#This Row],[Ngày hóa đơn]]&lt;&gt;"",Table1[[#This Row],[Ngày hóa đơn]],Table1[[#This Row],[Ngày hạch toán]])</f>
        <v>31/03/2025</v>
      </c>
      <c r="T2087" s="8"/>
      <c r="U2087" s="7">
        <f>IF(Table1[[#This Row],[Ngày tính CN]]="","",S2087+T2087)</f>
        <v>45747</v>
      </c>
      <c r="V2087" s="74">
        <f ca="1">IF(Table1[[#This Row],[Hạn thanh toán]]="","",IF((U2087-NOW())&lt;0,0,(U2087-NOW())))</f>
        <v>0</v>
      </c>
      <c r="X2087" s="18" t="str">
        <f t="shared" ca="1" si="243"/>
        <v/>
      </c>
      <c r="Y2087" s="3" t="str">
        <f t="shared" si="244"/>
        <v>Đã thanh toán</v>
      </c>
      <c r="Z2087" s="301">
        <f>Table1[[#This Row],[Hạn thanh toán]]</f>
        <v>45747</v>
      </c>
      <c r="AA2087" s="301">
        <f>Table1[[#This Row],[Ngày Thanh toán]]</f>
        <v>45782</v>
      </c>
      <c r="AD2087" s="3" t="str">
        <f>VLOOKUP($A2087,Ma_KH!$A:$Q,Ma_KH!O$1,0)</f>
        <v>AEON MALL</v>
      </c>
      <c r="AE2087" s="3" t="str">
        <f>VLOOKUP($A2087,Ma_KH!$A:$Q,Ma_KH!P$1,0)</f>
        <v>CÔNG TY TNHH AEON VIỆT NAM</v>
      </c>
    </row>
    <row r="2088" spans="1:31" s="156" customFormat="1" ht="25.5" customHeight="1" x14ac:dyDescent="0.2">
      <c r="A2088" s="199" t="s">
        <v>140</v>
      </c>
      <c r="B2088" s="4" t="s">
        <v>4526</v>
      </c>
      <c r="C2088" s="200" t="s">
        <v>4271</v>
      </c>
      <c r="D2088" s="201"/>
      <c r="E2088" s="200" t="s">
        <v>4271</v>
      </c>
      <c r="F2088" s="156" t="s">
        <v>4365</v>
      </c>
      <c r="H2088" s="152"/>
      <c r="I2088" s="152">
        <f>IFERROR(ROUND((VLOOKUP(Table1[[#This Row],[Mã khách hàng]],Ty_Le!$A:$E,5,0)*5%),0),0)</f>
        <v>0</v>
      </c>
      <c r="J2088" s="152">
        <f>(Table1[[#This Row],[Tiền hàng]]-Table1[[#This Row],[Tiền chiết khấu]])*8%</f>
        <v>0</v>
      </c>
      <c r="K2088" s="152">
        <v>6677483</v>
      </c>
      <c r="L2088" s="149" t="s">
        <v>3648</v>
      </c>
      <c r="M2088" s="244">
        <v>45691</v>
      </c>
      <c r="N2088" s="245" t="s">
        <v>4380</v>
      </c>
      <c r="O2088" s="152">
        <f>IF(Table1[[#This Row],[Phân loại]]="Tồn đầu kỳ",Table1[[#This Row],[Tổng giá trị]],0)</f>
        <v>6677483</v>
      </c>
      <c r="P2088" s="149">
        <f>IF(Table1[[#This Row],[Số còn phải thu ĐK]]&lt;&gt;0,0,IF(Table1[[#This Row],[Phân loại]]="Bán hàng",Table1[[#This Row],[Tổng giá trị]],-Table1[[#This Row],[Tổng giá trị]]))</f>
        <v>0</v>
      </c>
      <c r="Q2088" s="152">
        <f>IF(M2088&lt;&gt;"",IF(O2088&lt;&gt;0,O2088,P2088),0)</f>
        <v>6677483</v>
      </c>
      <c r="R2088" s="149">
        <f>Table1[[#This Row],[Số còn phải thu ĐK]]+Table1[[#This Row],[Giá Trị HD sau CK]]-Table1[[#This Row],[Số tiền đã thu]]</f>
        <v>0</v>
      </c>
      <c r="S2088" s="153" t="str">
        <f>IF(Table1[[#This Row],[Ngày hóa đơn]]&lt;&gt;"",Table1[[#This Row],[Ngày hóa đơn]],Table1[[#This Row],[Ngày hạch toán]])</f>
        <v>12/12/2024</v>
      </c>
      <c r="T2088" s="149"/>
      <c r="U2088" s="153">
        <f>IF(Table1[[#This Row],[Ngày tính CN]]="","",S2088+T2088)</f>
        <v>45638</v>
      </c>
      <c r="V2088" s="154">
        <f ca="1">IF(Table1[[#This Row],[Hạn thanh toán]]="","",IF((U2088-NOW())&lt;0,0,(U2088-NOW())))</f>
        <v>0</v>
      </c>
      <c r="W2088" s="152"/>
      <c r="X2088" s="152" t="str">
        <f t="shared" ca="1" si="243"/>
        <v/>
      </c>
      <c r="Y2088" s="156" t="str">
        <f t="shared" si="244"/>
        <v>Đã thanh toán</v>
      </c>
      <c r="Z2088" s="304">
        <f>Table1[[#This Row],[Hạn thanh toán]]</f>
        <v>45638</v>
      </c>
      <c r="AA2088" s="304">
        <f>Table1[[#This Row],[Ngày Thanh toán]]</f>
        <v>45691</v>
      </c>
      <c r="AD2088" s="156" t="str">
        <f>VLOOKUP($A2088,Ma_KH!$A:$Q,Ma_KH!O$1,0)</f>
        <v>AEON MALL</v>
      </c>
      <c r="AE2088" s="3" t="str">
        <f>VLOOKUP($A2088,Ma_KH!$A:$Q,Ma_KH!P$1,0)</f>
        <v>CÔNG TY TNHH AEON VIỆT NAM</v>
      </c>
    </row>
    <row r="2089" spans="1:31" s="156" customFormat="1" ht="25.5" customHeight="1" x14ac:dyDescent="0.2">
      <c r="A2089" s="199" t="s">
        <v>140</v>
      </c>
      <c r="B2089" s="4" t="s">
        <v>4526</v>
      </c>
      <c r="C2089" s="200" t="s">
        <v>4271</v>
      </c>
      <c r="D2089" s="201"/>
      <c r="E2089" s="200" t="s">
        <v>4271</v>
      </c>
      <c r="F2089" s="156" t="s">
        <v>4366</v>
      </c>
      <c r="H2089" s="152"/>
      <c r="I2089" s="152">
        <f>IFERROR(ROUND((VLOOKUP(Table1[[#This Row],[Mã khách hàng]],Ty_Le!$A:$E,5,0)*5%),0),0)</f>
        <v>0</v>
      </c>
      <c r="J2089" s="152">
        <f>(Table1[[#This Row],[Tiền hàng]]-Table1[[#This Row],[Tiền chiết khấu]])*8%</f>
        <v>0</v>
      </c>
      <c r="K2089" s="152">
        <v>3815705</v>
      </c>
      <c r="L2089" s="149" t="s">
        <v>3648</v>
      </c>
      <c r="M2089" s="244">
        <v>45691</v>
      </c>
      <c r="N2089" s="245" t="s">
        <v>4380</v>
      </c>
      <c r="O2089" s="152">
        <f>IF(Table1[[#This Row],[Phân loại]]="Tồn đầu kỳ",Table1[[#This Row],[Tổng giá trị]],0)</f>
        <v>3815705</v>
      </c>
      <c r="P2089" s="149">
        <f>IF(Table1[[#This Row],[Số còn phải thu ĐK]]&lt;&gt;0,0,IF(Table1[[#This Row],[Phân loại]]="Bán hàng",Table1[[#This Row],[Tổng giá trị]],-Table1[[#This Row],[Tổng giá trị]]))</f>
        <v>0</v>
      </c>
      <c r="Q2089" s="152">
        <f t="shared" ref="Q2089:Q2111" si="245">IF(M2089&lt;&gt;"",IF(O2089&lt;&gt;0,O2089,P2089),0)</f>
        <v>3815705</v>
      </c>
      <c r="R2089" s="149">
        <f>Table1[[#This Row],[Số còn phải thu ĐK]]+Table1[[#This Row],[Giá Trị HD sau CK]]-Table1[[#This Row],[Số tiền đã thu]]</f>
        <v>0</v>
      </c>
      <c r="S2089" s="153" t="str">
        <f>IF(Table1[[#This Row],[Ngày hóa đơn]]&lt;&gt;"",Table1[[#This Row],[Ngày hóa đơn]],Table1[[#This Row],[Ngày hạch toán]])</f>
        <v>12/12/2024</v>
      </c>
      <c r="T2089" s="149"/>
      <c r="U2089" s="153">
        <f>IF(Table1[[#This Row],[Ngày tính CN]]="","",S2089+T2089)</f>
        <v>45638</v>
      </c>
      <c r="V2089" s="154">
        <f ca="1">IF(Table1[[#This Row],[Hạn thanh toán]]="","",IF((U2089-NOW())&lt;0,0,(U2089-NOW())))</f>
        <v>0</v>
      </c>
      <c r="W2089" s="152"/>
      <c r="X2089" s="152" t="str">
        <f t="shared" ca="1" si="243"/>
        <v/>
      </c>
      <c r="Y2089" s="156" t="str">
        <f t="shared" si="244"/>
        <v>Đã thanh toán</v>
      </c>
      <c r="Z2089" s="304">
        <f>Table1[[#This Row],[Hạn thanh toán]]</f>
        <v>45638</v>
      </c>
      <c r="AA2089" s="304">
        <f>Table1[[#This Row],[Ngày Thanh toán]]</f>
        <v>45691</v>
      </c>
      <c r="AD2089" s="156" t="str">
        <f>VLOOKUP($A2089,Ma_KH!$A:$Q,Ma_KH!O$1,0)</f>
        <v>AEON MALL</v>
      </c>
      <c r="AE2089" s="3" t="str">
        <f>VLOOKUP($A2089,Ma_KH!$A:$Q,Ma_KH!P$1,0)</f>
        <v>CÔNG TY TNHH AEON VIỆT NAM</v>
      </c>
    </row>
    <row r="2090" spans="1:31" s="156" customFormat="1" ht="25.5" customHeight="1" x14ac:dyDescent="0.2">
      <c r="A2090" s="199" t="s">
        <v>140</v>
      </c>
      <c r="B2090" s="4" t="s">
        <v>4526</v>
      </c>
      <c r="C2090" s="200" t="s">
        <v>4271</v>
      </c>
      <c r="D2090" s="201"/>
      <c r="E2090" s="200" t="s">
        <v>4271</v>
      </c>
      <c r="F2090" s="156" t="s">
        <v>4367</v>
      </c>
      <c r="H2090" s="152"/>
      <c r="I2090" s="152">
        <f>IFERROR(ROUND((VLOOKUP(Table1[[#This Row],[Mã khách hàng]],Ty_Le!$A:$E,5,0)*5%),0),0)</f>
        <v>0</v>
      </c>
      <c r="J2090" s="152">
        <f>(Table1[[#This Row],[Tiền hàng]]-Table1[[#This Row],[Tiền chiết khấu]])*8%</f>
        <v>0</v>
      </c>
      <c r="K2090" s="152">
        <v>6677483</v>
      </c>
      <c r="L2090" s="149" t="s">
        <v>3648</v>
      </c>
      <c r="M2090" s="244">
        <v>45691</v>
      </c>
      <c r="N2090" s="245" t="s">
        <v>4380</v>
      </c>
      <c r="O2090" s="152">
        <f>IF(Table1[[#This Row],[Phân loại]]="Tồn đầu kỳ",Table1[[#This Row],[Tổng giá trị]],0)</f>
        <v>6677483</v>
      </c>
      <c r="P2090" s="149">
        <f>IF(Table1[[#This Row],[Số còn phải thu ĐK]]&lt;&gt;0,0,IF(Table1[[#This Row],[Phân loại]]="Bán hàng",Table1[[#This Row],[Tổng giá trị]],-Table1[[#This Row],[Tổng giá trị]]))</f>
        <v>0</v>
      </c>
      <c r="Q2090" s="152">
        <f t="shared" si="245"/>
        <v>6677483</v>
      </c>
      <c r="R2090" s="149">
        <f>Table1[[#This Row],[Số còn phải thu ĐK]]+Table1[[#This Row],[Giá Trị HD sau CK]]-Table1[[#This Row],[Số tiền đã thu]]</f>
        <v>0</v>
      </c>
      <c r="S2090" s="153" t="str">
        <f>IF(Table1[[#This Row],[Ngày hóa đơn]]&lt;&gt;"",Table1[[#This Row],[Ngày hóa đơn]],Table1[[#This Row],[Ngày hạch toán]])</f>
        <v>12/12/2024</v>
      </c>
      <c r="T2090" s="149"/>
      <c r="U2090" s="153">
        <f>IF(Table1[[#This Row],[Ngày tính CN]]="","",S2090+T2090)</f>
        <v>45638</v>
      </c>
      <c r="V2090" s="154">
        <f ca="1">IF(Table1[[#This Row],[Hạn thanh toán]]="","",IF((U2090-NOW())&lt;0,0,(U2090-NOW())))</f>
        <v>0</v>
      </c>
      <c r="W2090" s="152"/>
      <c r="X2090" s="152" t="str">
        <f t="shared" ca="1" si="243"/>
        <v/>
      </c>
      <c r="Y2090" s="156" t="str">
        <f t="shared" si="244"/>
        <v>Đã thanh toán</v>
      </c>
      <c r="Z2090" s="304">
        <f>Table1[[#This Row],[Hạn thanh toán]]</f>
        <v>45638</v>
      </c>
      <c r="AA2090" s="304">
        <f>Table1[[#This Row],[Ngày Thanh toán]]</f>
        <v>45691</v>
      </c>
      <c r="AD2090" s="156" t="str">
        <f>VLOOKUP($A2090,Ma_KH!$A:$Q,Ma_KH!O$1,0)</f>
        <v>AEON MALL</v>
      </c>
      <c r="AE2090" s="3" t="str">
        <f>VLOOKUP($A2090,Ma_KH!$A:$Q,Ma_KH!P$1,0)</f>
        <v>CÔNG TY TNHH AEON VIỆT NAM</v>
      </c>
    </row>
    <row r="2091" spans="1:31" s="156" customFormat="1" ht="25.5" customHeight="1" x14ac:dyDescent="0.2">
      <c r="A2091" s="199" t="s">
        <v>140</v>
      </c>
      <c r="B2091" s="4" t="s">
        <v>4526</v>
      </c>
      <c r="C2091" s="200" t="s">
        <v>4272</v>
      </c>
      <c r="D2091" s="201"/>
      <c r="E2091" s="200" t="s">
        <v>4272</v>
      </c>
      <c r="F2091" s="156" t="s">
        <v>4368</v>
      </c>
      <c r="H2091" s="152"/>
      <c r="I2091" s="152">
        <f>IFERROR(ROUND((VLOOKUP(Table1[[#This Row],[Mã khách hàng]],Ty_Le!$A:$E,5,0)*5%),0),0)</f>
        <v>0</v>
      </c>
      <c r="J2091" s="152">
        <f>(Table1[[#This Row],[Tiền hàng]]-Table1[[#This Row],[Tiền chiết khấu]])*8%</f>
        <v>0</v>
      </c>
      <c r="K2091" s="152">
        <v>9495403</v>
      </c>
      <c r="L2091" s="149" t="s">
        <v>3648</v>
      </c>
      <c r="M2091" s="244">
        <v>45691</v>
      </c>
      <c r="N2091" s="245" t="s">
        <v>4380</v>
      </c>
      <c r="O2091" s="152">
        <f>IF(Table1[[#This Row],[Phân loại]]="Tồn đầu kỳ",Table1[[#This Row],[Tổng giá trị]],0)</f>
        <v>9495403</v>
      </c>
      <c r="P2091" s="149">
        <f>IF(Table1[[#This Row],[Số còn phải thu ĐK]]&lt;&gt;0,0,IF(Table1[[#This Row],[Phân loại]]="Bán hàng",Table1[[#This Row],[Tổng giá trị]],-Table1[[#This Row],[Tổng giá trị]]))</f>
        <v>0</v>
      </c>
      <c r="Q2091" s="152">
        <f t="shared" si="245"/>
        <v>9495403</v>
      </c>
      <c r="R2091" s="149">
        <f>Table1[[#This Row],[Số còn phải thu ĐK]]+Table1[[#This Row],[Giá Trị HD sau CK]]-Table1[[#This Row],[Số tiền đã thu]]</f>
        <v>0</v>
      </c>
      <c r="S2091" s="153" t="str">
        <f>IF(Table1[[#This Row],[Ngày hóa đơn]]&lt;&gt;"",Table1[[#This Row],[Ngày hóa đơn]],Table1[[#This Row],[Ngày hạch toán]])</f>
        <v>13/12/2024</v>
      </c>
      <c r="T2091" s="149"/>
      <c r="U2091" s="153">
        <f>IF(Table1[[#This Row],[Ngày tính CN]]="","",S2091+T2091)</f>
        <v>45639</v>
      </c>
      <c r="V2091" s="154">
        <f ca="1">IF(Table1[[#This Row],[Hạn thanh toán]]="","",IF((U2091-NOW())&lt;0,0,(U2091-NOW())))</f>
        <v>0</v>
      </c>
      <c r="W2091" s="152"/>
      <c r="X2091" s="152" t="str">
        <f t="shared" ca="1" si="243"/>
        <v/>
      </c>
      <c r="Y2091" s="156" t="str">
        <f t="shared" si="244"/>
        <v>Đã thanh toán</v>
      </c>
      <c r="Z2091" s="304">
        <f>Table1[[#This Row],[Hạn thanh toán]]</f>
        <v>45639</v>
      </c>
      <c r="AA2091" s="304">
        <f>Table1[[#This Row],[Ngày Thanh toán]]</f>
        <v>45691</v>
      </c>
      <c r="AD2091" s="156" t="str">
        <f>VLOOKUP($A2091,Ma_KH!$A:$Q,Ma_KH!O$1,0)</f>
        <v>AEON MALL</v>
      </c>
      <c r="AE2091" s="3" t="str">
        <f>VLOOKUP($A2091,Ma_KH!$A:$Q,Ma_KH!P$1,0)</f>
        <v>CÔNG TY TNHH AEON VIỆT NAM</v>
      </c>
    </row>
    <row r="2092" spans="1:31" s="156" customFormat="1" ht="25.5" customHeight="1" x14ac:dyDescent="0.2">
      <c r="A2092" s="199" t="s">
        <v>140</v>
      </c>
      <c r="B2092" s="4" t="s">
        <v>4526</v>
      </c>
      <c r="C2092" s="200" t="s">
        <v>4273</v>
      </c>
      <c r="D2092" s="201"/>
      <c r="E2092" s="200" t="s">
        <v>4273</v>
      </c>
      <c r="F2092" s="156" t="s">
        <v>4369</v>
      </c>
      <c r="H2092" s="152"/>
      <c r="I2092" s="152">
        <f>IFERROR(ROUND((VLOOKUP(Table1[[#This Row],[Mã khách hàng]],Ty_Le!$A:$E,5,0)*5%),0),0)</f>
        <v>0</v>
      </c>
      <c r="J2092" s="152">
        <f>(Table1[[#This Row],[Tiền hàng]]-Table1[[#This Row],[Tiền chiết khấu]])*8%</f>
        <v>0</v>
      </c>
      <c r="K2092" s="152">
        <v>7164180</v>
      </c>
      <c r="L2092" s="149" t="s">
        <v>3648</v>
      </c>
      <c r="M2092" s="244">
        <v>45691</v>
      </c>
      <c r="N2092" s="245" t="s">
        <v>4380</v>
      </c>
      <c r="O2092" s="152">
        <f>IF(Table1[[#This Row],[Phân loại]]="Tồn đầu kỳ",Table1[[#This Row],[Tổng giá trị]],0)</f>
        <v>7164180</v>
      </c>
      <c r="P2092" s="149">
        <f>IF(Table1[[#This Row],[Số còn phải thu ĐK]]&lt;&gt;0,0,IF(Table1[[#This Row],[Phân loại]]="Bán hàng",Table1[[#This Row],[Tổng giá trị]],-Table1[[#This Row],[Tổng giá trị]]))</f>
        <v>0</v>
      </c>
      <c r="Q2092" s="152">
        <f t="shared" si="245"/>
        <v>7164180</v>
      </c>
      <c r="R2092" s="149">
        <f>Table1[[#This Row],[Số còn phải thu ĐK]]+Table1[[#This Row],[Giá Trị HD sau CK]]-Table1[[#This Row],[Số tiền đã thu]]</f>
        <v>0</v>
      </c>
      <c r="S2092" s="153" t="str">
        <f>IF(Table1[[#This Row],[Ngày hóa đơn]]&lt;&gt;"",Table1[[#This Row],[Ngày hóa đơn]],Table1[[#This Row],[Ngày hạch toán]])</f>
        <v>16/12/2024</v>
      </c>
      <c r="T2092" s="149"/>
      <c r="U2092" s="153">
        <f>IF(Table1[[#This Row],[Ngày tính CN]]="","",S2092+T2092)</f>
        <v>45642</v>
      </c>
      <c r="V2092" s="154">
        <f ca="1">IF(Table1[[#This Row],[Hạn thanh toán]]="","",IF((U2092-NOW())&lt;0,0,(U2092-NOW())))</f>
        <v>0</v>
      </c>
      <c r="W2092" s="152"/>
      <c r="X2092" s="152" t="str">
        <f t="shared" ca="1" si="243"/>
        <v/>
      </c>
      <c r="Y2092" s="156" t="str">
        <f t="shared" si="244"/>
        <v>Đã thanh toán</v>
      </c>
      <c r="Z2092" s="304">
        <f>Table1[[#This Row],[Hạn thanh toán]]</f>
        <v>45642</v>
      </c>
      <c r="AA2092" s="304">
        <f>Table1[[#This Row],[Ngày Thanh toán]]</f>
        <v>45691</v>
      </c>
      <c r="AD2092" s="156" t="str">
        <f>VLOOKUP($A2092,Ma_KH!$A:$Q,Ma_KH!O$1,0)</f>
        <v>AEON MALL</v>
      </c>
      <c r="AE2092" s="3" t="str">
        <f>VLOOKUP($A2092,Ma_KH!$A:$Q,Ma_KH!P$1,0)</f>
        <v>CÔNG TY TNHH AEON VIỆT NAM</v>
      </c>
    </row>
    <row r="2093" spans="1:31" s="156" customFormat="1" ht="25.5" customHeight="1" x14ac:dyDescent="0.2">
      <c r="A2093" s="199" t="s">
        <v>140</v>
      </c>
      <c r="B2093" s="4" t="s">
        <v>4526</v>
      </c>
      <c r="C2093" s="200" t="s">
        <v>4274</v>
      </c>
      <c r="D2093" s="201"/>
      <c r="E2093" s="200" t="s">
        <v>4274</v>
      </c>
      <c r="F2093" s="156" t="s">
        <v>4370</v>
      </c>
      <c r="H2093" s="152"/>
      <c r="I2093" s="152">
        <f>IFERROR(ROUND((VLOOKUP(Table1[[#This Row],[Mã khách hàng]],Ty_Le!$A:$E,5,0)*5%),0),0)</f>
        <v>0</v>
      </c>
      <c r="J2093" s="152">
        <f>(Table1[[#This Row],[Tiền hàng]]-Table1[[#This Row],[Tiền chiết khấu]])*8%</f>
        <v>0</v>
      </c>
      <c r="K2093" s="152">
        <v>13331520</v>
      </c>
      <c r="L2093" s="149" t="s">
        <v>3648</v>
      </c>
      <c r="M2093" s="244">
        <v>45691</v>
      </c>
      <c r="N2093" s="245" t="s">
        <v>4380</v>
      </c>
      <c r="O2093" s="152">
        <f>IF(Table1[[#This Row],[Phân loại]]="Tồn đầu kỳ",Table1[[#This Row],[Tổng giá trị]],0)</f>
        <v>13331520</v>
      </c>
      <c r="P2093" s="149">
        <f>IF(Table1[[#This Row],[Số còn phải thu ĐK]]&lt;&gt;0,0,IF(Table1[[#This Row],[Phân loại]]="Bán hàng",Table1[[#This Row],[Tổng giá trị]],-Table1[[#This Row],[Tổng giá trị]]))</f>
        <v>0</v>
      </c>
      <c r="Q2093" s="152">
        <f t="shared" si="245"/>
        <v>13331520</v>
      </c>
      <c r="R2093" s="149">
        <f>Table1[[#This Row],[Số còn phải thu ĐK]]+Table1[[#This Row],[Giá Trị HD sau CK]]-Table1[[#This Row],[Số tiền đã thu]]</f>
        <v>0</v>
      </c>
      <c r="S2093" s="153" t="str">
        <f>IF(Table1[[#This Row],[Ngày hóa đơn]]&lt;&gt;"",Table1[[#This Row],[Ngày hóa đơn]],Table1[[#This Row],[Ngày hạch toán]])</f>
        <v>17/12/2024</v>
      </c>
      <c r="T2093" s="149"/>
      <c r="U2093" s="153">
        <f>IF(Table1[[#This Row],[Ngày tính CN]]="","",S2093+T2093)</f>
        <v>45643</v>
      </c>
      <c r="V2093" s="154">
        <f ca="1">IF(Table1[[#This Row],[Hạn thanh toán]]="","",IF((U2093-NOW())&lt;0,0,(U2093-NOW())))</f>
        <v>0</v>
      </c>
      <c r="W2093" s="152"/>
      <c r="X2093" s="152" t="str">
        <f t="shared" ca="1" si="243"/>
        <v/>
      </c>
      <c r="Y2093" s="156" t="str">
        <f t="shared" si="244"/>
        <v>Đã thanh toán</v>
      </c>
      <c r="Z2093" s="304">
        <f>Table1[[#This Row],[Hạn thanh toán]]</f>
        <v>45643</v>
      </c>
      <c r="AA2093" s="304">
        <f>Table1[[#This Row],[Ngày Thanh toán]]</f>
        <v>45691</v>
      </c>
      <c r="AD2093" s="156" t="str">
        <f>VLOOKUP($A2093,Ma_KH!$A:$Q,Ma_KH!O$1,0)</f>
        <v>AEON MALL</v>
      </c>
      <c r="AE2093" s="3" t="str">
        <f>VLOOKUP($A2093,Ma_KH!$A:$Q,Ma_KH!P$1,0)</f>
        <v>CÔNG TY TNHH AEON VIỆT NAM</v>
      </c>
    </row>
    <row r="2094" spans="1:31" s="156" customFormat="1" ht="25.5" customHeight="1" x14ac:dyDescent="0.2">
      <c r="A2094" s="199" t="s">
        <v>140</v>
      </c>
      <c r="B2094" s="4" t="s">
        <v>4526</v>
      </c>
      <c r="C2094" s="200" t="s">
        <v>4274</v>
      </c>
      <c r="D2094" s="201"/>
      <c r="E2094" s="200" t="s">
        <v>4274</v>
      </c>
      <c r="F2094" s="156" t="s">
        <v>4371</v>
      </c>
      <c r="H2094" s="152"/>
      <c r="I2094" s="152">
        <f>IFERROR(ROUND((VLOOKUP(Table1[[#This Row],[Mã khách hàng]],Ty_Le!$A:$E,5,0)*5%),0),0)</f>
        <v>0</v>
      </c>
      <c r="J2094" s="152">
        <f>(Table1[[#This Row],[Tiền hàng]]-Table1[[#This Row],[Tiền chiết khấu]])*8%</f>
        <v>0</v>
      </c>
      <c r="K2094" s="152">
        <v>7956284</v>
      </c>
      <c r="L2094" s="149" t="s">
        <v>3648</v>
      </c>
      <c r="M2094" s="244">
        <v>45691</v>
      </c>
      <c r="N2094" s="245" t="s">
        <v>4380</v>
      </c>
      <c r="O2094" s="152">
        <f>IF(Table1[[#This Row],[Phân loại]]="Tồn đầu kỳ",Table1[[#This Row],[Tổng giá trị]],0)</f>
        <v>7956284</v>
      </c>
      <c r="P2094" s="149">
        <f>IF(Table1[[#This Row],[Số còn phải thu ĐK]]&lt;&gt;0,0,IF(Table1[[#This Row],[Phân loại]]="Bán hàng",Table1[[#This Row],[Tổng giá trị]],-Table1[[#This Row],[Tổng giá trị]]))</f>
        <v>0</v>
      </c>
      <c r="Q2094" s="152">
        <f t="shared" si="245"/>
        <v>7956284</v>
      </c>
      <c r="R2094" s="149">
        <f>Table1[[#This Row],[Số còn phải thu ĐK]]+Table1[[#This Row],[Giá Trị HD sau CK]]-Table1[[#This Row],[Số tiền đã thu]]</f>
        <v>0</v>
      </c>
      <c r="S2094" s="153" t="str">
        <f>IF(Table1[[#This Row],[Ngày hóa đơn]]&lt;&gt;"",Table1[[#This Row],[Ngày hóa đơn]],Table1[[#This Row],[Ngày hạch toán]])</f>
        <v>17/12/2024</v>
      </c>
      <c r="T2094" s="149"/>
      <c r="U2094" s="153">
        <f>IF(Table1[[#This Row],[Ngày tính CN]]="","",S2094+T2094)</f>
        <v>45643</v>
      </c>
      <c r="V2094" s="154">
        <f ca="1">IF(Table1[[#This Row],[Hạn thanh toán]]="","",IF((U2094-NOW())&lt;0,0,(U2094-NOW())))</f>
        <v>0</v>
      </c>
      <c r="W2094" s="152"/>
      <c r="X2094" s="152" t="str">
        <f t="shared" ca="1" si="243"/>
        <v/>
      </c>
      <c r="Y2094" s="156" t="str">
        <f t="shared" si="244"/>
        <v>Đã thanh toán</v>
      </c>
      <c r="Z2094" s="304">
        <f>Table1[[#This Row],[Hạn thanh toán]]</f>
        <v>45643</v>
      </c>
      <c r="AA2094" s="304">
        <f>Table1[[#This Row],[Ngày Thanh toán]]</f>
        <v>45691</v>
      </c>
      <c r="AD2094" s="156" t="str">
        <f>VLOOKUP($A2094,Ma_KH!$A:$Q,Ma_KH!O$1,0)</f>
        <v>AEON MALL</v>
      </c>
      <c r="AE2094" s="3" t="str">
        <f>VLOOKUP($A2094,Ma_KH!$A:$Q,Ma_KH!P$1,0)</f>
        <v>CÔNG TY TNHH AEON VIỆT NAM</v>
      </c>
    </row>
    <row r="2095" spans="1:31" s="156" customFormat="1" ht="25.5" customHeight="1" x14ac:dyDescent="0.2">
      <c r="A2095" s="199" t="s">
        <v>140</v>
      </c>
      <c r="B2095" s="4" t="s">
        <v>4526</v>
      </c>
      <c r="C2095" s="200" t="s">
        <v>4275</v>
      </c>
      <c r="D2095" s="201"/>
      <c r="E2095" s="200" t="s">
        <v>4275</v>
      </c>
      <c r="F2095" s="156" t="s">
        <v>4372</v>
      </c>
      <c r="H2095" s="152"/>
      <c r="I2095" s="152">
        <f>IFERROR(ROUND((VLOOKUP(Table1[[#This Row],[Mã khách hàng]],Ty_Le!$A:$E,5,0)*5%),0),0)</f>
        <v>0</v>
      </c>
      <c r="J2095" s="152">
        <f>(Table1[[#This Row],[Tiền hàng]]-Table1[[#This Row],[Tiền chiết khấu]])*8%</f>
        <v>0</v>
      </c>
      <c r="K2095" s="152">
        <v>18372906</v>
      </c>
      <c r="L2095" s="149" t="s">
        <v>3648</v>
      </c>
      <c r="M2095" s="244">
        <v>45691</v>
      </c>
      <c r="N2095" s="245" t="s">
        <v>4380</v>
      </c>
      <c r="O2095" s="152">
        <f>IF(Table1[[#This Row],[Phân loại]]="Tồn đầu kỳ",Table1[[#This Row],[Tổng giá trị]],0)</f>
        <v>18372906</v>
      </c>
      <c r="P2095" s="149">
        <f>IF(Table1[[#This Row],[Số còn phải thu ĐK]]&lt;&gt;0,0,IF(Table1[[#This Row],[Phân loại]]="Bán hàng",Table1[[#This Row],[Tổng giá trị]],-Table1[[#This Row],[Tổng giá trị]]))</f>
        <v>0</v>
      </c>
      <c r="Q2095" s="152">
        <f t="shared" si="245"/>
        <v>18372906</v>
      </c>
      <c r="R2095" s="149">
        <f>Table1[[#This Row],[Số còn phải thu ĐK]]+Table1[[#This Row],[Giá Trị HD sau CK]]-Table1[[#This Row],[Số tiền đã thu]]</f>
        <v>0</v>
      </c>
      <c r="S2095" s="153" t="str">
        <f>IF(Table1[[#This Row],[Ngày hóa đơn]]&lt;&gt;"",Table1[[#This Row],[Ngày hóa đơn]],Table1[[#This Row],[Ngày hạch toán]])</f>
        <v>22/12/2024</v>
      </c>
      <c r="T2095" s="149"/>
      <c r="U2095" s="153">
        <f>IF(Table1[[#This Row],[Ngày tính CN]]="","",S2095+T2095)</f>
        <v>45648</v>
      </c>
      <c r="V2095" s="154">
        <f ca="1">IF(Table1[[#This Row],[Hạn thanh toán]]="","",IF((U2095-NOW())&lt;0,0,(U2095-NOW())))</f>
        <v>0</v>
      </c>
      <c r="W2095" s="152"/>
      <c r="X2095" s="152" t="str">
        <f t="shared" ca="1" si="243"/>
        <v/>
      </c>
      <c r="Y2095" s="156" t="str">
        <f t="shared" si="244"/>
        <v>Đã thanh toán</v>
      </c>
      <c r="Z2095" s="304">
        <f>Table1[[#This Row],[Hạn thanh toán]]</f>
        <v>45648</v>
      </c>
      <c r="AA2095" s="304">
        <f>Table1[[#This Row],[Ngày Thanh toán]]</f>
        <v>45691</v>
      </c>
      <c r="AD2095" s="156" t="str">
        <f>VLOOKUP($A2095,Ma_KH!$A:$Q,Ma_KH!O$1,0)</f>
        <v>AEON MALL</v>
      </c>
      <c r="AE2095" s="3" t="str">
        <f>VLOOKUP($A2095,Ma_KH!$A:$Q,Ma_KH!P$1,0)</f>
        <v>CÔNG TY TNHH AEON VIỆT NAM</v>
      </c>
    </row>
    <row r="2096" spans="1:31" s="156" customFormat="1" ht="25.5" customHeight="1" x14ac:dyDescent="0.2">
      <c r="A2096" s="199" t="s">
        <v>140</v>
      </c>
      <c r="B2096" s="4" t="s">
        <v>4526</v>
      </c>
      <c r="C2096" s="200" t="s">
        <v>4276</v>
      </c>
      <c r="D2096" s="201"/>
      <c r="E2096" s="200" t="s">
        <v>4276</v>
      </c>
      <c r="F2096" s="156" t="s">
        <v>4373</v>
      </c>
      <c r="H2096" s="152"/>
      <c r="I2096" s="152">
        <f>IFERROR(ROUND((VLOOKUP(Table1[[#This Row],[Mã khách hàng]],Ty_Le!$A:$E,5,0)*5%),0),0)</f>
        <v>0</v>
      </c>
      <c r="J2096" s="152">
        <f>(Table1[[#This Row],[Tiền hàng]]-Table1[[#This Row],[Tiền chiết khấu]])*8%</f>
        <v>0</v>
      </c>
      <c r="K2096" s="152">
        <v>9798062</v>
      </c>
      <c r="L2096" s="149" t="s">
        <v>3648</v>
      </c>
      <c r="M2096" s="244">
        <v>45691</v>
      </c>
      <c r="N2096" s="245" t="s">
        <v>4380</v>
      </c>
      <c r="O2096" s="152">
        <f>IF(Table1[[#This Row],[Phân loại]]="Tồn đầu kỳ",Table1[[#This Row],[Tổng giá trị]],0)</f>
        <v>9798062</v>
      </c>
      <c r="P2096" s="149">
        <f>IF(Table1[[#This Row],[Số còn phải thu ĐK]]&lt;&gt;0,0,IF(Table1[[#This Row],[Phân loại]]="Bán hàng",Table1[[#This Row],[Tổng giá trị]],-Table1[[#This Row],[Tổng giá trị]]))</f>
        <v>0</v>
      </c>
      <c r="Q2096" s="152">
        <f t="shared" si="245"/>
        <v>9798062</v>
      </c>
      <c r="R2096" s="149">
        <f>Table1[[#This Row],[Số còn phải thu ĐK]]+Table1[[#This Row],[Giá Trị HD sau CK]]-Table1[[#This Row],[Số tiền đã thu]]</f>
        <v>0</v>
      </c>
      <c r="S2096" s="153" t="str">
        <f>IF(Table1[[#This Row],[Ngày hóa đơn]]&lt;&gt;"",Table1[[#This Row],[Ngày hóa đơn]],Table1[[#This Row],[Ngày hạch toán]])</f>
        <v>24/12/2024</v>
      </c>
      <c r="T2096" s="149"/>
      <c r="U2096" s="153">
        <f>IF(Table1[[#This Row],[Ngày tính CN]]="","",S2096+T2096)</f>
        <v>45650</v>
      </c>
      <c r="V2096" s="154">
        <f ca="1">IF(Table1[[#This Row],[Hạn thanh toán]]="","",IF((U2096-NOW())&lt;0,0,(U2096-NOW())))</f>
        <v>0</v>
      </c>
      <c r="W2096" s="152"/>
      <c r="X2096" s="152" t="str">
        <f t="shared" ca="1" si="243"/>
        <v/>
      </c>
      <c r="Y2096" s="156" t="str">
        <f t="shared" si="244"/>
        <v>Đã thanh toán</v>
      </c>
      <c r="Z2096" s="304">
        <f>Table1[[#This Row],[Hạn thanh toán]]</f>
        <v>45650</v>
      </c>
      <c r="AA2096" s="304">
        <f>Table1[[#This Row],[Ngày Thanh toán]]</f>
        <v>45691</v>
      </c>
      <c r="AD2096" s="156" t="str">
        <f>VLOOKUP($A2096,Ma_KH!$A:$Q,Ma_KH!O$1,0)</f>
        <v>AEON MALL</v>
      </c>
      <c r="AE2096" s="3" t="str">
        <f>VLOOKUP($A2096,Ma_KH!$A:$Q,Ma_KH!P$1,0)</f>
        <v>CÔNG TY TNHH AEON VIỆT NAM</v>
      </c>
    </row>
    <row r="2097" spans="1:31" s="156" customFormat="1" ht="25.5" customHeight="1" x14ac:dyDescent="0.2">
      <c r="A2097" s="199" t="s">
        <v>140</v>
      </c>
      <c r="B2097" s="4" t="s">
        <v>4526</v>
      </c>
      <c r="C2097" s="200" t="s">
        <v>4276</v>
      </c>
      <c r="D2097" s="201"/>
      <c r="E2097" s="200" t="s">
        <v>4276</v>
      </c>
      <c r="F2097" s="156" t="s">
        <v>4374</v>
      </c>
      <c r="H2097" s="152"/>
      <c r="I2097" s="152">
        <f>IFERROR(ROUND((VLOOKUP(Table1[[#This Row],[Mã khách hàng]],Ty_Le!$A:$E,5,0)*5%),0),0)</f>
        <v>0</v>
      </c>
      <c r="J2097" s="152">
        <f>(Table1[[#This Row],[Tiền hàng]]-Table1[[#This Row],[Tiền chiết khấu]])*8%</f>
        <v>0</v>
      </c>
      <c r="K2097" s="152">
        <v>1149401</v>
      </c>
      <c r="L2097" s="149" t="s">
        <v>3648</v>
      </c>
      <c r="M2097" s="244">
        <v>45691</v>
      </c>
      <c r="N2097" s="245" t="s">
        <v>4380</v>
      </c>
      <c r="O2097" s="152">
        <f>IF(Table1[[#This Row],[Phân loại]]="Tồn đầu kỳ",Table1[[#This Row],[Tổng giá trị]],0)</f>
        <v>1149401</v>
      </c>
      <c r="P2097" s="149">
        <f>IF(Table1[[#This Row],[Số còn phải thu ĐK]]&lt;&gt;0,0,IF(Table1[[#This Row],[Phân loại]]="Bán hàng",Table1[[#This Row],[Tổng giá trị]],-Table1[[#This Row],[Tổng giá trị]]))</f>
        <v>0</v>
      </c>
      <c r="Q2097" s="152">
        <f t="shared" si="245"/>
        <v>1149401</v>
      </c>
      <c r="R2097" s="149">
        <f>Table1[[#This Row],[Số còn phải thu ĐK]]+Table1[[#This Row],[Giá Trị HD sau CK]]-Table1[[#This Row],[Số tiền đã thu]]</f>
        <v>0</v>
      </c>
      <c r="S2097" s="153" t="str">
        <f>IF(Table1[[#This Row],[Ngày hóa đơn]]&lt;&gt;"",Table1[[#This Row],[Ngày hóa đơn]],Table1[[#This Row],[Ngày hạch toán]])</f>
        <v>24/12/2024</v>
      </c>
      <c r="T2097" s="149"/>
      <c r="U2097" s="153">
        <f>IF(Table1[[#This Row],[Ngày tính CN]]="","",S2097+T2097)</f>
        <v>45650</v>
      </c>
      <c r="V2097" s="154">
        <f ca="1">IF(Table1[[#This Row],[Hạn thanh toán]]="","",IF((U2097-NOW())&lt;0,0,(U2097-NOW())))</f>
        <v>0</v>
      </c>
      <c r="W2097" s="152"/>
      <c r="X2097" s="152" t="str">
        <f t="shared" ca="1" si="243"/>
        <v/>
      </c>
      <c r="Y2097" s="156" t="str">
        <f t="shared" si="244"/>
        <v>Đã thanh toán</v>
      </c>
      <c r="Z2097" s="304">
        <f>Table1[[#This Row],[Hạn thanh toán]]</f>
        <v>45650</v>
      </c>
      <c r="AA2097" s="304">
        <f>Table1[[#This Row],[Ngày Thanh toán]]</f>
        <v>45691</v>
      </c>
      <c r="AD2097" s="156" t="str">
        <f>VLOOKUP($A2097,Ma_KH!$A:$Q,Ma_KH!O$1,0)</f>
        <v>AEON MALL</v>
      </c>
      <c r="AE2097" s="3" t="str">
        <f>VLOOKUP($A2097,Ma_KH!$A:$Q,Ma_KH!P$1,0)</f>
        <v>CÔNG TY TNHH AEON VIỆT NAM</v>
      </c>
    </row>
    <row r="2098" spans="1:31" s="156" customFormat="1" ht="25.5" customHeight="1" x14ac:dyDescent="0.2">
      <c r="A2098" s="199" t="s">
        <v>140</v>
      </c>
      <c r="B2098" s="4" t="s">
        <v>4526</v>
      </c>
      <c r="C2098" s="200" t="s">
        <v>4276</v>
      </c>
      <c r="D2098" s="201"/>
      <c r="E2098" s="200" t="s">
        <v>4276</v>
      </c>
      <c r="F2098" s="156" t="s">
        <v>4375</v>
      </c>
      <c r="H2098" s="152"/>
      <c r="I2098" s="152">
        <f>IFERROR(ROUND((VLOOKUP(Table1[[#This Row],[Mã khách hàng]],Ty_Le!$A:$E,5,0)*5%),0),0)</f>
        <v>0</v>
      </c>
      <c r="J2098" s="152">
        <f>(Table1[[#This Row],[Tiền hàng]]-Table1[[#This Row],[Tiền chiết khấu]])*8%</f>
        <v>0</v>
      </c>
      <c r="K2098" s="152">
        <v>7815161</v>
      </c>
      <c r="L2098" s="149" t="s">
        <v>3648</v>
      </c>
      <c r="M2098" s="244">
        <v>45691</v>
      </c>
      <c r="N2098" s="245" t="s">
        <v>4380</v>
      </c>
      <c r="O2098" s="152">
        <f>IF(Table1[[#This Row],[Phân loại]]="Tồn đầu kỳ",Table1[[#This Row],[Tổng giá trị]],0)</f>
        <v>7815161</v>
      </c>
      <c r="P2098" s="149">
        <f>IF(Table1[[#This Row],[Số còn phải thu ĐK]]&lt;&gt;0,0,IF(Table1[[#This Row],[Phân loại]]="Bán hàng",Table1[[#This Row],[Tổng giá trị]],-Table1[[#This Row],[Tổng giá trị]]))</f>
        <v>0</v>
      </c>
      <c r="Q2098" s="152">
        <f t="shared" si="245"/>
        <v>7815161</v>
      </c>
      <c r="R2098" s="149">
        <f>Table1[[#This Row],[Số còn phải thu ĐK]]+Table1[[#This Row],[Giá Trị HD sau CK]]-Table1[[#This Row],[Số tiền đã thu]]</f>
        <v>0</v>
      </c>
      <c r="S2098" s="153" t="str">
        <f>IF(Table1[[#This Row],[Ngày hóa đơn]]&lt;&gt;"",Table1[[#This Row],[Ngày hóa đơn]],Table1[[#This Row],[Ngày hạch toán]])</f>
        <v>24/12/2024</v>
      </c>
      <c r="T2098" s="149"/>
      <c r="U2098" s="153">
        <f>IF(Table1[[#This Row],[Ngày tính CN]]="","",S2098+T2098)</f>
        <v>45650</v>
      </c>
      <c r="V2098" s="154">
        <f ca="1">IF(Table1[[#This Row],[Hạn thanh toán]]="","",IF((U2098-NOW())&lt;0,0,(U2098-NOW())))</f>
        <v>0</v>
      </c>
      <c r="W2098" s="152"/>
      <c r="X2098" s="152" t="str">
        <f t="shared" ca="1" si="243"/>
        <v/>
      </c>
      <c r="Y2098" s="156" t="str">
        <f t="shared" si="244"/>
        <v>Đã thanh toán</v>
      </c>
      <c r="Z2098" s="304">
        <f>Table1[[#This Row],[Hạn thanh toán]]</f>
        <v>45650</v>
      </c>
      <c r="AA2098" s="304">
        <f>Table1[[#This Row],[Ngày Thanh toán]]</f>
        <v>45691</v>
      </c>
      <c r="AD2098" s="156" t="str">
        <f>VLOOKUP($A2098,Ma_KH!$A:$Q,Ma_KH!O$1,0)</f>
        <v>AEON MALL</v>
      </c>
      <c r="AE2098" s="3" t="str">
        <f>VLOOKUP($A2098,Ma_KH!$A:$Q,Ma_KH!P$1,0)</f>
        <v>CÔNG TY TNHH AEON VIỆT NAM</v>
      </c>
    </row>
    <row r="2099" spans="1:31" s="156" customFormat="1" ht="25.5" customHeight="1" x14ac:dyDescent="0.2">
      <c r="A2099" s="199" t="s">
        <v>140</v>
      </c>
      <c r="B2099" s="4" t="s">
        <v>4526</v>
      </c>
      <c r="C2099" s="200" t="s">
        <v>4277</v>
      </c>
      <c r="D2099" s="201"/>
      <c r="E2099" s="200" t="s">
        <v>4277</v>
      </c>
      <c r="F2099" s="156" t="s">
        <v>4376</v>
      </c>
      <c r="H2099" s="152"/>
      <c r="I2099" s="152">
        <f>IFERROR(ROUND((VLOOKUP(Table1[[#This Row],[Mã khách hàng]],Ty_Le!$A:$E,5,0)*5%),0),0)</f>
        <v>0</v>
      </c>
      <c r="J2099" s="152">
        <f>(Table1[[#This Row],[Tiền hàng]]-Table1[[#This Row],[Tiền chiết khấu]])*8%</f>
        <v>0</v>
      </c>
      <c r="K2099" s="152">
        <v>7458199</v>
      </c>
      <c r="L2099" s="149" t="s">
        <v>3648</v>
      </c>
      <c r="M2099" s="244">
        <v>45691</v>
      </c>
      <c r="N2099" s="245" t="s">
        <v>4380</v>
      </c>
      <c r="O2099" s="152">
        <f>IF(Table1[[#This Row],[Phân loại]]="Tồn đầu kỳ",Table1[[#This Row],[Tổng giá trị]],0)</f>
        <v>7458199</v>
      </c>
      <c r="P2099" s="149">
        <f>IF(Table1[[#This Row],[Số còn phải thu ĐK]]&lt;&gt;0,0,IF(Table1[[#This Row],[Phân loại]]="Bán hàng",Table1[[#This Row],[Tổng giá trị]],-Table1[[#This Row],[Tổng giá trị]]))</f>
        <v>0</v>
      </c>
      <c r="Q2099" s="152">
        <f t="shared" si="245"/>
        <v>7458199</v>
      </c>
      <c r="R2099" s="149">
        <f>Table1[[#This Row],[Số còn phải thu ĐK]]+Table1[[#This Row],[Giá Trị HD sau CK]]-Table1[[#This Row],[Số tiền đã thu]]</f>
        <v>0</v>
      </c>
      <c r="S2099" s="153" t="str">
        <f>IF(Table1[[#This Row],[Ngày hóa đơn]]&lt;&gt;"",Table1[[#This Row],[Ngày hóa đơn]],Table1[[#This Row],[Ngày hạch toán]])</f>
        <v>31/12/2024</v>
      </c>
      <c r="T2099" s="149"/>
      <c r="U2099" s="153">
        <f>IF(Table1[[#This Row],[Ngày tính CN]]="","",S2099+T2099)</f>
        <v>45657</v>
      </c>
      <c r="V2099" s="154">
        <f ca="1">IF(Table1[[#This Row],[Hạn thanh toán]]="","",IF((U2099-NOW())&lt;0,0,(U2099-NOW())))</f>
        <v>0</v>
      </c>
      <c r="W2099" s="152"/>
      <c r="X2099" s="152" t="str">
        <f t="shared" ca="1" si="243"/>
        <v/>
      </c>
      <c r="Y2099" s="156" t="str">
        <f t="shared" si="244"/>
        <v>Đã thanh toán</v>
      </c>
      <c r="Z2099" s="304">
        <f>Table1[[#This Row],[Hạn thanh toán]]</f>
        <v>45657</v>
      </c>
      <c r="AA2099" s="304">
        <f>Table1[[#This Row],[Ngày Thanh toán]]</f>
        <v>45691</v>
      </c>
      <c r="AD2099" s="156" t="str">
        <f>VLOOKUP($A2099,Ma_KH!$A:$Q,Ma_KH!O$1,0)</f>
        <v>AEON MALL</v>
      </c>
      <c r="AE2099" s="3" t="str">
        <f>VLOOKUP($A2099,Ma_KH!$A:$Q,Ma_KH!P$1,0)</f>
        <v>CÔNG TY TNHH AEON VIỆT NAM</v>
      </c>
    </row>
    <row r="2100" spans="1:31" s="156" customFormat="1" ht="25.5" customHeight="1" x14ac:dyDescent="0.2">
      <c r="A2100" s="199" t="s">
        <v>140</v>
      </c>
      <c r="B2100" s="4" t="s">
        <v>4526</v>
      </c>
      <c r="C2100" s="200" t="s">
        <v>4278</v>
      </c>
      <c r="D2100" s="201"/>
      <c r="E2100" s="200" t="s">
        <v>4278</v>
      </c>
      <c r="F2100" s="156">
        <v>12332</v>
      </c>
      <c r="H2100" s="152"/>
      <c r="I2100" s="152">
        <f>IFERROR(ROUND((VLOOKUP(Table1[[#This Row],[Mã khách hàng]],Ty_Le!$A:$E,5,0)*5%),0),0)</f>
        <v>0</v>
      </c>
      <c r="J2100" s="152">
        <f>(Table1[[#This Row],[Tiền hàng]]-Table1[[#This Row],[Tiền chiết khấu]])*8%</f>
        <v>0</v>
      </c>
      <c r="K2100" s="152">
        <v>-3124804</v>
      </c>
      <c r="L2100" s="149" t="s">
        <v>3648</v>
      </c>
      <c r="M2100" s="244">
        <v>45691</v>
      </c>
      <c r="N2100" s="245" t="s">
        <v>4380</v>
      </c>
      <c r="O2100" s="152">
        <f>IF(Table1[[#This Row],[Phân loại]]="Tồn đầu kỳ",Table1[[#This Row],[Tổng giá trị]],0)</f>
        <v>-3124804</v>
      </c>
      <c r="P2100" s="149">
        <f>IF(Table1[[#This Row],[Số còn phải thu ĐK]]&lt;&gt;0,0,IF(Table1[[#This Row],[Phân loại]]="Bán hàng",Table1[[#This Row],[Tổng giá trị]],-Table1[[#This Row],[Tổng giá trị]]))</f>
        <v>0</v>
      </c>
      <c r="Q2100" s="152">
        <f t="shared" si="245"/>
        <v>-3124804</v>
      </c>
      <c r="R2100" s="149">
        <f>Table1[[#This Row],[Số còn phải thu ĐK]]+Table1[[#This Row],[Giá Trị HD sau CK]]-Table1[[#This Row],[Số tiền đã thu]]</f>
        <v>0</v>
      </c>
      <c r="S2100" s="153" t="str">
        <f>IF(Table1[[#This Row],[Ngày hóa đơn]]&lt;&gt;"",Table1[[#This Row],[Ngày hóa đơn]],Table1[[#This Row],[Ngày hạch toán]])</f>
        <v>27/11/2024</v>
      </c>
      <c r="T2100" s="149"/>
      <c r="U2100" s="153">
        <f>IF(Table1[[#This Row],[Ngày tính CN]]="","",S2100+T2100)</f>
        <v>45623</v>
      </c>
      <c r="V2100" s="154">
        <f ca="1">IF(Table1[[#This Row],[Hạn thanh toán]]="","",IF((U2100-NOW())&lt;0,0,(U2100-NOW())))</f>
        <v>0</v>
      </c>
      <c r="W2100" s="152"/>
      <c r="X2100" s="152" t="str">
        <f t="shared" ca="1" si="243"/>
        <v/>
      </c>
      <c r="Y2100" s="156" t="str">
        <f t="shared" si="244"/>
        <v>Đã thanh toán</v>
      </c>
      <c r="Z2100" s="304">
        <f>Table1[[#This Row],[Hạn thanh toán]]</f>
        <v>45623</v>
      </c>
      <c r="AA2100" s="304">
        <f>Table1[[#This Row],[Ngày Thanh toán]]</f>
        <v>45691</v>
      </c>
      <c r="AD2100" s="156" t="str">
        <f>VLOOKUP($A2100,Ma_KH!$A:$Q,Ma_KH!O$1,0)</f>
        <v>AEON MALL</v>
      </c>
      <c r="AE2100" s="3" t="str">
        <f>VLOOKUP($A2100,Ma_KH!$A:$Q,Ma_KH!P$1,0)</f>
        <v>CÔNG TY TNHH AEON VIỆT NAM</v>
      </c>
    </row>
    <row r="2101" spans="1:31" s="156" customFormat="1" ht="25.5" customHeight="1" x14ac:dyDescent="0.2">
      <c r="A2101" s="199" t="s">
        <v>140</v>
      </c>
      <c r="B2101" s="4" t="s">
        <v>4526</v>
      </c>
      <c r="C2101" s="200" t="s">
        <v>4278</v>
      </c>
      <c r="D2101" s="201"/>
      <c r="E2101" s="200" t="s">
        <v>4278</v>
      </c>
      <c r="F2101" s="156">
        <v>35049</v>
      </c>
      <c r="H2101" s="152"/>
      <c r="I2101" s="152">
        <f>IFERROR(ROUND((VLOOKUP(Table1[[#This Row],[Mã khách hàng]],Ty_Le!$A:$E,5,0)*5%),0),0)</f>
        <v>0</v>
      </c>
      <c r="J2101" s="152">
        <f>(Table1[[#This Row],[Tiền hàng]]-Table1[[#This Row],[Tiền chiết khấu]])*8%</f>
        <v>0</v>
      </c>
      <c r="K2101" s="152">
        <v>-1855697</v>
      </c>
      <c r="L2101" s="149" t="s">
        <v>3648</v>
      </c>
      <c r="M2101" s="244">
        <v>45691</v>
      </c>
      <c r="N2101" s="245" t="s">
        <v>4380</v>
      </c>
      <c r="O2101" s="152">
        <f>IF(Table1[[#This Row],[Phân loại]]="Tồn đầu kỳ",Table1[[#This Row],[Tổng giá trị]],0)</f>
        <v>-1855697</v>
      </c>
      <c r="P2101" s="149">
        <f>IF(Table1[[#This Row],[Số còn phải thu ĐK]]&lt;&gt;0,0,IF(Table1[[#This Row],[Phân loại]]="Bán hàng",Table1[[#This Row],[Tổng giá trị]],-Table1[[#This Row],[Tổng giá trị]]))</f>
        <v>0</v>
      </c>
      <c r="Q2101" s="152">
        <f t="shared" si="245"/>
        <v>-1855697</v>
      </c>
      <c r="R2101" s="149">
        <f>Table1[[#This Row],[Số còn phải thu ĐK]]+Table1[[#This Row],[Giá Trị HD sau CK]]-Table1[[#This Row],[Số tiền đã thu]]</f>
        <v>0</v>
      </c>
      <c r="S2101" s="153" t="str">
        <f>IF(Table1[[#This Row],[Ngày hóa đơn]]&lt;&gt;"",Table1[[#This Row],[Ngày hóa đơn]],Table1[[#This Row],[Ngày hạch toán]])</f>
        <v>27/11/2024</v>
      </c>
      <c r="T2101" s="149"/>
      <c r="U2101" s="153">
        <f>IF(Table1[[#This Row],[Ngày tính CN]]="","",S2101+T2101)</f>
        <v>45623</v>
      </c>
      <c r="V2101" s="154">
        <f ca="1">IF(Table1[[#This Row],[Hạn thanh toán]]="","",IF((U2101-NOW())&lt;0,0,(U2101-NOW())))</f>
        <v>0</v>
      </c>
      <c r="W2101" s="152"/>
      <c r="X2101" s="152" t="str">
        <f t="shared" ca="1" si="243"/>
        <v/>
      </c>
      <c r="Y2101" s="156" t="str">
        <f t="shared" si="244"/>
        <v>Đã thanh toán</v>
      </c>
      <c r="Z2101" s="304">
        <f>Table1[[#This Row],[Hạn thanh toán]]</f>
        <v>45623</v>
      </c>
      <c r="AA2101" s="304">
        <f>Table1[[#This Row],[Ngày Thanh toán]]</f>
        <v>45691</v>
      </c>
      <c r="AD2101" s="156" t="str">
        <f>VLOOKUP($A2101,Ma_KH!$A:$Q,Ma_KH!O$1,0)</f>
        <v>AEON MALL</v>
      </c>
      <c r="AE2101" s="3" t="str">
        <f>VLOOKUP($A2101,Ma_KH!$A:$Q,Ma_KH!P$1,0)</f>
        <v>CÔNG TY TNHH AEON VIỆT NAM</v>
      </c>
    </row>
    <row r="2102" spans="1:31" s="156" customFormat="1" ht="25.5" customHeight="1" x14ac:dyDescent="0.2">
      <c r="A2102" s="199" t="s">
        <v>140</v>
      </c>
      <c r="B2102" s="4" t="s">
        <v>4526</v>
      </c>
      <c r="C2102" s="200" t="s">
        <v>4278</v>
      </c>
      <c r="D2102" s="201"/>
      <c r="E2102" s="200" t="s">
        <v>4278</v>
      </c>
      <c r="F2102" s="156">
        <v>17702</v>
      </c>
      <c r="H2102" s="152"/>
      <c r="I2102" s="152">
        <f>IFERROR(ROUND((VLOOKUP(Table1[[#This Row],[Mã khách hàng]],Ty_Le!$A:$E,5,0)*5%),0),0)</f>
        <v>0</v>
      </c>
      <c r="J2102" s="152">
        <f>(Table1[[#This Row],[Tiền hàng]]-Table1[[#This Row],[Tiền chiết khấu]])*8%</f>
        <v>0</v>
      </c>
      <c r="K2102" s="152">
        <v>-1374807</v>
      </c>
      <c r="L2102" s="149" t="s">
        <v>3648</v>
      </c>
      <c r="M2102" s="244">
        <v>45691</v>
      </c>
      <c r="N2102" s="245" t="s">
        <v>4380</v>
      </c>
      <c r="O2102" s="152">
        <f>IF(Table1[[#This Row],[Phân loại]]="Tồn đầu kỳ",Table1[[#This Row],[Tổng giá trị]],0)</f>
        <v>-1374807</v>
      </c>
      <c r="P2102" s="149">
        <f>IF(Table1[[#This Row],[Số còn phải thu ĐK]]&lt;&gt;0,0,IF(Table1[[#This Row],[Phân loại]]="Bán hàng",Table1[[#This Row],[Tổng giá trị]],-Table1[[#This Row],[Tổng giá trị]]))</f>
        <v>0</v>
      </c>
      <c r="Q2102" s="152">
        <f t="shared" si="245"/>
        <v>-1374807</v>
      </c>
      <c r="R2102" s="149">
        <f>Table1[[#This Row],[Số còn phải thu ĐK]]+Table1[[#This Row],[Giá Trị HD sau CK]]-Table1[[#This Row],[Số tiền đã thu]]</f>
        <v>0</v>
      </c>
      <c r="S2102" s="153" t="str">
        <f>IF(Table1[[#This Row],[Ngày hóa đơn]]&lt;&gt;"",Table1[[#This Row],[Ngày hóa đơn]],Table1[[#This Row],[Ngày hạch toán]])</f>
        <v>27/11/2024</v>
      </c>
      <c r="T2102" s="149"/>
      <c r="U2102" s="153">
        <f>IF(Table1[[#This Row],[Ngày tính CN]]="","",S2102+T2102)</f>
        <v>45623</v>
      </c>
      <c r="V2102" s="154">
        <f ca="1">IF(Table1[[#This Row],[Hạn thanh toán]]="","",IF((U2102-NOW())&lt;0,0,(U2102-NOW())))</f>
        <v>0</v>
      </c>
      <c r="W2102" s="152"/>
      <c r="X2102" s="152" t="str">
        <f t="shared" ca="1" si="243"/>
        <v/>
      </c>
      <c r="Y2102" s="156" t="str">
        <f t="shared" si="244"/>
        <v>Đã thanh toán</v>
      </c>
      <c r="Z2102" s="304">
        <f>Table1[[#This Row],[Hạn thanh toán]]</f>
        <v>45623</v>
      </c>
      <c r="AA2102" s="304">
        <f>Table1[[#This Row],[Ngày Thanh toán]]</f>
        <v>45691</v>
      </c>
      <c r="AD2102" s="156" t="str">
        <f>VLOOKUP($A2102,Ma_KH!$A:$Q,Ma_KH!O$1,0)</f>
        <v>AEON MALL</v>
      </c>
      <c r="AE2102" s="3" t="str">
        <f>VLOOKUP($A2102,Ma_KH!$A:$Q,Ma_KH!P$1,0)</f>
        <v>CÔNG TY TNHH AEON VIỆT NAM</v>
      </c>
    </row>
    <row r="2103" spans="1:31" s="156" customFormat="1" ht="25.5" customHeight="1" x14ac:dyDescent="0.2">
      <c r="A2103" s="199" t="s">
        <v>140</v>
      </c>
      <c r="B2103" s="4" t="s">
        <v>4526</v>
      </c>
      <c r="C2103" s="200" t="s">
        <v>4278</v>
      </c>
      <c r="D2103" s="201"/>
      <c r="E2103" s="200" t="s">
        <v>4278</v>
      </c>
      <c r="F2103" s="156">
        <v>10645</v>
      </c>
      <c r="H2103" s="152"/>
      <c r="I2103" s="152">
        <f>IFERROR(ROUND((VLOOKUP(Table1[[#This Row],[Mã khách hàng]],Ty_Le!$A:$E,5,0)*5%),0),0)</f>
        <v>0</v>
      </c>
      <c r="J2103" s="152">
        <f>(Table1[[#This Row],[Tiền hàng]]-Table1[[#This Row],[Tiền chiết khấu]])*8%</f>
        <v>0</v>
      </c>
      <c r="K2103" s="152">
        <v>-3240000</v>
      </c>
      <c r="L2103" s="149" t="s">
        <v>3648</v>
      </c>
      <c r="M2103" s="244">
        <v>45691</v>
      </c>
      <c r="N2103" s="245" t="s">
        <v>4380</v>
      </c>
      <c r="O2103" s="152">
        <f>IF(Table1[[#This Row],[Phân loại]]="Tồn đầu kỳ",Table1[[#This Row],[Tổng giá trị]],0)</f>
        <v>-3240000</v>
      </c>
      <c r="P2103" s="149">
        <f>IF(Table1[[#This Row],[Số còn phải thu ĐK]]&lt;&gt;0,0,IF(Table1[[#This Row],[Phân loại]]="Bán hàng",Table1[[#This Row],[Tổng giá trị]],-Table1[[#This Row],[Tổng giá trị]]))</f>
        <v>0</v>
      </c>
      <c r="Q2103" s="152">
        <f t="shared" si="245"/>
        <v>-3240000</v>
      </c>
      <c r="R2103" s="149">
        <f>Table1[[#This Row],[Số còn phải thu ĐK]]+Table1[[#This Row],[Giá Trị HD sau CK]]-Table1[[#This Row],[Số tiền đã thu]]</f>
        <v>0</v>
      </c>
      <c r="S2103" s="153" t="str">
        <f>IF(Table1[[#This Row],[Ngày hóa đơn]]&lt;&gt;"",Table1[[#This Row],[Ngày hóa đơn]],Table1[[#This Row],[Ngày hạch toán]])</f>
        <v>27/11/2024</v>
      </c>
      <c r="T2103" s="149"/>
      <c r="U2103" s="153">
        <f>IF(Table1[[#This Row],[Ngày tính CN]]="","",S2103+T2103)</f>
        <v>45623</v>
      </c>
      <c r="V2103" s="154">
        <f ca="1">IF(Table1[[#This Row],[Hạn thanh toán]]="","",IF((U2103-NOW())&lt;0,0,(U2103-NOW())))</f>
        <v>0</v>
      </c>
      <c r="W2103" s="152"/>
      <c r="X2103" s="152" t="str">
        <f t="shared" ca="1" si="243"/>
        <v/>
      </c>
      <c r="Y2103" s="156" t="str">
        <f t="shared" si="244"/>
        <v>Đã thanh toán</v>
      </c>
      <c r="Z2103" s="304">
        <f>Table1[[#This Row],[Hạn thanh toán]]</f>
        <v>45623</v>
      </c>
      <c r="AA2103" s="304">
        <f>Table1[[#This Row],[Ngày Thanh toán]]</f>
        <v>45691</v>
      </c>
      <c r="AD2103" s="156" t="str">
        <f>VLOOKUP($A2103,Ma_KH!$A:$Q,Ma_KH!O$1,0)</f>
        <v>AEON MALL</v>
      </c>
      <c r="AE2103" s="3" t="str">
        <f>VLOOKUP($A2103,Ma_KH!$A:$Q,Ma_KH!P$1,0)</f>
        <v>CÔNG TY TNHH AEON VIỆT NAM</v>
      </c>
    </row>
    <row r="2104" spans="1:31" s="156" customFormat="1" ht="25.5" customHeight="1" x14ac:dyDescent="0.2">
      <c r="A2104" s="199" t="s">
        <v>140</v>
      </c>
      <c r="B2104" s="4" t="s">
        <v>4526</v>
      </c>
      <c r="C2104" s="200" t="s">
        <v>4278</v>
      </c>
      <c r="D2104" s="201"/>
      <c r="E2104" s="200" t="s">
        <v>4278</v>
      </c>
      <c r="F2104" s="156">
        <v>29977</v>
      </c>
      <c r="H2104" s="152"/>
      <c r="I2104" s="152">
        <f>IFERROR(ROUND((VLOOKUP(Table1[[#This Row],[Mã khách hàng]],Ty_Le!$A:$E,5,0)*5%),0),0)</f>
        <v>0</v>
      </c>
      <c r="J2104" s="152">
        <f>(Table1[[#This Row],[Tiền hàng]]-Table1[[#This Row],[Tiền chiết khấu]])*8%</f>
        <v>0</v>
      </c>
      <c r="K2104" s="152">
        <v>-3240000</v>
      </c>
      <c r="L2104" s="149" t="s">
        <v>3648</v>
      </c>
      <c r="M2104" s="244">
        <v>45691</v>
      </c>
      <c r="N2104" s="245" t="s">
        <v>4380</v>
      </c>
      <c r="O2104" s="152">
        <f>IF(Table1[[#This Row],[Phân loại]]="Tồn đầu kỳ",Table1[[#This Row],[Tổng giá trị]],0)</f>
        <v>-3240000</v>
      </c>
      <c r="P2104" s="149">
        <f>IF(Table1[[#This Row],[Số còn phải thu ĐK]]&lt;&gt;0,0,IF(Table1[[#This Row],[Phân loại]]="Bán hàng",Table1[[#This Row],[Tổng giá trị]],-Table1[[#This Row],[Tổng giá trị]]))</f>
        <v>0</v>
      </c>
      <c r="Q2104" s="152">
        <f t="shared" si="245"/>
        <v>-3240000</v>
      </c>
      <c r="R2104" s="149">
        <f>Table1[[#This Row],[Số còn phải thu ĐK]]+Table1[[#This Row],[Giá Trị HD sau CK]]-Table1[[#This Row],[Số tiền đã thu]]</f>
        <v>0</v>
      </c>
      <c r="S2104" s="153" t="str">
        <f>IF(Table1[[#This Row],[Ngày hóa đơn]]&lt;&gt;"",Table1[[#This Row],[Ngày hóa đơn]],Table1[[#This Row],[Ngày hạch toán]])</f>
        <v>27/11/2024</v>
      </c>
      <c r="T2104" s="149"/>
      <c r="U2104" s="153">
        <f>IF(Table1[[#This Row],[Ngày tính CN]]="","",S2104+T2104)</f>
        <v>45623</v>
      </c>
      <c r="V2104" s="154">
        <f ca="1">IF(Table1[[#This Row],[Hạn thanh toán]]="","",IF((U2104-NOW())&lt;0,0,(U2104-NOW())))</f>
        <v>0</v>
      </c>
      <c r="W2104" s="152"/>
      <c r="X2104" s="152" t="str">
        <f t="shared" ca="1" si="243"/>
        <v/>
      </c>
      <c r="Y2104" s="156" t="str">
        <f t="shared" si="244"/>
        <v>Đã thanh toán</v>
      </c>
      <c r="Z2104" s="304">
        <f>Table1[[#This Row],[Hạn thanh toán]]</f>
        <v>45623</v>
      </c>
      <c r="AA2104" s="304">
        <f>Table1[[#This Row],[Ngày Thanh toán]]</f>
        <v>45691</v>
      </c>
      <c r="AD2104" s="156" t="str">
        <f>VLOOKUP($A2104,Ma_KH!$A:$Q,Ma_KH!O$1,0)</f>
        <v>AEON MALL</v>
      </c>
      <c r="AE2104" s="3" t="str">
        <f>VLOOKUP($A2104,Ma_KH!$A:$Q,Ma_KH!P$1,0)</f>
        <v>CÔNG TY TNHH AEON VIỆT NAM</v>
      </c>
    </row>
    <row r="2105" spans="1:31" s="156" customFormat="1" ht="25.5" customHeight="1" x14ac:dyDescent="0.2">
      <c r="A2105" s="199" t="s">
        <v>140</v>
      </c>
      <c r="B2105" s="4" t="s">
        <v>4526</v>
      </c>
      <c r="C2105" s="200" t="s">
        <v>4278</v>
      </c>
      <c r="D2105" s="201"/>
      <c r="E2105" s="200" t="s">
        <v>4278</v>
      </c>
      <c r="F2105" s="156">
        <v>30012</v>
      </c>
      <c r="H2105" s="152"/>
      <c r="I2105" s="152">
        <f>IFERROR(ROUND((VLOOKUP(Table1[[#This Row],[Mã khách hàng]],Ty_Le!$A:$E,5,0)*5%),0),0)</f>
        <v>0</v>
      </c>
      <c r="J2105" s="152">
        <f>(Table1[[#This Row],[Tiền hàng]]-Table1[[#This Row],[Tiền chiết khấu]])*8%</f>
        <v>0</v>
      </c>
      <c r="K2105" s="152">
        <v>-1620000</v>
      </c>
      <c r="L2105" s="149" t="s">
        <v>3648</v>
      </c>
      <c r="M2105" s="244">
        <v>45691</v>
      </c>
      <c r="N2105" s="245" t="s">
        <v>4380</v>
      </c>
      <c r="O2105" s="152">
        <f>IF(Table1[[#This Row],[Phân loại]]="Tồn đầu kỳ",Table1[[#This Row],[Tổng giá trị]],0)</f>
        <v>-1620000</v>
      </c>
      <c r="P2105" s="149">
        <f>IF(Table1[[#This Row],[Số còn phải thu ĐK]]&lt;&gt;0,0,IF(Table1[[#This Row],[Phân loại]]="Bán hàng",Table1[[#This Row],[Tổng giá trị]],-Table1[[#This Row],[Tổng giá trị]]))</f>
        <v>0</v>
      </c>
      <c r="Q2105" s="152">
        <f t="shared" si="245"/>
        <v>-1620000</v>
      </c>
      <c r="R2105" s="149">
        <f>Table1[[#This Row],[Số còn phải thu ĐK]]+Table1[[#This Row],[Giá Trị HD sau CK]]-Table1[[#This Row],[Số tiền đã thu]]</f>
        <v>0</v>
      </c>
      <c r="S2105" s="153" t="str">
        <f>IF(Table1[[#This Row],[Ngày hóa đơn]]&lt;&gt;"",Table1[[#This Row],[Ngày hóa đơn]],Table1[[#This Row],[Ngày hạch toán]])</f>
        <v>27/11/2024</v>
      </c>
      <c r="T2105" s="149"/>
      <c r="U2105" s="153">
        <f>IF(Table1[[#This Row],[Ngày tính CN]]="","",S2105+T2105)</f>
        <v>45623</v>
      </c>
      <c r="V2105" s="154">
        <f ca="1">IF(Table1[[#This Row],[Hạn thanh toán]]="","",IF((U2105-NOW())&lt;0,0,(U2105-NOW())))</f>
        <v>0</v>
      </c>
      <c r="W2105" s="152"/>
      <c r="X2105" s="152" t="str">
        <f t="shared" ca="1" si="243"/>
        <v/>
      </c>
      <c r="Y2105" s="156" t="str">
        <f t="shared" si="244"/>
        <v>Đã thanh toán</v>
      </c>
      <c r="Z2105" s="304">
        <f>Table1[[#This Row],[Hạn thanh toán]]</f>
        <v>45623</v>
      </c>
      <c r="AA2105" s="304">
        <f>Table1[[#This Row],[Ngày Thanh toán]]</f>
        <v>45691</v>
      </c>
      <c r="AD2105" s="156" t="str">
        <f>VLOOKUP($A2105,Ma_KH!$A:$Q,Ma_KH!O$1,0)</f>
        <v>AEON MALL</v>
      </c>
      <c r="AE2105" s="3" t="str">
        <f>VLOOKUP($A2105,Ma_KH!$A:$Q,Ma_KH!P$1,0)</f>
        <v>CÔNG TY TNHH AEON VIỆT NAM</v>
      </c>
    </row>
    <row r="2106" spans="1:31" s="156" customFormat="1" ht="25.5" customHeight="1" x14ac:dyDescent="0.2">
      <c r="A2106" s="199" t="s">
        <v>140</v>
      </c>
      <c r="B2106" s="4" t="s">
        <v>4526</v>
      </c>
      <c r="C2106" s="200" t="s">
        <v>4278</v>
      </c>
      <c r="D2106" s="201"/>
      <c r="E2106" s="200" t="s">
        <v>4278</v>
      </c>
      <c r="F2106" s="156">
        <v>30039</v>
      </c>
      <c r="H2106" s="152"/>
      <c r="I2106" s="152">
        <f>IFERROR(ROUND((VLOOKUP(Table1[[#This Row],[Mã khách hàng]],Ty_Le!$A:$E,5,0)*5%),0),0)</f>
        <v>0</v>
      </c>
      <c r="J2106" s="152">
        <f>(Table1[[#This Row],[Tiền hàng]]-Table1[[#This Row],[Tiền chiết khấu]])*8%</f>
        <v>0</v>
      </c>
      <c r="K2106" s="152">
        <v>-3240000</v>
      </c>
      <c r="L2106" s="149" t="s">
        <v>3648</v>
      </c>
      <c r="M2106" s="244">
        <v>45691</v>
      </c>
      <c r="N2106" s="245" t="s">
        <v>4380</v>
      </c>
      <c r="O2106" s="152">
        <f>IF(Table1[[#This Row],[Phân loại]]="Tồn đầu kỳ",Table1[[#This Row],[Tổng giá trị]],0)</f>
        <v>-3240000</v>
      </c>
      <c r="P2106" s="149">
        <f>IF(Table1[[#This Row],[Số còn phải thu ĐK]]&lt;&gt;0,0,IF(Table1[[#This Row],[Phân loại]]="Bán hàng",Table1[[#This Row],[Tổng giá trị]],-Table1[[#This Row],[Tổng giá trị]]))</f>
        <v>0</v>
      </c>
      <c r="Q2106" s="152">
        <f t="shared" si="245"/>
        <v>-3240000</v>
      </c>
      <c r="R2106" s="149">
        <f>Table1[[#This Row],[Số còn phải thu ĐK]]+Table1[[#This Row],[Giá Trị HD sau CK]]-Table1[[#This Row],[Số tiền đã thu]]</f>
        <v>0</v>
      </c>
      <c r="S2106" s="153" t="str">
        <f>IF(Table1[[#This Row],[Ngày hóa đơn]]&lt;&gt;"",Table1[[#This Row],[Ngày hóa đơn]],Table1[[#This Row],[Ngày hạch toán]])</f>
        <v>27/11/2024</v>
      </c>
      <c r="T2106" s="149"/>
      <c r="U2106" s="153">
        <f>IF(Table1[[#This Row],[Ngày tính CN]]="","",S2106+T2106)</f>
        <v>45623</v>
      </c>
      <c r="V2106" s="154">
        <f ca="1">IF(Table1[[#This Row],[Hạn thanh toán]]="","",IF((U2106-NOW())&lt;0,0,(U2106-NOW())))</f>
        <v>0</v>
      </c>
      <c r="W2106" s="152"/>
      <c r="X2106" s="152" t="str">
        <f t="shared" ca="1" si="243"/>
        <v/>
      </c>
      <c r="Y2106" s="156" t="str">
        <f t="shared" si="244"/>
        <v>Đã thanh toán</v>
      </c>
      <c r="Z2106" s="304">
        <f>Table1[[#This Row],[Hạn thanh toán]]</f>
        <v>45623</v>
      </c>
      <c r="AA2106" s="304">
        <f>Table1[[#This Row],[Ngày Thanh toán]]</f>
        <v>45691</v>
      </c>
      <c r="AD2106" s="156" t="str">
        <f>VLOOKUP($A2106,Ma_KH!$A:$Q,Ma_KH!O$1,0)</f>
        <v>AEON MALL</v>
      </c>
      <c r="AE2106" s="3" t="str">
        <f>VLOOKUP($A2106,Ma_KH!$A:$Q,Ma_KH!P$1,0)</f>
        <v>CÔNG TY TNHH AEON VIỆT NAM</v>
      </c>
    </row>
    <row r="2107" spans="1:31" s="156" customFormat="1" ht="25.5" customHeight="1" x14ac:dyDescent="0.2">
      <c r="A2107" s="199" t="s">
        <v>140</v>
      </c>
      <c r="B2107" s="4" t="s">
        <v>4526</v>
      </c>
      <c r="C2107" s="200" t="s">
        <v>4278</v>
      </c>
      <c r="D2107" s="201"/>
      <c r="E2107" s="200" t="s">
        <v>4278</v>
      </c>
      <c r="F2107" s="156">
        <v>15304</v>
      </c>
      <c r="H2107" s="152"/>
      <c r="I2107" s="152">
        <f>IFERROR(ROUND((VLOOKUP(Table1[[#This Row],[Mã khách hàng]],Ty_Le!$A:$E,5,0)*5%),0),0)</f>
        <v>0</v>
      </c>
      <c r="J2107" s="152">
        <f>(Table1[[#This Row],[Tiền hàng]]-Table1[[#This Row],[Tiền chiết khấu]])*8%</f>
        <v>0</v>
      </c>
      <c r="K2107" s="152">
        <v>-3240000</v>
      </c>
      <c r="L2107" s="149" t="s">
        <v>3648</v>
      </c>
      <c r="M2107" s="244">
        <v>45691</v>
      </c>
      <c r="N2107" s="245" t="s">
        <v>4380</v>
      </c>
      <c r="O2107" s="152">
        <f>IF(Table1[[#This Row],[Phân loại]]="Tồn đầu kỳ",Table1[[#This Row],[Tổng giá trị]],0)</f>
        <v>-3240000</v>
      </c>
      <c r="P2107" s="149">
        <f>IF(Table1[[#This Row],[Số còn phải thu ĐK]]&lt;&gt;0,0,IF(Table1[[#This Row],[Phân loại]]="Bán hàng",Table1[[#This Row],[Tổng giá trị]],-Table1[[#This Row],[Tổng giá trị]]))</f>
        <v>0</v>
      </c>
      <c r="Q2107" s="152">
        <f t="shared" si="245"/>
        <v>-3240000</v>
      </c>
      <c r="R2107" s="149">
        <f>Table1[[#This Row],[Số còn phải thu ĐK]]+Table1[[#This Row],[Giá Trị HD sau CK]]-Table1[[#This Row],[Số tiền đã thu]]</f>
        <v>0</v>
      </c>
      <c r="S2107" s="153" t="str">
        <f>IF(Table1[[#This Row],[Ngày hóa đơn]]&lt;&gt;"",Table1[[#This Row],[Ngày hóa đơn]],Table1[[#This Row],[Ngày hạch toán]])</f>
        <v>27/11/2024</v>
      </c>
      <c r="T2107" s="149"/>
      <c r="U2107" s="153">
        <f>IF(Table1[[#This Row],[Ngày tính CN]]="","",S2107+T2107)</f>
        <v>45623</v>
      </c>
      <c r="V2107" s="154">
        <f ca="1">IF(Table1[[#This Row],[Hạn thanh toán]]="","",IF((U2107-NOW())&lt;0,0,(U2107-NOW())))</f>
        <v>0</v>
      </c>
      <c r="W2107" s="152"/>
      <c r="X2107" s="152" t="str">
        <f t="shared" ca="1" si="243"/>
        <v/>
      </c>
      <c r="Y2107" s="156" t="str">
        <f t="shared" si="244"/>
        <v>Đã thanh toán</v>
      </c>
      <c r="Z2107" s="304">
        <f>Table1[[#This Row],[Hạn thanh toán]]</f>
        <v>45623</v>
      </c>
      <c r="AA2107" s="304">
        <f>Table1[[#This Row],[Ngày Thanh toán]]</f>
        <v>45691</v>
      </c>
      <c r="AD2107" s="156" t="str">
        <f>VLOOKUP($A2107,Ma_KH!$A:$Q,Ma_KH!O$1,0)</f>
        <v>AEON MALL</v>
      </c>
      <c r="AE2107" s="3" t="str">
        <f>VLOOKUP($A2107,Ma_KH!$A:$Q,Ma_KH!P$1,0)</f>
        <v>CÔNG TY TNHH AEON VIỆT NAM</v>
      </c>
    </row>
    <row r="2108" spans="1:31" s="156" customFormat="1" ht="25.5" customHeight="1" x14ac:dyDescent="0.2">
      <c r="A2108" s="199" t="s">
        <v>140</v>
      </c>
      <c r="B2108" s="4" t="s">
        <v>4526</v>
      </c>
      <c r="C2108" s="200" t="s">
        <v>4278</v>
      </c>
      <c r="D2108" s="201"/>
      <c r="E2108" s="200" t="s">
        <v>4278</v>
      </c>
      <c r="F2108" s="156">
        <v>15339</v>
      </c>
      <c r="H2108" s="152"/>
      <c r="I2108" s="152">
        <f>IFERROR(ROUND((VLOOKUP(Table1[[#This Row],[Mã khách hàng]],Ty_Le!$A:$E,5,0)*5%),0),0)</f>
        <v>0</v>
      </c>
      <c r="J2108" s="152">
        <f>(Table1[[#This Row],[Tiền hàng]]-Table1[[#This Row],[Tiền chiết khấu]])*8%</f>
        <v>0</v>
      </c>
      <c r="K2108" s="152">
        <v>-1620000</v>
      </c>
      <c r="L2108" s="149" t="s">
        <v>3648</v>
      </c>
      <c r="M2108" s="244">
        <v>45691</v>
      </c>
      <c r="N2108" s="245" t="s">
        <v>4380</v>
      </c>
      <c r="O2108" s="152">
        <f>IF(Table1[[#This Row],[Phân loại]]="Tồn đầu kỳ",Table1[[#This Row],[Tổng giá trị]],0)</f>
        <v>-1620000</v>
      </c>
      <c r="P2108" s="149">
        <f>IF(Table1[[#This Row],[Số còn phải thu ĐK]]&lt;&gt;0,0,IF(Table1[[#This Row],[Phân loại]]="Bán hàng",Table1[[#This Row],[Tổng giá trị]],-Table1[[#This Row],[Tổng giá trị]]))</f>
        <v>0</v>
      </c>
      <c r="Q2108" s="152">
        <f t="shared" si="245"/>
        <v>-1620000</v>
      </c>
      <c r="R2108" s="149">
        <f>Table1[[#This Row],[Số còn phải thu ĐK]]+Table1[[#This Row],[Giá Trị HD sau CK]]-Table1[[#This Row],[Số tiền đã thu]]</f>
        <v>0</v>
      </c>
      <c r="S2108" s="153" t="str">
        <f>IF(Table1[[#This Row],[Ngày hóa đơn]]&lt;&gt;"",Table1[[#This Row],[Ngày hóa đơn]],Table1[[#This Row],[Ngày hạch toán]])</f>
        <v>27/11/2024</v>
      </c>
      <c r="T2108" s="149"/>
      <c r="U2108" s="153">
        <f>IF(Table1[[#This Row],[Ngày tính CN]]="","",S2108+T2108)</f>
        <v>45623</v>
      </c>
      <c r="V2108" s="154">
        <f ca="1">IF(Table1[[#This Row],[Hạn thanh toán]]="","",IF((U2108-NOW())&lt;0,0,(U2108-NOW())))</f>
        <v>0</v>
      </c>
      <c r="W2108" s="152"/>
      <c r="X2108" s="152" t="str">
        <f t="shared" ca="1" si="243"/>
        <v/>
      </c>
      <c r="Y2108" s="156" t="str">
        <f t="shared" si="244"/>
        <v>Đã thanh toán</v>
      </c>
      <c r="Z2108" s="304">
        <f>Table1[[#This Row],[Hạn thanh toán]]</f>
        <v>45623</v>
      </c>
      <c r="AA2108" s="304">
        <f>Table1[[#This Row],[Ngày Thanh toán]]</f>
        <v>45691</v>
      </c>
      <c r="AD2108" s="156" t="str">
        <f>VLOOKUP($A2108,Ma_KH!$A:$Q,Ma_KH!O$1,0)</f>
        <v>AEON MALL</v>
      </c>
      <c r="AE2108" s="3" t="str">
        <f>VLOOKUP($A2108,Ma_KH!$A:$Q,Ma_KH!P$1,0)</f>
        <v>CÔNG TY TNHH AEON VIỆT NAM</v>
      </c>
    </row>
    <row r="2109" spans="1:31" s="156" customFormat="1" ht="25.5" customHeight="1" x14ac:dyDescent="0.2">
      <c r="A2109" s="199" t="s">
        <v>140</v>
      </c>
      <c r="B2109" s="4" t="s">
        <v>4526</v>
      </c>
      <c r="C2109" s="200" t="s">
        <v>4278</v>
      </c>
      <c r="D2109" s="201"/>
      <c r="E2109" s="200" t="s">
        <v>4278</v>
      </c>
      <c r="F2109" s="156">
        <v>237</v>
      </c>
      <c r="H2109" s="152"/>
      <c r="I2109" s="152">
        <f>IFERROR(ROUND((VLOOKUP(Table1[[#This Row],[Mã khách hàng]],Ty_Le!$A:$E,5,0)*5%),0),0)</f>
        <v>0</v>
      </c>
      <c r="J2109" s="152">
        <f>(Table1[[#This Row],[Tiền hàng]]-Table1[[#This Row],[Tiền chiết khấu]])*8%</f>
        <v>0</v>
      </c>
      <c r="K2109" s="152">
        <v>-1078335</v>
      </c>
      <c r="L2109" s="149" t="s">
        <v>3648</v>
      </c>
      <c r="M2109" s="244">
        <v>45691</v>
      </c>
      <c r="N2109" s="245" t="s">
        <v>4380</v>
      </c>
      <c r="O2109" s="152">
        <f>IF(Table1[[#This Row],[Phân loại]]="Tồn đầu kỳ",Table1[[#This Row],[Tổng giá trị]],0)</f>
        <v>-1078335</v>
      </c>
      <c r="P2109" s="149">
        <f>IF(Table1[[#This Row],[Số còn phải thu ĐK]]&lt;&gt;0,0,IF(Table1[[#This Row],[Phân loại]]="Bán hàng",Table1[[#This Row],[Tổng giá trị]],-Table1[[#This Row],[Tổng giá trị]]))</f>
        <v>0</v>
      </c>
      <c r="Q2109" s="152">
        <f t="shared" si="245"/>
        <v>-1078335</v>
      </c>
      <c r="R2109" s="149">
        <f>Table1[[#This Row],[Số còn phải thu ĐK]]+Table1[[#This Row],[Giá Trị HD sau CK]]-Table1[[#This Row],[Số tiền đã thu]]</f>
        <v>0</v>
      </c>
      <c r="S2109" s="153" t="str">
        <f>IF(Table1[[#This Row],[Ngày hóa đơn]]&lt;&gt;"",Table1[[#This Row],[Ngày hóa đơn]],Table1[[#This Row],[Ngày hạch toán]])</f>
        <v>27/11/2024</v>
      </c>
      <c r="T2109" s="149"/>
      <c r="U2109" s="153">
        <f>IF(Table1[[#This Row],[Ngày tính CN]]="","",S2109+T2109)</f>
        <v>45623</v>
      </c>
      <c r="V2109" s="154">
        <f ca="1">IF(Table1[[#This Row],[Hạn thanh toán]]="","",IF((U2109-NOW())&lt;0,0,(U2109-NOW())))</f>
        <v>0</v>
      </c>
      <c r="W2109" s="152"/>
      <c r="X2109" s="152" t="str">
        <f t="shared" ca="1" si="243"/>
        <v/>
      </c>
      <c r="Y2109" s="156" t="str">
        <f t="shared" si="244"/>
        <v>Đã thanh toán</v>
      </c>
      <c r="Z2109" s="304">
        <f>Table1[[#This Row],[Hạn thanh toán]]</f>
        <v>45623</v>
      </c>
      <c r="AA2109" s="304">
        <f>Table1[[#This Row],[Ngày Thanh toán]]</f>
        <v>45691</v>
      </c>
      <c r="AD2109" s="156" t="str">
        <f>VLOOKUP($A2109,Ma_KH!$A:$Q,Ma_KH!O$1,0)</f>
        <v>AEON MALL</v>
      </c>
      <c r="AE2109" s="3" t="str">
        <f>VLOOKUP($A2109,Ma_KH!$A:$Q,Ma_KH!P$1,0)</f>
        <v>CÔNG TY TNHH AEON VIỆT NAM</v>
      </c>
    </row>
    <row r="2110" spans="1:31" s="156" customFormat="1" ht="25.5" customHeight="1" x14ac:dyDescent="0.2">
      <c r="A2110" s="199" t="s">
        <v>140</v>
      </c>
      <c r="B2110" s="4" t="s">
        <v>4526</v>
      </c>
      <c r="C2110" s="200" t="s">
        <v>4278</v>
      </c>
      <c r="D2110" s="201"/>
      <c r="E2110" s="200" t="s">
        <v>4278</v>
      </c>
      <c r="F2110" s="156">
        <v>231</v>
      </c>
      <c r="H2110" s="152"/>
      <c r="I2110" s="152">
        <f>IFERROR(ROUND((VLOOKUP(Table1[[#This Row],[Mã khách hàng]],Ty_Le!$A:$E,5,0)*5%),0),0)</f>
        <v>0</v>
      </c>
      <c r="J2110" s="152">
        <f>(Table1[[#This Row],[Tiền hàng]]-Table1[[#This Row],[Tiền chiết khấu]])*8%</f>
        <v>0</v>
      </c>
      <c r="K2110" s="152">
        <v>-2798891</v>
      </c>
      <c r="L2110" s="149" t="s">
        <v>3648</v>
      </c>
      <c r="M2110" s="244">
        <v>45691</v>
      </c>
      <c r="N2110" s="245" t="s">
        <v>4380</v>
      </c>
      <c r="O2110" s="152">
        <f>IF(Table1[[#This Row],[Phân loại]]="Tồn đầu kỳ",Table1[[#This Row],[Tổng giá trị]],0)</f>
        <v>-2798891</v>
      </c>
      <c r="P2110" s="149">
        <f>IF(Table1[[#This Row],[Số còn phải thu ĐK]]&lt;&gt;0,0,IF(Table1[[#This Row],[Phân loại]]="Bán hàng",Table1[[#This Row],[Tổng giá trị]],-Table1[[#This Row],[Tổng giá trị]]))</f>
        <v>0</v>
      </c>
      <c r="Q2110" s="152">
        <f t="shared" si="245"/>
        <v>-2798891</v>
      </c>
      <c r="R2110" s="149">
        <f>Table1[[#This Row],[Số còn phải thu ĐK]]+Table1[[#This Row],[Giá Trị HD sau CK]]-Table1[[#This Row],[Số tiền đã thu]]</f>
        <v>0</v>
      </c>
      <c r="S2110" s="153" t="str">
        <f>IF(Table1[[#This Row],[Ngày hóa đơn]]&lt;&gt;"",Table1[[#This Row],[Ngày hóa đơn]],Table1[[#This Row],[Ngày hạch toán]])</f>
        <v>27/11/2024</v>
      </c>
      <c r="T2110" s="149"/>
      <c r="U2110" s="153">
        <f>IF(Table1[[#This Row],[Ngày tính CN]]="","",S2110+T2110)</f>
        <v>45623</v>
      </c>
      <c r="V2110" s="154">
        <f ca="1">IF(Table1[[#This Row],[Hạn thanh toán]]="","",IF((U2110-NOW())&lt;0,0,(U2110-NOW())))</f>
        <v>0</v>
      </c>
      <c r="W2110" s="152"/>
      <c r="X2110" s="152" t="str">
        <f t="shared" ca="1" si="243"/>
        <v/>
      </c>
      <c r="Y2110" s="156" t="str">
        <f t="shared" si="244"/>
        <v>Đã thanh toán</v>
      </c>
      <c r="Z2110" s="304">
        <f>Table1[[#This Row],[Hạn thanh toán]]</f>
        <v>45623</v>
      </c>
      <c r="AA2110" s="304">
        <f>Table1[[#This Row],[Ngày Thanh toán]]</f>
        <v>45691</v>
      </c>
      <c r="AD2110" s="156" t="str">
        <f>VLOOKUP($A2110,Ma_KH!$A:$Q,Ma_KH!O$1,0)</f>
        <v>AEON MALL</v>
      </c>
      <c r="AE2110" s="3" t="str">
        <f>VLOOKUP($A2110,Ma_KH!$A:$Q,Ma_KH!P$1,0)</f>
        <v>CÔNG TY TNHH AEON VIỆT NAM</v>
      </c>
    </row>
    <row r="2111" spans="1:31" s="156" customFormat="1" ht="25.5" customHeight="1" x14ac:dyDescent="0.2">
      <c r="A2111" s="199" t="s">
        <v>140</v>
      </c>
      <c r="B2111" s="4" t="s">
        <v>4526</v>
      </c>
      <c r="C2111" s="200" t="s">
        <v>4278</v>
      </c>
      <c r="D2111" s="201"/>
      <c r="E2111" s="200" t="s">
        <v>4278</v>
      </c>
      <c r="F2111" s="156">
        <v>243</v>
      </c>
      <c r="H2111" s="152"/>
      <c r="I2111" s="152">
        <f>IFERROR(ROUND((VLOOKUP(Table1[[#This Row],[Mã khách hàng]],Ty_Le!$A:$E,5,0)*5%),0),0)</f>
        <v>0</v>
      </c>
      <c r="J2111" s="152">
        <f>(Table1[[#This Row],[Tiền hàng]]-Table1[[#This Row],[Tiền chiết khấu]])*8%</f>
        <v>0</v>
      </c>
      <c r="K2111" s="152">
        <v>-1815804</v>
      </c>
      <c r="L2111" s="149" t="s">
        <v>3648</v>
      </c>
      <c r="M2111" s="244">
        <v>45691</v>
      </c>
      <c r="N2111" s="245" t="s">
        <v>4380</v>
      </c>
      <c r="O2111" s="152">
        <f>IF(Table1[[#This Row],[Phân loại]]="Tồn đầu kỳ",Table1[[#This Row],[Tổng giá trị]],0)</f>
        <v>-1815804</v>
      </c>
      <c r="P2111" s="149">
        <f>IF(Table1[[#This Row],[Số còn phải thu ĐK]]&lt;&gt;0,0,IF(Table1[[#This Row],[Phân loại]]="Bán hàng",Table1[[#This Row],[Tổng giá trị]],-Table1[[#This Row],[Tổng giá trị]]))</f>
        <v>0</v>
      </c>
      <c r="Q2111" s="152">
        <f t="shared" si="245"/>
        <v>-1815804</v>
      </c>
      <c r="R2111" s="149">
        <f>Table1[[#This Row],[Số còn phải thu ĐK]]+Table1[[#This Row],[Giá Trị HD sau CK]]-Table1[[#This Row],[Số tiền đã thu]]</f>
        <v>0</v>
      </c>
      <c r="S2111" s="153" t="str">
        <f>IF(Table1[[#This Row],[Ngày hóa đơn]]&lt;&gt;"",Table1[[#This Row],[Ngày hóa đơn]],Table1[[#This Row],[Ngày hạch toán]])</f>
        <v>27/11/2024</v>
      </c>
      <c r="T2111" s="149"/>
      <c r="U2111" s="153">
        <f>IF(Table1[[#This Row],[Ngày tính CN]]="","",S2111+T2111)</f>
        <v>45623</v>
      </c>
      <c r="V2111" s="154">
        <f ca="1">IF(Table1[[#This Row],[Hạn thanh toán]]="","",IF((U2111-NOW())&lt;0,0,(U2111-NOW())))</f>
        <v>0</v>
      </c>
      <c r="W2111" s="152"/>
      <c r="X2111" s="152" t="str">
        <f t="shared" ca="1" si="243"/>
        <v/>
      </c>
      <c r="Y2111" s="156" t="str">
        <f t="shared" si="244"/>
        <v>Đã thanh toán</v>
      </c>
      <c r="Z2111" s="304">
        <f>Table1[[#This Row],[Hạn thanh toán]]</f>
        <v>45623</v>
      </c>
      <c r="AA2111" s="304">
        <f>Table1[[#This Row],[Ngày Thanh toán]]</f>
        <v>45691</v>
      </c>
      <c r="AD2111" s="156" t="str">
        <f>VLOOKUP($A2111,Ma_KH!$A:$Q,Ma_KH!O$1,0)</f>
        <v>AEON MALL</v>
      </c>
      <c r="AE2111" s="3" t="str">
        <f>VLOOKUP($A2111,Ma_KH!$A:$Q,Ma_KH!P$1,0)</f>
        <v>CÔNG TY TNHH AEON VIỆT NAM</v>
      </c>
    </row>
    <row r="2112" spans="1:31" ht="25.5" customHeight="1" x14ac:dyDescent="0.2">
      <c r="A2112" s="4" t="s">
        <v>142</v>
      </c>
      <c r="B2112" s="4" t="s">
        <v>4526</v>
      </c>
      <c r="C2112" s="5" t="s">
        <v>4279</v>
      </c>
      <c r="D2112" s="6" t="s">
        <v>4627</v>
      </c>
      <c r="E2112" s="5" t="s">
        <v>4279</v>
      </c>
      <c r="F2112" s="3" t="s">
        <v>2398</v>
      </c>
      <c r="I2112" s="18">
        <f>IFERROR(ROUND((VLOOKUP(Table1[[#This Row],[Mã khách hàng]],Ty_Le!$A:$E,5,0)*5%),0),0)</f>
        <v>0</v>
      </c>
      <c r="J2112" s="18">
        <f>(Table1[[#This Row],[Tiền hàng]]-Table1[[#This Row],[Tiền chiết khấu]])*8%</f>
        <v>0</v>
      </c>
      <c r="K2112" s="18">
        <v>5102071</v>
      </c>
      <c r="L2112" s="8" t="s">
        <v>24</v>
      </c>
      <c r="M2112" s="241">
        <v>45747</v>
      </c>
      <c r="N2112" s="242" t="s">
        <v>4382</v>
      </c>
      <c r="O2112" s="18">
        <f>IF(Table1[[#This Row],[Phân loại]]="Tồn đầu kỳ",Table1[[#This Row],[Tổng giá trị]],0)</f>
        <v>0</v>
      </c>
      <c r="P2112" s="8">
        <f>IF(Table1[[#This Row],[Số còn phải thu ĐK]]&lt;&gt;0,0,IF(Table1[[#This Row],[Phân loại]]="Bán hàng",Table1[[#This Row],[Tổng giá trị]],-Table1[[#This Row],[Tổng giá trị]]))</f>
        <v>5102071</v>
      </c>
      <c r="Q2112" s="18">
        <f t="shared" si="242"/>
        <v>5102071</v>
      </c>
      <c r="R2112" s="8">
        <f>Table1[[#This Row],[Số còn phải thu ĐK]]+Table1[[#This Row],[Giá Trị HD sau CK]]-Table1[[#This Row],[Số tiền đã thu]]</f>
        <v>0</v>
      </c>
      <c r="S2112" s="7" t="str">
        <f>IF(Table1[[#This Row],[Ngày hóa đơn]]&lt;&gt;"",Table1[[#This Row],[Ngày hóa đơn]],Table1[[#This Row],[Ngày hạch toán]])</f>
        <v>05/02/2025</v>
      </c>
      <c r="T2112" s="8"/>
      <c r="U2112" s="7">
        <f>IF(Table1[[#This Row],[Ngày tính CN]]="","",S2112+T2112)</f>
        <v>45693</v>
      </c>
      <c r="V2112" s="74">
        <f ca="1">IF(Table1[[#This Row],[Hạn thanh toán]]="","",IF((U2112-NOW())&lt;0,0,(U2112-NOW())))</f>
        <v>0</v>
      </c>
      <c r="X2112" s="18" t="str">
        <f t="shared" ca="1" si="243"/>
        <v/>
      </c>
      <c r="Y2112" s="3" t="str">
        <f t="shared" si="244"/>
        <v>Đã thanh toán</v>
      </c>
      <c r="Z2112" s="301">
        <f>Table1[[#This Row],[Hạn thanh toán]]</f>
        <v>45693</v>
      </c>
      <c r="AA2112" s="301">
        <f>Table1[[#This Row],[Ngày Thanh toán]]</f>
        <v>45747</v>
      </c>
      <c r="AD2112" s="3" t="str">
        <f>VLOOKUP($A2112,Ma_KH!$A:$Q,Ma_KH!O$1,0)</f>
        <v>AEON MALL</v>
      </c>
      <c r="AE2112" s="3" t="str">
        <f>VLOOKUP($A2112,Ma_KH!$A:$Q,Ma_KH!P$1,0)</f>
        <v>CÔNG TY TNHH AEON VIỆT NAM</v>
      </c>
    </row>
    <row r="2113" spans="1:31" ht="25.5" customHeight="1" x14ac:dyDescent="0.2">
      <c r="A2113" s="4" t="s">
        <v>140</v>
      </c>
      <c r="B2113" s="4" t="s">
        <v>4526</v>
      </c>
      <c r="C2113" s="5" t="s">
        <v>4280</v>
      </c>
      <c r="D2113" s="6" t="s">
        <v>4628</v>
      </c>
      <c r="E2113" s="5" t="s">
        <v>4280</v>
      </c>
      <c r="F2113" s="3" t="s">
        <v>2311</v>
      </c>
      <c r="I2113" s="18">
        <f>IFERROR(ROUND((VLOOKUP(Table1[[#This Row],[Mã khách hàng]],Ty_Le!$A:$E,5,0)*5%),0),0)</f>
        <v>0</v>
      </c>
      <c r="J2113" s="18">
        <f>(Table1[[#This Row],[Tiền hàng]]-Table1[[#This Row],[Tiền chiết khấu]])*8%</f>
        <v>0</v>
      </c>
      <c r="K2113" s="18">
        <v>6214752</v>
      </c>
      <c r="L2113" s="8" t="s">
        <v>24</v>
      </c>
      <c r="M2113" s="241">
        <v>45747</v>
      </c>
      <c r="N2113" s="242" t="s">
        <v>4382</v>
      </c>
      <c r="O2113" s="18">
        <f>IF(Table1[[#This Row],[Phân loại]]="Tồn đầu kỳ",Table1[[#This Row],[Tổng giá trị]],0)</f>
        <v>0</v>
      </c>
      <c r="P2113" s="8">
        <f>IF(Table1[[#This Row],[Số còn phải thu ĐK]]&lt;&gt;0,0,IF(Table1[[#This Row],[Phân loại]]="Bán hàng",Table1[[#This Row],[Tổng giá trị]],-Table1[[#This Row],[Tổng giá trị]]))</f>
        <v>6214752</v>
      </c>
      <c r="Q2113" s="18">
        <f t="shared" ref="Q2113:Q2176" si="246">IF(M2113&lt;&gt;"",IF(O2113&gt;0,O2113,P2113),0)</f>
        <v>6214752</v>
      </c>
      <c r="R2113" s="8">
        <f>Table1[[#This Row],[Số còn phải thu ĐK]]+Table1[[#This Row],[Giá Trị HD sau CK]]-Table1[[#This Row],[Số tiền đã thu]]</f>
        <v>0</v>
      </c>
      <c r="S2113" s="7" t="str">
        <f>IF(Table1[[#This Row],[Ngày hóa đơn]]&lt;&gt;"",Table1[[#This Row],[Ngày hóa đơn]],Table1[[#This Row],[Ngày hạch toán]])</f>
        <v>08/02/2025</v>
      </c>
      <c r="T2113" s="8"/>
      <c r="U2113" s="7">
        <f>IF(Table1[[#This Row],[Ngày tính CN]]="","",S2113+T2113)</f>
        <v>45696</v>
      </c>
      <c r="V2113" s="74">
        <f ca="1">IF(Table1[[#This Row],[Hạn thanh toán]]="","",IF((U2113-NOW())&lt;0,0,(U2113-NOW())))</f>
        <v>0</v>
      </c>
      <c r="X2113" s="18" t="str">
        <f t="shared" ref="X2113:X2176" ca="1" si="247">IF(OR(AR2116="",AO2116=0),"",IF((AR2116-NOW())&lt;0,-(AR2116-NOW()),0))</f>
        <v/>
      </c>
      <c r="Y2113" s="3" t="str">
        <f t="shared" ref="Y2113:Y2176" si="248">IF(R2113=0,"Đã thanh toán",IF(X2113="","",IF(X2113&lt;=0,"Chưa đến hạn thanh toán",IF(X2113&lt;=30,"Nợ quá hạn 30 ngày",IF(X2113&lt;=60,"Nợ quá hạn từ 30 ngày đến 60 ngày",IF(X2113&lt;=90,"Nợ quá hạn từ 60 ngày đến 90 ngày",IF(X2113&lt;=120,"Nợ quá hạn từ 90 ngày đến 120 ngày","Nợ quá hạn hơn 120 ngày có khả năng mất thanh toán")))))))</f>
        <v>Đã thanh toán</v>
      </c>
      <c r="Z2113" s="301">
        <f>Table1[[#This Row],[Hạn thanh toán]]</f>
        <v>45696</v>
      </c>
      <c r="AA2113" s="301">
        <f>Table1[[#This Row],[Ngày Thanh toán]]</f>
        <v>45747</v>
      </c>
      <c r="AD2113" s="3" t="str">
        <f>VLOOKUP($A2113,Ma_KH!$A:$Q,Ma_KH!O$1,0)</f>
        <v>AEON MALL</v>
      </c>
      <c r="AE2113" s="3" t="str">
        <f>VLOOKUP($A2113,Ma_KH!$A:$Q,Ma_KH!P$1,0)</f>
        <v>CÔNG TY TNHH AEON VIỆT NAM</v>
      </c>
    </row>
    <row r="2114" spans="1:31" ht="25.5" customHeight="1" x14ac:dyDescent="0.2">
      <c r="A2114" s="4" t="s">
        <v>142</v>
      </c>
      <c r="B2114" s="4" t="s">
        <v>4526</v>
      </c>
      <c r="C2114" s="5" t="s">
        <v>4281</v>
      </c>
      <c r="D2114" s="6" t="s">
        <v>4629</v>
      </c>
      <c r="E2114" s="5" t="s">
        <v>4281</v>
      </c>
      <c r="F2114" s="3" t="s">
        <v>2399</v>
      </c>
      <c r="I2114" s="18">
        <f>IFERROR(ROUND((VLOOKUP(Table1[[#This Row],[Mã khách hàng]],Ty_Le!$A:$E,5,0)*5%),0),0)</f>
        <v>0</v>
      </c>
      <c r="J2114" s="18">
        <f>(Table1[[#This Row],[Tiền hàng]]-Table1[[#This Row],[Tiền chiết khấu]])*8%</f>
        <v>0</v>
      </c>
      <c r="K2114" s="18">
        <v>10361671</v>
      </c>
      <c r="L2114" s="8" t="s">
        <v>24</v>
      </c>
      <c r="M2114" s="241">
        <v>45747</v>
      </c>
      <c r="N2114" s="242" t="s">
        <v>4382</v>
      </c>
      <c r="O2114" s="18">
        <f>IF(Table1[[#This Row],[Phân loại]]="Tồn đầu kỳ",Table1[[#This Row],[Tổng giá trị]],0)</f>
        <v>0</v>
      </c>
      <c r="P2114" s="8">
        <f>IF(Table1[[#This Row],[Số còn phải thu ĐK]]&lt;&gt;0,0,IF(Table1[[#This Row],[Phân loại]]="Bán hàng",Table1[[#This Row],[Tổng giá trị]],-Table1[[#This Row],[Tổng giá trị]]))</f>
        <v>10361671</v>
      </c>
      <c r="Q2114" s="18">
        <f t="shared" si="246"/>
        <v>10361671</v>
      </c>
      <c r="R2114" s="8">
        <f>Table1[[#This Row],[Số còn phải thu ĐK]]+Table1[[#This Row],[Giá Trị HD sau CK]]-Table1[[#This Row],[Số tiền đã thu]]</f>
        <v>0</v>
      </c>
      <c r="S2114" s="7" t="str">
        <f>IF(Table1[[#This Row],[Ngày hóa đơn]]&lt;&gt;"",Table1[[#This Row],[Ngày hóa đơn]],Table1[[#This Row],[Ngày hạch toán]])</f>
        <v>13/02/2025</v>
      </c>
      <c r="T2114" s="8"/>
      <c r="U2114" s="7">
        <f>IF(Table1[[#This Row],[Ngày tính CN]]="","",S2114+T2114)</f>
        <v>45701</v>
      </c>
      <c r="V2114" s="74">
        <f ca="1">IF(Table1[[#This Row],[Hạn thanh toán]]="","",IF((U2114-NOW())&lt;0,0,(U2114-NOW())))</f>
        <v>0</v>
      </c>
      <c r="X2114" s="18" t="str">
        <f t="shared" ca="1" si="247"/>
        <v/>
      </c>
      <c r="Y2114" s="3" t="str">
        <f t="shared" si="248"/>
        <v>Đã thanh toán</v>
      </c>
      <c r="Z2114" s="301">
        <f>Table1[[#This Row],[Hạn thanh toán]]</f>
        <v>45701</v>
      </c>
      <c r="AA2114" s="301">
        <f>Table1[[#This Row],[Ngày Thanh toán]]</f>
        <v>45747</v>
      </c>
      <c r="AD2114" s="3" t="str">
        <f>VLOOKUP($A2114,Ma_KH!$A:$Q,Ma_KH!O$1,0)</f>
        <v>AEON MALL</v>
      </c>
      <c r="AE2114" s="3" t="str">
        <f>VLOOKUP($A2114,Ma_KH!$A:$Q,Ma_KH!P$1,0)</f>
        <v>CÔNG TY TNHH AEON VIỆT NAM</v>
      </c>
    </row>
    <row r="2115" spans="1:31" ht="25.5" customHeight="1" x14ac:dyDescent="0.2">
      <c r="A2115" s="4" t="s">
        <v>141</v>
      </c>
      <c r="B2115" s="4" t="s">
        <v>4526</v>
      </c>
      <c r="C2115" s="5" t="s">
        <v>4282</v>
      </c>
      <c r="D2115" s="6" t="s">
        <v>4630</v>
      </c>
      <c r="E2115" s="5" t="s">
        <v>4282</v>
      </c>
      <c r="F2115" s="3" t="s">
        <v>2356</v>
      </c>
      <c r="I2115" s="18">
        <f>IFERROR(ROUND((VLOOKUP(Table1[[#This Row],[Mã khách hàng]],Ty_Le!$A:$E,5,0)*5%),0),0)</f>
        <v>0</v>
      </c>
      <c r="J2115" s="18">
        <f>(Table1[[#This Row],[Tiền hàng]]-Table1[[#This Row],[Tiền chiết khấu]])*8%</f>
        <v>0</v>
      </c>
      <c r="K2115" s="18">
        <v>3211817</v>
      </c>
      <c r="L2115" s="8" t="s">
        <v>24</v>
      </c>
      <c r="M2115" s="241">
        <v>45747</v>
      </c>
      <c r="N2115" s="242" t="s">
        <v>4382</v>
      </c>
      <c r="O2115" s="18">
        <f>IF(Table1[[#This Row],[Phân loại]]="Tồn đầu kỳ",Table1[[#This Row],[Tổng giá trị]],0)</f>
        <v>0</v>
      </c>
      <c r="P2115" s="8">
        <f>IF(Table1[[#This Row],[Số còn phải thu ĐK]]&lt;&gt;0,0,IF(Table1[[#This Row],[Phân loại]]="Bán hàng",Table1[[#This Row],[Tổng giá trị]],-Table1[[#This Row],[Tổng giá trị]]))</f>
        <v>3211817</v>
      </c>
      <c r="Q2115" s="18">
        <f t="shared" si="246"/>
        <v>3211817</v>
      </c>
      <c r="R2115" s="8">
        <f>Table1[[#This Row],[Số còn phải thu ĐK]]+Table1[[#This Row],[Giá Trị HD sau CK]]-Table1[[#This Row],[Số tiền đã thu]]</f>
        <v>0</v>
      </c>
      <c r="S2115" s="7" t="str">
        <f>IF(Table1[[#This Row],[Ngày hóa đơn]]&lt;&gt;"",Table1[[#This Row],[Ngày hóa đơn]],Table1[[#This Row],[Ngày hạch toán]])</f>
        <v>14/02/2025</v>
      </c>
      <c r="T2115" s="8"/>
      <c r="U2115" s="7">
        <f>IF(Table1[[#This Row],[Ngày tính CN]]="","",S2115+T2115)</f>
        <v>45702</v>
      </c>
      <c r="V2115" s="74">
        <f ca="1">IF(Table1[[#This Row],[Hạn thanh toán]]="","",IF((U2115-NOW())&lt;0,0,(U2115-NOW())))</f>
        <v>0</v>
      </c>
      <c r="X2115" s="18" t="str">
        <f t="shared" ca="1" si="247"/>
        <v/>
      </c>
      <c r="Y2115" s="3" t="str">
        <f t="shared" si="248"/>
        <v>Đã thanh toán</v>
      </c>
      <c r="Z2115" s="301">
        <f>Table1[[#This Row],[Hạn thanh toán]]</f>
        <v>45702</v>
      </c>
      <c r="AA2115" s="301">
        <f>Table1[[#This Row],[Ngày Thanh toán]]</f>
        <v>45747</v>
      </c>
      <c r="AD2115" s="3" t="str">
        <f>VLOOKUP($A2115,Ma_KH!$A:$Q,Ma_KH!O$1,0)</f>
        <v>AEON MALL</v>
      </c>
      <c r="AE2115" s="3" t="str">
        <f>VLOOKUP($A2115,Ma_KH!$A:$Q,Ma_KH!P$1,0)</f>
        <v>CÔNG TY TNHH AEON VIỆT NAM</v>
      </c>
    </row>
    <row r="2116" spans="1:31" ht="25.5" customHeight="1" x14ac:dyDescent="0.2">
      <c r="A2116" s="4" t="s">
        <v>140</v>
      </c>
      <c r="B2116" s="4" t="s">
        <v>4526</v>
      </c>
      <c r="C2116" s="5" t="s">
        <v>4283</v>
      </c>
      <c r="D2116" s="6" t="s">
        <v>4631</v>
      </c>
      <c r="E2116" s="5" t="s">
        <v>4283</v>
      </c>
      <c r="F2116" s="3" t="s">
        <v>2312</v>
      </c>
      <c r="I2116" s="18">
        <f>IFERROR(ROUND((VLOOKUP(Table1[[#This Row],[Mã khách hàng]],Ty_Le!$A:$E,5,0)*5%),0),0)</f>
        <v>0</v>
      </c>
      <c r="J2116" s="18">
        <f>(Table1[[#This Row],[Tiền hàng]]-Table1[[#This Row],[Tiền chiết khấu]])*8%</f>
        <v>0</v>
      </c>
      <c r="K2116" s="18">
        <v>1083953</v>
      </c>
      <c r="L2116" s="8" t="s">
        <v>24</v>
      </c>
      <c r="M2116" s="241">
        <v>45747</v>
      </c>
      <c r="N2116" s="242" t="s">
        <v>4382</v>
      </c>
      <c r="O2116" s="18">
        <f>IF(Table1[[#This Row],[Phân loại]]="Tồn đầu kỳ",Table1[[#This Row],[Tổng giá trị]],0)</f>
        <v>0</v>
      </c>
      <c r="P2116" s="8">
        <f>IF(Table1[[#This Row],[Số còn phải thu ĐK]]&lt;&gt;0,0,IF(Table1[[#This Row],[Phân loại]]="Bán hàng",Table1[[#This Row],[Tổng giá trị]],-Table1[[#This Row],[Tổng giá trị]]))</f>
        <v>1083953</v>
      </c>
      <c r="Q2116" s="18">
        <f t="shared" si="246"/>
        <v>1083953</v>
      </c>
      <c r="R2116" s="8">
        <f>Table1[[#This Row],[Số còn phải thu ĐK]]+Table1[[#This Row],[Giá Trị HD sau CK]]-Table1[[#This Row],[Số tiền đã thu]]</f>
        <v>0</v>
      </c>
      <c r="S2116" s="7" t="str">
        <f>IF(Table1[[#This Row],[Ngày hóa đơn]]&lt;&gt;"",Table1[[#This Row],[Ngày hóa đơn]],Table1[[#This Row],[Ngày hạch toán]])</f>
        <v>15/02/2025</v>
      </c>
      <c r="T2116" s="8"/>
      <c r="U2116" s="7">
        <f>IF(Table1[[#This Row],[Ngày tính CN]]="","",S2116+T2116)</f>
        <v>45703</v>
      </c>
      <c r="V2116" s="74">
        <f ca="1">IF(Table1[[#This Row],[Hạn thanh toán]]="","",IF((U2116-NOW())&lt;0,0,(U2116-NOW())))</f>
        <v>0</v>
      </c>
      <c r="X2116" s="18" t="str">
        <f t="shared" ca="1" si="247"/>
        <v/>
      </c>
      <c r="Y2116" s="3" t="str">
        <f t="shared" si="248"/>
        <v>Đã thanh toán</v>
      </c>
      <c r="Z2116" s="301">
        <f>Table1[[#This Row],[Hạn thanh toán]]</f>
        <v>45703</v>
      </c>
      <c r="AA2116" s="301">
        <f>Table1[[#This Row],[Ngày Thanh toán]]</f>
        <v>45747</v>
      </c>
      <c r="AD2116" s="3" t="str">
        <f>VLOOKUP($A2116,Ma_KH!$A:$Q,Ma_KH!O$1,0)</f>
        <v>AEON MALL</v>
      </c>
      <c r="AE2116" s="3" t="str">
        <f>VLOOKUP($A2116,Ma_KH!$A:$Q,Ma_KH!P$1,0)</f>
        <v>CÔNG TY TNHH AEON VIỆT NAM</v>
      </c>
    </row>
    <row r="2117" spans="1:31" ht="25.5" customHeight="1" x14ac:dyDescent="0.2">
      <c r="A2117" s="4" t="s">
        <v>140</v>
      </c>
      <c r="B2117" s="4" t="s">
        <v>4526</v>
      </c>
      <c r="C2117" s="5" t="s">
        <v>4284</v>
      </c>
      <c r="D2117" s="6" t="s">
        <v>4632</v>
      </c>
      <c r="E2117" s="5" t="s">
        <v>4284</v>
      </c>
      <c r="F2117" s="3" t="s">
        <v>2313</v>
      </c>
      <c r="I2117" s="18">
        <f>IFERROR(ROUND((VLOOKUP(Table1[[#This Row],[Mã khách hàng]],Ty_Le!$A:$E,5,0)*5%),0),0)</f>
        <v>0</v>
      </c>
      <c r="J2117" s="18">
        <f>(Table1[[#This Row],[Tiền hàng]]-Table1[[#This Row],[Tiền chiết khấu]])*8%</f>
        <v>0</v>
      </c>
      <c r="K2117" s="18">
        <v>6214752</v>
      </c>
      <c r="L2117" s="8" t="s">
        <v>24</v>
      </c>
      <c r="M2117" s="241">
        <v>45747</v>
      </c>
      <c r="N2117" s="242" t="s">
        <v>4382</v>
      </c>
      <c r="O2117" s="18">
        <f>IF(Table1[[#This Row],[Phân loại]]="Tồn đầu kỳ",Table1[[#This Row],[Tổng giá trị]],0)</f>
        <v>0</v>
      </c>
      <c r="P2117" s="8">
        <f>IF(Table1[[#This Row],[Số còn phải thu ĐK]]&lt;&gt;0,0,IF(Table1[[#This Row],[Phân loại]]="Bán hàng",Table1[[#This Row],[Tổng giá trị]],-Table1[[#This Row],[Tổng giá trị]]))</f>
        <v>6214752</v>
      </c>
      <c r="Q2117" s="18">
        <f t="shared" si="246"/>
        <v>6214752</v>
      </c>
      <c r="R2117" s="8">
        <f>Table1[[#This Row],[Số còn phải thu ĐK]]+Table1[[#This Row],[Giá Trị HD sau CK]]-Table1[[#This Row],[Số tiền đã thu]]</f>
        <v>0</v>
      </c>
      <c r="S2117" s="7" t="str">
        <f>IF(Table1[[#This Row],[Ngày hóa đơn]]&lt;&gt;"",Table1[[#This Row],[Ngày hóa đơn]],Table1[[#This Row],[Ngày hạch toán]])</f>
        <v>20/02/2025</v>
      </c>
      <c r="T2117" s="8"/>
      <c r="U2117" s="7">
        <f>IF(Table1[[#This Row],[Ngày tính CN]]="","",S2117+T2117)</f>
        <v>45708</v>
      </c>
      <c r="V2117" s="74">
        <f ca="1">IF(Table1[[#This Row],[Hạn thanh toán]]="","",IF((U2117-NOW())&lt;0,0,(U2117-NOW())))</f>
        <v>0</v>
      </c>
      <c r="X2117" s="18" t="str">
        <f t="shared" ca="1" si="247"/>
        <v/>
      </c>
      <c r="Y2117" s="3" t="str">
        <f t="shared" si="248"/>
        <v>Đã thanh toán</v>
      </c>
      <c r="Z2117" s="301">
        <f>Table1[[#This Row],[Hạn thanh toán]]</f>
        <v>45708</v>
      </c>
      <c r="AA2117" s="301">
        <f>Table1[[#This Row],[Ngày Thanh toán]]</f>
        <v>45747</v>
      </c>
      <c r="AD2117" s="3" t="str">
        <f>VLOOKUP($A2117,Ma_KH!$A:$Q,Ma_KH!O$1,0)</f>
        <v>AEON MALL</v>
      </c>
      <c r="AE2117" s="3" t="str">
        <f>VLOOKUP($A2117,Ma_KH!$A:$Q,Ma_KH!P$1,0)</f>
        <v>CÔNG TY TNHH AEON VIỆT NAM</v>
      </c>
    </row>
    <row r="2118" spans="1:31" ht="25.5" customHeight="1" x14ac:dyDescent="0.2">
      <c r="A2118" s="4" t="s">
        <v>142</v>
      </c>
      <c r="B2118" s="4" t="s">
        <v>4526</v>
      </c>
      <c r="C2118" s="5" t="s">
        <v>4285</v>
      </c>
      <c r="D2118" s="6" t="s">
        <v>4633</v>
      </c>
      <c r="E2118" s="5" t="s">
        <v>4285</v>
      </c>
      <c r="F2118" s="3" t="s">
        <v>2400</v>
      </c>
      <c r="I2118" s="18">
        <f>IFERROR(ROUND((VLOOKUP(Table1[[#This Row],[Mã khách hàng]],Ty_Le!$A:$E,5,0)*5%),0),0)</f>
        <v>0</v>
      </c>
      <c r="J2118" s="18">
        <f>(Table1[[#This Row],[Tiền hàng]]-Table1[[#This Row],[Tiền chiết khấu]])*8%</f>
        <v>0</v>
      </c>
      <c r="K2118" s="18">
        <v>2167906</v>
      </c>
      <c r="L2118" s="8" t="s">
        <v>24</v>
      </c>
      <c r="M2118" s="241">
        <v>45747</v>
      </c>
      <c r="N2118" s="242" t="s">
        <v>4382</v>
      </c>
      <c r="O2118" s="18">
        <f>IF(Table1[[#This Row],[Phân loại]]="Tồn đầu kỳ",Table1[[#This Row],[Tổng giá trị]],0)</f>
        <v>0</v>
      </c>
      <c r="P2118" s="8">
        <f>IF(Table1[[#This Row],[Số còn phải thu ĐK]]&lt;&gt;0,0,IF(Table1[[#This Row],[Phân loại]]="Bán hàng",Table1[[#This Row],[Tổng giá trị]],-Table1[[#This Row],[Tổng giá trị]]))</f>
        <v>2167906</v>
      </c>
      <c r="Q2118" s="18">
        <f t="shared" si="246"/>
        <v>2167906</v>
      </c>
      <c r="R2118" s="8">
        <f>Table1[[#This Row],[Số còn phải thu ĐK]]+Table1[[#This Row],[Giá Trị HD sau CK]]-Table1[[#This Row],[Số tiền đã thu]]</f>
        <v>0</v>
      </c>
      <c r="S2118" s="7" t="str">
        <f>IF(Table1[[#This Row],[Ngày hóa đơn]]&lt;&gt;"",Table1[[#This Row],[Ngày hóa đơn]],Table1[[#This Row],[Ngày hạch toán]])</f>
        <v>21/02/2025</v>
      </c>
      <c r="T2118" s="8"/>
      <c r="U2118" s="7">
        <f>IF(Table1[[#This Row],[Ngày tính CN]]="","",S2118+T2118)</f>
        <v>45709</v>
      </c>
      <c r="V2118" s="74">
        <f ca="1">IF(Table1[[#This Row],[Hạn thanh toán]]="","",IF((U2118-NOW())&lt;0,0,(U2118-NOW())))</f>
        <v>0</v>
      </c>
      <c r="X2118" s="18" t="str">
        <f t="shared" ca="1" si="247"/>
        <v/>
      </c>
      <c r="Y2118" s="3" t="str">
        <f t="shared" si="248"/>
        <v>Đã thanh toán</v>
      </c>
      <c r="Z2118" s="301">
        <f>Table1[[#This Row],[Hạn thanh toán]]</f>
        <v>45709</v>
      </c>
      <c r="AA2118" s="301">
        <f>Table1[[#This Row],[Ngày Thanh toán]]</f>
        <v>45747</v>
      </c>
      <c r="AD2118" s="3" t="str">
        <f>VLOOKUP($A2118,Ma_KH!$A:$Q,Ma_KH!O$1,0)</f>
        <v>AEON MALL</v>
      </c>
      <c r="AE2118" s="3" t="str">
        <f>VLOOKUP($A2118,Ma_KH!$A:$Q,Ma_KH!P$1,0)</f>
        <v>CÔNG TY TNHH AEON VIỆT NAM</v>
      </c>
    </row>
    <row r="2119" spans="1:31" ht="25.5" customHeight="1" x14ac:dyDescent="0.2">
      <c r="A2119" s="4" t="s">
        <v>141</v>
      </c>
      <c r="B2119" s="4" t="s">
        <v>4526</v>
      </c>
      <c r="C2119" s="5" t="s">
        <v>4286</v>
      </c>
      <c r="D2119" s="6" t="s">
        <v>4634</v>
      </c>
      <c r="E2119" s="5" t="s">
        <v>4286</v>
      </c>
      <c r="F2119" s="3" t="s">
        <v>2357</v>
      </c>
      <c r="I2119" s="18">
        <f>IFERROR(ROUND((VLOOKUP(Table1[[#This Row],[Mã khách hàng]],Ty_Le!$A:$E,5,0)*5%),0),0)</f>
        <v>0</v>
      </c>
      <c r="J2119" s="18">
        <f>(Table1[[#This Row],[Tiền hàng]]-Table1[[#This Row],[Tiền chiết khấu]])*8%</f>
        <v>0</v>
      </c>
      <c r="K2119" s="18">
        <v>6423635</v>
      </c>
      <c r="L2119" s="8" t="s">
        <v>24</v>
      </c>
      <c r="M2119" s="241">
        <v>45747</v>
      </c>
      <c r="N2119" s="242" t="s">
        <v>4382</v>
      </c>
      <c r="O2119" s="18">
        <f>IF(Table1[[#This Row],[Phân loại]]="Tồn đầu kỳ",Table1[[#This Row],[Tổng giá trị]],0)</f>
        <v>0</v>
      </c>
      <c r="P2119" s="8">
        <f>IF(Table1[[#This Row],[Số còn phải thu ĐK]]&lt;&gt;0,0,IF(Table1[[#This Row],[Phân loại]]="Bán hàng",Table1[[#This Row],[Tổng giá trị]],-Table1[[#This Row],[Tổng giá trị]]))</f>
        <v>6423635</v>
      </c>
      <c r="Q2119" s="18">
        <f t="shared" si="246"/>
        <v>6423635</v>
      </c>
      <c r="R2119" s="8">
        <f>Table1[[#This Row],[Số còn phải thu ĐK]]+Table1[[#This Row],[Giá Trị HD sau CK]]-Table1[[#This Row],[Số tiền đã thu]]</f>
        <v>0</v>
      </c>
      <c r="S2119" s="7" t="str">
        <f>IF(Table1[[#This Row],[Ngày hóa đơn]]&lt;&gt;"",Table1[[#This Row],[Ngày hóa đơn]],Table1[[#This Row],[Ngày hạch toán]])</f>
        <v>27/02/2025</v>
      </c>
      <c r="T2119" s="8"/>
      <c r="U2119" s="7">
        <f>IF(Table1[[#This Row],[Ngày tính CN]]="","",S2119+T2119)</f>
        <v>45715</v>
      </c>
      <c r="V2119" s="74">
        <f ca="1">IF(Table1[[#This Row],[Hạn thanh toán]]="","",IF((U2119-NOW())&lt;0,0,(U2119-NOW())))</f>
        <v>0</v>
      </c>
      <c r="X2119" s="18" t="str">
        <f t="shared" ca="1" si="247"/>
        <v/>
      </c>
      <c r="Y2119" s="3" t="str">
        <f t="shared" si="248"/>
        <v>Đã thanh toán</v>
      </c>
      <c r="Z2119" s="301">
        <f>Table1[[#This Row],[Hạn thanh toán]]</f>
        <v>45715</v>
      </c>
      <c r="AA2119" s="301">
        <f>Table1[[#This Row],[Ngày Thanh toán]]</f>
        <v>45747</v>
      </c>
      <c r="AD2119" s="3" t="str">
        <f>VLOOKUP($A2119,Ma_KH!$A:$Q,Ma_KH!O$1,0)</f>
        <v>AEON MALL</v>
      </c>
      <c r="AE2119" s="3" t="str">
        <f>VLOOKUP($A2119,Ma_KH!$A:$Q,Ma_KH!P$1,0)</f>
        <v>CÔNG TY TNHH AEON VIỆT NAM</v>
      </c>
    </row>
    <row r="2120" spans="1:31" ht="25.5" customHeight="1" x14ac:dyDescent="0.2">
      <c r="A2120" s="4" t="s">
        <v>140</v>
      </c>
      <c r="B2120" s="4" t="s">
        <v>4526</v>
      </c>
      <c r="C2120" s="5" t="s">
        <v>4287</v>
      </c>
      <c r="D2120" s="6" t="s">
        <v>4635</v>
      </c>
      <c r="E2120" s="5" t="s">
        <v>4287</v>
      </c>
      <c r="F2120" s="3">
        <v>630</v>
      </c>
      <c r="I2120" s="18">
        <f>IFERROR(ROUND((VLOOKUP(Table1[[#This Row],[Mã khách hàng]],Ty_Le!$A:$E,5,0)*5%),0),0)</f>
        <v>0</v>
      </c>
      <c r="J2120" s="18">
        <f>(Table1[[#This Row],[Tiền hàng]]-Table1[[#This Row],[Tiền chiết khấu]])*8%</f>
        <v>0</v>
      </c>
      <c r="K2120" s="18">
        <v>2554697</v>
      </c>
      <c r="L2120" s="8" t="s">
        <v>3654</v>
      </c>
      <c r="M2120" s="241">
        <v>45747</v>
      </c>
      <c r="N2120" s="242" t="s">
        <v>4382</v>
      </c>
      <c r="O2120" s="18">
        <f>IF(Table1[[#This Row],[Phân loại]]="Tồn đầu kỳ",Table1[[#This Row],[Tổng giá trị]],0)</f>
        <v>0</v>
      </c>
      <c r="P2120" s="8">
        <f>IF(Table1[[#This Row],[Số còn phải thu ĐK]]&lt;&gt;0,0,IF(Table1[[#This Row],[Phân loại]]="Bán hàng",Table1[[#This Row],[Tổng giá trị]],-Table1[[#This Row],[Tổng giá trị]]))</f>
        <v>-2554697</v>
      </c>
      <c r="Q2120" s="18">
        <f t="shared" si="246"/>
        <v>-2554697</v>
      </c>
      <c r="R2120" s="8">
        <f>Table1[[#This Row],[Số còn phải thu ĐK]]+Table1[[#This Row],[Giá Trị HD sau CK]]-Table1[[#This Row],[Số tiền đã thu]]</f>
        <v>0</v>
      </c>
      <c r="S2120" s="7" t="str">
        <f>IF(Table1[[#This Row],[Ngày hóa đơn]]&lt;&gt;"",Table1[[#This Row],[Ngày hóa đơn]],Table1[[#This Row],[Ngày hạch toán]])</f>
        <v>24/02/2025</v>
      </c>
      <c r="T2120" s="8"/>
      <c r="U2120" s="7">
        <f>IF(Table1[[#This Row],[Ngày tính CN]]="","",S2120+T2120)</f>
        <v>45712</v>
      </c>
      <c r="V2120" s="74">
        <f ca="1">IF(Table1[[#This Row],[Hạn thanh toán]]="","",IF((U2120-NOW())&lt;0,0,(U2120-NOW())))</f>
        <v>0</v>
      </c>
      <c r="X2120" s="18" t="str">
        <f t="shared" ca="1" si="247"/>
        <v/>
      </c>
      <c r="Y2120" s="3" t="str">
        <f t="shared" si="248"/>
        <v>Đã thanh toán</v>
      </c>
      <c r="Z2120" s="301">
        <f>Table1[[#This Row],[Hạn thanh toán]]</f>
        <v>45712</v>
      </c>
      <c r="AA2120" s="301">
        <f>Table1[[#This Row],[Ngày Thanh toán]]</f>
        <v>45747</v>
      </c>
      <c r="AD2120" s="3" t="str">
        <f>VLOOKUP($A2120,Ma_KH!$A:$Q,Ma_KH!O$1,0)</f>
        <v>AEON MALL</v>
      </c>
      <c r="AE2120" s="3" t="str">
        <f>VLOOKUP($A2120,Ma_KH!$A:$Q,Ma_KH!P$1,0)</f>
        <v>CÔNG TY TNHH AEON VIỆT NAM</v>
      </c>
    </row>
    <row r="2121" spans="1:31" ht="25.5" customHeight="1" x14ac:dyDescent="0.2">
      <c r="A2121" s="4" t="s">
        <v>140</v>
      </c>
      <c r="B2121" s="4" t="s">
        <v>4526</v>
      </c>
      <c r="C2121" s="5" t="s">
        <v>4288</v>
      </c>
      <c r="D2121" s="6" t="s">
        <v>4540</v>
      </c>
      <c r="E2121" s="5" t="s">
        <v>4288</v>
      </c>
      <c r="F2121" s="3">
        <v>1403</v>
      </c>
      <c r="I2121" s="18">
        <f>IFERROR(ROUND((VLOOKUP(Table1[[#This Row],[Mã khách hàng]],Ty_Le!$A:$E,5,0)*5%),0),0)</f>
        <v>0</v>
      </c>
      <c r="J2121" s="18">
        <f>(Table1[[#This Row],[Tiền hàng]]-Table1[[#This Row],[Tiền chiết khấu]])*8%</f>
        <v>0</v>
      </c>
      <c r="K2121" s="18">
        <v>1057899</v>
      </c>
      <c r="L2121" s="8" t="s">
        <v>3654</v>
      </c>
      <c r="M2121" s="241">
        <v>45747</v>
      </c>
      <c r="N2121" s="242" t="s">
        <v>4382</v>
      </c>
      <c r="O2121" s="18">
        <f>IF(Table1[[#This Row],[Phân loại]]="Tồn đầu kỳ",Table1[[#This Row],[Tổng giá trị]],0)</f>
        <v>0</v>
      </c>
      <c r="P2121" s="8">
        <f>IF(Table1[[#This Row],[Số còn phải thu ĐK]]&lt;&gt;0,0,IF(Table1[[#This Row],[Phân loại]]="Bán hàng",Table1[[#This Row],[Tổng giá trị]],-Table1[[#This Row],[Tổng giá trị]]))</f>
        <v>-1057899</v>
      </c>
      <c r="Q2121" s="18">
        <f t="shared" si="246"/>
        <v>-1057899</v>
      </c>
      <c r="R2121" s="8">
        <f>Table1[[#This Row],[Số còn phải thu ĐK]]+Table1[[#This Row],[Giá Trị HD sau CK]]-Table1[[#This Row],[Số tiền đã thu]]</f>
        <v>0</v>
      </c>
      <c r="S2121" s="7" t="str">
        <f>IF(Table1[[#This Row],[Ngày hóa đơn]]&lt;&gt;"",Table1[[#This Row],[Ngày hóa đơn]],Table1[[#This Row],[Ngày hạch toán]])</f>
        <v>28/02/2025</v>
      </c>
      <c r="T2121" s="8"/>
      <c r="U2121" s="7">
        <f>IF(Table1[[#This Row],[Ngày tính CN]]="","",S2121+T2121)</f>
        <v>45716</v>
      </c>
      <c r="V2121" s="74">
        <f ca="1">IF(Table1[[#This Row],[Hạn thanh toán]]="","",IF((U2121-NOW())&lt;0,0,(U2121-NOW())))</f>
        <v>0</v>
      </c>
      <c r="X2121" s="18" t="str">
        <f t="shared" ca="1" si="247"/>
        <v/>
      </c>
      <c r="Y2121" s="3" t="str">
        <f t="shared" si="248"/>
        <v>Đã thanh toán</v>
      </c>
      <c r="Z2121" s="301">
        <f>Table1[[#This Row],[Hạn thanh toán]]</f>
        <v>45716</v>
      </c>
      <c r="AA2121" s="301">
        <f>Table1[[#This Row],[Ngày Thanh toán]]</f>
        <v>45747</v>
      </c>
      <c r="AD2121" s="3" t="str">
        <f>VLOOKUP($A2121,Ma_KH!$A:$Q,Ma_KH!O$1,0)</f>
        <v>AEON MALL</v>
      </c>
      <c r="AE2121" s="3" t="str">
        <f>VLOOKUP($A2121,Ma_KH!$A:$Q,Ma_KH!P$1,0)</f>
        <v>CÔNG TY TNHH AEON VIỆT NAM</v>
      </c>
    </row>
    <row r="2122" spans="1:31" ht="25.5" customHeight="1" x14ac:dyDescent="0.2">
      <c r="A2122" s="4" t="s">
        <v>140</v>
      </c>
      <c r="B2122" s="4" t="s">
        <v>4526</v>
      </c>
      <c r="C2122" s="5" t="s">
        <v>4288</v>
      </c>
      <c r="D2122" s="6" t="s">
        <v>4541</v>
      </c>
      <c r="E2122" s="5" t="s">
        <v>4288</v>
      </c>
      <c r="F2122" s="3">
        <v>4391</v>
      </c>
      <c r="I2122" s="18">
        <f>IFERROR(ROUND((VLOOKUP(Table1[[#This Row],[Mã khách hàng]],Ty_Le!$A:$E,5,0)*5%),0),0)</f>
        <v>0</v>
      </c>
      <c r="J2122" s="18">
        <f>(Table1[[#This Row],[Tiền hàng]]-Table1[[#This Row],[Tiền chiết khấu]])*8%</f>
        <v>0</v>
      </c>
      <c r="K2122" s="18">
        <v>745771</v>
      </c>
      <c r="L2122" s="8" t="s">
        <v>3654</v>
      </c>
      <c r="M2122" s="241">
        <v>45747</v>
      </c>
      <c r="N2122" s="242" t="s">
        <v>4382</v>
      </c>
      <c r="O2122" s="18">
        <f>IF(Table1[[#This Row],[Phân loại]]="Tồn đầu kỳ",Table1[[#This Row],[Tổng giá trị]],0)</f>
        <v>0</v>
      </c>
      <c r="P2122" s="8">
        <f>IF(Table1[[#This Row],[Số còn phải thu ĐK]]&lt;&gt;0,0,IF(Table1[[#This Row],[Phân loại]]="Bán hàng",Table1[[#This Row],[Tổng giá trị]],-Table1[[#This Row],[Tổng giá trị]]))</f>
        <v>-745771</v>
      </c>
      <c r="Q2122" s="18">
        <f t="shared" si="246"/>
        <v>-745771</v>
      </c>
      <c r="R2122" s="8">
        <f>Table1[[#This Row],[Số còn phải thu ĐK]]+Table1[[#This Row],[Giá Trị HD sau CK]]-Table1[[#This Row],[Số tiền đã thu]]</f>
        <v>0</v>
      </c>
      <c r="S2122" s="7" t="str">
        <f>IF(Table1[[#This Row],[Ngày hóa đơn]]&lt;&gt;"",Table1[[#This Row],[Ngày hóa đơn]],Table1[[#This Row],[Ngày hạch toán]])</f>
        <v>28/02/2025</v>
      </c>
      <c r="T2122" s="8"/>
      <c r="U2122" s="7">
        <f>IF(Table1[[#This Row],[Ngày tính CN]]="","",S2122+T2122)</f>
        <v>45716</v>
      </c>
      <c r="V2122" s="74">
        <f ca="1">IF(Table1[[#This Row],[Hạn thanh toán]]="","",IF((U2122-NOW())&lt;0,0,(U2122-NOW())))</f>
        <v>0</v>
      </c>
      <c r="X2122" s="18" t="str">
        <f t="shared" ca="1" si="247"/>
        <v/>
      </c>
      <c r="Y2122" s="3" t="str">
        <f t="shared" si="248"/>
        <v>Đã thanh toán</v>
      </c>
      <c r="Z2122" s="301">
        <f>Table1[[#This Row],[Hạn thanh toán]]</f>
        <v>45716</v>
      </c>
      <c r="AA2122" s="301">
        <f>Table1[[#This Row],[Ngày Thanh toán]]</f>
        <v>45747</v>
      </c>
      <c r="AD2122" s="3" t="str">
        <f>VLOOKUP($A2122,Ma_KH!$A:$Q,Ma_KH!O$1,0)</f>
        <v>AEON MALL</v>
      </c>
      <c r="AE2122" s="3" t="str">
        <f>VLOOKUP($A2122,Ma_KH!$A:$Q,Ma_KH!P$1,0)</f>
        <v>CÔNG TY TNHH AEON VIỆT NAM</v>
      </c>
    </row>
    <row r="2123" spans="1:31" ht="25.5" customHeight="1" x14ac:dyDescent="0.2">
      <c r="A2123" s="4" t="s">
        <v>140</v>
      </c>
      <c r="B2123" s="4" t="s">
        <v>4526</v>
      </c>
      <c r="C2123" s="5" t="s">
        <v>4288</v>
      </c>
      <c r="D2123" s="6" t="s">
        <v>4542</v>
      </c>
      <c r="E2123" s="5" t="s">
        <v>4288</v>
      </c>
      <c r="F2123" s="3">
        <v>4780</v>
      </c>
      <c r="I2123" s="18">
        <f>IFERROR(ROUND((VLOOKUP(Table1[[#This Row],[Mã khách hàng]],Ty_Le!$A:$E,5,0)*5%),0),0)</f>
        <v>0</v>
      </c>
      <c r="J2123" s="18">
        <f>(Table1[[#This Row],[Tiền hàng]]-Table1[[#This Row],[Tiền chiết khấu]])*8%</f>
        <v>0</v>
      </c>
      <c r="K2123" s="18">
        <v>65037</v>
      </c>
      <c r="L2123" s="8" t="s">
        <v>3654</v>
      </c>
      <c r="M2123" s="241">
        <v>45747</v>
      </c>
      <c r="N2123" s="242" t="s">
        <v>4382</v>
      </c>
      <c r="O2123" s="18">
        <f>IF(Table1[[#This Row],[Phân loại]]="Tồn đầu kỳ",Table1[[#This Row],[Tổng giá trị]],0)</f>
        <v>0</v>
      </c>
      <c r="P2123" s="8">
        <f>IF(Table1[[#This Row],[Số còn phải thu ĐK]]&lt;&gt;0,0,IF(Table1[[#This Row],[Phân loại]]="Bán hàng",Table1[[#This Row],[Tổng giá trị]],-Table1[[#This Row],[Tổng giá trị]]))</f>
        <v>-65037</v>
      </c>
      <c r="Q2123" s="18">
        <f t="shared" si="246"/>
        <v>-65037</v>
      </c>
      <c r="R2123" s="8">
        <f>Table1[[#This Row],[Số còn phải thu ĐK]]+Table1[[#This Row],[Giá Trị HD sau CK]]-Table1[[#This Row],[Số tiền đã thu]]</f>
        <v>0</v>
      </c>
      <c r="S2123" s="7" t="str">
        <f>IF(Table1[[#This Row],[Ngày hóa đơn]]&lt;&gt;"",Table1[[#This Row],[Ngày hóa đơn]],Table1[[#This Row],[Ngày hạch toán]])</f>
        <v>28/02/2025</v>
      </c>
      <c r="T2123" s="8"/>
      <c r="U2123" s="7">
        <f>IF(Table1[[#This Row],[Ngày tính CN]]="","",S2123+T2123)</f>
        <v>45716</v>
      </c>
      <c r="V2123" s="74">
        <f ca="1">IF(Table1[[#This Row],[Hạn thanh toán]]="","",IF((U2123-NOW())&lt;0,0,(U2123-NOW())))</f>
        <v>0</v>
      </c>
      <c r="X2123" s="18" t="str">
        <f t="shared" ca="1" si="247"/>
        <v/>
      </c>
      <c r="Y2123" s="3" t="str">
        <f t="shared" si="248"/>
        <v>Đã thanh toán</v>
      </c>
      <c r="Z2123" s="301">
        <f>Table1[[#This Row],[Hạn thanh toán]]</f>
        <v>45716</v>
      </c>
      <c r="AA2123" s="301">
        <f>Table1[[#This Row],[Ngày Thanh toán]]</f>
        <v>45747</v>
      </c>
      <c r="AD2123" s="3" t="str">
        <f>VLOOKUP($A2123,Ma_KH!$A:$Q,Ma_KH!O$1,0)</f>
        <v>AEON MALL</v>
      </c>
      <c r="AE2123" s="3" t="str">
        <f>VLOOKUP($A2123,Ma_KH!$A:$Q,Ma_KH!P$1,0)</f>
        <v>CÔNG TY TNHH AEON VIỆT NAM</v>
      </c>
    </row>
    <row r="2124" spans="1:31" ht="25.5" customHeight="1" x14ac:dyDescent="0.2">
      <c r="A2124" s="4" t="s">
        <v>140</v>
      </c>
      <c r="B2124" s="4" t="s">
        <v>4526</v>
      </c>
      <c r="C2124" s="5" t="s">
        <v>4288</v>
      </c>
      <c r="D2124" s="6" t="s">
        <v>4543</v>
      </c>
      <c r="E2124" s="5" t="s">
        <v>4288</v>
      </c>
      <c r="F2124" s="3">
        <v>1924</v>
      </c>
      <c r="I2124" s="18">
        <f>IFERROR(ROUND((VLOOKUP(Table1[[#This Row],[Mã khách hàng]],Ty_Le!$A:$E,5,0)*5%),0),0)</f>
        <v>0</v>
      </c>
      <c r="J2124" s="18">
        <f>(Table1[[#This Row],[Tiền hàng]]-Table1[[#This Row],[Tiền chiết khấu]])*8%</f>
        <v>0</v>
      </c>
      <c r="K2124" s="18">
        <v>424847</v>
      </c>
      <c r="L2124" s="8" t="s">
        <v>3654</v>
      </c>
      <c r="M2124" s="241">
        <v>45747</v>
      </c>
      <c r="N2124" s="242" t="s">
        <v>4382</v>
      </c>
      <c r="O2124" s="18">
        <f>IF(Table1[[#This Row],[Phân loại]]="Tồn đầu kỳ",Table1[[#This Row],[Tổng giá trị]],0)</f>
        <v>0</v>
      </c>
      <c r="P2124" s="8">
        <f>IF(Table1[[#This Row],[Số còn phải thu ĐK]]&lt;&gt;0,0,IF(Table1[[#This Row],[Phân loại]]="Bán hàng",Table1[[#This Row],[Tổng giá trị]],-Table1[[#This Row],[Tổng giá trị]]))</f>
        <v>-424847</v>
      </c>
      <c r="Q2124" s="18">
        <f t="shared" si="246"/>
        <v>-424847</v>
      </c>
      <c r="R2124" s="8">
        <f>Table1[[#This Row],[Số còn phải thu ĐK]]+Table1[[#This Row],[Giá Trị HD sau CK]]-Table1[[#This Row],[Số tiền đã thu]]</f>
        <v>0</v>
      </c>
      <c r="S2124" s="7" t="str">
        <f>IF(Table1[[#This Row],[Ngày hóa đơn]]&lt;&gt;"",Table1[[#This Row],[Ngày hóa đơn]],Table1[[#This Row],[Ngày hạch toán]])</f>
        <v>28/02/2025</v>
      </c>
      <c r="T2124" s="8"/>
      <c r="U2124" s="7">
        <f>IF(Table1[[#This Row],[Ngày tính CN]]="","",S2124+T2124)</f>
        <v>45716</v>
      </c>
      <c r="V2124" s="74">
        <f ca="1">IF(Table1[[#This Row],[Hạn thanh toán]]="","",IF((U2124-NOW())&lt;0,0,(U2124-NOW())))</f>
        <v>0</v>
      </c>
      <c r="X2124" s="18" t="str">
        <f t="shared" ca="1" si="247"/>
        <v/>
      </c>
      <c r="Y2124" s="3" t="str">
        <f t="shared" si="248"/>
        <v>Đã thanh toán</v>
      </c>
      <c r="Z2124" s="301">
        <f>Table1[[#This Row],[Hạn thanh toán]]</f>
        <v>45716</v>
      </c>
      <c r="AA2124" s="301">
        <f>Table1[[#This Row],[Ngày Thanh toán]]</f>
        <v>45747</v>
      </c>
      <c r="AD2124" s="3" t="str">
        <f>VLOOKUP($A2124,Ma_KH!$A:$Q,Ma_KH!O$1,0)</f>
        <v>AEON MALL</v>
      </c>
      <c r="AE2124" s="3" t="str">
        <f>VLOOKUP($A2124,Ma_KH!$A:$Q,Ma_KH!P$1,0)</f>
        <v>CÔNG TY TNHH AEON VIỆT NAM</v>
      </c>
    </row>
    <row r="2125" spans="1:31" ht="25.5" customHeight="1" x14ac:dyDescent="0.2">
      <c r="A2125" s="4" t="s">
        <v>140</v>
      </c>
      <c r="B2125" s="4" t="s">
        <v>4526</v>
      </c>
      <c r="C2125" s="5" t="s">
        <v>4288</v>
      </c>
      <c r="D2125" s="6" t="s">
        <v>4544</v>
      </c>
      <c r="E2125" s="5" t="s">
        <v>4288</v>
      </c>
      <c r="F2125" s="3">
        <v>1101</v>
      </c>
      <c r="I2125" s="18">
        <f>IFERROR(ROUND((VLOOKUP(Table1[[#This Row],[Mã khách hàng]],Ty_Le!$A:$E,5,0)*5%),0),0)</f>
        <v>0</v>
      </c>
      <c r="J2125" s="18">
        <f>(Table1[[#This Row],[Tiền hàng]]-Table1[[#This Row],[Tiền chiết khấu]])*8%</f>
        <v>0</v>
      </c>
      <c r="K2125" s="18">
        <v>345264</v>
      </c>
      <c r="L2125" s="8" t="s">
        <v>3654</v>
      </c>
      <c r="M2125" s="241">
        <v>45747</v>
      </c>
      <c r="N2125" s="242" t="s">
        <v>4382</v>
      </c>
      <c r="O2125" s="18">
        <f>IF(Table1[[#This Row],[Phân loại]]="Tồn đầu kỳ",Table1[[#This Row],[Tổng giá trị]],0)</f>
        <v>0</v>
      </c>
      <c r="P2125" s="8">
        <f>IF(Table1[[#This Row],[Số còn phải thu ĐK]]&lt;&gt;0,0,IF(Table1[[#This Row],[Phân loại]]="Bán hàng",Table1[[#This Row],[Tổng giá trị]],-Table1[[#This Row],[Tổng giá trị]]))</f>
        <v>-345264</v>
      </c>
      <c r="Q2125" s="18">
        <f t="shared" si="246"/>
        <v>-345264</v>
      </c>
      <c r="R2125" s="8">
        <f>Table1[[#This Row],[Số còn phải thu ĐK]]+Table1[[#This Row],[Giá Trị HD sau CK]]-Table1[[#This Row],[Số tiền đã thu]]</f>
        <v>0</v>
      </c>
      <c r="S2125" s="7" t="str">
        <f>IF(Table1[[#This Row],[Ngày hóa đơn]]&lt;&gt;"",Table1[[#This Row],[Ngày hóa đơn]],Table1[[#This Row],[Ngày hạch toán]])</f>
        <v>28/02/2025</v>
      </c>
      <c r="T2125" s="8"/>
      <c r="U2125" s="7">
        <f>IF(Table1[[#This Row],[Ngày tính CN]]="","",S2125+T2125)</f>
        <v>45716</v>
      </c>
      <c r="V2125" s="74">
        <f ca="1">IF(Table1[[#This Row],[Hạn thanh toán]]="","",IF((U2125-NOW())&lt;0,0,(U2125-NOW())))</f>
        <v>0</v>
      </c>
      <c r="X2125" s="18" t="str">
        <f t="shared" ca="1" si="247"/>
        <v/>
      </c>
      <c r="Y2125" s="3" t="str">
        <f t="shared" si="248"/>
        <v>Đã thanh toán</v>
      </c>
      <c r="Z2125" s="301">
        <f>Table1[[#This Row],[Hạn thanh toán]]</f>
        <v>45716</v>
      </c>
      <c r="AA2125" s="301">
        <f>Table1[[#This Row],[Ngày Thanh toán]]</f>
        <v>45747</v>
      </c>
      <c r="AD2125" s="3" t="str">
        <f>VLOOKUP($A2125,Ma_KH!$A:$Q,Ma_KH!O$1,0)</f>
        <v>AEON MALL</v>
      </c>
      <c r="AE2125" s="3" t="str">
        <f>VLOOKUP($A2125,Ma_KH!$A:$Q,Ma_KH!P$1,0)</f>
        <v>CÔNG TY TNHH AEON VIỆT NAM</v>
      </c>
    </row>
    <row r="2126" spans="1:31" ht="25.5" customHeight="1" x14ac:dyDescent="0.2">
      <c r="A2126" s="4" t="s">
        <v>140</v>
      </c>
      <c r="B2126" s="4" t="s">
        <v>4526</v>
      </c>
      <c r="C2126" s="5" t="s">
        <v>4288</v>
      </c>
      <c r="D2126" s="6" t="s">
        <v>4545</v>
      </c>
      <c r="E2126" s="5" t="s">
        <v>4288</v>
      </c>
      <c r="F2126" s="3">
        <v>1075</v>
      </c>
      <c r="I2126" s="18">
        <f>IFERROR(ROUND((VLOOKUP(Table1[[#This Row],[Mã khách hàng]],Ty_Le!$A:$E,5,0)*5%),0),0)</f>
        <v>0</v>
      </c>
      <c r="J2126" s="18">
        <f>(Table1[[#This Row],[Tiền hàng]]-Table1[[#This Row],[Tiền chiết khấu]])*8%</f>
        <v>0</v>
      </c>
      <c r="K2126" s="18">
        <v>196688</v>
      </c>
      <c r="L2126" s="8" t="s">
        <v>3654</v>
      </c>
      <c r="M2126" s="241">
        <v>45747</v>
      </c>
      <c r="N2126" s="242" t="s">
        <v>4382</v>
      </c>
      <c r="O2126" s="18">
        <f>IF(Table1[[#This Row],[Phân loại]]="Tồn đầu kỳ",Table1[[#This Row],[Tổng giá trị]],0)</f>
        <v>0</v>
      </c>
      <c r="P2126" s="8">
        <f>IF(Table1[[#This Row],[Số còn phải thu ĐK]]&lt;&gt;0,0,IF(Table1[[#This Row],[Phân loại]]="Bán hàng",Table1[[#This Row],[Tổng giá trị]],-Table1[[#This Row],[Tổng giá trị]]))</f>
        <v>-196688</v>
      </c>
      <c r="Q2126" s="18">
        <f t="shared" si="246"/>
        <v>-196688</v>
      </c>
      <c r="R2126" s="8">
        <f>Table1[[#This Row],[Số còn phải thu ĐK]]+Table1[[#This Row],[Giá Trị HD sau CK]]-Table1[[#This Row],[Số tiền đã thu]]</f>
        <v>0</v>
      </c>
      <c r="S2126" s="7" t="str">
        <f>IF(Table1[[#This Row],[Ngày hóa đơn]]&lt;&gt;"",Table1[[#This Row],[Ngày hóa đơn]],Table1[[#This Row],[Ngày hạch toán]])</f>
        <v>28/02/2025</v>
      </c>
      <c r="T2126" s="8"/>
      <c r="U2126" s="7">
        <f>IF(Table1[[#This Row],[Ngày tính CN]]="","",S2126+T2126)</f>
        <v>45716</v>
      </c>
      <c r="V2126" s="74">
        <f ca="1">IF(Table1[[#This Row],[Hạn thanh toán]]="","",IF((U2126-NOW())&lt;0,0,(U2126-NOW())))</f>
        <v>0</v>
      </c>
      <c r="X2126" s="18" t="str">
        <f t="shared" ca="1" si="247"/>
        <v/>
      </c>
      <c r="Y2126" s="3" t="str">
        <f t="shared" si="248"/>
        <v>Đã thanh toán</v>
      </c>
      <c r="Z2126" s="301">
        <f>Table1[[#This Row],[Hạn thanh toán]]</f>
        <v>45716</v>
      </c>
      <c r="AA2126" s="301">
        <f>Table1[[#This Row],[Ngày Thanh toán]]</f>
        <v>45747</v>
      </c>
      <c r="AD2126" s="3" t="str">
        <f>VLOOKUP($A2126,Ma_KH!$A:$Q,Ma_KH!O$1,0)</f>
        <v>AEON MALL</v>
      </c>
      <c r="AE2126" s="3" t="str">
        <f>VLOOKUP($A2126,Ma_KH!$A:$Q,Ma_KH!P$1,0)</f>
        <v>CÔNG TY TNHH AEON VIỆT NAM</v>
      </c>
    </row>
    <row r="2127" spans="1:31" ht="25.5" customHeight="1" x14ac:dyDescent="0.2">
      <c r="A2127" s="4" t="s">
        <v>140</v>
      </c>
      <c r="B2127" s="4" t="s">
        <v>4526</v>
      </c>
      <c r="C2127" s="5" t="s">
        <v>4288</v>
      </c>
      <c r="D2127" s="6" t="s">
        <v>4546</v>
      </c>
      <c r="E2127" s="5" t="s">
        <v>4288</v>
      </c>
      <c r="F2127" s="3">
        <v>1092</v>
      </c>
      <c r="I2127" s="18">
        <f>IFERROR(ROUND((VLOOKUP(Table1[[#This Row],[Mã khách hàng]],Ty_Le!$A:$E,5,0)*5%),0),0)</f>
        <v>0</v>
      </c>
      <c r="J2127" s="18">
        <f>(Table1[[#This Row],[Tiền hàng]]-Table1[[#This Row],[Tiền chiết khấu]])*8%</f>
        <v>0</v>
      </c>
      <c r="K2127" s="18">
        <v>489768</v>
      </c>
      <c r="L2127" s="8" t="s">
        <v>3654</v>
      </c>
      <c r="M2127" s="241">
        <v>45747</v>
      </c>
      <c r="N2127" s="242" t="s">
        <v>4382</v>
      </c>
      <c r="O2127" s="18">
        <f>IF(Table1[[#This Row],[Phân loại]]="Tồn đầu kỳ",Table1[[#This Row],[Tổng giá trị]],0)</f>
        <v>0</v>
      </c>
      <c r="P2127" s="8">
        <f>IF(Table1[[#This Row],[Số còn phải thu ĐK]]&lt;&gt;0,0,IF(Table1[[#This Row],[Phân loại]]="Bán hàng",Table1[[#This Row],[Tổng giá trị]],-Table1[[#This Row],[Tổng giá trị]]))</f>
        <v>-489768</v>
      </c>
      <c r="Q2127" s="18">
        <f t="shared" si="246"/>
        <v>-489768</v>
      </c>
      <c r="R2127" s="8">
        <f>Table1[[#This Row],[Số còn phải thu ĐK]]+Table1[[#This Row],[Giá Trị HD sau CK]]-Table1[[#This Row],[Số tiền đã thu]]</f>
        <v>0</v>
      </c>
      <c r="S2127" s="7" t="str">
        <f>IF(Table1[[#This Row],[Ngày hóa đơn]]&lt;&gt;"",Table1[[#This Row],[Ngày hóa đơn]],Table1[[#This Row],[Ngày hạch toán]])</f>
        <v>28/02/2025</v>
      </c>
      <c r="T2127" s="8"/>
      <c r="U2127" s="7">
        <f>IF(Table1[[#This Row],[Ngày tính CN]]="","",S2127+T2127)</f>
        <v>45716</v>
      </c>
      <c r="V2127" s="74">
        <f ca="1">IF(Table1[[#This Row],[Hạn thanh toán]]="","",IF((U2127-NOW())&lt;0,0,(U2127-NOW())))</f>
        <v>0</v>
      </c>
      <c r="X2127" s="18" t="str">
        <f t="shared" ca="1" si="247"/>
        <v/>
      </c>
      <c r="Y2127" s="3" t="str">
        <f t="shared" si="248"/>
        <v>Đã thanh toán</v>
      </c>
      <c r="Z2127" s="301">
        <f>Table1[[#This Row],[Hạn thanh toán]]</f>
        <v>45716</v>
      </c>
      <c r="AA2127" s="301">
        <f>Table1[[#This Row],[Ngày Thanh toán]]</f>
        <v>45747</v>
      </c>
      <c r="AD2127" s="3" t="str">
        <f>VLOOKUP($A2127,Ma_KH!$A:$Q,Ma_KH!O$1,0)</f>
        <v>AEON MALL</v>
      </c>
      <c r="AE2127" s="3" t="str">
        <f>VLOOKUP($A2127,Ma_KH!$A:$Q,Ma_KH!P$1,0)</f>
        <v>CÔNG TY TNHH AEON VIỆT NAM</v>
      </c>
    </row>
    <row r="2128" spans="1:31" ht="25.5" customHeight="1" x14ac:dyDescent="0.2">
      <c r="A2128" s="4" t="s">
        <v>140</v>
      </c>
      <c r="B2128" s="4" t="s">
        <v>4526</v>
      </c>
      <c r="C2128" s="5" t="s">
        <v>4288</v>
      </c>
      <c r="D2128" s="6" t="s">
        <v>4547</v>
      </c>
      <c r="E2128" s="5" t="s">
        <v>4288</v>
      </c>
      <c r="F2128" s="3">
        <v>844</v>
      </c>
      <c r="I2128" s="18">
        <f>IFERROR(ROUND((VLOOKUP(Table1[[#This Row],[Mã khách hàng]],Ty_Le!$A:$E,5,0)*5%),0),0)</f>
        <v>0</v>
      </c>
      <c r="J2128" s="18">
        <f>(Table1[[#This Row],[Tiền hàng]]-Table1[[#This Row],[Tiền chiết khấu]])*8%</f>
        <v>0</v>
      </c>
      <c r="K2128" s="18">
        <v>30110</v>
      </c>
      <c r="L2128" s="8" t="s">
        <v>3654</v>
      </c>
      <c r="M2128" s="241">
        <v>45747</v>
      </c>
      <c r="N2128" s="242" t="s">
        <v>4382</v>
      </c>
      <c r="O2128" s="18">
        <f>IF(Table1[[#This Row],[Phân loại]]="Tồn đầu kỳ",Table1[[#This Row],[Tổng giá trị]],0)</f>
        <v>0</v>
      </c>
      <c r="P2128" s="8">
        <f>IF(Table1[[#This Row],[Số còn phải thu ĐK]]&lt;&gt;0,0,IF(Table1[[#This Row],[Phân loại]]="Bán hàng",Table1[[#This Row],[Tổng giá trị]],-Table1[[#This Row],[Tổng giá trị]]))</f>
        <v>-30110</v>
      </c>
      <c r="Q2128" s="18">
        <f t="shared" si="246"/>
        <v>-30110</v>
      </c>
      <c r="R2128" s="8">
        <f>Table1[[#This Row],[Số còn phải thu ĐK]]+Table1[[#This Row],[Giá Trị HD sau CK]]-Table1[[#This Row],[Số tiền đã thu]]</f>
        <v>0</v>
      </c>
      <c r="S2128" s="7" t="str">
        <f>IF(Table1[[#This Row],[Ngày hóa đơn]]&lt;&gt;"",Table1[[#This Row],[Ngày hóa đơn]],Table1[[#This Row],[Ngày hạch toán]])</f>
        <v>28/02/2025</v>
      </c>
      <c r="T2128" s="8"/>
      <c r="U2128" s="7">
        <f>IF(Table1[[#This Row],[Ngày tính CN]]="","",S2128+T2128)</f>
        <v>45716</v>
      </c>
      <c r="V2128" s="74">
        <f ca="1">IF(Table1[[#This Row],[Hạn thanh toán]]="","",IF((U2128-NOW())&lt;0,0,(U2128-NOW())))</f>
        <v>0</v>
      </c>
      <c r="X2128" s="18" t="str">
        <f t="shared" ca="1" si="247"/>
        <v/>
      </c>
      <c r="Y2128" s="3" t="str">
        <f t="shared" si="248"/>
        <v>Đã thanh toán</v>
      </c>
      <c r="Z2128" s="301">
        <f>Table1[[#This Row],[Hạn thanh toán]]</f>
        <v>45716</v>
      </c>
      <c r="AA2128" s="301">
        <f>Table1[[#This Row],[Ngày Thanh toán]]</f>
        <v>45747</v>
      </c>
      <c r="AD2128" s="3" t="str">
        <f>VLOOKUP($A2128,Ma_KH!$A:$Q,Ma_KH!O$1,0)</f>
        <v>AEON MALL</v>
      </c>
      <c r="AE2128" s="3" t="str">
        <f>VLOOKUP($A2128,Ma_KH!$A:$Q,Ma_KH!P$1,0)</f>
        <v>CÔNG TY TNHH AEON VIỆT NAM</v>
      </c>
    </row>
    <row r="2129" spans="1:31" ht="25.5" customHeight="1" x14ac:dyDescent="0.2">
      <c r="A2129" s="4" t="s">
        <v>142</v>
      </c>
      <c r="B2129" s="4" t="s">
        <v>4526</v>
      </c>
      <c r="C2129" s="5" t="s">
        <v>4289</v>
      </c>
      <c r="D2129" s="6" t="s">
        <v>4636</v>
      </c>
      <c r="E2129" s="5" t="s">
        <v>4289</v>
      </c>
      <c r="F2129" s="3" t="s">
        <v>2405</v>
      </c>
      <c r="I2129" s="18">
        <f>IFERROR(ROUND((VLOOKUP(Table1[[#This Row],[Mã khách hàng]],Ty_Le!$A:$E,5,0)*5%),0),0)</f>
        <v>0</v>
      </c>
      <c r="J2129" s="18">
        <f>(Table1[[#This Row],[Tiền hàng]]-Table1[[#This Row],[Tiền chiết khấu]])*8%</f>
        <v>0</v>
      </c>
      <c r="K2129" s="18">
        <v>2709882</v>
      </c>
      <c r="L2129" s="8" t="s">
        <v>24</v>
      </c>
      <c r="M2129" s="7">
        <v>45810</v>
      </c>
      <c r="N2129" s="8" t="s">
        <v>4384</v>
      </c>
      <c r="O2129" s="18">
        <f>IF(Table1[[#This Row],[Phân loại]]="Tồn đầu kỳ",Table1[[#This Row],[Tổng giá trị]],0)</f>
        <v>0</v>
      </c>
      <c r="P2129" s="8">
        <f>IF(Table1[[#This Row],[Số còn phải thu ĐK]]&lt;&gt;0,0,IF(Table1[[#This Row],[Phân loại]]="Bán hàng",Table1[[#This Row],[Tổng giá trị]],-Table1[[#This Row],[Tổng giá trị]]))</f>
        <v>2709882</v>
      </c>
      <c r="Q2129" s="18">
        <f t="shared" si="246"/>
        <v>2709882</v>
      </c>
      <c r="R2129" s="8">
        <f>Table1[[#This Row],[Số còn phải thu ĐK]]+Table1[[#This Row],[Giá Trị HD sau CK]]-Table1[[#This Row],[Số tiền đã thu]]</f>
        <v>0</v>
      </c>
      <c r="S2129" s="7" t="str">
        <f>IF(Table1[[#This Row],[Ngày hóa đơn]]&lt;&gt;"",Table1[[#This Row],[Ngày hóa đơn]],Table1[[#This Row],[Ngày hạch toán]])</f>
        <v>01/04/2025</v>
      </c>
      <c r="T2129" s="8"/>
      <c r="U2129" s="7">
        <f>IF(Table1[[#This Row],[Ngày tính CN]]="","",S2129+T2129)</f>
        <v>45748</v>
      </c>
      <c r="V2129" s="74">
        <f ca="1">IF(Table1[[#This Row],[Hạn thanh toán]]="","",IF((U2129-NOW())&lt;0,0,(U2129-NOW())))</f>
        <v>0</v>
      </c>
      <c r="X2129" s="18" t="str">
        <f t="shared" ca="1" si="247"/>
        <v/>
      </c>
      <c r="Y2129" s="3" t="str">
        <f t="shared" si="248"/>
        <v>Đã thanh toán</v>
      </c>
      <c r="Z2129" s="301">
        <f>Table1[[#This Row],[Hạn thanh toán]]</f>
        <v>45748</v>
      </c>
      <c r="AA2129" s="301">
        <f>Table1[[#This Row],[Ngày Thanh toán]]</f>
        <v>45810</v>
      </c>
      <c r="AD2129" s="3" t="str">
        <f>VLOOKUP($A2129,Ma_KH!$A:$Q,Ma_KH!O$1,0)</f>
        <v>AEON MALL</v>
      </c>
      <c r="AE2129" s="3" t="str">
        <f>VLOOKUP($A2129,Ma_KH!$A:$Q,Ma_KH!P$1,0)</f>
        <v>CÔNG TY TNHH AEON VIỆT NAM</v>
      </c>
    </row>
    <row r="2130" spans="1:31" ht="25.5" customHeight="1" x14ac:dyDescent="0.2">
      <c r="A2130" s="4" t="s">
        <v>140</v>
      </c>
      <c r="B2130" s="4" t="s">
        <v>4526</v>
      </c>
      <c r="C2130" s="5" t="s">
        <v>4290</v>
      </c>
      <c r="D2130" s="6" t="s">
        <v>4637</v>
      </c>
      <c r="E2130" s="5" t="s">
        <v>4290</v>
      </c>
      <c r="F2130" s="3" t="s">
        <v>2319</v>
      </c>
      <c r="I2130" s="18">
        <f>IFERROR(ROUND((VLOOKUP(Table1[[#This Row],[Mã khách hàng]],Ty_Le!$A:$E,5,0)*5%),0),0)</f>
        <v>0</v>
      </c>
      <c r="J2130" s="18">
        <f>(Table1[[#This Row],[Tiền hàng]]-Table1[[#This Row],[Tiền chiết khấu]])*8%</f>
        <v>0</v>
      </c>
      <c r="K2130" s="18">
        <v>4249066</v>
      </c>
      <c r="L2130" s="8" t="s">
        <v>24</v>
      </c>
      <c r="M2130" s="7">
        <v>45810</v>
      </c>
      <c r="N2130" s="8" t="s">
        <v>4384</v>
      </c>
      <c r="O2130" s="18">
        <f>IF(Table1[[#This Row],[Phân loại]]="Tồn đầu kỳ",Table1[[#This Row],[Tổng giá trị]],0)</f>
        <v>0</v>
      </c>
      <c r="P2130" s="8">
        <f>IF(Table1[[#This Row],[Số còn phải thu ĐK]]&lt;&gt;0,0,IF(Table1[[#This Row],[Phân loại]]="Bán hàng",Table1[[#This Row],[Tổng giá trị]],-Table1[[#This Row],[Tổng giá trị]]))</f>
        <v>4249066</v>
      </c>
      <c r="Q2130" s="18">
        <f t="shared" si="246"/>
        <v>4249066</v>
      </c>
      <c r="R2130" s="8">
        <f>Table1[[#This Row],[Số còn phải thu ĐK]]+Table1[[#This Row],[Giá Trị HD sau CK]]-Table1[[#This Row],[Số tiền đã thu]]</f>
        <v>0</v>
      </c>
      <c r="S2130" s="7" t="str">
        <f>IF(Table1[[#This Row],[Ngày hóa đơn]]&lt;&gt;"",Table1[[#This Row],[Ngày hóa đơn]],Table1[[#This Row],[Ngày hạch toán]])</f>
        <v>05/04/2025</v>
      </c>
      <c r="T2130" s="8"/>
      <c r="U2130" s="7">
        <f>IF(Table1[[#This Row],[Ngày tính CN]]="","",S2130+T2130)</f>
        <v>45752</v>
      </c>
      <c r="V2130" s="74">
        <f ca="1">IF(Table1[[#This Row],[Hạn thanh toán]]="","",IF((U2130-NOW())&lt;0,0,(U2130-NOW())))</f>
        <v>0</v>
      </c>
      <c r="X2130" s="18" t="str">
        <f t="shared" ca="1" si="247"/>
        <v/>
      </c>
      <c r="Y2130" s="3" t="str">
        <f t="shared" si="248"/>
        <v>Đã thanh toán</v>
      </c>
      <c r="Z2130" s="301">
        <f>Table1[[#This Row],[Hạn thanh toán]]</f>
        <v>45752</v>
      </c>
      <c r="AA2130" s="301">
        <f>Table1[[#This Row],[Ngày Thanh toán]]</f>
        <v>45810</v>
      </c>
      <c r="AD2130" s="3" t="str">
        <f>VLOOKUP($A2130,Ma_KH!$A:$Q,Ma_KH!O$1,0)</f>
        <v>AEON MALL</v>
      </c>
      <c r="AE2130" s="3" t="str">
        <f>VLOOKUP($A2130,Ma_KH!$A:$Q,Ma_KH!P$1,0)</f>
        <v>CÔNG TY TNHH AEON VIỆT NAM</v>
      </c>
    </row>
    <row r="2131" spans="1:31" ht="25.5" customHeight="1" x14ac:dyDescent="0.2">
      <c r="A2131" s="4" t="s">
        <v>141</v>
      </c>
      <c r="B2131" s="4" t="s">
        <v>4526</v>
      </c>
      <c r="C2131" s="5" t="s">
        <v>4291</v>
      </c>
      <c r="D2131" s="6" t="s">
        <v>4638</v>
      </c>
      <c r="E2131" s="5" t="s">
        <v>4291</v>
      </c>
      <c r="F2131" s="3" t="s">
        <v>2360</v>
      </c>
      <c r="I2131" s="18">
        <f>IFERROR(ROUND((VLOOKUP(Table1[[#This Row],[Mã khách hàng]],Ty_Le!$A:$E,5,0)*5%),0),0)</f>
        <v>0</v>
      </c>
      <c r="J2131" s="18">
        <f>(Table1[[#This Row],[Tiền hàng]]-Table1[[#This Row],[Tiền chiết khấu]])*8%</f>
        <v>0</v>
      </c>
      <c r="K2131" s="18">
        <v>2612104</v>
      </c>
      <c r="L2131" s="8" t="s">
        <v>24</v>
      </c>
      <c r="M2131" s="7">
        <v>45810</v>
      </c>
      <c r="N2131" s="8" t="s">
        <v>4384</v>
      </c>
      <c r="O2131" s="18">
        <f>IF(Table1[[#This Row],[Phân loại]]="Tồn đầu kỳ",Table1[[#This Row],[Tổng giá trị]],0)</f>
        <v>0</v>
      </c>
      <c r="P2131" s="8">
        <f>IF(Table1[[#This Row],[Số còn phải thu ĐK]]&lt;&gt;0,0,IF(Table1[[#This Row],[Phân loại]]="Bán hàng",Table1[[#This Row],[Tổng giá trị]],-Table1[[#This Row],[Tổng giá trị]]))</f>
        <v>2612104</v>
      </c>
      <c r="Q2131" s="18">
        <f t="shared" si="246"/>
        <v>2612104</v>
      </c>
      <c r="R2131" s="8">
        <f>Table1[[#This Row],[Số còn phải thu ĐK]]+Table1[[#This Row],[Giá Trị HD sau CK]]-Table1[[#This Row],[Số tiền đã thu]]</f>
        <v>0</v>
      </c>
      <c r="S2131" s="7" t="str">
        <f>IF(Table1[[#This Row],[Ngày hóa đơn]]&lt;&gt;"",Table1[[#This Row],[Ngày hóa đơn]],Table1[[#This Row],[Ngày hạch toán]])</f>
        <v>08/04/2025</v>
      </c>
      <c r="T2131" s="8"/>
      <c r="U2131" s="7">
        <f>IF(Table1[[#This Row],[Ngày tính CN]]="","",S2131+T2131)</f>
        <v>45755</v>
      </c>
      <c r="V2131" s="74">
        <f ca="1">IF(Table1[[#This Row],[Hạn thanh toán]]="","",IF((U2131-NOW())&lt;0,0,(U2131-NOW())))</f>
        <v>0</v>
      </c>
      <c r="X2131" s="18" t="str">
        <f t="shared" ca="1" si="247"/>
        <v/>
      </c>
      <c r="Y2131" s="3" t="str">
        <f t="shared" si="248"/>
        <v>Đã thanh toán</v>
      </c>
      <c r="Z2131" s="301">
        <f>Table1[[#This Row],[Hạn thanh toán]]</f>
        <v>45755</v>
      </c>
      <c r="AA2131" s="301">
        <f>Table1[[#This Row],[Ngày Thanh toán]]</f>
        <v>45810</v>
      </c>
      <c r="AD2131" s="3" t="str">
        <f>VLOOKUP($A2131,Ma_KH!$A:$Q,Ma_KH!O$1,0)</f>
        <v>AEON MALL</v>
      </c>
      <c r="AE2131" s="3" t="str">
        <f>VLOOKUP($A2131,Ma_KH!$A:$Q,Ma_KH!P$1,0)</f>
        <v>CÔNG TY TNHH AEON VIỆT NAM</v>
      </c>
    </row>
    <row r="2132" spans="1:31" ht="25.5" customHeight="1" x14ac:dyDescent="0.2">
      <c r="A2132" s="4" t="s">
        <v>142</v>
      </c>
      <c r="B2132" s="4" t="s">
        <v>4526</v>
      </c>
      <c r="C2132" s="5" t="s">
        <v>4292</v>
      </c>
      <c r="D2132" s="6" t="s">
        <v>4639</v>
      </c>
      <c r="E2132" s="5" t="s">
        <v>4292</v>
      </c>
      <c r="F2132" s="3" t="s">
        <v>2406</v>
      </c>
      <c r="I2132" s="18">
        <f>IFERROR(ROUND((VLOOKUP(Table1[[#This Row],[Mã khách hàng]],Ty_Le!$A:$E,5,0)*5%),0),0)</f>
        <v>0</v>
      </c>
      <c r="J2132" s="18">
        <f>(Table1[[#This Row],[Tiền hàng]]-Table1[[#This Row],[Tiền chiết khấu]])*8%</f>
        <v>0</v>
      </c>
      <c r="K2132" s="18">
        <v>1625929</v>
      </c>
      <c r="L2132" s="8" t="s">
        <v>24</v>
      </c>
      <c r="M2132" s="7">
        <v>45810</v>
      </c>
      <c r="N2132" s="8" t="s">
        <v>4384</v>
      </c>
      <c r="O2132" s="18">
        <f>IF(Table1[[#This Row],[Phân loại]]="Tồn đầu kỳ",Table1[[#This Row],[Tổng giá trị]],0)</f>
        <v>0</v>
      </c>
      <c r="P2132" s="8">
        <f>IF(Table1[[#This Row],[Số còn phải thu ĐK]]&lt;&gt;0,0,IF(Table1[[#This Row],[Phân loại]]="Bán hàng",Table1[[#This Row],[Tổng giá trị]],-Table1[[#This Row],[Tổng giá trị]]))</f>
        <v>1625929</v>
      </c>
      <c r="Q2132" s="18">
        <f t="shared" si="246"/>
        <v>1625929</v>
      </c>
      <c r="R2132" s="8">
        <f>Table1[[#This Row],[Số còn phải thu ĐK]]+Table1[[#This Row],[Giá Trị HD sau CK]]-Table1[[#This Row],[Số tiền đã thu]]</f>
        <v>0</v>
      </c>
      <c r="S2132" s="7" t="str">
        <f>IF(Table1[[#This Row],[Ngày hóa đơn]]&lt;&gt;"",Table1[[#This Row],[Ngày hóa đơn]],Table1[[#This Row],[Ngày hạch toán]])</f>
        <v>16/04/2025</v>
      </c>
      <c r="T2132" s="8"/>
      <c r="U2132" s="7">
        <f>IF(Table1[[#This Row],[Ngày tính CN]]="","",S2132+T2132)</f>
        <v>45763</v>
      </c>
      <c r="V2132" s="74">
        <f ca="1">IF(Table1[[#This Row],[Hạn thanh toán]]="","",IF((U2132-NOW())&lt;0,0,(U2132-NOW())))</f>
        <v>0</v>
      </c>
      <c r="X2132" s="18" t="str">
        <f t="shared" ca="1" si="247"/>
        <v/>
      </c>
      <c r="Y2132" s="3" t="str">
        <f t="shared" si="248"/>
        <v>Đã thanh toán</v>
      </c>
      <c r="Z2132" s="301">
        <f>Table1[[#This Row],[Hạn thanh toán]]</f>
        <v>45763</v>
      </c>
      <c r="AA2132" s="301">
        <f>Table1[[#This Row],[Ngày Thanh toán]]</f>
        <v>45810</v>
      </c>
      <c r="AD2132" s="3" t="str">
        <f>VLOOKUP($A2132,Ma_KH!$A:$Q,Ma_KH!O$1,0)</f>
        <v>AEON MALL</v>
      </c>
      <c r="AE2132" s="3" t="str">
        <f>VLOOKUP($A2132,Ma_KH!$A:$Q,Ma_KH!P$1,0)</f>
        <v>CÔNG TY TNHH AEON VIỆT NAM</v>
      </c>
    </row>
    <row r="2133" spans="1:31" ht="25.5" customHeight="1" x14ac:dyDescent="0.2">
      <c r="A2133" s="4" t="s">
        <v>141</v>
      </c>
      <c r="B2133" s="4" t="s">
        <v>4526</v>
      </c>
      <c r="C2133" s="5" t="s">
        <v>4293</v>
      </c>
      <c r="D2133" s="6" t="s">
        <v>4640</v>
      </c>
      <c r="E2133" s="5" t="s">
        <v>4293</v>
      </c>
      <c r="F2133" s="3" t="s">
        <v>2361</v>
      </c>
      <c r="I2133" s="18">
        <f>IFERROR(ROUND((VLOOKUP(Table1[[#This Row],[Mã khách hàng]],Ty_Le!$A:$E,5,0)*5%),0),0)</f>
        <v>0</v>
      </c>
      <c r="J2133" s="18">
        <f>(Table1[[#This Row],[Tiền hàng]]-Table1[[#This Row],[Tiền chiết khấu]])*8%</f>
        <v>0</v>
      </c>
      <c r="K2133" s="18">
        <v>1253831</v>
      </c>
      <c r="L2133" s="8" t="s">
        <v>24</v>
      </c>
      <c r="M2133" s="7">
        <v>45810</v>
      </c>
      <c r="N2133" s="8" t="s">
        <v>4384</v>
      </c>
      <c r="O2133" s="18">
        <f>IF(Table1[[#This Row],[Phân loại]]="Tồn đầu kỳ",Table1[[#This Row],[Tổng giá trị]],0)</f>
        <v>0</v>
      </c>
      <c r="P2133" s="8">
        <f>IF(Table1[[#This Row],[Số còn phải thu ĐK]]&lt;&gt;0,0,IF(Table1[[#This Row],[Phân loại]]="Bán hàng",Table1[[#This Row],[Tổng giá trị]],-Table1[[#This Row],[Tổng giá trị]]))</f>
        <v>1253831</v>
      </c>
      <c r="Q2133" s="18">
        <f t="shared" si="246"/>
        <v>1253831</v>
      </c>
      <c r="R2133" s="8">
        <f>Table1[[#This Row],[Số còn phải thu ĐK]]+Table1[[#This Row],[Giá Trị HD sau CK]]-Table1[[#This Row],[Số tiền đã thu]]</f>
        <v>0</v>
      </c>
      <c r="S2133" s="7" t="str">
        <f>IF(Table1[[#This Row],[Ngày hóa đơn]]&lt;&gt;"",Table1[[#This Row],[Ngày hóa đơn]],Table1[[#This Row],[Ngày hạch toán]])</f>
        <v>17/04/2025</v>
      </c>
      <c r="T2133" s="8"/>
      <c r="U2133" s="7">
        <f>IF(Table1[[#This Row],[Ngày tính CN]]="","",S2133+T2133)</f>
        <v>45764</v>
      </c>
      <c r="V2133" s="74">
        <f ca="1">IF(Table1[[#This Row],[Hạn thanh toán]]="","",IF((U2133-NOW())&lt;0,0,(U2133-NOW())))</f>
        <v>0</v>
      </c>
      <c r="X2133" s="18" t="str">
        <f t="shared" ca="1" si="247"/>
        <v/>
      </c>
      <c r="Y2133" s="3" t="str">
        <f t="shared" si="248"/>
        <v>Đã thanh toán</v>
      </c>
      <c r="Z2133" s="301">
        <f>Table1[[#This Row],[Hạn thanh toán]]</f>
        <v>45764</v>
      </c>
      <c r="AA2133" s="301">
        <f>Table1[[#This Row],[Ngày Thanh toán]]</f>
        <v>45810</v>
      </c>
      <c r="AD2133" s="3" t="str">
        <f>VLOOKUP($A2133,Ma_KH!$A:$Q,Ma_KH!O$1,0)</f>
        <v>AEON MALL</v>
      </c>
      <c r="AE2133" s="3" t="str">
        <f>VLOOKUP($A2133,Ma_KH!$A:$Q,Ma_KH!P$1,0)</f>
        <v>CÔNG TY TNHH AEON VIỆT NAM</v>
      </c>
    </row>
    <row r="2134" spans="1:31" ht="25.5" customHeight="1" x14ac:dyDescent="0.2">
      <c r="A2134" s="4" t="s">
        <v>142</v>
      </c>
      <c r="B2134" s="4" t="s">
        <v>4526</v>
      </c>
      <c r="C2134" s="5" t="s">
        <v>4294</v>
      </c>
      <c r="D2134" s="6" t="s">
        <v>4641</v>
      </c>
      <c r="E2134" s="5" t="s">
        <v>4294</v>
      </c>
      <c r="F2134" s="3" t="s">
        <v>2407</v>
      </c>
      <c r="I2134" s="18">
        <f>IFERROR(ROUND((VLOOKUP(Table1[[#This Row],[Mã khách hàng]],Ty_Le!$A:$E,5,0)*5%),0),0)</f>
        <v>0</v>
      </c>
      <c r="J2134" s="18">
        <f>(Table1[[#This Row],[Tiền hàng]]-Table1[[#This Row],[Tiền chiết khấu]])*8%</f>
        <v>0</v>
      </c>
      <c r="K2134" s="18">
        <v>2075717</v>
      </c>
      <c r="L2134" s="8" t="s">
        <v>24</v>
      </c>
      <c r="M2134" s="7">
        <v>45810</v>
      </c>
      <c r="N2134" s="8" t="s">
        <v>4384</v>
      </c>
      <c r="O2134" s="18">
        <f>IF(Table1[[#This Row],[Phân loại]]="Tồn đầu kỳ",Table1[[#This Row],[Tổng giá trị]],0)</f>
        <v>0</v>
      </c>
      <c r="P2134" s="8">
        <f>IF(Table1[[#This Row],[Số còn phải thu ĐK]]&lt;&gt;0,0,IF(Table1[[#This Row],[Phân loại]]="Bán hàng",Table1[[#This Row],[Tổng giá trị]],-Table1[[#This Row],[Tổng giá trị]]))</f>
        <v>2075717</v>
      </c>
      <c r="Q2134" s="18">
        <f t="shared" si="246"/>
        <v>2075717</v>
      </c>
      <c r="R2134" s="8">
        <f>Table1[[#This Row],[Số còn phải thu ĐK]]+Table1[[#This Row],[Giá Trị HD sau CK]]-Table1[[#This Row],[Số tiền đã thu]]</f>
        <v>0</v>
      </c>
      <c r="S2134" s="7" t="str">
        <f>IF(Table1[[#This Row],[Ngày hóa đơn]]&lt;&gt;"",Table1[[#This Row],[Ngày hóa đơn]],Table1[[#This Row],[Ngày hạch toán]])</f>
        <v>19/04/2025</v>
      </c>
      <c r="T2134" s="8"/>
      <c r="U2134" s="7">
        <f>IF(Table1[[#This Row],[Ngày tính CN]]="","",S2134+T2134)</f>
        <v>45766</v>
      </c>
      <c r="V2134" s="74">
        <f ca="1">IF(Table1[[#This Row],[Hạn thanh toán]]="","",IF((U2134-NOW())&lt;0,0,(U2134-NOW())))</f>
        <v>0</v>
      </c>
      <c r="X2134" s="18" t="str">
        <f t="shared" ca="1" si="247"/>
        <v/>
      </c>
      <c r="Y2134" s="3" t="str">
        <f t="shared" si="248"/>
        <v>Đã thanh toán</v>
      </c>
      <c r="Z2134" s="301">
        <f>Table1[[#This Row],[Hạn thanh toán]]</f>
        <v>45766</v>
      </c>
      <c r="AA2134" s="301">
        <f>Table1[[#This Row],[Ngày Thanh toán]]</f>
        <v>45810</v>
      </c>
      <c r="AD2134" s="3" t="str">
        <f>VLOOKUP($A2134,Ma_KH!$A:$Q,Ma_KH!O$1,0)</f>
        <v>AEON MALL</v>
      </c>
      <c r="AE2134" s="3" t="str">
        <f>VLOOKUP($A2134,Ma_KH!$A:$Q,Ma_KH!P$1,0)</f>
        <v>CÔNG TY TNHH AEON VIỆT NAM</v>
      </c>
    </row>
    <row r="2135" spans="1:31" ht="25.5" customHeight="1" x14ac:dyDescent="0.2">
      <c r="A2135" s="4" t="s">
        <v>140</v>
      </c>
      <c r="B2135" s="4" t="s">
        <v>4526</v>
      </c>
      <c r="C2135" s="5" t="s">
        <v>4295</v>
      </c>
      <c r="D2135" s="6" t="s">
        <v>4642</v>
      </c>
      <c r="E2135" s="5" t="s">
        <v>4295</v>
      </c>
      <c r="F2135" s="3" t="s">
        <v>2320</v>
      </c>
      <c r="I2135" s="18">
        <f>IFERROR(ROUND((VLOOKUP(Table1[[#This Row],[Mã khách hàng]],Ty_Le!$A:$E,5,0)*5%),0),0)</f>
        <v>0</v>
      </c>
      <c r="J2135" s="18">
        <f>(Table1[[#This Row],[Tiền hàng]]-Table1[[#This Row],[Tiền chiết khấu]])*8%</f>
        <v>0</v>
      </c>
      <c r="K2135" s="18">
        <v>1083953</v>
      </c>
      <c r="L2135" s="8" t="s">
        <v>24</v>
      </c>
      <c r="M2135" s="7">
        <v>45810</v>
      </c>
      <c r="N2135" s="8" t="s">
        <v>4384</v>
      </c>
      <c r="O2135" s="18">
        <f>IF(Table1[[#This Row],[Phân loại]]="Tồn đầu kỳ",Table1[[#This Row],[Tổng giá trị]],0)</f>
        <v>0</v>
      </c>
      <c r="P2135" s="8">
        <f>IF(Table1[[#This Row],[Số còn phải thu ĐK]]&lt;&gt;0,0,IF(Table1[[#This Row],[Phân loại]]="Bán hàng",Table1[[#This Row],[Tổng giá trị]],-Table1[[#This Row],[Tổng giá trị]]))</f>
        <v>1083953</v>
      </c>
      <c r="Q2135" s="18">
        <f t="shared" si="246"/>
        <v>1083953</v>
      </c>
      <c r="R2135" s="8">
        <f>Table1[[#This Row],[Số còn phải thu ĐK]]+Table1[[#This Row],[Giá Trị HD sau CK]]-Table1[[#This Row],[Số tiền đã thu]]</f>
        <v>0</v>
      </c>
      <c r="S2135" s="7" t="str">
        <f>IF(Table1[[#This Row],[Ngày hóa đơn]]&lt;&gt;"",Table1[[#This Row],[Ngày hóa đơn]],Table1[[#This Row],[Ngày hạch toán]])</f>
        <v>22/04/2025</v>
      </c>
      <c r="T2135" s="8"/>
      <c r="U2135" s="7">
        <f>IF(Table1[[#This Row],[Ngày tính CN]]="","",S2135+T2135)</f>
        <v>45769</v>
      </c>
      <c r="V2135" s="74">
        <f ca="1">IF(Table1[[#This Row],[Hạn thanh toán]]="","",IF((U2135-NOW())&lt;0,0,(U2135-NOW())))</f>
        <v>0</v>
      </c>
      <c r="X2135" s="18" t="str">
        <f t="shared" ca="1" si="247"/>
        <v/>
      </c>
      <c r="Y2135" s="3" t="str">
        <f t="shared" si="248"/>
        <v>Đã thanh toán</v>
      </c>
      <c r="Z2135" s="301">
        <f>Table1[[#This Row],[Hạn thanh toán]]</f>
        <v>45769</v>
      </c>
      <c r="AA2135" s="301">
        <f>Table1[[#This Row],[Ngày Thanh toán]]</f>
        <v>45810</v>
      </c>
      <c r="AD2135" s="3" t="str">
        <f>VLOOKUP($A2135,Ma_KH!$A:$Q,Ma_KH!O$1,0)</f>
        <v>AEON MALL</v>
      </c>
      <c r="AE2135" s="3" t="str">
        <f>VLOOKUP($A2135,Ma_KH!$A:$Q,Ma_KH!P$1,0)</f>
        <v>CÔNG TY TNHH AEON VIỆT NAM</v>
      </c>
    </row>
    <row r="2136" spans="1:31" ht="25.5" customHeight="1" x14ac:dyDescent="0.2">
      <c r="A2136" s="4" t="s">
        <v>142</v>
      </c>
      <c r="B2136" s="4" t="s">
        <v>4526</v>
      </c>
      <c r="C2136" s="5" t="s">
        <v>4296</v>
      </c>
      <c r="D2136" s="6" t="s">
        <v>4643</v>
      </c>
      <c r="E2136" s="5" t="s">
        <v>4296</v>
      </c>
      <c r="F2136" s="3" t="s">
        <v>2408</v>
      </c>
      <c r="I2136" s="18">
        <f>IFERROR(ROUND((VLOOKUP(Table1[[#This Row],[Mã khách hàng]],Ty_Le!$A:$E,5,0)*5%),0),0)</f>
        <v>0</v>
      </c>
      <c r="J2136" s="18">
        <f>(Table1[[#This Row],[Tiền hàng]]-Table1[[#This Row],[Tiền chiết khấu]])*8%</f>
        <v>0</v>
      </c>
      <c r="K2136" s="18">
        <v>10462835</v>
      </c>
      <c r="L2136" s="8" t="s">
        <v>24</v>
      </c>
      <c r="M2136" s="7">
        <v>45810</v>
      </c>
      <c r="N2136" s="8" t="s">
        <v>4384</v>
      </c>
      <c r="O2136" s="18">
        <f>IF(Table1[[#This Row],[Phân loại]]="Tồn đầu kỳ",Table1[[#This Row],[Tổng giá trị]],0)</f>
        <v>0</v>
      </c>
      <c r="P2136" s="8">
        <f>IF(Table1[[#This Row],[Số còn phải thu ĐK]]&lt;&gt;0,0,IF(Table1[[#This Row],[Phân loại]]="Bán hàng",Table1[[#This Row],[Tổng giá trị]],-Table1[[#This Row],[Tổng giá trị]]))</f>
        <v>10462835</v>
      </c>
      <c r="Q2136" s="18">
        <f t="shared" si="246"/>
        <v>10462835</v>
      </c>
      <c r="R2136" s="8">
        <f>Table1[[#This Row],[Số còn phải thu ĐK]]+Table1[[#This Row],[Giá Trị HD sau CK]]-Table1[[#This Row],[Số tiền đã thu]]</f>
        <v>0</v>
      </c>
      <c r="S2136" s="7" t="str">
        <f>IF(Table1[[#This Row],[Ngày hóa đơn]]&lt;&gt;"",Table1[[#This Row],[Ngày hóa đơn]],Table1[[#This Row],[Ngày hạch toán]])</f>
        <v>23/04/2025</v>
      </c>
      <c r="T2136" s="8"/>
      <c r="U2136" s="7">
        <f>IF(Table1[[#This Row],[Ngày tính CN]]="","",S2136+T2136)</f>
        <v>45770</v>
      </c>
      <c r="V2136" s="74">
        <f ca="1">IF(Table1[[#This Row],[Hạn thanh toán]]="","",IF((U2136-NOW())&lt;0,0,(U2136-NOW())))</f>
        <v>0</v>
      </c>
      <c r="X2136" s="18" t="str">
        <f t="shared" ca="1" si="247"/>
        <v/>
      </c>
      <c r="Y2136" s="3" t="str">
        <f t="shared" si="248"/>
        <v>Đã thanh toán</v>
      </c>
      <c r="Z2136" s="301">
        <f>Table1[[#This Row],[Hạn thanh toán]]</f>
        <v>45770</v>
      </c>
      <c r="AA2136" s="301">
        <f>Table1[[#This Row],[Ngày Thanh toán]]</f>
        <v>45810</v>
      </c>
      <c r="AD2136" s="3" t="str">
        <f>VLOOKUP($A2136,Ma_KH!$A:$Q,Ma_KH!O$1,0)</f>
        <v>AEON MALL</v>
      </c>
      <c r="AE2136" s="3" t="str">
        <f>VLOOKUP($A2136,Ma_KH!$A:$Q,Ma_KH!P$1,0)</f>
        <v>CÔNG TY TNHH AEON VIỆT NAM</v>
      </c>
    </row>
    <row r="2137" spans="1:31" ht="25.5" customHeight="1" x14ac:dyDescent="0.2">
      <c r="A2137" s="4" t="s">
        <v>140</v>
      </c>
      <c r="B2137" s="4" t="s">
        <v>4526</v>
      </c>
      <c r="C2137" s="5" t="s">
        <v>4295</v>
      </c>
      <c r="D2137" s="6" t="s">
        <v>4644</v>
      </c>
      <c r="E2137" s="5" t="s">
        <v>4295</v>
      </c>
      <c r="F2137" s="3" t="s">
        <v>2321</v>
      </c>
      <c r="I2137" s="18">
        <f>IFERROR(ROUND((VLOOKUP(Table1[[#This Row],[Mã khách hàng]],Ty_Le!$A:$E,5,0)*5%),0),0)</f>
        <v>0</v>
      </c>
      <c r="J2137" s="18">
        <f>(Table1[[#This Row],[Tiền hàng]]-Table1[[#This Row],[Tiền chiết khấu]])*8%</f>
        <v>0</v>
      </c>
      <c r="K2137" s="18">
        <v>1983528</v>
      </c>
      <c r="L2137" s="8" t="s">
        <v>24</v>
      </c>
      <c r="M2137" s="7">
        <v>45810</v>
      </c>
      <c r="N2137" s="8" t="s">
        <v>4384</v>
      </c>
      <c r="O2137" s="18">
        <f>IF(Table1[[#This Row],[Phân loại]]="Tồn đầu kỳ",Table1[[#This Row],[Tổng giá trị]],0)</f>
        <v>0</v>
      </c>
      <c r="P2137" s="8">
        <f>IF(Table1[[#This Row],[Số còn phải thu ĐK]]&lt;&gt;0,0,IF(Table1[[#This Row],[Phân loại]]="Bán hàng",Table1[[#This Row],[Tổng giá trị]],-Table1[[#This Row],[Tổng giá trị]]))</f>
        <v>1983528</v>
      </c>
      <c r="Q2137" s="18">
        <f t="shared" si="246"/>
        <v>1983528</v>
      </c>
      <c r="R2137" s="8">
        <f>Table1[[#This Row],[Số còn phải thu ĐK]]+Table1[[#This Row],[Giá Trị HD sau CK]]-Table1[[#This Row],[Số tiền đã thu]]</f>
        <v>0</v>
      </c>
      <c r="S2137" s="7" t="str">
        <f>IF(Table1[[#This Row],[Ngày hóa đơn]]&lt;&gt;"",Table1[[#This Row],[Ngày hóa đơn]],Table1[[#This Row],[Ngày hạch toán]])</f>
        <v>22/04/2025</v>
      </c>
      <c r="T2137" s="8"/>
      <c r="U2137" s="7">
        <f>IF(Table1[[#This Row],[Ngày tính CN]]="","",S2137+T2137)</f>
        <v>45769</v>
      </c>
      <c r="V2137" s="74">
        <f ca="1">IF(Table1[[#This Row],[Hạn thanh toán]]="","",IF((U2137-NOW())&lt;0,0,(U2137-NOW())))</f>
        <v>0</v>
      </c>
      <c r="X2137" s="18" t="str">
        <f t="shared" ca="1" si="247"/>
        <v/>
      </c>
      <c r="Y2137" s="3" t="str">
        <f t="shared" si="248"/>
        <v>Đã thanh toán</v>
      </c>
      <c r="Z2137" s="301">
        <f>Table1[[#This Row],[Hạn thanh toán]]</f>
        <v>45769</v>
      </c>
      <c r="AA2137" s="301">
        <f>Table1[[#This Row],[Ngày Thanh toán]]</f>
        <v>45810</v>
      </c>
      <c r="AD2137" s="3" t="str">
        <f>VLOOKUP($A2137,Ma_KH!$A:$Q,Ma_KH!O$1,0)</f>
        <v>AEON MALL</v>
      </c>
      <c r="AE2137" s="3" t="str">
        <f>VLOOKUP($A2137,Ma_KH!$A:$Q,Ma_KH!P$1,0)</f>
        <v>CÔNG TY TNHH AEON VIỆT NAM</v>
      </c>
    </row>
    <row r="2138" spans="1:31" ht="25.5" customHeight="1" x14ac:dyDescent="0.2">
      <c r="A2138" s="4" t="s">
        <v>140</v>
      </c>
      <c r="B2138" s="4" t="s">
        <v>4526</v>
      </c>
      <c r="C2138" s="5" t="s">
        <v>4296</v>
      </c>
      <c r="D2138" s="6" t="s">
        <v>4645</v>
      </c>
      <c r="E2138" s="5" t="s">
        <v>4296</v>
      </c>
      <c r="F2138" s="3" t="s">
        <v>2322</v>
      </c>
      <c r="I2138" s="18">
        <f>IFERROR(ROUND((VLOOKUP(Table1[[#This Row],[Mã khách hàng]],Ty_Le!$A:$E,5,0)*5%),0),0)</f>
        <v>0</v>
      </c>
      <c r="J2138" s="18">
        <f>(Table1[[#This Row],[Tiền hàng]]-Table1[[#This Row],[Tiền chiết khấu]])*8%</f>
        <v>0</v>
      </c>
      <c r="K2138" s="18">
        <v>6868892</v>
      </c>
      <c r="L2138" s="8" t="s">
        <v>24</v>
      </c>
      <c r="M2138" s="7">
        <v>45810</v>
      </c>
      <c r="N2138" s="8" t="s">
        <v>4384</v>
      </c>
      <c r="O2138" s="18">
        <f>IF(Table1[[#This Row],[Phân loại]]="Tồn đầu kỳ",Table1[[#This Row],[Tổng giá trị]],0)</f>
        <v>0</v>
      </c>
      <c r="P2138" s="8">
        <f>IF(Table1[[#This Row],[Số còn phải thu ĐK]]&lt;&gt;0,0,IF(Table1[[#This Row],[Phân loại]]="Bán hàng",Table1[[#This Row],[Tổng giá trị]],-Table1[[#This Row],[Tổng giá trị]]))</f>
        <v>6868892</v>
      </c>
      <c r="Q2138" s="18">
        <f t="shared" si="246"/>
        <v>6868892</v>
      </c>
      <c r="R2138" s="8">
        <f>Table1[[#This Row],[Số còn phải thu ĐK]]+Table1[[#This Row],[Giá Trị HD sau CK]]-Table1[[#This Row],[Số tiền đã thu]]</f>
        <v>0</v>
      </c>
      <c r="S2138" s="7" t="str">
        <f>IF(Table1[[#This Row],[Ngày hóa đơn]]&lt;&gt;"",Table1[[#This Row],[Ngày hóa đơn]],Table1[[#This Row],[Ngày hạch toán]])</f>
        <v>23/04/2025</v>
      </c>
      <c r="T2138" s="8"/>
      <c r="U2138" s="7">
        <f>IF(Table1[[#This Row],[Ngày tính CN]]="","",S2138+T2138)</f>
        <v>45770</v>
      </c>
      <c r="V2138" s="74">
        <f ca="1">IF(Table1[[#This Row],[Hạn thanh toán]]="","",IF((U2138-NOW())&lt;0,0,(U2138-NOW())))</f>
        <v>0</v>
      </c>
      <c r="X2138" s="18" t="str">
        <f t="shared" ca="1" si="247"/>
        <v/>
      </c>
      <c r="Y2138" s="3" t="str">
        <f t="shared" si="248"/>
        <v>Đã thanh toán</v>
      </c>
      <c r="Z2138" s="301">
        <f>Table1[[#This Row],[Hạn thanh toán]]</f>
        <v>45770</v>
      </c>
      <c r="AA2138" s="301">
        <f>Table1[[#This Row],[Ngày Thanh toán]]</f>
        <v>45810</v>
      </c>
      <c r="AD2138" s="3" t="str">
        <f>VLOOKUP($A2138,Ma_KH!$A:$Q,Ma_KH!O$1,0)</f>
        <v>AEON MALL</v>
      </c>
      <c r="AE2138" s="3" t="str">
        <f>VLOOKUP($A2138,Ma_KH!$A:$Q,Ma_KH!P$1,0)</f>
        <v>CÔNG TY TNHH AEON VIỆT NAM</v>
      </c>
    </row>
    <row r="2139" spans="1:31" ht="25.5" customHeight="1" x14ac:dyDescent="0.2">
      <c r="A2139" s="4" t="s">
        <v>140</v>
      </c>
      <c r="B2139" s="4" t="s">
        <v>4526</v>
      </c>
      <c r="C2139" s="5" t="s">
        <v>4296</v>
      </c>
      <c r="D2139" s="6" t="s">
        <v>4646</v>
      </c>
      <c r="E2139" s="5" t="s">
        <v>4296</v>
      </c>
      <c r="F2139" s="3" t="s">
        <v>2323</v>
      </c>
      <c r="I2139" s="18">
        <f>IFERROR(ROUND((VLOOKUP(Table1[[#This Row],[Mã khách hàng]],Ty_Le!$A:$E,5,0)*5%),0),0)</f>
        <v>0</v>
      </c>
      <c r="J2139" s="18">
        <f>(Table1[[#This Row],[Tiền hàng]]-Table1[[#This Row],[Tiền chiết khấu]])*8%</f>
        <v>0</v>
      </c>
      <c r="K2139" s="18">
        <v>3378375</v>
      </c>
      <c r="L2139" s="8" t="s">
        <v>24</v>
      </c>
      <c r="M2139" s="7">
        <v>45810</v>
      </c>
      <c r="N2139" s="8" t="s">
        <v>4384</v>
      </c>
      <c r="O2139" s="18">
        <f>IF(Table1[[#This Row],[Phân loại]]="Tồn đầu kỳ",Table1[[#This Row],[Tổng giá trị]],0)</f>
        <v>0</v>
      </c>
      <c r="P2139" s="8">
        <f>IF(Table1[[#This Row],[Số còn phải thu ĐK]]&lt;&gt;0,0,IF(Table1[[#This Row],[Phân loại]]="Bán hàng",Table1[[#This Row],[Tổng giá trị]],-Table1[[#This Row],[Tổng giá trị]]))</f>
        <v>3378375</v>
      </c>
      <c r="Q2139" s="18">
        <f t="shared" si="246"/>
        <v>3378375</v>
      </c>
      <c r="R2139" s="8">
        <f>Table1[[#This Row],[Số còn phải thu ĐK]]+Table1[[#This Row],[Giá Trị HD sau CK]]-Table1[[#This Row],[Số tiền đã thu]]</f>
        <v>0</v>
      </c>
      <c r="S2139" s="7" t="str">
        <f>IF(Table1[[#This Row],[Ngày hóa đơn]]&lt;&gt;"",Table1[[#This Row],[Ngày hóa đơn]],Table1[[#This Row],[Ngày hạch toán]])</f>
        <v>23/04/2025</v>
      </c>
      <c r="T2139" s="8"/>
      <c r="U2139" s="7">
        <f>IF(Table1[[#This Row],[Ngày tính CN]]="","",S2139+T2139)</f>
        <v>45770</v>
      </c>
      <c r="V2139" s="74">
        <f ca="1">IF(Table1[[#This Row],[Hạn thanh toán]]="","",IF((U2139-NOW())&lt;0,0,(U2139-NOW())))</f>
        <v>0</v>
      </c>
      <c r="X2139" s="18" t="str">
        <f t="shared" ca="1" si="247"/>
        <v/>
      </c>
      <c r="Y2139" s="3" t="str">
        <f t="shared" si="248"/>
        <v>Đã thanh toán</v>
      </c>
      <c r="Z2139" s="301">
        <f>Table1[[#This Row],[Hạn thanh toán]]</f>
        <v>45770</v>
      </c>
      <c r="AA2139" s="301">
        <f>Table1[[#This Row],[Ngày Thanh toán]]</f>
        <v>45810</v>
      </c>
      <c r="AD2139" s="3" t="str">
        <f>VLOOKUP($A2139,Ma_KH!$A:$Q,Ma_KH!O$1,0)</f>
        <v>AEON MALL</v>
      </c>
      <c r="AE2139" s="3" t="str">
        <f>VLOOKUP($A2139,Ma_KH!$A:$Q,Ma_KH!P$1,0)</f>
        <v>CÔNG TY TNHH AEON VIỆT NAM</v>
      </c>
    </row>
    <row r="2140" spans="1:31" ht="25.5" customHeight="1" x14ac:dyDescent="0.2">
      <c r="A2140" s="4" t="s">
        <v>141</v>
      </c>
      <c r="B2140" s="4" t="s">
        <v>4526</v>
      </c>
      <c r="C2140" s="5" t="s">
        <v>4297</v>
      </c>
      <c r="D2140" s="6" t="s">
        <v>4647</v>
      </c>
      <c r="E2140" s="5" t="s">
        <v>4297</v>
      </c>
      <c r="F2140" s="3" t="s">
        <v>2362</v>
      </c>
      <c r="I2140" s="18">
        <f>IFERROR(ROUND((VLOOKUP(Table1[[#This Row],[Mã khách hàng]],Ty_Le!$A:$E,5,0)*5%),0),0)</f>
        <v>0</v>
      </c>
      <c r="J2140" s="18">
        <f>(Table1[[#This Row],[Tiền hàng]]-Table1[[#This Row],[Tiền chiết khấu]])*8%</f>
        <v>0</v>
      </c>
      <c r="K2140" s="18">
        <v>3630681</v>
      </c>
      <c r="L2140" s="8" t="s">
        <v>24</v>
      </c>
      <c r="M2140" s="7">
        <v>45810</v>
      </c>
      <c r="N2140" s="8" t="s">
        <v>4384</v>
      </c>
      <c r="O2140" s="18">
        <f>IF(Table1[[#This Row],[Phân loại]]="Tồn đầu kỳ",Table1[[#This Row],[Tổng giá trị]],0)</f>
        <v>0</v>
      </c>
      <c r="P2140" s="8">
        <f>IF(Table1[[#This Row],[Số còn phải thu ĐK]]&lt;&gt;0,0,IF(Table1[[#This Row],[Phân loại]]="Bán hàng",Table1[[#This Row],[Tổng giá trị]],-Table1[[#This Row],[Tổng giá trị]]))</f>
        <v>3630681</v>
      </c>
      <c r="Q2140" s="18">
        <f t="shared" si="246"/>
        <v>3630681</v>
      </c>
      <c r="R2140" s="8">
        <f>Table1[[#This Row],[Số còn phải thu ĐK]]+Table1[[#This Row],[Giá Trị HD sau CK]]-Table1[[#This Row],[Số tiền đã thu]]</f>
        <v>0</v>
      </c>
      <c r="S2140" s="7" t="str">
        <f>IF(Table1[[#This Row],[Ngày hóa đơn]]&lt;&gt;"",Table1[[#This Row],[Ngày hóa đơn]],Table1[[#This Row],[Ngày hạch toán]])</f>
        <v>24/04/2025</v>
      </c>
      <c r="T2140" s="8"/>
      <c r="U2140" s="7">
        <f>IF(Table1[[#This Row],[Ngày tính CN]]="","",S2140+T2140)</f>
        <v>45771</v>
      </c>
      <c r="V2140" s="74">
        <f ca="1">IF(Table1[[#This Row],[Hạn thanh toán]]="","",IF((U2140-NOW())&lt;0,0,(U2140-NOW())))</f>
        <v>0</v>
      </c>
      <c r="X2140" s="18" t="str">
        <f t="shared" ca="1" si="247"/>
        <v/>
      </c>
      <c r="Y2140" s="3" t="str">
        <f t="shared" si="248"/>
        <v>Đã thanh toán</v>
      </c>
      <c r="Z2140" s="301">
        <f>Table1[[#This Row],[Hạn thanh toán]]</f>
        <v>45771</v>
      </c>
      <c r="AA2140" s="301">
        <f>Table1[[#This Row],[Ngày Thanh toán]]</f>
        <v>45810</v>
      </c>
      <c r="AD2140" s="3" t="str">
        <f>VLOOKUP($A2140,Ma_KH!$A:$Q,Ma_KH!O$1,0)</f>
        <v>AEON MALL</v>
      </c>
      <c r="AE2140" s="3" t="str">
        <f>VLOOKUP($A2140,Ma_KH!$A:$Q,Ma_KH!P$1,0)</f>
        <v>CÔNG TY TNHH AEON VIỆT NAM</v>
      </c>
    </row>
    <row r="2141" spans="1:31" ht="25.5" customHeight="1" x14ac:dyDescent="0.2">
      <c r="A2141" s="4" t="s">
        <v>141</v>
      </c>
      <c r="B2141" s="4" t="s">
        <v>4526</v>
      </c>
      <c r="C2141" s="5" t="s">
        <v>4298</v>
      </c>
      <c r="D2141" s="6" t="s">
        <v>4648</v>
      </c>
      <c r="E2141" s="5" t="s">
        <v>4298</v>
      </c>
      <c r="F2141" s="3" t="s">
        <v>2363</v>
      </c>
      <c r="I2141" s="18">
        <f>IFERROR(ROUND((VLOOKUP(Table1[[#This Row],[Mã khách hàng]],Ty_Le!$A:$E,5,0)*5%),0),0)</f>
        <v>0</v>
      </c>
      <c r="J2141" s="18">
        <f>(Table1[[#This Row],[Tiền hàng]]-Table1[[#This Row],[Tiền chiết khấu]])*8%</f>
        <v>0</v>
      </c>
      <c r="K2141" s="18">
        <v>6214774</v>
      </c>
      <c r="L2141" s="8" t="s">
        <v>24</v>
      </c>
      <c r="M2141" s="7">
        <v>45810</v>
      </c>
      <c r="N2141" s="8" t="s">
        <v>4384</v>
      </c>
      <c r="O2141" s="18">
        <f>IF(Table1[[#This Row],[Phân loại]]="Tồn đầu kỳ",Table1[[#This Row],[Tổng giá trị]],0)</f>
        <v>0</v>
      </c>
      <c r="P2141" s="8">
        <f>IF(Table1[[#This Row],[Số còn phải thu ĐK]]&lt;&gt;0,0,IF(Table1[[#This Row],[Phân loại]]="Bán hàng",Table1[[#This Row],[Tổng giá trị]],-Table1[[#This Row],[Tổng giá trị]]))</f>
        <v>6214774</v>
      </c>
      <c r="Q2141" s="18">
        <f t="shared" si="246"/>
        <v>6214774</v>
      </c>
      <c r="R2141" s="8">
        <f>Table1[[#This Row],[Số còn phải thu ĐK]]+Table1[[#This Row],[Giá Trị HD sau CK]]-Table1[[#This Row],[Số tiền đã thu]]</f>
        <v>0</v>
      </c>
      <c r="S2141" s="7" t="str">
        <f>IF(Table1[[#This Row],[Ngày hóa đơn]]&lt;&gt;"",Table1[[#This Row],[Ngày hóa đơn]],Table1[[#This Row],[Ngày hạch toán]])</f>
        <v>28/04/2025</v>
      </c>
      <c r="T2141" s="8"/>
      <c r="U2141" s="7">
        <f>IF(Table1[[#This Row],[Ngày tính CN]]="","",S2141+T2141)</f>
        <v>45775</v>
      </c>
      <c r="V2141" s="74">
        <f ca="1">IF(Table1[[#This Row],[Hạn thanh toán]]="","",IF((U2141-NOW())&lt;0,0,(U2141-NOW())))</f>
        <v>0</v>
      </c>
      <c r="X2141" s="18" t="str">
        <f t="shared" ca="1" si="247"/>
        <v/>
      </c>
      <c r="Y2141" s="3" t="str">
        <f t="shared" si="248"/>
        <v>Đã thanh toán</v>
      </c>
      <c r="Z2141" s="301">
        <f>Table1[[#This Row],[Hạn thanh toán]]</f>
        <v>45775</v>
      </c>
      <c r="AA2141" s="301">
        <f>Table1[[#This Row],[Ngày Thanh toán]]</f>
        <v>45810</v>
      </c>
      <c r="AD2141" s="3" t="str">
        <f>VLOOKUP($A2141,Ma_KH!$A:$Q,Ma_KH!O$1,0)</f>
        <v>AEON MALL</v>
      </c>
      <c r="AE2141" s="3" t="str">
        <f>VLOOKUP($A2141,Ma_KH!$A:$Q,Ma_KH!P$1,0)</f>
        <v>CÔNG TY TNHH AEON VIỆT NAM</v>
      </c>
    </row>
    <row r="2142" spans="1:31" ht="25.5" customHeight="1" x14ac:dyDescent="0.2">
      <c r="A2142" s="4" t="s">
        <v>140</v>
      </c>
      <c r="B2142" s="4" t="s">
        <v>4526</v>
      </c>
      <c r="C2142" s="5" t="s">
        <v>4298</v>
      </c>
      <c r="D2142" s="6" t="s">
        <v>4649</v>
      </c>
      <c r="E2142" s="5" t="s">
        <v>4298</v>
      </c>
      <c r="F2142" s="3" t="s">
        <v>2324</v>
      </c>
      <c r="I2142" s="18">
        <f>IFERROR(ROUND((VLOOKUP(Table1[[#This Row],[Mã khách hàng]],Ty_Le!$A:$E,5,0)*5%),0),0)</f>
        <v>0</v>
      </c>
      <c r="J2142" s="18">
        <f>(Table1[[#This Row],[Tiền hàng]]-Table1[[#This Row],[Tiền chiết khấu]])*8%</f>
        <v>0</v>
      </c>
      <c r="K2142" s="18">
        <v>7196602</v>
      </c>
      <c r="L2142" s="8" t="s">
        <v>24</v>
      </c>
      <c r="M2142" s="7">
        <v>45810</v>
      </c>
      <c r="N2142" s="8" t="s">
        <v>4384</v>
      </c>
      <c r="O2142" s="18">
        <f>IF(Table1[[#This Row],[Phân loại]]="Tồn đầu kỳ",Table1[[#This Row],[Tổng giá trị]],0)</f>
        <v>0</v>
      </c>
      <c r="P2142" s="8">
        <f>IF(Table1[[#This Row],[Số còn phải thu ĐK]]&lt;&gt;0,0,IF(Table1[[#This Row],[Phân loại]]="Bán hàng",Table1[[#This Row],[Tổng giá trị]],-Table1[[#This Row],[Tổng giá trị]]))</f>
        <v>7196602</v>
      </c>
      <c r="Q2142" s="18">
        <f t="shared" si="246"/>
        <v>7196602</v>
      </c>
      <c r="R2142" s="8">
        <f>Table1[[#This Row],[Số còn phải thu ĐK]]+Table1[[#This Row],[Giá Trị HD sau CK]]-Table1[[#This Row],[Số tiền đã thu]]</f>
        <v>0</v>
      </c>
      <c r="S2142" s="7" t="str">
        <f>IF(Table1[[#This Row],[Ngày hóa đơn]]&lt;&gt;"",Table1[[#This Row],[Ngày hóa đơn]],Table1[[#This Row],[Ngày hạch toán]])</f>
        <v>28/04/2025</v>
      </c>
      <c r="T2142" s="8"/>
      <c r="U2142" s="7">
        <f>IF(Table1[[#This Row],[Ngày tính CN]]="","",S2142+T2142)</f>
        <v>45775</v>
      </c>
      <c r="V2142" s="74">
        <f ca="1">IF(Table1[[#This Row],[Hạn thanh toán]]="","",IF((U2142-NOW())&lt;0,0,(U2142-NOW())))</f>
        <v>0</v>
      </c>
      <c r="X2142" s="18" t="str">
        <f t="shared" ca="1" si="247"/>
        <v/>
      </c>
      <c r="Y2142" s="3" t="str">
        <f t="shared" si="248"/>
        <v>Đã thanh toán</v>
      </c>
      <c r="Z2142" s="301">
        <f>Table1[[#This Row],[Hạn thanh toán]]</f>
        <v>45775</v>
      </c>
      <c r="AA2142" s="301">
        <f>Table1[[#This Row],[Ngày Thanh toán]]</f>
        <v>45810</v>
      </c>
      <c r="AD2142" s="3" t="str">
        <f>VLOOKUP($A2142,Ma_KH!$A:$Q,Ma_KH!O$1,0)</f>
        <v>AEON MALL</v>
      </c>
      <c r="AE2142" s="3" t="str">
        <f>VLOOKUP($A2142,Ma_KH!$A:$Q,Ma_KH!P$1,0)</f>
        <v>CÔNG TY TNHH AEON VIỆT NAM</v>
      </c>
    </row>
    <row r="2143" spans="1:31" ht="25.5" customHeight="1" x14ac:dyDescent="0.2">
      <c r="A2143" s="4" t="s">
        <v>141</v>
      </c>
      <c r="B2143" s="4" t="s">
        <v>4526</v>
      </c>
      <c r="C2143" s="5" t="s">
        <v>4298</v>
      </c>
      <c r="D2143" s="6" t="s">
        <v>4650</v>
      </c>
      <c r="E2143" s="5" t="s">
        <v>4298</v>
      </c>
      <c r="F2143" s="3" t="s">
        <v>2364</v>
      </c>
      <c r="I2143" s="18">
        <f>IFERROR(ROUND((VLOOKUP(Table1[[#This Row],[Mã khách hàng]],Ty_Le!$A:$E,5,0)*5%),0),0)</f>
        <v>0</v>
      </c>
      <c r="J2143" s="18">
        <f>(Table1[[#This Row],[Tiền hàng]]-Table1[[#This Row],[Tiền chiết khấu]])*8%</f>
        <v>0</v>
      </c>
      <c r="K2143" s="18">
        <v>4865411</v>
      </c>
      <c r="L2143" s="8" t="s">
        <v>24</v>
      </c>
      <c r="M2143" s="7">
        <v>45810</v>
      </c>
      <c r="N2143" s="8" t="s">
        <v>4384</v>
      </c>
      <c r="O2143" s="18">
        <f>IF(Table1[[#This Row],[Phân loại]]="Tồn đầu kỳ",Table1[[#This Row],[Tổng giá trị]],0)</f>
        <v>0</v>
      </c>
      <c r="P2143" s="8">
        <f>IF(Table1[[#This Row],[Số còn phải thu ĐK]]&lt;&gt;0,0,IF(Table1[[#This Row],[Phân loại]]="Bán hàng",Table1[[#This Row],[Tổng giá trị]],-Table1[[#This Row],[Tổng giá trị]]))</f>
        <v>4865411</v>
      </c>
      <c r="Q2143" s="18">
        <f t="shared" si="246"/>
        <v>4865411</v>
      </c>
      <c r="R2143" s="8">
        <f>Table1[[#This Row],[Số còn phải thu ĐK]]+Table1[[#This Row],[Giá Trị HD sau CK]]-Table1[[#This Row],[Số tiền đã thu]]</f>
        <v>0</v>
      </c>
      <c r="S2143" s="7" t="str">
        <f>IF(Table1[[#This Row],[Ngày hóa đơn]]&lt;&gt;"",Table1[[#This Row],[Ngày hóa đơn]],Table1[[#This Row],[Ngày hạch toán]])</f>
        <v>28/04/2025</v>
      </c>
      <c r="T2143" s="8"/>
      <c r="U2143" s="7">
        <f>IF(Table1[[#This Row],[Ngày tính CN]]="","",S2143+T2143)</f>
        <v>45775</v>
      </c>
      <c r="V2143" s="74">
        <f ca="1">IF(Table1[[#This Row],[Hạn thanh toán]]="","",IF((U2143-NOW())&lt;0,0,(U2143-NOW())))</f>
        <v>0</v>
      </c>
      <c r="X2143" s="18" t="str">
        <f t="shared" ca="1" si="247"/>
        <v/>
      </c>
      <c r="Y2143" s="3" t="str">
        <f t="shared" si="248"/>
        <v>Đã thanh toán</v>
      </c>
      <c r="Z2143" s="301">
        <f>Table1[[#This Row],[Hạn thanh toán]]</f>
        <v>45775</v>
      </c>
      <c r="AA2143" s="301">
        <f>Table1[[#This Row],[Ngày Thanh toán]]</f>
        <v>45810</v>
      </c>
      <c r="AD2143" s="3" t="str">
        <f>VLOOKUP($A2143,Ma_KH!$A:$Q,Ma_KH!O$1,0)</f>
        <v>AEON MALL</v>
      </c>
      <c r="AE2143" s="3" t="str">
        <f>VLOOKUP($A2143,Ma_KH!$A:$Q,Ma_KH!P$1,0)</f>
        <v>CÔNG TY TNHH AEON VIỆT NAM</v>
      </c>
    </row>
    <row r="2144" spans="1:31" ht="25.5" customHeight="1" x14ac:dyDescent="0.2">
      <c r="A2144" s="4" t="s">
        <v>141</v>
      </c>
      <c r="B2144" s="4" t="s">
        <v>4526</v>
      </c>
      <c r="C2144" s="5" t="s">
        <v>4298</v>
      </c>
      <c r="D2144" s="6" t="s">
        <v>4651</v>
      </c>
      <c r="E2144" s="5" t="s">
        <v>4298</v>
      </c>
      <c r="F2144" s="3" t="s">
        <v>2365</v>
      </c>
      <c r="I2144" s="18">
        <f>IFERROR(ROUND((VLOOKUP(Table1[[#This Row],[Mã khách hàng]],Ty_Le!$A:$E,5,0)*5%),0),0)</f>
        <v>0</v>
      </c>
      <c r="J2144" s="18">
        <f>(Table1[[#This Row],[Tiền hàng]]-Table1[[#This Row],[Tiền chiết khấu]])*8%</f>
        <v>0</v>
      </c>
      <c r="K2144" s="18">
        <v>2698726</v>
      </c>
      <c r="L2144" s="8" t="s">
        <v>24</v>
      </c>
      <c r="M2144" s="7">
        <v>45810</v>
      </c>
      <c r="N2144" s="8" t="s">
        <v>4384</v>
      </c>
      <c r="O2144" s="18">
        <f>IF(Table1[[#This Row],[Phân loại]]="Tồn đầu kỳ",Table1[[#This Row],[Tổng giá trị]],0)</f>
        <v>0</v>
      </c>
      <c r="P2144" s="8">
        <f>IF(Table1[[#This Row],[Số còn phải thu ĐK]]&lt;&gt;0,0,IF(Table1[[#This Row],[Phân loại]]="Bán hàng",Table1[[#This Row],[Tổng giá trị]],-Table1[[#This Row],[Tổng giá trị]]))</f>
        <v>2698726</v>
      </c>
      <c r="Q2144" s="18">
        <f t="shared" si="246"/>
        <v>2698726</v>
      </c>
      <c r="R2144" s="8">
        <f>Table1[[#This Row],[Số còn phải thu ĐK]]+Table1[[#This Row],[Giá Trị HD sau CK]]-Table1[[#This Row],[Số tiền đã thu]]</f>
        <v>0</v>
      </c>
      <c r="S2144" s="7" t="str">
        <f>IF(Table1[[#This Row],[Ngày hóa đơn]]&lt;&gt;"",Table1[[#This Row],[Ngày hóa đơn]],Table1[[#This Row],[Ngày hạch toán]])</f>
        <v>28/04/2025</v>
      </c>
      <c r="T2144" s="8"/>
      <c r="U2144" s="7">
        <f>IF(Table1[[#This Row],[Ngày tính CN]]="","",S2144+T2144)</f>
        <v>45775</v>
      </c>
      <c r="V2144" s="74">
        <f ca="1">IF(Table1[[#This Row],[Hạn thanh toán]]="","",IF((U2144-NOW())&lt;0,0,(U2144-NOW())))</f>
        <v>0</v>
      </c>
      <c r="X2144" s="18" t="str">
        <f t="shared" ca="1" si="247"/>
        <v/>
      </c>
      <c r="Y2144" s="3" t="str">
        <f t="shared" si="248"/>
        <v>Đã thanh toán</v>
      </c>
      <c r="Z2144" s="301">
        <f>Table1[[#This Row],[Hạn thanh toán]]</f>
        <v>45775</v>
      </c>
      <c r="AA2144" s="301">
        <f>Table1[[#This Row],[Ngày Thanh toán]]</f>
        <v>45810</v>
      </c>
      <c r="AD2144" s="3" t="str">
        <f>VLOOKUP($A2144,Ma_KH!$A:$Q,Ma_KH!O$1,0)</f>
        <v>AEON MALL</v>
      </c>
      <c r="AE2144" s="3" t="str">
        <f>VLOOKUP($A2144,Ma_KH!$A:$Q,Ma_KH!P$1,0)</f>
        <v>CÔNG TY TNHH AEON VIỆT NAM</v>
      </c>
    </row>
    <row r="2145" spans="1:31" ht="25.5" customHeight="1" x14ac:dyDescent="0.2">
      <c r="A2145" s="4" t="s">
        <v>142</v>
      </c>
      <c r="B2145" s="4" t="s">
        <v>4526</v>
      </c>
      <c r="C2145" s="5" t="s">
        <v>4299</v>
      </c>
      <c r="D2145" s="6" t="s">
        <v>4652</v>
      </c>
      <c r="E2145" s="5" t="s">
        <v>4299</v>
      </c>
      <c r="F2145" s="3" t="s">
        <v>2409</v>
      </c>
      <c r="I2145" s="18">
        <f>IFERROR(ROUND((VLOOKUP(Table1[[#This Row],[Mã khách hàng]],Ty_Le!$A:$E,5,0)*5%),0),0)</f>
        <v>0</v>
      </c>
      <c r="J2145" s="18">
        <f>(Table1[[#This Row],[Tiền hàng]]-Table1[[#This Row],[Tiền chiết khấu]])*8%</f>
        <v>0</v>
      </c>
      <c r="K2145" s="18">
        <v>8833687</v>
      </c>
      <c r="L2145" s="8" t="s">
        <v>24</v>
      </c>
      <c r="M2145" s="7">
        <v>45810</v>
      </c>
      <c r="N2145" s="8" t="s">
        <v>4384</v>
      </c>
      <c r="O2145" s="18">
        <f>IF(Table1[[#This Row],[Phân loại]]="Tồn đầu kỳ",Table1[[#This Row],[Tổng giá trị]],0)</f>
        <v>0</v>
      </c>
      <c r="P2145" s="8">
        <f>IF(Table1[[#This Row],[Số còn phải thu ĐK]]&lt;&gt;0,0,IF(Table1[[#This Row],[Phân loại]]="Bán hàng",Table1[[#This Row],[Tổng giá trị]],-Table1[[#This Row],[Tổng giá trị]]))</f>
        <v>8833687</v>
      </c>
      <c r="Q2145" s="18">
        <f t="shared" si="246"/>
        <v>8833687</v>
      </c>
      <c r="R2145" s="8">
        <f>Table1[[#This Row],[Số còn phải thu ĐK]]+Table1[[#This Row],[Giá Trị HD sau CK]]-Table1[[#This Row],[Số tiền đã thu]]</f>
        <v>0</v>
      </c>
      <c r="S2145" s="7" t="str">
        <f>IF(Table1[[#This Row],[Ngày hóa đơn]]&lt;&gt;"",Table1[[#This Row],[Ngày hóa đơn]],Table1[[#This Row],[Ngày hạch toán]])</f>
        <v>29/04/2025</v>
      </c>
      <c r="T2145" s="8"/>
      <c r="U2145" s="7">
        <f>IF(Table1[[#This Row],[Ngày tính CN]]="","",S2145+T2145)</f>
        <v>45776</v>
      </c>
      <c r="V2145" s="74">
        <f ca="1">IF(Table1[[#This Row],[Hạn thanh toán]]="","",IF((U2145-NOW())&lt;0,0,(U2145-NOW())))</f>
        <v>0</v>
      </c>
      <c r="X2145" s="18" t="str">
        <f t="shared" ca="1" si="247"/>
        <v/>
      </c>
      <c r="Y2145" s="3" t="str">
        <f t="shared" si="248"/>
        <v>Đã thanh toán</v>
      </c>
      <c r="Z2145" s="301">
        <f>Table1[[#This Row],[Hạn thanh toán]]</f>
        <v>45776</v>
      </c>
      <c r="AA2145" s="301">
        <f>Table1[[#This Row],[Ngày Thanh toán]]</f>
        <v>45810</v>
      </c>
      <c r="AD2145" s="3" t="str">
        <f>VLOOKUP($A2145,Ma_KH!$A:$Q,Ma_KH!O$1,0)</f>
        <v>AEON MALL</v>
      </c>
      <c r="AE2145" s="3" t="str">
        <f>VLOOKUP($A2145,Ma_KH!$A:$Q,Ma_KH!P$1,0)</f>
        <v>CÔNG TY TNHH AEON VIỆT NAM</v>
      </c>
    </row>
    <row r="2146" spans="1:31" ht="25.5" customHeight="1" x14ac:dyDescent="0.2">
      <c r="A2146" s="4" t="s">
        <v>140</v>
      </c>
      <c r="B2146" s="4" t="s">
        <v>4526</v>
      </c>
      <c r="C2146" s="5" t="s">
        <v>4300</v>
      </c>
      <c r="D2146" s="6" t="s">
        <v>4548</v>
      </c>
      <c r="E2146" s="5" t="s">
        <v>4300</v>
      </c>
      <c r="F2146" s="3">
        <v>3395</v>
      </c>
      <c r="I2146" s="18">
        <f>IFERROR(ROUND((VLOOKUP(Table1[[#This Row],[Mã khách hàng]],Ty_Le!$A:$E,5,0)*5%),0),0)</f>
        <v>0</v>
      </c>
      <c r="J2146" s="18">
        <f>(Table1[[#This Row],[Tiền hàng]]-Table1[[#This Row],[Tiền chiết khấu]])*8%</f>
        <v>0</v>
      </c>
      <c r="K2146" s="18">
        <v>1542482</v>
      </c>
      <c r="L2146" s="8" t="s">
        <v>3654</v>
      </c>
      <c r="M2146" s="7">
        <v>45810</v>
      </c>
      <c r="N2146" s="8" t="s">
        <v>4384</v>
      </c>
      <c r="O2146" s="18">
        <f>IF(Table1[[#This Row],[Phân loại]]="Tồn đầu kỳ",Table1[[#This Row],[Tổng giá trị]],0)</f>
        <v>0</v>
      </c>
      <c r="P2146" s="8">
        <f>IF(Table1[[#This Row],[Số còn phải thu ĐK]]&lt;&gt;0,0,IF(Table1[[#This Row],[Phân loại]]="Bán hàng",Table1[[#This Row],[Tổng giá trị]],-Table1[[#This Row],[Tổng giá trị]]))</f>
        <v>-1542482</v>
      </c>
      <c r="Q2146" s="18">
        <f t="shared" si="246"/>
        <v>-1542482</v>
      </c>
      <c r="R2146" s="8">
        <f>Table1[[#This Row],[Số còn phải thu ĐK]]+Table1[[#This Row],[Giá Trị HD sau CK]]-Table1[[#This Row],[Số tiền đã thu]]</f>
        <v>0</v>
      </c>
      <c r="S2146" s="7" t="str">
        <f>IF(Table1[[#This Row],[Ngày hóa đơn]]&lt;&gt;"",Table1[[#This Row],[Ngày hóa đơn]],Table1[[#This Row],[Ngày hạch toán]])</f>
        <v>30/04/2025</v>
      </c>
      <c r="T2146" s="8"/>
      <c r="U2146" s="7">
        <f>IF(Table1[[#This Row],[Ngày tính CN]]="","",S2146+T2146)</f>
        <v>45777</v>
      </c>
      <c r="V2146" s="74">
        <f ca="1">IF(Table1[[#This Row],[Hạn thanh toán]]="","",IF((U2146-NOW())&lt;0,0,(U2146-NOW())))</f>
        <v>0</v>
      </c>
      <c r="X2146" s="18" t="str">
        <f t="shared" ca="1" si="247"/>
        <v/>
      </c>
      <c r="Y2146" s="3" t="str">
        <f t="shared" si="248"/>
        <v>Đã thanh toán</v>
      </c>
      <c r="Z2146" s="301">
        <f>Table1[[#This Row],[Hạn thanh toán]]</f>
        <v>45777</v>
      </c>
      <c r="AA2146" s="301">
        <f>Table1[[#This Row],[Ngày Thanh toán]]</f>
        <v>45810</v>
      </c>
      <c r="AD2146" s="3" t="str">
        <f>VLOOKUP($A2146,Ma_KH!$A:$Q,Ma_KH!O$1,0)</f>
        <v>AEON MALL</v>
      </c>
      <c r="AE2146" s="3" t="str">
        <f>VLOOKUP($A2146,Ma_KH!$A:$Q,Ma_KH!P$1,0)</f>
        <v>CÔNG TY TNHH AEON VIỆT NAM</v>
      </c>
    </row>
    <row r="2147" spans="1:31" ht="25.5" customHeight="1" x14ac:dyDescent="0.2">
      <c r="A2147" s="4" t="s">
        <v>140</v>
      </c>
      <c r="B2147" s="4" t="s">
        <v>4526</v>
      </c>
      <c r="C2147" s="5" t="s">
        <v>4300</v>
      </c>
      <c r="D2147" s="6" t="s">
        <v>4549</v>
      </c>
      <c r="E2147" s="5" t="s">
        <v>4300</v>
      </c>
      <c r="F2147" s="3">
        <v>12291</v>
      </c>
      <c r="I2147" s="18">
        <f>IFERROR(ROUND((VLOOKUP(Table1[[#This Row],[Mã khách hàng]],Ty_Le!$A:$E,5,0)*5%),0),0)</f>
        <v>0</v>
      </c>
      <c r="J2147" s="18">
        <f>(Table1[[#This Row],[Tiền hàng]]-Table1[[#This Row],[Tiền chiết khấu]])*8%</f>
        <v>0</v>
      </c>
      <c r="K2147" s="18">
        <v>1301577</v>
      </c>
      <c r="L2147" s="8" t="s">
        <v>3654</v>
      </c>
      <c r="M2147" s="7">
        <v>45810</v>
      </c>
      <c r="N2147" s="8" t="s">
        <v>4384</v>
      </c>
      <c r="O2147" s="18">
        <f>IF(Table1[[#This Row],[Phân loại]]="Tồn đầu kỳ",Table1[[#This Row],[Tổng giá trị]],0)</f>
        <v>0</v>
      </c>
      <c r="P2147" s="8">
        <f>IF(Table1[[#This Row],[Số còn phải thu ĐK]]&lt;&gt;0,0,IF(Table1[[#This Row],[Phân loại]]="Bán hàng",Table1[[#This Row],[Tổng giá trị]],-Table1[[#This Row],[Tổng giá trị]]))</f>
        <v>-1301577</v>
      </c>
      <c r="Q2147" s="18">
        <f t="shared" si="246"/>
        <v>-1301577</v>
      </c>
      <c r="R2147" s="8">
        <f>Table1[[#This Row],[Số còn phải thu ĐK]]+Table1[[#This Row],[Giá Trị HD sau CK]]-Table1[[#This Row],[Số tiền đã thu]]</f>
        <v>0</v>
      </c>
      <c r="S2147" s="7" t="str">
        <f>IF(Table1[[#This Row],[Ngày hóa đơn]]&lt;&gt;"",Table1[[#This Row],[Ngày hóa đơn]],Table1[[#This Row],[Ngày hạch toán]])</f>
        <v>30/04/2025</v>
      </c>
      <c r="T2147" s="8"/>
      <c r="U2147" s="7">
        <f>IF(Table1[[#This Row],[Ngày tính CN]]="","",S2147+T2147)</f>
        <v>45777</v>
      </c>
      <c r="V2147" s="74">
        <f ca="1">IF(Table1[[#This Row],[Hạn thanh toán]]="","",IF((U2147-NOW())&lt;0,0,(U2147-NOW())))</f>
        <v>0</v>
      </c>
      <c r="X2147" s="18" t="str">
        <f t="shared" ca="1" si="247"/>
        <v/>
      </c>
      <c r="Y2147" s="3" t="str">
        <f t="shared" si="248"/>
        <v>Đã thanh toán</v>
      </c>
      <c r="Z2147" s="301">
        <f>Table1[[#This Row],[Hạn thanh toán]]</f>
        <v>45777</v>
      </c>
      <c r="AA2147" s="301">
        <f>Table1[[#This Row],[Ngày Thanh toán]]</f>
        <v>45810</v>
      </c>
      <c r="AD2147" s="3" t="str">
        <f>VLOOKUP($A2147,Ma_KH!$A:$Q,Ma_KH!O$1,0)</f>
        <v>AEON MALL</v>
      </c>
      <c r="AE2147" s="3" t="str">
        <f>VLOOKUP($A2147,Ma_KH!$A:$Q,Ma_KH!P$1,0)</f>
        <v>CÔNG TY TNHH AEON VIỆT NAM</v>
      </c>
    </row>
    <row r="2148" spans="1:31" ht="25.5" customHeight="1" x14ac:dyDescent="0.2">
      <c r="A2148" s="4" t="s">
        <v>140</v>
      </c>
      <c r="B2148" s="4" t="s">
        <v>4526</v>
      </c>
      <c r="C2148" s="5" t="s">
        <v>4300</v>
      </c>
      <c r="D2148" s="6" t="s">
        <v>4550</v>
      </c>
      <c r="E2148" s="5" t="s">
        <v>4300</v>
      </c>
      <c r="F2148" s="3">
        <v>12694</v>
      </c>
      <c r="I2148" s="18">
        <f>IFERROR(ROUND((VLOOKUP(Table1[[#This Row],[Mã khách hàng]],Ty_Le!$A:$E,5,0)*5%),0),0)</f>
        <v>0</v>
      </c>
      <c r="J2148" s="18">
        <f>(Table1[[#This Row],[Tiền hàng]]-Table1[[#This Row],[Tiền chiết khấu]])*8%</f>
        <v>0</v>
      </c>
      <c r="K2148" s="18">
        <v>184048</v>
      </c>
      <c r="L2148" s="8" t="s">
        <v>3654</v>
      </c>
      <c r="M2148" s="7">
        <v>45810</v>
      </c>
      <c r="N2148" s="8" t="s">
        <v>4384</v>
      </c>
      <c r="O2148" s="18">
        <f>IF(Table1[[#This Row],[Phân loại]]="Tồn đầu kỳ",Table1[[#This Row],[Tổng giá trị]],0)</f>
        <v>0</v>
      </c>
      <c r="P2148" s="8">
        <f>IF(Table1[[#This Row],[Số còn phải thu ĐK]]&lt;&gt;0,0,IF(Table1[[#This Row],[Phân loại]]="Bán hàng",Table1[[#This Row],[Tổng giá trị]],-Table1[[#This Row],[Tổng giá trị]]))</f>
        <v>-184048</v>
      </c>
      <c r="Q2148" s="18">
        <f t="shared" si="246"/>
        <v>-184048</v>
      </c>
      <c r="R2148" s="8">
        <f>Table1[[#This Row],[Số còn phải thu ĐK]]+Table1[[#This Row],[Giá Trị HD sau CK]]-Table1[[#This Row],[Số tiền đã thu]]</f>
        <v>0</v>
      </c>
      <c r="S2148" s="7" t="str">
        <f>IF(Table1[[#This Row],[Ngày hóa đơn]]&lt;&gt;"",Table1[[#This Row],[Ngày hóa đơn]],Table1[[#This Row],[Ngày hạch toán]])</f>
        <v>30/04/2025</v>
      </c>
      <c r="T2148" s="8"/>
      <c r="U2148" s="7">
        <f>IF(Table1[[#This Row],[Ngày tính CN]]="","",S2148+T2148)</f>
        <v>45777</v>
      </c>
      <c r="V2148" s="74">
        <f ca="1">IF(Table1[[#This Row],[Hạn thanh toán]]="","",IF((U2148-NOW())&lt;0,0,(U2148-NOW())))</f>
        <v>0</v>
      </c>
      <c r="X2148" s="18" t="str">
        <f t="shared" ca="1" si="247"/>
        <v/>
      </c>
      <c r="Y2148" s="3" t="str">
        <f t="shared" si="248"/>
        <v>Đã thanh toán</v>
      </c>
      <c r="Z2148" s="301">
        <f>Table1[[#This Row],[Hạn thanh toán]]</f>
        <v>45777</v>
      </c>
      <c r="AA2148" s="301">
        <f>Table1[[#This Row],[Ngày Thanh toán]]</f>
        <v>45810</v>
      </c>
      <c r="AD2148" s="3" t="str">
        <f>VLOOKUP($A2148,Ma_KH!$A:$Q,Ma_KH!O$1,0)</f>
        <v>AEON MALL</v>
      </c>
      <c r="AE2148" s="3" t="str">
        <f>VLOOKUP($A2148,Ma_KH!$A:$Q,Ma_KH!P$1,0)</f>
        <v>CÔNG TY TNHH AEON VIỆT NAM</v>
      </c>
    </row>
    <row r="2149" spans="1:31" ht="25.5" customHeight="1" x14ac:dyDescent="0.2">
      <c r="A2149" s="4" t="s">
        <v>140</v>
      </c>
      <c r="B2149" s="4" t="s">
        <v>4526</v>
      </c>
      <c r="C2149" s="5" t="s">
        <v>4300</v>
      </c>
      <c r="D2149" s="6" t="s">
        <v>4551</v>
      </c>
      <c r="E2149" s="5" t="s">
        <v>4300</v>
      </c>
      <c r="F2149" s="3">
        <v>4934</v>
      </c>
      <c r="I2149" s="18">
        <f>IFERROR(ROUND((VLOOKUP(Table1[[#This Row],[Mã khách hàng]],Ty_Le!$A:$E,5,0)*5%),0),0)</f>
        <v>0</v>
      </c>
      <c r="J2149" s="18">
        <f>(Table1[[#This Row],[Tiền hàng]]-Table1[[#This Row],[Tiền chiết khấu]])*8%</f>
        <v>0</v>
      </c>
      <c r="K2149" s="18">
        <v>1114608</v>
      </c>
      <c r="L2149" s="8" t="s">
        <v>3654</v>
      </c>
      <c r="M2149" s="7">
        <v>45810</v>
      </c>
      <c r="N2149" s="8" t="s">
        <v>4384</v>
      </c>
      <c r="O2149" s="18">
        <f>IF(Table1[[#This Row],[Phân loại]]="Tồn đầu kỳ",Table1[[#This Row],[Tổng giá trị]],0)</f>
        <v>0</v>
      </c>
      <c r="P2149" s="8">
        <f>IF(Table1[[#This Row],[Số còn phải thu ĐK]]&lt;&gt;0,0,IF(Table1[[#This Row],[Phân loại]]="Bán hàng",Table1[[#This Row],[Tổng giá trị]],-Table1[[#This Row],[Tổng giá trị]]))</f>
        <v>-1114608</v>
      </c>
      <c r="Q2149" s="18">
        <f t="shared" si="246"/>
        <v>-1114608</v>
      </c>
      <c r="R2149" s="8">
        <f>Table1[[#This Row],[Số còn phải thu ĐK]]+Table1[[#This Row],[Giá Trị HD sau CK]]-Table1[[#This Row],[Số tiền đã thu]]</f>
        <v>0</v>
      </c>
      <c r="S2149" s="7" t="str">
        <f>IF(Table1[[#This Row],[Ngày hóa đơn]]&lt;&gt;"",Table1[[#This Row],[Ngày hóa đơn]],Table1[[#This Row],[Ngày hạch toán]])</f>
        <v>30/04/2025</v>
      </c>
      <c r="T2149" s="8"/>
      <c r="U2149" s="7">
        <f>IF(Table1[[#This Row],[Ngày tính CN]]="","",S2149+T2149)</f>
        <v>45777</v>
      </c>
      <c r="V2149" s="74">
        <f ca="1">IF(Table1[[#This Row],[Hạn thanh toán]]="","",IF((U2149-NOW())&lt;0,0,(U2149-NOW())))</f>
        <v>0</v>
      </c>
      <c r="X2149" s="18" t="str">
        <f t="shared" ca="1" si="247"/>
        <v/>
      </c>
      <c r="Y2149" s="3" t="str">
        <f t="shared" si="248"/>
        <v>Đã thanh toán</v>
      </c>
      <c r="Z2149" s="301">
        <f>Table1[[#This Row],[Hạn thanh toán]]</f>
        <v>45777</v>
      </c>
      <c r="AA2149" s="301">
        <f>Table1[[#This Row],[Ngày Thanh toán]]</f>
        <v>45810</v>
      </c>
      <c r="AD2149" s="3" t="str">
        <f>VLOOKUP($A2149,Ma_KH!$A:$Q,Ma_KH!O$1,0)</f>
        <v>AEON MALL</v>
      </c>
      <c r="AE2149" s="3" t="str">
        <f>VLOOKUP($A2149,Ma_KH!$A:$Q,Ma_KH!P$1,0)</f>
        <v>CÔNG TY TNHH AEON VIỆT NAM</v>
      </c>
    </row>
    <row r="2150" spans="1:31" ht="25.5" customHeight="1" x14ac:dyDescent="0.2">
      <c r="A2150" s="4" t="s">
        <v>140</v>
      </c>
      <c r="B2150" s="4" t="s">
        <v>4526</v>
      </c>
      <c r="C2150" s="5" t="s">
        <v>4300</v>
      </c>
      <c r="D2150" s="6" t="s">
        <v>4552</v>
      </c>
      <c r="E2150" s="5" t="s">
        <v>4300</v>
      </c>
      <c r="F2150" s="3">
        <v>5330</v>
      </c>
      <c r="I2150" s="18">
        <f>IFERROR(ROUND((VLOOKUP(Table1[[#This Row],[Mã khách hàng]],Ty_Le!$A:$E,5,0)*5%),0),0)</f>
        <v>0</v>
      </c>
      <c r="J2150" s="18">
        <f>(Table1[[#This Row],[Tiền hàng]]-Table1[[#This Row],[Tiền chiết khấu]])*8%</f>
        <v>0</v>
      </c>
      <c r="K2150" s="18">
        <v>161923</v>
      </c>
      <c r="L2150" s="8" t="s">
        <v>3654</v>
      </c>
      <c r="M2150" s="7">
        <v>45810</v>
      </c>
      <c r="N2150" s="8" t="s">
        <v>4384</v>
      </c>
      <c r="O2150" s="18">
        <f>IF(Table1[[#This Row],[Phân loại]]="Tồn đầu kỳ",Table1[[#This Row],[Tổng giá trị]],0)</f>
        <v>0</v>
      </c>
      <c r="P2150" s="8">
        <f>IF(Table1[[#This Row],[Số còn phải thu ĐK]]&lt;&gt;0,0,IF(Table1[[#This Row],[Phân loại]]="Bán hàng",Table1[[#This Row],[Tổng giá trị]],-Table1[[#This Row],[Tổng giá trị]]))</f>
        <v>-161923</v>
      </c>
      <c r="Q2150" s="18">
        <f t="shared" si="246"/>
        <v>-161923</v>
      </c>
      <c r="R2150" s="8">
        <f>Table1[[#This Row],[Số còn phải thu ĐK]]+Table1[[#This Row],[Giá Trị HD sau CK]]-Table1[[#This Row],[Số tiền đã thu]]</f>
        <v>0</v>
      </c>
      <c r="S2150" s="7" t="str">
        <f>IF(Table1[[#This Row],[Ngày hóa đơn]]&lt;&gt;"",Table1[[#This Row],[Ngày hóa đơn]],Table1[[#This Row],[Ngày hạch toán]])</f>
        <v>30/04/2025</v>
      </c>
      <c r="T2150" s="8"/>
      <c r="U2150" s="7">
        <f>IF(Table1[[#This Row],[Ngày tính CN]]="","",S2150+T2150)</f>
        <v>45777</v>
      </c>
      <c r="V2150" s="74">
        <f ca="1">IF(Table1[[#This Row],[Hạn thanh toán]]="","",IF((U2150-NOW())&lt;0,0,(U2150-NOW())))</f>
        <v>0</v>
      </c>
      <c r="X2150" s="18" t="str">
        <f t="shared" ca="1" si="247"/>
        <v/>
      </c>
      <c r="Y2150" s="3" t="str">
        <f t="shared" si="248"/>
        <v>Đã thanh toán</v>
      </c>
      <c r="Z2150" s="301">
        <f>Table1[[#This Row],[Hạn thanh toán]]</f>
        <v>45777</v>
      </c>
      <c r="AA2150" s="301">
        <f>Table1[[#This Row],[Ngày Thanh toán]]</f>
        <v>45810</v>
      </c>
      <c r="AD2150" s="3" t="str">
        <f>VLOOKUP($A2150,Ma_KH!$A:$Q,Ma_KH!O$1,0)</f>
        <v>AEON MALL</v>
      </c>
      <c r="AE2150" s="3" t="str">
        <f>VLOOKUP($A2150,Ma_KH!$A:$Q,Ma_KH!P$1,0)</f>
        <v>CÔNG TY TNHH AEON VIỆT NAM</v>
      </c>
    </row>
    <row r="2151" spans="1:31" ht="25.5" customHeight="1" x14ac:dyDescent="0.2">
      <c r="A2151" s="4" t="s">
        <v>140</v>
      </c>
      <c r="B2151" s="4" t="s">
        <v>4526</v>
      </c>
      <c r="C2151" s="5" t="s">
        <v>4300</v>
      </c>
      <c r="D2151" s="6" t="s">
        <v>4553</v>
      </c>
      <c r="E2151" s="5" t="s">
        <v>4300</v>
      </c>
      <c r="F2151" s="3">
        <v>1909</v>
      </c>
      <c r="I2151" s="18">
        <f>IFERROR(ROUND((VLOOKUP(Table1[[#This Row],[Mã khách hàng]],Ty_Le!$A:$E,5,0)*5%),0),0)</f>
        <v>0</v>
      </c>
      <c r="J2151" s="18">
        <f>(Table1[[#This Row],[Tiền hàng]]-Table1[[#This Row],[Tiền chiết khấu]])*8%</f>
        <v>0</v>
      </c>
      <c r="K2151" s="18">
        <v>602582</v>
      </c>
      <c r="L2151" s="8" t="s">
        <v>3654</v>
      </c>
      <c r="M2151" s="7">
        <v>45810</v>
      </c>
      <c r="N2151" s="8" t="s">
        <v>4384</v>
      </c>
      <c r="O2151" s="18">
        <f>IF(Table1[[#This Row],[Phân loại]]="Tồn đầu kỳ",Table1[[#This Row],[Tổng giá trị]],0)</f>
        <v>0</v>
      </c>
      <c r="P2151" s="8">
        <f>IF(Table1[[#This Row],[Số còn phải thu ĐK]]&lt;&gt;0,0,IF(Table1[[#This Row],[Phân loại]]="Bán hàng",Table1[[#This Row],[Tổng giá trị]],-Table1[[#This Row],[Tổng giá trị]]))</f>
        <v>-602582</v>
      </c>
      <c r="Q2151" s="18">
        <f t="shared" si="246"/>
        <v>-602582</v>
      </c>
      <c r="R2151" s="8">
        <f>Table1[[#This Row],[Số còn phải thu ĐK]]+Table1[[#This Row],[Giá Trị HD sau CK]]-Table1[[#This Row],[Số tiền đã thu]]</f>
        <v>0</v>
      </c>
      <c r="S2151" s="7" t="str">
        <f>IF(Table1[[#This Row],[Ngày hóa đơn]]&lt;&gt;"",Table1[[#This Row],[Ngày hóa đơn]],Table1[[#This Row],[Ngày hạch toán]])</f>
        <v>30/04/2025</v>
      </c>
      <c r="T2151" s="8"/>
      <c r="U2151" s="7">
        <f>IF(Table1[[#This Row],[Ngày tính CN]]="","",S2151+T2151)</f>
        <v>45777</v>
      </c>
      <c r="V2151" s="74">
        <f ca="1">IF(Table1[[#This Row],[Hạn thanh toán]]="","",IF((U2151-NOW())&lt;0,0,(U2151-NOW())))</f>
        <v>0</v>
      </c>
      <c r="X2151" s="18" t="str">
        <f t="shared" ca="1" si="247"/>
        <v/>
      </c>
      <c r="Y2151" s="3" t="str">
        <f t="shared" si="248"/>
        <v>Đã thanh toán</v>
      </c>
      <c r="Z2151" s="301">
        <f>Table1[[#This Row],[Hạn thanh toán]]</f>
        <v>45777</v>
      </c>
      <c r="AA2151" s="301">
        <f>Table1[[#This Row],[Ngày Thanh toán]]</f>
        <v>45810</v>
      </c>
      <c r="AD2151" s="3" t="str">
        <f>VLOOKUP($A2151,Ma_KH!$A:$Q,Ma_KH!O$1,0)</f>
        <v>AEON MALL</v>
      </c>
      <c r="AE2151" s="3" t="str">
        <f>VLOOKUP($A2151,Ma_KH!$A:$Q,Ma_KH!P$1,0)</f>
        <v>CÔNG TY TNHH AEON VIỆT NAM</v>
      </c>
    </row>
    <row r="2152" spans="1:31" ht="25.5" customHeight="1" x14ac:dyDescent="0.2">
      <c r="A2152" s="4" t="s">
        <v>140</v>
      </c>
      <c r="B2152" s="4" t="s">
        <v>4526</v>
      </c>
      <c r="C2152" s="5" t="s">
        <v>4300</v>
      </c>
      <c r="D2152" s="6" t="s">
        <v>4554</v>
      </c>
      <c r="E2152" s="5" t="s">
        <v>4300</v>
      </c>
      <c r="F2152" s="3">
        <v>1802</v>
      </c>
      <c r="I2152" s="18">
        <f>IFERROR(ROUND((VLOOKUP(Table1[[#This Row],[Mã khách hàng]],Ty_Le!$A:$E,5,0)*5%),0),0)</f>
        <v>0</v>
      </c>
      <c r="J2152" s="18">
        <f>(Table1[[#This Row],[Tiền hàng]]-Table1[[#This Row],[Tiền chiết khấu]])*8%</f>
        <v>0</v>
      </c>
      <c r="K2152" s="18">
        <v>516022</v>
      </c>
      <c r="L2152" s="8" t="s">
        <v>3654</v>
      </c>
      <c r="M2152" s="7">
        <v>45810</v>
      </c>
      <c r="N2152" s="8" t="s">
        <v>4384</v>
      </c>
      <c r="O2152" s="18">
        <f>IF(Table1[[#This Row],[Phân loại]]="Tồn đầu kỳ",Table1[[#This Row],[Tổng giá trị]],0)</f>
        <v>0</v>
      </c>
      <c r="P2152" s="8">
        <f>IF(Table1[[#This Row],[Số còn phải thu ĐK]]&lt;&gt;0,0,IF(Table1[[#This Row],[Phân loại]]="Bán hàng",Table1[[#This Row],[Tổng giá trị]],-Table1[[#This Row],[Tổng giá trị]]))</f>
        <v>-516022</v>
      </c>
      <c r="Q2152" s="18">
        <f t="shared" si="246"/>
        <v>-516022</v>
      </c>
      <c r="R2152" s="8">
        <f>Table1[[#This Row],[Số còn phải thu ĐK]]+Table1[[#This Row],[Giá Trị HD sau CK]]-Table1[[#This Row],[Số tiền đã thu]]</f>
        <v>0</v>
      </c>
      <c r="S2152" s="7" t="str">
        <f>IF(Table1[[#This Row],[Ngày hóa đơn]]&lt;&gt;"",Table1[[#This Row],[Ngày hóa đơn]],Table1[[#This Row],[Ngày hạch toán]])</f>
        <v>30/04/2025</v>
      </c>
      <c r="T2152" s="8"/>
      <c r="U2152" s="7">
        <f>IF(Table1[[#This Row],[Ngày tính CN]]="","",S2152+T2152)</f>
        <v>45777</v>
      </c>
      <c r="V2152" s="74">
        <f ca="1">IF(Table1[[#This Row],[Hạn thanh toán]]="","",IF((U2152-NOW())&lt;0,0,(U2152-NOW())))</f>
        <v>0</v>
      </c>
      <c r="X2152" s="18" t="str">
        <f t="shared" ca="1" si="247"/>
        <v/>
      </c>
      <c r="Y2152" s="3" t="str">
        <f t="shared" si="248"/>
        <v>Đã thanh toán</v>
      </c>
      <c r="Z2152" s="301">
        <f>Table1[[#This Row],[Hạn thanh toán]]</f>
        <v>45777</v>
      </c>
      <c r="AA2152" s="301">
        <f>Table1[[#This Row],[Ngày Thanh toán]]</f>
        <v>45810</v>
      </c>
      <c r="AD2152" s="3" t="str">
        <f>VLOOKUP($A2152,Ma_KH!$A:$Q,Ma_KH!O$1,0)</f>
        <v>AEON MALL</v>
      </c>
      <c r="AE2152" s="3" t="str">
        <f>VLOOKUP($A2152,Ma_KH!$A:$Q,Ma_KH!P$1,0)</f>
        <v>CÔNG TY TNHH AEON VIỆT NAM</v>
      </c>
    </row>
    <row r="2153" spans="1:31" ht="25.5" customHeight="1" x14ac:dyDescent="0.2">
      <c r="A2153" s="4" t="s">
        <v>140</v>
      </c>
      <c r="B2153" s="4" t="s">
        <v>4526</v>
      </c>
      <c r="C2153" s="5" t="s">
        <v>4300</v>
      </c>
      <c r="E2153" s="5" t="s">
        <v>4300</v>
      </c>
      <c r="F2153" s="3">
        <v>1797</v>
      </c>
      <c r="I2153" s="18">
        <f>IFERROR(ROUND((VLOOKUP(Table1[[#This Row],[Mã khách hàng]],Ty_Le!$A:$E,5,0)*5%),0),0)</f>
        <v>0</v>
      </c>
      <c r="J2153" s="18">
        <f>(Table1[[#This Row],[Tiền hàng]]-Table1[[#This Row],[Tiền chiết khấu]])*8%</f>
        <v>0</v>
      </c>
      <c r="K2153" s="18">
        <v>714113</v>
      </c>
      <c r="L2153" s="8" t="s">
        <v>3654</v>
      </c>
      <c r="M2153" s="7">
        <v>45810</v>
      </c>
      <c r="N2153" s="8" t="s">
        <v>4384</v>
      </c>
      <c r="O2153" s="18">
        <f>IF(Table1[[#This Row],[Phân loại]]="Tồn đầu kỳ",Table1[[#This Row],[Tổng giá trị]],0)</f>
        <v>0</v>
      </c>
      <c r="P2153" s="8">
        <f>IF(Table1[[#This Row],[Số còn phải thu ĐK]]&lt;&gt;0,0,IF(Table1[[#This Row],[Phân loại]]="Bán hàng",Table1[[#This Row],[Tổng giá trị]],-Table1[[#This Row],[Tổng giá trị]]))</f>
        <v>-714113</v>
      </c>
      <c r="Q2153" s="18">
        <f t="shared" si="246"/>
        <v>-714113</v>
      </c>
      <c r="R2153" s="8">
        <f>Table1[[#This Row],[Số còn phải thu ĐK]]+Table1[[#This Row],[Giá Trị HD sau CK]]-Table1[[#This Row],[Số tiền đã thu]]</f>
        <v>0</v>
      </c>
      <c r="S2153" s="7" t="str">
        <f>IF(Table1[[#This Row],[Ngày hóa đơn]]&lt;&gt;"",Table1[[#This Row],[Ngày hóa đơn]],Table1[[#This Row],[Ngày hạch toán]])</f>
        <v>30/04/2025</v>
      </c>
      <c r="T2153" s="8"/>
      <c r="U2153" s="7">
        <f>IF(Table1[[#This Row],[Ngày tính CN]]="","",S2153+T2153)</f>
        <v>45777</v>
      </c>
      <c r="V2153" s="74">
        <f ca="1">IF(Table1[[#This Row],[Hạn thanh toán]]="","",IF((U2153-NOW())&lt;0,0,(U2153-NOW())))</f>
        <v>0</v>
      </c>
      <c r="X2153" s="18" t="str">
        <f t="shared" ca="1" si="247"/>
        <v/>
      </c>
      <c r="Y2153" s="3" t="str">
        <f t="shared" si="248"/>
        <v>Đã thanh toán</v>
      </c>
      <c r="Z2153" s="301">
        <f>Table1[[#This Row],[Hạn thanh toán]]</f>
        <v>45777</v>
      </c>
      <c r="AA2153" s="301">
        <f>Table1[[#This Row],[Ngày Thanh toán]]</f>
        <v>45810</v>
      </c>
      <c r="AD2153" s="3" t="str">
        <f>VLOOKUP($A2153,Ma_KH!$A:$Q,Ma_KH!O$1,0)</f>
        <v>AEON MALL</v>
      </c>
      <c r="AE2153" s="3" t="str">
        <f>VLOOKUP($A2153,Ma_KH!$A:$Q,Ma_KH!P$1,0)</f>
        <v>CÔNG TY TNHH AEON VIỆT NAM</v>
      </c>
    </row>
    <row r="2154" spans="1:31" ht="25.5" customHeight="1" x14ac:dyDescent="0.2">
      <c r="A2154" s="4" t="s">
        <v>140</v>
      </c>
      <c r="B2154" s="4" t="s">
        <v>4526</v>
      </c>
      <c r="C2154" s="5" t="s">
        <v>4300</v>
      </c>
      <c r="D2154" s="6" t="s">
        <v>4555</v>
      </c>
      <c r="E2154" s="5" t="s">
        <v>4300</v>
      </c>
      <c r="F2154" s="3">
        <v>1431</v>
      </c>
      <c r="I2154" s="18">
        <f>IFERROR(ROUND((VLOOKUP(Table1[[#This Row],[Mã khách hàng]],Ty_Le!$A:$E,5,0)*5%),0),0)</f>
        <v>0</v>
      </c>
      <c r="J2154" s="18">
        <f>(Table1[[#This Row],[Tiền hàng]]-Table1[[#This Row],[Tiền chiết khấu]])*8%</f>
        <v>0</v>
      </c>
      <c r="K2154" s="18">
        <v>74965</v>
      </c>
      <c r="L2154" s="8" t="s">
        <v>3654</v>
      </c>
      <c r="M2154" s="7">
        <v>45810</v>
      </c>
      <c r="N2154" s="8" t="s">
        <v>4384</v>
      </c>
      <c r="O2154" s="18">
        <f>IF(Table1[[#This Row],[Phân loại]]="Tồn đầu kỳ",Table1[[#This Row],[Tổng giá trị]],0)</f>
        <v>0</v>
      </c>
      <c r="P2154" s="8">
        <f>IF(Table1[[#This Row],[Số còn phải thu ĐK]]&lt;&gt;0,0,IF(Table1[[#This Row],[Phân loại]]="Bán hàng",Table1[[#This Row],[Tổng giá trị]],-Table1[[#This Row],[Tổng giá trị]]))</f>
        <v>-74965</v>
      </c>
      <c r="Q2154" s="18">
        <f t="shared" si="246"/>
        <v>-74965</v>
      </c>
      <c r="R2154" s="8">
        <f>Table1[[#This Row],[Số còn phải thu ĐK]]+Table1[[#This Row],[Giá Trị HD sau CK]]-Table1[[#This Row],[Số tiền đã thu]]</f>
        <v>0</v>
      </c>
      <c r="S2154" s="7" t="str">
        <f>IF(Table1[[#This Row],[Ngày hóa đơn]]&lt;&gt;"",Table1[[#This Row],[Ngày hóa đơn]],Table1[[#This Row],[Ngày hạch toán]])</f>
        <v>30/04/2025</v>
      </c>
      <c r="T2154" s="8"/>
      <c r="U2154" s="7">
        <f>IF(Table1[[#This Row],[Ngày tính CN]]="","",S2154+T2154)</f>
        <v>45777</v>
      </c>
      <c r="V2154" s="74">
        <f ca="1">IF(Table1[[#This Row],[Hạn thanh toán]]="","",IF((U2154-NOW())&lt;0,0,(U2154-NOW())))</f>
        <v>0</v>
      </c>
      <c r="X2154" s="18" t="str">
        <f t="shared" ca="1" si="247"/>
        <v/>
      </c>
      <c r="Y2154" s="3" t="str">
        <f t="shared" si="248"/>
        <v>Đã thanh toán</v>
      </c>
      <c r="Z2154" s="301">
        <f>Table1[[#This Row],[Hạn thanh toán]]</f>
        <v>45777</v>
      </c>
      <c r="AA2154" s="301">
        <f>Table1[[#This Row],[Ngày Thanh toán]]</f>
        <v>45810</v>
      </c>
      <c r="AD2154" s="3" t="str">
        <f>VLOOKUP($A2154,Ma_KH!$A:$Q,Ma_KH!O$1,0)</f>
        <v>AEON MALL</v>
      </c>
      <c r="AE2154" s="3" t="str">
        <f>VLOOKUP($A2154,Ma_KH!$A:$Q,Ma_KH!P$1,0)</f>
        <v>CÔNG TY TNHH AEON VIỆT NAM</v>
      </c>
    </row>
    <row r="2155" spans="1:31" ht="25.5" customHeight="1" x14ac:dyDescent="0.2">
      <c r="A2155" s="4" t="s">
        <v>140</v>
      </c>
      <c r="B2155" s="4" t="s">
        <v>4526</v>
      </c>
      <c r="C2155" s="5" t="s">
        <v>4300</v>
      </c>
      <c r="D2155" s="6" t="s">
        <v>4556</v>
      </c>
      <c r="E2155" s="5" t="s">
        <v>4300</v>
      </c>
      <c r="F2155" s="3">
        <v>1451</v>
      </c>
      <c r="I2155" s="18">
        <f>IFERROR(ROUND((VLOOKUP(Table1[[#This Row],[Mã khách hàng]],Ty_Le!$A:$E,5,0)*5%),0),0)</f>
        <v>0</v>
      </c>
      <c r="J2155" s="18">
        <f>(Table1[[#This Row],[Tiền hàng]]-Table1[[#This Row],[Tiền chiết khấu]])*8%</f>
        <v>0</v>
      </c>
      <c r="K2155" s="18">
        <v>85208</v>
      </c>
      <c r="L2155" s="8" t="s">
        <v>3654</v>
      </c>
      <c r="M2155" s="7">
        <v>45810</v>
      </c>
      <c r="N2155" s="8" t="s">
        <v>4384</v>
      </c>
      <c r="O2155" s="18">
        <f>IF(Table1[[#This Row],[Phân loại]]="Tồn đầu kỳ",Table1[[#This Row],[Tổng giá trị]],0)</f>
        <v>0</v>
      </c>
      <c r="P2155" s="8">
        <f>IF(Table1[[#This Row],[Số còn phải thu ĐK]]&lt;&gt;0,0,IF(Table1[[#This Row],[Phân loại]]="Bán hàng",Table1[[#This Row],[Tổng giá trị]],-Table1[[#This Row],[Tổng giá trị]]))</f>
        <v>-85208</v>
      </c>
      <c r="Q2155" s="18">
        <f t="shared" si="246"/>
        <v>-85208</v>
      </c>
      <c r="R2155" s="8">
        <f>Table1[[#This Row],[Số còn phải thu ĐK]]+Table1[[#This Row],[Giá Trị HD sau CK]]-Table1[[#This Row],[Số tiền đã thu]]</f>
        <v>0</v>
      </c>
      <c r="S2155" s="7" t="str">
        <f>IF(Table1[[#This Row],[Ngày hóa đơn]]&lt;&gt;"",Table1[[#This Row],[Ngày hóa đơn]],Table1[[#This Row],[Ngày hạch toán]])</f>
        <v>30/04/2025</v>
      </c>
      <c r="T2155" s="8"/>
      <c r="U2155" s="7">
        <f>IF(Table1[[#This Row],[Ngày tính CN]]="","",S2155+T2155)</f>
        <v>45777</v>
      </c>
      <c r="V2155" s="74">
        <f ca="1">IF(Table1[[#This Row],[Hạn thanh toán]]="","",IF((U2155-NOW())&lt;0,0,(U2155-NOW())))</f>
        <v>0</v>
      </c>
      <c r="X2155" s="18" t="str">
        <f t="shared" ca="1" si="247"/>
        <v/>
      </c>
      <c r="Y2155" s="3" t="str">
        <f t="shared" si="248"/>
        <v>Đã thanh toán</v>
      </c>
      <c r="Z2155" s="301">
        <f>Table1[[#This Row],[Hạn thanh toán]]</f>
        <v>45777</v>
      </c>
      <c r="AA2155" s="301">
        <f>Table1[[#This Row],[Ngày Thanh toán]]</f>
        <v>45810</v>
      </c>
      <c r="AD2155" s="3" t="str">
        <f>VLOOKUP($A2155,Ma_KH!$A:$Q,Ma_KH!O$1,0)</f>
        <v>AEON MALL</v>
      </c>
      <c r="AE2155" s="3" t="str">
        <f>VLOOKUP($A2155,Ma_KH!$A:$Q,Ma_KH!P$1,0)</f>
        <v>CÔNG TY TNHH AEON VIỆT NAM</v>
      </c>
    </row>
    <row r="2156" spans="1:31" ht="25.5" customHeight="1" x14ac:dyDescent="0.2">
      <c r="A2156" s="4" t="s">
        <v>142</v>
      </c>
      <c r="B2156" s="4" t="s">
        <v>4526</v>
      </c>
      <c r="C2156" s="5" t="s">
        <v>4301</v>
      </c>
      <c r="D2156" s="6" t="s">
        <v>4653</v>
      </c>
      <c r="E2156" s="5" t="s">
        <v>4301</v>
      </c>
      <c r="F2156" s="3" t="s">
        <v>2410</v>
      </c>
      <c r="I2156" s="18">
        <f>IFERROR(ROUND((VLOOKUP(Table1[[#This Row],[Mã khách hàng]],Ty_Le!$A:$E,5,0)*5%),0),0)</f>
        <v>0</v>
      </c>
      <c r="J2156" s="18">
        <f>(Table1[[#This Row],[Tiền hàng]]-Table1[[#This Row],[Tiền chiết khấu]])*8%</f>
        <v>0</v>
      </c>
      <c r="K2156" s="18">
        <v>3924709</v>
      </c>
      <c r="L2156" s="8" t="s">
        <v>24</v>
      </c>
      <c r="M2156" s="7">
        <v>45838</v>
      </c>
      <c r="N2156" s="8" t="s">
        <v>4385</v>
      </c>
      <c r="O2156" s="18">
        <f>IF(Table1[[#This Row],[Phân loại]]="Tồn đầu kỳ",Table1[[#This Row],[Tổng giá trị]],0)</f>
        <v>0</v>
      </c>
      <c r="P2156" s="8">
        <f>IF(Table1[[#This Row],[Số còn phải thu ĐK]]&lt;&gt;0,0,IF(Table1[[#This Row],[Phân loại]]="Bán hàng",Table1[[#This Row],[Tổng giá trị]],-Table1[[#This Row],[Tổng giá trị]]))</f>
        <v>3924709</v>
      </c>
      <c r="Q2156" s="18">
        <f t="shared" si="246"/>
        <v>3924709</v>
      </c>
      <c r="R2156" s="8">
        <f>Table1[[#This Row],[Số còn phải thu ĐK]]+Table1[[#This Row],[Giá Trị HD sau CK]]-Table1[[#This Row],[Số tiền đã thu]]</f>
        <v>0</v>
      </c>
      <c r="S2156" s="7" t="str">
        <f>IF(Table1[[#This Row],[Ngày hóa đơn]]&lt;&gt;"",Table1[[#This Row],[Ngày hóa đơn]],Table1[[#This Row],[Ngày hạch toán]])</f>
        <v>03/05/2025</v>
      </c>
      <c r="T2156" s="8"/>
      <c r="U2156" s="7">
        <f>IF(Table1[[#This Row],[Ngày tính CN]]="","",S2156+T2156)</f>
        <v>45780</v>
      </c>
      <c r="V2156" s="74">
        <f ca="1">IF(Table1[[#This Row],[Hạn thanh toán]]="","",IF((U2156-NOW())&lt;0,0,(U2156-NOW())))</f>
        <v>0</v>
      </c>
      <c r="X2156" s="18" t="str">
        <f t="shared" ca="1" si="247"/>
        <v/>
      </c>
      <c r="Y2156" s="3" t="str">
        <f t="shared" si="248"/>
        <v>Đã thanh toán</v>
      </c>
      <c r="Z2156" s="301">
        <f>Table1[[#This Row],[Hạn thanh toán]]</f>
        <v>45780</v>
      </c>
      <c r="AA2156" s="301">
        <f>Table1[[#This Row],[Ngày Thanh toán]]</f>
        <v>45838</v>
      </c>
      <c r="AD2156" s="3" t="str">
        <f>VLOOKUP($A2156,Ma_KH!$A:$Q,Ma_KH!O$1,0)</f>
        <v>AEON MALL</v>
      </c>
      <c r="AE2156" s="3" t="str">
        <f>VLOOKUP($A2156,Ma_KH!$A:$Q,Ma_KH!P$1,0)</f>
        <v>CÔNG TY TNHH AEON VIỆT NAM</v>
      </c>
    </row>
    <row r="2157" spans="1:31" ht="25.5" customHeight="1" x14ac:dyDescent="0.2">
      <c r="A2157" s="4" t="s">
        <v>141</v>
      </c>
      <c r="B2157" s="4" t="s">
        <v>4526</v>
      </c>
      <c r="C2157" s="5" t="s">
        <v>4302</v>
      </c>
      <c r="D2157" s="6" t="s">
        <v>4654</v>
      </c>
      <c r="E2157" s="5" t="s">
        <v>4302</v>
      </c>
      <c r="F2157" s="3" t="s">
        <v>2366</v>
      </c>
      <c r="I2157" s="18">
        <f>IFERROR(ROUND((VLOOKUP(Table1[[#This Row],[Mã khách hàng]],Ty_Le!$A:$E,5,0)*5%),0),0)</f>
        <v>0</v>
      </c>
      <c r="J2157" s="18">
        <f>(Table1[[#This Row],[Tiền hàng]]-Table1[[#This Row],[Tiền chiết khấu]])*8%</f>
        <v>0</v>
      </c>
      <c r="K2157" s="18">
        <v>2398853</v>
      </c>
      <c r="L2157" s="8" t="s">
        <v>24</v>
      </c>
      <c r="M2157" s="7">
        <v>45838</v>
      </c>
      <c r="N2157" s="8" t="s">
        <v>4385</v>
      </c>
      <c r="O2157" s="18">
        <f>IF(Table1[[#This Row],[Phân loại]]="Tồn đầu kỳ",Table1[[#This Row],[Tổng giá trị]],0)</f>
        <v>0</v>
      </c>
      <c r="P2157" s="8">
        <f>IF(Table1[[#This Row],[Số còn phải thu ĐK]]&lt;&gt;0,0,IF(Table1[[#This Row],[Phân loại]]="Bán hàng",Table1[[#This Row],[Tổng giá trị]],-Table1[[#This Row],[Tổng giá trị]]))</f>
        <v>2398853</v>
      </c>
      <c r="Q2157" s="18">
        <f t="shared" si="246"/>
        <v>2398853</v>
      </c>
      <c r="R2157" s="8">
        <f>Table1[[#This Row],[Số còn phải thu ĐK]]+Table1[[#This Row],[Giá Trị HD sau CK]]-Table1[[#This Row],[Số tiền đã thu]]</f>
        <v>0</v>
      </c>
      <c r="S2157" s="7" t="str">
        <f>IF(Table1[[#This Row],[Ngày hóa đơn]]&lt;&gt;"",Table1[[#This Row],[Ngày hóa đơn]],Table1[[#This Row],[Ngày hạch toán]])</f>
        <v>08/05/2025</v>
      </c>
      <c r="T2157" s="8"/>
      <c r="U2157" s="7">
        <f>IF(Table1[[#This Row],[Ngày tính CN]]="","",S2157+T2157)</f>
        <v>45785</v>
      </c>
      <c r="V2157" s="74">
        <f ca="1">IF(Table1[[#This Row],[Hạn thanh toán]]="","",IF((U2157-NOW())&lt;0,0,(U2157-NOW())))</f>
        <v>0</v>
      </c>
      <c r="X2157" s="18" t="str">
        <f t="shared" ca="1" si="247"/>
        <v/>
      </c>
      <c r="Y2157" s="3" t="str">
        <f t="shared" si="248"/>
        <v>Đã thanh toán</v>
      </c>
      <c r="Z2157" s="301">
        <f>Table1[[#This Row],[Hạn thanh toán]]</f>
        <v>45785</v>
      </c>
      <c r="AA2157" s="301">
        <f>Table1[[#This Row],[Ngày Thanh toán]]</f>
        <v>45838</v>
      </c>
      <c r="AD2157" s="3" t="str">
        <f>VLOOKUP($A2157,Ma_KH!$A:$Q,Ma_KH!O$1,0)</f>
        <v>AEON MALL</v>
      </c>
      <c r="AE2157" s="3" t="str">
        <f>VLOOKUP($A2157,Ma_KH!$A:$Q,Ma_KH!P$1,0)</f>
        <v>CÔNG TY TNHH AEON VIỆT NAM</v>
      </c>
    </row>
    <row r="2158" spans="1:31" ht="25.5" customHeight="1" x14ac:dyDescent="0.2">
      <c r="A2158" s="4" t="s">
        <v>141</v>
      </c>
      <c r="B2158" s="4" t="s">
        <v>4526</v>
      </c>
      <c r="C2158" s="5" t="s">
        <v>4303</v>
      </c>
      <c r="D2158" s="6" t="s">
        <v>4655</v>
      </c>
      <c r="E2158" s="5" t="s">
        <v>4303</v>
      </c>
      <c r="F2158" s="3" t="s">
        <v>2367</v>
      </c>
      <c r="I2158" s="18">
        <f>IFERROR(ROUND((VLOOKUP(Table1[[#This Row],[Mã khách hàng]],Ty_Le!$A:$E,5,0)*5%),0),0)</f>
        <v>0</v>
      </c>
      <c r="J2158" s="18">
        <f>(Table1[[#This Row],[Tiền hàng]]-Table1[[#This Row],[Tiền chiết khấu]])*8%</f>
        <v>0</v>
      </c>
      <c r="K2158" s="18">
        <v>3811531</v>
      </c>
      <c r="L2158" s="8" t="s">
        <v>24</v>
      </c>
      <c r="M2158" s="7">
        <v>45838</v>
      </c>
      <c r="N2158" s="8" t="s">
        <v>4385</v>
      </c>
      <c r="O2158" s="18">
        <f>IF(Table1[[#This Row],[Phân loại]]="Tồn đầu kỳ",Table1[[#This Row],[Tổng giá trị]],0)</f>
        <v>0</v>
      </c>
      <c r="P2158" s="8">
        <f>IF(Table1[[#This Row],[Số còn phải thu ĐK]]&lt;&gt;0,0,IF(Table1[[#This Row],[Phân loại]]="Bán hàng",Table1[[#This Row],[Tổng giá trị]],-Table1[[#This Row],[Tổng giá trị]]))</f>
        <v>3811531</v>
      </c>
      <c r="Q2158" s="18">
        <f t="shared" si="246"/>
        <v>3811531</v>
      </c>
      <c r="R2158" s="8">
        <f>Table1[[#This Row],[Số còn phải thu ĐK]]+Table1[[#This Row],[Giá Trị HD sau CK]]-Table1[[#This Row],[Số tiền đã thu]]</f>
        <v>0</v>
      </c>
      <c r="S2158" s="7" t="str">
        <f>IF(Table1[[#This Row],[Ngày hóa đơn]]&lt;&gt;"",Table1[[#This Row],[Ngày hóa đơn]],Table1[[#This Row],[Ngày hạch toán]])</f>
        <v>17/05/2025</v>
      </c>
      <c r="T2158" s="8"/>
      <c r="U2158" s="7">
        <f>IF(Table1[[#This Row],[Ngày tính CN]]="","",S2158+T2158)</f>
        <v>45794</v>
      </c>
      <c r="V2158" s="74">
        <f ca="1">IF(Table1[[#This Row],[Hạn thanh toán]]="","",IF((U2158-NOW())&lt;0,0,(U2158-NOW())))</f>
        <v>0</v>
      </c>
      <c r="X2158" s="18" t="str">
        <f t="shared" ca="1" si="247"/>
        <v/>
      </c>
      <c r="Y2158" s="3" t="str">
        <f t="shared" si="248"/>
        <v>Đã thanh toán</v>
      </c>
      <c r="Z2158" s="301">
        <f>Table1[[#This Row],[Hạn thanh toán]]</f>
        <v>45794</v>
      </c>
      <c r="AA2158" s="301">
        <f>Table1[[#This Row],[Ngày Thanh toán]]</f>
        <v>45838</v>
      </c>
      <c r="AD2158" s="3" t="str">
        <f>VLOOKUP($A2158,Ma_KH!$A:$Q,Ma_KH!O$1,0)</f>
        <v>AEON MALL</v>
      </c>
      <c r="AE2158" s="3" t="str">
        <f>VLOOKUP($A2158,Ma_KH!$A:$Q,Ma_KH!P$1,0)</f>
        <v>CÔNG TY TNHH AEON VIỆT NAM</v>
      </c>
    </row>
    <row r="2159" spans="1:31" ht="25.5" customHeight="1" x14ac:dyDescent="0.2">
      <c r="A2159" s="4" t="s">
        <v>142</v>
      </c>
      <c r="B2159" s="4" t="s">
        <v>4526</v>
      </c>
      <c r="C2159" s="5" t="s">
        <v>4304</v>
      </c>
      <c r="D2159" s="6" t="s">
        <v>4656</v>
      </c>
      <c r="E2159" s="5" t="s">
        <v>4304</v>
      </c>
      <c r="F2159" s="3" t="s">
        <v>2411</v>
      </c>
      <c r="I2159" s="18">
        <f>IFERROR(ROUND((VLOOKUP(Table1[[#This Row],[Mã khách hàng]],Ty_Le!$A:$E,5,0)*5%),0),0)</f>
        <v>0</v>
      </c>
      <c r="J2159" s="18">
        <f>(Table1[[#This Row],[Tiền hàng]]-Table1[[#This Row],[Tiền chiết khấu]])*8%</f>
        <v>0</v>
      </c>
      <c r="K2159" s="18">
        <v>1799140</v>
      </c>
      <c r="L2159" s="8" t="s">
        <v>24</v>
      </c>
      <c r="M2159" s="7">
        <v>45838</v>
      </c>
      <c r="N2159" s="8" t="s">
        <v>4385</v>
      </c>
      <c r="O2159" s="18">
        <f>IF(Table1[[#This Row],[Phân loại]]="Tồn đầu kỳ",Table1[[#This Row],[Tổng giá trị]],0)</f>
        <v>0</v>
      </c>
      <c r="P2159" s="8">
        <f>IF(Table1[[#This Row],[Số còn phải thu ĐK]]&lt;&gt;0,0,IF(Table1[[#This Row],[Phân loại]]="Bán hàng",Table1[[#This Row],[Tổng giá trị]],-Table1[[#This Row],[Tổng giá trị]]))</f>
        <v>1799140</v>
      </c>
      <c r="Q2159" s="18">
        <f t="shared" si="246"/>
        <v>1799140</v>
      </c>
      <c r="R2159" s="8">
        <f>Table1[[#This Row],[Số còn phải thu ĐK]]+Table1[[#This Row],[Giá Trị HD sau CK]]-Table1[[#This Row],[Số tiền đã thu]]</f>
        <v>0</v>
      </c>
      <c r="S2159" s="7" t="str">
        <f>IF(Table1[[#This Row],[Ngày hóa đơn]]&lt;&gt;"",Table1[[#This Row],[Ngày hóa đơn]],Table1[[#This Row],[Ngày hạch toán]])</f>
        <v>20/05/2025</v>
      </c>
      <c r="T2159" s="8"/>
      <c r="U2159" s="7">
        <f>IF(Table1[[#This Row],[Ngày tính CN]]="","",S2159+T2159)</f>
        <v>45797</v>
      </c>
      <c r="V2159" s="74">
        <f ca="1">IF(Table1[[#This Row],[Hạn thanh toán]]="","",IF((U2159-NOW())&lt;0,0,(U2159-NOW())))</f>
        <v>0</v>
      </c>
      <c r="X2159" s="18" t="str">
        <f t="shared" ca="1" si="247"/>
        <v/>
      </c>
      <c r="Y2159" s="3" t="str">
        <f t="shared" si="248"/>
        <v>Đã thanh toán</v>
      </c>
      <c r="Z2159" s="301">
        <f>Table1[[#This Row],[Hạn thanh toán]]</f>
        <v>45797</v>
      </c>
      <c r="AA2159" s="301">
        <f>Table1[[#This Row],[Ngày Thanh toán]]</f>
        <v>45838</v>
      </c>
      <c r="AD2159" s="3" t="str">
        <f>VLOOKUP($A2159,Ma_KH!$A:$Q,Ma_KH!O$1,0)</f>
        <v>AEON MALL</v>
      </c>
      <c r="AE2159" s="3" t="str">
        <f>VLOOKUP($A2159,Ma_KH!$A:$Q,Ma_KH!P$1,0)</f>
        <v>CÔNG TY TNHH AEON VIỆT NAM</v>
      </c>
    </row>
    <row r="2160" spans="1:31" ht="25.5" customHeight="1" x14ac:dyDescent="0.2">
      <c r="A2160" s="4" t="s">
        <v>141</v>
      </c>
      <c r="B2160" s="4" t="s">
        <v>4526</v>
      </c>
      <c r="C2160" s="5" t="s">
        <v>4305</v>
      </c>
      <c r="D2160" s="6" t="s">
        <v>4657</v>
      </c>
      <c r="E2160" s="5" t="s">
        <v>4305</v>
      </c>
      <c r="F2160" s="3" t="s">
        <v>2368</v>
      </c>
      <c r="I2160" s="18">
        <f>IFERROR(ROUND((VLOOKUP(Table1[[#This Row],[Mã khách hàng]],Ty_Le!$A:$E,5,0)*5%),0),0)</f>
        <v>0</v>
      </c>
      <c r="J2160" s="18">
        <f>(Table1[[#This Row],[Tiền hàng]]-Table1[[#This Row],[Tiền chiết khấu]])*8%</f>
        <v>0</v>
      </c>
      <c r="K2160" s="18">
        <v>3211817</v>
      </c>
      <c r="L2160" s="8" t="s">
        <v>24</v>
      </c>
      <c r="M2160" s="7">
        <v>45838</v>
      </c>
      <c r="N2160" s="8" t="s">
        <v>4385</v>
      </c>
      <c r="O2160" s="18">
        <f>IF(Table1[[#This Row],[Phân loại]]="Tồn đầu kỳ",Table1[[#This Row],[Tổng giá trị]],0)</f>
        <v>0</v>
      </c>
      <c r="P2160" s="8">
        <f>IF(Table1[[#This Row],[Số còn phải thu ĐK]]&lt;&gt;0,0,IF(Table1[[#This Row],[Phân loại]]="Bán hàng",Table1[[#This Row],[Tổng giá trị]],-Table1[[#This Row],[Tổng giá trị]]))</f>
        <v>3211817</v>
      </c>
      <c r="Q2160" s="18">
        <f t="shared" si="246"/>
        <v>3211817</v>
      </c>
      <c r="R2160" s="8">
        <f>Table1[[#This Row],[Số còn phải thu ĐK]]+Table1[[#This Row],[Giá Trị HD sau CK]]-Table1[[#This Row],[Số tiền đã thu]]</f>
        <v>0</v>
      </c>
      <c r="S2160" s="7" t="str">
        <f>IF(Table1[[#This Row],[Ngày hóa đơn]]&lt;&gt;"",Table1[[#This Row],[Ngày hóa đơn]],Table1[[#This Row],[Ngày hạch toán]])</f>
        <v>22/05/2025</v>
      </c>
      <c r="T2160" s="8"/>
      <c r="U2160" s="7">
        <f>IF(Table1[[#This Row],[Ngày tính CN]]="","",S2160+T2160)</f>
        <v>45799</v>
      </c>
      <c r="V2160" s="74">
        <f ca="1">IF(Table1[[#This Row],[Hạn thanh toán]]="","",IF((U2160-NOW())&lt;0,0,(U2160-NOW())))</f>
        <v>0</v>
      </c>
      <c r="X2160" s="18" t="str">
        <f t="shared" ca="1" si="247"/>
        <v/>
      </c>
      <c r="Y2160" s="3" t="str">
        <f t="shared" si="248"/>
        <v>Đã thanh toán</v>
      </c>
      <c r="Z2160" s="301">
        <f>Table1[[#This Row],[Hạn thanh toán]]</f>
        <v>45799</v>
      </c>
      <c r="AA2160" s="301">
        <f>Table1[[#This Row],[Ngày Thanh toán]]</f>
        <v>45838</v>
      </c>
      <c r="AD2160" s="3" t="str">
        <f>VLOOKUP($A2160,Ma_KH!$A:$Q,Ma_KH!O$1,0)</f>
        <v>AEON MALL</v>
      </c>
      <c r="AE2160" s="3" t="str">
        <f>VLOOKUP($A2160,Ma_KH!$A:$Q,Ma_KH!P$1,0)</f>
        <v>CÔNG TY TNHH AEON VIỆT NAM</v>
      </c>
    </row>
    <row r="2161" spans="1:31" ht="25.5" customHeight="1" x14ac:dyDescent="0.2">
      <c r="A2161" s="4" t="s">
        <v>141</v>
      </c>
      <c r="B2161" s="4" t="s">
        <v>4526</v>
      </c>
      <c r="C2161" s="5" t="s">
        <v>4305</v>
      </c>
      <c r="D2161" s="6" t="s">
        <v>4658</v>
      </c>
      <c r="E2161" s="5" t="s">
        <v>4305</v>
      </c>
      <c r="F2161" s="3" t="s">
        <v>2369</v>
      </c>
      <c r="I2161" s="18">
        <f>IFERROR(ROUND((VLOOKUP(Table1[[#This Row],[Mã khách hàng]],Ty_Le!$A:$E,5,0)*5%),0),0)</f>
        <v>0</v>
      </c>
      <c r="J2161" s="18">
        <f>(Table1[[#This Row],[Tiền hàng]]-Table1[[#This Row],[Tiền chiết khấu]])*8%</f>
        <v>0</v>
      </c>
      <c r="K2161" s="18">
        <v>1799140</v>
      </c>
      <c r="L2161" s="8" t="s">
        <v>24</v>
      </c>
      <c r="M2161" s="7">
        <v>45838</v>
      </c>
      <c r="N2161" s="8" t="s">
        <v>4385</v>
      </c>
      <c r="O2161" s="18">
        <f>IF(Table1[[#This Row],[Phân loại]]="Tồn đầu kỳ",Table1[[#This Row],[Tổng giá trị]],0)</f>
        <v>0</v>
      </c>
      <c r="P2161" s="8">
        <f>IF(Table1[[#This Row],[Số còn phải thu ĐK]]&lt;&gt;0,0,IF(Table1[[#This Row],[Phân loại]]="Bán hàng",Table1[[#This Row],[Tổng giá trị]],-Table1[[#This Row],[Tổng giá trị]]))</f>
        <v>1799140</v>
      </c>
      <c r="Q2161" s="18">
        <f t="shared" si="246"/>
        <v>1799140</v>
      </c>
      <c r="R2161" s="8">
        <f>Table1[[#This Row],[Số còn phải thu ĐK]]+Table1[[#This Row],[Giá Trị HD sau CK]]-Table1[[#This Row],[Số tiền đã thu]]</f>
        <v>0</v>
      </c>
      <c r="S2161" s="7" t="str">
        <f>IF(Table1[[#This Row],[Ngày hóa đơn]]&lt;&gt;"",Table1[[#This Row],[Ngày hóa đơn]],Table1[[#This Row],[Ngày hạch toán]])</f>
        <v>22/05/2025</v>
      </c>
      <c r="T2161" s="8"/>
      <c r="U2161" s="7">
        <f>IF(Table1[[#This Row],[Ngày tính CN]]="","",S2161+T2161)</f>
        <v>45799</v>
      </c>
      <c r="V2161" s="74">
        <f ca="1">IF(Table1[[#This Row],[Hạn thanh toán]]="","",IF((U2161-NOW())&lt;0,0,(U2161-NOW())))</f>
        <v>0</v>
      </c>
      <c r="X2161" s="18" t="str">
        <f t="shared" ca="1" si="247"/>
        <v/>
      </c>
      <c r="Y2161" s="3" t="str">
        <f t="shared" si="248"/>
        <v>Đã thanh toán</v>
      </c>
      <c r="Z2161" s="301">
        <f>Table1[[#This Row],[Hạn thanh toán]]</f>
        <v>45799</v>
      </c>
      <c r="AA2161" s="301">
        <f>Table1[[#This Row],[Ngày Thanh toán]]</f>
        <v>45838</v>
      </c>
      <c r="AD2161" s="3" t="str">
        <f>VLOOKUP($A2161,Ma_KH!$A:$Q,Ma_KH!O$1,0)</f>
        <v>AEON MALL</v>
      </c>
      <c r="AE2161" s="3" t="str">
        <f>VLOOKUP($A2161,Ma_KH!$A:$Q,Ma_KH!P$1,0)</f>
        <v>CÔNG TY TNHH AEON VIỆT NAM</v>
      </c>
    </row>
    <row r="2162" spans="1:31" ht="25.5" customHeight="1" x14ac:dyDescent="0.2">
      <c r="A2162" s="4" t="s">
        <v>140</v>
      </c>
      <c r="B2162" s="4" t="s">
        <v>4526</v>
      </c>
      <c r="C2162" s="5" t="s">
        <v>4306</v>
      </c>
      <c r="D2162" s="6" t="s">
        <v>4659</v>
      </c>
      <c r="E2162" s="5" t="s">
        <v>4306</v>
      </c>
      <c r="F2162" s="3" t="s">
        <v>2325</v>
      </c>
      <c r="I2162" s="18">
        <f>IFERROR(ROUND((VLOOKUP(Table1[[#This Row],[Mã khách hàng]],Ty_Le!$A:$E,5,0)*5%),0),0)</f>
        <v>0</v>
      </c>
      <c r="J2162" s="18">
        <f>(Table1[[#This Row],[Tiền hàng]]-Table1[[#This Row],[Tiền chiết khấu]])*8%</f>
        <v>0</v>
      </c>
      <c r="K2162" s="18">
        <v>3482806</v>
      </c>
      <c r="L2162" s="8" t="s">
        <v>24</v>
      </c>
      <c r="M2162" s="7">
        <v>45838</v>
      </c>
      <c r="N2162" s="8" t="s">
        <v>4385</v>
      </c>
      <c r="O2162" s="18">
        <f>IF(Table1[[#This Row],[Phân loại]]="Tồn đầu kỳ",Table1[[#This Row],[Tổng giá trị]],0)</f>
        <v>0</v>
      </c>
      <c r="P2162" s="8">
        <f>IF(Table1[[#This Row],[Số còn phải thu ĐK]]&lt;&gt;0,0,IF(Table1[[#This Row],[Phân loại]]="Bán hàng",Table1[[#This Row],[Tổng giá trị]],-Table1[[#This Row],[Tổng giá trị]]))</f>
        <v>3482806</v>
      </c>
      <c r="Q2162" s="18">
        <f t="shared" si="246"/>
        <v>3482806</v>
      </c>
      <c r="R2162" s="8">
        <f>Table1[[#This Row],[Số còn phải thu ĐK]]+Table1[[#This Row],[Giá Trị HD sau CK]]-Table1[[#This Row],[Số tiền đã thu]]</f>
        <v>0</v>
      </c>
      <c r="S2162" s="7" t="str">
        <f>IF(Table1[[#This Row],[Ngày hóa đơn]]&lt;&gt;"",Table1[[#This Row],[Ngày hóa đơn]],Table1[[#This Row],[Ngày hạch toán]])</f>
        <v>23/05/2025</v>
      </c>
      <c r="T2162" s="8"/>
      <c r="U2162" s="7">
        <f>IF(Table1[[#This Row],[Ngày tính CN]]="","",S2162+T2162)</f>
        <v>45800</v>
      </c>
      <c r="V2162" s="74">
        <f ca="1">IF(Table1[[#This Row],[Hạn thanh toán]]="","",IF((U2162-NOW())&lt;0,0,(U2162-NOW())))</f>
        <v>0</v>
      </c>
      <c r="X2162" s="18" t="str">
        <f t="shared" ca="1" si="247"/>
        <v/>
      </c>
      <c r="Y2162" s="3" t="str">
        <f t="shared" si="248"/>
        <v>Đã thanh toán</v>
      </c>
      <c r="Z2162" s="301">
        <f>Table1[[#This Row],[Hạn thanh toán]]</f>
        <v>45800</v>
      </c>
      <c r="AA2162" s="301">
        <f>Table1[[#This Row],[Ngày Thanh toán]]</f>
        <v>45838</v>
      </c>
      <c r="AD2162" s="3" t="str">
        <f>VLOOKUP($A2162,Ma_KH!$A:$Q,Ma_KH!O$1,0)</f>
        <v>AEON MALL</v>
      </c>
      <c r="AE2162" s="3" t="str">
        <f>VLOOKUP($A2162,Ma_KH!$A:$Q,Ma_KH!P$1,0)</f>
        <v>CÔNG TY TNHH AEON VIỆT NAM</v>
      </c>
    </row>
    <row r="2163" spans="1:31" ht="25.5" customHeight="1" x14ac:dyDescent="0.2">
      <c r="A2163" s="4" t="s">
        <v>142</v>
      </c>
      <c r="B2163" s="4" t="s">
        <v>4526</v>
      </c>
      <c r="C2163" s="5" t="s">
        <v>4307</v>
      </c>
      <c r="D2163" s="6" t="s">
        <v>4660</v>
      </c>
      <c r="E2163" s="5" t="s">
        <v>4307</v>
      </c>
      <c r="F2163" s="3" t="s">
        <v>2412</v>
      </c>
      <c r="I2163" s="18">
        <f>IFERROR(ROUND((VLOOKUP(Table1[[#This Row],[Mã khách hàng]],Ty_Le!$A:$E,5,0)*5%),0),0)</f>
        <v>0</v>
      </c>
      <c r="J2163" s="18">
        <f>(Table1[[#This Row],[Tiền hàng]]-Table1[[#This Row],[Tiền chiết khấu]])*8%</f>
        <v>0</v>
      </c>
      <c r="K2163" s="18">
        <v>5701741</v>
      </c>
      <c r="L2163" s="8" t="s">
        <v>24</v>
      </c>
      <c r="M2163" s="7">
        <v>45838</v>
      </c>
      <c r="N2163" s="8" t="s">
        <v>4385</v>
      </c>
      <c r="O2163" s="18">
        <f>IF(Table1[[#This Row],[Phân loại]]="Tồn đầu kỳ",Table1[[#This Row],[Tổng giá trị]],0)</f>
        <v>0</v>
      </c>
      <c r="P2163" s="8">
        <f>IF(Table1[[#This Row],[Số còn phải thu ĐK]]&lt;&gt;0,0,IF(Table1[[#This Row],[Phân loại]]="Bán hàng",Table1[[#This Row],[Tổng giá trị]],-Table1[[#This Row],[Tổng giá trị]]))</f>
        <v>5701741</v>
      </c>
      <c r="Q2163" s="18">
        <f t="shared" si="246"/>
        <v>5701741</v>
      </c>
      <c r="R2163" s="8">
        <f>Table1[[#This Row],[Số còn phải thu ĐK]]+Table1[[#This Row],[Giá Trị HD sau CK]]-Table1[[#This Row],[Số tiền đã thu]]</f>
        <v>0</v>
      </c>
      <c r="S2163" s="7" t="str">
        <f>IF(Table1[[#This Row],[Ngày hóa đơn]]&lt;&gt;"",Table1[[#This Row],[Ngày hóa đơn]],Table1[[#This Row],[Ngày hạch toán]])</f>
        <v>30/05/2025</v>
      </c>
      <c r="T2163" s="8"/>
      <c r="U2163" s="7">
        <f>IF(Table1[[#This Row],[Ngày tính CN]]="","",S2163+T2163)</f>
        <v>45807</v>
      </c>
      <c r="V2163" s="74">
        <f ca="1">IF(Table1[[#This Row],[Hạn thanh toán]]="","",IF((U2163-NOW())&lt;0,0,(U2163-NOW())))</f>
        <v>0</v>
      </c>
      <c r="X2163" s="18" t="str">
        <f t="shared" ca="1" si="247"/>
        <v/>
      </c>
      <c r="Y2163" s="3" t="str">
        <f t="shared" si="248"/>
        <v>Đã thanh toán</v>
      </c>
      <c r="Z2163" s="301">
        <f>Table1[[#This Row],[Hạn thanh toán]]</f>
        <v>45807</v>
      </c>
      <c r="AA2163" s="301">
        <f>Table1[[#This Row],[Ngày Thanh toán]]</f>
        <v>45838</v>
      </c>
      <c r="AD2163" s="3" t="str">
        <f>VLOOKUP($A2163,Ma_KH!$A:$Q,Ma_KH!O$1,0)</f>
        <v>AEON MALL</v>
      </c>
      <c r="AE2163" s="3" t="str">
        <f>VLOOKUP($A2163,Ma_KH!$A:$Q,Ma_KH!P$1,0)</f>
        <v>CÔNG TY TNHH AEON VIỆT NAM</v>
      </c>
    </row>
    <row r="2164" spans="1:31" ht="25.5" customHeight="1" x14ac:dyDescent="0.2">
      <c r="A2164" s="4" t="s">
        <v>140</v>
      </c>
      <c r="B2164" s="4" t="s">
        <v>4526</v>
      </c>
      <c r="C2164" s="5" t="s">
        <v>4308</v>
      </c>
      <c r="D2164" s="6" t="s">
        <v>4557</v>
      </c>
      <c r="E2164" s="5" t="s">
        <v>4308</v>
      </c>
      <c r="F2164" s="3">
        <v>4435</v>
      </c>
      <c r="I2164" s="18">
        <f>IFERROR(ROUND((VLOOKUP(Table1[[#This Row],[Mã khách hàng]],Ty_Le!$A:$E,5,0)*5%),0),0)</f>
        <v>0</v>
      </c>
      <c r="J2164" s="18">
        <f>(Table1[[#This Row],[Tiền hàng]]-Table1[[#This Row],[Tiền chiết khấu]])*8%</f>
        <v>0</v>
      </c>
      <c r="K2164" s="18">
        <v>685536</v>
      </c>
      <c r="L2164" s="8" t="s">
        <v>3654</v>
      </c>
      <c r="M2164" s="7">
        <v>45838</v>
      </c>
      <c r="N2164" s="8" t="s">
        <v>4385</v>
      </c>
      <c r="O2164" s="18">
        <f>IF(Table1[[#This Row],[Phân loại]]="Tồn đầu kỳ",Table1[[#This Row],[Tổng giá trị]],0)</f>
        <v>0</v>
      </c>
      <c r="P2164" s="8">
        <f>IF(Table1[[#This Row],[Số còn phải thu ĐK]]&lt;&gt;0,0,IF(Table1[[#This Row],[Phân loại]]="Bán hàng",Table1[[#This Row],[Tổng giá trị]],-Table1[[#This Row],[Tổng giá trị]]))</f>
        <v>-685536</v>
      </c>
      <c r="Q2164" s="18">
        <f t="shared" si="246"/>
        <v>-685536</v>
      </c>
      <c r="R2164" s="8">
        <f>Table1[[#This Row],[Số còn phải thu ĐK]]+Table1[[#This Row],[Giá Trị HD sau CK]]-Table1[[#This Row],[Số tiền đã thu]]</f>
        <v>0</v>
      </c>
      <c r="S2164" s="7" t="str">
        <f>IF(Table1[[#This Row],[Ngày hóa đơn]]&lt;&gt;"",Table1[[#This Row],[Ngày hóa đơn]],Table1[[#This Row],[Ngày hạch toán]])</f>
        <v>31/05/2025</v>
      </c>
      <c r="T2164" s="8"/>
      <c r="U2164" s="7">
        <f>IF(Table1[[#This Row],[Ngày tính CN]]="","",S2164+T2164)</f>
        <v>45808</v>
      </c>
      <c r="V2164" s="74">
        <f ca="1">IF(Table1[[#This Row],[Hạn thanh toán]]="","",IF((U2164-NOW())&lt;0,0,(U2164-NOW())))</f>
        <v>0</v>
      </c>
      <c r="X2164" s="18" t="str">
        <f t="shared" ca="1" si="247"/>
        <v/>
      </c>
      <c r="Y2164" s="3" t="str">
        <f t="shared" si="248"/>
        <v>Đã thanh toán</v>
      </c>
      <c r="Z2164" s="301">
        <f>Table1[[#This Row],[Hạn thanh toán]]</f>
        <v>45808</v>
      </c>
      <c r="AA2164" s="301">
        <f>Table1[[#This Row],[Ngày Thanh toán]]</f>
        <v>45838</v>
      </c>
      <c r="AD2164" s="3" t="str">
        <f>VLOOKUP($A2164,Ma_KH!$A:$Q,Ma_KH!O$1,0)</f>
        <v>AEON MALL</v>
      </c>
      <c r="AE2164" s="3" t="str">
        <f>VLOOKUP($A2164,Ma_KH!$A:$Q,Ma_KH!P$1,0)</f>
        <v>CÔNG TY TNHH AEON VIỆT NAM</v>
      </c>
    </row>
    <row r="2165" spans="1:31" ht="25.5" customHeight="1" x14ac:dyDescent="0.2">
      <c r="A2165" s="4" t="s">
        <v>140</v>
      </c>
      <c r="B2165" s="4" t="s">
        <v>4526</v>
      </c>
      <c r="C2165" s="5" t="s">
        <v>4308</v>
      </c>
      <c r="D2165" s="6" t="s">
        <v>4558</v>
      </c>
      <c r="E2165" s="5" t="s">
        <v>4308</v>
      </c>
      <c r="F2165" s="3">
        <v>15905</v>
      </c>
      <c r="I2165" s="18">
        <f>IFERROR(ROUND((VLOOKUP(Table1[[#This Row],[Mã khách hàng]],Ty_Le!$A:$E,5,0)*5%),0),0)</f>
        <v>0</v>
      </c>
      <c r="J2165" s="18">
        <f>(Table1[[#This Row],[Tiền hàng]]-Table1[[#This Row],[Tiền chiết khấu]])*8%</f>
        <v>0</v>
      </c>
      <c r="K2165" s="18">
        <v>208968</v>
      </c>
      <c r="L2165" s="8" t="s">
        <v>3654</v>
      </c>
      <c r="M2165" s="7">
        <v>45838</v>
      </c>
      <c r="N2165" s="8" t="s">
        <v>4385</v>
      </c>
      <c r="O2165" s="18">
        <f>IF(Table1[[#This Row],[Phân loại]]="Tồn đầu kỳ",Table1[[#This Row],[Tổng giá trị]],0)</f>
        <v>0</v>
      </c>
      <c r="P2165" s="8">
        <f>IF(Table1[[#This Row],[Số còn phải thu ĐK]]&lt;&gt;0,0,IF(Table1[[#This Row],[Phân loại]]="Bán hàng",Table1[[#This Row],[Tổng giá trị]],-Table1[[#This Row],[Tổng giá trị]]))</f>
        <v>-208968</v>
      </c>
      <c r="Q2165" s="18">
        <f t="shared" si="246"/>
        <v>-208968</v>
      </c>
      <c r="R2165" s="8">
        <f>Table1[[#This Row],[Số còn phải thu ĐK]]+Table1[[#This Row],[Giá Trị HD sau CK]]-Table1[[#This Row],[Số tiền đã thu]]</f>
        <v>0</v>
      </c>
      <c r="S2165" s="7" t="str">
        <f>IF(Table1[[#This Row],[Ngày hóa đơn]]&lt;&gt;"",Table1[[#This Row],[Ngày hóa đơn]],Table1[[#This Row],[Ngày hạch toán]])</f>
        <v>31/05/2025</v>
      </c>
      <c r="T2165" s="8"/>
      <c r="U2165" s="7">
        <f>IF(Table1[[#This Row],[Ngày tính CN]]="","",S2165+T2165)</f>
        <v>45808</v>
      </c>
      <c r="V2165" s="74">
        <f ca="1">IF(Table1[[#This Row],[Hạn thanh toán]]="","",IF((U2165-NOW())&lt;0,0,(U2165-NOW())))</f>
        <v>0</v>
      </c>
      <c r="X2165" s="18" t="str">
        <f t="shared" ca="1" si="247"/>
        <v/>
      </c>
      <c r="Y2165" s="3" t="str">
        <f t="shared" si="248"/>
        <v>Đã thanh toán</v>
      </c>
      <c r="Z2165" s="301">
        <f>Table1[[#This Row],[Hạn thanh toán]]</f>
        <v>45808</v>
      </c>
      <c r="AA2165" s="301">
        <f>Table1[[#This Row],[Ngày Thanh toán]]</f>
        <v>45838</v>
      </c>
      <c r="AD2165" s="3" t="str">
        <f>VLOOKUP($A2165,Ma_KH!$A:$Q,Ma_KH!O$1,0)</f>
        <v>AEON MALL</v>
      </c>
      <c r="AE2165" s="3" t="str">
        <f>VLOOKUP($A2165,Ma_KH!$A:$Q,Ma_KH!P$1,0)</f>
        <v>CÔNG TY TNHH AEON VIỆT NAM</v>
      </c>
    </row>
    <row r="2166" spans="1:31" ht="25.5" customHeight="1" x14ac:dyDescent="0.2">
      <c r="A2166" s="4" t="s">
        <v>140</v>
      </c>
      <c r="B2166" s="4" t="s">
        <v>4526</v>
      </c>
      <c r="C2166" s="5" t="s">
        <v>4308</v>
      </c>
      <c r="D2166" s="6" t="s">
        <v>4559</v>
      </c>
      <c r="E2166" s="5" t="s">
        <v>4308</v>
      </c>
      <c r="F2166" s="3">
        <v>6582</v>
      </c>
      <c r="I2166" s="18">
        <f>IFERROR(ROUND((VLOOKUP(Table1[[#This Row],[Mã khách hàng]],Ty_Le!$A:$E,5,0)*5%),0),0)</f>
        <v>0</v>
      </c>
      <c r="J2166" s="18">
        <f>(Table1[[#This Row],[Tiền hàng]]-Table1[[#This Row],[Tiền chiết khấu]])*8%</f>
        <v>0</v>
      </c>
      <c r="K2166" s="18">
        <v>421402</v>
      </c>
      <c r="L2166" s="8" t="s">
        <v>3654</v>
      </c>
      <c r="M2166" s="7">
        <v>45838</v>
      </c>
      <c r="N2166" s="8" t="s">
        <v>4385</v>
      </c>
      <c r="O2166" s="18">
        <f>IF(Table1[[#This Row],[Phân loại]]="Tồn đầu kỳ",Table1[[#This Row],[Tổng giá trị]],0)</f>
        <v>0</v>
      </c>
      <c r="P2166" s="8">
        <f>IF(Table1[[#This Row],[Số còn phải thu ĐK]]&lt;&gt;0,0,IF(Table1[[#This Row],[Phân loại]]="Bán hàng",Table1[[#This Row],[Tổng giá trị]],-Table1[[#This Row],[Tổng giá trị]]))</f>
        <v>-421402</v>
      </c>
      <c r="Q2166" s="18">
        <f t="shared" si="246"/>
        <v>-421402</v>
      </c>
      <c r="R2166" s="8">
        <f>Table1[[#This Row],[Số còn phải thu ĐK]]+Table1[[#This Row],[Giá Trị HD sau CK]]-Table1[[#This Row],[Số tiền đã thu]]</f>
        <v>0</v>
      </c>
      <c r="S2166" s="7" t="str">
        <f>IF(Table1[[#This Row],[Ngày hóa đơn]]&lt;&gt;"",Table1[[#This Row],[Ngày hóa đơn]],Table1[[#This Row],[Ngày hạch toán]])</f>
        <v>31/05/2025</v>
      </c>
      <c r="T2166" s="8"/>
      <c r="U2166" s="7">
        <f>IF(Table1[[#This Row],[Ngày tính CN]]="","",S2166+T2166)</f>
        <v>45808</v>
      </c>
      <c r="V2166" s="74">
        <f ca="1">IF(Table1[[#This Row],[Hạn thanh toán]]="","",IF((U2166-NOW())&lt;0,0,(U2166-NOW())))</f>
        <v>0</v>
      </c>
      <c r="X2166" s="18" t="str">
        <f t="shared" ca="1" si="247"/>
        <v/>
      </c>
      <c r="Y2166" s="3" t="str">
        <f t="shared" si="248"/>
        <v>Đã thanh toán</v>
      </c>
      <c r="Z2166" s="301">
        <f>Table1[[#This Row],[Hạn thanh toán]]</f>
        <v>45808</v>
      </c>
      <c r="AA2166" s="301">
        <f>Table1[[#This Row],[Ngày Thanh toán]]</f>
        <v>45838</v>
      </c>
      <c r="AD2166" s="3" t="str">
        <f>VLOOKUP($A2166,Ma_KH!$A:$Q,Ma_KH!O$1,0)</f>
        <v>AEON MALL</v>
      </c>
      <c r="AE2166" s="3" t="str">
        <f>VLOOKUP($A2166,Ma_KH!$A:$Q,Ma_KH!P$1,0)</f>
        <v>CÔNG TY TNHH AEON VIỆT NAM</v>
      </c>
    </row>
    <row r="2167" spans="1:31" ht="25.5" customHeight="1" x14ac:dyDescent="0.2">
      <c r="A2167" s="4" t="s">
        <v>140</v>
      </c>
      <c r="B2167" s="4" t="s">
        <v>4526</v>
      </c>
      <c r="C2167" s="5" t="s">
        <v>4308</v>
      </c>
      <c r="D2167" s="6" t="s">
        <v>4560</v>
      </c>
      <c r="E2167" s="5" t="s">
        <v>4308</v>
      </c>
      <c r="F2167" s="3">
        <v>7019</v>
      </c>
      <c r="I2167" s="18">
        <f>IFERROR(ROUND((VLOOKUP(Table1[[#This Row],[Mã khách hàng]],Ty_Le!$A:$E,5,0)*5%),0),0)</f>
        <v>0</v>
      </c>
      <c r="J2167" s="18">
        <f>(Table1[[#This Row],[Tiền hàng]]-Table1[[#This Row],[Tiền chiết khấu]])*8%</f>
        <v>0</v>
      </c>
      <c r="K2167" s="18">
        <v>251878</v>
      </c>
      <c r="L2167" s="8" t="s">
        <v>3654</v>
      </c>
      <c r="M2167" s="7">
        <v>45838</v>
      </c>
      <c r="N2167" s="8" t="s">
        <v>4385</v>
      </c>
      <c r="O2167" s="18">
        <f>IF(Table1[[#This Row],[Phân loại]]="Tồn đầu kỳ",Table1[[#This Row],[Tổng giá trị]],0)</f>
        <v>0</v>
      </c>
      <c r="P2167" s="8">
        <f>IF(Table1[[#This Row],[Số còn phải thu ĐK]]&lt;&gt;0,0,IF(Table1[[#This Row],[Phân loại]]="Bán hàng",Table1[[#This Row],[Tổng giá trị]],-Table1[[#This Row],[Tổng giá trị]]))</f>
        <v>-251878</v>
      </c>
      <c r="Q2167" s="18">
        <f t="shared" si="246"/>
        <v>-251878</v>
      </c>
      <c r="R2167" s="8">
        <f>Table1[[#This Row],[Số còn phải thu ĐK]]+Table1[[#This Row],[Giá Trị HD sau CK]]-Table1[[#This Row],[Số tiền đã thu]]</f>
        <v>0</v>
      </c>
      <c r="S2167" s="7" t="str">
        <f>IF(Table1[[#This Row],[Ngày hóa đơn]]&lt;&gt;"",Table1[[#This Row],[Ngày hóa đơn]],Table1[[#This Row],[Ngày hạch toán]])</f>
        <v>31/05/2025</v>
      </c>
      <c r="T2167" s="8"/>
      <c r="U2167" s="7">
        <f>IF(Table1[[#This Row],[Ngày tính CN]]="","",S2167+T2167)</f>
        <v>45808</v>
      </c>
      <c r="V2167" s="74">
        <f ca="1">IF(Table1[[#This Row],[Hạn thanh toán]]="","",IF((U2167-NOW())&lt;0,0,(U2167-NOW())))</f>
        <v>0</v>
      </c>
      <c r="X2167" s="18" t="str">
        <f t="shared" ca="1" si="247"/>
        <v/>
      </c>
      <c r="Y2167" s="3" t="str">
        <f t="shared" si="248"/>
        <v>Đã thanh toán</v>
      </c>
      <c r="Z2167" s="301">
        <f>Table1[[#This Row],[Hạn thanh toán]]</f>
        <v>45808</v>
      </c>
      <c r="AA2167" s="301">
        <f>Table1[[#This Row],[Ngày Thanh toán]]</f>
        <v>45838</v>
      </c>
      <c r="AD2167" s="3" t="str">
        <f>VLOOKUP($A2167,Ma_KH!$A:$Q,Ma_KH!O$1,0)</f>
        <v>AEON MALL</v>
      </c>
      <c r="AE2167" s="3" t="str">
        <f>VLOOKUP($A2167,Ma_KH!$A:$Q,Ma_KH!P$1,0)</f>
        <v>CÔNG TY TNHH AEON VIỆT NAM</v>
      </c>
    </row>
    <row r="2168" spans="1:31" ht="25.5" customHeight="1" x14ac:dyDescent="0.2">
      <c r="A2168" s="4" t="s">
        <v>140</v>
      </c>
      <c r="B2168" s="4" t="s">
        <v>4526</v>
      </c>
      <c r="C2168" s="5" t="s">
        <v>4308</v>
      </c>
      <c r="D2168" s="6" t="s">
        <v>4561</v>
      </c>
      <c r="E2168" s="5" t="s">
        <v>4308</v>
      </c>
      <c r="F2168" s="3">
        <v>2271</v>
      </c>
      <c r="I2168" s="18">
        <f>IFERROR(ROUND((VLOOKUP(Table1[[#This Row],[Mã khách hàng]],Ty_Le!$A:$E,5,0)*5%),0),0)</f>
        <v>0</v>
      </c>
      <c r="J2168" s="18">
        <f>(Table1[[#This Row],[Tiền hàng]]-Table1[[#This Row],[Tiền chiết khấu]])*8%</f>
        <v>0</v>
      </c>
      <c r="K2168" s="18">
        <v>96745</v>
      </c>
      <c r="L2168" s="8" t="s">
        <v>3654</v>
      </c>
      <c r="M2168" s="7">
        <v>45838</v>
      </c>
      <c r="N2168" s="8" t="s">
        <v>4385</v>
      </c>
      <c r="O2168" s="18">
        <f>IF(Table1[[#This Row],[Phân loại]]="Tồn đầu kỳ",Table1[[#This Row],[Tổng giá trị]],0)</f>
        <v>0</v>
      </c>
      <c r="P2168" s="8">
        <f>IF(Table1[[#This Row],[Số còn phải thu ĐK]]&lt;&gt;0,0,IF(Table1[[#This Row],[Phân loại]]="Bán hàng",Table1[[#This Row],[Tổng giá trị]],-Table1[[#This Row],[Tổng giá trị]]))</f>
        <v>-96745</v>
      </c>
      <c r="Q2168" s="18">
        <f t="shared" si="246"/>
        <v>-96745</v>
      </c>
      <c r="R2168" s="8">
        <f>Table1[[#This Row],[Số còn phải thu ĐK]]+Table1[[#This Row],[Giá Trị HD sau CK]]-Table1[[#This Row],[Số tiền đã thu]]</f>
        <v>0</v>
      </c>
      <c r="S2168" s="7" t="str">
        <f>IF(Table1[[#This Row],[Ngày hóa đơn]]&lt;&gt;"",Table1[[#This Row],[Ngày hóa đơn]],Table1[[#This Row],[Ngày hạch toán]])</f>
        <v>31/05/2025</v>
      </c>
      <c r="T2168" s="8"/>
      <c r="U2168" s="7">
        <f>IF(Table1[[#This Row],[Ngày tính CN]]="","",S2168+T2168)</f>
        <v>45808</v>
      </c>
      <c r="V2168" s="74">
        <f ca="1">IF(Table1[[#This Row],[Hạn thanh toán]]="","",IF((U2168-NOW())&lt;0,0,(U2168-NOW())))</f>
        <v>0</v>
      </c>
      <c r="X2168" s="18" t="str">
        <f t="shared" ca="1" si="247"/>
        <v/>
      </c>
      <c r="Y2168" s="3" t="str">
        <f t="shared" si="248"/>
        <v>Đã thanh toán</v>
      </c>
      <c r="Z2168" s="301">
        <f>Table1[[#This Row],[Hạn thanh toán]]</f>
        <v>45808</v>
      </c>
      <c r="AA2168" s="301">
        <f>Table1[[#This Row],[Ngày Thanh toán]]</f>
        <v>45838</v>
      </c>
      <c r="AD2168" s="3" t="str">
        <f>VLOOKUP($A2168,Ma_KH!$A:$Q,Ma_KH!O$1,0)</f>
        <v>AEON MALL</v>
      </c>
      <c r="AE2168" s="3" t="str">
        <f>VLOOKUP($A2168,Ma_KH!$A:$Q,Ma_KH!P$1,0)</f>
        <v>CÔNG TY TNHH AEON VIỆT NAM</v>
      </c>
    </row>
    <row r="2169" spans="1:31" ht="25.5" customHeight="1" x14ac:dyDescent="0.2">
      <c r="A2169" s="4" t="s">
        <v>140</v>
      </c>
      <c r="B2169" s="4" t="s">
        <v>4526</v>
      </c>
      <c r="C2169" s="5" t="s">
        <v>4308</v>
      </c>
      <c r="D2169" s="6" t="s">
        <v>4562</v>
      </c>
      <c r="E2169" s="5" t="s">
        <v>4308</v>
      </c>
      <c r="F2169" s="3">
        <v>2161</v>
      </c>
      <c r="I2169" s="18">
        <f>IFERROR(ROUND((VLOOKUP(Table1[[#This Row],[Mã khách hàng]],Ty_Le!$A:$E,5,0)*5%),0),0)</f>
        <v>0</v>
      </c>
      <c r="J2169" s="18">
        <f>(Table1[[#This Row],[Tiền hàng]]-Table1[[#This Row],[Tiền chiết khấu]])*8%</f>
        <v>0</v>
      </c>
      <c r="K2169" s="18">
        <v>195093</v>
      </c>
      <c r="L2169" s="8" t="s">
        <v>3654</v>
      </c>
      <c r="M2169" s="7">
        <v>45838</v>
      </c>
      <c r="N2169" s="8" t="s">
        <v>4385</v>
      </c>
      <c r="O2169" s="18">
        <f>IF(Table1[[#This Row],[Phân loại]]="Tồn đầu kỳ",Table1[[#This Row],[Tổng giá trị]],0)</f>
        <v>0</v>
      </c>
      <c r="P2169" s="8">
        <f>IF(Table1[[#This Row],[Số còn phải thu ĐK]]&lt;&gt;0,0,IF(Table1[[#This Row],[Phân loại]]="Bán hàng",Table1[[#This Row],[Tổng giá trị]],-Table1[[#This Row],[Tổng giá trị]]))</f>
        <v>-195093</v>
      </c>
      <c r="Q2169" s="18">
        <f t="shared" si="246"/>
        <v>-195093</v>
      </c>
      <c r="R2169" s="8">
        <f>Table1[[#This Row],[Số còn phải thu ĐK]]+Table1[[#This Row],[Giá Trị HD sau CK]]-Table1[[#This Row],[Số tiền đã thu]]</f>
        <v>0</v>
      </c>
      <c r="S2169" s="7" t="str">
        <f>IF(Table1[[#This Row],[Ngày hóa đơn]]&lt;&gt;"",Table1[[#This Row],[Ngày hóa đơn]],Table1[[#This Row],[Ngày hạch toán]])</f>
        <v>31/05/2025</v>
      </c>
      <c r="T2169" s="8"/>
      <c r="U2169" s="7">
        <f>IF(Table1[[#This Row],[Ngày tính CN]]="","",S2169+T2169)</f>
        <v>45808</v>
      </c>
      <c r="V2169" s="74">
        <f ca="1">IF(Table1[[#This Row],[Hạn thanh toán]]="","",IF((U2169-NOW())&lt;0,0,(U2169-NOW())))</f>
        <v>0</v>
      </c>
      <c r="X2169" s="18" t="str">
        <f t="shared" ca="1" si="247"/>
        <v/>
      </c>
      <c r="Y2169" s="3" t="str">
        <f t="shared" si="248"/>
        <v>Đã thanh toán</v>
      </c>
      <c r="Z2169" s="301">
        <f>Table1[[#This Row],[Hạn thanh toán]]</f>
        <v>45808</v>
      </c>
      <c r="AA2169" s="301">
        <f>Table1[[#This Row],[Ngày Thanh toán]]</f>
        <v>45838</v>
      </c>
      <c r="AD2169" s="3" t="str">
        <f>VLOOKUP($A2169,Ma_KH!$A:$Q,Ma_KH!O$1,0)</f>
        <v>AEON MALL</v>
      </c>
      <c r="AE2169" s="3" t="str">
        <f>VLOOKUP($A2169,Ma_KH!$A:$Q,Ma_KH!P$1,0)</f>
        <v>CÔNG TY TNHH AEON VIỆT NAM</v>
      </c>
    </row>
    <row r="2170" spans="1:31" ht="25.5" customHeight="1" x14ac:dyDescent="0.2">
      <c r="A2170" s="4" t="s">
        <v>140</v>
      </c>
      <c r="B2170" s="4" t="s">
        <v>4526</v>
      </c>
      <c r="C2170" s="5" t="s">
        <v>4308</v>
      </c>
      <c r="D2170" s="6" t="s">
        <v>4563</v>
      </c>
      <c r="E2170" s="5" t="s">
        <v>4308</v>
      </c>
      <c r="F2170" s="3">
        <v>2151</v>
      </c>
      <c r="I2170" s="18">
        <f>IFERROR(ROUND((VLOOKUP(Table1[[#This Row],[Mã khách hàng]],Ty_Le!$A:$E,5,0)*5%),0),0)</f>
        <v>0</v>
      </c>
      <c r="J2170" s="18">
        <f>(Table1[[#This Row],[Tiền hàng]]-Table1[[#This Row],[Tiền chiết khấu]])*8%</f>
        <v>0</v>
      </c>
      <c r="K2170" s="18">
        <v>317378</v>
      </c>
      <c r="L2170" s="8" t="s">
        <v>3654</v>
      </c>
      <c r="M2170" s="7">
        <v>45838</v>
      </c>
      <c r="N2170" s="8" t="s">
        <v>4385</v>
      </c>
      <c r="O2170" s="18">
        <f>IF(Table1[[#This Row],[Phân loại]]="Tồn đầu kỳ",Table1[[#This Row],[Tổng giá trị]],0)</f>
        <v>0</v>
      </c>
      <c r="P2170" s="8">
        <f>IF(Table1[[#This Row],[Số còn phải thu ĐK]]&lt;&gt;0,0,IF(Table1[[#This Row],[Phân loại]]="Bán hàng",Table1[[#This Row],[Tổng giá trị]],-Table1[[#This Row],[Tổng giá trị]]))</f>
        <v>-317378</v>
      </c>
      <c r="Q2170" s="18">
        <f t="shared" si="246"/>
        <v>-317378</v>
      </c>
      <c r="R2170" s="8">
        <f>Table1[[#This Row],[Số còn phải thu ĐK]]+Table1[[#This Row],[Giá Trị HD sau CK]]-Table1[[#This Row],[Số tiền đã thu]]</f>
        <v>0</v>
      </c>
      <c r="S2170" s="7" t="str">
        <f>IF(Table1[[#This Row],[Ngày hóa đơn]]&lt;&gt;"",Table1[[#This Row],[Ngày hóa đơn]],Table1[[#This Row],[Ngày hạch toán]])</f>
        <v>31/05/2025</v>
      </c>
      <c r="T2170" s="8"/>
      <c r="U2170" s="7">
        <f>IF(Table1[[#This Row],[Ngày tính CN]]="","",S2170+T2170)</f>
        <v>45808</v>
      </c>
      <c r="V2170" s="74">
        <f ca="1">IF(Table1[[#This Row],[Hạn thanh toán]]="","",IF((U2170-NOW())&lt;0,0,(U2170-NOW())))</f>
        <v>0</v>
      </c>
      <c r="X2170" s="18" t="str">
        <f t="shared" ca="1" si="247"/>
        <v/>
      </c>
      <c r="Y2170" s="3" t="str">
        <f t="shared" si="248"/>
        <v>Đã thanh toán</v>
      </c>
      <c r="Z2170" s="301">
        <f>Table1[[#This Row],[Hạn thanh toán]]</f>
        <v>45808</v>
      </c>
      <c r="AA2170" s="301">
        <f>Table1[[#This Row],[Ngày Thanh toán]]</f>
        <v>45838</v>
      </c>
      <c r="AD2170" s="3" t="str">
        <f>VLOOKUP($A2170,Ma_KH!$A:$Q,Ma_KH!O$1,0)</f>
        <v>AEON MALL</v>
      </c>
      <c r="AE2170" s="3" t="str">
        <f>VLOOKUP($A2170,Ma_KH!$A:$Q,Ma_KH!P$1,0)</f>
        <v>CÔNG TY TNHH AEON VIỆT NAM</v>
      </c>
    </row>
    <row r="2171" spans="1:31" ht="25.5" customHeight="1" x14ac:dyDescent="0.2">
      <c r="A2171" s="4" t="s">
        <v>140</v>
      </c>
      <c r="B2171" s="4" t="s">
        <v>4526</v>
      </c>
      <c r="C2171" s="5" t="s">
        <v>4308</v>
      </c>
      <c r="D2171" s="6" t="s">
        <v>4564</v>
      </c>
      <c r="E2171" s="5" t="s">
        <v>4308</v>
      </c>
      <c r="F2171" s="3">
        <v>1721</v>
      </c>
      <c r="I2171" s="18">
        <f>IFERROR(ROUND((VLOOKUP(Table1[[#This Row],[Mã khách hàng]],Ty_Le!$A:$E,5,0)*5%),0),0)</f>
        <v>0</v>
      </c>
      <c r="J2171" s="18">
        <f>(Table1[[#This Row],[Tiền hàng]]-Table1[[#This Row],[Tiền chiết khấu]])*8%</f>
        <v>0</v>
      </c>
      <c r="K2171" s="18">
        <v>116611</v>
      </c>
      <c r="L2171" s="8" t="s">
        <v>3654</v>
      </c>
      <c r="M2171" s="7">
        <v>45838</v>
      </c>
      <c r="N2171" s="8" t="s">
        <v>4385</v>
      </c>
      <c r="O2171" s="18">
        <f>IF(Table1[[#This Row],[Phân loại]]="Tồn đầu kỳ",Table1[[#This Row],[Tổng giá trị]],0)</f>
        <v>0</v>
      </c>
      <c r="P2171" s="8">
        <f>IF(Table1[[#This Row],[Số còn phải thu ĐK]]&lt;&gt;0,0,IF(Table1[[#This Row],[Phân loại]]="Bán hàng",Table1[[#This Row],[Tổng giá trị]],-Table1[[#This Row],[Tổng giá trị]]))</f>
        <v>-116611</v>
      </c>
      <c r="Q2171" s="18">
        <f t="shared" si="246"/>
        <v>-116611</v>
      </c>
      <c r="R2171" s="8">
        <f>Table1[[#This Row],[Số còn phải thu ĐK]]+Table1[[#This Row],[Giá Trị HD sau CK]]-Table1[[#This Row],[Số tiền đã thu]]</f>
        <v>0</v>
      </c>
      <c r="S2171" s="7" t="str">
        <f>IF(Table1[[#This Row],[Ngày hóa đơn]]&lt;&gt;"",Table1[[#This Row],[Ngày hóa đơn]],Table1[[#This Row],[Ngày hạch toán]])</f>
        <v>31/05/2025</v>
      </c>
      <c r="T2171" s="8"/>
      <c r="U2171" s="7">
        <f>IF(Table1[[#This Row],[Ngày tính CN]]="","",S2171+T2171)</f>
        <v>45808</v>
      </c>
      <c r="V2171" s="74">
        <f ca="1">IF(Table1[[#This Row],[Hạn thanh toán]]="","",IF((U2171-NOW())&lt;0,0,(U2171-NOW())))</f>
        <v>0</v>
      </c>
      <c r="X2171" s="18" t="str">
        <f t="shared" ca="1" si="247"/>
        <v/>
      </c>
      <c r="Y2171" s="3" t="str">
        <f t="shared" si="248"/>
        <v>Đã thanh toán</v>
      </c>
      <c r="Z2171" s="301">
        <f>Table1[[#This Row],[Hạn thanh toán]]</f>
        <v>45808</v>
      </c>
      <c r="AA2171" s="301">
        <f>Table1[[#This Row],[Ngày Thanh toán]]</f>
        <v>45838</v>
      </c>
      <c r="AD2171" s="3" t="str">
        <f>VLOOKUP($A2171,Ma_KH!$A:$Q,Ma_KH!O$1,0)</f>
        <v>AEON MALL</v>
      </c>
      <c r="AE2171" s="3" t="str">
        <f>VLOOKUP($A2171,Ma_KH!$A:$Q,Ma_KH!P$1,0)</f>
        <v>CÔNG TY TNHH AEON VIỆT NAM</v>
      </c>
    </row>
    <row r="2172" spans="1:31" ht="25.5" customHeight="1" x14ac:dyDescent="0.2">
      <c r="A2172" s="4" t="s">
        <v>141</v>
      </c>
      <c r="B2172" s="4" t="s">
        <v>4526</v>
      </c>
      <c r="C2172" s="5" t="s">
        <v>4309</v>
      </c>
      <c r="D2172" s="6" t="s">
        <v>4661</v>
      </c>
      <c r="E2172" s="5" t="s">
        <v>4309</v>
      </c>
      <c r="F2172" s="3" t="s">
        <v>2370</v>
      </c>
      <c r="I2172" s="18">
        <f>IFERROR(ROUND((VLOOKUP(Table1[[#This Row],[Mã khách hàng]],Ty_Le!$A:$E,5,0)*5%),0),0)</f>
        <v>0</v>
      </c>
      <c r="J2172" s="18">
        <f>(Table1[[#This Row],[Tiền hàng]]-Table1[[#This Row],[Tiền chiết khấu]])*8%</f>
        <v>0</v>
      </c>
      <c r="K2172" s="18">
        <v>1799140</v>
      </c>
      <c r="L2172" s="8" t="s">
        <v>24</v>
      </c>
      <c r="M2172" s="7">
        <v>45869</v>
      </c>
      <c r="N2172" s="8" t="s">
        <v>4386</v>
      </c>
      <c r="O2172" s="18">
        <f>IF(Table1[[#This Row],[Phân loại]]="Tồn đầu kỳ",Table1[[#This Row],[Tổng giá trị]],0)</f>
        <v>0</v>
      </c>
      <c r="P2172" s="8">
        <f>IF(Table1[[#This Row],[Số còn phải thu ĐK]]&lt;&gt;0,0,IF(Table1[[#This Row],[Phân loại]]="Bán hàng",Table1[[#This Row],[Tổng giá trị]],-Table1[[#This Row],[Tổng giá trị]]))</f>
        <v>1799140</v>
      </c>
      <c r="Q2172" s="18">
        <f t="shared" si="246"/>
        <v>1799140</v>
      </c>
      <c r="R2172" s="8">
        <f>Table1[[#This Row],[Số còn phải thu ĐK]]+Table1[[#This Row],[Giá Trị HD sau CK]]-Table1[[#This Row],[Số tiền đã thu]]</f>
        <v>0</v>
      </c>
      <c r="S2172" s="7" t="str">
        <f>IF(Table1[[#This Row],[Ngày hóa đơn]]&lt;&gt;"",Table1[[#This Row],[Ngày hóa đơn]],Table1[[#This Row],[Ngày hạch toán]])</f>
        <v>03/06/2025</v>
      </c>
      <c r="T2172" s="8"/>
      <c r="U2172" s="7">
        <f>IF(Table1[[#This Row],[Ngày tính CN]]="","",S2172+T2172)</f>
        <v>45811</v>
      </c>
      <c r="V2172" s="74">
        <f ca="1">IF(Table1[[#This Row],[Hạn thanh toán]]="","",IF((U2172-NOW())&lt;0,0,(U2172-NOW())))</f>
        <v>0</v>
      </c>
      <c r="X2172" s="18" t="str">
        <f t="shared" ca="1" si="247"/>
        <v/>
      </c>
      <c r="Y2172" s="3" t="str">
        <f t="shared" si="248"/>
        <v>Đã thanh toán</v>
      </c>
      <c r="Z2172" s="301">
        <f>Table1[[#This Row],[Hạn thanh toán]]</f>
        <v>45811</v>
      </c>
      <c r="AA2172" s="301">
        <f>Table1[[#This Row],[Ngày Thanh toán]]</f>
        <v>45869</v>
      </c>
      <c r="AD2172" s="3" t="str">
        <f>VLOOKUP($A2172,Ma_KH!$A:$Q,Ma_KH!O$1,0)</f>
        <v>AEON MALL</v>
      </c>
      <c r="AE2172" s="3" t="str">
        <f>VLOOKUP($A2172,Ma_KH!$A:$Q,Ma_KH!P$1,0)</f>
        <v>CÔNG TY TNHH AEON VIỆT NAM</v>
      </c>
    </row>
    <row r="2173" spans="1:31" ht="25.5" customHeight="1" x14ac:dyDescent="0.2">
      <c r="A2173" s="4" t="s">
        <v>141</v>
      </c>
      <c r="B2173" s="4" t="s">
        <v>4526</v>
      </c>
      <c r="C2173" s="5" t="s">
        <v>4309</v>
      </c>
      <c r="D2173" s="6" t="s">
        <v>4662</v>
      </c>
      <c r="E2173" s="5" t="s">
        <v>4309</v>
      </c>
      <c r="F2173" s="3" t="s">
        <v>2371</v>
      </c>
      <c r="I2173" s="18">
        <f>IFERROR(ROUND((VLOOKUP(Table1[[#This Row],[Mã khách hàng]],Ty_Le!$A:$E,5,0)*5%),0),0)</f>
        <v>0</v>
      </c>
      <c r="J2173" s="18">
        <f>(Table1[[#This Row],[Tiền hàng]]-Table1[[#This Row],[Tiền chiết khấu]])*8%</f>
        <v>0</v>
      </c>
      <c r="K2173" s="18">
        <v>1849792</v>
      </c>
      <c r="L2173" s="8" t="s">
        <v>24</v>
      </c>
      <c r="M2173" s="7">
        <v>45869</v>
      </c>
      <c r="N2173" s="8" t="s">
        <v>4386</v>
      </c>
      <c r="O2173" s="18">
        <f>IF(Table1[[#This Row],[Phân loại]]="Tồn đầu kỳ",Table1[[#This Row],[Tổng giá trị]],0)</f>
        <v>0</v>
      </c>
      <c r="P2173" s="8">
        <f>IF(Table1[[#This Row],[Số còn phải thu ĐK]]&lt;&gt;0,0,IF(Table1[[#This Row],[Phân loại]]="Bán hàng",Table1[[#This Row],[Tổng giá trị]],-Table1[[#This Row],[Tổng giá trị]]))</f>
        <v>1849792</v>
      </c>
      <c r="Q2173" s="18">
        <f t="shared" si="246"/>
        <v>1849792</v>
      </c>
      <c r="R2173" s="8">
        <f>Table1[[#This Row],[Số còn phải thu ĐK]]+Table1[[#This Row],[Giá Trị HD sau CK]]-Table1[[#This Row],[Số tiền đã thu]]</f>
        <v>0</v>
      </c>
      <c r="S2173" s="7" t="str">
        <f>IF(Table1[[#This Row],[Ngày hóa đơn]]&lt;&gt;"",Table1[[#This Row],[Ngày hóa đơn]],Table1[[#This Row],[Ngày hạch toán]])</f>
        <v>03/06/2025</v>
      </c>
      <c r="T2173" s="8"/>
      <c r="U2173" s="7">
        <f>IF(Table1[[#This Row],[Ngày tính CN]]="","",S2173+T2173)</f>
        <v>45811</v>
      </c>
      <c r="V2173" s="74">
        <f ca="1">IF(Table1[[#This Row],[Hạn thanh toán]]="","",IF((U2173-NOW())&lt;0,0,(U2173-NOW())))</f>
        <v>0</v>
      </c>
      <c r="X2173" s="18" t="str">
        <f t="shared" ca="1" si="247"/>
        <v/>
      </c>
      <c r="Y2173" s="3" t="str">
        <f t="shared" si="248"/>
        <v>Đã thanh toán</v>
      </c>
      <c r="Z2173" s="301">
        <f>Table1[[#This Row],[Hạn thanh toán]]</f>
        <v>45811</v>
      </c>
      <c r="AA2173" s="301">
        <f>Table1[[#This Row],[Ngày Thanh toán]]</f>
        <v>45869</v>
      </c>
      <c r="AD2173" s="3" t="str">
        <f>VLOOKUP($A2173,Ma_KH!$A:$Q,Ma_KH!O$1,0)</f>
        <v>AEON MALL</v>
      </c>
      <c r="AE2173" s="3" t="str">
        <f>VLOOKUP($A2173,Ma_KH!$A:$Q,Ma_KH!P$1,0)</f>
        <v>CÔNG TY TNHH AEON VIỆT NAM</v>
      </c>
    </row>
    <row r="2174" spans="1:31" ht="25.5" customHeight="1" x14ac:dyDescent="0.2">
      <c r="A2174" s="4" t="s">
        <v>140</v>
      </c>
      <c r="B2174" s="4" t="s">
        <v>4526</v>
      </c>
      <c r="C2174" s="5" t="s">
        <v>4310</v>
      </c>
      <c r="D2174" s="6" t="s">
        <v>4663</v>
      </c>
      <c r="E2174" s="5" t="s">
        <v>4310</v>
      </c>
      <c r="F2174" s="3" t="s">
        <v>2326</v>
      </c>
      <c r="I2174" s="18">
        <f>IFERROR(ROUND((VLOOKUP(Table1[[#This Row],[Mã khách hàng]],Ty_Le!$A:$E,5,0)*5%),0),0)</f>
        <v>0</v>
      </c>
      <c r="J2174" s="18">
        <f>(Table1[[#This Row],[Tiền hàng]]-Table1[[#This Row],[Tiền chiết khấu]])*8%</f>
        <v>0</v>
      </c>
      <c r="K2174" s="18">
        <v>1826695</v>
      </c>
      <c r="L2174" s="8" t="s">
        <v>24</v>
      </c>
      <c r="M2174" s="7">
        <v>45869</v>
      </c>
      <c r="N2174" s="8" t="s">
        <v>4386</v>
      </c>
      <c r="O2174" s="18">
        <f>IF(Table1[[#This Row],[Phân loại]]="Tồn đầu kỳ",Table1[[#This Row],[Tổng giá trị]],0)</f>
        <v>0</v>
      </c>
      <c r="P2174" s="8">
        <f>IF(Table1[[#This Row],[Số còn phải thu ĐK]]&lt;&gt;0,0,IF(Table1[[#This Row],[Phân loại]]="Bán hàng",Table1[[#This Row],[Tổng giá trị]],-Table1[[#This Row],[Tổng giá trị]]))</f>
        <v>1826695</v>
      </c>
      <c r="Q2174" s="18">
        <f t="shared" si="246"/>
        <v>1826695</v>
      </c>
      <c r="R2174" s="8">
        <f>Table1[[#This Row],[Số còn phải thu ĐK]]+Table1[[#This Row],[Giá Trị HD sau CK]]-Table1[[#This Row],[Số tiền đã thu]]</f>
        <v>0</v>
      </c>
      <c r="S2174" s="7" t="str">
        <f>IF(Table1[[#This Row],[Ngày hóa đơn]]&lt;&gt;"",Table1[[#This Row],[Ngày hóa đơn]],Table1[[#This Row],[Ngày hạch toán]])</f>
        <v>06/06/2025</v>
      </c>
      <c r="T2174" s="8"/>
      <c r="U2174" s="7">
        <f>IF(Table1[[#This Row],[Ngày tính CN]]="","",S2174+T2174)</f>
        <v>45814</v>
      </c>
      <c r="V2174" s="74">
        <f ca="1">IF(Table1[[#This Row],[Hạn thanh toán]]="","",IF((U2174-NOW())&lt;0,0,(U2174-NOW())))</f>
        <v>0</v>
      </c>
      <c r="X2174" s="18" t="str">
        <f t="shared" ca="1" si="247"/>
        <v/>
      </c>
      <c r="Y2174" s="3" t="str">
        <f t="shared" si="248"/>
        <v>Đã thanh toán</v>
      </c>
      <c r="Z2174" s="301">
        <f>Table1[[#This Row],[Hạn thanh toán]]</f>
        <v>45814</v>
      </c>
      <c r="AA2174" s="301">
        <f>Table1[[#This Row],[Ngày Thanh toán]]</f>
        <v>45869</v>
      </c>
      <c r="AD2174" s="3" t="str">
        <f>VLOOKUP($A2174,Ma_KH!$A:$Q,Ma_KH!O$1,0)</f>
        <v>AEON MALL</v>
      </c>
      <c r="AE2174" s="3" t="str">
        <f>VLOOKUP($A2174,Ma_KH!$A:$Q,Ma_KH!P$1,0)</f>
        <v>CÔNG TY TNHH AEON VIỆT NAM</v>
      </c>
    </row>
    <row r="2175" spans="1:31" ht="25.5" customHeight="1" x14ac:dyDescent="0.2">
      <c r="A2175" s="4" t="s">
        <v>141</v>
      </c>
      <c r="B2175" s="4" t="s">
        <v>4526</v>
      </c>
      <c r="C2175" s="5" t="s">
        <v>4311</v>
      </c>
      <c r="D2175" s="6" t="s">
        <v>4664</v>
      </c>
      <c r="E2175" s="5" t="s">
        <v>4311</v>
      </c>
      <c r="F2175" s="3" t="s">
        <v>2372</v>
      </c>
      <c r="I2175" s="18">
        <f>IFERROR(ROUND((VLOOKUP(Table1[[#This Row],[Mã khách hàng]],Ty_Le!$A:$E,5,0)*5%),0),0)</f>
        <v>0</v>
      </c>
      <c r="J2175" s="18">
        <f>(Table1[[#This Row],[Tiền hàng]]-Table1[[#This Row],[Tiền chiết khấu]])*8%</f>
        <v>0</v>
      </c>
      <c r="K2175" s="18">
        <v>2066580</v>
      </c>
      <c r="L2175" s="8" t="s">
        <v>24</v>
      </c>
      <c r="M2175" s="7">
        <v>45869</v>
      </c>
      <c r="N2175" s="8" t="s">
        <v>4386</v>
      </c>
      <c r="O2175" s="18">
        <f>IF(Table1[[#This Row],[Phân loại]]="Tồn đầu kỳ",Table1[[#This Row],[Tổng giá trị]],0)</f>
        <v>0</v>
      </c>
      <c r="P2175" s="8">
        <f>IF(Table1[[#This Row],[Số còn phải thu ĐK]]&lt;&gt;0,0,IF(Table1[[#This Row],[Phân loại]]="Bán hàng",Table1[[#This Row],[Tổng giá trị]],-Table1[[#This Row],[Tổng giá trị]]))</f>
        <v>2066580</v>
      </c>
      <c r="Q2175" s="18">
        <f t="shared" si="246"/>
        <v>2066580</v>
      </c>
      <c r="R2175" s="8">
        <f>Table1[[#This Row],[Số còn phải thu ĐK]]+Table1[[#This Row],[Giá Trị HD sau CK]]-Table1[[#This Row],[Số tiền đã thu]]</f>
        <v>0</v>
      </c>
      <c r="S2175" s="7" t="str">
        <f>IF(Table1[[#This Row],[Ngày hóa đơn]]&lt;&gt;"",Table1[[#This Row],[Ngày hóa đơn]],Table1[[#This Row],[Ngày hạch toán]])</f>
        <v>10/06/2025</v>
      </c>
      <c r="T2175" s="8"/>
      <c r="U2175" s="7">
        <f>IF(Table1[[#This Row],[Ngày tính CN]]="","",S2175+T2175)</f>
        <v>45818</v>
      </c>
      <c r="V2175" s="74">
        <f ca="1">IF(Table1[[#This Row],[Hạn thanh toán]]="","",IF((U2175-NOW())&lt;0,0,(U2175-NOW())))</f>
        <v>0</v>
      </c>
      <c r="X2175" s="18" t="str">
        <f t="shared" ca="1" si="247"/>
        <v/>
      </c>
      <c r="Y2175" s="3" t="str">
        <f t="shared" si="248"/>
        <v>Đã thanh toán</v>
      </c>
      <c r="Z2175" s="301">
        <f>Table1[[#This Row],[Hạn thanh toán]]</f>
        <v>45818</v>
      </c>
      <c r="AA2175" s="301">
        <f>Table1[[#This Row],[Ngày Thanh toán]]</f>
        <v>45869</v>
      </c>
      <c r="AD2175" s="3" t="str">
        <f>VLOOKUP($A2175,Ma_KH!$A:$Q,Ma_KH!O$1,0)</f>
        <v>AEON MALL</v>
      </c>
      <c r="AE2175" s="3" t="str">
        <f>VLOOKUP($A2175,Ma_KH!$A:$Q,Ma_KH!P$1,0)</f>
        <v>CÔNG TY TNHH AEON VIỆT NAM</v>
      </c>
    </row>
    <row r="2176" spans="1:31" ht="25.5" customHeight="1" x14ac:dyDescent="0.2">
      <c r="A2176" s="4" t="s">
        <v>142</v>
      </c>
      <c r="B2176" s="4" t="s">
        <v>4526</v>
      </c>
      <c r="C2176" s="5" t="s">
        <v>4311</v>
      </c>
      <c r="D2176" s="6" t="s">
        <v>4665</v>
      </c>
      <c r="E2176" s="5" t="s">
        <v>4311</v>
      </c>
      <c r="F2176" s="3" t="s">
        <v>2413</v>
      </c>
      <c r="I2176" s="18">
        <f>IFERROR(ROUND((VLOOKUP(Table1[[#This Row],[Mã khách hàng]],Ty_Le!$A:$E,5,0)*5%),0),0)</f>
        <v>0</v>
      </c>
      <c r="J2176" s="18">
        <f>(Table1[[#This Row],[Tiền hàng]]-Table1[[#This Row],[Tiền chiết khấu]])*8%</f>
        <v>0</v>
      </c>
      <c r="K2176" s="18">
        <v>613008</v>
      </c>
      <c r="L2176" s="8" t="s">
        <v>24</v>
      </c>
      <c r="M2176" s="7">
        <v>45869</v>
      </c>
      <c r="N2176" s="8" t="s">
        <v>4386</v>
      </c>
      <c r="O2176" s="18">
        <f>IF(Table1[[#This Row],[Phân loại]]="Tồn đầu kỳ",Table1[[#This Row],[Tổng giá trị]],0)</f>
        <v>0</v>
      </c>
      <c r="P2176" s="8">
        <f>IF(Table1[[#This Row],[Số còn phải thu ĐK]]&lt;&gt;0,0,IF(Table1[[#This Row],[Phân loại]]="Bán hàng",Table1[[#This Row],[Tổng giá trị]],-Table1[[#This Row],[Tổng giá trị]]))</f>
        <v>613008</v>
      </c>
      <c r="Q2176" s="18">
        <f t="shared" si="246"/>
        <v>613008</v>
      </c>
      <c r="R2176" s="8">
        <f>Table1[[#This Row],[Số còn phải thu ĐK]]+Table1[[#This Row],[Giá Trị HD sau CK]]-Table1[[#This Row],[Số tiền đã thu]]</f>
        <v>0</v>
      </c>
      <c r="S2176" s="7" t="str">
        <f>IF(Table1[[#This Row],[Ngày hóa đơn]]&lt;&gt;"",Table1[[#This Row],[Ngày hóa đơn]],Table1[[#This Row],[Ngày hạch toán]])</f>
        <v>10/06/2025</v>
      </c>
      <c r="T2176" s="8"/>
      <c r="U2176" s="7">
        <f>IF(Table1[[#This Row],[Ngày tính CN]]="","",S2176+T2176)</f>
        <v>45818</v>
      </c>
      <c r="V2176" s="74">
        <f ca="1">IF(Table1[[#This Row],[Hạn thanh toán]]="","",IF((U2176-NOW())&lt;0,0,(U2176-NOW())))</f>
        <v>0</v>
      </c>
      <c r="X2176" s="18" t="str">
        <f t="shared" ca="1" si="247"/>
        <v/>
      </c>
      <c r="Y2176" s="3" t="str">
        <f t="shared" si="248"/>
        <v>Đã thanh toán</v>
      </c>
      <c r="Z2176" s="301">
        <f>Table1[[#This Row],[Hạn thanh toán]]</f>
        <v>45818</v>
      </c>
      <c r="AA2176" s="301">
        <f>Table1[[#This Row],[Ngày Thanh toán]]</f>
        <v>45869</v>
      </c>
      <c r="AD2176" s="3" t="str">
        <f>VLOOKUP($A2176,Ma_KH!$A:$Q,Ma_KH!O$1,0)</f>
        <v>AEON MALL</v>
      </c>
      <c r="AE2176" s="3" t="str">
        <f>VLOOKUP($A2176,Ma_KH!$A:$Q,Ma_KH!P$1,0)</f>
        <v>CÔNG TY TNHH AEON VIỆT NAM</v>
      </c>
    </row>
    <row r="2177" spans="1:31" ht="25.5" customHeight="1" x14ac:dyDescent="0.2">
      <c r="A2177" s="4" t="s">
        <v>140</v>
      </c>
      <c r="B2177" s="4" t="s">
        <v>4526</v>
      </c>
      <c r="C2177" s="5" t="s">
        <v>4312</v>
      </c>
      <c r="D2177" s="6" t="s">
        <v>4666</v>
      </c>
      <c r="E2177" s="5" t="s">
        <v>4312</v>
      </c>
      <c r="F2177" s="3" t="s">
        <v>2327</v>
      </c>
      <c r="I2177" s="18">
        <f>IFERROR(ROUND((VLOOKUP(Table1[[#This Row],[Mã khách hàng]],Ty_Le!$A:$E,5,0)*5%),0),0)</f>
        <v>0</v>
      </c>
      <c r="J2177" s="18">
        <f>(Table1[[#This Row],[Tiền hàng]]-Table1[[#This Row],[Tiền chiết khấu]])*8%</f>
        <v>0</v>
      </c>
      <c r="K2177" s="18">
        <v>2246011</v>
      </c>
      <c r="L2177" s="8" t="s">
        <v>24</v>
      </c>
      <c r="M2177" s="7">
        <v>45869</v>
      </c>
      <c r="N2177" s="8" t="s">
        <v>4386</v>
      </c>
      <c r="O2177" s="18">
        <f>IF(Table1[[#This Row],[Phân loại]]="Tồn đầu kỳ",Table1[[#This Row],[Tổng giá trị]],0)</f>
        <v>0</v>
      </c>
      <c r="P2177" s="8">
        <f>IF(Table1[[#This Row],[Số còn phải thu ĐK]]&lt;&gt;0,0,IF(Table1[[#This Row],[Phân loại]]="Bán hàng",Table1[[#This Row],[Tổng giá trị]],-Table1[[#This Row],[Tổng giá trị]]))</f>
        <v>2246011</v>
      </c>
      <c r="Q2177" s="18">
        <f t="shared" ref="Q2177:Q2240" si="249">IF(M2177&lt;&gt;"",IF(O2177&gt;0,O2177,P2177),0)</f>
        <v>2246011</v>
      </c>
      <c r="R2177" s="8">
        <f>Table1[[#This Row],[Số còn phải thu ĐK]]+Table1[[#This Row],[Giá Trị HD sau CK]]-Table1[[#This Row],[Số tiền đã thu]]</f>
        <v>0</v>
      </c>
      <c r="S2177" s="7" t="str">
        <f>IF(Table1[[#This Row],[Ngày hóa đơn]]&lt;&gt;"",Table1[[#This Row],[Ngày hóa đơn]],Table1[[#This Row],[Ngày hạch toán]])</f>
        <v>11/06/2025</v>
      </c>
      <c r="T2177" s="8"/>
      <c r="U2177" s="7">
        <f>IF(Table1[[#This Row],[Ngày tính CN]]="","",S2177+T2177)</f>
        <v>45819</v>
      </c>
      <c r="V2177" s="74">
        <f ca="1">IF(Table1[[#This Row],[Hạn thanh toán]]="","",IF((U2177-NOW())&lt;0,0,(U2177-NOW())))</f>
        <v>0</v>
      </c>
      <c r="X2177" s="18" t="str">
        <f t="shared" ref="X2177:X2240" ca="1" si="250">IF(OR(AR2180="",AO2180=0),"",IF((AR2180-NOW())&lt;0,-(AR2180-NOW()),0))</f>
        <v/>
      </c>
      <c r="Y2177" s="3" t="str">
        <f t="shared" ref="Y2177:Y2240" si="251">IF(R2177=0,"Đã thanh toán",IF(X2177="","",IF(X2177&lt;=0,"Chưa đến hạn thanh toán",IF(X2177&lt;=30,"Nợ quá hạn 30 ngày",IF(X2177&lt;=60,"Nợ quá hạn từ 30 ngày đến 60 ngày",IF(X2177&lt;=90,"Nợ quá hạn từ 60 ngày đến 90 ngày",IF(X2177&lt;=120,"Nợ quá hạn từ 90 ngày đến 120 ngày","Nợ quá hạn hơn 120 ngày có khả năng mất thanh toán")))))))</f>
        <v>Đã thanh toán</v>
      </c>
      <c r="Z2177" s="301">
        <f>Table1[[#This Row],[Hạn thanh toán]]</f>
        <v>45819</v>
      </c>
      <c r="AA2177" s="301">
        <f>Table1[[#This Row],[Ngày Thanh toán]]</f>
        <v>45869</v>
      </c>
      <c r="AD2177" s="3" t="str">
        <f>VLOOKUP($A2177,Ma_KH!$A:$Q,Ma_KH!O$1,0)</f>
        <v>AEON MALL</v>
      </c>
      <c r="AE2177" s="3" t="str">
        <f>VLOOKUP($A2177,Ma_KH!$A:$Q,Ma_KH!P$1,0)</f>
        <v>CÔNG TY TNHH AEON VIỆT NAM</v>
      </c>
    </row>
    <row r="2178" spans="1:31" ht="25.5" customHeight="1" x14ac:dyDescent="0.2">
      <c r="A2178" s="4" t="s">
        <v>141</v>
      </c>
      <c r="B2178" s="4" t="s">
        <v>4526</v>
      </c>
      <c r="C2178" s="5" t="s">
        <v>4313</v>
      </c>
      <c r="D2178" s="6" t="s">
        <v>4667</v>
      </c>
      <c r="E2178" s="5" t="s">
        <v>4313</v>
      </c>
      <c r="F2178" s="3" t="s">
        <v>2373</v>
      </c>
      <c r="I2178" s="18">
        <f>IFERROR(ROUND((VLOOKUP(Table1[[#This Row],[Mã khách hàng]],Ty_Le!$A:$E,5,0)*5%),0),0)</f>
        <v>0</v>
      </c>
      <c r="J2178" s="18">
        <f>(Table1[[#This Row],[Tiền hàng]]-Table1[[#This Row],[Tiền chiết khấu]])*8%</f>
        <v>0</v>
      </c>
      <c r="K2178" s="18">
        <v>867154</v>
      </c>
      <c r="L2178" s="8" t="s">
        <v>24</v>
      </c>
      <c r="M2178" s="7">
        <v>45869</v>
      </c>
      <c r="N2178" s="8" t="s">
        <v>4386</v>
      </c>
      <c r="O2178" s="18">
        <f>IF(Table1[[#This Row],[Phân loại]]="Tồn đầu kỳ",Table1[[#This Row],[Tổng giá trị]],0)</f>
        <v>0</v>
      </c>
      <c r="P2178" s="8">
        <f>IF(Table1[[#This Row],[Số còn phải thu ĐK]]&lt;&gt;0,0,IF(Table1[[#This Row],[Phân loại]]="Bán hàng",Table1[[#This Row],[Tổng giá trị]],-Table1[[#This Row],[Tổng giá trị]]))</f>
        <v>867154</v>
      </c>
      <c r="Q2178" s="18">
        <f t="shared" si="249"/>
        <v>867154</v>
      </c>
      <c r="R2178" s="8">
        <f>Table1[[#This Row],[Số còn phải thu ĐK]]+Table1[[#This Row],[Giá Trị HD sau CK]]-Table1[[#This Row],[Số tiền đã thu]]</f>
        <v>0</v>
      </c>
      <c r="S2178" s="7" t="str">
        <f>IF(Table1[[#This Row],[Ngày hóa đơn]]&lt;&gt;"",Table1[[#This Row],[Ngày hóa đơn]],Table1[[#This Row],[Ngày hạch toán]])</f>
        <v>12/06/2025</v>
      </c>
      <c r="T2178" s="8"/>
      <c r="U2178" s="7">
        <f>IF(Table1[[#This Row],[Ngày tính CN]]="","",S2178+T2178)</f>
        <v>45820</v>
      </c>
      <c r="V2178" s="74">
        <f ca="1">IF(Table1[[#This Row],[Hạn thanh toán]]="","",IF((U2178-NOW())&lt;0,0,(U2178-NOW())))</f>
        <v>0</v>
      </c>
      <c r="X2178" s="18" t="str">
        <f t="shared" ca="1" si="250"/>
        <v/>
      </c>
      <c r="Y2178" s="3" t="str">
        <f t="shared" si="251"/>
        <v>Đã thanh toán</v>
      </c>
      <c r="Z2178" s="301">
        <f>Table1[[#This Row],[Hạn thanh toán]]</f>
        <v>45820</v>
      </c>
      <c r="AA2178" s="301">
        <f>Table1[[#This Row],[Ngày Thanh toán]]</f>
        <v>45869</v>
      </c>
      <c r="AD2178" s="3" t="str">
        <f>VLOOKUP($A2178,Ma_KH!$A:$Q,Ma_KH!O$1,0)</f>
        <v>AEON MALL</v>
      </c>
      <c r="AE2178" s="3" t="str">
        <f>VLOOKUP($A2178,Ma_KH!$A:$Q,Ma_KH!P$1,0)</f>
        <v>CÔNG TY TNHH AEON VIỆT NAM</v>
      </c>
    </row>
    <row r="2179" spans="1:31" ht="25.5" customHeight="1" x14ac:dyDescent="0.2">
      <c r="A2179" s="4" t="s">
        <v>140</v>
      </c>
      <c r="B2179" s="4" t="s">
        <v>4526</v>
      </c>
      <c r="C2179" s="5" t="s">
        <v>4314</v>
      </c>
      <c r="D2179" s="6" t="s">
        <v>4668</v>
      </c>
      <c r="E2179" s="5" t="s">
        <v>4314</v>
      </c>
      <c r="F2179" s="3" t="s">
        <v>2328</v>
      </c>
      <c r="I2179" s="18">
        <f>IFERROR(ROUND((VLOOKUP(Table1[[#This Row],[Mã khách hàng]],Ty_Le!$A:$E,5,0)*5%),0),0)</f>
        <v>0</v>
      </c>
      <c r="J2179" s="18">
        <f>(Table1[[#This Row],[Tiền hàng]]-Table1[[#This Row],[Tiền chiết khấu]])*8%</f>
        <v>0</v>
      </c>
      <c r="K2179" s="18">
        <v>3419669</v>
      </c>
      <c r="L2179" s="8" t="s">
        <v>24</v>
      </c>
      <c r="M2179" s="7">
        <v>45869</v>
      </c>
      <c r="N2179" s="8" t="s">
        <v>4386</v>
      </c>
      <c r="O2179" s="18">
        <f>IF(Table1[[#This Row],[Phân loại]]="Tồn đầu kỳ",Table1[[#This Row],[Tổng giá trị]],0)</f>
        <v>0</v>
      </c>
      <c r="P2179" s="8">
        <f>IF(Table1[[#This Row],[Số còn phải thu ĐK]]&lt;&gt;0,0,IF(Table1[[#This Row],[Phân loại]]="Bán hàng",Table1[[#This Row],[Tổng giá trị]],-Table1[[#This Row],[Tổng giá trị]]))</f>
        <v>3419669</v>
      </c>
      <c r="Q2179" s="18">
        <f t="shared" si="249"/>
        <v>3419669</v>
      </c>
      <c r="R2179" s="8">
        <f>Table1[[#This Row],[Số còn phải thu ĐK]]+Table1[[#This Row],[Giá Trị HD sau CK]]-Table1[[#This Row],[Số tiền đã thu]]</f>
        <v>0</v>
      </c>
      <c r="S2179" s="7" t="str">
        <f>IF(Table1[[#This Row],[Ngày hóa đơn]]&lt;&gt;"",Table1[[#This Row],[Ngày hóa đơn]],Table1[[#This Row],[Ngày hạch toán]])</f>
        <v>17/06/2025</v>
      </c>
      <c r="T2179" s="8"/>
      <c r="U2179" s="7">
        <f>IF(Table1[[#This Row],[Ngày tính CN]]="","",S2179+T2179)</f>
        <v>45825</v>
      </c>
      <c r="V2179" s="74">
        <f ca="1">IF(Table1[[#This Row],[Hạn thanh toán]]="","",IF((U2179-NOW())&lt;0,0,(U2179-NOW())))</f>
        <v>0</v>
      </c>
      <c r="X2179" s="18" t="str">
        <f t="shared" ca="1" si="250"/>
        <v/>
      </c>
      <c r="Y2179" s="3" t="str">
        <f t="shared" si="251"/>
        <v>Đã thanh toán</v>
      </c>
      <c r="Z2179" s="301">
        <f>Table1[[#This Row],[Hạn thanh toán]]</f>
        <v>45825</v>
      </c>
      <c r="AA2179" s="301">
        <f>Table1[[#This Row],[Ngày Thanh toán]]</f>
        <v>45869</v>
      </c>
      <c r="AD2179" s="3" t="str">
        <f>VLOOKUP($A2179,Ma_KH!$A:$Q,Ma_KH!O$1,0)</f>
        <v>AEON MALL</v>
      </c>
      <c r="AE2179" s="3" t="str">
        <f>VLOOKUP($A2179,Ma_KH!$A:$Q,Ma_KH!P$1,0)</f>
        <v>CÔNG TY TNHH AEON VIỆT NAM</v>
      </c>
    </row>
    <row r="2180" spans="1:31" ht="25.5" customHeight="1" x14ac:dyDescent="0.2">
      <c r="A2180" s="4" t="s">
        <v>142</v>
      </c>
      <c r="B2180" s="4" t="s">
        <v>4526</v>
      </c>
      <c r="C2180" s="5" t="s">
        <v>4314</v>
      </c>
      <c r="D2180" s="6" t="s">
        <v>4669</v>
      </c>
      <c r="E2180" s="5" t="s">
        <v>4314</v>
      </c>
      <c r="F2180" s="3" t="s">
        <v>2414</v>
      </c>
      <c r="I2180" s="18">
        <f>IFERROR(ROUND((VLOOKUP(Table1[[#This Row],[Mã khách hàng]],Ty_Le!$A:$E,5,0)*5%),0),0)</f>
        <v>0</v>
      </c>
      <c r="J2180" s="18">
        <f>(Table1[[#This Row],[Tiền hàng]]-Table1[[#This Row],[Tiền chiết khấu]])*8%</f>
        <v>0</v>
      </c>
      <c r="K2180" s="18">
        <v>2500157</v>
      </c>
      <c r="L2180" s="8" t="s">
        <v>24</v>
      </c>
      <c r="M2180" s="7">
        <v>45869</v>
      </c>
      <c r="N2180" s="8" t="s">
        <v>4386</v>
      </c>
      <c r="O2180" s="18">
        <f>IF(Table1[[#This Row],[Phân loại]]="Tồn đầu kỳ",Table1[[#This Row],[Tổng giá trị]],0)</f>
        <v>0</v>
      </c>
      <c r="P2180" s="8">
        <f>IF(Table1[[#This Row],[Số còn phải thu ĐK]]&lt;&gt;0,0,IF(Table1[[#This Row],[Phân loại]]="Bán hàng",Table1[[#This Row],[Tổng giá trị]],-Table1[[#This Row],[Tổng giá trị]]))</f>
        <v>2500157</v>
      </c>
      <c r="Q2180" s="18">
        <f t="shared" si="249"/>
        <v>2500157</v>
      </c>
      <c r="R2180" s="8">
        <f>Table1[[#This Row],[Số còn phải thu ĐK]]+Table1[[#This Row],[Giá Trị HD sau CK]]-Table1[[#This Row],[Số tiền đã thu]]</f>
        <v>0</v>
      </c>
      <c r="S2180" s="7" t="str">
        <f>IF(Table1[[#This Row],[Ngày hóa đơn]]&lt;&gt;"",Table1[[#This Row],[Ngày hóa đơn]],Table1[[#This Row],[Ngày hạch toán]])</f>
        <v>17/06/2025</v>
      </c>
      <c r="T2180" s="8"/>
      <c r="U2180" s="7">
        <f>IF(Table1[[#This Row],[Ngày tính CN]]="","",S2180+T2180)</f>
        <v>45825</v>
      </c>
      <c r="V2180" s="74">
        <f ca="1">IF(Table1[[#This Row],[Hạn thanh toán]]="","",IF((U2180-NOW())&lt;0,0,(U2180-NOW())))</f>
        <v>0</v>
      </c>
      <c r="X2180" s="18" t="str">
        <f t="shared" ca="1" si="250"/>
        <v/>
      </c>
      <c r="Y2180" s="3" t="str">
        <f t="shared" si="251"/>
        <v>Đã thanh toán</v>
      </c>
      <c r="Z2180" s="301">
        <f>Table1[[#This Row],[Hạn thanh toán]]</f>
        <v>45825</v>
      </c>
      <c r="AA2180" s="301">
        <f>Table1[[#This Row],[Ngày Thanh toán]]</f>
        <v>45869</v>
      </c>
      <c r="AD2180" s="3" t="str">
        <f>VLOOKUP($A2180,Ma_KH!$A:$Q,Ma_KH!O$1,0)</f>
        <v>AEON MALL</v>
      </c>
      <c r="AE2180" s="3" t="str">
        <f>VLOOKUP($A2180,Ma_KH!$A:$Q,Ma_KH!P$1,0)</f>
        <v>CÔNG TY TNHH AEON VIỆT NAM</v>
      </c>
    </row>
    <row r="2181" spans="1:31" ht="25.5" customHeight="1" x14ac:dyDescent="0.2">
      <c r="A2181" s="4" t="s">
        <v>142</v>
      </c>
      <c r="B2181" s="4" t="s">
        <v>4526</v>
      </c>
      <c r="C2181" s="5" t="s">
        <v>4315</v>
      </c>
      <c r="D2181" s="6" t="s">
        <v>4670</v>
      </c>
      <c r="E2181" s="5" t="s">
        <v>4315</v>
      </c>
      <c r="F2181" s="3" t="s">
        <v>2415</v>
      </c>
      <c r="I2181" s="18">
        <f>IFERROR(ROUND((VLOOKUP(Table1[[#This Row],[Mã khách hàng]],Ty_Le!$A:$E,5,0)*5%),0),0)</f>
        <v>0</v>
      </c>
      <c r="J2181" s="18">
        <f>(Table1[[#This Row],[Tiền hàng]]-Table1[[#This Row],[Tiền chiết khấu]])*8%</f>
        <v>0</v>
      </c>
      <c r="K2181" s="18">
        <v>5890396</v>
      </c>
      <c r="L2181" s="8" t="s">
        <v>24</v>
      </c>
      <c r="M2181" s="7">
        <v>45869</v>
      </c>
      <c r="N2181" s="8" t="s">
        <v>4386</v>
      </c>
      <c r="O2181" s="18">
        <f>IF(Table1[[#This Row],[Phân loại]]="Tồn đầu kỳ",Table1[[#This Row],[Tổng giá trị]],0)</f>
        <v>0</v>
      </c>
      <c r="P2181" s="8">
        <f>IF(Table1[[#This Row],[Số còn phải thu ĐK]]&lt;&gt;0,0,IF(Table1[[#This Row],[Phân loại]]="Bán hàng",Table1[[#This Row],[Tổng giá trị]],-Table1[[#This Row],[Tổng giá trị]]))</f>
        <v>5890396</v>
      </c>
      <c r="Q2181" s="18">
        <f t="shared" si="249"/>
        <v>5890396</v>
      </c>
      <c r="R2181" s="8">
        <f>Table1[[#This Row],[Số còn phải thu ĐK]]+Table1[[#This Row],[Giá Trị HD sau CK]]-Table1[[#This Row],[Số tiền đã thu]]</f>
        <v>0</v>
      </c>
      <c r="S2181" s="7" t="str">
        <f>IF(Table1[[#This Row],[Ngày hóa đơn]]&lt;&gt;"",Table1[[#This Row],[Ngày hóa đơn]],Table1[[#This Row],[Ngày hạch toán]])</f>
        <v>19/06/2025</v>
      </c>
      <c r="T2181" s="8"/>
      <c r="U2181" s="7">
        <f>IF(Table1[[#This Row],[Ngày tính CN]]="","",S2181+T2181)</f>
        <v>45827</v>
      </c>
      <c r="V2181" s="74">
        <f ca="1">IF(Table1[[#This Row],[Hạn thanh toán]]="","",IF((U2181-NOW())&lt;0,0,(U2181-NOW())))</f>
        <v>0</v>
      </c>
      <c r="X2181" s="18" t="str">
        <f t="shared" ca="1" si="250"/>
        <v/>
      </c>
      <c r="Y2181" s="3" t="str">
        <f t="shared" si="251"/>
        <v>Đã thanh toán</v>
      </c>
      <c r="Z2181" s="301">
        <f>Table1[[#This Row],[Hạn thanh toán]]</f>
        <v>45827</v>
      </c>
      <c r="AA2181" s="301">
        <f>Table1[[#This Row],[Ngày Thanh toán]]</f>
        <v>45869</v>
      </c>
      <c r="AD2181" s="3" t="str">
        <f>VLOOKUP($A2181,Ma_KH!$A:$Q,Ma_KH!O$1,0)</f>
        <v>AEON MALL</v>
      </c>
      <c r="AE2181" s="3" t="str">
        <f>VLOOKUP($A2181,Ma_KH!$A:$Q,Ma_KH!P$1,0)</f>
        <v>CÔNG TY TNHH AEON VIỆT NAM</v>
      </c>
    </row>
    <row r="2182" spans="1:31" ht="25.5" customHeight="1" x14ac:dyDescent="0.2">
      <c r="A2182" s="4" t="s">
        <v>141</v>
      </c>
      <c r="B2182" s="4" t="s">
        <v>4526</v>
      </c>
      <c r="C2182" s="5" t="s">
        <v>4315</v>
      </c>
      <c r="D2182" s="6" t="s">
        <v>4671</v>
      </c>
      <c r="E2182" s="5" t="s">
        <v>4315</v>
      </c>
      <c r="F2182" s="3" t="s">
        <v>2376</v>
      </c>
      <c r="I2182" s="18">
        <f>IFERROR(ROUND((VLOOKUP(Table1[[#This Row],[Mã khách hàng]],Ty_Le!$A:$E,5,0)*5%),0),0)</f>
        <v>0</v>
      </c>
      <c r="J2182" s="18">
        <f>(Table1[[#This Row],[Tiền hàng]]-Table1[[#This Row],[Tiền chiết khấu]])*8%</f>
        <v>0</v>
      </c>
      <c r="K2182" s="18">
        <v>1199426</v>
      </c>
      <c r="L2182" s="8" t="s">
        <v>24</v>
      </c>
      <c r="M2182" s="7">
        <v>45869</v>
      </c>
      <c r="N2182" s="8" t="s">
        <v>4386</v>
      </c>
      <c r="O2182" s="18">
        <f>IF(Table1[[#This Row],[Phân loại]]="Tồn đầu kỳ",Table1[[#This Row],[Tổng giá trị]],0)</f>
        <v>0</v>
      </c>
      <c r="P2182" s="8">
        <f>IF(Table1[[#This Row],[Số còn phải thu ĐK]]&lt;&gt;0,0,IF(Table1[[#This Row],[Phân loại]]="Bán hàng",Table1[[#This Row],[Tổng giá trị]],-Table1[[#This Row],[Tổng giá trị]]))</f>
        <v>1199426</v>
      </c>
      <c r="Q2182" s="18">
        <f t="shared" si="249"/>
        <v>1199426</v>
      </c>
      <c r="R2182" s="8">
        <f>Table1[[#This Row],[Số còn phải thu ĐK]]+Table1[[#This Row],[Giá Trị HD sau CK]]-Table1[[#This Row],[Số tiền đã thu]]</f>
        <v>0</v>
      </c>
      <c r="S2182" s="7" t="str">
        <f>IF(Table1[[#This Row],[Ngày hóa đơn]]&lt;&gt;"",Table1[[#This Row],[Ngày hóa đơn]],Table1[[#This Row],[Ngày hạch toán]])</f>
        <v>19/06/2025</v>
      </c>
      <c r="T2182" s="8"/>
      <c r="U2182" s="7">
        <f>IF(Table1[[#This Row],[Ngày tính CN]]="","",S2182+T2182)</f>
        <v>45827</v>
      </c>
      <c r="V2182" s="74">
        <f ca="1">IF(Table1[[#This Row],[Hạn thanh toán]]="","",IF((U2182-NOW())&lt;0,0,(U2182-NOW())))</f>
        <v>0</v>
      </c>
      <c r="X2182" s="18" t="str">
        <f t="shared" ca="1" si="250"/>
        <v/>
      </c>
      <c r="Y2182" s="3" t="str">
        <f t="shared" si="251"/>
        <v>Đã thanh toán</v>
      </c>
      <c r="Z2182" s="301">
        <f>Table1[[#This Row],[Hạn thanh toán]]</f>
        <v>45827</v>
      </c>
      <c r="AA2182" s="301">
        <f>Table1[[#This Row],[Ngày Thanh toán]]</f>
        <v>45869</v>
      </c>
      <c r="AD2182" s="3" t="str">
        <f>VLOOKUP($A2182,Ma_KH!$A:$Q,Ma_KH!O$1,0)</f>
        <v>AEON MALL</v>
      </c>
      <c r="AE2182" s="3" t="str">
        <f>VLOOKUP($A2182,Ma_KH!$A:$Q,Ma_KH!P$1,0)</f>
        <v>CÔNG TY TNHH AEON VIỆT NAM</v>
      </c>
    </row>
    <row r="2183" spans="1:31" ht="25.5" customHeight="1" x14ac:dyDescent="0.2">
      <c r="A2183" s="4" t="s">
        <v>141</v>
      </c>
      <c r="B2183" s="4" t="s">
        <v>4526</v>
      </c>
      <c r="C2183" s="5" t="s">
        <v>4315</v>
      </c>
      <c r="D2183" s="6" t="s">
        <v>4672</v>
      </c>
      <c r="E2183" s="5" t="s">
        <v>4315</v>
      </c>
      <c r="F2183" s="3" t="s">
        <v>2377</v>
      </c>
      <c r="I2183" s="18">
        <f>IFERROR(ROUND((VLOOKUP(Table1[[#This Row],[Mã khách hàng]],Ty_Le!$A:$E,5,0)*5%),0),0)</f>
        <v>0</v>
      </c>
      <c r="J2183" s="18">
        <f>(Table1[[#This Row],[Tiền hàng]]-Table1[[#This Row],[Tiền chiết khấu]])*8%</f>
        <v>0</v>
      </c>
      <c r="K2183" s="18">
        <v>1226016</v>
      </c>
      <c r="L2183" s="8" t="s">
        <v>24</v>
      </c>
      <c r="M2183" s="7">
        <v>45869</v>
      </c>
      <c r="N2183" s="8" t="s">
        <v>4386</v>
      </c>
      <c r="O2183" s="18">
        <f>IF(Table1[[#This Row],[Phân loại]]="Tồn đầu kỳ",Table1[[#This Row],[Tổng giá trị]],0)</f>
        <v>0</v>
      </c>
      <c r="P2183" s="8">
        <f>IF(Table1[[#This Row],[Số còn phải thu ĐK]]&lt;&gt;0,0,IF(Table1[[#This Row],[Phân loại]]="Bán hàng",Table1[[#This Row],[Tổng giá trị]],-Table1[[#This Row],[Tổng giá trị]]))</f>
        <v>1226016</v>
      </c>
      <c r="Q2183" s="18">
        <f t="shared" si="249"/>
        <v>1226016</v>
      </c>
      <c r="R2183" s="8">
        <f>Table1[[#This Row],[Số còn phải thu ĐK]]+Table1[[#This Row],[Giá Trị HD sau CK]]-Table1[[#This Row],[Số tiền đã thu]]</f>
        <v>0</v>
      </c>
      <c r="S2183" s="7" t="str">
        <f>IF(Table1[[#This Row],[Ngày hóa đơn]]&lt;&gt;"",Table1[[#This Row],[Ngày hóa đơn]],Table1[[#This Row],[Ngày hạch toán]])</f>
        <v>19/06/2025</v>
      </c>
      <c r="T2183" s="8"/>
      <c r="U2183" s="7">
        <f>IF(Table1[[#This Row],[Ngày tính CN]]="","",S2183+T2183)</f>
        <v>45827</v>
      </c>
      <c r="V2183" s="74">
        <f ca="1">IF(Table1[[#This Row],[Hạn thanh toán]]="","",IF((U2183-NOW())&lt;0,0,(U2183-NOW())))</f>
        <v>0</v>
      </c>
      <c r="X2183" s="18" t="str">
        <f t="shared" ca="1" si="250"/>
        <v/>
      </c>
      <c r="Y2183" s="3" t="str">
        <f t="shared" si="251"/>
        <v>Đã thanh toán</v>
      </c>
      <c r="Z2183" s="301">
        <f>Table1[[#This Row],[Hạn thanh toán]]</f>
        <v>45827</v>
      </c>
      <c r="AA2183" s="301">
        <f>Table1[[#This Row],[Ngày Thanh toán]]</f>
        <v>45869</v>
      </c>
      <c r="AD2183" s="3" t="str">
        <f>VLOOKUP($A2183,Ma_KH!$A:$Q,Ma_KH!O$1,0)</f>
        <v>AEON MALL</v>
      </c>
      <c r="AE2183" s="3" t="str">
        <f>VLOOKUP($A2183,Ma_KH!$A:$Q,Ma_KH!P$1,0)</f>
        <v>CÔNG TY TNHH AEON VIỆT NAM</v>
      </c>
    </row>
    <row r="2184" spans="1:31" ht="25.5" customHeight="1" x14ac:dyDescent="0.2">
      <c r="A2184" s="4" t="s">
        <v>141</v>
      </c>
      <c r="B2184" s="4" t="s">
        <v>4526</v>
      </c>
      <c r="C2184" s="5" t="s">
        <v>4315</v>
      </c>
      <c r="D2184" s="6" t="s">
        <v>4673</v>
      </c>
      <c r="E2184" s="5" t="s">
        <v>4315</v>
      </c>
      <c r="F2184" s="3" t="s">
        <v>2375</v>
      </c>
      <c r="I2184" s="18">
        <f>IFERROR(ROUND((VLOOKUP(Table1[[#This Row],[Mã khách hàng]],Ty_Le!$A:$E,5,0)*5%),0),0)</f>
        <v>0</v>
      </c>
      <c r="J2184" s="18">
        <f>(Table1[[#This Row],[Tiền hàng]]-Table1[[#This Row],[Tiền chiết khấu]])*8%</f>
        <v>0</v>
      </c>
      <c r="K2184" s="18">
        <v>599713</v>
      </c>
      <c r="L2184" s="8" t="s">
        <v>24</v>
      </c>
      <c r="M2184" s="7">
        <v>45869</v>
      </c>
      <c r="N2184" s="8" t="s">
        <v>4386</v>
      </c>
      <c r="O2184" s="18">
        <f>IF(Table1[[#This Row],[Phân loại]]="Tồn đầu kỳ",Table1[[#This Row],[Tổng giá trị]],0)</f>
        <v>0</v>
      </c>
      <c r="P2184" s="8">
        <f>IF(Table1[[#This Row],[Số còn phải thu ĐK]]&lt;&gt;0,0,IF(Table1[[#This Row],[Phân loại]]="Bán hàng",Table1[[#This Row],[Tổng giá trị]],-Table1[[#This Row],[Tổng giá trị]]))</f>
        <v>599713</v>
      </c>
      <c r="Q2184" s="18">
        <f t="shared" si="249"/>
        <v>599713</v>
      </c>
      <c r="R2184" s="8">
        <f>Table1[[#This Row],[Số còn phải thu ĐK]]+Table1[[#This Row],[Giá Trị HD sau CK]]-Table1[[#This Row],[Số tiền đã thu]]</f>
        <v>0</v>
      </c>
      <c r="S2184" s="7" t="str">
        <f>IF(Table1[[#This Row],[Ngày hóa đơn]]&lt;&gt;"",Table1[[#This Row],[Ngày hóa đơn]],Table1[[#This Row],[Ngày hạch toán]])</f>
        <v>19/06/2025</v>
      </c>
      <c r="T2184" s="8"/>
      <c r="U2184" s="7">
        <f>IF(Table1[[#This Row],[Ngày tính CN]]="","",S2184+T2184)</f>
        <v>45827</v>
      </c>
      <c r="V2184" s="74">
        <f ca="1">IF(Table1[[#This Row],[Hạn thanh toán]]="","",IF((U2184-NOW())&lt;0,0,(U2184-NOW())))</f>
        <v>0</v>
      </c>
      <c r="X2184" s="18" t="str">
        <f t="shared" ca="1" si="250"/>
        <v/>
      </c>
      <c r="Y2184" s="3" t="str">
        <f t="shared" si="251"/>
        <v>Đã thanh toán</v>
      </c>
      <c r="Z2184" s="301">
        <f>Table1[[#This Row],[Hạn thanh toán]]</f>
        <v>45827</v>
      </c>
      <c r="AA2184" s="301">
        <f>Table1[[#This Row],[Ngày Thanh toán]]</f>
        <v>45869</v>
      </c>
      <c r="AD2184" s="3" t="str">
        <f>VLOOKUP($A2184,Ma_KH!$A:$Q,Ma_KH!O$1,0)</f>
        <v>AEON MALL</v>
      </c>
      <c r="AE2184" s="3" t="str">
        <f>VLOOKUP($A2184,Ma_KH!$A:$Q,Ma_KH!P$1,0)</f>
        <v>CÔNG TY TNHH AEON VIỆT NAM</v>
      </c>
    </row>
    <row r="2185" spans="1:31" ht="25.5" customHeight="1" x14ac:dyDescent="0.2">
      <c r="A2185" s="4" t="s">
        <v>141</v>
      </c>
      <c r="B2185" s="4" t="s">
        <v>4526</v>
      </c>
      <c r="C2185" s="5" t="s">
        <v>4315</v>
      </c>
      <c r="D2185" s="6" t="s">
        <v>4674</v>
      </c>
      <c r="E2185" s="5" t="s">
        <v>4315</v>
      </c>
      <c r="F2185" s="3" t="s">
        <v>2374</v>
      </c>
      <c r="I2185" s="18">
        <f>IFERROR(ROUND((VLOOKUP(Table1[[#This Row],[Mã khách hàng]],Ty_Le!$A:$E,5,0)*5%),0),0)</f>
        <v>0</v>
      </c>
      <c r="J2185" s="18">
        <f>(Table1[[#This Row],[Tiền hàng]]-Table1[[#This Row],[Tiền chiết khấu]])*8%</f>
        <v>0</v>
      </c>
      <c r="K2185" s="18">
        <v>1633003</v>
      </c>
      <c r="L2185" s="8" t="s">
        <v>24</v>
      </c>
      <c r="M2185" s="7">
        <v>45869</v>
      </c>
      <c r="N2185" s="8" t="s">
        <v>4386</v>
      </c>
      <c r="O2185" s="18">
        <f>IF(Table1[[#This Row],[Phân loại]]="Tồn đầu kỳ",Table1[[#This Row],[Tổng giá trị]],0)</f>
        <v>0</v>
      </c>
      <c r="P2185" s="8">
        <f>IF(Table1[[#This Row],[Số còn phải thu ĐK]]&lt;&gt;0,0,IF(Table1[[#This Row],[Phân loại]]="Bán hàng",Table1[[#This Row],[Tổng giá trị]],-Table1[[#This Row],[Tổng giá trị]]))</f>
        <v>1633003</v>
      </c>
      <c r="Q2185" s="18">
        <f t="shared" si="249"/>
        <v>1633003</v>
      </c>
      <c r="R2185" s="8">
        <f>Table1[[#This Row],[Số còn phải thu ĐK]]+Table1[[#This Row],[Giá Trị HD sau CK]]-Table1[[#This Row],[Số tiền đã thu]]</f>
        <v>0</v>
      </c>
      <c r="S2185" s="7" t="str">
        <f>IF(Table1[[#This Row],[Ngày hóa đơn]]&lt;&gt;"",Table1[[#This Row],[Ngày hóa đơn]],Table1[[#This Row],[Ngày hạch toán]])</f>
        <v>19/06/2025</v>
      </c>
      <c r="T2185" s="8"/>
      <c r="U2185" s="7">
        <f>IF(Table1[[#This Row],[Ngày tính CN]]="","",S2185+T2185)</f>
        <v>45827</v>
      </c>
      <c r="V2185" s="74">
        <f ca="1">IF(Table1[[#This Row],[Hạn thanh toán]]="","",IF((U2185-NOW())&lt;0,0,(U2185-NOW())))</f>
        <v>0</v>
      </c>
      <c r="X2185" s="18" t="str">
        <f t="shared" ca="1" si="250"/>
        <v/>
      </c>
      <c r="Y2185" s="3" t="str">
        <f t="shared" si="251"/>
        <v>Đã thanh toán</v>
      </c>
      <c r="Z2185" s="301">
        <f>Table1[[#This Row],[Hạn thanh toán]]</f>
        <v>45827</v>
      </c>
      <c r="AA2185" s="301">
        <f>Table1[[#This Row],[Ngày Thanh toán]]</f>
        <v>45869</v>
      </c>
      <c r="AD2185" s="3" t="str">
        <f>VLOOKUP($A2185,Ma_KH!$A:$Q,Ma_KH!O$1,0)</f>
        <v>AEON MALL</v>
      </c>
      <c r="AE2185" s="3" t="str">
        <f>VLOOKUP($A2185,Ma_KH!$A:$Q,Ma_KH!P$1,0)</f>
        <v>CÔNG TY TNHH AEON VIỆT NAM</v>
      </c>
    </row>
    <row r="2186" spans="1:31" ht="25.5" customHeight="1" x14ac:dyDescent="0.2">
      <c r="A2186" s="4" t="s">
        <v>140</v>
      </c>
      <c r="B2186" s="4" t="s">
        <v>4526</v>
      </c>
      <c r="C2186" s="5" t="s">
        <v>4316</v>
      </c>
      <c r="D2186" s="6" t="s">
        <v>4675</v>
      </c>
      <c r="E2186" s="5" t="s">
        <v>4316</v>
      </c>
      <c r="F2186" s="3" t="s">
        <v>2329</v>
      </c>
      <c r="I2186" s="18">
        <f>IFERROR(ROUND((VLOOKUP(Table1[[#This Row],[Mã khách hàng]],Ty_Le!$A:$E,5,0)*5%),0),0)</f>
        <v>0</v>
      </c>
      <c r="J2186" s="18">
        <f>(Table1[[#This Row],[Tiền hàng]]-Table1[[#This Row],[Tiền chiết khấu]])*8%</f>
        <v>0</v>
      </c>
      <c r="K2186" s="18">
        <v>1199426</v>
      </c>
      <c r="L2186" s="8" t="s">
        <v>24</v>
      </c>
      <c r="M2186" s="7">
        <v>45869</v>
      </c>
      <c r="N2186" s="8" t="s">
        <v>4386</v>
      </c>
      <c r="O2186" s="18">
        <f>IF(Table1[[#This Row],[Phân loại]]="Tồn đầu kỳ",Table1[[#This Row],[Tổng giá trị]],0)</f>
        <v>0</v>
      </c>
      <c r="P2186" s="8">
        <f>IF(Table1[[#This Row],[Số còn phải thu ĐK]]&lt;&gt;0,0,IF(Table1[[#This Row],[Phân loại]]="Bán hàng",Table1[[#This Row],[Tổng giá trị]],-Table1[[#This Row],[Tổng giá trị]]))</f>
        <v>1199426</v>
      </c>
      <c r="Q2186" s="18">
        <f t="shared" si="249"/>
        <v>1199426</v>
      </c>
      <c r="R2186" s="8">
        <f>Table1[[#This Row],[Số còn phải thu ĐK]]+Table1[[#This Row],[Giá Trị HD sau CK]]-Table1[[#This Row],[Số tiền đã thu]]</f>
        <v>0</v>
      </c>
      <c r="S2186" s="7" t="str">
        <f>IF(Table1[[#This Row],[Ngày hóa đơn]]&lt;&gt;"",Table1[[#This Row],[Ngày hóa đơn]],Table1[[#This Row],[Ngày hạch toán]])</f>
        <v>25/06/2025</v>
      </c>
      <c r="T2186" s="8"/>
      <c r="U2186" s="7">
        <f>IF(Table1[[#This Row],[Ngày tính CN]]="","",S2186+T2186)</f>
        <v>45833</v>
      </c>
      <c r="V2186" s="74">
        <f ca="1">IF(Table1[[#This Row],[Hạn thanh toán]]="","",IF((U2186-NOW())&lt;0,0,(U2186-NOW())))</f>
        <v>0</v>
      </c>
      <c r="X2186" s="18" t="str">
        <f t="shared" ca="1" si="250"/>
        <v/>
      </c>
      <c r="Y2186" s="3" t="str">
        <f t="shared" si="251"/>
        <v>Đã thanh toán</v>
      </c>
      <c r="Z2186" s="301">
        <f>Table1[[#This Row],[Hạn thanh toán]]</f>
        <v>45833</v>
      </c>
      <c r="AA2186" s="301">
        <f>Table1[[#This Row],[Ngày Thanh toán]]</f>
        <v>45869</v>
      </c>
      <c r="AD2186" s="3" t="str">
        <f>VLOOKUP($A2186,Ma_KH!$A:$Q,Ma_KH!O$1,0)</f>
        <v>AEON MALL</v>
      </c>
      <c r="AE2186" s="3" t="str">
        <f>VLOOKUP($A2186,Ma_KH!$A:$Q,Ma_KH!P$1,0)</f>
        <v>CÔNG TY TNHH AEON VIỆT NAM</v>
      </c>
    </row>
    <row r="2187" spans="1:31" ht="25.5" customHeight="1" x14ac:dyDescent="0.2">
      <c r="A2187" s="4" t="s">
        <v>141</v>
      </c>
      <c r="B2187" s="4" t="s">
        <v>4526</v>
      </c>
      <c r="C2187" s="5" t="s">
        <v>4317</v>
      </c>
      <c r="D2187" s="6" t="s">
        <v>4676</v>
      </c>
      <c r="E2187" s="5" t="s">
        <v>4317</v>
      </c>
      <c r="F2187" s="3" t="s">
        <v>2378</v>
      </c>
      <c r="I2187" s="18">
        <f>IFERROR(ROUND((VLOOKUP(Table1[[#This Row],[Mã khách hàng]],Ty_Le!$A:$E,5,0)*5%),0),0)</f>
        <v>0</v>
      </c>
      <c r="J2187" s="18">
        <f>(Table1[[#This Row],[Tiền hàng]]-Table1[[#This Row],[Tiền chiết khấu]])*8%</f>
        <v>0</v>
      </c>
      <c r="K2187" s="18">
        <v>541976</v>
      </c>
      <c r="L2187" s="8" t="s">
        <v>24</v>
      </c>
      <c r="M2187" s="7">
        <v>45869</v>
      </c>
      <c r="N2187" s="8" t="s">
        <v>4386</v>
      </c>
      <c r="O2187" s="18">
        <f>IF(Table1[[#This Row],[Phân loại]]="Tồn đầu kỳ",Table1[[#This Row],[Tổng giá trị]],0)</f>
        <v>0</v>
      </c>
      <c r="P2187" s="8">
        <f>IF(Table1[[#This Row],[Số còn phải thu ĐK]]&lt;&gt;0,0,IF(Table1[[#This Row],[Phân loại]]="Bán hàng",Table1[[#This Row],[Tổng giá trị]],-Table1[[#This Row],[Tổng giá trị]]))</f>
        <v>541976</v>
      </c>
      <c r="Q2187" s="18">
        <f t="shared" si="249"/>
        <v>541976</v>
      </c>
      <c r="R2187" s="8">
        <f>Table1[[#This Row],[Số còn phải thu ĐK]]+Table1[[#This Row],[Giá Trị HD sau CK]]-Table1[[#This Row],[Số tiền đã thu]]</f>
        <v>0</v>
      </c>
      <c r="S2187" s="7" t="str">
        <f>IF(Table1[[#This Row],[Ngày hóa đơn]]&lt;&gt;"",Table1[[#This Row],[Ngày hóa đơn]],Table1[[#This Row],[Ngày hạch toán]])</f>
        <v>26/06/2025</v>
      </c>
      <c r="T2187" s="8"/>
      <c r="U2187" s="7">
        <f>IF(Table1[[#This Row],[Ngày tính CN]]="","",S2187+T2187)</f>
        <v>45834</v>
      </c>
      <c r="V2187" s="74">
        <f ca="1">IF(Table1[[#This Row],[Hạn thanh toán]]="","",IF((U2187-NOW())&lt;0,0,(U2187-NOW())))</f>
        <v>0</v>
      </c>
      <c r="X2187" s="18" t="str">
        <f t="shared" ca="1" si="250"/>
        <v/>
      </c>
      <c r="Y2187" s="3" t="str">
        <f t="shared" si="251"/>
        <v>Đã thanh toán</v>
      </c>
      <c r="Z2187" s="301">
        <f>Table1[[#This Row],[Hạn thanh toán]]</f>
        <v>45834</v>
      </c>
      <c r="AA2187" s="301">
        <f>Table1[[#This Row],[Ngày Thanh toán]]</f>
        <v>45869</v>
      </c>
      <c r="AD2187" s="3" t="str">
        <f>VLOOKUP($A2187,Ma_KH!$A:$Q,Ma_KH!O$1,0)</f>
        <v>AEON MALL</v>
      </c>
      <c r="AE2187" s="3" t="str">
        <f>VLOOKUP($A2187,Ma_KH!$A:$Q,Ma_KH!P$1,0)</f>
        <v>CÔNG TY TNHH AEON VIỆT NAM</v>
      </c>
    </row>
    <row r="2188" spans="1:31" ht="25.5" customHeight="1" x14ac:dyDescent="0.2">
      <c r="A2188" s="4" t="s">
        <v>141</v>
      </c>
      <c r="B2188" s="4" t="s">
        <v>4526</v>
      </c>
      <c r="C2188" s="5" t="s">
        <v>4317</v>
      </c>
      <c r="D2188" s="6" t="s">
        <v>4677</v>
      </c>
      <c r="E2188" s="5" t="s">
        <v>4317</v>
      </c>
      <c r="F2188" s="3" t="s">
        <v>2379</v>
      </c>
      <c r="I2188" s="18">
        <f>IFERROR(ROUND((VLOOKUP(Table1[[#This Row],[Mã khách hàng]],Ty_Le!$A:$E,5,0)*5%),0),0)</f>
        <v>0</v>
      </c>
      <c r="J2188" s="18">
        <f>(Table1[[#This Row],[Tiền hàng]]-Table1[[#This Row],[Tiền chiết khấu]])*8%</f>
        <v>0</v>
      </c>
      <c r="K2188" s="18">
        <v>1812434</v>
      </c>
      <c r="L2188" s="8" t="s">
        <v>24</v>
      </c>
      <c r="M2188" s="7">
        <v>45869</v>
      </c>
      <c r="N2188" s="8" t="s">
        <v>4386</v>
      </c>
      <c r="O2188" s="18">
        <f>IF(Table1[[#This Row],[Phân loại]]="Tồn đầu kỳ",Table1[[#This Row],[Tổng giá trị]],0)</f>
        <v>0</v>
      </c>
      <c r="P2188" s="8">
        <f>IF(Table1[[#This Row],[Số còn phải thu ĐK]]&lt;&gt;0,0,IF(Table1[[#This Row],[Phân loại]]="Bán hàng",Table1[[#This Row],[Tổng giá trị]],-Table1[[#This Row],[Tổng giá trị]]))</f>
        <v>1812434</v>
      </c>
      <c r="Q2188" s="18">
        <f t="shared" si="249"/>
        <v>1812434</v>
      </c>
      <c r="R2188" s="8">
        <f>Table1[[#This Row],[Số còn phải thu ĐK]]+Table1[[#This Row],[Giá Trị HD sau CK]]-Table1[[#This Row],[Số tiền đã thu]]</f>
        <v>0</v>
      </c>
      <c r="S2188" s="7" t="str">
        <f>IF(Table1[[#This Row],[Ngày hóa đơn]]&lt;&gt;"",Table1[[#This Row],[Ngày hóa đơn]],Table1[[#This Row],[Ngày hạch toán]])</f>
        <v>26/06/2025</v>
      </c>
      <c r="T2188" s="8"/>
      <c r="U2188" s="7">
        <f>IF(Table1[[#This Row],[Ngày tính CN]]="","",S2188+T2188)</f>
        <v>45834</v>
      </c>
      <c r="V2188" s="74">
        <f ca="1">IF(Table1[[#This Row],[Hạn thanh toán]]="","",IF((U2188-NOW())&lt;0,0,(U2188-NOW())))</f>
        <v>0</v>
      </c>
      <c r="X2188" s="18" t="str">
        <f t="shared" ca="1" si="250"/>
        <v/>
      </c>
      <c r="Y2188" s="3" t="str">
        <f t="shared" si="251"/>
        <v>Đã thanh toán</v>
      </c>
      <c r="Z2188" s="301">
        <f>Table1[[#This Row],[Hạn thanh toán]]</f>
        <v>45834</v>
      </c>
      <c r="AA2188" s="301">
        <f>Table1[[#This Row],[Ngày Thanh toán]]</f>
        <v>45869</v>
      </c>
      <c r="AD2188" s="3" t="str">
        <f>VLOOKUP($A2188,Ma_KH!$A:$Q,Ma_KH!O$1,0)</f>
        <v>AEON MALL</v>
      </c>
      <c r="AE2188" s="3" t="str">
        <f>VLOOKUP($A2188,Ma_KH!$A:$Q,Ma_KH!P$1,0)</f>
        <v>CÔNG TY TNHH AEON VIỆT NAM</v>
      </c>
    </row>
    <row r="2189" spans="1:31" ht="25.5" customHeight="1" x14ac:dyDescent="0.2">
      <c r="A2189" s="4" t="s">
        <v>140</v>
      </c>
      <c r="B2189" s="4" t="s">
        <v>4526</v>
      </c>
      <c r="C2189" s="5" t="s">
        <v>4318</v>
      </c>
      <c r="D2189" s="6" t="s">
        <v>4565</v>
      </c>
      <c r="E2189" s="5" t="s">
        <v>4318</v>
      </c>
      <c r="F2189" s="3">
        <v>5604</v>
      </c>
      <c r="I2189" s="18">
        <f>IFERROR(ROUND((VLOOKUP(Table1[[#This Row],[Mã khách hàng]],Ty_Le!$A:$E,5,0)*5%),0),0)</f>
        <v>0</v>
      </c>
      <c r="J2189" s="18">
        <f>(Table1[[#This Row],[Tiền hàng]]-Table1[[#This Row],[Tiền chiết khấu]])*8%</f>
        <v>0</v>
      </c>
      <c r="K2189" s="18">
        <v>740430</v>
      </c>
      <c r="L2189" s="8" t="s">
        <v>3654</v>
      </c>
      <c r="M2189" s="7">
        <v>45869</v>
      </c>
      <c r="N2189" s="8" t="s">
        <v>4386</v>
      </c>
      <c r="O2189" s="18">
        <f>IF(Table1[[#This Row],[Phân loại]]="Tồn đầu kỳ",Table1[[#This Row],[Tổng giá trị]],0)</f>
        <v>0</v>
      </c>
      <c r="P2189" s="8">
        <f>IF(Table1[[#This Row],[Số còn phải thu ĐK]]&lt;&gt;0,0,IF(Table1[[#This Row],[Phân loại]]="Bán hàng",Table1[[#This Row],[Tổng giá trị]],-Table1[[#This Row],[Tổng giá trị]]))</f>
        <v>-740430</v>
      </c>
      <c r="Q2189" s="18">
        <f t="shared" si="249"/>
        <v>-740430</v>
      </c>
      <c r="R2189" s="8">
        <f>Table1[[#This Row],[Số còn phải thu ĐK]]+Table1[[#This Row],[Giá Trị HD sau CK]]-Table1[[#This Row],[Số tiền đã thu]]</f>
        <v>0</v>
      </c>
      <c r="S2189" s="7" t="str">
        <f>IF(Table1[[#This Row],[Ngày hóa đơn]]&lt;&gt;"",Table1[[#This Row],[Ngày hóa đơn]],Table1[[#This Row],[Ngày hạch toán]])</f>
        <v>30/06/2025</v>
      </c>
      <c r="T2189" s="8"/>
      <c r="U2189" s="7">
        <f>IF(Table1[[#This Row],[Ngày tính CN]]="","",S2189+T2189)</f>
        <v>45838</v>
      </c>
      <c r="V2189" s="74">
        <f ca="1">IF(Table1[[#This Row],[Hạn thanh toán]]="","",IF((U2189-NOW())&lt;0,0,(U2189-NOW())))</f>
        <v>0</v>
      </c>
      <c r="X2189" s="18" t="str">
        <f t="shared" ca="1" si="250"/>
        <v/>
      </c>
      <c r="Y2189" s="3" t="str">
        <f t="shared" si="251"/>
        <v>Đã thanh toán</v>
      </c>
      <c r="Z2189" s="301">
        <f>Table1[[#This Row],[Hạn thanh toán]]</f>
        <v>45838</v>
      </c>
      <c r="AA2189" s="301">
        <f>Table1[[#This Row],[Ngày Thanh toán]]</f>
        <v>45869</v>
      </c>
      <c r="AD2189" s="3" t="str">
        <f>VLOOKUP($A2189,Ma_KH!$A:$Q,Ma_KH!O$1,0)</f>
        <v>AEON MALL</v>
      </c>
      <c r="AE2189" s="3" t="str">
        <f>VLOOKUP($A2189,Ma_KH!$A:$Q,Ma_KH!P$1,0)</f>
        <v>CÔNG TY TNHH AEON VIỆT NAM</v>
      </c>
    </row>
    <row r="2190" spans="1:31" ht="25.5" customHeight="1" x14ac:dyDescent="0.2">
      <c r="A2190" s="4" t="s">
        <v>140</v>
      </c>
      <c r="B2190" s="4" t="s">
        <v>4526</v>
      </c>
      <c r="C2190" s="5" t="s">
        <v>4318</v>
      </c>
      <c r="D2190" s="6" t="s">
        <v>4566</v>
      </c>
      <c r="E2190" s="5" t="s">
        <v>4318</v>
      </c>
      <c r="F2190" s="3">
        <v>19886</v>
      </c>
      <c r="I2190" s="18">
        <f>IFERROR(ROUND((VLOOKUP(Table1[[#This Row],[Mã khách hàng]],Ty_Le!$A:$E,5,0)*5%),0),0)</f>
        <v>0</v>
      </c>
      <c r="J2190" s="18">
        <f>(Table1[[#This Row],[Tiền hàng]]-Table1[[#This Row],[Tiền chiết khấu]])*8%</f>
        <v>0</v>
      </c>
      <c r="K2190" s="18">
        <v>473780</v>
      </c>
      <c r="L2190" s="8" t="s">
        <v>3654</v>
      </c>
      <c r="M2190" s="7">
        <v>45869</v>
      </c>
      <c r="N2190" s="8" t="s">
        <v>4386</v>
      </c>
      <c r="O2190" s="18">
        <f>IF(Table1[[#This Row],[Phân loại]]="Tồn đầu kỳ",Table1[[#This Row],[Tổng giá trị]],0)</f>
        <v>0</v>
      </c>
      <c r="P2190" s="8">
        <f>IF(Table1[[#This Row],[Số còn phải thu ĐK]]&lt;&gt;0,0,IF(Table1[[#This Row],[Phân loại]]="Bán hàng",Table1[[#This Row],[Tổng giá trị]],-Table1[[#This Row],[Tổng giá trị]]))</f>
        <v>-473780</v>
      </c>
      <c r="Q2190" s="18">
        <f t="shared" si="249"/>
        <v>-473780</v>
      </c>
      <c r="R2190" s="8">
        <f>Table1[[#This Row],[Số còn phải thu ĐK]]+Table1[[#This Row],[Giá Trị HD sau CK]]-Table1[[#This Row],[Số tiền đã thu]]</f>
        <v>0</v>
      </c>
      <c r="S2190" s="7" t="str">
        <f>IF(Table1[[#This Row],[Ngày hóa đơn]]&lt;&gt;"",Table1[[#This Row],[Ngày hóa đơn]],Table1[[#This Row],[Ngày hạch toán]])</f>
        <v>30/06/2025</v>
      </c>
      <c r="T2190" s="8"/>
      <c r="U2190" s="7">
        <f>IF(Table1[[#This Row],[Ngày tính CN]]="","",S2190+T2190)</f>
        <v>45838</v>
      </c>
      <c r="V2190" s="74">
        <f ca="1">IF(Table1[[#This Row],[Hạn thanh toán]]="","",IF((U2190-NOW())&lt;0,0,(U2190-NOW())))</f>
        <v>0</v>
      </c>
      <c r="X2190" s="18" t="str">
        <f t="shared" ca="1" si="250"/>
        <v/>
      </c>
      <c r="Y2190" s="3" t="str">
        <f t="shared" si="251"/>
        <v>Đã thanh toán</v>
      </c>
      <c r="Z2190" s="301">
        <f>Table1[[#This Row],[Hạn thanh toán]]</f>
        <v>45838</v>
      </c>
      <c r="AA2190" s="301">
        <f>Table1[[#This Row],[Ngày Thanh toán]]</f>
        <v>45869</v>
      </c>
      <c r="AD2190" s="3" t="str">
        <f>VLOOKUP($A2190,Ma_KH!$A:$Q,Ma_KH!O$1,0)</f>
        <v>AEON MALL</v>
      </c>
      <c r="AE2190" s="3" t="str">
        <f>VLOOKUP($A2190,Ma_KH!$A:$Q,Ma_KH!P$1,0)</f>
        <v>CÔNG TY TNHH AEON VIỆT NAM</v>
      </c>
    </row>
    <row r="2191" spans="1:31" ht="25.5" customHeight="1" x14ac:dyDescent="0.2">
      <c r="A2191" s="4" t="s">
        <v>140</v>
      </c>
      <c r="B2191" s="4" t="s">
        <v>4526</v>
      </c>
      <c r="C2191" s="5" t="s">
        <v>4318</v>
      </c>
      <c r="D2191" s="6" t="s">
        <v>4567</v>
      </c>
      <c r="E2191" s="5" t="s">
        <v>4318</v>
      </c>
      <c r="F2191" s="3">
        <v>21888</v>
      </c>
      <c r="I2191" s="18">
        <f>IFERROR(ROUND((VLOOKUP(Table1[[#This Row],[Mã khách hàng]],Ty_Le!$A:$E,5,0)*5%),0),0)</f>
        <v>0</v>
      </c>
      <c r="J2191" s="18">
        <f>(Table1[[#This Row],[Tiền hàng]]-Table1[[#This Row],[Tiền chiết khấu]])*8%</f>
        <v>0</v>
      </c>
      <c r="K2191" s="18">
        <v>208010</v>
      </c>
      <c r="L2191" s="8" t="s">
        <v>3654</v>
      </c>
      <c r="M2191" s="7">
        <v>45869</v>
      </c>
      <c r="N2191" s="8" t="s">
        <v>4386</v>
      </c>
      <c r="O2191" s="18">
        <f>IF(Table1[[#This Row],[Phân loại]]="Tồn đầu kỳ",Table1[[#This Row],[Tổng giá trị]],0)</f>
        <v>0</v>
      </c>
      <c r="P2191" s="8">
        <f>IF(Table1[[#This Row],[Số còn phải thu ĐK]]&lt;&gt;0,0,IF(Table1[[#This Row],[Phân loại]]="Bán hàng",Table1[[#This Row],[Tổng giá trị]],-Table1[[#This Row],[Tổng giá trị]]))</f>
        <v>-208010</v>
      </c>
      <c r="Q2191" s="18">
        <f t="shared" si="249"/>
        <v>-208010</v>
      </c>
      <c r="R2191" s="8">
        <f>Table1[[#This Row],[Số còn phải thu ĐK]]+Table1[[#This Row],[Giá Trị HD sau CK]]-Table1[[#This Row],[Số tiền đã thu]]</f>
        <v>0</v>
      </c>
      <c r="S2191" s="7" t="str">
        <f>IF(Table1[[#This Row],[Ngày hóa đơn]]&lt;&gt;"",Table1[[#This Row],[Ngày hóa đơn]],Table1[[#This Row],[Ngày hạch toán]])</f>
        <v>30/06/2025</v>
      </c>
      <c r="T2191" s="8"/>
      <c r="U2191" s="7">
        <f>IF(Table1[[#This Row],[Ngày tính CN]]="","",S2191+T2191)</f>
        <v>45838</v>
      </c>
      <c r="V2191" s="74">
        <f ca="1">IF(Table1[[#This Row],[Hạn thanh toán]]="","",IF((U2191-NOW())&lt;0,0,(U2191-NOW())))</f>
        <v>0</v>
      </c>
      <c r="X2191" s="18" t="str">
        <f t="shared" ca="1" si="250"/>
        <v/>
      </c>
      <c r="Y2191" s="3" t="str">
        <f t="shared" si="251"/>
        <v>Đã thanh toán</v>
      </c>
      <c r="Z2191" s="301">
        <f>Table1[[#This Row],[Hạn thanh toán]]</f>
        <v>45838</v>
      </c>
      <c r="AA2191" s="301">
        <f>Table1[[#This Row],[Ngày Thanh toán]]</f>
        <v>45869</v>
      </c>
      <c r="AD2191" s="3" t="str">
        <f>VLOOKUP($A2191,Ma_KH!$A:$Q,Ma_KH!O$1,0)</f>
        <v>AEON MALL</v>
      </c>
      <c r="AE2191" s="3" t="str">
        <f>VLOOKUP($A2191,Ma_KH!$A:$Q,Ma_KH!P$1,0)</f>
        <v>CÔNG TY TNHH AEON VIỆT NAM</v>
      </c>
    </row>
    <row r="2192" spans="1:31" ht="25.5" customHeight="1" x14ac:dyDescent="0.2">
      <c r="A2192" s="4" t="s">
        <v>140</v>
      </c>
      <c r="B2192" s="4" t="s">
        <v>4526</v>
      </c>
      <c r="C2192" s="5" t="s">
        <v>4318</v>
      </c>
      <c r="D2192" s="6" t="s">
        <v>4568</v>
      </c>
      <c r="E2192" s="5" t="s">
        <v>4318</v>
      </c>
      <c r="F2192" s="3">
        <v>8264</v>
      </c>
      <c r="I2192" s="18">
        <f>IFERROR(ROUND((VLOOKUP(Table1[[#This Row],[Mã khách hàng]],Ty_Le!$A:$E,5,0)*5%),0),0)</f>
        <v>0</v>
      </c>
      <c r="J2192" s="18">
        <f>(Table1[[#This Row],[Tiền hàng]]-Table1[[#This Row],[Tiền chiết khấu]])*8%</f>
        <v>0</v>
      </c>
      <c r="K2192" s="18">
        <v>418349</v>
      </c>
      <c r="L2192" s="8" t="s">
        <v>3654</v>
      </c>
      <c r="M2192" s="7">
        <v>45869</v>
      </c>
      <c r="N2192" s="8" t="s">
        <v>4386</v>
      </c>
      <c r="O2192" s="18">
        <f>IF(Table1[[#This Row],[Phân loại]]="Tồn đầu kỳ",Table1[[#This Row],[Tổng giá trị]],0)</f>
        <v>0</v>
      </c>
      <c r="P2192" s="8">
        <f>IF(Table1[[#This Row],[Số còn phải thu ĐK]]&lt;&gt;0,0,IF(Table1[[#This Row],[Phân loại]]="Bán hàng",Table1[[#This Row],[Tổng giá trị]],-Table1[[#This Row],[Tổng giá trị]]))</f>
        <v>-418349</v>
      </c>
      <c r="Q2192" s="18">
        <f t="shared" si="249"/>
        <v>-418349</v>
      </c>
      <c r="R2192" s="8">
        <f>Table1[[#This Row],[Số còn phải thu ĐK]]+Table1[[#This Row],[Giá Trị HD sau CK]]-Table1[[#This Row],[Số tiền đã thu]]</f>
        <v>0</v>
      </c>
      <c r="S2192" s="7" t="str">
        <f>IF(Table1[[#This Row],[Ngày hóa đơn]]&lt;&gt;"",Table1[[#This Row],[Ngày hóa đơn]],Table1[[#This Row],[Ngày hạch toán]])</f>
        <v>30/06/2025</v>
      </c>
      <c r="T2192" s="8"/>
      <c r="U2192" s="7">
        <f>IF(Table1[[#This Row],[Ngày tính CN]]="","",S2192+T2192)</f>
        <v>45838</v>
      </c>
      <c r="V2192" s="74">
        <f ca="1">IF(Table1[[#This Row],[Hạn thanh toán]]="","",IF((U2192-NOW())&lt;0,0,(U2192-NOW())))</f>
        <v>0</v>
      </c>
      <c r="X2192" s="18" t="str">
        <f t="shared" ca="1" si="250"/>
        <v/>
      </c>
      <c r="Y2192" s="3" t="str">
        <f t="shared" si="251"/>
        <v>Đã thanh toán</v>
      </c>
      <c r="Z2192" s="301">
        <f>Table1[[#This Row],[Hạn thanh toán]]</f>
        <v>45838</v>
      </c>
      <c r="AA2192" s="301">
        <f>Table1[[#This Row],[Ngày Thanh toán]]</f>
        <v>45869</v>
      </c>
      <c r="AD2192" s="3" t="str">
        <f>VLOOKUP($A2192,Ma_KH!$A:$Q,Ma_KH!O$1,0)</f>
        <v>AEON MALL</v>
      </c>
      <c r="AE2192" s="3" t="str">
        <f>VLOOKUP($A2192,Ma_KH!$A:$Q,Ma_KH!P$1,0)</f>
        <v>CÔNG TY TNHH AEON VIỆT NAM</v>
      </c>
    </row>
    <row r="2193" spans="1:31" ht="25.5" customHeight="1" x14ac:dyDescent="0.2">
      <c r="A2193" s="4" t="s">
        <v>140</v>
      </c>
      <c r="B2193" s="4" t="s">
        <v>4526</v>
      </c>
      <c r="C2193" s="5" t="s">
        <v>4318</v>
      </c>
      <c r="D2193" s="6" t="s">
        <v>4569</v>
      </c>
      <c r="E2193" s="5" t="s">
        <v>4318</v>
      </c>
      <c r="F2193" s="3">
        <v>8711</v>
      </c>
      <c r="I2193" s="18">
        <f>IFERROR(ROUND((VLOOKUP(Table1[[#This Row],[Mã khách hàng]],Ty_Le!$A:$E,5,0)*5%),0),0)</f>
        <v>0</v>
      </c>
      <c r="J2193" s="18">
        <f>(Table1[[#This Row],[Tiền hàng]]-Table1[[#This Row],[Tiền chiết khấu]])*8%</f>
        <v>0</v>
      </c>
      <c r="K2193" s="18">
        <v>597387</v>
      </c>
      <c r="L2193" s="8" t="s">
        <v>3654</v>
      </c>
      <c r="M2193" s="7">
        <v>45869</v>
      </c>
      <c r="N2193" s="8" t="s">
        <v>4386</v>
      </c>
      <c r="O2193" s="18">
        <f>IF(Table1[[#This Row],[Phân loại]]="Tồn đầu kỳ",Table1[[#This Row],[Tổng giá trị]],0)</f>
        <v>0</v>
      </c>
      <c r="P2193" s="8">
        <f>IF(Table1[[#This Row],[Số còn phải thu ĐK]]&lt;&gt;0,0,IF(Table1[[#This Row],[Phân loại]]="Bán hàng",Table1[[#This Row],[Tổng giá trị]],-Table1[[#This Row],[Tổng giá trị]]))</f>
        <v>-597387</v>
      </c>
      <c r="Q2193" s="18">
        <f t="shared" si="249"/>
        <v>-597387</v>
      </c>
      <c r="R2193" s="8">
        <f>Table1[[#This Row],[Số còn phải thu ĐK]]+Table1[[#This Row],[Giá Trị HD sau CK]]-Table1[[#This Row],[Số tiền đã thu]]</f>
        <v>0</v>
      </c>
      <c r="S2193" s="7" t="str">
        <f>IF(Table1[[#This Row],[Ngày hóa đơn]]&lt;&gt;"",Table1[[#This Row],[Ngày hóa đơn]],Table1[[#This Row],[Ngày hạch toán]])</f>
        <v>30/06/2025</v>
      </c>
      <c r="T2193" s="8"/>
      <c r="U2193" s="7">
        <f>IF(Table1[[#This Row],[Ngày tính CN]]="","",S2193+T2193)</f>
        <v>45838</v>
      </c>
      <c r="V2193" s="74">
        <f ca="1">IF(Table1[[#This Row],[Hạn thanh toán]]="","",IF((U2193-NOW())&lt;0,0,(U2193-NOW())))</f>
        <v>0</v>
      </c>
      <c r="X2193" s="18" t="str">
        <f t="shared" ca="1" si="250"/>
        <v/>
      </c>
      <c r="Y2193" s="3" t="str">
        <f t="shared" si="251"/>
        <v>Đã thanh toán</v>
      </c>
      <c r="Z2193" s="301">
        <f>Table1[[#This Row],[Hạn thanh toán]]</f>
        <v>45838</v>
      </c>
      <c r="AA2193" s="301">
        <f>Table1[[#This Row],[Ngày Thanh toán]]</f>
        <v>45869</v>
      </c>
      <c r="AD2193" s="3" t="str">
        <f>VLOOKUP($A2193,Ma_KH!$A:$Q,Ma_KH!O$1,0)</f>
        <v>AEON MALL</v>
      </c>
      <c r="AE2193" s="3" t="str">
        <f>VLOOKUP($A2193,Ma_KH!$A:$Q,Ma_KH!P$1,0)</f>
        <v>CÔNG TY TNHH AEON VIỆT NAM</v>
      </c>
    </row>
    <row r="2194" spans="1:31" ht="25.5" customHeight="1" x14ac:dyDescent="0.2">
      <c r="A2194" s="4" t="s">
        <v>140</v>
      </c>
      <c r="B2194" s="4" t="s">
        <v>4526</v>
      </c>
      <c r="C2194" s="5" t="s">
        <v>4318</v>
      </c>
      <c r="D2194" s="6" t="s">
        <v>4570</v>
      </c>
      <c r="E2194" s="5" t="s">
        <v>4318</v>
      </c>
      <c r="F2194" s="3">
        <v>2630</v>
      </c>
      <c r="I2194" s="18">
        <f>IFERROR(ROUND((VLOOKUP(Table1[[#This Row],[Mã khách hàng]],Ty_Le!$A:$E,5,0)*5%),0),0)</f>
        <v>0</v>
      </c>
      <c r="J2194" s="18">
        <f>(Table1[[#This Row],[Tiền hàng]]-Table1[[#This Row],[Tiền chiết khấu]])*8%</f>
        <v>0</v>
      </c>
      <c r="K2194" s="18">
        <v>157380</v>
      </c>
      <c r="L2194" s="8" t="s">
        <v>3654</v>
      </c>
      <c r="M2194" s="7">
        <v>45869</v>
      </c>
      <c r="N2194" s="8" t="s">
        <v>4386</v>
      </c>
      <c r="O2194" s="18">
        <f>IF(Table1[[#This Row],[Phân loại]]="Tồn đầu kỳ",Table1[[#This Row],[Tổng giá trị]],0)</f>
        <v>0</v>
      </c>
      <c r="P2194" s="8">
        <f>IF(Table1[[#This Row],[Số còn phải thu ĐK]]&lt;&gt;0,0,IF(Table1[[#This Row],[Phân loại]]="Bán hàng",Table1[[#This Row],[Tổng giá trị]],-Table1[[#This Row],[Tổng giá trị]]))</f>
        <v>-157380</v>
      </c>
      <c r="Q2194" s="18">
        <f t="shared" si="249"/>
        <v>-157380</v>
      </c>
      <c r="R2194" s="8">
        <f>Table1[[#This Row],[Số còn phải thu ĐK]]+Table1[[#This Row],[Giá Trị HD sau CK]]-Table1[[#This Row],[Số tiền đã thu]]</f>
        <v>0</v>
      </c>
      <c r="S2194" s="7" t="str">
        <f>IF(Table1[[#This Row],[Ngày hóa đơn]]&lt;&gt;"",Table1[[#This Row],[Ngày hóa đơn]],Table1[[#This Row],[Ngày hạch toán]])</f>
        <v>30/06/2025</v>
      </c>
      <c r="T2194" s="8"/>
      <c r="U2194" s="7">
        <f>IF(Table1[[#This Row],[Ngày tính CN]]="","",S2194+T2194)</f>
        <v>45838</v>
      </c>
      <c r="V2194" s="74">
        <f ca="1">IF(Table1[[#This Row],[Hạn thanh toán]]="","",IF((U2194-NOW())&lt;0,0,(U2194-NOW())))</f>
        <v>0</v>
      </c>
      <c r="X2194" s="18" t="str">
        <f t="shared" ca="1" si="250"/>
        <v/>
      </c>
      <c r="Y2194" s="3" t="str">
        <f t="shared" si="251"/>
        <v>Đã thanh toán</v>
      </c>
      <c r="Z2194" s="301">
        <f>Table1[[#This Row],[Hạn thanh toán]]</f>
        <v>45838</v>
      </c>
      <c r="AA2194" s="301">
        <f>Table1[[#This Row],[Ngày Thanh toán]]</f>
        <v>45869</v>
      </c>
      <c r="AD2194" s="3" t="str">
        <f>VLOOKUP($A2194,Ma_KH!$A:$Q,Ma_KH!O$1,0)</f>
        <v>AEON MALL</v>
      </c>
      <c r="AE2194" s="3" t="str">
        <f>VLOOKUP($A2194,Ma_KH!$A:$Q,Ma_KH!P$1,0)</f>
        <v>CÔNG TY TNHH AEON VIỆT NAM</v>
      </c>
    </row>
    <row r="2195" spans="1:31" ht="25.5" customHeight="1" x14ac:dyDescent="0.2">
      <c r="A2195" s="4" t="s">
        <v>140</v>
      </c>
      <c r="B2195" s="4" t="s">
        <v>4526</v>
      </c>
      <c r="C2195" s="5" t="s">
        <v>4318</v>
      </c>
      <c r="D2195" s="6" t="s">
        <v>4571</v>
      </c>
      <c r="E2195" s="5" t="s">
        <v>4318</v>
      </c>
      <c r="F2195" s="3">
        <v>2518</v>
      </c>
      <c r="I2195" s="18">
        <f>IFERROR(ROUND((VLOOKUP(Table1[[#This Row],[Mã khách hàng]],Ty_Le!$A:$E,5,0)*5%),0),0)</f>
        <v>0</v>
      </c>
      <c r="J2195" s="18">
        <f>(Table1[[#This Row],[Tiền hàng]]-Table1[[#This Row],[Tiền chiết khấu]])*8%</f>
        <v>0</v>
      </c>
      <c r="K2195" s="18">
        <v>209951</v>
      </c>
      <c r="L2195" s="8" t="s">
        <v>3654</v>
      </c>
      <c r="M2195" s="7">
        <v>45869</v>
      </c>
      <c r="N2195" s="8" t="s">
        <v>4386</v>
      </c>
      <c r="O2195" s="18">
        <f>IF(Table1[[#This Row],[Phân loại]]="Tồn đầu kỳ",Table1[[#This Row],[Tổng giá trị]],0)</f>
        <v>0</v>
      </c>
      <c r="P2195" s="8">
        <f>IF(Table1[[#This Row],[Số còn phải thu ĐK]]&lt;&gt;0,0,IF(Table1[[#This Row],[Phân loại]]="Bán hàng",Table1[[#This Row],[Tổng giá trị]],-Table1[[#This Row],[Tổng giá trị]]))</f>
        <v>-209951</v>
      </c>
      <c r="Q2195" s="18">
        <f t="shared" si="249"/>
        <v>-209951</v>
      </c>
      <c r="R2195" s="8">
        <f>Table1[[#This Row],[Số còn phải thu ĐK]]+Table1[[#This Row],[Giá Trị HD sau CK]]-Table1[[#This Row],[Số tiền đã thu]]</f>
        <v>0</v>
      </c>
      <c r="S2195" s="7" t="str">
        <f>IF(Table1[[#This Row],[Ngày hóa đơn]]&lt;&gt;"",Table1[[#This Row],[Ngày hóa đơn]],Table1[[#This Row],[Ngày hạch toán]])</f>
        <v>30/06/2025</v>
      </c>
      <c r="T2195" s="8"/>
      <c r="U2195" s="7">
        <f>IF(Table1[[#This Row],[Ngày tính CN]]="","",S2195+T2195)</f>
        <v>45838</v>
      </c>
      <c r="V2195" s="74">
        <f ca="1">IF(Table1[[#This Row],[Hạn thanh toán]]="","",IF((U2195-NOW())&lt;0,0,(U2195-NOW())))</f>
        <v>0</v>
      </c>
      <c r="X2195" s="18" t="str">
        <f t="shared" ca="1" si="250"/>
        <v/>
      </c>
      <c r="Y2195" s="3" t="str">
        <f t="shared" si="251"/>
        <v>Đã thanh toán</v>
      </c>
      <c r="Z2195" s="301">
        <f>Table1[[#This Row],[Hạn thanh toán]]</f>
        <v>45838</v>
      </c>
      <c r="AA2195" s="301">
        <f>Table1[[#This Row],[Ngày Thanh toán]]</f>
        <v>45869</v>
      </c>
      <c r="AD2195" s="3" t="str">
        <f>VLOOKUP($A2195,Ma_KH!$A:$Q,Ma_KH!O$1,0)</f>
        <v>AEON MALL</v>
      </c>
      <c r="AE2195" s="3" t="str">
        <f>VLOOKUP($A2195,Ma_KH!$A:$Q,Ma_KH!P$1,0)</f>
        <v>CÔNG TY TNHH AEON VIỆT NAM</v>
      </c>
    </row>
    <row r="2196" spans="1:31" ht="25.5" customHeight="1" x14ac:dyDescent="0.2">
      <c r="A2196" s="4" t="s">
        <v>140</v>
      </c>
      <c r="B2196" s="4" t="s">
        <v>4526</v>
      </c>
      <c r="C2196" s="5" t="s">
        <v>4318</v>
      </c>
      <c r="D2196" s="6" t="s">
        <v>4572</v>
      </c>
      <c r="E2196" s="5" t="s">
        <v>4318</v>
      </c>
      <c r="F2196" s="3">
        <v>2503</v>
      </c>
      <c r="I2196" s="18">
        <f>IFERROR(ROUND((VLOOKUP(Table1[[#This Row],[Mã khách hàng]],Ty_Le!$A:$E,5,0)*5%),0),0)</f>
        <v>0</v>
      </c>
      <c r="J2196" s="18">
        <f>(Table1[[#This Row],[Tiền hàng]]-Table1[[#This Row],[Tiền chiết khấu]])*8%</f>
        <v>0</v>
      </c>
      <c r="K2196" s="18">
        <v>250099</v>
      </c>
      <c r="L2196" s="8" t="s">
        <v>3654</v>
      </c>
      <c r="M2196" s="7">
        <v>45869</v>
      </c>
      <c r="N2196" s="8" t="s">
        <v>4386</v>
      </c>
      <c r="O2196" s="18">
        <f>IF(Table1[[#This Row],[Phân loại]]="Tồn đầu kỳ",Table1[[#This Row],[Tổng giá trị]],0)</f>
        <v>0</v>
      </c>
      <c r="P2196" s="8">
        <f>IF(Table1[[#This Row],[Số còn phải thu ĐK]]&lt;&gt;0,0,IF(Table1[[#This Row],[Phân loại]]="Bán hàng",Table1[[#This Row],[Tổng giá trị]],-Table1[[#This Row],[Tổng giá trị]]))</f>
        <v>-250099</v>
      </c>
      <c r="Q2196" s="18">
        <f t="shared" si="249"/>
        <v>-250099</v>
      </c>
      <c r="R2196" s="8">
        <f>Table1[[#This Row],[Số còn phải thu ĐK]]+Table1[[#This Row],[Giá Trị HD sau CK]]-Table1[[#This Row],[Số tiền đã thu]]</f>
        <v>0</v>
      </c>
      <c r="S2196" s="7" t="str">
        <f>IF(Table1[[#This Row],[Ngày hóa đơn]]&lt;&gt;"",Table1[[#This Row],[Ngày hóa đơn]],Table1[[#This Row],[Ngày hạch toán]])</f>
        <v>30/06/2025</v>
      </c>
      <c r="T2196" s="8"/>
      <c r="U2196" s="7">
        <f>IF(Table1[[#This Row],[Ngày tính CN]]="","",S2196+T2196)</f>
        <v>45838</v>
      </c>
      <c r="V2196" s="74">
        <f ca="1">IF(Table1[[#This Row],[Hạn thanh toán]]="","",IF((U2196-NOW())&lt;0,0,(U2196-NOW())))</f>
        <v>0</v>
      </c>
      <c r="X2196" s="18" t="str">
        <f t="shared" ca="1" si="250"/>
        <v/>
      </c>
      <c r="Y2196" s="3" t="str">
        <f t="shared" si="251"/>
        <v>Đã thanh toán</v>
      </c>
      <c r="Z2196" s="301">
        <f>Table1[[#This Row],[Hạn thanh toán]]</f>
        <v>45838</v>
      </c>
      <c r="AA2196" s="301">
        <f>Table1[[#This Row],[Ngày Thanh toán]]</f>
        <v>45869</v>
      </c>
      <c r="AD2196" s="3" t="str">
        <f>VLOOKUP($A2196,Ma_KH!$A:$Q,Ma_KH!O$1,0)</f>
        <v>AEON MALL</v>
      </c>
      <c r="AE2196" s="3" t="str">
        <f>VLOOKUP($A2196,Ma_KH!$A:$Q,Ma_KH!P$1,0)</f>
        <v>CÔNG TY TNHH AEON VIỆT NAM</v>
      </c>
    </row>
    <row r="2197" spans="1:31" ht="25.5" customHeight="1" x14ac:dyDescent="0.2">
      <c r="A2197" s="4" t="s">
        <v>140</v>
      </c>
      <c r="B2197" s="4" t="s">
        <v>4526</v>
      </c>
      <c r="C2197" s="5" t="s">
        <v>4318</v>
      </c>
      <c r="D2197" s="6" t="s">
        <v>4571</v>
      </c>
      <c r="E2197" s="5" t="s">
        <v>4318</v>
      </c>
      <c r="F2197" s="3">
        <v>2016</v>
      </c>
      <c r="I2197" s="18">
        <f>IFERROR(ROUND((VLOOKUP(Table1[[#This Row],[Mã khách hàng]],Ty_Le!$A:$E,5,0)*5%),0),0)</f>
        <v>0</v>
      </c>
      <c r="J2197" s="18">
        <f>(Table1[[#This Row],[Tiền hàng]]-Table1[[#This Row],[Tiền chiết khấu]])*8%</f>
        <v>0</v>
      </c>
      <c r="K2197" s="18">
        <v>167695</v>
      </c>
      <c r="L2197" s="8" t="s">
        <v>3654</v>
      </c>
      <c r="M2197" s="7">
        <v>45869</v>
      </c>
      <c r="N2197" s="8" t="s">
        <v>4386</v>
      </c>
      <c r="O2197" s="18">
        <f>IF(Table1[[#This Row],[Phân loại]]="Tồn đầu kỳ",Table1[[#This Row],[Tổng giá trị]],0)</f>
        <v>0</v>
      </c>
      <c r="P2197" s="8">
        <f>IF(Table1[[#This Row],[Số còn phải thu ĐK]]&lt;&gt;0,0,IF(Table1[[#This Row],[Phân loại]]="Bán hàng",Table1[[#This Row],[Tổng giá trị]],-Table1[[#This Row],[Tổng giá trị]]))</f>
        <v>-167695</v>
      </c>
      <c r="Q2197" s="18">
        <f t="shared" si="249"/>
        <v>-167695</v>
      </c>
      <c r="R2197" s="8">
        <f>Table1[[#This Row],[Số còn phải thu ĐK]]+Table1[[#This Row],[Giá Trị HD sau CK]]-Table1[[#This Row],[Số tiền đã thu]]</f>
        <v>0</v>
      </c>
      <c r="S2197" s="7" t="str">
        <f>IF(Table1[[#This Row],[Ngày hóa đơn]]&lt;&gt;"",Table1[[#This Row],[Ngày hóa đơn]],Table1[[#This Row],[Ngày hạch toán]])</f>
        <v>30/06/2025</v>
      </c>
      <c r="T2197" s="8"/>
      <c r="U2197" s="7">
        <f>IF(Table1[[#This Row],[Ngày tính CN]]="","",S2197+T2197)</f>
        <v>45838</v>
      </c>
      <c r="V2197" s="74">
        <f ca="1">IF(Table1[[#This Row],[Hạn thanh toán]]="","",IF((U2197-NOW())&lt;0,0,(U2197-NOW())))</f>
        <v>0</v>
      </c>
      <c r="X2197" s="18" t="str">
        <f t="shared" ca="1" si="250"/>
        <v/>
      </c>
      <c r="Y2197" s="3" t="str">
        <f t="shared" si="251"/>
        <v>Đã thanh toán</v>
      </c>
      <c r="Z2197" s="301">
        <f>Table1[[#This Row],[Hạn thanh toán]]</f>
        <v>45838</v>
      </c>
      <c r="AA2197" s="301">
        <f>Table1[[#This Row],[Ngày Thanh toán]]</f>
        <v>45869</v>
      </c>
      <c r="AD2197" s="3" t="str">
        <f>VLOOKUP($A2197,Ma_KH!$A:$Q,Ma_KH!O$1,0)</f>
        <v>AEON MALL</v>
      </c>
      <c r="AE2197" s="3" t="str">
        <f>VLOOKUP($A2197,Ma_KH!$A:$Q,Ma_KH!P$1,0)</f>
        <v>CÔNG TY TNHH AEON VIỆT NAM</v>
      </c>
    </row>
    <row r="2198" spans="1:31" ht="25.5" customHeight="1" x14ac:dyDescent="0.2">
      <c r="A2198" s="4" t="s">
        <v>140</v>
      </c>
      <c r="B2198" s="4" t="s">
        <v>4526</v>
      </c>
      <c r="C2198" s="5" t="s">
        <v>4318</v>
      </c>
      <c r="D2198" s="6" t="s">
        <v>4570</v>
      </c>
      <c r="E2198" s="5" t="s">
        <v>4318</v>
      </c>
      <c r="F2198" s="3">
        <v>2065</v>
      </c>
      <c r="I2198" s="18">
        <f>IFERROR(ROUND((VLOOKUP(Table1[[#This Row],[Mã khách hàng]],Ty_Le!$A:$E,5,0)*5%),0),0)</f>
        <v>0</v>
      </c>
      <c r="J2198" s="18">
        <f>(Table1[[#This Row],[Tiền hàng]]-Table1[[#This Row],[Tiền chiết khấu]])*8%</f>
        <v>0</v>
      </c>
      <c r="K2198" s="18">
        <v>1084059</v>
      </c>
      <c r="L2198" s="8" t="s">
        <v>3654</v>
      </c>
      <c r="M2198" s="7">
        <v>45869</v>
      </c>
      <c r="N2198" s="8" t="s">
        <v>4386</v>
      </c>
      <c r="O2198" s="18">
        <f>IF(Table1[[#This Row],[Phân loại]]="Tồn đầu kỳ",Table1[[#This Row],[Tổng giá trị]],0)</f>
        <v>0</v>
      </c>
      <c r="P2198" s="8">
        <f>IF(Table1[[#This Row],[Số còn phải thu ĐK]]&lt;&gt;0,0,IF(Table1[[#This Row],[Phân loại]]="Bán hàng",Table1[[#This Row],[Tổng giá trị]],-Table1[[#This Row],[Tổng giá trị]]))</f>
        <v>-1084059</v>
      </c>
      <c r="Q2198" s="18">
        <f t="shared" si="249"/>
        <v>-1084059</v>
      </c>
      <c r="R2198" s="8">
        <f>Table1[[#This Row],[Số còn phải thu ĐK]]+Table1[[#This Row],[Giá Trị HD sau CK]]-Table1[[#This Row],[Số tiền đã thu]]</f>
        <v>0</v>
      </c>
      <c r="S2198" s="7" t="str">
        <f>IF(Table1[[#This Row],[Ngày hóa đơn]]&lt;&gt;"",Table1[[#This Row],[Ngày hóa đơn]],Table1[[#This Row],[Ngày hạch toán]])</f>
        <v>30/06/2025</v>
      </c>
      <c r="T2198" s="8"/>
      <c r="U2198" s="7">
        <f>IF(Table1[[#This Row],[Ngày tính CN]]="","",S2198+T2198)</f>
        <v>45838</v>
      </c>
      <c r="V2198" s="74">
        <f ca="1">IF(Table1[[#This Row],[Hạn thanh toán]]="","",IF((U2198-NOW())&lt;0,0,(U2198-NOW())))</f>
        <v>0</v>
      </c>
      <c r="X2198" s="18" t="str">
        <f t="shared" ca="1" si="250"/>
        <v/>
      </c>
      <c r="Y2198" s="3" t="str">
        <f t="shared" si="251"/>
        <v>Đã thanh toán</v>
      </c>
      <c r="Z2198" s="301">
        <f>Table1[[#This Row],[Hạn thanh toán]]</f>
        <v>45838</v>
      </c>
      <c r="AA2198" s="301">
        <f>Table1[[#This Row],[Ngày Thanh toán]]</f>
        <v>45869</v>
      </c>
      <c r="AD2198" s="3" t="str">
        <f>VLOOKUP($A2198,Ma_KH!$A:$Q,Ma_KH!O$1,0)</f>
        <v>AEON MALL</v>
      </c>
      <c r="AE2198" s="3" t="str">
        <f>VLOOKUP($A2198,Ma_KH!$A:$Q,Ma_KH!P$1,0)</f>
        <v>CÔNG TY TNHH AEON VIỆT NAM</v>
      </c>
    </row>
    <row r="2199" spans="1:31" ht="25.5" customHeight="1" x14ac:dyDescent="0.2">
      <c r="A2199" s="4" t="s">
        <v>141</v>
      </c>
      <c r="B2199" s="4" t="s">
        <v>4526</v>
      </c>
      <c r="C2199" s="5" t="s">
        <v>4319</v>
      </c>
      <c r="D2199" s="6" t="s">
        <v>4678</v>
      </c>
      <c r="E2199" s="5" t="s">
        <v>4319</v>
      </c>
      <c r="F2199" s="3" t="s">
        <v>2380</v>
      </c>
      <c r="I2199" s="18">
        <f>IFERROR(ROUND((VLOOKUP(Table1[[#This Row],[Mã khách hàng]],Ty_Le!$A:$E,5,0)*5%),0),0)</f>
        <v>0</v>
      </c>
      <c r="J2199" s="18">
        <f>(Table1[[#This Row],[Tiền hàng]]-Table1[[#This Row],[Tiền chiết khấu]])*8%</f>
        <v>0</v>
      </c>
      <c r="K2199" s="18">
        <v>1412678</v>
      </c>
      <c r="L2199" s="8" t="s">
        <v>24</v>
      </c>
      <c r="M2199" s="7">
        <v>45903</v>
      </c>
      <c r="N2199" s="8" t="s">
        <v>4381</v>
      </c>
      <c r="O2199" s="18">
        <f>IF(Table1[[#This Row],[Phân loại]]="Tồn đầu kỳ",Table1[[#This Row],[Tổng giá trị]],0)</f>
        <v>0</v>
      </c>
      <c r="P2199" s="8">
        <f>IF(Table1[[#This Row],[Số còn phải thu ĐK]]&lt;&gt;0,0,IF(Table1[[#This Row],[Phân loại]]="Bán hàng",Table1[[#This Row],[Tổng giá trị]],-Table1[[#This Row],[Tổng giá trị]]))</f>
        <v>1412678</v>
      </c>
      <c r="Q2199" s="18">
        <f t="shared" si="249"/>
        <v>1412678</v>
      </c>
      <c r="R2199" s="8">
        <f>Table1[[#This Row],[Số còn phải thu ĐK]]+Table1[[#This Row],[Giá Trị HD sau CK]]-Table1[[#This Row],[Số tiền đã thu]]</f>
        <v>0</v>
      </c>
      <c r="S2199" s="7" t="str">
        <f>IF(Table1[[#This Row],[Ngày hóa đơn]]&lt;&gt;"",Table1[[#This Row],[Ngày hóa đơn]],Table1[[#This Row],[Ngày hạch toán]])</f>
        <v>01/07/2025</v>
      </c>
      <c r="T2199" s="8"/>
      <c r="U2199" s="7">
        <f>IF(Table1[[#This Row],[Ngày tính CN]]="","",S2199+T2199)</f>
        <v>45839</v>
      </c>
      <c r="V2199" s="74">
        <f ca="1">IF(Table1[[#This Row],[Hạn thanh toán]]="","",IF((U2199-NOW())&lt;0,0,(U2199-NOW())))</f>
        <v>0</v>
      </c>
      <c r="X2199" s="18" t="str">
        <f t="shared" ca="1" si="250"/>
        <v/>
      </c>
      <c r="Y2199" s="3" t="str">
        <f t="shared" si="251"/>
        <v>Đã thanh toán</v>
      </c>
      <c r="Z2199" s="301">
        <f>Table1[[#This Row],[Hạn thanh toán]]</f>
        <v>45839</v>
      </c>
      <c r="AA2199" s="301">
        <f>Table1[[#This Row],[Ngày Thanh toán]]</f>
        <v>45903</v>
      </c>
      <c r="AD2199" s="3" t="str">
        <f>VLOOKUP($A2199,Ma_KH!$A:$Q,Ma_KH!O$1,0)</f>
        <v>AEON MALL</v>
      </c>
      <c r="AE2199" s="3" t="str">
        <f>VLOOKUP($A2199,Ma_KH!$A:$Q,Ma_KH!P$1,0)</f>
        <v>CÔNG TY TNHH AEON VIỆT NAM</v>
      </c>
    </row>
    <row r="2200" spans="1:31" ht="25.5" customHeight="1" x14ac:dyDescent="0.2">
      <c r="A2200" s="4" t="s">
        <v>142</v>
      </c>
      <c r="B2200" s="4" t="s">
        <v>4526</v>
      </c>
      <c r="C2200" s="5" t="s">
        <v>4319</v>
      </c>
      <c r="D2200" s="6" t="s">
        <v>4679</v>
      </c>
      <c r="E2200" s="5" t="s">
        <v>4319</v>
      </c>
      <c r="F2200" s="3" t="s">
        <v>2416</v>
      </c>
      <c r="I2200" s="18">
        <f>IFERROR(ROUND((VLOOKUP(Table1[[#This Row],[Mã khách hàng]],Ty_Le!$A:$E,5,0)*5%),0),0)</f>
        <v>0</v>
      </c>
      <c r="J2200" s="18">
        <f>(Table1[[#This Row],[Tiền hàng]]-Table1[[#This Row],[Tiền chiết khấu]])*8%</f>
        <v>0</v>
      </c>
      <c r="K2200" s="18">
        <v>2283379</v>
      </c>
      <c r="L2200" s="8" t="s">
        <v>24</v>
      </c>
      <c r="M2200" s="7">
        <v>45903</v>
      </c>
      <c r="N2200" s="8" t="s">
        <v>4381</v>
      </c>
      <c r="O2200" s="18">
        <f>IF(Table1[[#This Row],[Phân loại]]="Tồn đầu kỳ",Table1[[#This Row],[Tổng giá trị]],0)</f>
        <v>0</v>
      </c>
      <c r="P2200" s="8">
        <f>IF(Table1[[#This Row],[Số còn phải thu ĐK]]&lt;&gt;0,0,IF(Table1[[#This Row],[Phân loại]]="Bán hàng",Table1[[#This Row],[Tổng giá trị]],-Table1[[#This Row],[Tổng giá trị]]))</f>
        <v>2283379</v>
      </c>
      <c r="Q2200" s="18">
        <f t="shared" si="249"/>
        <v>2283379</v>
      </c>
      <c r="R2200" s="8">
        <f>Table1[[#This Row],[Số còn phải thu ĐK]]+Table1[[#This Row],[Giá Trị HD sau CK]]-Table1[[#This Row],[Số tiền đã thu]]</f>
        <v>0</v>
      </c>
      <c r="S2200" s="7" t="str">
        <f>IF(Table1[[#This Row],[Ngày hóa đơn]]&lt;&gt;"",Table1[[#This Row],[Ngày hóa đơn]],Table1[[#This Row],[Ngày hạch toán]])</f>
        <v>01/07/2025</v>
      </c>
      <c r="T2200" s="8"/>
      <c r="U2200" s="7">
        <f>IF(Table1[[#This Row],[Ngày tính CN]]="","",S2200+T2200)</f>
        <v>45839</v>
      </c>
      <c r="V2200" s="74">
        <f ca="1">IF(Table1[[#This Row],[Hạn thanh toán]]="","",IF((U2200-NOW())&lt;0,0,(U2200-NOW())))</f>
        <v>0</v>
      </c>
      <c r="X2200" s="18" t="str">
        <f t="shared" ca="1" si="250"/>
        <v/>
      </c>
      <c r="Y2200" s="3" t="str">
        <f t="shared" si="251"/>
        <v>Đã thanh toán</v>
      </c>
      <c r="Z2200" s="301">
        <f>Table1[[#This Row],[Hạn thanh toán]]</f>
        <v>45839</v>
      </c>
      <c r="AA2200" s="301">
        <f>Table1[[#This Row],[Ngày Thanh toán]]</f>
        <v>45903</v>
      </c>
      <c r="AD2200" s="3" t="str">
        <f>VLOOKUP($A2200,Ma_KH!$A:$Q,Ma_KH!O$1,0)</f>
        <v>AEON MALL</v>
      </c>
      <c r="AE2200" s="3" t="str">
        <f>VLOOKUP($A2200,Ma_KH!$A:$Q,Ma_KH!P$1,0)</f>
        <v>CÔNG TY TNHH AEON VIỆT NAM</v>
      </c>
    </row>
    <row r="2201" spans="1:31" ht="25.5" customHeight="1" x14ac:dyDescent="0.2">
      <c r="A2201" s="4" t="s">
        <v>140</v>
      </c>
      <c r="B2201" s="4" t="s">
        <v>4526</v>
      </c>
      <c r="C2201" s="5" t="s">
        <v>4320</v>
      </c>
      <c r="D2201" s="6" t="s">
        <v>4680</v>
      </c>
      <c r="E2201" s="5" t="s">
        <v>4320</v>
      </c>
      <c r="F2201" s="3" t="s">
        <v>2330</v>
      </c>
      <c r="I2201" s="18">
        <f>IFERROR(ROUND((VLOOKUP(Table1[[#This Row],[Mã khách hàng]],Ty_Le!$A:$E,5,0)*5%),0),0)</f>
        <v>0</v>
      </c>
      <c r="J2201" s="18">
        <f>(Table1[[#This Row],[Tiền hàng]]-Table1[[#This Row],[Tiền chiết khấu]])*8%</f>
        <v>0</v>
      </c>
      <c r="K2201" s="18">
        <v>3553837</v>
      </c>
      <c r="L2201" s="8" t="s">
        <v>24</v>
      </c>
      <c r="M2201" s="7">
        <v>45903</v>
      </c>
      <c r="N2201" s="8" t="s">
        <v>4381</v>
      </c>
      <c r="O2201" s="18">
        <f>IF(Table1[[#This Row],[Phân loại]]="Tồn đầu kỳ",Table1[[#This Row],[Tổng giá trị]],0)</f>
        <v>0</v>
      </c>
      <c r="P2201" s="8">
        <f>IF(Table1[[#This Row],[Số còn phải thu ĐK]]&lt;&gt;0,0,IF(Table1[[#This Row],[Phân loại]]="Bán hàng",Table1[[#This Row],[Tổng giá trị]],-Table1[[#This Row],[Tổng giá trị]]))</f>
        <v>3553837</v>
      </c>
      <c r="Q2201" s="18">
        <f t="shared" si="249"/>
        <v>3553837</v>
      </c>
      <c r="R2201" s="8">
        <f>Table1[[#This Row],[Số còn phải thu ĐK]]+Table1[[#This Row],[Giá Trị HD sau CK]]-Table1[[#This Row],[Số tiền đã thu]]</f>
        <v>0</v>
      </c>
      <c r="S2201" s="7" t="str">
        <f>IF(Table1[[#This Row],[Ngày hóa đơn]]&lt;&gt;"",Table1[[#This Row],[Ngày hóa đơn]],Table1[[#This Row],[Ngày hạch toán]])</f>
        <v>02/07/2025</v>
      </c>
      <c r="T2201" s="8"/>
      <c r="U2201" s="7">
        <f>IF(Table1[[#This Row],[Ngày tính CN]]="","",S2201+T2201)</f>
        <v>45840</v>
      </c>
      <c r="V2201" s="74">
        <f ca="1">IF(Table1[[#This Row],[Hạn thanh toán]]="","",IF((U2201-NOW())&lt;0,0,(U2201-NOW())))</f>
        <v>0</v>
      </c>
      <c r="X2201" s="18" t="str">
        <f t="shared" ca="1" si="250"/>
        <v/>
      </c>
      <c r="Y2201" s="3" t="str">
        <f t="shared" si="251"/>
        <v>Đã thanh toán</v>
      </c>
      <c r="Z2201" s="301">
        <f>Table1[[#This Row],[Hạn thanh toán]]</f>
        <v>45840</v>
      </c>
      <c r="AA2201" s="301">
        <f>Table1[[#This Row],[Ngày Thanh toán]]</f>
        <v>45903</v>
      </c>
      <c r="AD2201" s="3" t="str">
        <f>VLOOKUP($A2201,Ma_KH!$A:$Q,Ma_KH!O$1,0)</f>
        <v>AEON MALL</v>
      </c>
      <c r="AE2201" s="3" t="str">
        <f>VLOOKUP($A2201,Ma_KH!$A:$Q,Ma_KH!P$1,0)</f>
        <v>CÔNG TY TNHH AEON VIỆT NAM</v>
      </c>
    </row>
    <row r="2202" spans="1:31" ht="25.5" customHeight="1" x14ac:dyDescent="0.2">
      <c r="A2202" s="4" t="s">
        <v>140</v>
      </c>
      <c r="B2202" s="4" t="s">
        <v>4526</v>
      </c>
      <c r="C2202" s="5" t="s">
        <v>4321</v>
      </c>
      <c r="D2202" s="6" t="s">
        <v>4594</v>
      </c>
      <c r="E2202" s="5" t="s">
        <v>4321</v>
      </c>
      <c r="F2202" s="3" t="s">
        <v>2331</v>
      </c>
      <c r="I2202" s="18">
        <f>IFERROR(ROUND((VLOOKUP(Table1[[#This Row],[Mã khách hàng]],Ty_Le!$A:$E,5,0)*5%),0),0)</f>
        <v>0</v>
      </c>
      <c r="J2202" s="18">
        <f>(Table1[[#This Row],[Tiền hàng]]-Table1[[#This Row],[Tiền chiết khấu]])*8%</f>
        <v>0</v>
      </c>
      <c r="K2202" s="18">
        <v>541976</v>
      </c>
      <c r="L2202" s="8" t="s">
        <v>24</v>
      </c>
      <c r="M2202" s="7">
        <v>45903</v>
      </c>
      <c r="N2202" s="8" t="s">
        <v>4381</v>
      </c>
      <c r="O2202" s="18">
        <f>IF(Table1[[#This Row],[Phân loại]]="Tồn đầu kỳ",Table1[[#This Row],[Tổng giá trị]],0)</f>
        <v>0</v>
      </c>
      <c r="P2202" s="8">
        <f>IF(Table1[[#This Row],[Số còn phải thu ĐK]]&lt;&gt;0,0,IF(Table1[[#This Row],[Phân loại]]="Bán hàng",Table1[[#This Row],[Tổng giá trị]],-Table1[[#This Row],[Tổng giá trị]]))</f>
        <v>541976</v>
      </c>
      <c r="Q2202" s="18">
        <f t="shared" si="249"/>
        <v>541976</v>
      </c>
      <c r="R2202" s="8">
        <f>Table1[[#This Row],[Số còn phải thu ĐK]]+Table1[[#This Row],[Giá Trị HD sau CK]]-Table1[[#This Row],[Số tiền đã thu]]</f>
        <v>0</v>
      </c>
      <c r="S2202" s="7" t="str">
        <f>IF(Table1[[#This Row],[Ngày hóa đơn]]&lt;&gt;"",Table1[[#This Row],[Ngày hóa đơn]],Table1[[#This Row],[Ngày hạch toán]])</f>
        <v>03/07/2025</v>
      </c>
      <c r="T2202" s="8"/>
      <c r="U2202" s="7">
        <f>IF(Table1[[#This Row],[Ngày tính CN]]="","",S2202+T2202)</f>
        <v>45841</v>
      </c>
      <c r="V2202" s="74">
        <f ca="1">IF(Table1[[#This Row],[Hạn thanh toán]]="","",IF((U2202-NOW())&lt;0,0,(U2202-NOW())))</f>
        <v>0</v>
      </c>
      <c r="X2202" s="18" t="str">
        <f t="shared" ca="1" si="250"/>
        <v/>
      </c>
      <c r="Y2202" s="3" t="str">
        <f t="shared" si="251"/>
        <v>Đã thanh toán</v>
      </c>
      <c r="Z2202" s="301">
        <f>Table1[[#This Row],[Hạn thanh toán]]</f>
        <v>45841</v>
      </c>
      <c r="AA2202" s="301">
        <f>Table1[[#This Row],[Ngày Thanh toán]]</f>
        <v>45903</v>
      </c>
      <c r="AD2202" s="3" t="str">
        <f>VLOOKUP($A2202,Ma_KH!$A:$Q,Ma_KH!O$1,0)</f>
        <v>AEON MALL</v>
      </c>
      <c r="AE2202" s="3" t="str">
        <f>VLOOKUP($A2202,Ma_KH!$A:$Q,Ma_KH!P$1,0)</f>
        <v>CÔNG TY TNHH AEON VIỆT NAM</v>
      </c>
    </row>
    <row r="2203" spans="1:31" ht="25.5" customHeight="1" x14ac:dyDescent="0.2">
      <c r="A2203" s="4" t="s">
        <v>142</v>
      </c>
      <c r="B2203" s="4" t="s">
        <v>4526</v>
      </c>
      <c r="C2203" s="5" t="s">
        <v>4322</v>
      </c>
      <c r="D2203" s="6" t="s">
        <v>4681</v>
      </c>
      <c r="E2203" s="5" t="s">
        <v>4322</v>
      </c>
      <c r="F2203" s="3" t="s">
        <v>2417</v>
      </c>
      <c r="I2203" s="18">
        <f>IFERROR(ROUND((VLOOKUP(Table1[[#This Row],[Mã khách hàng]],Ty_Le!$A:$E,5,0)*5%),0),0)</f>
        <v>0</v>
      </c>
      <c r="J2203" s="18">
        <f>(Table1[[#This Row],[Tiền hàng]]-Table1[[#This Row],[Tiền chiết khấu]])*8%</f>
        <v>0</v>
      </c>
      <c r="K2203" s="18">
        <v>2825356</v>
      </c>
      <c r="L2203" s="8" t="s">
        <v>24</v>
      </c>
      <c r="M2203" s="7">
        <v>45903</v>
      </c>
      <c r="N2203" s="8" t="s">
        <v>4381</v>
      </c>
      <c r="O2203" s="18">
        <f>IF(Table1[[#This Row],[Phân loại]]="Tồn đầu kỳ",Table1[[#This Row],[Tổng giá trị]],0)</f>
        <v>0</v>
      </c>
      <c r="P2203" s="8">
        <f>IF(Table1[[#This Row],[Số còn phải thu ĐK]]&lt;&gt;0,0,IF(Table1[[#This Row],[Phân loại]]="Bán hàng",Table1[[#This Row],[Tổng giá trị]],-Table1[[#This Row],[Tổng giá trị]]))</f>
        <v>2825356</v>
      </c>
      <c r="Q2203" s="18">
        <f t="shared" si="249"/>
        <v>2825356</v>
      </c>
      <c r="R2203" s="8">
        <f>Table1[[#This Row],[Số còn phải thu ĐK]]+Table1[[#This Row],[Giá Trị HD sau CK]]-Table1[[#This Row],[Số tiền đã thu]]</f>
        <v>0</v>
      </c>
      <c r="S2203" s="7" t="str">
        <f>IF(Table1[[#This Row],[Ngày hóa đơn]]&lt;&gt;"",Table1[[#This Row],[Ngày hóa đơn]],Table1[[#This Row],[Ngày hạch toán]])</f>
        <v>04/07/2025</v>
      </c>
      <c r="T2203" s="8"/>
      <c r="U2203" s="7">
        <f>IF(Table1[[#This Row],[Ngày tính CN]]="","",S2203+T2203)</f>
        <v>45842</v>
      </c>
      <c r="V2203" s="74">
        <f ca="1">IF(Table1[[#This Row],[Hạn thanh toán]]="","",IF((U2203-NOW())&lt;0,0,(U2203-NOW())))</f>
        <v>0</v>
      </c>
      <c r="X2203" s="18" t="str">
        <f t="shared" ca="1" si="250"/>
        <v/>
      </c>
      <c r="Y2203" s="3" t="str">
        <f t="shared" si="251"/>
        <v>Đã thanh toán</v>
      </c>
      <c r="Z2203" s="301">
        <f>Table1[[#This Row],[Hạn thanh toán]]</f>
        <v>45842</v>
      </c>
      <c r="AA2203" s="301">
        <f>Table1[[#This Row],[Ngày Thanh toán]]</f>
        <v>45903</v>
      </c>
      <c r="AD2203" s="3" t="str">
        <f>VLOOKUP($A2203,Ma_KH!$A:$Q,Ma_KH!O$1,0)</f>
        <v>AEON MALL</v>
      </c>
      <c r="AE2203" s="3" t="str">
        <f>VLOOKUP($A2203,Ma_KH!$A:$Q,Ma_KH!P$1,0)</f>
        <v>CÔNG TY TNHH AEON VIỆT NAM</v>
      </c>
    </row>
    <row r="2204" spans="1:31" ht="25.5" customHeight="1" x14ac:dyDescent="0.2">
      <c r="A2204" s="4" t="s">
        <v>141</v>
      </c>
      <c r="B2204" s="4" t="s">
        <v>4526</v>
      </c>
      <c r="C2204" s="5" t="s">
        <v>4323</v>
      </c>
      <c r="D2204" s="6" t="s">
        <v>4682</v>
      </c>
      <c r="E2204" s="5" t="s">
        <v>4323</v>
      </c>
      <c r="F2204" s="3" t="s">
        <v>2381</v>
      </c>
      <c r="I2204" s="18">
        <f>IFERROR(ROUND((VLOOKUP(Table1[[#This Row],[Mã khách hàng]],Ty_Le!$A:$E,5,0)*5%),0),0)</f>
        <v>0</v>
      </c>
      <c r="J2204" s="18">
        <f>(Table1[[#This Row],[Tiền hàng]]-Table1[[#This Row],[Tiền chiết khấu]])*8%</f>
        <v>0</v>
      </c>
      <c r="K2204" s="18">
        <v>3553837</v>
      </c>
      <c r="L2204" s="8" t="s">
        <v>24</v>
      </c>
      <c r="M2204" s="7">
        <v>45903</v>
      </c>
      <c r="N2204" s="8" t="s">
        <v>4381</v>
      </c>
      <c r="O2204" s="18">
        <f>IF(Table1[[#This Row],[Phân loại]]="Tồn đầu kỳ",Table1[[#This Row],[Tổng giá trị]],0)</f>
        <v>0</v>
      </c>
      <c r="P2204" s="8">
        <f>IF(Table1[[#This Row],[Số còn phải thu ĐK]]&lt;&gt;0,0,IF(Table1[[#This Row],[Phân loại]]="Bán hàng",Table1[[#This Row],[Tổng giá trị]],-Table1[[#This Row],[Tổng giá trị]]))</f>
        <v>3553837</v>
      </c>
      <c r="Q2204" s="18">
        <f t="shared" si="249"/>
        <v>3553837</v>
      </c>
      <c r="R2204" s="8">
        <f>Table1[[#This Row],[Số còn phải thu ĐK]]+Table1[[#This Row],[Giá Trị HD sau CK]]-Table1[[#This Row],[Số tiền đã thu]]</f>
        <v>0</v>
      </c>
      <c r="S2204" s="7" t="str">
        <f>IF(Table1[[#This Row],[Ngày hóa đơn]]&lt;&gt;"",Table1[[#This Row],[Ngày hóa đơn]],Table1[[#This Row],[Ngày hạch toán]])</f>
        <v>08/07/2025</v>
      </c>
      <c r="T2204" s="8"/>
      <c r="U2204" s="7">
        <f>IF(Table1[[#This Row],[Ngày tính CN]]="","",S2204+T2204)</f>
        <v>45846</v>
      </c>
      <c r="V2204" s="74">
        <f ca="1">IF(Table1[[#This Row],[Hạn thanh toán]]="","",IF((U2204-NOW())&lt;0,0,(U2204-NOW())))</f>
        <v>0</v>
      </c>
      <c r="X2204" s="18" t="str">
        <f t="shared" ca="1" si="250"/>
        <v/>
      </c>
      <c r="Y2204" s="3" t="str">
        <f t="shared" si="251"/>
        <v>Đã thanh toán</v>
      </c>
      <c r="Z2204" s="301">
        <f>Table1[[#This Row],[Hạn thanh toán]]</f>
        <v>45846</v>
      </c>
      <c r="AA2204" s="301">
        <f>Table1[[#This Row],[Ngày Thanh toán]]</f>
        <v>45903</v>
      </c>
      <c r="AD2204" s="3" t="str">
        <f>VLOOKUP($A2204,Ma_KH!$A:$Q,Ma_KH!O$1,0)</f>
        <v>AEON MALL</v>
      </c>
      <c r="AE2204" s="3" t="str">
        <f>VLOOKUP($A2204,Ma_KH!$A:$Q,Ma_KH!P$1,0)</f>
        <v>CÔNG TY TNHH AEON VIỆT NAM</v>
      </c>
    </row>
    <row r="2205" spans="1:31" ht="25.5" customHeight="1" x14ac:dyDescent="0.2">
      <c r="A2205" s="4" t="s">
        <v>141</v>
      </c>
      <c r="B2205" s="4" t="s">
        <v>4526</v>
      </c>
      <c r="C2205" s="5" t="s">
        <v>4324</v>
      </c>
      <c r="D2205" s="6" t="s">
        <v>4683</v>
      </c>
      <c r="E2205" s="5" t="s">
        <v>4324</v>
      </c>
      <c r="F2205" s="3" t="s">
        <v>2382</v>
      </c>
      <c r="I2205" s="18">
        <f>IFERROR(ROUND((VLOOKUP(Table1[[#This Row],[Mã khách hàng]],Ty_Le!$A:$E,5,0)*5%),0),0)</f>
        <v>0</v>
      </c>
      <c r="J2205" s="18">
        <f>(Table1[[#This Row],[Tiền hàng]]-Table1[[#This Row],[Tiền chiết khấu]])*8%</f>
        <v>0</v>
      </c>
      <c r="K2205" s="18">
        <v>2398853</v>
      </c>
      <c r="L2205" s="8" t="s">
        <v>24</v>
      </c>
      <c r="M2205" s="7">
        <v>45903</v>
      </c>
      <c r="N2205" s="8" t="s">
        <v>4381</v>
      </c>
      <c r="O2205" s="18">
        <f>IF(Table1[[#This Row],[Phân loại]]="Tồn đầu kỳ",Table1[[#This Row],[Tổng giá trị]],0)</f>
        <v>0</v>
      </c>
      <c r="P2205" s="8">
        <f>IF(Table1[[#This Row],[Số còn phải thu ĐK]]&lt;&gt;0,0,IF(Table1[[#This Row],[Phân loại]]="Bán hàng",Table1[[#This Row],[Tổng giá trị]],-Table1[[#This Row],[Tổng giá trị]]))</f>
        <v>2398853</v>
      </c>
      <c r="Q2205" s="18">
        <f t="shared" si="249"/>
        <v>2398853</v>
      </c>
      <c r="R2205" s="8">
        <f>Table1[[#This Row],[Số còn phải thu ĐK]]+Table1[[#This Row],[Giá Trị HD sau CK]]-Table1[[#This Row],[Số tiền đã thu]]</f>
        <v>0</v>
      </c>
      <c r="S2205" s="7" t="str">
        <f>IF(Table1[[#This Row],[Ngày hóa đơn]]&lt;&gt;"",Table1[[#This Row],[Ngày hóa đơn]],Table1[[#This Row],[Ngày hạch toán]])</f>
        <v>12/07/2025</v>
      </c>
      <c r="T2205" s="8"/>
      <c r="U2205" s="7">
        <f>IF(Table1[[#This Row],[Ngày tính CN]]="","",S2205+T2205)</f>
        <v>45850</v>
      </c>
      <c r="V2205" s="74">
        <f ca="1">IF(Table1[[#This Row],[Hạn thanh toán]]="","",IF((U2205-NOW())&lt;0,0,(U2205-NOW())))</f>
        <v>0</v>
      </c>
      <c r="X2205" s="18" t="str">
        <f t="shared" ca="1" si="250"/>
        <v/>
      </c>
      <c r="Y2205" s="3" t="str">
        <f t="shared" si="251"/>
        <v>Đã thanh toán</v>
      </c>
      <c r="Z2205" s="301">
        <f>Table1[[#This Row],[Hạn thanh toán]]</f>
        <v>45850</v>
      </c>
      <c r="AA2205" s="301">
        <f>Table1[[#This Row],[Ngày Thanh toán]]</f>
        <v>45903</v>
      </c>
      <c r="AD2205" s="3" t="str">
        <f>VLOOKUP($A2205,Ma_KH!$A:$Q,Ma_KH!O$1,0)</f>
        <v>AEON MALL</v>
      </c>
      <c r="AE2205" s="3" t="str">
        <f>VLOOKUP($A2205,Ma_KH!$A:$Q,Ma_KH!P$1,0)</f>
        <v>CÔNG TY TNHH AEON VIỆT NAM</v>
      </c>
    </row>
    <row r="2206" spans="1:31" ht="25.5" customHeight="1" x14ac:dyDescent="0.2">
      <c r="A2206" s="4" t="s">
        <v>142</v>
      </c>
      <c r="B2206" s="4" t="s">
        <v>4526</v>
      </c>
      <c r="C2206" s="5" t="s">
        <v>4325</v>
      </c>
      <c r="D2206" s="6" t="s">
        <v>4684</v>
      </c>
      <c r="E2206" s="5" t="s">
        <v>4325</v>
      </c>
      <c r="F2206" s="3" t="s">
        <v>2418</v>
      </c>
      <c r="I2206" s="18">
        <f>IFERROR(ROUND((VLOOKUP(Table1[[#This Row],[Mã khách hàng]],Ty_Le!$A:$E,5,0)*5%),0),0)</f>
        <v>0</v>
      </c>
      <c r="J2206" s="18">
        <f>(Table1[[#This Row],[Tiền hàng]]-Table1[[#This Row],[Tiền chiết khấu]])*8%</f>
        <v>0</v>
      </c>
      <c r="K2206" s="18">
        <v>2825356</v>
      </c>
      <c r="L2206" s="8" t="s">
        <v>24</v>
      </c>
      <c r="M2206" s="7">
        <v>45903</v>
      </c>
      <c r="N2206" s="8" t="s">
        <v>4381</v>
      </c>
      <c r="O2206" s="18">
        <f>IF(Table1[[#This Row],[Phân loại]]="Tồn đầu kỳ",Table1[[#This Row],[Tổng giá trị]],0)</f>
        <v>0</v>
      </c>
      <c r="P2206" s="8">
        <f>IF(Table1[[#This Row],[Số còn phải thu ĐK]]&lt;&gt;0,0,IF(Table1[[#This Row],[Phân loại]]="Bán hàng",Table1[[#This Row],[Tổng giá trị]],-Table1[[#This Row],[Tổng giá trị]]))</f>
        <v>2825356</v>
      </c>
      <c r="Q2206" s="18">
        <f t="shared" si="249"/>
        <v>2825356</v>
      </c>
      <c r="R2206" s="8">
        <f>Table1[[#This Row],[Số còn phải thu ĐK]]+Table1[[#This Row],[Giá Trị HD sau CK]]-Table1[[#This Row],[Số tiền đã thu]]</f>
        <v>0</v>
      </c>
      <c r="S2206" s="7" t="str">
        <f>IF(Table1[[#This Row],[Ngày hóa đơn]]&lt;&gt;"",Table1[[#This Row],[Ngày hóa đơn]],Table1[[#This Row],[Ngày hạch toán]])</f>
        <v>14/07/2025</v>
      </c>
      <c r="T2206" s="8"/>
      <c r="U2206" s="7">
        <f>IF(Table1[[#This Row],[Ngày tính CN]]="","",S2206+T2206)</f>
        <v>45852</v>
      </c>
      <c r="V2206" s="74">
        <f ca="1">IF(Table1[[#This Row],[Hạn thanh toán]]="","",IF((U2206-NOW())&lt;0,0,(U2206-NOW())))</f>
        <v>0</v>
      </c>
      <c r="X2206" s="18" t="str">
        <f t="shared" ca="1" si="250"/>
        <v/>
      </c>
      <c r="Y2206" s="3" t="str">
        <f t="shared" si="251"/>
        <v>Đã thanh toán</v>
      </c>
      <c r="Z2206" s="301">
        <f>Table1[[#This Row],[Hạn thanh toán]]</f>
        <v>45852</v>
      </c>
      <c r="AA2206" s="301">
        <f>Table1[[#This Row],[Ngày Thanh toán]]</f>
        <v>45903</v>
      </c>
      <c r="AD2206" s="3" t="str">
        <f>VLOOKUP($A2206,Ma_KH!$A:$Q,Ma_KH!O$1,0)</f>
        <v>AEON MALL</v>
      </c>
      <c r="AE2206" s="3" t="str">
        <f>VLOOKUP($A2206,Ma_KH!$A:$Q,Ma_KH!P$1,0)</f>
        <v>CÔNG TY TNHH AEON VIỆT NAM</v>
      </c>
    </row>
    <row r="2207" spans="1:31" ht="25.5" customHeight="1" x14ac:dyDescent="0.2">
      <c r="A2207" s="4" t="s">
        <v>140</v>
      </c>
      <c r="B2207" s="4" t="s">
        <v>4526</v>
      </c>
      <c r="C2207" s="5" t="s">
        <v>4326</v>
      </c>
      <c r="D2207" s="6" t="s">
        <v>4685</v>
      </c>
      <c r="E2207" s="5" t="s">
        <v>4326</v>
      </c>
      <c r="F2207" s="3" t="s">
        <v>2332</v>
      </c>
      <c r="I2207" s="18">
        <f>IFERROR(ROUND((VLOOKUP(Table1[[#This Row],[Mã khách hàng]],Ty_Le!$A:$E,5,0)*5%),0),0)</f>
        <v>0</v>
      </c>
      <c r="J2207" s="18">
        <f>(Table1[[#This Row],[Tiền hàng]]-Table1[[#This Row],[Tiền chiết khấu]])*8%</f>
        <v>0</v>
      </c>
      <c r="K2207" s="18">
        <v>5015326</v>
      </c>
      <c r="L2207" s="8" t="s">
        <v>24</v>
      </c>
      <c r="M2207" s="7">
        <v>45903</v>
      </c>
      <c r="N2207" s="8" t="s">
        <v>4381</v>
      </c>
      <c r="O2207" s="18">
        <f>IF(Table1[[#This Row],[Phân loại]]="Tồn đầu kỳ",Table1[[#This Row],[Tổng giá trị]],0)</f>
        <v>0</v>
      </c>
      <c r="P2207" s="8">
        <f>IF(Table1[[#This Row],[Số còn phải thu ĐK]]&lt;&gt;0,0,IF(Table1[[#This Row],[Phân loại]]="Bán hàng",Table1[[#This Row],[Tổng giá trị]],-Table1[[#This Row],[Tổng giá trị]]))</f>
        <v>5015326</v>
      </c>
      <c r="Q2207" s="18">
        <f t="shared" si="249"/>
        <v>5015326</v>
      </c>
      <c r="R2207" s="8">
        <f>Table1[[#This Row],[Số còn phải thu ĐK]]+Table1[[#This Row],[Giá Trị HD sau CK]]-Table1[[#This Row],[Số tiền đã thu]]</f>
        <v>0</v>
      </c>
      <c r="S2207" s="7" t="str">
        <f>IF(Table1[[#This Row],[Ngày hóa đơn]]&lt;&gt;"",Table1[[#This Row],[Ngày hóa đơn]],Table1[[#This Row],[Ngày hạch toán]])</f>
        <v>18/07/2025</v>
      </c>
      <c r="T2207" s="8"/>
      <c r="U2207" s="7">
        <f>IF(Table1[[#This Row],[Ngày tính CN]]="","",S2207+T2207)</f>
        <v>45856</v>
      </c>
      <c r="V2207" s="74">
        <f ca="1">IF(Table1[[#This Row],[Hạn thanh toán]]="","",IF((U2207-NOW())&lt;0,0,(U2207-NOW())))</f>
        <v>0</v>
      </c>
      <c r="X2207" s="18" t="str">
        <f t="shared" ca="1" si="250"/>
        <v/>
      </c>
      <c r="Y2207" s="3" t="str">
        <f t="shared" si="251"/>
        <v>Đã thanh toán</v>
      </c>
      <c r="Z2207" s="301">
        <f>Table1[[#This Row],[Hạn thanh toán]]</f>
        <v>45856</v>
      </c>
      <c r="AA2207" s="301">
        <f>Table1[[#This Row],[Ngày Thanh toán]]</f>
        <v>45903</v>
      </c>
      <c r="AD2207" s="3" t="str">
        <f>VLOOKUP($A2207,Ma_KH!$A:$Q,Ma_KH!O$1,0)</f>
        <v>AEON MALL</v>
      </c>
      <c r="AE2207" s="3" t="str">
        <f>VLOOKUP($A2207,Ma_KH!$A:$Q,Ma_KH!P$1,0)</f>
        <v>CÔNG TY TNHH AEON VIỆT NAM</v>
      </c>
    </row>
    <row r="2208" spans="1:31" ht="25.5" customHeight="1" x14ac:dyDescent="0.2">
      <c r="A2208" s="4" t="s">
        <v>141</v>
      </c>
      <c r="B2208" s="4" t="s">
        <v>4526</v>
      </c>
      <c r="C2208" s="5" t="s">
        <v>4327</v>
      </c>
      <c r="D2208" s="6" t="s">
        <v>4686</v>
      </c>
      <c r="E2208" s="5" t="s">
        <v>4327</v>
      </c>
      <c r="F2208" s="3" t="s">
        <v>2383</v>
      </c>
      <c r="I2208" s="18">
        <f>IFERROR(ROUND((VLOOKUP(Table1[[#This Row],[Mã khách hàng]],Ty_Le!$A:$E,5,0)*5%),0),0)</f>
        <v>0</v>
      </c>
      <c r="J2208" s="18">
        <f>(Table1[[#This Row],[Tiền hàng]]-Table1[[#This Row],[Tiền chiết khấu]])*8%</f>
        <v>0</v>
      </c>
      <c r="K2208" s="18">
        <v>5286314</v>
      </c>
      <c r="L2208" s="8" t="s">
        <v>24</v>
      </c>
      <c r="M2208" s="7">
        <v>45903</v>
      </c>
      <c r="N2208" s="8" t="s">
        <v>4381</v>
      </c>
      <c r="O2208" s="18">
        <f>IF(Table1[[#This Row],[Phân loại]]="Tồn đầu kỳ",Table1[[#This Row],[Tổng giá trị]],0)</f>
        <v>0</v>
      </c>
      <c r="P2208" s="8">
        <f>IF(Table1[[#This Row],[Số còn phải thu ĐK]]&lt;&gt;0,0,IF(Table1[[#This Row],[Phân loại]]="Bán hàng",Table1[[#This Row],[Tổng giá trị]],-Table1[[#This Row],[Tổng giá trị]]))</f>
        <v>5286314</v>
      </c>
      <c r="Q2208" s="18">
        <f t="shared" si="249"/>
        <v>5286314</v>
      </c>
      <c r="R2208" s="8">
        <f>Table1[[#This Row],[Số còn phải thu ĐK]]+Table1[[#This Row],[Giá Trị HD sau CK]]-Table1[[#This Row],[Số tiền đã thu]]</f>
        <v>0</v>
      </c>
      <c r="S2208" s="7" t="str">
        <f>IF(Table1[[#This Row],[Ngày hóa đơn]]&lt;&gt;"",Table1[[#This Row],[Ngày hóa đơn]],Table1[[#This Row],[Ngày hạch toán]])</f>
        <v>22/07/2025</v>
      </c>
      <c r="T2208" s="8"/>
      <c r="U2208" s="7">
        <f>IF(Table1[[#This Row],[Ngày tính CN]]="","",S2208+T2208)</f>
        <v>45860</v>
      </c>
      <c r="V2208" s="74">
        <f ca="1">IF(Table1[[#This Row],[Hạn thanh toán]]="","",IF((U2208-NOW())&lt;0,0,(U2208-NOW())))</f>
        <v>0</v>
      </c>
      <c r="X2208" s="18" t="str">
        <f t="shared" ca="1" si="250"/>
        <v/>
      </c>
      <c r="Y2208" s="3" t="str">
        <f t="shared" si="251"/>
        <v>Đã thanh toán</v>
      </c>
      <c r="Z2208" s="301">
        <f>Table1[[#This Row],[Hạn thanh toán]]</f>
        <v>45860</v>
      </c>
      <c r="AA2208" s="301">
        <f>Table1[[#This Row],[Ngày Thanh toán]]</f>
        <v>45903</v>
      </c>
      <c r="AD2208" s="3" t="str">
        <f>VLOOKUP($A2208,Ma_KH!$A:$Q,Ma_KH!O$1,0)</f>
        <v>AEON MALL</v>
      </c>
      <c r="AE2208" s="3" t="str">
        <f>VLOOKUP($A2208,Ma_KH!$A:$Q,Ma_KH!P$1,0)</f>
        <v>CÔNG TY TNHH AEON VIỆT NAM</v>
      </c>
    </row>
    <row r="2209" spans="1:31" ht="25.5" customHeight="1" x14ac:dyDescent="0.2">
      <c r="A2209" s="4" t="s">
        <v>140</v>
      </c>
      <c r="B2209" s="4" t="s">
        <v>4526</v>
      </c>
      <c r="C2209" s="5" t="s">
        <v>4328</v>
      </c>
      <c r="D2209" s="6" t="s">
        <v>4687</v>
      </c>
      <c r="E2209" s="5" t="s">
        <v>4328</v>
      </c>
      <c r="F2209" s="3" t="s">
        <v>2334</v>
      </c>
      <c r="I2209" s="18">
        <f>IFERROR(ROUND((VLOOKUP(Table1[[#This Row],[Mã khách hàng]],Ty_Le!$A:$E,5,0)*5%),0),0)</f>
        <v>0</v>
      </c>
      <c r="J2209" s="18">
        <f>(Table1[[#This Row],[Tiền hàng]]-Table1[[#This Row],[Tiền chiết khấu]])*8%</f>
        <v>0</v>
      </c>
      <c r="K2209" s="18">
        <v>1302653</v>
      </c>
      <c r="L2209" s="8" t="s">
        <v>24</v>
      </c>
      <c r="M2209" s="7">
        <v>45903</v>
      </c>
      <c r="N2209" s="8" t="s">
        <v>4381</v>
      </c>
      <c r="O2209" s="18">
        <f>IF(Table1[[#This Row],[Phân loại]]="Tồn đầu kỳ",Table1[[#This Row],[Tổng giá trị]],0)</f>
        <v>0</v>
      </c>
      <c r="P2209" s="8">
        <f>IF(Table1[[#This Row],[Số còn phải thu ĐK]]&lt;&gt;0,0,IF(Table1[[#This Row],[Phân loại]]="Bán hàng",Table1[[#This Row],[Tổng giá trị]],-Table1[[#This Row],[Tổng giá trị]]))</f>
        <v>1302653</v>
      </c>
      <c r="Q2209" s="18">
        <f t="shared" si="249"/>
        <v>1302653</v>
      </c>
      <c r="R2209" s="8">
        <f>Table1[[#This Row],[Số còn phải thu ĐK]]+Table1[[#This Row],[Giá Trị HD sau CK]]-Table1[[#This Row],[Số tiền đã thu]]</f>
        <v>0</v>
      </c>
      <c r="S2209" s="7" t="str">
        <f>IF(Table1[[#This Row],[Ngày hóa đơn]]&lt;&gt;"",Table1[[#This Row],[Ngày hóa đơn]],Table1[[#This Row],[Ngày hạch toán]])</f>
        <v>30/07/2025</v>
      </c>
      <c r="T2209" s="8"/>
      <c r="U2209" s="7">
        <f>IF(Table1[[#This Row],[Ngày tính CN]]="","",S2209+T2209)</f>
        <v>45868</v>
      </c>
      <c r="V2209" s="74">
        <f ca="1">IF(Table1[[#This Row],[Hạn thanh toán]]="","",IF((U2209-NOW())&lt;0,0,(U2209-NOW())))</f>
        <v>0</v>
      </c>
      <c r="X2209" s="18" t="str">
        <f t="shared" ca="1" si="250"/>
        <v/>
      </c>
      <c r="Y2209" s="3" t="str">
        <f t="shared" si="251"/>
        <v>Đã thanh toán</v>
      </c>
      <c r="Z2209" s="301">
        <f>Table1[[#This Row],[Hạn thanh toán]]</f>
        <v>45868</v>
      </c>
      <c r="AA2209" s="301">
        <f>Table1[[#This Row],[Ngày Thanh toán]]</f>
        <v>45903</v>
      </c>
      <c r="AD2209" s="3" t="str">
        <f>VLOOKUP($A2209,Ma_KH!$A:$Q,Ma_KH!O$1,0)</f>
        <v>AEON MALL</v>
      </c>
      <c r="AE2209" s="3" t="str">
        <f>VLOOKUP($A2209,Ma_KH!$A:$Q,Ma_KH!P$1,0)</f>
        <v>CÔNG TY TNHH AEON VIỆT NAM</v>
      </c>
    </row>
    <row r="2210" spans="1:31" ht="25.5" customHeight="1" x14ac:dyDescent="0.2">
      <c r="A2210" s="4" t="s">
        <v>140</v>
      </c>
      <c r="B2210" s="4" t="s">
        <v>4526</v>
      </c>
      <c r="C2210" s="5" t="s">
        <v>4328</v>
      </c>
      <c r="D2210" s="6" t="s">
        <v>4688</v>
      </c>
      <c r="E2210" s="5" t="s">
        <v>4328</v>
      </c>
      <c r="F2210" s="3" t="s">
        <v>2333</v>
      </c>
      <c r="I2210" s="18">
        <f>IFERROR(ROUND((VLOOKUP(Table1[[#This Row],[Mã khách hàng]],Ty_Le!$A:$E,5,0)*5%),0),0)</f>
        <v>0</v>
      </c>
      <c r="J2210" s="18">
        <f>(Table1[[#This Row],[Tiền hàng]]-Table1[[#This Row],[Tiền chiết khấu]])*8%</f>
        <v>0</v>
      </c>
      <c r="K2210" s="18">
        <v>1741403</v>
      </c>
      <c r="L2210" s="8" t="s">
        <v>24</v>
      </c>
      <c r="M2210" s="7">
        <v>45903</v>
      </c>
      <c r="N2210" s="8" t="s">
        <v>4381</v>
      </c>
      <c r="O2210" s="18">
        <f>IF(Table1[[#This Row],[Phân loại]]="Tồn đầu kỳ",Table1[[#This Row],[Tổng giá trị]],0)</f>
        <v>0</v>
      </c>
      <c r="P2210" s="8">
        <f>IF(Table1[[#This Row],[Số còn phải thu ĐK]]&lt;&gt;0,0,IF(Table1[[#This Row],[Phân loại]]="Bán hàng",Table1[[#This Row],[Tổng giá trị]],-Table1[[#This Row],[Tổng giá trị]]))</f>
        <v>1741403</v>
      </c>
      <c r="Q2210" s="18">
        <f t="shared" si="249"/>
        <v>1741403</v>
      </c>
      <c r="R2210" s="8">
        <f>Table1[[#This Row],[Số còn phải thu ĐK]]+Table1[[#This Row],[Giá Trị HD sau CK]]-Table1[[#This Row],[Số tiền đã thu]]</f>
        <v>0</v>
      </c>
      <c r="S2210" s="7" t="str">
        <f>IF(Table1[[#This Row],[Ngày hóa đơn]]&lt;&gt;"",Table1[[#This Row],[Ngày hóa đơn]],Table1[[#This Row],[Ngày hạch toán]])</f>
        <v>30/07/2025</v>
      </c>
      <c r="T2210" s="8"/>
      <c r="U2210" s="7">
        <f>IF(Table1[[#This Row],[Ngày tính CN]]="","",S2210+T2210)</f>
        <v>45868</v>
      </c>
      <c r="V2210" s="74">
        <f ca="1">IF(Table1[[#This Row],[Hạn thanh toán]]="","",IF((U2210-NOW())&lt;0,0,(U2210-NOW())))</f>
        <v>0</v>
      </c>
      <c r="X2210" s="18" t="str">
        <f t="shared" ca="1" si="250"/>
        <v/>
      </c>
      <c r="Y2210" s="3" t="str">
        <f t="shared" si="251"/>
        <v>Đã thanh toán</v>
      </c>
      <c r="Z2210" s="301">
        <f>Table1[[#This Row],[Hạn thanh toán]]</f>
        <v>45868</v>
      </c>
      <c r="AA2210" s="301">
        <f>Table1[[#This Row],[Ngày Thanh toán]]</f>
        <v>45903</v>
      </c>
      <c r="AD2210" s="3" t="str">
        <f>VLOOKUP($A2210,Ma_KH!$A:$Q,Ma_KH!O$1,0)</f>
        <v>AEON MALL</v>
      </c>
      <c r="AE2210" s="3" t="str">
        <f>VLOOKUP($A2210,Ma_KH!$A:$Q,Ma_KH!P$1,0)</f>
        <v>CÔNG TY TNHH AEON VIỆT NAM</v>
      </c>
    </row>
    <row r="2211" spans="1:31" ht="25.5" customHeight="1" x14ac:dyDescent="0.2">
      <c r="A2211" s="4" t="s">
        <v>141</v>
      </c>
      <c r="B2211" s="4" t="s">
        <v>4526</v>
      </c>
      <c r="C2211" s="5" t="s">
        <v>4329</v>
      </c>
      <c r="D2211" s="6" t="s">
        <v>4689</v>
      </c>
      <c r="E2211" s="5" t="s">
        <v>4329</v>
      </c>
      <c r="F2211" s="3" t="s">
        <v>2384</v>
      </c>
      <c r="I2211" s="18">
        <f>IFERROR(ROUND((VLOOKUP(Table1[[#This Row],[Mã khách hàng]],Ty_Le!$A:$E,5,0)*5%),0),0)</f>
        <v>0</v>
      </c>
      <c r="J2211" s="18">
        <f>(Table1[[#This Row],[Tiền hàng]]-Table1[[#This Row],[Tiền chiết khấu]])*8%</f>
        <v>0</v>
      </c>
      <c r="K2211" s="18">
        <v>2502079</v>
      </c>
      <c r="L2211" s="8" t="s">
        <v>24</v>
      </c>
      <c r="M2211" s="7">
        <v>45903</v>
      </c>
      <c r="N2211" s="8" t="s">
        <v>4381</v>
      </c>
      <c r="O2211" s="18">
        <f>IF(Table1[[#This Row],[Phân loại]]="Tồn đầu kỳ",Table1[[#This Row],[Tổng giá trị]],0)</f>
        <v>0</v>
      </c>
      <c r="P2211" s="8">
        <f>IF(Table1[[#This Row],[Số còn phải thu ĐK]]&lt;&gt;0,0,IF(Table1[[#This Row],[Phân loại]]="Bán hàng",Table1[[#This Row],[Tổng giá trị]],-Table1[[#This Row],[Tổng giá trị]]))</f>
        <v>2502079</v>
      </c>
      <c r="Q2211" s="18">
        <f t="shared" si="249"/>
        <v>2502079</v>
      </c>
      <c r="R2211" s="8">
        <f>Table1[[#This Row],[Số còn phải thu ĐK]]+Table1[[#This Row],[Giá Trị HD sau CK]]-Table1[[#This Row],[Số tiền đã thu]]</f>
        <v>0</v>
      </c>
      <c r="S2211" s="7" t="str">
        <f>IF(Table1[[#This Row],[Ngày hóa đơn]]&lt;&gt;"",Table1[[#This Row],[Ngày hóa đơn]],Table1[[#This Row],[Ngày hạch toán]])</f>
        <v>31/07/2025</v>
      </c>
      <c r="T2211" s="8"/>
      <c r="U2211" s="7">
        <f>IF(Table1[[#This Row],[Ngày tính CN]]="","",S2211+T2211)</f>
        <v>45869</v>
      </c>
      <c r="V2211" s="74">
        <f ca="1">IF(Table1[[#This Row],[Hạn thanh toán]]="","",IF((U2211-NOW())&lt;0,0,(U2211-NOW())))</f>
        <v>0</v>
      </c>
      <c r="X2211" s="18" t="str">
        <f t="shared" ca="1" si="250"/>
        <v/>
      </c>
      <c r="Y2211" s="3" t="str">
        <f t="shared" si="251"/>
        <v>Đã thanh toán</v>
      </c>
      <c r="Z2211" s="301">
        <f>Table1[[#This Row],[Hạn thanh toán]]</f>
        <v>45869</v>
      </c>
      <c r="AA2211" s="301">
        <f>Table1[[#This Row],[Ngày Thanh toán]]</f>
        <v>45903</v>
      </c>
      <c r="AD2211" s="3" t="str">
        <f>VLOOKUP($A2211,Ma_KH!$A:$Q,Ma_KH!O$1,0)</f>
        <v>AEON MALL</v>
      </c>
      <c r="AE2211" s="3" t="str">
        <f>VLOOKUP($A2211,Ma_KH!$A:$Q,Ma_KH!P$1,0)</f>
        <v>CÔNG TY TNHH AEON VIỆT NAM</v>
      </c>
    </row>
    <row r="2212" spans="1:31" ht="25.5" customHeight="1" x14ac:dyDescent="0.2">
      <c r="A2212" s="4" t="s">
        <v>142</v>
      </c>
      <c r="B2212" s="4" t="s">
        <v>4526</v>
      </c>
      <c r="C2212" s="5" t="s">
        <v>4328</v>
      </c>
      <c r="D2212" s="6" t="s">
        <v>4690</v>
      </c>
      <c r="E2212" s="5" t="s">
        <v>4328</v>
      </c>
      <c r="F2212" s="3">
        <v>1536</v>
      </c>
      <c r="I2212" s="18">
        <f>IFERROR(ROUND((VLOOKUP(Table1[[#This Row],[Mã khách hàng]],Ty_Le!$A:$E,5,0)*5%),0),0)</f>
        <v>0</v>
      </c>
      <c r="J2212" s="18">
        <f>(Table1[[#This Row],[Tiền hàng]]-Table1[[#This Row],[Tiền chiết khấu]])*8%</f>
        <v>0</v>
      </c>
      <c r="K2212" s="18">
        <v>429106</v>
      </c>
      <c r="L2212" s="8" t="s">
        <v>3654</v>
      </c>
      <c r="M2212" s="7">
        <v>45903</v>
      </c>
      <c r="N2212" s="8" t="s">
        <v>4381</v>
      </c>
      <c r="O2212" s="18">
        <f>IF(Table1[[#This Row],[Phân loại]]="Tồn đầu kỳ",Table1[[#This Row],[Tổng giá trị]],0)</f>
        <v>0</v>
      </c>
      <c r="P2212" s="8">
        <f>IF(Table1[[#This Row],[Số còn phải thu ĐK]]&lt;&gt;0,0,IF(Table1[[#This Row],[Phân loại]]="Bán hàng",Table1[[#This Row],[Tổng giá trị]],-Table1[[#This Row],[Tổng giá trị]]))</f>
        <v>-429106</v>
      </c>
      <c r="Q2212" s="18">
        <f t="shared" si="249"/>
        <v>-429106</v>
      </c>
      <c r="R2212" s="8">
        <f>Table1[[#This Row],[Số còn phải thu ĐK]]+Table1[[#This Row],[Giá Trị HD sau CK]]-Table1[[#This Row],[Số tiền đã thu]]</f>
        <v>0</v>
      </c>
      <c r="S2212" s="7" t="str">
        <f>IF(Table1[[#This Row],[Ngày hóa đơn]]&lt;&gt;"",Table1[[#This Row],[Ngày hóa đơn]],Table1[[#This Row],[Ngày hạch toán]])</f>
        <v>30/07/2025</v>
      </c>
      <c r="T2212" s="8"/>
      <c r="U2212" s="7">
        <f>IF(Table1[[#This Row],[Ngày tính CN]]="","",S2212+T2212)</f>
        <v>45868</v>
      </c>
      <c r="V2212" s="74">
        <f ca="1">IF(Table1[[#This Row],[Hạn thanh toán]]="","",IF((U2212-NOW())&lt;0,0,(U2212-NOW())))</f>
        <v>0</v>
      </c>
      <c r="X2212" s="18" t="str">
        <f t="shared" ca="1" si="250"/>
        <v/>
      </c>
      <c r="Y2212" s="3" t="str">
        <f t="shared" si="251"/>
        <v>Đã thanh toán</v>
      </c>
      <c r="Z2212" s="301">
        <f>Table1[[#This Row],[Hạn thanh toán]]</f>
        <v>45868</v>
      </c>
      <c r="AA2212" s="301">
        <f>Table1[[#This Row],[Ngày Thanh toán]]</f>
        <v>45903</v>
      </c>
      <c r="AD2212" s="3" t="str">
        <f>VLOOKUP($A2212,Ma_KH!$A:$Q,Ma_KH!O$1,0)</f>
        <v>AEON MALL</v>
      </c>
      <c r="AE2212" s="3" t="str">
        <f>VLOOKUP($A2212,Ma_KH!$A:$Q,Ma_KH!P$1,0)</f>
        <v>CÔNG TY TNHH AEON VIỆT NAM</v>
      </c>
    </row>
    <row r="2213" spans="1:31" ht="25.5" customHeight="1" x14ac:dyDescent="0.2">
      <c r="A2213" s="4" t="s">
        <v>140</v>
      </c>
      <c r="B2213" s="4" t="s">
        <v>4526</v>
      </c>
      <c r="C2213" s="5" t="s">
        <v>4329</v>
      </c>
      <c r="D2213" s="6" t="s">
        <v>4573</v>
      </c>
      <c r="E2213" s="5" t="s">
        <v>4329</v>
      </c>
      <c r="F2213" s="3">
        <v>6653</v>
      </c>
      <c r="I2213" s="18">
        <f>IFERROR(ROUND((VLOOKUP(Table1[[#This Row],[Mã khách hàng]],Ty_Le!$A:$E,5,0)*5%),0),0)</f>
        <v>0</v>
      </c>
      <c r="J2213" s="18">
        <f>(Table1[[#This Row],[Tiền hàng]]-Table1[[#This Row],[Tiền chiết khấu]])*8%</f>
        <v>0</v>
      </c>
      <c r="K2213" s="18">
        <v>675449</v>
      </c>
      <c r="L2213" s="8" t="s">
        <v>3654</v>
      </c>
      <c r="M2213" s="7">
        <v>45903</v>
      </c>
      <c r="N2213" s="8" t="s">
        <v>4381</v>
      </c>
      <c r="O2213" s="18">
        <f>IF(Table1[[#This Row],[Phân loại]]="Tồn đầu kỳ",Table1[[#This Row],[Tổng giá trị]],0)</f>
        <v>0</v>
      </c>
      <c r="P2213" s="8">
        <f>IF(Table1[[#This Row],[Số còn phải thu ĐK]]&lt;&gt;0,0,IF(Table1[[#This Row],[Phân loại]]="Bán hàng",Table1[[#This Row],[Tổng giá trị]],-Table1[[#This Row],[Tổng giá trị]]))</f>
        <v>-675449</v>
      </c>
      <c r="Q2213" s="18">
        <f t="shared" si="249"/>
        <v>-675449</v>
      </c>
      <c r="R2213" s="8">
        <f>Table1[[#This Row],[Số còn phải thu ĐK]]+Table1[[#This Row],[Giá Trị HD sau CK]]-Table1[[#This Row],[Số tiền đã thu]]</f>
        <v>0</v>
      </c>
      <c r="S2213" s="7" t="str">
        <f>IF(Table1[[#This Row],[Ngày hóa đơn]]&lt;&gt;"",Table1[[#This Row],[Ngày hóa đơn]],Table1[[#This Row],[Ngày hạch toán]])</f>
        <v>31/07/2025</v>
      </c>
      <c r="T2213" s="8"/>
      <c r="U2213" s="7">
        <f>IF(Table1[[#This Row],[Ngày tính CN]]="","",S2213+T2213)</f>
        <v>45869</v>
      </c>
      <c r="V2213" s="74">
        <f ca="1">IF(Table1[[#This Row],[Hạn thanh toán]]="","",IF((U2213-NOW())&lt;0,0,(U2213-NOW())))</f>
        <v>0</v>
      </c>
      <c r="X2213" s="18" t="str">
        <f t="shared" ca="1" si="250"/>
        <v/>
      </c>
      <c r="Y2213" s="3" t="str">
        <f t="shared" si="251"/>
        <v>Đã thanh toán</v>
      </c>
      <c r="Z2213" s="301">
        <f>Table1[[#This Row],[Hạn thanh toán]]</f>
        <v>45869</v>
      </c>
      <c r="AA2213" s="301">
        <f>Table1[[#This Row],[Ngày Thanh toán]]</f>
        <v>45903</v>
      </c>
      <c r="AD2213" s="3" t="str">
        <f>VLOOKUP($A2213,Ma_KH!$A:$Q,Ma_KH!O$1,0)</f>
        <v>AEON MALL</v>
      </c>
      <c r="AE2213" s="3" t="str">
        <f>VLOOKUP($A2213,Ma_KH!$A:$Q,Ma_KH!P$1,0)</f>
        <v>CÔNG TY TNHH AEON VIỆT NAM</v>
      </c>
    </row>
    <row r="2214" spans="1:31" ht="25.5" customHeight="1" x14ac:dyDescent="0.2">
      <c r="A2214" s="4" t="s">
        <v>140</v>
      </c>
      <c r="B2214" s="4" t="s">
        <v>4526</v>
      </c>
      <c r="C2214" s="5" t="s">
        <v>4329</v>
      </c>
      <c r="D2214" s="6" t="s">
        <v>4574</v>
      </c>
      <c r="E2214" s="5" t="s">
        <v>4329</v>
      </c>
      <c r="F2214" s="3">
        <v>25435</v>
      </c>
      <c r="I2214" s="18">
        <f>IFERROR(ROUND((VLOOKUP(Table1[[#This Row],[Mã khách hàng]],Ty_Le!$A:$E,5,0)*5%),0),0)</f>
        <v>0</v>
      </c>
      <c r="J2214" s="18">
        <f>(Table1[[#This Row],[Tiền hàng]]-Table1[[#This Row],[Tiền chiết khấu]])*8%</f>
        <v>0</v>
      </c>
      <c r="K2214" s="18">
        <v>771224</v>
      </c>
      <c r="L2214" s="8" t="s">
        <v>3654</v>
      </c>
      <c r="M2214" s="7">
        <v>45903</v>
      </c>
      <c r="N2214" s="8" t="s">
        <v>4381</v>
      </c>
      <c r="O2214" s="18">
        <f>IF(Table1[[#This Row],[Phân loại]]="Tồn đầu kỳ",Table1[[#This Row],[Tổng giá trị]],0)</f>
        <v>0</v>
      </c>
      <c r="P2214" s="8">
        <f>IF(Table1[[#This Row],[Số còn phải thu ĐK]]&lt;&gt;0,0,IF(Table1[[#This Row],[Phân loại]]="Bán hàng",Table1[[#This Row],[Tổng giá trị]],-Table1[[#This Row],[Tổng giá trị]]))</f>
        <v>-771224</v>
      </c>
      <c r="Q2214" s="18">
        <f t="shared" si="249"/>
        <v>-771224</v>
      </c>
      <c r="R2214" s="8">
        <f>Table1[[#This Row],[Số còn phải thu ĐK]]+Table1[[#This Row],[Giá Trị HD sau CK]]-Table1[[#This Row],[Số tiền đã thu]]</f>
        <v>0</v>
      </c>
      <c r="S2214" s="7" t="str">
        <f>IF(Table1[[#This Row],[Ngày hóa đơn]]&lt;&gt;"",Table1[[#This Row],[Ngày hóa đơn]],Table1[[#This Row],[Ngày hạch toán]])</f>
        <v>31/07/2025</v>
      </c>
      <c r="T2214" s="8"/>
      <c r="U2214" s="7">
        <f>IF(Table1[[#This Row],[Ngày tính CN]]="","",S2214+T2214)</f>
        <v>45869</v>
      </c>
      <c r="V2214" s="74">
        <f ca="1">IF(Table1[[#This Row],[Hạn thanh toán]]="","",IF((U2214-NOW())&lt;0,0,(U2214-NOW())))</f>
        <v>0</v>
      </c>
      <c r="X2214" s="18" t="str">
        <f t="shared" ca="1" si="250"/>
        <v/>
      </c>
      <c r="Y2214" s="3" t="str">
        <f t="shared" si="251"/>
        <v>Đã thanh toán</v>
      </c>
      <c r="Z2214" s="301">
        <f>Table1[[#This Row],[Hạn thanh toán]]</f>
        <v>45869</v>
      </c>
      <c r="AA2214" s="301">
        <f>Table1[[#This Row],[Ngày Thanh toán]]</f>
        <v>45903</v>
      </c>
      <c r="AD2214" s="3" t="str">
        <f>VLOOKUP($A2214,Ma_KH!$A:$Q,Ma_KH!O$1,0)</f>
        <v>AEON MALL</v>
      </c>
      <c r="AE2214" s="3" t="str">
        <f>VLOOKUP($A2214,Ma_KH!$A:$Q,Ma_KH!P$1,0)</f>
        <v>CÔNG TY TNHH AEON VIỆT NAM</v>
      </c>
    </row>
    <row r="2215" spans="1:31" ht="25.5" customHeight="1" x14ac:dyDescent="0.2">
      <c r="A2215" s="4" t="s">
        <v>140</v>
      </c>
      <c r="B2215" s="4" t="s">
        <v>4526</v>
      </c>
      <c r="C2215" s="5" t="s">
        <v>4329</v>
      </c>
      <c r="D2215" s="6" t="s">
        <v>4575</v>
      </c>
      <c r="E2215" s="5" t="s">
        <v>4329</v>
      </c>
      <c r="F2215" s="3">
        <v>26414</v>
      </c>
      <c r="I2215" s="18">
        <f>IFERROR(ROUND((VLOOKUP(Table1[[#This Row],[Mã khách hàng]],Ty_Le!$A:$E,5,0)*5%),0),0)</f>
        <v>0</v>
      </c>
      <c r="J2215" s="18">
        <f>(Table1[[#This Row],[Tiền hàng]]-Table1[[#This Row],[Tiền chiết khấu]])*8%</f>
        <v>0</v>
      </c>
      <c r="K2215" s="18">
        <v>322742</v>
      </c>
      <c r="L2215" s="8" t="s">
        <v>3654</v>
      </c>
      <c r="M2215" s="7">
        <v>45903</v>
      </c>
      <c r="N2215" s="8" t="s">
        <v>4381</v>
      </c>
      <c r="O2215" s="18">
        <f>IF(Table1[[#This Row],[Phân loại]]="Tồn đầu kỳ",Table1[[#This Row],[Tổng giá trị]],0)</f>
        <v>0</v>
      </c>
      <c r="P2215" s="8">
        <f>IF(Table1[[#This Row],[Số còn phải thu ĐK]]&lt;&gt;0,0,IF(Table1[[#This Row],[Phân loại]]="Bán hàng",Table1[[#This Row],[Tổng giá trị]],-Table1[[#This Row],[Tổng giá trị]]))</f>
        <v>-322742</v>
      </c>
      <c r="Q2215" s="18">
        <f t="shared" si="249"/>
        <v>-322742</v>
      </c>
      <c r="R2215" s="8">
        <f>Table1[[#This Row],[Số còn phải thu ĐK]]+Table1[[#This Row],[Giá Trị HD sau CK]]-Table1[[#This Row],[Số tiền đã thu]]</f>
        <v>0</v>
      </c>
      <c r="S2215" s="7" t="str">
        <f>IF(Table1[[#This Row],[Ngày hóa đơn]]&lt;&gt;"",Table1[[#This Row],[Ngày hóa đơn]],Table1[[#This Row],[Ngày hạch toán]])</f>
        <v>31/07/2025</v>
      </c>
      <c r="T2215" s="8"/>
      <c r="U2215" s="7">
        <f>IF(Table1[[#This Row],[Ngày tính CN]]="","",S2215+T2215)</f>
        <v>45869</v>
      </c>
      <c r="V2215" s="74">
        <f ca="1">IF(Table1[[#This Row],[Hạn thanh toán]]="","",IF((U2215-NOW())&lt;0,0,(U2215-NOW())))</f>
        <v>0</v>
      </c>
      <c r="X2215" s="18" t="str">
        <f t="shared" ca="1" si="250"/>
        <v/>
      </c>
      <c r="Y2215" s="3" t="str">
        <f t="shared" si="251"/>
        <v>Đã thanh toán</v>
      </c>
      <c r="Z2215" s="301">
        <f>Table1[[#This Row],[Hạn thanh toán]]</f>
        <v>45869</v>
      </c>
      <c r="AA2215" s="301">
        <f>Table1[[#This Row],[Ngày Thanh toán]]</f>
        <v>45903</v>
      </c>
      <c r="AD2215" s="3" t="str">
        <f>VLOOKUP($A2215,Ma_KH!$A:$Q,Ma_KH!O$1,0)</f>
        <v>AEON MALL</v>
      </c>
      <c r="AE2215" s="3" t="str">
        <f>VLOOKUP($A2215,Ma_KH!$A:$Q,Ma_KH!P$1,0)</f>
        <v>CÔNG TY TNHH AEON VIỆT NAM</v>
      </c>
    </row>
    <row r="2216" spans="1:31" ht="25.5" customHeight="1" x14ac:dyDescent="0.2">
      <c r="A2216" s="4" t="s">
        <v>140</v>
      </c>
      <c r="B2216" s="4" t="s">
        <v>4526</v>
      </c>
      <c r="C2216" s="5" t="s">
        <v>4329</v>
      </c>
      <c r="D2216" s="6" t="s">
        <v>4576</v>
      </c>
      <c r="E2216" s="5" t="s">
        <v>4329</v>
      </c>
      <c r="F2216" s="3">
        <v>9841</v>
      </c>
      <c r="I2216" s="18">
        <f>IFERROR(ROUND((VLOOKUP(Table1[[#This Row],[Mã khách hàng]],Ty_Le!$A:$E,5,0)*5%),0),0)</f>
        <v>0</v>
      </c>
      <c r="J2216" s="18">
        <f>(Table1[[#This Row],[Tiền hàng]]-Table1[[#This Row],[Tiền chiết khấu]])*8%</f>
        <v>0</v>
      </c>
      <c r="K2216" s="18">
        <v>922754</v>
      </c>
      <c r="L2216" s="8" t="s">
        <v>3654</v>
      </c>
      <c r="M2216" s="7">
        <v>45903</v>
      </c>
      <c r="N2216" s="8" t="s">
        <v>4381</v>
      </c>
      <c r="O2216" s="18">
        <f>IF(Table1[[#This Row],[Phân loại]]="Tồn đầu kỳ",Table1[[#This Row],[Tổng giá trị]],0)</f>
        <v>0</v>
      </c>
      <c r="P2216" s="8">
        <f>IF(Table1[[#This Row],[Số còn phải thu ĐK]]&lt;&gt;0,0,IF(Table1[[#This Row],[Phân loại]]="Bán hàng",Table1[[#This Row],[Tổng giá trị]],-Table1[[#This Row],[Tổng giá trị]]))</f>
        <v>-922754</v>
      </c>
      <c r="Q2216" s="18">
        <f t="shared" si="249"/>
        <v>-922754</v>
      </c>
      <c r="R2216" s="8">
        <f>Table1[[#This Row],[Số còn phải thu ĐK]]+Table1[[#This Row],[Giá Trị HD sau CK]]-Table1[[#This Row],[Số tiền đã thu]]</f>
        <v>0</v>
      </c>
      <c r="S2216" s="7" t="str">
        <f>IF(Table1[[#This Row],[Ngày hóa đơn]]&lt;&gt;"",Table1[[#This Row],[Ngày hóa đơn]],Table1[[#This Row],[Ngày hạch toán]])</f>
        <v>31/07/2025</v>
      </c>
      <c r="T2216" s="8"/>
      <c r="U2216" s="7">
        <f>IF(Table1[[#This Row],[Ngày tính CN]]="","",S2216+T2216)</f>
        <v>45869</v>
      </c>
      <c r="V2216" s="74">
        <f ca="1">IF(Table1[[#This Row],[Hạn thanh toán]]="","",IF((U2216-NOW())&lt;0,0,(U2216-NOW())))</f>
        <v>0</v>
      </c>
      <c r="X2216" s="18" t="str">
        <f t="shared" ca="1" si="250"/>
        <v/>
      </c>
      <c r="Y2216" s="3" t="str">
        <f t="shared" si="251"/>
        <v>Đã thanh toán</v>
      </c>
      <c r="Z2216" s="301">
        <f>Table1[[#This Row],[Hạn thanh toán]]</f>
        <v>45869</v>
      </c>
      <c r="AA2216" s="301">
        <f>Table1[[#This Row],[Ngày Thanh toán]]</f>
        <v>45903</v>
      </c>
      <c r="AD2216" s="3" t="str">
        <f>VLOOKUP($A2216,Ma_KH!$A:$Q,Ma_KH!O$1,0)</f>
        <v>AEON MALL</v>
      </c>
      <c r="AE2216" s="3" t="str">
        <f>VLOOKUP($A2216,Ma_KH!$A:$Q,Ma_KH!P$1,0)</f>
        <v>CÔNG TY TNHH AEON VIỆT NAM</v>
      </c>
    </row>
    <row r="2217" spans="1:31" ht="25.5" customHeight="1" x14ac:dyDescent="0.2">
      <c r="A2217" s="4" t="s">
        <v>140</v>
      </c>
      <c r="B2217" s="4" t="s">
        <v>4526</v>
      </c>
      <c r="C2217" s="5" t="s">
        <v>4329</v>
      </c>
      <c r="D2217" s="6" t="s">
        <v>4577</v>
      </c>
      <c r="E2217" s="5" t="s">
        <v>4329</v>
      </c>
      <c r="F2217" s="3">
        <v>10269</v>
      </c>
      <c r="I2217" s="18">
        <f>IFERROR(ROUND((VLOOKUP(Table1[[#This Row],[Mã khách hàng]],Ty_Le!$A:$E,5,0)*5%),0),0)</f>
        <v>0</v>
      </c>
      <c r="J2217" s="18">
        <f>(Table1[[#This Row],[Tiền hàng]]-Table1[[#This Row],[Tiền chiết khấu]])*8%</f>
        <v>0</v>
      </c>
      <c r="K2217" s="18">
        <v>441086</v>
      </c>
      <c r="L2217" s="8" t="s">
        <v>3654</v>
      </c>
      <c r="M2217" s="7">
        <v>45903</v>
      </c>
      <c r="N2217" s="8" t="s">
        <v>4381</v>
      </c>
      <c r="O2217" s="18">
        <f>IF(Table1[[#This Row],[Phân loại]]="Tồn đầu kỳ",Table1[[#This Row],[Tổng giá trị]],0)</f>
        <v>0</v>
      </c>
      <c r="P2217" s="8">
        <f>IF(Table1[[#This Row],[Số còn phải thu ĐK]]&lt;&gt;0,0,IF(Table1[[#This Row],[Phân loại]]="Bán hàng",Table1[[#This Row],[Tổng giá trị]],-Table1[[#This Row],[Tổng giá trị]]))</f>
        <v>-441086</v>
      </c>
      <c r="Q2217" s="18">
        <f t="shared" si="249"/>
        <v>-441086</v>
      </c>
      <c r="R2217" s="8">
        <f>Table1[[#This Row],[Số còn phải thu ĐK]]+Table1[[#This Row],[Giá Trị HD sau CK]]-Table1[[#This Row],[Số tiền đã thu]]</f>
        <v>0</v>
      </c>
      <c r="S2217" s="7" t="str">
        <f>IF(Table1[[#This Row],[Ngày hóa đơn]]&lt;&gt;"",Table1[[#This Row],[Ngày hóa đơn]],Table1[[#This Row],[Ngày hạch toán]])</f>
        <v>31/07/2025</v>
      </c>
      <c r="T2217" s="8"/>
      <c r="U2217" s="7">
        <f>IF(Table1[[#This Row],[Ngày tính CN]]="","",S2217+T2217)</f>
        <v>45869</v>
      </c>
      <c r="V2217" s="74">
        <f ca="1">IF(Table1[[#This Row],[Hạn thanh toán]]="","",IF((U2217-NOW())&lt;0,0,(U2217-NOW())))</f>
        <v>0</v>
      </c>
      <c r="X2217" s="18" t="str">
        <f t="shared" ca="1" si="250"/>
        <v/>
      </c>
      <c r="Y2217" s="3" t="str">
        <f t="shared" si="251"/>
        <v>Đã thanh toán</v>
      </c>
      <c r="Z2217" s="301">
        <f>Table1[[#This Row],[Hạn thanh toán]]</f>
        <v>45869</v>
      </c>
      <c r="AA2217" s="301">
        <f>Table1[[#This Row],[Ngày Thanh toán]]</f>
        <v>45903</v>
      </c>
      <c r="AD2217" s="3" t="str">
        <f>VLOOKUP($A2217,Ma_KH!$A:$Q,Ma_KH!O$1,0)</f>
        <v>AEON MALL</v>
      </c>
      <c r="AE2217" s="3" t="str">
        <f>VLOOKUP($A2217,Ma_KH!$A:$Q,Ma_KH!P$1,0)</f>
        <v>CÔNG TY TNHH AEON VIỆT NAM</v>
      </c>
    </row>
    <row r="2218" spans="1:31" ht="25.5" customHeight="1" x14ac:dyDescent="0.2">
      <c r="A2218" s="4" t="s">
        <v>142</v>
      </c>
      <c r="B2218" s="4" t="s">
        <v>4526</v>
      </c>
      <c r="C2218" s="5" t="s">
        <v>4330</v>
      </c>
      <c r="D2218" s="6" t="s">
        <v>4691</v>
      </c>
      <c r="E2218" s="5" t="s">
        <v>4330</v>
      </c>
      <c r="F2218" s="3" t="s">
        <v>2419</v>
      </c>
      <c r="I2218" s="18">
        <f>IFERROR(ROUND((VLOOKUP(Table1[[#This Row],[Mã khách hàng]],Ty_Le!$A:$E,5,0)*5%),0),0)</f>
        <v>0</v>
      </c>
      <c r="J2218" s="18">
        <f>(Table1[[#This Row],[Tiền hàng]]-Table1[[#This Row],[Tiền chiết khấu]])*8%</f>
        <v>0</v>
      </c>
      <c r="K2218" s="18">
        <v>1683666</v>
      </c>
      <c r="L2218" s="8" t="s">
        <v>24</v>
      </c>
      <c r="M2218" s="7">
        <v>45930</v>
      </c>
      <c r="N2218" s="8" t="s">
        <v>4387</v>
      </c>
      <c r="O2218" s="18">
        <f>IF(Table1[[#This Row],[Phân loại]]="Tồn đầu kỳ",Table1[[#This Row],[Tổng giá trị]],0)</f>
        <v>0</v>
      </c>
      <c r="P2218" s="8">
        <f>IF(Table1[[#This Row],[Số còn phải thu ĐK]]&lt;&gt;0,0,IF(Table1[[#This Row],[Phân loại]]="Bán hàng",Table1[[#This Row],[Tổng giá trị]],-Table1[[#This Row],[Tổng giá trị]]))</f>
        <v>1683666</v>
      </c>
      <c r="Q2218" s="18">
        <f t="shared" si="249"/>
        <v>1683666</v>
      </c>
      <c r="R2218" s="8">
        <f>Table1[[#This Row],[Số còn phải thu ĐK]]+Table1[[#This Row],[Giá Trị HD sau CK]]-Table1[[#This Row],[Số tiền đã thu]]</f>
        <v>0</v>
      </c>
      <c r="S2218" s="7" t="str">
        <f>IF(Table1[[#This Row],[Ngày hóa đơn]]&lt;&gt;"",Table1[[#This Row],[Ngày hóa đơn]],Table1[[#This Row],[Ngày hạch toán]])</f>
        <v>01/08/2025</v>
      </c>
      <c r="T2218" s="8"/>
      <c r="U2218" s="7">
        <f>IF(Table1[[#This Row],[Ngày tính CN]]="","",S2218+T2218)</f>
        <v>45870</v>
      </c>
      <c r="V2218" s="74">
        <f ca="1">IF(Table1[[#This Row],[Hạn thanh toán]]="","",IF((U2218-NOW())&lt;0,0,(U2218-NOW())))</f>
        <v>0</v>
      </c>
      <c r="X2218" s="18" t="str">
        <f t="shared" ca="1" si="250"/>
        <v/>
      </c>
      <c r="Y2218" s="3" t="str">
        <f t="shared" si="251"/>
        <v>Đã thanh toán</v>
      </c>
      <c r="Z2218" s="301">
        <f>Table1[[#This Row],[Hạn thanh toán]]</f>
        <v>45870</v>
      </c>
      <c r="AA2218" s="301">
        <f>Table1[[#This Row],[Ngày Thanh toán]]</f>
        <v>45930</v>
      </c>
      <c r="AD2218" s="3" t="str">
        <f>VLOOKUP($A2218,Ma_KH!$A:$Q,Ma_KH!O$1,0)</f>
        <v>AEON MALL</v>
      </c>
      <c r="AE2218" s="3" t="str">
        <f>VLOOKUP($A2218,Ma_KH!$A:$Q,Ma_KH!P$1,0)</f>
        <v>CÔNG TY TNHH AEON VIỆT NAM</v>
      </c>
    </row>
    <row r="2219" spans="1:31" ht="25.5" customHeight="1" x14ac:dyDescent="0.2">
      <c r="A2219" s="4" t="s">
        <v>141</v>
      </c>
      <c r="B2219" s="4" t="s">
        <v>4526</v>
      </c>
      <c r="C2219" s="5" t="s">
        <v>4331</v>
      </c>
      <c r="D2219" s="6" t="s">
        <v>4692</v>
      </c>
      <c r="E2219" s="5" t="s">
        <v>4331</v>
      </c>
      <c r="F2219" s="3" t="s">
        <v>2385</v>
      </c>
      <c r="I2219" s="18">
        <f>IFERROR(ROUND((VLOOKUP(Table1[[#This Row],[Mã khách hàng]],Ty_Le!$A:$E,5,0)*5%),0),0)</f>
        <v>0</v>
      </c>
      <c r="J2219" s="18">
        <f>(Table1[[#This Row],[Tiền hàng]]-Table1[[#This Row],[Tiền chiết khấu]])*8%</f>
        <v>0</v>
      </c>
      <c r="K2219" s="18">
        <v>3208756</v>
      </c>
      <c r="L2219" s="8" t="s">
        <v>24</v>
      </c>
      <c r="M2219" s="7">
        <v>45930</v>
      </c>
      <c r="N2219" s="8" t="s">
        <v>4387</v>
      </c>
      <c r="O2219" s="18">
        <f>IF(Table1[[#This Row],[Phân loại]]="Tồn đầu kỳ",Table1[[#This Row],[Tổng giá trị]],0)</f>
        <v>0</v>
      </c>
      <c r="P2219" s="8">
        <f>IF(Table1[[#This Row],[Số còn phải thu ĐK]]&lt;&gt;0,0,IF(Table1[[#This Row],[Phân loại]]="Bán hàng",Table1[[#This Row],[Tổng giá trị]],-Table1[[#This Row],[Tổng giá trị]]))</f>
        <v>3208756</v>
      </c>
      <c r="Q2219" s="18">
        <f t="shared" si="249"/>
        <v>3208756</v>
      </c>
      <c r="R2219" s="8">
        <f>Table1[[#This Row],[Số còn phải thu ĐK]]+Table1[[#This Row],[Giá Trị HD sau CK]]-Table1[[#This Row],[Số tiền đã thu]]</f>
        <v>0</v>
      </c>
      <c r="S2219" s="7" t="str">
        <f>IF(Table1[[#This Row],[Ngày hóa đơn]]&lt;&gt;"",Table1[[#This Row],[Ngày hóa đơn]],Table1[[#This Row],[Ngày hạch toán]])</f>
        <v>07/08/2025</v>
      </c>
      <c r="T2219" s="8"/>
      <c r="U2219" s="7">
        <f>IF(Table1[[#This Row],[Ngày tính CN]]="","",S2219+T2219)</f>
        <v>45876</v>
      </c>
      <c r="V2219" s="74">
        <f ca="1">IF(Table1[[#This Row],[Hạn thanh toán]]="","",IF((U2219-NOW())&lt;0,0,(U2219-NOW())))</f>
        <v>0</v>
      </c>
      <c r="X2219" s="18" t="str">
        <f t="shared" ca="1" si="250"/>
        <v/>
      </c>
      <c r="Y2219" s="3" t="str">
        <f t="shared" si="251"/>
        <v>Đã thanh toán</v>
      </c>
      <c r="Z2219" s="301">
        <f>Table1[[#This Row],[Hạn thanh toán]]</f>
        <v>45876</v>
      </c>
      <c r="AA2219" s="301">
        <f>Table1[[#This Row],[Ngày Thanh toán]]</f>
        <v>45930</v>
      </c>
      <c r="AD2219" s="3" t="str">
        <f>VLOOKUP($A2219,Ma_KH!$A:$Q,Ma_KH!O$1,0)</f>
        <v>AEON MALL</v>
      </c>
      <c r="AE2219" s="3" t="str">
        <f>VLOOKUP($A2219,Ma_KH!$A:$Q,Ma_KH!P$1,0)</f>
        <v>CÔNG TY TNHH AEON VIỆT NAM</v>
      </c>
    </row>
    <row r="2220" spans="1:31" ht="25.5" customHeight="1" x14ac:dyDescent="0.2">
      <c r="A2220" s="4" t="s">
        <v>142</v>
      </c>
      <c r="B2220" s="4" t="s">
        <v>4526</v>
      </c>
      <c r="C2220" s="5" t="s">
        <v>4332</v>
      </c>
      <c r="D2220" s="6" t="s">
        <v>4693</v>
      </c>
      <c r="E2220" s="5" t="s">
        <v>4332</v>
      </c>
      <c r="F2220" s="3" t="s">
        <v>2422</v>
      </c>
      <c r="I2220" s="18">
        <f>IFERROR(ROUND((VLOOKUP(Table1[[#This Row],[Mã khách hàng]],Ty_Le!$A:$E,5,0)*5%),0),0)</f>
        <v>0</v>
      </c>
      <c r="J2220" s="18">
        <f>(Table1[[#This Row],[Tiền hàng]]-Table1[[#This Row],[Tiền chiết khấu]])*8%</f>
        <v>0</v>
      </c>
      <c r="K2220" s="18">
        <v>3367332</v>
      </c>
      <c r="L2220" s="8" t="s">
        <v>24</v>
      </c>
      <c r="M2220" s="7">
        <v>45930</v>
      </c>
      <c r="N2220" s="8" t="s">
        <v>4387</v>
      </c>
      <c r="O2220" s="18">
        <f>IF(Table1[[#This Row],[Phân loại]]="Tồn đầu kỳ",Table1[[#This Row],[Tổng giá trị]],0)</f>
        <v>0</v>
      </c>
      <c r="P2220" s="8">
        <f>IF(Table1[[#This Row],[Số còn phải thu ĐK]]&lt;&gt;0,0,IF(Table1[[#This Row],[Phân loại]]="Bán hàng",Table1[[#This Row],[Tổng giá trị]],-Table1[[#This Row],[Tổng giá trị]]))</f>
        <v>3367332</v>
      </c>
      <c r="Q2220" s="18">
        <f t="shared" si="249"/>
        <v>3367332</v>
      </c>
      <c r="R2220" s="8">
        <f>Table1[[#This Row],[Số còn phải thu ĐK]]+Table1[[#This Row],[Giá Trị HD sau CK]]-Table1[[#This Row],[Số tiền đã thu]]</f>
        <v>0</v>
      </c>
      <c r="S2220" s="7" t="str">
        <f>IF(Table1[[#This Row],[Ngày hóa đơn]]&lt;&gt;"",Table1[[#This Row],[Ngày hóa đơn]],Table1[[#This Row],[Ngày hạch toán]])</f>
        <v>08/08/2025</v>
      </c>
      <c r="T2220" s="8"/>
      <c r="U2220" s="7">
        <f>IF(Table1[[#This Row],[Ngày tính CN]]="","",S2220+T2220)</f>
        <v>45877</v>
      </c>
      <c r="V2220" s="74">
        <f ca="1">IF(Table1[[#This Row],[Hạn thanh toán]]="","",IF((U2220-NOW())&lt;0,0,(U2220-NOW())))</f>
        <v>0</v>
      </c>
      <c r="X2220" s="18" t="str">
        <f t="shared" ca="1" si="250"/>
        <v/>
      </c>
      <c r="Y2220" s="3" t="str">
        <f t="shared" si="251"/>
        <v>Đã thanh toán</v>
      </c>
      <c r="Z2220" s="301">
        <f>Table1[[#This Row],[Hạn thanh toán]]</f>
        <v>45877</v>
      </c>
      <c r="AA2220" s="301">
        <f>Table1[[#This Row],[Ngày Thanh toán]]</f>
        <v>45930</v>
      </c>
      <c r="AD2220" s="3" t="str">
        <f>VLOOKUP($A2220,Ma_KH!$A:$Q,Ma_KH!O$1,0)</f>
        <v>AEON MALL</v>
      </c>
      <c r="AE2220" s="3" t="str">
        <f>VLOOKUP($A2220,Ma_KH!$A:$Q,Ma_KH!P$1,0)</f>
        <v>CÔNG TY TNHH AEON VIỆT NAM</v>
      </c>
    </row>
    <row r="2221" spans="1:31" ht="25.5" customHeight="1" x14ac:dyDescent="0.2">
      <c r="A2221" s="4" t="s">
        <v>142</v>
      </c>
      <c r="B2221" s="4" t="s">
        <v>4526</v>
      </c>
      <c r="C2221" s="5" t="s">
        <v>4332</v>
      </c>
      <c r="D2221" s="6" t="s">
        <v>4694</v>
      </c>
      <c r="E2221" s="5" t="s">
        <v>4332</v>
      </c>
      <c r="F2221" s="3" t="s">
        <v>2421</v>
      </c>
      <c r="I2221" s="18">
        <f>IFERROR(ROUND((VLOOKUP(Table1[[#This Row],[Mã khách hàng]],Ty_Le!$A:$E,5,0)*5%),0),0)</f>
        <v>0</v>
      </c>
      <c r="J2221" s="18">
        <f>(Table1[[#This Row],[Tiền hàng]]-Table1[[#This Row],[Tiền chiết khấu]])*8%</f>
        <v>0</v>
      </c>
      <c r="K2221" s="18">
        <v>976990</v>
      </c>
      <c r="L2221" s="8" t="s">
        <v>24</v>
      </c>
      <c r="M2221" s="7">
        <v>45930</v>
      </c>
      <c r="N2221" s="8" t="s">
        <v>4387</v>
      </c>
      <c r="O2221" s="18">
        <f>IF(Table1[[#This Row],[Phân loại]]="Tồn đầu kỳ",Table1[[#This Row],[Tổng giá trị]],0)</f>
        <v>0</v>
      </c>
      <c r="P2221" s="8">
        <f>IF(Table1[[#This Row],[Số còn phải thu ĐK]]&lt;&gt;0,0,IF(Table1[[#This Row],[Phân loại]]="Bán hàng",Table1[[#This Row],[Tổng giá trị]],-Table1[[#This Row],[Tổng giá trị]]))</f>
        <v>976990</v>
      </c>
      <c r="Q2221" s="18">
        <f t="shared" si="249"/>
        <v>976990</v>
      </c>
      <c r="R2221" s="8">
        <f>Table1[[#This Row],[Số còn phải thu ĐK]]+Table1[[#This Row],[Giá Trị HD sau CK]]-Table1[[#This Row],[Số tiền đã thu]]</f>
        <v>0</v>
      </c>
      <c r="S2221" s="7" t="str">
        <f>IF(Table1[[#This Row],[Ngày hóa đơn]]&lt;&gt;"",Table1[[#This Row],[Ngày hóa đơn]],Table1[[#This Row],[Ngày hạch toán]])</f>
        <v>08/08/2025</v>
      </c>
      <c r="T2221" s="8"/>
      <c r="U2221" s="7">
        <f>IF(Table1[[#This Row],[Ngày tính CN]]="","",S2221+T2221)</f>
        <v>45877</v>
      </c>
      <c r="V2221" s="74">
        <f ca="1">IF(Table1[[#This Row],[Hạn thanh toán]]="","",IF((U2221-NOW())&lt;0,0,(U2221-NOW())))</f>
        <v>0</v>
      </c>
      <c r="X2221" s="18" t="str">
        <f t="shared" ca="1" si="250"/>
        <v/>
      </c>
      <c r="Y2221" s="3" t="str">
        <f t="shared" si="251"/>
        <v>Đã thanh toán</v>
      </c>
      <c r="Z2221" s="301">
        <f>Table1[[#This Row],[Hạn thanh toán]]</f>
        <v>45877</v>
      </c>
      <c r="AA2221" s="301">
        <f>Table1[[#This Row],[Ngày Thanh toán]]</f>
        <v>45930</v>
      </c>
      <c r="AD2221" s="3" t="str">
        <f>VLOOKUP($A2221,Ma_KH!$A:$Q,Ma_KH!O$1,0)</f>
        <v>AEON MALL</v>
      </c>
      <c r="AE2221" s="3" t="str">
        <f>VLOOKUP($A2221,Ma_KH!$A:$Q,Ma_KH!P$1,0)</f>
        <v>CÔNG TY TNHH AEON VIỆT NAM</v>
      </c>
    </row>
    <row r="2222" spans="1:31" ht="25.5" customHeight="1" x14ac:dyDescent="0.2">
      <c r="A2222" s="4" t="s">
        <v>142</v>
      </c>
      <c r="B2222" s="4" t="s">
        <v>4526</v>
      </c>
      <c r="C2222" s="5" t="s">
        <v>4332</v>
      </c>
      <c r="D2222" s="6" t="s">
        <v>4695</v>
      </c>
      <c r="E2222" s="5" t="s">
        <v>4332</v>
      </c>
      <c r="F2222" s="3" t="s">
        <v>2420</v>
      </c>
      <c r="I2222" s="18">
        <f>IFERROR(ROUND((VLOOKUP(Table1[[#This Row],[Mã khách hàng]],Ty_Le!$A:$E,5,0)*5%),0),0)</f>
        <v>0</v>
      </c>
      <c r="J2222" s="18">
        <f>(Table1[[#This Row],[Tiền hàng]]-Table1[[#This Row],[Tiền chiết khấu]])*8%</f>
        <v>0</v>
      </c>
      <c r="K2222" s="18">
        <v>6733314</v>
      </c>
      <c r="L2222" s="8" t="s">
        <v>24</v>
      </c>
      <c r="M2222" s="7">
        <v>45930</v>
      </c>
      <c r="N2222" s="8" t="s">
        <v>4387</v>
      </c>
      <c r="O2222" s="18">
        <f>IF(Table1[[#This Row],[Phân loại]]="Tồn đầu kỳ",Table1[[#This Row],[Tổng giá trị]],0)</f>
        <v>0</v>
      </c>
      <c r="P2222" s="8">
        <f>IF(Table1[[#This Row],[Số còn phải thu ĐK]]&lt;&gt;0,0,IF(Table1[[#This Row],[Phân loại]]="Bán hàng",Table1[[#This Row],[Tổng giá trị]],-Table1[[#This Row],[Tổng giá trị]]))</f>
        <v>6733314</v>
      </c>
      <c r="Q2222" s="18">
        <f t="shared" si="249"/>
        <v>6733314</v>
      </c>
      <c r="R2222" s="8">
        <f>Table1[[#This Row],[Số còn phải thu ĐK]]+Table1[[#This Row],[Giá Trị HD sau CK]]-Table1[[#This Row],[Số tiền đã thu]]</f>
        <v>0</v>
      </c>
      <c r="S2222" s="7" t="str">
        <f>IF(Table1[[#This Row],[Ngày hóa đơn]]&lt;&gt;"",Table1[[#This Row],[Ngày hóa đơn]],Table1[[#This Row],[Ngày hạch toán]])</f>
        <v>08/08/2025</v>
      </c>
      <c r="T2222" s="8"/>
      <c r="U2222" s="7">
        <f>IF(Table1[[#This Row],[Ngày tính CN]]="","",S2222+T2222)</f>
        <v>45877</v>
      </c>
      <c r="V2222" s="74">
        <f ca="1">IF(Table1[[#This Row],[Hạn thanh toán]]="","",IF((U2222-NOW())&lt;0,0,(U2222-NOW())))</f>
        <v>0</v>
      </c>
      <c r="X2222" s="18" t="str">
        <f t="shared" ca="1" si="250"/>
        <v/>
      </c>
      <c r="Y2222" s="3" t="str">
        <f t="shared" si="251"/>
        <v>Đã thanh toán</v>
      </c>
      <c r="Z2222" s="301">
        <f>Table1[[#This Row],[Hạn thanh toán]]</f>
        <v>45877</v>
      </c>
      <c r="AA2222" s="301">
        <f>Table1[[#This Row],[Ngày Thanh toán]]</f>
        <v>45930</v>
      </c>
      <c r="AD2222" s="3" t="str">
        <f>VLOOKUP($A2222,Ma_KH!$A:$Q,Ma_KH!O$1,0)</f>
        <v>AEON MALL</v>
      </c>
      <c r="AE2222" s="3" t="str">
        <f>VLOOKUP($A2222,Ma_KH!$A:$Q,Ma_KH!P$1,0)</f>
        <v>CÔNG TY TNHH AEON VIỆT NAM</v>
      </c>
    </row>
    <row r="2223" spans="1:31" ht="25.5" customHeight="1" x14ac:dyDescent="0.2">
      <c r="A2223" s="4" t="s">
        <v>140</v>
      </c>
      <c r="B2223" s="4" t="s">
        <v>4526</v>
      </c>
      <c r="C2223" s="5" t="s">
        <v>4333</v>
      </c>
      <c r="D2223" s="6" t="s">
        <v>4696</v>
      </c>
      <c r="E2223" s="5" t="s">
        <v>4333</v>
      </c>
      <c r="F2223" s="3" t="s">
        <v>2337</v>
      </c>
      <c r="I2223" s="18">
        <f>IFERROR(ROUND((VLOOKUP(Table1[[#This Row],[Mã khách hàng]],Ty_Le!$A:$E,5,0)*5%),0),0)</f>
        <v>0</v>
      </c>
      <c r="J2223" s="18">
        <f>(Table1[[#This Row],[Tiền hàng]]-Table1[[#This Row],[Tiền chiết khấu]])*8%</f>
        <v>0</v>
      </c>
      <c r="K2223" s="18">
        <v>5442908</v>
      </c>
      <c r="L2223" s="8" t="s">
        <v>24</v>
      </c>
      <c r="M2223" s="7">
        <v>45930</v>
      </c>
      <c r="N2223" s="8" t="s">
        <v>4387</v>
      </c>
      <c r="O2223" s="18">
        <f>IF(Table1[[#This Row],[Phân loại]]="Tồn đầu kỳ",Table1[[#This Row],[Tổng giá trị]],0)</f>
        <v>0</v>
      </c>
      <c r="P2223" s="8">
        <f>IF(Table1[[#This Row],[Số còn phải thu ĐK]]&lt;&gt;0,0,IF(Table1[[#This Row],[Phân loại]]="Bán hàng",Table1[[#This Row],[Tổng giá trị]],-Table1[[#This Row],[Tổng giá trị]]))</f>
        <v>5442908</v>
      </c>
      <c r="Q2223" s="18">
        <f t="shared" si="249"/>
        <v>5442908</v>
      </c>
      <c r="R2223" s="8">
        <f>Table1[[#This Row],[Số còn phải thu ĐK]]+Table1[[#This Row],[Giá Trị HD sau CK]]-Table1[[#This Row],[Số tiền đã thu]]</f>
        <v>0</v>
      </c>
      <c r="S2223" s="7" t="str">
        <f>IF(Table1[[#This Row],[Ngày hóa đơn]]&lt;&gt;"",Table1[[#This Row],[Ngày hóa đơn]],Table1[[#This Row],[Ngày hạch toán]])</f>
        <v>09/08/2025</v>
      </c>
      <c r="T2223" s="8"/>
      <c r="U2223" s="7">
        <f>IF(Table1[[#This Row],[Ngày tính CN]]="","",S2223+T2223)</f>
        <v>45878</v>
      </c>
      <c r="V2223" s="74">
        <f ca="1">IF(Table1[[#This Row],[Hạn thanh toán]]="","",IF((U2223-NOW())&lt;0,0,(U2223-NOW())))</f>
        <v>0</v>
      </c>
      <c r="X2223" s="18" t="str">
        <f t="shared" ca="1" si="250"/>
        <v/>
      </c>
      <c r="Y2223" s="3" t="str">
        <f t="shared" si="251"/>
        <v>Đã thanh toán</v>
      </c>
      <c r="Z2223" s="301">
        <f>Table1[[#This Row],[Hạn thanh toán]]</f>
        <v>45878</v>
      </c>
      <c r="AA2223" s="301">
        <f>Table1[[#This Row],[Ngày Thanh toán]]</f>
        <v>45930</v>
      </c>
      <c r="AD2223" s="3" t="str">
        <f>VLOOKUP($A2223,Ma_KH!$A:$Q,Ma_KH!O$1,0)</f>
        <v>AEON MALL</v>
      </c>
      <c r="AE2223" s="3" t="str">
        <f>VLOOKUP($A2223,Ma_KH!$A:$Q,Ma_KH!P$1,0)</f>
        <v>CÔNG TY TNHH AEON VIỆT NAM</v>
      </c>
    </row>
    <row r="2224" spans="1:31" ht="25.5" customHeight="1" x14ac:dyDescent="0.2">
      <c r="A2224" s="4" t="s">
        <v>140</v>
      </c>
      <c r="B2224" s="4" t="s">
        <v>4526</v>
      </c>
      <c r="C2224" s="5" t="s">
        <v>4333</v>
      </c>
      <c r="D2224" s="6" t="s">
        <v>4697</v>
      </c>
      <c r="E2224" s="5" t="s">
        <v>4333</v>
      </c>
      <c r="F2224" s="3" t="s">
        <v>2335</v>
      </c>
      <c r="I2224" s="18">
        <f>IFERROR(ROUND((VLOOKUP(Table1[[#This Row],[Mã khách hàng]],Ty_Le!$A:$E,5,0)*5%),0),0)</f>
        <v>0</v>
      </c>
      <c r="J2224" s="18">
        <f>(Table1[[#This Row],[Tiền hàng]]-Table1[[#This Row],[Tiền chiết khấu]])*8%</f>
        <v>0</v>
      </c>
      <c r="K2224" s="18">
        <v>2283379</v>
      </c>
      <c r="L2224" s="8" t="s">
        <v>24</v>
      </c>
      <c r="M2224" s="7">
        <v>45930</v>
      </c>
      <c r="N2224" s="8" t="s">
        <v>4387</v>
      </c>
      <c r="O2224" s="18">
        <f>IF(Table1[[#This Row],[Phân loại]]="Tồn đầu kỳ",Table1[[#This Row],[Tổng giá trị]],0)</f>
        <v>0</v>
      </c>
      <c r="P2224" s="8">
        <f>IF(Table1[[#This Row],[Số còn phải thu ĐK]]&lt;&gt;0,0,IF(Table1[[#This Row],[Phân loại]]="Bán hàng",Table1[[#This Row],[Tổng giá trị]],-Table1[[#This Row],[Tổng giá trị]]))</f>
        <v>2283379</v>
      </c>
      <c r="Q2224" s="18">
        <f t="shared" si="249"/>
        <v>2283379</v>
      </c>
      <c r="R2224" s="8">
        <f>Table1[[#This Row],[Số còn phải thu ĐK]]+Table1[[#This Row],[Giá Trị HD sau CK]]-Table1[[#This Row],[Số tiền đã thu]]</f>
        <v>0</v>
      </c>
      <c r="S2224" s="7" t="str">
        <f>IF(Table1[[#This Row],[Ngày hóa đơn]]&lt;&gt;"",Table1[[#This Row],[Ngày hóa đơn]],Table1[[#This Row],[Ngày hạch toán]])</f>
        <v>09/08/2025</v>
      </c>
      <c r="T2224" s="8"/>
      <c r="U2224" s="7">
        <f>IF(Table1[[#This Row],[Ngày tính CN]]="","",S2224+T2224)</f>
        <v>45878</v>
      </c>
      <c r="V2224" s="74">
        <f ca="1">IF(Table1[[#This Row],[Hạn thanh toán]]="","",IF((U2224-NOW())&lt;0,0,(U2224-NOW())))</f>
        <v>0</v>
      </c>
      <c r="X2224" s="18" t="str">
        <f t="shared" ca="1" si="250"/>
        <v/>
      </c>
      <c r="Y2224" s="3" t="str">
        <f t="shared" si="251"/>
        <v>Đã thanh toán</v>
      </c>
      <c r="Z2224" s="301">
        <f>Table1[[#This Row],[Hạn thanh toán]]</f>
        <v>45878</v>
      </c>
      <c r="AA2224" s="301">
        <f>Table1[[#This Row],[Ngày Thanh toán]]</f>
        <v>45930</v>
      </c>
      <c r="AD2224" s="3" t="str">
        <f>VLOOKUP($A2224,Ma_KH!$A:$Q,Ma_KH!O$1,0)</f>
        <v>AEON MALL</v>
      </c>
      <c r="AE2224" s="3" t="str">
        <f>VLOOKUP($A2224,Ma_KH!$A:$Q,Ma_KH!P$1,0)</f>
        <v>CÔNG TY TNHH AEON VIỆT NAM</v>
      </c>
    </row>
    <row r="2225" spans="1:31" ht="25.5" customHeight="1" x14ac:dyDescent="0.2">
      <c r="A2225" s="4" t="s">
        <v>140</v>
      </c>
      <c r="B2225" s="4" t="s">
        <v>4526</v>
      </c>
      <c r="C2225" s="5" t="s">
        <v>4333</v>
      </c>
      <c r="D2225" s="6" t="s">
        <v>4698</v>
      </c>
      <c r="E2225" s="5" t="s">
        <v>4333</v>
      </c>
      <c r="F2225" s="3" t="s">
        <v>2336</v>
      </c>
      <c r="I2225" s="18">
        <f>IFERROR(ROUND((VLOOKUP(Table1[[#This Row],[Mã khách hàng]],Ty_Le!$A:$E,5,0)*5%),0),0)</f>
        <v>0</v>
      </c>
      <c r="J2225" s="18">
        <f>(Table1[[#This Row],[Tiền hàng]]-Table1[[#This Row],[Tiền chiết khấu]])*8%</f>
        <v>0</v>
      </c>
      <c r="K2225" s="18">
        <v>1302653</v>
      </c>
      <c r="L2225" s="8" t="s">
        <v>24</v>
      </c>
      <c r="M2225" s="7">
        <v>45930</v>
      </c>
      <c r="N2225" s="8" t="s">
        <v>4387</v>
      </c>
      <c r="O2225" s="18">
        <f>IF(Table1[[#This Row],[Phân loại]]="Tồn đầu kỳ",Table1[[#This Row],[Tổng giá trị]],0)</f>
        <v>0</v>
      </c>
      <c r="P2225" s="8">
        <f>IF(Table1[[#This Row],[Số còn phải thu ĐK]]&lt;&gt;0,0,IF(Table1[[#This Row],[Phân loại]]="Bán hàng",Table1[[#This Row],[Tổng giá trị]],-Table1[[#This Row],[Tổng giá trị]]))</f>
        <v>1302653</v>
      </c>
      <c r="Q2225" s="18">
        <f t="shared" si="249"/>
        <v>1302653</v>
      </c>
      <c r="R2225" s="8">
        <f>Table1[[#This Row],[Số còn phải thu ĐK]]+Table1[[#This Row],[Giá Trị HD sau CK]]-Table1[[#This Row],[Số tiền đã thu]]</f>
        <v>0</v>
      </c>
      <c r="S2225" s="7" t="str">
        <f>IF(Table1[[#This Row],[Ngày hóa đơn]]&lt;&gt;"",Table1[[#This Row],[Ngày hóa đơn]],Table1[[#This Row],[Ngày hạch toán]])</f>
        <v>09/08/2025</v>
      </c>
      <c r="T2225" s="8"/>
      <c r="U2225" s="7">
        <f>IF(Table1[[#This Row],[Ngày tính CN]]="","",S2225+T2225)</f>
        <v>45878</v>
      </c>
      <c r="V2225" s="74">
        <f ca="1">IF(Table1[[#This Row],[Hạn thanh toán]]="","",IF((U2225-NOW())&lt;0,0,(U2225-NOW())))</f>
        <v>0</v>
      </c>
      <c r="X2225" s="18" t="str">
        <f t="shared" ca="1" si="250"/>
        <v/>
      </c>
      <c r="Y2225" s="3" t="str">
        <f t="shared" si="251"/>
        <v>Đã thanh toán</v>
      </c>
      <c r="Z2225" s="301">
        <f>Table1[[#This Row],[Hạn thanh toán]]</f>
        <v>45878</v>
      </c>
      <c r="AA2225" s="301">
        <f>Table1[[#This Row],[Ngày Thanh toán]]</f>
        <v>45930</v>
      </c>
      <c r="AD2225" s="3" t="str">
        <f>VLOOKUP($A2225,Ma_KH!$A:$Q,Ma_KH!O$1,0)</f>
        <v>AEON MALL</v>
      </c>
      <c r="AE2225" s="3" t="str">
        <f>VLOOKUP($A2225,Ma_KH!$A:$Q,Ma_KH!P$1,0)</f>
        <v>CÔNG TY TNHH AEON VIỆT NAM</v>
      </c>
    </row>
    <row r="2226" spans="1:31" ht="25.5" customHeight="1" x14ac:dyDescent="0.2">
      <c r="A2226" s="4" t="s">
        <v>140</v>
      </c>
      <c r="B2226" s="4" t="s">
        <v>4526</v>
      </c>
      <c r="C2226" s="5" t="s">
        <v>4333</v>
      </c>
      <c r="D2226" s="6" t="s">
        <v>4699</v>
      </c>
      <c r="E2226" s="5" t="s">
        <v>4333</v>
      </c>
      <c r="F2226" s="3" t="s">
        <v>2338</v>
      </c>
      <c r="I2226" s="18">
        <f>IFERROR(ROUND((VLOOKUP(Table1[[#This Row],[Mã khách hàng]],Ty_Le!$A:$E,5,0)*5%),0),0)</f>
        <v>0</v>
      </c>
      <c r="J2226" s="18">
        <f>(Table1[[#This Row],[Tiền hàng]]-Table1[[#This Row],[Tiền chiết khấu]])*8%</f>
        <v>0</v>
      </c>
      <c r="K2226" s="18">
        <v>3579908</v>
      </c>
      <c r="L2226" s="8" t="s">
        <v>24</v>
      </c>
      <c r="M2226" s="7">
        <v>45930</v>
      </c>
      <c r="N2226" s="8" t="s">
        <v>4387</v>
      </c>
      <c r="O2226" s="18">
        <f>IF(Table1[[#This Row],[Phân loại]]="Tồn đầu kỳ",Table1[[#This Row],[Tổng giá trị]],0)</f>
        <v>0</v>
      </c>
      <c r="P2226" s="8">
        <f>IF(Table1[[#This Row],[Số còn phải thu ĐK]]&lt;&gt;0,0,IF(Table1[[#This Row],[Phân loại]]="Bán hàng",Table1[[#This Row],[Tổng giá trị]],-Table1[[#This Row],[Tổng giá trị]]))</f>
        <v>3579908</v>
      </c>
      <c r="Q2226" s="18">
        <f t="shared" si="249"/>
        <v>3579908</v>
      </c>
      <c r="R2226" s="8">
        <f>Table1[[#This Row],[Số còn phải thu ĐK]]+Table1[[#This Row],[Giá Trị HD sau CK]]-Table1[[#This Row],[Số tiền đã thu]]</f>
        <v>0</v>
      </c>
      <c r="S2226" s="7" t="str">
        <f>IF(Table1[[#This Row],[Ngày hóa đơn]]&lt;&gt;"",Table1[[#This Row],[Ngày hóa đơn]],Table1[[#This Row],[Ngày hạch toán]])</f>
        <v>09/08/2025</v>
      </c>
      <c r="T2226" s="8"/>
      <c r="U2226" s="7">
        <f>IF(Table1[[#This Row],[Ngày tính CN]]="","",S2226+T2226)</f>
        <v>45878</v>
      </c>
      <c r="V2226" s="74">
        <f ca="1">IF(Table1[[#This Row],[Hạn thanh toán]]="","",IF((U2226-NOW())&lt;0,0,(U2226-NOW())))</f>
        <v>0</v>
      </c>
      <c r="X2226" s="18" t="str">
        <f t="shared" ca="1" si="250"/>
        <v/>
      </c>
      <c r="Y2226" s="3" t="str">
        <f t="shared" si="251"/>
        <v>Đã thanh toán</v>
      </c>
      <c r="Z2226" s="301">
        <f>Table1[[#This Row],[Hạn thanh toán]]</f>
        <v>45878</v>
      </c>
      <c r="AA2226" s="301">
        <f>Table1[[#This Row],[Ngày Thanh toán]]</f>
        <v>45930</v>
      </c>
      <c r="AD2226" s="3" t="str">
        <f>VLOOKUP($A2226,Ma_KH!$A:$Q,Ma_KH!O$1,0)</f>
        <v>AEON MALL</v>
      </c>
      <c r="AE2226" s="3" t="str">
        <f>VLOOKUP($A2226,Ma_KH!$A:$Q,Ma_KH!P$1,0)</f>
        <v>CÔNG TY TNHH AEON VIỆT NAM</v>
      </c>
    </row>
    <row r="2227" spans="1:31" ht="25.5" customHeight="1" x14ac:dyDescent="0.2">
      <c r="A2227" s="4" t="s">
        <v>141</v>
      </c>
      <c r="B2227" s="4" t="s">
        <v>4526</v>
      </c>
      <c r="C2227" s="5" t="s">
        <v>4334</v>
      </c>
      <c r="D2227" s="6" t="s">
        <v>4700</v>
      </c>
      <c r="E2227" s="5" t="s">
        <v>4334</v>
      </c>
      <c r="F2227" s="3" t="s">
        <v>2386</v>
      </c>
      <c r="I2227" s="18">
        <f>IFERROR(ROUND((VLOOKUP(Table1[[#This Row],[Mã khách hàng]],Ty_Le!$A:$E,5,0)*5%),0),0)</f>
        <v>0</v>
      </c>
      <c r="J2227" s="18">
        <f>(Table1[[#This Row],[Tiền hàng]]-Table1[[#This Row],[Tiền chiết khấu]])*8%</f>
        <v>0</v>
      </c>
      <c r="K2227" s="18">
        <v>1199426</v>
      </c>
      <c r="L2227" s="8" t="s">
        <v>24</v>
      </c>
      <c r="M2227" s="7">
        <v>45930</v>
      </c>
      <c r="N2227" s="8" t="s">
        <v>4387</v>
      </c>
      <c r="O2227" s="18">
        <f>IF(Table1[[#This Row],[Phân loại]]="Tồn đầu kỳ",Table1[[#This Row],[Tổng giá trị]],0)</f>
        <v>0</v>
      </c>
      <c r="P2227" s="8">
        <f>IF(Table1[[#This Row],[Số còn phải thu ĐK]]&lt;&gt;0,0,IF(Table1[[#This Row],[Phân loại]]="Bán hàng",Table1[[#This Row],[Tổng giá trị]],-Table1[[#This Row],[Tổng giá trị]]))</f>
        <v>1199426</v>
      </c>
      <c r="Q2227" s="18">
        <f t="shared" si="249"/>
        <v>1199426</v>
      </c>
      <c r="R2227" s="8">
        <f>Table1[[#This Row],[Số còn phải thu ĐK]]+Table1[[#This Row],[Giá Trị HD sau CK]]-Table1[[#This Row],[Số tiền đã thu]]</f>
        <v>0</v>
      </c>
      <c r="S2227" s="7" t="str">
        <f>IF(Table1[[#This Row],[Ngày hóa đơn]]&lt;&gt;"",Table1[[#This Row],[Ngày hóa đơn]],Table1[[#This Row],[Ngày hạch toán]])</f>
        <v>12/08/2025</v>
      </c>
      <c r="T2227" s="8"/>
      <c r="U2227" s="7">
        <f>IF(Table1[[#This Row],[Ngày tính CN]]="","",S2227+T2227)</f>
        <v>45881</v>
      </c>
      <c r="V2227" s="74">
        <f ca="1">IF(Table1[[#This Row],[Hạn thanh toán]]="","",IF((U2227-NOW())&lt;0,0,(U2227-NOW())))</f>
        <v>0</v>
      </c>
      <c r="X2227" s="18" t="str">
        <f t="shared" ca="1" si="250"/>
        <v/>
      </c>
      <c r="Y2227" s="3" t="str">
        <f t="shared" si="251"/>
        <v>Đã thanh toán</v>
      </c>
      <c r="Z2227" s="301">
        <f>Table1[[#This Row],[Hạn thanh toán]]</f>
        <v>45881</v>
      </c>
      <c r="AA2227" s="301">
        <f>Table1[[#This Row],[Ngày Thanh toán]]</f>
        <v>45930</v>
      </c>
      <c r="AD2227" s="3" t="str">
        <f>VLOOKUP($A2227,Ma_KH!$A:$Q,Ma_KH!O$1,0)</f>
        <v>AEON MALL</v>
      </c>
      <c r="AE2227" s="3" t="str">
        <f>VLOOKUP($A2227,Ma_KH!$A:$Q,Ma_KH!P$1,0)</f>
        <v>CÔNG TY TNHH AEON VIỆT NAM</v>
      </c>
    </row>
    <row r="2228" spans="1:31" ht="25.5" customHeight="1" x14ac:dyDescent="0.2">
      <c r="A2228" s="4" t="s">
        <v>140</v>
      </c>
      <c r="B2228" s="4" t="s">
        <v>4526</v>
      </c>
      <c r="C2228" s="5" t="s">
        <v>4335</v>
      </c>
      <c r="D2228" s="6" t="s">
        <v>4701</v>
      </c>
      <c r="E2228" s="5" t="s">
        <v>4335</v>
      </c>
      <c r="F2228" s="3" t="s">
        <v>2345</v>
      </c>
      <c r="I2228" s="18">
        <f>IFERROR(ROUND((VLOOKUP(Table1[[#This Row],[Mã khách hàng]],Ty_Le!$A:$E,5,0)*5%),0),0)</f>
        <v>0</v>
      </c>
      <c r="J2228" s="18">
        <f>(Table1[[#This Row],[Tiền hàng]]-Table1[[#This Row],[Tiền chiết khấu]])*8%</f>
        <v>0</v>
      </c>
      <c r="K2228" s="18">
        <v>651326</v>
      </c>
      <c r="L2228" s="8" t="s">
        <v>24</v>
      </c>
      <c r="M2228" s="7">
        <v>45930</v>
      </c>
      <c r="N2228" s="8" t="s">
        <v>4387</v>
      </c>
      <c r="O2228" s="18">
        <f>IF(Table1[[#This Row],[Phân loại]]="Tồn đầu kỳ",Table1[[#This Row],[Tổng giá trị]],0)</f>
        <v>0</v>
      </c>
      <c r="P2228" s="8">
        <f>IF(Table1[[#This Row],[Số còn phải thu ĐK]]&lt;&gt;0,0,IF(Table1[[#This Row],[Phân loại]]="Bán hàng",Table1[[#This Row],[Tổng giá trị]],-Table1[[#This Row],[Tổng giá trị]]))</f>
        <v>651326</v>
      </c>
      <c r="Q2228" s="18">
        <f t="shared" si="249"/>
        <v>651326</v>
      </c>
      <c r="R2228" s="8">
        <f>Table1[[#This Row],[Số còn phải thu ĐK]]+Table1[[#This Row],[Giá Trị HD sau CK]]-Table1[[#This Row],[Số tiền đã thu]]</f>
        <v>0</v>
      </c>
      <c r="S2228" s="7" t="str">
        <f>IF(Table1[[#This Row],[Ngày hóa đơn]]&lt;&gt;"",Table1[[#This Row],[Ngày hóa đơn]],Table1[[#This Row],[Ngày hạch toán]])</f>
        <v>14/08/2025</v>
      </c>
      <c r="T2228" s="8"/>
      <c r="U2228" s="7">
        <f>IF(Table1[[#This Row],[Ngày tính CN]]="","",S2228+T2228)</f>
        <v>45883</v>
      </c>
      <c r="V2228" s="74">
        <f ca="1">IF(Table1[[#This Row],[Hạn thanh toán]]="","",IF((U2228-NOW())&lt;0,0,(U2228-NOW())))</f>
        <v>0</v>
      </c>
      <c r="X2228" s="18" t="str">
        <f t="shared" ca="1" si="250"/>
        <v/>
      </c>
      <c r="Y2228" s="3" t="str">
        <f t="shared" si="251"/>
        <v>Đã thanh toán</v>
      </c>
      <c r="Z2228" s="301">
        <f>Table1[[#This Row],[Hạn thanh toán]]</f>
        <v>45883</v>
      </c>
      <c r="AA2228" s="301">
        <f>Table1[[#This Row],[Ngày Thanh toán]]</f>
        <v>45930</v>
      </c>
      <c r="AD2228" s="3" t="str">
        <f>VLOOKUP($A2228,Ma_KH!$A:$Q,Ma_KH!O$1,0)</f>
        <v>AEON MALL</v>
      </c>
      <c r="AE2228" s="3" t="str">
        <f>VLOOKUP($A2228,Ma_KH!$A:$Q,Ma_KH!P$1,0)</f>
        <v>CÔNG TY TNHH AEON VIỆT NAM</v>
      </c>
    </row>
    <row r="2229" spans="1:31" ht="25.5" customHeight="1" x14ac:dyDescent="0.2">
      <c r="A2229" s="4" t="s">
        <v>141</v>
      </c>
      <c r="B2229" s="4" t="s">
        <v>4526</v>
      </c>
      <c r="C2229" s="5" t="s">
        <v>4336</v>
      </c>
      <c r="D2229" s="6" t="s">
        <v>4702</v>
      </c>
      <c r="E2229" s="5" t="s">
        <v>4336</v>
      </c>
      <c r="F2229" s="3" t="s">
        <v>2388</v>
      </c>
      <c r="I2229" s="18">
        <f>IFERROR(ROUND((VLOOKUP(Table1[[#This Row],[Mã khách hàng]],Ty_Le!$A:$E,5,0)*5%),0),0)</f>
        <v>0</v>
      </c>
      <c r="J2229" s="18">
        <f>(Table1[[#This Row],[Tiền hàng]]-Table1[[#This Row],[Tiền chiết khấu]])*8%</f>
        <v>0</v>
      </c>
      <c r="K2229" s="18">
        <v>2543910</v>
      </c>
      <c r="L2229" s="8" t="s">
        <v>24</v>
      </c>
      <c r="M2229" s="7">
        <v>45930</v>
      </c>
      <c r="N2229" s="8" t="s">
        <v>4387</v>
      </c>
      <c r="O2229" s="18">
        <f>IF(Table1[[#This Row],[Phân loại]]="Tồn đầu kỳ",Table1[[#This Row],[Tổng giá trị]],0)</f>
        <v>0</v>
      </c>
      <c r="P2229" s="8">
        <f>IF(Table1[[#This Row],[Số còn phải thu ĐK]]&lt;&gt;0,0,IF(Table1[[#This Row],[Phân loại]]="Bán hàng",Table1[[#This Row],[Tổng giá trị]],-Table1[[#This Row],[Tổng giá trị]]))</f>
        <v>2543910</v>
      </c>
      <c r="Q2229" s="18">
        <f t="shared" si="249"/>
        <v>2543910</v>
      </c>
      <c r="R2229" s="8">
        <f>Table1[[#This Row],[Số còn phải thu ĐK]]+Table1[[#This Row],[Giá Trị HD sau CK]]-Table1[[#This Row],[Số tiền đã thu]]</f>
        <v>0</v>
      </c>
      <c r="S2229" s="7" t="str">
        <f>IF(Table1[[#This Row],[Ngày hóa đơn]]&lt;&gt;"",Table1[[#This Row],[Ngày hóa đơn]],Table1[[#This Row],[Ngày hạch toán]])</f>
        <v>15/08/2025</v>
      </c>
      <c r="T2229" s="8"/>
      <c r="U2229" s="7">
        <f>IF(Table1[[#This Row],[Ngày tính CN]]="","",S2229+T2229)</f>
        <v>45884</v>
      </c>
      <c r="V2229" s="74">
        <f ca="1">IF(Table1[[#This Row],[Hạn thanh toán]]="","",IF((U2229-NOW())&lt;0,0,(U2229-NOW())))</f>
        <v>0</v>
      </c>
      <c r="X2229" s="18" t="str">
        <f t="shared" ca="1" si="250"/>
        <v/>
      </c>
      <c r="Y2229" s="3" t="str">
        <f t="shared" si="251"/>
        <v>Đã thanh toán</v>
      </c>
      <c r="Z2229" s="301">
        <f>Table1[[#This Row],[Hạn thanh toán]]</f>
        <v>45884</v>
      </c>
      <c r="AA2229" s="301">
        <f>Table1[[#This Row],[Ngày Thanh toán]]</f>
        <v>45930</v>
      </c>
      <c r="AD2229" s="3" t="str">
        <f>VLOOKUP($A2229,Ma_KH!$A:$Q,Ma_KH!O$1,0)</f>
        <v>AEON MALL</v>
      </c>
      <c r="AE2229" s="3" t="str">
        <f>VLOOKUP($A2229,Ma_KH!$A:$Q,Ma_KH!P$1,0)</f>
        <v>CÔNG TY TNHH AEON VIỆT NAM</v>
      </c>
    </row>
    <row r="2230" spans="1:31" ht="25.5" customHeight="1" x14ac:dyDescent="0.2">
      <c r="A2230" s="4" t="s">
        <v>141</v>
      </c>
      <c r="B2230" s="4" t="s">
        <v>4526</v>
      </c>
      <c r="C2230" s="5" t="s">
        <v>4336</v>
      </c>
      <c r="D2230" s="6" t="s">
        <v>4703</v>
      </c>
      <c r="E2230" s="5" t="s">
        <v>4336</v>
      </c>
      <c r="F2230" s="3" t="s">
        <v>2387</v>
      </c>
      <c r="I2230" s="18">
        <f>IFERROR(ROUND((VLOOKUP(Table1[[#This Row],[Mã khách hàng]],Ty_Le!$A:$E,5,0)*5%),0),0)</f>
        <v>0</v>
      </c>
      <c r="J2230" s="18">
        <f>(Table1[[#This Row],[Tiền hàng]]-Table1[[#This Row],[Tiền chiết khấu]])*8%</f>
        <v>0</v>
      </c>
      <c r="K2230" s="18">
        <v>1459957</v>
      </c>
      <c r="L2230" s="8" t="s">
        <v>24</v>
      </c>
      <c r="M2230" s="7">
        <v>45930</v>
      </c>
      <c r="N2230" s="8" t="s">
        <v>4387</v>
      </c>
      <c r="O2230" s="18">
        <f>IF(Table1[[#This Row],[Phân loại]]="Tồn đầu kỳ",Table1[[#This Row],[Tổng giá trị]],0)</f>
        <v>0</v>
      </c>
      <c r="P2230" s="8">
        <f>IF(Table1[[#This Row],[Số còn phải thu ĐK]]&lt;&gt;0,0,IF(Table1[[#This Row],[Phân loại]]="Bán hàng",Table1[[#This Row],[Tổng giá trị]],-Table1[[#This Row],[Tổng giá trị]]))</f>
        <v>1459957</v>
      </c>
      <c r="Q2230" s="18">
        <f t="shared" si="249"/>
        <v>1459957</v>
      </c>
      <c r="R2230" s="8">
        <f>Table1[[#This Row],[Số còn phải thu ĐK]]+Table1[[#This Row],[Giá Trị HD sau CK]]-Table1[[#This Row],[Số tiền đã thu]]</f>
        <v>0</v>
      </c>
      <c r="S2230" s="7" t="str">
        <f>IF(Table1[[#This Row],[Ngày hóa đơn]]&lt;&gt;"",Table1[[#This Row],[Ngày hóa đơn]],Table1[[#This Row],[Ngày hạch toán]])</f>
        <v>15/08/2025</v>
      </c>
      <c r="T2230" s="8"/>
      <c r="U2230" s="7">
        <f>IF(Table1[[#This Row],[Ngày tính CN]]="","",S2230+T2230)</f>
        <v>45884</v>
      </c>
      <c r="V2230" s="74">
        <f ca="1">IF(Table1[[#This Row],[Hạn thanh toán]]="","",IF((U2230-NOW())&lt;0,0,(U2230-NOW())))</f>
        <v>0</v>
      </c>
      <c r="X2230" s="18" t="str">
        <f t="shared" ca="1" si="250"/>
        <v/>
      </c>
      <c r="Y2230" s="3" t="str">
        <f t="shared" si="251"/>
        <v>Đã thanh toán</v>
      </c>
      <c r="Z2230" s="301">
        <f>Table1[[#This Row],[Hạn thanh toán]]</f>
        <v>45884</v>
      </c>
      <c r="AA2230" s="301">
        <f>Table1[[#This Row],[Ngày Thanh toán]]</f>
        <v>45930</v>
      </c>
      <c r="AD2230" s="3" t="str">
        <f>VLOOKUP($A2230,Ma_KH!$A:$Q,Ma_KH!O$1,0)</f>
        <v>AEON MALL</v>
      </c>
      <c r="AE2230" s="3" t="str">
        <f>VLOOKUP($A2230,Ma_KH!$A:$Q,Ma_KH!P$1,0)</f>
        <v>CÔNG TY TNHH AEON VIỆT NAM</v>
      </c>
    </row>
    <row r="2231" spans="1:31" ht="25.5" customHeight="1" x14ac:dyDescent="0.2">
      <c r="A2231" s="4" t="s">
        <v>140</v>
      </c>
      <c r="B2231" s="4" t="s">
        <v>4526</v>
      </c>
      <c r="C2231" s="5" t="s">
        <v>4337</v>
      </c>
      <c r="D2231" s="6" t="s">
        <v>4704</v>
      </c>
      <c r="E2231" s="5" t="s">
        <v>4337</v>
      </c>
      <c r="F2231" s="3" t="s">
        <v>2346</v>
      </c>
      <c r="I2231" s="18">
        <f>IFERROR(ROUND((VLOOKUP(Table1[[#This Row],[Mã khách hàng]],Ty_Le!$A:$E,5,0)*5%),0),0)</f>
        <v>0</v>
      </c>
      <c r="J2231" s="18">
        <f>(Table1[[#This Row],[Tiền hàng]]-Table1[[#This Row],[Tiền chiết khấu]])*8%</f>
        <v>0</v>
      </c>
      <c r="K2231" s="18">
        <v>5197468</v>
      </c>
      <c r="L2231" s="8" t="s">
        <v>24</v>
      </c>
      <c r="M2231" s="7">
        <v>45930</v>
      </c>
      <c r="N2231" s="8" t="s">
        <v>4387</v>
      </c>
      <c r="O2231" s="18">
        <f>IF(Table1[[#This Row],[Phân loại]]="Tồn đầu kỳ",Table1[[#This Row],[Tổng giá trị]],0)</f>
        <v>0</v>
      </c>
      <c r="P2231" s="8">
        <f>IF(Table1[[#This Row],[Số còn phải thu ĐK]]&lt;&gt;0,0,IF(Table1[[#This Row],[Phân loại]]="Bán hàng",Table1[[#This Row],[Tổng giá trị]],-Table1[[#This Row],[Tổng giá trị]]))</f>
        <v>5197468</v>
      </c>
      <c r="Q2231" s="18">
        <f t="shared" si="249"/>
        <v>5197468</v>
      </c>
      <c r="R2231" s="8">
        <f>Table1[[#This Row],[Số còn phải thu ĐK]]+Table1[[#This Row],[Giá Trị HD sau CK]]-Table1[[#This Row],[Số tiền đã thu]]</f>
        <v>0</v>
      </c>
      <c r="S2231" s="7" t="str">
        <f>IF(Table1[[#This Row],[Ngày hóa đơn]]&lt;&gt;"",Table1[[#This Row],[Ngày hóa đơn]],Table1[[#This Row],[Ngày hạch toán]])</f>
        <v>16/08/2025</v>
      </c>
      <c r="T2231" s="8"/>
      <c r="U2231" s="7">
        <f>IF(Table1[[#This Row],[Ngày tính CN]]="","",S2231+T2231)</f>
        <v>45885</v>
      </c>
      <c r="V2231" s="74">
        <f ca="1">IF(Table1[[#This Row],[Hạn thanh toán]]="","",IF((U2231-NOW())&lt;0,0,(U2231-NOW())))</f>
        <v>0</v>
      </c>
      <c r="X2231" s="18" t="str">
        <f t="shared" ca="1" si="250"/>
        <v/>
      </c>
      <c r="Y2231" s="3" t="str">
        <f t="shared" si="251"/>
        <v>Đã thanh toán</v>
      </c>
      <c r="Z2231" s="301">
        <f>Table1[[#This Row],[Hạn thanh toán]]</f>
        <v>45885</v>
      </c>
      <c r="AA2231" s="301">
        <f>Table1[[#This Row],[Ngày Thanh toán]]</f>
        <v>45930</v>
      </c>
      <c r="AD2231" s="3" t="str">
        <f>VLOOKUP($A2231,Ma_KH!$A:$Q,Ma_KH!O$1,0)</f>
        <v>AEON MALL</v>
      </c>
      <c r="AE2231" s="3" t="str">
        <f>VLOOKUP($A2231,Ma_KH!$A:$Q,Ma_KH!P$1,0)</f>
        <v>CÔNG TY TNHH AEON VIỆT NAM</v>
      </c>
    </row>
    <row r="2232" spans="1:31" ht="25.5" customHeight="1" x14ac:dyDescent="0.2">
      <c r="A2232" s="4" t="s">
        <v>141</v>
      </c>
      <c r="B2232" s="4" t="s">
        <v>4526</v>
      </c>
      <c r="C2232" s="5" t="s">
        <v>4338</v>
      </c>
      <c r="D2232" s="6" t="s">
        <v>4705</v>
      </c>
      <c r="E2232" s="5" t="s">
        <v>4338</v>
      </c>
      <c r="F2232" s="3" t="s">
        <v>2389</v>
      </c>
      <c r="I2232" s="18">
        <f>IFERROR(ROUND((VLOOKUP(Table1[[#This Row],[Mã khách hàng]],Ty_Le!$A:$E,5,0)*5%),0),0)</f>
        <v>0</v>
      </c>
      <c r="J2232" s="18">
        <f>(Table1[[#This Row],[Tiền hàng]]-Table1[[#This Row],[Tiền chiết khấu]])*8%</f>
        <v>0</v>
      </c>
      <c r="K2232" s="18">
        <v>2039018</v>
      </c>
      <c r="L2232" s="8" t="s">
        <v>24</v>
      </c>
      <c r="M2232" s="7">
        <v>45930</v>
      </c>
      <c r="N2232" s="8" t="s">
        <v>4387</v>
      </c>
      <c r="O2232" s="18">
        <f>IF(Table1[[#This Row],[Phân loại]]="Tồn đầu kỳ",Table1[[#This Row],[Tổng giá trị]],0)</f>
        <v>0</v>
      </c>
      <c r="P2232" s="8">
        <f>IF(Table1[[#This Row],[Số còn phải thu ĐK]]&lt;&gt;0,0,IF(Table1[[#This Row],[Phân loại]]="Bán hàng",Table1[[#This Row],[Tổng giá trị]],-Table1[[#This Row],[Tổng giá trị]]))</f>
        <v>2039018</v>
      </c>
      <c r="Q2232" s="18">
        <f t="shared" si="249"/>
        <v>2039018</v>
      </c>
      <c r="R2232" s="8">
        <f>Table1[[#This Row],[Số còn phải thu ĐK]]+Table1[[#This Row],[Giá Trị HD sau CK]]-Table1[[#This Row],[Số tiền đã thu]]</f>
        <v>0</v>
      </c>
      <c r="S2232" s="7" t="str">
        <f>IF(Table1[[#This Row],[Ngày hóa đơn]]&lt;&gt;"",Table1[[#This Row],[Ngày hóa đơn]],Table1[[#This Row],[Ngày hạch toán]])</f>
        <v>20/08/2025</v>
      </c>
      <c r="T2232" s="8"/>
      <c r="U2232" s="7">
        <f>IF(Table1[[#This Row],[Ngày tính CN]]="","",S2232+T2232)</f>
        <v>45889</v>
      </c>
      <c r="V2232" s="74">
        <f ca="1">IF(Table1[[#This Row],[Hạn thanh toán]]="","",IF((U2232-NOW())&lt;0,0,(U2232-NOW())))</f>
        <v>0</v>
      </c>
      <c r="X2232" s="18" t="str">
        <f t="shared" ca="1" si="250"/>
        <v/>
      </c>
      <c r="Y2232" s="3" t="str">
        <f t="shared" si="251"/>
        <v>Đã thanh toán</v>
      </c>
      <c r="Z2232" s="301">
        <f>Table1[[#This Row],[Hạn thanh toán]]</f>
        <v>45889</v>
      </c>
      <c r="AA2232" s="301">
        <f>Table1[[#This Row],[Ngày Thanh toán]]</f>
        <v>45930</v>
      </c>
      <c r="AD2232" s="3" t="str">
        <f>VLOOKUP($A2232,Ma_KH!$A:$Q,Ma_KH!O$1,0)</f>
        <v>AEON MALL</v>
      </c>
      <c r="AE2232" s="3" t="str">
        <f>VLOOKUP($A2232,Ma_KH!$A:$Q,Ma_KH!P$1,0)</f>
        <v>CÔNG TY TNHH AEON VIỆT NAM</v>
      </c>
    </row>
    <row r="2233" spans="1:31" ht="25.5" customHeight="1" x14ac:dyDescent="0.2">
      <c r="A2233" s="4" t="s">
        <v>140</v>
      </c>
      <c r="B2233" s="4" t="s">
        <v>4526</v>
      </c>
      <c r="C2233" s="5" t="s">
        <v>4335</v>
      </c>
      <c r="D2233" s="6" t="s">
        <v>4706</v>
      </c>
      <c r="E2233" s="5" t="s">
        <v>4335</v>
      </c>
      <c r="F2233" s="3" t="s">
        <v>2339</v>
      </c>
      <c r="I2233" s="18">
        <f>IFERROR(ROUND((VLOOKUP(Table1[[#This Row],[Mã khách hàng]],Ty_Le!$A:$E,5,0)*5%),0),0)</f>
        <v>0</v>
      </c>
      <c r="J2233" s="18">
        <f>(Table1[[#This Row],[Tiền hàng]]-Table1[[#This Row],[Tiền chiết khấu]])*8%</f>
        <v>0</v>
      </c>
      <c r="K2233" s="18">
        <v>3771457</v>
      </c>
      <c r="L2233" s="8" t="s">
        <v>24</v>
      </c>
      <c r="M2233" s="7">
        <v>45930</v>
      </c>
      <c r="N2233" s="8" t="s">
        <v>4387</v>
      </c>
      <c r="O2233" s="18">
        <f>IF(Table1[[#This Row],[Phân loại]]="Tồn đầu kỳ",Table1[[#This Row],[Tổng giá trị]],0)</f>
        <v>0</v>
      </c>
      <c r="P2233" s="8">
        <f>IF(Table1[[#This Row],[Số còn phải thu ĐK]]&lt;&gt;0,0,IF(Table1[[#This Row],[Phân loại]]="Bán hàng",Table1[[#This Row],[Tổng giá trị]],-Table1[[#This Row],[Tổng giá trị]]))</f>
        <v>3771457</v>
      </c>
      <c r="Q2233" s="18">
        <f t="shared" si="249"/>
        <v>3771457</v>
      </c>
      <c r="R2233" s="8">
        <f>Table1[[#This Row],[Số còn phải thu ĐK]]+Table1[[#This Row],[Giá Trị HD sau CK]]-Table1[[#This Row],[Số tiền đã thu]]</f>
        <v>0</v>
      </c>
      <c r="S2233" s="7" t="str">
        <f>IF(Table1[[#This Row],[Ngày hóa đơn]]&lt;&gt;"",Table1[[#This Row],[Ngày hóa đơn]],Table1[[#This Row],[Ngày hạch toán]])</f>
        <v>14/08/2025</v>
      </c>
      <c r="T2233" s="8"/>
      <c r="U2233" s="7">
        <f>IF(Table1[[#This Row],[Ngày tính CN]]="","",S2233+T2233)</f>
        <v>45883</v>
      </c>
      <c r="V2233" s="74">
        <f ca="1">IF(Table1[[#This Row],[Hạn thanh toán]]="","",IF((U2233-NOW())&lt;0,0,(U2233-NOW())))</f>
        <v>0</v>
      </c>
      <c r="X2233" s="18" t="str">
        <f t="shared" ca="1" si="250"/>
        <v/>
      </c>
      <c r="Y2233" s="3" t="str">
        <f t="shared" si="251"/>
        <v>Đã thanh toán</v>
      </c>
      <c r="Z2233" s="301">
        <f>Table1[[#This Row],[Hạn thanh toán]]</f>
        <v>45883</v>
      </c>
      <c r="AA2233" s="301">
        <f>Table1[[#This Row],[Ngày Thanh toán]]</f>
        <v>45930</v>
      </c>
      <c r="AD2233" s="3" t="str">
        <f>VLOOKUP($A2233,Ma_KH!$A:$Q,Ma_KH!O$1,0)</f>
        <v>AEON MALL</v>
      </c>
      <c r="AE2233" s="3" t="str">
        <f>VLOOKUP($A2233,Ma_KH!$A:$Q,Ma_KH!P$1,0)</f>
        <v>CÔNG TY TNHH AEON VIỆT NAM</v>
      </c>
    </row>
    <row r="2234" spans="1:31" ht="25.5" customHeight="1" x14ac:dyDescent="0.2">
      <c r="A2234" s="4" t="s">
        <v>140</v>
      </c>
      <c r="B2234" s="4" t="s">
        <v>4526</v>
      </c>
      <c r="C2234" s="5" t="s">
        <v>4338</v>
      </c>
      <c r="D2234" s="6" t="s">
        <v>4578</v>
      </c>
      <c r="E2234" s="5" t="s">
        <v>4338</v>
      </c>
      <c r="F2234" s="3" t="s">
        <v>4377</v>
      </c>
      <c r="I2234" s="18">
        <f>IFERROR(ROUND((VLOOKUP(Table1[[#This Row],[Mã khách hàng]],Ty_Le!$A:$E,5,0)*5%),0),0)</f>
        <v>0</v>
      </c>
      <c r="J2234" s="18">
        <f>(Table1[[#This Row],[Tiền hàng]]-Table1[[#This Row],[Tiền chiết khấu]])*8%</f>
        <v>0</v>
      </c>
      <c r="K2234" s="18">
        <v>1308236</v>
      </c>
      <c r="L2234" s="8" t="s">
        <v>24</v>
      </c>
      <c r="M2234" s="7">
        <v>45930</v>
      </c>
      <c r="N2234" s="8" t="s">
        <v>4387</v>
      </c>
      <c r="O2234" s="18">
        <f>IF(Table1[[#This Row],[Phân loại]]="Tồn đầu kỳ",Table1[[#This Row],[Tổng giá trị]],0)</f>
        <v>0</v>
      </c>
      <c r="P2234" s="8">
        <f>IF(Table1[[#This Row],[Số còn phải thu ĐK]]&lt;&gt;0,0,IF(Table1[[#This Row],[Phân loại]]="Bán hàng",Table1[[#This Row],[Tổng giá trị]],-Table1[[#This Row],[Tổng giá trị]]))</f>
        <v>1308236</v>
      </c>
      <c r="Q2234" s="18">
        <f t="shared" si="249"/>
        <v>1308236</v>
      </c>
      <c r="R2234" s="8">
        <f>Table1[[#This Row],[Số còn phải thu ĐK]]+Table1[[#This Row],[Giá Trị HD sau CK]]-Table1[[#This Row],[Số tiền đã thu]]</f>
        <v>0</v>
      </c>
      <c r="S2234" s="7" t="str">
        <f>IF(Table1[[#This Row],[Ngày hóa đơn]]&lt;&gt;"",Table1[[#This Row],[Ngày hóa đơn]],Table1[[#This Row],[Ngày hạch toán]])</f>
        <v>20/08/2025</v>
      </c>
      <c r="T2234" s="8"/>
      <c r="U2234" s="7">
        <f>IF(Table1[[#This Row],[Ngày tính CN]]="","",S2234+T2234)</f>
        <v>45889</v>
      </c>
      <c r="V2234" s="74">
        <f ca="1">IF(Table1[[#This Row],[Hạn thanh toán]]="","",IF((U2234-NOW())&lt;0,0,(U2234-NOW())))</f>
        <v>0</v>
      </c>
      <c r="X2234" s="18" t="str">
        <f t="shared" ca="1" si="250"/>
        <v/>
      </c>
      <c r="Y2234" s="3" t="str">
        <f t="shared" si="251"/>
        <v>Đã thanh toán</v>
      </c>
      <c r="Z2234" s="301">
        <f>Table1[[#This Row],[Hạn thanh toán]]</f>
        <v>45889</v>
      </c>
      <c r="AA2234" s="301">
        <f>Table1[[#This Row],[Ngày Thanh toán]]</f>
        <v>45930</v>
      </c>
      <c r="AD2234" s="3" t="str">
        <f>VLOOKUP($A2234,Ma_KH!$A:$Q,Ma_KH!O$1,0)</f>
        <v>AEON MALL</v>
      </c>
      <c r="AE2234" s="3" t="str">
        <f>VLOOKUP($A2234,Ma_KH!$A:$Q,Ma_KH!P$1,0)</f>
        <v>CÔNG TY TNHH AEON VIỆT NAM</v>
      </c>
    </row>
    <row r="2235" spans="1:31" ht="25.5" customHeight="1" x14ac:dyDescent="0.2">
      <c r="A2235" s="4" t="s">
        <v>140</v>
      </c>
      <c r="B2235" s="4" t="s">
        <v>4526</v>
      </c>
      <c r="C2235" s="5" t="s">
        <v>4338</v>
      </c>
      <c r="E2235" s="5" t="s">
        <v>4338</v>
      </c>
      <c r="F2235" s="3" t="s">
        <v>4378</v>
      </c>
      <c r="I2235" s="18">
        <f>IFERROR(ROUND((VLOOKUP(Table1[[#This Row],[Mã khách hàng]],Ty_Le!$A:$E,5,0)*5%),0),0)</f>
        <v>0</v>
      </c>
      <c r="J2235" s="18">
        <f>(Table1[[#This Row],[Tiền hàng]]-Table1[[#This Row],[Tiền chiết khấu]])*8%</f>
        <v>0</v>
      </c>
      <c r="K2235" s="18">
        <v>1777126</v>
      </c>
      <c r="L2235" s="8" t="s">
        <v>24</v>
      </c>
      <c r="M2235" s="7">
        <v>45930</v>
      </c>
      <c r="N2235" s="8" t="s">
        <v>4387</v>
      </c>
      <c r="O2235" s="18">
        <f>IF(Table1[[#This Row],[Phân loại]]="Tồn đầu kỳ",Table1[[#This Row],[Tổng giá trị]],0)</f>
        <v>0</v>
      </c>
      <c r="P2235" s="8">
        <f>IF(Table1[[#This Row],[Số còn phải thu ĐK]]&lt;&gt;0,0,IF(Table1[[#This Row],[Phân loại]]="Bán hàng",Table1[[#This Row],[Tổng giá trị]],-Table1[[#This Row],[Tổng giá trị]]))</f>
        <v>1777126</v>
      </c>
      <c r="Q2235" s="18">
        <f t="shared" si="249"/>
        <v>1777126</v>
      </c>
      <c r="R2235" s="8">
        <f>Table1[[#This Row],[Số còn phải thu ĐK]]+Table1[[#This Row],[Giá Trị HD sau CK]]-Table1[[#This Row],[Số tiền đã thu]]</f>
        <v>0</v>
      </c>
      <c r="S2235" s="7" t="str">
        <f>IF(Table1[[#This Row],[Ngày hóa đơn]]&lt;&gt;"",Table1[[#This Row],[Ngày hóa đơn]],Table1[[#This Row],[Ngày hạch toán]])</f>
        <v>20/08/2025</v>
      </c>
      <c r="T2235" s="8"/>
      <c r="U2235" s="7">
        <f>IF(Table1[[#This Row],[Ngày tính CN]]="","",S2235+T2235)</f>
        <v>45889</v>
      </c>
      <c r="V2235" s="74">
        <f ca="1">IF(Table1[[#This Row],[Hạn thanh toán]]="","",IF((U2235-NOW())&lt;0,0,(U2235-NOW())))</f>
        <v>0</v>
      </c>
      <c r="X2235" s="18" t="str">
        <f t="shared" ca="1" si="250"/>
        <v/>
      </c>
      <c r="Y2235" s="3" t="str">
        <f t="shared" si="251"/>
        <v>Đã thanh toán</v>
      </c>
      <c r="Z2235" s="301">
        <f>Table1[[#This Row],[Hạn thanh toán]]</f>
        <v>45889</v>
      </c>
      <c r="AA2235" s="301">
        <f>Table1[[#This Row],[Ngày Thanh toán]]</f>
        <v>45930</v>
      </c>
      <c r="AD2235" s="3" t="str">
        <f>VLOOKUP($A2235,Ma_KH!$A:$Q,Ma_KH!O$1,0)</f>
        <v>AEON MALL</v>
      </c>
      <c r="AE2235" s="3" t="str">
        <f>VLOOKUP($A2235,Ma_KH!$A:$Q,Ma_KH!P$1,0)</f>
        <v>CÔNG TY TNHH AEON VIỆT NAM</v>
      </c>
    </row>
    <row r="2236" spans="1:31" ht="25.5" customHeight="1" x14ac:dyDescent="0.2">
      <c r="A2236" s="4" t="s">
        <v>142</v>
      </c>
      <c r="B2236" s="4" t="s">
        <v>4526</v>
      </c>
      <c r="C2236" s="5" t="s">
        <v>4339</v>
      </c>
      <c r="D2236" s="6" t="s">
        <v>4707</v>
      </c>
      <c r="E2236" s="5" t="s">
        <v>4339</v>
      </c>
      <c r="F2236" s="3" t="s">
        <v>2423</v>
      </c>
      <c r="I2236" s="18">
        <f>IFERROR(ROUND((VLOOKUP(Table1[[#This Row],[Mã khách hàng]],Ty_Le!$A:$E,5,0)*5%),0),0)</f>
        <v>0</v>
      </c>
      <c r="J2236" s="18">
        <f>(Table1[[#This Row],[Tiền hàng]]-Table1[[#This Row],[Tiền chiết khấu]])*8%</f>
        <v>0</v>
      </c>
      <c r="K2236" s="18">
        <v>1529264</v>
      </c>
      <c r="L2236" s="8" t="s">
        <v>24</v>
      </c>
      <c r="M2236" s="7">
        <v>45930</v>
      </c>
      <c r="N2236" s="8" t="s">
        <v>4387</v>
      </c>
      <c r="O2236" s="18">
        <f>IF(Table1[[#This Row],[Phân loại]]="Tồn đầu kỳ",Table1[[#This Row],[Tổng giá trị]],0)</f>
        <v>0</v>
      </c>
      <c r="P2236" s="8">
        <f>IF(Table1[[#This Row],[Số còn phải thu ĐK]]&lt;&gt;0,0,IF(Table1[[#This Row],[Phân loại]]="Bán hàng",Table1[[#This Row],[Tổng giá trị]],-Table1[[#This Row],[Tổng giá trị]]))</f>
        <v>1529264</v>
      </c>
      <c r="Q2236" s="18">
        <f t="shared" si="249"/>
        <v>1529264</v>
      </c>
      <c r="R2236" s="8">
        <f>Table1[[#This Row],[Số còn phải thu ĐK]]+Table1[[#This Row],[Giá Trị HD sau CK]]-Table1[[#This Row],[Số tiền đã thu]]</f>
        <v>0</v>
      </c>
      <c r="S2236" s="7" t="str">
        <f>IF(Table1[[#This Row],[Ngày hóa đơn]]&lt;&gt;"",Table1[[#This Row],[Ngày hóa đơn]],Table1[[#This Row],[Ngày hạch toán]])</f>
        <v>21/08/2025</v>
      </c>
      <c r="T2236" s="8"/>
      <c r="U2236" s="7">
        <f>IF(Table1[[#This Row],[Ngày tính CN]]="","",S2236+T2236)</f>
        <v>45890</v>
      </c>
      <c r="V2236" s="74">
        <f ca="1">IF(Table1[[#This Row],[Hạn thanh toán]]="","",IF((U2236-NOW())&lt;0,0,(U2236-NOW())))</f>
        <v>0</v>
      </c>
      <c r="X2236" s="18" t="str">
        <f t="shared" ca="1" si="250"/>
        <v/>
      </c>
      <c r="Y2236" s="3" t="str">
        <f t="shared" si="251"/>
        <v>Đã thanh toán</v>
      </c>
      <c r="Z2236" s="301">
        <f>Table1[[#This Row],[Hạn thanh toán]]</f>
        <v>45890</v>
      </c>
      <c r="AA2236" s="301">
        <f>Table1[[#This Row],[Ngày Thanh toán]]</f>
        <v>45930</v>
      </c>
      <c r="AD2236" s="3" t="str">
        <f>VLOOKUP($A2236,Ma_KH!$A:$Q,Ma_KH!O$1,0)</f>
        <v>AEON MALL</v>
      </c>
      <c r="AE2236" s="3" t="str">
        <f>VLOOKUP($A2236,Ma_KH!$A:$Q,Ma_KH!P$1,0)</f>
        <v>CÔNG TY TNHH AEON VIỆT NAM</v>
      </c>
    </row>
    <row r="2237" spans="1:31" ht="25.5" customHeight="1" x14ac:dyDescent="0.2">
      <c r="A2237" s="4" t="s">
        <v>140</v>
      </c>
      <c r="B2237" s="4" t="s">
        <v>4526</v>
      </c>
      <c r="C2237" s="5" t="s">
        <v>4340</v>
      </c>
      <c r="D2237" s="6" t="s">
        <v>4708</v>
      </c>
      <c r="E2237" s="5" t="s">
        <v>4340</v>
      </c>
      <c r="F2237" s="3" t="s">
        <v>2349</v>
      </c>
      <c r="I2237" s="18">
        <f>IFERROR(ROUND((VLOOKUP(Table1[[#This Row],[Mã khách hàng]],Ty_Le!$A:$E,5,0)*5%),0),0)</f>
        <v>0</v>
      </c>
      <c r="J2237" s="18">
        <f>(Table1[[#This Row],[Tiền hàng]]-Table1[[#This Row],[Tiền chiết khấu]])*8%</f>
        <v>0</v>
      </c>
      <c r="K2237" s="18">
        <v>6723475</v>
      </c>
      <c r="L2237" s="8" t="s">
        <v>24</v>
      </c>
      <c r="M2237" s="7">
        <v>45930</v>
      </c>
      <c r="N2237" s="8" t="s">
        <v>4387</v>
      </c>
      <c r="O2237" s="18">
        <f>IF(Table1[[#This Row],[Phân loại]]="Tồn đầu kỳ",Table1[[#This Row],[Tổng giá trị]],0)</f>
        <v>0</v>
      </c>
      <c r="P2237" s="8">
        <f>IF(Table1[[#This Row],[Số còn phải thu ĐK]]&lt;&gt;0,0,IF(Table1[[#This Row],[Phân loại]]="Bán hàng",Table1[[#This Row],[Tổng giá trị]],-Table1[[#This Row],[Tổng giá trị]]))</f>
        <v>6723475</v>
      </c>
      <c r="Q2237" s="18">
        <f t="shared" si="249"/>
        <v>6723475</v>
      </c>
      <c r="R2237" s="8">
        <f>Table1[[#This Row],[Số còn phải thu ĐK]]+Table1[[#This Row],[Giá Trị HD sau CK]]-Table1[[#This Row],[Số tiền đã thu]]</f>
        <v>0</v>
      </c>
      <c r="S2237" s="7" t="str">
        <f>IF(Table1[[#This Row],[Ngày hóa đơn]]&lt;&gt;"",Table1[[#This Row],[Ngày hóa đơn]],Table1[[#This Row],[Ngày hạch toán]])</f>
        <v>23/08/2025</v>
      </c>
      <c r="T2237" s="8"/>
      <c r="U2237" s="7">
        <f>IF(Table1[[#This Row],[Ngày tính CN]]="","",S2237+T2237)</f>
        <v>45892</v>
      </c>
      <c r="V2237" s="74">
        <f ca="1">IF(Table1[[#This Row],[Hạn thanh toán]]="","",IF((U2237-NOW())&lt;0,0,(U2237-NOW())))</f>
        <v>0</v>
      </c>
      <c r="X2237" s="18" t="str">
        <f t="shared" ca="1" si="250"/>
        <v/>
      </c>
      <c r="Y2237" s="3" t="str">
        <f t="shared" si="251"/>
        <v>Đã thanh toán</v>
      </c>
      <c r="Z2237" s="301">
        <f>Table1[[#This Row],[Hạn thanh toán]]</f>
        <v>45892</v>
      </c>
      <c r="AA2237" s="301">
        <f>Table1[[#This Row],[Ngày Thanh toán]]</f>
        <v>45930</v>
      </c>
      <c r="AD2237" s="3" t="str">
        <f>VLOOKUP($A2237,Ma_KH!$A:$Q,Ma_KH!O$1,0)</f>
        <v>AEON MALL</v>
      </c>
      <c r="AE2237" s="3" t="str">
        <f>VLOOKUP($A2237,Ma_KH!$A:$Q,Ma_KH!P$1,0)</f>
        <v>CÔNG TY TNHH AEON VIỆT NAM</v>
      </c>
    </row>
    <row r="2238" spans="1:31" ht="25.5" customHeight="1" x14ac:dyDescent="0.2">
      <c r="A2238" s="4" t="s">
        <v>142</v>
      </c>
      <c r="B2238" s="4" t="s">
        <v>4526</v>
      </c>
      <c r="C2238" s="5" t="s">
        <v>4340</v>
      </c>
      <c r="D2238" s="6" t="s">
        <v>4709</v>
      </c>
      <c r="E2238" s="5" t="s">
        <v>4340</v>
      </c>
      <c r="F2238" s="3" t="s">
        <v>2424</v>
      </c>
      <c r="I2238" s="18">
        <f>IFERROR(ROUND((VLOOKUP(Table1[[#This Row],[Mã khách hàng]],Ty_Le!$A:$E,5,0)*5%),0),0)</f>
        <v>0</v>
      </c>
      <c r="J2238" s="18">
        <f>(Table1[[#This Row],[Tiền hàng]]-Table1[[#This Row],[Tiền chiết khấu]])*8%</f>
        <v>0</v>
      </c>
      <c r="K2238" s="18">
        <v>3155193</v>
      </c>
      <c r="L2238" s="8" t="s">
        <v>24</v>
      </c>
      <c r="M2238" s="7">
        <v>45930</v>
      </c>
      <c r="N2238" s="8" t="s">
        <v>4387</v>
      </c>
      <c r="O2238" s="18">
        <f>IF(Table1[[#This Row],[Phân loại]]="Tồn đầu kỳ",Table1[[#This Row],[Tổng giá trị]],0)</f>
        <v>0</v>
      </c>
      <c r="P2238" s="8">
        <f>IF(Table1[[#This Row],[Số còn phải thu ĐK]]&lt;&gt;0,0,IF(Table1[[#This Row],[Phân loại]]="Bán hàng",Table1[[#This Row],[Tổng giá trị]],-Table1[[#This Row],[Tổng giá trị]]))</f>
        <v>3155193</v>
      </c>
      <c r="Q2238" s="18">
        <f t="shared" si="249"/>
        <v>3155193</v>
      </c>
      <c r="R2238" s="8">
        <f>Table1[[#This Row],[Số còn phải thu ĐK]]+Table1[[#This Row],[Giá Trị HD sau CK]]-Table1[[#This Row],[Số tiền đã thu]]</f>
        <v>0</v>
      </c>
      <c r="S2238" s="7" t="str">
        <f>IF(Table1[[#This Row],[Ngày hóa đơn]]&lt;&gt;"",Table1[[#This Row],[Ngày hóa đơn]],Table1[[#This Row],[Ngày hạch toán]])</f>
        <v>23/08/2025</v>
      </c>
      <c r="T2238" s="8"/>
      <c r="U2238" s="7">
        <f>IF(Table1[[#This Row],[Ngày tính CN]]="","",S2238+T2238)</f>
        <v>45892</v>
      </c>
      <c r="V2238" s="74">
        <f ca="1">IF(Table1[[#This Row],[Hạn thanh toán]]="","",IF((U2238-NOW())&lt;0,0,(U2238-NOW())))</f>
        <v>0</v>
      </c>
      <c r="X2238" s="18" t="str">
        <f t="shared" ca="1" si="250"/>
        <v/>
      </c>
      <c r="Y2238" s="3" t="str">
        <f t="shared" si="251"/>
        <v>Đã thanh toán</v>
      </c>
      <c r="Z2238" s="301">
        <f>Table1[[#This Row],[Hạn thanh toán]]</f>
        <v>45892</v>
      </c>
      <c r="AA2238" s="301">
        <f>Table1[[#This Row],[Ngày Thanh toán]]</f>
        <v>45930</v>
      </c>
      <c r="AD2238" s="3" t="str">
        <f>VLOOKUP($A2238,Ma_KH!$A:$Q,Ma_KH!O$1,0)</f>
        <v>AEON MALL</v>
      </c>
      <c r="AE2238" s="3" t="str">
        <f>VLOOKUP($A2238,Ma_KH!$A:$Q,Ma_KH!P$1,0)</f>
        <v>CÔNG TY TNHH AEON VIỆT NAM</v>
      </c>
    </row>
    <row r="2239" spans="1:31" ht="25.5" customHeight="1" x14ac:dyDescent="0.2">
      <c r="A2239" s="4" t="s">
        <v>140</v>
      </c>
      <c r="B2239" s="4" t="s">
        <v>4526</v>
      </c>
      <c r="C2239" s="5" t="s">
        <v>4340</v>
      </c>
      <c r="D2239" s="6" t="s">
        <v>4710</v>
      </c>
      <c r="E2239" s="5" t="s">
        <v>4340</v>
      </c>
      <c r="F2239" s="3" t="s">
        <v>2348</v>
      </c>
      <c r="I2239" s="18">
        <f>IFERROR(ROUND((VLOOKUP(Table1[[#This Row],[Mã khách hàng]],Ty_Le!$A:$E,5,0)*5%),0),0)</f>
        <v>0</v>
      </c>
      <c r="J2239" s="18">
        <f>(Table1[[#This Row],[Tiền hàng]]-Table1[[#This Row],[Tiền chiết khấu]])*8%</f>
        <v>0</v>
      </c>
      <c r="K2239" s="18">
        <v>1524820</v>
      </c>
      <c r="L2239" s="8" t="s">
        <v>24</v>
      </c>
      <c r="M2239" s="7">
        <v>45930</v>
      </c>
      <c r="N2239" s="8" t="s">
        <v>4387</v>
      </c>
      <c r="O2239" s="18">
        <f>IF(Table1[[#This Row],[Phân loại]]="Tồn đầu kỳ",Table1[[#This Row],[Tổng giá trị]],0)</f>
        <v>0</v>
      </c>
      <c r="P2239" s="8">
        <f>IF(Table1[[#This Row],[Số còn phải thu ĐK]]&lt;&gt;0,0,IF(Table1[[#This Row],[Phân loại]]="Bán hàng",Table1[[#This Row],[Tổng giá trị]],-Table1[[#This Row],[Tổng giá trị]]))</f>
        <v>1524820</v>
      </c>
      <c r="Q2239" s="18">
        <f t="shared" si="249"/>
        <v>1524820</v>
      </c>
      <c r="R2239" s="8">
        <f>Table1[[#This Row],[Số còn phải thu ĐK]]+Table1[[#This Row],[Giá Trị HD sau CK]]-Table1[[#This Row],[Số tiền đã thu]]</f>
        <v>0</v>
      </c>
      <c r="S2239" s="7" t="str">
        <f>IF(Table1[[#This Row],[Ngày hóa đơn]]&lt;&gt;"",Table1[[#This Row],[Ngày hóa đơn]],Table1[[#This Row],[Ngày hạch toán]])</f>
        <v>23/08/2025</v>
      </c>
      <c r="T2239" s="8"/>
      <c r="U2239" s="7">
        <f>IF(Table1[[#This Row],[Ngày tính CN]]="","",S2239+T2239)</f>
        <v>45892</v>
      </c>
      <c r="V2239" s="74">
        <f ca="1">IF(Table1[[#This Row],[Hạn thanh toán]]="","",IF((U2239-NOW())&lt;0,0,(U2239-NOW())))</f>
        <v>0</v>
      </c>
      <c r="X2239" s="18" t="str">
        <f t="shared" ca="1" si="250"/>
        <v/>
      </c>
      <c r="Y2239" s="3" t="str">
        <f t="shared" si="251"/>
        <v>Đã thanh toán</v>
      </c>
      <c r="Z2239" s="301">
        <f>Table1[[#This Row],[Hạn thanh toán]]</f>
        <v>45892</v>
      </c>
      <c r="AA2239" s="301">
        <f>Table1[[#This Row],[Ngày Thanh toán]]</f>
        <v>45930</v>
      </c>
      <c r="AD2239" s="3" t="str">
        <f>VLOOKUP($A2239,Ma_KH!$A:$Q,Ma_KH!O$1,0)</f>
        <v>AEON MALL</v>
      </c>
      <c r="AE2239" s="3" t="str">
        <f>VLOOKUP($A2239,Ma_KH!$A:$Q,Ma_KH!P$1,0)</f>
        <v>CÔNG TY TNHH AEON VIỆT NAM</v>
      </c>
    </row>
    <row r="2240" spans="1:31" ht="25.5" customHeight="1" x14ac:dyDescent="0.2">
      <c r="A2240" s="4" t="s">
        <v>140</v>
      </c>
      <c r="B2240" s="4" t="s">
        <v>4526</v>
      </c>
      <c r="C2240" s="5" t="s">
        <v>4341</v>
      </c>
      <c r="D2240" s="6" t="s">
        <v>4711</v>
      </c>
      <c r="E2240" s="5" t="s">
        <v>4341</v>
      </c>
      <c r="F2240" s="3" t="s">
        <v>2347</v>
      </c>
      <c r="I2240" s="18">
        <f>IFERROR(ROUND((VLOOKUP(Table1[[#This Row],[Mã khách hàng]],Ty_Le!$A:$E,5,0)*5%),0),0)</f>
        <v>0</v>
      </c>
      <c r="J2240" s="18">
        <f>(Table1[[#This Row],[Tiền hàng]]-Table1[[#This Row],[Tiền chiết khấu]])*8%</f>
        <v>0</v>
      </c>
      <c r="K2240" s="18">
        <v>541976</v>
      </c>
      <c r="L2240" s="8" t="s">
        <v>24</v>
      </c>
      <c r="M2240" s="7">
        <v>45930</v>
      </c>
      <c r="N2240" s="8" t="s">
        <v>4387</v>
      </c>
      <c r="O2240" s="18">
        <f>IF(Table1[[#This Row],[Phân loại]]="Tồn đầu kỳ",Table1[[#This Row],[Tổng giá trị]],0)</f>
        <v>0</v>
      </c>
      <c r="P2240" s="8">
        <f>IF(Table1[[#This Row],[Số còn phải thu ĐK]]&lt;&gt;0,0,IF(Table1[[#This Row],[Phân loại]]="Bán hàng",Table1[[#This Row],[Tổng giá trị]],-Table1[[#This Row],[Tổng giá trị]]))</f>
        <v>541976</v>
      </c>
      <c r="Q2240" s="18">
        <f t="shared" si="249"/>
        <v>541976</v>
      </c>
      <c r="R2240" s="8">
        <f>Table1[[#This Row],[Số còn phải thu ĐK]]+Table1[[#This Row],[Giá Trị HD sau CK]]-Table1[[#This Row],[Số tiền đã thu]]</f>
        <v>0</v>
      </c>
      <c r="S2240" s="7" t="str">
        <f>IF(Table1[[#This Row],[Ngày hóa đơn]]&lt;&gt;"",Table1[[#This Row],[Ngày hóa đơn]],Table1[[#This Row],[Ngày hạch toán]])</f>
        <v>22/08/2025</v>
      </c>
      <c r="T2240" s="8"/>
      <c r="U2240" s="7">
        <f>IF(Table1[[#This Row],[Ngày tính CN]]="","",S2240+T2240)</f>
        <v>45891</v>
      </c>
      <c r="V2240" s="74">
        <f ca="1">IF(Table1[[#This Row],[Hạn thanh toán]]="","",IF((U2240-NOW())&lt;0,0,(U2240-NOW())))</f>
        <v>0</v>
      </c>
      <c r="X2240" s="18" t="str">
        <f t="shared" ca="1" si="250"/>
        <v/>
      </c>
      <c r="Y2240" s="3" t="str">
        <f t="shared" si="251"/>
        <v>Đã thanh toán</v>
      </c>
      <c r="Z2240" s="301">
        <f>Table1[[#This Row],[Hạn thanh toán]]</f>
        <v>45891</v>
      </c>
      <c r="AA2240" s="301">
        <f>Table1[[#This Row],[Ngày Thanh toán]]</f>
        <v>45930</v>
      </c>
      <c r="AD2240" s="3" t="str">
        <f>VLOOKUP($A2240,Ma_KH!$A:$Q,Ma_KH!O$1,0)</f>
        <v>AEON MALL</v>
      </c>
      <c r="AE2240" s="3" t="str">
        <f>VLOOKUP($A2240,Ma_KH!$A:$Q,Ma_KH!P$1,0)</f>
        <v>CÔNG TY TNHH AEON VIỆT NAM</v>
      </c>
    </row>
    <row r="2241" spans="1:31" ht="25.5" customHeight="1" x14ac:dyDescent="0.2">
      <c r="A2241" s="4" t="s">
        <v>140</v>
      </c>
      <c r="B2241" s="4" t="s">
        <v>4526</v>
      </c>
      <c r="C2241" s="5" t="s">
        <v>4342</v>
      </c>
      <c r="D2241" s="6" t="s">
        <v>4712</v>
      </c>
      <c r="E2241" s="5" t="s">
        <v>4342</v>
      </c>
      <c r="F2241" s="3" t="s">
        <v>2350</v>
      </c>
      <c r="I2241" s="18">
        <f>IFERROR(ROUND((VLOOKUP(Table1[[#This Row],[Mã khách hàng]],Ty_Le!$A:$E,5,0)*5%),0),0)</f>
        <v>0</v>
      </c>
      <c r="J2241" s="18">
        <f>(Table1[[#This Row],[Tiền hàng]]-Table1[[#This Row],[Tiền chiết khấu]])*8%</f>
        <v>0</v>
      </c>
      <c r="K2241" s="18">
        <v>2103462</v>
      </c>
      <c r="L2241" s="8" t="s">
        <v>24</v>
      </c>
      <c r="M2241" s="7">
        <v>45930</v>
      </c>
      <c r="N2241" s="8" t="s">
        <v>4387</v>
      </c>
      <c r="O2241" s="18">
        <f>IF(Table1[[#This Row],[Phân loại]]="Tồn đầu kỳ",Table1[[#This Row],[Tổng giá trị]],0)</f>
        <v>0</v>
      </c>
      <c r="P2241" s="8">
        <f>IF(Table1[[#This Row],[Số còn phải thu ĐK]]&lt;&gt;0,0,IF(Table1[[#This Row],[Phân loại]]="Bán hàng",Table1[[#This Row],[Tổng giá trị]],-Table1[[#This Row],[Tổng giá trị]]))</f>
        <v>2103462</v>
      </c>
      <c r="Q2241" s="18">
        <f t="shared" ref="Q2241:Q2279" si="252">IF(M2241&lt;&gt;"",IF(O2241&gt;0,O2241,P2241),0)</f>
        <v>2103462</v>
      </c>
      <c r="R2241" s="8">
        <f>Table1[[#This Row],[Số còn phải thu ĐK]]+Table1[[#This Row],[Giá Trị HD sau CK]]-Table1[[#This Row],[Số tiền đã thu]]</f>
        <v>0</v>
      </c>
      <c r="S2241" s="7" t="str">
        <f>IF(Table1[[#This Row],[Ngày hóa đơn]]&lt;&gt;"",Table1[[#This Row],[Ngày hóa đơn]],Table1[[#This Row],[Ngày hạch toán]])</f>
        <v>27/08/2025</v>
      </c>
      <c r="T2241" s="8"/>
      <c r="U2241" s="7">
        <f>IF(Table1[[#This Row],[Ngày tính CN]]="","",S2241+T2241)</f>
        <v>45896</v>
      </c>
      <c r="V2241" s="74">
        <f ca="1">IF(Table1[[#This Row],[Hạn thanh toán]]="","",IF((U2241-NOW())&lt;0,0,(U2241-NOW())))</f>
        <v>0</v>
      </c>
      <c r="X2241" s="18" t="str">
        <f t="shared" ref="X2241:X2279" ca="1" si="253">IF(OR(AR2244="",AO2244=0),"",IF((AR2244-NOW())&lt;0,-(AR2244-NOW()),0))</f>
        <v/>
      </c>
      <c r="Y2241" s="3" t="str">
        <f t="shared" ref="Y2241:Y2279" si="254">IF(R2241=0,"Đã thanh toán",IF(X2241="","",IF(X2241&lt;=0,"Chưa đến hạn thanh toán",IF(X2241&lt;=30,"Nợ quá hạn 30 ngày",IF(X2241&lt;=60,"Nợ quá hạn từ 30 ngày đến 60 ngày",IF(X2241&lt;=90,"Nợ quá hạn từ 60 ngày đến 90 ngày",IF(X2241&lt;=120,"Nợ quá hạn từ 90 ngày đến 120 ngày","Nợ quá hạn hơn 120 ngày có khả năng mất thanh toán")))))))</f>
        <v>Đã thanh toán</v>
      </c>
      <c r="Z2241" s="301">
        <f>Table1[[#This Row],[Hạn thanh toán]]</f>
        <v>45896</v>
      </c>
      <c r="AA2241" s="301">
        <f>Table1[[#This Row],[Ngày Thanh toán]]</f>
        <v>45930</v>
      </c>
      <c r="AD2241" s="3" t="str">
        <f>VLOOKUP($A2241,Ma_KH!$A:$Q,Ma_KH!O$1,0)</f>
        <v>AEON MALL</v>
      </c>
      <c r="AE2241" s="3" t="str">
        <f>VLOOKUP($A2241,Ma_KH!$A:$Q,Ma_KH!P$1,0)</f>
        <v>CÔNG TY TNHH AEON VIỆT NAM</v>
      </c>
    </row>
    <row r="2242" spans="1:31" ht="25.5" customHeight="1" x14ac:dyDescent="0.2">
      <c r="A2242" s="4" t="s">
        <v>141</v>
      </c>
      <c r="B2242" s="4" t="s">
        <v>4526</v>
      </c>
      <c r="C2242" s="5" t="s">
        <v>4343</v>
      </c>
      <c r="D2242" s="6" t="s">
        <v>4713</v>
      </c>
      <c r="E2242" s="5" t="s">
        <v>4343</v>
      </c>
      <c r="F2242" s="3" t="s">
        <v>2390</v>
      </c>
      <c r="I2242" s="18">
        <f>IFERROR(ROUND((VLOOKUP(Table1[[#This Row],[Mã khách hàng]],Ty_Le!$A:$E,5,0)*5%),0),0)</f>
        <v>0</v>
      </c>
      <c r="J2242" s="18">
        <f>(Table1[[#This Row],[Tiền hàng]]-Table1[[#This Row],[Tiền chiết khấu]])*8%</f>
        <v>0</v>
      </c>
      <c r="K2242" s="18">
        <v>2805278</v>
      </c>
      <c r="L2242" s="8" t="s">
        <v>24</v>
      </c>
      <c r="M2242" s="7">
        <v>45930</v>
      </c>
      <c r="N2242" s="8" t="s">
        <v>4387</v>
      </c>
      <c r="O2242" s="18">
        <f>IF(Table1[[#This Row],[Phân loại]]="Tồn đầu kỳ",Table1[[#This Row],[Tổng giá trị]],0)</f>
        <v>0</v>
      </c>
      <c r="P2242" s="8">
        <f>IF(Table1[[#This Row],[Số còn phải thu ĐK]]&lt;&gt;0,0,IF(Table1[[#This Row],[Phân loại]]="Bán hàng",Table1[[#This Row],[Tổng giá trị]],-Table1[[#This Row],[Tổng giá trị]]))</f>
        <v>2805278</v>
      </c>
      <c r="Q2242" s="18">
        <f t="shared" si="252"/>
        <v>2805278</v>
      </c>
      <c r="R2242" s="8">
        <f>Table1[[#This Row],[Số còn phải thu ĐK]]+Table1[[#This Row],[Giá Trị HD sau CK]]-Table1[[#This Row],[Số tiền đã thu]]</f>
        <v>0</v>
      </c>
      <c r="S2242" s="7" t="str">
        <f>IF(Table1[[#This Row],[Ngày hóa đơn]]&lt;&gt;"",Table1[[#This Row],[Ngày hóa đơn]],Table1[[#This Row],[Ngày hạch toán]])</f>
        <v>29/08/2025</v>
      </c>
      <c r="T2242" s="8"/>
      <c r="U2242" s="7">
        <f>IF(Table1[[#This Row],[Ngày tính CN]]="","",S2242+T2242)</f>
        <v>45898</v>
      </c>
      <c r="V2242" s="74">
        <f ca="1">IF(Table1[[#This Row],[Hạn thanh toán]]="","",IF((U2242-NOW())&lt;0,0,(U2242-NOW())))</f>
        <v>0</v>
      </c>
      <c r="X2242" s="18" t="str">
        <f t="shared" ca="1" si="253"/>
        <v/>
      </c>
      <c r="Y2242" s="3" t="str">
        <f t="shared" si="254"/>
        <v>Đã thanh toán</v>
      </c>
      <c r="Z2242" s="301">
        <f>Table1[[#This Row],[Hạn thanh toán]]</f>
        <v>45898</v>
      </c>
      <c r="AA2242" s="301">
        <f>Table1[[#This Row],[Ngày Thanh toán]]</f>
        <v>45930</v>
      </c>
      <c r="AD2242" s="3" t="str">
        <f>VLOOKUP($A2242,Ma_KH!$A:$Q,Ma_KH!O$1,0)</f>
        <v>AEON MALL</v>
      </c>
      <c r="AE2242" s="3" t="str">
        <f>VLOOKUP($A2242,Ma_KH!$A:$Q,Ma_KH!P$1,0)</f>
        <v>CÔNG TY TNHH AEON VIỆT NAM</v>
      </c>
    </row>
    <row r="2243" spans="1:31" ht="25.5" customHeight="1" x14ac:dyDescent="0.2">
      <c r="A2243" s="4" t="s">
        <v>141</v>
      </c>
      <c r="B2243" s="4" t="s">
        <v>4526</v>
      </c>
      <c r="C2243" s="5" t="s">
        <v>4343</v>
      </c>
      <c r="D2243" s="6" t="s">
        <v>4714</v>
      </c>
      <c r="E2243" s="5" t="s">
        <v>4343</v>
      </c>
      <c r="F2243" s="3" t="s">
        <v>2391</v>
      </c>
      <c r="I2243" s="18">
        <f>IFERROR(ROUND((VLOOKUP(Table1[[#This Row],[Mã khách hàng]],Ty_Le!$A:$E,5,0)*5%),0),0)</f>
        <v>0</v>
      </c>
      <c r="J2243" s="18">
        <f>(Table1[[#This Row],[Tiền hàng]]-Table1[[#This Row],[Tiền chiết khấu]])*8%</f>
        <v>0</v>
      </c>
      <c r="K2243" s="18">
        <v>9051221</v>
      </c>
      <c r="L2243" s="8" t="s">
        <v>24</v>
      </c>
      <c r="M2243" s="7">
        <v>45930</v>
      </c>
      <c r="N2243" s="8" t="s">
        <v>4387</v>
      </c>
      <c r="O2243" s="18">
        <f>IF(Table1[[#This Row],[Phân loại]]="Tồn đầu kỳ",Table1[[#This Row],[Tổng giá trị]],0)</f>
        <v>0</v>
      </c>
      <c r="P2243" s="8">
        <f>IF(Table1[[#This Row],[Số còn phải thu ĐK]]&lt;&gt;0,0,IF(Table1[[#This Row],[Phân loại]]="Bán hàng",Table1[[#This Row],[Tổng giá trị]],-Table1[[#This Row],[Tổng giá trị]]))</f>
        <v>9051221</v>
      </c>
      <c r="Q2243" s="18">
        <f t="shared" si="252"/>
        <v>9051221</v>
      </c>
      <c r="R2243" s="8">
        <f>Table1[[#This Row],[Số còn phải thu ĐK]]+Table1[[#This Row],[Giá Trị HD sau CK]]-Table1[[#This Row],[Số tiền đã thu]]</f>
        <v>0</v>
      </c>
      <c r="S2243" s="7" t="str">
        <f>IF(Table1[[#This Row],[Ngày hóa đơn]]&lt;&gt;"",Table1[[#This Row],[Ngày hóa đơn]],Table1[[#This Row],[Ngày hạch toán]])</f>
        <v>29/08/2025</v>
      </c>
      <c r="T2243" s="8"/>
      <c r="U2243" s="7">
        <f>IF(Table1[[#This Row],[Ngày tính CN]]="","",S2243+T2243)</f>
        <v>45898</v>
      </c>
      <c r="V2243" s="74">
        <f ca="1">IF(Table1[[#This Row],[Hạn thanh toán]]="","",IF((U2243-NOW())&lt;0,0,(U2243-NOW())))</f>
        <v>0</v>
      </c>
      <c r="X2243" s="18" t="str">
        <f t="shared" ca="1" si="253"/>
        <v/>
      </c>
      <c r="Y2243" s="3" t="str">
        <f t="shared" si="254"/>
        <v>Đã thanh toán</v>
      </c>
      <c r="Z2243" s="301">
        <f>Table1[[#This Row],[Hạn thanh toán]]</f>
        <v>45898</v>
      </c>
      <c r="AA2243" s="301">
        <f>Table1[[#This Row],[Ngày Thanh toán]]</f>
        <v>45930</v>
      </c>
      <c r="AD2243" s="3" t="str">
        <f>VLOOKUP($A2243,Ma_KH!$A:$Q,Ma_KH!O$1,0)</f>
        <v>AEON MALL</v>
      </c>
      <c r="AE2243" s="3" t="str">
        <f>VLOOKUP($A2243,Ma_KH!$A:$Q,Ma_KH!P$1,0)</f>
        <v>CÔNG TY TNHH AEON VIỆT NAM</v>
      </c>
    </row>
    <row r="2244" spans="1:31" ht="25.5" customHeight="1" x14ac:dyDescent="0.2">
      <c r="A2244" s="4" t="s">
        <v>140</v>
      </c>
      <c r="B2244" s="4" t="s">
        <v>4526</v>
      </c>
      <c r="C2244" s="5" t="s">
        <v>4344</v>
      </c>
      <c r="D2244" s="6" t="s">
        <v>4715</v>
      </c>
      <c r="E2244" s="5" t="s">
        <v>4344</v>
      </c>
      <c r="F2244" s="3" t="s">
        <v>2351</v>
      </c>
      <c r="I2244" s="18">
        <f>IFERROR(ROUND((VLOOKUP(Table1[[#This Row],[Mã khách hàng]],Ty_Le!$A:$E,5,0)*5%),0),0)</f>
        <v>0</v>
      </c>
      <c r="J2244" s="18">
        <f>(Table1[[#This Row],[Tiền hàng]]-Table1[[#This Row],[Tiền chiết khấu]])*8%</f>
        <v>0</v>
      </c>
      <c r="K2244" s="18">
        <v>784068</v>
      </c>
      <c r="L2244" s="8" t="s">
        <v>24</v>
      </c>
      <c r="M2244" s="7">
        <v>45930</v>
      </c>
      <c r="N2244" s="8" t="s">
        <v>4387</v>
      </c>
      <c r="O2244" s="18">
        <f>IF(Table1[[#This Row],[Phân loại]]="Tồn đầu kỳ",Table1[[#This Row],[Tổng giá trị]],0)</f>
        <v>0</v>
      </c>
      <c r="P2244" s="8">
        <f>IF(Table1[[#This Row],[Số còn phải thu ĐK]]&lt;&gt;0,0,IF(Table1[[#This Row],[Phân loại]]="Bán hàng",Table1[[#This Row],[Tổng giá trị]],-Table1[[#This Row],[Tổng giá trị]]))</f>
        <v>784068</v>
      </c>
      <c r="Q2244" s="18">
        <f t="shared" si="252"/>
        <v>784068</v>
      </c>
      <c r="R2244" s="8">
        <f>Table1[[#This Row],[Số còn phải thu ĐK]]+Table1[[#This Row],[Giá Trị HD sau CK]]-Table1[[#This Row],[Số tiền đã thu]]</f>
        <v>0</v>
      </c>
      <c r="S2244" s="7" t="str">
        <f>IF(Table1[[#This Row],[Ngày hóa đơn]]&lt;&gt;"",Table1[[#This Row],[Ngày hóa đơn]],Table1[[#This Row],[Ngày hạch toán]])</f>
        <v>30/08/2025</v>
      </c>
      <c r="T2244" s="8"/>
      <c r="U2244" s="7">
        <f>IF(Table1[[#This Row],[Ngày tính CN]]="","",S2244+T2244)</f>
        <v>45899</v>
      </c>
      <c r="V2244" s="74">
        <f ca="1">IF(Table1[[#This Row],[Hạn thanh toán]]="","",IF((U2244-NOW())&lt;0,0,(U2244-NOW())))</f>
        <v>0</v>
      </c>
      <c r="X2244" s="18" t="str">
        <f t="shared" ca="1" si="253"/>
        <v/>
      </c>
      <c r="Y2244" s="3" t="str">
        <f t="shared" si="254"/>
        <v>Đã thanh toán</v>
      </c>
      <c r="Z2244" s="301">
        <f>Table1[[#This Row],[Hạn thanh toán]]</f>
        <v>45899</v>
      </c>
      <c r="AA2244" s="301">
        <f>Table1[[#This Row],[Ngày Thanh toán]]</f>
        <v>45930</v>
      </c>
      <c r="AD2244" s="3" t="str">
        <f>VLOOKUP($A2244,Ma_KH!$A:$Q,Ma_KH!O$1,0)</f>
        <v>AEON MALL</v>
      </c>
      <c r="AE2244" s="3" t="str">
        <f>VLOOKUP($A2244,Ma_KH!$A:$Q,Ma_KH!P$1,0)</f>
        <v>CÔNG TY TNHH AEON VIỆT NAM</v>
      </c>
    </row>
    <row r="2245" spans="1:31" ht="25.5" customHeight="1" x14ac:dyDescent="0.2">
      <c r="A2245" s="4" t="s">
        <v>142</v>
      </c>
      <c r="B2245" s="4" t="s">
        <v>4526</v>
      </c>
      <c r="C2245" s="5" t="s">
        <v>4344</v>
      </c>
      <c r="D2245" s="6" t="s">
        <v>4716</v>
      </c>
      <c r="E2245" s="5" t="s">
        <v>4344</v>
      </c>
      <c r="F2245" s="3" t="s">
        <v>2425</v>
      </c>
      <c r="I2245" s="18">
        <f>IFERROR(ROUND((VLOOKUP(Table1[[#This Row],[Mã khách hàng]],Ty_Le!$A:$E,5,0)*5%),0),0)</f>
        <v>0</v>
      </c>
      <c r="J2245" s="18">
        <f>(Table1[[#This Row],[Tiền hàng]]-Table1[[#This Row],[Tiền chiết khấu]])*8%</f>
        <v>0</v>
      </c>
      <c r="K2245" s="18">
        <v>2135684</v>
      </c>
      <c r="L2245" s="8" t="s">
        <v>24</v>
      </c>
      <c r="M2245" s="7">
        <v>45930</v>
      </c>
      <c r="N2245" s="8" t="s">
        <v>4387</v>
      </c>
      <c r="O2245" s="18">
        <f>IF(Table1[[#This Row],[Phân loại]]="Tồn đầu kỳ",Table1[[#This Row],[Tổng giá trị]],0)</f>
        <v>0</v>
      </c>
      <c r="P2245" s="8">
        <f>IF(Table1[[#This Row],[Số còn phải thu ĐK]]&lt;&gt;0,0,IF(Table1[[#This Row],[Phân loại]]="Bán hàng",Table1[[#This Row],[Tổng giá trị]],-Table1[[#This Row],[Tổng giá trị]]))</f>
        <v>2135684</v>
      </c>
      <c r="Q2245" s="18">
        <f t="shared" si="252"/>
        <v>2135684</v>
      </c>
      <c r="R2245" s="8">
        <f>Table1[[#This Row],[Số còn phải thu ĐK]]+Table1[[#This Row],[Giá Trị HD sau CK]]-Table1[[#This Row],[Số tiền đã thu]]</f>
        <v>0</v>
      </c>
      <c r="S2245" s="7" t="str">
        <f>IF(Table1[[#This Row],[Ngày hóa đơn]]&lt;&gt;"",Table1[[#This Row],[Ngày hóa đơn]],Table1[[#This Row],[Ngày hạch toán]])</f>
        <v>30/08/2025</v>
      </c>
      <c r="T2245" s="8"/>
      <c r="U2245" s="7">
        <f>IF(Table1[[#This Row],[Ngày tính CN]]="","",S2245+T2245)</f>
        <v>45899</v>
      </c>
      <c r="V2245" s="74">
        <f ca="1">IF(Table1[[#This Row],[Hạn thanh toán]]="","",IF((U2245-NOW())&lt;0,0,(U2245-NOW())))</f>
        <v>0</v>
      </c>
      <c r="X2245" s="18" t="str">
        <f t="shared" ca="1" si="253"/>
        <v/>
      </c>
      <c r="Y2245" s="3" t="str">
        <f t="shared" si="254"/>
        <v>Đã thanh toán</v>
      </c>
      <c r="Z2245" s="301">
        <f>Table1[[#This Row],[Hạn thanh toán]]</f>
        <v>45899</v>
      </c>
      <c r="AA2245" s="301">
        <f>Table1[[#This Row],[Ngày Thanh toán]]</f>
        <v>45930</v>
      </c>
      <c r="AD2245" s="3" t="str">
        <f>VLOOKUP($A2245,Ma_KH!$A:$Q,Ma_KH!O$1,0)</f>
        <v>AEON MALL</v>
      </c>
      <c r="AE2245" s="3" t="str">
        <f>VLOOKUP($A2245,Ma_KH!$A:$Q,Ma_KH!P$1,0)</f>
        <v>CÔNG TY TNHH AEON VIỆT NAM</v>
      </c>
    </row>
    <row r="2246" spans="1:31" ht="25.5" customHeight="1" x14ac:dyDescent="0.2">
      <c r="A2246" s="4" t="s">
        <v>140</v>
      </c>
      <c r="B2246" s="4" t="s">
        <v>4526</v>
      </c>
      <c r="C2246" s="5" t="s">
        <v>4345</v>
      </c>
      <c r="D2246" s="6" t="s">
        <v>4579</v>
      </c>
      <c r="E2246" s="5" t="s">
        <v>4345</v>
      </c>
      <c r="F2246" s="3">
        <v>7552</v>
      </c>
      <c r="I2246" s="18">
        <f>IFERROR(ROUND((VLOOKUP(Table1[[#This Row],[Mã khách hàng]],Ty_Le!$A:$E,5,0)*5%),0),0)</f>
        <v>0</v>
      </c>
      <c r="J2246" s="18">
        <f>(Table1[[#This Row],[Tiền hàng]]-Table1[[#This Row],[Tiền chiết khấu]])*8%</f>
        <v>0</v>
      </c>
      <c r="K2246" s="18">
        <v>1762329</v>
      </c>
      <c r="L2246" s="8" t="s">
        <v>3654</v>
      </c>
      <c r="M2246" s="7">
        <v>45930</v>
      </c>
      <c r="N2246" s="8" t="s">
        <v>4387</v>
      </c>
      <c r="O2246" s="18">
        <f>IF(Table1[[#This Row],[Phân loại]]="Tồn đầu kỳ",Table1[[#This Row],[Tổng giá trị]],0)</f>
        <v>0</v>
      </c>
      <c r="P2246" s="8">
        <f>IF(Table1[[#This Row],[Số còn phải thu ĐK]]&lt;&gt;0,0,IF(Table1[[#This Row],[Phân loại]]="Bán hàng",Table1[[#This Row],[Tổng giá trị]],-Table1[[#This Row],[Tổng giá trị]]))</f>
        <v>-1762329</v>
      </c>
      <c r="Q2246" s="18">
        <f t="shared" si="252"/>
        <v>-1762329</v>
      </c>
      <c r="R2246" s="8">
        <f>Table1[[#This Row],[Số còn phải thu ĐK]]+Table1[[#This Row],[Giá Trị HD sau CK]]-Table1[[#This Row],[Số tiền đã thu]]</f>
        <v>0</v>
      </c>
      <c r="S2246" s="7" t="str">
        <f>IF(Table1[[#This Row],[Ngày hóa đơn]]&lt;&gt;"",Table1[[#This Row],[Ngày hóa đơn]],Table1[[#This Row],[Ngày hạch toán]])</f>
        <v>31/08/2025</v>
      </c>
      <c r="T2246" s="8"/>
      <c r="U2246" s="7">
        <f>IF(Table1[[#This Row],[Ngày tính CN]]="","",S2246+T2246)</f>
        <v>45900</v>
      </c>
      <c r="V2246" s="74">
        <f ca="1">IF(Table1[[#This Row],[Hạn thanh toán]]="","",IF((U2246-NOW())&lt;0,0,(U2246-NOW())))</f>
        <v>0</v>
      </c>
      <c r="X2246" s="18" t="str">
        <f t="shared" ca="1" si="253"/>
        <v/>
      </c>
      <c r="Y2246" s="3" t="str">
        <f t="shared" si="254"/>
        <v>Đã thanh toán</v>
      </c>
      <c r="Z2246" s="301">
        <f>Table1[[#This Row],[Hạn thanh toán]]</f>
        <v>45900</v>
      </c>
      <c r="AA2246" s="301">
        <f>Table1[[#This Row],[Ngày Thanh toán]]</f>
        <v>45930</v>
      </c>
      <c r="AD2246" s="3" t="str">
        <f>VLOOKUP($A2246,Ma_KH!$A:$Q,Ma_KH!O$1,0)</f>
        <v>AEON MALL</v>
      </c>
      <c r="AE2246" s="3" t="str">
        <f>VLOOKUP($A2246,Ma_KH!$A:$Q,Ma_KH!P$1,0)</f>
        <v>CÔNG TY TNHH AEON VIỆT NAM</v>
      </c>
    </row>
    <row r="2247" spans="1:31" ht="25.5" customHeight="1" x14ac:dyDescent="0.2">
      <c r="A2247" s="4" t="s">
        <v>140</v>
      </c>
      <c r="B2247" s="4" t="s">
        <v>4526</v>
      </c>
      <c r="C2247" s="5" t="s">
        <v>4345</v>
      </c>
      <c r="E2247" s="5" t="s">
        <v>4345</v>
      </c>
      <c r="F2247" s="3">
        <v>29156</v>
      </c>
      <c r="I2247" s="18">
        <f>IFERROR(ROUND((VLOOKUP(Table1[[#This Row],[Mã khách hàng]],Ty_Le!$A:$E,5,0)*5%),0),0)</f>
        <v>0</v>
      </c>
      <c r="J2247" s="18">
        <f>(Table1[[#This Row],[Tiền hàng]]-Table1[[#This Row],[Tiền chiết khấu]])*8%</f>
        <v>0</v>
      </c>
      <c r="K2247" s="18">
        <v>873692</v>
      </c>
      <c r="L2247" s="8" t="s">
        <v>3654</v>
      </c>
      <c r="M2247" s="7">
        <v>45930</v>
      </c>
      <c r="N2247" s="8" t="s">
        <v>4387</v>
      </c>
      <c r="O2247" s="18">
        <f>IF(Table1[[#This Row],[Phân loại]]="Tồn đầu kỳ",Table1[[#This Row],[Tổng giá trị]],0)</f>
        <v>0</v>
      </c>
      <c r="P2247" s="8">
        <f>IF(Table1[[#This Row],[Số còn phải thu ĐK]]&lt;&gt;0,0,IF(Table1[[#This Row],[Phân loại]]="Bán hàng",Table1[[#This Row],[Tổng giá trị]],-Table1[[#This Row],[Tổng giá trị]]))</f>
        <v>-873692</v>
      </c>
      <c r="Q2247" s="18">
        <f t="shared" si="252"/>
        <v>-873692</v>
      </c>
      <c r="R2247" s="8">
        <f>Table1[[#This Row],[Số còn phải thu ĐK]]+Table1[[#This Row],[Giá Trị HD sau CK]]-Table1[[#This Row],[Số tiền đã thu]]</f>
        <v>0</v>
      </c>
      <c r="S2247" s="7" t="str">
        <f>IF(Table1[[#This Row],[Ngày hóa đơn]]&lt;&gt;"",Table1[[#This Row],[Ngày hóa đơn]],Table1[[#This Row],[Ngày hạch toán]])</f>
        <v>31/08/2025</v>
      </c>
      <c r="T2247" s="8"/>
      <c r="U2247" s="7">
        <f>IF(Table1[[#This Row],[Ngày tính CN]]="","",S2247+T2247)</f>
        <v>45900</v>
      </c>
      <c r="V2247" s="74">
        <f ca="1">IF(Table1[[#This Row],[Hạn thanh toán]]="","",IF((U2247-NOW())&lt;0,0,(U2247-NOW())))</f>
        <v>0</v>
      </c>
      <c r="X2247" s="18" t="str">
        <f t="shared" ca="1" si="253"/>
        <v/>
      </c>
      <c r="Y2247" s="3" t="str">
        <f t="shared" si="254"/>
        <v>Đã thanh toán</v>
      </c>
      <c r="Z2247" s="301">
        <f>Table1[[#This Row],[Hạn thanh toán]]</f>
        <v>45900</v>
      </c>
      <c r="AA2247" s="301">
        <f>Table1[[#This Row],[Ngày Thanh toán]]</f>
        <v>45930</v>
      </c>
      <c r="AD2247" s="3" t="str">
        <f>VLOOKUP($A2247,Ma_KH!$A:$Q,Ma_KH!O$1,0)</f>
        <v>AEON MALL</v>
      </c>
      <c r="AE2247" s="3" t="str">
        <f>VLOOKUP($A2247,Ma_KH!$A:$Q,Ma_KH!P$1,0)</f>
        <v>CÔNG TY TNHH AEON VIỆT NAM</v>
      </c>
    </row>
    <row r="2248" spans="1:31" ht="25.5" customHeight="1" x14ac:dyDescent="0.2">
      <c r="A2248" s="4" t="s">
        <v>140</v>
      </c>
      <c r="B2248" s="4" t="s">
        <v>4526</v>
      </c>
      <c r="C2248" s="5" t="s">
        <v>4345</v>
      </c>
      <c r="D2248" s="6" t="s">
        <v>4580</v>
      </c>
      <c r="E2248" s="5" t="s">
        <v>4345</v>
      </c>
      <c r="F2248" s="3">
        <v>29710</v>
      </c>
      <c r="I2248" s="18">
        <f>IFERROR(ROUND((VLOOKUP(Table1[[#This Row],[Mã khách hàng]],Ty_Le!$A:$E,5,0)*5%),0),0)</f>
        <v>0</v>
      </c>
      <c r="J2248" s="18">
        <f>(Table1[[#This Row],[Tiền hàng]]-Table1[[#This Row],[Tiền chiết khấu]])*8%</f>
        <v>0</v>
      </c>
      <c r="K2248" s="18">
        <v>570674</v>
      </c>
      <c r="L2248" s="8" t="s">
        <v>3654</v>
      </c>
      <c r="M2248" s="7">
        <v>45930</v>
      </c>
      <c r="N2248" s="8" t="s">
        <v>4387</v>
      </c>
      <c r="O2248" s="18">
        <f>IF(Table1[[#This Row],[Phân loại]]="Tồn đầu kỳ",Table1[[#This Row],[Tổng giá trị]],0)</f>
        <v>0</v>
      </c>
      <c r="P2248" s="8">
        <f>IF(Table1[[#This Row],[Số còn phải thu ĐK]]&lt;&gt;0,0,IF(Table1[[#This Row],[Phân loại]]="Bán hàng",Table1[[#This Row],[Tổng giá trị]],-Table1[[#This Row],[Tổng giá trị]]))</f>
        <v>-570674</v>
      </c>
      <c r="Q2248" s="18">
        <f t="shared" si="252"/>
        <v>-570674</v>
      </c>
      <c r="R2248" s="8">
        <f>Table1[[#This Row],[Số còn phải thu ĐK]]+Table1[[#This Row],[Giá Trị HD sau CK]]-Table1[[#This Row],[Số tiền đã thu]]</f>
        <v>0</v>
      </c>
      <c r="S2248" s="7" t="str">
        <f>IF(Table1[[#This Row],[Ngày hóa đơn]]&lt;&gt;"",Table1[[#This Row],[Ngày hóa đơn]],Table1[[#This Row],[Ngày hạch toán]])</f>
        <v>31/08/2025</v>
      </c>
      <c r="T2248" s="8"/>
      <c r="U2248" s="7">
        <f>IF(Table1[[#This Row],[Ngày tính CN]]="","",S2248+T2248)</f>
        <v>45900</v>
      </c>
      <c r="V2248" s="74">
        <f ca="1">IF(Table1[[#This Row],[Hạn thanh toán]]="","",IF((U2248-NOW())&lt;0,0,(U2248-NOW())))</f>
        <v>0</v>
      </c>
      <c r="X2248" s="18" t="str">
        <f t="shared" ca="1" si="253"/>
        <v/>
      </c>
      <c r="Y2248" s="3" t="str">
        <f t="shared" si="254"/>
        <v>Đã thanh toán</v>
      </c>
      <c r="Z2248" s="301">
        <f>Table1[[#This Row],[Hạn thanh toán]]</f>
        <v>45900</v>
      </c>
      <c r="AA2248" s="301">
        <f>Table1[[#This Row],[Ngày Thanh toán]]</f>
        <v>45930</v>
      </c>
      <c r="AD2248" s="3" t="str">
        <f>VLOOKUP($A2248,Ma_KH!$A:$Q,Ma_KH!O$1,0)</f>
        <v>AEON MALL</v>
      </c>
      <c r="AE2248" s="3" t="str">
        <f>VLOOKUP($A2248,Ma_KH!$A:$Q,Ma_KH!P$1,0)</f>
        <v>CÔNG TY TNHH AEON VIỆT NAM</v>
      </c>
    </row>
    <row r="2249" spans="1:31" ht="25.5" customHeight="1" x14ac:dyDescent="0.2">
      <c r="A2249" s="4" t="s">
        <v>140</v>
      </c>
      <c r="B2249" s="4" t="s">
        <v>4526</v>
      </c>
      <c r="C2249" s="5" t="s">
        <v>4345</v>
      </c>
      <c r="E2249" s="5" t="s">
        <v>4345</v>
      </c>
      <c r="F2249" s="3">
        <v>30059</v>
      </c>
      <c r="I2249" s="18">
        <f>IFERROR(ROUND((VLOOKUP(Table1[[#This Row],[Mã khách hàng]],Ty_Le!$A:$E,5,0)*5%),0),0)</f>
        <v>0</v>
      </c>
      <c r="J2249" s="18">
        <f>(Table1[[#This Row],[Tiền hàng]]-Table1[[#This Row],[Tiền chiết khấu]])*8%</f>
        <v>0</v>
      </c>
      <c r="K2249" s="18">
        <v>1884940</v>
      </c>
      <c r="L2249" s="8" t="s">
        <v>3654</v>
      </c>
      <c r="M2249" s="7">
        <v>45930</v>
      </c>
      <c r="N2249" s="8" t="s">
        <v>4387</v>
      </c>
      <c r="O2249" s="18">
        <f>IF(Table1[[#This Row],[Phân loại]]="Tồn đầu kỳ",Table1[[#This Row],[Tổng giá trị]],0)</f>
        <v>0</v>
      </c>
      <c r="P2249" s="8">
        <f>IF(Table1[[#This Row],[Số còn phải thu ĐK]]&lt;&gt;0,0,IF(Table1[[#This Row],[Phân loại]]="Bán hàng",Table1[[#This Row],[Tổng giá trị]],-Table1[[#This Row],[Tổng giá trị]]))</f>
        <v>-1884940</v>
      </c>
      <c r="Q2249" s="18">
        <f t="shared" si="252"/>
        <v>-1884940</v>
      </c>
      <c r="R2249" s="8">
        <f>Table1[[#This Row],[Số còn phải thu ĐK]]+Table1[[#This Row],[Giá Trị HD sau CK]]-Table1[[#This Row],[Số tiền đã thu]]</f>
        <v>0</v>
      </c>
      <c r="S2249" s="7" t="str">
        <f>IF(Table1[[#This Row],[Ngày hóa đơn]]&lt;&gt;"",Table1[[#This Row],[Ngày hóa đơn]],Table1[[#This Row],[Ngày hạch toán]])</f>
        <v>31/08/2025</v>
      </c>
      <c r="T2249" s="8"/>
      <c r="U2249" s="7">
        <f>IF(Table1[[#This Row],[Ngày tính CN]]="","",S2249+T2249)</f>
        <v>45900</v>
      </c>
      <c r="V2249" s="74">
        <f ca="1">IF(Table1[[#This Row],[Hạn thanh toán]]="","",IF((U2249-NOW())&lt;0,0,(U2249-NOW())))</f>
        <v>0</v>
      </c>
      <c r="X2249" s="18" t="str">
        <f t="shared" ca="1" si="253"/>
        <v/>
      </c>
      <c r="Y2249" s="3" t="str">
        <f t="shared" si="254"/>
        <v>Đã thanh toán</v>
      </c>
      <c r="Z2249" s="301">
        <f>Table1[[#This Row],[Hạn thanh toán]]</f>
        <v>45900</v>
      </c>
      <c r="AA2249" s="301">
        <f>Table1[[#This Row],[Ngày Thanh toán]]</f>
        <v>45930</v>
      </c>
      <c r="AD2249" s="3" t="str">
        <f>VLOOKUP($A2249,Ma_KH!$A:$Q,Ma_KH!O$1,0)</f>
        <v>AEON MALL</v>
      </c>
      <c r="AE2249" s="3" t="str">
        <f>VLOOKUP($A2249,Ma_KH!$A:$Q,Ma_KH!P$1,0)</f>
        <v>CÔNG TY TNHH AEON VIỆT NAM</v>
      </c>
    </row>
    <row r="2250" spans="1:31" ht="25.5" customHeight="1" x14ac:dyDescent="0.2">
      <c r="A2250" s="4" t="s">
        <v>140</v>
      </c>
      <c r="B2250" s="4" t="s">
        <v>4526</v>
      </c>
      <c r="C2250" s="5" t="s">
        <v>4345</v>
      </c>
      <c r="D2250" s="6" t="s">
        <v>4581</v>
      </c>
      <c r="E2250" s="5" t="s">
        <v>4345</v>
      </c>
      <c r="F2250" s="3">
        <v>11290</v>
      </c>
      <c r="I2250" s="18">
        <f>IFERROR(ROUND((VLOOKUP(Table1[[#This Row],[Mã khách hàng]],Ty_Le!$A:$E,5,0)*5%),0),0)</f>
        <v>0</v>
      </c>
      <c r="J2250" s="18">
        <f>(Table1[[#This Row],[Tiền hàng]]-Table1[[#This Row],[Tiền chiết khấu]])*8%</f>
        <v>0</v>
      </c>
      <c r="K2250" s="18">
        <v>1463746</v>
      </c>
      <c r="L2250" s="8" t="s">
        <v>3654</v>
      </c>
      <c r="M2250" s="7">
        <v>45930</v>
      </c>
      <c r="N2250" s="8" t="s">
        <v>4387</v>
      </c>
      <c r="O2250" s="18">
        <f>IF(Table1[[#This Row],[Phân loại]]="Tồn đầu kỳ",Table1[[#This Row],[Tổng giá trị]],0)</f>
        <v>0</v>
      </c>
      <c r="P2250" s="8">
        <f>IF(Table1[[#This Row],[Số còn phải thu ĐK]]&lt;&gt;0,0,IF(Table1[[#This Row],[Phân loại]]="Bán hàng",Table1[[#This Row],[Tổng giá trị]],-Table1[[#This Row],[Tổng giá trị]]))</f>
        <v>-1463746</v>
      </c>
      <c r="Q2250" s="18">
        <f t="shared" si="252"/>
        <v>-1463746</v>
      </c>
      <c r="R2250" s="8">
        <f>Table1[[#This Row],[Số còn phải thu ĐK]]+Table1[[#This Row],[Giá Trị HD sau CK]]-Table1[[#This Row],[Số tiền đã thu]]</f>
        <v>0</v>
      </c>
      <c r="S2250" s="7" t="str">
        <f>IF(Table1[[#This Row],[Ngày hóa đơn]]&lt;&gt;"",Table1[[#This Row],[Ngày hóa đơn]],Table1[[#This Row],[Ngày hạch toán]])</f>
        <v>31/08/2025</v>
      </c>
      <c r="T2250" s="8"/>
      <c r="U2250" s="7">
        <f>IF(Table1[[#This Row],[Ngày tính CN]]="","",S2250+T2250)</f>
        <v>45900</v>
      </c>
      <c r="V2250" s="74">
        <f ca="1">IF(Table1[[#This Row],[Hạn thanh toán]]="","",IF((U2250-NOW())&lt;0,0,(U2250-NOW())))</f>
        <v>0</v>
      </c>
      <c r="X2250" s="18" t="str">
        <f t="shared" ca="1" si="253"/>
        <v/>
      </c>
      <c r="Y2250" s="3" t="str">
        <f t="shared" si="254"/>
        <v>Đã thanh toán</v>
      </c>
      <c r="Z2250" s="301">
        <f>Table1[[#This Row],[Hạn thanh toán]]</f>
        <v>45900</v>
      </c>
      <c r="AA2250" s="301">
        <f>Table1[[#This Row],[Ngày Thanh toán]]</f>
        <v>45930</v>
      </c>
      <c r="AD2250" s="3" t="str">
        <f>VLOOKUP($A2250,Ma_KH!$A:$Q,Ma_KH!O$1,0)</f>
        <v>AEON MALL</v>
      </c>
      <c r="AE2250" s="3" t="str">
        <f>VLOOKUP($A2250,Ma_KH!$A:$Q,Ma_KH!P$1,0)</f>
        <v>CÔNG TY TNHH AEON VIỆT NAM</v>
      </c>
    </row>
    <row r="2251" spans="1:31" ht="25.5" customHeight="1" x14ac:dyDescent="0.2">
      <c r="A2251" s="4" t="s">
        <v>140</v>
      </c>
      <c r="B2251" s="4" t="s">
        <v>4526</v>
      </c>
      <c r="C2251" s="5" t="s">
        <v>4345</v>
      </c>
      <c r="D2251" s="6" t="s">
        <v>4582</v>
      </c>
      <c r="E2251" s="5" t="s">
        <v>4345</v>
      </c>
      <c r="F2251" s="3">
        <v>11670</v>
      </c>
      <c r="I2251" s="18">
        <f>IFERROR(ROUND((VLOOKUP(Table1[[#This Row],[Mã khách hàng]],Ty_Le!$A:$E,5,0)*5%),0),0)</f>
        <v>0</v>
      </c>
      <c r="J2251" s="18">
        <f>(Table1[[#This Row],[Tiền hàng]]-Table1[[#This Row],[Tiền chiết khấu]])*8%</f>
        <v>0</v>
      </c>
      <c r="K2251" s="18">
        <v>543935</v>
      </c>
      <c r="L2251" s="8" t="s">
        <v>3654</v>
      </c>
      <c r="M2251" s="7">
        <v>45930</v>
      </c>
      <c r="N2251" s="8" t="s">
        <v>4387</v>
      </c>
      <c r="O2251" s="18">
        <f>IF(Table1[[#This Row],[Phân loại]]="Tồn đầu kỳ",Table1[[#This Row],[Tổng giá trị]],0)</f>
        <v>0</v>
      </c>
      <c r="P2251" s="8">
        <f>IF(Table1[[#This Row],[Số còn phải thu ĐK]]&lt;&gt;0,0,IF(Table1[[#This Row],[Phân loại]]="Bán hàng",Table1[[#This Row],[Tổng giá trị]],-Table1[[#This Row],[Tổng giá trị]]))</f>
        <v>-543935</v>
      </c>
      <c r="Q2251" s="18">
        <f t="shared" si="252"/>
        <v>-543935</v>
      </c>
      <c r="R2251" s="8">
        <f>Table1[[#This Row],[Số còn phải thu ĐK]]+Table1[[#This Row],[Giá Trị HD sau CK]]-Table1[[#This Row],[Số tiền đã thu]]</f>
        <v>0</v>
      </c>
      <c r="S2251" s="7" t="str">
        <f>IF(Table1[[#This Row],[Ngày hóa đơn]]&lt;&gt;"",Table1[[#This Row],[Ngày hóa đơn]],Table1[[#This Row],[Ngày hạch toán]])</f>
        <v>31/08/2025</v>
      </c>
      <c r="T2251" s="8"/>
      <c r="U2251" s="7">
        <f>IF(Table1[[#This Row],[Ngày tính CN]]="","",S2251+T2251)</f>
        <v>45900</v>
      </c>
      <c r="V2251" s="74">
        <f ca="1">IF(Table1[[#This Row],[Hạn thanh toán]]="","",IF((U2251-NOW())&lt;0,0,(U2251-NOW())))</f>
        <v>0</v>
      </c>
      <c r="X2251" s="18" t="str">
        <f t="shared" ca="1" si="253"/>
        <v/>
      </c>
      <c r="Y2251" s="3" t="str">
        <f t="shared" si="254"/>
        <v>Đã thanh toán</v>
      </c>
      <c r="Z2251" s="301">
        <f>Table1[[#This Row],[Hạn thanh toán]]</f>
        <v>45900</v>
      </c>
      <c r="AA2251" s="301">
        <f>Table1[[#This Row],[Ngày Thanh toán]]</f>
        <v>45930</v>
      </c>
      <c r="AD2251" s="3" t="str">
        <f>VLOOKUP($A2251,Ma_KH!$A:$Q,Ma_KH!O$1,0)</f>
        <v>AEON MALL</v>
      </c>
      <c r="AE2251" s="3" t="str">
        <f>VLOOKUP($A2251,Ma_KH!$A:$Q,Ma_KH!P$1,0)</f>
        <v>CÔNG TY TNHH AEON VIỆT NAM</v>
      </c>
    </row>
    <row r="2252" spans="1:31" ht="25.5" customHeight="1" x14ac:dyDescent="0.2">
      <c r="A2252" s="4" t="s">
        <v>140</v>
      </c>
      <c r="B2252" s="4" t="s">
        <v>4526</v>
      </c>
      <c r="C2252" s="5" t="s">
        <v>4346</v>
      </c>
      <c r="D2252" s="6" t="s">
        <v>4717</v>
      </c>
      <c r="E2252" s="5" t="s">
        <v>4346</v>
      </c>
      <c r="F2252" s="3" t="s">
        <v>2309</v>
      </c>
      <c r="I2252" s="18">
        <f>IFERROR(ROUND((VLOOKUP(Table1[[#This Row],[Mã khách hàng]],Ty_Le!$A:$E,5,0)*5%),0),0)</f>
        <v>0</v>
      </c>
      <c r="J2252" s="18">
        <f>(Table1[[#This Row],[Tiền hàng]]-Table1[[#This Row],[Tiền chiết khấu]])*8%</f>
        <v>0</v>
      </c>
      <c r="K2252" s="18">
        <v>16396560</v>
      </c>
      <c r="L2252" s="8" t="s">
        <v>24</v>
      </c>
      <c r="M2252" s="7">
        <v>45945</v>
      </c>
      <c r="N2252" s="8" t="s">
        <v>4388</v>
      </c>
      <c r="O2252" s="18">
        <f>IF(Table1[[#This Row],[Phân loại]]="Tồn đầu kỳ",Table1[[#This Row],[Tổng giá trị]],0)</f>
        <v>0</v>
      </c>
      <c r="P2252" s="8">
        <f>IF(Table1[[#This Row],[Số còn phải thu ĐK]]&lt;&gt;0,0,IF(Table1[[#This Row],[Phân loại]]="Bán hàng",Table1[[#This Row],[Tổng giá trị]],-Table1[[#This Row],[Tổng giá trị]]))</f>
        <v>16396560</v>
      </c>
      <c r="Q2252" s="18">
        <f t="shared" si="252"/>
        <v>16396560</v>
      </c>
      <c r="R2252" s="8">
        <f>Table1[[#This Row],[Số còn phải thu ĐK]]+Table1[[#This Row],[Giá Trị HD sau CK]]-Table1[[#This Row],[Số tiền đã thu]]</f>
        <v>0</v>
      </c>
      <c r="S2252" s="7" t="str">
        <f>IF(Table1[[#This Row],[Ngày hóa đơn]]&lt;&gt;"",Table1[[#This Row],[Ngày hóa đơn]],Table1[[#This Row],[Ngày hạch toán]])</f>
        <v>14/01/2025</v>
      </c>
      <c r="T2252" s="8"/>
      <c r="U2252" s="7">
        <f>IF(Table1[[#This Row],[Ngày tính CN]]="","",S2252+T2252)</f>
        <v>45671</v>
      </c>
      <c r="V2252" s="74">
        <f ca="1">IF(Table1[[#This Row],[Hạn thanh toán]]="","",IF((U2252-NOW())&lt;0,0,(U2252-NOW())))</f>
        <v>0</v>
      </c>
      <c r="X2252" s="18" t="str">
        <f t="shared" ca="1" si="253"/>
        <v/>
      </c>
      <c r="Y2252" s="3" t="str">
        <f t="shared" si="254"/>
        <v>Đã thanh toán</v>
      </c>
      <c r="Z2252" s="301">
        <f>Table1[[#This Row],[Hạn thanh toán]]</f>
        <v>45671</v>
      </c>
      <c r="AA2252" s="301">
        <f>Table1[[#This Row],[Ngày Thanh toán]]</f>
        <v>45945</v>
      </c>
      <c r="AD2252" s="3" t="str">
        <f>VLOOKUP($A2252,Ma_KH!$A:$Q,Ma_KH!O$1,0)</f>
        <v>AEON MALL</v>
      </c>
      <c r="AE2252" s="3" t="str">
        <f>VLOOKUP($A2252,Ma_KH!$A:$Q,Ma_KH!P$1,0)</f>
        <v>CÔNG TY TNHH AEON VIỆT NAM</v>
      </c>
    </row>
    <row r="2253" spans="1:31" ht="25.5" customHeight="1" x14ac:dyDescent="0.2">
      <c r="A2253" s="4" t="s">
        <v>140</v>
      </c>
      <c r="B2253" s="4" t="s">
        <v>4526</v>
      </c>
      <c r="C2253" s="5" t="s">
        <v>4347</v>
      </c>
      <c r="E2253" s="5" t="s">
        <v>4347</v>
      </c>
      <c r="F2253" s="3">
        <v>8613</v>
      </c>
      <c r="I2253" s="18">
        <f>IFERROR(ROUND((VLOOKUP(Table1[[#This Row],[Mã khách hàng]],Ty_Le!$A:$E,5,0)*5%),0),0)</f>
        <v>0</v>
      </c>
      <c r="J2253" s="18">
        <f>(Table1[[#This Row],[Tiền hàng]]-Table1[[#This Row],[Tiền chiết khấu]])*8%</f>
        <v>0</v>
      </c>
      <c r="K2253" s="18">
        <v>3391408</v>
      </c>
      <c r="L2253" s="8" t="s">
        <v>3654</v>
      </c>
      <c r="M2253" s="7">
        <v>45945</v>
      </c>
      <c r="N2253" s="8" t="s">
        <v>4388</v>
      </c>
      <c r="O2253" s="18">
        <f>IF(Table1[[#This Row],[Phân loại]]="Tồn đầu kỳ",Table1[[#This Row],[Tổng giá trị]],0)</f>
        <v>0</v>
      </c>
      <c r="P2253" s="8">
        <f>IF(Table1[[#This Row],[Số còn phải thu ĐK]]&lt;&gt;0,0,IF(Table1[[#This Row],[Phân loại]]="Bán hàng",Table1[[#This Row],[Tổng giá trị]],-Table1[[#This Row],[Tổng giá trị]]))</f>
        <v>-3391408</v>
      </c>
      <c r="Q2253" s="18">
        <f t="shared" si="252"/>
        <v>-3391408</v>
      </c>
      <c r="R2253" s="8">
        <f>Table1[[#This Row],[Số còn phải thu ĐK]]+Table1[[#This Row],[Giá Trị HD sau CK]]-Table1[[#This Row],[Số tiền đã thu]]</f>
        <v>0</v>
      </c>
      <c r="S2253" s="7" t="str">
        <f>IF(Table1[[#This Row],[Ngày hóa đơn]]&lt;&gt;"",Table1[[#This Row],[Ngày hóa đơn]],Table1[[#This Row],[Ngày hạch toán]])</f>
        <v>30/09/2025</v>
      </c>
      <c r="T2253" s="8"/>
      <c r="U2253" s="7">
        <f>IF(Table1[[#This Row],[Ngày tính CN]]="","",S2253+T2253)</f>
        <v>45930</v>
      </c>
      <c r="V2253" s="74">
        <f ca="1">IF(Table1[[#This Row],[Hạn thanh toán]]="","",IF((U2253-NOW())&lt;0,0,(U2253-NOW())))</f>
        <v>0</v>
      </c>
      <c r="X2253" s="18" t="str">
        <f t="shared" ca="1" si="253"/>
        <v/>
      </c>
      <c r="Y2253" s="3" t="str">
        <f t="shared" si="254"/>
        <v>Đã thanh toán</v>
      </c>
      <c r="Z2253" s="301">
        <f>Table1[[#This Row],[Hạn thanh toán]]</f>
        <v>45930</v>
      </c>
      <c r="AA2253" s="301">
        <f>Table1[[#This Row],[Ngày Thanh toán]]</f>
        <v>45945</v>
      </c>
      <c r="AD2253" s="3" t="str">
        <f>VLOOKUP($A2253,Ma_KH!$A:$Q,Ma_KH!O$1,0)</f>
        <v>AEON MALL</v>
      </c>
      <c r="AE2253" s="3" t="str">
        <f>VLOOKUP($A2253,Ma_KH!$A:$Q,Ma_KH!P$1,0)</f>
        <v>CÔNG TY TNHH AEON VIỆT NAM</v>
      </c>
    </row>
    <row r="2254" spans="1:31" ht="25.5" customHeight="1" x14ac:dyDescent="0.2">
      <c r="A2254" s="4" t="s">
        <v>140</v>
      </c>
      <c r="B2254" s="4" t="s">
        <v>4526</v>
      </c>
      <c r="C2254" s="5" t="s">
        <v>4347</v>
      </c>
      <c r="E2254" s="5" t="s">
        <v>4347</v>
      </c>
      <c r="F2254" s="3">
        <v>31793</v>
      </c>
      <c r="I2254" s="18">
        <f>IFERROR(ROUND((VLOOKUP(Table1[[#This Row],[Mã khách hàng]],Ty_Le!$A:$E,5,0)*5%),0),0)</f>
        <v>0</v>
      </c>
      <c r="J2254" s="18">
        <f>(Table1[[#This Row],[Tiền hàng]]-Table1[[#This Row],[Tiền chiết khấu]])*8%</f>
        <v>0</v>
      </c>
      <c r="K2254" s="18">
        <v>1375105</v>
      </c>
      <c r="L2254" s="8" t="s">
        <v>3654</v>
      </c>
      <c r="M2254" s="7">
        <v>45945</v>
      </c>
      <c r="N2254" s="8" t="s">
        <v>4388</v>
      </c>
      <c r="O2254" s="18">
        <f>IF(Table1[[#This Row],[Phân loại]]="Tồn đầu kỳ",Table1[[#This Row],[Tổng giá trị]],0)</f>
        <v>0</v>
      </c>
      <c r="P2254" s="8">
        <f>IF(Table1[[#This Row],[Số còn phải thu ĐK]]&lt;&gt;0,0,IF(Table1[[#This Row],[Phân loại]]="Bán hàng",Table1[[#This Row],[Tổng giá trị]],-Table1[[#This Row],[Tổng giá trị]]))</f>
        <v>-1375105</v>
      </c>
      <c r="Q2254" s="18">
        <f t="shared" si="252"/>
        <v>-1375105</v>
      </c>
      <c r="R2254" s="8">
        <f>Table1[[#This Row],[Số còn phải thu ĐK]]+Table1[[#This Row],[Giá Trị HD sau CK]]-Table1[[#This Row],[Số tiền đã thu]]</f>
        <v>0</v>
      </c>
      <c r="S2254" s="7" t="str">
        <f>IF(Table1[[#This Row],[Ngày hóa đơn]]&lt;&gt;"",Table1[[#This Row],[Ngày hóa đơn]],Table1[[#This Row],[Ngày hạch toán]])</f>
        <v>30/09/2025</v>
      </c>
      <c r="T2254" s="8"/>
      <c r="U2254" s="7">
        <f>IF(Table1[[#This Row],[Ngày tính CN]]="","",S2254+T2254)</f>
        <v>45930</v>
      </c>
      <c r="V2254" s="74">
        <f ca="1">IF(Table1[[#This Row],[Hạn thanh toán]]="","",IF((U2254-NOW())&lt;0,0,(U2254-NOW())))</f>
        <v>0</v>
      </c>
      <c r="X2254" s="18" t="str">
        <f t="shared" ca="1" si="253"/>
        <v/>
      </c>
      <c r="Y2254" s="3" t="str">
        <f t="shared" si="254"/>
        <v>Đã thanh toán</v>
      </c>
      <c r="Z2254" s="301">
        <f>Table1[[#This Row],[Hạn thanh toán]]</f>
        <v>45930</v>
      </c>
      <c r="AA2254" s="301">
        <f>Table1[[#This Row],[Ngày Thanh toán]]</f>
        <v>45945</v>
      </c>
      <c r="AD2254" s="3" t="str">
        <f>VLOOKUP($A2254,Ma_KH!$A:$Q,Ma_KH!O$1,0)</f>
        <v>AEON MALL</v>
      </c>
      <c r="AE2254" s="3" t="str">
        <f>VLOOKUP($A2254,Ma_KH!$A:$Q,Ma_KH!P$1,0)</f>
        <v>CÔNG TY TNHH AEON VIỆT NAM</v>
      </c>
    </row>
    <row r="2255" spans="1:31" ht="25.5" customHeight="1" x14ac:dyDescent="0.2">
      <c r="A2255" s="4" t="s">
        <v>140</v>
      </c>
      <c r="B2255" s="4" t="s">
        <v>4526</v>
      </c>
      <c r="C2255" s="5" t="s">
        <v>4347</v>
      </c>
      <c r="E2255" s="5" t="s">
        <v>4347</v>
      </c>
      <c r="F2255" s="3">
        <v>32416</v>
      </c>
      <c r="I2255" s="18">
        <f>IFERROR(ROUND((VLOOKUP(Table1[[#This Row],[Mã khách hàng]],Ty_Le!$A:$E,5,0)*5%),0),0)</f>
        <v>0</v>
      </c>
      <c r="J2255" s="18">
        <f>(Table1[[#This Row],[Tiền hàng]]-Table1[[#This Row],[Tiền chiết khấu]])*8%</f>
        <v>0</v>
      </c>
      <c r="K2255" s="18">
        <v>274561</v>
      </c>
      <c r="L2255" s="8" t="s">
        <v>3654</v>
      </c>
      <c r="M2255" s="7">
        <v>45945</v>
      </c>
      <c r="N2255" s="8" t="s">
        <v>4388</v>
      </c>
      <c r="O2255" s="18">
        <f>IF(Table1[[#This Row],[Phân loại]]="Tồn đầu kỳ",Table1[[#This Row],[Tổng giá trị]],0)</f>
        <v>0</v>
      </c>
      <c r="P2255" s="8">
        <f>IF(Table1[[#This Row],[Số còn phải thu ĐK]]&lt;&gt;0,0,IF(Table1[[#This Row],[Phân loại]]="Bán hàng",Table1[[#This Row],[Tổng giá trị]],-Table1[[#This Row],[Tổng giá trị]]))</f>
        <v>-274561</v>
      </c>
      <c r="Q2255" s="18">
        <f t="shared" si="252"/>
        <v>-274561</v>
      </c>
      <c r="R2255" s="8">
        <f>Table1[[#This Row],[Số còn phải thu ĐK]]+Table1[[#This Row],[Giá Trị HD sau CK]]-Table1[[#This Row],[Số tiền đã thu]]</f>
        <v>0</v>
      </c>
      <c r="S2255" s="7" t="str">
        <f>IF(Table1[[#This Row],[Ngày hóa đơn]]&lt;&gt;"",Table1[[#This Row],[Ngày hóa đơn]],Table1[[#This Row],[Ngày hạch toán]])</f>
        <v>30/09/2025</v>
      </c>
      <c r="T2255" s="8"/>
      <c r="U2255" s="7">
        <f>IF(Table1[[#This Row],[Ngày tính CN]]="","",S2255+T2255)</f>
        <v>45930</v>
      </c>
      <c r="V2255" s="74">
        <f ca="1">IF(Table1[[#This Row],[Hạn thanh toán]]="","",IF((U2255-NOW())&lt;0,0,(U2255-NOW())))</f>
        <v>0</v>
      </c>
      <c r="X2255" s="18" t="str">
        <f t="shared" ca="1" si="253"/>
        <v/>
      </c>
      <c r="Y2255" s="3" t="str">
        <f t="shared" si="254"/>
        <v>Đã thanh toán</v>
      </c>
      <c r="Z2255" s="301">
        <f>Table1[[#This Row],[Hạn thanh toán]]</f>
        <v>45930</v>
      </c>
      <c r="AA2255" s="301">
        <f>Table1[[#This Row],[Ngày Thanh toán]]</f>
        <v>45945</v>
      </c>
      <c r="AD2255" s="3" t="str">
        <f>VLOOKUP($A2255,Ma_KH!$A:$Q,Ma_KH!O$1,0)</f>
        <v>AEON MALL</v>
      </c>
      <c r="AE2255" s="3" t="str">
        <f>VLOOKUP($A2255,Ma_KH!$A:$Q,Ma_KH!P$1,0)</f>
        <v>CÔNG TY TNHH AEON VIỆT NAM</v>
      </c>
    </row>
    <row r="2256" spans="1:31" ht="25.5" customHeight="1" x14ac:dyDescent="0.2">
      <c r="A2256" s="4" t="s">
        <v>140</v>
      </c>
      <c r="B2256" s="4" t="s">
        <v>4526</v>
      </c>
      <c r="C2256" s="5" t="s">
        <v>4347</v>
      </c>
      <c r="E2256" s="5" t="s">
        <v>4347</v>
      </c>
      <c r="F2256" s="3">
        <v>34291</v>
      </c>
      <c r="I2256" s="18">
        <f>IFERROR(ROUND((VLOOKUP(Table1[[#This Row],[Mã khách hàng]],Ty_Le!$A:$E,5,0)*5%),0),0)</f>
        <v>0</v>
      </c>
      <c r="J2256" s="18">
        <f>(Table1[[#This Row],[Tiền hàng]]-Table1[[#This Row],[Tiền chiết khấu]])*8%</f>
        <v>0</v>
      </c>
      <c r="K2256" s="18">
        <v>1752239</v>
      </c>
      <c r="L2256" s="8" t="s">
        <v>3654</v>
      </c>
      <c r="M2256" s="7">
        <v>45945</v>
      </c>
      <c r="N2256" s="8" t="s">
        <v>4388</v>
      </c>
      <c r="O2256" s="18">
        <f>IF(Table1[[#This Row],[Phân loại]]="Tồn đầu kỳ",Table1[[#This Row],[Tổng giá trị]],0)</f>
        <v>0</v>
      </c>
      <c r="P2256" s="8">
        <f>IF(Table1[[#This Row],[Số còn phải thu ĐK]]&lt;&gt;0,0,IF(Table1[[#This Row],[Phân loại]]="Bán hàng",Table1[[#This Row],[Tổng giá trị]],-Table1[[#This Row],[Tổng giá trị]]))</f>
        <v>-1752239</v>
      </c>
      <c r="Q2256" s="18">
        <f t="shared" si="252"/>
        <v>-1752239</v>
      </c>
      <c r="R2256" s="8">
        <f>Table1[[#This Row],[Số còn phải thu ĐK]]+Table1[[#This Row],[Giá Trị HD sau CK]]-Table1[[#This Row],[Số tiền đã thu]]</f>
        <v>0</v>
      </c>
      <c r="S2256" s="7" t="str">
        <f>IF(Table1[[#This Row],[Ngày hóa đơn]]&lt;&gt;"",Table1[[#This Row],[Ngày hóa đơn]],Table1[[#This Row],[Ngày hạch toán]])</f>
        <v>30/09/2025</v>
      </c>
      <c r="T2256" s="8"/>
      <c r="U2256" s="7">
        <f>IF(Table1[[#This Row],[Ngày tính CN]]="","",S2256+T2256)</f>
        <v>45930</v>
      </c>
      <c r="V2256" s="74">
        <f ca="1">IF(Table1[[#This Row],[Hạn thanh toán]]="","",IF((U2256-NOW())&lt;0,0,(U2256-NOW())))</f>
        <v>0</v>
      </c>
      <c r="X2256" s="18" t="str">
        <f t="shared" ca="1" si="253"/>
        <v/>
      </c>
      <c r="Y2256" s="3" t="str">
        <f t="shared" si="254"/>
        <v>Đã thanh toán</v>
      </c>
      <c r="Z2256" s="301">
        <f>Table1[[#This Row],[Hạn thanh toán]]</f>
        <v>45930</v>
      </c>
      <c r="AA2256" s="301">
        <f>Table1[[#This Row],[Ngày Thanh toán]]</f>
        <v>45945</v>
      </c>
      <c r="AD2256" s="3" t="str">
        <f>VLOOKUP($A2256,Ma_KH!$A:$Q,Ma_KH!O$1,0)</f>
        <v>AEON MALL</v>
      </c>
      <c r="AE2256" s="3" t="str">
        <f>VLOOKUP($A2256,Ma_KH!$A:$Q,Ma_KH!P$1,0)</f>
        <v>CÔNG TY TNHH AEON VIỆT NAM</v>
      </c>
    </row>
    <row r="2257" spans="1:31" ht="25.5" customHeight="1" x14ac:dyDescent="0.2">
      <c r="A2257" s="4" t="s">
        <v>140</v>
      </c>
      <c r="B2257" s="4" t="s">
        <v>4526</v>
      </c>
      <c r="C2257" s="5" t="s">
        <v>4347</v>
      </c>
      <c r="D2257" s="6" t="s">
        <v>4583</v>
      </c>
      <c r="E2257" s="5" t="s">
        <v>4347</v>
      </c>
      <c r="F2257" s="3">
        <v>12825</v>
      </c>
      <c r="I2257" s="18">
        <f>IFERROR(ROUND((VLOOKUP(Table1[[#This Row],[Mã khách hàng]],Ty_Le!$A:$E,5,0)*5%),0),0)</f>
        <v>0</v>
      </c>
      <c r="J2257" s="18">
        <f>(Table1[[#This Row],[Tiền hàng]]-Table1[[#This Row],[Tiền chiết khấu]])*8%</f>
        <v>0</v>
      </c>
      <c r="K2257" s="18">
        <v>247102</v>
      </c>
      <c r="L2257" s="8" t="s">
        <v>3654</v>
      </c>
      <c r="M2257" s="7">
        <v>45945</v>
      </c>
      <c r="N2257" s="8" t="s">
        <v>4388</v>
      </c>
      <c r="O2257" s="18">
        <f>IF(Table1[[#This Row],[Phân loại]]="Tồn đầu kỳ",Table1[[#This Row],[Tổng giá trị]],0)</f>
        <v>0</v>
      </c>
      <c r="P2257" s="8">
        <f>IF(Table1[[#This Row],[Số còn phải thu ĐK]]&lt;&gt;0,0,IF(Table1[[#This Row],[Phân loại]]="Bán hàng",Table1[[#This Row],[Tổng giá trị]],-Table1[[#This Row],[Tổng giá trị]]))</f>
        <v>-247102</v>
      </c>
      <c r="Q2257" s="18">
        <f t="shared" si="252"/>
        <v>-247102</v>
      </c>
      <c r="R2257" s="8">
        <f>Table1[[#This Row],[Số còn phải thu ĐK]]+Table1[[#This Row],[Giá Trị HD sau CK]]-Table1[[#This Row],[Số tiền đã thu]]</f>
        <v>0</v>
      </c>
      <c r="S2257" s="7" t="str">
        <f>IF(Table1[[#This Row],[Ngày hóa đơn]]&lt;&gt;"",Table1[[#This Row],[Ngày hóa đơn]],Table1[[#This Row],[Ngày hạch toán]])</f>
        <v>30/09/2025</v>
      </c>
      <c r="T2257" s="8"/>
      <c r="U2257" s="7">
        <f>IF(Table1[[#This Row],[Ngày tính CN]]="","",S2257+T2257)</f>
        <v>45930</v>
      </c>
      <c r="V2257" s="74">
        <f ca="1">IF(Table1[[#This Row],[Hạn thanh toán]]="","",IF((U2257-NOW())&lt;0,0,(U2257-NOW())))</f>
        <v>0</v>
      </c>
      <c r="X2257" s="18" t="str">
        <f t="shared" ca="1" si="253"/>
        <v/>
      </c>
      <c r="Y2257" s="3" t="str">
        <f t="shared" si="254"/>
        <v>Đã thanh toán</v>
      </c>
      <c r="Z2257" s="301">
        <f>Table1[[#This Row],[Hạn thanh toán]]</f>
        <v>45930</v>
      </c>
      <c r="AA2257" s="301">
        <f>Table1[[#This Row],[Ngày Thanh toán]]</f>
        <v>45945</v>
      </c>
      <c r="AD2257" s="3" t="str">
        <f>VLOOKUP($A2257,Ma_KH!$A:$Q,Ma_KH!O$1,0)</f>
        <v>AEON MALL</v>
      </c>
      <c r="AE2257" s="3" t="str">
        <f>VLOOKUP($A2257,Ma_KH!$A:$Q,Ma_KH!P$1,0)</f>
        <v>CÔNG TY TNHH AEON VIỆT NAM</v>
      </c>
    </row>
    <row r="2258" spans="1:31" ht="25.5" customHeight="1" x14ac:dyDescent="0.2">
      <c r="A2258" s="4" t="s">
        <v>140</v>
      </c>
      <c r="B2258" s="4" t="s">
        <v>4526</v>
      </c>
      <c r="C2258" s="5" t="s">
        <v>4347</v>
      </c>
      <c r="D2258" s="6" t="s">
        <v>4584</v>
      </c>
      <c r="E2258" s="5" t="s">
        <v>4347</v>
      </c>
      <c r="F2258" s="3">
        <v>13272</v>
      </c>
      <c r="I2258" s="18">
        <f>IFERROR(ROUND((VLOOKUP(Table1[[#This Row],[Mã khách hàng]],Ty_Le!$A:$E,5,0)*5%),0),0)</f>
        <v>0</v>
      </c>
      <c r="J2258" s="18">
        <f>(Table1[[#This Row],[Tiền hàng]]-Table1[[#This Row],[Tiền chiết khấu]])*8%</f>
        <v>0</v>
      </c>
      <c r="K2258" s="18">
        <v>1470409</v>
      </c>
      <c r="L2258" s="8" t="s">
        <v>3654</v>
      </c>
      <c r="M2258" s="7">
        <v>45945</v>
      </c>
      <c r="N2258" s="8" t="s">
        <v>4388</v>
      </c>
      <c r="O2258" s="18">
        <f>IF(Table1[[#This Row],[Phân loại]]="Tồn đầu kỳ",Table1[[#This Row],[Tổng giá trị]],0)</f>
        <v>0</v>
      </c>
      <c r="P2258" s="8">
        <f>IF(Table1[[#This Row],[Số còn phải thu ĐK]]&lt;&gt;0,0,IF(Table1[[#This Row],[Phân loại]]="Bán hàng",Table1[[#This Row],[Tổng giá trị]],-Table1[[#This Row],[Tổng giá trị]]))</f>
        <v>-1470409</v>
      </c>
      <c r="Q2258" s="18">
        <f t="shared" si="252"/>
        <v>-1470409</v>
      </c>
      <c r="R2258" s="8">
        <f>Table1[[#This Row],[Số còn phải thu ĐK]]+Table1[[#This Row],[Giá Trị HD sau CK]]-Table1[[#This Row],[Số tiền đã thu]]</f>
        <v>0</v>
      </c>
      <c r="S2258" s="7" t="str">
        <f>IF(Table1[[#This Row],[Ngày hóa đơn]]&lt;&gt;"",Table1[[#This Row],[Ngày hóa đơn]],Table1[[#This Row],[Ngày hạch toán]])</f>
        <v>30/09/2025</v>
      </c>
      <c r="T2258" s="8"/>
      <c r="U2258" s="7">
        <f>IF(Table1[[#This Row],[Ngày tính CN]]="","",S2258+T2258)</f>
        <v>45930</v>
      </c>
      <c r="V2258" s="74">
        <f ca="1">IF(Table1[[#This Row],[Hạn thanh toán]]="","",IF((U2258-NOW())&lt;0,0,(U2258-NOW())))</f>
        <v>0</v>
      </c>
      <c r="X2258" s="18" t="str">
        <f t="shared" ca="1" si="253"/>
        <v/>
      </c>
      <c r="Y2258" s="3" t="str">
        <f t="shared" si="254"/>
        <v>Đã thanh toán</v>
      </c>
      <c r="Z2258" s="301">
        <f>Table1[[#This Row],[Hạn thanh toán]]</f>
        <v>45930</v>
      </c>
      <c r="AA2258" s="301">
        <f>Table1[[#This Row],[Ngày Thanh toán]]</f>
        <v>45945</v>
      </c>
      <c r="AD2258" s="3" t="str">
        <f>VLOOKUP($A2258,Ma_KH!$A:$Q,Ma_KH!O$1,0)</f>
        <v>AEON MALL</v>
      </c>
      <c r="AE2258" s="3" t="str">
        <f>VLOOKUP($A2258,Ma_KH!$A:$Q,Ma_KH!P$1,0)</f>
        <v>CÔNG TY TNHH AEON VIỆT NAM</v>
      </c>
    </row>
    <row r="2259" spans="1:31" ht="25.5" customHeight="1" x14ac:dyDescent="0.2">
      <c r="A2259" s="4" t="s">
        <v>140</v>
      </c>
      <c r="B2259" s="4" t="s">
        <v>4526</v>
      </c>
      <c r="C2259" s="5" t="s">
        <v>4348</v>
      </c>
      <c r="E2259" s="5" t="s">
        <v>4348</v>
      </c>
      <c r="F2259" s="3">
        <v>13273</v>
      </c>
      <c r="I2259" s="18">
        <f>IFERROR(ROUND((VLOOKUP(Table1[[#This Row],[Mã khách hàng]],Ty_Le!$A:$E,5,0)*5%),0),0)</f>
        <v>0</v>
      </c>
      <c r="J2259" s="18">
        <f>(Table1[[#This Row],[Tiền hàng]]-Table1[[#This Row],[Tiền chiết khấu]])*8%</f>
        <v>0</v>
      </c>
      <c r="K2259" s="18">
        <v>1754031</v>
      </c>
      <c r="L2259" s="8" t="s">
        <v>24</v>
      </c>
      <c r="M2259" s="7">
        <v>45961</v>
      </c>
      <c r="N2259" s="8" t="s">
        <v>4389</v>
      </c>
      <c r="O2259" s="18">
        <f>IF(Table1[[#This Row],[Phân loại]]="Tồn đầu kỳ",Table1[[#This Row],[Tổng giá trị]],0)</f>
        <v>0</v>
      </c>
      <c r="P2259" s="8">
        <f>IF(Table1[[#This Row],[Số còn phải thu ĐK]]&lt;&gt;0,0,IF(Table1[[#This Row],[Phân loại]]="Bán hàng",Table1[[#This Row],[Tổng giá trị]],-Table1[[#This Row],[Tổng giá trị]]))</f>
        <v>1754031</v>
      </c>
      <c r="Q2259" s="18">
        <f t="shared" si="252"/>
        <v>1754031</v>
      </c>
      <c r="R2259" s="8">
        <f>Table1[[#This Row],[Số còn phải thu ĐK]]+Table1[[#This Row],[Giá Trị HD sau CK]]-Table1[[#This Row],[Số tiền đã thu]]</f>
        <v>0</v>
      </c>
      <c r="S2259" s="7" t="str">
        <f>IF(Table1[[#This Row],[Ngày hóa đơn]]&lt;&gt;"",Table1[[#This Row],[Ngày hóa đơn]],Table1[[#This Row],[Ngày hạch toán]])</f>
        <v>03/09/2025</v>
      </c>
      <c r="T2259" s="8"/>
      <c r="U2259" s="7">
        <f>IF(Table1[[#This Row],[Ngày tính CN]]="","",S2259+T2259)</f>
        <v>45903</v>
      </c>
      <c r="V2259" s="74">
        <f ca="1">IF(Table1[[#This Row],[Hạn thanh toán]]="","",IF((U2259-NOW())&lt;0,0,(U2259-NOW())))</f>
        <v>0</v>
      </c>
      <c r="X2259" s="18" t="str">
        <f t="shared" ca="1" si="253"/>
        <v/>
      </c>
      <c r="Y2259" s="3" t="str">
        <f t="shared" si="254"/>
        <v>Đã thanh toán</v>
      </c>
      <c r="Z2259" s="301">
        <f>Table1[[#This Row],[Hạn thanh toán]]</f>
        <v>45903</v>
      </c>
      <c r="AA2259" s="301">
        <f>Table1[[#This Row],[Ngày Thanh toán]]</f>
        <v>45961</v>
      </c>
      <c r="AD2259" s="3" t="str">
        <f>VLOOKUP($A2259,Ma_KH!$A:$Q,Ma_KH!O$1,0)</f>
        <v>AEON MALL</v>
      </c>
      <c r="AE2259" s="3" t="str">
        <f>VLOOKUP($A2259,Ma_KH!$A:$Q,Ma_KH!P$1,0)</f>
        <v>CÔNG TY TNHH AEON VIỆT NAM</v>
      </c>
    </row>
    <row r="2260" spans="1:31" ht="25.5" customHeight="1" x14ac:dyDescent="0.2">
      <c r="A2260" s="4" t="s">
        <v>140</v>
      </c>
      <c r="B2260" s="4" t="s">
        <v>4526</v>
      </c>
      <c r="C2260" s="5" t="s">
        <v>4348</v>
      </c>
      <c r="D2260" s="6" t="s">
        <v>4585</v>
      </c>
      <c r="E2260" s="5" t="s">
        <v>4348</v>
      </c>
      <c r="F2260" s="3">
        <v>13274</v>
      </c>
      <c r="I2260" s="18">
        <f>IFERROR(ROUND((VLOOKUP(Table1[[#This Row],[Mã khách hàng]],Ty_Le!$A:$E,5,0)*5%),0),0)</f>
        <v>0</v>
      </c>
      <c r="J2260" s="18">
        <f>(Table1[[#This Row],[Tiền hàng]]-Table1[[#This Row],[Tiền chiết khấu]])*8%</f>
        <v>0</v>
      </c>
      <c r="K2260" s="18">
        <v>642363</v>
      </c>
      <c r="L2260" s="8" t="s">
        <v>24</v>
      </c>
      <c r="M2260" s="7">
        <v>45961</v>
      </c>
      <c r="N2260" s="8" t="s">
        <v>4389</v>
      </c>
      <c r="O2260" s="18">
        <f>IF(Table1[[#This Row],[Phân loại]]="Tồn đầu kỳ",Table1[[#This Row],[Tổng giá trị]],0)</f>
        <v>0</v>
      </c>
      <c r="P2260" s="8">
        <f>IF(Table1[[#This Row],[Số còn phải thu ĐK]]&lt;&gt;0,0,IF(Table1[[#This Row],[Phân loại]]="Bán hàng",Table1[[#This Row],[Tổng giá trị]],-Table1[[#This Row],[Tổng giá trị]]))</f>
        <v>642363</v>
      </c>
      <c r="Q2260" s="18">
        <f t="shared" si="252"/>
        <v>642363</v>
      </c>
      <c r="R2260" s="8">
        <f>Table1[[#This Row],[Số còn phải thu ĐK]]+Table1[[#This Row],[Giá Trị HD sau CK]]-Table1[[#This Row],[Số tiền đã thu]]</f>
        <v>0</v>
      </c>
      <c r="S2260" s="7" t="str">
        <f>IF(Table1[[#This Row],[Ngày hóa đơn]]&lt;&gt;"",Table1[[#This Row],[Ngày hóa đơn]],Table1[[#This Row],[Ngày hạch toán]])</f>
        <v>03/09/2025</v>
      </c>
      <c r="T2260" s="8"/>
      <c r="U2260" s="7">
        <f>IF(Table1[[#This Row],[Ngày tính CN]]="","",S2260+T2260)</f>
        <v>45903</v>
      </c>
      <c r="V2260" s="74">
        <f ca="1">IF(Table1[[#This Row],[Hạn thanh toán]]="","",IF((U2260-NOW())&lt;0,0,(U2260-NOW())))</f>
        <v>0</v>
      </c>
      <c r="X2260" s="18" t="str">
        <f t="shared" ca="1" si="253"/>
        <v/>
      </c>
      <c r="Y2260" s="3" t="str">
        <f t="shared" si="254"/>
        <v>Đã thanh toán</v>
      </c>
      <c r="Z2260" s="301">
        <f>Table1[[#This Row],[Hạn thanh toán]]</f>
        <v>45903</v>
      </c>
      <c r="AA2260" s="301">
        <f>Table1[[#This Row],[Ngày Thanh toán]]</f>
        <v>45961</v>
      </c>
      <c r="AD2260" s="3" t="str">
        <f>VLOOKUP($A2260,Ma_KH!$A:$Q,Ma_KH!O$1,0)</f>
        <v>AEON MALL</v>
      </c>
      <c r="AE2260" s="3" t="str">
        <f>VLOOKUP($A2260,Ma_KH!$A:$Q,Ma_KH!P$1,0)</f>
        <v>CÔNG TY TNHH AEON VIỆT NAM</v>
      </c>
    </row>
    <row r="2261" spans="1:31" ht="25.5" customHeight="1" x14ac:dyDescent="0.2">
      <c r="A2261" s="4" t="s">
        <v>140</v>
      </c>
      <c r="B2261" s="4" t="s">
        <v>4526</v>
      </c>
      <c r="C2261" s="5" t="s">
        <v>4349</v>
      </c>
      <c r="D2261" s="6" t="s">
        <v>4586</v>
      </c>
      <c r="E2261" s="5" t="s">
        <v>4349</v>
      </c>
      <c r="F2261" s="3">
        <v>13275</v>
      </c>
      <c r="I2261" s="18">
        <f>IFERROR(ROUND((VLOOKUP(Table1[[#This Row],[Mã khách hàng]],Ty_Le!$A:$E,5,0)*5%),0),0)</f>
        <v>0</v>
      </c>
      <c r="J2261" s="18">
        <f>(Table1[[#This Row],[Tiền hàng]]-Table1[[#This Row],[Tiền chiết khấu]])*8%</f>
        <v>0</v>
      </c>
      <c r="K2261" s="18">
        <v>3502850</v>
      </c>
      <c r="L2261" s="8" t="s">
        <v>24</v>
      </c>
      <c r="M2261" s="7">
        <v>45961</v>
      </c>
      <c r="N2261" s="8" t="s">
        <v>4389</v>
      </c>
      <c r="O2261" s="18">
        <f>IF(Table1[[#This Row],[Phân loại]]="Tồn đầu kỳ",Table1[[#This Row],[Tổng giá trị]],0)</f>
        <v>0</v>
      </c>
      <c r="P2261" s="8">
        <f>IF(Table1[[#This Row],[Số còn phải thu ĐK]]&lt;&gt;0,0,IF(Table1[[#This Row],[Phân loại]]="Bán hàng",Table1[[#This Row],[Tổng giá trị]],-Table1[[#This Row],[Tổng giá trị]]))</f>
        <v>3502850</v>
      </c>
      <c r="Q2261" s="18">
        <f t="shared" si="252"/>
        <v>3502850</v>
      </c>
      <c r="R2261" s="8">
        <f>Table1[[#This Row],[Số còn phải thu ĐK]]+Table1[[#This Row],[Giá Trị HD sau CK]]-Table1[[#This Row],[Số tiền đã thu]]</f>
        <v>0</v>
      </c>
      <c r="S2261" s="7" t="str">
        <f>IF(Table1[[#This Row],[Ngày hóa đơn]]&lt;&gt;"",Table1[[#This Row],[Ngày hóa đơn]],Table1[[#This Row],[Ngày hạch toán]])</f>
        <v>09/09/2025</v>
      </c>
      <c r="T2261" s="8"/>
      <c r="U2261" s="7">
        <f>IF(Table1[[#This Row],[Ngày tính CN]]="","",S2261+T2261)</f>
        <v>45909</v>
      </c>
      <c r="V2261" s="74">
        <f ca="1">IF(Table1[[#This Row],[Hạn thanh toán]]="","",IF((U2261-NOW())&lt;0,0,(U2261-NOW())))</f>
        <v>0</v>
      </c>
      <c r="X2261" s="18" t="str">
        <f t="shared" ca="1" si="253"/>
        <v/>
      </c>
      <c r="Y2261" s="3" t="str">
        <f t="shared" si="254"/>
        <v>Đã thanh toán</v>
      </c>
      <c r="Z2261" s="301">
        <f>Table1[[#This Row],[Hạn thanh toán]]</f>
        <v>45909</v>
      </c>
      <c r="AA2261" s="301">
        <f>Table1[[#This Row],[Ngày Thanh toán]]</f>
        <v>45961</v>
      </c>
      <c r="AD2261" s="3" t="str">
        <f>VLOOKUP($A2261,Ma_KH!$A:$Q,Ma_KH!O$1,0)</f>
        <v>AEON MALL</v>
      </c>
      <c r="AE2261" s="3" t="str">
        <f>VLOOKUP($A2261,Ma_KH!$A:$Q,Ma_KH!P$1,0)</f>
        <v>CÔNG TY TNHH AEON VIỆT NAM</v>
      </c>
    </row>
    <row r="2262" spans="1:31" ht="25.5" customHeight="1" x14ac:dyDescent="0.2">
      <c r="A2262" s="4" t="s">
        <v>140</v>
      </c>
      <c r="B2262" s="4" t="s">
        <v>4526</v>
      </c>
      <c r="C2262" s="5" t="s">
        <v>4350</v>
      </c>
      <c r="E2262" s="5" t="s">
        <v>4350</v>
      </c>
      <c r="F2262" s="3">
        <v>13276</v>
      </c>
      <c r="I2262" s="18">
        <f>IFERROR(ROUND((VLOOKUP(Table1[[#This Row],[Mã khách hàng]],Ty_Le!$A:$E,5,0)*5%),0),0)</f>
        <v>0</v>
      </c>
      <c r="J2262" s="18">
        <f>(Table1[[#This Row],[Tiền hàng]]-Table1[[#This Row],[Tiền chiết khấu]])*8%</f>
        <v>0</v>
      </c>
      <c r="K2262" s="18">
        <v>1774046</v>
      </c>
      <c r="L2262" s="8" t="s">
        <v>24</v>
      </c>
      <c r="M2262" s="7">
        <v>45961</v>
      </c>
      <c r="N2262" s="8" t="s">
        <v>4389</v>
      </c>
      <c r="O2262" s="18">
        <f>IF(Table1[[#This Row],[Phân loại]]="Tồn đầu kỳ",Table1[[#This Row],[Tổng giá trị]],0)</f>
        <v>0</v>
      </c>
      <c r="P2262" s="8">
        <f>IF(Table1[[#This Row],[Số còn phải thu ĐK]]&lt;&gt;0,0,IF(Table1[[#This Row],[Phân loại]]="Bán hàng",Table1[[#This Row],[Tổng giá trị]],-Table1[[#This Row],[Tổng giá trị]]))</f>
        <v>1774046</v>
      </c>
      <c r="Q2262" s="18">
        <f t="shared" si="252"/>
        <v>1774046</v>
      </c>
      <c r="R2262" s="8">
        <f>Table1[[#This Row],[Số còn phải thu ĐK]]+Table1[[#This Row],[Giá Trị HD sau CK]]-Table1[[#This Row],[Số tiền đã thu]]</f>
        <v>0</v>
      </c>
      <c r="S2262" s="7" t="str">
        <f>IF(Table1[[#This Row],[Ngày hóa đơn]]&lt;&gt;"",Table1[[#This Row],[Ngày hóa đơn]],Table1[[#This Row],[Ngày hạch toán]])</f>
        <v>08/09/2025</v>
      </c>
      <c r="T2262" s="8"/>
      <c r="U2262" s="7">
        <f>IF(Table1[[#This Row],[Ngày tính CN]]="","",S2262+T2262)</f>
        <v>45908</v>
      </c>
      <c r="V2262" s="74">
        <f ca="1">IF(Table1[[#This Row],[Hạn thanh toán]]="","",IF((U2262-NOW())&lt;0,0,(U2262-NOW())))</f>
        <v>0</v>
      </c>
      <c r="X2262" s="18" t="str">
        <f t="shared" ca="1" si="253"/>
        <v/>
      </c>
      <c r="Y2262" s="3" t="str">
        <f t="shared" si="254"/>
        <v>Đã thanh toán</v>
      </c>
      <c r="Z2262" s="301">
        <f>Table1[[#This Row],[Hạn thanh toán]]</f>
        <v>45908</v>
      </c>
      <c r="AA2262" s="301">
        <f>Table1[[#This Row],[Ngày Thanh toán]]</f>
        <v>45961</v>
      </c>
      <c r="AD2262" s="3" t="str">
        <f>VLOOKUP($A2262,Ma_KH!$A:$Q,Ma_KH!O$1,0)</f>
        <v>AEON MALL</v>
      </c>
      <c r="AE2262" s="3" t="str">
        <f>VLOOKUP($A2262,Ma_KH!$A:$Q,Ma_KH!P$1,0)</f>
        <v>CÔNG TY TNHH AEON VIỆT NAM</v>
      </c>
    </row>
    <row r="2263" spans="1:31" ht="25.5" customHeight="1" x14ac:dyDescent="0.2">
      <c r="A2263" s="4" t="s">
        <v>140</v>
      </c>
      <c r="B2263" s="4" t="s">
        <v>4526</v>
      </c>
      <c r="C2263" s="5" t="s">
        <v>4351</v>
      </c>
      <c r="D2263" s="6" t="s">
        <v>4587</v>
      </c>
      <c r="E2263" s="5" t="s">
        <v>4351</v>
      </c>
      <c r="F2263" s="3">
        <v>13277</v>
      </c>
      <c r="I2263" s="18">
        <f>IFERROR(ROUND((VLOOKUP(Table1[[#This Row],[Mã khách hàng]],Ty_Le!$A:$E,5,0)*5%),0),0)</f>
        <v>0</v>
      </c>
      <c r="J2263" s="18">
        <f>(Table1[[#This Row],[Tiền hàng]]-Table1[[#This Row],[Tiền chiết khấu]])*8%</f>
        <v>0</v>
      </c>
      <c r="K2263" s="18">
        <v>599713</v>
      </c>
      <c r="L2263" s="8" t="s">
        <v>24</v>
      </c>
      <c r="M2263" s="7">
        <v>45961</v>
      </c>
      <c r="N2263" s="8" t="s">
        <v>4389</v>
      </c>
      <c r="O2263" s="18">
        <f>IF(Table1[[#This Row],[Phân loại]]="Tồn đầu kỳ",Table1[[#This Row],[Tổng giá trị]],0)</f>
        <v>0</v>
      </c>
      <c r="P2263" s="8">
        <f>IF(Table1[[#This Row],[Số còn phải thu ĐK]]&lt;&gt;0,0,IF(Table1[[#This Row],[Phân loại]]="Bán hàng",Table1[[#This Row],[Tổng giá trị]],-Table1[[#This Row],[Tổng giá trị]]))</f>
        <v>599713</v>
      </c>
      <c r="Q2263" s="18">
        <f t="shared" si="252"/>
        <v>599713</v>
      </c>
      <c r="R2263" s="8">
        <f>Table1[[#This Row],[Số còn phải thu ĐK]]+Table1[[#This Row],[Giá Trị HD sau CK]]-Table1[[#This Row],[Số tiền đã thu]]</f>
        <v>0</v>
      </c>
      <c r="S2263" s="7" t="str">
        <f>IF(Table1[[#This Row],[Ngày hóa đơn]]&lt;&gt;"",Table1[[#This Row],[Ngày hóa đơn]],Table1[[#This Row],[Ngày hạch toán]])</f>
        <v>04/09/2025</v>
      </c>
      <c r="T2263" s="8"/>
      <c r="U2263" s="7">
        <f>IF(Table1[[#This Row],[Ngày tính CN]]="","",S2263+T2263)</f>
        <v>45904</v>
      </c>
      <c r="V2263" s="74">
        <f ca="1">IF(Table1[[#This Row],[Hạn thanh toán]]="","",IF((U2263-NOW())&lt;0,0,(U2263-NOW())))</f>
        <v>0</v>
      </c>
      <c r="X2263" s="18" t="str">
        <f t="shared" ca="1" si="253"/>
        <v/>
      </c>
      <c r="Y2263" s="3" t="str">
        <f t="shared" si="254"/>
        <v>Đã thanh toán</v>
      </c>
      <c r="Z2263" s="301">
        <f>Table1[[#This Row],[Hạn thanh toán]]</f>
        <v>45904</v>
      </c>
      <c r="AA2263" s="301">
        <f>Table1[[#This Row],[Ngày Thanh toán]]</f>
        <v>45961</v>
      </c>
      <c r="AD2263" s="3" t="str">
        <f>VLOOKUP($A2263,Ma_KH!$A:$Q,Ma_KH!O$1,0)</f>
        <v>AEON MALL</v>
      </c>
      <c r="AE2263" s="3" t="str">
        <f>VLOOKUP($A2263,Ma_KH!$A:$Q,Ma_KH!P$1,0)</f>
        <v>CÔNG TY TNHH AEON VIỆT NAM</v>
      </c>
    </row>
    <row r="2264" spans="1:31" ht="25.5" customHeight="1" x14ac:dyDescent="0.2">
      <c r="A2264" s="4" t="s">
        <v>140</v>
      </c>
      <c r="B2264" s="4" t="s">
        <v>4526</v>
      </c>
      <c r="C2264" s="5" t="s">
        <v>4352</v>
      </c>
      <c r="D2264" s="6" t="s">
        <v>4588</v>
      </c>
      <c r="E2264" s="5" t="s">
        <v>4352</v>
      </c>
      <c r="F2264" s="3">
        <v>13278</v>
      </c>
      <c r="I2264" s="18">
        <f>IFERROR(ROUND((VLOOKUP(Table1[[#This Row],[Mã khách hàng]],Ty_Le!$A:$E,5,0)*5%),0),0)</f>
        <v>0</v>
      </c>
      <c r="J2264" s="18">
        <f>(Table1[[#This Row],[Tiền hàng]]-Table1[[#This Row],[Tiền chiết khấu]])*8%</f>
        <v>0</v>
      </c>
      <c r="K2264" s="18">
        <v>663459</v>
      </c>
      <c r="L2264" s="8" t="s">
        <v>24</v>
      </c>
      <c r="M2264" s="7">
        <v>45961</v>
      </c>
      <c r="N2264" s="8" t="s">
        <v>4389</v>
      </c>
      <c r="O2264" s="18">
        <f>IF(Table1[[#This Row],[Phân loại]]="Tồn đầu kỳ",Table1[[#This Row],[Tổng giá trị]],0)</f>
        <v>0</v>
      </c>
      <c r="P2264" s="8">
        <f>IF(Table1[[#This Row],[Số còn phải thu ĐK]]&lt;&gt;0,0,IF(Table1[[#This Row],[Phân loại]]="Bán hàng",Table1[[#This Row],[Tổng giá trị]],-Table1[[#This Row],[Tổng giá trị]]))</f>
        <v>663459</v>
      </c>
      <c r="Q2264" s="18">
        <f t="shared" si="252"/>
        <v>663459</v>
      </c>
      <c r="R2264" s="8">
        <f>Table1[[#This Row],[Số còn phải thu ĐK]]+Table1[[#This Row],[Giá Trị HD sau CK]]-Table1[[#This Row],[Số tiền đã thu]]</f>
        <v>0</v>
      </c>
      <c r="S2264" s="7" t="str">
        <f>IF(Table1[[#This Row],[Ngày hóa đơn]]&lt;&gt;"",Table1[[#This Row],[Ngày hóa đơn]],Table1[[#This Row],[Ngày hạch toán]])</f>
        <v>10/09/2025</v>
      </c>
      <c r="T2264" s="8"/>
      <c r="U2264" s="7">
        <f>IF(Table1[[#This Row],[Ngày tính CN]]="","",S2264+T2264)</f>
        <v>45910</v>
      </c>
      <c r="V2264" s="74">
        <f ca="1">IF(Table1[[#This Row],[Hạn thanh toán]]="","",IF((U2264-NOW())&lt;0,0,(U2264-NOW())))</f>
        <v>0</v>
      </c>
      <c r="X2264" s="18" t="str">
        <f t="shared" ca="1" si="253"/>
        <v/>
      </c>
      <c r="Y2264" s="3" t="str">
        <f t="shared" si="254"/>
        <v>Đã thanh toán</v>
      </c>
      <c r="Z2264" s="301">
        <f>Table1[[#This Row],[Hạn thanh toán]]</f>
        <v>45910</v>
      </c>
      <c r="AA2264" s="301">
        <f>Table1[[#This Row],[Ngày Thanh toán]]</f>
        <v>45961</v>
      </c>
      <c r="AD2264" s="3" t="str">
        <f>VLOOKUP($A2264,Ma_KH!$A:$Q,Ma_KH!O$1,0)</f>
        <v>AEON MALL</v>
      </c>
      <c r="AE2264" s="3" t="str">
        <f>VLOOKUP($A2264,Ma_KH!$A:$Q,Ma_KH!P$1,0)</f>
        <v>CÔNG TY TNHH AEON VIỆT NAM</v>
      </c>
    </row>
    <row r="2265" spans="1:31" ht="25.5" customHeight="1" x14ac:dyDescent="0.2">
      <c r="A2265" s="4" t="s">
        <v>140</v>
      </c>
      <c r="B2265" s="4" t="s">
        <v>4526</v>
      </c>
      <c r="C2265" s="5" t="s">
        <v>4353</v>
      </c>
      <c r="E2265" s="5" t="s">
        <v>4353</v>
      </c>
      <c r="F2265" s="3">
        <v>13279</v>
      </c>
      <c r="I2265" s="18">
        <f>IFERROR(ROUND((VLOOKUP(Table1[[#This Row],[Mã khách hàng]],Ty_Le!$A:$E,5,0)*5%),0),0)</f>
        <v>0</v>
      </c>
      <c r="J2265" s="18">
        <f>(Table1[[#This Row],[Tiền hàng]]-Table1[[#This Row],[Tiền chiết khấu]])*8%</f>
        <v>0</v>
      </c>
      <c r="K2265" s="18">
        <v>698101</v>
      </c>
      <c r="L2265" s="8" t="s">
        <v>24</v>
      </c>
      <c r="M2265" s="7">
        <v>45961</v>
      </c>
      <c r="N2265" s="8" t="s">
        <v>4389</v>
      </c>
      <c r="O2265" s="18">
        <f>IF(Table1[[#This Row],[Phân loại]]="Tồn đầu kỳ",Table1[[#This Row],[Tổng giá trị]],0)</f>
        <v>0</v>
      </c>
      <c r="P2265" s="8">
        <f>IF(Table1[[#This Row],[Số còn phải thu ĐK]]&lt;&gt;0,0,IF(Table1[[#This Row],[Phân loại]]="Bán hàng",Table1[[#This Row],[Tổng giá trị]],-Table1[[#This Row],[Tổng giá trị]]))</f>
        <v>698101</v>
      </c>
      <c r="Q2265" s="18">
        <f t="shared" si="252"/>
        <v>698101</v>
      </c>
      <c r="R2265" s="8">
        <f>Table1[[#This Row],[Số còn phải thu ĐK]]+Table1[[#This Row],[Giá Trị HD sau CK]]-Table1[[#This Row],[Số tiền đã thu]]</f>
        <v>0</v>
      </c>
      <c r="S2265" s="7" t="str">
        <f>IF(Table1[[#This Row],[Ngày hóa đơn]]&lt;&gt;"",Table1[[#This Row],[Ngày hóa đơn]],Table1[[#This Row],[Ngày hạch toán]])</f>
        <v>11/09/2025</v>
      </c>
      <c r="T2265" s="8"/>
      <c r="U2265" s="7">
        <f>IF(Table1[[#This Row],[Ngày tính CN]]="","",S2265+T2265)</f>
        <v>45911</v>
      </c>
      <c r="V2265" s="74">
        <f ca="1">IF(Table1[[#This Row],[Hạn thanh toán]]="","",IF((U2265-NOW())&lt;0,0,(U2265-NOW())))</f>
        <v>0</v>
      </c>
      <c r="X2265" s="18" t="str">
        <f t="shared" ca="1" si="253"/>
        <v/>
      </c>
      <c r="Y2265" s="3" t="str">
        <f t="shared" si="254"/>
        <v>Đã thanh toán</v>
      </c>
      <c r="Z2265" s="301">
        <f>Table1[[#This Row],[Hạn thanh toán]]</f>
        <v>45911</v>
      </c>
      <c r="AA2265" s="301">
        <f>Table1[[#This Row],[Ngày Thanh toán]]</f>
        <v>45961</v>
      </c>
      <c r="AD2265" s="3" t="str">
        <f>VLOOKUP($A2265,Ma_KH!$A:$Q,Ma_KH!O$1,0)</f>
        <v>AEON MALL</v>
      </c>
      <c r="AE2265" s="3" t="str">
        <f>VLOOKUP($A2265,Ma_KH!$A:$Q,Ma_KH!P$1,0)</f>
        <v>CÔNG TY TNHH AEON VIỆT NAM</v>
      </c>
    </row>
    <row r="2266" spans="1:31" ht="25.5" customHeight="1" x14ac:dyDescent="0.2">
      <c r="A2266" s="4" t="s">
        <v>140</v>
      </c>
      <c r="B2266" s="4" t="s">
        <v>4526</v>
      </c>
      <c r="C2266" s="5" t="s">
        <v>4353</v>
      </c>
      <c r="D2266" s="6" t="s">
        <v>4589</v>
      </c>
      <c r="E2266" s="5" t="s">
        <v>4353</v>
      </c>
      <c r="F2266" s="3">
        <v>13280</v>
      </c>
      <c r="I2266" s="18">
        <f>IFERROR(ROUND((VLOOKUP(Table1[[#This Row],[Mã khách hàng]],Ty_Le!$A:$E,5,0)*5%),0),0)</f>
        <v>0</v>
      </c>
      <c r="J2266" s="18">
        <f>(Table1[[#This Row],[Tiền hàng]]-Table1[[#This Row],[Tiền chiết khấu]])*8%</f>
        <v>0</v>
      </c>
      <c r="K2266" s="18">
        <v>1687630</v>
      </c>
      <c r="L2266" s="8" t="s">
        <v>24</v>
      </c>
      <c r="M2266" s="7">
        <v>45961</v>
      </c>
      <c r="N2266" s="8" t="s">
        <v>4389</v>
      </c>
      <c r="O2266" s="18">
        <f>IF(Table1[[#This Row],[Phân loại]]="Tồn đầu kỳ",Table1[[#This Row],[Tổng giá trị]],0)</f>
        <v>0</v>
      </c>
      <c r="P2266" s="8">
        <f>IF(Table1[[#This Row],[Số còn phải thu ĐK]]&lt;&gt;0,0,IF(Table1[[#This Row],[Phân loại]]="Bán hàng",Table1[[#This Row],[Tổng giá trị]],-Table1[[#This Row],[Tổng giá trị]]))</f>
        <v>1687630</v>
      </c>
      <c r="Q2266" s="18">
        <f t="shared" si="252"/>
        <v>1687630</v>
      </c>
      <c r="R2266" s="8">
        <f>Table1[[#This Row],[Số còn phải thu ĐK]]+Table1[[#This Row],[Giá Trị HD sau CK]]-Table1[[#This Row],[Số tiền đã thu]]</f>
        <v>0</v>
      </c>
      <c r="S2266" s="7" t="str">
        <f>IF(Table1[[#This Row],[Ngày hóa đơn]]&lt;&gt;"",Table1[[#This Row],[Ngày hóa đơn]],Table1[[#This Row],[Ngày hạch toán]])</f>
        <v>11/09/2025</v>
      </c>
      <c r="T2266" s="8"/>
      <c r="U2266" s="7">
        <f>IF(Table1[[#This Row],[Ngày tính CN]]="","",S2266+T2266)</f>
        <v>45911</v>
      </c>
      <c r="V2266" s="74">
        <f ca="1">IF(Table1[[#This Row],[Hạn thanh toán]]="","",IF((U2266-NOW())&lt;0,0,(U2266-NOW())))</f>
        <v>0</v>
      </c>
      <c r="X2266" s="18" t="str">
        <f t="shared" ca="1" si="253"/>
        <v/>
      </c>
      <c r="Y2266" s="3" t="str">
        <f t="shared" si="254"/>
        <v>Đã thanh toán</v>
      </c>
      <c r="Z2266" s="301">
        <f>Table1[[#This Row],[Hạn thanh toán]]</f>
        <v>45911</v>
      </c>
      <c r="AA2266" s="301">
        <f>Table1[[#This Row],[Ngày Thanh toán]]</f>
        <v>45961</v>
      </c>
      <c r="AD2266" s="3" t="str">
        <f>VLOOKUP($A2266,Ma_KH!$A:$Q,Ma_KH!O$1,0)</f>
        <v>AEON MALL</v>
      </c>
      <c r="AE2266" s="3" t="str">
        <f>VLOOKUP($A2266,Ma_KH!$A:$Q,Ma_KH!P$1,0)</f>
        <v>CÔNG TY TNHH AEON VIỆT NAM</v>
      </c>
    </row>
    <row r="2267" spans="1:31" ht="25.5" customHeight="1" x14ac:dyDescent="0.2">
      <c r="A2267" s="4" t="s">
        <v>140</v>
      </c>
      <c r="B2267" s="4" t="s">
        <v>4526</v>
      </c>
      <c r="C2267" s="5" t="s">
        <v>4354</v>
      </c>
      <c r="D2267" s="6" t="s">
        <v>4590</v>
      </c>
      <c r="E2267" s="5" t="s">
        <v>4354</v>
      </c>
      <c r="F2267" s="3">
        <v>13281</v>
      </c>
      <c r="I2267" s="18">
        <f>IFERROR(ROUND((VLOOKUP(Table1[[#This Row],[Mã khách hàng]],Ty_Le!$A:$E,5,0)*5%),0),0)</f>
        <v>0</v>
      </c>
      <c r="J2267" s="18">
        <f>(Table1[[#This Row],[Tiền hàng]]-Table1[[#This Row],[Tiền chiết khấu]])*8%</f>
        <v>0</v>
      </c>
      <c r="K2267" s="18">
        <v>11678083</v>
      </c>
      <c r="L2267" s="8" t="s">
        <v>24</v>
      </c>
      <c r="M2267" s="7">
        <v>45961</v>
      </c>
      <c r="N2267" s="8" t="s">
        <v>4389</v>
      </c>
      <c r="O2267" s="18">
        <f>IF(Table1[[#This Row],[Phân loại]]="Tồn đầu kỳ",Table1[[#This Row],[Tổng giá trị]],0)</f>
        <v>0</v>
      </c>
      <c r="P2267" s="8">
        <f>IF(Table1[[#This Row],[Số còn phải thu ĐK]]&lt;&gt;0,0,IF(Table1[[#This Row],[Phân loại]]="Bán hàng",Table1[[#This Row],[Tổng giá trị]],-Table1[[#This Row],[Tổng giá trị]]))</f>
        <v>11678083</v>
      </c>
      <c r="Q2267" s="18">
        <f t="shared" si="252"/>
        <v>11678083</v>
      </c>
      <c r="R2267" s="8">
        <f>Table1[[#This Row],[Số còn phải thu ĐK]]+Table1[[#This Row],[Giá Trị HD sau CK]]-Table1[[#This Row],[Số tiền đã thu]]</f>
        <v>0</v>
      </c>
      <c r="S2267" s="7" t="str">
        <f>IF(Table1[[#This Row],[Ngày hóa đơn]]&lt;&gt;"",Table1[[#This Row],[Ngày hóa đơn]],Table1[[#This Row],[Ngày hạch toán]])</f>
        <v>13/09/2025</v>
      </c>
      <c r="T2267" s="8"/>
      <c r="U2267" s="7">
        <f>IF(Table1[[#This Row],[Ngày tính CN]]="","",S2267+T2267)</f>
        <v>45913</v>
      </c>
      <c r="V2267" s="74">
        <f ca="1">IF(Table1[[#This Row],[Hạn thanh toán]]="","",IF((U2267-NOW())&lt;0,0,(U2267-NOW())))</f>
        <v>0</v>
      </c>
      <c r="X2267" s="18" t="str">
        <f t="shared" ca="1" si="253"/>
        <v/>
      </c>
      <c r="Y2267" s="3" t="str">
        <f t="shared" si="254"/>
        <v>Đã thanh toán</v>
      </c>
      <c r="Z2267" s="301">
        <f>Table1[[#This Row],[Hạn thanh toán]]</f>
        <v>45913</v>
      </c>
      <c r="AA2267" s="301">
        <f>Table1[[#This Row],[Ngày Thanh toán]]</f>
        <v>45961</v>
      </c>
      <c r="AD2267" s="3" t="str">
        <f>VLOOKUP($A2267,Ma_KH!$A:$Q,Ma_KH!O$1,0)</f>
        <v>AEON MALL</v>
      </c>
      <c r="AE2267" s="3" t="str">
        <f>VLOOKUP($A2267,Ma_KH!$A:$Q,Ma_KH!P$1,0)</f>
        <v>CÔNG TY TNHH AEON VIỆT NAM</v>
      </c>
    </row>
    <row r="2268" spans="1:31" ht="25.5" customHeight="1" x14ac:dyDescent="0.2">
      <c r="A2268" s="4" t="s">
        <v>140</v>
      </c>
      <c r="B2268" s="4" t="s">
        <v>4526</v>
      </c>
      <c r="C2268" s="5" t="s">
        <v>4355</v>
      </c>
      <c r="D2268" s="6" t="s">
        <v>4591</v>
      </c>
      <c r="E2268" s="5" t="s">
        <v>4355</v>
      </c>
      <c r="F2268" s="3">
        <v>13282</v>
      </c>
      <c r="I2268" s="18">
        <f>IFERROR(ROUND((VLOOKUP(Table1[[#This Row],[Mã khách hàng]],Ty_Le!$A:$E,5,0)*5%),0),0)</f>
        <v>0</v>
      </c>
      <c r="J2268" s="18">
        <f>(Table1[[#This Row],[Tiền hàng]]-Table1[[#This Row],[Tiền chiết khấu]])*8%</f>
        <v>0</v>
      </c>
      <c r="K2268" s="18">
        <v>2581481</v>
      </c>
      <c r="L2268" s="8" t="s">
        <v>24</v>
      </c>
      <c r="M2268" s="7">
        <v>45961</v>
      </c>
      <c r="N2268" s="8" t="s">
        <v>4389</v>
      </c>
      <c r="O2268" s="18">
        <f>IF(Table1[[#This Row],[Phân loại]]="Tồn đầu kỳ",Table1[[#This Row],[Tổng giá trị]],0)</f>
        <v>0</v>
      </c>
      <c r="P2268" s="8">
        <f>IF(Table1[[#This Row],[Số còn phải thu ĐK]]&lt;&gt;0,0,IF(Table1[[#This Row],[Phân loại]]="Bán hàng",Table1[[#This Row],[Tổng giá trị]],-Table1[[#This Row],[Tổng giá trị]]))</f>
        <v>2581481</v>
      </c>
      <c r="Q2268" s="18">
        <f t="shared" si="252"/>
        <v>2581481</v>
      </c>
      <c r="R2268" s="8">
        <f>Table1[[#This Row],[Số còn phải thu ĐK]]+Table1[[#This Row],[Giá Trị HD sau CK]]-Table1[[#This Row],[Số tiền đã thu]]</f>
        <v>0</v>
      </c>
      <c r="S2268" s="7" t="str">
        <f>IF(Table1[[#This Row],[Ngày hóa đơn]]&lt;&gt;"",Table1[[#This Row],[Ngày hóa đơn]],Table1[[#This Row],[Ngày hạch toán]])</f>
        <v>16/09/2025</v>
      </c>
      <c r="T2268" s="8"/>
      <c r="U2268" s="7">
        <f>IF(Table1[[#This Row],[Ngày tính CN]]="","",S2268+T2268)</f>
        <v>45916</v>
      </c>
      <c r="V2268" s="74">
        <f ca="1">IF(Table1[[#This Row],[Hạn thanh toán]]="","",IF((U2268-NOW())&lt;0,0,(U2268-NOW())))</f>
        <v>0</v>
      </c>
      <c r="X2268" s="18" t="str">
        <f t="shared" ca="1" si="253"/>
        <v/>
      </c>
      <c r="Y2268" s="3" t="str">
        <f t="shared" si="254"/>
        <v>Đã thanh toán</v>
      </c>
      <c r="Z2268" s="301">
        <f>Table1[[#This Row],[Hạn thanh toán]]</f>
        <v>45916</v>
      </c>
      <c r="AA2268" s="301">
        <f>Table1[[#This Row],[Ngày Thanh toán]]</f>
        <v>45961</v>
      </c>
      <c r="AD2268" s="3" t="str">
        <f>VLOOKUP($A2268,Ma_KH!$A:$Q,Ma_KH!O$1,0)</f>
        <v>AEON MALL</v>
      </c>
      <c r="AE2268" s="3" t="str">
        <f>VLOOKUP($A2268,Ma_KH!$A:$Q,Ma_KH!P$1,0)</f>
        <v>CÔNG TY TNHH AEON VIỆT NAM</v>
      </c>
    </row>
    <row r="2269" spans="1:31" ht="25.5" customHeight="1" x14ac:dyDescent="0.2">
      <c r="A2269" s="4" t="s">
        <v>140</v>
      </c>
      <c r="B2269" s="4" t="s">
        <v>4526</v>
      </c>
      <c r="C2269" s="5" t="s">
        <v>4356</v>
      </c>
      <c r="D2269" s="6" t="s">
        <v>4592</v>
      </c>
      <c r="E2269" s="5" t="s">
        <v>4356</v>
      </c>
      <c r="F2269" s="3">
        <v>13283</v>
      </c>
      <c r="I2269" s="18">
        <f>IFERROR(ROUND((VLOOKUP(Table1[[#This Row],[Mã khách hàng]],Ty_Le!$A:$E,5,0)*5%),0),0)</f>
        <v>0</v>
      </c>
      <c r="J2269" s="18">
        <f>(Table1[[#This Row],[Tiền hàng]]-Table1[[#This Row],[Tiền chiết khấu]])*8%</f>
        <v>0</v>
      </c>
      <c r="K2269" s="18">
        <v>3270186</v>
      </c>
      <c r="L2269" s="8" t="s">
        <v>24</v>
      </c>
      <c r="M2269" s="7">
        <v>45961</v>
      </c>
      <c r="N2269" s="8" t="s">
        <v>4389</v>
      </c>
      <c r="O2269" s="18">
        <f>IF(Table1[[#This Row],[Phân loại]]="Tồn đầu kỳ",Table1[[#This Row],[Tổng giá trị]],0)</f>
        <v>0</v>
      </c>
      <c r="P2269" s="8">
        <f>IF(Table1[[#This Row],[Số còn phải thu ĐK]]&lt;&gt;0,0,IF(Table1[[#This Row],[Phân loại]]="Bán hàng",Table1[[#This Row],[Tổng giá trị]],-Table1[[#This Row],[Tổng giá trị]]))</f>
        <v>3270186</v>
      </c>
      <c r="Q2269" s="18">
        <f t="shared" si="252"/>
        <v>3270186</v>
      </c>
      <c r="R2269" s="8">
        <f>Table1[[#This Row],[Số còn phải thu ĐK]]+Table1[[#This Row],[Giá Trị HD sau CK]]-Table1[[#This Row],[Số tiền đã thu]]</f>
        <v>0</v>
      </c>
      <c r="S2269" s="7" t="str">
        <f>IF(Table1[[#This Row],[Ngày hóa đơn]]&lt;&gt;"",Table1[[#This Row],[Ngày hóa đơn]],Table1[[#This Row],[Ngày hạch toán]])</f>
        <v>17/09/2025</v>
      </c>
      <c r="T2269" s="8"/>
      <c r="U2269" s="7">
        <f>IF(Table1[[#This Row],[Ngày tính CN]]="","",S2269+T2269)</f>
        <v>45917</v>
      </c>
      <c r="V2269" s="74">
        <f ca="1">IF(Table1[[#This Row],[Hạn thanh toán]]="","",IF((U2269-NOW())&lt;0,0,(U2269-NOW())))</f>
        <v>0</v>
      </c>
      <c r="X2269" s="18" t="str">
        <f t="shared" ca="1" si="253"/>
        <v/>
      </c>
      <c r="Y2269" s="3" t="str">
        <f t="shared" si="254"/>
        <v>Đã thanh toán</v>
      </c>
      <c r="Z2269" s="301">
        <f>Table1[[#This Row],[Hạn thanh toán]]</f>
        <v>45917</v>
      </c>
      <c r="AA2269" s="301">
        <f>Table1[[#This Row],[Ngày Thanh toán]]</f>
        <v>45961</v>
      </c>
      <c r="AD2269" s="3" t="str">
        <f>VLOOKUP($A2269,Ma_KH!$A:$Q,Ma_KH!O$1,0)</f>
        <v>AEON MALL</v>
      </c>
      <c r="AE2269" s="3" t="str">
        <f>VLOOKUP($A2269,Ma_KH!$A:$Q,Ma_KH!P$1,0)</f>
        <v>CÔNG TY TNHH AEON VIỆT NAM</v>
      </c>
    </row>
    <row r="2270" spans="1:31" ht="25.5" customHeight="1" x14ac:dyDescent="0.2">
      <c r="A2270" s="4" t="s">
        <v>140</v>
      </c>
      <c r="B2270" s="4" t="s">
        <v>4526</v>
      </c>
      <c r="C2270" s="5" t="s">
        <v>4357</v>
      </c>
      <c r="D2270" s="6" t="s">
        <v>4593</v>
      </c>
      <c r="E2270" s="5" t="s">
        <v>4357</v>
      </c>
      <c r="F2270" s="3">
        <v>13284</v>
      </c>
      <c r="I2270" s="18">
        <f>IFERROR(ROUND((VLOOKUP(Table1[[#This Row],[Mã khách hàng]],Ty_Le!$A:$E,5,0)*5%),0),0)</f>
        <v>0</v>
      </c>
      <c r="J2270" s="18">
        <f>(Table1[[#This Row],[Tiền hàng]]-Table1[[#This Row],[Tiền chiết khấu]])*8%</f>
        <v>0</v>
      </c>
      <c r="K2270" s="18">
        <v>2259824</v>
      </c>
      <c r="L2270" s="8" t="s">
        <v>24</v>
      </c>
      <c r="M2270" s="7">
        <v>45961</v>
      </c>
      <c r="N2270" s="8" t="s">
        <v>4389</v>
      </c>
      <c r="O2270" s="18">
        <f>IF(Table1[[#This Row],[Phân loại]]="Tồn đầu kỳ",Table1[[#This Row],[Tổng giá trị]],0)</f>
        <v>0</v>
      </c>
      <c r="P2270" s="8">
        <f>IF(Table1[[#This Row],[Số còn phải thu ĐK]]&lt;&gt;0,0,IF(Table1[[#This Row],[Phân loại]]="Bán hàng",Table1[[#This Row],[Tổng giá trị]],-Table1[[#This Row],[Tổng giá trị]]))</f>
        <v>2259824</v>
      </c>
      <c r="Q2270" s="18">
        <f t="shared" si="252"/>
        <v>2259824</v>
      </c>
      <c r="R2270" s="8">
        <f>Table1[[#This Row],[Số còn phải thu ĐK]]+Table1[[#This Row],[Giá Trị HD sau CK]]-Table1[[#This Row],[Số tiền đã thu]]</f>
        <v>0</v>
      </c>
      <c r="S2270" s="7" t="str">
        <f>IF(Table1[[#This Row],[Ngày hóa đơn]]&lt;&gt;"",Table1[[#This Row],[Ngày hóa đơn]],Table1[[#This Row],[Ngày hạch toán]])</f>
        <v>18/09/2025</v>
      </c>
      <c r="T2270" s="8"/>
      <c r="U2270" s="7">
        <f>IF(Table1[[#This Row],[Ngày tính CN]]="","",S2270+T2270)</f>
        <v>45918</v>
      </c>
      <c r="V2270" s="74">
        <f ca="1">IF(Table1[[#This Row],[Hạn thanh toán]]="","",IF((U2270-NOW())&lt;0,0,(U2270-NOW())))</f>
        <v>0</v>
      </c>
      <c r="X2270" s="18" t="str">
        <f t="shared" ca="1" si="253"/>
        <v/>
      </c>
      <c r="Y2270" s="3" t="str">
        <f t="shared" si="254"/>
        <v>Đã thanh toán</v>
      </c>
      <c r="Z2270" s="301">
        <f>Table1[[#This Row],[Hạn thanh toán]]</f>
        <v>45918</v>
      </c>
      <c r="AA2270" s="301">
        <f>Table1[[#This Row],[Ngày Thanh toán]]</f>
        <v>45961</v>
      </c>
      <c r="AD2270" s="3" t="str">
        <f>VLOOKUP($A2270,Ma_KH!$A:$Q,Ma_KH!O$1,0)</f>
        <v>AEON MALL</v>
      </c>
      <c r="AE2270" s="3" t="str">
        <f>VLOOKUP($A2270,Ma_KH!$A:$Q,Ma_KH!P$1,0)</f>
        <v>CÔNG TY TNHH AEON VIỆT NAM</v>
      </c>
    </row>
    <row r="2271" spans="1:31" ht="25.5" customHeight="1" x14ac:dyDescent="0.2">
      <c r="A2271" s="4" t="s">
        <v>140</v>
      </c>
      <c r="B2271" s="4" t="s">
        <v>4526</v>
      </c>
      <c r="C2271" s="5" t="s">
        <v>4356</v>
      </c>
      <c r="D2271" s="6" t="s">
        <v>4594</v>
      </c>
      <c r="E2271" s="5" t="s">
        <v>4356</v>
      </c>
      <c r="F2271" s="3">
        <v>13285</v>
      </c>
      <c r="I2271" s="18">
        <f>IFERROR(ROUND((VLOOKUP(Table1[[#This Row],[Mã khách hàng]],Ty_Le!$A:$E,5,0)*5%),0),0)</f>
        <v>0</v>
      </c>
      <c r="J2271" s="18">
        <f>(Table1[[#This Row],[Tiền hàng]]-Table1[[#This Row],[Tiền chiết khấu]])*8%</f>
        <v>0</v>
      </c>
      <c r="K2271" s="18">
        <v>541976</v>
      </c>
      <c r="L2271" s="8" t="s">
        <v>24</v>
      </c>
      <c r="M2271" s="7">
        <v>45961</v>
      </c>
      <c r="N2271" s="8" t="s">
        <v>4389</v>
      </c>
      <c r="O2271" s="18">
        <f>IF(Table1[[#This Row],[Phân loại]]="Tồn đầu kỳ",Table1[[#This Row],[Tổng giá trị]],0)</f>
        <v>0</v>
      </c>
      <c r="P2271" s="8">
        <f>IF(Table1[[#This Row],[Số còn phải thu ĐK]]&lt;&gt;0,0,IF(Table1[[#This Row],[Phân loại]]="Bán hàng",Table1[[#This Row],[Tổng giá trị]],-Table1[[#This Row],[Tổng giá trị]]))</f>
        <v>541976</v>
      </c>
      <c r="Q2271" s="18">
        <f t="shared" si="252"/>
        <v>541976</v>
      </c>
      <c r="R2271" s="8">
        <f>Table1[[#This Row],[Số còn phải thu ĐK]]+Table1[[#This Row],[Giá Trị HD sau CK]]-Table1[[#This Row],[Số tiền đã thu]]</f>
        <v>0</v>
      </c>
      <c r="S2271" s="7" t="str">
        <f>IF(Table1[[#This Row],[Ngày hóa đơn]]&lt;&gt;"",Table1[[#This Row],[Ngày hóa đơn]],Table1[[#This Row],[Ngày hạch toán]])</f>
        <v>17/09/2025</v>
      </c>
      <c r="T2271" s="8"/>
      <c r="U2271" s="7">
        <f>IF(Table1[[#This Row],[Ngày tính CN]]="","",S2271+T2271)</f>
        <v>45917</v>
      </c>
      <c r="V2271" s="74">
        <f ca="1">IF(Table1[[#This Row],[Hạn thanh toán]]="","",IF((U2271-NOW())&lt;0,0,(U2271-NOW())))</f>
        <v>0</v>
      </c>
      <c r="X2271" s="18" t="str">
        <f t="shared" ca="1" si="253"/>
        <v/>
      </c>
      <c r="Y2271" s="3" t="str">
        <f t="shared" si="254"/>
        <v>Đã thanh toán</v>
      </c>
      <c r="Z2271" s="301">
        <f>Table1[[#This Row],[Hạn thanh toán]]</f>
        <v>45917</v>
      </c>
      <c r="AA2271" s="301">
        <f>Table1[[#This Row],[Ngày Thanh toán]]</f>
        <v>45961</v>
      </c>
      <c r="AD2271" s="3" t="str">
        <f>VLOOKUP($A2271,Ma_KH!$A:$Q,Ma_KH!O$1,0)</f>
        <v>AEON MALL</v>
      </c>
      <c r="AE2271" s="3" t="str">
        <f>VLOOKUP($A2271,Ma_KH!$A:$Q,Ma_KH!P$1,0)</f>
        <v>CÔNG TY TNHH AEON VIỆT NAM</v>
      </c>
    </row>
    <row r="2272" spans="1:31" ht="25.5" customHeight="1" x14ac:dyDescent="0.2">
      <c r="A2272" s="4" t="s">
        <v>140</v>
      </c>
      <c r="B2272" s="4" t="s">
        <v>4526</v>
      </c>
      <c r="C2272" s="5" t="s">
        <v>4358</v>
      </c>
      <c r="D2272" s="6" t="s">
        <v>4595</v>
      </c>
      <c r="E2272" s="5" t="s">
        <v>4358</v>
      </c>
      <c r="F2272" s="3">
        <v>13286</v>
      </c>
      <c r="I2272" s="18">
        <f>IFERROR(ROUND((VLOOKUP(Table1[[#This Row],[Mã khách hàng]],Ty_Le!$A:$E,5,0)*5%),0),0)</f>
        <v>0</v>
      </c>
      <c r="J2272" s="18">
        <f>(Table1[[#This Row],[Tiền hàng]]-Table1[[#This Row],[Tiền chiết khấu]])*8%</f>
        <v>0</v>
      </c>
      <c r="K2272" s="18">
        <v>576618</v>
      </c>
      <c r="L2272" s="8" t="s">
        <v>24</v>
      </c>
      <c r="M2272" s="7">
        <v>45961</v>
      </c>
      <c r="N2272" s="8" t="s">
        <v>4389</v>
      </c>
      <c r="O2272" s="18">
        <f>IF(Table1[[#This Row],[Phân loại]]="Tồn đầu kỳ",Table1[[#This Row],[Tổng giá trị]],0)</f>
        <v>0</v>
      </c>
      <c r="P2272" s="8">
        <f>IF(Table1[[#This Row],[Số còn phải thu ĐK]]&lt;&gt;0,0,IF(Table1[[#This Row],[Phân loại]]="Bán hàng",Table1[[#This Row],[Tổng giá trị]],-Table1[[#This Row],[Tổng giá trị]]))</f>
        <v>576618</v>
      </c>
      <c r="Q2272" s="18">
        <f t="shared" si="252"/>
        <v>576618</v>
      </c>
      <c r="R2272" s="8">
        <f>Table1[[#This Row],[Số còn phải thu ĐK]]+Table1[[#This Row],[Giá Trị HD sau CK]]-Table1[[#This Row],[Số tiền đã thu]]</f>
        <v>0</v>
      </c>
      <c r="S2272" s="7" t="str">
        <f>IF(Table1[[#This Row],[Ngày hóa đơn]]&lt;&gt;"",Table1[[#This Row],[Ngày hóa đơn]],Table1[[#This Row],[Ngày hạch toán]])</f>
        <v>19/09/2025</v>
      </c>
      <c r="T2272" s="8"/>
      <c r="U2272" s="7">
        <f>IF(Table1[[#This Row],[Ngày tính CN]]="","",S2272+T2272)</f>
        <v>45919</v>
      </c>
      <c r="V2272" s="74">
        <f ca="1">IF(Table1[[#This Row],[Hạn thanh toán]]="","",IF((U2272-NOW())&lt;0,0,(U2272-NOW())))</f>
        <v>0</v>
      </c>
      <c r="X2272" s="18" t="str">
        <f t="shared" ca="1" si="253"/>
        <v/>
      </c>
      <c r="Y2272" s="3" t="str">
        <f t="shared" si="254"/>
        <v>Đã thanh toán</v>
      </c>
      <c r="Z2272" s="301">
        <f>Table1[[#This Row],[Hạn thanh toán]]</f>
        <v>45919</v>
      </c>
      <c r="AA2272" s="301">
        <f>Table1[[#This Row],[Ngày Thanh toán]]</f>
        <v>45961</v>
      </c>
      <c r="AD2272" s="3" t="str">
        <f>VLOOKUP($A2272,Ma_KH!$A:$Q,Ma_KH!O$1,0)</f>
        <v>AEON MALL</v>
      </c>
      <c r="AE2272" s="3" t="str">
        <f>VLOOKUP($A2272,Ma_KH!$A:$Q,Ma_KH!P$1,0)</f>
        <v>CÔNG TY TNHH AEON VIỆT NAM</v>
      </c>
    </row>
    <row r="2273" spans="1:31" ht="25.5" customHeight="1" x14ac:dyDescent="0.2">
      <c r="A2273" s="4" t="s">
        <v>140</v>
      </c>
      <c r="B2273" s="4" t="s">
        <v>4526</v>
      </c>
      <c r="C2273" s="5" t="s">
        <v>4359</v>
      </c>
      <c r="D2273" s="6" t="s">
        <v>4596</v>
      </c>
      <c r="E2273" s="5" t="s">
        <v>4359</v>
      </c>
      <c r="F2273" s="3">
        <v>13287</v>
      </c>
      <c r="I2273" s="18">
        <f>IFERROR(ROUND((VLOOKUP(Table1[[#This Row],[Mã khách hàng]],Ty_Le!$A:$E,5,0)*5%),0),0)</f>
        <v>0</v>
      </c>
      <c r="J2273" s="18">
        <f>(Table1[[#This Row],[Tiền hàng]]-Table1[[#This Row],[Tiền chiết khấu]])*8%</f>
        <v>0</v>
      </c>
      <c r="K2273" s="18">
        <v>5435273</v>
      </c>
      <c r="L2273" s="8" t="s">
        <v>24</v>
      </c>
      <c r="M2273" s="7">
        <v>45961</v>
      </c>
      <c r="N2273" s="8" t="s">
        <v>4389</v>
      </c>
      <c r="O2273" s="18">
        <f>IF(Table1[[#This Row],[Phân loại]]="Tồn đầu kỳ",Table1[[#This Row],[Tổng giá trị]],0)</f>
        <v>0</v>
      </c>
      <c r="P2273" s="8">
        <f>IF(Table1[[#This Row],[Số còn phải thu ĐK]]&lt;&gt;0,0,IF(Table1[[#This Row],[Phân loại]]="Bán hàng",Table1[[#This Row],[Tổng giá trị]],-Table1[[#This Row],[Tổng giá trị]]))</f>
        <v>5435273</v>
      </c>
      <c r="Q2273" s="18">
        <f t="shared" si="252"/>
        <v>5435273</v>
      </c>
      <c r="R2273" s="8">
        <f>Table1[[#This Row],[Số còn phải thu ĐK]]+Table1[[#This Row],[Giá Trị HD sau CK]]-Table1[[#This Row],[Số tiền đã thu]]</f>
        <v>0</v>
      </c>
      <c r="S2273" s="7" t="str">
        <f>IF(Table1[[#This Row],[Ngày hóa đơn]]&lt;&gt;"",Table1[[#This Row],[Ngày hóa đơn]],Table1[[#This Row],[Ngày hạch toán]])</f>
        <v>20/09/2025</v>
      </c>
      <c r="T2273" s="8"/>
      <c r="U2273" s="7">
        <f>IF(Table1[[#This Row],[Ngày tính CN]]="","",S2273+T2273)</f>
        <v>45920</v>
      </c>
      <c r="V2273" s="74">
        <f ca="1">IF(Table1[[#This Row],[Hạn thanh toán]]="","",IF((U2273-NOW())&lt;0,0,(U2273-NOW())))</f>
        <v>0</v>
      </c>
      <c r="X2273" s="18" t="str">
        <f t="shared" ca="1" si="253"/>
        <v/>
      </c>
      <c r="Y2273" s="3" t="str">
        <f t="shared" si="254"/>
        <v>Đã thanh toán</v>
      </c>
      <c r="Z2273" s="301">
        <f>Table1[[#This Row],[Hạn thanh toán]]</f>
        <v>45920</v>
      </c>
      <c r="AA2273" s="301">
        <f>Table1[[#This Row],[Ngày Thanh toán]]</f>
        <v>45961</v>
      </c>
      <c r="AD2273" s="3" t="str">
        <f>VLOOKUP($A2273,Ma_KH!$A:$Q,Ma_KH!O$1,0)</f>
        <v>AEON MALL</v>
      </c>
      <c r="AE2273" s="3" t="str">
        <f>VLOOKUP($A2273,Ma_KH!$A:$Q,Ma_KH!P$1,0)</f>
        <v>CÔNG TY TNHH AEON VIỆT NAM</v>
      </c>
    </row>
    <row r="2274" spans="1:31" ht="25.5" customHeight="1" x14ac:dyDescent="0.2">
      <c r="A2274" s="4" t="s">
        <v>140</v>
      </c>
      <c r="B2274" s="4" t="s">
        <v>4526</v>
      </c>
      <c r="C2274" s="5" t="s">
        <v>4359</v>
      </c>
      <c r="E2274" s="5" t="s">
        <v>4359</v>
      </c>
      <c r="F2274" s="3">
        <v>13288</v>
      </c>
      <c r="I2274" s="18">
        <f>IFERROR(ROUND((VLOOKUP(Table1[[#This Row],[Mã khách hàng]],Ty_Le!$A:$E,5,0)*5%),0),0)</f>
        <v>0</v>
      </c>
      <c r="J2274" s="18">
        <f>(Table1[[#This Row],[Tiền hàng]]-Table1[[#This Row],[Tiền chiết khấu]])*8%</f>
        <v>0</v>
      </c>
      <c r="K2274" s="18">
        <v>3061853</v>
      </c>
      <c r="L2274" s="8" t="s">
        <v>24</v>
      </c>
      <c r="M2274" s="7">
        <v>45961</v>
      </c>
      <c r="N2274" s="8" t="s">
        <v>4389</v>
      </c>
      <c r="O2274" s="18">
        <f>IF(Table1[[#This Row],[Phân loại]]="Tồn đầu kỳ",Table1[[#This Row],[Tổng giá trị]],0)</f>
        <v>0</v>
      </c>
      <c r="P2274" s="8">
        <f>IF(Table1[[#This Row],[Số còn phải thu ĐK]]&lt;&gt;0,0,IF(Table1[[#This Row],[Phân loại]]="Bán hàng",Table1[[#This Row],[Tổng giá trị]],-Table1[[#This Row],[Tổng giá trị]]))</f>
        <v>3061853</v>
      </c>
      <c r="Q2274" s="18">
        <f t="shared" si="252"/>
        <v>3061853</v>
      </c>
      <c r="R2274" s="8">
        <f>Table1[[#This Row],[Số còn phải thu ĐK]]+Table1[[#This Row],[Giá Trị HD sau CK]]-Table1[[#This Row],[Số tiền đã thu]]</f>
        <v>0</v>
      </c>
      <c r="S2274" s="7" t="str">
        <f>IF(Table1[[#This Row],[Ngày hóa đơn]]&lt;&gt;"",Table1[[#This Row],[Ngày hóa đơn]],Table1[[#This Row],[Ngày hạch toán]])</f>
        <v>20/09/2025</v>
      </c>
      <c r="T2274" s="8"/>
      <c r="U2274" s="7">
        <f>IF(Table1[[#This Row],[Ngày tính CN]]="","",S2274+T2274)</f>
        <v>45920</v>
      </c>
      <c r="V2274" s="74">
        <f ca="1">IF(Table1[[#This Row],[Hạn thanh toán]]="","",IF((U2274-NOW())&lt;0,0,(U2274-NOW())))</f>
        <v>0</v>
      </c>
      <c r="X2274" s="18" t="str">
        <f t="shared" ca="1" si="253"/>
        <v/>
      </c>
      <c r="Y2274" s="3" t="str">
        <f t="shared" si="254"/>
        <v>Đã thanh toán</v>
      </c>
      <c r="Z2274" s="301">
        <f>Table1[[#This Row],[Hạn thanh toán]]</f>
        <v>45920</v>
      </c>
      <c r="AA2274" s="301">
        <f>Table1[[#This Row],[Ngày Thanh toán]]</f>
        <v>45961</v>
      </c>
      <c r="AD2274" s="3" t="str">
        <f>VLOOKUP($A2274,Ma_KH!$A:$Q,Ma_KH!O$1,0)</f>
        <v>AEON MALL</v>
      </c>
      <c r="AE2274" s="3" t="str">
        <f>VLOOKUP($A2274,Ma_KH!$A:$Q,Ma_KH!P$1,0)</f>
        <v>CÔNG TY TNHH AEON VIỆT NAM</v>
      </c>
    </row>
    <row r="2275" spans="1:31" ht="25.5" customHeight="1" x14ac:dyDescent="0.2">
      <c r="A2275" s="4" t="s">
        <v>140</v>
      </c>
      <c r="B2275" s="4" t="s">
        <v>4526</v>
      </c>
      <c r="C2275" s="5" t="s">
        <v>4360</v>
      </c>
      <c r="D2275" s="6" t="s">
        <v>4597</v>
      </c>
      <c r="E2275" s="5" t="s">
        <v>4360</v>
      </c>
      <c r="F2275" s="3">
        <v>13289</v>
      </c>
      <c r="I2275" s="18">
        <f>IFERROR(ROUND((VLOOKUP(Table1[[#This Row],[Mã khách hàng]],Ty_Le!$A:$E,5,0)*5%),0),0)</f>
        <v>0</v>
      </c>
      <c r="J2275" s="18">
        <f>(Table1[[#This Row],[Tiền hàng]]-Table1[[#This Row],[Tiền chiết khấu]])*8%</f>
        <v>0</v>
      </c>
      <c r="K2275" s="18">
        <v>6020287</v>
      </c>
      <c r="L2275" s="8" t="s">
        <v>24</v>
      </c>
      <c r="M2275" s="7">
        <v>45961</v>
      </c>
      <c r="N2275" s="8" t="s">
        <v>4389</v>
      </c>
      <c r="O2275" s="18">
        <f>IF(Table1[[#This Row],[Phân loại]]="Tồn đầu kỳ",Table1[[#This Row],[Tổng giá trị]],0)</f>
        <v>0</v>
      </c>
      <c r="P2275" s="8">
        <f>IF(Table1[[#This Row],[Số còn phải thu ĐK]]&lt;&gt;0,0,IF(Table1[[#This Row],[Phân loại]]="Bán hàng",Table1[[#This Row],[Tổng giá trị]],-Table1[[#This Row],[Tổng giá trị]]))</f>
        <v>6020287</v>
      </c>
      <c r="Q2275" s="18">
        <f t="shared" si="252"/>
        <v>6020287</v>
      </c>
      <c r="R2275" s="8">
        <f>Table1[[#This Row],[Số còn phải thu ĐK]]+Table1[[#This Row],[Giá Trị HD sau CK]]-Table1[[#This Row],[Số tiền đã thu]]</f>
        <v>0</v>
      </c>
      <c r="S2275" s="7" t="str">
        <f>IF(Table1[[#This Row],[Ngày hóa đơn]]&lt;&gt;"",Table1[[#This Row],[Ngày hóa đơn]],Table1[[#This Row],[Ngày hạch toán]])</f>
        <v>24/09/2025</v>
      </c>
      <c r="T2275" s="8"/>
      <c r="U2275" s="7">
        <f>IF(Table1[[#This Row],[Ngày tính CN]]="","",S2275+T2275)</f>
        <v>45924</v>
      </c>
      <c r="V2275" s="74">
        <f ca="1">IF(Table1[[#This Row],[Hạn thanh toán]]="","",IF((U2275-NOW())&lt;0,0,(U2275-NOW())))</f>
        <v>0</v>
      </c>
      <c r="X2275" s="18" t="str">
        <f t="shared" ca="1" si="253"/>
        <v/>
      </c>
      <c r="Y2275" s="3" t="str">
        <f t="shared" si="254"/>
        <v>Đã thanh toán</v>
      </c>
      <c r="Z2275" s="301">
        <f>Table1[[#This Row],[Hạn thanh toán]]</f>
        <v>45924</v>
      </c>
      <c r="AA2275" s="301">
        <f>Table1[[#This Row],[Ngày Thanh toán]]</f>
        <v>45961</v>
      </c>
      <c r="AD2275" s="3" t="str">
        <f>VLOOKUP($A2275,Ma_KH!$A:$Q,Ma_KH!O$1,0)</f>
        <v>AEON MALL</v>
      </c>
      <c r="AE2275" s="3" t="str">
        <f>VLOOKUP($A2275,Ma_KH!$A:$Q,Ma_KH!P$1,0)</f>
        <v>CÔNG TY TNHH AEON VIỆT NAM</v>
      </c>
    </row>
    <row r="2276" spans="1:31" ht="25.5" customHeight="1" x14ac:dyDescent="0.2">
      <c r="A2276" s="4" t="s">
        <v>140</v>
      </c>
      <c r="B2276" s="4" t="s">
        <v>4526</v>
      </c>
      <c r="C2276" s="5" t="s">
        <v>4361</v>
      </c>
      <c r="D2276" s="6" t="s">
        <v>4598</v>
      </c>
      <c r="E2276" s="5" t="s">
        <v>4361</v>
      </c>
      <c r="F2276" s="3">
        <v>13290</v>
      </c>
      <c r="I2276" s="18">
        <f>IFERROR(ROUND((VLOOKUP(Table1[[#This Row],[Mã khách hàng]],Ty_Le!$A:$E,5,0)*5%),0),0)</f>
        <v>0</v>
      </c>
      <c r="J2276" s="18">
        <f>(Table1[[#This Row],[Tiền hàng]]-Table1[[#This Row],[Tiền chiết khấu]])*8%</f>
        <v>0</v>
      </c>
      <c r="K2276" s="18">
        <v>839598</v>
      </c>
      <c r="L2276" s="8" t="s">
        <v>24</v>
      </c>
      <c r="M2276" s="7">
        <v>45961</v>
      </c>
      <c r="N2276" s="8" t="s">
        <v>4389</v>
      </c>
      <c r="O2276" s="18">
        <f>IF(Table1[[#This Row],[Phân loại]]="Tồn đầu kỳ",Table1[[#This Row],[Tổng giá trị]],0)</f>
        <v>0</v>
      </c>
      <c r="P2276" s="8">
        <f>IF(Table1[[#This Row],[Số còn phải thu ĐK]]&lt;&gt;0,0,IF(Table1[[#This Row],[Phân loại]]="Bán hàng",Table1[[#This Row],[Tổng giá trị]],-Table1[[#This Row],[Tổng giá trị]]))</f>
        <v>839598</v>
      </c>
      <c r="Q2276" s="18">
        <f t="shared" si="252"/>
        <v>839598</v>
      </c>
      <c r="R2276" s="8">
        <f>Table1[[#This Row],[Số còn phải thu ĐK]]+Table1[[#This Row],[Giá Trị HD sau CK]]-Table1[[#This Row],[Số tiền đã thu]]</f>
        <v>0</v>
      </c>
      <c r="S2276" s="7" t="str">
        <f>IF(Table1[[#This Row],[Ngày hóa đơn]]&lt;&gt;"",Table1[[#This Row],[Ngày hóa đơn]],Table1[[#This Row],[Ngày hạch toán]])</f>
        <v>22/09/2025</v>
      </c>
      <c r="T2276" s="8"/>
      <c r="U2276" s="7">
        <f>IF(Table1[[#This Row],[Ngày tính CN]]="","",S2276+T2276)</f>
        <v>45922</v>
      </c>
      <c r="V2276" s="74">
        <f ca="1">IF(Table1[[#This Row],[Hạn thanh toán]]="","",IF((U2276-NOW())&lt;0,0,(U2276-NOW())))</f>
        <v>0</v>
      </c>
      <c r="X2276" s="18" t="str">
        <f t="shared" ca="1" si="253"/>
        <v/>
      </c>
      <c r="Y2276" s="3" t="str">
        <f t="shared" si="254"/>
        <v>Đã thanh toán</v>
      </c>
      <c r="Z2276" s="301">
        <f>Table1[[#This Row],[Hạn thanh toán]]</f>
        <v>45922</v>
      </c>
      <c r="AA2276" s="301">
        <f>Table1[[#This Row],[Ngày Thanh toán]]</f>
        <v>45961</v>
      </c>
      <c r="AD2276" s="3" t="str">
        <f>VLOOKUP($A2276,Ma_KH!$A:$Q,Ma_KH!O$1,0)</f>
        <v>AEON MALL</v>
      </c>
      <c r="AE2276" s="3" t="str">
        <f>VLOOKUP($A2276,Ma_KH!$A:$Q,Ma_KH!P$1,0)</f>
        <v>CÔNG TY TNHH AEON VIỆT NAM</v>
      </c>
    </row>
    <row r="2277" spans="1:31" ht="25.5" customHeight="1" x14ac:dyDescent="0.2">
      <c r="A2277" s="4" t="s">
        <v>140</v>
      </c>
      <c r="B2277" s="4" t="s">
        <v>4526</v>
      </c>
      <c r="C2277" s="5" t="s">
        <v>4362</v>
      </c>
      <c r="D2277" s="6" t="s">
        <v>4599</v>
      </c>
      <c r="E2277" s="5" t="s">
        <v>4362</v>
      </c>
      <c r="F2277" s="3">
        <v>13291</v>
      </c>
      <c r="I2277" s="18">
        <f>IFERROR(ROUND((VLOOKUP(Table1[[#This Row],[Mã khách hàng]],Ty_Le!$A:$E,5,0)*5%),0),0)</f>
        <v>0</v>
      </c>
      <c r="J2277" s="18">
        <f>(Table1[[#This Row],[Tiền hàng]]-Table1[[#This Row],[Tiền chiết khấu]])*8%</f>
        <v>0</v>
      </c>
      <c r="K2277" s="18">
        <v>1525511</v>
      </c>
      <c r="L2277" s="8" t="s">
        <v>24</v>
      </c>
      <c r="M2277" s="7">
        <v>45961</v>
      </c>
      <c r="N2277" s="8" t="s">
        <v>4389</v>
      </c>
      <c r="O2277" s="18">
        <f>IF(Table1[[#This Row],[Phân loại]]="Tồn đầu kỳ",Table1[[#This Row],[Tổng giá trị]],0)</f>
        <v>0</v>
      </c>
      <c r="P2277" s="8">
        <f>IF(Table1[[#This Row],[Số còn phải thu ĐK]]&lt;&gt;0,0,IF(Table1[[#This Row],[Phân loại]]="Bán hàng",Table1[[#This Row],[Tổng giá trị]],-Table1[[#This Row],[Tổng giá trị]]))</f>
        <v>1525511</v>
      </c>
      <c r="Q2277" s="18">
        <f t="shared" si="252"/>
        <v>1525511</v>
      </c>
      <c r="R2277" s="8">
        <f>Table1[[#This Row],[Số còn phải thu ĐK]]+Table1[[#This Row],[Giá Trị HD sau CK]]-Table1[[#This Row],[Số tiền đã thu]]</f>
        <v>0</v>
      </c>
      <c r="S2277" s="7" t="str">
        <f>IF(Table1[[#This Row],[Ngày hóa đơn]]&lt;&gt;"",Table1[[#This Row],[Ngày hóa đơn]],Table1[[#This Row],[Ngày hạch toán]])</f>
        <v>25/09/2025</v>
      </c>
      <c r="T2277" s="8"/>
      <c r="U2277" s="7">
        <f>IF(Table1[[#This Row],[Ngày tính CN]]="","",S2277+T2277)</f>
        <v>45925</v>
      </c>
      <c r="V2277" s="74">
        <f ca="1">IF(Table1[[#This Row],[Hạn thanh toán]]="","",IF((U2277-NOW())&lt;0,0,(U2277-NOW())))</f>
        <v>0</v>
      </c>
      <c r="X2277" s="18" t="str">
        <f t="shared" ca="1" si="253"/>
        <v/>
      </c>
      <c r="Y2277" s="3" t="str">
        <f t="shared" si="254"/>
        <v>Đã thanh toán</v>
      </c>
      <c r="Z2277" s="301">
        <f>Table1[[#This Row],[Hạn thanh toán]]</f>
        <v>45925</v>
      </c>
      <c r="AA2277" s="301">
        <f>Table1[[#This Row],[Ngày Thanh toán]]</f>
        <v>45961</v>
      </c>
      <c r="AD2277" s="3" t="str">
        <f>VLOOKUP($A2277,Ma_KH!$A:$Q,Ma_KH!O$1,0)</f>
        <v>AEON MALL</v>
      </c>
      <c r="AE2277" s="3" t="str">
        <f>VLOOKUP($A2277,Ma_KH!$A:$Q,Ma_KH!P$1,0)</f>
        <v>CÔNG TY TNHH AEON VIỆT NAM</v>
      </c>
    </row>
    <row r="2278" spans="1:31" ht="25.5" customHeight="1" x14ac:dyDescent="0.2">
      <c r="A2278" s="4" t="s">
        <v>140</v>
      </c>
      <c r="B2278" s="4" t="s">
        <v>4526</v>
      </c>
      <c r="C2278" s="5" t="s">
        <v>4363</v>
      </c>
      <c r="E2278" s="5" t="s">
        <v>4363</v>
      </c>
      <c r="F2278" s="3">
        <v>13292</v>
      </c>
      <c r="I2278" s="18">
        <f>IFERROR(ROUND((VLOOKUP(Table1[[#This Row],[Mã khách hàng]],Ty_Le!$A:$E,5,0)*5%),0),0)</f>
        <v>0</v>
      </c>
      <c r="J2278" s="18">
        <f>(Table1[[#This Row],[Tiền hàng]]-Table1[[#This Row],[Tiền chiết khấu]])*8%</f>
        <v>0</v>
      </c>
      <c r="K2278" s="18">
        <v>1688953</v>
      </c>
      <c r="L2278" s="8" t="s">
        <v>24</v>
      </c>
      <c r="M2278" s="7">
        <v>45961</v>
      </c>
      <c r="N2278" s="8" t="s">
        <v>4389</v>
      </c>
      <c r="O2278" s="18">
        <f>IF(Table1[[#This Row],[Phân loại]]="Tồn đầu kỳ",Table1[[#This Row],[Tổng giá trị]],0)</f>
        <v>0</v>
      </c>
      <c r="P2278" s="8">
        <f>IF(Table1[[#This Row],[Số còn phải thu ĐK]]&lt;&gt;0,0,IF(Table1[[#This Row],[Phân loại]]="Bán hàng",Table1[[#This Row],[Tổng giá trị]],-Table1[[#This Row],[Tổng giá trị]]))</f>
        <v>1688953</v>
      </c>
      <c r="Q2278" s="18">
        <f t="shared" si="252"/>
        <v>1688953</v>
      </c>
      <c r="R2278" s="8">
        <f>Table1[[#This Row],[Số còn phải thu ĐK]]+Table1[[#This Row],[Giá Trị HD sau CK]]-Table1[[#This Row],[Số tiền đã thu]]</f>
        <v>0</v>
      </c>
      <c r="S2278" s="7" t="str">
        <f>IF(Table1[[#This Row],[Ngày hóa đơn]]&lt;&gt;"",Table1[[#This Row],[Ngày hóa đơn]],Table1[[#This Row],[Ngày hạch toán]])</f>
        <v>26/09/2025</v>
      </c>
      <c r="T2278" s="8"/>
      <c r="U2278" s="7">
        <f>IF(Table1[[#This Row],[Ngày tính CN]]="","",S2278+T2278)</f>
        <v>45926</v>
      </c>
      <c r="V2278" s="74">
        <f ca="1">IF(Table1[[#This Row],[Hạn thanh toán]]="","",IF((U2278-NOW())&lt;0,0,(U2278-NOW())))</f>
        <v>0</v>
      </c>
      <c r="X2278" s="18" t="str">
        <f t="shared" ca="1" si="253"/>
        <v/>
      </c>
      <c r="Y2278" s="3" t="str">
        <f t="shared" si="254"/>
        <v>Đã thanh toán</v>
      </c>
      <c r="Z2278" s="301">
        <f>Table1[[#This Row],[Hạn thanh toán]]</f>
        <v>45926</v>
      </c>
      <c r="AA2278" s="301">
        <f>Table1[[#This Row],[Ngày Thanh toán]]</f>
        <v>45961</v>
      </c>
      <c r="AD2278" s="3" t="str">
        <f>VLOOKUP($A2278,Ma_KH!$A:$Q,Ma_KH!O$1,0)</f>
        <v>AEON MALL</v>
      </c>
      <c r="AE2278" s="3" t="str">
        <f>VLOOKUP($A2278,Ma_KH!$A:$Q,Ma_KH!P$1,0)</f>
        <v>CÔNG TY TNHH AEON VIỆT NAM</v>
      </c>
    </row>
    <row r="2279" spans="1:31" ht="25.5" customHeight="1" x14ac:dyDescent="0.2">
      <c r="A2279" s="4" t="s">
        <v>140</v>
      </c>
      <c r="B2279" s="4" t="s">
        <v>4526</v>
      </c>
      <c r="C2279" s="5" t="s">
        <v>4364</v>
      </c>
      <c r="E2279" s="5" t="s">
        <v>4364</v>
      </c>
      <c r="F2279" s="3">
        <v>13293</v>
      </c>
      <c r="I2279" s="18">
        <f>IFERROR(ROUND((VLOOKUP(Table1[[#This Row],[Mã khách hàng]],Ty_Le!$A:$E,5,0)*5%),0),0)</f>
        <v>0</v>
      </c>
      <c r="J2279" s="18">
        <f>(Table1[[#This Row],[Tiền hàng]]-Table1[[#This Row],[Tiền chiết khấu]])*8%</f>
        <v>0</v>
      </c>
      <c r="K2279" s="18">
        <v>1534827</v>
      </c>
      <c r="L2279" s="8" t="s">
        <v>24</v>
      </c>
      <c r="M2279" s="7">
        <v>45961</v>
      </c>
      <c r="N2279" s="8" t="s">
        <v>4389</v>
      </c>
      <c r="O2279" s="18">
        <f>IF(Table1[[#This Row],[Phân loại]]="Tồn đầu kỳ",Table1[[#This Row],[Tổng giá trị]],0)</f>
        <v>0</v>
      </c>
      <c r="P2279" s="8">
        <f>IF(Table1[[#This Row],[Số còn phải thu ĐK]]&lt;&gt;0,0,IF(Table1[[#This Row],[Phân loại]]="Bán hàng",Table1[[#This Row],[Tổng giá trị]],-Table1[[#This Row],[Tổng giá trị]]))</f>
        <v>1534827</v>
      </c>
      <c r="Q2279" s="18">
        <f t="shared" si="252"/>
        <v>1534827</v>
      </c>
      <c r="R2279" s="8">
        <f>Table1[[#This Row],[Số còn phải thu ĐK]]+Table1[[#This Row],[Giá Trị HD sau CK]]-Table1[[#This Row],[Số tiền đã thu]]</f>
        <v>0</v>
      </c>
      <c r="S2279" s="7" t="str">
        <f>IF(Table1[[#This Row],[Ngày hóa đơn]]&lt;&gt;"",Table1[[#This Row],[Ngày hóa đơn]],Table1[[#This Row],[Ngày hạch toán]])</f>
        <v>27/09/2025</v>
      </c>
      <c r="T2279" s="8"/>
      <c r="U2279" s="7">
        <f>IF(Table1[[#This Row],[Ngày tính CN]]="","",S2279+T2279)</f>
        <v>45927</v>
      </c>
      <c r="V2279" s="74">
        <f ca="1">IF(Table1[[#This Row],[Hạn thanh toán]]="","",IF((U2279-NOW())&lt;0,0,(U2279-NOW())))</f>
        <v>0</v>
      </c>
      <c r="X2279" s="18" t="str">
        <f t="shared" ca="1" si="253"/>
        <v/>
      </c>
      <c r="Y2279" s="3" t="str">
        <f t="shared" si="254"/>
        <v>Đã thanh toán</v>
      </c>
      <c r="Z2279" s="301">
        <f>Table1[[#This Row],[Hạn thanh toán]]</f>
        <v>45927</v>
      </c>
      <c r="AA2279" s="301">
        <f>Table1[[#This Row],[Ngày Thanh toán]]</f>
        <v>45961</v>
      </c>
      <c r="AD2279" s="3" t="str">
        <f>VLOOKUP($A2279,Ma_KH!$A:$Q,Ma_KH!O$1,0)</f>
        <v>AEON MALL</v>
      </c>
      <c r="AE2279" s="3" t="str">
        <f>VLOOKUP($A2279,Ma_KH!$A:$Q,Ma_KH!P$1,0)</f>
        <v>CÔNG TY TNHH AEON VIỆT NAM</v>
      </c>
    </row>
    <row r="2280" spans="1:31" ht="25.5" customHeight="1" x14ac:dyDescent="0.25">
      <c r="A2280" s="325" t="s">
        <v>184</v>
      </c>
      <c r="B2280" s="325" t="s">
        <v>4527</v>
      </c>
      <c r="C2280" s="326">
        <v>45961</v>
      </c>
      <c r="D2280" s="327" t="s">
        <v>4391</v>
      </c>
      <c r="E2280" s="326">
        <v>45961</v>
      </c>
      <c r="F2280" s="328" t="s">
        <v>4393</v>
      </c>
      <c r="G2280" s="327" t="s">
        <v>18849</v>
      </c>
      <c r="H2280" s="329">
        <v>36409499</v>
      </c>
      <c r="I2280" s="330">
        <v>3640950</v>
      </c>
      <c r="J2280" s="314">
        <f>(Table1[[#This Row],[Tiền hàng]]-Table1[[#This Row],[Tiền chiết khấu]])*8%</f>
        <v>2621483.92</v>
      </c>
      <c r="K2280" s="314">
        <f>Table1[[#This Row],[Tiền hàng]]-Table1[[#This Row],[Tiền chiết khấu]]+Table1[[#This Row],[Tiền VAT]]</f>
        <v>35390032.920000002</v>
      </c>
      <c r="L2280" s="312" t="s">
        <v>24</v>
      </c>
      <c r="M2280" s="313"/>
      <c r="N2280" s="312"/>
      <c r="O2280" s="314">
        <f>IF(Table1[[#This Row],[Phân loại]]="Tồn đầu kỳ",Table1[[#This Row],[Tổng giá trị]],0)</f>
        <v>0</v>
      </c>
      <c r="P2280" s="312">
        <f>IF(Table1[[#This Row],[Số còn phải thu ĐK]]&lt;&gt;0,0,IF(Table1[[#This Row],[Phân loại]]="Bán hàng",Table1[[#This Row],[Tổng giá trị]],-Table1[[#This Row],[Tổng giá trị]]))</f>
        <v>35390032.920000002</v>
      </c>
      <c r="Q2280" s="314">
        <f>IF(M2280&lt;&gt;"",IF(O2280&gt;0,O2280,P2280),0)</f>
        <v>0</v>
      </c>
      <c r="R2280" s="312">
        <f>Table1[[#This Row],[Số còn phải thu ĐK]]+Table1[[#This Row],[Giá Trị HD sau CK]]-Table1[[#This Row],[Số tiền đã thu]]</f>
        <v>35390032.920000002</v>
      </c>
      <c r="S2280" s="315">
        <f>IF(Table1[[#This Row],[Ngày hóa đơn]]&lt;&gt;"",Table1[[#This Row],[Ngày hóa đơn]],Table1[[#This Row],[Ngày hạch toán]])</f>
        <v>45961</v>
      </c>
      <c r="T2280" s="312"/>
      <c r="U2280" s="315">
        <f>IF(Table1[[#This Row],[Ngày tính CN]]="","",S2280+T2280)</f>
        <v>45961</v>
      </c>
      <c r="V2280" s="316">
        <f ca="1">IF(Table1[[#This Row],[Hạn thanh toán]]="","",IF((U2280-NOW())&lt;0,0,(U2280-NOW())))</f>
        <v>0</v>
      </c>
      <c r="W2280" s="314"/>
      <c r="X2280" s="314" t="str">
        <f ca="1">IF(OR(AR2283="",AO2283=0),"",IF((AR2283-NOW())&lt;0,-(AR2283-NOW()),0))</f>
        <v/>
      </c>
      <c r="Y2280" s="319" t="str">
        <f ca="1">IF(R2280=0,"Đã thanh toán",IF(X2280="","",IF(X2280&lt;=0,"Chưa đến hạn thanh toán",IF(X2280&lt;=30,"Nợ quá hạn 30 ngày",IF(X2280&lt;=60,"Nợ quá hạn từ 30 ngày đến 60 ngày",IF(X2280&lt;=90,"Nợ quá hạn từ 60 ngày đến 90 ngày",IF(X2280&lt;=120,"Nợ quá hạn từ 90 ngày đến 120 ngày","Nợ quá hạn hơn 120 ngày có khả năng mất thanh toán")))))))</f>
        <v/>
      </c>
      <c r="Z2280" s="318">
        <f>Table1[[#This Row],[Hạn thanh toán]]</f>
        <v>45961</v>
      </c>
      <c r="AA2280" s="318">
        <f>Table1[[#This Row],[Ngày Thanh toán]]</f>
        <v>0</v>
      </c>
      <c r="AB2280" s="319"/>
      <c r="AC2280" s="319"/>
      <c r="AD2280" s="319" t="str">
        <f>VLOOKUP($A2280,Ma_KH!$A:$Q,Ma_KH!O$1,0)</f>
        <v>SOI BIỂN</v>
      </c>
      <c r="AE2280" s="319" t="str">
        <f>VLOOKUP($A2280,Ma_KH!$A:$Q,Ma_KH!P$1,0)</f>
        <v>CÔNG TY CỔ PHẦN SÓI BIỂN TRUNG THỰC</v>
      </c>
    </row>
    <row r="2281" spans="1:31" ht="25.5" customHeight="1" x14ac:dyDescent="0.25">
      <c r="A2281" s="4" t="s">
        <v>184</v>
      </c>
      <c r="B2281" s="4" t="s">
        <v>4527</v>
      </c>
      <c r="C2281" s="63">
        <v>45982</v>
      </c>
      <c r="D2281" s="64" t="s">
        <v>4392</v>
      </c>
      <c r="E2281" s="63">
        <v>45982</v>
      </c>
      <c r="F2281" s="64">
        <v>1243057</v>
      </c>
      <c r="G2281" s="64" t="s">
        <v>4394</v>
      </c>
      <c r="I2281" s="18">
        <f>IFERROR(ROUND((VLOOKUP(Table1[[#This Row],[Mã khách hàng]],Ty_Le!$A:$E,5,0)*5%),0),0)</f>
        <v>0</v>
      </c>
      <c r="J2281" s="18">
        <f>(Table1[[#This Row],[Tiền hàng]]-Table1[[#This Row],[Tiền chiết khấu]])*8%</f>
        <v>0</v>
      </c>
      <c r="K2281" s="177">
        <v>1653892</v>
      </c>
      <c r="L2281" s="8" t="s">
        <v>3654</v>
      </c>
      <c r="O2281" s="18">
        <f>IF(Table1[[#This Row],[Phân loại]]="Tồn đầu kỳ",Table1[[#This Row],[Tổng giá trị]],0)</f>
        <v>0</v>
      </c>
      <c r="P2281" s="8">
        <f>IF(Table1[[#This Row],[Số còn phải thu ĐK]]&lt;&gt;0,0,IF(Table1[[#This Row],[Phân loại]]="Bán hàng",Table1[[#This Row],[Tổng giá trị]],-Table1[[#This Row],[Tổng giá trị]]))</f>
        <v>-1653892</v>
      </c>
      <c r="Q2281" s="18">
        <f>IF(M2281&lt;&gt;"",IF(O2281&gt;0,O2281,P2281),0)</f>
        <v>0</v>
      </c>
      <c r="R2281" s="8">
        <f>Table1[[#This Row],[Số còn phải thu ĐK]]+Table1[[#This Row],[Giá Trị HD sau CK]]-Table1[[#This Row],[Số tiền đã thu]]</f>
        <v>-1653892</v>
      </c>
      <c r="S2281" s="7">
        <f>IF(Table1[[#This Row],[Ngày hóa đơn]]&lt;&gt;"",Table1[[#This Row],[Ngày hóa đơn]],Table1[[#This Row],[Ngày hạch toán]])</f>
        <v>45982</v>
      </c>
      <c r="T2281" s="8"/>
      <c r="U2281" s="7">
        <f>IF(Table1[[#This Row],[Ngày tính CN]]="","",S2281+T2281)</f>
        <v>45982</v>
      </c>
      <c r="V2281" s="74">
        <f ca="1">IF(Table1[[#This Row],[Hạn thanh toán]]="","",IF((U2281-NOW())&lt;0,0,(U2281-NOW())))</f>
        <v>0</v>
      </c>
      <c r="X2281" s="18" t="str">
        <f ca="1">IF(OR(AR2284="",AO2284=0),"",IF((AR2284-NOW())&lt;0,-(AR2284-NOW()),0))</f>
        <v/>
      </c>
      <c r="Y2281" s="3" t="str">
        <f ca="1">IF(R2281=0,"Đã thanh toán",IF(X2281="","",IF(X2281&lt;=0,"Chưa đến hạn thanh toán",IF(X2281&lt;=30,"Nợ quá hạn 30 ngày",IF(X2281&lt;=60,"Nợ quá hạn từ 30 ngày đến 60 ngày",IF(X2281&lt;=90,"Nợ quá hạn từ 60 ngày đến 90 ngày",IF(X2281&lt;=120,"Nợ quá hạn từ 90 ngày đến 120 ngày","Nợ quá hạn hơn 120 ngày có khả năng mất thanh toán")))))))</f>
        <v/>
      </c>
      <c r="Z2281" s="301">
        <f>Table1[[#This Row],[Hạn thanh toán]]</f>
        <v>45982</v>
      </c>
      <c r="AA2281" s="301">
        <f>Table1[[#This Row],[Ngày Thanh toán]]</f>
        <v>0</v>
      </c>
      <c r="AD2281" s="3" t="str">
        <f>VLOOKUP($A2281,Ma_KH!$A:$Q,Ma_KH!O$1,0)</f>
        <v>SOI BIỂN</v>
      </c>
      <c r="AE2281" s="3" t="str">
        <f>VLOOKUP($A2281,Ma_KH!$A:$Q,Ma_KH!P$1,0)</f>
        <v>CÔNG TY CỔ PHẦN SÓI BIỂN TRUNG THỰC</v>
      </c>
    </row>
  </sheetData>
  <phoneticPr fontId="6" type="noConversion"/>
  <conditionalFormatting sqref="D1947:D1961">
    <cfRule type="duplicateValues" dxfId="14" priority="15"/>
    <cfRule type="duplicateValues" dxfId="13" priority="16"/>
  </conditionalFormatting>
  <conditionalFormatting sqref="D1962:D1966">
    <cfRule type="duplicateValues" dxfId="12" priority="13"/>
    <cfRule type="duplicateValues" dxfId="11" priority="14"/>
  </conditionalFormatting>
  <conditionalFormatting sqref="D1967:D1976">
    <cfRule type="duplicateValues" dxfId="10" priority="11"/>
    <cfRule type="duplicateValues" dxfId="9" priority="12"/>
  </conditionalFormatting>
  <conditionalFormatting sqref="D1977">
    <cfRule type="duplicateValues" dxfId="8" priority="9"/>
    <cfRule type="duplicateValues" dxfId="7" priority="10"/>
  </conditionalFormatting>
  <conditionalFormatting sqref="N1946">
    <cfRule type="duplicateValues" dxfId="6" priority="1"/>
    <cfRule type="duplicateValues" dxfId="5" priority="2"/>
  </conditionalFormatting>
  <conditionalFormatting sqref="N1977">
    <cfRule type="duplicateValues" dxfId="4" priority="3"/>
    <cfRule type="duplicateValues" dxfId="3" priority="4"/>
  </conditionalFormatting>
  <conditionalFormatting sqref="N2049:N2068">
    <cfRule type="duplicateValues" dxfId="2" priority="8"/>
  </conditionalFormatting>
  <conditionalFormatting sqref="N2088:N2111">
    <cfRule type="duplicateValues" dxfId="1" priority="6"/>
  </conditionalFormatting>
  <conditionalFormatting sqref="N2112:N2128">
    <cfRule type="duplicateValues" dxfId="0" priority="5"/>
  </conditionalFormatting>
  <dataValidations count="1">
    <dataValidation type="list" allowBlank="1" showInputMessage="1" showErrorMessage="1" promptTitle="Chọn đúng mục" sqref="L4:L2281" xr:uid="{D2281272-0C39-4C07-A33E-7E58370BC051}">
      <formula1>"Bán hàng,Hàng trả,Giảm công nợ,Tồn đầu kỳ"</formula1>
    </dataValidation>
  </dataValidations>
  <pageMargins left="0.7" right="0.7" top="0.75" bottom="0.75" header="0.3" footer="0.3"/>
  <pageSetup orientation="portrait"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3711A1-4D2C-4947-AEA4-50E8BE7B8428}">
  <dimension ref="A1:E203"/>
  <sheetViews>
    <sheetView topLeftCell="A149" workbookViewId="0">
      <selection activeCell="A200" sqref="A200"/>
    </sheetView>
  </sheetViews>
  <sheetFormatPr defaultRowHeight="16.5" x14ac:dyDescent="0.25"/>
  <cols>
    <col min="1" max="1" width="29.42578125" style="31" bestFit="1" customWidth="1"/>
    <col min="2" max="2" width="18.140625" style="31" bestFit="1" customWidth="1"/>
    <col min="3" max="4" width="24.7109375" style="31" bestFit="1" customWidth="1"/>
    <col min="5" max="5" width="10.42578125" style="31" bestFit="1" customWidth="1"/>
    <col min="6" max="16384" width="9.140625" style="31"/>
  </cols>
  <sheetData>
    <row r="1" spans="1:5" ht="25.5" x14ac:dyDescent="0.35">
      <c r="A1" s="32" t="s">
        <v>33</v>
      </c>
      <c r="B1" s="30"/>
      <c r="C1" s="30"/>
      <c r="D1" s="30"/>
      <c r="E1" s="30"/>
    </row>
    <row r="2" spans="1:5" ht="25.5" x14ac:dyDescent="0.35">
      <c r="A2" s="32"/>
      <c r="B2" s="30"/>
      <c r="C2" s="30"/>
      <c r="D2" s="30"/>
      <c r="E2" s="30"/>
    </row>
    <row r="3" spans="1:5" x14ac:dyDescent="0.25">
      <c r="A3" s="33" t="s">
        <v>8</v>
      </c>
      <c r="B3" s="33" t="s">
        <v>20</v>
      </c>
      <c r="C3" s="33" t="s">
        <v>234</v>
      </c>
      <c r="D3" s="33" t="s">
        <v>235</v>
      </c>
      <c r="E3" s="33" t="s">
        <v>236</v>
      </c>
    </row>
    <row r="4" spans="1:5" x14ac:dyDescent="0.25">
      <c r="A4" s="34" t="s">
        <v>34</v>
      </c>
    </row>
    <row r="5" spans="1:5" x14ac:dyDescent="0.25">
      <c r="A5" s="34" t="s">
        <v>35</v>
      </c>
    </row>
    <row r="6" spans="1:5" x14ac:dyDescent="0.25">
      <c r="A6" s="34" t="s">
        <v>36</v>
      </c>
    </row>
    <row r="7" spans="1:5" x14ac:dyDescent="0.25">
      <c r="A7" s="34" t="s">
        <v>37</v>
      </c>
    </row>
    <row r="8" spans="1:5" x14ac:dyDescent="0.25">
      <c r="A8" s="34" t="s">
        <v>38</v>
      </c>
    </row>
    <row r="9" spans="1:5" x14ac:dyDescent="0.25">
      <c r="A9" s="34" t="s">
        <v>39</v>
      </c>
    </row>
    <row r="10" spans="1:5" x14ac:dyDescent="0.25">
      <c r="A10" s="34" t="s">
        <v>40</v>
      </c>
    </row>
    <row r="11" spans="1:5" x14ac:dyDescent="0.25">
      <c r="A11" s="34" t="s">
        <v>41</v>
      </c>
    </row>
    <row r="12" spans="1:5" x14ac:dyDescent="0.25">
      <c r="A12" s="34" t="s">
        <v>42</v>
      </c>
    </row>
    <row r="13" spans="1:5" x14ac:dyDescent="0.25">
      <c r="A13" s="34" t="s">
        <v>43</v>
      </c>
    </row>
    <row r="14" spans="1:5" x14ac:dyDescent="0.25">
      <c r="A14" s="34" t="s">
        <v>44</v>
      </c>
    </row>
    <row r="15" spans="1:5" x14ac:dyDescent="0.25">
      <c r="A15" s="34" t="s">
        <v>45</v>
      </c>
    </row>
    <row r="16" spans="1:5" x14ac:dyDescent="0.25">
      <c r="A16" s="34" t="s">
        <v>46</v>
      </c>
    </row>
    <row r="17" spans="1:1" x14ac:dyDescent="0.25">
      <c r="A17" s="34" t="s">
        <v>47</v>
      </c>
    </row>
    <row r="18" spans="1:1" x14ac:dyDescent="0.25">
      <c r="A18" s="34" t="s">
        <v>48</v>
      </c>
    </row>
    <row r="19" spans="1:1" x14ac:dyDescent="0.25">
      <c r="A19" s="34" t="s">
        <v>49</v>
      </c>
    </row>
    <row r="20" spans="1:1" x14ac:dyDescent="0.25">
      <c r="A20" s="34" t="s">
        <v>50</v>
      </c>
    </row>
    <row r="21" spans="1:1" x14ac:dyDescent="0.25">
      <c r="A21" s="34" t="s">
        <v>51</v>
      </c>
    </row>
    <row r="22" spans="1:1" x14ac:dyDescent="0.25">
      <c r="A22" s="34" t="s">
        <v>52</v>
      </c>
    </row>
    <row r="23" spans="1:1" x14ac:dyDescent="0.25">
      <c r="A23" s="34" t="s">
        <v>53</v>
      </c>
    </row>
    <row r="24" spans="1:1" x14ac:dyDescent="0.25">
      <c r="A24" s="34" t="s">
        <v>54</v>
      </c>
    </row>
    <row r="25" spans="1:1" x14ac:dyDescent="0.25">
      <c r="A25" s="34" t="s">
        <v>55</v>
      </c>
    </row>
    <row r="26" spans="1:1" x14ac:dyDescent="0.25">
      <c r="A26" s="34" t="s">
        <v>56</v>
      </c>
    </row>
    <row r="27" spans="1:1" x14ac:dyDescent="0.25">
      <c r="A27" s="34" t="s">
        <v>57</v>
      </c>
    </row>
    <row r="28" spans="1:1" x14ac:dyDescent="0.25">
      <c r="A28" s="34" t="s">
        <v>58</v>
      </c>
    </row>
    <row r="29" spans="1:1" x14ac:dyDescent="0.25">
      <c r="A29" s="34" t="s">
        <v>59</v>
      </c>
    </row>
    <row r="30" spans="1:1" x14ac:dyDescent="0.25">
      <c r="A30" s="34" t="s">
        <v>60</v>
      </c>
    </row>
    <row r="31" spans="1:1" x14ac:dyDescent="0.25">
      <c r="A31" s="35" t="s">
        <v>61</v>
      </c>
    </row>
    <row r="32" spans="1:1" x14ac:dyDescent="0.25">
      <c r="A32" s="34" t="s">
        <v>62</v>
      </c>
    </row>
    <row r="33" spans="1:1" x14ac:dyDescent="0.25">
      <c r="A33" s="34" t="s">
        <v>63</v>
      </c>
    </row>
    <row r="34" spans="1:1" x14ac:dyDescent="0.25">
      <c r="A34" s="34" t="s">
        <v>64</v>
      </c>
    </row>
    <row r="35" spans="1:1" x14ac:dyDescent="0.25">
      <c r="A35" s="34" t="s">
        <v>65</v>
      </c>
    </row>
    <row r="36" spans="1:1" x14ac:dyDescent="0.25">
      <c r="A36" s="34" t="s">
        <v>66</v>
      </c>
    </row>
    <row r="37" spans="1:1" x14ac:dyDescent="0.25">
      <c r="A37" s="34" t="s">
        <v>67</v>
      </c>
    </row>
    <row r="38" spans="1:1" x14ac:dyDescent="0.25">
      <c r="A38" s="34" t="s">
        <v>68</v>
      </c>
    </row>
    <row r="39" spans="1:1" x14ac:dyDescent="0.25">
      <c r="A39" s="31" t="s">
        <v>69</v>
      </c>
    </row>
    <row r="40" spans="1:1" x14ac:dyDescent="0.25">
      <c r="A40" s="34" t="s">
        <v>70</v>
      </c>
    </row>
    <row r="41" spans="1:1" x14ac:dyDescent="0.25">
      <c r="A41" s="34" t="s">
        <v>71</v>
      </c>
    </row>
    <row r="42" spans="1:1" x14ac:dyDescent="0.25">
      <c r="A42" s="34" t="s">
        <v>72</v>
      </c>
    </row>
    <row r="43" spans="1:1" x14ac:dyDescent="0.25">
      <c r="A43" s="34" t="s">
        <v>73</v>
      </c>
    </row>
    <row r="44" spans="1:1" x14ac:dyDescent="0.25">
      <c r="A44" s="34" t="s">
        <v>74</v>
      </c>
    </row>
    <row r="45" spans="1:1" x14ac:dyDescent="0.25">
      <c r="A45" s="34" t="s">
        <v>75</v>
      </c>
    </row>
    <row r="46" spans="1:1" x14ac:dyDescent="0.25">
      <c r="A46" s="36" t="s">
        <v>76</v>
      </c>
    </row>
    <row r="47" spans="1:1" x14ac:dyDescent="0.25">
      <c r="A47" s="34" t="s">
        <v>77</v>
      </c>
    </row>
    <row r="48" spans="1:1" x14ac:dyDescent="0.25">
      <c r="A48" s="34" t="s">
        <v>78</v>
      </c>
    </row>
    <row r="49" spans="1:1" x14ac:dyDescent="0.25">
      <c r="A49" s="34" t="s">
        <v>79</v>
      </c>
    </row>
    <row r="50" spans="1:1" x14ac:dyDescent="0.25">
      <c r="A50" s="34" t="s">
        <v>80</v>
      </c>
    </row>
    <row r="51" spans="1:1" x14ac:dyDescent="0.25">
      <c r="A51" s="31" t="s">
        <v>81</v>
      </c>
    </row>
    <row r="52" spans="1:1" x14ac:dyDescent="0.25">
      <c r="A52" s="31" t="s">
        <v>82</v>
      </c>
    </row>
    <row r="53" spans="1:1" x14ac:dyDescent="0.25">
      <c r="A53" s="37" t="s">
        <v>83</v>
      </c>
    </row>
    <row r="54" spans="1:1" x14ac:dyDescent="0.25">
      <c r="A54" s="36" t="s">
        <v>84</v>
      </c>
    </row>
    <row r="55" spans="1:1" x14ac:dyDescent="0.25">
      <c r="A55" s="37" t="s">
        <v>85</v>
      </c>
    </row>
    <row r="56" spans="1:1" x14ac:dyDescent="0.25">
      <c r="A56" s="37" t="s">
        <v>86</v>
      </c>
    </row>
    <row r="57" spans="1:1" x14ac:dyDescent="0.25">
      <c r="A57" s="37" t="s">
        <v>87</v>
      </c>
    </row>
    <row r="58" spans="1:1" x14ac:dyDescent="0.25">
      <c r="A58" s="37" t="s">
        <v>88</v>
      </c>
    </row>
    <row r="59" spans="1:1" x14ac:dyDescent="0.25">
      <c r="A59" s="36" t="s">
        <v>89</v>
      </c>
    </row>
    <row r="60" spans="1:1" x14ac:dyDescent="0.25">
      <c r="A60" s="34" t="s">
        <v>90</v>
      </c>
    </row>
    <row r="61" spans="1:1" x14ac:dyDescent="0.25">
      <c r="A61" s="34" t="s">
        <v>91</v>
      </c>
    </row>
    <row r="62" spans="1:1" x14ac:dyDescent="0.25">
      <c r="A62" s="34" t="s">
        <v>92</v>
      </c>
    </row>
    <row r="63" spans="1:1" x14ac:dyDescent="0.25">
      <c r="A63" s="34" t="s">
        <v>93</v>
      </c>
    </row>
    <row r="64" spans="1:1" x14ac:dyDescent="0.25">
      <c r="A64" s="34" t="s">
        <v>94</v>
      </c>
    </row>
    <row r="65" spans="1:1" x14ac:dyDescent="0.25">
      <c r="A65" s="34" t="s">
        <v>95</v>
      </c>
    </row>
    <row r="66" spans="1:1" x14ac:dyDescent="0.25">
      <c r="A66" s="34" t="s">
        <v>96</v>
      </c>
    </row>
    <row r="67" spans="1:1" x14ac:dyDescent="0.25">
      <c r="A67" s="34" t="s">
        <v>97</v>
      </c>
    </row>
    <row r="68" spans="1:1" x14ac:dyDescent="0.25">
      <c r="A68" s="34" t="s">
        <v>98</v>
      </c>
    </row>
    <row r="69" spans="1:1" x14ac:dyDescent="0.25">
      <c r="A69" s="34" t="s">
        <v>99</v>
      </c>
    </row>
    <row r="70" spans="1:1" x14ac:dyDescent="0.25">
      <c r="A70" s="34" t="s">
        <v>100</v>
      </c>
    </row>
    <row r="71" spans="1:1" x14ac:dyDescent="0.25">
      <c r="A71" s="34" t="s">
        <v>101</v>
      </c>
    </row>
    <row r="72" spans="1:1" x14ac:dyDescent="0.25">
      <c r="A72" s="34" t="s">
        <v>102</v>
      </c>
    </row>
    <row r="73" spans="1:1" x14ac:dyDescent="0.25">
      <c r="A73" s="34" t="s">
        <v>103</v>
      </c>
    </row>
    <row r="74" spans="1:1" x14ac:dyDescent="0.25">
      <c r="A74" s="34" t="s">
        <v>104</v>
      </c>
    </row>
    <row r="75" spans="1:1" x14ac:dyDescent="0.25">
      <c r="A75" s="34" t="s">
        <v>105</v>
      </c>
    </row>
    <row r="76" spans="1:1" x14ac:dyDescent="0.25">
      <c r="A76" s="34" t="s">
        <v>106</v>
      </c>
    </row>
    <row r="77" spans="1:1" x14ac:dyDescent="0.25">
      <c r="A77" s="37" t="s">
        <v>107</v>
      </c>
    </row>
    <row r="78" spans="1:1" x14ac:dyDescent="0.25">
      <c r="A78" s="37" t="s">
        <v>108</v>
      </c>
    </row>
    <row r="79" spans="1:1" x14ac:dyDescent="0.25">
      <c r="A79" s="37" t="s">
        <v>109</v>
      </c>
    </row>
    <row r="80" spans="1:1" x14ac:dyDescent="0.25">
      <c r="A80" s="37" t="s">
        <v>110</v>
      </c>
    </row>
    <row r="81" spans="1:1" x14ac:dyDescent="0.25">
      <c r="A81" s="34" t="s">
        <v>111</v>
      </c>
    </row>
    <row r="82" spans="1:1" x14ac:dyDescent="0.25">
      <c r="A82" s="34" t="s">
        <v>112</v>
      </c>
    </row>
    <row r="83" spans="1:1" x14ac:dyDescent="0.25">
      <c r="A83" s="34" t="s">
        <v>113</v>
      </c>
    </row>
    <row r="84" spans="1:1" x14ac:dyDescent="0.25">
      <c r="A84" s="34" t="s">
        <v>114</v>
      </c>
    </row>
    <row r="85" spans="1:1" x14ac:dyDescent="0.25">
      <c r="A85" s="34" t="s">
        <v>115</v>
      </c>
    </row>
    <row r="86" spans="1:1" x14ac:dyDescent="0.25">
      <c r="A86" s="34" t="s">
        <v>116</v>
      </c>
    </row>
    <row r="87" spans="1:1" x14ac:dyDescent="0.25">
      <c r="A87" s="38" t="s">
        <v>117</v>
      </c>
    </row>
    <row r="88" spans="1:1" x14ac:dyDescent="0.25">
      <c r="A88" s="38" t="s">
        <v>118</v>
      </c>
    </row>
    <row r="89" spans="1:1" x14ac:dyDescent="0.25">
      <c r="A89" s="38" t="s">
        <v>119</v>
      </c>
    </row>
    <row r="90" spans="1:1" x14ac:dyDescent="0.25">
      <c r="A90" s="38" t="s">
        <v>120</v>
      </c>
    </row>
    <row r="91" spans="1:1" x14ac:dyDescent="0.25">
      <c r="A91" s="38" t="s">
        <v>121</v>
      </c>
    </row>
    <row r="92" spans="1:1" x14ac:dyDescent="0.25">
      <c r="A92" s="39" t="s">
        <v>122</v>
      </c>
    </row>
    <row r="93" spans="1:1" x14ac:dyDescent="0.25">
      <c r="A93" s="39" t="s">
        <v>123</v>
      </c>
    </row>
    <row r="94" spans="1:1" x14ac:dyDescent="0.25">
      <c r="A94" s="39" t="s">
        <v>124</v>
      </c>
    </row>
    <row r="95" spans="1:1" x14ac:dyDescent="0.25">
      <c r="A95" s="39" t="s">
        <v>125</v>
      </c>
    </row>
    <row r="96" spans="1:1" x14ac:dyDescent="0.25">
      <c r="A96" s="39" t="s">
        <v>126</v>
      </c>
    </row>
    <row r="97" spans="1:1" x14ac:dyDescent="0.25">
      <c r="A97" s="34" t="s">
        <v>127</v>
      </c>
    </row>
    <row r="98" spans="1:1" x14ac:dyDescent="0.25">
      <c r="A98" s="31" t="s">
        <v>128</v>
      </c>
    </row>
    <row r="99" spans="1:1" x14ac:dyDescent="0.25">
      <c r="A99" s="34" t="s">
        <v>129</v>
      </c>
    </row>
    <row r="100" spans="1:1" x14ac:dyDescent="0.25">
      <c r="A100" s="36" t="s">
        <v>130</v>
      </c>
    </row>
    <row r="101" spans="1:1" x14ac:dyDescent="0.25">
      <c r="A101" s="34" t="s">
        <v>131</v>
      </c>
    </row>
    <row r="102" spans="1:1" x14ac:dyDescent="0.25">
      <c r="A102" s="34" t="s">
        <v>132</v>
      </c>
    </row>
    <row r="103" spans="1:1" x14ac:dyDescent="0.25">
      <c r="A103" s="34" t="s">
        <v>133</v>
      </c>
    </row>
    <row r="104" spans="1:1" x14ac:dyDescent="0.25">
      <c r="A104" s="34" t="s">
        <v>134</v>
      </c>
    </row>
    <row r="105" spans="1:1" x14ac:dyDescent="0.25">
      <c r="A105" s="34" t="s">
        <v>135</v>
      </c>
    </row>
    <row r="106" spans="1:1" x14ac:dyDescent="0.25">
      <c r="A106" s="34" t="s">
        <v>136</v>
      </c>
    </row>
    <row r="107" spans="1:1" x14ac:dyDescent="0.25">
      <c r="A107" s="36" t="s">
        <v>137</v>
      </c>
    </row>
    <row r="108" spans="1:1" x14ac:dyDescent="0.25">
      <c r="A108" s="36" t="s">
        <v>138</v>
      </c>
    </row>
    <row r="109" spans="1:1" x14ac:dyDescent="0.25">
      <c r="A109" s="34" t="s">
        <v>139</v>
      </c>
    </row>
    <row r="110" spans="1:1" x14ac:dyDescent="0.25">
      <c r="A110" s="34" t="s">
        <v>140</v>
      </c>
    </row>
    <row r="111" spans="1:1" x14ac:dyDescent="0.25">
      <c r="A111" s="34" t="s">
        <v>141</v>
      </c>
    </row>
    <row r="112" spans="1:1" x14ac:dyDescent="0.25">
      <c r="A112" s="34" t="s">
        <v>142</v>
      </c>
    </row>
    <row r="113" spans="1:1" x14ac:dyDescent="0.25">
      <c r="A113" s="40" t="s">
        <v>143</v>
      </c>
    </row>
    <row r="114" spans="1:1" x14ac:dyDescent="0.25">
      <c r="A114" s="37" t="s">
        <v>144</v>
      </c>
    </row>
    <row r="115" spans="1:1" x14ac:dyDescent="0.25">
      <c r="A115" s="34" t="s">
        <v>145</v>
      </c>
    </row>
    <row r="116" spans="1:1" x14ac:dyDescent="0.25">
      <c r="A116" s="34" t="s">
        <v>146</v>
      </c>
    </row>
    <row r="117" spans="1:1" x14ac:dyDescent="0.25">
      <c r="A117" s="40" t="s">
        <v>147</v>
      </c>
    </row>
    <row r="118" spans="1:1" x14ac:dyDescent="0.25">
      <c r="A118" s="34" t="s">
        <v>148</v>
      </c>
    </row>
    <row r="119" spans="1:1" x14ac:dyDescent="0.25">
      <c r="A119" s="34" t="s">
        <v>149</v>
      </c>
    </row>
    <row r="120" spans="1:1" x14ac:dyDescent="0.25">
      <c r="A120" s="34" t="s">
        <v>150</v>
      </c>
    </row>
    <row r="121" spans="1:1" x14ac:dyDescent="0.25">
      <c r="A121" s="34" t="s">
        <v>151</v>
      </c>
    </row>
    <row r="122" spans="1:1" x14ac:dyDescent="0.25">
      <c r="A122" s="34" t="s">
        <v>152</v>
      </c>
    </row>
    <row r="123" spans="1:1" x14ac:dyDescent="0.25">
      <c r="A123" s="34" t="s">
        <v>153</v>
      </c>
    </row>
    <row r="124" spans="1:1" x14ac:dyDescent="0.25">
      <c r="A124" s="34" t="s">
        <v>154</v>
      </c>
    </row>
    <row r="125" spans="1:1" x14ac:dyDescent="0.25">
      <c r="A125" s="34" t="s">
        <v>155</v>
      </c>
    </row>
    <row r="126" spans="1:1" x14ac:dyDescent="0.25">
      <c r="A126" s="34" t="s">
        <v>156</v>
      </c>
    </row>
    <row r="127" spans="1:1" x14ac:dyDescent="0.25">
      <c r="A127" s="34" t="s">
        <v>157</v>
      </c>
    </row>
    <row r="128" spans="1:1" x14ac:dyDescent="0.25">
      <c r="A128" s="34" t="s">
        <v>158</v>
      </c>
    </row>
    <row r="129" spans="1:1" x14ac:dyDescent="0.25">
      <c r="A129" s="34" t="s">
        <v>159</v>
      </c>
    </row>
    <row r="130" spans="1:1" x14ac:dyDescent="0.25">
      <c r="A130" s="34" t="s">
        <v>160</v>
      </c>
    </row>
    <row r="131" spans="1:1" x14ac:dyDescent="0.25">
      <c r="A131" s="34" t="s">
        <v>161</v>
      </c>
    </row>
    <row r="132" spans="1:1" x14ac:dyDescent="0.25">
      <c r="A132" s="34" t="s">
        <v>162</v>
      </c>
    </row>
    <row r="133" spans="1:1" x14ac:dyDescent="0.25">
      <c r="A133" s="34" t="s">
        <v>163</v>
      </c>
    </row>
    <row r="134" spans="1:1" x14ac:dyDescent="0.25">
      <c r="A134" s="34" t="s">
        <v>164</v>
      </c>
    </row>
    <row r="135" spans="1:1" x14ac:dyDescent="0.25">
      <c r="A135" s="31" t="s">
        <v>165</v>
      </c>
    </row>
    <row r="136" spans="1:1" x14ac:dyDescent="0.25">
      <c r="A136" s="34" t="s">
        <v>166</v>
      </c>
    </row>
    <row r="137" spans="1:1" x14ac:dyDescent="0.25">
      <c r="A137" s="34" t="s">
        <v>167</v>
      </c>
    </row>
    <row r="138" spans="1:1" x14ac:dyDescent="0.25">
      <c r="A138" s="34" t="s">
        <v>168</v>
      </c>
    </row>
    <row r="139" spans="1:1" x14ac:dyDescent="0.25">
      <c r="A139" s="36" t="s">
        <v>169</v>
      </c>
    </row>
    <row r="140" spans="1:1" x14ac:dyDescent="0.25">
      <c r="A140" s="34" t="s">
        <v>170</v>
      </c>
    </row>
    <row r="141" spans="1:1" x14ac:dyDescent="0.25">
      <c r="A141" s="34" t="s">
        <v>171</v>
      </c>
    </row>
    <row r="142" spans="1:1" x14ac:dyDescent="0.25">
      <c r="A142" s="34" t="s">
        <v>172</v>
      </c>
    </row>
    <row r="143" spans="1:1" x14ac:dyDescent="0.25">
      <c r="A143" s="34" t="s">
        <v>173</v>
      </c>
    </row>
    <row r="144" spans="1:1" x14ac:dyDescent="0.25">
      <c r="A144" s="34" t="s">
        <v>174</v>
      </c>
    </row>
    <row r="145" spans="1:1" x14ac:dyDescent="0.25">
      <c r="A145" s="31" t="s">
        <v>175</v>
      </c>
    </row>
    <row r="146" spans="1:1" x14ac:dyDescent="0.25">
      <c r="A146" s="31" t="s">
        <v>176</v>
      </c>
    </row>
    <row r="147" spans="1:1" x14ac:dyDescent="0.25">
      <c r="A147" s="41" t="s">
        <v>177</v>
      </c>
    </row>
    <row r="148" spans="1:1" x14ac:dyDescent="0.25">
      <c r="A148" s="41" t="s">
        <v>178</v>
      </c>
    </row>
    <row r="149" spans="1:1" x14ac:dyDescent="0.25">
      <c r="A149" s="41" t="s">
        <v>179</v>
      </c>
    </row>
    <row r="150" spans="1:1" x14ac:dyDescent="0.25">
      <c r="A150" s="41" t="s">
        <v>180</v>
      </c>
    </row>
    <row r="151" spans="1:1" x14ac:dyDescent="0.25">
      <c r="A151" s="41" t="s">
        <v>181</v>
      </c>
    </row>
    <row r="152" spans="1:1" x14ac:dyDescent="0.25">
      <c r="A152" s="41" t="s">
        <v>182</v>
      </c>
    </row>
    <row r="153" spans="1:1" x14ac:dyDescent="0.25">
      <c r="A153" s="31" t="s">
        <v>183</v>
      </c>
    </row>
    <row r="154" spans="1:1" x14ac:dyDescent="0.25">
      <c r="A154" s="31" t="s">
        <v>184</v>
      </c>
    </row>
    <row r="155" spans="1:1" x14ac:dyDescent="0.25">
      <c r="A155" s="34" t="s">
        <v>185</v>
      </c>
    </row>
    <row r="156" spans="1:1" x14ac:dyDescent="0.25">
      <c r="A156" s="34" t="s">
        <v>186</v>
      </c>
    </row>
    <row r="157" spans="1:1" x14ac:dyDescent="0.25">
      <c r="A157" s="34" t="s">
        <v>187</v>
      </c>
    </row>
    <row r="158" spans="1:1" x14ac:dyDescent="0.25">
      <c r="A158" s="34" t="s">
        <v>188</v>
      </c>
    </row>
    <row r="159" spans="1:1" x14ac:dyDescent="0.25">
      <c r="A159" s="34" t="s">
        <v>189</v>
      </c>
    </row>
    <row r="160" spans="1:1" x14ac:dyDescent="0.25">
      <c r="A160" s="34" t="s">
        <v>190</v>
      </c>
    </row>
    <row r="161" spans="1:1" x14ac:dyDescent="0.25">
      <c r="A161" s="34" t="s">
        <v>191</v>
      </c>
    </row>
    <row r="162" spans="1:1" x14ac:dyDescent="0.25">
      <c r="A162" s="34" t="s">
        <v>192</v>
      </c>
    </row>
    <row r="163" spans="1:1" x14ac:dyDescent="0.25">
      <c r="A163" s="34" t="s">
        <v>193</v>
      </c>
    </row>
    <row r="164" spans="1:1" x14ac:dyDescent="0.25">
      <c r="A164" s="34" t="s">
        <v>194</v>
      </c>
    </row>
    <row r="165" spans="1:1" x14ac:dyDescent="0.25">
      <c r="A165" s="34" t="s">
        <v>195</v>
      </c>
    </row>
    <row r="166" spans="1:1" x14ac:dyDescent="0.25">
      <c r="A166" s="34" t="s">
        <v>196</v>
      </c>
    </row>
    <row r="167" spans="1:1" x14ac:dyDescent="0.25">
      <c r="A167" s="34" t="s">
        <v>197</v>
      </c>
    </row>
    <row r="168" spans="1:1" x14ac:dyDescent="0.25">
      <c r="A168" s="34" t="s">
        <v>198</v>
      </c>
    </row>
    <row r="169" spans="1:1" x14ac:dyDescent="0.25">
      <c r="A169" s="34" t="s">
        <v>199</v>
      </c>
    </row>
    <row r="170" spans="1:1" x14ac:dyDescent="0.25">
      <c r="A170" s="34" t="s">
        <v>200</v>
      </c>
    </row>
    <row r="171" spans="1:1" x14ac:dyDescent="0.25">
      <c r="A171" s="34" t="s">
        <v>201</v>
      </c>
    </row>
    <row r="172" spans="1:1" x14ac:dyDescent="0.25">
      <c r="A172" s="34" t="s">
        <v>202</v>
      </c>
    </row>
    <row r="173" spans="1:1" x14ac:dyDescent="0.25">
      <c r="A173" s="34" t="s">
        <v>203</v>
      </c>
    </row>
    <row r="174" spans="1:1" x14ac:dyDescent="0.25">
      <c r="A174" s="34" t="s">
        <v>204</v>
      </c>
    </row>
    <row r="175" spans="1:1" x14ac:dyDescent="0.25">
      <c r="A175" s="34" t="s">
        <v>205</v>
      </c>
    </row>
    <row r="176" spans="1:1" x14ac:dyDescent="0.25">
      <c r="A176" s="34" t="s">
        <v>206</v>
      </c>
    </row>
    <row r="177" spans="1:1" x14ac:dyDescent="0.25">
      <c r="A177" s="34" t="s">
        <v>207</v>
      </c>
    </row>
    <row r="178" spans="1:1" x14ac:dyDescent="0.25">
      <c r="A178" s="34" t="s">
        <v>208</v>
      </c>
    </row>
    <row r="179" spans="1:1" x14ac:dyDescent="0.25">
      <c r="A179" s="34" t="s">
        <v>209</v>
      </c>
    </row>
    <row r="180" spans="1:1" x14ac:dyDescent="0.25">
      <c r="A180" s="34" t="s">
        <v>210</v>
      </c>
    </row>
    <row r="181" spans="1:1" x14ac:dyDescent="0.25">
      <c r="A181" s="34" t="s">
        <v>211</v>
      </c>
    </row>
    <row r="182" spans="1:1" x14ac:dyDescent="0.25">
      <c r="A182" s="34" t="s">
        <v>212</v>
      </c>
    </row>
    <row r="183" spans="1:1" x14ac:dyDescent="0.25">
      <c r="A183" s="34" t="s">
        <v>213</v>
      </c>
    </row>
    <row r="184" spans="1:1" x14ac:dyDescent="0.25">
      <c r="A184" s="34" t="s">
        <v>214</v>
      </c>
    </row>
    <row r="185" spans="1:1" x14ac:dyDescent="0.25">
      <c r="A185" s="34" t="s">
        <v>215</v>
      </c>
    </row>
    <row r="186" spans="1:1" x14ac:dyDescent="0.25">
      <c r="A186" s="34" t="s">
        <v>216</v>
      </c>
    </row>
    <row r="187" spans="1:1" x14ac:dyDescent="0.25">
      <c r="A187" s="34" t="s">
        <v>217</v>
      </c>
    </row>
    <row r="188" spans="1:1" x14ac:dyDescent="0.25">
      <c r="A188" s="34" t="s">
        <v>218</v>
      </c>
    </row>
    <row r="189" spans="1:1" x14ac:dyDescent="0.25">
      <c r="A189" s="34" t="s">
        <v>219</v>
      </c>
    </row>
    <row r="190" spans="1:1" x14ac:dyDescent="0.25">
      <c r="A190" s="34" t="s">
        <v>220</v>
      </c>
    </row>
    <row r="191" spans="1:1" x14ac:dyDescent="0.25">
      <c r="A191" s="34" t="s">
        <v>221</v>
      </c>
    </row>
    <row r="192" spans="1:1" x14ac:dyDescent="0.25">
      <c r="A192" s="34" t="s">
        <v>222</v>
      </c>
    </row>
    <row r="193" spans="1:1" x14ac:dyDescent="0.25">
      <c r="A193" s="34" t="s">
        <v>223</v>
      </c>
    </row>
    <row r="194" spans="1:1" x14ac:dyDescent="0.25">
      <c r="A194" s="34" t="s">
        <v>224</v>
      </c>
    </row>
    <row r="195" spans="1:1" x14ac:dyDescent="0.25">
      <c r="A195" s="34" t="s">
        <v>225</v>
      </c>
    </row>
    <row r="196" spans="1:1" x14ac:dyDescent="0.25">
      <c r="A196" s="34" t="s">
        <v>226</v>
      </c>
    </row>
    <row r="197" spans="1:1" x14ac:dyDescent="0.25">
      <c r="A197" s="34" t="s">
        <v>227</v>
      </c>
    </row>
    <row r="198" spans="1:1" x14ac:dyDescent="0.25">
      <c r="A198" s="34" t="s">
        <v>228</v>
      </c>
    </row>
    <row r="199" spans="1:1" x14ac:dyDescent="0.25">
      <c r="A199" s="34" t="s">
        <v>229</v>
      </c>
    </row>
    <row r="200" spans="1:1" x14ac:dyDescent="0.25">
      <c r="A200" s="34" t="s">
        <v>230</v>
      </c>
    </row>
    <row r="201" spans="1:1" x14ac:dyDescent="0.25">
      <c r="A201" s="34" t="s">
        <v>231</v>
      </c>
    </row>
    <row r="202" spans="1:1" x14ac:dyDescent="0.25">
      <c r="A202" s="34" t="s">
        <v>232</v>
      </c>
    </row>
    <row r="203" spans="1:1" x14ac:dyDescent="0.25">
      <c r="A203" s="34" t="s">
        <v>233</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01AC64-5FAE-4528-BFE8-26CD763843A8}">
  <dimension ref="A1:Q4980"/>
  <sheetViews>
    <sheetView topLeftCell="D1" workbookViewId="0">
      <selection activeCell="A4980" sqref="A1:Q4980"/>
    </sheetView>
  </sheetViews>
  <sheetFormatPr defaultRowHeight="15" x14ac:dyDescent="0.25"/>
  <cols>
    <col min="1" max="1" width="21.140625" bestFit="1" customWidth="1"/>
    <col min="2" max="2" width="35.85546875" customWidth="1"/>
    <col min="3" max="3" width="70.5703125" customWidth="1"/>
    <col min="4" max="4" width="109.85546875" customWidth="1"/>
    <col min="5" max="9" width="9.140625" customWidth="1"/>
    <col min="10" max="10" width="15.85546875" customWidth="1"/>
    <col min="11" max="11" width="9.140625" customWidth="1"/>
    <col min="12" max="12" width="17.7109375" customWidth="1"/>
    <col min="13" max="14" width="9.140625" customWidth="1"/>
    <col min="15" max="15" width="19.140625" bestFit="1" customWidth="1"/>
    <col min="16" max="16" width="19.140625" customWidth="1"/>
  </cols>
  <sheetData>
    <row r="1" spans="1:17" x14ac:dyDescent="0.25">
      <c r="A1">
        <f>COLUMN()</f>
        <v>1</v>
      </c>
      <c r="B1">
        <f>COLUMN()</f>
        <v>2</v>
      </c>
      <c r="C1">
        <f>COLUMN()</f>
        <v>3</v>
      </c>
      <c r="D1">
        <f>COLUMN()</f>
        <v>4</v>
      </c>
      <c r="E1">
        <f>COLUMN()</f>
        <v>5</v>
      </c>
      <c r="F1">
        <f>COLUMN()</f>
        <v>6</v>
      </c>
      <c r="G1">
        <f>COLUMN()</f>
        <v>7</v>
      </c>
      <c r="H1">
        <f>COLUMN()</f>
        <v>8</v>
      </c>
      <c r="I1">
        <f>COLUMN()</f>
        <v>9</v>
      </c>
      <c r="J1">
        <f>COLUMN()</f>
        <v>10</v>
      </c>
      <c r="K1">
        <f>COLUMN()</f>
        <v>11</v>
      </c>
      <c r="L1">
        <f>COLUMN()</f>
        <v>12</v>
      </c>
      <c r="M1">
        <f>COLUMN()</f>
        <v>13</v>
      </c>
      <c r="N1">
        <f>COLUMN()</f>
        <v>14</v>
      </c>
      <c r="O1">
        <f>COLUMN()</f>
        <v>15</v>
      </c>
      <c r="P1">
        <f>COLUMN()</f>
        <v>16</v>
      </c>
      <c r="Q1">
        <f>COLUMN()</f>
        <v>17</v>
      </c>
    </row>
    <row r="2" spans="1:17" ht="21" x14ac:dyDescent="0.25">
      <c r="A2" s="290" t="s">
        <v>8</v>
      </c>
      <c r="B2" s="290" t="s">
        <v>4720</v>
      </c>
      <c r="C2" s="290" t="s">
        <v>4721</v>
      </c>
      <c r="D2" s="290" t="s">
        <v>14</v>
      </c>
      <c r="E2" s="290" t="s">
        <v>4722</v>
      </c>
      <c r="F2" s="290" t="s">
        <v>4723</v>
      </c>
      <c r="G2" s="288" t="s">
        <v>2</v>
      </c>
      <c r="H2" s="289" t="s">
        <v>4724</v>
      </c>
      <c r="I2" s="290" t="s">
        <v>4725</v>
      </c>
      <c r="J2" s="290" t="s">
        <v>4726</v>
      </c>
      <c r="K2" s="290" t="s">
        <v>4727</v>
      </c>
      <c r="L2" s="290" t="s">
        <v>4728</v>
      </c>
      <c r="M2" s="290" t="s">
        <v>4729</v>
      </c>
      <c r="N2" s="290" t="s">
        <v>4730</v>
      </c>
      <c r="O2" s="290" t="s">
        <v>18839</v>
      </c>
      <c r="P2" s="290" t="s">
        <v>18838</v>
      </c>
      <c r="Q2" s="290" t="s">
        <v>4731</v>
      </c>
    </row>
    <row r="3" spans="1:17" x14ac:dyDescent="0.25">
      <c r="A3" s="293" t="s">
        <v>4732</v>
      </c>
      <c r="B3" s="293" t="s">
        <v>4733</v>
      </c>
      <c r="C3" s="293" t="s">
        <v>4734</v>
      </c>
      <c r="D3" s="293"/>
      <c r="E3" s="293" t="s">
        <v>4735</v>
      </c>
      <c r="F3" s="293" t="s">
        <v>4736</v>
      </c>
      <c r="G3" s="291"/>
      <c r="H3" s="292">
        <v>0</v>
      </c>
      <c r="I3" s="293"/>
      <c r="J3" s="293"/>
      <c r="K3" s="293" t="s">
        <v>4737</v>
      </c>
      <c r="L3" s="293" t="s">
        <v>4738</v>
      </c>
      <c r="M3" s="293" t="s">
        <v>4739</v>
      </c>
      <c r="N3" s="293" t="s">
        <v>4740</v>
      </c>
      <c r="O3" s="293" t="s">
        <v>4732</v>
      </c>
      <c r="P3" s="293" t="s">
        <v>4733</v>
      </c>
      <c r="Q3" s="293" t="s">
        <v>4741</v>
      </c>
    </row>
    <row r="4" spans="1:17" x14ac:dyDescent="0.25">
      <c r="A4" s="293" t="s">
        <v>4742</v>
      </c>
      <c r="B4" s="293" t="s">
        <v>4743</v>
      </c>
      <c r="C4" s="293" t="s">
        <v>4744</v>
      </c>
      <c r="D4" s="293"/>
      <c r="E4" s="293" t="s">
        <v>4745</v>
      </c>
      <c r="F4" s="293"/>
      <c r="G4" s="291"/>
      <c r="H4" s="292">
        <v>0</v>
      </c>
      <c r="I4" s="293" t="s">
        <v>4746</v>
      </c>
      <c r="J4" s="293" t="s">
        <v>4747</v>
      </c>
      <c r="K4" s="293" t="s">
        <v>4737</v>
      </c>
      <c r="L4" s="293" t="s">
        <v>4738</v>
      </c>
      <c r="M4" s="293" t="s">
        <v>4748</v>
      </c>
      <c r="N4" s="293" t="s">
        <v>4749</v>
      </c>
      <c r="O4" s="293" t="s">
        <v>4732</v>
      </c>
      <c r="P4" s="293" t="s">
        <v>4733</v>
      </c>
      <c r="Q4" s="293" t="s">
        <v>4741</v>
      </c>
    </row>
    <row r="5" spans="1:17" x14ac:dyDescent="0.25">
      <c r="A5" s="293" t="s">
        <v>4751</v>
      </c>
      <c r="B5" s="293" t="s">
        <v>4752</v>
      </c>
      <c r="C5" s="293" t="s">
        <v>4753</v>
      </c>
      <c r="D5" s="293" t="s">
        <v>4754</v>
      </c>
      <c r="E5" s="293" t="s">
        <v>4745</v>
      </c>
      <c r="F5" s="293"/>
      <c r="G5" s="291"/>
      <c r="H5" s="292">
        <v>0</v>
      </c>
      <c r="I5" s="293" t="s">
        <v>4755</v>
      </c>
      <c r="J5" s="293" t="s">
        <v>4756</v>
      </c>
      <c r="K5" s="293" t="s">
        <v>4737</v>
      </c>
      <c r="L5" s="293" t="s">
        <v>4738</v>
      </c>
      <c r="M5" s="293" t="s">
        <v>4757</v>
      </c>
      <c r="N5" s="293" t="s">
        <v>4758</v>
      </c>
      <c r="O5" s="293" t="s">
        <v>4732</v>
      </c>
      <c r="P5" s="293" t="s">
        <v>4733</v>
      </c>
      <c r="Q5" s="293" t="s">
        <v>4741</v>
      </c>
    </row>
    <row r="6" spans="1:17" x14ac:dyDescent="0.25">
      <c r="A6" s="293" t="s">
        <v>4759</v>
      </c>
      <c r="B6" s="293" t="s">
        <v>4760</v>
      </c>
      <c r="C6" s="293" t="s">
        <v>4761</v>
      </c>
      <c r="D6" s="293" t="s">
        <v>4762</v>
      </c>
      <c r="E6" s="293" t="s">
        <v>4745</v>
      </c>
      <c r="F6" s="293" t="s">
        <v>4762</v>
      </c>
      <c r="G6" s="291"/>
      <c r="H6" s="292">
        <v>0</v>
      </c>
      <c r="I6" s="293" t="s">
        <v>4746</v>
      </c>
      <c r="J6" s="293" t="s">
        <v>4747</v>
      </c>
      <c r="K6" s="293" t="s">
        <v>4737</v>
      </c>
      <c r="L6" s="293" t="s">
        <v>4738</v>
      </c>
      <c r="M6" s="293" t="s">
        <v>4748</v>
      </c>
      <c r="N6" s="293" t="s">
        <v>4763</v>
      </c>
      <c r="O6" s="293" t="s">
        <v>4732</v>
      </c>
      <c r="P6" s="293" t="s">
        <v>4733</v>
      </c>
      <c r="Q6" s="293" t="s">
        <v>4741</v>
      </c>
    </row>
    <row r="7" spans="1:17" x14ac:dyDescent="0.25">
      <c r="A7" s="293" t="s">
        <v>143</v>
      </c>
      <c r="B7" s="293" t="s">
        <v>4515</v>
      </c>
      <c r="C7" s="293" t="s">
        <v>4764</v>
      </c>
      <c r="D7" s="293"/>
      <c r="E7" s="293" t="s">
        <v>4765</v>
      </c>
      <c r="F7" s="293" t="s">
        <v>4766</v>
      </c>
      <c r="G7" s="291">
        <v>60</v>
      </c>
      <c r="H7" s="292">
        <v>0</v>
      </c>
      <c r="I7" s="293"/>
      <c r="J7" s="293"/>
      <c r="K7" s="293" t="s">
        <v>4737</v>
      </c>
      <c r="L7" s="293" t="s">
        <v>4738</v>
      </c>
      <c r="M7" s="293" t="s">
        <v>4767</v>
      </c>
      <c r="N7" s="293"/>
      <c r="O7" s="293" t="s">
        <v>18808</v>
      </c>
      <c r="P7" s="293" t="s">
        <v>4515</v>
      </c>
      <c r="Q7" s="293" t="s">
        <v>4741</v>
      </c>
    </row>
    <row r="8" spans="1:17" x14ac:dyDescent="0.25">
      <c r="A8" s="293" t="s">
        <v>4768</v>
      </c>
      <c r="B8" s="293" t="s">
        <v>2344</v>
      </c>
      <c r="C8" s="293" t="s">
        <v>4769</v>
      </c>
      <c r="D8" s="293" t="s">
        <v>4750</v>
      </c>
      <c r="E8" s="293" t="s">
        <v>4770</v>
      </c>
      <c r="F8" s="293" t="s">
        <v>4750</v>
      </c>
      <c r="G8" s="291">
        <v>60</v>
      </c>
      <c r="H8" s="292">
        <v>0</v>
      </c>
      <c r="I8" s="293" t="s">
        <v>4755</v>
      </c>
      <c r="J8" s="293" t="s">
        <v>4756</v>
      </c>
      <c r="K8" s="293" t="s">
        <v>4737</v>
      </c>
      <c r="L8" s="293" t="s">
        <v>4738</v>
      </c>
      <c r="M8" s="293" t="s">
        <v>4757</v>
      </c>
      <c r="N8" s="293"/>
      <c r="O8" s="293" t="s">
        <v>18808</v>
      </c>
      <c r="P8" s="293" t="s">
        <v>4515</v>
      </c>
      <c r="Q8" s="293" t="s">
        <v>4741</v>
      </c>
    </row>
    <row r="9" spans="1:17" x14ac:dyDescent="0.25">
      <c r="A9" s="293" t="s">
        <v>4771</v>
      </c>
      <c r="B9" s="293" t="s">
        <v>2452</v>
      </c>
      <c r="C9" s="293" t="s">
        <v>4772</v>
      </c>
      <c r="D9" s="293" t="s">
        <v>4750</v>
      </c>
      <c r="E9" s="293" t="s">
        <v>4770</v>
      </c>
      <c r="F9" s="293" t="s">
        <v>4750</v>
      </c>
      <c r="G9" s="291">
        <v>60</v>
      </c>
      <c r="H9" s="292">
        <v>0</v>
      </c>
      <c r="I9" s="293" t="s">
        <v>4746</v>
      </c>
      <c r="J9" s="293" t="s">
        <v>4747</v>
      </c>
      <c r="K9" s="293" t="s">
        <v>4737</v>
      </c>
      <c r="L9" s="293" t="s">
        <v>4738</v>
      </c>
      <c r="M9" s="293" t="s">
        <v>4748</v>
      </c>
      <c r="N9" s="293" t="s">
        <v>4773</v>
      </c>
      <c r="O9" s="293" t="s">
        <v>18808</v>
      </c>
      <c r="P9" s="293" t="s">
        <v>4515</v>
      </c>
      <c r="Q9" s="293" t="s">
        <v>4741</v>
      </c>
    </row>
    <row r="10" spans="1:17" x14ac:dyDescent="0.25">
      <c r="A10" s="293" t="s">
        <v>4774</v>
      </c>
      <c r="B10" s="293" t="s">
        <v>4775</v>
      </c>
      <c r="C10" s="293" t="s">
        <v>4776</v>
      </c>
      <c r="D10" s="293" t="s">
        <v>4750</v>
      </c>
      <c r="E10" s="293" t="s">
        <v>4770</v>
      </c>
      <c r="F10" s="293" t="s">
        <v>4750</v>
      </c>
      <c r="G10" s="291">
        <v>60</v>
      </c>
      <c r="H10" s="292">
        <v>0</v>
      </c>
      <c r="I10" s="293" t="s">
        <v>4746</v>
      </c>
      <c r="J10" s="293" t="s">
        <v>4747</v>
      </c>
      <c r="K10" s="293" t="s">
        <v>4737</v>
      </c>
      <c r="L10" s="293" t="s">
        <v>4738</v>
      </c>
      <c r="M10" s="293" t="s">
        <v>4748</v>
      </c>
      <c r="N10" s="293" t="s">
        <v>4777</v>
      </c>
      <c r="O10" s="293" t="s">
        <v>18808</v>
      </c>
      <c r="P10" s="293" t="s">
        <v>4515</v>
      </c>
      <c r="Q10" s="293" t="s">
        <v>4741</v>
      </c>
    </row>
    <row r="11" spans="1:17" x14ac:dyDescent="0.25">
      <c r="A11" s="293" t="s">
        <v>4778</v>
      </c>
      <c r="B11" s="293" t="s">
        <v>2449</v>
      </c>
      <c r="C11" s="293" t="s">
        <v>4779</v>
      </c>
      <c r="D11" s="293" t="s">
        <v>4750</v>
      </c>
      <c r="E11" s="293" t="s">
        <v>4770</v>
      </c>
      <c r="F11" s="293" t="s">
        <v>4750</v>
      </c>
      <c r="G11" s="291">
        <v>60</v>
      </c>
      <c r="H11" s="292">
        <v>0</v>
      </c>
      <c r="I11" s="293" t="s">
        <v>4755</v>
      </c>
      <c r="J11" s="293" t="s">
        <v>4756</v>
      </c>
      <c r="K11" s="293" t="s">
        <v>4737</v>
      </c>
      <c r="L11" s="293" t="s">
        <v>4738</v>
      </c>
      <c r="M11" s="293" t="s">
        <v>4767</v>
      </c>
      <c r="N11" s="293"/>
      <c r="O11" s="293" t="s">
        <v>18808</v>
      </c>
      <c r="P11" s="293" t="s">
        <v>4515</v>
      </c>
      <c r="Q11" s="293" t="s">
        <v>4741</v>
      </c>
    </row>
    <row r="12" spans="1:17" x14ac:dyDescent="0.25">
      <c r="A12" s="293" t="s">
        <v>4780</v>
      </c>
      <c r="B12" s="293" t="s">
        <v>4781</v>
      </c>
      <c r="C12" s="293" t="s">
        <v>4782</v>
      </c>
      <c r="D12" s="293" t="s">
        <v>4750</v>
      </c>
      <c r="E12" s="293" t="s">
        <v>4770</v>
      </c>
      <c r="F12" s="293" t="s">
        <v>4750</v>
      </c>
      <c r="G12" s="291">
        <v>60</v>
      </c>
      <c r="H12" s="292">
        <v>0</v>
      </c>
      <c r="I12" s="293" t="s">
        <v>4783</v>
      </c>
      <c r="J12" s="293" t="s">
        <v>4784</v>
      </c>
      <c r="K12" s="293" t="s">
        <v>4737</v>
      </c>
      <c r="L12" s="293" t="s">
        <v>4738</v>
      </c>
      <c r="M12" s="293" t="s">
        <v>4785</v>
      </c>
      <c r="N12" s="293"/>
      <c r="O12" s="293" t="s">
        <v>18808</v>
      </c>
      <c r="P12" s="293" t="s">
        <v>4515</v>
      </c>
      <c r="Q12" s="293" t="s">
        <v>4741</v>
      </c>
    </row>
    <row r="13" spans="1:17" x14ac:dyDescent="0.25">
      <c r="A13" s="293" t="s">
        <v>4786</v>
      </c>
      <c r="B13" s="293" t="s">
        <v>2343</v>
      </c>
      <c r="C13" s="293" t="s">
        <v>4787</v>
      </c>
      <c r="D13" s="293" t="s">
        <v>4750</v>
      </c>
      <c r="E13" s="293" t="s">
        <v>4770</v>
      </c>
      <c r="F13" s="293" t="s">
        <v>4750</v>
      </c>
      <c r="G13" s="291">
        <v>60</v>
      </c>
      <c r="H13" s="292">
        <v>0</v>
      </c>
      <c r="I13" s="293" t="s">
        <v>4788</v>
      </c>
      <c r="J13" s="293" t="s">
        <v>4789</v>
      </c>
      <c r="K13" s="293" t="s">
        <v>4737</v>
      </c>
      <c r="L13" s="293" t="s">
        <v>4738</v>
      </c>
      <c r="M13" s="293" t="s">
        <v>4790</v>
      </c>
      <c r="N13" s="293"/>
      <c r="O13" s="293" t="s">
        <v>18808</v>
      </c>
      <c r="P13" s="293" t="s">
        <v>4515</v>
      </c>
      <c r="Q13" s="293" t="s">
        <v>4741</v>
      </c>
    </row>
    <row r="14" spans="1:17" x14ac:dyDescent="0.25">
      <c r="A14" s="293" t="s">
        <v>4791</v>
      </c>
      <c r="B14" s="293" t="s">
        <v>2598</v>
      </c>
      <c r="C14" s="293" t="s">
        <v>4792</v>
      </c>
      <c r="D14" s="293" t="s">
        <v>4750</v>
      </c>
      <c r="E14" s="293" t="s">
        <v>4770</v>
      </c>
      <c r="F14" s="293" t="s">
        <v>4750</v>
      </c>
      <c r="G14" s="291">
        <v>60</v>
      </c>
      <c r="H14" s="292">
        <v>0</v>
      </c>
      <c r="I14" s="293" t="s">
        <v>4746</v>
      </c>
      <c r="J14" s="293" t="s">
        <v>4747</v>
      </c>
      <c r="K14" s="293" t="s">
        <v>4737</v>
      </c>
      <c r="L14" s="293" t="s">
        <v>4738</v>
      </c>
      <c r="M14" s="293" t="s">
        <v>4793</v>
      </c>
      <c r="N14" s="293"/>
      <c r="O14" s="293" t="s">
        <v>18808</v>
      </c>
      <c r="P14" s="293" t="s">
        <v>4515</v>
      </c>
      <c r="Q14" s="293" t="s">
        <v>4741</v>
      </c>
    </row>
    <row r="15" spans="1:17" x14ac:dyDescent="0.25">
      <c r="A15" s="293" t="s">
        <v>4794</v>
      </c>
      <c r="B15" s="293" t="s">
        <v>2341</v>
      </c>
      <c r="C15" s="293" t="s">
        <v>4795</v>
      </c>
      <c r="D15" s="293" t="s">
        <v>4750</v>
      </c>
      <c r="E15" s="293" t="s">
        <v>4770</v>
      </c>
      <c r="F15" s="293" t="s">
        <v>4750</v>
      </c>
      <c r="G15" s="291">
        <v>60</v>
      </c>
      <c r="H15" s="292">
        <v>0</v>
      </c>
      <c r="I15" s="293" t="s">
        <v>4746</v>
      </c>
      <c r="J15" s="293" t="s">
        <v>4747</v>
      </c>
      <c r="K15" s="293" t="s">
        <v>4737</v>
      </c>
      <c r="L15" s="293" t="s">
        <v>4738</v>
      </c>
      <c r="M15" s="293" t="s">
        <v>4793</v>
      </c>
      <c r="N15" s="293"/>
      <c r="O15" s="293" t="s">
        <v>18808</v>
      </c>
      <c r="P15" s="293" t="s">
        <v>4515</v>
      </c>
      <c r="Q15" s="293" t="s">
        <v>4741</v>
      </c>
    </row>
    <row r="16" spans="1:17" x14ac:dyDescent="0.25">
      <c r="A16" s="293" t="s">
        <v>4796</v>
      </c>
      <c r="B16" s="293" t="s">
        <v>2551</v>
      </c>
      <c r="C16" s="293" t="s">
        <v>4797</v>
      </c>
      <c r="D16" s="293" t="s">
        <v>4750</v>
      </c>
      <c r="E16" s="293" t="s">
        <v>4770</v>
      </c>
      <c r="F16" s="293" t="s">
        <v>4750</v>
      </c>
      <c r="G16" s="291">
        <v>60</v>
      </c>
      <c r="H16" s="292">
        <v>0</v>
      </c>
      <c r="I16" s="293" t="s">
        <v>4746</v>
      </c>
      <c r="J16" s="293" t="s">
        <v>4747</v>
      </c>
      <c r="K16" s="293" t="s">
        <v>4737</v>
      </c>
      <c r="L16" s="293" t="s">
        <v>4738</v>
      </c>
      <c r="M16" s="293" t="s">
        <v>4793</v>
      </c>
      <c r="N16" s="293"/>
      <c r="O16" s="293" t="s">
        <v>18808</v>
      </c>
      <c r="P16" s="293" t="s">
        <v>4515</v>
      </c>
      <c r="Q16" s="293" t="s">
        <v>4741</v>
      </c>
    </row>
    <row r="17" spans="1:17" x14ac:dyDescent="0.25">
      <c r="A17" s="293" t="s">
        <v>4798</v>
      </c>
      <c r="B17" s="293" t="s">
        <v>4799</v>
      </c>
      <c r="C17" s="293" t="s">
        <v>4800</v>
      </c>
      <c r="D17" s="293"/>
      <c r="E17" s="293" t="s">
        <v>4801</v>
      </c>
      <c r="F17" s="293" t="s">
        <v>4802</v>
      </c>
      <c r="G17" s="291">
        <v>60</v>
      </c>
      <c r="H17" s="292">
        <v>0</v>
      </c>
      <c r="I17" s="293" t="s">
        <v>4803</v>
      </c>
      <c r="J17" s="293" t="s">
        <v>4804</v>
      </c>
      <c r="K17" s="293" t="s">
        <v>4737</v>
      </c>
      <c r="L17" s="293" t="s">
        <v>4805</v>
      </c>
      <c r="M17" s="293" t="s">
        <v>4806</v>
      </c>
      <c r="N17" s="293"/>
      <c r="O17" s="293" t="s">
        <v>18808</v>
      </c>
      <c r="P17" s="293" t="s">
        <v>4515</v>
      </c>
      <c r="Q17" s="293" t="s">
        <v>4741</v>
      </c>
    </row>
    <row r="18" spans="1:17" x14ac:dyDescent="0.25">
      <c r="A18" s="293" t="s">
        <v>4807</v>
      </c>
      <c r="B18" s="293" t="s">
        <v>2514</v>
      </c>
      <c r="C18" s="293" t="s">
        <v>4808</v>
      </c>
      <c r="D18" s="293" t="s">
        <v>4750</v>
      </c>
      <c r="E18" s="293" t="s">
        <v>4770</v>
      </c>
      <c r="F18" s="293" t="s">
        <v>4750</v>
      </c>
      <c r="G18" s="291">
        <v>60</v>
      </c>
      <c r="H18" s="292">
        <v>0</v>
      </c>
      <c r="I18" s="293" t="s">
        <v>4746</v>
      </c>
      <c r="J18" s="293" t="s">
        <v>4747</v>
      </c>
      <c r="K18" s="293" t="s">
        <v>4737</v>
      </c>
      <c r="L18" s="293" t="s">
        <v>4738</v>
      </c>
      <c r="M18" s="293" t="s">
        <v>4793</v>
      </c>
      <c r="N18" s="293"/>
      <c r="O18" s="293" t="s">
        <v>18808</v>
      </c>
      <c r="P18" s="293" t="s">
        <v>4515</v>
      </c>
      <c r="Q18" s="293" t="s">
        <v>4741</v>
      </c>
    </row>
    <row r="19" spans="1:17" x14ac:dyDescent="0.25">
      <c r="A19" s="293" t="s">
        <v>4809</v>
      </c>
      <c r="B19" s="293" t="s">
        <v>2340</v>
      </c>
      <c r="C19" s="293" t="s">
        <v>4810</v>
      </c>
      <c r="D19" s="293" t="s">
        <v>4750</v>
      </c>
      <c r="E19" s="293" t="s">
        <v>4770</v>
      </c>
      <c r="F19" s="293" t="s">
        <v>4750</v>
      </c>
      <c r="G19" s="291">
        <v>60</v>
      </c>
      <c r="H19" s="292">
        <v>0</v>
      </c>
      <c r="I19" s="293" t="s">
        <v>4746</v>
      </c>
      <c r="J19" s="293" t="s">
        <v>4747</v>
      </c>
      <c r="K19" s="293" t="s">
        <v>4737</v>
      </c>
      <c r="L19" s="293" t="s">
        <v>4738</v>
      </c>
      <c r="M19" s="293" t="s">
        <v>4793</v>
      </c>
      <c r="N19" s="293"/>
      <c r="O19" s="293" t="s">
        <v>18808</v>
      </c>
      <c r="P19" s="293" t="s">
        <v>4515</v>
      </c>
      <c r="Q19" s="293" t="s">
        <v>4741</v>
      </c>
    </row>
    <row r="20" spans="1:17" x14ac:dyDescent="0.25">
      <c r="A20" s="293" t="s">
        <v>4811</v>
      </c>
      <c r="B20" s="293" t="s">
        <v>2342</v>
      </c>
      <c r="C20" s="293" t="s">
        <v>4812</v>
      </c>
      <c r="D20" s="293" t="s">
        <v>4750</v>
      </c>
      <c r="E20" s="293" t="s">
        <v>4770</v>
      </c>
      <c r="F20" s="293" t="s">
        <v>4750</v>
      </c>
      <c r="G20" s="291">
        <v>60</v>
      </c>
      <c r="H20" s="292">
        <v>0</v>
      </c>
      <c r="I20" s="293" t="s">
        <v>4746</v>
      </c>
      <c r="J20" s="293" t="s">
        <v>4747</v>
      </c>
      <c r="K20" s="293" t="s">
        <v>4737</v>
      </c>
      <c r="L20" s="293" t="s">
        <v>4738</v>
      </c>
      <c r="M20" s="293" t="s">
        <v>4793</v>
      </c>
      <c r="N20" s="293"/>
      <c r="O20" s="293" t="s">
        <v>18808</v>
      </c>
      <c r="P20" s="293" t="s">
        <v>4515</v>
      </c>
      <c r="Q20" s="293" t="s">
        <v>4741</v>
      </c>
    </row>
    <row r="21" spans="1:17" x14ac:dyDescent="0.25">
      <c r="A21" s="293" t="s">
        <v>4813</v>
      </c>
      <c r="B21" s="293" t="s">
        <v>4814</v>
      </c>
      <c r="C21" s="293" t="s">
        <v>4815</v>
      </c>
      <c r="D21" s="293" t="s">
        <v>4750</v>
      </c>
      <c r="E21" s="293" t="s">
        <v>4770</v>
      </c>
      <c r="F21" s="293" t="s">
        <v>4750</v>
      </c>
      <c r="G21" s="291">
        <v>60</v>
      </c>
      <c r="H21" s="292">
        <v>0</v>
      </c>
      <c r="I21" s="293" t="s">
        <v>4816</v>
      </c>
      <c r="J21" s="293" t="s">
        <v>4817</v>
      </c>
      <c r="K21" s="293" t="s">
        <v>4737</v>
      </c>
      <c r="L21" s="293" t="s">
        <v>4738</v>
      </c>
      <c r="M21" s="293" t="s">
        <v>4818</v>
      </c>
      <c r="N21" s="293"/>
      <c r="O21" s="293" t="s">
        <v>18808</v>
      </c>
      <c r="P21" s="293" t="s">
        <v>4515</v>
      </c>
      <c r="Q21" s="293" t="s">
        <v>4741</v>
      </c>
    </row>
    <row r="22" spans="1:17" x14ac:dyDescent="0.25">
      <c r="A22" s="293" t="s">
        <v>4819</v>
      </c>
      <c r="B22" s="293" t="s">
        <v>2428</v>
      </c>
      <c r="C22" s="293" t="s">
        <v>4820</v>
      </c>
      <c r="D22" s="293" t="s">
        <v>4750</v>
      </c>
      <c r="E22" s="293" t="s">
        <v>4770</v>
      </c>
      <c r="F22" s="293" t="s">
        <v>4750</v>
      </c>
      <c r="G22" s="291">
        <v>60</v>
      </c>
      <c r="H22" s="292">
        <v>0</v>
      </c>
      <c r="I22" s="293" t="s">
        <v>4746</v>
      </c>
      <c r="J22" s="293" t="s">
        <v>4747</v>
      </c>
      <c r="K22" s="293" t="s">
        <v>4737</v>
      </c>
      <c r="L22" s="293" t="s">
        <v>4738</v>
      </c>
      <c r="M22" s="293" t="s">
        <v>4821</v>
      </c>
      <c r="N22" s="293"/>
      <c r="O22" s="293" t="s">
        <v>18808</v>
      </c>
      <c r="P22" s="293" t="s">
        <v>4515</v>
      </c>
      <c r="Q22" s="293" t="s">
        <v>4741</v>
      </c>
    </row>
    <row r="23" spans="1:17" x14ac:dyDescent="0.25">
      <c r="A23" s="293" t="s">
        <v>4822</v>
      </c>
      <c r="B23" s="293" t="s">
        <v>2434</v>
      </c>
      <c r="C23" s="293" t="s">
        <v>4823</v>
      </c>
      <c r="D23" s="293" t="s">
        <v>4750</v>
      </c>
      <c r="E23" s="293" t="s">
        <v>4770</v>
      </c>
      <c r="F23" s="293" t="s">
        <v>4750</v>
      </c>
      <c r="G23" s="291">
        <v>60</v>
      </c>
      <c r="H23" s="292">
        <v>0</v>
      </c>
      <c r="I23" s="293" t="s">
        <v>4788</v>
      </c>
      <c r="J23" s="293" t="s">
        <v>4789</v>
      </c>
      <c r="K23" s="293" t="s">
        <v>4737</v>
      </c>
      <c r="L23" s="293" t="s">
        <v>4738</v>
      </c>
      <c r="M23" s="293" t="s">
        <v>4824</v>
      </c>
      <c r="N23" s="293"/>
      <c r="O23" s="293" t="s">
        <v>18808</v>
      </c>
      <c r="P23" s="293" t="s">
        <v>4515</v>
      </c>
      <c r="Q23" s="293" t="s">
        <v>4741</v>
      </c>
    </row>
    <row r="24" spans="1:17" x14ac:dyDescent="0.25">
      <c r="A24" s="293" t="s">
        <v>4825</v>
      </c>
      <c r="B24" s="293" t="s">
        <v>4826</v>
      </c>
      <c r="C24" s="293" t="s">
        <v>4827</v>
      </c>
      <c r="D24" s="293" t="s">
        <v>4750</v>
      </c>
      <c r="E24" s="293" t="s">
        <v>4770</v>
      </c>
      <c r="F24" s="293" t="s">
        <v>4750</v>
      </c>
      <c r="G24" s="291">
        <v>60</v>
      </c>
      <c r="H24" s="292">
        <v>0</v>
      </c>
      <c r="I24" s="293" t="s">
        <v>4828</v>
      </c>
      <c r="J24" s="293" t="s">
        <v>4829</v>
      </c>
      <c r="K24" s="293" t="s">
        <v>4737</v>
      </c>
      <c r="L24" s="293" t="s">
        <v>4738</v>
      </c>
      <c r="M24" s="293" t="s">
        <v>4830</v>
      </c>
      <c r="N24" s="293"/>
      <c r="O24" s="293" t="s">
        <v>18808</v>
      </c>
      <c r="P24" s="293" t="s">
        <v>4515</v>
      </c>
      <c r="Q24" s="293" t="s">
        <v>4741</v>
      </c>
    </row>
    <row r="25" spans="1:17" x14ac:dyDescent="0.25">
      <c r="A25" s="293" t="s">
        <v>4831</v>
      </c>
      <c r="B25" s="293" t="s">
        <v>4832</v>
      </c>
      <c r="C25" s="293" t="s">
        <v>4833</v>
      </c>
      <c r="D25" s="293" t="s">
        <v>4750</v>
      </c>
      <c r="E25" s="293" t="s">
        <v>4770</v>
      </c>
      <c r="F25" s="293" t="s">
        <v>4750</v>
      </c>
      <c r="G25" s="291">
        <v>60</v>
      </c>
      <c r="H25" s="292">
        <v>0</v>
      </c>
      <c r="I25" s="293" t="s">
        <v>4803</v>
      </c>
      <c r="J25" s="293" t="s">
        <v>4804</v>
      </c>
      <c r="K25" s="293" t="s">
        <v>4737</v>
      </c>
      <c r="L25" s="293" t="s">
        <v>4805</v>
      </c>
      <c r="M25" s="293" t="s">
        <v>4806</v>
      </c>
      <c r="N25" s="293"/>
      <c r="O25" s="293" t="s">
        <v>18808</v>
      </c>
      <c r="P25" s="293" t="s">
        <v>4515</v>
      </c>
      <c r="Q25" s="293" t="s">
        <v>4741</v>
      </c>
    </row>
    <row r="26" spans="1:17" x14ac:dyDescent="0.25">
      <c r="A26" s="293" t="s">
        <v>4834</v>
      </c>
      <c r="B26" s="293" t="s">
        <v>4835</v>
      </c>
      <c r="C26" s="293" t="s">
        <v>4836</v>
      </c>
      <c r="D26" s="293" t="s">
        <v>4750</v>
      </c>
      <c r="E26" s="293" t="s">
        <v>4837</v>
      </c>
      <c r="F26" s="293" t="s">
        <v>4750</v>
      </c>
      <c r="G26" s="291">
        <v>60</v>
      </c>
      <c r="H26" s="292">
        <v>0</v>
      </c>
      <c r="I26" s="293" t="s">
        <v>4838</v>
      </c>
      <c r="J26" s="293" t="s">
        <v>4839</v>
      </c>
      <c r="K26" s="293" t="s">
        <v>4737</v>
      </c>
      <c r="L26" s="293" t="s">
        <v>4840</v>
      </c>
      <c r="M26" s="293" t="s">
        <v>4841</v>
      </c>
      <c r="N26" s="293"/>
      <c r="O26" s="293" t="s">
        <v>18808</v>
      </c>
      <c r="P26" s="293" t="s">
        <v>4515</v>
      </c>
      <c r="Q26" s="293" t="s">
        <v>4741</v>
      </c>
    </row>
    <row r="27" spans="1:17" x14ac:dyDescent="0.25">
      <c r="A27" s="293" t="s">
        <v>4842</v>
      </c>
      <c r="B27" s="293" t="s">
        <v>4843</v>
      </c>
      <c r="C27" s="293" t="s">
        <v>4844</v>
      </c>
      <c r="D27" s="293"/>
      <c r="E27" s="293" t="s">
        <v>4845</v>
      </c>
      <c r="F27" s="293" t="s">
        <v>4846</v>
      </c>
      <c r="G27" s="291">
        <v>60</v>
      </c>
      <c r="H27" s="292">
        <v>0</v>
      </c>
      <c r="I27" s="293" t="s">
        <v>4838</v>
      </c>
      <c r="J27" s="293" t="s">
        <v>4839</v>
      </c>
      <c r="K27" s="293" t="s">
        <v>4737</v>
      </c>
      <c r="L27" s="293" t="s">
        <v>4840</v>
      </c>
      <c r="M27" s="293" t="s">
        <v>4841</v>
      </c>
      <c r="N27" s="293"/>
      <c r="O27" s="293" t="s">
        <v>18808</v>
      </c>
      <c r="P27" s="293" t="s">
        <v>4515</v>
      </c>
      <c r="Q27" s="293" t="s">
        <v>4741</v>
      </c>
    </row>
    <row r="28" spans="1:17" x14ac:dyDescent="0.25">
      <c r="A28" s="293" t="s">
        <v>4847</v>
      </c>
      <c r="B28" s="293" t="s">
        <v>4848</v>
      </c>
      <c r="C28" s="293" t="s">
        <v>4849</v>
      </c>
      <c r="D28" s="293" t="s">
        <v>4750</v>
      </c>
      <c r="E28" s="293" t="s">
        <v>4837</v>
      </c>
      <c r="F28" s="293" t="s">
        <v>4750</v>
      </c>
      <c r="G28" s="291">
        <v>60</v>
      </c>
      <c r="H28" s="292">
        <v>0</v>
      </c>
      <c r="I28" s="293" t="s">
        <v>4850</v>
      </c>
      <c r="J28" s="293" t="s">
        <v>4851</v>
      </c>
      <c r="K28" s="293" t="s">
        <v>4737</v>
      </c>
      <c r="L28" s="293" t="s">
        <v>4840</v>
      </c>
      <c r="M28" s="293" t="s">
        <v>4852</v>
      </c>
      <c r="N28" s="293"/>
      <c r="O28" s="293" t="s">
        <v>18808</v>
      </c>
      <c r="P28" s="293" t="s">
        <v>4515</v>
      </c>
      <c r="Q28" s="293" t="s">
        <v>4741</v>
      </c>
    </row>
    <row r="29" spans="1:17" x14ac:dyDescent="0.25">
      <c r="A29" s="293" t="s">
        <v>4853</v>
      </c>
      <c r="B29" s="293" t="s">
        <v>4854</v>
      </c>
      <c r="C29" s="293" t="s">
        <v>4855</v>
      </c>
      <c r="D29" s="293" t="s">
        <v>4750</v>
      </c>
      <c r="E29" s="293" t="s">
        <v>4837</v>
      </c>
      <c r="F29" s="293" t="s">
        <v>4750</v>
      </c>
      <c r="G29" s="291">
        <v>60</v>
      </c>
      <c r="H29" s="292">
        <v>0</v>
      </c>
      <c r="I29" s="293" t="s">
        <v>4856</v>
      </c>
      <c r="J29" s="293" t="s">
        <v>4857</v>
      </c>
      <c r="K29" s="293" t="s">
        <v>4737</v>
      </c>
      <c r="L29" s="293" t="s">
        <v>4858</v>
      </c>
      <c r="M29" s="293" t="s">
        <v>4859</v>
      </c>
      <c r="N29" s="293"/>
      <c r="O29" s="293" t="s">
        <v>18808</v>
      </c>
      <c r="P29" s="293" t="s">
        <v>4515</v>
      </c>
      <c r="Q29" s="293" t="s">
        <v>4741</v>
      </c>
    </row>
    <row r="30" spans="1:17" x14ac:dyDescent="0.25">
      <c r="A30" s="293" t="s">
        <v>4860</v>
      </c>
      <c r="B30" s="293" t="s">
        <v>2499</v>
      </c>
      <c r="C30" s="293" t="s">
        <v>4861</v>
      </c>
      <c r="D30" s="293" t="s">
        <v>4750</v>
      </c>
      <c r="E30" s="293" t="s">
        <v>4862</v>
      </c>
      <c r="F30" s="293" t="s">
        <v>4750</v>
      </c>
      <c r="G30" s="291">
        <v>60</v>
      </c>
      <c r="H30" s="292">
        <v>0</v>
      </c>
      <c r="I30" s="293" t="s">
        <v>4746</v>
      </c>
      <c r="J30" s="293" t="s">
        <v>4747</v>
      </c>
      <c r="K30" s="293" t="s">
        <v>4737</v>
      </c>
      <c r="L30" s="293" t="s">
        <v>4738</v>
      </c>
      <c r="M30" s="293" t="s">
        <v>4793</v>
      </c>
      <c r="N30" s="293"/>
      <c r="O30" s="293" t="s">
        <v>18808</v>
      </c>
      <c r="P30" s="293" t="s">
        <v>4515</v>
      </c>
      <c r="Q30" s="293" t="s">
        <v>4741</v>
      </c>
    </row>
    <row r="31" spans="1:17" x14ac:dyDescent="0.25">
      <c r="A31" s="293" t="s">
        <v>4863</v>
      </c>
      <c r="B31" s="293" t="s">
        <v>2431</v>
      </c>
      <c r="C31" s="293" t="s">
        <v>4864</v>
      </c>
      <c r="D31" s="293" t="s">
        <v>4750</v>
      </c>
      <c r="E31" s="293" t="s">
        <v>4770</v>
      </c>
      <c r="F31" s="293" t="s">
        <v>4750</v>
      </c>
      <c r="G31" s="291">
        <v>60</v>
      </c>
      <c r="H31" s="292">
        <v>0</v>
      </c>
      <c r="I31" s="293" t="s">
        <v>4755</v>
      </c>
      <c r="J31" s="293" t="s">
        <v>4756</v>
      </c>
      <c r="K31" s="293" t="s">
        <v>4737</v>
      </c>
      <c r="L31" s="293" t="s">
        <v>4738</v>
      </c>
      <c r="M31" s="293" t="s">
        <v>4865</v>
      </c>
      <c r="N31" s="293"/>
      <c r="O31" s="293" t="s">
        <v>18808</v>
      </c>
      <c r="P31" s="293" t="s">
        <v>4867</v>
      </c>
      <c r="Q31" s="293" t="s">
        <v>4741</v>
      </c>
    </row>
    <row r="32" spans="1:17" x14ac:dyDescent="0.25">
      <c r="A32" s="293" t="s">
        <v>4866</v>
      </c>
      <c r="B32" s="293" t="s">
        <v>4867</v>
      </c>
      <c r="C32" s="293" t="s">
        <v>4868</v>
      </c>
      <c r="D32" s="293"/>
      <c r="E32" s="293" t="s">
        <v>4801</v>
      </c>
      <c r="F32" s="293" t="s">
        <v>4869</v>
      </c>
      <c r="G32" s="291">
        <v>60</v>
      </c>
      <c r="H32" s="292">
        <v>0</v>
      </c>
      <c r="I32" s="293" t="s">
        <v>4803</v>
      </c>
      <c r="J32" s="293" t="s">
        <v>4804</v>
      </c>
      <c r="K32" s="293" t="s">
        <v>4737</v>
      </c>
      <c r="L32" s="293" t="s">
        <v>4870</v>
      </c>
      <c r="M32" s="293" t="s">
        <v>4806</v>
      </c>
      <c r="N32" s="293"/>
      <c r="O32" s="293" t="s">
        <v>18808</v>
      </c>
      <c r="P32" s="293" t="s">
        <v>4867</v>
      </c>
      <c r="Q32" s="293" t="s">
        <v>4741</v>
      </c>
    </row>
    <row r="33" spans="1:17" x14ac:dyDescent="0.25">
      <c r="A33" s="293" t="s">
        <v>4871</v>
      </c>
      <c r="B33" s="293" t="s">
        <v>4872</v>
      </c>
      <c r="C33" s="293" t="s">
        <v>4873</v>
      </c>
      <c r="D33" s="293"/>
      <c r="E33" s="293" t="s">
        <v>4874</v>
      </c>
      <c r="F33" s="293" t="s">
        <v>4875</v>
      </c>
      <c r="G33" s="291">
        <v>60</v>
      </c>
      <c r="H33" s="292">
        <v>0</v>
      </c>
      <c r="I33" s="293" t="s">
        <v>4856</v>
      </c>
      <c r="J33" s="293" t="s">
        <v>4857</v>
      </c>
      <c r="K33" s="293" t="s">
        <v>4737</v>
      </c>
      <c r="L33" s="293" t="s">
        <v>4858</v>
      </c>
      <c r="M33" s="293" t="s">
        <v>4859</v>
      </c>
      <c r="N33" s="293"/>
      <c r="O33" s="293" t="s">
        <v>18808</v>
      </c>
      <c r="P33" s="293" t="s">
        <v>4867</v>
      </c>
      <c r="Q33" s="293" t="s">
        <v>4741</v>
      </c>
    </row>
    <row r="34" spans="1:17" x14ac:dyDescent="0.25">
      <c r="A34" s="293" t="s">
        <v>4876</v>
      </c>
      <c r="B34" s="293" t="s">
        <v>4877</v>
      </c>
      <c r="C34" s="293" t="s">
        <v>4878</v>
      </c>
      <c r="D34" s="293"/>
      <c r="E34" s="293" t="s">
        <v>4801</v>
      </c>
      <c r="F34" s="293" t="s">
        <v>4879</v>
      </c>
      <c r="G34" s="291">
        <v>60</v>
      </c>
      <c r="H34" s="292">
        <v>0</v>
      </c>
      <c r="I34" s="293" t="s">
        <v>4828</v>
      </c>
      <c r="J34" s="293" t="s">
        <v>4829</v>
      </c>
      <c r="K34" s="293" t="s">
        <v>4737</v>
      </c>
      <c r="L34" s="293" t="s">
        <v>4738</v>
      </c>
      <c r="M34" s="293" t="s">
        <v>4880</v>
      </c>
      <c r="N34" s="293"/>
      <c r="O34" s="293" t="s">
        <v>18808</v>
      </c>
      <c r="P34" s="293" t="s">
        <v>4867</v>
      </c>
      <c r="Q34" s="293" t="s">
        <v>4741</v>
      </c>
    </row>
    <row r="35" spans="1:17" x14ac:dyDescent="0.25">
      <c r="A35" s="293" t="s">
        <v>4881</v>
      </c>
      <c r="B35" s="293" t="s">
        <v>4877</v>
      </c>
      <c r="C35" s="293" t="s">
        <v>4882</v>
      </c>
      <c r="D35" s="293"/>
      <c r="E35" s="293" t="s">
        <v>4801</v>
      </c>
      <c r="F35" s="293" t="s">
        <v>4883</v>
      </c>
      <c r="G35" s="291">
        <v>60</v>
      </c>
      <c r="H35" s="292">
        <v>0</v>
      </c>
      <c r="I35" s="293" t="s">
        <v>4783</v>
      </c>
      <c r="J35" s="293" t="s">
        <v>4784</v>
      </c>
      <c r="K35" s="293" t="s">
        <v>4737</v>
      </c>
      <c r="L35" s="293" t="s">
        <v>4738</v>
      </c>
      <c r="M35" s="293" t="s">
        <v>4748</v>
      </c>
      <c r="N35" s="293" t="s">
        <v>4777</v>
      </c>
      <c r="O35" s="293" t="s">
        <v>18808</v>
      </c>
      <c r="P35" s="293" t="s">
        <v>4867</v>
      </c>
      <c r="Q35" s="293" t="s">
        <v>4741</v>
      </c>
    </row>
    <row r="36" spans="1:17" x14ac:dyDescent="0.25">
      <c r="A36" s="293" t="s">
        <v>4884</v>
      </c>
      <c r="B36" s="293" t="s">
        <v>4877</v>
      </c>
      <c r="C36" s="293" t="s">
        <v>4885</v>
      </c>
      <c r="D36" s="293"/>
      <c r="E36" s="293" t="s">
        <v>4801</v>
      </c>
      <c r="F36" s="293" t="s">
        <v>4886</v>
      </c>
      <c r="G36" s="291">
        <v>60</v>
      </c>
      <c r="H36" s="292">
        <v>0</v>
      </c>
      <c r="I36" s="293" t="s">
        <v>4828</v>
      </c>
      <c r="J36" s="293" t="s">
        <v>4829</v>
      </c>
      <c r="K36" s="293" t="s">
        <v>4737</v>
      </c>
      <c r="L36" s="293" t="s">
        <v>4738</v>
      </c>
      <c r="M36" s="293" t="s">
        <v>4790</v>
      </c>
      <c r="N36" s="293"/>
      <c r="O36" s="293" t="s">
        <v>18808</v>
      </c>
      <c r="P36" s="293" t="s">
        <v>4867</v>
      </c>
      <c r="Q36" s="293" t="s">
        <v>4741</v>
      </c>
    </row>
    <row r="37" spans="1:17" x14ac:dyDescent="0.25">
      <c r="A37" s="293" t="s">
        <v>140</v>
      </c>
      <c r="B37" s="293" t="s">
        <v>4526</v>
      </c>
      <c r="C37" s="293" t="s">
        <v>4887</v>
      </c>
      <c r="D37" s="293"/>
      <c r="E37" s="293" t="s">
        <v>4888</v>
      </c>
      <c r="F37" s="293" t="s">
        <v>4889</v>
      </c>
      <c r="G37" s="291">
        <v>60</v>
      </c>
      <c r="H37" s="292">
        <v>0</v>
      </c>
      <c r="I37" s="293" t="s">
        <v>4816</v>
      </c>
      <c r="J37" s="293" t="s">
        <v>4817</v>
      </c>
      <c r="K37" s="293" t="s">
        <v>4737</v>
      </c>
      <c r="L37" s="293" t="s">
        <v>4738</v>
      </c>
      <c r="M37" s="293" t="s">
        <v>4739</v>
      </c>
      <c r="N37" s="293" t="s">
        <v>4890</v>
      </c>
      <c r="O37" s="293" t="s">
        <v>18809</v>
      </c>
      <c r="P37" s="293" t="s">
        <v>4526</v>
      </c>
      <c r="Q37" s="293" t="s">
        <v>4741</v>
      </c>
    </row>
    <row r="38" spans="1:17" x14ac:dyDescent="0.25">
      <c r="A38" s="293" t="s">
        <v>4891</v>
      </c>
      <c r="B38" s="293" t="s">
        <v>4892</v>
      </c>
      <c r="C38" s="293" t="s">
        <v>4893</v>
      </c>
      <c r="D38" s="293"/>
      <c r="E38" s="293" t="s">
        <v>4888</v>
      </c>
      <c r="F38" s="293" t="s">
        <v>4750</v>
      </c>
      <c r="G38" s="291">
        <v>60</v>
      </c>
      <c r="H38" s="292">
        <v>0</v>
      </c>
      <c r="I38" s="293" t="s">
        <v>4803</v>
      </c>
      <c r="J38" s="293" t="s">
        <v>4804</v>
      </c>
      <c r="K38" s="293" t="s">
        <v>4737</v>
      </c>
      <c r="L38" s="293" t="s">
        <v>4805</v>
      </c>
      <c r="M38" s="293" t="s">
        <v>4806</v>
      </c>
      <c r="N38" s="293"/>
      <c r="O38" s="293" t="s">
        <v>18809</v>
      </c>
      <c r="P38" s="293" t="s">
        <v>4526</v>
      </c>
      <c r="Q38" s="293" t="s">
        <v>4741</v>
      </c>
    </row>
    <row r="39" spans="1:17" x14ac:dyDescent="0.25">
      <c r="A39" s="293" t="s">
        <v>4894</v>
      </c>
      <c r="B39" s="293" t="s">
        <v>4895</v>
      </c>
      <c r="C39" s="293" t="s">
        <v>4896</v>
      </c>
      <c r="D39" s="293"/>
      <c r="E39" s="293" t="s">
        <v>4888</v>
      </c>
      <c r="F39" s="293" t="s">
        <v>4750</v>
      </c>
      <c r="G39" s="291">
        <v>60</v>
      </c>
      <c r="H39" s="292">
        <v>0</v>
      </c>
      <c r="I39" s="293" t="s">
        <v>4746</v>
      </c>
      <c r="J39" s="293" t="s">
        <v>4747</v>
      </c>
      <c r="K39" s="293" t="s">
        <v>4737</v>
      </c>
      <c r="L39" s="293" t="s">
        <v>4738</v>
      </c>
      <c r="M39" s="293" t="s">
        <v>4793</v>
      </c>
      <c r="N39" s="293"/>
      <c r="O39" s="293" t="s">
        <v>18809</v>
      </c>
      <c r="P39" s="293" t="s">
        <v>4526</v>
      </c>
      <c r="Q39" s="293" t="s">
        <v>4741</v>
      </c>
    </row>
    <row r="40" spans="1:17" x14ac:dyDescent="0.25">
      <c r="A40" s="293" t="s">
        <v>141</v>
      </c>
      <c r="B40" s="293" t="s">
        <v>4897</v>
      </c>
      <c r="C40" s="293" t="s">
        <v>4898</v>
      </c>
      <c r="D40" s="293"/>
      <c r="E40" s="293" t="s">
        <v>4862</v>
      </c>
      <c r="F40" s="293" t="s">
        <v>4899</v>
      </c>
      <c r="G40" s="291">
        <v>60</v>
      </c>
      <c r="H40" s="292">
        <v>0</v>
      </c>
      <c r="I40" s="293" t="s">
        <v>4803</v>
      </c>
      <c r="J40" s="293" t="s">
        <v>4804</v>
      </c>
      <c r="K40" s="293" t="s">
        <v>4737</v>
      </c>
      <c r="L40" s="293" t="s">
        <v>4805</v>
      </c>
      <c r="M40" s="293" t="s">
        <v>4806</v>
      </c>
      <c r="N40" s="293"/>
      <c r="O40" s="293" t="s">
        <v>18809</v>
      </c>
      <c r="P40" s="293" t="s">
        <v>4526</v>
      </c>
      <c r="Q40" s="293" t="s">
        <v>4741</v>
      </c>
    </row>
    <row r="41" spans="1:17" x14ac:dyDescent="0.25">
      <c r="A41" s="293" t="s">
        <v>142</v>
      </c>
      <c r="B41" s="293" t="s">
        <v>4900</v>
      </c>
      <c r="C41" s="293" t="s">
        <v>4901</v>
      </c>
      <c r="D41" s="293"/>
      <c r="E41" s="293" t="s">
        <v>4862</v>
      </c>
      <c r="F41" s="293" t="s">
        <v>4902</v>
      </c>
      <c r="G41" s="291">
        <v>60</v>
      </c>
      <c r="H41" s="292">
        <v>0</v>
      </c>
      <c r="I41" s="293" t="s">
        <v>4788</v>
      </c>
      <c r="J41" s="293" t="s">
        <v>4789</v>
      </c>
      <c r="K41" s="293" t="s">
        <v>4737</v>
      </c>
      <c r="L41" s="293" t="s">
        <v>4738</v>
      </c>
      <c r="M41" s="293" t="s">
        <v>4880</v>
      </c>
      <c r="N41" s="293" t="s">
        <v>4903</v>
      </c>
      <c r="O41" s="293" t="s">
        <v>18809</v>
      </c>
      <c r="P41" s="293" t="s">
        <v>4526</v>
      </c>
      <c r="Q41" s="293" t="s">
        <v>4741</v>
      </c>
    </row>
    <row r="42" spans="1:17" x14ac:dyDescent="0.25">
      <c r="A42" s="293" t="s">
        <v>4904</v>
      </c>
      <c r="B42" s="293" t="s">
        <v>4905</v>
      </c>
      <c r="C42" s="293" t="s">
        <v>4906</v>
      </c>
      <c r="D42" s="293"/>
      <c r="E42" s="293" t="s">
        <v>4907</v>
      </c>
      <c r="F42" s="293" t="s">
        <v>4908</v>
      </c>
      <c r="G42" s="291">
        <v>60</v>
      </c>
      <c r="H42" s="292">
        <v>0</v>
      </c>
      <c r="I42" s="293" t="s">
        <v>4838</v>
      </c>
      <c r="J42" s="293" t="s">
        <v>4839</v>
      </c>
      <c r="K42" s="293" t="s">
        <v>4737</v>
      </c>
      <c r="L42" s="293" t="s">
        <v>4840</v>
      </c>
      <c r="M42" s="293" t="s">
        <v>4909</v>
      </c>
      <c r="N42" s="293" t="s">
        <v>4910</v>
      </c>
      <c r="O42" s="293" t="s">
        <v>18809</v>
      </c>
      <c r="P42" s="293" t="s">
        <v>4526</v>
      </c>
      <c r="Q42" s="293" t="s">
        <v>4741</v>
      </c>
    </row>
    <row r="43" spans="1:17" x14ac:dyDescent="0.25">
      <c r="A43" s="293" t="s">
        <v>4911</v>
      </c>
      <c r="B43" s="293" t="s">
        <v>4912</v>
      </c>
      <c r="C43" s="293" t="s">
        <v>4913</v>
      </c>
      <c r="D43" s="293" t="s">
        <v>4914</v>
      </c>
      <c r="E43" s="293" t="s">
        <v>4735</v>
      </c>
      <c r="F43" s="293" t="s">
        <v>4915</v>
      </c>
      <c r="G43" s="291"/>
      <c r="H43" s="292">
        <v>0</v>
      </c>
      <c r="I43" s="293"/>
      <c r="J43" s="293"/>
      <c r="K43" s="293" t="s">
        <v>4737</v>
      </c>
      <c r="L43" s="293" t="s">
        <v>4738</v>
      </c>
      <c r="M43" s="293" t="s">
        <v>4916</v>
      </c>
      <c r="N43" s="293" t="s">
        <v>4917</v>
      </c>
      <c r="O43" s="293" t="s">
        <v>4911</v>
      </c>
      <c r="P43" s="293" t="s">
        <v>4912</v>
      </c>
      <c r="Q43" s="293" t="s">
        <v>4741</v>
      </c>
    </row>
    <row r="44" spans="1:17" x14ac:dyDescent="0.25">
      <c r="A44" s="293" t="s">
        <v>4918</v>
      </c>
      <c r="B44" s="293" t="s">
        <v>4919</v>
      </c>
      <c r="C44" s="293" t="s">
        <v>4920</v>
      </c>
      <c r="D44" s="293"/>
      <c r="E44" s="293" t="s">
        <v>4735</v>
      </c>
      <c r="F44" s="293" t="s">
        <v>4921</v>
      </c>
      <c r="G44" s="291"/>
      <c r="H44" s="292">
        <v>0</v>
      </c>
      <c r="I44" s="293" t="s">
        <v>4803</v>
      </c>
      <c r="J44" s="293" t="s">
        <v>4804</v>
      </c>
      <c r="K44" s="293" t="s">
        <v>4737</v>
      </c>
      <c r="L44" s="293" t="s">
        <v>4805</v>
      </c>
      <c r="M44" s="293" t="s">
        <v>4806</v>
      </c>
      <c r="N44" s="293" t="s">
        <v>4922</v>
      </c>
      <c r="O44" s="293" t="s">
        <v>4911</v>
      </c>
      <c r="P44" s="293" t="s">
        <v>4912</v>
      </c>
      <c r="Q44" s="293" t="s">
        <v>4741</v>
      </c>
    </row>
    <row r="45" spans="1:17" x14ac:dyDescent="0.25">
      <c r="A45" s="293" t="s">
        <v>4923</v>
      </c>
      <c r="B45" s="293" t="s">
        <v>4924</v>
      </c>
      <c r="C45" s="293" t="s">
        <v>4925</v>
      </c>
      <c r="D45" s="293" t="s">
        <v>4914</v>
      </c>
      <c r="E45" s="293" t="s">
        <v>4735</v>
      </c>
      <c r="F45" s="293" t="s">
        <v>4914</v>
      </c>
      <c r="G45" s="291"/>
      <c r="H45" s="292">
        <v>0</v>
      </c>
      <c r="I45" s="293" t="s">
        <v>4803</v>
      </c>
      <c r="J45" s="293" t="s">
        <v>4804</v>
      </c>
      <c r="K45" s="293" t="s">
        <v>4737</v>
      </c>
      <c r="L45" s="293" t="s">
        <v>4805</v>
      </c>
      <c r="M45" s="293" t="s">
        <v>4806</v>
      </c>
      <c r="N45" s="293"/>
      <c r="O45" s="293" t="s">
        <v>4911</v>
      </c>
      <c r="P45" s="293" t="s">
        <v>4912</v>
      </c>
      <c r="Q45" s="293" t="s">
        <v>4741</v>
      </c>
    </row>
    <row r="46" spans="1:17" x14ac:dyDescent="0.25">
      <c r="A46" s="293" t="s">
        <v>4926</v>
      </c>
      <c r="B46" s="293" t="s">
        <v>4927</v>
      </c>
      <c r="C46" s="293" t="s">
        <v>4928</v>
      </c>
      <c r="D46" s="293"/>
      <c r="E46" s="293" t="s">
        <v>4745</v>
      </c>
      <c r="F46" s="293" t="s">
        <v>4929</v>
      </c>
      <c r="G46" s="291"/>
      <c r="H46" s="292">
        <v>0</v>
      </c>
      <c r="I46" s="293" t="s">
        <v>4828</v>
      </c>
      <c r="J46" s="293" t="s">
        <v>4829</v>
      </c>
      <c r="K46" s="293" t="s">
        <v>4737</v>
      </c>
      <c r="L46" s="293" t="s">
        <v>4738</v>
      </c>
      <c r="M46" s="293" t="s">
        <v>4818</v>
      </c>
      <c r="N46" s="293"/>
      <c r="O46" s="293" t="s">
        <v>4926</v>
      </c>
      <c r="P46" s="293" t="s">
        <v>4927</v>
      </c>
      <c r="Q46" s="293" t="s">
        <v>4741</v>
      </c>
    </row>
    <row r="47" spans="1:17" x14ac:dyDescent="0.25">
      <c r="A47" s="293" t="s">
        <v>4930</v>
      </c>
      <c r="B47" s="293" t="s">
        <v>4931</v>
      </c>
      <c r="C47" s="293" t="s">
        <v>4932</v>
      </c>
      <c r="D47" s="293"/>
      <c r="E47" s="293" t="s">
        <v>4745</v>
      </c>
      <c r="F47" s="293" t="s">
        <v>4933</v>
      </c>
      <c r="G47" s="291"/>
      <c r="H47" s="292">
        <v>0</v>
      </c>
      <c r="I47" s="293" t="s">
        <v>4783</v>
      </c>
      <c r="J47" s="293" t="s">
        <v>4784</v>
      </c>
      <c r="K47" s="293" t="s">
        <v>4737</v>
      </c>
      <c r="L47" s="293" t="s">
        <v>4738</v>
      </c>
      <c r="M47" s="293" t="s">
        <v>4934</v>
      </c>
      <c r="N47" s="293"/>
      <c r="O47" s="293" t="s">
        <v>4930</v>
      </c>
      <c r="P47" s="293" t="s">
        <v>4931</v>
      </c>
      <c r="Q47" s="293" t="s">
        <v>4741</v>
      </c>
    </row>
    <row r="48" spans="1:17" x14ac:dyDescent="0.25">
      <c r="A48" s="293" t="s">
        <v>4935</v>
      </c>
      <c r="B48" s="293" t="s">
        <v>4936</v>
      </c>
      <c r="C48" s="293" t="s">
        <v>4937</v>
      </c>
      <c r="D48" s="293"/>
      <c r="E48" s="293" t="s">
        <v>4745</v>
      </c>
      <c r="F48" s="293" t="s">
        <v>4938</v>
      </c>
      <c r="G48" s="291"/>
      <c r="H48" s="292">
        <v>0</v>
      </c>
      <c r="I48" s="293" t="s">
        <v>4939</v>
      </c>
      <c r="J48" s="293" t="s">
        <v>4940</v>
      </c>
      <c r="K48" s="293" t="s">
        <v>4737</v>
      </c>
      <c r="L48" s="293" t="s">
        <v>4738</v>
      </c>
      <c r="M48" s="293" t="s">
        <v>4818</v>
      </c>
      <c r="N48" s="293"/>
      <c r="O48" s="293" t="s">
        <v>4935</v>
      </c>
      <c r="P48" s="293" t="s">
        <v>4936</v>
      </c>
      <c r="Q48" s="293" t="s">
        <v>4741</v>
      </c>
    </row>
    <row r="49" spans="1:17" x14ac:dyDescent="0.25">
      <c r="A49" s="293" t="s">
        <v>4941</v>
      </c>
      <c r="B49" s="293" t="s">
        <v>4942</v>
      </c>
      <c r="C49" s="293" t="s">
        <v>4943</v>
      </c>
      <c r="D49" s="293"/>
      <c r="E49" s="293" t="s">
        <v>4745</v>
      </c>
      <c r="F49" s="293" t="s">
        <v>4944</v>
      </c>
      <c r="G49" s="291"/>
      <c r="H49" s="292">
        <v>0</v>
      </c>
      <c r="I49" s="293" t="s">
        <v>4939</v>
      </c>
      <c r="J49" s="293" t="s">
        <v>4940</v>
      </c>
      <c r="K49" s="293" t="s">
        <v>4737</v>
      </c>
      <c r="L49" s="293" t="s">
        <v>4738</v>
      </c>
      <c r="M49" s="293" t="s">
        <v>4945</v>
      </c>
      <c r="N49" s="293"/>
      <c r="O49" s="293" t="s">
        <v>18810</v>
      </c>
      <c r="P49" s="293" t="s">
        <v>4942</v>
      </c>
      <c r="Q49" s="293" t="s">
        <v>4741</v>
      </c>
    </row>
    <row r="50" spans="1:17" x14ac:dyDescent="0.25">
      <c r="A50" s="293" t="s">
        <v>4946</v>
      </c>
      <c r="B50" s="293" t="s">
        <v>4947</v>
      </c>
      <c r="C50" s="293" t="s">
        <v>4948</v>
      </c>
      <c r="D50" s="293"/>
      <c r="E50" s="293"/>
      <c r="F50" s="293" t="s">
        <v>4949</v>
      </c>
      <c r="G50" s="291"/>
      <c r="H50" s="292">
        <v>0</v>
      </c>
      <c r="I50" s="293" t="s">
        <v>4803</v>
      </c>
      <c r="J50" s="293" t="s">
        <v>4804</v>
      </c>
      <c r="K50" s="293" t="s">
        <v>4737</v>
      </c>
      <c r="L50" s="293" t="s">
        <v>4950</v>
      </c>
      <c r="M50" s="293" t="s">
        <v>4806</v>
      </c>
      <c r="N50" s="293" t="s">
        <v>4951</v>
      </c>
      <c r="O50" s="293" t="s">
        <v>4946</v>
      </c>
      <c r="P50" s="293" t="s">
        <v>4947</v>
      </c>
      <c r="Q50" s="293" t="s">
        <v>4741</v>
      </c>
    </row>
    <row r="51" spans="1:17" x14ac:dyDescent="0.25">
      <c r="A51" s="293" t="s">
        <v>4952</v>
      </c>
      <c r="B51" s="293" t="s">
        <v>4953</v>
      </c>
      <c r="C51" s="293" t="s">
        <v>4954</v>
      </c>
      <c r="D51" s="293"/>
      <c r="E51" s="293" t="s">
        <v>4745</v>
      </c>
      <c r="F51" s="293"/>
      <c r="G51" s="291"/>
      <c r="H51" s="292">
        <v>0</v>
      </c>
      <c r="I51" s="293" t="s">
        <v>4828</v>
      </c>
      <c r="J51" s="293" t="s">
        <v>4829</v>
      </c>
      <c r="K51" s="293" t="s">
        <v>4737</v>
      </c>
      <c r="L51" s="293" t="s">
        <v>4738</v>
      </c>
      <c r="M51" s="293" t="s">
        <v>4824</v>
      </c>
      <c r="N51" s="293"/>
      <c r="O51" s="293" t="s">
        <v>4946</v>
      </c>
      <c r="P51" s="293" t="s">
        <v>4953</v>
      </c>
      <c r="Q51" s="293" t="s">
        <v>4741</v>
      </c>
    </row>
    <row r="52" spans="1:17" x14ac:dyDescent="0.25">
      <c r="A52" s="293" t="s">
        <v>4955</v>
      </c>
      <c r="B52" s="293" t="s">
        <v>4956</v>
      </c>
      <c r="C52" s="293" t="s">
        <v>4957</v>
      </c>
      <c r="D52" s="293"/>
      <c r="E52" s="293"/>
      <c r="F52" s="293" t="s">
        <v>4958</v>
      </c>
      <c r="G52" s="291"/>
      <c r="H52" s="292">
        <v>0</v>
      </c>
      <c r="I52" s="293"/>
      <c r="J52" s="293"/>
      <c r="K52" s="293" t="s">
        <v>4737</v>
      </c>
      <c r="L52" s="293" t="s">
        <v>4738</v>
      </c>
      <c r="M52" s="293" t="s">
        <v>4824</v>
      </c>
      <c r="N52" s="293" t="s">
        <v>4959</v>
      </c>
      <c r="O52" s="293" t="s">
        <v>4946</v>
      </c>
      <c r="P52" s="293" t="s">
        <v>4956</v>
      </c>
      <c r="Q52" s="293" t="s">
        <v>4741</v>
      </c>
    </row>
    <row r="53" spans="1:17" x14ac:dyDescent="0.25">
      <c r="A53" s="293" t="s">
        <v>4960</v>
      </c>
      <c r="B53" s="293" t="s">
        <v>4961</v>
      </c>
      <c r="C53" s="293" t="s">
        <v>4962</v>
      </c>
      <c r="D53" s="293"/>
      <c r="E53" s="293" t="s">
        <v>4745</v>
      </c>
      <c r="F53" s="293" t="s">
        <v>4963</v>
      </c>
      <c r="G53" s="291"/>
      <c r="H53" s="292">
        <v>0</v>
      </c>
      <c r="I53" s="293" t="s">
        <v>4746</v>
      </c>
      <c r="J53" s="293" t="s">
        <v>4747</v>
      </c>
      <c r="K53" s="293" t="s">
        <v>4737</v>
      </c>
      <c r="L53" s="293" t="s">
        <v>4738</v>
      </c>
      <c r="M53" s="293" t="s">
        <v>4964</v>
      </c>
      <c r="N53" s="293"/>
      <c r="O53" s="293" t="s">
        <v>4960</v>
      </c>
      <c r="P53" s="293" t="s">
        <v>4961</v>
      </c>
      <c r="Q53" s="293" t="s">
        <v>4741</v>
      </c>
    </row>
    <row r="54" spans="1:17" x14ac:dyDescent="0.25">
      <c r="A54" s="293" t="s">
        <v>4965</v>
      </c>
      <c r="B54" s="293" t="s">
        <v>4966</v>
      </c>
      <c r="C54" s="293" t="s">
        <v>4967</v>
      </c>
      <c r="D54" s="293"/>
      <c r="E54" s="293" t="s">
        <v>4745</v>
      </c>
      <c r="F54" s="293" t="s">
        <v>4968</v>
      </c>
      <c r="G54" s="291"/>
      <c r="H54" s="292">
        <v>0</v>
      </c>
      <c r="I54" s="293" t="s">
        <v>4746</v>
      </c>
      <c r="J54" s="293" t="s">
        <v>4747</v>
      </c>
      <c r="K54" s="293" t="s">
        <v>4737</v>
      </c>
      <c r="L54" s="293" t="s">
        <v>4738</v>
      </c>
      <c r="M54" s="293" t="s">
        <v>4969</v>
      </c>
      <c r="N54" s="293"/>
      <c r="O54" s="293" t="s">
        <v>4965</v>
      </c>
      <c r="P54" s="293" t="s">
        <v>4966</v>
      </c>
      <c r="Q54" s="293" t="s">
        <v>4741</v>
      </c>
    </row>
    <row r="55" spans="1:17" x14ac:dyDescent="0.25">
      <c r="A55" s="293" t="s">
        <v>4970</v>
      </c>
      <c r="B55" s="293" t="s">
        <v>4971</v>
      </c>
      <c r="C55" s="293" t="s">
        <v>4972</v>
      </c>
      <c r="D55" s="293"/>
      <c r="E55" s="293" t="s">
        <v>4973</v>
      </c>
      <c r="F55" s="293" t="s">
        <v>4974</v>
      </c>
      <c r="G55" s="291"/>
      <c r="H55" s="292">
        <v>0</v>
      </c>
      <c r="I55" s="293" t="s">
        <v>4975</v>
      </c>
      <c r="J55" s="293" t="s">
        <v>4976</v>
      </c>
      <c r="K55" s="293" t="s">
        <v>4737</v>
      </c>
      <c r="L55" s="293" t="s">
        <v>4840</v>
      </c>
      <c r="M55" s="293" t="s">
        <v>4909</v>
      </c>
      <c r="N55" s="293" t="s">
        <v>4910</v>
      </c>
      <c r="O55" s="293" t="s">
        <v>4970</v>
      </c>
      <c r="P55" s="293" t="s">
        <v>4971</v>
      </c>
      <c r="Q55" s="293" t="s">
        <v>4741</v>
      </c>
    </row>
    <row r="56" spans="1:17" x14ac:dyDescent="0.25">
      <c r="A56" s="293" t="s">
        <v>4977</v>
      </c>
      <c r="B56" s="293" t="s">
        <v>4978</v>
      </c>
      <c r="C56" s="293" t="s">
        <v>4979</v>
      </c>
      <c r="D56" s="293"/>
      <c r="E56" s="293" t="s">
        <v>4745</v>
      </c>
      <c r="F56" s="293" t="s">
        <v>4980</v>
      </c>
      <c r="G56" s="291"/>
      <c r="H56" s="292">
        <v>0</v>
      </c>
      <c r="I56" s="293" t="s">
        <v>4803</v>
      </c>
      <c r="J56" s="293" t="s">
        <v>4804</v>
      </c>
      <c r="K56" s="293" t="s">
        <v>4737</v>
      </c>
      <c r="L56" s="293" t="s">
        <v>4981</v>
      </c>
      <c r="M56" s="293" t="s">
        <v>4806</v>
      </c>
      <c r="N56" s="293"/>
      <c r="O56" s="293" t="s">
        <v>4977</v>
      </c>
      <c r="P56" s="293" t="s">
        <v>4978</v>
      </c>
      <c r="Q56" s="293" t="s">
        <v>4741</v>
      </c>
    </row>
    <row r="57" spans="1:17" x14ac:dyDescent="0.25">
      <c r="A57" s="293" t="s">
        <v>4982</v>
      </c>
      <c r="B57" s="293" t="s">
        <v>4983</v>
      </c>
      <c r="C57" s="293" t="s">
        <v>4984</v>
      </c>
      <c r="D57" s="293"/>
      <c r="E57" s="293" t="s">
        <v>4745</v>
      </c>
      <c r="F57" s="293" t="s">
        <v>4985</v>
      </c>
      <c r="G57" s="291"/>
      <c r="H57" s="292">
        <v>0</v>
      </c>
      <c r="I57" s="293" t="s">
        <v>4803</v>
      </c>
      <c r="J57" s="293" t="s">
        <v>4804</v>
      </c>
      <c r="K57" s="293" t="s">
        <v>4737</v>
      </c>
      <c r="L57" s="293" t="s">
        <v>4986</v>
      </c>
      <c r="M57" s="293" t="s">
        <v>4806</v>
      </c>
      <c r="N57" s="293"/>
      <c r="O57" s="293" t="s">
        <v>4982</v>
      </c>
      <c r="P57" s="293" t="s">
        <v>4983</v>
      </c>
      <c r="Q57" s="293" t="s">
        <v>4741</v>
      </c>
    </row>
    <row r="58" spans="1:17" x14ac:dyDescent="0.25">
      <c r="A58" s="293" t="s">
        <v>4987</v>
      </c>
      <c r="B58" s="293" t="s">
        <v>4988</v>
      </c>
      <c r="C58" s="293" t="s">
        <v>4989</v>
      </c>
      <c r="D58" s="293"/>
      <c r="E58" s="293" t="s">
        <v>4745</v>
      </c>
      <c r="F58" s="293" t="s">
        <v>4750</v>
      </c>
      <c r="G58" s="291"/>
      <c r="H58" s="292">
        <v>0</v>
      </c>
      <c r="I58" s="293" t="s">
        <v>4803</v>
      </c>
      <c r="J58" s="293" t="s">
        <v>4804</v>
      </c>
      <c r="K58" s="293" t="s">
        <v>4737</v>
      </c>
      <c r="L58" s="293" t="s">
        <v>4805</v>
      </c>
      <c r="M58" s="293" t="s">
        <v>4806</v>
      </c>
      <c r="N58" s="293" t="s">
        <v>4990</v>
      </c>
      <c r="O58" s="293" t="s">
        <v>4987</v>
      </c>
      <c r="P58" s="293" t="s">
        <v>4988</v>
      </c>
      <c r="Q58" s="293" t="s">
        <v>4741</v>
      </c>
    </row>
    <row r="59" spans="1:17" x14ac:dyDescent="0.25">
      <c r="A59" s="293" t="s">
        <v>4991</v>
      </c>
      <c r="B59" s="293" t="s">
        <v>4992</v>
      </c>
      <c r="C59" s="293" t="s">
        <v>4993</v>
      </c>
      <c r="D59" s="293"/>
      <c r="E59" s="293" t="s">
        <v>4745</v>
      </c>
      <c r="F59" s="293" t="s">
        <v>4994</v>
      </c>
      <c r="G59" s="291">
        <v>60</v>
      </c>
      <c r="H59" s="292">
        <v>0</v>
      </c>
      <c r="I59" s="293"/>
      <c r="J59" s="293"/>
      <c r="K59" s="293" t="s">
        <v>4737</v>
      </c>
      <c r="L59" s="293" t="s">
        <v>4738</v>
      </c>
      <c r="M59" s="293" t="s">
        <v>4757</v>
      </c>
      <c r="N59" s="293"/>
      <c r="O59" s="293" t="s">
        <v>18811</v>
      </c>
      <c r="P59" s="293" t="s">
        <v>4992</v>
      </c>
      <c r="Q59" s="293" t="s">
        <v>4741</v>
      </c>
    </row>
    <row r="60" spans="1:17" x14ac:dyDescent="0.25">
      <c r="A60" s="293" t="s">
        <v>4995</v>
      </c>
      <c r="B60" s="293" t="s">
        <v>4996</v>
      </c>
      <c r="C60" s="293" t="s">
        <v>4997</v>
      </c>
      <c r="D60" s="293" t="s">
        <v>4998</v>
      </c>
      <c r="E60" s="293" t="s">
        <v>4973</v>
      </c>
      <c r="F60" s="293" t="s">
        <v>4998</v>
      </c>
      <c r="G60" s="291"/>
      <c r="H60" s="292">
        <v>0</v>
      </c>
      <c r="I60" s="293" t="s">
        <v>4838</v>
      </c>
      <c r="J60" s="293" t="s">
        <v>4839</v>
      </c>
      <c r="K60" s="293" t="s">
        <v>4737</v>
      </c>
      <c r="L60" s="293" t="s">
        <v>4840</v>
      </c>
      <c r="M60" s="293" t="s">
        <v>4999</v>
      </c>
      <c r="N60" s="293"/>
      <c r="O60" s="293" t="s">
        <v>4995</v>
      </c>
      <c r="P60" s="293" t="s">
        <v>4996</v>
      </c>
      <c r="Q60" s="293" t="s">
        <v>4741</v>
      </c>
    </row>
    <row r="61" spans="1:17" x14ac:dyDescent="0.25">
      <c r="A61" s="293" t="s">
        <v>5000</v>
      </c>
      <c r="B61" s="293" t="s">
        <v>5001</v>
      </c>
      <c r="C61" s="293"/>
      <c r="D61" s="293"/>
      <c r="E61" s="293"/>
      <c r="F61" s="293"/>
      <c r="G61" s="291"/>
      <c r="H61" s="292">
        <v>0</v>
      </c>
      <c r="I61" s="293" t="s">
        <v>4803</v>
      </c>
      <c r="J61" s="293" t="s">
        <v>4804</v>
      </c>
      <c r="K61" s="293" t="s">
        <v>4737</v>
      </c>
      <c r="L61" s="293" t="s">
        <v>5002</v>
      </c>
      <c r="M61" s="293" t="s">
        <v>4806</v>
      </c>
      <c r="N61" s="293"/>
      <c r="O61" s="293" t="s">
        <v>5000</v>
      </c>
      <c r="P61" s="293" t="s">
        <v>5001</v>
      </c>
      <c r="Q61" s="293" t="s">
        <v>4741</v>
      </c>
    </row>
    <row r="62" spans="1:17" x14ac:dyDescent="0.25">
      <c r="A62" s="293" t="s">
        <v>5003</v>
      </c>
      <c r="B62" s="293" t="s">
        <v>5004</v>
      </c>
      <c r="C62" s="293" t="s">
        <v>5005</v>
      </c>
      <c r="D62" s="293"/>
      <c r="E62" s="293" t="s">
        <v>4745</v>
      </c>
      <c r="F62" s="293" t="s">
        <v>5006</v>
      </c>
      <c r="G62" s="291"/>
      <c r="H62" s="292">
        <v>0</v>
      </c>
      <c r="I62" s="293" t="s">
        <v>4783</v>
      </c>
      <c r="J62" s="293" t="s">
        <v>4784</v>
      </c>
      <c r="K62" s="293" t="s">
        <v>4737</v>
      </c>
      <c r="L62" s="293" t="s">
        <v>4738</v>
      </c>
      <c r="M62" s="293" t="s">
        <v>4916</v>
      </c>
      <c r="N62" s="293" t="s">
        <v>5007</v>
      </c>
      <c r="O62" s="293" t="s">
        <v>5003</v>
      </c>
      <c r="P62" s="293" t="s">
        <v>5004</v>
      </c>
      <c r="Q62" s="293" t="s">
        <v>4741</v>
      </c>
    </row>
    <row r="63" spans="1:17" x14ac:dyDescent="0.25">
      <c r="A63" s="293" t="s">
        <v>5008</v>
      </c>
      <c r="B63" s="293" t="s">
        <v>5009</v>
      </c>
      <c r="C63" s="293" t="s">
        <v>5010</v>
      </c>
      <c r="D63" s="293"/>
      <c r="E63" s="293" t="s">
        <v>4745</v>
      </c>
      <c r="F63" s="293" t="s">
        <v>5011</v>
      </c>
      <c r="G63" s="291">
        <v>60</v>
      </c>
      <c r="H63" s="292">
        <v>0</v>
      </c>
      <c r="I63" s="293" t="s">
        <v>4783</v>
      </c>
      <c r="J63" s="293" t="s">
        <v>4784</v>
      </c>
      <c r="K63" s="293" t="s">
        <v>4737</v>
      </c>
      <c r="L63" s="293" t="s">
        <v>4738</v>
      </c>
      <c r="M63" s="293" t="s">
        <v>4865</v>
      </c>
      <c r="N63" s="293"/>
      <c r="O63" s="293" t="s">
        <v>5008</v>
      </c>
      <c r="P63" s="293" t="s">
        <v>5009</v>
      </c>
      <c r="Q63" s="293" t="s">
        <v>4741</v>
      </c>
    </row>
    <row r="64" spans="1:17" x14ac:dyDescent="0.25">
      <c r="A64" s="293" t="s">
        <v>5012</v>
      </c>
      <c r="B64" s="293" t="s">
        <v>5013</v>
      </c>
      <c r="C64" s="293"/>
      <c r="D64" s="293"/>
      <c r="E64" s="293"/>
      <c r="F64" s="293"/>
      <c r="G64" s="291"/>
      <c r="H64" s="292">
        <v>0</v>
      </c>
      <c r="I64" s="293"/>
      <c r="J64" s="293"/>
      <c r="K64" s="293" t="s">
        <v>4737</v>
      </c>
      <c r="L64" s="293" t="s">
        <v>4738</v>
      </c>
      <c r="M64" s="293" t="s">
        <v>4934</v>
      </c>
      <c r="N64" s="293"/>
      <c r="O64" s="293" t="s">
        <v>5012</v>
      </c>
      <c r="P64" s="293" t="s">
        <v>5013</v>
      </c>
      <c r="Q64" s="293" t="s">
        <v>4741</v>
      </c>
    </row>
    <row r="65" spans="1:17" x14ac:dyDescent="0.25">
      <c r="A65" s="293" t="s">
        <v>5014</v>
      </c>
      <c r="B65" s="293" t="s">
        <v>5015</v>
      </c>
      <c r="C65" s="293" t="s">
        <v>5016</v>
      </c>
      <c r="D65" s="293"/>
      <c r="E65" s="293" t="s">
        <v>4745</v>
      </c>
      <c r="F65" s="293" t="s">
        <v>5017</v>
      </c>
      <c r="G65" s="291"/>
      <c r="H65" s="292">
        <v>0</v>
      </c>
      <c r="I65" s="293" t="s">
        <v>4783</v>
      </c>
      <c r="J65" s="293" t="s">
        <v>4784</v>
      </c>
      <c r="K65" s="293" t="s">
        <v>4737</v>
      </c>
      <c r="L65" s="293" t="s">
        <v>4738</v>
      </c>
      <c r="M65" s="293" t="s">
        <v>4757</v>
      </c>
      <c r="N65" s="293"/>
      <c r="O65" s="293" t="s">
        <v>5014</v>
      </c>
      <c r="P65" s="293" t="s">
        <v>5015</v>
      </c>
      <c r="Q65" s="293" t="s">
        <v>4741</v>
      </c>
    </row>
    <row r="66" spans="1:17" x14ac:dyDescent="0.25">
      <c r="A66" s="293" t="s">
        <v>5018</v>
      </c>
      <c r="B66" s="293" t="s">
        <v>5019</v>
      </c>
      <c r="C66" s="293" t="s">
        <v>5020</v>
      </c>
      <c r="D66" s="293" t="s">
        <v>4750</v>
      </c>
      <c r="E66" s="293" t="s">
        <v>4745</v>
      </c>
      <c r="F66" s="293" t="s">
        <v>4750</v>
      </c>
      <c r="G66" s="291">
        <v>60</v>
      </c>
      <c r="H66" s="292">
        <v>0</v>
      </c>
      <c r="I66" s="293" t="s">
        <v>4803</v>
      </c>
      <c r="J66" s="293" t="s">
        <v>4804</v>
      </c>
      <c r="K66" s="293" t="s">
        <v>4737</v>
      </c>
      <c r="L66" s="293" t="s">
        <v>5021</v>
      </c>
      <c r="M66" s="293" t="s">
        <v>4806</v>
      </c>
      <c r="N66" s="293"/>
      <c r="O66" s="293" t="s">
        <v>18811</v>
      </c>
      <c r="P66" s="293" t="s">
        <v>4992</v>
      </c>
      <c r="Q66" s="293" t="s">
        <v>4741</v>
      </c>
    </row>
    <row r="67" spans="1:17" x14ac:dyDescent="0.25">
      <c r="A67" s="293" t="s">
        <v>5022</v>
      </c>
      <c r="B67" s="293" t="s">
        <v>5023</v>
      </c>
      <c r="C67" s="293" t="s">
        <v>5024</v>
      </c>
      <c r="D67" s="293" t="s">
        <v>4750</v>
      </c>
      <c r="E67" s="293" t="s">
        <v>4745</v>
      </c>
      <c r="F67" s="293" t="s">
        <v>4750</v>
      </c>
      <c r="G67" s="291">
        <v>60</v>
      </c>
      <c r="H67" s="292">
        <v>0</v>
      </c>
      <c r="I67" s="293" t="s">
        <v>4803</v>
      </c>
      <c r="J67" s="293" t="s">
        <v>4804</v>
      </c>
      <c r="K67" s="293" t="s">
        <v>4737</v>
      </c>
      <c r="L67" s="293" t="s">
        <v>5025</v>
      </c>
      <c r="M67" s="293" t="s">
        <v>4806</v>
      </c>
      <c r="N67" s="293"/>
      <c r="O67" s="293" t="s">
        <v>18811</v>
      </c>
      <c r="P67" s="293" t="s">
        <v>4992</v>
      </c>
      <c r="Q67" s="293" t="s">
        <v>4741</v>
      </c>
    </row>
    <row r="68" spans="1:17" x14ac:dyDescent="0.25">
      <c r="A68" s="293" t="s">
        <v>5026</v>
      </c>
      <c r="B68" s="293" t="s">
        <v>5027</v>
      </c>
      <c r="C68" s="293" t="s">
        <v>5028</v>
      </c>
      <c r="D68" s="293" t="s">
        <v>4750</v>
      </c>
      <c r="E68" s="293" t="s">
        <v>4745</v>
      </c>
      <c r="F68" s="293" t="s">
        <v>4750</v>
      </c>
      <c r="G68" s="291">
        <v>60</v>
      </c>
      <c r="H68" s="292">
        <v>0</v>
      </c>
      <c r="I68" s="293" t="s">
        <v>4803</v>
      </c>
      <c r="J68" s="293" t="s">
        <v>4804</v>
      </c>
      <c r="K68" s="293" t="s">
        <v>4737</v>
      </c>
      <c r="L68" s="293" t="s">
        <v>5029</v>
      </c>
      <c r="M68" s="293" t="s">
        <v>4806</v>
      </c>
      <c r="N68" s="293"/>
      <c r="O68" s="293" t="s">
        <v>18811</v>
      </c>
      <c r="P68" s="293" t="s">
        <v>4992</v>
      </c>
      <c r="Q68" s="293" t="s">
        <v>4741</v>
      </c>
    </row>
    <row r="69" spans="1:17" x14ac:dyDescent="0.25">
      <c r="A69" s="293" t="s">
        <v>5030</v>
      </c>
      <c r="B69" s="293" t="s">
        <v>5031</v>
      </c>
      <c r="C69" s="293" t="s">
        <v>5032</v>
      </c>
      <c r="D69" s="293" t="s">
        <v>4750</v>
      </c>
      <c r="E69" s="293" t="s">
        <v>4745</v>
      </c>
      <c r="F69" s="293" t="s">
        <v>4750</v>
      </c>
      <c r="G69" s="291">
        <v>60</v>
      </c>
      <c r="H69" s="292">
        <v>0</v>
      </c>
      <c r="I69" s="293" t="s">
        <v>4803</v>
      </c>
      <c r="J69" s="293" t="s">
        <v>4804</v>
      </c>
      <c r="K69" s="293" t="s">
        <v>4737</v>
      </c>
      <c r="L69" s="293" t="s">
        <v>5033</v>
      </c>
      <c r="M69" s="293" t="s">
        <v>4806</v>
      </c>
      <c r="N69" s="293"/>
      <c r="O69" s="293" t="s">
        <v>18811</v>
      </c>
      <c r="P69" s="293" t="s">
        <v>4992</v>
      </c>
      <c r="Q69" s="293" t="s">
        <v>4741</v>
      </c>
    </row>
    <row r="70" spans="1:17" x14ac:dyDescent="0.25">
      <c r="A70" s="293" t="s">
        <v>5034</v>
      </c>
      <c r="B70" s="293" t="s">
        <v>5035</v>
      </c>
      <c r="C70" s="293" t="s">
        <v>5036</v>
      </c>
      <c r="D70" s="293" t="s">
        <v>4750</v>
      </c>
      <c r="E70" s="293" t="s">
        <v>4745</v>
      </c>
      <c r="F70" s="293" t="s">
        <v>4750</v>
      </c>
      <c r="G70" s="291">
        <v>60</v>
      </c>
      <c r="H70" s="292">
        <v>0</v>
      </c>
      <c r="I70" s="293" t="s">
        <v>4803</v>
      </c>
      <c r="J70" s="293" t="s">
        <v>4804</v>
      </c>
      <c r="K70" s="293" t="s">
        <v>4737</v>
      </c>
      <c r="L70" s="293" t="s">
        <v>5037</v>
      </c>
      <c r="M70" s="293" t="s">
        <v>4806</v>
      </c>
      <c r="N70" s="293"/>
      <c r="O70" s="293" t="s">
        <v>18811</v>
      </c>
      <c r="P70" s="293" t="s">
        <v>4992</v>
      </c>
      <c r="Q70" s="293" t="s">
        <v>4741</v>
      </c>
    </row>
    <row r="71" spans="1:17" x14ac:dyDescent="0.25">
      <c r="A71" s="293" t="s">
        <v>5038</v>
      </c>
      <c r="B71" s="293" t="s">
        <v>5039</v>
      </c>
      <c r="C71" s="293" t="s">
        <v>5040</v>
      </c>
      <c r="D71" s="293" t="s">
        <v>4750</v>
      </c>
      <c r="E71" s="293" t="s">
        <v>4745</v>
      </c>
      <c r="F71" s="293" t="s">
        <v>4750</v>
      </c>
      <c r="G71" s="291">
        <v>60</v>
      </c>
      <c r="H71" s="292">
        <v>0</v>
      </c>
      <c r="I71" s="293" t="s">
        <v>4788</v>
      </c>
      <c r="J71" s="293" t="s">
        <v>4789</v>
      </c>
      <c r="K71" s="293" t="s">
        <v>4737</v>
      </c>
      <c r="L71" s="293" t="s">
        <v>4738</v>
      </c>
      <c r="M71" s="293" t="s">
        <v>4880</v>
      </c>
      <c r="N71" s="293"/>
      <c r="O71" s="293" t="s">
        <v>18811</v>
      </c>
      <c r="P71" s="293" t="s">
        <v>4992</v>
      </c>
      <c r="Q71" s="293" t="s">
        <v>4741</v>
      </c>
    </row>
    <row r="72" spans="1:17" x14ac:dyDescent="0.25">
      <c r="A72" s="293" t="s">
        <v>5041</v>
      </c>
      <c r="B72" s="293" t="s">
        <v>5042</v>
      </c>
      <c r="C72" s="293" t="s">
        <v>5043</v>
      </c>
      <c r="D72" s="293" t="s">
        <v>4750</v>
      </c>
      <c r="E72" s="293" t="s">
        <v>4745</v>
      </c>
      <c r="F72" s="293" t="s">
        <v>4750</v>
      </c>
      <c r="G72" s="291">
        <v>60</v>
      </c>
      <c r="H72" s="292">
        <v>0</v>
      </c>
      <c r="I72" s="293" t="s">
        <v>4803</v>
      </c>
      <c r="J72" s="293" t="s">
        <v>4804</v>
      </c>
      <c r="K72" s="293" t="s">
        <v>4737</v>
      </c>
      <c r="L72" s="293" t="s">
        <v>4986</v>
      </c>
      <c r="M72" s="293" t="s">
        <v>4806</v>
      </c>
      <c r="N72" s="293"/>
      <c r="O72" s="293" t="s">
        <v>18811</v>
      </c>
      <c r="P72" s="293" t="s">
        <v>4992</v>
      </c>
      <c r="Q72" s="293" t="s">
        <v>4741</v>
      </c>
    </row>
    <row r="73" spans="1:17" x14ac:dyDescent="0.25">
      <c r="A73" s="293" t="s">
        <v>5044</v>
      </c>
      <c r="B73" s="293" t="s">
        <v>5045</v>
      </c>
      <c r="C73" s="293" t="s">
        <v>5046</v>
      </c>
      <c r="D73" s="293" t="s">
        <v>4750</v>
      </c>
      <c r="E73" s="293" t="s">
        <v>4745</v>
      </c>
      <c r="F73" s="293" t="s">
        <v>4750</v>
      </c>
      <c r="G73" s="291">
        <v>60</v>
      </c>
      <c r="H73" s="292">
        <v>0</v>
      </c>
      <c r="I73" s="293" t="s">
        <v>4803</v>
      </c>
      <c r="J73" s="293" t="s">
        <v>4804</v>
      </c>
      <c r="K73" s="293" t="s">
        <v>4737</v>
      </c>
      <c r="L73" s="293" t="s">
        <v>5047</v>
      </c>
      <c r="M73" s="293" t="s">
        <v>4806</v>
      </c>
      <c r="N73" s="293"/>
      <c r="O73" s="293" t="s">
        <v>18811</v>
      </c>
      <c r="P73" s="293" t="s">
        <v>4992</v>
      </c>
      <c r="Q73" s="293" t="s">
        <v>4741</v>
      </c>
    </row>
    <row r="74" spans="1:17" x14ac:dyDescent="0.25">
      <c r="A74" s="293" t="s">
        <v>5048</v>
      </c>
      <c r="B74" s="293" t="s">
        <v>5049</v>
      </c>
      <c r="C74" s="293" t="s">
        <v>5050</v>
      </c>
      <c r="D74" s="293" t="s">
        <v>4750</v>
      </c>
      <c r="E74" s="293" t="s">
        <v>4745</v>
      </c>
      <c r="F74" s="293" t="s">
        <v>4750</v>
      </c>
      <c r="G74" s="291">
        <v>60</v>
      </c>
      <c r="H74" s="292">
        <v>0</v>
      </c>
      <c r="I74" s="293" t="s">
        <v>4803</v>
      </c>
      <c r="J74" s="293" t="s">
        <v>4804</v>
      </c>
      <c r="K74" s="293" t="s">
        <v>4737</v>
      </c>
      <c r="L74" s="293" t="s">
        <v>5051</v>
      </c>
      <c r="M74" s="293" t="s">
        <v>4806</v>
      </c>
      <c r="N74" s="293"/>
      <c r="O74" s="293" t="s">
        <v>18811</v>
      </c>
      <c r="P74" s="293" t="s">
        <v>4992</v>
      </c>
      <c r="Q74" s="293" t="s">
        <v>4741</v>
      </c>
    </row>
    <row r="75" spans="1:17" x14ac:dyDescent="0.25">
      <c r="A75" s="293" t="s">
        <v>5052</v>
      </c>
      <c r="B75" s="293" t="s">
        <v>5053</v>
      </c>
      <c r="C75" s="293" t="s">
        <v>5054</v>
      </c>
      <c r="D75" s="293" t="s">
        <v>4750</v>
      </c>
      <c r="E75" s="293" t="s">
        <v>4745</v>
      </c>
      <c r="F75" s="293" t="s">
        <v>4750</v>
      </c>
      <c r="G75" s="291">
        <v>60</v>
      </c>
      <c r="H75" s="292">
        <v>0</v>
      </c>
      <c r="I75" s="293" t="s">
        <v>4803</v>
      </c>
      <c r="J75" s="293" t="s">
        <v>4804</v>
      </c>
      <c r="K75" s="293" t="s">
        <v>4737</v>
      </c>
      <c r="L75" s="293" t="s">
        <v>4805</v>
      </c>
      <c r="M75" s="293" t="s">
        <v>4806</v>
      </c>
      <c r="N75" s="293"/>
      <c r="O75" s="293" t="s">
        <v>18811</v>
      </c>
      <c r="P75" s="293" t="s">
        <v>4992</v>
      </c>
      <c r="Q75" s="293" t="s">
        <v>4741</v>
      </c>
    </row>
    <row r="76" spans="1:17" x14ac:dyDescent="0.25">
      <c r="A76" s="293" t="s">
        <v>5055</v>
      </c>
      <c r="B76" s="293" t="s">
        <v>5056</v>
      </c>
      <c r="C76" s="293" t="s">
        <v>5057</v>
      </c>
      <c r="D76" s="293" t="s">
        <v>4750</v>
      </c>
      <c r="E76" s="293" t="s">
        <v>4745</v>
      </c>
      <c r="F76" s="293" t="s">
        <v>4750</v>
      </c>
      <c r="G76" s="291">
        <v>60</v>
      </c>
      <c r="H76" s="292">
        <v>0</v>
      </c>
      <c r="I76" s="293" t="s">
        <v>4803</v>
      </c>
      <c r="J76" s="293" t="s">
        <v>4804</v>
      </c>
      <c r="K76" s="293" t="s">
        <v>4737</v>
      </c>
      <c r="L76" s="293" t="s">
        <v>4805</v>
      </c>
      <c r="M76" s="293" t="s">
        <v>4806</v>
      </c>
      <c r="N76" s="293"/>
      <c r="O76" s="293" t="s">
        <v>18811</v>
      </c>
      <c r="P76" s="293" t="s">
        <v>4992</v>
      </c>
      <c r="Q76" s="293" t="s">
        <v>4741</v>
      </c>
    </row>
    <row r="77" spans="1:17" x14ac:dyDescent="0.25">
      <c r="A77" s="293" t="s">
        <v>5058</v>
      </c>
      <c r="B77" s="293" t="s">
        <v>5059</v>
      </c>
      <c r="C77" s="293" t="s">
        <v>5060</v>
      </c>
      <c r="D77" s="293" t="s">
        <v>4750</v>
      </c>
      <c r="E77" s="293" t="s">
        <v>4745</v>
      </c>
      <c r="F77" s="293" t="s">
        <v>4750</v>
      </c>
      <c r="G77" s="291">
        <v>60</v>
      </c>
      <c r="H77" s="292">
        <v>0</v>
      </c>
      <c r="I77" s="293" t="s">
        <v>4803</v>
      </c>
      <c r="J77" s="293" t="s">
        <v>4804</v>
      </c>
      <c r="K77" s="293" t="s">
        <v>4737</v>
      </c>
      <c r="L77" s="293" t="s">
        <v>5051</v>
      </c>
      <c r="M77" s="293" t="s">
        <v>4806</v>
      </c>
      <c r="N77" s="293"/>
      <c r="O77" s="293" t="s">
        <v>18811</v>
      </c>
      <c r="P77" s="293" t="s">
        <v>4992</v>
      </c>
      <c r="Q77" s="293" t="s">
        <v>4741</v>
      </c>
    </row>
    <row r="78" spans="1:17" x14ac:dyDescent="0.25">
      <c r="A78" s="293" t="s">
        <v>5061</v>
      </c>
      <c r="B78" s="293" t="s">
        <v>5062</v>
      </c>
      <c r="C78" s="293" t="s">
        <v>5063</v>
      </c>
      <c r="D78" s="293" t="s">
        <v>4750</v>
      </c>
      <c r="E78" s="293" t="s">
        <v>4745</v>
      </c>
      <c r="F78" s="293" t="s">
        <v>4750</v>
      </c>
      <c r="G78" s="291">
        <v>60</v>
      </c>
      <c r="H78" s="292">
        <v>0</v>
      </c>
      <c r="I78" s="293" t="s">
        <v>4803</v>
      </c>
      <c r="J78" s="293" t="s">
        <v>4804</v>
      </c>
      <c r="K78" s="293" t="s">
        <v>4737</v>
      </c>
      <c r="L78" s="293" t="s">
        <v>5047</v>
      </c>
      <c r="M78" s="293" t="s">
        <v>4806</v>
      </c>
      <c r="N78" s="293"/>
      <c r="O78" s="293" t="s">
        <v>18811</v>
      </c>
      <c r="P78" s="293" t="s">
        <v>4992</v>
      </c>
      <c r="Q78" s="293" t="s">
        <v>4741</v>
      </c>
    </row>
    <row r="79" spans="1:17" x14ac:dyDescent="0.25">
      <c r="A79" s="293" t="s">
        <v>5064</v>
      </c>
      <c r="B79" s="293" t="s">
        <v>5065</v>
      </c>
      <c r="C79" s="293" t="s">
        <v>5066</v>
      </c>
      <c r="D79" s="293" t="s">
        <v>4750</v>
      </c>
      <c r="E79" s="293" t="s">
        <v>4745</v>
      </c>
      <c r="F79" s="293" t="s">
        <v>4750</v>
      </c>
      <c r="G79" s="291">
        <v>60</v>
      </c>
      <c r="H79" s="292">
        <v>0</v>
      </c>
      <c r="I79" s="293" t="s">
        <v>1230</v>
      </c>
      <c r="J79" s="293" t="s">
        <v>5067</v>
      </c>
      <c r="K79" s="293" t="s">
        <v>4737</v>
      </c>
      <c r="L79" s="293" t="s">
        <v>4738</v>
      </c>
      <c r="M79" s="293" t="s">
        <v>4824</v>
      </c>
      <c r="N79" s="293"/>
      <c r="O79" s="293" t="s">
        <v>18811</v>
      </c>
      <c r="P79" s="293" t="s">
        <v>4992</v>
      </c>
      <c r="Q79" s="293" t="s">
        <v>4741</v>
      </c>
    </row>
    <row r="80" spans="1:17" x14ac:dyDescent="0.25">
      <c r="A80" s="293" t="s">
        <v>5068</v>
      </c>
      <c r="B80" s="293" t="s">
        <v>5069</v>
      </c>
      <c r="C80" s="293" t="s">
        <v>5050</v>
      </c>
      <c r="D80" s="293" t="s">
        <v>4750</v>
      </c>
      <c r="E80" s="293" t="s">
        <v>4745</v>
      </c>
      <c r="F80" s="293" t="s">
        <v>4750</v>
      </c>
      <c r="G80" s="291">
        <v>60</v>
      </c>
      <c r="H80" s="292">
        <v>0</v>
      </c>
      <c r="I80" s="293" t="s">
        <v>4803</v>
      </c>
      <c r="J80" s="293" t="s">
        <v>4804</v>
      </c>
      <c r="K80" s="293" t="s">
        <v>4737</v>
      </c>
      <c r="L80" s="293" t="s">
        <v>5051</v>
      </c>
      <c r="M80" s="293" t="s">
        <v>4806</v>
      </c>
      <c r="N80" s="293"/>
      <c r="O80" s="293" t="s">
        <v>18811</v>
      </c>
      <c r="P80" s="293" t="s">
        <v>4992</v>
      </c>
      <c r="Q80" s="293" t="s">
        <v>4741</v>
      </c>
    </row>
    <row r="81" spans="1:17" x14ac:dyDescent="0.25">
      <c r="A81" s="293" t="s">
        <v>5070</v>
      </c>
      <c r="B81" s="293" t="s">
        <v>5071</v>
      </c>
      <c r="C81" s="293" t="s">
        <v>5072</v>
      </c>
      <c r="D81" s="293" t="s">
        <v>4750</v>
      </c>
      <c r="E81" s="293" t="s">
        <v>4745</v>
      </c>
      <c r="F81" s="293" t="s">
        <v>4750</v>
      </c>
      <c r="G81" s="291">
        <v>60</v>
      </c>
      <c r="H81" s="292">
        <v>0</v>
      </c>
      <c r="I81" s="293" t="s">
        <v>4803</v>
      </c>
      <c r="J81" s="293" t="s">
        <v>4804</v>
      </c>
      <c r="K81" s="293" t="s">
        <v>4737</v>
      </c>
      <c r="L81" s="293" t="s">
        <v>5073</v>
      </c>
      <c r="M81" s="293" t="s">
        <v>4806</v>
      </c>
      <c r="N81" s="293"/>
      <c r="O81" s="293" t="s">
        <v>18811</v>
      </c>
      <c r="P81" s="293" t="s">
        <v>4992</v>
      </c>
      <c r="Q81" s="293" t="s">
        <v>4741</v>
      </c>
    </row>
    <row r="82" spans="1:17" x14ac:dyDescent="0.25">
      <c r="A82" s="293" t="s">
        <v>5074</v>
      </c>
      <c r="B82" s="293" t="s">
        <v>5075</v>
      </c>
      <c r="C82" s="293" t="s">
        <v>5076</v>
      </c>
      <c r="D82" s="293" t="s">
        <v>4750</v>
      </c>
      <c r="E82" s="293" t="s">
        <v>4745</v>
      </c>
      <c r="F82" s="293" t="s">
        <v>4750</v>
      </c>
      <c r="G82" s="291">
        <v>60</v>
      </c>
      <c r="H82" s="292">
        <v>0</v>
      </c>
      <c r="I82" s="293" t="s">
        <v>4803</v>
      </c>
      <c r="J82" s="293" t="s">
        <v>4804</v>
      </c>
      <c r="K82" s="293" t="s">
        <v>4737</v>
      </c>
      <c r="L82" s="293" t="s">
        <v>4950</v>
      </c>
      <c r="M82" s="293" t="s">
        <v>4806</v>
      </c>
      <c r="N82" s="293"/>
      <c r="O82" s="293" t="s">
        <v>18811</v>
      </c>
      <c r="P82" s="293" t="s">
        <v>4992</v>
      </c>
      <c r="Q82" s="293" t="s">
        <v>4741</v>
      </c>
    </row>
    <row r="83" spans="1:17" x14ac:dyDescent="0.25">
      <c r="A83" s="293" t="s">
        <v>5077</v>
      </c>
      <c r="B83" s="293" t="s">
        <v>5078</v>
      </c>
      <c r="C83" s="293" t="s">
        <v>5032</v>
      </c>
      <c r="D83" s="293" t="s">
        <v>4750</v>
      </c>
      <c r="E83" s="293" t="s">
        <v>4745</v>
      </c>
      <c r="F83" s="293" t="s">
        <v>4750</v>
      </c>
      <c r="G83" s="291">
        <v>60</v>
      </c>
      <c r="H83" s="292">
        <v>0</v>
      </c>
      <c r="I83" s="293" t="s">
        <v>4803</v>
      </c>
      <c r="J83" s="293" t="s">
        <v>4804</v>
      </c>
      <c r="K83" s="293" t="s">
        <v>4737</v>
      </c>
      <c r="L83" s="293" t="s">
        <v>5033</v>
      </c>
      <c r="M83" s="293" t="s">
        <v>4806</v>
      </c>
      <c r="N83" s="293"/>
      <c r="O83" s="293" t="s">
        <v>18811</v>
      </c>
      <c r="P83" s="293" t="s">
        <v>4992</v>
      </c>
      <c r="Q83" s="293" t="s">
        <v>4741</v>
      </c>
    </row>
    <row r="84" spans="1:17" x14ac:dyDescent="0.25">
      <c r="A84" s="293" t="s">
        <v>5079</v>
      </c>
      <c r="B84" s="293" t="s">
        <v>5080</v>
      </c>
      <c r="C84" s="293" t="s">
        <v>5081</v>
      </c>
      <c r="D84" s="293" t="s">
        <v>4750</v>
      </c>
      <c r="E84" s="293" t="s">
        <v>4745</v>
      </c>
      <c r="F84" s="293" t="s">
        <v>4750</v>
      </c>
      <c r="G84" s="291">
        <v>60</v>
      </c>
      <c r="H84" s="292">
        <v>0</v>
      </c>
      <c r="I84" s="293" t="s">
        <v>4788</v>
      </c>
      <c r="J84" s="293" t="s">
        <v>4789</v>
      </c>
      <c r="K84" s="293" t="s">
        <v>4737</v>
      </c>
      <c r="L84" s="293" t="s">
        <v>4738</v>
      </c>
      <c r="M84" s="293" t="s">
        <v>4824</v>
      </c>
      <c r="N84" s="293"/>
      <c r="O84" s="293" t="s">
        <v>18811</v>
      </c>
      <c r="P84" s="293" t="s">
        <v>4992</v>
      </c>
      <c r="Q84" s="293" t="s">
        <v>4741</v>
      </c>
    </row>
    <row r="85" spans="1:17" x14ac:dyDescent="0.25">
      <c r="A85" s="293" t="s">
        <v>5082</v>
      </c>
      <c r="B85" s="293" t="s">
        <v>5083</v>
      </c>
      <c r="C85" s="293" t="s">
        <v>5046</v>
      </c>
      <c r="D85" s="293" t="s">
        <v>4750</v>
      </c>
      <c r="E85" s="293" t="s">
        <v>4745</v>
      </c>
      <c r="F85" s="293" t="s">
        <v>4750</v>
      </c>
      <c r="G85" s="291">
        <v>60</v>
      </c>
      <c r="H85" s="292">
        <v>0</v>
      </c>
      <c r="I85" s="293" t="s">
        <v>4803</v>
      </c>
      <c r="J85" s="293" t="s">
        <v>4804</v>
      </c>
      <c r="K85" s="293" t="s">
        <v>4737</v>
      </c>
      <c r="L85" s="293" t="s">
        <v>5047</v>
      </c>
      <c r="M85" s="293" t="s">
        <v>4806</v>
      </c>
      <c r="N85" s="293"/>
      <c r="O85" s="293" t="s">
        <v>18811</v>
      </c>
      <c r="P85" s="293" t="s">
        <v>4992</v>
      </c>
      <c r="Q85" s="293" t="s">
        <v>4741</v>
      </c>
    </row>
    <row r="86" spans="1:17" x14ac:dyDescent="0.25">
      <c r="A86" s="293" t="s">
        <v>5084</v>
      </c>
      <c r="B86" s="293" t="s">
        <v>5085</v>
      </c>
      <c r="C86" s="293" t="s">
        <v>5086</v>
      </c>
      <c r="D86" s="293" t="s">
        <v>4750</v>
      </c>
      <c r="E86" s="293" t="s">
        <v>4745</v>
      </c>
      <c r="F86" s="293" t="s">
        <v>4750</v>
      </c>
      <c r="G86" s="291">
        <v>60</v>
      </c>
      <c r="H86" s="292">
        <v>0</v>
      </c>
      <c r="I86" s="293" t="s">
        <v>4803</v>
      </c>
      <c r="J86" s="293" t="s">
        <v>4804</v>
      </c>
      <c r="K86" s="293" t="s">
        <v>4737</v>
      </c>
      <c r="L86" s="293" t="s">
        <v>5087</v>
      </c>
      <c r="M86" s="293" t="s">
        <v>4806</v>
      </c>
      <c r="N86" s="293"/>
      <c r="O86" s="293" t="s">
        <v>18811</v>
      </c>
      <c r="P86" s="293" t="s">
        <v>4992</v>
      </c>
      <c r="Q86" s="293" t="s">
        <v>4741</v>
      </c>
    </row>
    <row r="87" spans="1:17" x14ac:dyDescent="0.25">
      <c r="A87" s="293" t="s">
        <v>5088</v>
      </c>
      <c r="B87" s="293" t="s">
        <v>5089</v>
      </c>
      <c r="C87" s="293" t="s">
        <v>5090</v>
      </c>
      <c r="D87" s="293" t="s">
        <v>4750</v>
      </c>
      <c r="E87" s="293" t="s">
        <v>4745</v>
      </c>
      <c r="F87" s="293" t="s">
        <v>4750</v>
      </c>
      <c r="G87" s="291">
        <v>60</v>
      </c>
      <c r="H87" s="292">
        <v>0</v>
      </c>
      <c r="I87" s="293" t="s">
        <v>4803</v>
      </c>
      <c r="J87" s="293" t="s">
        <v>4804</v>
      </c>
      <c r="K87" s="293" t="s">
        <v>4737</v>
      </c>
      <c r="L87" s="293" t="s">
        <v>5091</v>
      </c>
      <c r="M87" s="293" t="s">
        <v>4806</v>
      </c>
      <c r="N87" s="293"/>
      <c r="O87" s="293" t="s">
        <v>18811</v>
      </c>
      <c r="P87" s="293" t="s">
        <v>4992</v>
      </c>
      <c r="Q87" s="293" t="s">
        <v>4741</v>
      </c>
    </row>
    <row r="88" spans="1:17" x14ac:dyDescent="0.25">
      <c r="A88" s="293" t="s">
        <v>5092</v>
      </c>
      <c r="B88" s="293" t="s">
        <v>5093</v>
      </c>
      <c r="C88" s="293" t="s">
        <v>5094</v>
      </c>
      <c r="D88" s="293" t="s">
        <v>4750</v>
      </c>
      <c r="E88" s="293" t="s">
        <v>4745</v>
      </c>
      <c r="F88" s="293" t="s">
        <v>4750</v>
      </c>
      <c r="G88" s="291">
        <v>60</v>
      </c>
      <c r="H88" s="292">
        <v>0</v>
      </c>
      <c r="I88" s="293" t="s">
        <v>4816</v>
      </c>
      <c r="J88" s="293" t="s">
        <v>4817</v>
      </c>
      <c r="K88" s="293" t="s">
        <v>4737</v>
      </c>
      <c r="L88" s="293" t="s">
        <v>4738</v>
      </c>
      <c r="M88" s="293" t="s">
        <v>5095</v>
      </c>
      <c r="N88" s="293"/>
      <c r="O88" s="293" t="s">
        <v>18811</v>
      </c>
      <c r="P88" s="293" t="s">
        <v>4992</v>
      </c>
      <c r="Q88" s="293" t="s">
        <v>4741</v>
      </c>
    </row>
    <row r="89" spans="1:17" x14ac:dyDescent="0.25">
      <c r="A89" s="293" t="s">
        <v>5096</v>
      </c>
      <c r="B89" s="293" t="s">
        <v>5097</v>
      </c>
      <c r="C89" s="293" t="s">
        <v>5098</v>
      </c>
      <c r="D89" s="293" t="s">
        <v>4750</v>
      </c>
      <c r="E89" s="293" t="s">
        <v>4745</v>
      </c>
      <c r="F89" s="293" t="s">
        <v>4750</v>
      </c>
      <c r="G89" s="291">
        <v>60</v>
      </c>
      <c r="H89" s="292">
        <v>0</v>
      </c>
      <c r="I89" s="293" t="s">
        <v>4803</v>
      </c>
      <c r="J89" s="293" t="s">
        <v>4804</v>
      </c>
      <c r="K89" s="293" t="s">
        <v>4737</v>
      </c>
      <c r="L89" s="293" t="s">
        <v>5099</v>
      </c>
      <c r="M89" s="293" t="s">
        <v>4806</v>
      </c>
      <c r="N89" s="293"/>
      <c r="O89" s="293" t="s">
        <v>18811</v>
      </c>
      <c r="P89" s="293" t="s">
        <v>4992</v>
      </c>
      <c r="Q89" s="293" t="s">
        <v>4741</v>
      </c>
    </row>
    <row r="90" spans="1:17" x14ac:dyDescent="0.25">
      <c r="A90" s="293" t="s">
        <v>5100</v>
      </c>
      <c r="B90" s="293" t="s">
        <v>5101</v>
      </c>
      <c r="C90" s="293" t="s">
        <v>5102</v>
      </c>
      <c r="D90" s="293" t="s">
        <v>4750</v>
      </c>
      <c r="E90" s="293" t="s">
        <v>4745</v>
      </c>
      <c r="F90" s="293" t="s">
        <v>4750</v>
      </c>
      <c r="G90" s="291">
        <v>60</v>
      </c>
      <c r="H90" s="292">
        <v>0</v>
      </c>
      <c r="I90" s="293" t="s">
        <v>4788</v>
      </c>
      <c r="J90" s="293" t="s">
        <v>4789</v>
      </c>
      <c r="K90" s="293" t="s">
        <v>4737</v>
      </c>
      <c r="L90" s="293" t="s">
        <v>4738</v>
      </c>
      <c r="M90" s="293" t="s">
        <v>4824</v>
      </c>
      <c r="N90" s="293"/>
      <c r="O90" s="293" t="s">
        <v>18811</v>
      </c>
      <c r="P90" s="293" t="s">
        <v>4992</v>
      </c>
      <c r="Q90" s="293" t="s">
        <v>4741</v>
      </c>
    </row>
    <row r="91" spans="1:17" x14ac:dyDescent="0.25">
      <c r="A91" s="293" t="s">
        <v>5103</v>
      </c>
      <c r="B91" s="293" t="s">
        <v>5104</v>
      </c>
      <c r="C91" s="293" t="s">
        <v>5090</v>
      </c>
      <c r="D91" s="293" t="s">
        <v>4750</v>
      </c>
      <c r="E91" s="293" t="s">
        <v>4745</v>
      </c>
      <c r="F91" s="293" t="s">
        <v>4750</v>
      </c>
      <c r="G91" s="291">
        <v>60</v>
      </c>
      <c r="H91" s="292">
        <v>0</v>
      </c>
      <c r="I91" s="293" t="s">
        <v>4803</v>
      </c>
      <c r="J91" s="293" t="s">
        <v>4804</v>
      </c>
      <c r="K91" s="293" t="s">
        <v>4737</v>
      </c>
      <c r="L91" s="293" t="s">
        <v>5091</v>
      </c>
      <c r="M91" s="293" t="s">
        <v>4806</v>
      </c>
      <c r="N91" s="293"/>
      <c r="O91" s="293" t="s">
        <v>18811</v>
      </c>
      <c r="P91" s="293" t="s">
        <v>4992</v>
      </c>
      <c r="Q91" s="293" t="s">
        <v>4741</v>
      </c>
    </row>
    <row r="92" spans="1:17" x14ac:dyDescent="0.25">
      <c r="A92" s="293" t="s">
        <v>5105</v>
      </c>
      <c r="B92" s="293" t="s">
        <v>5106</v>
      </c>
      <c r="C92" s="293" t="s">
        <v>5107</v>
      </c>
      <c r="D92" s="293" t="s">
        <v>4750</v>
      </c>
      <c r="E92" s="293" t="s">
        <v>4745</v>
      </c>
      <c r="F92" s="293" t="s">
        <v>4750</v>
      </c>
      <c r="G92" s="291">
        <v>60</v>
      </c>
      <c r="H92" s="292">
        <v>0</v>
      </c>
      <c r="I92" s="293" t="s">
        <v>4803</v>
      </c>
      <c r="J92" s="293" t="s">
        <v>4804</v>
      </c>
      <c r="K92" s="293" t="s">
        <v>4737</v>
      </c>
      <c r="L92" s="293" t="s">
        <v>5099</v>
      </c>
      <c r="M92" s="293" t="s">
        <v>4806</v>
      </c>
      <c r="N92" s="293"/>
      <c r="O92" s="293" t="s">
        <v>18811</v>
      </c>
      <c r="P92" s="293" t="s">
        <v>4992</v>
      </c>
      <c r="Q92" s="293" t="s">
        <v>4741</v>
      </c>
    </row>
    <row r="93" spans="1:17" x14ac:dyDescent="0.25">
      <c r="A93" s="293" t="s">
        <v>5108</v>
      </c>
      <c r="B93" s="293" t="s">
        <v>5109</v>
      </c>
      <c r="C93" s="293" t="s">
        <v>5110</v>
      </c>
      <c r="D93" s="293" t="s">
        <v>4750</v>
      </c>
      <c r="E93" s="293" t="s">
        <v>4745</v>
      </c>
      <c r="F93" s="293" t="s">
        <v>4750</v>
      </c>
      <c r="G93" s="291">
        <v>60</v>
      </c>
      <c r="H93" s="292">
        <v>0</v>
      </c>
      <c r="I93" s="293" t="s">
        <v>4755</v>
      </c>
      <c r="J93" s="293" t="s">
        <v>4756</v>
      </c>
      <c r="K93" s="293" t="s">
        <v>4737</v>
      </c>
      <c r="L93" s="293" t="s">
        <v>4738</v>
      </c>
      <c r="M93" s="293" t="s">
        <v>4916</v>
      </c>
      <c r="N93" s="293"/>
      <c r="O93" s="293" t="s">
        <v>18811</v>
      </c>
      <c r="P93" s="293" t="s">
        <v>4992</v>
      </c>
      <c r="Q93" s="293" t="s">
        <v>4741</v>
      </c>
    </row>
    <row r="94" spans="1:17" x14ac:dyDescent="0.25">
      <c r="A94" s="293" t="s">
        <v>5111</v>
      </c>
      <c r="B94" s="293" t="s">
        <v>5112</v>
      </c>
      <c r="C94" s="293" t="s">
        <v>5113</v>
      </c>
      <c r="D94" s="293" t="s">
        <v>4750</v>
      </c>
      <c r="E94" s="293" t="s">
        <v>4745</v>
      </c>
      <c r="F94" s="293" t="s">
        <v>4750</v>
      </c>
      <c r="G94" s="291">
        <v>60</v>
      </c>
      <c r="H94" s="292">
        <v>0</v>
      </c>
      <c r="I94" s="293" t="s">
        <v>4746</v>
      </c>
      <c r="J94" s="293" t="s">
        <v>4747</v>
      </c>
      <c r="K94" s="293" t="s">
        <v>4737</v>
      </c>
      <c r="L94" s="293" t="s">
        <v>4738</v>
      </c>
      <c r="M94" s="293" t="s">
        <v>4821</v>
      </c>
      <c r="N94" s="293"/>
      <c r="O94" s="293" t="s">
        <v>18811</v>
      </c>
      <c r="P94" s="293" t="s">
        <v>4992</v>
      </c>
      <c r="Q94" s="293" t="s">
        <v>4741</v>
      </c>
    </row>
    <row r="95" spans="1:17" x14ac:dyDescent="0.25">
      <c r="A95" s="293" t="s">
        <v>5114</v>
      </c>
      <c r="B95" s="293" t="s">
        <v>5115</v>
      </c>
      <c r="C95" s="293" t="s">
        <v>5116</v>
      </c>
      <c r="D95" s="293" t="s">
        <v>4750</v>
      </c>
      <c r="E95" s="293" t="s">
        <v>4745</v>
      </c>
      <c r="F95" s="293" t="s">
        <v>4750</v>
      </c>
      <c r="G95" s="291">
        <v>60</v>
      </c>
      <c r="H95" s="292">
        <v>0</v>
      </c>
      <c r="I95" s="293" t="s">
        <v>4803</v>
      </c>
      <c r="J95" s="293" t="s">
        <v>4804</v>
      </c>
      <c r="K95" s="293" t="s">
        <v>4737</v>
      </c>
      <c r="L95" s="293" t="s">
        <v>5117</v>
      </c>
      <c r="M95" s="293" t="s">
        <v>4806</v>
      </c>
      <c r="N95" s="293"/>
      <c r="O95" s="293" t="s">
        <v>18811</v>
      </c>
      <c r="P95" s="293" t="s">
        <v>4992</v>
      </c>
      <c r="Q95" s="293" t="s">
        <v>4741</v>
      </c>
    </row>
    <row r="96" spans="1:17" x14ac:dyDescent="0.25">
      <c r="A96" s="293" t="s">
        <v>5118</v>
      </c>
      <c r="B96" s="293" t="s">
        <v>5119</v>
      </c>
      <c r="C96" s="293" t="s">
        <v>5120</v>
      </c>
      <c r="D96" s="293" t="s">
        <v>4750</v>
      </c>
      <c r="E96" s="293" t="s">
        <v>4745</v>
      </c>
      <c r="F96" s="293" t="s">
        <v>4750</v>
      </c>
      <c r="G96" s="291">
        <v>60</v>
      </c>
      <c r="H96" s="292">
        <v>0</v>
      </c>
      <c r="I96" s="293" t="s">
        <v>4816</v>
      </c>
      <c r="J96" s="293" t="s">
        <v>4817</v>
      </c>
      <c r="K96" s="293" t="s">
        <v>4737</v>
      </c>
      <c r="L96" s="293" t="s">
        <v>4738</v>
      </c>
      <c r="M96" s="293" t="s">
        <v>5121</v>
      </c>
      <c r="N96" s="293"/>
      <c r="O96" s="293" t="s">
        <v>18811</v>
      </c>
      <c r="P96" s="293" t="s">
        <v>4992</v>
      </c>
      <c r="Q96" s="293" t="s">
        <v>4741</v>
      </c>
    </row>
    <row r="97" spans="1:17" x14ac:dyDescent="0.25">
      <c r="A97" s="293" t="s">
        <v>5122</v>
      </c>
      <c r="B97" s="293" t="s">
        <v>5123</v>
      </c>
      <c r="C97" s="293" t="s">
        <v>5124</v>
      </c>
      <c r="D97" s="293" t="s">
        <v>4750</v>
      </c>
      <c r="E97" s="293" t="s">
        <v>4745</v>
      </c>
      <c r="F97" s="293" t="s">
        <v>4750</v>
      </c>
      <c r="G97" s="291">
        <v>60</v>
      </c>
      <c r="H97" s="292">
        <v>0</v>
      </c>
      <c r="I97" s="293" t="s">
        <v>4803</v>
      </c>
      <c r="J97" s="293" t="s">
        <v>4804</v>
      </c>
      <c r="K97" s="293" t="s">
        <v>4737</v>
      </c>
      <c r="L97" s="293" t="s">
        <v>5125</v>
      </c>
      <c r="M97" s="293" t="s">
        <v>4806</v>
      </c>
      <c r="N97" s="293"/>
      <c r="O97" s="293" t="s">
        <v>18811</v>
      </c>
      <c r="P97" s="293" t="s">
        <v>4992</v>
      </c>
      <c r="Q97" s="293" t="s">
        <v>4741</v>
      </c>
    </row>
    <row r="98" spans="1:17" x14ac:dyDescent="0.25">
      <c r="A98" s="293" t="s">
        <v>5126</v>
      </c>
      <c r="B98" s="293" t="s">
        <v>5127</v>
      </c>
      <c r="C98" s="293" t="s">
        <v>5128</v>
      </c>
      <c r="D98" s="293" t="s">
        <v>4750</v>
      </c>
      <c r="E98" s="293" t="s">
        <v>4745</v>
      </c>
      <c r="F98" s="293" t="s">
        <v>4750</v>
      </c>
      <c r="G98" s="291">
        <v>60</v>
      </c>
      <c r="H98" s="292">
        <v>0</v>
      </c>
      <c r="I98" s="293" t="s">
        <v>4803</v>
      </c>
      <c r="J98" s="293" t="s">
        <v>4804</v>
      </c>
      <c r="K98" s="293" t="s">
        <v>4737</v>
      </c>
      <c r="L98" s="293" t="s">
        <v>4870</v>
      </c>
      <c r="M98" s="293" t="s">
        <v>4806</v>
      </c>
      <c r="N98" s="293"/>
      <c r="O98" s="293" t="s">
        <v>18811</v>
      </c>
      <c r="P98" s="293" t="s">
        <v>4992</v>
      </c>
      <c r="Q98" s="293" t="s">
        <v>4741</v>
      </c>
    </row>
    <row r="99" spans="1:17" x14ac:dyDescent="0.25">
      <c r="A99" s="293" t="s">
        <v>5129</v>
      </c>
      <c r="B99" s="293" t="s">
        <v>5130</v>
      </c>
      <c r="C99" s="293" t="s">
        <v>5081</v>
      </c>
      <c r="D99" s="293" t="s">
        <v>4750</v>
      </c>
      <c r="E99" s="293" t="s">
        <v>4745</v>
      </c>
      <c r="F99" s="293" t="s">
        <v>4750</v>
      </c>
      <c r="G99" s="291">
        <v>60</v>
      </c>
      <c r="H99" s="292">
        <v>0</v>
      </c>
      <c r="I99" s="293" t="s">
        <v>4788</v>
      </c>
      <c r="J99" s="293" t="s">
        <v>4789</v>
      </c>
      <c r="K99" s="293" t="s">
        <v>4737</v>
      </c>
      <c r="L99" s="293" t="s">
        <v>4738</v>
      </c>
      <c r="M99" s="293" t="s">
        <v>4824</v>
      </c>
      <c r="N99" s="293"/>
      <c r="O99" s="293" t="s">
        <v>18811</v>
      </c>
      <c r="P99" s="293" t="s">
        <v>4992</v>
      </c>
      <c r="Q99" s="293" t="s">
        <v>4741</v>
      </c>
    </row>
    <row r="100" spans="1:17" x14ac:dyDescent="0.25">
      <c r="A100" s="293" t="s">
        <v>5131</v>
      </c>
      <c r="B100" s="293" t="s">
        <v>5132</v>
      </c>
      <c r="C100" s="293" t="s">
        <v>5133</v>
      </c>
      <c r="D100" s="293"/>
      <c r="E100" s="293" t="s">
        <v>4745</v>
      </c>
      <c r="F100" s="293" t="s">
        <v>5134</v>
      </c>
      <c r="G100" s="291"/>
      <c r="H100" s="292">
        <v>0</v>
      </c>
      <c r="I100" s="293" t="s">
        <v>4803</v>
      </c>
      <c r="J100" s="293" t="s">
        <v>4804</v>
      </c>
      <c r="K100" s="293" t="s">
        <v>4737</v>
      </c>
      <c r="L100" s="293" t="s">
        <v>5125</v>
      </c>
      <c r="M100" s="293" t="s">
        <v>4806</v>
      </c>
      <c r="N100" s="293"/>
      <c r="O100" s="293" t="s">
        <v>5131</v>
      </c>
      <c r="P100" s="293" t="s">
        <v>5132</v>
      </c>
      <c r="Q100" s="293" t="s">
        <v>4741</v>
      </c>
    </row>
    <row r="101" spans="1:17" x14ac:dyDescent="0.25">
      <c r="A101" s="293" t="s">
        <v>5135</v>
      </c>
      <c r="B101" s="293" t="s">
        <v>5136</v>
      </c>
      <c r="C101" s="293" t="s">
        <v>5137</v>
      </c>
      <c r="D101" s="293"/>
      <c r="E101" s="293" t="s">
        <v>4745</v>
      </c>
      <c r="F101" s="293" t="s">
        <v>5138</v>
      </c>
      <c r="G101" s="291"/>
      <c r="H101" s="292">
        <v>0</v>
      </c>
      <c r="I101" s="293" t="s">
        <v>4803</v>
      </c>
      <c r="J101" s="293" t="s">
        <v>4804</v>
      </c>
      <c r="K101" s="293" t="s">
        <v>4737</v>
      </c>
      <c r="L101" s="293" t="s">
        <v>4986</v>
      </c>
      <c r="M101" s="293" t="s">
        <v>4806</v>
      </c>
      <c r="N101" s="293"/>
      <c r="O101" s="293" t="s">
        <v>5135</v>
      </c>
      <c r="P101" s="293" t="s">
        <v>5136</v>
      </c>
      <c r="Q101" s="293" t="s">
        <v>4741</v>
      </c>
    </row>
    <row r="102" spans="1:17" x14ac:dyDescent="0.25">
      <c r="A102" s="293" t="s">
        <v>5139</v>
      </c>
      <c r="B102" s="293" t="s">
        <v>5140</v>
      </c>
      <c r="C102" s="293" t="s">
        <v>5141</v>
      </c>
      <c r="D102" s="293"/>
      <c r="E102" s="293" t="s">
        <v>4973</v>
      </c>
      <c r="F102" s="293" t="s">
        <v>5142</v>
      </c>
      <c r="G102" s="291"/>
      <c r="H102" s="292">
        <v>0</v>
      </c>
      <c r="I102" s="293" t="s">
        <v>4856</v>
      </c>
      <c r="J102" s="293" t="s">
        <v>4857</v>
      </c>
      <c r="K102" s="293" t="s">
        <v>4737</v>
      </c>
      <c r="L102" s="293" t="s">
        <v>5143</v>
      </c>
      <c r="M102" s="293" t="s">
        <v>4859</v>
      </c>
      <c r="N102" s="293" t="s">
        <v>5144</v>
      </c>
      <c r="O102" s="293" t="s">
        <v>5139</v>
      </c>
      <c r="P102" s="293" t="s">
        <v>5140</v>
      </c>
      <c r="Q102" s="293" t="s">
        <v>4741</v>
      </c>
    </row>
    <row r="103" spans="1:17" x14ac:dyDescent="0.25">
      <c r="A103" s="293" t="s">
        <v>5145</v>
      </c>
      <c r="B103" s="293" t="s">
        <v>5146</v>
      </c>
      <c r="C103" s="293" t="s">
        <v>5147</v>
      </c>
      <c r="D103" s="293" t="s">
        <v>5148</v>
      </c>
      <c r="E103" s="293" t="s">
        <v>4745</v>
      </c>
      <c r="F103" s="293" t="s">
        <v>5148</v>
      </c>
      <c r="G103" s="291"/>
      <c r="H103" s="292">
        <v>0</v>
      </c>
      <c r="I103" s="293" t="s">
        <v>5149</v>
      </c>
      <c r="J103" s="293" t="s">
        <v>5150</v>
      </c>
      <c r="K103" s="293" t="s">
        <v>4737</v>
      </c>
      <c r="L103" s="293" t="s">
        <v>5151</v>
      </c>
      <c r="M103" s="293" t="s">
        <v>4806</v>
      </c>
      <c r="N103" s="293"/>
      <c r="O103" s="293" t="s">
        <v>5145</v>
      </c>
      <c r="P103" s="293" t="s">
        <v>5146</v>
      </c>
      <c r="Q103" s="293" t="s">
        <v>4741</v>
      </c>
    </row>
    <row r="104" spans="1:17" x14ac:dyDescent="0.25">
      <c r="A104" s="293" t="s">
        <v>5152</v>
      </c>
      <c r="B104" s="293" t="s">
        <v>5153</v>
      </c>
      <c r="C104" s="293" t="s">
        <v>5154</v>
      </c>
      <c r="D104" s="293"/>
      <c r="E104" s="293" t="s">
        <v>4745</v>
      </c>
      <c r="F104" s="293" t="s">
        <v>5155</v>
      </c>
      <c r="G104" s="291"/>
      <c r="H104" s="292">
        <v>0</v>
      </c>
      <c r="I104" s="293" t="s">
        <v>4783</v>
      </c>
      <c r="J104" s="293" t="s">
        <v>4784</v>
      </c>
      <c r="K104" s="293" t="s">
        <v>4737</v>
      </c>
      <c r="L104" s="293" t="s">
        <v>4738</v>
      </c>
      <c r="M104" s="293" t="s">
        <v>4916</v>
      </c>
      <c r="N104" s="293"/>
      <c r="O104" s="293" t="s">
        <v>5152</v>
      </c>
      <c r="P104" s="293" t="s">
        <v>5153</v>
      </c>
      <c r="Q104" s="293" t="s">
        <v>4741</v>
      </c>
    </row>
    <row r="105" spans="1:17" x14ac:dyDescent="0.25">
      <c r="A105" s="293" t="s">
        <v>5156</v>
      </c>
      <c r="B105" s="293" t="s">
        <v>5157</v>
      </c>
      <c r="C105" s="293" t="s">
        <v>5158</v>
      </c>
      <c r="D105" s="293"/>
      <c r="E105" s="293" t="s">
        <v>5159</v>
      </c>
      <c r="F105" s="293" t="s">
        <v>5160</v>
      </c>
      <c r="G105" s="291">
        <v>60</v>
      </c>
      <c r="H105" s="292">
        <v>0</v>
      </c>
      <c r="I105" s="293" t="s">
        <v>4975</v>
      </c>
      <c r="J105" s="293" t="s">
        <v>4976</v>
      </c>
      <c r="K105" s="293" t="s">
        <v>4737</v>
      </c>
      <c r="L105" s="293" t="s">
        <v>4840</v>
      </c>
      <c r="M105" s="293" t="s">
        <v>5161</v>
      </c>
      <c r="N105" s="293" t="s">
        <v>5162</v>
      </c>
      <c r="O105" s="293" t="s">
        <v>18812</v>
      </c>
      <c r="P105" s="293" t="s">
        <v>5157</v>
      </c>
      <c r="Q105" s="293" t="s">
        <v>4741</v>
      </c>
    </row>
    <row r="106" spans="1:17" x14ac:dyDescent="0.25">
      <c r="A106" s="293" t="s">
        <v>185</v>
      </c>
      <c r="B106" s="293" t="s">
        <v>5163</v>
      </c>
      <c r="C106" s="293" t="s">
        <v>5164</v>
      </c>
      <c r="D106" s="293"/>
      <c r="E106" s="293" t="s">
        <v>5159</v>
      </c>
      <c r="F106" s="293" t="s">
        <v>5165</v>
      </c>
      <c r="G106" s="291">
        <v>60</v>
      </c>
      <c r="H106" s="292">
        <v>0</v>
      </c>
      <c r="I106" s="293" t="s">
        <v>4975</v>
      </c>
      <c r="J106" s="293" t="s">
        <v>4976</v>
      </c>
      <c r="K106" s="293" t="s">
        <v>4737</v>
      </c>
      <c r="L106" s="293" t="s">
        <v>4840</v>
      </c>
      <c r="M106" s="293" t="s">
        <v>5166</v>
      </c>
      <c r="N106" s="293" t="s">
        <v>5167</v>
      </c>
      <c r="O106" s="293" t="s">
        <v>18812</v>
      </c>
      <c r="P106" s="293" t="s">
        <v>5163</v>
      </c>
      <c r="Q106" s="293" t="s">
        <v>4741</v>
      </c>
    </row>
    <row r="107" spans="1:17" x14ac:dyDescent="0.25">
      <c r="A107" s="293" t="s">
        <v>5168</v>
      </c>
      <c r="B107" s="293" t="s">
        <v>5169</v>
      </c>
      <c r="C107" s="293" t="s">
        <v>5170</v>
      </c>
      <c r="D107" s="293" t="s">
        <v>4750</v>
      </c>
      <c r="E107" s="293" t="s">
        <v>5159</v>
      </c>
      <c r="F107" s="293" t="s">
        <v>4750</v>
      </c>
      <c r="G107" s="291">
        <v>60</v>
      </c>
      <c r="H107" s="292">
        <v>0</v>
      </c>
      <c r="I107" s="293" t="s">
        <v>4975</v>
      </c>
      <c r="J107" s="293" t="s">
        <v>4976</v>
      </c>
      <c r="K107" s="293" t="s">
        <v>4737</v>
      </c>
      <c r="L107" s="293" t="s">
        <v>4840</v>
      </c>
      <c r="M107" s="293" t="s">
        <v>4841</v>
      </c>
      <c r="N107" s="293"/>
      <c r="O107" s="293" t="s">
        <v>18812</v>
      </c>
      <c r="P107" s="293" t="s">
        <v>5163</v>
      </c>
      <c r="Q107" s="293" t="s">
        <v>4741</v>
      </c>
    </row>
    <row r="108" spans="1:17" x14ac:dyDescent="0.25">
      <c r="A108" s="293" t="s">
        <v>231</v>
      </c>
      <c r="B108" s="293" t="s">
        <v>5171</v>
      </c>
      <c r="C108" s="293" t="s">
        <v>5172</v>
      </c>
      <c r="D108" s="293" t="s">
        <v>4750</v>
      </c>
      <c r="E108" s="293" t="s">
        <v>5159</v>
      </c>
      <c r="F108" s="293" t="s">
        <v>4750</v>
      </c>
      <c r="G108" s="291">
        <v>60</v>
      </c>
      <c r="H108" s="292">
        <v>0</v>
      </c>
      <c r="I108" s="293" t="s">
        <v>4975</v>
      </c>
      <c r="J108" s="293" t="s">
        <v>4976</v>
      </c>
      <c r="K108" s="293" t="s">
        <v>4737</v>
      </c>
      <c r="L108" s="293" t="s">
        <v>4840</v>
      </c>
      <c r="M108" s="293" t="s">
        <v>4909</v>
      </c>
      <c r="N108" s="293"/>
      <c r="O108" s="293" t="s">
        <v>18812</v>
      </c>
      <c r="P108" s="293" t="s">
        <v>5163</v>
      </c>
      <c r="Q108" s="293" t="s">
        <v>4741</v>
      </c>
    </row>
    <row r="109" spans="1:17" x14ac:dyDescent="0.25">
      <c r="A109" s="293" t="s">
        <v>203</v>
      </c>
      <c r="B109" s="293" t="s">
        <v>5173</v>
      </c>
      <c r="C109" s="293" t="s">
        <v>5174</v>
      </c>
      <c r="D109" s="293" t="s">
        <v>4750</v>
      </c>
      <c r="E109" s="293" t="s">
        <v>5159</v>
      </c>
      <c r="F109" s="293" t="s">
        <v>4750</v>
      </c>
      <c r="G109" s="291">
        <v>60</v>
      </c>
      <c r="H109" s="292">
        <v>0</v>
      </c>
      <c r="I109" s="293" t="s">
        <v>4975</v>
      </c>
      <c r="J109" s="293" t="s">
        <v>4976</v>
      </c>
      <c r="K109" s="293" t="s">
        <v>4737</v>
      </c>
      <c r="L109" s="293" t="s">
        <v>4840</v>
      </c>
      <c r="M109" s="293" t="s">
        <v>5175</v>
      </c>
      <c r="N109" s="293"/>
      <c r="O109" s="293" t="s">
        <v>18812</v>
      </c>
      <c r="P109" s="293" t="s">
        <v>5163</v>
      </c>
      <c r="Q109" s="293" t="s">
        <v>4741</v>
      </c>
    </row>
    <row r="110" spans="1:17" x14ac:dyDescent="0.25">
      <c r="A110" s="293" t="s">
        <v>219</v>
      </c>
      <c r="B110" s="293" t="s">
        <v>5176</v>
      </c>
      <c r="C110" s="293" t="s">
        <v>5177</v>
      </c>
      <c r="D110" s="293"/>
      <c r="E110" s="293" t="s">
        <v>5159</v>
      </c>
      <c r="F110" s="293" t="s">
        <v>4750</v>
      </c>
      <c r="G110" s="291">
        <v>60</v>
      </c>
      <c r="H110" s="292">
        <v>0</v>
      </c>
      <c r="I110" s="293" t="s">
        <v>4856</v>
      </c>
      <c r="J110" s="293" t="s">
        <v>4857</v>
      </c>
      <c r="K110" s="293" t="s">
        <v>4737</v>
      </c>
      <c r="L110" s="293" t="s">
        <v>5178</v>
      </c>
      <c r="M110" s="293" t="s">
        <v>4859</v>
      </c>
      <c r="N110" s="293"/>
      <c r="O110" s="293" t="s">
        <v>18812</v>
      </c>
      <c r="P110" s="293" t="s">
        <v>5163</v>
      </c>
      <c r="Q110" s="293" t="s">
        <v>4741</v>
      </c>
    </row>
    <row r="111" spans="1:17" x14ac:dyDescent="0.25">
      <c r="A111" s="293" t="s">
        <v>5179</v>
      </c>
      <c r="B111" s="293" t="s">
        <v>5180</v>
      </c>
      <c r="C111" s="293" t="s">
        <v>5181</v>
      </c>
      <c r="D111" s="293" t="s">
        <v>4750</v>
      </c>
      <c r="E111" s="293" t="s">
        <v>5159</v>
      </c>
      <c r="F111" s="293" t="s">
        <v>4750</v>
      </c>
      <c r="G111" s="291">
        <v>60</v>
      </c>
      <c r="H111" s="292">
        <v>0</v>
      </c>
      <c r="I111" s="293" t="s">
        <v>4975</v>
      </c>
      <c r="J111" s="293" t="s">
        <v>4976</v>
      </c>
      <c r="K111" s="293" t="s">
        <v>4737</v>
      </c>
      <c r="L111" s="293" t="s">
        <v>4840</v>
      </c>
      <c r="M111" s="293" t="s">
        <v>4999</v>
      </c>
      <c r="N111" s="293"/>
      <c r="O111" s="293" t="s">
        <v>18812</v>
      </c>
      <c r="P111" s="293" t="s">
        <v>5163</v>
      </c>
      <c r="Q111" s="293" t="s">
        <v>4741</v>
      </c>
    </row>
    <row r="112" spans="1:17" x14ac:dyDescent="0.25">
      <c r="A112" s="293" t="s">
        <v>224</v>
      </c>
      <c r="B112" s="293" t="s">
        <v>5182</v>
      </c>
      <c r="C112" s="293" t="s">
        <v>5183</v>
      </c>
      <c r="D112" s="293"/>
      <c r="E112" s="293" t="s">
        <v>5159</v>
      </c>
      <c r="F112" s="293" t="s">
        <v>4750</v>
      </c>
      <c r="G112" s="291">
        <v>60</v>
      </c>
      <c r="H112" s="292">
        <v>0</v>
      </c>
      <c r="I112" s="293" t="s">
        <v>4856</v>
      </c>
      <c r="J112" s="293" t="s">
        <v>4857</v>
      </c>
      <c r="K112" s="293" t="s">
        <v>4737</v>
      </c>
      <c r="L112" s="293" t="s">
        <v>4858</v>
      </c>
      <c r="M112" s="293" t="s">
        <v>4859</v>
      </c>
      <c r="N112" s="293"/>
      <c r="O112" s="293" t="s">
        <v>18812</v>
      </c>
      <c r="P112" s="293" t="s">
        <v>5163</v>
      </c>
      <c r="Q112" s="293" t="s">
        <v>4741</v>
      </c>
    </row>
    <row r="113" spans="1:17" x14ac:dyDescent="0.25">
      <c r="A113" s="293" t="s">
        <v>196</v>
      </c>
      <c r="B113" s="293" t="s">
        <v>5184</v>
      </c>
      <c r="C113" s="293" t="s">
        <v>5185</v>
      </c>
      <c r="D113" s="293"/>
      <c r="E113" s="293" t="s">
        <v>5159</v>
      </c>
      <c r="F113" s="293" t="s">
        <v>4750</v>
      </c>
      <c r="G113" s="291">
        <v>60</v>
      </c>
      <c r="H113" s="292">
        <v>0</v>
      </c>
      <c r="I113" s="293" t="s">
        <v>4856</v>
      </c>
      <c r="J113" s="293" t="s">
        <v>4857</v>
      </c>
      <c r="K113" s="293" t="s">
        <v>4737</v>
      </c>
      <c r="L113" s="293" t="s">
        <v>5186</v>
      </c>
      <c r="M113" s="293" t="s">
        <v>4859</v>
      </c>
      <c r="N113" s="293"/>
      <c r="O113" s="293" t="s">
        <v>18812</v>
      </c>
      <c r="P113" s="293" t="s">
        <v>5163</v>
      </c>
      <c r="Q113" s="293" t="s">
        <v>4741</v>
      </c>
    </row>
    <row r="114" spans="1:17" x14ac:dyDescent="0.25">
      <c r="A114" s="293" t="s">
        <v>223</v>
      </c>
      <c r="B114" s="293" t="s">
        <v>5187</v>
      </c>
      <c r="C114" s="293" t="s">
        <v>5188</v>
      </c>
      <c r="D114" s="293" t="s">
        <v>5189</v>
      </c>
      <c r="E114" s="293" t="s">
        <v>5159</v>
      </c>
      <c r="F114" s="293" t="s">
        <v>5189</v>
      </c>
      <c r="G114" s="291">
        <v>60</v>
      </c>
      <c r="H114" s="292">
        <v>0</v>
      </c>
      <c r="I114" s="293" t="s">
        <v>4856</v>
      </c>
      <c r="J114" s="293" t="s">
        <v>4857</v>
      </c>
      <c r="K114" s="293" t="s">
        <v>4737</v>
      </c>
      <c r="L114" s="293" t="s">
        <v>4858</v>
      </c>
      <c r="M114" s="293" t="s">
        <v>4859</v>
      </c>
      <c r="N114" s="293"/>
      <c r="O114" s="293" t="s">
        <v>18812</v>
      </c>
      <c r="P114" s="293" t="s">
        <v>5163</v>
      </c>
      <c r="Q114" s="293" t="s">
        <v>4741</v>
      </c>
    </row>
    <row r="115" spans="1:17" x14ac:dyDescent="0.25">
      <c r="A115" s="293" t="s">
        <v>217</v>
      </c>
      <c r="B115" s="293" t="s">
        <v>5190</v>
      </c>
      <c r="C115" s="293" t="s">
        <v>5191</v>
      </c>
      <c r="D115" s="293"/>
      <c r="E115" s="293" t="s">
        <v>5159</v>
      </c>
      <c r="F115" s="293" t="s">
        <v>4750</v>
      </c>
      <c r="G115" s="291">
        <v>60</v>
      </c>
      <c r="H115" s="292">
        <v>0</v>
      </c>
      <c r="I115" s="293" t="s">
        <v>4975</v>
      </c>
      <c r="J115" s="293" t="s">
        <v>4976</v>
      </c>
      <c r="K115" s="293" t="s">
        <v>4737</v>
      </c>
      <c r="L115" s="293" t="s">
        <v>4840</v>
      </c>
      <c r="M115" s="293" t="s">
        <v>5166</v>
      </c>
      <c r="N115" s="293"/>
      <c r="O115" s="293" t="s">
        <v>18812</v>
      </c>
      <c r="P115" s="293" t="s">
        <v>5163</v>
      </c>
      <c r="Q115" s="293" t="s">
        <v>4741</v>
      </c>
    </row>
    <row r="116" spans="1:17" x14ac:dyDescent="0.25">
      <c r="A116" s="293" t="s">
        <v>205</v>
      </c>
      <c r="B116" s="293" t="s">
        <v>5192</v>
      </c>
      <c r="C116" s="293" t="s">
        <v>5193</v>
      </c>
      <c r="D116" s="293" t="s">
        <v>4750</v>
      </c>
      <c r="E116" s="293" t="s">
        <v>5159</v>
      </c>
      <c r="F116" s="293" t="s">
        <v>4750</v>
      </c>
      <c r="G116" s="291">
        <v>60</v>
      </c>
      <c r="H116" s="292">
        <v>0</v>
      </c>
      <c r="I116" s="293" t="s">
        <v>4975</v>
      </c>
      <c r="J116" s="293" t="s">
        <v>4976</v>
      </c>
      <c r="K116" s="293" t="s">
        <v>4737</v>
      </c>
      <c r="L116" s="293" t="s">
        <v>4840</v>
      </c>
      <c r="M116" s="293" t="s">
        <v>5166</v>
      </c>
      <c r="N116" s="293"/>
      <c r="O116" s="293" t="s">
        <v>18812</v>
      </c>
      <c r="P116" s="293" t="s">
        <v>5163</v>
      </c>
      <c r="Q116" s="293" t="s">
        <v>4741</v>
      </c>
    </row>
    <row r="117" spans="1:17" x14ac:dyDescent="0.25">
      <c r="A117" s="293" t="s">
        <v>211</v>
      </c>
      <c r="B117" s="293" t="s">
        <v>5194</v>
      </c>
      <c r="C117" s="293" t="s">
        <v>5195</v>
      </c>
      <c r="D117" s="293" t="s">
        <v>4750</v>
      </c>
      <c r="E117" s="293" t="s">
        <v>5159</v>
      </c>
      <c r="F117" s="293" t="s">
        <v>4750</v>
      </c>
      <c r="G117" s="291">
        <v>60</v>
      </c>
      <c r="H117" s="292">
        <v>0</v>
      </c>
      <c r="I117" s="293" t="s">
        <v>4975</v>
      </c>
      <c r="J117" s="293" t="s">
        <v>4976</v>
      </c>
      <c r="K117" s="293" t="s">
        <v>4737</v>
      </c>
      <c r="L117" s="293" t="s">
        <v>4840</v>
      </c>
      <c r="M117" s="293" t="s">
        <v>5166</v>
      </c>
      <c r="N117" s="293"/>
      <c r="O117" s="293" t="s">
        <v>18812</v>
      </c>
      <c r="P117" s="293" t="s">
        <v>5163</v>
      </c>
      <c r="Q117" s="293" t="s">
        <v>4741</v>
      </c>
    </row>
    <row r="118" spans="1:17" x14ac:dyDescent="0.25">
      <c r="A118" s="293" t="s">
        <v>221</v>
      </c>
      <c r="B118" s="293" t="s">
        <v>5196</v>
      </c>
      <c r="C118" s="293" t="s">
        <v>5197</v>
      </c>
      <c r="D118" s="293" t="s">
        <v>4750</v>
      </c>
      <c r="E118" s="293" t="s">
        <v>5159</v>
      </c>
      <c r="F118" s="293" t="s">
        <v>4750</v>
      </c>
      <c r="G118" s="291">
        <v>60</v>
      </c>
      <c r="H118" s="292">
        <v>0</v>
      </c>
      <c r="I118" s="293" t="s">
        <v>4975</v>
      </c>
      <c r="J118" s="293" t="s">
        <v>4976</v>
      </c>
      <c r="K118" s="293" t="s">
        <v>4737</v>
      </c>
      <c r="L118" s="293" t="s">
        <v>4840</v>
      </c>
      <c r="M118" s="293" t="s">
        <v>5166</v>
      </c>
      <c r="N118" s="293"/>
      <c r="O118" s="293" t="s">
        <v>18812</v>
      </c>
      <c r="P118" s="293" t="s">
        <v>5163</v>
      </c>
      <c r="Q118" s="293" t="s">
        <v>4741</v>
      </c>
    </row>
    <row r="119" spans="1:17" x14ac:dyDescent="0.25">
      <c r="A119" s="293" t="s">
        <v>228</v>
      </c>
      <c r="B119" s="293" t="s">
        <v>5198</v>
      </c>
      <c r="C119" s="293" t="s">
        <v>5199</v>
      </c>
      <c r="D119" s="293" t="s">
        <v>4750</v>
      </c>
      <c r="E119" s="293" t="s">
        <v>5159</v>
      </c>
      <c r="F119" s="293" t="s">
        <v>4750</v>
      </c>
      <c r="G119" s="291">
        <v>60</v>
      </c>
      <c r="H119" s="292">
        <v>0</v>
      </c>
      <c r="I119" s="293" t="s">
        <v>5200</v>
      </c>
      <c r="J119" s="293" t="s">
        <v>5201</v>
      </c>
      <c r="K119" s="293" t="s">
        <v>4737</v>
      </c>
      <c r="L119" s="293" t="s">
        <v>4840</v>
      </c>
      <c r="M119" s="293" t="s">
        <v>5202</v>
      </c>
      <c r="N119" s="293"/>
      <c r="O119" s="293" t="s">
        <v>18812</v>
      </c>
      <c r="P119" s="293" t="s">
        <v>5163</v>
      </c>
      <c r="Q119" s="293" t="s">
        <v>4741</v>
      </c>
    </row>
    <row r="120" spans="1:17" x14ac:dyDescent="0.25">
      <c r="A120" s="293" t="s">
        <v>5203</v>
      </c>
      <c r="B120" s="293" t="s">
        <v>5204</v>
      </c>
      <c r="C120" s="293" t="s">
        <v>5205</v>
      </c>
      <c r="D120" s="293" t="s">
        <v>4750</v>
      </c>
      <c r="E120" s="293" t="s">
        <v>5159</v>
      </c>
      <c r="F120" s="293" t="s">
        <v>4750</v>
      </c>
      <c r="G120" s="291">
        <v>60</v>
      </c>
      <c r="H120" s="292">
        <v>0</v>
      </c>
      <c r="I120" s="293" t="s">
        <v>4975</v>
      </c>
      <c r="J120" s="293" t="s">
        <v>4976</v>
      </c>
      <c r="K120" s="293" t="s">
        <v>4737</v>
      </c>
      <c r="L120" s="293" t="s">
        <v>4840</v>
      </c>
      <c r="M120" s="293" t="s">
        <v>5161</v>
      </c>
      <c r="N120" s="293"/>
      <c r="O120" s="293" t="s">
        <v>18812</v>
      </c>
      <c r="P120" s="293" t="s">
        <v>5163</v>
      </c>
      <c r="Q120" s="293" t="s">
        <v>4741</v>
      </c>
    </row>
    <row r="121" spans="1:17" x14ac:dyDescent="0.25">
      <c r="A121" s="293" t="s">
        <v>226</v>
      </c>
      <c r="B121" s="293" t="s">
        <v>5206</v>
      </c>
      <c r="C121" s="293" t="s">
        <v>5207</v>
      </c>
      <c r="D121" s="293" t="s">
        <v>4750</v>
      </c>
      <c r="E121" s="293" t="s">
        <v>5159</v>
      </c>
      <c r="F121" s="293" t="s">
        <v>4750</v>
      </c>
      <c r="G121" s="291">
        <v>60</v>
      </c>
      <c r="H121" s="292">
        <v>0</v>
      </c>
      <c r="I121" s="293" t="s">
        <v>4975</v>
      </c>
      <c r="J121" s="293" t="s">
        <v>4976</v>
      </c>
      <c r="K121" s="293" t="s">
        <v>4737</v>
      </c>
      <c r="L121" s="293" t="s">
        <v>4840</v>
      </c>
      <c r="M121" s="293" t="s">
        <v>5175</v>
      </c>
      <c r="N121" s="293"/>
      <c r="O121" s="293" t="s">
        <v>18812</v>
      </c>
      <c r="P121" s="293" t="s">
        <v>5163</v>
      </c>
      <c r="Q121" s="293" t="s">
        <v>4741</v>
      </c>
    </row>
    <row r="122" spans="1:17" x14ac:dyDescent="0.25">
      <c r="A122" s="293" t="s">
        <v>218</v>
      </c>
      <c r="B122" s="293" t="s">
        <v>5208</v>
      </c>
      <c r="C122" s="293" t="s">
        <v>5209</v>
      </c>
      <c r="D122" s="293" t="s">
        <v>4750</v>
      </c>
      <c r="E122" s="293" t="s">
        <v>5159</v>
      </c>
      <c r="F122" s="293" t="s">
        <v>4750</v>
      </c>
      <c r="G122" s="291">
        <v>60</v>
      </c>
      <c r="H122" s="292">
        <v>0</v>
      </c>
      <c r="I122" s="293" t="s">
        <v>5200</v>
      </c>
      <c r="J122" s="293" t="s">
        <v>5201</v>
      </c>
      <c r="K122" s="293" t="s">
        <v>4737</v>
      </c>
      <c r="L122" s="293" t="s">
        <v>4840</v>
      </c>
      <c r="M122" s="293" t="s">
        <v>5210</v>
      </c>
      <c r="N122" s="293"/>
      <c r="O122" s="293" t="s">
        <v>18812</v>
      </c>
      <c r="P122" s="293" t="s">
        <v>5163</v>
      </c>
      <c r="Q122" s="293" t="s">
        <v>4741</v>
      </c>
    </row>
    <row r="123" spans="1:17" x14ac:dyDescent="0.25">
      <c r="A123" s="293" t="s">
        <v>202</v>
      </c>
      <c r="B123" s="293" t="s">
        <v>5211</v>
      </c>
      <c r="C123" s="293" t="s">
        <v>5212</v>
      </c>
      <c r="D123" s="293" t="s">
        <v>4750</v>
      </c>
      <c r="E123" s="293" t="s">
        <v>5159</v>
      </c>
      <c r="F123" s="293" t="s">
        <v>4750</v>
      </c>
      <c r="G123" s="291">
        <v>60</v>
      </c>
      <c r="H123" s="292">
        <v>0</v>
      </c>
      <c r="I123" s="293" t="s">
        <v>5200</v>
      </c>
      <c r="J123" s="293" t="s">
        <v>5201</v>
      </c>
      <c r="K123" s="293" t="s">
        <v>4737</v>
      </c>
      <c r="L123" s="293" t="s">
        <v>4840</v>
      </c>
      <c r="M123" s="293" t="s">
        <v>5210</v>
      </c>
      <c r="N123" s="293"/>
      <c r="O123" s="293" t="s">
        <v>18812</v>
      </c>
      <c r="P123" s="293" t="s">
        <v>5163</v>
      </c>
      <c r="Q123" s="293" t="s">
        <v>4741</v>
      </c>
    </row>
    <row r="124" spans="1:17" x14ac:dyDescent="0.25">
      <c r="A124" s="293" t="s">
        <v>208</v>
      </c>
      <c r="B124" s="293" t="s">
        <v>5213</v>
      </c>
      <c r="C124" s="293" t="s">
        <v>5214</v>
      </c>
      <c r="D124" s="293" t="s">
        <v>4750</v>
      </c>
      <c r="E124" s="293" t="s">
        <v>5159</v>
      </c>
      <c r="F124" s="293" t="s">
        <v>4750</v>
      </c>
      <c r="G124" s="291">
        <v>60</v>
      </c>
      <c r="H124" s="292">
        <v>0</v>
      </c>
      <c r="I124" s="293" t="s">
        <v>4975</v>
      </c>
      <c r="J124" s="293" t="s">
        <v>4976</v>
      </c>
      <c r="K124" s="293" t="s">
        <v>4737</v>
      </c>
      <c r="L124" s="293" t="s">
        <v>4840</v>
      </c>
      <c r="M124" s="293" t="s">
        <v>4999</v>
      </c>
      <c r="N124" s="293"/>
      <c r="O124" s="293" t="s">
        <v>18812</v>
      </c>
      <c r="P124" s="293" t="s">
        <v>5163</v>
      </c>
      <c r="Q124" s="293" t="s">
        <v>4741</v>
      </c>
    </row>
    <row r="125" spans="1:17" x14ac:dyDescent="0.25">
      <c r="A125" s="293" t="s">
        <v>206</v>
      </c>
      <c r="B125" s="293" t="s">
        <v>5215</v>
      </c>
      <c r="C125" s="293" t="s">
        <v>5216</v>
      </c>
      <c r="D125" s="293"/>
      <c r="E125" s="293" t="s">
        <v>5159</v>
      </c>
      <c r="F125" s="293" t="s">
        <v>4750</v>
      </c>
      <c r="G125" s="291">
        <v>60</v>
      </c>
      <c r="H125" s="292">
        <v>0</v>
      </c>
      <c r="I125" s="293" t="s">
        <v>5200</v>
      </c>
      <c r="J125" s="293" t="s">
        <v>5201</v>
      </c>
      <c r="K125" s="293" t="s">
        <v>4737</v>
      </c>
      <c r="L125" s="293" t="s">
        <v>4840</v>
      </c>
      <c r="M125" s="293" t="s">
        <v>4852</v>
      </c>
      <c r="N125" s="293" t="s">
        <v>5217</v>
      </c>
      <c r="O125" s="293" t="s">
        <v>18812</v>
      </c>
      <c r="P125" s="293" t="s">
        <v>5163</v>
      </c>
      <c r="Q125" s="293" t="s">
        <v>4741</v>
      </c>
    </row>
    <row r="126" spans="1:17" x14ac:dyDescent="0.25">
      <c r="A126" s="293" t="s">
        <v>229</v>
      </c>
      <c r="B126" s="293" t="s">
        <v>5218</v>
      </c>
      <c r="C126" s="293" t="s">
        <v>5219</v>
      </c>
      <c r="D126" s="293" t="s">
        <v>4750</v>
      </c>
      <c r="E126" s="293" t="s">
        <v>5159</v>
      </c>
      <c r="F126" s="293" t="s">
        <v>4750</v>
      </c>
      <c r="G126" s="291">
        <v>60</v>
      </c>
      <c r="H126" s="292">
        <v>0</v>
      </c>
      <c r="I126" s="293" t="s">
        <v>5200</v>
      </c>
      <c r="J126" s="293" t="s">
        <v>5201</v>
      </c>
      <c r="K126" s="293" t="s">
        <v>4737</v>
      </c>
      <c r="L126" s="293" t="s">
        <v>4840</v>
      </c>
      <c r="M126" s="293" t="s">
        <v>5220</v>
      </c>
      <c r="N126" s="293"/>
      <c r="O126" s="293" t="s">
        <v>18812</v>
      </c>
      <c r="P126" s="293" t="s">
        <v>5163</v>
      </c>
      <c r="Q126" s="293" t="s">
        <v>4741</v>
      </c>
    </row>
    <row r="127" spans="1:17" x14ac:dyDescent="0.25">
      <c r="A127" s="293" t="s">
        <v>194</v>
      </c>
      <c r="B127" s="293" t="s">
        <v>5221</v>
      </c>
      <c r="C127" s="293" t="s">
        <v>5222</v>
      </c>
      <c r="D127" s="293" t="s">
        <v>4750</v>
      </c>
      <c r="E127" s="293" t="s">
        <v>5159</v>
      </c>
      <c r="F127" s="293" t="s">
        <v>4750</v>
      </c>
      <c r="G127" s="291">
        <v>60</v>
      </c>
      <c r="H127" s="292">
        <v>0</v>
      </c>
      <c r="I127" s="293" t="s">
        <v>5200</v>
      </c>
      <c r="J127" s="293" t="s">
        <v>5201</v>
      </c>
      <c r="K127" s="293" t="s">
        <v>4737</v>
      </c>
      <c r="L127" s="293" t="s">
        <v>4840</v>
      </c>
      <c r="M127" s="293" t="s">
        <v>5220</v>
      </c>
      <c r="N127" s="293"/>
      <c r="O127" s="293" t="s">
        <v>18812</v>
      </c>
      <c r="P127" s="293" t="s">
        <v>5163</v>
      </c>
      <c r="Q127" s="293" t="s">
        <v>4741</v>
      </c>
    </row>
    <row r="128" spans="1:17" x14ac:dyDescent="0.25">
      <c r="A128" s="293" t="s">
        <v>197</v>
      </c>
      <c r="B128" s="293" t="s">
        <v>5223</v>
      </c>
      <c r="C128" s="293" t="s">
        <v>5224</v>
      </c>
      <c r="D128" s="293"/>
      <c r="E128" s="293" t="s">
        <v>5159</v>
      </c>
      <c r="F128" s="293" t="s">
        <v>4750</v>
      </c>
      <c r="G128" s="291">
        <v>60</v>
      </c>
      <c r="H128" s="292">
        <v>0</v>
      </c>
      <c r="I128" s="293" t="s">
        <v>5200</v>
      </c>
      <c r="J128" s="293" t="s">
        <v>5201</v>
      </c>
      <c r="K128" s="293" t="s">
        <v>4737</v>
      </c>
      <c r="L128" s="293" t="s">
        <v>4840</v>
      </c>
      <c r="M128" s="293" t="s">
        <v>4852</v>
      </c>
      <c r="N128" s="293" t="s">
        <v>5225</v>
      </c>
      <c r="O128" s="293" t="s">
        <v>18812</v>
      </c>
      <c r="P128" s="293" t="s">
        <v>5163</v>
      </c>
      <c r="Q128" s="293" t="s">
        <v>4741</v>
      </c>
    </row>
    <row r="129" spans="1:17" x14ac:dyDescent="0.25">
      <c r="A129" s="293" t="s">
        <v>227</v>
      </c>
      <c r="B129" s="293" t="s">
        <v>5226</v>
      </c>
      <c r="C129" s="293" t="s">
        <v>5227</v>
      </c>
      <c r="D129" s="293" t="s">
        <v>4750</v>
      </c>
      <c r="E129" s="293" t="s">
        <v>5159</v>
      </c>
      <c r="F129" s="293" t="s">
        <v>4750</v>
      </c>
      <c r="G129" s="291">
        <v>60</v>
      </c>
      <c r="H129" s="292">
        <v>0</v>
      </c>
      <c r="I129" s="293" t="s">
        <v>4975</v>
      </c>
      <c r="J129" s="293" t="s">
        <v>4976</v>
      </c>
      <c r="K129" s="293" t="s">
        <v>4737</v>
      </c>
      <c r="L129" s="293" t="s">
        <v>4840</v>
      </c>
      <c r="M129" s="293" t="s">
        <v>5175</v>
      </c>
      <c r="N129" s="293"/>
      <c r="O129" s="293" t="s">
        <v>18812</v>
      </c>
      <c r="P129" s="293" t="s">
        <v>5163</v>
      </c>
      <c r="Q129" s="293" t="s">
        <v>4741</v>
      </c>
    </row>
    <row r="130" spans="1:17" x14ac:dyDescent="0.25">
      <c r="A130" s="293" t="s">
        <v>212</v>
      </c>
      <c r="B130" s="293" t="s">
        <v>5228</v>
      </c>
      <c r="C130" s="293" t="s">
        <v>5229</v>
      </c>
      <c r="D130" s="293" t="s">
        <v>4750</v>
      </c>
      <c r="E130" s="293" t="s">
        <v>5159</v>
      </c>
      <c r="F130" s="293" t="s">
        <v>4750</v>
      </c>
      <c r="G130" s="291">
        <v>60</v>
      </c>
      <c r="H130" s="292">
        <v>0</v>
      </c>
      <c r="I130" s="293" t="s">
        <v>4975</v>
      </c>
      <c r="J130" s="293" t="s">
        <v>4976</v>
      </c>
      <c r="K130" s="293" t="s">
        <v>4737</v>
      </c>
      <c r="L130" s="293" t="s">
        <v>4840</v>
      </c>
      <c r="M130" s="293" t="s">
        <v>5230</v>
      </c>
      <c r="N130" s="293"/>
      <c r="O130" s="293" t="s">
        <v>18812</v>
      </c>
      <c r="P130" s="293" t="s">
        <v>5163</v>
      </c>
      <c r="Q130" s="293" t="s">
        <v>4741</v>
      </c>
    </row>
    <row r="131" spans="1:17" x14ac:dyDescent="0.25">
      <c r="A131" s="293" t="s">
        <v>214</v>
      </c>
      <c r="B131" s="293" t="s">
        <v>5231</v>
      </c>
      <c r="C131" s="293" t="s">
        <v>5232</v>
      </c>
      <c r="D131" s="293" t="s">
        <v>4750</v>
      </c>
      <c r="E131" s="293" t="s">
        <v>5159</v>
      </c>
      <c r="F131" s="293" t="s">
        <v>4750</v>
      </c>
      <c r="G131" s="291">
        <v>60</v>
      </c>
      <c r="H131" s="292">
        <v>0</v>
      </c>
      <c r="I131" s="293" t="s">
        <v>4975</v>
      </c>
      <c r="J131" s="293" t="s">
        <v>4976</v>
      </c>
      <c r="K131" s="293" t="s">
        <v>4737</v>
      </c>
      <c r="L131" s="293" t="s">
        <v>4840</v>
      </c>
      <c r="M131" s="293" t="s">
        <v>5230</v>
      </c>
      <c r="N131" s="293"/>
      <c r="O131" s="293" t="s">
        <v>18812</v>
      </c>
      <c r="P131" s="293" t="s">
        <v>5163</v>
      </c>
      <c r="Q131" s="293" t="s">
        <v>4741</v>
      </c>
    </row>
    <row r="132" spans="1:17" x14ac:dyDescent="0.25">
      <c r="A132" s="293" t="s">
        <v>5233</v>
      </c>
      <c r="B132" s="293" t="s">
        <v>5234</v>
      </c>
      <c r="C132" s="293" t="s">
        <v>5235</v>
      </c>
      <c r="D132" s="293" t="s">
        <v>4750</v>
      </c>
      <c r="E132" s="293" t="s">
        <v>5159</v>
      </c>
      <c r="F132" s="293" t="s">
        <v>4750</v>
      </c>
      <c r="G132" s="291">
        <v>60</v>
      </c>
      <c r="H132" s="292">
        <v>0</v>
      </c>
      <c r="I132" s="293" t="s">
        <v>4975</v>
      </c>
      <c r="J132" s="293" t="s">
        <v>4976</v>
      </c>
      <c r="K132" s="293" t="s">
        <v>4737</v>
      </c>
      <c r="L132" s="293" t="s">
        <v>4840</v>
      </c>
      <c r="M132" s="293" t="s">
        <v>5161</v>
      </c>
      <c r="N132" s="293"/>
      <c r="O132" s="293" t="s">
        <v>18812</v>
      </c>
      <c r="P132" s="293" t="s">
        <v>5163</v>
      </c>
      <c r="Q132" s="293" t="s">
        <v>4741</v>
      </c>
    </row>
    <row r="133" spans="1:17" x14ac:dyDescent="0.25">
      <c r="A133" s="293" t="s">
        <v>215</v>
      </c>
      <c r="B133" s="293" t="s">
        <v>5236</v>
      </c>
      <c r="C133" s="293" t="s">
        <v>5237</v>
      </c>
      <c r="D133" s="293" t="s">
        <v>4750</v>
      </c>
      <c r="E133" s="293" t="s">
        <v>5159</v>
      </c>
      <c r="F133" s="293" t="s">
        <v>4750</v>
      </c>
      <c r="G133" s="291">
        <v>60</v>
      </c>
      <c r="H133" s="292">
        <v>0</v>
      </c>
      <c r="I133" s="293" t="s">
        <v>5200</v>
      </c>
      <c r="J133" s="293" t="s">
        <v>5201</v>
      </c>
      <c r="K133" s="293" t="s">
        <v>4737</v>
      </c>
      <c r="L133" s="293" t="s">
        <v>4840</v>
      </c>
      <c r="M133" s="293" t="s">
        <v>5220</v>
      </c>
      <c r="N133" s="293"/>
      <c r="O133" s="293" t="s">
        <v>18812</v>
      </c>
      <c r="P133" s="293" t="s">
        <v>5163</v>
      </c>
      <c r="Q133" s="293" t="s">
        <v>4741</v>
      </c>
    </row>
    <row r="134" spans="1:17" x14ac:dyDescent="0.25">
      <c r="A134" s="293" t="s">
        <v>5238</v>
      </c>
      <c r="B134" s="293" t="s">
        <v>5239</v>
      </c>
      <c r="C134" s="293" t="s">
        <v>5240</v>
      </c>
      <c r="D134" s="293" t="s">
        <v>4750</v>
      </c>
      <c r="E134" s="293" t="s">
        <v>5159</v>
      </c>
      <c r="F134" s="293" t="s">
        <v>4750</v>
      </c>
      <c r="G134" s="291">
        <v>60</v>
      </c>
      <c r="H134" s="292">
        <v>0</v>
      </c>
      <c r="I134" s="293" t="s">
        <v>4975</v>
      </c>
      <c r="J134" s="293" t="s">
        <v>4976</v>
      </c>
      <c r="K134" s="293" t="s">
        <v>4737</v>
      </c>
      <c r="L134" s="293" t="s">
        <v>4840</v>
      </c>
      <c r="M134" s="293" t="s">
        <v>4909</v>
      </c>
      <c r="N134" s="293"/>
      <c r="O134" s="293" t="s">
        <v>18812</v>
      </c>
      <c r="P134" s="293" t="s">
        <v>5163</v>
      </c>
      <c r="Q134" s="293" t="s">
        <v>4741</v>
      </c>
    </row>
    <row r="135" spans="1:17" x14ac:dyDescent="0.25">
      <c r="A135" s="293" t="s">
        <v>199</v>
      </c>
      <c r="B135" s="293" t="s">
        <v>5241</v>
      </c>
      <c r="C135" s="293" t="s">
        <v>5242</v>
      </c>
      <c r="D135" s="293" t="s">
        <v>4750</v>
      </c>
      <c r="E135" s="293" t="s">
        <v>5159</v>
      </c>
      <c r="F135" s="293" t="s">
        <v>4750</v>
      </c>
      <c r="G135" s="291">
        <v>60</v>
      </c>
      <c r="H135" s="292">
        <v>0</v>
      </c>
      <c r="I135" s="293" t="s">
        <v>4975</v>
      </c>
      <c r="J135" s="293" t="s">
        <v>4976</v>
      </c>
      <c r="K135" s="293" t="s">
        <v>4737</v>
      </c>
      <c r="L135" s="293" t="s">
        <v>4840</v>
      </c>
      <c r="M135" s="293" t="s">
        <v>5175</v>
      </c>
      <c r="N135" s="293"/>
      <c r="O135" s="293" t="s">
        <v>18812</v>
      </c>
      <c r="P135" s="293" t="s">
        <v>5163</v>
      </c>
      <c r="Q135" s="293" t="s">
        <v>4741</v>
      </c>
    </row>
    <row r="136" spans="1:17" x14ac:dyDescent="0.25">
      <c r="A136" s="293" t="s">
        <v>188</v>
      </c>
      <c r="B136" s="293" t="s">
        <v>5243</v>
      </c>
      <c r="C136" s="293" t="s">
        <v>5244</v>
      </c>
      <c r="D136" s="293" t="s">
        <v>4750</v>
      </c>
      <c r="E136" s="293" t="s">
        <v>5159</v>
      </c>
      <c r="F136" s="293" t="s">
        <v>4750</v>
      </c>
      <c r="G136" s="291">
        <v>60</v>
      </c>
      <c r="H136" s="292">
        <v>0</v>
      </c>
      <c r="I136" s="293" t="s">
        <v>4975</v>
      </c>
      <c r="J136" s="293" t="s">
        <v>4976</v>
      </c>
      <c r="K136" s="293" t="s">
        <v>4737</v>
      </c>
      <c r="L136" s="293" t="s">
        <v>4840</v>
      </c>
      <c r="M136" s="293" t="s">
        <v>5166</v>
      </c>
      <c r="N136" s="293"/>
      <c r="O136" s="293" t="s">
        <v>18812</v>
      </c>
      <c r="P136" s="293" t="s">
        <v>5163</v>
      </c>
      <c r="Q136" s="293" t="s">
        <v>4741</v>
      </c>
    </row>
    <row r="137" spans="1:17" x14ac:dyDescent="0.25">
      <c r="A137" s="293" t="s">
        <v>201</v>
      </c>
      <c r="B137" s="293" t="s">
        <v>5245</v>
      </c>
      <c r="C137" s="293" t="s">
        <v>5246</v>
      </c>
      <c r="D137" s="293" t="s">
        <v>4750</v>
      </c>
      <c r="E137" s="293" t="s">
        <v>5159</v>
      </c>
      <c r="F137" s="293" t="s">
        <v>4750</v>
      </c>
      <c r="G137" s="291">
        <v>60</v>
      </c>
      <c r="H137" s="292">
        <v>0</v>
      </c>
      <c r="I137" s="293" t="s">
        <v>4975</v>
      </c>
      <c r="J137" s="293" t="s">
        <v>4976</v>
      </c>
      <c r="K137" s="293" t="s">
        <v>4737</v>
      </c>
      <c r="L137" s="293" t="s">
        <v>4840</v>
      </c>
      <c r="M137" s="293" t="s">
        <v>5175</v>
      </c>
      <c r="N137" s="293"/>
      <c r="O137" s="293" t="s">
        <v>18812</v>
      </c>
      <c r="P137" s="293" t="s">
        <v>5163</v>
      </c>
      <c r="Q137" s="293" t="s">
        <v>4741</v>
      </c>
    </row>
    <row r="138" spans="1:17" x14ac:dyDescent="0.25">
      <c r="A138" s="293" t="s">
        <v>5247</v>
      </c>
      <c r="B138" s="293" t="s">
        <v>5248</v>
      </c>
      <c r="C138" s="293" t="s">
        <v>5248</v>
      </c>
      <c r="D138" s="293" t="s">
        <v>4750</v>
      </c>
      <c r="E138" s="293" t="s">
        <v>5159</v>
      </c>
      <c r="F138" s="293" t="s">
        <v>4750</v>
      </c>
      <c r="G138" s="291">
        <v>60</v>
      </c>
      <c r="H138" s="292">
        <v>0</v>
      </c>
      <c r="I138" s="293" t="s">
        <v>4975</v>
      </c>
      <c r="J138" s="293" t="s">
        <v>4976</v>
      </c>
      <c r="K138" s="293" t="s">
        <v>4737</v>
      </c>
      <c r="L138" s="293" t="s">
        <v>4840</v>
      </c>
      <c r="M138" s="293" t="s">
        <v>5161</v>
      </c>
      <c r="N138" s="293"/>
      <c r="O138" s="293" t="s">
        <v>18812</v>
      </c>
      <c r="P138" s="293" t="s">
        <v>5163</v>
      </c>
      <c r="Q138" s="293" t="s">
        <v>4741</v>
      </c>
    </row>
    <row r="139" spans="1:17" x14ac:dyDescent="0.25">
      <c r="A139" s="293" t="s">
        <v>186</v>
      </c>
      <c r="B139" s="293" t="s">
        <v>5249</v>
      </c>
      <c r="C139" s="293" t="s">
        <v>5249</v>
      </c>
      <c r="D139" s="293" t="s">
        <v>4750</v>
      </c>
      <c r="E139" s="293" t="s">
        <v>5159</v>
      </c>
      <c r="F139" s="293" t="s">
        <v>4750</v>
      </c>
      <c r="G139" s="291">
        <v>60</v>
      </c>
      <c r="H139" s="292">
        <v>0</v>
      </c>
      <c r="I139" s="293" t="s">
        <v>4975</v>
      </c>
      <c r="J139" s="293" t="s">
        <v>4976</v>
      </c>
      <c r="K139" s="293" t="s">
        <v>4737</v>
      </c>
      <c r="L139" s="293" t="s">
        <v>4840</v>
      </c>
      <c r="M139" s="293" t="s">
        <v>4841</v>
      </c>
      <c r="N139" s="293"/>
      <c r="O139" s="293" t="s">
        <v>18812</v>
      </c>
      <c r="P139" s="293" t="s">
        <v>5163</v>
      </c>
      <c r="Q139" s="293" t="s">
        <v>4741</v>
      </c>
    </row>
    <row r="140" spans="1:17" x14ac:dyDescent="0.25">
      <c r="A140" s="293" t="s">
        <v>5250</v>
      </c>
      <c r="B140" s="293" t="s">
        <v>5251</v>
      </c>
      <c r="C140" s="293" t="s">
        <v>5252</v>
      </c>
      <c r="D140" s="293" t="s">
        <v>4750</v>
      </c>
      <c r="E140" s="293" t="s">
        <v>5159</v>
      </c>
      <c r="F140" s="293" t="s">
        <v>4750</v>
      </c>
      <c r="G140" s="291">
        <v>60</v>
      </c>
      <c r="H140" s="292">
        <v>0</v>
      </c>
      <c r="I140" s="293" t="s">
        <v>4975</v>
      </c>
      <c r="J140" s="293" t="s">
        <v>4976</v>
      </c>
      <c r="K140" s="293" t="s">
        <v>4737</v>
      </c>
      <c r="L140" s="293" t="s">
        <v>4840</v>
      </c>
      <c r="M140" s="293" t="s">
        <v>5161</v>
      </c>
      <c r="N140" s="293"/>
      <c r="O140" s="293" t="s">
        <v>18812</v>
      </c>
      <c r="P140" s="293" t="s">
        <v>5163</v>
      </c>
      <c r="Q140" s="293" t="s">
        <v>4741</v>
      </c>
    </row>
    <row r="141" spans="1:17" x14ac:dyDescent="0.25">
      <c r="A141" s="293" t="s">
        <v>5253</v>
      </c>
      <c r="B141" s="293" t="s">
        <v>5254</v>
      </c>
      <c r="C141" s="293" t="s">
        <v>5255</v>
      </c>
      <c r="D141" s="293" t="s">
        <v>4750</v>
      </c>
      <c r="E141" s="293" t="s">
        <v>5159</v>
      </c>
      <c r="F141" s="293" t="s">
        <v>4750</v>
      </c>
      <c r="G141" s="291">
        <v>60</v>
      </c>
      <c r="H141" s="292">
        <v>0</v>
      </c>
      <c r="I141" s="293" t="s">
        <v>4975</v>
      </c>
      <c r="J141" s="293" t="s">
        <v>4976</v>
      </c>
      <c r="K141" s="293" t="s">
        <v>4737</v>
      </c>
      <c r="L141" s="293" t="s">
        <v>4840</v>
      </c>
      <c r="M141" s="293" t="s">
        <v>5175</v>
      </c>
      <c r="N141" s="293"/>
      <c r="O141" s="293" t="s">
        <v>18812</v>
      </c>
      <c r="P141" s="293" t="s">
        <v>5163</v>
      </c>
      <c r="Q141" s="293" t="s">
        <v>4741</v>
      </c>
    </row>
    <row r="142" spans="1:17" x14ac:dyDescent="0.25">
      <c r="A142" s="293" t="s">
        <v>220</v>
      </c>
      <c r="B142" s="293" t="s">
        <v>5256</v>
      </c>
      <c r="C142" s="293" t="s">
        <v>5257</v>
      </c>
      <c r="D142" s="293" t="s">
        <v>4750</v>
      </c>
      <c r="E142" s="293" t="s">
        <v>5159</v>
      </c>
      <c r="F142" s="293" t="s">
        <v>4750</v>
      </c>
      <c r="G142" s="291">
        <v>60</v>
      </c>
      <c r="H142" s="292">
        <v>0</v>
      </c>
      <c r="I142" s="293" t="s">
        <v>4975</v>
      </c>
      <c r="J142" s="293" t="s">
        <v>4976</v>
      </c>
      <c r="K142" s="293" t="s">
        <v>4737</v>
      </c>
      <c r="L142" s="293" t="s">
        <v>4840</v>
      </c>
      <c r="M142" s="293" t="s">
        <v>5161</v>
      </c>
      <c r="N142" s="293"/>
      <c r="O142" s="293" t="s">
        <v>18812</v>
      </c>
      <c r="P142" s="293" t="s">
        <v>5163</v>
      </c>
      <c r="Q142" s="293" t="s">
        <v>4741</v>
      </c>
    </row>
    <row r="143" spans="1:17" x14ac:dyDescent="0.25">
      <c r="A143" s="293" t="s">
        <v>190</v>
      </c>
      <c r="B143" s="293" t="s">
        <v>5258</v>
      </c>
      <c r="C143" s="293" t="s">
        <v>5259</v>
      </c>
      <c r="D143" s="293" t="s">
        <v>4750</v>
      </c>
      <c r="E143" s="293" t="s">
        <v>5159</v>
      </c>
      <c r="F143" s="293" t="s">
        <v>4750</v>
      </c>
      <c r="G143" s="291">
        <v>60</v>
      </c>
      <c r="H143" s="292">
        <v>0</v>
      </c>
      <c r="I143" s="293" t="s">
        <v>5200</v>
      </c>
      <c r="J143" s="293" t="s">
        <v>5201</v>
      </c>
      <c r="K143" s="293" t="s">
        <v>4737</v>
      </c>
      <c r="L143" s="293" t="s">
        <v>4840</v>
      </c>
      <c r="M143" s="293" t="s">
        <v>5220</v>
      </c>
      <c r="N143" s="293"/>
      <c r="O143" s="293" t="s">
        <v>18812</v>
      </c>
      <c r="P143" s="293" t="s">
        <v>5163</v>
      </c>
      <c r="Q143" s="293" t="s">
        <v>4741</v>
      </c>
    </row>
    <row r="144" spans="1:17" x14ac:dyDescent="0.25">
      <c r="A144" s="293" t="s">
        <v>232</v>
      </c>
      <c r="B144" s="293" t="s">
        <v>5260</v>
      </c>
      <c r="C144" s="293" t="s">
        <v>5261</v>
      </c>
      <c r="D144" s="293" t="s">
        <v>4750</v>
      </c>
      <c r="E144" s="293" t="s">
        <v>5159</v>
      </c>
      <c r="F144" s="293" t="s">
        <v>4750</v>
      </c>
      <c r="G144" s="291">
        <v>60</v>
      </c>
      <c r="H144" s="292">
        <v>0</v>
      </c>
      <c r="I144" s="293" t="s">
        <v>4975</v>
      </c>
      <c r="J144" s="293" t="s">
        <v>4976</v>
      </c>
      <c r="K144" s="293" t="s">
        <v>4737</v>
      </c>
      <c r="L144" s="293" t="s">
        <v>4840</v>
      </c>
      <c r="M144" s="293" t="s">
        <v>5175</v>
      </c>
      <c r="N144" s="293"/>
      <c r="O144" s="293" t="s">
        <v>18812</v>
      </c>
      <c r="P144" s="293" t="s">
        <v>5163</v>
      </c>
      <c r="Q144" s="293" t="s">
        <v>4741</v>
      </c>
    </row>
    <row r="145" spans="1:17" x14ac:dyDescent="0.25">
      <c r="A145" s="293" t="s">
        <v>5262</v>
      </c>
      <c r="B145" s="293" t="s">
        <v>5263</v>
      </c>
      <c r="C145" s="293" t="s">
        <v>5264</v>
      </c>
      <c r="D145" s="293" t="s">
        <v>4750</v>
      </c>
      <c r="E145" s="293" t="s">
        <v>5159</v>
      </c>
      <c r="F145" s="293" t="s">
        <v>4750</v>
      </c>
      <c r="G145" s="291">
        <v>60</v>
      </c>
      <c r="H145" s="292">
        <v>0</v>
      </c>
      <c r="I145" s="293" t="s">
        <v>4975</v>
      </c>
      <c r="J145" s="293" t="s">
        <v>4976</v>
      </c>
      <c r="K145" s="293" t="s">
        <v>4737</v>
      </c>
      <c r="L145" s="293" t="s">
        <v>4840</v>
      </c>
      <c r="M145" s="293" t="s">
        <v>5166</v>
      </c>
      <c r="N145" s="293"/>
      <c r="O145" s="293" t="s">
        <v>18812</v>
      </c>
      <c r="P145" s="293" t="s">
        <v>5163</v>
      </c>
      <c r="Q145" s="293" t="s">
        <v>4741</v>
      </c>
    </row>
    <row r="146" spans="1:17" x14ac:dyDescent="0.25">
      <c r="A146" s="293" t="s">
        <v>189</v>
      </c>
      <c r="B146" s="293" t="s">
        <v>5265</v>
      </c>
      <c r="C146" s="293" t="s">
        <v>5266</v>
      </c>
      <c r="D146" s="293" t="s">
        <v>4750</v>
      </c>
      <c r="E146" s="293" t="s">
        <v>5159</v>
      </c>
      <c r="F146" s="293" t="s">
        <v>4750</v>
      </c>
      <c r="G146" s="291">
        <v>60</v>
      </c>
      <c r="H146" s="292">
        <v>0</v>
      </c>
      <c r="I146" s="293" t="s">
        <v>4975</v>
      </c>
      <c r="J146" s="293" t="s">
        <v>4976</v>
      </c>
      <c r="K146" s="293" t="s">
        <v>4737</v>
      </c>
      <c r="L146" s="293" t="s">
        <v>4840</v>
      </c>
      <c r="M146" s="293" t="s">
        <v>5166</v>
      </c>
      <c r="N146" s="293"/>
      <c r="O146" s="293" t="s">
        <v>18812</v>
      </c>
      <c r="P146" s="293" t="s">
        <v>5163</v>
      </c>
      <c r="Q146" s="293" t="s">
        <v>4741</v>
      </c>
    </row>
    <row r="147" spans="1:17" x14ac:dyDescent="0.25">
      <c r="A147" s="293" t="s">
        <v>5267</v>
      </c>
      <c r="B147" s="293" t="s">
        <v>5268</v>
      </c>
      <c r="C147" s="293" t="s">
        <v>5269</v>
      </c>
      <c r="D147" s="293" t="s">
        <v>4750</v>
      </c>
      <c r="E147" s="293" t="s">
        <v>5159</v>
      </c>
      <c r="F147" s="293" t="s">
        <v>4750</v>
      </c>
      <c r="G147" s="291">
        <v>60</v>
      </c>
      <c r="H147" s="292">
        <v>0</v>
      </c>
      <c r="I147" s="293" t="s">
        <v>4975</v>
      </c>
      <c r="J147" s="293" t="s">
        <v>4976</v>
      </c>
      <c r="K147" s="293" t="s">
        <v>4737</v>
      </c>
      <c r="L147" s="293" t="s">
        <v>4840</v>
      </c>
      <c r="M147" s="293" t="s">
        <v>5166</v>
      </c>
      <c r="N147" s="293"/>
      <c r="O147" s="293" t="s">
        <v>18812</v>
      </c>
      <c r="P147" s="293" t="s">
        <v>5163</v>
      </c>
      <c r="Q147" s="293" t="s">
        <v>4741</v>
      </c>
    </row>
    <row r="148" spans="1:17" x14ac:dyDescent="0.25">
      <c r="A148" s="293" t="s">
        <v>209</v>
      </c>
      <c r="B148" s="293" t="s">
        <v>5270</v>
      </c>
      <c r="C148" s="293" t="s">
        <v>5271</v>
      </c>
      <c r="D148" s="293" t="s">
        <v>4750</v>
      </c>
      <c r="E148" s="293" t="s">
        <v>5159</v>
      </c>
      <c r="F148" s="293" t="s">
        <v>4750</v>
      </c>
      <c r="G148" s="291">
        <v>60</v>
      </c>
      <c r="H148" s="292">
        <v>0</v>
      </c>
      <c r="I148" s="293" t="s">
        <v>5200</v>
      </c>
      <c r="J148" s="293" t="s">
        <v>5201</v>
      </c>
      <c r="K148" s="293" t="s">
        <v>4737</v>
      </c>
      <c r="L148" s="293" t="s">
        <v>4840</v>
      </c>
      <c r="M148" s="293" t="s">
        <v>5272</v>
      </c>
      <c r="N148" s="293" t="s">
        <v>5273</v>
      </c>
      <c r="O148" s="293" t="s">
        <v>18812</v>
      </c>
      <c r="P148" s="293" t="s">
        <v>5163</v>
      </c>
      <c r="Q148" s="293" t="s">
        <v>4741</v>
      </c>
    </row>
    <row r="149" spans="1:17" x14ac:dyDescent="0.25">
      <c r="A149" s="293" t="s">
        <v>193</v>
      </c>
      <c r="B149" s="293" t="s">
        <v>5274</v>
      </c>
      <c r="C149" s="293" t="s">
        <v>5275</v>
      </c>
      <c r="D149" s="293" t="s">
        <v>4750</v>
      </c>
      <c r="E149" s="293" t="s">
        <v>5159</v>
      </c>
      <c r="F149" s="293" t="s">
        <v>4750</v>
      </c>
      <c r="G149" s="291">
        <v>60</v>
      </c>
      <c r="H149" s="292">
        <v>0</v>
      </c>
      <c r="I149" s="293" t="s">
        <v>4975</v>
      </c>
      <c r="J149" s="293" t="s">
        <v>4976</v>
      </c>
      <c r="K149" s="293" t="s">
        <v>4737</v>
      </c>
      <c r="L149" s="293" t="s">
        <v>4840</v>
      </c>
      <c r="M149" s="293" t="s">
        <v>5230</v>
      </c>
      <c r="N149" s="293"/>
      <c r="O149" s="293" t="s">
        <v>18812</v>
      </c>
      <c r="P149" s="293" t="s">
        <v>5163</v>
      </c>
      <c r="Q149" s="293" t="s">
        <v>4741</v>
      </c>
    </row>
    <row r="150" spans="1:17" x14ac:dyDescent="0.25">
      <c r="A150" s="293" t="s">
        <v>5276</v>
      </c>
      <c r="B150" s="293" t="s">
        <v>5277</v>
      </c>
      <c r="C150" s="293" t="s">
        <v>5278</v>
      </c>
      <c r="D150" s="293" t="s">
        <v>4750</v>
      </c>
      <c r="E150" s="293" t="s">
        <v>5159</v>
      </c>
      <c r="F150" s="293" t="s">
        <v>4750</v>
      </c>
      <c r="G150" s="291">
        <v>60</v>
      </c>
      <c r="H150" s="292">
        <v>0</v>
      </c>
      <c r="I150" s="293" t="s">
        <v>4975</v>
      </c>
      <c r="J150" s="293" t="s">
        <v>4976</v>
      </c>
      <c r="K150" s="293" t="s">
        <v>4737</v>
      </c>
      <c r="L150" s="293" t="s">
        <v>4840</v>
      </c>
      <c r="M150" s="293" t="s">
        <v>5175</v>
      </c>
      <c r="N150" s="293"/>
      <c r="O150" s="293" t="s">
        <v>18812</v>
      </c>
      <c r="P150" s="293" t="s">
        <v>5163</v>
      </c>
      <c r="Q150" s="293" t="s">
        <v>4741</v>
      </c>
    </row>
    <row r="151" spans="1:17" x14ac:dyDescent="0.25">
      <c r="A151" s="293" t="s">
        <v>5279</v>
      </c>
      <c r="B151" s="293" t="s">
        <v>5280</v>
      </c>
      <c r="C151" s="293" t="s">
        <v>5281</v>
      </c>
      <c r="D151" s="293"/>
      <c r="E151" s="293" t="s">
        <v>5159</v>
      </c>
      <c r="F151" s="293" t="s">
        <v>4750</v>
      </c>
      <c r="G151" s="291">
        <v>60</v>
      </c>
      <c r="H151" s="292">
        <v>0</v>
      </c>
      <c r="I151" s="293" t="s">
        <v>4975</v>
      </c>
      <c r="J151" s="293" t="s">
        <v>4976</v>
      </c>
      <c r="K151" s="293" t="s">
        <v>4737</v>
      </c>
      <c r="L151" s="293" t="s">
        <v>4840</v>
      </c>
      <c r="M151" s="293" t="s">
        <v>4841</v>
      </c>
      <c r="N151" s="293"/>
      <c r="O151" s="293" t="s">
        <v>18812</v>
      </c>
      <c r="P151" s="293" t="s">
        <v>5163</v>
      </c>
      <c r="Q151" s="293" t="s">
        <v>4741</v>
      </c>
    </row>
    <row r="152" spans="1:17" x14ac:dyDescent="0.25">
      <c r="A152" s="293" t="s">
        <v>5282</v>
      </c>
      <c r="B152" s="293" t="s">
        <v>5283</v>
      </c>
      <c r="C152" s="293" t="s">
        <v>5284</v>
      </c>
      <c r="D152" s="293" t="s">
        <v>4750</v>
      </c>
      <c r="E152" s="293" t="s">
        <v>5159</v>
      </c>
      <c r="F152" s="293" t="s">
        <v>4750</v>
      </c>
      <c r="G152" s="291">
        <v>60</v>
      </c>
      <c r="H152" s="292">
        <v>0</v>
      </c>
      <c r="I152" s="293" t="s">
        <v>4975</v>
      </c>
      <c r="J152" s="293" t="s">
        <v>4976</v>
      </c>
      <c r="K152" s="293" t="s">
        <v>4737</v>
      </c>
      <c r="L152" s="293" t="s">
        <v>4840</v>
      </c>
      <c r="M152" s="293" t="s">
        <v>5166</v>
      </c>
      <c r="N152" s="293"/>
      <c r="O152" s="293" t="s">
        <v>18812</v>
      </c>
      <c r="P152" s="293" t="s">
        <v>5163</v>
      </c>
      <c r="Q152" s="293" t="s">
        <v>4741</v>
      </c>
    </row>
    <row r="153" spans="1:17" x14ac:dyDescent="0.25">
      <c r="A153" s="293" t="s">
        <v>5285</v>
      </c>
      <c r="B153" s="293" t="s">
        <v>5286</v>
      </c>
      <c r="C153" s="293" t="s">
        <v>5287</v>
      </c>
      <c r="D153" s="293"/>
      <c r="E153" s="293" t="s">
        <v>5159</v>
      </c>
      <c r="F153" s="293"/>
      <c r="G153" s="291"/>
      <c r="H153" s="292">
        <v>0</v>
      </c>
      <c r="I153" s="293" t="s">
        <v>4975</v>
      </c>
      <c r="J153" s="293" t="s">
        <v>4976</v>
      </c>
      <c r="K153" s="293" t="s">
        <v>4737</v>
      </c>
      <c r="L153" s="293" t="s">
        <v>4840</v>
      </c>
      <c r="M153" s="293" t="s">
        <v>4909</v>
      </c>
      <c r="N153" s="293" t="s">
        <v>5288</v>
      </c>
      <c r="O153" s="293" t="s">
        <v>18812</v>
      </c>
      <c r="P153" s="293" t="s">
        <v>5163</v>
      </c>
      <c r="Q153" s="293" t="s">
        <v>4741</v>
      </c>
    </row>
    <row r="154" spans="1:17" x14ac:dyDescent="0.25">
      <c r="A154" s="293" t="s">
        <v>5289</v>
      </c>
      <c r="B154" s="293" t="s">
        <v>5290</v>
      </c>
      <c r="C154" s="293" t="s">
        <v>5290</v>
      </c>
      <c r="D154" s="293" t="s">
        <v>4750</v>
      </c>
      <c r="E154" s="293" t="s">
        <v>5159</v>
      </c>
      <c r="F154" s="293" t="s">
        <v>4750</v>
      </c>
      <c r="G154" s="291">
        <v>60</v>
      </c>
      <c r="H154" s="292">
        <v>0</v>
      </c>
      <c r="I154" s="293" t="s">
        <v>5200</v>
      </c>
      <c r="J154" s="293" t="s">
        <v>5201</v>
      </c>
      <c r="K154" s="293" t="s">
        <v>4737</v>
      </c>
      <c r="L154" s="293" t="s">
        <v>4840</v>
      </c>
      <c r="M154" s="293" t="s">
        <v>5291</v>
      </c>
      <c r="N154" s="293"/>
      <c r="O154" s="293" t="s">
        <v>18812</v>
      </c>
      <c r="P154" s="293" t="s">
        <v>5163</v>
      </c>
      <c r="Q154" s="293" t="s">
        <v>4741</v>
      </c>
    </row>
    <row r="155" spans="1:17" x14ac:dyDescent="0.25">
      <c r="A155" s="293" t="s">
        <v>5292</v>
      </c>
      <c r="B155" s="293" t="s">
        <v>5293</v>
      </c>
      <c r="C155" s="293" t="s">
        <v>5294</v>
      </c>
      <c r="D155" s="293" t="s">
        <v>4750</v>
      </c>
      <c r="E155" s="293" t="s">
        <v>5159</v>
      </c>
      <c r="F155" s="293" t="s">
        <v>4750</v>
      </c>
      <c r="G155" s="291">
        <v>60</v>
      </c>
      <c r="H155" s="292">
        <v>0</v>
      </c>
      <c r="I155" s="293" t="s">
        <v>4975</v>
      </c>
      <c r="J155" s="293" t="s">
        <v>4976</v>
      </c>
      <c r="K155" s="293" t="s">
        <v>4737</v>
      </c>
      <c r="L155" s="293" t="s">
        <v>4840</v>
      </c>
      <c r="M155" s="293" t="s">
        <v>4841</v>
      </c>
      <c r="N155" s="293"/>
      <c r="O155" s="293" t="s">
        <v>18812</v>
      </c>
      <c r="P155" s="293" t="s">
        <v>5163</v>
      </c>
      <c r="Q155" s="293" t="s">
        <v>4741</v>
      </c>
    </row>
    <row r="156" spans="1:17" x14ac:dyDescent="0.25">
      <c r="A156" s="293" t="s">
        <v>5295</v>
      </c>
      <c r="B156" s="293" t="s">
        <v>5296</v>
      </c>
      <c r="C156" s="293" t="s">
        <v>5296</v>
      </c>
      <c r="D156" s="293" t="s">
        <v>4750</v>
      </c>
      <c r="E156" s="293" t="s">
        <v>5159</v>
      </c>
      <c r="F156" s="293" t="s">
        <v>4750</v>
      </c>
      <c r="G156" s="291">
        <v>60</v>
      </c>
      <c r="H156" s="292">
        <v>0</v>
      </c>
      <c r="I156" s="293" t="s">
        <v>5200</v>
      </c>
      <c r="J156" s="293" t="s">
        <v>5201</v>
      </c>
      <c r="K156" s="293" t="s">
        <v>4737</v>
      </c>
      <c r="L156" s="293" t="s">
        <v>4840</v>
      </c>
      <c r="M156" s="293" t="s">
        <v>5291</v>
      </c>
      <c r="N156" s="293"/>
      <c r="O156" s="293" t="s">
        <v>18812</v>
      </c>
      <c r="P156" s="293" t="s">
        <v>5163</v>
      </c>
      <c r="Q156" s="293" t="s">
        <v>4741</v>
      </c>
    </row>
    <row r="157" spans="1:17" x14ac:dyDescent="0.25">
      <c r="A157" s="293" t="s">
        <v>5297</v>
      </c>
      <c r="B157" s="293" t="s">
        <v>5298</v>
      </c>
      <c r="C157" s="293" t="s">
        <v>5299</v>
      </c>
      <c r="D157" s="293" t="s">
        <v>4750</v>
      </c>
      <c r="E157" s="293" t="s">
        <v>5159</v>
      </c>
      <c r="F157" s="293" t="s">
        <v>4750</v>
      </c>
      <c r="G157" s="291">
        <v>60</v>
      </c>
      <c r="H157" s="292">
        <v>0</v>
      </c>
      <c r="I157" s="293" t="s">
        <v>4975</v>
      </c>
      <c r="J157" s="293" t="s">
        <v>4976</v>
      </c>
      <c r="K157" s="293" t="s">
        <v>4737</v>
      </c>
      <c r="L157" s="293" t="s">
        <v>4840</v>
      </c>
      <c r="M157" s="293" t="s">
        <v>5166</v>
      </c>
      <c r="N157" s="293"/>
      <c r="O157" s="293" t="s">
        <v>18812</v>
      </c>
      <c r="P157" s="293" t="s">
        <v>5163</v>
      </c>
      <c r="Q157" s="293" t="s">
        <v>4741</v>
      </c>
    </row>
    <row r="158" spans="1:17" x14ac:dyDescent="0.25">
      <c r="A158" s="293" t="s">
        <v>5300</v>
      </c>
      <c r="B158" s="293" t="s">
        <v>5301</v>
      </c>
      <c r="C158" s="293" t="s">
        <v>5301</v>
      </c>
      <c r="D158" s="293" t="s">
        <v>4750</v>
      </c>
      <c r="E158" s="293" t="s">
        <v>5159</v>
      </c>
      <c r="F158" s="293" t="s">
        <v>4750</v>
      </c>
      <c r="G158" s="291">
        <v>60</v>
      </c>
      <c r="H158" s="292">
        <v>0</v>
      </c>
      <c r="I158" s="293" t="s">
        <v>5200</v>
      </c>
      <c r="J158" s="293" t="s">
        <v>5201</v>
      </c>
      <c r="K158" s="293" t="s">
        <v>4737</v>
      </c>
      <c r="L158" s="293" t="s">
        <v>4840</v>
      </c>
      <c r="M158" s="293" t="s">
        <v>5202</v>
      </c>
      <c r="N158" s="293"/>
      <c r="O158" s="293" t="s">
        <v>18812</v>
      </c>
      <c r="P158" s="293" t="s">
        <v>5163</v>
      </c>
      <c r="Q158" s="293" t="s">
        <v>4741</v>
      </c>
    </row>
    <row r="159" spans="1:17" x14ac:dyDescent="0.25">
      <c r="A159" s="293" t="s">
        <v>5302</v>
      </c>
      <c r="B159" s="293" t="s">
        <v>5303</v>
      </c>
      <c r="C159" s="293" t="s">
        <v>5304</v>
      </c>
      <c r="D159" s="293" t="s">
        <v>4750</v>
      </c>
      <c r="E159" s="293" t="s">
        <v>5159</v>
      </c>
      <c r="F159" s="293" t="s">
        <v>4750</v>
      </c>
      <c r="G159" s="291">
        <v>60</v>
      </c>
      <c r="H159" s="292">
        <v>0</v>
      </c>
      <c r="I159" s="293" t="s">
        <v>4975</v>
      </c>
      <c r="J159" s="293" t="s">
        <v>4976</v>
      </c>
      <c r="K159" s="293" t="s">
        <v>4737</v>
      </c>
      <c r="L159" s="293" t="s">
        <v>4840</v>
      </c>
      <c r="M159" s="293" t="s">
        <v>5175</v>
      </c>
      <c r="N159" s="293"/>
      <c r="O159" s="293" t="s">
        <v>18812</v>
      </c>
      <c r="P159" s="293" t="s">
        <v>5163</v>
      </c>
      <c r="Q159" s="293" t="s">
        <v>4741</v>
      </c>
    </row>
    <row r="160" spans="1:17" x14ac:dyDescent="0.25">
      <c r="A160" s="293" t="s">
        <v>213</v>
      </c>
      <c r="B160" s="293" t="s">
        <v>5305</v>
      </c>
      <c r="C160" s="293" t="s">
        <v>5306</v>
      </c>
      <c r="D160" s="293" t="s">
        <v>4750</v>
      </c>
      <c r="E160" s="293" t="s">
        <v>5159</v>
      </c>
      <c r="F160" s="293" t="s">
        <v>4750</v>
      </c>
      <c r="G160" s="291">
        <v>60</v>
      </c>
      <c r="H160" s="292">
        <v>0</v>
      </c>
      <c r="I160" s="293" t="s">
        <v>4975</v>
      </c>
      <c r="J160" s="293" t="s">
        <v>4976</v>
      </c>
      <c r="K160" s="293" t="s">
        <v>4737</v>
      </c>
      <c r="L160" s="293" t="s">
        <v>4840</v>
      </c>
      <c r="M160" s="293" t="s">
        <v>5166</v>
      </c>
      <c r="N160" s="293"/>
      <c r="O160" s="293" t="s">
        <v>18812</v>
      </c>
      <c r="P160" s="293" t="s">
        <v>5163</v>
      </c>
      <c r="Q160" s="293" t="s">
        <v>4741</v>
      </c>
    </row>
    <row r="161" spans="1:17" x14ac:dyDescent="0.25">
      <c r="A161" s="293" t="s">
        <v>5307</v>
      </c>
      <c r="B161" s="293" t="s">
        <v>5308</v>
      </c>
      <c r="C161" s="293" t="s">
        <v>5309</v>
      </c>
      <c r="D161" s="293" t="s">
        <v>4750</v>
      </c>
      <c r="E161" s="293" t="s">
        <v>5159</v>
      </c>
      <c r="F161" s="293" t="s">
        <v>4750</v>
      </c>
      <c r="G161" s="291">
        <v>60</v>
      </c>
      <c r="H161" s="292">
        <v>0</v>
      </c>
      <c r="I161" s="293" t="s">
        <v>4975</v>
      </c>
      <c r="J161" s="293" t="s">
        <v>4976</v>
      </c>
      <c r="K161" s="293" t="s">
        <v>4737</v>
      </c>
      <c r="L161" s="293" t="s">
        <v>4840</v>
      </c>
      <c r="M161" s="293" t="s">
        <v>5310</v>
      </c>
      <c r="N161" s="293"/>
      <c r="O161" s="293" t="s">
        <v>18812</v>
      </c>
      <c r="P161" s="293" t="s">
        <v>5163</v>
      </c>
      <c r="Q161" s="293" t="s">
        <v>4741</v>
      </c>
    </row>
    <row r="162" spans="1:17" x14ac:dyDescent="0.25">
      <c r="A162" s="293" t="s">
        <v>5311</v>
      </c>
      <c r="B162" s="293" t="s">
        <v>5312</v>
      </c>
      <c r="C162" s="293" t="s">
        <v>5313</v>
      </c>
      <c r="D162" s="293" t="s">
        <v>4750</v>
      </c>
      <c r="E162" s="293" t="s">
        <v>5159</v>
      </c>
      <c r="F162" s="293" t="s">
        <v>4750</v>
      </c>
      <c r="G162" s="291">
        <v>60</v>
      </c>
      <c r="H162" s="292">
        <v>0</v>
      </c>
      <c r="I162" s="293" t="s">
        <v>4856</v>
      </c>
      <c r="J162" s="293" t="s">
        <v>4857</v>
      </c>
      <c r="K162" s="293" t="s">
        <v>4737</v>
      </c>
      <c r="L162" s="293" t="s">
        <v>5314</v>
      </c>
      <c r="M162" s="293" t="s">
        <v>4859</v>
      </c>
      <c r="N162" s="293"/>
      <c r="O162" s="293" t="s">
        <v>18812</v>
      </c>
      <c r="P162" s="293" t="s">
        <v>5163</v>
      </c>
      <c r="Q162" s="293" t="s">
        <v>4741</v>
      </c>
    </row>
    <row r="163" spans="1:17" x14ac:dyDescent="0.25">
      <c r="A163" s="293" t="s">
        <v>5315</v>
      </c>
      <c r="B163" s="293" t="s">
        <v>5316</v>
      </c>
      <c r="C163" s="293" t="s">
        <v>5317</v>
      </c>
      <c r="D163" s="293" t="s">
        <v>4750</v>
      </c>
      <c r="E163" s="293" t="s">
        <v>5318</v>
      </c>
      <c r="F163" s="293" t="s">
        <v>4750</v>
      </c>
      <c r="G163" s="291">
        <v>60</v>
      </c>
      <c r="H163" s="292">
        <v>0</v>
      </c>
      <c r="I163" s="293" t="s">
        <v>4803</v>
      </c>
      <c r="J163" s="293" t="s">
        <v>4804</v>
      </c>
      <c r="K163" s="293" t="s">
        <v>4737</v>
      </c>
      <c r="L163" s="293" t="s">
        <v>4986</v>
      </c>
      <c r="M163" s="293" t="s">
        <v>4806</v>
      </c>
      <c r="N163" s="293"/>
      <c r="O163" s="293" t="s">
        <v>18812</v>
      </c>
      <c r="P163" s="293" t="s">
        <v>5163</v>
      </c>
      <c r="Q163" s="293" t="s">
        <v>4741</v>
      </c>
    </row>
    <row r="164" spans="1:17" x14ac:dyDescent="0.25">
      <c r="A164" s="293" t="s">
        <v>5319</v>
      </c>
      <c r="B164" s="293" t="s">
        <v>5320</v>
      </c>
      <c r="C164" s="293" t="s">
        <v>5321</v>
      </c>
      <c r="D164" s="293"/>
      <c r="E164" s="293" t="s">
        <v>5318</v>
      </c>
      <c r="F164" s="293" t="s">
        <v>4750</v>
      </c>
      <c r="G164" s="291">
        <v>60</v>
      </c>
      <c r="H164" s="292">
        <v>0</v>
      </c>
      <c r="I164" s="293" t="s">
        <v>4755</v>
      </c>
      <c r="J164" s="293" t="s">
        <v>4756</v>
      </c>
      <c r="K164" s="293" t="s">
        <v>4737</v>
      </c>
      <c r="L164" s="293" t="s">
        <v>4738</v>
      </c>
      <c r="M164" s="293" t="s">
        <v>4757</v>
      </c>
      <c r="N164" s="293"/>
      <c r="O164" s="293" t="s">
        <v>18812</v>
      </c>
      <c r="P164" s="293" t="s">
        <v>5163</v>
      </c>
      <c r="Q164" s="293" t="s">
        <v>4741</v>
      </c>
    </row>
    <row r="165" spans="1:17" x14ac:dyDescent="0.25">
      <c r="A165" s="293" t="s">
        <v>5322</v>
      </c>
      <c r="B165" s="293" t="s">
        <v>5323</v>
      </c>
      <c r="C165" s="293" t="s">
        <v>5324</v>
      </c>
      <c r="D165" s="293"/>
      <c r="E165" s="293" t="s">
        <v>5318</v>
      </c>
      <c r="F165" s="293" t="s">
        <v>4750</v>
      </c>
      <c r="G165" s="291">
        <v>60</v>
      </c>
      <c r="H165" s="292">
        <v>0</v>
      </c>
      <c r="I165" s="293" t="s">
        <v>4755</v>
      </c>
      <c r="J165" s="293" t="s">
        <v>4756</v>
      </c>
      <c r="K165" s="293" t="s">
        <v>4737</v>
      </c>
      <c r="L165" s="293" t="s">
        <v>4738</v>
      </c>
      <c r="M165" s="293" t="s">
        <v>4767</v>
      </c>
      <c r="N165" s="293"/>
      <c r="O165" s="293" t="s">
        <v>18812</v>
      </c>
      <c r="P165" s="293" t="s">
        <v>5163</v>
      </c>
      <c r="Q165" s="293" t="s">
        <v>4741</v>
      </c>
    </row>
    <row r="166" spans="1:17" x14ac:dyDescent="0.25">
      <c r="A166" s="293" t="s">
        <v>5325</v>
      </c>
      <c r="B166" s="293" t="s">
        <v>5326</v>
      </c>
      <c r="C166" s="293" t="s">
        <v>5327</v>
      </c>
      <c r="D166" s="293"/>
      <c r="E166" s="293" t="s">
        <v>5318</v>
      </c>
      <c r="F166" s="293" t="s">
        <v>4750</v>
      </c>
      <c r="G166" s="291">
        <v>60</v>
      </c>
      <c r="H166" s="292">
        <v>0</v>
      </c>
      <c r="I166" s="293" t="s">
        <v>4746</v>
      </c>
      <c r="J166" s="293" t="s">
        <v>4747</v>
      </c>
      <c r="K166" s="293" t="s">
        <v>4737</v>
      </c>
      <c r="L166" s="293" t="s">
        <v>4738</v>
      </c>
      <c r="M166" s="293" t="s">
        <v>5328</v>
      </c>
      <c r="N166" s="293"/>
      <c r="O166" s="293" t="s">
        <v>18812</v>
      </c>
      <c r="P166" s="293" t="s">
        <v>5163</v>
      </c>
      <c r="Q166" s="293" t="s">
        <v>4741</v>
      </c>
    </row>
    <row r="167" spans="1:17" x14ac:dyDescent="0.25">
      <c r="A167" s="293" t="s">
        <v>198</v>
      </c>
      <c r="B167" s="293" t="s">
        <v>5329</v>
      </c>
      <c r="C167" s="293" t="s">
        <v>5330</v>
      </c>
      <c r="D167" s="293" t="s">
        <v>4750</v>
      </c>
      <c r="E167" s="293" t="s">
        <v>5159</v>
      </c>
      <c r="F167" s="293" t="s">
        <v>4750</v>
      </c>
      <c r="G167" s="291">
        <v>60</v>
      </c>
      <c r="H167" s="292">
        <v>0</v>
      </c>
      <c r="I167" s="293" t="s">
        <v>4975</v>
      </c>
      <c r="J167" s="293" t="s">
        <v>4976</v>
      </c>
      <c r="K167" s="293" t="s">
        <v>4737</v>
      </c>
      <c r="L167" s="293" t="s">
        <v>4840</v>
      </c>
      <c r="M167" s="293" t="s">
        <v>4909</v>
      </c>
      <c r="N167" s="293"/>
      <c r="O167" s="293" t="s">
        <v>18812</v>
      </c>
      <c r="P167" s="293" t="s">
        <v>5163</v>
      </c>
      <c r="Q167" s="293" t="s">
        <v>4741</v>
      </c>
    </row>
    <row r="168" spans="1:17" x14ac:dyDescent="0.25">
      <c r="A168" s="293" t="s">
        <v>230</v>
      </c>
      <c r="B168" s="293" t="s">
        <v>5331</v>
      </c>
      <c r="C168" s="293" t="s">
        <v>5332</v>
      </c>
      <c r="D168" s="293" t="s">
        <v>4750</v>
      </c>
      <c r="E168" s="293" t="s">
        <v>5159</v>
      </c>
      <c r="F168" s="293" t="s">
        <v>4750</v>
      </c>
      <c r="G168" s="291">
        <v>60</v>
      </c>
      <c r="H168" s="292">
        <v>0</v>
      </c>
      <c r="I168" s="293" t="s">
        <v>5200</v>
      </c>
      <c r="J168" s="293" t="s">
        <v>5201</v>
      </c>
      <c r="K168" s="293" t="s">
        <v>4737</v>
      </c>
      <c r="L168" s="293" t="s">
        <v>4840</v>
      </c>
      <c r="M168" s="293" t="s">
        <v>5333</v>
      </c>
      <c r="N168" s="293"/>
      <c r="O168" s="293" t="s">
        <v>18812</v>
      </c>
      <c r="P168" s="293" t="s">
        <v>5163</v>
      </c>
      <c r="Q168" s="293" t="s">
        <v>4741</v>
      </c>
    </row>
    <row r="169" spans="1:17" x14ac:dyDescent="0.25">
      <c r="A169" s="293" t="s">
        <v>210</v>
      </c>
      <c r="B169" s="293" t="s">
        <v>5334</v>
      </c>
      <c r="C169" s="293" t="s">
        <v>5335</v>
      </c>
      <c r="D169" s="293" t="s">
        <v>4750</v>
      </c>
      <c r="E169" s="293" t="s">
        <v>5159</v>
      </c>
      <c r="F169" s="293" t="s">
        <v>4750</v>
      </c>
      <c r="G169" s="291">
        <v>60</v>
      </c>
      <c r="H169" s="292">
        <v>0</v>
      </c>
      <c r="I169" s="293" t="s">
        <v>4975</v>
      </c>
      <c r="J169" s="293" t="s">
        <v>4976</v>
      </c>
      <c r="K169" s="293" t="s">
        <v>4737</v>
      </c>
      <c r="L169" s="293" t="s">
        <v>4840</v>
      </c>
      <c r="M169" s="293" t="s">
        <v>4909</v>
      </c>
      <c r="N169" s="293"/>
      <c r="O169" s="293" t="s">
        <v>18812</v>
      </c>
      <c r="P169" s="293" t="s">
        <v>5163</v>
      </c>
      <c r="Q169" s="293" t="s">
        <v>4741</v>
      </c>
    </row>
    <row r="170" spans="1:17" x14ac:dyDescent="0.25">
      <c r="A170" s="293" t="s">
        <v>200</v>
      </c>
      <c r="B170" s="293" t="s">
        <v>5336</v>
      </c>
      <c r="C170" s="293" t="s">
        <v>5337</v>
      </c>
      <c r="D170" s="293" t="s">
        <v>4750</v>
      </c>
      <c r="E170" s="293" t="s">
        <v>5159</v>
      </c>
      <c r="F170" s="293" t="s">
        <v>4750</v>
      </c>
      <c r="G170" s="291">
        <v>60</v>
      </c>
      <c r="H170" s="292">
        <v>0</v>
      </c>
      <c r="I170" s="293" t="s">
        <v>5200</v>
      </c>
      <c r="J170" s="293" t="s">
        <v>5201</v>
      </c>
      <c r="K170" s="293" t="s">
        <v>4737</v>
      </c>
      <c r="L170" s="293" t="s">
        <v>4840</v>
      </c>
      <c r="M170" s="293" t="s">
        <v>5291</v>
      </c>
      <c r="N170" s="293"/>
      <c r="O170" s="293" t="s">
        <v>18812</v>
      </c>
      <c r="P170" s="293" t="s">
        <v>5163</v>
      </c>
      <c r="Q170" s="293" t="s">
        <v>4741</v>
      </c>
    </row>
    <row r="171" spans="1:17" x14ac:dyDescent="0.25">
      <c r="A171" s="293" t="s">
        <v>5338</v>
      </c>
      <c r="B171" s="293" t="s">
        <v>5339</v>
      </c>
      <c r="C171" s="293" t="s">
        <v>5340</v>
      </c>
      <c r="D171" s="293" t="s">
        <v>4750</v>
      </c>
      <c r="E171" s="293" t="s">
        <v>5159</v>
      </c>
      <c r="F171" s="293" t="s">
        <v>4750</v>
      </c>
      <c r="G171" s="291">
        <v>60</v>
      </c>
      <c r="H171" s="292">
        <v>0</v>
      </c>
      <c r="I171" s="293" t="s">
        <v>5200</v>
      </c>
      <c r="J171" s="293" t="s">
        <v>5201</v>
      </c>
      <c r="K171" s="293" t="s">
        <v>4737</v>
      </c>
      <c r="L171" s="293" t="s">
        <v>4840</v>
      </c>
      <c r="M171" s="293" t="s">
        <v>5210</v>
      </c>
      <c r="N171" s="293"/>
      <c r="O171" s="293" t="s">
        <v>18812</v>
      </c>
      <c r="P171" s="293" t="s">
        <v>5163</v>
      </c>
      <c r="Q171" s="293" t="s">
        <v>4741</v>
      </c>
    </row>
    <row r="172" spans="1:17" x14ac:dyDescent="0.25">
      <c r="A172" s="293" t="s">
        <v>5341</v>
      </c>
      <c r="B172" s="293" t="s">
        <v>5342</v>
      </c>
      <c r="C172" s="293" t="s">
        <v>5343</v>
      </c>
      <c r="D172" s="293" t="s">
        <v>4750</v>
      </c>
      <c r="E172" s="293" t="s">
        <v>5159</v>
      </c>
      <c r="F172" s="293" t="s">
        <v>4750</v>
      </c>
      <c r="G172" s="291">
        <v>60</v>
      </c>
      <c r="H172" s="292">
        <v>0</v>
      </c>
      <c r="I172" s="293" t="s">
        <v>5200</v>
      </c>
      <c r="J172" s="293" t="s">
        <v>5201</v>
      </c>
      <c r="K172" s="293" t="s">
        <v>4737</v>
      </c>
      <c r="L172" s="293" t="s">
        <v>4840</v>
      </c>
      <c r="M172" s="293" t="s">
        <v>5344</v>
      </c>
      <c r="N172" s="293"/>
      <c r="O172" s="293" t="s">
        <v>18812</v>
      </c>
      <c r="P172" s="293" t="s">
        <v>5163</v>
      </c>
      <c r="Q172" s="293" t="s">
        <v>4741</v>
      </c>
    </row>
    <row r="173" spans="1:17" x14ac:dyDescent="0.25">
      <c r="A173" s="293" t="s">
        <v>5345</v>
      </c>
      <c r="B173" s="293" t="s">
        <v>5346</v>
      </c>
      <c r="C173" s="293" t="s">
        <v>5346</v>
      </c>
      <c r="D173" s="293" t="s">
        <v>4750</v>
      </c>
      <c r="E173" s="293" t="s">
        <v>5159</v>
      </c>
      <c r="F173" s="293" t="s">
        <v>4750</v>
      </c>
      <c r="G173" s="291">
        <v>60</v>
      </c>
      <c r="H173" s="292">
        <v>0</v>
      </c>
      <c r="I173" s="293" t="s">
        <v>4975</v>
      </c>
      <c r="J173" s="293" t="s">
        <v>4976</v>
      </c>
      <c r="K173" s="293" t="s">
        <v>4737</v>
      </c>
      <c r="L173" s="293" t="s">
        <v>4840</v>
      </c>
      <c r="M173" s="293" t="s">
        <v>5161</v>
      </c>
      <c r="N173" s="293"/>
      <c r="O173" s="293" t="s">
        <v>18812</v>
      </c>
      <c r="P173" s="293" t="s">
        <v>5163</v>
      </c>
      <c r="Q173" s="293" t="s">
        <v>4741</v>
      </c>
    </row>
    <row r="174" spans="1:17" x14ac:dyDescent="0.25">
      <c r="A174" s="293" t="s">
        <v>222</v>
      </c>
      <c r="B174" s="293" t="s">
        <v>5347</v>
      </c>
      <c r="C174" s="293" t="s">
        <v>5348</v>
      </c>
      <c r="D174" s="293" t="s">
        <v>4750</v>
      </c>
      <c r="E174" s="293" t="s">
        <v>5159</v>
      </c>
      <c r="F174" s="293" t="s">
        <v>4750</v>
      </c>
      <c r="G174" s="291">
        <v>60</v>
      </c>
      <c r="H174" s="292">
        <v>0</v>
      </c>
      <c r="I174" s="293" t="s">
        <v>4975</v>
      </c>
      <c r="J174" s="293" t="s">
        <v>4976</v>
      </c>
      <c r="K174" s="293" t="s">
        <v>4737</v>
      </c>
      <c r="L174" s="293" t="s">
        <v>4840</v>
      </c>
      <c r="M174" s="293" t="s">
        <v>5166</v>
      </c>
      <c r="N174" s="293"/>
      <c r="O174" s="293" t="s">
        <v>18812</v>
      </c>
      <c r="P174" s="293" t="s">
        <v>5163</v>
      </c>
      <c r="Q174" s="293" t="s">
        <v>4741</v>
      </c>
    </row>
    <row r="175" spans="1:17" x14ac:dyDescent="0.25">
      <c r="A175" s="293" t="s">
        <v>191</v>
      </c>
      <c r="B175" s="293" t="s">
        <v>5349</v>
      </c>
      <c r="C175" s="293" t="s">
        <v>5350</v>
      </c>
      <c r="D175" s="293" t="s">
        <v>4750</v>
      </c>
      <c r="E175" s="293" t="s">
        <v>5159</v>
      </c>
      <c r="F175" s="293" t="s">
        <v>4750</v>
      </c>
      <c r="G175" s="291">
        <v>60</v>
      </c>
      <c r="H175" s="292">
        <v>0</v>
      </c>
      <c r="I175" s="293" t="s">
        <v>4975</v>
      </c>
      <c r="J175" s="293" t="s">
        <v>4976</v>
      </c>
      <c r="K175" s="293" t="s">
        <v>4737</v>
      </c>
      <c r="L175" s="293" t="s">
        <v>4840</v>
      </c>
      <c r="M175" s="293" t="s">
        <v>5161</v>
      </c>
      <c r="N175" s="293"/>
      <c r="O175" s="293" t="s">
        <v>18812</v>
      </c>
      <c r="P175" s="293" t="s">
        <v>5163</v>
      </c>
      <c r="Q175" s="293" t="s">
        <v>4741</v>
      </c>
    </row>
    <row r="176" spans="1:17" x14ac:dyDescent="0.25">
      <c r="A176" s="293" t="s">
        <v>233</v>
      </c>
      <c r="B176" s="293" t="s">
        <v>5351</v>
      </c>
      <c r="C176" s="293" t="s">
        <v>5352</v>
      </c>
      <c r="D176" s="293" t="s">
        <v>4750</v>
      </c>
      <c r="E176" s="293" t="s">
        <v>5159</v>
      </c>
      <c r="F176" s="293" t="s">
        <v>4750</v>
      </c>
      <c r="G176" s="291">
        <v>60</v>
      </c>
      <c r="H176" s="292">
        <v>0</v>
      </c>
      <c r="I176" s="293" t="s">
        <v>4975</v>
      </c>
      <c r="J176" s="293" t="s">
        <v>4976</v>
      </c>
      <c r="K176" s="293" t="s">
        <v>4737</v>
      </c>
      <c r="L176" s="293" t="s">
        <v>4840</v>
      </c>
      <c r="M176" s="293" t="s">
        <v>4841</v>
      </c>
      <c r="N176" s="293"/>
      <c r="O176" s="293" t="s">
        <v>18812</v>
      </c>
      <c r="P176" s="293" t="s">
        <v>5163</v>
      </c>
      <c r="Q176" s="293" t="s">
        <v>4741</v>
      </c>
    </row>
    <row r="177" spans="1:17" x14ac:dyDescent="0.25">
      <c r="A177" s="293" t="s">
        <v>204</v>
      </c>
      <c r="B177" s="293" t="s">
        <v>5353</v>
      </c>
      <c r="C177" s="293" t="s">
        <v>5354</v>
      </c>
      <c r="D177" s="293" t="s">
        <v>4750</v>
      </c>
      <c r="E177" s="293" t="s">
        <v>5159</v>
      </c>
      <c r="F177" s="293" t="s">
        <v>4750</v>
      </c>
      <c r="G177" s="291">
        <v>60</v>
      </c>
      <c r="H177" s="292">
        <v>0</v>
      </c>
      <c r="I177" s="293" t="s">
        <v>4975</v>
      </c>
      <c r="J177" s="293" t="s">
        <v>4976</v>
      </c>
      <c r="K177" s="293" t="s">
        <v>4737</v>
      </c>
      <c r="L177" s="293" t="s">
        <v>4840</v>
      </c>
      <c r="M177" s="293" t="s">
        <v>5161</v>
      </c>
      <c r="N177" s="293" t="s">
        <v>5355</v>
      </c>
      <c r="O177" s="293" t="s">
        <v>18812</v>
      </c>
      <c r="P177" s="293" t="s">
        <v>5163</v>
      </c>
      <c r="Q177" s="293" t="s">
        <v>4741</v>
      </c>
    </row>
    <row r="178" spans="1:17" x14ac:dyDescent="0.25">
      <c r="A178" s="293" t="s">
        <v>216</v>
      </c>
      <c r="B178" s="293" t="s">
        <v>5356</v>
      </c>
      <c r="C178" s="293" t="s">
        <v>5357</v>
      </c>
      <c r="D178" s="293" t="s">
        <v>4750</v>
      </c>
      <c r="E178" s="293" t="s">
        <v>5159</v>
      </c>
      <c r="F178" s="293" t="s">
        <v>4750</v>
      </c>
      <c r="G178" s="291">
        <v>60</v>
      </c>
      <c r="H178" s="292">
        <v>0</v>
      </c>
      <c r="I178" s="293" t="s">
        <v>4856</v>
      </c>
      <c r="J178" s="293" t="s">
        <v>4857</v>
      </c>
      <c r="K178" s="293" t="s">
        <v>4737</v>
      </c>
      <c r="L178" s="293" t="s">
        <v>5186</v>
      </c>
      <c r="M178" s="293" t="s">
        <v>4859</v>
      </c>
      <c r="N178" s="293"/>
      <c r="O178" s="293" t="s">
        <v>18812</v>
      </c>
      <c r="P178" s="293" t="s">
        <v>5163</v>
      </c>
      <c r="Q178" s="293" t="s">
        <v>4741</v>
      </c>
    </row>
    <row r="179" spans="1:17" x14ac:dyDescent="0.25">
      <c r="A179" s="293" t="s">
        <v>187</v>
      </c>
      <c r="B179" s="293" t="s">
        <v>5358</v>
      </c>
      <c r="C179" s="293" t="s">
        <v>5359</v>
      </c>
      <c r="D179" s="293" t="s">
        <v>4750</v>
      </c>
      <c r="E179" s="293" t="s">
        <v>5360</v>
      </c>
      <c r="F179" s="293" t="s">
        <v>4750</v>
      </c>
      <c r="G179" s="291">
        <v>60</v>
      </c>
      <c r="H179" s="292">
        <v>0</v>
      </c>
      <c r="I179" s="293" t="s">
        <v>4975</v>
      </c>
      <c r="J179" s="293" t="s">
        <v>4976</v>
      </c>
      <c r="K179" s="293" t="s">
        <v>4737</v>
      </c>
      <c r="L179" s="293" t="s">
        <v>4840</v>
      </c>
      <c r="M179" s="293" t="s">
        <v>5166</v>
      </c>
      <c r="N179" s="293"/>
      <c r="O179" s="293" t="s">
        <v>18812</v>
      </c>
      <c r="P179" s="293" t="s">
        <v>5163</v>
      </c>
      <c r="Q179" s="293" t="s">
        <v>4741</v>
      </c>
    </row>
    <row r="180" spans="1:17" x14ac:dyDescent="0.25">
      <c r="A180" s="293" t="s">
        <v>207</v>
      </c>
      <c r="B180" s="293" t="s">
        <v>5361</v>
      </c>
      <c r="C180" s="293" t="s">
        <v>5361</v>
      </c>
      <c r="D180" s="293" t="s">
        <v>4750</v>
      </c>
      <c r="E180" s="293" t="s">
        <v>5360</v>
      </c>
      <c r="F180" s="293" t="s">
        <v>4750</v>
      </c>
      <c r="G180" s="291">
        <v>60</v>
      </c>
      <c r="H180" s="292">
        <v>0</v>
      </c>
      <c r="I180" s="293" t="s">
        <v>4975</v>
      </c>
      <c r="J180" s="293" t="s">
        <v>4976</v>
      </c>
      <c r="K180" s="293" t="s">
        <v>4737</v>
      </c>
      <c r="L180" s="293" t="s">
        <v>4840</v>
      </c>
      <c r="M180" s="293" t="s">
        <v>4841</v>
      </c>
      <c r="N180" s="293"/>
      <c r="O180" s="293" t="s">
        <v>18812</v>
      </c>
      <c r="P180" s="293" t="s">
        <v>5163</v>
      </c>
      <c r="Q180" s="293" t="s">
        <v>4741</v>
      </c>
    </row>
    <row r="181" spans="1:17" x14ac:dyDescent="0.25">
      <c r="A181" s="293" t="s">
        <v>195</v>
      </c>
      <c r="B181" s="293" t="s">
        <v>5362</v>
      </c>
      <c r="C181" s="293" t="s">
        <v>5363</v>
      </c>
      <c r="D181" s="293" t="s">
        <v>4750</v>
      </c>
      <c r="E181" s="293" t="s">
        <v>5360</v>
      </c>
      <c r="F181" s="293" t="s">
        <v>4750</v>
      </c>
      <c r="G181" s="291">
        <v>60</v>
      </c>
      <c r="H181" s="292">
        <v>0</v>
      </c>
      <c r="I181" s="293" t="s">
        <v>5200</v>
      </c>
      <c r="J181" s="293" t="s">
        <v>5201</v>
      </c>
      <c r="K181" s="293" t="s">
        <v>4737</v>
      </c>
      <c r="L181" s="293" t="s">
        <v>4840</v>
      </c>
      <c r="M181" s="293" t="s">
        <v>5220</v>
      </c>
      <c r="N181" s="293"/>
      <c r="O181" s="293" t="s">
        <v>18812</v>
      </c>
      <c r="P181" s="293" t="s">
        <v>5163</v>
      </c>
      <c r="Q181" s="293" t="s">
        <v>4741</v>
      </c>
    </row>
    <row r="182" spans="1:17" x14ac:dyDescent="0.25">
      <c r="A182" s="293" t="s">
        <v>192</v>
      </c>
      <c r="B182" s="293" t="s">
        <v>5364</v>
      </c>
      <c r="C182" s="293" t="s">
        <v>5365</v>
      </c>
      <c r="D182" s="293" t="s">
        <v>4750</v>
      </c>
      <c r="E182" s="293" t="s">
        <v>5360</v>
      </c>
      <c r="F182" s="293" t="s">
        <v>4750</v>
      </c>
      <c r="G182" s="291">
        <v>60</v>
      </c>
      <c r="H182" s="292">
        <v>0</v>
      </c>
      <c r="I182" s="293" t="s">
        <v>4975</v>
      </c>
      <c r="J182" s="293" t="s">
        <v>4976</v>
      </c>
      <c r="K182" s="293" t="s">
        <v>4737</v>
      </c>
      <c r="L182" s="293" t="s">
        <v>4840</v>
      </c>
      <c r="M182" s="293" t="s">
        <v>4999</v>
      </c>
      <c r="N182" s="293"/>
      <c r="O182" s="293" t="s">
        <v>18812</v>
      </c>
      <c r="P182" s="293" t="s">
        <v>5163</v>
      </c>
      <c r="Q182" s="293" t="s">
        <v>4741</v>
      </c>
    </row>
    <row r="183" spans="1:17" x14ac:dyDescent="0.25">
      <c r="A183" s="293" t="s">
        <v>5366</v>
      </c>
      <c r="B183" s="293" t="s">
        <v>5367</v>
      </c>
      <c r="C183" s="293" t="s">
        <v>5368</v>
      </c>
      <c r="D183" s="293"/>
      <c r="E183" s="293" t="s">
        <v>4745</v>
      </c>
      <c r="F183" s="293" t="s">
        <v>5369</v>
      </c>
      <c r="G183" s="291"/>
      <c r="H183" s="292">
        <v>0</v>
      </c>
      <c r="I183" s="293" t="s">
        <v>4783</v>
      </c>
      <c r="J183" s="293" t="s">
        <v>4784</v>
      </c>
      <c r="K183" s="293" t="s">
        <v>4737</v>
      </c>
      <c r="L183" s="293" t="s">
        <v>4738</v>
      </c>
      <c r="M183" s="293" t="s">
        <v>4757</v>
      </c>
      <c r="N183" s="293"/>
      <c r="O183" s="293" t="s">
        <v>5366</v>
      </c>
      <c r="P183" s="293" t="s">
        <v>5367</v>
      </c>
      <c r="Q183" s="293" t="s">
        <v>4741</v>
      </c>
    </row>
    <row r="184" spans="1:17" x14ac:dyDescent="0.25">
      <c r="A184" s="293" t="s">
        <v>5370</v>
      </c>
      <c r="B184" s="293" t="s">
        <v>5371</v>
      </c>
      <c r="C184" s="293" t="s">
        <v>5372</v>
      </c>
      <c r="D184" s="293" t="s">
        <v>5373</v>
      </c>
      <c r="E184" s="293" t="s">
        <v>4973</v>
      </c>
      <c r="F184" s="293" t="s">
        <v>5373</v>
      </c>
      <c r="G184" s="291"/>
      <c r="H184" s="292">
        <v>0</v>
      </c>
      <c r="I184" s="293" t="s">
        <v>4975</v>
      </c>
      <c r="J184" s="293" t="s">
        <v>4976</v>
      </c>
      <c r="K184" s="293" t="s">
        <v>4737</v>
      </c>
      <c r="L184" s="293" t="s">
        <v>4840</v>
      </c>
      <c r="M184" s="293" t="s">
        <v>5310</v>
      </c>
      <c r="N184" s="293" t="s">
        <v>5374</v>
      </c>
      <c r="O184" s="293" t="s">
        <v>5370</v>
      </c>
      <c r="P184" s="293" t="s">
        <v>5371</v>
      </c>
      <c r="Q184" s="293" t="s">
        <v>4741</v>
      </c>
    </row>
    <row r="185" spans="1:17" x14ac:dyDescent="0.25">
      <c r="A185" s="293" t="s">
        <v>5375</v>
      </c>
      <c r="B185" s="293" t="s">
        <v>5376</v>
      </c>
      <c r="C185" s="293" t="s">
        <v>5377</v>
      </c>
      <c r="D185" s="293"/>
      <c r="E185" s="293" t="s">
        <v>4745</v>
      </c>
      <c r="F185" s="293" t="s">
        <v>5378</v>
      </c>
      <c r="G185" s="291"/>
      <c r="H185" s="292">
        <v>0</v>
      </c>
      <c r="I185" s="293"/>
      <c r="J185" s="293"/>
      <c r="K185" s="293" t="s">
        <v>4737</v>
      </c>
      <c r="L185" s="293" t="s">
        <v>4738</v>
      </c>
      <c r="M185" s="293" t="s">
        <v>4757</v>
      </c>
      <c r="N185" s="293"/>
      <c r="O185" s="293" t="s">
        <v>5375</v>
      </c>
      <c r="P185" s="293" t="s">
        <v>5376</v>
      </c>
      <c r="Q185" s="293" t="s">
        <v>4741</v>
      </c>
    </row>
    <row r="186" spans="1:17" x14ac:dyDescent="0.25">
      <c r="A186" s="293" t="s">
        <v>5379</v>
      </c>
      <c r="B186" s="293" t="s">
        <v>5380</v>
      </c>
      <c r="C186" s="293" t="s">
        <v>5381</v>
      </c>
      <c r="D186" s="293"/>
      <c r="E186" s="293" t="s">
        <v>4745</v>
      </c>
      <c r="F186" s="293" t="s">
        <v>5382</v>
      </c>
      <c r="G186" s="291"/>
      <c r="H186" s="292">
        <v>0</v>
      </c>
      <c r="I186" s="293" t="s">
        <v>4939</v>
      </c>
      <c r="J186" s="293" t="s">
        <v>4940</v>
      </c>
      <c r="K186" s="293" t="s">
        <v>4737</v>
      </c>
      <c r="L186" s="293" t="s">
        <v>4738</v>
      </c>
      <c r="M186" s="293" t="s">
        <v>4818</v>
      </c>
      <c r="N186" s="293"/>
      <c r="O186" s="293" t="s">
        <v>5379</v>
      </c>
      <c r="P186" s="293" t="s">
        <v>5380</v>
      </c>
      <c r="Q186" s="293" t="s">
        <v>4741</v>
      </c>
    </row>
    <row r="187" spans="1:17" x14ac:dyDescent="0.25">
      <c r="A187" s="293" t="s">
        <v>5383</v>
      </c>
      <c r="B187" s="293" t="s">
        <v>5384</v>
      </c>
      <c r="C187" s="293" t="s">
        <v>5385</v>
      </c>
      <c r="D187" s="293"/>
      <c r="E187" s="293" t="s">
        <v>4745</v>
      </c>
      <c r="F187" s="293" t="s">
        <v>5386</v>
      </c>
      <c r="G187" s="291">
        <v>60</v>
      </c>
      <c r="H187" s="292">
        <v>0</v>
      </c>
      <c r="I187" s="293" t="s">
        <v>4746</v>
      </c>
      <c r="J187" s="293" t="s">
        <v>4747</v>
      </c>
      <c r="K187" s="293" t="s">
        <v>4737</v>
      </c>
      <c r="L187" s="293" t="s">
        <v>4738</v>
      </c>
      <c r="M187" s="293" t="s">
        <v>4748</v>
      </c>
      <c r="N187" s="293"/>
      <c r="O187" s="293" t="s">
        <v>5383</v>
      </c>
      <c r="P187" s="293" t="s">
        <v>5384</v>
      </c>
      <c r="Q187" s="293" t="s">
        <v>4741</v>
      </c>
    </row>
    <row r="188" spans="1:17" x14ac:dyDescent="0.25">
      <c r="A188" s="293" t="s">
        <v>5387</v>
      </c>
      <c r="B188" s="293" t="s">
        <v>5388</v>
      </c>
      <c r="C188" s="293" t="s">
        <v>5389</v>
      </c>
      <c r="D188" s="293"/>
      <c r="E188" s="293" t="s">
        <v>4745</v>
      </c>
      <c r="F188" s="293" t="s">
        <v>5390</v>
      </c>
      <c r="G188" s="291"/>
      <c r="H188" s="292">
        <v>0</v>
      </c>
      <c r="I188" s="293" t="s">
        <v>4783</v>
      </c>
      <c r="J188" s="293" t="s">
        <v>4784</v>
      </c>
      <c r="K188" s="293" t="s">
        <v>4737</v>
      </c>
      <c r="L188" s="293" t="s">
        <v>4738</v>
      </c>
      <c r="M188" s="293" t="s">
        <v>4767</v>
      </c>
      <c r="N188" s="293"/>
      <c r="O188" s="293" t="s">
        <v>5387</v>
      </c>
      <c r="P188" s="293" t="s">
        <v>5388</v>
      </c>
      <c r="Q188" s="293" t="s">
        <v>4741</v>
      </c>
    </row>
    <row r="189" spans="1:17" x14ac:dyDescent="0.25">
      <c r="A189" s="293" t="s">
        <v>5391</v>
      </c>
      <c r="B189" s="293" t="s">
        <v>5392</v>
      </c>
      <c r="C189" s="293" t="s">
        <v>4840</v>
      </c>
      <c r="D189" s="293"/>
      <c r="E189" s="293" t="s">
        <v>4973</v>
      </c>
      <c r="F189" s="293"/>
      <c r="G189" s="291"/>
      <c r="H189" s="292">
        <v>0</v>
      </c>
      <c r="I189" s="293" t="s">
        <v>4975</v>
      </c>
      <c r="J189" s="293" t="s">
        <v>4976</v>
      </c>
      <c r="K189" s="293" t="s">
        <v>4737</v>
      </c>
      <c r="L189" s="293" t="s">
        <v>4840</v>
      </c>
      <c r="M189" s="293" t="s">
        <v>5175</v>
      </c>
      <c r="N189" s="293" t="s">
        <v>5393</v>
      </c>
      <c r="O189" s="293" t="s">
        <v>5391</v>
      </c>
      <c r="P189" s="293" t="s">
        <v>5392</v>
      </c>
      <c r="Q189" s="293" t="s">
        <v>4741</v>
      </c>
    </row>
    <row r="190" spans="1:17" x14ac:dyDescent="0.25">
      <c r="A190" s="293" t="s">
        <v>5394</v>
      </c>
      <c r="B190" s="293" t="s">
        <v>5395</v>
      </c>
      <c r="C190" s="293" t="s">
        <v>5396</v>
      </c>
      <c r="D190" s="293"/>
      <c r="E190" s="293" t="s">
        <v>4973</v>
      </c>
      <c r="F190" s="293"/>
      <c r="G190" s="291"/>
      <c r="H190" s="292">
        <v>0</v>
      </c>
      <c r="I190" s="293" t="s">
        <v>4856</v>
      </c>
      <c r="J190" s="293" t="s">
        <v>4857</v>
      </c>
      <c r="K190" s="293" t="s">
        <v>4737</v>
      </c>
      <c r="L190" s="293" t="s">
        <v>5397</v>
      </c>
      <c r="M190" s="293" t="s">
        <v>4859</v>
      </c>
      <c r="N190" s="293"/>
      <c r="O190" s="293" t="s">
        <v>5394</v>
      </c>
      <c r="P190" s="293" t="s">
        <v>5395</v>
      </c>
      <c r="Q190" s="293" t="s">
        <v>4741</v>
      </c>
    </row>
    <row r="191" spans="1:17" x14ac:dyDescent="0.25">
      <c r="A191" s="293" t="s">
        <v>5398</v>
      </c>
      <c r="B191" s="293" t="s">
        <v>5399</v>
      </c>
      <c r="C191" s="293" t="s">
        <v>5400</v>
      </c>
      <c r="D191" s="293" t="s">
        <v>4750</v>
      </c>
      <c r="E191" s="293" t="s">
        <v>5401</v>
      </c>
      <c r="F191" s="293" t="s">
        <v>5402</v>
      </c>
      <c r="G191" s="291"/>
      <c r="H191" s="292">
        <v>0</v>
      </c>
      <c r="I191" s="293" t="s">
        <v>4856</v>
      </c>
      <c r="J191" s="293" t="s">
        <v>4857</v>
      </c>
      <c r="K191" s="293" t="s">
        <v>4737</v>
      </c>
      <c r="L191" s="293" t="s">
        <v>5186</v>
      </c>
      <c r="M191" s="293" t="s">
        <v>4859</v>
      </c>
      <c r="N191" s="293" t="s">
        <v>5403</v>
      </c>
      <c r="O191" s="293" t="s">
        <v>5398</v>
      </c>
      <c r="P191" s="293" t="s">
        <v>5399</v>
      </c>
      <c r="Q191" s="293" t="s">
        <v>4741</v>
      </c>
    </row>
    <row r="192" spans="1:17" x14ac:dyDescent="0.25">
      <c r="A192" s="293" t="s">
        <v>5404</v>
      </c>
      <c r="B192" s="293" t="s">
        <v>5405</v>
      </c>
      <c r="C192" s="293" t="s">
        <v>5406</v>
      </c>
      <c r="D192" s="293"/>
      <c r="E192" s="293" t="s">
        <v>4745</v>
      </c>
      <c r="F192" s="293" t="s">
        <v>5407</v>
      </c>
      <c r="G192" s="291">
        <v>60</v>
      </c>
      <c r="H192" s="292">
        <v>0</v>
      </c>
      <c r="I192" s="293" t="s">
        <v>4803</v>
      </c>
      <c r="J192" s="293" t="s">
        <v>4804</v>
      </c>
      <c r="K192" s="293" t="s">
        <v>4737</v>
      </c>
      <c r="L192" s="293" t="s">
        <v>5047</v>
      </c>
      <c r="M192" s="293" t="s">
        <v>4806</v>
      </c>
      <c r="N192" s="293"/>
      <c r="O192" s="293" t="s">
        <v>5404</v>
      </c>
      <c r="P192" s="293" t="s">
        <v>5405</v>
      </c>
      <c r="Q192" s="293" t="s">
        <v>4741</v>
      </c>
    </row>
    <row r="193" spans="1:17" x14ac:dyDescent="0.25">
      <c r="A193" s="293" t="s">
        <v>5408</v>
      </c>
      <c r="B193" s="293" t="s">
        <v>5409</v>
      </c>
      <c r="C193" s="293" t="s">
        <v>5410</v>
      </c>
      <c r="D193" s="293"/>
      <c r="E193" s="293" t="s">
        <v>5411</v>
      </c>
      <c r="F193" s="293" t="s">
        <v>5412</v>
      </c>
      <c r="G193" s="291"/>
      <c r="H193" s="292">
        <v>0</v>
      </c>
      <c r="I193" s="293"/>
      <c r="J193" s="293"/>
      <c r="K193" s="293" t="s">
        <v>4737</v>
      </c>
      <c r="L193" s="293" t="s">
        <v>4738</v>
      </c>
      <c r="M193" s="293" t="s">
        <v>4757</v>
      </c>
      <c r="N193" s="293"/>
      <c r="O193" s="293" t="s">
        <v>18813</v>
      </c>
      <c r="P193" s="293" t="s">
        <v>5409</v>
      </c>
      <c r="Q193" s="293" t="s">
        <v>4741</v>
      </c>
    </row>
    <row r="194" spans="1:17" x14ac:dyDescent="0.25">
      <c r="A194" s="293" t="s">
        <v>5413</v>
      </c>
      <c r="B194" s="293" t="s">
        <v>5414</v>
      </c>
      <c r="C194" s="293" t="s">
        <v>5415</v>
      </c>
      <c r="D194" s="293"/>
      <c r="E194" s="293" t="s">
        <v>5416</v>
      </c>
      <c r="F194" s="293" t="s">
        <v>5417</v>
      </c>
      <c r="G194" s="291"/>
      <c r="H194" s="292">
        <v>0</v>
      </c>
      <c r="I194" s="293" t="s">
        <v>4975</v>
      </c>
      <c r="J194" s="293" t="s">
        <v>4976</v>
      </c>
      <c r="K194" s="293" t="s">
        <v>4737</v>
      </c>
      <c r="L194" s="293" t="s">
        <v>4840</v>
      </c>
      <c r="M194" s="293" t="s">
        <v>4999</v>
      </c>
      <c r="N194" s="293" t="s">
        <v>5418</v>
      </c>
      <c r="O194" s="293" t="s">
        <v>18813</v>
      </c>
      <c r="P194" s="293" t="s">
        <v>5409</v>
      </c>
      <c r="Q194" s="293" t="s">
        <v>4741</v>
      </c>
    </row>
    <row r="195" spans="1:17" x14ac:dyDescent="0.25">
      <c r="A195" s="293" t="s">
        <v>5419</v>
      </c>
      <c r="B195" s="293" t="s">
        <v>5420</v>
      </c>
      <c r="C195" s="293" t="s">
        <v>5421</v>
      </c>
      <c r="D195" s="293"/>
      <c r="E195" s="293" t="s">
        <v>5411</v>
      </c>
      <c r="F195" s="293" t="s">
        <v>5422</v>
      </c>
      <c r="G195" s="291"/>
      <c r="H195" s="292">
        <v>0</v>
      </c>
      <c r="I195" s="293" t="s">
        <v>4803</v>
      </c>
      <c r="J195" s="293" t="s">
        <v>4804</v>
      </c>
      <c r="K195" s="293" t="s">
        <v>4737</v>
      </c>
      <c r="L195" s="293" t="s">
        <v>4805</v>
      </c>
      <c r="M195" s="293" t="s">
        <v>4806</v>
      </c>
      <c r="N195" s="293"/>
      <c r="O195" s="293" t="s">
        <v>18813</v>
      </c>
      <c r="P195" s="293" t="s">
        <v>5409</v>
      </c>
      <c r="Q195" s="293" t="s">
        <v>4741</v>
      </c>
    </row>
    <row r="196" spans="1:17" x14ac:dyDescent="0.25">
      <c r="A196" s="293" t="s">
        <v>5423</v>
      </c>
      <c r="B196" s="293" t="s">
        <v>5424</v>
      </c>
      <c r="C196" s="293" t="s">
        <v>5425</v>
      </c>
      <c r="D196" s="293"/>
      <c r="E196" s="293" t="s">
        <v>5411</v>
      </c>
      <c r="F196" s="293" t="s">
        <v>5426</v>
      </c>
      <c r="G196" s="291"/>
      <c r="H196" s="292">
        <v>0</v>
      </c>
      <c r="I196" s="293" t="s">
        <v>4803</v>
      </c>
      <c r="J196" s="293" t="s">
        <v>4804</v>
      </c>
      <c r="K196" s="293" t="s">
        <v>4737</v>
      </c>
      <c r="L196" s="293" t="s">
        <v>4986</v>
      </c>
      <c r="M196" s="293" t="s">
        <v>4806</v>
      </c>
      <c r="N196" s="293"/>
      <c r="O196" s="293" t="s">
        <v>18813</v>
      </c>
      <c r="P196" s="293" t="s">
        <v>5409</v>
      </c>
      <c r="Q196" s="293" t="s">
        <v>4741</v>
      </c>
    </row>
    <row r="197" spans="1:17" x14ac:dyDescent="0.25">
      <c r="A197" s="293" t="s">
        <v>5427</v>
      </c>
      <c r="B197" s="293" t="s">
        <v>5428</v>
      </c>
      <c r="C197" s="293" t="s">
        <v>5429</v>
      </c>
      <c r="D197" s="293"/>
      <c r="E197" s="293" t="s">
        <v>5416</v>
      </c>
      <c r="F197" s="293" t="s">
        <v>5430</v>
      </c>
      <c r="G197" s="291"/>
      <c r="H197" s="292">
        <v>0</v>
      </c>
      <c r="I197" s="293" t="s">
        <v>4856</v>
      </c>
      <c r="J197" s="293" t="s">
        <v>4857</v>
      </c>
      <c r="K197" s="293" t="s">
        <v>4737</v>
      </c>
      <c r="L197" s="293" t="s">
        <v>5314</v>
      </c>
      <c r="M197" s="293" t="s">
        <v>4859</v>
      </c>
      <c r="N197" s="293"/>
      <c r="O197" s="293" t="s">
        <v>18813</v>
      </c>
      <c r="P197" s="293" t="s">
        <v>5409</v>
      </c>
      <c r="Q197" s="293" t="s">
        <v>4741</v>
      </c>
    </row>
    <row r="198" spans="1:17" x14ac:dyDescent="0.25">
      <c r="A198" s="293" t="s">
        <v>5431</v>
      </c>
      <c r="B198" s="293" t="s">
        <v>5432</v>
      </c>
      <c r="C198" s="293" t="s">
        <v>5433</v>
      </c>
      <c r="D198" s="293"/>
      <c r="E198" s="293" t="s">
        <v>5411</v>
      </c>
      <c r="F198" s="293" t="s">
        <v>5434</v>
      </c>
      <c r="G198" s="291"/>
      <c r="H198" s="292">
        <v>0</v>
      </c>
      <c r="I198" s="293" t="s">
        <v>4803</v>
      </c>
      <c r="J198" s="293" t="s">
        <v>4804</v>
      </c>
      <c r="K198" s="293" t="s">
        <v>4737</v>
      </c>
      <c r="L198" s="293" t="s">
        <v>5051</v>
      </c>
      <c r="M198" s="293" t="s">
        <v>4806</v>
      </c>
      <c r="N198" s="293"/>
      <c r="O198" s="293" t="s">
        <v>18813</v>
      </c>
      <c r="P198" s="293" t="s">
        <v>5409</v>
      </c>
      <c r="Q198" s="293" t="s">
        <v>4741</v>
      </c>
    </row>
    <row r="199" spans="1:17" x14ac:dyDescent="0.25">
      <c r="A199" s="293" t="s">
        <v>5435</v>
      </c>
      <c r="B199" s="293" t="s">
        <v>5436</v>
      </c>
      <c r="C199" s="293" t="s">
        <v>5437</v>
      </c>
      <c r="D199" s="293"/>
      <c r="E199" s="293" t="s">
        <v>5416</v>
      </c>
      <c r="F199" s="293" t="s">
        <v>5438</v>
      </c>
      <c r="G199" s="291"/>
      <c r="H199" s="292">
        <v>0</v>
      </c>
      <c r="I199" s="293" t="s">
        <v>4856</v>
      </c>
      <c r="J199" s="293" t="s">
        <v>4857</v>
      </c>
      <c r="K199" s="293" t="s">
        <v>4737</v>
      </c>
      <c r="L199" s="293" t="s">
        <v>5186</v>
      </c>
      <c r="M199" s="293" t="s">
        <v>4859</v>
      </c>
      <c r="N199" s="293"/>
      <c r="O199" s="293" t="s">
        <v>18813</v>
      </c>
      <c r="P199" s="293" t="s">
        <v>5409</v>
      </c>
      <c r="Q199" s="293" t="s">
        <v>4741</v>
      </c>
    </row>
    <row r="200" spans="1:17" x14ac:dyDescent="0.25">
      <c r="A200" s="293" t="s">
        <v>5439</v>
      </c>
      <c r="B200" s="293" t="s">
        <v>5440</v>
      </c>
      <c r="C200" s="293" t="s">
        <v>5441</v>
      </c>
      <c r="D200" s="293"/>
      <c r="E200" s="293" t="s">
        <v>5411</v>
      </c>
      <c r="F200" s="293" t="s">
        <v>5442</v>
      </c>
      <c r="G200" s="291"/>
      <c r="H200" s="292">
        <v>0</v>
      </c>
      <c r="I200" s="293" t="s">
        <v>4803</v>
      </c>
      <c r="J200" s="293" t="s">
        <v>4804</v>
      </c>
      <c r="K200" s="293" t="s">
        <v>4737</v>
      </c>
      <c r="L200" s="293" t="s">
        <v>5087</v>
      </c>
      <c r="M200" s="293" t="s">
        <v>4806</v>
      </c>
      <c r="N200" s="293"/>
      <c r="O200" s="293" t="s">
        <v>18813</v>
      </c>
      <c r="P200" s="293" t="s">
        <v>5409</v>
      </c>
      <c r="Q200" s="293" t="s">
        <v>4741</v>
      </c>
    </row>
    <row r="201" spans="1:17" x14ac:dyDescent="0.25">
      <c r="A201" s="293" t="s">
        <v>5443</v>
      </c>
      <c r="B201" s="293" t="s">
        <v>5444</v>
      </c>
      <c r="C201" s="293" t="s">
        <v>5445</v>
      </c>
      <c r="D201" s="293"/>
      <c r="E201" s="293" t="s">
        <v>5411</v>
      </c>
      <c r="F201" s="293" t="s">
        <v>5446</v>
      </c>
      <c r="G201" s="291"/>
      <c r="H201" s="292">
        <v>0</v>
      </c>
      <c r="I201" s="293" t="s">
        <v>4803</v>
      </c>
      <c r="J201" s="293" t="s">
        <v>4804</v>
      </c>
      <c r="K201" s="293" t="s">
        <v>4737</v>
      </c>
      <c r="L201" s="293" t="s">
        <v>5047</v>
      </c>
      <c r="M201" s="293" t="s">
        <v>4806</v>
      </c>
      <c r="N201" s="293"/>
      <c r="O201" s="293" t="s">
        <v>18813</v>
      </c>
      <c r="P201" s="293" t="s">
        <v>5409</v>
      </c>
      <c r="Q201" s="293" t="s">
        <v>4741</v>
      </c>
    </row>
    <row r="202" spans="1:17" x14ac:dyDescent="0.25">
      <c r="A202" s="293" t="s">
        <v>5447</v>
      </c>
      <c r="B202" s="293" t="s">
        <v>5448</v>
      </c>
      <c r="C202" s="293" t="s">
        <v>5449</v>
      </c>
      <c r="D202" s="293"/>
      <c r="E202" s="293" t="s">
        <v>5411</v>
      </c>
      <c r="F202" s="293" t="s">
        <v>5450</v>
      </c>
      <c r="G202" s="291"/>
      <c r="H202" s="292">
        <v>0</v>
      </c>
      <c r="I202" s="293" t="s">
        <v>4803</v>
      </c>
      <c r="J202" s="293" t="s">
        <v>4804</v>
      </c>
      <c r="K202" s="293" t="s">
        <v>4737</v>
      </c>
      <c r="L202" s="293" t="s">
        <v>5025</v>
      </c>
      <c r="M202" s="293" t="s">
        <v>4806</v>
      </c>
      <c r="N202" s="293"/>
      <c r="O202" s="293" t="s">
        <v>18813</v>
      </c>
      <c r="P202" s="293" t="s">
        <v>5409</v>
      </c>
      <c r="Q202" s="293" t="s">
        <v>4741</v>
      </c>
    </row>
    <row r="203" spans="1:17" x14ac:dyDescent="0.25">
      <c r="A203" s="293" t="s">
        <v>5451</v>
      </c>
      <c r="B203" s="293" t="s">
        <v>5452</v>
      </c>
      <c r="C203" s="293" t="s">
        <v>5453</v>
      </c>
      <c r="D203" s="293"/>
      <c r="E203" s="293" t="s">
        <v>5416</v>
      </c>
      <c r="F203" s="293" t="s">
        <v>5454</v>
      </c>
      <c r="G203" s="291"/>
      <c r="H203" s="292">
        <v>0</v>
      </c>
      <c r="I203" s="293" t="s">
        <v>4856</v>
      </c>
      <c r="J203" s="293" t="s">
        <v>4857</v>
      </c>
      <c r="K203" s="293" t="s">
        <v>4737</v>
      </c>
      <c r="L203" s="293" t="s">
        <v>4858</v>
      </c>
      <c r="M203" s="293" t="s">
        <v>4859</v>
      </c>
      <c r="N203" s="293"/>
      <c r="O203" s="293" t="s">
        <v>18813</v>
      </c>
      <c r="P203" s="293" t="s">
        <v>5409</v>
      </c>
      <c r="Q203" s="293" t="s">
        <v>4741</v>
      </c>
    </row>
    <row r="204" spans="1:17" x14ac:dyDescent="0.25">
      <c r="A204" s="293" t="s">
        <v>5455</v>
      </c>
      <c r="B204" s="293" t="s">
        <v>5456</v>
      </c>
      <c r="C204" s="293" t="s">
        <v>5457</v>
      </c>
      <c r="D204" s="293"/>
      <c r="E204" s="293" t="s">
        <v>5416</v>
      </c>
      <c r="F204" s="293" t="s">
        <v>5458</v>
      </c>
      <c r="G204" s="291"/>
      <c r="H204" s="292">
        <v>0</v>
      </c>
      <c r="I204" s="293" t="s">
        <v>4856</v>
      </c>
      <c r="J204" s="293" t="s">
        <v>4857</v>
      </c>
      <c r="K204" s="293" t="s">
        <v>4737</v>
      </c>
      <c r="L204" s="293" t="s">
        <v>5459</v>
      </c>
      <c r="M204" s="293" t="s">
        <v>4859</v>
      </c>
      <c r="N204" s="293"/>
      <c r="O204" s="293" t="s">
        <v>18813</v>
      </c>
      <c r="P204" s="293" t="s">
        <v>5409</v>
      </c>
      <c r="Q204" s="293" t="s">
        <v>4741</v>
      </c>
    </row>
    <row r="205" spans="1:17" x14ac:dyDescent="0.25">
      <c r="A205" s="293" t="s">
        <v>5460</v>
      </c>
      <c r="B205" s="293" t="s">
        <v>5461</v>
      </c>
      <c r="C205" s="293" t="s">
        <v>5462</v>
      </c>
      <c r="D205" s="293"/>
      <c r="E205" s="293" t="s">
        <v>5411</v>
      </c>
      <c r="F205" s="293" t="s">
        <v>5463</v>
      </c>
      <c r="G205" s="291"/>
      <c r="H205" s="292">
        <v>0</v>
      </c>
      <c r="I205" s="293" t="s">
        <v>4803</v>
      </c>
      <c r="J205" s="293" t="s">
        <v>4804</v>
      </c>
      <c r="K205" s="293" t="s">
        <v>4737</v>
      </c>
      <c r="L205" s="293" t="s">
        <v>5087</v>
      </c>
      <c r="M205" s="293" t="s">
        <v>4806</v>
      </c>
      <c r="N205" s="293"/>
      <c r="O205" s="293" t="s">
        <v>18813</v>
      </c>
      <c r="P205" s="293" t="s">
        <v>5409</v>
      </c>
      <c r="Q205" s="293" t="s">
        <v>4741</v>
      </c>
    </row>
    <row r="206" spans="1:17" x14ac:dyDescent="0.25">
      <c r="A206" s="293" t="s">
        <v>5464</v>
      </c>
      <c r="B206" s="293" t="s">
        <v>5465</v>
      </c>
      <c r="C206" s="293" t="s">
        <v>5466</v>
      </c>
      <c r="D206" s="293"/>
      <c r="E206" s="293" t="s">
        <v>5411</v>
      </c>
      <c r="F206" s="293" t="s">
        <v>5467</v>
      </c>
      <c r="G206" s="291"/>
      <c r="H206" s="292">
        <v>0</v>
      </c>
      <c r="I206" s="293" t="s">
        <v>4803</v>
      </c>
      <c r="J206" s="293" t="s">
        <v>4804</v>
      </c>
      <c r="K206" s="293" t="s">
        <v>4737</v>
      </c>
      <c r="L206" s="293" t="s">
        <v>4870</v>
      </c>
      <c r="M206" s="293" t="s">
        <v>4806</v>
      </c>
      <c r="N206" s="293"/>
      <c r="O206" s="293" t="s">
        <v>18813</v>
      </c>
      <c r="P206" s="293" t="s">
        <v>5409</v>
      </c>
      <c r="Q206" s="293" t="s">
        <v>4741</v>
      </c>
    </row>
    <row r="207" spans="1:17" x14ac:dyDescent="0.25">
      <c r="A207" s="293" t="s">
        <v>5468</v>
      </c>
      <c r="B207" s="293" t="s">
        <v>5469</v>
      </c>
      <c r="C207" s="293" t="s">
        <v>5470</v>
      </c>
      <c r="D207" s="293"/>
      <c r="E207" s="293" t="s">
        <v>5416</v>
      </c>
      <c r="F207" s="293" t="s">
        <v>5471</v>
      </c>
      <c r="G207" s="291"/>
      <c r="H207" s="292">
        <v>0</v>
      </c>
      <c r="I207" s="293" t="s">
        <v>4856</v>
      </c>
      <c r="J207" s="293" t="s">
        <v>4857</v>
      </c>
      <c r="K207" s="293" t="s">
        <v>4737</v>
      </c>
      <c r="L207" s="293" t="s">
        <v>5472</v>
      </c>
      <c r="M207" s="293" t="s">
        <v>4859</v>
      </c>
      <c r="N207" s="293"/>
      <c r="O207" s="293" t="s">
        <v>18813</v>
      </c>
      <c r="P207" s="293" t="s">
        <v>5409</v>
      </c>
      <c r="Q207" s="293" t="s">
        <v>4741</v>
      </c>
    </row>
    <row r="208" spans="1:17" x14ac:dyDescent="0.25">
      <c r="A208" s="293" t="s">
        <v>5473</v>
      </c>
      <c r="B208" s="293" t="s">
        <v>5474</v>
      </c>
      <c r="C208" s="293" t="s">
        <v>5475</v>
      </c>
      <c r="D208" s="293"/>
      <c r="E208" s="293" t="s">
        <v>5411</v>
      </c>
      <c r="F208" s="293"/>
      <c r="G208" s="291"/>
      <c r="H208" s="292">
        <v>0</v>
      </c>
      <c r="I208" s="293" t="s">
        <v>4803</v>
      </c>
      <c r="J208" s="293" t="s">
        <v>4804</v>
      </c>
      <c r="K208" s="293" t="s">
        <v>4737</v>
      </c>
      <c r="L208" s="293" t="s">
        <v>4805</v>
      </c>
      <c r="M208" s="293" t="s">
        <v>4806</v>
      </c>
      <c r="N208" s="293"/>
      <c r="O208" s="293" t="s">
        <v>18813</v>
      </c>
      <c r="P208" s="293" t="s">
        <v>5409</v>
      </c>
      <c r="Q208" s="293" t="s">
        <v>4741</v>
      </c>
    </row>
    <row r="209" spans="1:17" x14ac:dyDescent="0.25">
      <c r="A209" s="293" t="s">
        <v>5476</v>
      </c>
      <c r="B209" s="293" t="s">
        <v>5477</v>
      </c>
      <c r="C209" s="293" t="s">
        <v>5478</v>
      </c>
      <c r="D209" s="293"/>
      <c r="E209" s="293" t="s">
        <v>5411</v>
      </c>
      <c r="F209" s="293"/>
      <c r="G209" s="291"/>
      <c r="H209" s="292">
        <v>0</v>
      </c>
      <c r="I209" s="293" t="s">
        <v>4803</v>
      </c>
      <c r="J209" s="293" t="s">
        <v>4804</v>
      </c>
      <c r="K209" s="293" t="s">
        <v>4737</v>
      </c>
      <c r="L209" s="293" t="s">
        <v>4805</v>
      </c>
      <c r="M209" s="293" t="s">
        <v>4806</v>
      </c>
      <c r="N209" s="293"/>
      <c r="O209" s="293" t="s">
        <v>18813</v>
      </c>
      <c r="P209" s="293" t="s">
        <v>5409</v>
      </c>
      <c r="Q209" s="293" t="s">
        <v>4741</v>
      </c>
    </row>
    <row r="210" spans="1:17" x14ac:dyDescent="0.25">
      <c r="A210" s="293" t="s">
        <v>5479</v>
      </c>
      <c r="B210" s="293" t="s">
        <v>5480</v>
      </c>
      <c r="C210" s="293" t="s">
        <v>5481</v>
      </c>
      <c r="D210" s="293"/>
      <c r="E210" s="293" t="s">
        <v>5411</v>
      </c>
      <c r="F210" s="293"/>
      <c r="G210" s="291"/>
      <c r="H210" s="292">
        <v>0</v>
      </c>
      <c r="I210" s="293" t="s">
        <v>4803</v>
      </c>
      <c r="J210" s="293" t="s">
        <v>4804</v>
      </c>
      <c r="K210" s="293" t="s">
        <v>4737</v>
      </c>
      <c r="L210" s="293" t="s">
        <v>5047</v>
      </c>
      <c r="M210" s="293" t="s">
        <v>4806</v>
      </c>
      <c r="N210" s="293"/>
      <c r="O210" s="293" t="s">
        <v>18813</v>
      </c>
      <c r="P210" s="293" t="s">
        <v>5409</v>
      </c>
      <c r="Q210" s="293" t="s">
        <v>4741</v>
      </c>
    </row>
    <row r="211" spans="1:17" x14ac:dyDescent="0.25">
      <c r="A211" s="293" t="s">
        <v>5482</v>
      </c>
      <c r="B211" s="293" t="s">
        <v>5483</v>
      </c>
      <c r="C211" s="293" t="s">
        <v>5484</v>
      </c>
      <c r="D211" s="293"/>
      <c r="E211" s="293" t="s">
        <v>5411</v>
      </c>
      <c r="F211" s="293"/>
      <c r="G211" s="291"/>
      <c r="H211" s="292">
        <v>0</v>
      </c>
      <c r="I211" s="293" t="s">
        <v>4803</v>
      </c>
      <c r="J211" s="293" t="s">
        <v>4804</v>
      </c>
      <c r="K211" s="293" t="s">
        <v>4737</v>
      </c>
      <c r="L211" s="293" t="s">
        <v>4805</v>
      </c>
      <c r="M211" s="293" t="s">
        <v>4806</v>
      </c>
      <c r="N211" s="293"/>
      <c r="O211" s="293" t="s">
        <v>18813</v>
      </c>
      <c r="P211" s="293" t="s">
        <v>5409</v>
      </c>
      <c r="Q211" s="293" t="s">
        <v>4741</v>
      </c>
    </row>
    <row r="212" spans="1:17" x14ac:dyDescent="0.25">
      <c r="A212" s="293" t="s">
        <v>5485</v>
      </c>
      <c r="B212" s="293" t="s">
        <v>5486</v>
      </c>
      <c r="C212" s="293" t="s">
        <v>5487</v>
      </c>
      <c r="D212" s="293"/>
      <c r="E212" s="293" t="s">
        <v>5411</v>
      </c>
      <c r="F212" s="293"/>
      <c r="G212" s="291"/>
      <c r="H212" s="292">
        <v>0</v>
      </c>
      <c r="I212" s="293" t="s">
        <v>4803</v>
      </c>
      <c r="J212" s="293" t="s">
        <v>4804</v>
      </c>
      <c r="K212" s="293" t="s">
        <v>4737</v>
      </c>
      <c r="L212" s="293" t="s">
        <v>4805</v>
      </c>
      <c r="M212" s="293" t="s">
        <v>4806</v>
      </c>
      <c r="N212" s="293"/>
      <c r="O212" s="293" t="s">
        <v>18813</v>
      </c>
      <c r="P212" s="293" t="s">
        <v>5409</v>
      </c>
      <c r="Q212" s="293" t="s">
        <v>4741</v>
      </c>
    </row>
    <row r="213" spans="1:17" x14ac:dyDescent="0.25">
      <c r="A213" s="293" t="s">
        <v>5488</v>
      </c>
      <c r="B213" s="293" t="s">
        <v>5489</v>
      </c>
      <c r="C213" s="293" t="s">
        <v>5490</v>
      </c>
      <c r="D213" s="293"/>
      <c r="E213" s="293" t="s">
        <v>5411</v>
      </c>
      <c r="F213" s="293"/>
      <c r="G213" s="291"/>
      <c r="H213" s="292">
        <v>0</v>
      </c>
      <c r="I213" s="293" t="s">
        <v>4803</v>
      </c>
      <c r="J213" s="293" t="s">
        <v>4804</v>
      </c>
      <c r="K213" s="293" t="s">
        <v>4737</v>
      </c>
      <c r="L213" s="293" t="s">
        <v>5047</v>
      </c>
      <c r="M213" s="293" t="s">
        <v>4806</v>
      </c>
      <c r="N213" s="293"/>
      <c r="O213" s="293" t="s">
        <v>18813</v>
      </c>
      <c r="P213" s="293" t="s">
        <v>5409</v>
      </c>
      <c r="Q213" s="293" t="s">
        <v>4741</v>
      </c>
    </row>
    <row r="214" spans="1:17" x14ac:dyDescent="0.25">
      <c r="A214" s="293" t="s">
        <v>5491</v>
      </c>
      <c r="B214" s="293" t="s">
        <v>5492</v>
      </c>
      <c r="C214" s="293" t="s">
        <v>5493</v>
      </c>
      <c r="D214" s="293"/>
      <c r="E214" s="293" t="s">
        <v>5411</v>
      </c>
      <c r="F214" s="293"/>
      <c r="G214" s="291"/>
      <c r="H214" s="292">
        <v>0</v>
      </c>
      <c r="I214" s="293" t="s">
        <v>4803</v>
      </c>
      <c r="J214" s="293" t="s">
        <v>4804</v>
      </c>
      <c r="K214" s="293" t="s">
        <v>4737</v>
      </c>
      <c r="L214" s="293" t="s">
        <v>5047</v>
      </c>
      <c r="M214" s="293" t="s">
        <v>4806</v>
      </c>
      <c r="N214" s="293"/>
      <c r="O214" s="293" t="s">
        <v>18813</v>
      </c>
      <c r="P214" s="293" t="s">
        <v>5409</v>
      </c>
      <c r="Q214" s="293" t="s">
        <v>4741</v>
      </c>
    </row>
    <row r="215" spans="1:17" x14ac:dyDescent="0.25">
      <c r="A215" s="293" t="s">
        <v>5494</v>
      </c>
      <c r="B215" s="293" t="s">
        <v>5495</v>
      </c>
      <c r="C215" s="293" t="s">
        <v>5496</v>
      </c>
      <c r="D215" s="293"/>
      <c r="E215" s="293" t="s">
        <v>5411</v>
      </c>
      <c r="F215" s="293"/>
      <c r="G215" s="291"/>
      <c r="H215" s="292">
        <v>0</v>
      </c>
      <c r="I215" s="293" t="s">
        <v>4803</v>
      </c>
      <c r="J215" s="293" t="s">
        <v>4804</v>
      </c>
      <c r="K215" s="293" t="s">
        <v>4737</v>
      </c>
      <c r="L215" s="293" t="s">
        <v>5047</v>
      </c>
      <c r="M215" s="293" t="s">
        <v>4806</v>
      </c>
      <c r="N215" s="293"/>
      <c r="O215" s="293" t="s">
        <v>18813</v>
      </c>
      <c r="P215" s="293" t="s">
        <v>5409</v>
      </c>
      <c r="Q215" s="293" t="s">
        <v>4741</v>
      </c>
    </row>
    <row r="216" spans="1:17" x14ac:dyDescent="0.25">
      <c r="A216" s="293" t="s">
        <v>5497</v>
      </c>
      <c r="B216" s="293" t="s">
        <v>5498</v>
      </c>
      <c r="C216" s="293" t="s">
        <v>5499</v>
      </c>
      <c r="D216" s="293"/>
      <c r="E216" s="293" t="s">
        <v>5411</v>
      </c>
      <c r="F216" s="293"/>
      <c r="G216" s="291"/>
      <c r="H216" s="292">
        <v>0</v>
      </c>
      <c r="I216" s="293" t="s">
        <v>4803</v>
      </c>
      <c r="J216" s="293" t="s">
        <v>4804</v>
      </c>
      <c r="K216" s="293" t="s">
        <v>4737</v>
      </c>
      <c r="L216" s="293" t="s">
        <v>4805</v>
      </c>
      <c r="M216" s="293" t="s">
        <v>4806</v>
      </c>
      <c r="N216" s="293"/>
      <c r="O216" s="293" t="s">
        <v>18813</v>
      </c>
      <c r="P216" s="293" t="s">
        <v>5409</v>
      </c>
      <c r="Q216" s="293" t="s">
        <v>4741</v>
      </c>
    </row>
    <row r="217" spans="1:17" x14ac:dyDescent="0.25">
      <c r="A217" s="293" t="s">
        <v>5500</v>
      </c>
      <c r="B217" s="293" t="s">
        <v>5501</v>
      </c>
      <c r="C217" s="293" t="s">
        <v>5502</v>
      </c>
      <c r="D217" s="293"/>
      <c r="E217" s="293" t="s">
        <v>5411</v>
      </c>
      <c r="F217" s="293"/>
      <c r="G217" s="291"/>
      <c r="H217" s="292">
        <v>0</v>
      </c>
      <c r="I217" s="293" t="s">
        <v>4803</v>
      </c>
      <c r="J217" s="293" t="s">
        <v>4804</v>
      </c>
      <c r="K217" s="293" t="s">
        <v>4737</v>
      </c>
      <c r="L217" s="293" t="s">
        <v>4805</v>
      </c>
      <c r="M217" s="293" t="s">
        <v>4806</v>
      </c>
      <c r="N217" s="293" t="s">
        <v>5503</v>
      </c>
      <c r="O217" s="293" t="s">
        <v>18813</v>
      </c>
      <c r="P217" s="293" t="s">
        <v>5409</v>
      </c>
      <c r="Q217" s="293" t="s">
        <v>4741</v>
      </c>
    </row>
    <row r="218" spans="1:17" x14ac:dyDescent="0.25">
      <c r="A218" s="293" t="s">
        <v>5504</v>
      </c>
      <c r="B218" s="293" t="s">
        <v>5505</v>
      </c>
      <c r="C218" s="293" t="s">
        <v>5506</v>
      </c>
      <c r="D218" s="293"/>
      <c r="E218" s="293" t="s">
        <v>5411</v>
      </c>
      <c r="F218" s="293"/>
      <c r="G218" s="291"/>
      <c r="H218" s="292">
        <v>0</v>
      </c>
      <c r="I218" s="293" t="s">
        <v>4803</v>
      </c>
      <c r="J218" s="293" t="s">
        <v>4804</v>
      </c>
      <c r="K218" s="293" t="s">
        <v>4737</v>
      </c>
      <c r="L218" s="293" t="s">
        <v>5047</v>
      </c>
      <c r="M218" s="293" t="s">
        <v>4806</v>
      </c>
      <c r="N218" s="293"/>
      <c r="O218" s="293" t="s">
        <v>18813</v>
      </c>
      <c r="P218" s="293" t="s">
        <v>5409</v>
      </c>
      <c r="Q218" s="293" t="s">
        <v>4741</v>
      </c>
    </row>
    <row r="219" spans="1:17" x14ac:dyDescent="0.25">
      <c r="A219" s="293" t="s">
        <v>5507</v>
      </c>
      <c r="B219" s="293" t="s">
        <v>5508</v>
      </c>
      <c r="C219" s="293" t="s">
        <v>5509</v>
      </c>
      <c r="D219" s="293"/>
      <c r="E219" s="293" t="s">
        <v>5411</v>
      </c>
      <c r="F219" s="293"/>
      <c r="G219" s="291"/>
      <c r="H219" s="292">
        <v>0</v>
      </c>
      <c r="I219" s="293" t="s">
        <v>4803</v>
      </c>
      <c r="J219" s="293" t="s">
        <v>4804</v>
      </c>
      <c r="K219" s="293" t="s">
        <v>4737</v>
      </c>
      <c r="L219" s="293" t="s">
        <v>5047</v>
      </c>
      <c r="M219" s="293" t="s">
        <v>4806</v>
      </c>
      <c r="N219" s="293" t="s">
        <v>5510</v>
      </c>
      <c r="O219" s="293" t="s">
        <v>18813</v>
      </c>
      <c r="P219" s="293" t="s">
        <v>5409</v>
      </c>
      <c r="Q219" s="293" t="s">
        <v>4741</v>
      </c>
    </row>
    <row r="220" spans="1:17" x14ac:dyDescent="0.25">
      <c r="A220" s="293" t="s">
        <v>5511</v>
      </c>
      <c r="B220" s="293" t="s">
        <v>5512</v>
      </c>
      <c r="C220" s="293" t="s">
        <v>5513</v>
      </c>
      <c r="D220" s="293"/>
      <c r="E220" s="293" t="s">
        <v>5411</v>
      </c>
      <c r="F220" s="293"/>
      <c r="G220" s="291"/>
      <c r="H220" s="292">
        <v>0</v>
      </c>
      <c r="I220" s="293" t="s">
        <v>4803</v>
      </c>
      <c r="J220" s="293" t="s">
        <v>4804</v>
      </c>
      <c r="K220" s="293" t="s">
        <v>4737</v>
      </c>
      <c r="L220" s="293" t="s">
        <v>4805</v>
      </c>
      <c r="M220" s="293" t="s">
        <v>4806</v>
      </c>
      <c r="N220" s="293" t="s">
        <v>5514</v>
      </c>
      <c r="O220" s="293" t="s">
        <v>18813</v>
      </c>
      <c r="P220" s="293" t="s">
        <v>5409</v>
      </c>
      <c r="Q220" s="293" t="s">
        <v>4741</v>
      </c>
    </row>
    <row r="221" spans="1:17" x14ac:dyDescent="0.25">
      <c r="A221" s="293" t="s">
        <v>5515</v>
      </c>
      <c r="B221" s="293" t="s">
        <v>5516</v>
      </c>
      <c r="C221" s="293" t="s">
        <v>5517</v>
      </c>
      <c r="D221" s="293"/>
      <c r="E221" s="293" t="s">
        <v>5411</v>
      </c>
      <c r="F221" s="293"/>
      <c r="G221" s="291"/>
      <c r="H221" s="292">
        <v>0</v>
      </c>
      <c r="I221" s="293" t="s">
        <v>4803</v>
      </c>
      <c r="J221" s="293" t="s">
        <v>4804</v>
      </c>
      <c r="K221" s="293" t="s">
        <v>4737</v>
      </c>
      <c r="L221" s="293" t="s">
        <v>5047</v>
      </c>
      <c r="M221" s="293" t="s">
        <v>4806</v>
      </c>
      <c r="N221" s="293"/>
      <c r="O221" s="293" t="s">
        <v>18813</v>
      </c>
      <c r="P221" s="293" t="s">
        <v>5409</v>
      </c>
      <c r="Q221" s="293" t="s">
        <v>4741</v>
      </c>
    </row>
    <row r="222" spans="1:17" x14ac:dyDescent="0.25">
      <c r="A222" s="293" t="s">
        <v>5518</v>
      </c>
      <c r="B222" s="293" t="s">
        <v>5519</v>
      </c>
      <c r="C222" s="293" t="s">
        <v>5520</v>
      </c>
      <c r="D222" s="293"/>
      <c r="E222" s="293" t="s">
        <v>5411</v>
      </c>
      <c r="F222" s="293"/>
      <c r="G222" s="291"/>
      <c r="H222" s="292">
        <v>0</v>
      </c>
      <c r="I222" s="293" t="s">
        <v>4803</v>
      </c>
      <c r="J222" s="293" t="s">
        <v>4804</v>
      </c>
      <c r="K222" s="293" t="s">
        <v>4737</v>
      </c>
      <c r="L222" s="293" t="s">
        <v>5047</v>
      </c>
      <c r="M222" s="293" t="s">
        <v>4806</v>
      </c>
      <c r="N222" s="293"/>
      <c r="O222" s="293" t="s">
        <v>18813</v>
      </c>
      <c r="P222" s="293" t="s">
        <v>5409</v>
      </c>
      <c r="Q222" s="293" t="s">
        <v>4741</v>
      </c>
    </row>
    <row r="223" spans="1:17" x14ac:dyDescent="0.25">
      <c r="A223" s="293" t="s">
        <v>5521</v>
      </c>
      <c r="B223" s="293" t="s">
        <v>5522</v>
      </c>
      <c r="C223" s="293" t="s">
        <v>5523</v>
      </c>
      <c r="D223" s="293"/>
      <c r="E223" s="293" t="s">
        <v>5411</v>
      </c>
      <c r="F223" s="293"/>
      <c r="G223" s="291"/>
      <c r="H223" s="292">
        <v>0</v>
      </c>
      <c r="I223" s="293" t="s">
        <v>4803</v>
      </c>
      <c r="J223" s="293" t="s">
        <v>4804</v>
      </c>
      <c r="K223" s="293" t="s">
        <v>4737</v>
      </c>
      <c r="L223" s="293" t="s">
        <v>5051</v>
      </c>
      <c r="M223" s="293" t="s">
        <v>4806</v>
      </c>
      <c r="N223" s="293"/>
      <c r="O223" s="293" t="s">
        <v>18813</v>
      </c>
      <c r="P223" s="293" t="s">
        <v>5409</v>
      </c>
      <c r="Q223" s="293" t="s">
        <v>4741</v>
      </c>
    </row>
    <row r="224" spans="1:17" x14ac:dyDescent="0.25">
      <c r="A224" s="293" t="s">
        <v>5524</v>
      </c>
      <c r="B224" s="293" t="s">
        <v>5525</v>
      </c>
      <c r="C224" s="293" t="s">
        <v>5526</v>
      </c>
      <c r="D224" s="293"/>
      <c r="E224" s="293" t="s">
        <v>5411</v>
      </c>
      <c r="F224" s="293"/>
      <c r="G224" s="291"/>
      <c r="H224" s="292">
        <v>0</v>
      </c>
      <c r="I224" s="293" t="s">
        <v>4803</v>
      </c>
      <c r="J224" s="293" t="s">
        <v>4804</v>
      </c>
      <c r="K224" s="293" t="s">
        <v>4737</v>
      </c>
      <c r="L224" s="293" t="s">
        <v>5051</v>
      </c>
      <c r="M224" s="293" t="s">
        <v>4806</v>
      </c>
      <c r="N224" s="293"/>
      <c r="O224" s="293" t="s">
        <v>18813</v>
      </c>
      <c r="P224" s="293" t="s">
        <v>5409</v>
      </c>
      <c r="Q224" s="293" t="s">
        <v>4741</v>
      </c>
    </row>
    <row r="225" spans="1:17" x14ac:dyDescent="0.25">
      <c r="A225" s="293" t="s">
        <v>5527</v>
      </c>
      <c r="B225" s="293" t="s">
        <v>5528</v>
      </c>
      <c r="C225" s="293" t="s">
        <v>5529</v>
      </c>
      <c r="D225" s="293"/>
      <c r="E225" s="293" t="s">
        <v>5411</v>
      </c>
      <c r="F225" s="293"/>
      <c r="G225" s="291"/>
      <c r="H225" s="292">
        <v>0</v>
      </c>
      <c r="I225" s="293" t="s">
        <v>4803</v>
      </c>
      <c r="J225" s="293" t="s">
        <v>4804</v>
      </c>
      <c r="K225" s="293" t="s">
        <v>4737</v>
      </c>
      <c r="L225" s="293" t="s">
        <v>5051</v>
      </c>
      <c r="M225" s="293" t="s">
        <v>4806</v>
      </c>
      <c r="N225" s="293"/>
      <c r="O225" s="293" t="s">
        <v>18813</v>
      </c>
      <c r="P225" s="293" t="s">
        <v>5409</v>
      </c>
      <c r="Q225" s="293" t="s">
        <v>4741</v>
      </c>
    </row>
    <row r="226" spans="1:17" x14ac:dyDescent="0.25">
      <c r="A226" s="293" t="s">
        <v>5530</v>
      </c>
      <c r="B226" s="293" t="s">
        <v>5531</v>
      </c>
      <c r="C226" s="293" t="s">
        <v>5532</v>
      </c>
      <c r="D226" s="293"/>
      <c r="E226" s="293" t="s">
        <v>5411</v>
      </c>
      <c r="F226" s="293"/>
      <c r="G226" s="291"/>
      <c r="H226" s="292">
        <v>0</v>
      </c>
      <c r="I226" s="293" t="s">
        <v>4803</v>
      </c>
      <c r="J226" s="293" t="s">
        <v>4804</v>
      </c>
      <c r="K226" s="293" t="s">
        <v>4737</v>
      </c>
      <c r="L226" s="293" t="s">
        <v>5051</v>
      </c>
      <c r="M226" s="293" t="s">
        <v>4806</v>
      </c>
      <c r="N226" s="293"/>
      <c r="O226" s="293" t="s">
        <v>18813</v>
      </c>
      <c r="P226" s="293" t="s">
        <v>5409</v>
      </c>
      <c r="Q226" s="293" t="s">
        <v>4741</v>
      </c>
    </row>
    <row r="227" spans="1:17" x14ac:dyDescent="0.25">
      <c r="A227" s="293" t="s">
        <v>5533</v>
      </c>
      <c r="B227" s="293" t="s">
        <v>5534</v>
      </c>
      <c r="C227" s="293" t="s">
        <v>5535</v>
      </c>
      <c r="D227" s="293"/>
      <c r="E227" s="293" t="s">
        <v>5411</v>
      </c>
      <c r="F227" s="293"/>
      <c r="G227" s="291"/>
      <c r="H227" s="292">
        <v>0</v>
      </c>
      <c r="I227" s="293" t="s">
        <v>4803</v>
      </c>
      <c r="J227" s="293" t="s">
        <v>4804</v>
      </c>
      <c r="K227" s="293" t="s">
        <v>4737</v>
      </c>
      <c r="L227" s="293" t="s">
        <v>5051</v>
      </c>
      <c r="M227" s="293" t="s">
        <v>4806</v>
      </c>
      <c r="N227" s="293"/>
      <c r="O227" s="293" t="s">
        <v>18813</v>
      </c>
      <c r="P227" s="293" t="s">
        <v>5409</v>
      </c>
      <c r="Q227" s="293" t="s">
        <v>4741</v>
      </c>
    </row>
    <row r="228" spans="1:17" x14ac:dyDescent="0.25">
      <c r="A228" s="293" t="s">
        <v>5536</v>
      </c>
      <c r="B228" s="293" t="s">
        <v>5537</v>
      </c>
      <c r="C228" s="293" t="s">
        <v>5538</v>
      </c>
      <c r="D228" s="293"/>
      <c r="E228" s="293" t="s">
        <v>5411</v>
      </c>
      <c r="F228" s="293"/>
      <c r="G228" s="291"/>
      <c r="H228" s="292">
        <v>0</v>
      </c>
      <c r="I228" s="293" t="s">
        <v>4803</v>
      </c>
      <c r="J228" s="293" t="s">
        <v>4804</v>
      </c>
      <c r="K228" s="293" t="s">
        <v>4737</v>
      </c>
      <c r="L228" s="293" t="s">
        <v>5051</v>
      </c>
      <c r="M228" s="293" t="s">
        <v>4806</v>
      </c>
      <c r="N228" s="293"/>
      <c r="O228" s="293" t="s">
        <v>18813</v>
      </c>
      <c r="P228" s="293" t="s">
        <v>5409</v>
      </c>
      <c r="Q228" s="293" t="s">
        <v>4741</v>
      </c>
    </row>
    <row r="229" spans="1:17" x14ac:dyDescent="0.25">
      <c r="A229" s="293" t="s">
        <v>5539</v>
      </c>
      <c r="B229" s="293" t="s">
        <v>5540</v>
      </c>
      <c r="C229" s="293" t="s">
        <v>5541</v>
      </c>
      <c r="D229" s="293"/>
      <c r="E229" s="293" t="s">
        <v>5411</v>
      </c>
      <c r="F229" s="293"/>
      <c r="G229" s="291"/>
      <c r="H229" s="292">
        <v>0</v>
      </c>
      <c r="I229" s="293" t="s">
        <v>4803</v>
      </c>
      <c r="J229" s="293" t="s">
        <v>4804</v>
      </c>
      <c r="K229" s="293" t="s">
        <v>4737</v>
      </c>
      <c r="L229" s="293" t="s">
        <v>5051</v>
      </c>
      <c r="M229" s="293" t="s">
        <v>4806</v>
      </c>
      <c r="N229" s="293"/>
      <c r="O229" s="293" t="s">
        <v>18813</v>
      </c>
      <c r="P229" s="293" t="s">
        <v>5409</v>
      </c>
      <c r="Q229" s="293" t="s">
        <v>4741</v>
      </c>
    </row>
    <row r="230" spans="1:17" x14ac:dyDescent="0.25">
      <c r="A230" s="293" t="s">
        <v>5542</v>
      </c>
      <c r="B230" s="293" t="s">
        <v>5543</v>
      </c>
      <c r="C230" s="293" t="s">
        <v>5544</v>
      </c>
      <c r="D230" s="293"/>
      <c r="E230" s="293" t="s">
        <v>5411</v>
      </c>
      <c r="F230" s="293"/>
      <c r="G230" s="291"/>
      <c r="H230" s="292">
        <v>0</v>
      </c>
      <c r="I230" s="293" t="s">
        <v>4803</v>
      </c>
      <c r="J230" s="293" t="s">
        <v>4804</v>
      </c>
      <c r="K230" s="293" t="s">
        <v>4737</v>
      </c>
      <c r="L230" s="293" t="s">
        <v>5051</v>
      </c>
      <c r="M230" s="293" t="s">
        <v>4806</v>
      </c>
      <c r="N230" s="293"/>
      <c r="O230" s="293" t="s">
        <v>18813</v>
      </c>
      <c r="P230" s="293" t="s">
        <v>5409</v>
      </c>
      <c r="Q230" s="293" t="s">
        <v>4741</v>
      </c>
    </row>
    <row r="231" spans="1:17" x14ac:dyDescent="0.25">
      <c r="A231" s="293" t="s">
        <v>5545</v>
      </c>
      <c r="B231" s="293" t="s">
        <v>5546</v>
      </c>
      <c r="C231" s="293" t="s">
        <v>5547</v>
      </c>
      <c r="D231" s="293"/>
      <c r="E231" s="293" t="s">
        <v>5411</v>
      </c>
      <c r="F231" s="293"/>
      <c r="G231" s="291"/>
      <c r="H231" s="292">
        <v>0</v>
      </c>
      <c r="I231" s="293" t="s">
        <v>4803</v>
      </c>
      <c r="J231" s="293" t="s">
        <v>4804</v>
      </c>
      <c r="K231" s="293" t="s">
        <v>4737</v>
      </c>
      <c r="L231" s="293" t="s">
        <v>5051</v>
      </c>
      <c r="M231" s="293" t="s">
        <v>4806</v>
      </c>
      <c r="N231" s="293"/>
      <c r="O231" s="293" t="s">
        <v>18813</v>
      </c>
      <c r="P231" s="293" t="s">
        <v>5409</v>
      </c>
      <c r="Q231" s="293" t="s">
        <v>4741</v>
      </c>
    </row>
    <row r="232" spans="1:17" x14ac:dyDescent="0.25">
      <c r="A232" s="293" t="s">
        <v>5548</v>
      </c>
      <c r="B232" s="293" t="s">
        <v>5549</v>
      </c>
      <c r="C232" s="293" t="s">
        <v>5550</v>
      </c>
      <c r="D232" s="293"/>
      <c r="E232" s="293" t="s">
        <v>5411</v>
      </c>
      <c r="F232" s="293"/>
      <c r="G232" s="291"/>
      <c r="H232" s="292">
        <v>0</v>
      </c>
      <c r="I232" s="293" t="s">
        <v>4803</v>
      </c>
      <c r="J232" s="293" t="s">
        <v>4804</v>
      </c>
      <c r="K232" s="293" t="s">
        <v>4737</v>
      </c>
      <c r="L232" s="293" t="s">
        <v>5087</v>
      </c>
      <c r="M232" s="293" t="s">
        <v>4806</v>
      </c>
      <c r="N232" s="293"/>
      <c r="O232" s="293" t="s">
        <v>18813</v>
      </c>
      <c r="P232" s="293" t="s">
        <v>5409</v>
      </c>
      <c r="Q232" s="293" t="s">
        <v>4741</v>
      </c>
    </row>
    <row r="233" spans="1:17" x14ac:dyDescent="0.25">
      <c r="A233" s="293" t="s">
        <v>5551</v>
      </c>
      <c r="B233" s="293" t="s">
        <v>5552</v>
      </c>
      <c r="C233" s="293" t="s">
        <v>5553</v>
      </c>
      <c r="D233" s="293"/>
      <c r="E233" s="293" t="s">
        <v>5411</v>
      </c>
      <c r="F233" s="293"/>
      <c r="G233" s="291"/>
      <c r="H233" s="292">
        <v>0</v>
      </c>
      <c r="I233" s="293" t="s">
        <v>4803</v>
      </c>
      <c r="J233" s="293" t="s">
        <v>4804</v>
      </c>
      <c r="K233" s="293" t="s">
        <v>4737</v>
      </c>
      <c r="L233" s="293" t="s">
        <v>5087</v>
      </c>
      <c r="M233" s="293" t="s">
        <v>4806</v>
      </c>
      <c r="N233" s="293"/>
      <c r="O233" s="293" t="s">
        <v>18813</v>
      </c>
      <c r="P233" s="293" t="s">
        <v>5409</v>
      </c>
      <c r="Q233" s="293" t="s">
        <v>4741</v>
      </c>
    </row>
    <row r="234" spans="1:17" x14ac:dyDescent="0.25">
      <c r="A234" s="293" t="s">
        <v>5554</v>
      </c>
      <c r="B234" s="293" t="s">
        <v>5555</v>
      </c>
      <c r="C234" s="293" t="s">
        <v>5556</v>
      </c>
      <c r="D234" s="293"/>
      <c r="E234" s="293" t="s">
        <v>5411</v>
      </c>
      <c r="F234" s="293"/>
      <c r="G234" s="291"/>
      <c r="H234" s="292">
        <v>0</v>
      </c>
      <c r="I234" s="293" t="s">
        <v>4803</v>
      </c>
      <c r="J234" s="293" t="s">
        <v>4804</v>
      </c>
      <c r="K234" s="293" t="s">
        <v>4737</v>
      </c>
      <c r="L234" s="293" t="s">
        <v>5087</v>
      </c>
      <c r="M234" s="293" t="s">
        <v>4806</v>
      </c>
      <c r="N234" s="293"/>
      <c r="O234" s="293" t="s">
        <v>18813</v>
      </c>
      <c r="P234" s="293" t="s">
        <v>5409</v>
      </c>
      <c r="Q234" s="293" t="s">
        <v>4741</v>
      </c>
    </row>
    <row r="235" spans="1:17" x14ac:dyDescent="0.25">
      <c r="A235" s="293" t="s">
        <v>5557</v>
      </c>
      <c r="B235" s="293" t="s">
        <v>5558</v>
      </c>
      <c r="C235" s="293" t="s">
        <v>5559</v>
      </c>
      <c r="D235" s="293"/>
      <c r="E235" s="293" t="s">
        <v>5411</v>
      </c>
      <c r="F235" s="293"/>
      <c r="G235" s="291"/>
      <c r="H235" s="292">
        <v>0</v>
      </c>
      <c r="I235" s="293" t="s">
        <v>4803</v>
      </c>
      <c r="J235" s="293" t="s">
        <v>4804</v>
      </c>
      <c r="K235" s="293" t="s">
        <v>4737</v>
      </c>
      <c r="L235" s="293" t="s">
        <v>5051</v>
      </c>
      <c r="M235" s="293" t="s">
        <v>4806</v>
      </c>
      <c r="N235" s="293"/>
      <c r="O235" s="293" t="s">
        <v>18813</v>
      </c>
      <c r="P235" s="293" t="s">
        <v>5409</v>
      </c>
      <c r="Q235" s="293" t="s">
        <v>4741</v>
      </c>
    </row>
    <row r="236" spans="1:17" x14ac:dyDescent="0.25">
      <c r="A236" s="293" t="s">
        <v>5560</v>
      </c>
      <c r="B236" s="293" t="s">
        <v>5561</v>
      </c>
      <c r="C236" s="293" t="s">
        <v>5562</v>
      </c>
      <c r="D236" s="293"/>
      <c r="E236" s="293" t="s">
        <v>5411</v>
      </c>
      <c r="F236" s="293"/>
      <c r="G236" s="291"/>
      <c r="H236" s="292">
        <v>0</v>
      </c>
      <c r="I236" s="293" t="s">
        <v>4803</v>
      </c>
      <c r="J236" s="293" t="s">
        <v>4804</v>
      </c>
      <c r="K236" s="293" t="s">
        <v>4737</v>
      </c>
      <c r="L236" s="293" t="s">
        <v>5051</v>
      </c>
      <c r="M236" s="293" t="s">
        <v>4806</v>
      </c>
      <c r="N236" s="293"/>
      <c r="O236" s="293" t="s">
        <v>18813</v>
      </c>
      <c r="P236" s="293" t="s">
        <v>5409</v>
      </c>
      <c r="Q236" s="293" t="s">
        <v>4741</v>
      </c>
    </row>
    <row r="237" spans="1:17" x14ac:dyDescent="0.25">
      <c r="A237" s="293" t="s">
        <v>5563</v>
      </c>
      <c r="B237" s="293" t="s">
        <v>5564</v>
      </c>
      <c r="C237" s="293" t="s">
        <v>5565</v>
      </c>
      <c r="D237" s="293"/>
      <c r="E237" s="293" t="s">
        <v>5411</v>
      </c>
      <c r="F237" s="293"/>
      <c r="G237" s="291"/>
      <c r="H237" s="292">
        <v>0</v>
      </c>
      <c r="I237" s="293" t="s">
        <v>4803</v>
      </c>
      <c r="J237" s="293" t="s">
        <v>4804</v>
      </c>
      <c r="K237" s="293" t="s">
        <v>4737</v>
      </c>
      <c r="L237" s="293" t="s">
        <v>5051</v>
      </c>
      <c r="M237" s="293" t="s">
        <v>4806</v>
      </c>
      <c r="N237" s="293"/>
      <c r="O237" s="293" t="s">
        <v>18813</v>
      </c>
      <c r="P237" s="293" t="s">
        <v>5409</v>
      </c>
      <c r="Q237" s="293" t="s">
        <v>4741</v>
      </c>
    </row>
    <row r="238" spans="1:17" x14ac:dyDescent="0.25">
      <c r="A238" s="293" t="s">
        <v>5566</v>
      </c>
      <c r="B238" s="293" t="s">
        <v>5567</v>
      </c>
      <c r="C238" s="293" t="s">
        <v>5568</v>
      </c>
      <c r="D238" s="293"/>
      <c r="E238" s="293" t="s">
        <v>5411</v>
      </c>
      <c r="F238" s="293"/>
      <c r="G238" s="291"/>
      <c r="H238" s="292">
        <v>0</v>
      </c>
      <c r="I238" s="293" t="s">
        <v>4803</v>
      </c>
      <c r="J238" s="293" t="s">
        <v>4804</v>
      </c>
      <c r="K238" s="293" t="s">
        <v>4737</v>
      </c>
      <c r="L238" s="293" t="s">
        <v>5051</v>
      </c>
      <c r="M238" s="293" t="s">
        <v>4806</v>
      </c>
      <c r="N238" s="293"/>
      <c r="O238" s="293" t="s">
        <v>18813</v>
      </c>
      <c r="P238" s="293" t="s">
        <v>5409</v>
      </c>
      <c r="Q238" s="293" t="s">
        <v>4741</v>
      </c>
    </row>
    <row r="239" spans="1:17" x14ac:dyDescent="0.25">
      <c r="A239" s="293" t="s">
        <v>5569</v>
      </c>
      <c r="B239" s="293" t="s">
        <v>5570</v>
      </c>
      <c r="C239" s="293" t="s">
        <v>5571</v>
      </c>
      <c r="D239" s="293"/>
      <c r="E239" s="293" t="s">
        <v>5411</v>
      </c>
      <c r="F239" s="293"/>
      <c r="G239" s="291"/>
      <c r="H239" s="292">
        <v>0</v>
      </c>
      <c r="I239" s="293" t="s">
        <v>4803</v>
      </c>
      <c r="J239" s="293" t="s">
        <v>4804</v>
      </c>
      <c r="K239" s="293" t="s">
        <v>4737</v>
      </c>
      <c r="L239" s="293" t="s">
        <v>5051</v>
      </c>
      <c r="M239" s="293" t="s">
        <v>4806</v>
      </c>
      <c r="N239" s="293"/>
      <c r="O239" s="293" t="s">
        <v>18813</v>
      </c>
      <c r="P239" s="293" t="s">
        <v>5409</v>
      </c>
      <c r="Q239" s="293" t="s">
        <v>4741</v>
      </c>
    </row>
    <row r="240" spans="1:17" x14ac:dyDescent="0.25">
      <c r="A240" s="293" t="s">
        <v>5572</v>
      </c>
      <c r="B240" s="293" t="s">
        <v>5573</v>
      </c>
      <c r="C240" s="293" t="s">
        <v>5574</v>
      </c>
      <c r="D240" s="293"/>
      <c r="E240" s="293" t="s">
        <v>5411</v>
      </c>
      <c r="F240" s="293"/>
      <c r="G240" s="291"/>
      <c r="H240" s="292">
        <v>0</v>
      </c>
      <c r="I240" s="293" t="s">
        <v>4803</v>
      </c>
      <c r="J240" s="293" t="s">
        <v>4804</v>
      </c>
      <c r="K240" s="293" t="s">
        <v>4737</v>
      </c>
      <c r="L240" s="293" t="s">
        <v>5051</v>
      </c>
      <c r="M240" s="293" t="s">
        <v>4806</v>
      </c>
      <c r="N240" s="293"/>
      <c r="O240" s="293" t="s">
        <v>18813</v>
      </c>
      <c r="P240" s="293" t="s">
        <v>5409</v>
      </c>
      <c r="Q240" s="293" t="s">
        <v>4741</v>
      </c>
    </row>
    <row r="241" spans="1:17" x14ac:dyDescent="0.25">
      <c r="A241" s="293" t="s">
        <v>5575</v>
      </c>
      <c r="B241" s="293" t="s">
        <v>5576</v>
      </c>
      <c r="C241" s="293" t="s">
        <v>5577</v>
      </c>
      <c r="D241" s="293"/>
      <c r="E241" s="293" t="s">
        <v>5411</v>
      </c>
      <c r="F241" s="293"/>
      <c r="G241" s="291"/>
      <c r="H241" s="292">
        <v>0</v>
      </c>
      <c r="I241" s="293" t="s">
        <v>4803</v>
      </c>
      <c r="J241" s="293" t="s">
        <v>4804</v>
      </c>
      <c r="K241" s="293" t="s">
        <v>4737</v>
      </c>
      <c r="L241" s="293" t="s">
        <v>5051</v>
      </c>
      <c r="M241" s="293" t="s">
        <v>4806</v>
      </c>
      <c r="N241" s="293"/>
      <c r="O241" s="293" t="s">
        <v>18813</v>
      </c>
      <c r="P241" s="293" t="s">
        <v>5409</v>
      </c>
      <c r="Q241" s="293" t="s">
        <v>4741</v>
      </c>
    </row>
    <row r="242" spans="1:17" x14ac:dyDescent="0.25">
      <c r="A242" s="293" t="s">
        <v>5578</v>
      </c>
      <c r="B242" s="293" t="s">
        <v>5579</v>
      </c>
      <c r="C242" s="293" t="s">
        <v>5580</v>
      </c>
      <c r="D242" s="293"/>
      <c r="E242" s="293" t="s">
        <v>5411</v>
      </c>
      <c r="F242" s="293"/>
      <c r="G242" s="291"/>
      <c r="H242" s="292">
        <v>0</v>
      </c>
      <c r="I242" s="293" t="s">
        <v>4803</v>
      </c>
      <c r="J242" s="293" t="s">
        <v>4804</v>
      </c>
      <c r="K242" s="293" t="s">
        <v>4737</v>
      </c>
      <c r="L242" s="293" t="s">
        <v>5581</v>
      </c>
      <c r="M242" s="293" t="s">
        <v>4806</v>
      </c>
      <c r="N242" s="293"/>
      <c r="O242" s="293" t="s">
        <v>18813</v>
      </c>
      <c r="P242" s="293" t="s">
        <v>5409</v>
      </c>
      <c r="Q242" s="293" t="s">
        <v>4741</v>
      </c>
    </row>
    <row r="243" spans="1:17" x14ac:dyDescent="0.25">
      <c r="A243" s="293" t="s">
        <v>5582</v>
      </c>
      <c r="B243" s="293" t="s">
        <v>5583</v>
      </c>
      <c r="C243" s="293" t="s">
        <v>5584</v>
      </c>
      <c r="D243" s="293"/>
      <c r="E243" s="293" t="s">
        <v>5411</v>
      </c>
      <c r="F243" s="293"/>
      <c r="G243" s="291"/>
      <c r="H243" s="292">
        <v>0</v>
      </c>
      <c r="I243" s="293" t="s">
        <v>4803</v>
      </c>
      <c r="J243" s="293" t="s">
        <v>4804</v>
      </c>
      <c r="K243" s="293" t="s">
        <v>4737</v>
      </c>
      <c r="L243" s="293" t="s">
        <v>5581</v>
      </c>
      <c r="M243" s="293" t="s">
        <v>4806</v>
      </c>
      <c r="N243" s="293"/>
      <c r="O243" s="293" t="s">
        <v>18813</v>
      </c>
      <c r="P243" s="293" t="s">
        <v>5409</v>
      </c>
      <c r="Q243" s="293" t="s">
        <v>4741</v>
      </c>
    </row>
    <row r="244" spans="1:17" x14ac:dyDescent="0.25">
      <c r="A244" s="293" t="s">
        <v>5585</v>
      </c>
      <c r="B244" s="293" t="s">
        <v>5586</v>
      </c>
      <c r="C244" s="293" t="s">
        <v>5587</v>
      </c>
      <c r="D244" s="293"/>
      <c r="E244" s="293" t="s">
        <v>5411</v>
      </c>
      <c r="F244" s="293"/>
      <c r="G244" s="291"/>
      <c r="H244" s="292">
        <v>0</v>
      </c>
      <c r="I244" s="293" t="s">
        <v>4803</v>
      </c>
      <c r="J244" s="293" t="s">
        <v>4804</v>
      </c>
      <c r="K244" s="293" t="s">
        <v>4737</v>
      </c>
      <c r="L244" s="293" t="s">
        <v>5029</v>
      </c>
      <c r="M244" s="293" t="s">
        <v>4806</v>
      </c>
      <c r="N244" s="293"/>
      <c r="O244" s="293" t="s">
        <v>18813</v>
      </c>
      <c r="P244" s="293" t="s">
        <v>5409</v>
      </c>
      <c r="Q244" s="293" t="s">
        <v>4741</v>
      </c>
    </row>
    <row r="245" spans="1:17" x14ac:dyDescent="0.25">
      <c r="A245" s="293" t="s">
        <v>5588</v>
      </c>
      <c r="B245" s="293" t="s">
        <v>5589</v>
      </c>
      <c r="C245" s="293" t="s">
        <v>5590</v>
      </c>
      <c r="D245" s="293"/>
      <c r="E245" s="293" t="s">
        <v>5411</v>
      </c>
      <c r="F245" s="293"/>
      <c r="G245" s="291"/>
      <c r="H245" s="292">
        <v>0</v>
      </c>
      <c r="I245" s="293" t="s">
        <v>4803</v>
      </c>
      <c r="J245" s="293" t="s">
        <v>4804</v>
      </c>
      <c r="K245" s="293" t="s">
        <v>4737</v>
      </c>
      <c r="L245" s="293" t="s">
        <v>5029</v>
      </c>
      <c r="M245" s="293" t="s">
        <v>4806</v>
      </c>
      <c r="N245" s="293"/>
      <c r="O245" s="293" t="s">
        <v>18813</v>
      </c>
      <c r="P245" s="293" t="s">
        <v>5409</v>
      </c>
      <c r="Q245" s="293" t="s">
        <v>4741</v>
      </c>
    </row>
    <row r="246" spans="1:17" x14ac:dyDescent="0.25">
      <c r="A246" s="293" t="s">
        <v>5591</v>
      </c>
      <c r="B246" s="293" t="s">
        <v>5592</v>
      </c>
      <c r="C246" s="293" t="s">
        <v>5593</v>
      </c>
      <c r="D246" s="293"/>
      <c r="E246" s="293" t="s">
        <v>5411</v>
      </c>
      <c r="F246" s="293"/>
      <c r="G246" s="291"/>
      <c r="H246" s="292">
        <v>0</v>
      </c>
      <c r="I246" s="293" t="s">
        <v>4803</v>
      </c>
      <c r="J246" s="293" t="s">
        <v>4804</v>
      </c>
      <c r="K246" s="293" t="s">
        <v>4737</v>
      </c>
      <c r="L246" s="293" t="s">
        <v>5029</v>
      </c>
      <c r="M246" s="293" t="s">
        <v>4806</v>
      </c>
      <c r="N246" s="293" t="s">
        <v>5594</v>
      </c>
      <c r="O246" s="293" t="s">
        <v>18813</v>
      </c>
      <c r="P246" s="293" t="s">
        <v>5409</v>
      </c>
      <c r="Q246" s="293" t="s">
        <v>4741</v>
      </c>
    </row>
    <row r="247" spans="1:17" x14ac:dyDescent="0.25">
      <c r="A247" s="293" t="s">
        <v>5595</v>
      </c>
      <c r="B247" s="293" t="s">
        <v>5596</v>
      </c>
      <c r="C247" s="293" t="s">
        <v>5597</v>
      </c>
      <c r="D247" s="293"/>
      <c r="E247" s="293" t="s">
        <v>5411</v>
      </c>
      <c r="F247" s="293"/>
      <c r="G247" s="291"/>
      <c r="H247" s="292">
        <v>0</v>
      </c>
      <c r="I247" s="293" t="s">
        <v>4803</v>
      </c>
      <c r="J247" s="293" t="s">
        <v>4804</v>
      </c>
      <c r="K247" s="293" t="s">
        <v>4737</v>
      </c>
      <c r="L247" s="293" t="s">
        <v>5581</v>
      </c>
      <c r="M247" s="293" t="s">
        <v>4806</v>
      </c>
      <c r="N247" s="293"/>
      <c r="O247" s="293" t="s">
        <v>18813</v>
      </c>
      <c r="P247" s="293" t="s">
        <v>5409</v>
      </c>
      <c r="Q247" s="293" t="s">
        <v>4741</v>
      </c>
    </row>
    <row r="248" spans="1:17" x14ac:dyDescent="0.25">
      <c r="A248" s="293" t="s">
        <v>5598</v>
      </c>
      <c r="B248" s="293" t="s">
        <v>5599</v>
      </c>
      <c r="C248" s="293" t="s">
        <v>5600</v>
      </c>
      <c r="D248" s="293"/>
      <c r="E248" s="293" t="s">
        <v>5416</v>
      </c>
      <c r="F248" s="293"/>
      <c r="G248" s="291"/>
      <c r="H248" s="292">
        <v>0</v>
      </c>
      <c r="I248" s="293" t="s">
        <v>4856</v>
      </c>
      <c r="J248" s="293" t="s">
        <v>4857</v>
      </c>
      <c r="K248" s="293" t="s">
        <v>4737</v>
      </c>
      <c r="L248" s="293" t="s">
        <v>5314</v>
      </c>
      <c r="M248" s="293" t="s">
        <v>4859</v>
      </c>
      <c r="N248" s="293"/>
      <c r="O248" s="293" t="s">
        <v>18813</v>
      </c>
      <c r="P248" s="293" t="s">
        <v>5409</v>
      </c>
      <c r="Q248" s="293" t="s">
        <v>4741</v>
      </c>
    </row>
    <row r="249" spans="1:17" x14ac:dyDescent="0.25">
      <c r="A249" s="293" t="s">
        <v>5601</v>
      </c>
      <c r="B249" s="293" t="s">
        <v>5602</v>
      </c>
      <c r="C249" s="293" t="s">
        <v>5603</v>
      </c>
      <c r="D249" s="293"/>
      <c r="E249" s="293" t="s">
        <v>5416</v>
      </c>
      <c r="F249" s="293"/>
      <c r="G249" s="291"/>
      <c r="H249" s="292">
        <v>0</v>
      </c>
      <c r="I249" s="293" t="s">
        <v>4856</v>
      </c>
      <c r="J249" s="293" t="s">
        <v>4857</v>
      </c>
      <c r="K249" s="293" t="s">
        <v>4737</v>
      </c>
      <c r="L249" s="293" t="s">
        <v>5314</v>
      </c>
      <c r="M249" s="293" t="s">
        <v>4859</v>
      </c>
      <c r="N249" s="293"/>
      <c r="O249" s="293" t="s">
        <v>18813</v>
      </c>
      <c r="P249" s="293" t="s">
        <v>5409</v>
      </c>
      <c r="Q249" s="293" t="s">
        <v>4741</v>
      </c>
    </row>
    <row r="250" spans="1:17" x14ac:dyDescent="0.25">
      <c r="A250" s="293" t="s">
        <v>5604</v>
      </c>
      <c r="B250" s="293" t="s">
        <v>5605</v>
      </c>
      <c r="C250" s="293" t="s">
        <v>5606</v>
      </c>
      <c r="D250" s="293"/>
      <c r="E250" s="293" t="s">
        <v>5416</v>
      </c>
      <c r="F250" s="293"/>
      <c r="G250" s="291"/>
      <c r="H250" s="292">
        <v>0</v>
      </c>
      <c r="I250" s="293" t="s">
        <v>4856</v>
      </c>
      <c r="J250" s="293" t="s">
        <v>4857</v>
      </c>
      <c r="K250" s="293" t="s">
        <v>4737</v>
      </c>
      <c r="L250" s="293" t="s">
        <v>5314</v>
      </c>
      <c r="M250" s="293" t="s">
        <v>4859</v>
      </c>
      <c r="N250" s="293" t="s">
        <v>5607</v>
      </c>
      <c r="O250" s="293" t="s">
        <v>18813</v>
      </c>
      <c r="P250" s="293" t="s">
        <v>5409</v>
      </c>
      <c r="Q250" s="293" t="s">
        <v>4741</v>
      </c>
    </row>
    <row r="251" spans="1:17" x14ac:dyDescent="0.25">
      <c r="A251" s="293" t="s">
        <v>5608</v>
      </c>
      <c r="B251" s="293" t="s">
        <v>5609</v>
      </c>
      <c r="C251" s="293" t="s">
        <v>5610</v>
      </c>
      <c r="D251" s="293"/>
      <c r="E251" s="293" t="s">
        <v>5416</v>
      </c>
      <c r="F251" s="293"/>
      <c r="G251" s="291"/>
      <c r="H251" s="292">
        <v>0</v>
      </c>
      <c r="I251" s="293" t="s">
        <v>4856</v>
      </c>
      <c r="J251" s="293" t="s">
        <v>4857</v>
      </c>
      <c r="K251" s="293" t="s">
        <v>4737</v>
      </c>
      <c r="L251" s="293" t="s">
        <v>5314</v>
      </c>
      <c r="M251" s="293" t="s">
        <v>4859</v>
      </c>
      <c r="N251" s="293" t="s">
        <v>5611</v>
      </c>
      <c r="O251" s="293" t="s">
        <v>18813</v>
      </c>
      <c r="P251" s="293" t="s">
        <v>5409</v>
      </c>
      <c r="Q251" s="293" t="s">
        <v>4741</v>
      </c>
    </row>
    <row r="252" spans="1:17" x14ac:dyDescent="0.25">
      <c r="A252" s="293" t="s">
        <v>5612</v>
      </c>
      <c r="B252" s="293" t="s">
        <v>5613</v>
      </c>
      <c r="C252" s="293" t="s">
        <v>5614</v>
      </c>
      <c r="D252" s="293"/>
      <c r="E252" s="293" t="s">
        <v>5416</v>
      </c>
      <c r="F252" s="293"/>
      <c r="G252" s="291"/>
      <c r="H252" s="292">
        <v>0</v>
      </c>
      <c r="I252" s="293" t="s">
        <v>4856</v>
      </c>
      <c r="J252" s="293" t="s">
        <v>4857</v>
      </c>
      <c r="K252" s="293" t="s">
        <v>4737</v>
      </c>
      <c r="L252" s="293" t="s">
        <v>5314</v>
      </c>
      <c r="M252" s="293" t="s">
        <v>4859</v>
      </c>
      <c r="N252" s="293" t="s">
        <v>5611</v>
      </c>
      <c r="O252" s="293" t="s">
        <v>18813</v>
      </c>
      <c r="P252" s="293" t="s">
        <v>5409</v>
      </c>
      <c r="Q252" s="293" t="s">
        <v>4741</v>
      </c>
    </row>
    <row r="253" spans="1:17" x14ac:dyDescent="0.25">
      <c r="A253" s="293" t="s">
        <v>5615</v>
      </c>
      <c r="B253" s="293" t="s">
        <v>5616</v>
      </c>
      <c r="C253" s="293" t="s">
        <v>5617</v>
      </c>
      <c r="D253" s="293"/>
      <c r="E253" s="293" t="s">
        <v>5416</v>
      </c>
      <c r="F253" s="293"/>
      <c r="G253" s="291"/>
      <c r="H253" s="292">
        <v>0</v>
      </c>
      <c r="I253" s="293" t="s">
        <v>5200</v>
      </c>
      <c r="J253" s="293" t="s">
        <v>5201</v>
      </c>
      <c r="K253" s="293" t="s">
        <v>4737</v>
      </c>
      <c r="L253" s="293" t="s">
        <v>4840</v>
      </c>
      <c r="M253" s="293" t="s">
        <v>4852</v>
      </c>
      <c r="N253" s="293"/>
      <c r="O253" s="293" t="s">
        <v>18813</v>
      </c>
      <c r="P253" s="293" t="s">
        <v>5409</v>
      </c>
      <c r="Q253" s="293" t="s">
        <v>4741</v>
      </c>
    </row>
    <row r="254" spans="1:17" x14ac:dyDescent="0.25">
      <c r="A254" s="293" t="s">
        <v>5618</v>
      </c>
      <c r="B254" s="293" t="s">
        <v>5619</v>
      </c>
      <c r="C254" s="293" t="s">
        <v>5620</v>
      </c>
      <c r="D254" s="293"/>
      <c r="E254" s="293" t="s">
        <v>5416</v>
      </c>
      <c r="F254" s="293"/>
      <c r="G254" s="291"/>
      <c r="H254" s="292">
        <v>0</v>
      </c>
      <c r="I254" s="293" t="s">
        <v>4975</v>
      </c>
      <c r="J254" s="293" t="s">
        <v>4976</v>
      </c>
      <c r="K254" s="293" t="s">
        <v>4737</v>
      </c>
      <c r="L254" s="293" t="s">
        <v>4840</v>
      </c>
      <c r="M254" s="293" t="s">
        <v>5166</v>
      </c>
      <c r="N254" s="293"/>
      <c r="O254" s="293" t="s">
        <v>18813</v>
      </c>
      <c r="P254" s="293" t="s">
        <v>5409</v>
      </c>
      <c r="Q254" s="293" t="s">
        <v>4741</v>
      </c>
    </row>
    <row r="255" spans="1:17" x14ac:dyDescent="0.25">
      <c r="A255" s="293" t="s">
        <v>5621</v>
      </c>
      <c r="B255" s="293" t="s">
        <v>5622</v>
      </c>
      <c r="C255" s="293" t="s">
        <v>5623</v>
      </c>
      <c r="D255" s="293"/>
      <c r="E255" s="293" t="s">
        <v>5416</v>
      </c>
      <c r="F255" s="293"/>
      <c r="G255" s="291"/>
      <c r="H255" s="292">
        <v>0</v>
      </c>
      <c r="I255" s="293" t="s">
        <v>4975</v>
      </c>
      <c r="J255" s="293" t="s">
        <v>4976</v>
      </c>
      <c r="K255" s="293" t="s">
        <v>4737</v>
      </c>
      <c r="L255" s="293" t="s">
        <v>4840</v>
      </c>
      <c r="M255" s="293" t="s">
        <v>4841</v>
      </c>
      <c r="N255" s="293"/>
      <c r="O255" s="293" t="s">
        <v>18813</v>
      </c>
      <c r="P255" s="293" t="s">
        <v>5409</v>
      </c>
      <c r="Q255" s="293" t="s">
        <v>4741</v>
      </c>
    </row>
    <row r="256" spans="1:17" x14ac:dyDescent="0.25">
      <c r="A256" s="293" t="s">
        <v>5624</v>
      </c>
      <c r="B256" s="293" t="s">
        <v>5625</v>
      </c>
      <c r="C256" s="293" t="s">
        <v>5626</v>
      </c>
      <c r="D256" s="293"/>
      <c r="E256" s="293" t="s">
        <v>5416</v>
      </c>
      <c r="F256" s="293"/>
      <c r="G256" s="291"/>
      <c r="H256" s="292">
        <v>0</v>
      </c>
      <c r="I256" s="293" t="s">
        <v>5200</v>
      </c>
      <c r="J256" s="293" t="s">
        <v>5201</v>
      </c>
      <c r="K256" s="293" t="s">
        <v>4737</v>
      </c>
      <c r="L256" s="293" t="s">
        <v>4840</v>
      </c>
      <c r="M256" s="293" t="s">
        <v>4852</v>
      </c>
      <c r="N256" s="293"/>
      <c r="O256" s="293" t="s">
        <v>18813</v>
      </c>
      <c r="P256" s="293" t="s">
        <v>5409</v>
      </c>
      <c r="Q256" s="293" t="s">
        <v>4741</v>
      </c>
    </row>
    <row r="257" spans="1:17" x14ac:dyDescent="0.25">
      <c r="A257" s="293" t="s">
        <v>5627</v>
      </c>
      <c r="B257" s="293" t="s">
        <v>5628</v>
      </c>
      <c r="C257" s="293" t="s">
        <v>5629</v>
      </c>
      <c r="D257" s="293"/>
      <c r="E257" s="293" t="s">
        <v>5416</v>
      </c>
      <c r="F257" s="293"/>
      <c r="G257" s="291"/>
      <c r="H257" s="292">
        <v>0</v>
      </c>
      <c r="I257" s="293" t="s">
        <v>4975</v>
      </c>
      <c r="J257" s="293" t="s">
        <v>4976</v>
      </c>
      <c r="K257" s="293" t="s">
        <v>4737</v>
      </c>
      <c r="L257" s="293" t="s">
        <v>4840</v>
      </c>
      <c r="M257" s="293" t="s">
        <v>5175</v>
      </c>
      <c r="N257" s="293"/>
      <c r="O257" s="293" t="s">
        <v>18813</v>
      </c>
      <c r="P257" s="293" t="s">
        <v>5409</v>
      </c>
      <c r="Q257" s="293" t="s">
        <v>4741</v>
      </c>
    </row>
    <row r="258" spans="1:17" x14ac:dyDescent="0.25">
      <c r="A258" s="293" t="s">
        <v>5630</v>
      </c>
      <c r="B258" s="293" t="s">
        <v>5631</v>
      </c>
      <c r="C258" s="293" t="s">
        <v>5632</v>
      </c>
      <c r="D258" s="293"/>
      <c r="E258" s="293" t="s">
        <v>5416</v>
      </c>
      <c r="F258" s="293"/>
      <c r="G258" s="291"/>
      <c r="H258" s="292">
        <v>0</v>
      </c>
      <c r="I258" s="293" t="s">
        <v>4975</v>
      </c>
      <c r="J258" s="293" t="s">
        <v>4976</v>
      </c>
      <c r="K258" s="293" t="s">
        <v>4737</v>
      </c>
      <c r="L258" s="293" t="s">
        <v>4840</v>
      </c>
      <c r="M258" s="293" t="s">
        <v>4841</v>
      </c>
      <c r="N258" s="293"/>
      <c r="O258" s="293" t="s">
        <v>18813</v>
      </c>
      <c r="P258" s="293" t="s">
        <v>5409</v>
      </c>
      <c r="Q258" s="293" t="s">
        <v>4741</v>
      </c>
    </row>
    <row r="259" spans="1:17" x14ac:dyDescent="0.25">
      <c r="A259" s="293" t="s">
        <v>5633</v>
      </c>
      <c r="B259" s="293" t="s">
        <v>5634</v>
      </c>
      <c r="C259" s="293" t="s">
        <v>5635</v>
      </c>
      <c r="D259" s="293"/>
      <c r="E259" s="293" t="s">
        <v>5416</v>
      </c>
      <c r="F259" s="293"/>
      <c r="G259" s="291"/>
      <c r="H259" s="292">
        <v>0</v>
      </c>
      <c r="I259" s="293" t="s">
        <v>4975</v>
      </c>
      <c r="J259" s="293" t="s">
        <v>4976</v>
      </c>
      <c r="K259" s="293" t="s">
        <v>4737</v>
      </c>
      <c r="L259" s="293" t="s">
        <v>4840</v>
      </c>
      <c r="M259" s="293" t="s">
        <v>5166</v>
      </c>
      <c r="N259" s="293"/>
      <c r="O259" s="293" t="s">
        <v>18813</v>
      </c>
      <c r="P259" s="293" t="s">
        <v>5409</v>
      </c>
      <c r="Q259" s="293" t="s">
        <v>4741</v>
      </c>
    </row>
    <row r="260" spans="1:17" x14ac:dyDescent="0.25">
      <c r="A260" s="293" t="s">
        <v>5636</v>
      </c>
      <c r="B260" s="293" t="s">
        <v>5637</v>
      </c>
      <c r="C260" s="293" t="s">
        <v>5638</v>
      </c>
      <c r="D260" s="293"/>
      <c r="E260" s="293" t="s">
        <v>5416</v>
      </c>
      <c r="F260" s="293"/>
      <c r="G260" s="291"/>
      <c r="H260" s="292">
        <v>0</v>
      </c>
      <c r="I260" s="293" t="s">
        <v>5200</v>
      </c>
      <c r="J260" s="293" t="s">
        <v>5201</v>
      </c>
      <c r="K260" s="293" t="s">
        <v>4737</v>
      </c>
      <c r="L260" s="293" t="s">
        <v>4840</v>
      </c>
      <c r="M260" s="293" t="s">
        <v>4852</v>
      </c>
      <c r="N260" s="293"/>
      <c r="O260" s="293" t="s">
        <v>18813</v>
      </c>
      <c r="P260" s="293" t="s">
        <v>5409</v>
      </c>
      <c r="Q260" s="293" t="s">
        <v>4741</v>
      </c>
    </row>
    <row r="261" spans="1:17" x14ac:dyDescent="0.25">
      <c r="A261" s="293" t="s">
        <v>5639</v>
      </c>
      <c r="B261" s="293" t="s">
        <v>5640</v>
      </c>
      <c r="C261" s="293" t="s">
        <v>5641</v>
      </c>
      <c r="D261" s="293"/>
      <c r="E261" s="293" t="s">
        <v>5416</v>
      </c>
      <c r="F261" s="293"/>
      <c r="G261" s="291"/>
      <c r="H261" s="292">
        <v>0</v>
      </c>
      <c r="I261" s="293" t="s">
        <v>5200</v>
      </c>
      <c r="J261" s="293" t="s">
        <v>5201</v>
      </c>
      <c r="K261" s="293" t="s">
        <v>4737</v>
      </c>
      <c r="L261" s="293" t="s">
        <v>4840</v>
      </c>
      <c r="M261" s="293" t="s">
        <v>4852</v>
      </c>
      <c r="N261" s="293"/>
      <c r="O261" s="293" t="s">
        <v>18813</v>
      </c>
      <c r="P261" s="293" t="s">
        <v>5409</v>
      </c>
      <c r="Q261" s="293" t="s">
        <v>4741</v>
      </c>
    </row>
    <row r="262" spans="1:17" x14ac:dyDescent="0.25">
      <c r="A262" s="293" t="s">
        <v>5642</v>
      </c>
      <c r="B262" s="293" t="s">
        <v>5643</v>
      </c>
      <c r="C262" s="293" t="s">
        <v>5644</v>
      </c>
      <c r="D262" s="293"/>
      <c r="E262" s="293" t="s">
        <v>5416</v>
      </c>
      <c r="F262" s="293"/>
      <c r="G262" s="291"/>
      <c r="H262" s="292">
        <v>0</v>
      </c>
      <c r="I262" s="293" t="s">
        <v>5200</v>
      </c>
      <c r="J262" s="293" t="s">
        <v>5201</v>
      </c>
      <c r="K262" s="293" t="s">
        <v>4737</v>
      </c>
      <c r="L262" s="293" t="s">
        <v>4840</v>
      </c>
      <c r="M262" s="293" t="s">
        <v>4852</v>
      </c>
      <c r="N262" s="293"/>
      <c r="O262" s="293" t="s">
        <v>18813</v>
      </c>
      <c r="P262" s="293" t="s">
        <v>5409</v>
      </c>
      <c r="Q262" s="293" t="s">
        <v>4741</v>
      </c>
    </row>
    <row r="263" spans="1:17" x14ac:dyDescent="0.25">
      <c r="A263" s="293" t="s">
        <v>5645</v>
      </c>
      <c r="B263" s="293" t="s">
        <v>5646</v>
      </c>
      <c r="C263" s="293" t="s">
        <v>5647</v>
      </c>
      <c r="D263" s="293"/>
      <c r="E263" s="293" t="s">
        <v>5416</v>
      </c>
      <c r="F263" s="293"/>
      <c r="G263" s="291"/>
      <c r="H263" s="292">
        <v>0</v>
      </c>
      <c r="I263" s="293" t="s">
        <v>4975</v>
      </c>
      <c r="J263" s="293" t="s">
        <v>4976</v>
      </c>
      <c r="K263" s="293" t="s">
        <v>4737</v>
      </c>
      <c r="L263" s="293" t="s">
        <v>4840</v>
      </c>
      <c r="M263" s="293" t="s">
        <v>5166</v>
      </c>
      <c r="N263" s="293"/>
      <c r="O263" s="293" t="s">
        <v>18813</v>
      </c>
      <c r="P263" s="293" t="s">
        <v>5409</v>
      </c>
      <c r="Q263" s="293" t="s">
        <v>4741</v>
      </c>
    </row>
    <row r="264" spans="1:17" x14ac:dyDescent="0.25">
      <c r="A264" s="293" t="s">
        <v>5648</v>
      </c>
      <c r="B264" s="293" t="s">
        <v>5649</v>
      </c>
      <c r="C264" s="293" t="s">
        <v>5650</v>
      </c>
      <c r="D264" s="293"/>
      <c r="E264" s="293" t="s">
        <v>5416</v>
      </c>
      <c r="F264" s="293"/>
      <c r="G264" s="291"/>
      <c r="H264" s="292">
        <v>0</v>
      </c>
      <c r="I264" s="293" t="s">
        <v>5200</v>
      </c>
      <c r="J264" s="293" t="s">
        <v>5201</v>
      </c>
      <c r="K264" s="293" t="s">
        <v>4737</v>
      </c>
      <c r="L264" s="293" t="s">
        <v>4840</v>
      </c>
      <c r="M264" s="293" t="s">
        <v>4852</v>
      </c>
      <c r="N264" s="293"/>
      <c r="O264" s="293" t="s">
        <v>18813</v>
      </c>
      <c r="P264" s="293" t="s">
        <v>5409</v>
      </c>
      <c r="Q264" s="293" t="s">
        <v>4741</v>
      </c>
    </row>
    <row r="265" spans="1:17" x14ac:dyDescent="0.25">
      <c r="A265" s="293" t="s">
        <v>5651</v>
      </c>
      <c r="B265" s="293" t="s">
        <v>5652</v>
      </c>
      <c r="C265" s="293" t="s">
        <v>5653</v>
      </c>
      <c r="D265" s="293"/>
      <c r="E265" s="293" t="s">
        <v>5416</v>
      </c>
      <c r="F265" s="293"/>
      <c r="G265" s="291"/>
      <c r="H265" s="292">
        <v>0</v>
      </c>
      <c r="I265" s="293" t="s">
        <v>5200</v>
      </c>
      <c r="J265" s="293" t="s">
        <v>5201</v>
      </c>
      <c r="K265" s="293" t="s">
        <v>4737</v>
      </c>
      <c r="L265" s="293" t="s">
        <v>4840</v>
      </c>
      <c r="M265" s="293" t="s">
        <v>4852</v>
      </c>
      <c r="N265" s="293"/>
      <c r="O265" s="293" t="s">
        <v>18813</v>
      </c>
      <c r="P265" s="293" t="s">
        <v>5409</v>
      </c>
      <c r="Q265" s="293" t="s">
        <v>4741</v>
      </c>
    </row>
    <row r="266" spans="1:17" x14ac:dyDescent="0.25">
      <c r="A266" s="293" t="s">
        <v>5654</v>
      </c>
      <c r="B266" s="293" t="s">
        <v>5655</v>
      </c>
      <c r="C266" s="293" t="s">
        <v>5656</v>
      </c>
      <c r="D266" s="293"/>
      <c r="E266" s="293" t="s">
        <v>5416</v>
      </c>
      <c r="F266" s="293"/>
      <c r="G266" s="291"/>
      <c r="H266" s="292">
        <v>0</v>
      </c>
      <c r="I266" s="293" t="s">
        <v>5200</v>
      </c>
      <c r="J266" s="293" t="s">
        <v>5201</v>
      </c>
      <c r="K266" s="293" t="s">
        <v>4737</v>
      </c>
      <c r="L266" s="293" t="s">
        <v>4840</v>
      </c>
      <c r="M266" s="293" t="s">
        <v>5220</v>
      </c>
      <c r="N266" s="293"/>
      <c r="O266" s="293" t="s">
        <v>18813</v>
      </c>
      <c r="P266" s="293" t="s">
        <v>5409</v>
      </c>
      <c r="Q266" s="293" t="s">
        <v>4741</v>
      </c>
    </row>
    <row r="267" spans="1:17" x14ac:dyDescent="0.25">
      <c r="A267" s="293" t="s">
        <v>5657</v>
      </c>
      <c r="B267" s="293" t="s">
        <v>5658</v>
      </c>
      <c r="C267" s="293" t="s">
        <v>5659</v>
      </c>
      <c r="D267" s="293"/>
      <c r="E267" s="293" t="s">
        <v>5416</v>
      </c>
      <c r="F267" s="293"/>
      <c r="G267" s="291"/>
      <c r="H267" s="292">
        <v>0</v>
      </c>
      <c r="I267" s="293" t="s">
        <v>5200</v>
      </c>
      <c r="J267" s="293" t="s">
        <v>5201</v>
      </c>
      <c r="K267" s="293" t="s">
        <v>4737</v>
      </c>
      <c r="L267" s="293" t="s">
        <v>4840</v>
      </c>
      <c r="M267" s="293" t="s">
        <v>5220</v>
      </c>
      <c r="N267" s="293"/>
      <c r="O267" s="293" t="s">
        <v>18813</v>
      </c>
      <c r="P267" s="293" t="s">
        <v>5409</v>
      </c>
      <c r="Q267" s="293" t="s">
        <v>4741</v>
      </c>
    </row>
    <row r="268" spans="1:17" x14ac:dyDescent="0.25">
      <c r="A268" s="293" t="s">
        <v>5660</v>
      </c>
      <c r="B268" s="293" t="s">
        <v>5661</v>
      </c>
      <c r="C268" s="293" t="s">
        <v>5662</v>
      </c>
      <c r="D268" s="293"/>
      <c r="E268" s="293" t="s">
        <v>5416</v>
      </c>
      <c r="F268" s="293"/>
      <c r="G268" s="291"/>
      <c r="H268" s="292">
        <v>0</v>
      </c>
      <c r="I268" s="293" t="s">
        <v>4975</v>
      </c>
      <c r="J268" s="293" t="s">
        <v>4976</v>
      </c>
      <c r="K268" s="293" t="s">
        <v>4737</v>
      </c>
      <c r="L268" s="293" t="s">
        <v>4840</v>
      </c>
      <c r="M268" s="293" t="s">
        <v>5230</v>
      </c>
      <c r="N268" s="293"/>
      <c r="O268" s="293" t="s">
        <v>18813</v>
      </c>
      <c r="P268" s="293" t="s">
        <v>5409</v>
      </c>
      <c r="Q268" s="293" t="s">
        <v>4741</v>
      </c>
    </row>
    <row r="269" spans="1:17" x14ac:dyDescent="0.25">
      <c r="A269" s="293" t="s">
        <v>5663</v>
      </c>
      <c r="B269" s="293" t="s">
        <v>5664</v>
      </c>
      <c r="C269" s="293" t="s">
        <v>5665</v>
      </c>
      <c r="D269" s="293"/>
      <c r="E269" s="293" t="s">
        <v>5416</v>
      </c>
      <c r="F269" s="293"/>
      <c r="G269" s="291"/>
      <c r="H269" s="292">
        <v>0</v>
      </c>
      <c r="I269" s="293" t="s">
        <v>4975</v>
      </c>
      <c r="J269" s="293" t="s">
        <v>4976</v>
      </c>
      <c r="K269" s="293" t="s">
        <v>4737</v>
      </c>
      <c r="L269" s="293" t="s">
        <v>4840</v>
      </c>
      <c r="M269" s="293" t="s">
        <v>5166</v>
      </c>
      <c r="N269" s="293"/>
      <c r="O269" s="293" t="s">
        <v>18813</v>
      </c>
      <c r="P269" s="293" t="s">
        <v>5409</v>
      </c>
      <c r="Q269" s="293" t="s">
        <v>4741</v>
      </c>
    </row>
    <row r="270" spans="1:17" x14ac:dyDescent="0.25">
      <c r="A270" s="293" t="s">
        <v>5666</v>
      </c>
      <c r="B270" s="293" t="s">
        <v>5667</v>
      </c>
      <c r="C270" s="293" t="s">
        <v>5668</v>
      </c>
      <c r="D270" s="293"/>
      <c r="E270" s="293" t="s">
        <v>5416</v>
      </c>
      <c r="F270" s="293"/>
      <c r="G270" s="291"/>
      <c r="H270" s="292">
        <v>0</v>
      </c>
      <c r="I270" s="293" t="s">
        <v>5200</v>
      </c>
      <c r="J270" s="293" t="s">
        <v>5201</v>
      </c>
      <c r="K270" s="293" t="s">
        <v>4737</v>
      </c>
      <c r="L270" s="293" t="s">
        <v>4840</v>
      </c>
      <c r="M270" s="293" t="s">
        <v>4852</v>
      </c>
      <c r="N270" s="293"/>
      <c r="O270" s="293" t="s">
        <v>18813</v>
      </c>
      <c r="P270" s="293" t="s">
        <v>5409</v>
      </c>
      <c r="Q270" s="293" t="s">
        <v>4741</v>
      </c>
    </row>
    <row r="271" spans="1:17" x14ac:dyDescent="0.25">
      <c r="A271" s="293" t="s">
        <v>5669</v>
      </c>
      <c r="B271" s="293" t="s">
        <v>5670</v>
      </c>
      <c r="C271" s="293" t="s">
        <v>5671</v>
      </c>
      <c r="D271" s="293"/>
      <c r="E271" s="293" t="s">
        <v>5416</v>
      </c>
      <c r="F271" s="293"/>
      <c r="G271" s="291"/>
      <c r="H271" s="292">
        <v>0</v>
      </c>
      <c r="I271" s="293" t="s">
        <v>4975</v>
      </c>
      <c r="J271" s="293" t="s">
        <v>4976</v>
      </c>
      <c r="K271" s="293" t="s">
        <v>4737</v>
      </c>
      <c r="L271" s="293" t="s">
        <v>4840</v>
      </c>
      <c r="M271" s="293" t="s">
        <v>5310</v>
      </c>
      <c r="N271" s="293"/>
      <c r="O271" s="293" t="s">
        <v>18813</v>
      </c>
      <c r="P271" s="293" t="s">
        <v>5409</v>
      </c>
      <c r="Q271" s="293" t="s">
        <v>4741</v>
      </c>
    </row>
    <row r="272" spans="1:17" x14ac:dyDescent="0.25">
      <c r="A272" s="293" t="s">
        <v>5672</v>
      </c>
      <c r="B272" s="293" t="s">
        <v>5673</v>
      </c>
      <c r="C272" s="293" t="s">
        <v>5674</v>
      </c>
      <c r="D272" s="293"/>
      <c r="E272" s="293" t="s">
        <v>5416</v>
      </c>
      <c r="F272" s="293"/>
      <c r="G272" s="291"/>
      <c r="H272" s="292">
        <v>0</v>
      </c>
      <c r="I272" s="293" t="s">
        <v>4975</v>
      </c>
      <c r="J272" s="293" t="s">
        <v>4976</v>
      </c>
      <c r="K272" s="293" t="s">
        <v>4737</v>
      </c>
      <c r="L272" s="293" t="s">
        <v>4840</v>
      </c>
      <c r="M272" s="293" t="s">
        <v>5166</v>
      </c>
      <c r="N272" s="293"/>
      <c r="O272" s="293" t="s">
        <v>18813</v>
      </c>
      <c r="P272" s="293" t="s">
        <v>5409</v>
      </c>
      <c r="Q272" s="293" t="s">
        <v>4741</v>
      </c>
    </row>
    <row r="273" spans="1:17" x14ac:dyDescent="0.25">
      <c r="A273" s="293" t="s">
        <v>5675</v>
      </c>
      <c r="B273" s="293" t="s">
        <v>5676</v>
      </c>
      <c r="C273" s="293" t="s">
        <v>5677</v>
      </c>
      <c r="D273" s="293"/>
      <c r="E273" s="293" t="s">
        <v>5416</v>
      </c>
      <c r="F273" s="293"/>
      <c r="G273" s="291"/>
      <c r="H273" s="292">
        <v>0</v>
      </c>
      <c r="I273" s="293" t="s">
        <v>5200</v>
      </c>
      <c r="J273" s="293" t="s">
        <v>5201</v>
      </c>
      <c r="K273" s="293" t="s">
        <v>4737</v>
      </c>
      <c r="L273" s="293" t="s">
        <v>4840</v>
      </c>
      <c r="M273" s="293" t="s">
        <v>4852</v>
      </c>
      <c r="N273" s="293"/>
      <c r="O273" s="293" t="s">
        <v>18813</v>
      </c>
      <c r="P273" s="293" t="s">
        <v>5409</v>
      </c>
      <c r="Q273" s="293" t="s">
        <v>4741</v>
      </c>
    </row>
    <row r="274" spans="1:17" x14ac:dyDescent="0.25">
      <c r="A274" s="293" t="s">
        <v>5678</v>
      </c>
      <c r="B274" s="293" t="s">
        <v>5679</v>
      </c>
      <c r="C274" s="293" t="s">
        <v>5680</v>
      </c>
      <c r="D274" s="293"/>
      <c r="E274" s="293" t="s">
        <v>5416</v>
      </c>
      <c r="F274" s="293"/>
      <c r="G274" s="291"/>
      <c r="H274" s="292">
        <v>0</v>
      </c>
      <c r="I274" s="293" t="s">
        <v>4975</v>
      </c>
      <c r="J274" s="293" t="s">
        <v>4976</v>
      </c>
      <c r="K274" s="293" t="s">
        <v>4737</v>
      </c>
      <c r="L274" s="293" t="s">
        <v>4840</v>
      </c>
      <c r="M274" s="293" t="s">
        <v>5230</v>
      </c>
      <c r="N274" s="293"/>
      <c r="O274" s="293" t="s">
        <v>18813</v>
      </c>
      <c r="P274" s="293" t="s">
        <v>5409</v>
      </c>
      <c r="Q274" s="293" t="s">
        <v>4741</v>
      </c>
    </row>
    <row r="275" spans="1:17" x14ac:dyDescent="0.25">
      <c r="A275" s="293" t="s">
        <v>5681</v>
      </c>
      <c r="B275" s="293" t="s">
        <v>5682</v>
      </c>
      <c r="C275" s="293" t="s">
        <v>5683</v>
      </c>
      <c r="D275" s="293"/>
      <c r="E275" s="293" t="s">
        <v>5416</v>
      </c>
      <c r="F275" s="293"/>
      <c r="G275" s="291"/>
      <c r="H275" s="292">
        <v>0</v>
      </c>
      <c r="I275" s="293" t="s">
        <v>5200</v>
      </c>
      <c r="J275" s="293" t="s">
        <v>5201</v>
      </c>
      <c r="K275" s="293" t="s">
        <v>4737</v>
      </c>
      <c r="L275" s="293" t="s">
        <v>4840</v>
      </c>
      <c r="M275" s="293" t="s">
        <v>4852</v>
      </c>
      <c r="N275" s="293"/>
      <c r="O275" s="293" t="s">
        <v>18813</v>
      </c>
      <c r="P275" s="293" t="s">
        <v>5409</v>
      </c>
      <c r="Q275" s="293" t="s">
        <v>4741</v>
      </c>
    </row>
    <row r="276" spans="1:17" x14ac:dyDescent="0.25">
      <c r="A276" s="293" t="s">
        <v>5684</v>
      </c>
      <c r="B276" s="293" t="s">
        <v>5685</v>
      </c>
      <c r="C276" s="293" t="s">
        <v>5686</v>
      </c>
      <c r="D276" s="293"/>
      <c r="E276" s="293" t="s">
        <v>5416</v>
      </c>
      <c r="F276" s="293"/>
      <c r="G276" s="291"/>
      <c r="H276" s="292">
        <v>0</v>
      </c>
      <c r="I276" s="293" t="s">
        <v>5200</v>
      </c>
      <c r="J276" s="293" t="s">
        <v>5201</v>
      </c>
      <c r="K276" s="293" t="s">
        <v>4737</v>
      </c>
      <c r="L276" s="293" t="s">
        <v>4840</v>
      </c>
      <c r="M276" s="293" t="s">
        <v>5210</v>
      </c>
      <c r="N276" s="293"/>
      <c r="O276" s="293" t="s">
        <v>18813</v>
      </c>
      <c r="P276" s="293" t="s">
        <v>5409</v>
      </c>
      <c r="Q276" s="293" t="s">
        <v>4741</v>
      </c>
    </row>
    <row r="277" spans="1:17" x14ac:dyDescent="0.25">
      <c r="A277" s="293" t="s">
        <v>5687</v>
      </c>
      <c r="B277" s="293" t="s">
        <v>5688</v>
      </c>
      <c r="C277" s="293" t="s">
        <v>5689</v>
      </c>
      <c r="D277" s="293"/>
      <c r="E277" s="293" t="s">
        <v>5416</v>
      </c>
      <c r="F277" s="293"/>
      <c r="G277" s="291"/>
      <c r="H277" s="292">
        <v>0</v>
      </c>
      <c r="I277" s="293" t="s">
        <v>4975</v>
      </c>
      <c r="J277" s="293" t="s">
        <v>4976</v>
      </c>
      <c r="K277" s="293" t="s">
        <v>4737</v>
      </c>
      <c r="L277" s="293" t="s">
        <v>4840</v>
      </c>
      <c r="M277" s="293" t="s">
        <v>4841</v>
      </c>
      <c r="N277" s="293"/>
      <c r="O277" s="293" t="s">
        <v>18813</v>
      </c>
      <c r="P277" s="293" t="s">
        <v>5409</v>
      </c>
      <c r="Q277" s="293" t="s">
        <v>4741</v>
      </c>
    </row>
    <row r="278" spans="1:17" x14ac:dyDescent="0.25">
      <c r="A278" s="293" t="s">
        <v>5690</v>
      </c>
      <c r="B278" s="293" t="s">
        <v>5691</v>
      </c>
      <c r="C278" s="293" t="s">
        <v>5692</v>
      </c>
      <c r="D278" s="293"/>
      <c r="E278" s="293" t="s">
        <v>5416</v>
      </c>
      <c r="F278" s="293"/>
      <c r="G278" s="291"/>
      <c r="H278" s="292">
        <v>0</v>
      </c>
      <c r="I278" s="293" t="s">
        <v>5200</v>
      </c>
      <c r="J278" s="293" t="s">
        <v>5201</v>
      </c>
      <c r="K278" s="293" t="s">
        <v>4737</v>
      </c>
      <c r="L278" s="293" t="s">
        <v>4840</v>
      </c>
      <c r="M278" s="293" t="s">
        <v>5220</v>
      </c>
      <c r="N278" s="293"/>
      <c r="O278" s="293" t="s">
        <v>18813</v>
      </c>
      <c r="P278" s="293" t="s">
        <v>5409</v>
      </c>
      <c r="Q278" s="293" t="s">
        <v>4741</v>
      </c>
    </row>
    <row r="279" spans="1:17" x14ac:dyDescent="0.25">
      <c r="A279" s="293" t="s">
        <v>5693</v>
      </c>
      <c r="B279" s="293" t="s">
        <v>5694</v>
      </c>
      <c r="C279" s="293" t="s">
        <v>5695</v>
      </c>
      <c r="D279" s="293"/>
      <c r="E279" s="293" t="s">
        <v>5416</v>
      </c>
      <c r="F279" s="293"/>
      <c r="G279" s="291"/>
      <c r="H279" s="292">
        <v>0</v>
      </c>
      <c r="I279" s="293" t="s">
        <v>5200</v>
      </c>
      <c r="J279" s="293" t="s">
        <v>5201</v>
      </c>
      <c r="K279" s="293" t="s">
        <v>4737</v>
      </c>
      <c r="L279" s="293" t="s">
        <v>4840</v>
      </c>
      <c r="M279" s="293" t="s">
        <v>5220</v>
      </c>
      <c r="N279" s="293"/>
      <c r="O279" s="293" t="s">
        <v>18813</v>
      </c>
      <c r="P279" s="293" t="s">
        <v>5409</v>
      </c>
      <c r="Q279" s="293" t="s">
        <v>4741</v>
      </c>
    </row>
    <row r="280" spans="1:17" x14ac:dyDescent="0.25">
      <c r="A280" s="293" t="s">
        <v>5696</v>
      </c>
      <c r="B280" s="293" t="s">
        <v>5697</v>
      </c>
      <c r="C280" s="293" t="s">
        <v>5698</v>
      </c>
      <c r="D280" s="293"/>
      <c r="E280" s="293" t="s">
        <v>5416</v>
      </c>
      <c r="F280" s="293"/>
      <c r="G280" s="291"/>
      <c r="H280" s="292">
        <v>0</v>
      </c>
      <c r="I280" s="293" t="s">
        <v>5200</v>
      </c>
      <c r="J280" s="293" t="s">
        <v>5201</v>
      </c>
      <c r="K280" s="293" t="s">
        <v>4737</v>
      </c>
      <c r="L280" s="293" t="s">
        <v>4840</v>
      </c>
      <c r="M280" s="293" t="s">
        <v>5220</v>
      </c>
      <c r="N280" s="293"/>
      <c r="O280" s="293" t="s">
        <v>18813</v>
      </c>
      <c r="P280" s="293" t="s">
        <v>5409</v>
      </c>
      <c r="Q280" s="293" t="s">
        <v>4741</v>
      </c>
    </row>
    <row r="281" spans="1:17" x14ac:dyDescent="0.25">
      <c r="A281" s="293" t="s">
        <v>5699</v>
      </c>
      <c r="B281" s="293" t="s">
        <v>5700</v>
      </c>
      <c r="C281" s="293" t="s">
        <v>5701</v>
      </c>
      <c r="D281" s="293"/>
      <c r="E281" s="293" t="s">
        <v>5416</v>
      </c>
      <c r="F281" s="293"/>
      <c r="G281" s="291"/>
      <c r="H281" s="292">
        <v>0</v>
      </c>
      <c r="I281" s="293" t="s">
        <v>4975</v>
      </c>
      <c r="J281" s="293" t="s">
        <v>4976</v>
      </c>
      <c r="K281" s="293" t="s">
        <v>4737</v>
      </c>
      <c r="L281" s="293" t="s">
        <v>4840</v>
      </c>
      <c r="M281" s="293" t="s">
        <v>4841</v>
      </c>
      <c r="N281" s="293"/>
      <c r="O281" s="293" t="s">
        <v>18813</v>
      </c>
      <c r="P281" s="293" t="s">
        <v>5409</v>
      </c>
      <c r="Q281" s="293" t="s">
        <v>4741</v>
      </c>
    </row>
    <row r="282" spans="1:17" x14ac:dyDescent="0.25">
      <c r="A282" s="293" t="s">
        <v>5702</v>
      </c>
      <c r="B282" s="293" t="s">
        <v>5703</v>
      </c>
      <c r="C282" s="293" t="s">
        <v>5704</v>
      </c>
      <c r="D282" s="293"/>
      <c r="E282" s="293" t="s">
        <v>5416</v>
      </c>
      <c r="F282" s="293"/>
      <c r="G282" s="291"/>
      <c r="H282" s="292">
        <v>0</v>
      </c>
      <c r="I282" s="293" t="s">
        <v>4975</v>
      </c>
      <c r="J282" s="293" t="s">
        <v>4976</v>
      </c>
      <c r="K282" s="293" t="s">
        <v>4737</v>
      </c>
      <c r="L282" s="293" t="s">
        <v>4840</v>
      </c>
      <c r="M282" s="293" t="s">
        <v>5175</v>
      </c>
      <c r="N282" s="293"/>
      <c r="O282" s="293" t="s">
        <v>18813</v>
      </c>
      <c r="P282" s="293" t="s">
        <v>5409</v>
      </c>
      <c r="Q282" s="293" t="s">
        <v>4741</v>
      </c>
    </row>
    <row r="283" spans="1:17" x14ac:dyDescent="0.25">
      <c r="A283" s="293" t="s">
        <v>5705</v>
      </c>
      <c r="B283" s="293" t="s">
        <v>5706</v>
      </c>
      <c r="C283" s="293" t="s">
        <v>5707</v>
      </c>
      <c r="D283" s="293"/>
      <c r="E283" s="293" t="s">
        <v>5416</v>
      </c>
      <c r="F283" s="293"/>
      <c r="G283" s="291"/>
      <c r="H283" s="292">
        <v>0</v>
      </c>
      <c r="I283" s="293" t="s">
        <v>4975</v>
      </c>
      <c r="J283" s="293" t="s">
        <v>4976</v>
      </c>
      <c r="K283" s="293" t="s">
        <v>4737</v>
      </c>
      <c r="L283" s="293" t="s">
        <v>4840</v>
      </c>
      <c r="M283" s="293" t="s">
        <v>5175</v>
      </c>
      <c r="N283" s="293"/>
      <c r="O283" s="293" t="s">
        <v>18813</v>
      </c>
      <c r="P283" s="293" t="s">
        <v>5409</v>
      </c>
      <c r="Q283" s="293" t="s">
        <v>4741</v>
      </c>
    </row>
    <row r="284" spans="1:17" x14ac:dyDescent="0.25">
      <c r="A284" s="293" t="s">
        <v>5708</v>
      </c>
      <c r="B284" s="293" t="s">
        <v>5709</v>
      </c>
      <c r="C284" s="293" t="s">
        <v>5710</v>
      </c>
      <c r="D284" s="293"/>
      <c r="E284" s="293" t="s">
        <v>5416</v>
      </c>
      <c r="F284" s="293"/>
      <c r="G284" s="291"/>
      <c r="H284" s="292">
        <v>0</v>
      </c>
      <c r="I284" s="293" t="s">
        <v>5200</v>
      </c>
      <c r="J284" s="293" t="s">
        <v>5201</v>
      </c>
      <c r="K284" s="293" t="s">
        <v>4737</v>
      </c>
      <c r="L284" s="293" t="s">
        <v>4840</v>
      </c>
      <c r="M284" s="293" t="s">
        <v>4852</v>
      </c>
      <c r="N284" s="293"/>
      <c r="O284" s="293" t="s">
        <v>18813</v>
      </c>
      <c r="P284" s="293" t="s">
        <v>5409</v>
      </c>
      <c r="Q284" s="293" t="s">
        <v>4741</v>
      </c>
    </row>
    <row r="285" spans="1:17" x14ac:dyDescent="0.25">
      <c r="A285" s="293" t="s">
        <v>5711</v>
      </c>
      <c r="B285" s="293" t="s">
        <v>5712</v>
      </c>
      <c r="C285" s="293" t="s">
        <v>5713</v>
      </c>
      <c r="D285" s="293"/>
      <c r="E285" s="293" t="s">
        <v>5416</v>
      </c>
      <c r="F285" s="293"/>
      <c r="G285" s="291"/>
      <c r="H285" s="292">
        <v>0</v>
      </c>
      <c r="I285" s="293" t="s">
        <v>5200</v>
      </c>
      <c r="J285" s="293" t="s">
        <v>5201</v>
      </c>
      <c r="K285" s="293" t="s">
        <v>4737</v>
      </c>
      <c r="L285" s="293" t="s">
        <v>4840</v>
      </c>
      <c r="M285" s="293" t="s">
        <v>4852</v>
      </c>
      <c r="N285" s="293"/>
      <c r="O285" s="293" t="s">
        <v>18813</v>
      </c>
      <c r="P285" s="293" t="s">
        <v>5409</v>
      </c>
      <c r="Q285" s="293" t="s">
        <v>4741</v>
      </c>
    </row>
    <row r="286" spans="1:17" x14ac:dyDescent="0.25">
      <c r="A286" s="293" t="s">
        <v>5714</v>
      </c>
      <c r="B286" s="293" t="s">
        <v>5715</v>
      </c>
      <c r="C286" s="293" t="s">
        <v>5716</v>
      </c>
      <c r="D286" s="293"/>
      <c r="E286" s="293" t="s">
        <v>5416</v>
      </c>
      <c r="F286" s="293"/>
      <c r="G286" s="291"/>
      <c r="H286" s="292">
        <v>0</v>
      </c>
      <c r="I286" s="293" t="s">
        <v>5200</v>
      </c>
      <c r="J286" s="293" t="s">
        <v>5201</v>
      </c>
      <c r="K286" s="293" t="s">
        <v>4737</v>
      </c>
      <c r="L286" s="293" t="s">
        <v>4840</v>
      </c>
      <c r="M286" s="293" t="s">
        <v>5333</v>
      </c>
      <c r="N286" s="293"/>
      <c r="O286" s="293" t="s">
        <v>18813</v>
      </c>
      <c r="P286" s="293" t="s">
        <v>5409</v>
      </c>
      <c r="Q286" s="293" t="s">
        <v>4741</v>
      </c>
    </row>
    <row r="287" spans="1:17" x14ac:dyDescent="0.25">
      <c r="A287" s="293" t="s">
        <v>5717</v>
      </c>
      <c r="B287" s="293" t="s">
        <v>5718</v>
      </c>
      <c r="C287" s="293" t="s">
        <v>5719</v>
      </c>
      <c r="D287" s="293"/>
      <c r="E287" s="293" t="s">
        <v>5416</v>
      </c>
      <c r="F287" s="293"/>
      <c r="G287" s="291"/>
      <c r="H287" s="292">
        <v>0</v>
      </c>
      <c r="I287" s="293" t="s">
        <v>5200</v>
      </c>
      <c r="J287" s="293" t="s">
        <v>5201</v>
      </c>
      <c r="K287" s="293" t="s">
        <v>4737</v>
      </c>
      <c r="L287" s="293" t="s">
        <v>4840</v>
      </c>
      <c r="M287" s="293" t="s">
        <v>5333</v>
      </c>
      <c r="N287" s="293"/>
      <c r="O287" s="293" t="s">
        <v>18813</v>
      </c>
      <c r="P287" s="293" t="s">
        <v>5409</v>
      </c>
      <c r="Q287" s="293" t="s">
        <v>4741</v>
      </c>
    </row>
    <row r="288" spans="1:17" x14ac:dyDescent="0.25">
      <c r="A288" s="293" t="s">
        <v>5720</v>
      </c>
      <c r="B288" s="293" t="s">
        <v>5721</v>
      </c>
      <c r="C288" s="293" t="s">
        <v>5722</v>
      </c>
      <c r="D288" s="293"/>
      <c r="E288" s="293" t="s">
        <v>5416</v>
      </c>
      <c r="F288" s="293"/>
      <c r="G288" s="291"/>
      <c r="H288" s="292">
        <v>0</v>
      </c>
      <c r="I288" s="293" t="s">
        <v>5200</v>
      </c>
      <c r="J288" s="293" t="s">
        <v>5201</v>
      </c>
      <c r="K288" s="293" t="s">
        <v>4737</v>
      </c>
      <c r="L288" s="293" t="s">
        <v>4840</v>
      </c>
      <c r="M288" s="293" t="s">
        <v>5333</v>
      </c>
      <c r="N288" s="293"/>
      <c r="O288" s="293" t="s">
        <v>18813</v>
      </c>
      <c r="P288" s="293" t="s">
        <v>5409</v>
      </c>
      <c r="Q288" s="293" t="s">
        <v>4741</v>
      </c>
    </row>
    <row r="289" spans="1:17" x14ac:dyDescent="0.25">
      <c r="A289" s="293" t="s">
        <v>5723</v>
      </c>
      <c r="B289" s="293" t="s">
        <v>5724</v>
      </c>
      <c r="C289" s="293" t="s">
        <v>5725</v>
      </c>
      <c r="D289" s="293"/>
      <c r="E289" s="293" t="s">
        <v>5416</v>
      </c>
      <c r="F289" s="293"/>
      <c r="G289" s="291"/>
      <c r="H289" s="292">
        <v>0</v>
      </c>
      <c r="I289" s="293" t="s">
        <v>4975</v>
      </c>
      <c r="J289" s="293" t="s">
        <v>4976</v>
      </c>
      <c r="K289" s="293" t="s">
        <v>4737</v>
      </c>
      <c r="L289" s="293" t="s">
        <v>4840</v>
      </c>
      <c r="M289" s="293" t="s">
        <v>5175</v>
      </c>
      <c r="N289" s="293"/>
      <c r="O289" s="293" t="s">
        <v>18813</v>
      </c>
      <c r="P289" s="293" t="s">
        <v>5409</v>
      </c>
      <c r="Q289" s="293" t="s">
        <v>4741</v>
      </c>
    </row>
    <row r="290" spans="1:17" x14ac:dyDescent="0.25">
      <c r="A290" s="293" t="s">
        <v>5726</v>
      </c>
      <c r="B290" s="293" t="s">
        <v>5727</v>
      </c>
      <c r="C290" s="293" t="s">
        <v>5728</v>
      </c>
      <c r="D290" s="293"/>
      <c r="E290" s="293" t="s">
        <v>5416</v>
      </c>
      <c r="F290" s="293"/>
      <c r="G290" s="291"/>
      <c r="H290" s="292">
        <v>0</v>
      </c>
      <c r="I290" s="293" t="s">
        <v>4975</v>
      </c>
      <c r="J290" s="293" t="s">
        <v>4976</v>
      </c>
      <c r="K290" s="293" t="s">
        <v>4737</v>
      </c>
      <c r="L290" s="293" t="s">
        <v>4840</v>
      </c>
      <c r="M290" s="293" t="s">
        <v>5161</v>
      </c>
      <c r="N290" s="293"/>
      <c r="O290" s="293" t="s">
        <v>18813</v>
      </c>
      <c r="P290" s="293" t="s">
        <v>5409</v>
      </c>
      <c r="Q290" s="293" t="s">
        <v>4741</v>
      </c>
    </row>
    <row r="291" spans="1:17" x14ac:dyDescent="0.25">
      <c r="A291" s="293" t="s">
        <v>5729</v>
      </c>
      <c r="B291" s="293" t="s">
        <v>5730</v>
      </c>
      <c r="C291" s="293" t="s">
        <v>5731</v>
      </c>
      <c r="D291" s="293"/>
      <c r="E291" s="293" t="s">
        <v>5416</v>
      </c>
      <c r="F291" s="293"/>
      <c r="G291" s="291"/>
      <c r="H291" s="292">
        <v>0</v>
      </c>
      <c r="I291" s="293" t="s">
        <v>5200</v>
      </c>
      <c r="J291" s="293" t="s">
        <v>5201</v>
      </c>
      <c r="K291" s="293" t="s">
        <v>4737</v>
      </c>
      <c r="L291" s="293" t="s">
        <v>4840</v>
      </c>
      <c r="M291" s="293" t="s">
        <v>4852</v>
      </c>
      <c r="N291" s="293"/>
      <c r="O291" s="293" t="s">
        <v>18813</v>
      </c>
      <c r="P291" s="293" t="s">
        <v>5409</v>
      </c>
      <c r="Q291" s="293" t="s">
        <v>4741</v>
      </c>
    </row>
    <row r="292" spans="1:17" x14ac:dyDescent="0.25">
      <c r="A292" s="293" t="s">
        <v>5732</v>
      </c>
      <c r="B292" s="293" t="s">
        <v>5733</v>
      </c>
      <c r="C292" s="293" t="s">
        <v>5734</v>
      </c>
      <c r="D292" s="293"/>
      <c r="E292" s="293" t="s">
        <v>5416</v>
      </c>
      <c r="F292" s="293"/>
      <c r="G292" s="291"/>
      <c r="H292" s="292">
        <v>0</v>
      </c>
      <c r="I292" s="293" t="s">
        <v>4975</v>
      </c>
      <c r="J292" s="293" t="s">
        <v>4976</v>
      </c>
      <c r="K292" s="293" t="s">
        <v>4737</v>
      </c>
      <c r="L292" s="293" t="s">
        <v>4840</v>
      </c>
      <c r="M292" s="293" t="s">
        <v>5166</v>
      </c>
      <c r="N292" s="293"/>
      <c r="O292" s="293" t="s">
        <v>18813</v>
      </c>
      <c r="P292" s="293" t="s">
        <v>5409</v>
      </c>
      <c r="Q292" s="293" t="s">
        <v>4741</v>
      </c>
    </row>
    <row r="293" spans="1:17" x14ac:dyDescent="0.25">
      <c r="A293" s="293" t="s">
        <v>5735</v>
      </c>
      <c r="B293" s="293" t="s">
        <v>5736</v>
      </c>
      <c r="C293" s="293" t="s">
        <v>5737</v>
      </c>
      <c r="D293" s="293"/>
      <c r="E293" s="293" t="s">
        <v>5416</v>
      </c>
      <c r="F293" s="293"/>
      <c r="G293" s="291"/>
      <c r="H293" s="292">
        <v>0</v>
      </c>
      <c r="I293" s="293" t="s">
        <v>5200</v>
      </c>
      <c r="J293" s="293" t="s">
        <v>5201</v>
      </c>
      <c r="K293" s="293" t="s">
        <v>4737</v>
      </c>
      <c r="L293" s="293" t="s">
        <v>4840</v>
      </c>
      <c r="M293" s="293" t="s">
        <v>5202</v>
      </c>
      <c r="N293" s="293"/>
      <c r="O293" s="293" t="s">
        <v>18813</v>
      </c>
      <c r="P293" s="293" t="s">
        <v>5409</v>
      </c>
      <c r="Q293" s="293" t="s">
        <v>4741</v>
      </c>
    </row>
    <row r="294" spans="1:17" x14ac:dyDescent="0.25">
      <c r="A294" s="293" t="s">
        <v>5738</v>
      </c>
      <c r="B294" s="293" t="s">
        <v>5739</v>
      </c>
      <c r="C294" s="293" t="s">
        <v>5740</v>
      </c>
      <c r="D294" s="293"/>
      <c r="E294" s="293" t="s">
        <v>5416</v>
      </c>
      <c r="F294" s="293"/>
      <c r="G294" s="291"/>
      <c r="H294" s="292">
        <v>0</v>
      </c>
      <c r="I294" s="293" t="s">
        <v>5200</v>
      </c>
      <c r="J294" s="293" t="s">
        <v>5201</v>
      </c>
      <c r="K294" s="293" t="s">
        <v>4737</v>
      </c>
      <c r="L294" s="293" t="s">
        <v>4840</v>
      </c>
      <c r="M294" s="293" t="s">
        <v>5202</v>
      </c>
      <c r="N294" s="293"/>
      <c r="O294" s="293" t="s">
        <v>18813</v>
      </c>
      <c r="P294" s="293" t="s">
        <v>5409</v>
      </c>
      <c r="Q294" s="293" t="s">
        <v>4741</v>
      </c>
    </row>
    <row r="295" spans="1:17" x14ac:dyDescent="0.25">
      <c r="A295" s="293" t="s">
        <v>5741</v>
      </c>
      <c r="B295" s="293" t="s">
        <v>5742</v>
      </c>
      <c r="C295" s="293" t="s">
        <v>5743</v>
      </c>
      <c r="D295" s="293"/>
      <c r="E295" s="293" t="s">
        <v>5416</v>
      </c>
      <c r="F295" s="293"/>
      <c r="G295" s="291"/>
      <c r="H295" s="292">
        <v>0</v>
      </c>
      <c r="I295" s="293" t="s">
        <v>5200</v>
      </c>
      <c r="J295" s="293" t="s">
        <v>5201</v>
      </c>
      <c r="K295" s="293" t="s">
        <v>4737</v>
      </c>
      <c r="L295" s="293" t="s">
        <v>4840</v>
      </c>
      <c r="M295" s="293" t="s">
        <v>5202</v>
      </c>
      <c r="N295" s="293"/>
      <c r="O295" s="293" t="s">
        <v>18813</v>
      </c>
      <c r="P295" s="293" t="s">
        <v>5409</v>
      </c>
      <c r="Q295" s="293" t="s">
        <v>4741</v>
      </c>
    </row>
    <row r="296" spans="1:17" x14ac:dyDescent="0.25">
      <c r="A296" s="293" t="s">
        <v>5744</v>
      </c>
      <c r="B296" s="293" t="s">
        <v>5745</v>
      </c>
      <c r="C296" s="293" t="s">
        <v>5746</v>
      </c>
      <c r="D296" s="293"/>
      <c r="E296" s="293" t="s">
        <v>5416</v>
      </c>
      <c r="F296" s="293"/>
      <c r="G296" s="291"/>
      <c r="H296" s="292">
        <v>0</v>
      </c>
      <c r="I296" s="293" t="s">
        <v>5200</v>
      </c>
      <c r="J296" s="293" t="s">
        <v>5201</v>
      </c>
      <c r="K296" s="293" t="s">
        <v>4737</v>
      </c>
      <c r="L296" s="293" t="s">
        <v>4840</v>
      </c>
      <c r="M296" s="293" t="s">
        <v>5202</v>
      </c>
      <c r="N296" s="293"/>
      <c r="O296" s="293" t="s">
        <v>18813</v>
      </c>
      <c r="P296" s="293" t="s">
        <v>5409</v>
      </c>
      <c r="Q296" s="293" t="s">
        <v>4741</v>
      </c>
    </row>
    <row r="297" spans="1:17" x14ac:dyDescent="0.25">
      <c r="A297" s="293" t="s">
        <v>5747</v>
      </c>
      <c r="B297" s="293" t="s">
        <v>5748</v>
      </c>
      <c r="C297" s="293" t="s">
        <v>5749</v>
      </c>
      <c r="D297" s="293"/>
      <c r="E297" s="293" t="s">
        <v>5416</v>
      </c>
      <c r="F297" s="293"/>
      <c r="G297" s="291"/>
      <c r="H297" s="292">
        <v>0</v>
      </c>
      <c r="I297" s="293" t="s">
        <v>4975</v>
      </c>
      <c r="J297" s="293" t="s">
        <v>4976</v>
      </c>
      <c r="K297" s="293" t="s">
        <v>4737</v>
      </c>
      <c r="L297" s="293" t="s">
        <v>4840</v>
      </c>
      <c r="M297" s="293" t="s">
        <v>5161</v>
      </c>
      <c r="N297" s="293"/>
      <c r="O297" s="293" t="s">
        <v>18813</v>
      </c>
      <c r="P297" s="293" t="s">
        <v>5409</v>
      </c>
      <c r="Q297" s="293" t="s">
        <v>4741</v>
      </c>
    </row>
    <row r="298" spans="1:17" x14ac:dyDescent="0.25">
      <c r="A298" s="293" t="s">
        <v>5750</v>
      </c>
      <c r="B298" s="293" t="s">
        <v>5751</v>
      </c>
      <c r="C298" s="293" t="s">
        <v>5752</v>
      </c>
      <c r="D298" s="293"/>
      <c r="E298" s="293" t="s">
        <v>5416</v>
      </c>
      <c r="F298" s="293"/>
      <c r="G298" s="291"/>
      <c r="H298" s="292">
        <v>0</v>
      </c>
      <c r="I298" s="293" t="s">
        <v>4975</v>
      </c>
      <c r="J298" s="293" t="s">
        <v>4976</v>
      </c>
      <c r="K298" s="293" t="s">
        <v>4737</v>
      </c>
      <c r="L298" s="293" t="s">
        <v>4840</v>
      </c>
      <c r="M298" s="293" t="s">
        <v>5230</v>
      </c>
      <c r="N298" s="293"/>
      <c r="O298" s="293" t="s">
        <v>18813</v>
      </c>
      <c r="P298" s="293" t="s">
        <v>5409</v>
      </c>
      <c r="Q298" s="293" t="s">
        <v>4741</v>
      </c>
    </row>
    <row r="299" spans="1:17" x14ac:dyDescent="0.25">
      <c r="A299" s="293" t="s">
        <v>5753</v>
      </c>
      <c r="B299" s="293" t="s">
        <v>5754</v>
      </c>
      <c r="C299" s="293" t="s">
        <v>5755</v>
      </c>
      <c r="D299" s="293"/>
      <c r="E299" s="293" t="s">
        <v>5416</v>
      </c>
      <c r="F299" s="293"/>
      <c r="G299" s="291"/>
      <c r="H299" s="292">
        <v>0</v>
      </c>
      <c r="I299" s="293" t="s">
        <v>5200</v>
      </c>
      <c r="J299" s="293" t="s">
        <v>5201</v>
      </c>
      <c r="K299" s="293" t="s">
        <v>4737</v>
      </c>
      <c r="L299" s="293" t="s">
        <v>4840</v>
      </c>
      <c r="M299" s="293" t="s">
        <v>5202</v>
      </c>
      <c r="N299" s="293"/>
      <c r="O299" s="293" t="s">
        <v>18813</v>
      </c>
      <c r="P299" s="293" t="s">
        <v>5409</v>
      </c>
      <c r="Q299" s="293" t="s">
        <v>4741</v>
      </c>
    </row>
    <row r="300" spans="1:17" x14ac:dyDescent="0.25">
      <c r="A300" s="293" t="s">
        <v>5756</v>
      </c>
      <c r="B300" s="293" t="s">
        <v>5757</v>
      </c>
      <c r="C300" s="293" t="s">
        <v>5758</v>
      </c>
      <c r="D300" s="293"/>
      <c r="E300" s="293" t="s">
        <v>5416</v>
      </c>
      <c r="F300" s="293"/>
      <c r="G300" s="291"/>
      <c r="H300" s="292">
        <v>0</v>
      </c>
      <c r="I300" s="293" t="s">
        <v>5200</v>
      </c>
      <c r="J300" s="293" t="s">
        <v>5201</v>
      </c>
      <c r="K300" s="293" t="s">
        <v>4737</v>
      </c>
      <c r="L300" s="293" t="s">
        <v>4840</v>
      </c>
      <c r="M300" s="293" t="s">
        <v>5220</v>
      </c>
      <c r="N300" s="293"/>
      <c r="O300" s="293" t="s">
        <v>18813</v>
      </c>
      <c r="P300" s="293" t="s">
        <v>5409</v>
      </c>
      <c r="Q300" s="293" t="s">
        <v>4741</v>
      </c>
    </row>
    <row r="301" spans="1:17" x14ac:dyDescent="0.25">
      <c r="A301" s="293" t="s">
        <v>5759</v>
      </c>
      <c r="B301" s="293" t="s">
        <v>5760</v>
      </c>
      <c r="C301" s="293" t="s">
        <v>5761</v>
      </c>
      <c r="D301" s="293"/>
      <c r="E301" s="293" t="s">
        <v>5416</v>
      </c>
      <c r="F301" s="293"/>
      <c r="G301" s="291"/>
      <c r="H301" s="292">
        <v>0</v>
      </c>
      <c r="I301" s="293" t="s">
        <v>4975</v>
      </c>
      <c r="J301" s="293" t="s">
        <v>4976</v>
      </c>
      <c r="K301" s="293" t="s">
        <v>4737</v>
      </c>
      <c r="L301" s="293" t="s">
        <v>4840</v>
      </c>
      <c r="M301" s="293" t="s">
        <v>4999</v>
      </c>
      <c r="N301" s="293"/>
      <c r="O301" s="293" t="s">
        <v>18813</v>
      </c>
      <c r="P301" s="293" t="s">
        <v>5409</v>
      </c>
      <c r="Q301" s="293" t="s">
        <v>4741</v>
      </c>
    </row>
    <row r="302" spans="1:17" x14ac:dyDescent="0.25">
      <c r="A302" s="293" t="s">
        <v>5762</v>
      </c>
      <c r="B302" s="293" t="s">
        <v>5763</v>
      </c>
      <c r="C302" s="293" t="s">
        <v>5764</v>
      </c>
      <c r="D302" s="293"/>
      <c r="E302" s="293" t="s">
        <v>5416</v>
      </c>
      <c r="F302" s="293"/>
      <c r="G302" s="291"/>
      <c r="H302" s="292">
        <v>0</v>
      </c>
      <c r="I302" s="293" t="s">
        <v>4975</v>
      </c>
      <c r="J302" s="293" t="s">
        <v>4976</v>
      </c>
      <c r="K302" s="293" t="s">
        <v>4737</v>
      </c>
      <c r="L302" s="293" t="s">
        <v>4840</v>
      </c>
      <c r="M302" s="293" t="s">
        <v>5175</v>
      </c>
      <c r="N302" s="293"/>
      <c r="O302" s="293" t="s">
        <v>18813</v>
      </c>
      <c r="P302" s="293" t="s">
        <v>5409</v>
      </c>
      <c r="Q302" s="293" t="s">
        <v>4741</v>
      </c>
    </row>
    <row r="303" spans="1:17" x14ac:dyDescent="0.25">
      <c r="A303" s="293" t="s">
        <v>5765</v>
      </c>
      <c r="B303" s="293" t="s">
        <v>5766</v>
      </c>
      <c r="C303" s="293" t="s">
        <v>5767</v>
      </c>
      <c r="D303" s="293"/>
      <c r="E303" s="293" t="s">
        <v>5416</v>
      </c>
      <c r="F303" s="293"/>
      <c r="G303" s="291"/>
      <c r="H303" s="292">
        <v>0</v>
      </c>
      <c r="I303" s="293" t="s">
        <v>4975</v>
      </c>
      <c r="J303" s="293" t="s">
        <v>4976</v>
      </c>
      <c r="K303" s="293" t="s">
        <v>4737</v>
      </c>
      <c r="L303" s="293" t="s">
        <v>4840</v>
      </c>
      <c r="M303" s="293" t="s">
        <v>5175</v>
      </c>
      <c r="N303" s="293"/>
      <c r="O303" s="293" t="s">
        <v>18813</v>
      </c>
      <c r="P303" s="293" t="s">
        <v>5409</v>
      </c>
      <c r="Q303" s="293" t="s">
        <v>4741</v>
      </c>
    </row>
    <row r="304" spans="1:17" x14ac:dyDescent="0.25">
      <c r="A304" s="293" t="s">
        <v>5768</v>
      </c>
      <c r="B304" s="293" t="s">
        <v>5769</v>
      </c>
      <c r="C304" s="293" t="s">
        <v>5770</v>
      </c>
      <c r="D304" s="293"/>
      <c r="E304" s="293" t="s">
        <v>5416</v>
      </c>
      <c r="F304" s="293"/>
      <c r="G304" s="291"/>
      <c r="H304" s="292">
        <v>0</v>
      </c>
      <c r="I304" s="293" t="s">
        <v>4975</v>
      </c>
      <c r="J304" s="293" t="s">
        <v>4976</v>
      </c>
      <c r="K304" s="293" t="s">
        <v>4737</v>
      </c>
      <c r="L304" s="293" t="s">
        <v>4840</v>
      </c>
      <c r="M304" s="293" t="s">
        <v>5161</v>
      </c>
      <c r="N304" s="293"/>
      <c r="O304" s="293" t="s">
        <v>18813</v>
      </c>
      <c r="P304" s="293" t="s">
        <v>5409</v>
      </c>
      <c r="Q304" s="293" t="s">
        <v>4741</v>
      </c>
    </row>
    <row r="305" spans="1:17" x14ac:dyDescent="0.25">
      <c r="A305" s="293" t="s">
        <v>5771</v>
      </c>
      <c r="B305" s="293" t="s">
        <v>5772</v>
      </c>
      <c r="C305" s="293" t="s">
        <v>5773</v>
      </c>
      <c r="D305" s="293"/>
      <c r="E305" s="293" t="s">
        <v>5416</v>
      </c>
      <c r="F305" s="293"/>
      <c r="G305" s="291"/>
      <c r="H305" s="292">
        <v>0</v>
      </c>
      <c r="I305" s="293" t="s">
        <v>4975</v>
      </c>
      <c r="J305" s="293" t="s">
        <v>4976</v>
      </c>
      <c r="K305" s="293" t="s">
        <v>4737</v>
      </c>
      <c r="L305" s="293" t="s">
        <v>4840</v>
      </c>
      <c r="M305" s="293" t="s">
        <v>5161</v>
      </c>
      <c r="N305" s="293"/>
      <c r="O305" s="293" t="s">
        <v>18813</v>
      </c>
      <c r="P305" s="293" t="s">
        <v>5409</v>
      </c>
      <c r="Q305" s="293" t="s">
        <v>4741</v>
      </c>
    </row>
    <row r="306" spans="1:17" x14ac:dyDescent="0.25">
      <c r="A306" s="293" t="s">
        <v>5774</v>
      </c>
      <c r="B306" s="293" t="s">
        <v>5775</v>
      </c>
      <c r="C306" s="293" t="s">
        <v>5776</v>
      </c>
      <c r="D306" s="293"/>
      <c r="E306" s="293" t="s">
        <v>5416</v>
      </c>
      <c r="F306" s="293"/>
      <c r="G306" s="291"/>
      <c r="H306" s="292">
        <v>0</v>
      </c>
      <c r="I306" s="293" t="s">
        <v>5200</v>
      </c>
      <c r="J306" s="293" t="s">
        <v>5201</v>
      </c>
      <c r="K306" s="293" t="s">
        <v>4737</v>
      </c>
      <c r="L306" s="293" t="s">
        <v>4840</v>
      </c>
      <c r="M306" s="293" t="s">
        <v>5210</v>
      </c>
      <c r="N306" s="293"/>
      <c r="O306" s="293" t="s">
        <v>18813</v>
      </c>
      <c r="P306" s="293" t="s">
        <v>5409</v>
      </c>
      <c r="Q306" s="293" t="s">
        <v>4741</v>
      </c>
    </row>
    <row r="307" spans="1:17" x14ac:dyDescent="0.25">
      <c r="A307" s="293" t="s">
        <v>5777</v>
      </c>
      <c r="B307" s="293" t="s">
        <v>5778</v>
      </c>
      <c r="C307" s="293" t="s">
        <v>5779</v>
      </c>
      <c r="D307" s="293"/>
      <c r="E307" s="293" t="s">
        <v>5416</v>
      </c>
      <c r="F307" s="293"/>
      <c r="G307" s="291"/>
      <c r="H307" s="292">
        <v>0</v>
      </c>
      <c r="I307" s="293" t="s">
        <v>4975</v>
      </c>
      <c r="J307" s="293" t="s">
        <v>4976</v>
      </c>
      <c r="K307" s="293" t="s">
        <v>4737</v>
      </c>
      <c r="L307" s="293" t="s">
        <v>4840</v>
      </c>
      <c r="M307" s="293" t="s">
        <v>4999</v>
      </c>
      <c r="N307" s="293"/>
      <c r="O307" s="293" t="s">
        <v>18813</v>
      </c>
      <c r="P307" s="293" t="s">
        <v>5409</v>
      </c>
      <c r="Q307" s="293" t="s">
        <v>4741</v>
      </c>
    </row>
    <row r="308" spans="1:17" x14ac:dyDescent="0.25">
      <c r="A308" s="293" t="s">
        <v>5780</v>
      </c>
      <c r="B308" s="293" t="s">
        <v>5781</v>
      </c>
      <c r="C308" s="293" t="s">
        <v>5782</v>
      </c>
      <c r="D308" s="293"/>
      <c r="E308" s="293" t="s">
        <v>5416</v>
      </c>
      <c r="F308" s="293"/>
      <c r="G308" s="291"/>
      <c r="H308" s="292">
        <v>0</v>
      </c>
      <c r="I308" s="293" t="s">
        <v>5200</v>
      </c>
      <c r="J308" s="293" t="s">
        <v>5201</v>
      </c>
      <c r="K308" s="293" t="s">
        <v>4737</v>
      </c>
      <c r="L308" s="293" t="s">
        <v>4840</v>
      </c>
      <c r="M308" s="293" t="s">
        <v>5333</v>
      </c>
      <c r="N308" s="293"/>
      <c r="O308" s="293" t="s">
        <v>18813</v>
      </c>
      <c r="P308" s="293" t="s">
        <v>5409</v>
      </c>
      <c r="Q308" s="293" t="s">
        <v>4741</v>
      </c>
    </row>
    <row r="309" spans="1:17" x14ac:dyDescent="0.25">
      <c r="A309" s="293" t="s">
        <v>5783</v>
      </c>
      <c r="B309" s="293" t="s">
        <v>5784</v>
      </c>
      <c r="C309" s="293" t="s">
        <v>5785</v>
      </c>
      <c r="D309" s="293"/>
      <c r="E309" s="293" t="s">
        <v>5416</v>
      </c>
      <c r="F309" s="293"/>
      <c r="G309" s="291"/>
      <c r="H309" s="292">
        <v>0</v>
      </c>
      <c r="I309" s="293" t="s">
        <v>5200</v>
      </c>
      <c r="J309" s="293" t="s">
        <v>5201</v>
      </c>
      <c r="K309" s="293" t="s">
        <v>4737</v>
      </c>
      <c r="L309" s="293" t="s">
        <v>4840</v>
      </c>
      <c r="M309" s="293" t="s">
        <v>5220</v>
      </c>
      <c r="N309" s="293"/>
      <c r="O309" s="293" t="s">
        <v>18813</v>
      </c>
      <c r="P309" s="293" t="s">
        <v>5409</v>
      </c>
      <c r="Q309" s="293" t="s">
        <v>4741</v>
      </c>
    </row>
    <row r="310" spans="1:17" x14ac:dyDescent="0.25">
      <c r="A310" s="293" t="s">
        <v>5786</v>
      </c>
      <c r="B310" s="293" t="s">
        <v>5787</v>
      </c>
      <c r="C310" s="293" t="s">
        <v>5788</v>
      </c>
      <c r="D310" s="293"/>
      <c r="E310" s="293" t="s">
        <v>5416</v>
      </c>
      <c r="F310" s="293"/>
      <c r="G310" s="291"/>
      <c r="H310" s="292">
        <v>0</v>
      </c>
      <c r="I310" s="293" t="s">
        <v>4975</v>
      </c>
      <c r="J310" s="293" t="s">
        <v>4976</v>
      </c>
      <c r="K310" s="293" t="s">
        <v>4737</v>
      </c>
      <c r="L310" s="293" t="s">
        <v>4840</v>
      </c>
      <c r="M310" s="293" t="s">
        <v>5166</v>
      </c>
      <c r="N310" s="293"/>
      <c r="O310" s="293" t="s">
        <v>18813</v>
      </c>
      <c r="P310" s="293" t="s">
        <v>5409</v>
      </c>
      <c r="Q310" s="293" t="s">
        <v>4741</v>
      </c>
    </row>
    <row r="311" spans="1:17" x14ac:dyDescent="0.25">
      <c r="A311" s="293" t="s">
        <v>5789</v>
      </c>
      <c r="B311" s="293" t="s">
        <v>5790</v>
      </c>
      <c r="C311" s="293" t="s">
        <v>5791</v>
      </c>
      <c r="D311" s="293"/>
      <c r="E311" s="293" t="s">
        <v>5416</v>
      </c>
      <c r="F311" s="293"/>
      <c r="G311" s="291"/>
      <c r="H311" s="292">
        <v>0</v>
      </c>
      <c r="I311" s="293" t="s">
        <v>5200</v>
      </c>
      <c r="J311" s="293" t="s">
        <v>5201</v>
      </c>
      <c r="K311" s="293" t="s">
        <v>4737</v>
      </c>
      <c r="L311" s="293" t="s">
        <v>4840</v>
      </c>
      <c r="M311" s="293" t="s">
        <v>5210</v>
      </c>
      <c r="N311" s="293"/>
      <c r="O311" s="293" t="s">
        <v>18813</v>
      </c>
      <c r="P311" s="293" t="s">
        <v>5409</v>
      </c>
      <c r="Q311" s="293" t="s">
        <v>4741</v>
      </c>
    </row>
    <row r="312" spans="1:17" x14ac:dyDescent="0.25">
      <c r="A312" s="293" t="s">
        <v>5792</v>
      </c>
      <c r="B312" s="293" t="s">
        <v>5793</v>
      </c>
      <c r="C312" s="293" t="s">
        <v>5794</v>
      </c>
      <c r="D312" s="293"/>
      <c r="E312" s="293" t="s">
        <v>5416</v>
      </c>
      <c r="F312" s="293"/>
      <c r="G312" s="291"/>
      <c r="H312" s="292">
        <v>0</v>
      </c>
      <c r="I312" s="293" t="s">
        <v>4975</v>
      </c>
      <c r="J312" s="293" t="s">
        <v>4976</v>
      </c>
      <c r="K312" s="293" t="s">
        <v>4737</v>
      </c>
      <c r="L312" s="293" t="s">
        <v>4840</v>
      </c>
      <c r="M312" s="293" t="s">
        <v>4841</v>
      </c>
      <c r="N312" s="293"/>
      <c r="O312" s="293" t="s">
        <v>18813</v>
      </c>
      <c r="P312" s="293" t="s">
        <v>5409</v>
      </c>
      <c r="Q312" s="293" t="s">
        <v>4741</v>
      </c>
    </row>
    <row r="313" spans="1:17" x14ac:dyDescent="0.25">
      <c r="A313" s="293" t="s">
        <v>5795</v>
      </c>
      <c r="B313" s="293" t="s">
        <v>5796</v>
      </c>
      <c r="C313" s="293" t="s">
        <v>5797</v>
      </c>
      <c r="D313" s="293"/>
      <c r="E313" s="293" t="s">
        <v>5416</v>
      </c>
      <c r="F313" s="293"/>
      <c r="G313" s="291"/>
      <c r="H313" s="292">
        <v>0</v>
      </c>
      <c r="I313" s="293" t="s">
        <v>4975</v>
      </c>
      <c r="J313" s="293" t="s">
        <v>4976</v>
      </c>
      <c r="K313" s="293" t="s">
        <v>4737</v>
      </c>
      <c r="L313" s="293" t="s">
        <v>4840</v>
      </c>
      <c r="M313" s="293" t="s">
        <v>4852</v>
      </c>
      <c r="N313" s="293"/>
      <c r="O313" s="293" t="s">
        <v>18813</v>
      </c>
      <c r="P313" s="293" t="s">
        <v>5409</v>
      </c>
      <c r="Q313" s="293" t="s">
        <v>4741</v>
      </c>
    </row>
    <row r="314" spans="1:17" x14ac:dyDescent="0.25">
      <c r="A314" s="293" t="s">
        <v>5798</v>
      </c>
      <c r="B314" s="293" t="s">
        <v>5799</v>
      </c>
      <c r="C314" s="293" t="s">
        <v>5800</v>
      </c>
      <c r="D314" s="293"/>
      <c r="E314" s="293" t="s">
        <v>5416</v>
      </c>
      <c r="F314" s="293"/>
      <c r="G314" s="291"/>
      <c r="H314" s="292">
        <v>0</v>
      </c>
      <c r="I314" s="293" t="s">
        <v>5200</v>
      </c>
      <c r="J314" s="293" t="s">
        <v>5201</v>
      </c>
      <c r="K314" s="293" t="s">
        <v>4737</v>
      </c>
      <c r="L314" s="293" t="s">
        <v>4840</v>
      </c>
      <c r="M314" s="293" t="s">
        <v>4852</v>
      </c>
      <c r="N314" s="293"/>
      <c r="O314" s="293" t="s">
        <v>18813</v>
      </c>
      <c r="P314" s="293" t="s">
        <v>5409</v>
      </c>
      <c r="Q314" s="293" t="s">
        <v>4741</v>
      </c>
    </row>
    <row r="315" spans="1:17" x14ac:dyDescent="0.25">
      <c r="A315" s="293" t="s">
        <v>5801</v>
      </c>
      <c r="B315" s="293" t="s">
        <v>5802</v>
      </c>
      <c r="C315" s="293" t="s">
        <v>5803</v>
      </c>
      <c r="D315" s="293"/>
      <c r="E315" s="293" t="s">
        <v>5416</v>
      </c>
      <c r="F315" s="293"/>
      <c r="G315" s="291"/>
      <c r="H315" s="292">
        <v>0</v>
      </c>
      <c r="I315" s="293" t="s">
        <v>4975</v>
      </c>
      <c r="J315" s="293" t="s">
        <v>4976</v>
      </c>
      <c r="K315" s="293" t="s">
        <v>4737</v>
      </c>
      <c r="L315" s="293" t="s">
        <v>4840</v>
      </c>
      <c r="M315" s="293" t="s">
        <v>4841</v>
      </c>
      <c r="N315" s="293"/>
      <c r="O315" s="293" t="s">
        <v>18813</v>
      </c>
      <c r="P315" s="293" t="s">
        <v>5409</v>
      </c>
      <c r="Q315" s="293" t="s">
        <v>4741</v>
      </c>
    </row>
    <row r="316" spans="1:17" x14ac:dyDescent="0.25">
      <c r="A316" s="293" t="s">
        <v>5804</v>
      </c>
      <c r="B316" s="293" t="s">
        <v>5805</v>
      </c>
      <c r="C316" s="293" t="s">
        <v>5806</v>
      </c>
      <c r="D316" s="293"/>
      <c r="E316" s="293" t="s">
        <v>5416</v>
      </c>
      <c r="F316" s="293"/>
      <c r="G316" s="291"/>
      <c r="H316" s="292">
        <v>0</v>
      </c>
      <c r="I316" s="293" t="s">
        <v>5200</v>
      </c>
      <c r="J316" s="293" t="s">
        <v>5201</v>
      </c>
      <c r="K316" s="293" t="s">
        <v>4737</v>
      </c>
      <c r="L316" s="293" t="s">
        <v>4840</v>
      </c>
      <c r="M316" s="293" t="s">
        <v>4852</v>
      </c>
      <c r="N316" s="293"/>
      <c r="O316" s="293" t="s">
        <v>18813</v>
      </c>
      <c r="P316" s="293" t="s">
        <v>5409</v>
      </c>
      <c r="Q316" s="293" t="s">
        <v>4741</v>
      </c>
    </row>
    <row r="317" spans="1:17" x14ac:dyDescent="0.25">
      <c r="A317" s="293" t="s">
        <v>5807</v>
      </c>
      <c r="B317" s="293" t="s">
        <v>5808</v>
      </c>
      <c r="C317" s="293" t="s">
        <v>5809</v>
      </c>
      <c r="D317" s="293"/>
      <c r="E317" s="293" t="s">
        <v>5416</v>
      </c>
      <c r="F317" s="293"/>
      <c r="G317" s="291"/>
      <c r="H317" s="292">
        <v>0</v>
      </c>
      <c r="I317" s="293" t="s">
        <v>5200</v>
      </c>
      <c r="J317" s="293" t="s">
        <v>5201</v>
      </c>
      <c r="K317" s="293" t="s">
        <v>4737</v>
      </c>
      <c r="L317" s="293" t="s">
        <v>4840</v>
      </c>
      <c r="M317" s="293" t="s">
        <v>4852</v>
      </c>
      <c r="N317" s="293"/>
      <c r="O317" s="293" t="s">
        <v>18813</v>
      </c>
      <c r="P317" s="293" t="s">
        <v>5409</v>
      </c>
      <c r="Q317" s="293" t="s">
        <v>4741</v>
      </c>
    </row>
    <row r="318" spans="1:17" x14ac:dyDescent="0.25">
      <c r="A318" s="293" t="s">
        <v>5810</v>
      </c>
      <c r="B318" s="293" t="s">
        <v>5811</v>
      </c>
      <c r="C318" s="293" t="s">
        <v>5812</v>
      </c>
      <c r="D318" s="293"/>
      <c r="E318" s="293" t="s">
        <v>5416</v>
      </c>
      <c r="F318" s="293"/>
      <c r="G318" s="291"/>
      <c r="H318" s="292">
        <v>0</v>
      </c>
      <c r="I318" s="293" t="s">
        <v>4975</v>
      </c>
      <c r="J318" s="293" t="s">
        <v>4976</v>
      </c>
      <c r="K318" s="293" t="s">
        <v>4737</v>
      </c>
      <c r="L318" s="293" t="s">
        <v>4840</v>
      </c>
      <c r="M318" s="293" t="s">
        <v>5166</v>
      </c>
      <c r="N318" s="293"/>
      <c r="O318" s="293" t="s">
        <v>18813</v>
      </c>
      <c r="P318" s="293" t="s">
        <v>5409</v>
      </c>
      <c r="Q318" s="293" t="s">
        <v>4741</v>
      </c>
    </row>
    <row r="319" spans="1:17" x14ac:dyDescent="0.25">
      <c r="A319" s="293" t="s">
        <v>5813</v>
      </c>
      <c r="B319" s="293" t="s">
        <v>5814</v>
      </c>
      <c r="C319" s="293" t="s">
        <v>5815</v>
      </c>
      <c r="D319" s="293"/>
      <c r="E319" s="293" t="s">
        <v>5416</v>
      </c>
      <c r="F319" s="293"/>
      <c r="G319" s="291"/>
      <c r="H319" s="292">
        <v>0</v>
      </c>
      <c r="I319" s="293" t="s">
        <v>4975</v>
      </c>
      <c r="J319" s="293" t="s">
        <v>4976</v>
      </c>
      <c r="K319" s="293" t="s">
        <v>4737</v>
      </c>
      <c r="L319" s="293" t="s">
        <v>4840</v>
      </c>
      <c r="M319" s="293" t="s">
        <v>5175</v>
      </c>
      <c r="N319" s="293"/>
      <c r="O319" s="293" t="s">
        <v>18813</v>
      </c>
      <c r="P319" s="293" t="s">
        <v>5409</v>
      </c>
      <c r="Q319" s="293" t="s">
        <v>4741</v>
      </c>
    </row>
    <row r="320" spans="1:17" x14ac:dyDescent="0.25">
      <c r="A320" s="293" t="s">
        <v>5816</v>
      </c>
      <c r="B320" s="293" t="s">
        <v>5817</v>
      </c>
      <c r="C320" s="293" t="s">
        <v>5818</v>
      </c>
      <c r="D320" s="293"/>
      <c r="E320" s="293" t="s">
        <v>5416</v>
      </c>
      <c r="F320" s="293"/>
      <c r="G320" s="291"/>
      <c r="H320" s="292">
        <v>0</v>
      </c>
      <c r="I320" s="293" t="s">
        <v>5200</v>
      </c>
      <c r="J320" s="293" t="s">
        <v>5201</v>
      </c>
      <c r="K320" s="293" t="s">
        <v>4737</v>
      </c>
      <c r="L320" s="293" t="s">
        <v>4840</v>
      </c>
      <c r="M320" s="293" t="s">
        <v>4852</v>
      </c>
      <c r="N320" s="293"/>
      <c r="O320" s="293" t="s">
        <v>18813</v>
      </c>
      <c r="P320" s="293" t="s">
        <v>5409</v>
      </c>
      <c r="Q320" s="293" t="s">
        <v>4741</v>
      </c>
    </row>
    <row r="321" spans="1:17" x14ac:dyDescent="0.25">
      <c r="A321" s="293" t="s">
        <v>5819</v>
      </c>
      <c r="B321" s="293" t="s">
        <v>5820</v>
      </c>
      <c r="C321" s="293" t="s">
        <v>5821</v>
      </c>
      <c r="D321" s="293"/>
      <c r="E321" s="293" t="s">
        <v>5416</v>
      </c>
      <c r="F321" s="293"/>
      <c r="G321" s="291"/>
      <c r="H321" s="292">
        <v>0</v>
      </c>
      <c r="I321" s="293" t="s">
        <v>4975</v>
      </c>
      <c r="J321" s="293" t="s">
        <v>4976</v>
      </c>
      <c r="K321" s="293" t="s">
        <v>4737</v>
      </c>
      <c r="L321" s="293" t="s">
        <v>4840</v>
      </c>
      <c r="M321" s="293" t="s">
        <v>4841</v>
      </c>
      <c r="N321" s="293"/>
      <c r="O321" s="293" t="s">
        <v>18813</v>
      </c>
      <c r="P321" s="293" t="s">
        <v>5409</v>
      </c>
      <c r="Q321" s="293" t="s">
        <v>4741</v>
      </c>
    </row>
    <row r="322" spans="1:17" x14ac:dyDescent="0.25">
      <c r="A322" s="293" t="s">
        <v>5822</v>
      </c>
      <c r="B322" s="293" t="s">
        <v>5823</v>
      </c>
      <c r="C322" s="293" t="s">
        <v>5824</v>
      </c>
      <c r="D322" s="293"/>
      <c r="E322" s="293" t="s">
        <v>5416</v>
      </c>
      <c r="F322" s="293"/>
      <c r="G322" s="291"/>
      <c r="H322" s="292">
        <v>0</v>
      </c>
      <c r="I322" s="293" t="s">
        <v>4975</v>
      </c>
      <c r="J322" s="293" t="s">
        <v>4976</v>
      </c>
      <c r="K322" s="293" t="s">
        <v>4737</v>
      </c>
      <c r="L322" s="293" t="s">
        <v>4840</v>
      </c>
      <c r="M322" s="293" t="s">
        <v>5166</v>
      </c>
      <c r="N322" s="293"/>
      <c r="O322" s="293" t="s">
        <v>18813</v>
      </c>
      <c r="P322" s="293" t="s">
        <v>5409</v>
      </c>
      <c r="Q322" s="293" t="s">
        <v>4741</v>
      </c>
    </row>
    <row r="323" spans="1:17" x14ac:dyDescent="0.25">
      <c r="A323" s="293" t="s">
        <v>5825</v>
      </c>
      <c r="B323" s="293" t="s">
        <v>5826</v>
      </c>
      <c r="C323" s="293" t="s">
        <v>5827</v>
      </c>
      <c r="D323" s="293"/>
      <c r="E323" s="293" t="s">
        <v>5416</v>
      </c>
      <c r="F323" s="293"/>
      <c r="G323" s="291"/>
      <c r="H323" s="292">
        <v>0</v>
      </c>
      <c r="I323" s="293" t="s">
        <v>5200</v>
      </c>
      <c r="J323" s="293" t="s">
        <v>5201</v>
      </c>
      <c r="K323" s="293" t="s">
        <v>4737</v>
      </c>
      <c r="L323" s="293" t="s">
        <v>4840</v>
      </c>
      <c r="M323" s="293" t="s">
        <v>5220</v>
      </c>
      <c r="N323" s="293"/>
      <c r="O323" s="293" t="s">
        <v>18813</v>
      </c>
      <c r="P323" s="293" t="s">
        <v>5409</v>
      </c>
      <c r="Q323" s="293" t="s">
        <v>4741</v>
      </c>
    </row>
    <row r="324" spans="1:17" x14ac:dyDescent="0.25">
      <c r="A324" s="293" t="s">
        <v>5828</v>
      </c>
      <c r="B324" s="293" t="s">
        <v>5829</v>
      </c>
      <c r="C324" s="293" t="s">
        <v>5830</v>
      </c>
      <c r="D324" s="293"/>
      <c r="E324" s="293" t="s">
        <v>5416</v>
      </c>
      <c r="F324" s="293"/>
      <c r="G324" s="291"/>
      <c r="H324" s="292">
        <v>0</v>
      </c>
      <c r="I324" s="293" t="s">
        <v>4975</v>
      </c>
      <c r="J324" s="293" t="s">
        <v>4976</v>
      </c>
      <c r="K324" s="293" t="s">
        <v>4737</v>
      </c>
      <c r="L324" s="293" t="s">
        <v>4840</v>
      </c>
      <c r="M324" s="293" t="s">
        <v>4999</v>
      </c>
      <c r="N324" s="293"/>
      <c r="O324" s="293" t="s">
        <v>18813</v>
      </c>
      <c r="P324" s="293" t="s">
        <v>5409</v>
      </c>
      <c r="Q324" s="293" t="s">
        <v>4741</v>
      </c>
    </row>
    <row r="325" spans="1:17" x14ac:dyDescent="0.25">
      <c r="A325" s="293" t="s">
        <v>5831</v>
      </c>
      <c r="B325" s="293" t="s">
        <v>5832</v>
      </c>
      <c r="C325" s="293" t="s">
        <v>5833</v>
      </c>
      <c r="D325" s="293"/>
      <c r="E325" s="293" t="s">
        <v>5416</v>
      </c>
      <c r="F325" s="293"/>
      <c r="G325" s="291"/>
      <c r="H325" s="292">
        <v>0</v>
      </c>
      <c r="I325" s="293" t="s">
        <v>4975</v>
      </c>
      <c r="J325" s="293" t="s">
        <v>4976</v>
      </c>
      <c r="K325" s="293" t="s">
        <v>4737</v>
      </c>
      <c r="L325" s="293" t="s">
        <v>4840</v>
      </c>
      <c r="M325" s="293" t="s">
        <v>5166</v>
      </c>
      <c r="N325" s="293"/>
      <c r="O325" s="293" t="s">
        <v>18813</v>
      </c>
      <c r="P325" s="293" t="s">
        <v>5409</v>
      </c>
      <c r="Q325" s="293" t="s">
        <v>4741</v>
      </c>
    </row>
    <row r="326" spans="1:17" x14ac:dyDescent="0.25">
      <c r="A326" s="293" t="s">
        <v>5834</v>
      </c>
      <c r="B326" s="293" t="s">
        <v>5835</v>
      </c>
      <c r="C326" s="293" t="s">
        <v>5836</v>
      </c>
      <c r="D326" s="293"/>
      <c r="E326" s="293" t="s">
        <v>5416</v>
      </c>
      <c r="F326" s="293"/>
      <c r="G326" s="291"/>
      <c r="H326" s="292">
        <v>0</v>
      </c>
      <c r="I326" s="293" t="s">
        <v>5200</v>
      </c>
      <c r="J326" s="293" t="s">
        <v>5201</v>
      </c>
      <c r="K326" s="293" t="s">
        <v>4737</v>
      </c>
      <c r="L326" s="293" t="s">
        <v>4840</v>
      </c>
      <c r="M326" s="293" t="s">
        <v>4852</v>
      </c>
      <c r="N326" s="293"/>
      <c r="O326" s="293" t="s">
        <v>18813</v>
      </c>
      <c r="P326" s="293" t="s">
        <v>5409</v>
      </c>
      <c r="Q326" s="293" t="s">
        <v>4741</v>
      </c>
    </row>
    <row r="327" spans="1:17" x14ac:dyDescent="0.25">
      <c r="A327" s="293" t="s">
        <v>5837</v>
      </c>
      <c r="B327" s="293" t="s">
        <v>5838</v>
      </c>
      <c r="C327" s="293" t="s">
        <v>5839</v>
      </c>
      <c r="D327" s="293"/>
      <c r="E327" s="293" t="s">
        <v>5416</v>
      </c>
      <c r="F327" s="293"/>
      <c r="G327" s="291"/>
      <c r="H327" s="292">
        <v>0</v>
      </c>
      <c r="I327" s="293" t="s">
        <v>5200</v>
      </c>
      <c r="J327" s="293" t="s">
        <v>5201</v>
      </c>
      <c r="K327" s="293" t="s">
        <v>4737</v>
      </c>
      <c r="L327" s="293" t="s">
        <v>4840</v>
      </c>
      <c r="M327" s="293" t="s">
        <v>5220</v>
      </c>
      <c r="N327" s="293"/>
      <c r="O327" s="293" t="s">
        <v>18813</v>
      </c>
      <c r="P327" s="293" t="s">
        <v>5409</v>
      </c>
      <c r="Q327" s="293" t="s">
        <v>4741</v>
      </c>
    </row>
    <row r="328" spans="1:17" x14ac:dyDescent="0.25">
      <c r="A328" s="293" t="s">
        <v>5840</v>
      </c>
      <c r="B328" s="293" t="s">
        <v>5841</v>
      </c>
      <c r="C328" s="293" t="s">
        <v>5842</v>
      </c>
      <c r="D328" s="293"/>
      <c r="E328" s="293" t="s">
        <v>5416</v>
      </c>
      <c r="F328" s="293"/>
      <c r="G328" s="291"/>
      <c r="H328" s="292">
        <v>0</v>
      </c>
      <c r="I328" s="293" t="s">
        <v>4975</v>
      </c>
      <c r="J328" s="293" t="s">
        <v>4976</v>
      </c>
      <c r="K328" s="293" t="s">
        <v>4737</v>
      </c>
      <c r="L328" s="293" t="s">
        <v>4840</v>
      </c>
      <c r="M328" s="293" t="s">
        <v>4841</v>
      </c>
      <c r="N328" s="293"/>
      <c r="O328" s="293" t="s">
        <v>18813</v>
      </c>
      <c r="P328" s="293" t="s">
        <v>5409</v>
      </c>
      <c r="Q328" s="293" t="s">
        <v>4741</v>
      </c>
    </row>
    <row r="329" spans="1:17" x14ac:dyDescent="0.25">
      <c r="A329" s="293" t="s">
        <v>5843</v>
      </c>
      <c r="B329" s="293" t="s">
        <v>5844</v>
      </c>
      <c r="C329" s="293" t="s">
        <v>5845</v>
      </c>
      <c r="D329" s="293"/>
      <c r="E329" s="293" t="s">
        <v>5416</v>
      </c>
      <c r="F329" s="293"/>
      <c r="G329" s="291"/>
      <c r="H329" s="292">
        <v>0</v>
      </c>
      <c r="I329" s="293" t="s">
        <v>5200</v>
      </c>
      <c r="J329" s="293" t="s">
        <v>5201</v>
      </c>
      <c r="K329" s="293" t="s">
        <v>4737</v>
      </c>
      <c r="L329" s="293" t="s">
        <v>4840</v>
      </c>
      <c r="M329" s="293" t="s">
        <v>4852</v>
      </c>
      <c r="N329" s="293"/>
      <c r="O329" s="293" t="s">
        <v>18813</v>
      </c>
      <c r="P329" s="293" t="s">
        <v>5409</v>
      </c>
      <c r="Q329" s="293" t="s">
        <v>4741</v>
      </c>
    </row>
    <row r="330" spans="1:17" x14ac:dyDescent="0.25">
      <c r="A330" s="293" t="s">
        <v>5846</v>
      </c>
      <c r="B330" s="293" t="s">
        <v>5847</v>
      </c>
      <c r="C330" s="293" t="s">
        <v>5848</v>
      </c>
      <c r="D330" s="293"/>
      <c r="E330" s="293" t="s">
        <v>5416</v>
      </c>
      <c r="F330" s="293"/>
      <c r="G330" s="291"/>
      <c r="H330" s="292">
        <v>0</v>
      </c>
      <c r="I330" s="293" t="s">
        <v>4975</v>
      </c>
      <c r="J330" s="293" t="s">
        <v>4976</v>
      </c>
      <c r="K330" s="293" t="s">
        <v>4737</v>
      </c>
      <c r="L330" s="293" t="s">
        <v>4840</v>
      </c>
      <c r="M330" s="293" t="s">
        <v>4999</v>
      </c>
      <c r="N330" s="293"/>
      <c r="O330" s="293" t="s">
        <v>18813</v>
      </c>
      <c r="P330" s="293" t="s">
        <v>5409</v>
      </c>
      <c r="Q330" s="293" t="s">
        <v>4741</v>
      </c>
    </row>
    <row r="331" spans="1:17" x14ac:dyDescent="0.25">
      <c r="A331" s="293" t="s">
        <v>5849</v>
      </c>
      <c r="B331" s="293" t="s">
        <v>5850</v>
      </c>
      <c r="C331" s="293" t="s">
        <v>5851</v>
      </c>
      <c r="D331" s="293"/>
      <c r="E331" s="293" t="s">
        <v>5416</v>
      </c>
      <c r="F331" s="293"/>
      <c r="G331" s="291"/>
      <c r="H331" s="292">
        <v>0</v>
      </c>
      <c r="I331" s="293" t="s">
        <v>5200</v>
      </c>
      <c r="J331" s="293" t="s">
        <v>5201</v>
      </c>
      <c r="K331" s="293" t="s">
        <v>4737</v>
      </c>
      <c r="L331" s="293" t="s">
        <v>4840</v>
      </c>
      <c r="M331" s="293" t="s">
        <v>4852</v>
      </c>
      <c r="N331" s="293"/>
      <c r="O331" s="293" t="s">
        <v>18813</v>
      </c>
      <c r="P331" s="293" t="s">
        <v>5409</v>
      </c>
      <c r="Q331" s="293" t="s">
        <v>4741</v>
      </c>
    </row>
    <row r="332" spans="1:17" x14ac:dyDescent="0.25">
      <c r="A332" s="293" t="s">
        <v>5852</v>
      </c>
      <c r="B332" s="293" t="s">
        <v>5853</v>
      </c>
      <c r="C332" s="293" t="s">
        <v>5854</v>
      </c>
      <c r="D332" s="293"/>
      <c r="E332" s="293" t="s">
        <v>5416</v>
      </c>
      <c r="F332" s="293"/>
      <c r="G332" s="291"/>
      <c r="H332" s="292">
        <v>0</v>
      </c>
      <c r="I332" s="293" t="s">
        <v>4975</v>
      </c>
      <c r="J332" s="293" t="s">
        <v>4976</v>
      </c>
      <c r="K332" s="293" t="s">
        <v>4737</v>
      </c>
      <c r="L332" s="293" t="s">
        <v>4840</v>
      </c>
      <c r="M332" s="293" t="s">
        <v>5166</v>
      </c>
      <c r="N332" s="293"/>
      <c r="O332" s="293" t="s">
        <v>18813</v>
      </c>
      <c r="P332" s="293" t="s">
        <v>5409</v>
      </c>
      <c r="Q332" s="293" t="s">
        <v>4741</v>
      </c>
    </row>
    <row r="333" spans="1:17" x14ac:dyDescent="0.25">
      <c r="A333" s="293" t="s">
        <v>5855</v>
      </c>
      <c r="B333" s="293" t="s">
        <v>5856</v>
      </c>
      <c r="C333" s="293" t="s">
        <v>5857</v>
      </c>
      <c r="D333" s="293"/>
      <c r="E333" s="293" t="s">
        <v>5416</v>
      </c>
      <c r="F333" s="293"/>
      <c r="G333" s="291"/>
      <c r="H333" s="292">
        <v>0</v>
      </c>
      <c r="I333" s="293" t="s">
        <v>4975</v>
      </c>
      <c r="J333" s="293" t="s">
        <v>4976</v>
      </c>
      <c r="K333" s="293" t="s">
        <v>4737</v>
      </c>
      <c r="L333" s="293" t="s">
        <v>4840</v>
      </c>
      <c r="M333" s="293" t="s">
        <v>4999</v>
      </c>
      <c r="N333" s="293"/>
      <c r="O333" s="293" t="s">
        <v>18813</v>
      </c>
      <c r="P333" s="293" t="s">
        <v>5409</v>
      </c>
      <c r="Q333" s="293" t="s">
        <v>4741</v>
      </c>
    </row>
    <row r="334" spans="1:17" x14ac:dyDescent="0.25">
      <c r="A334" s="293" t="s">
        <v>5858</v>
      </c>
      <c r="B334" s="293" t="s">
        <v>5859</v>
      </c>
      <c r="C334" s="293" t="s">
        <v>5860</v>
      </c>
      <c r="D334" s="293"/>
      <c r="E334" s="293" t="s">
        <v>5416</v>
      </c>
      <c r="F334" s="293"/>
      <c r="G334" s="291"/>
      <c r="H334" s="292">
        <v>0</v>
      </c>
      <c r="I334" s="293" t="s">
        <v>4975</v>
      </c>
      <c r="J334" s="293" t="s">
        <v>4976</v>
      </c>
      <c r="K334" s="293" t="s">
        <v>4737</v>
      </c>
      <c r="L334" s="293" t="s">
        <v>4840</v>
      </c>
      <c r="M334" s="293" t="s">
        <v>5161</v>
      </c>
      <c r="N334" s="293"/>
      <c r="O334" s="293" t="s">
        <v>18813</v>
      </c>
      <c r="P334" s="293" t="s">
        <v>5409</v>
      </c>
      <c r="Q334" s="293" t="s">
        <v>4741</v>
      </c>
    </row>
    <row r="335" spans="1:17" x14ac:dyDescent="0.25">
      <c r="A335" s="293" t="s">
        <v>5861</v>
      </c>
      <c r="B335" s="293" t="s">
        <v>5862</v>
      </c>
      <c r="C335" s="293" t="s">
        <v>5863</v>
      </c>
      <c r="D335" s="293"/>
      <c r="E335" s="293" t="s">
        <v>5416</v>
      </c>
      <c r="F335" s="293"/>
      <c r="G335" s="291"/>
      <c r="H335" s="292">
        <v>0</v>
      </c>
      <c r="I335" s="293" t="s">
        <v>4975</v>
      </c>
      <c r="J335" s="293" t="s">
        <v>4976</v>
      </c>
      <c r="K335" s="293" t="s">
        <v>4737</v>
      </c>
      <c r="L335" s="293" t="s">
        <v>4840</v>
      </c>
      <c r="M335" s="293" t="s">
        <v>5175</v>
      </c>
      <c r="N335" s="293"/>
      <c r="O335" s="293" t="s">
        <v>18813</v>
      </c>
      <c r="P335" s="293" t="s">
        <v>5409</v>
      </c>
      <c r="Q335" s="293" t="s">
        <v>4741</v>
      </c>
    </row>
    <row r="336" spans="1:17" x14ac:dyDescent="0.25">
      <c r="A336" s="293" t="s">
        <v>5864</v>
      </c>
      <c r="B336" s="293" t="s">
        <v>5865</v>
      </c>
      <c r="C336" s="293" t="s">
        <v>5866</v>
      </c>
      <c r="D336" s="293"/>
      <c r="E336" s="293" t="s">
        <v>5416</v>
      </c>
      <c r="F336" s="293"/>
      <c r="G336" s="291"/>
      <c r="H336" s="292">
        <v>0</v>
      </c>
      <c r="I336" s="293" t="s">
        <v>4975</v>
      </c>
      <c r="J336" s="293" t="s">
        <v>4976</v>
      </c>
      <c r="K336" s="293" t="s">
        <v>4737</v>
      </c>
      <c r="L336" s="293" t="s">
        <v>4840</v>
      </c>
      <c r="M336" s="293" t="s">
        <v>4841</v>
      </c>
      <c r="N336" s="293"/>
      <c r="O336" s="293" t="s">
        <v>18813</v>
      </c>
      <c r="P336" s="293" t="s">
        <v>5409</v>
      </c>
      <c r="Q336" s="293" t="s">
        <v>4741</v>
      </c>
    </row>
    <row r="337" spans="1:17" x14ac:dyDescent="0.25">
      <c r="A337" s="293" t="s">
        <v>5867</v>
      </c>
      <c r="B337" s="293" t="s">
        <v>5868</v>
      </c>
      <c r="C337" s="293" t="s">
        <v>5869</v>
      </c>
      <c r="D337" s="293"/>
      <c r="E337" s="293" t="s">
        <v>5416</v>
      </c>
      <c r="F337" s="293"/>
      <c r="G337" s="291"/>
      <c r="H337" s="292">
        <v>0</v>
      </c>
      <c r="I337" s="293" t="s">
        <v>5200</v>
      </c>
      <c r="J337" s="293" t="s">
        <v>5201</v>
      </c>
      <c r="K337" s="293" t="s">
        <v>4737</v>
      </c>
      <c r="L337" s="293" t="s">
        <v>4840</v>
      </c>
      <c r="M337" s="293" t="s">
        <v>5220</v>
      </c>
      <c r="N337" s="293"/>
      <c r="O337" s="293" t="s">
        <v>18813</v>
      </c>
      <c r="P337" s="293" t="s">
        <v>5409</v>
      </c>
      <c r="Q337" s="293" t="s">
        <v>4741</v>
      </c>
    </row>
    <row r="338" spans="1:17" x14ac:dyDescent="0.25">
      <c r="A338" s="293" t="s">
        <v>5870</v>
      </c>
      <c r="B338" s="293" t="s">
        <v>5871</v>
      </c>
      <c r="C338" s="293" t="s">
        <v>5872</v>
      </c>
      <c r="D338" s="293"/>
      <c r="E338" s="293" t="s">
        <v>5416</v>
      </c>
      <c r="F338" s="293"/>
      <c r="G338" s="291"/>
      <c r="H338" s="292">
        <v>0</v>
      </c>
      <c r="I338" s="293" t="s">
        <v>4975</v>
      </c>
      <c r="J338" s="293" t="s">
        <v>4976</v>
      </c>
      <c r="K338" s="293" t="s">
        <v>4737</v>
      </c>
      <c r="L338" s="293" t="s">
        <v>4840</v>
      </c>
      <c r="M338" s="293" t="s">
        <v>5161</v>
      </c>
      <c r="N338" s="293"/>
      <c r="O338" s="293" t="s">
        <v>18813</v>
      </c>
      <c r="P338" s="293" t="s">
        <v>5409</v>
      </c>
      <c r="Q338" s="293" t="s">
        <v>4741</v>
      </c>
    </row>
    <row r="339" spans="1:17" x14ac:dyDescent="0.25">
      <c r="A339" s="293" t="s">
        <v>5873</v>
      </c>
      <c r="B339" s="293" t="s">
        <v>5874</v>
      </c>
      <c r="C339" s="293" t="s">
        <v>5875</v>
      </c>
      <c r="D339" s="293"/>
      <c r="E339" s="293" t="s">
        <v>5416</v>
      </c>
      <c r="F339" s="293"/>
      <c r="G339" s="291"/>
      <c r="H339" s="292">
        <v>0</v>
      </c>
      <c r="I339" s="293" t="s">
        <v>4975</v>
      </c>
      <c r="J339" s="293" t="s">
        <v>4976</v>
      </c>
      <c r="K339" s="293" t="s">
        <v>4737</v>
      </c>
      <c r="L339" s="293" t="s">
        <v>4840</v>
      </c>
      <c r="M339" s="293" t="s">
        <v>5166</v>
      </c>
      <c r="N339" s="293"/>
      <c r="O339" s="293" t="s">
        <v>18813</v>
      </c>
      <c r="P339" s="293" t="s">
        <v>5409</v>
      </c>
      <c r="Q339" s="293" t="s">
        <v>4741</v>
      </c>
    </row>
    <row r="340" spans="1:17" x14ac:dyDescent="0.25">
      <c r="A340" s="293" t="s">
        <v>5876</v>
      </c>
      <c r="B340" s="293" t="s">
        <v>5877</v>
      </c>
      <c r="C340" s="293" t="s">
        <v>5878</v>
      </c>
      <c r="D340" s="293"/>
      <c r="E340" s="293" t="s">
        <v>5416</v>
      </c>
      <c r="F340" s="293"/>
      <c r="G340" s="291"/>
      <c r="H340" s="292">
        <v>0</v>
      </c>
      <c r="I340" s="293" t="s">
        <v>4975</v>
      </c>
      <c r="J340" s="293" t="s">
        <v>4976</v>
      </c>
      <c r="K340" s="293" t="s">
        <v>4737</v>
      </c>
      <c r="L340" s="293" t="s">
        <v>4840</v>
      </c>
      <c r="M340" s="293" t="s">
        <v>5175</v>
      </c>
      <c r="N340" s="293"/>
      <c r="O340" s="293" t="s">
        <v>18813</v>
      </c>
      <c r="P340" s="293" t="s">
        <v>5409</v>
      </c>
      <c r="Q340" s="293" t="s">
        <v>4741</v>
      </c>
    </row>
    <row r="341" spans="1:17" x14ac:dyDescent="0.25">
      <c r="A341" s="293" t="s">
        <v>5879</v>
      </c>
      <c r="B341" s="293" t="s">
        <v>5880</v>
      </c>
      <c r="C341" s="293" t="s">
        <v>5881</v>
      </c>
      <c r="D341" s="293"/>
      <c r="E341" s="293" t="s">
        <v>5416</v>
      </c>
      <c r="F341" s="293"/>
      <c r="G341" s="291"/>
      <c r="H341" s="292">
        <v>0</v>
      </c>
      <c r="I341" s="293" t="s">
        <v>4975</v>
      </c>
      <c r="J341" s="293" t="s">
        <v>4976</v>
      </c>
      <c r="K341" s="293" t="s">
        <v>4737</v>
      </c>
      <c r="L341" s="293" t="s">
        <v>4840</v>
      </c>
      <c r="M341" s="293" t="s">
        <v>5175</v>
      </c>
      <c r="N341" s="293"/>
      <c r="O341" s="293" t="s">
        <v>18813</v>
      </c>
      <c r="P341" s="293" t="s">
        <v>5409</v>
      </c>
      <c r="Q341" s="293" t="s">
        <v>4741</v>
      </c>
    </row>
    <row r="342" spans="1:17" x14ac:dyDescent="0.25">
      <c r="A342" s="293" t="s">
        <v>5882</v>
      </c>
      <c r="B342" s="293" t="s">
        <v>5883</v>
      </c>
      <c r="C342" s="293" t="s">
        <v>5884</v>
      </c>
      <c r="D342" s="293"/>
      <c r="E342" s="293" t="s">
        <v>5416</v>
      </c>
      <c r="F342" s="293"/>
      <c r="G342" s="291"/>
      <c r="H342" s="292">
        <v>0</v>
      </c>
      <c r="I342" s="293" t="s">
        <v>4975</v>
      </c>
      <c r="J342" s="293" t="s">
        <v>4976</v>
      </c>
      <c r="K342" s="293" t="s">
        <v>4737</v>
      </c>
      <c r="L342" s="293" t="s">
        <v>4840</v>
      </c>
      <c r="M342" s="293" t="s">
        <v>5230</v>
      </c>
      <c r="N342" s="293"/>
      <c r="O342" s="293" t="s">
        <v>18813</v>
      </c>
      <c r="P342" s="293" t="s">
        <v>5409</v>
      </c>
      <c r="Q342" s="293" t="s">
        <v>4741</v>
      </c>
    </row>
    <row r="343" spans="1:17" x14ac:dyDescent="0.25">
      <c r="A343" s="293" t="s">
        <v>5885</v>
      </c>
      <c r="B343" s="293" t="s">
        <v>5886</v>
      </c>
      <c r="C343" s="293" t="s">
        <v>5887</v>
      </c>
      <c r="D343" s="293"/>
      <c r="E343" s="293" t="s">
        <v>5416</v>
      </c>
      <c r="F343" s="293"/>
      <c r="G343" s="291"/>
      <c r="H343" s="292">
        <v>0</v>
      </c>
      <c r="I343" s="293" t="s">
        <v>4975</v>
      </c>
      <c r="J343" s="293" t="s">
        <v>4976</v>
      </c>
      <c r="K343" s="293" t="s">
        <v>4737</v>
      </c>
      <c r="L343" s="293" t="s">
        <v>4840</v>
      </c>
      <c r="M343" s="293" t="s">
        <v>5161</v>
      </c>
      <c r="N343" s="293"/>
      <c r="O343" s="293" t="s">
        <v>18813</v>
      </c>
      <c r="P343" s="293" t="s">
        <v>5409</v>
      </c>
      <c r="Q343" s="293" t="s">
        <v>4741</v>
      </c>
    </row>
    <row r="344" spans="1:17" x14ac:dyDescent="0.25">
      <c r="A344" s="293" t="s">
        <v>5888</v>
      </c>
      <c r="B344" s="293" t="s">
        <v>5889</v>
      </c>
      <c r="C344" s="293" t="s">
        <v>5890</v>
      </c>
      <c r="D344" s="293"/>
      <c r="E344" s="293" t="s">
        <v>5416</v>
      </c>
      <c r="F344" s="293"/>
      <c r="G344" s="291"/>
      <c r="H344" s="292">
        <v>0</v>
      </c>
      <c r="I344" s="293" t="s">
        <v>4975</v>
      </c>
      <c r="J344" s="293" t="s">
        <v>4976</v>
      </c>
      <c r="K344" s="293" t="s">
        <v>4737</v>
      </c>
      <c r="L344" s="293" t="s">
        <v>4840</v>
      </c>
      <c r="M344" s="293" t="s">
        <v>5166</v>
      </c>
      <c r="N344" s="293"/>
      <c r="O344" s="293" t="s">
        <v>18813</v>
      </c>
      <c r="P344" s="293" t="s">
        <v>5409</v>
      </c>
      <c r="Q344" s="293" t="s">
        <v>4741</v>
      </c>
    </row>
    <row r="345" spans="1:17" x14ac:dyDescent="0.25">
      <c r="A345" s="293" t="s">
        <v>5891</v>
      </c>
      <c r="B345" s="293" t="s">
        <v>5892</v>
      </c>
      <c r="C345" s="293" t="s">
        <v>5893</v>
      </c>
      <c r="D345" s="293"/>
      <c r="E345" s="293" t="s">
        <v>5416</v>
      </c>
      <c r="F345" s="293"/>
      <c r="G345" s="291"/>
      <c r="H345" s="292">
        <v>0</v>
      </c>
      <c r="I345" s="293" t="s">
        <v>4975</v>
      </c>
      <c r="J345" s="293" t="s">
        <v>4976</v>
      </c>
      <c r="K345" s="293" t="s">
        <v>4737</v>
      </c>
      <c r="L345" s="293" t="s">
        <v>4840</v>
      </c>
      <c r="M345" s="293" t="s">
        <v>5175</v>
      </c>
      <c r="N345" s="293"/>
      <c r="O345" s="293" t="s">
        <v>18813</v>
      </c>
      <c r="P345" s="293" t="s">
        <v>5409</v>
      </c>
      <c r="Q345" s="293" t="s">
        <v>4741</v>
      </c>
    </row>
    <row r="346" spans="1:17" x14ac:dyDescent="0.25">
      <c r="A346" s="293" t="s">
        <v>5894</v>
      </c>
      <c r="B346" s="293" t="s">
        <v>5895</v>
      </c>
      <c r="C346" s="293" t="s">
        <v>5896</v>
      </c>
      <c r="D346" s="293"/>
      <c r="E346" s="293" t="s">
        <v>5416</v>
      </c>
      <c r="F346" s="293"/>
      <c r="G346" s="291"/>
      <c r="H346" s="292">
        <v>0</v>
      </c>
      <c r="I346" s="293" t="s">
        <v>4975</v>
      </c>
      <c r="J346" s="293" t="s">
        <v>4976</v>
      </c>
      <c r="K346" s="293" t="s">
        <v>4737</v>
      </c>
      <c r="L346" s="293" t="s">
        <v>4840</v>
      </c>
      <c r="M346" s="293" t="s">
        <v>5175</v>
      </c>
      <c r="N346" s="293"/>
      <c r="O346" s="293" t="s">
        <v>18813</v>
      </c>
      <c r="P346" s="293" t="s">
        <v>5409</v>
      </c>
      <c r="Q346" s="293" t="s">
        <v>4741</v>
      </c>
    </row>
    <row r="347" spans="1:17" x14ac:dyDescent="0.25">
      <c r="A347" s="293" t="s">
        <v>5897</v>
      </c>
      <c r="B347" s="293" t="s">
        <v>5898</v>
      </c>
      <c r="C347" s="293" t="s">
        <v>5899</v>
      </c>
      <c r="D347" s="293"/>
      <c r="E347" s="293" t="s">
        <v>5416</v>
      </c>
      <c r="F347" s="293"/>
      <c r="G347" s="291"/>
      <c r="H347" s="292">
        <v>0</v>
      </c>
      <c r="I347" s="293" t="s">
        <v>5200</v>
      </c>
      <c r="J347" s="293" t="s">
        <v>5201</v>
      </c>
      <c r="K347" s="293" t="s">
        <v>4737</v>
      </c>
      <c r="L347" s="293" t="s">
        <v>4840</v>
      </c>
      <c r="M347" s="293" t="s">
        <v>5202</v>
      </c>
      <c r="N347" s="293"/>
      <c r="O347" s="293" t="s">
        <v>18813</v>
      </c>
      <c r="P347" s="293" t="s">
        <v>5409</v>
      </c>
      <c r="Q347" s="293" t="s">
        <v>4741</v>
      </c>
    </row>
    <row r="348" spans="1:17" x14ac:dyDescent="0.25">
      <c r="A348" s="293" t="s">
        <v>5900</v>
      </c>
      <c r="B348" s="293" t="s">
        <v>5901</v>
      </c>
      <c r="C348" s="293" t="s">
        <v>5902</v>
      </c>
      <c r="D348" s="293"/>
      <c r="E348" s="293" t="s">
        <v>5416</v>
      </c>
      <c r="F348" s="293"/>
      <c r="G348" s="291"/>
      <c r="H348" s="292">
        <v>0</v>
      </c>
      <c r="I348" s="293" t="s">
        <v>4975</v>
      </c>
      <c r="J348" s="293" t="s">
        <v>4976</v>
      </c>
      <c r="K348" s="293" t="s">
        <v>4737</v>
      </c>
      <c r="L348" s="293" t="s">
        <v>4840</v>
      </c>
      <c r="M348" s="293" t="s">
        <v>5230</v>
      </c>
      <c r="N348" s="293"/>
      <c r="O348" s="293" t="s">
        <v>18813</v>
      </c>
      <c r="P348" s="293" t="s">
        <v>5409</v>
      </c>
      <c r="Q348" s="293" t="s">
        <v>4741</v>
      </c>
    </row>
    <row r="349" spans="1:17" x14ac:dyDescent="0.25">
      <c r="A349" s="293" t="s">
        <v>5903</v>
      </c>
      <c r="B349" s="293" t="s">
        <v>5904</v>
      </c>
      <c r="C349" s="293" t="s">
        <v>5905</v>
      </c>
      <c r="D349" s="293"/>
      <c r="E349" s="293" t="s">
        <v>5416</v>
      </c>
      <c r="F349" s="293"/>
      <c r="G349" s="291"/>
      <c r="H349" s="292">
        <v>0</v>
      </c>
      <c r="I349" s="293" t="s">
        <v>4975</v>
      </c>
      <c r="J349" s="293" t="s">
        <v>4976</v>
      </c>
      <c r="K349" s="293" t="s">
        <v>4737</v>
      </c>
      <c r="L349" s="293" t="s">
        <v>4840</v>
      </c>
      <c r="M349" s="293" t="s">
        <v>5161</v>
      </c>
      <c r="N349" s="293"/>
      <c r="O349" s="293" t="s">
        <v>18813</v>
      </c>
      <c r="P349" s="293" t="s">
        <v>5409</v>
      </c>
      <c r="Q349" s="293" t="s">
        <v>4741</v>
      </c>
    </row>
    <row r="350" spans="1:17" x14ac:dyDescent="0.25">
      <c r="A350" s="293" t="s">
        <v>5906</v>
      </c>
      <c r="B350" s="293" t="s">
        <v>5907</v>
      </c>
      <c r="C350" s="293" t="s">
        <v>5908</v>
      </c>
      <c r="D350" s="293"/>
      <c r="E350" s="293" t="s">
        <v>5416</v>
      </c>
      <c r="F350" s="293"/>
      <c r="G350" s="291"/>
      <c r="H350" s="292">
        <v>0</v>
      </c>
      <c r="I350" s="293" t="s">
        <v>5200</v>
      </c>
      <c r="J350" s="293" t="s">
        <v>5201</v>
      </c>
      <c r="K350" s="293" t="s">
        <v>4737</v>
      </c>
      <c r="L350" s="293" t="s">
        <v>4840</v>
      </c>
      <c r="M350" s="293" t="s">
        <v>5210</v>
      </c>
      <c r="N350" s="293"/>
      <c r="O350" s="293" t="s">
        <v>18813</v>
      </c>
      <c r="P350" s="293" t="s">
        <v>5409</v>
      </c>
      <c r="Q350" s="293" t="s">
        <v>4741</v>
      </c>
    </row>
    <row r="351" spans="1:17" x14ac:dyDescent="0.25">
      <c r="A351" s="293" t="s">
        <v>5909</v>
      </c>
      <c r="B351" s="293" t="s">
        <v>5910</v>
      </c>
      <c r="C351" s="293" t="s">
        <v>5911</v>
      </c>
      <c r="D351" s="293"/>
      <c r="E351" s="293" t="s">
        <v>5416</v>
      </c>
      <c r="F351" s="293"/>
      <c r="G351" s="291"/>
      <c r="H351" s="292">
        <v>0</v>
      </c>
      <c r="I351" s="293" t="s">
        <v>4975</v>
      </c>
      <c r="J351" s="293" t="s">
        <v>4976</v>
      </c>
      <c r="K351" s="293" t="s">
        <v>4737</v>
      </c>
      <c r="L351" s="293" t="s">
        <v>4840</v>
      </c>
      <c r="M351" s="293" t="s">
        <v>5161</v>
      </c>
      <c r="N351" s="293"/>
      <c r="O351" s="293" t="s">
        <v>18813</v>
      </c>
      <c r="P351" s="293" t="s">
        <v>5409</v>
      </c>
      <c r="Q351" s="293" t="s">
        <v>4741</v>
      </c>
    </row>
    <row r="352" spans="1:17" x14ac:dyDescent="0.25">
      <c r="A352" s="293" t="s">
        <v>5912</v>
      </c>
      <c r="B352" s="293" t="s">
        <v>5913</v>
      </c>
      <c r="C352" s="293" t="s">
        <v>5914</v>
      </c>
      <c r="D352" s="293"/>
      <c r="E352" s="293" t="s">
        <v>5416</v>
      </c>
      <c r="F352" s="293"/>
      <c r="G352" s="291"/>
      <c r="H352" s="292">
        <v>0</v>
      </c>
      <c r="I352" s="293" t="s">
        <v>4975</v>
      </c>
      <c r="J352" s="293" t="s">
        <v>4976</v>
      </c>
      <c r="K352" s="293" t="s">
        <v>4737</v>
      </c>
      <c r="L352" s="293" t="s">
        <v>4840</v>
      </c>
      <c r="M352" s="293" t="s">
        <v>5175</v>
      </c>
      <c r="N352" s="293"/>
      <c r="O352" s="293" t="s">
        <v>18813</v>
      </c>
      <c r="P352" s="293" t="s">
        <v>5409</v>
      </c>
      <c r="Q352" s="293" t="s">
        <v>4741</v>
      </c>
    </row>
    <row r="353" spans="1:17" x14ac:dyDescent="0.25">
      <c r="A353" s="293" t="s">
        <v>5915</v>
      </c>
      <c r="B353" s="293" t="s">
        <v>5916</v>
      </c>
      <c r="C353" s="293" t="s">
        <v>5917</v>
      </c>
      <c r="D353" s="293"/>
      <c r="E353" s="293" t="s">
        <v>5416</v>
      </c>
      <c r="F353" s="293"/>
      <c r="G353" s="291"/>
      <c r="H353" s="292">
        <v>0</v>
      </c>
      <c r="I353" s="293" t="s">
        <v>5200</v>
      </c>
      <c r="J353" s="293" t="s">
        <v>5201</v>
      </c>
      <c r="K353" s="293" t="s">
        <v>4737</v>
      </c>
      <c r="L353" s="293" t="s">
        <v>4840</v>
      </c>
      <c r="M353" s="293" t="s">
        <v>5202</v>
      </c>
      <c r="N353" s="293"/>
      <c r="O353" s="293" t="s">
        <v>18813</v>
      </c>
      <c r="P353" s="293" t="s">
        <v>5409</v>
      </c>
      <c r="Q353" s="293" t="s">
        <v>4741</v>
      </c>
    </row>
    <row r="354" spans="1:17" x14ac:dyDescent="0.25">
      <c r="A354" s="293" t="s">
        <v>5918</v>
      </c>
      <c r="B354" s="293" t="s">
        <v>5919</v>
      </c>
      <c r="C354" s="293" t="s">
        <v>5920</v>
      </c>
      <c r="D354" s="293"/>
      <c r="E354" s="293" t="s">
        <v>5416</v>
      </c>
      <c r="F354" s="293"/>
      <c r="G354" s="291"/>
      <c r="H354" s="292">
        <v>0</v>
      </c>
      <c r="I354" s="293" t="s">
        <v>5200</v>
      </c>
      <c r="J354" s="293" t="s">
        <v>5201</v>
      </c>
      <c r="K354" s="293" t="s">
        <v>4737</v>
      </c>
      <c r="L354" s="293" t="s">
        <v>4840</v>
      </c>
      <c r="M354" s="293" t="s">
        <v>5220</v>
      </c>
      <c r="N354" s="293"/>
      <c r="O354" s="293" t="s">
        <v>18813</v>
      </c>
      <c r="P354" s="293" t="s">
        <v>5409</v>
      </c>
      <c r="Q354" s="293" t="s">
        <v>4741</v>
      </c>
    </row>
    <row r="355" spans="1:17" x14ac:dyDescent="0.25">
      <c r="A355" s="293" t="s">
        <v>5921</v>
      </c>
      <c r="B355" s="293" t="s">
        <v>5922</v>
      </c>
      <c r="C355" s="293" t="s">
        <v>5923</v>
      </c>
      <c r="D355" s="293"/>
      <c r="E355" s="293" t="s">
        <v>5416</v>
      </c>
      <c r="F355" s="293"/>
      <c r="G355" s="291"/>
      <c r="H355" s="292">
        <v>0</v>
      </c>
      <c r="I355" s="293" t="s">
        <v>5200</v>
      </c>
      <c r="J355" s="293" t="s">
        <v>5201</v>
      </c>
      <c r="K355" s="293" t="s">
        <v>4737</v>
      </c>
      <c r="L355" s="293" t="s">
        <v>4840</v>
      </c>
      <c r="M355" s="293" t="s">
        <v>5220</v>
      </c>
      <c r="N355" s="293"/>
      <c r="O355" s="293" t="s">
        <v>18813</v>
      </c>
      <c r="P355" s="293" t="s">
        <v>5409</v>
      </c>
      <c r="Q355" s="293" t="s">
        <v>4741</v>
      </c>
    </row>
    <row r="356" spans="1:17" x14ac:dyDescent="0.25">
      <c r="A356" s="293" t="s">
        <v>5924</v>
      </c>
      <c r="B356" s="293" t="s">
        <v>5925</v>
      </c>
      <c r="C356" s="293" t="s">
        <v>5926</v>
      </c>
      <c r="D356" s="293"/>
      <c r="E356" s="293" t="s">
        <v>5416</v>
      </c>
      <c r="F356" s="293"/>
      <c r="G356" s="291"/>
      <c r="H356" s="292">
        <v>0</v>
      </c>
      <c r="I356" s="293" t="s">
        <v>4975</v>
      </c>
      <c r="J356" s="293" t="s">
        <v>4976</v>
      </c>
      <c r="K356" s="293" t="s">
        <v>4737</v>
      </c>
      <c r="L356" s="293" t="s">
        <v>4840</v>
      </c>
      <c r="M356" s="293" t="s">
        <v>5166</v>
      </c>
      <c r="N356" s="293"/>
      <c r="O356" s="293" t="s">
        <v>18813</v>
      </c>
      <c r="P356" s="293" t="s">
        <v>5409</v>
      </c>
      <c r="Q356" s="293" t="s">
        <v>4741</v>
      </c>
    </row>
    <row r="357" spans="1:17" x14ac:dyDescent="0.25">
      <c r="A357" s="293" t="s">
        <v>5927</v>
      </c>
      <c r="B357" s="293" t="s">
        <v>5928</v>
      </c>
      <c r="C357" s="293" t="s">
        <v>5929</v>
      </c>
      <c r="D357" s="293"/>
      <c r="E357" s="293" t="s">
        <v>5416</v>
      </c>
      <c r="F357" s="293"/>
      <c r="G357" s="291"/>
      <c r="H357" s="292">
        <v>0</v>
      </c>
      <c r="I357" s="293" t="s">
        <v>5200</v>
      </c>
      <c r="J357" s="293" t="s">
        <v>5201</v>
      </c>
      <c r="K357" s="293" t="s">
        <v>4737</v>
      </c>
      <c r="L357" s="293" t="s">
        <v>4840</v>
      </c>
      <c r="M357" s="293" t="s">
        <v>5220</v>
      </c>
      <c r="N357" s="293"/>
      <c r="O357" s="293" t="s">
        <v>18813</v>
      </c>
      <c r="P357" s="293" t="s">
        <v>5409</v>
      </c>
      <c r="Q357" s="293" t="s">
        <v>4741</v>
      </c>
    </row>
    <row r="358" spans="1:17" x14ac:dyDescent="0.25">
      <c r="A358" s="293" t="s">
        <v>5930</v>
      </c>
      <c r="B358" s="293" t="s">
        <v>5931</v>
      </c>
      <c r="C358" s="293" t="s">
        <v>5932</v>
      </c>
      <c r="D358" s="293"/>
      <c r="E358" s="293" t="s">
        <v>5416</v>
      </c>
      <c r="F358" s="293"/>
      <c r="G358" s="291"/>
      <c r="H358" s="292">
        <v>0</v>
      </c>
      <c r="I358" s="293" t="s">
        <v>5200</v>
      </c>
      <c r="J358" s="293" t="s">
        <v>5201</v>
      </c>
      <c r="K358" s="293" t="s">
        <v>4737</v>
      </c>
      <c r="L358" s="293" t="s">
        <v>4840</v>
      </c>
      <c r="M358" s="293" t="s">
        <v>5220</v>
      </c>
      <c r="N358" s="293"/>
      <c r="O358" s="293" t="s">
        <v>18813</v>
      </c>
      <c r="P358" s="293" t="s">
        <v>5409</v>
      </c>
      <c r="Q358" s="293" t="s">
        <v>4741</v>
      </c>
    </row>
    <row r="359" spans="1:17" x14ac:dyDescent="0.25">
      <c r="A359" s="293" t="s">
        <v>5933</v>
      </c>
      <c r="B359" s="293" t="s">
        <v>5934</v>
      </c>
      <c r="C359" s="293" t="s">
        <v>5935</v>
      </c>
      <c r="D359" s="293"/>
      <c r="E359" s="293" t="s">
        <v>5416</v>
      </c>
      <c r="F359" s="293"/>
      <c r="G359" s="291"/>
      <c r="H359" s="292">
        <v>0</v>
      </c>
      <c r="I359" s="293" t="s">
        <v>4975</v>
      </c>
      <c r="J359" s="293" t="s">
        <v>4976</v>
      </c>
      <c r="K359" s="293" t="s">
        <v>4737</v>
      </c>
      <c r="L359" s="293" t="s">
        <v>4840</v>
      </c>
      <c r="M359" s="293" t="s">
        <v>5166</v>
      </c>
      <c r="N359" s="293"/>
      <c r="O359" s="293" t="s">
        <v>18813</v>
      </c>
      <c r="P359" s="293" t="s">
        <v>5409</v>
      </c>
      <c r="Q359" s="293" t="s">
        <v>4741</v>
      </c>
    </row>
    <row r="360" spans="1:17" x14ac:dyDescent="0.25">
      <c r="A360" s="293" t="s">
        <v>5936</v>
      </c>
      <c r="B360" s="293" t="s">
        <v>5937</v>
      </c>
      <c r="C360" s="293" t="s">
        <v>5938</v>
      </c>
      <c r="D360" s="293"/>
      <c r="E360" s="293" t="s">
        <v>5416</v>
      </c>
      <c r="F360" s="293"/>
      <c r="G360" s="291"/>
      <c r="H360" s="292">
        <v>0</v>
      </c>
      <c r="I360" s="293" t="s">
        <v>5200</v>
      </c>
      <c r="J360" s="293" t="s">
        <v>5201</v>
      </c>
      <c r="K360" s="293" t="s">
        <v>4737</v>
      </c>
      <c r="L360" s="293" t="s">
        <v>4840</v>
      </c>
      <c r="M360" s="293" t="s">
        <v>4852</v>
      </c>
      <c r="N360" s="293"/>
      <c r="O360" s="293" t="s">
        <v>18813</v>
      </c>
      <c r="P360" s="293" t="s">
        <v>5409</v>
      </c>
      <c r="Q360" s="293" t="s">
        <v>4741</v>
      </c>
    </row>
    <row r="361" spans="1:17" x14ac:dyDescent="0.25">
      <c r="A361" s="293" t="s">
        <v>5939</v>
      </c>
      <c r="B361" s="293" t="s">
        <v>5940</v>
      </c>
      <c r="C361" s="293" t="s">
        <v>5941</v>
      </c>
      <c r="D361" s="293"/>
      <c r="E361" s="293" t="s">
        <v>5416</v>
      </c>
      <c r="F361" s="293"/>
      <c r="G361" s="291"/>
      <c r="H361" s="292">
        <v>0</v>
      </c>
      <c r="I361" s="293" t="s">
        <v>4975</v>
      </c>
      <c r="J361" s="293" t="s">
        <v>4976</v>
      </c>
      <c r="K361" s="293" t="s">
        <v>4737</v>
      </c>
      <c r="L361" s="293" t="s">
        <v>4840</v>
      </c>
      <c r="M361" s="293" t="s">
        <v>4999</v>
      </c>
      <c r="N361" s="293"/>
      <c r="O361" s="293" t="s">
        <v>18813</v>
      </c>
      <c r="P361" s="293" t="s">
        <v>5409</v>
      </c>
      <c r="Q361" s="293" t="s">
        <v>4741</v>
      </c>
    </row>
    <row r="362" spans="1:17" x14ac:dyDescent="0.25">
      <c r="A362" s="293" t="s">
        <v>5942</v>
      </c>
      <c r="B362" s="293" t="s">
        <v>5943</v>
      </c>
      <c r="C362" s="293" t="s">
        <v>5944</v>
      </c>
      <c r="D362" s="293"/>
      <c r="E362" s="293" t="s">
        <v>5416</v>
      </c>
      <c r="F362" s="293"/>
      <c r="G362" s="291"/>
      <c r="H362" s="292">
        <v>0</v>
      </c>
      <c r="I362" s="293" t="s">
        <v>4975</v>
      </c>
      <c r="J362" s="293" t="s">
        <v>4976</v>
      </c>
      <c r="K362" s="293" t="s">
        <v>4737</v>
      </c>
      <c r="L362" s="293" t="s">
        <v>4840</v>
      </c>
      <c r="M362" s="293" t="s">
        <v>5166</v>
      </c>
      <c r="N362" s="293"/>
      <c r="O362" s="293" t="s">
        <v>18813</v>
      </c>
      <c r="P362" s="293" t="s">
        <v>5409</v>
      </c>
      <c r="Q362" s="293" t="s">
        <v>4741</v>
      </c>
    </row>
    <row r="363" spans="1:17" x14ac:dyDescent="0.25">
      <c r="A363" s="293" t="s">
        <v>5945</v>
      </c>
      <c r="B363" s="293" t="s">
        <v>5946</v>
      </c>
      <c r="C363" s="293" t="s">
        <v>5947</v>
      </c>
      <c r="D363" s="293"/>
      <c r="E363" s="293" t="s">
        <v>5416</v>
      </c>
      <c r="F363" s="293"/>
      <c r="G363" s="291"/>
      <c r="H363" s="292">
        <v>0</v>
      </c>
      <c r="I363" s="293" t="s">
        <v>5200</v>
      </c>
      <c r="J363" s="293" t="s">
        <v>5201</v>
      </c>
      <c r="K363" s="293" t="s">
        <v>4737</v>
      </c>
      <c r="L363" s="293" t="s">
        <v>4840</v>
      </c>
      <c r="M363" s="293" t="s">
        <v>5210</v>
      </c>
      <c r="N363" s="293"/>
      <c r="O363" s="293" t="s">
        <v>18813</v>
      </c>
      <c r="P363" s="293" t="s">
        <v>5409</v>
      </c>
      <c r="Q363" s="293" t="s">
        <v>4741</v>
      </c>
    </row>
    <row r="364" spans="1:17" x14ac:dyDescent="0.25">
      <c r="A364" s="293" t="s">
        <v>5948</v>
      </c>
      <c r="B364" s="293" t="s">
        <v>5949</v>
      </c>
      <c r="C364" s="293" t="s">
        <v>5950</v>
      </c>
      <c r="D364" s="293"/>
      <c r="E364" s="293" t="s">
        <v>5416</v>
      </c>
      <c r="F364" s="293"/>
      <c r="G364" s="291"/>
      <c r="H364" s="292">
        <v>0</v>
      </c>
      <c r="I364" s="293" t="s">
        <v>5200</v>
      </c>
      <c r="J364" s="293" t="s">
        <v>5201</v>
      </c>
      <c r="K364" s="293" t="s">
        <v>4737</v>
      </c>
      <c r="L364" s="293" t="s">
        <v>4840</v>
      </c>
      <c r="M364" s="293" t="s">
        <v>5202</v>
      </c>
      <c r="N364" s="293"/>
      <c r="O364" s="293" t="s">
        <v>18813</v>
      </c>
      <c r="P364" s="293" t="s">
        <v>5409</v>
      </c>
      <c r="Q364" s="293" t="s">
        <v>4741</v>
      </c>
    </row>
    <row r="365" spans="1:17" x14ac:dyDescent="0.25">
      <c r="A365" s="293" t="s">
        <v>5951</v>
      </c>
      <c r="B365" s="293" t="s">
        <v>5952</v>
      </c>
      <c r="C365" s="293" t="s">
        <v>5953</v>
      </c>
      <c r="D365" s="293"/>
      <c r="E365" s="293" t="s">
        <v>5416</v>
      </c>
      <c r="F365" s="293"/>
      <c r="G365" s="291"/>
      <c r="H365" s="292">
        <v>0</v>
      </c>
      <c r="I365" s="293" t="s">
        <v>4975</v>
      </c>
      <c r="J365" s="293" t="s">
        <v>4976</v>
      </c>
      <c r="K365" s="293" t="s">
        <v>4737</v>
      </c>
      <c r="L365" s="293" t="s">
        <v>4840</v>
      </c>
      <c r="M365" s="293" t="s">
        <v>5161</v>
      </c>
      <c r="N365" s="293"/>
      <c r="O365" s="293" t="s">
        <v>18813</v>
      </c>
      <c r="P365" s="293" t="s">
        <v>5409</v>
      </c>
      <c r="Q365" s="293" t="s">
        <v>4741</v>
      </c>
    </row>
    <row r="366" spans="1:17" x14ac:dyDescent="0.25">
      <c r="A366" s="293" t="s">
        <v>5954</v>
      </c>
      <c r="B366" s="293" t="s">
        <v>5955</v>
      </c>
      <c r="C366" s="293" t="s">
        <v>5956</v>
      </c>
      <c r="D366" s="293"/>
      <c r="E366" s="293" t="s">
        <v>5416</v>
      </c>
      <c r="F366" s="293"/>
      <c r="G366" s="291"/>
      <c r="H366" s="292">
        <v>0</v>
      </c>
      <c r="I366" s="293" t="s">
        <v>4975</v>
      </c>
      <c r="J366" s="293" t="s">
        <v>4976</v>
      </c>
      <c r="K366" s="293" t="s">
        <v>4737</v>
      </c>
      <c r="L366" s="293" t="s">
        <v>4840</v>
      </c>
      <c r="M366" s="293" t="s">
        <v>5161</v>
      </c>
      <c r="N366" s="293"/>
      <c r="O366" s="293" t="s">
        <v>18813</v>
      </c>
      <c r="P366" s="293" t="s">
        <v>5409</v>
      </c>
      <c r="Q366" s="293" t="s">
        <v>4741</v>
      </c>
    </row>
    <row r="367" spans="1:17" x14ac:dyDescent="0.25">
      <c r="A367" s="293" t="s">
        <v>5957</v>
      </c>
      <c r="B367" s="293" t="s">
        <v>5958</v>
      </c>
      <c r="C367" s="293" t="s">
        <v>5959</v>
      </c>
      <c r="D367" s="293"/>
      <c r="E367" s="293" t="s">
        <v>5416</v>
      </c>
      <c r="F367" s="293"/>
      <c r="G367" s="291"/>
      <c r="H367" s="292">
        <v>0</v>
      </c>
      <c r="I367" s="293" t="s">
        <v>4975</v>
      </c>
      <c r="J367" s="293" t="s">
        <v>4976</v>
      </c>
      <c r="K367" s="293" t="s">
        <v>4737</v>
      </c>
      <c r="L367" s="293" t="s">
        <v>4840</v>
      </c>
      <c r="M367" s="293" t="s">
        <v>5161</v>
      </c>
      <c r="N367" s="293"/>
      <c r="O367" s="293" t="s">
        <v>18813</v>
      </c>
      <c r="P367" s="293" t="s">
        <v>5409</v>
      </c>
      <c r="Q367" s="293" t="s">
        <v>4741</v>
      </c>
    </row>
    <row r="368" spans="1:17" x14ac:dyDescent="0.25">
      <c r="A368" s="293" t="s">
        <v>5960</v>
      </c>
      <c r="B368" s="293" t="s">
        <v>5961</v>
      </c>
      <c r="C368" s="293" t="s">
        <v>5962</v>
      </c>
      <c r="D368" s="293"/>
      <c r="E368" s="293" t="s">
        <v>5416</v>
      </c>
      <c r="F368" s="293"/>
      <c r="G368" s="291"/>
      <c r="H368" s="292">
        <v>0</v>
      </c>
      <c r="I368" s="293" t="s">
        <v>5200</v>
      </c>
      <c r="J368" s="293" t="s">
        <v>5201</v>
      </c>
      <c r="K368" s="293" t="s">
        <v>4737</v>
      </c>
      <c r="L368" s="293" t="s">
        <v>4840</v>
      </c>
      <c r="M368" s="293" t="s">
        <v>5202</v>
      </c>
      <c r="N368" s="293"/>
      <c r="O368" s="293" t="s">
        <v>18813</v>
      </c>
      <c r="P368" s="293" t="s">
        <v>5409</v>
      </c>
      <c r="Q368" s="293" t="s">
        <v>4741</v>
      </c>
    </row>
    <row r="369" spans="1:17" x14ac:dyDescent="0.25">
      <c r="A369" s="293" t="s">
        <v>5963</v>
      </c>
      <c r="B369" s="293" t="s">
        <v>5964</v>
      </c>
      <c r="C369" s="293" t="s">
        <v>5965</v>
      </c>
      <c r="D369" s="293"/>
      <c r="E369" s="293" t="s">
        <v>5416</v>
      </c>
      <c r="F369" s="293"/>
      <c r="G369" s="291"/>
      <c r="H369" s="292">
        <v>0</v>
      </c>
      <c r="I369" s="293" t="s">
        <v>5200</v>
      </c>
      <c r="J369" s="293" t="s">
        <v>5201</v>
      </c>
      <c r="K369" s="293" t="s">
        <v>4737</v>
      </c>
      <c r="L369" s="293" t="s">
        <v>4840</v>
      </c>
      <c r="M369" s="293" t="s">
        <v>5210</v>
      </c>
      <c r="N369" s="293"/>
      <c r="O369" s="293" t="s">
        <v>18813</v>
      </c>
      <c r="P369" s="293" t="s">
        <v>5409</v>
      </c>
      <c r="Q369" s="293" t="s">
        <v>4741</v>
      </c>
    </row>
    <row r="370" spans="1:17" x14ac:dyDescent="0.25">
      <c r="A370" s="293" t="s">
        <v>5966</v>
      </c>
      <c r="B370" s="293" t="s">
        <v>5967</v>
      </c>
      <c r="C370" s="293" t="s">
        <v>5968</v>
      </c>
      <c r="D370" s="293"/>
      <c r="E370" s="293" t="s">
        <v>5416</v>
      </c>
      <c r="F370" s="293"/>
      <c r="G370" s="291"/>
      <c r="H370" s="292">
        <v>0</v>
      </c>
      <c r="I370" s="293" t="s">
        <v>4975</v>
      </c>
      <c r="J370" s="293" t="s">
        <v>4976</v>
      </c>
      <c r="K370" s="293" t="s">
        <v>4737</v>
      </c>
      <c r="L370" s="293" t="s">
        <v>4840</v>
      </c>
      <c r="M370" s="293" t="s">
        <v>5175</v>
      </c>
      <c r="N370" s="293"/>
      <c r="O370" s="293" t="s">
        <v>18813</v>
      </c>
      <c r="P370" s="293" t="s">
        <v>5409</v>
      </c>
      <c r="Q370" s="293" t="s">
        <v>4741</v>
      </c>
    </row>
    <row r="371" spans="1:17" x14ac:dyDescent="0.25">
      <c r="A371" s="293" t="s">
        <v>5969</v>
      </c>
      <c r="B371" s="293" t="s">
        <v>5970</v>
      </c>
      <c r="C371" s="293" t="s">
        <v>5971</v>
      </c>
      <c r="D371" s="293"/>
      <c r="E371" s="293" t="s">
        <v>5416</v>
      </c>
      <c r="F371" s="293"/>
      <c r="G371" s="291"/>
      <c r="H371" s="292">
        <v>0</v>
      </c>
      <c r="I371" s="293" t="s">
        <v>4975</v>
      </c>
      <c r="J371" s="293" t="s">
        <v>4976</v>
      </c>
      <c r="K371" s="293" t="s">
        <v>4737</v>
      </c>
      <c r="L371" s="293" t="s">
        <v>4840</v>
      </c>
      <c r="M371" s="293" t="s">
        <v>4909</v>
      </c>
      <c r="N371" s="293"/>
      <c r="O371" s="293" t="s">
        <v>18813</v>
      </c>
      <c r="P371" s="293" t="s">
        <v>5409</v>
      </c>
      <c r="Q371" s="293" t="s">
        <v>4741</v>
      </c>
    </row>
    <row r="372" spans="1:17" x14ac:dyDescent="0.25">
      <c r="A372" s="293" t="s">
        <v>5972</v>
      </c>
      <c r="B372" s="293" t="s">
        <v>5973</v>
      </c>
      <c r="C372" s="293" t="s">
        <v>5974</v>
      </c>
      <c r="D372" s="293"/>
      <c r="E372" s="293" t="s">
        <v>5416</v>
      </c>
      <c r="F372" s="293"/>
      <c r="G372" s="291"/>
      <c r="H372" s="292">
        <v>0</v>
      </c>
      <c r="I372" s="293" t="s">
        <v>4975</v>
      </c>
      <c r="J372" s="293" t="s">
        <v>4976</v>
      </c>
      <c r="K372" s="293" t="s">
        <v>4737</v>
      </c>
      <c r="L372" s="293" t="s">
        <v>4840</v>
      </c>
      <c r="M372" s="293" t="s">
        <v>5230</v>
      </c>
      <c r="N372" s="293"/>
      <c r="O372" s="293" t="s">
        <v>18813</v>
      </c>
      <c r="P372" s="293" t="s">
        <v>5409</v>
      </c>
      <c r="Q372" s="293" t="s">
        <v>4741</v>
      </c>
    </row>
    <row r="373" spans="1:17" x14ac:dyDescent="0.25">
      <c r="A373" s="293" t="s">
        <v>5975</v>
      </c>
      <c r="B373" s="293" t="s">
        <v>5976</v>
      </c>
      <c r="C373" s="293" t="s">
        <v>5977</v>
      </c>
      <c r="D373" s="293"/>
      <c r="E373" s="293" t="s">
        <v>5416</v>
      </c>
      <c r="F373" s="293"/>
      <c r="G373" s="291"/>
      <c r="H373" s="292">
        <v>0</v>
      </c>
      <c r="I373" s="293" t="s">
        <v>5200</v>
      </c>
      <c r="J373" s="293" t="s">
        <v>5201</v>
      </c>
      <c r="K373" s="293" t="s">
        <v>4737</v>
      </c>
      <c r="L373" s="293" t="s">
        <v>4840</v>
      </c>
      <c r="M373" s="293" t="s">
        <v>5220</v>
      </c>
      <c r="N373" s="293"/>
      <c r="O373" s="293" t="s">
        <v>18813</v>
      </c>
      <c r="P373" s="293" t="s">
        <v>5409</v>
      </c>
      <c r="Q373" s="293" t="s">
        <v>4741</v>
      </c>
    </row>
    <row r="374" spans="1:17" x14ac:dyDescent="0.25">
      <c r="A374" s="293" t="s">
        <v>5978</v>
      </c>
      <c r="B374" s="293" t="s">
        <v>5979</v>
      </c>
      <c r="C374" s="293" t="s">
        <v>5980</v>
      </c>
      <c r="D374" s="293"/>
      <c r="E374" s="293" t="s">
        <v>5416</v>
      </c>
      <c r="F374" s="293"/>
      <c r="G374" s="291"/>
      <c r="H374" s="292">
        <v>0</v>
      </c>
      <c r="I374" s="293" t="s">
        <v>5200</v>
      </c>
      <c r="J374" s="293" t="s">
        <v>5201</v>
      </c>
      <c r="K374" s="293" t="s">
        <v>4737</v>
      </c>
      <c r="L374" s="293" t="s">
        <v>4840</v>
      </c>
      <c r="M374" s="293" t="s">
        <v>5202</v>
      </c>
      <c r="N374" s="293"/>
      <c r="O374" s="293" t="s">
        <v>18813</v>
      </c>
      <c r="P374" s="293" t="s">
        <v>5409</v>
      </c>
      <c r="Q374" s="293" t="s">
        <v>4741</v>
      </c>
    </row>
    <row r="375" spans="1:17" x14ac:dyDescent="0.25">
      <c r="A375" s="293" t="s">
        <v>5981</v>
      </c>
      <c r="B375" s="293" t="s">
        <v>5982</v>
      </c>
      <c r="C375" s="293" t="s">
        <v>5983</v>
      </c>
      <c r="D375" s="293"/>
      <c r="E375" s="293" t="s">
        <v>5416</v>
      </c>
      <c r="F375" s="293"/>
      <c r="G375" s="291"/>
      <c r="H375" s="292">
        <v>0</v>
      </c>
      <c r="I375" s="293" t="s">
        <v>4975</v>
      </c>
      <c r="J375" s="293" t="s">
        <v>4976</v>
      </c>
      <c r="K375" s="293" t="s">
        <v>4737</v>
      </c>
      <c r="L375" s="293" t="s">
        <v>4840</v>
      </c>
      <c r="M375" s="293" t="s">
        <v>5230</v>
      </c>
      <c r="N375" s="293"/>
      <c r="O375" s="293" t="s">
        <v>18813</v>
      </c>
      <c r="P375" s="293" t="s">
        <v>5409</v>
      </c>
      <c r="Q375" s="293" t="s">
        <v>4741</v>
      </c>
    </row>
    <row r="376" spans="1:17" x14ac:dyDescent="0.25">
      <c r="A376" s="293" t="s">
        <v>5984</v>
      </c>
      <c r="B376" s="293" t="s">
        <v>5985</v>
      </c>
      <c r="C376" s="293" t="s">
        <v>5986</v>
      </c>
      <c r="D376" s="293"/>
      <c r="E376" s="293" t="s">
        <v>5416</v>
      </c>
      <c r="F376" s="293"/>
      <c r="G376" s="291"/>
      <c r="H376" s="292">
        <v>0</v>
      </c>
      <c r="I376" s="293" t="s">
        <v>5200</v>
      </c>
      <c r="J376" s="293" t="s">
        <v>5201</v>
      </c>
      <c r="K376" s="293" t="s">
        <v>4737</v>
      </c>
      <c r="L376" s="293" t="s">
        <v>4840</v>
      </c>
      <c r="M376" s="293" t="s">
        <v>5202</v>
      </c>
      <c r="N376" s="293"/>
      <c r="O376" s="293" t="s">
        <v>18813</v>
      </c>
      <c r="P376" s="293" t="s">
        <v>5409</v>
      </c>
      <c r="Q376" s="293" t="s">
        <v>4741</v>
      </c>
    </row>
    <row r="377" spans="1:17" x14ac:dyDescent="0.25">
      <c r="A377" s="293" t="s">
        <v>5987</v>
      </c>
      <c r="B377" s="293" t="s">
        <v>5988</v>
      </c>
      <c r="C377" s="293" t="s">
        <v>5989</v>
      </c>
      <c r="D377" s="293"/>
      <c r="E377" s="293" t="s">
        <v>5416</v>
      </c>
      <c r="F377" s="293"/>
      <c r="G377" s="291"/>
      <c r="H377" s="292">
        <v>0</v>
      </c>
      <c r="I377" s="293" t="s">
        <v>4975</v>
      </c>
      <c r="J377" s="293" t="s">
        <v>4976</v>
      </c>
      <c r="K377" s="293" t="s">
        <v>4737</v>
      </c>
      <c r="L377" s="293" t="s">
        <v>4840</v>
      </c>
      <c r="M377" s="293" t="s">
        <v>5161</v>
      </c>
      <c r="N377" s="293"/>
      <c r="O377" s="293" t="s">
        <v>18813</v>
      </c>
      <c r="P377" s="293" t="s">
        <v>5409</v>
      </c>
      <c r="Q377" s="293" t="s">
        <v>4741</v>
      </c>
    </row>
    <row r="378" spans="1:17" x14ac:dyDescent="0.25">
      <c r="A378" s="293" t="s">
        <v>5990</v>
      </c>
      <c r="B378" s="293" t="s">
        <v>5991</v>
      </c>
      <c r="C378" s="293" t="s">
        <v>5992</v>
      </c>
      <c r="D378" s="293"/>
      <c r="E378" s="293" t="s">
        <v>5416</v>
      </c>
      <c r="F378" s="293"/>
      <c r="G378" s="291"/>
      <c r="H378" s="292">
        <v>0</v>
      </c>
      <c r="I378" s="293" t="s">
        <v>4975</v>
      </c>
      <c r="J378" s="293" t="s">
        <v>4976</v>
      </c>
      <c r="K378" s="293" t="s">
        <v>4737</v>
      </c>
      <c r="L378" s="293" t="s">
        <v>4840</v>
      </c>
      <c r="M378" s="293" t="s">
        <v>4909</v>
      </c>
      <c r="N378" s="293"/>
      <c r="O378" s="293" t="s">
        <v>18813</v>
      </c>
      <c r="P378" s="293" t="s">
        <v>5409</v>
      </c>
      <c r="Q378" s="293" t="s">
        <v>4741</v>
      </c>
    </row>
    <row r="379" spans="1:17" x14ac:dyDescent="0.25">
      <c r="A379" s="293" t="s">
        <v>5993</v>
      </c>
      <c r="B379" s="293" t="s">
        <v>5994</v>
      </c>
      <c r="C379" s="293" t="s">
        <v>5995</v>
      </c>
      <c r="D379" s="293"/>
      <c r="E379" s="293" t="s">
        <v>5416</v>
      </c>
      <c r="F379" s="293"/>
      <c r="G379" s="291"/>
      <c r="H379" s="292">
        <v>0</v>
      </c>
      <c r="I379" s="293" t="s">
        <v>5200</v>
      </c>
      <c r="J379" s="293" t="s">
        <v>5201</v>
      </c>
      <c r="K379" s="293" t="s">
        <v>4737</v>
      </c>
      <c r="L379" s="293" t="s">
        <v>4840</v>
      </c>
      <c r="M379" s="293" t="s">
        <v>5202</v>
      </c>
      <c r="N379" s="293"/>
      <c r="O379" s="293" t="s">
        <v>18813</v>
      </c>
      <c r="P379" s="293" t="s">
        <v>5409</v>
      </c>
      <c r="Q379" s="293" t="s">
        <v>4741</v>
      </c>
    </row>
    <row r="380" spans="1:17" x14ac:dyDescent="0.25">
      <c r="A380" s="293" t="s">
        <v>5996</v>
      </c>
      <c r="B380" s="293" t="s">
        <v>5997</v>
      </c>
      <c r="C380" s="293" t="s">
        <v>5998</v>
      </c>
      <c r="D380" s="293"/>
      <c r="E380" s="293" t="s">
        <v>5416</v>
      </c>
      <c r="F380" s="293"/>
      <c r="G380" s="291"/>
      <c r="H380" s="292">
        <v>0</v>
      </c>
      <c r="I380" s="293" t="s">
        <v>4975</v>
      </c>
      <c r="J380" s="293" t="s">
        <v>4976</v>
      </c>
      <c r="K380" s="293" t="s">
        <v>4737</v>
      </c>
      <c r="L380" s="293" t="s">
        <v>4840</v>
      </c>
      <c r="M380" s="293" t="s">
        <v>4909</v>
      </c>
      <c r="N380" s="293"/>
      <c r="O380" s="293" t="s">
        <v>18813</v>
      </c>
      <c r="P380" s="293" t="s">
        <v>5409</v>
      </c>
      <c r="Q380" s="293" t="s">
        <v>4741</v>
      </c>
    </row>
    <row r="381" spans="1:17" x14ac:dyDescent="0.25">
      <c r="A381" s="293" t="s">
        <v>5999</v>
      </c>
      <c r="B381" s="293" t="s">
        <v>6000</v>
      </c>
      <c r="C381" s="293" t="s">
        <v>6001</v>
      </c>
      <c r="D381" s="293"/>
      <c r="E381" s="293" t="s">
        <v>5416</v>
      </c>
      <c r="F381" s="293"/>
      <c r="G381" s="291"/>
      <c r="H381" s="292">
        <v>0</v>
      </c>
      <c r="I381" s="293" t="s">
        <v>4975</v>
      </c>
      <c r="J381" s="293" t="s">
        <v>4976</v>
      </c>
      <c r="K381" s="293" t="s">
        <v>4737</v>
      </c>
      <c r="L381" s="293" t="s">
        <v>4840</v>
      </c>
      <c r="M381" s="293" t="s">
        <v>5161</v>
      </c>
      <c r="N381" s="293"/>
      <c r="O381" s="293" t="s">
        <v>18813</v>
      </c>
      <c r="P381" s="293" t="s">
        <v>5409</v>
      </c>
      <c r="Q381" s="293" t="s">
        <v>4741</v>
      </c>
    </row>
    <row r="382" spans="1:17" x14ac:dyDescent="0.25">
      <c r="A382" s="293" t="s">
        <v>6002</v>
      </c>
      <c r="B382" s="293" t="s">
        <v>6003</v>
      </c>
      <c r="C382" s="293" t="s">
        <v>6004</v>
      </c>
      <c r="D382" s="293"/>
      <c r="E382" s="293" t="s">
        <v>5416</v>
      </c>
      <c r="F382" s="293"/>
      <c r="G382" s="291"/>
      <c r="H382" s="292">
        <v>0</v>
      </c>
      <c r="I382" s="293" t="s">
        <v>4975</v>
      </c>
      <c r="J382" s="293" t="s">
        <v>4976</v>
      </c>
      <c r="K382" s="293" t="s">
        <v>4737</v>
      </c>
      <c r="L382" s="293" t="s">
        <v>4840</v>
      </c>
      <c r="M382" s="293" t="s">
        <v>5161</v>
      </c>
      <c r="N382" s="293"/>
      <c r="O382" s="293" t="s">
        <v>18813</v>
      </c>
      <c r="P382" s="293" t="s">
        <v>5409</v>
      </c>
      <c r="Q382" s="293" t="s">
        <v>4741</v>
      </c>
    </row>
    <row r="383" spans="1:17" x14ac:dyDescent="0.25">
      <c r="A383" s="293" t="s">
        <v>6005</v>
      </c>
      <c r="B383" s="293" t="s">
        <v>6006</v>
      </c>
      <c r="C383" s="293" t="s">
        <v>6007</v>
      </c>
      <c r="D383" s="293"/>
      <c r="E383" s="293" t="s">
        <v>5416</v>
      </c>
      <c r="F383" s="293"/>
      <c r="G383" s="291"/>
      <c r="H383" s="292">
        <v>0</v>
      </c>
      <c r="I383" s="293" t="s">
        <v>4975</v>
      </c>
      <c r="J383" s="293" t="s">
        <v>4976</v>
      </c>
      <c r="K383" s="293" t="s">
        <v>4737</v>
      </c>
      <c r="L383" s="293" t="s">
        <v>4840</v>
      </c>
      <c r="M383" s="293" t="s">
        <v>4909</v>
      </c>
      <c r="N383" s="293"/>
      <c r="O383" s="293" t="s">
        <v>18813</v>
      </c>
      <c r="P383" s="293" t="s">
        <v>5409</v>
      </c>
      <c r="Q383" s="293" t="s">
        <v>4741</v>
      </c>
    </row>
    <row r="384" spans="1:17" x14ac:dyDescent="0.25">
      <c r="A384" s="293" t="s">
        <v>6008</v>
      </c>
      <c r="B384" s="293" t="s">
        <v>6009</v>
      </c>
      <c r="C384" s="293" t="s">
        <v>6010</v>
      </c>
      <c r="D384" s="293"/>
      <c r="E384" s="293" t="s">
        <v>5416</v>
      </c>
      <c r="F384" s="293"/>
      <c r="G384" s="291"/>
      <c r="H384" s="292">
        <v>0</v>
      </c>
      <c r="I384" s="293" t="s">
        <v>4975</v>
      </c>
      <c r="J384" s="293" t="s">
        <v>4976</v>
      </c>
      <c r="K384" s="293" t="s">
        <v>4737</v>
      </c>
      <c r="L384" s="293" t="s">
        <v>4840</v>
      </c>
      <c r="M384" s="293" t="s">
        <v>5230</v>
      </c>
      <c r="N384" s="293"/>
      <c r="O384" s="293" t="s">
        <v>18813</v>
      </c>
      <c r="P384" s="293" t="s">
        <v>5409</v>
      </c>
      <c r="Q384" s="293" t="s">
        <v>4741</v>
      </c>
    </row>
    <row r="385" spans="1:17" x14ac:dyDescent="0.25">
      <c r="A385" s="293" t="s">
        <v>6011</v>
      </c>
      <c r="B385" s="293" t="s">
        <v>6012</v>
      </c>
      <c r="C385" s="293" t="s">
        <v>6013</v>
      </c>
      <c r="D385" s="293"/>
      <c r="E385" s="293" t="s">
        <v>5416</v>
      </c>
      <c r="F385" s="293"/>
      <c r="G385" s="291"/>
      <c r="H385" s="292">
        <v>0</v>
      </c>
      <c r="I385" s="293" t="s">
        <v>4975</v>
      </c>
      <c r="J385" s="293" t="s">
        <v>4976</v>
      </c>
      <c r="K385" s="293" t="s">
        <v>4737</v>
      </c>
      <c r="L385" s="293" t="s">
        <v>4840</v>
      </c>
      <c r="M385" s="293" t="s">
        <v>4909</v>
      </c>
      <c r="N385" s="293"/>
      <c r="O385" s="293" t="s">
        <v>18813</v>
      </c>
      <c r="P385" s="293" t="s">
        <v>5409</v>
      </c>
      <c r="Q385" s="293" t="s">
        <v>4741</v>
      </c>
    </row>
    <row r="386" spans="1:17" x14ac:dyDescent="0.25">
      <c r="A386" s="293" t="s">
        <v>6014</v>
      </c>
      <c r="B386" s="293" t="s">
        <v>6015</v>
      </c>
      <c r="C386" s="293" t="s">
        <v>6016</v>
      </c>
      <c r="D386" s="293"/>
      <c r="E386" s="293" t="s">
        <v>5416</v>
      </c>
      <c r="F386" s="293"/>
      <c r="G386" s="291"/>
      <c r="H386" s="292">
        <v>0</v>
      </c>
      <c r="I386" s="293" t="s">
        <v>4975</v>
      </c>
      <c r="J386" s="293" t="s">
        <v>4976</v>
      </c>
      <c r="K386" s="293" t="s">
        <v>4737</v>
      </c>
      <c r="L386" s="293" t="s">
        <v>4840</v>
      </c>
      <c r="M386" s="293" t="s">
        <v>4999</v>
      </c>
      <c r="N386" s="293"/>
      <c r="O386" s="293" t="s">
        <v>18813</v>
      </c>
      <c r="P386" s="293" t="s">
        <v>5409</v>
      </c>
      <c r="Q386" s="293" t="s">
        <v>4741</v>
      </c>
    </row>
    <row r="387" spans="1:17" x14ac:dyDescent="0.25">
      <c r="A387" s="293" t="s">
        <v>6017</v>
      </c>
      <c r="B387" s="293" t="s">
        <v>6018</v>
      </c>
      <c r="C387" s="293" t="s">
        <v>6019</v>
      </c>
      <c r="D387" s="293"/>
      <c r="E387" s="293" t="s">
        <v>5416</v>
      </c>
      <c r="F387" s="293"/>
      <c r="G387" s="291"/>
      <c r="H387" s="292">
        <v>0</v>
      </c>
      <c r="I387" s="293" t="s">
        <v>5200</v>
      </c>
      <c r="J387" s="293" t="s">
        <v>5201</v>
      </c>
      <c r="K387" s="293" t="s">
        <v>4737</v>
      </c>
      <c r="L387" s="293" t="s">
        <v>4840</v>
      </c>
      <c r="M387" s="293" t="s">
        <v>4852</v>
      </c>
      <c r="N387" s="293"/>
      <c r="O387" s="293" t="s">
        <v>18813</v>
      </c>
      <c r="P387" s="293" t="s">
        <v>5409</v>
      </c>
      <c r="Q387" s="293" t="s">
        <v>4741</v>
      </c>
    </row>
    <row r="388" spans="1:17" x14ac:dyDescent="0.25">
      <c r="A388" s="293" t="s">
        <v>6020</v>
      </c>
      <c r="B388" s="293" t="s">
        <v>6021</v>
      </c>
      <c r="C388" s="293" t="s">
        <v>6022</v>
      </c>
      <c r="D388" s="293"/>
      <c r="E388" s="293" t="s">
        <v>5416</v>
      </c>
      <c r="F388" s="293"/>
      <c r="G388" s="291"/>
      <c r="H388" s="292">
        <v>0</v>
      </c>
      <c r="I388" s="293" t="s">
        <v>5200</v>
      </c>
      <c r="J388" s="293" t="s">
        <v>5201</v>
      </c>
      <c r="K388" s="293" t="s">
        <v>4737</v>
      </c>
      <c r="L388" s="293" t="s">
        <v>4840</v>
      </c>
      <c r="M388" s="293" t="s">
        <v>5202</v>
      </c>
      <c r="N388" s="293"/>
      <c r="O388" s="293" t="s">
        <v>18813</v>
      </c>
      <c r="P388" s="293" t="s">
        <v>5409</v>
      </c>
      <c r="Q388" s="293" t="s">
        <v>4741</v>
      </c>
    </row>
    <row r="389" spans="1:17" x14ac:dyDescent="0.25">
      <c r="A389" s="293" t="s">
        <v>6023</v>
      </c>
      <c r="B389" s="293" t="s">
        <v>6024</v>
      </c>
      <c r="C389" s="293" t="s">
        <v>6025</v>
      </c>
      <c r="D389" s="293"/>
      <c r="E389" s="293" t="s">
        <v>5416</v>
      </c>
      <c r="F389" s="293"/>
      <c r="G389" s="291"/>
      <c r="H389" s="292">
        <v>0</v>
      </c>
      <c r="I389" s="293" t="s">
        <v>4975</v>
      </c>
      <c r="J389" s="293" t="s">
        <v>4976</v>
      </c>
      <c r="K389" s="293" t="s">
        <v>4737</v>
      </c>
      <c r="L389" s="293" t="s">
        <v>4840</v>
      </c>
      <c r="M389" s="293" t="s">
        <v>6026</v>
      </c>
      <c r="N389" s="293"/>
      <c r="O389" s="293" t="s">
        <v>18813</v>
      </c>
      <c r="P389" s="293" t="s">
        <v>5409</v>
      </c>
      <c r="Q389" s="293" t="s">
        <v>4741</v>
      </c>
    </row>
    <row r="390" spans="1:17" x14ac:dyDescent="0.25">
      <c r="A390" s="293" t="s">
        <v>6027</v>
      </c>
      <c r="B390" s="293" t="s">
        <v>6028</v>
      </c>
      <c r="C390" s="293" t="s">
        <v>6029</v>
      </c>
      <c r="D390" s="293"/>
      <c r="E390" s="293" t="s">
        <v>5416</v>
      </c>
      <c r="F390" s="293"/>
      <c r="G390" s="291"/>
      <c r="H390" s="292">
        <v>0</v>
      </c>
      <c r="I390" s="293" t="s">
        <v>4975</v>
      </c>
      <c r="J390" s="293" t="s">
        <v>4976</v>
      </c>
      <c r="K390" s="293" t="s">
        <v>4737</v>
      </c>
      <c r="L390" s="293" t="s">
        <v>4840</v>
      </c>
      <c r="M390" s="293" t="s">
        <v>5161</v>
      </c>
      <c r="N390" s="293"/>
      <c r="O390" s="293" t="s">
        <v>18813</v>
      </c>
      <c r="P390" s="293" t="s">
        <v>5409</v>
      </c>
      <c r="Q390" s="293" t="s">
        <v>4741</v>
      </c>
    </row>
    <row r="391" spans="1:17" x14ac:dyDescent="0.25">
      <c r="A391" s="293" t="s">
        <v>6030</v>
      </c>
      <c r="B391" s="293" t="s">
        <v>6031</v>
      </c>
      <c r="C391" s="293" t="s">
        <v>6032</v>
      </c>
      <c r="D391" s="293"/>
      <c r="E391" s="293" t="s">
        <v>5416</v>
      </c>
      <c r="F391" s="293"/>
      <c r="G391" s="291"/>
      <c r="H391" s="292">
        <v>0</v>
      </c>
      <c r="I391" s="293" t="s">
        <v>5200</v>
      </c>
      <c r="J391" s="293" t="s">
        <v>5201</v>
      </c>
      <c r="K391" s="293" t="s">
        <v>4737</v>
      </c>
      <c r="L391" s="293" t="s">
        <v>4840</v>
      </c>
      <c r="M391" s="293" t="s">
        <v>5220</v>
      </c>
      <c r="N391" s="293" t="s">
        <v>6033</v>
      </c>
      <c r="O391" s="293" t="s">
        <v>18813</v>
      </c>
      <c r="P391" s="293" t="s">
        <v>5409</v>
      </c>
      <c r="Q391" s="293" t="s">
        <v>4741</v>
      </c>
    </row>
    <row r="392" spans="1:17" x14ac:dyDescent="0.25">
      <c r="A392" s="293" t="s">
        <v>6034</v>
      </c>
      <c r="B392" s="293" t="s">
        <v>6035</v>
      </c>
      <c r="C392" s="293" t="s">
        <v>6036</v>
      </c>
      <c r="D392" s="293"/>
      <c r="E392" s="293" t="s">
        <v>5416</v>
      </c>
      <c r="F392" s="293"/>
      <c r="G392" s="291"/>
      <c r="H392" s="292">
        <v>0</v>
      </c>
      <c r="I392" s="293" t="s">
        <v>5200</v>
      </c>
      <c r="J392" s="293" t="s">
        <v>5201</v>
      </c>
      <c r="K392" s="293" t="s">
        <v>4737</v>
      </c>
      <c r="L392" s="293" t="s">
        <v>4840</v>
      </c>
      <c r="M392" s="293" t="s">
        <v>5210</v>
      </c>
      <c r="N392" s="293"/>
      <c r="O392" s="293" t="s">
        <v>18813</v>
      </c>
      <c r="P392" s="293" t="s">
        <v>5409</v>
      </c>
      <c r="Q392" s="293" t="s">
        <v>4741</v>
      </c>
    </row>
    <row r="393" spans="1:17" x14ac:dyDescent="0.25">
      <c r="A393" s="293" t="s">
        <v>6037</v>
      </c>
      <c r="B393" s="293" t="s">
        <v>6038</v>
      </c>
      <c r="C393" s="293" t="s">
        <v>6039</v>
      </c>
      <c r="D393" s="293"/>
      <c r="E393" s="293" t="s">
        <v>5416</v>
      </c>
      <c r="F393" s="293"/>
      <c r="G393" s="291"/>
      <c r="H393" s="292">
        <v>0</v>
      </c>
      <c r="I393" s="293" t="s">
        <v>4975</v>
      </c>
      <c r="J393" s="293" t="s">
        <v>4976</v>
      </c>
      <c r="K393" s="293" t="s">
        <v>4737</v>
      </c>
      <c r="L393" s="293" t="s">
        <v>4840</v>
      </c>
      <c r="M393" s="293" t="s">
        <v>5161</v>
      </c>
      <c r="N393" s="293"/>
      <c r="O393" s="293" t="s">
        <v>18813</v>
      </c>
      <c r="P393" s="293" t="s">
        <v>5409</v>
      </c>
      <c r="Q393" s="293" t="s">
        <v>4741</v>
      </c>
    </row>
    <row r="394" spans="1:17" x14ac:dyDescent="0.25">
      <c r="A394" s="293" t="s">
        <v>6040</v>
      </c>
      <c r="B394" s="293" t="s">
        <v>6041</v>
      </c>
      <c r="C394" s="293" t="s">
        <v>6042</v>
      </c>
      <c r="D394" s="293"/>
      <c r="E394" s="293" t="s">
        <v>5416</v>
      </c>
      <c r="F394" s="293"/>
      <c r="G394" s="291"/>
      <c r="H394" s="292">
        <v>0</v>
      </c>
      <c r="I394" s="293" t="s">
        <v>4975</v>
      </c>
      <c r="J394" s="293" t="s">
        <v>4976</v>
      </c>
      <c r="K394" s="293" t="s">
        <v>4737</v>
      </c>
      <c r="L394" s="293" t="s">
        <v>4840</v>
      </c>
      <c r="M394" s="293" t="s">
        <v>6026</v>
      </c>
      <c r="N394" s="293"/>
      <c r="O394" s="293" t="s">
        <v>18813</v>
      </c>
      <c r="P394" s="293" t="s">
        <v>5409</v>
      </c>
      <c r="Q394" s="293" t="s">
        <v>4741</v>
      </c>
    </row>
    <row r="395" spans="1:17" x14ac:dyDescent="0.25">
      <c r="A395" s="293" t="s">
        <v>6043</v>
      </c>
      <c r="B395" s="293" t="s">
        <v>6044</v>
      </c>
      <c r="C395" s="293" t="s">
        <v>6045</v>
      </c>
      <c r="D395" s="293"/>
      <c r="E395" s="293" t="s">
        <v>5416</v>
      </c>
      <c r="F395" s="293"/>
      <c r="G395" s="291"/>
      <c r="H395" s="292">
        <v>0</v>
      </c>
      <c r="I395" s="293" t="s">
        <v>4975</v>
      </c>
      <c r="J395" s="293" t="s">
        <v>4976</v>
      </c>
      <c r="K395" s="293" t="s">
        <v>4737</v>
      </c>
      <c r="L395" s="293" t="s">
        <v>4840</v>
      </c>
      <c r="M395" s="293" t="s">
        <v>6026</v>
      </c>
      <c r="N395" s="293"/>
      <c r="O395" s="293" t="s">
        <v>18813</v>
      </c>
      <c r="P395" s="293" t="s">
        <v>5409</v>
      </c>
      <c r="Q395" s="293" t="s">
        <v>4741</v>
      </c>
    </row>
    <row r="396" spans="1:17" x14ac:dyDescent="0.25">
      <c r="A396" s="293" t="s">
        <v>6046</v>
      </c>
      <c r="B396" s="293" t="s">
        <v>6047</v>
      </c>
      <c r="C396" s="293" t="s">
        <v>6048</v>
      </c>
      <c r="D396" s="293"/>
      <c r="E396" s="293" t="s">
        <v>5416</v>
      </c>
      <c r="F396" s="293"/>
      <c r="G396" s="291"/>
      <c r="H396" s="292">
        <v>0</v>
      </c>
      <c r="I396" s="293" t="s">
        <v>4975</v>
      </c>
      <c r="J396" s="293" t="s">
        <v>4976</v>
      </c>
      <c r="K396" s="293" t="s">
        <v>4737</v>
      </c>
      <c r="L396" s="293" t="s">
        <v>4840</v>
      </c>
      <c r="M396" s="293" t="s">
        <v>5166</v>
      </c>
      <c r="N396" s="293"/>
      <c r="O396" s="293" t="s">
        <v>18813</v>
      </c>
      <c r="P396" s="293" t="s">
        <v>5409</v>
      </c>
      <c r="Q396" s="293" t="s">
        <v>4741</v>
      </c>
    </row>
    <row r="397" spans="1:17" x14ac:dyDescent="0.25">
      <c r="A397" s="293" t="s">
        <v>6049</v>
      </c>
      <c r="B397" s="293" t="s">
        <v>6050</v>
      </c>
      <c r="C397" s="293" t="s">
        <v>6051</v>
      </c>
      <c r="D397" s="293"/>
      <c r="E397" s="293" t="s">
        <v>5416</v>
      </c>
      <c r="F397" s="293"/>
      <c r="G397" s="291"/>
      <c r="H397" s="292">
        <v>0</v>
      </c>
      <c r="I397" s="293" t="s">
        <v>4975</v>
      </c>
      <c r="J397" s="293" t="s">
        <v>4976</v>
      </c>
      <c r="K397" s="293" t="s">
        <v>4737</v>
      </c>
      <c r="L397" s="293" t="s">
        <v>4840</v>
      </c>
      <c r="M397" s="293" t="s">
        <v>6026</v>
      </c>
      <c r="N397" s="293"/>
      <c r="O397" s="293" t="s">
        <v>18813</v>
      </c>
      <c r="P397" s="293" t="s">
        <v>5409</v>
      </c>
      <c r="Q397" s="293" t="s">
        <v>4741</v>
      </c>
    </row>
    <row r="398" spans="1:17" x14ac:dyDescent="0.25">
      <c r="A398" s="293" t="s">
        <v>6052</v>
      </c>
      <c r="B398" s="293" t="s">
        <v>6053</v>
      </c>
      <c r="C398" s="293" t="s">
        <v>6054</v>
      </c>
      <c r="D398" s="293"/>
      <c r="E398" s="293" t="s">
        <v>5416</v>
      </c>
      <c r="F398" s="293"/>
      <c r="G398" s="291"/>
      <c r="H398" s="292">
        <v>0</v>
      </c>
      <c r="I398" s="293" t="s">
        <v>5200</v>
      </c>
      <c r="J398" s="293" t="s">
        <v>5201</v>
      </c>
      <c r="K398" s="293" t="s">
        <v>4737</v>
      </c>
      <c r="L398" s="293" t="s">
        <v>4840</v>
      </c>
      <c r="M398" s="293" t="s">
        <v>5210</v>
      </c>
      <c r="N398" s="293"/>
      <c r="O398" s="293" t="s">
        <v>18813</v>
      </c>
      <c r="P398" s="293" t="s">
        <v>5409</v>
      </c>
      <c r="Q398" s="293" t="s">
        <v>4741</v>
      </c>
    </row>
    <row r="399" spans="1:17" x14ac:dyDescent="0.25">
      <c r="A399" s="293" t="s">
        <v>6055</v>
      </c>
      <c r="B399" s="293" t="s">
        <v>6056</v>
      </c>
      <c r="C399" s="293" t="s">
        <v>6057</v>
      </c>
      <c r="D399" s="293"/>
      <c r="E399" s="293" t="s">
        <v>5416</v>
      </c>
      <c r="F399" s="293"/>
      <c r="G399" s="291"/>
      <c r="H399" s="292">
        <v>0</v>
      </c>
      <c r="I399" s="293" t="s">
        <v>4975</v>
      </c>
      <c r="J399" s="293" t="s">
        <v>4976</v>
      </c>
      <c r="K399" s="293" t="s">
        <v>4737</v>
      </c>
      <c r="L399" s="293" t="s">
        <v>4840</v>
      </c>
      <c r="M399" s="293" t="s">
        <v>6026</v>
      </c>
      <c r="N399" s="293"/>
      <c r="O399" s="293" t="s">
        <v>18813</v>
      </c>
      <c r="P399" s="293" t="s">
        <v>5409</v>
      </c>
      <c r="Q399" s="293" t="s">
        <v>4741</v>
      </c>
    </row>
    <row r="400" spans="1:17" x14ac:dyDescent="0.25">
      <c r="A400" s="293" t="s">
        <v>6058</v>
      </c>
      <c r="B400" s="293" t="s">
        <v>6059</v>
      </c>
      <c r="C400" s="293" t="s">
        <v>6060</v>
      </c>
      <c r="D400" s="293"/>
      <c r="E400" s="293" t="s">
        <v>5416</v>
      </c>
      <c r="F400" s="293"/>
      <c r="G400" s="291"/>
      <c r="H400" s="292">
        <v>0</v>
      </c>
      <c r="I400" s="293" t="s">
        <v>4975</v>
      </c>
      <c r="J400" s="293" t="s">
        <v>4976</v>
      </c>
      <c r="K400" s="293" t="s">
        <v>4737</v>
      </c>
      <c r="L400" s="293" t="s">
        <v>4840</v>
      </c>
      <c r="M400" s="293" t="s">
        <v>4909</v>
      </c>
      <c r="N400" s="293"/>
      <c r="O400" s="293" t="s">
        <v>18813</v>
      </c>
      <c r="P400" s="293" t="s">
        <v>5409</v>
      </c>
      <c r="Q400" s="293" t="s">
        <v>4741</v>
      </c>
    </row>
    <row r="401" spans="1:17" x14ac:dyDescent="0.25">
      <c r="A401" s="293" t="s">
        <v>6061</v>
      </c>
      <c r="B401" s="293" t="s">
        <v>6062</v>
      </c>
      <c r="C401" s="293" t="s">
        <v>6063</v>
      </c>
      <c r="D401" s="293"/>
      <c r="E401" s="293" t="s">
        <v>5416</v>
      </c>
      <c r="F401" s="293"/>
      <c r="G401" s="291"/>
      <c r="H401" s="292">
        <v>0</v>
      </c>
      <c r="I401" s="293" t="s">
        <v>4975</v>
      </c>
      <c r="J401" s="293" t="s">
        <v>4976</v>
      </c>
      <c r="K401" s="293" t="s">
        <v>4737</v>
      </c>
      <c r="L401" s="293" t="s">
        <v>4840</v>
      </c>
      <c r="M401" s="293" t="s">
        <v>5161</v>
      </c>
      <c r="N401" s="293"/>
      <c r="O401" s="293" t="s">
        <v>18813</v>
      </c>
      <c r="P401" s="293" t="s">
        <v>5409</v>
      </c>
      <c r="Q401" s="293" t="s">
        <v>4741</v>
      </c>
    </row>
    <row r="402" spans="1:17" x14ac:dyDescent="0.25">
      <c r="A402" s="293" t="s">
        <v>6064</v>
      </c>
      <c r="B402" s="293" t="s">
        <v>6065</v>
      </c>
      <c r="C402" s="293" t="s">
        <v>6066</v>
      </c>
      <c r="D402" s="293"/>
      <c r="E402" s="293" t="s">
        <v>5416</v>
      </c>
      <c r="F402" s="293"/>
      <c r="G402" s="291"/>
      <c r="H402" s="292">
        <v>0</v>
      </c>
      <c r="I402" s="293" t="s">
        <v>4975</v>
      </c>
      <c r="J402" s="293" t="s">
        <v>4976</v>
      </c>
      <c r="K402" s="293" t="s">
        <v>4737</v>
      </c>
      <c r="L402" s="293" t="s">
        <v>4840</v>
      </c>
      <c r="M402" s="293" t="s">
        <v>5161</v>
      </c>
      <c r="N402" s="293"/>
      <c r="O402" s="293" t="s">
        <v>18813</v>
      </c>
      <c r="P402" s="293" t="s">
        <v>5409</v>
      </c>
      <c r="Q402" s="293" t="s">
        <v>4741</v>
      </c>
    </row>
    <row r="403" spans="1:17" x14ac:dyDescent="0.25">
      <c r="A403" s="293" t="s">
        <v>6067</v>
      </c>
      <c r="B403" s="293" t="s">
        <v>6068</v>
      </c>
      <c r="C403" s="293" t="s">
        <v>6069</v>
      </c>
      <c r="D403" s="293"/>
      <c r="E403" s="293" t="s">
        <v>5416</v>
      </c>
      <c r="F403" s="293"/>
      <c r="G403" s="291"/>
      <c r="H403" s="292">
        <v>0</v>
      </c>
      <c r="I403" s="293" t="s">
        <v>4975</v>
      </c>
      <c r="J403" s="293" t="s">
        <v>4976</v>
      </c>
      <c r="K403" s="293" t="s">
        <v>4737</v>
      </c>
      <c r="L403" s="293" t="s">
        <v>4840</v>
      </c>
      <c r="M403" s="293" t="s">
        <v>5230</v>
      </c>
      <c r="N403" s="293"/>
      <c r="O403" s="293" t="s">
        <v>18813</v>
      </c>
      <c r="P403" s="293" t="s">
        <v>5409</v>
      </c>
      <c r="Q403" s="293" t="s">
        <v>4741</v>
      </c>
    </row>
    <row r="404" spans="1:17" x14ac:dyDescent="0.25">
      <c r="A404" s="293" t="s">
        <v>6070</v>
      </c>
      <c r="B404" s="293" t="s">
        <v>6071</v>
      </c>
      <c r="C404" s="293" t="s">
        <v>6072</v>
      </c>
      <c r="D404" s="293"/>
      <c r="E404" s="293" t="s">
        <v>5416</v>
      </c>
      <c r="F404" s="293"/>
      <c r="G404" s="291"/>
      <c r="H404" s="292">
        <v>0</v>
      </c>
      <c r="I404" s="293" t="s">
        <v>5200</v>
      </c>
      <c r="J404" s="293" t="s">
        <v>5201</v>
      </c>
      <c r="K404" s="293" t="s">
        <v>4737</v>
      </c>
      <c r="L404" s="293" t="s">
        <v>4840</v>
      </c>
      <c r="M404" s="293" t="s">
        <v>5202</v>
      </c>
      <c r="N404" s="293"/>
      <c r="O404" s="293" t="s">
        <v>18813</v>
      </c>
      <c r="P404" s="293" t="s">
        <v>5409</v>
      </c>
      <c r="Q404" s="293" t="s">
        <v>4741</v>
      </c>
    </row>
    <row r="405" spans="1:17" x14ac:dyDescent="0.25">
      <c r="A405" s="293" t="s">
        <v>6073</v>
      </c>
      <c r="B405" s="293" t="s">
        <v>6074</v>
      </c>
      <c r="C405" s="293" t="s">
        <v>6075</v>
      </c>
      <c r="D405" s="293"/>
      <c r="E405" s="293" t="s">
        <v>5416</v>
      </c>
      <c r="F405" s="293"/>
      <c r="G405" s="291"/>
      <c r="H405" s="292">
        <v>0</v>
      </c>
      <c r="I405" s="293" t="s">
        <v>4975</v>
      </c>
      <c r="J405" s="293" t="s">
        <v>4976</v>
      </c>
      <c r="K405" s="293" t="s">
        <v>4737</v>
      </c>
      <c r="L405" s="293" t="s">
        <v>4840</v>
      </c>
      <c r="M405" s="293" t="s">
        <v>4841</v>
      </c>
      <c r="N405" s="293"/>
      <c r="O405" s="293" t="s">
        <v>18813</v>
      </c>
      <c r="P405" s="293" t="s">
        <v>5409</v>
      </c>
      <c r="Q405" s="293" t="s">
        <v>4741</v>
      </c>
    </row>
    <row r="406" spans="1:17" x14ac:dyDescent="0.25">
      <c r="A406" s="293" t="s">
        <v>6076</v>
      </c>
      <c r="B406" s="293" t="s">
        <v>6077</v>
      </c>
      <c r="C406" s="293" t="s">
        <v>6078</v>
      </c>
      <c r="D406" s="293"/>
      <c r="E406" s="293" t="s">
        <v>5416</v>
      </c>
      <c r="F406" s="293"/>
      <c r="G406" s="291"/>
      <c r="H406" s="292">
        <v>0</v>
      </c>
      <c r="I406" s="293" t="s">
        <v>4975</v>
      </c>
      <c r="J406" s="293" t="s">
        <v>4976</v>
      </c>
      <c r="K406" s="293" t="s">
        <v>4737</v>
      </c>
      <c r="L406" s="293" t="s">
        <v>4840</v>
      </c>
      <c r="M406" s="293" t="s">
        <v>5166</v>
      </c>
      <c r="N406" s="293"/>
      <c r="O406" s="293" t="s">
        <v>18813</v>
      </c>
      <c r="P406" s="293" t="s">
        <v>5409</v>
      </c>
      <c r="Q406" s="293" t="s">
        <v>4741</v>
      </c>
    </row>
    <row r="407" spans="1:17" x14ac:dyDescent="0.25">
      <c r="A407" s="293" t="s">
        <v>6079</v>
      </c>
      <c r="B407" s="293" t="s">
        <v>6080</v>
      </c>
      <c r="C407" s="293" t="s">
        <v>6081</v>
      </c>
      <c r="D407" s="293"/>
      <c r="E407" s="293" t="s">
        <v>5416</v>
      </c>
      <c r="F407" s="293"/>
      <c r="G407" s="291"/>
      <c r="H407" s="292">
        <v>0</v>
      </c>
      <c r="I407" s="293" t="s">
        <v>4975</v>
      </c>
      <c r="J407" s="293" t="s">
        <v>4976</v>
      </c>
      <c r="K407" s="293" t="s">
        <v>4737</v>
      </c>
      <c r="L407" s="293" t="s">
        <v>4840</v>
      </c>
      <c r="M407" s="293" t="s">
        <v>4841</v>
      </c>
      <c r="N407" s="293"/>
      <c r="O407" s="293" t="s">
        <v>18813</v>
      </c>
      <c r="P407" s="293" t="s">
        <v>5409</v>
      </c>
      <c r="Q407" s="293" t="s">
        <v>4741</v>
      </c>
    </row>
    <row r="408" spans="1:17" x14ac:dyDescent="0.25">
      <c r="A408" s="293" t="s">
        <v>6082</v>
      </c>
      <c r="B408" s="293" t="s">
        <v>6083</v>
      </c>
      <c r="C408" s="293" t="s">
        <v>6084</v>
      </c>
      <c r="D408" s="293"/>
      <c r="E408" s="293" t="s">
        <v>5416</v>
      </c>
      <c r="F408" s="293"/>
      <c r="G408" s="291"/>
      <c r="H408" s="292">
        <v>0</v>
      </c>
      <c r="I408" s="293" t="s">
        <v>5200</v>
      </c>
      <c r="J408" s="293" t="s">
        <v>5201</v>
      </c>
      <c r="K408" s="293" t="s">
        <v>4737</v>
      </c>
      <c r="L408" s="293" t="s">
        <v>4840</v>
      </c>
      <c r="M408" s="293" t="s">
        <v>5333</v>
      </c>
      <c r="N408" s="293" t="s">
        <v>6085</v>
      </c>
      <c r="O408" s="293" t="s">
        <v>18813</v>
      </c>
      <c r="P408" s="293" t="s">
        <v>5409</v>
      </c>
      <c r="Q408" s="293" t="s">
        <v>4741</v>
      </c>
    </row>
    <row r="409" spans="1:17" x14ac:dyDescent="0.25">
      <c r="A409" s="293" t="s">
        <v>6086</v>
      </c>
      <c r="B409" s="293" t="s">
        <v>6087</v>
      </c>
      <c r="C409" s="293" t="s">
        <v>6088</v>
      </c>
      <c r="D409" s="293"/>
      <c r="E409" s="293" t="s">
        <v>5416</v>
      </c>
      <c r="F409" s="293"/>
      <c r="G409" s="291"/>
      <c r="H409" s="292">
        <v>0</v>
      </c>
      <c r="I409" s="293" t="s">
        <v>4975</v>
      </c>
      <c r="J409" s="293" t="s">
        <v>4976</v>
      </c>
      <c r="K409" s="293" t="s">
        <v>4737</v>
      </c>
      <c r="L409" s="293" t="s">
        <v>4840</v>
      </c>
      <c r="M409" s="293" t="s">
        <v>4841</v>
      </c>
      <c r="N409" s="293"/>
      <c r="O409" s="293" t="s">
        <v>18813</v>
      </c>
      <c r="P409" s="293" t="s">
        <v>5409</v>
      </c>
      <c r="Q409" s="293" t="s">
        <v>4741</v>
      </c>
    </row>
    <row r="410" spans="1:17" x14ac:dyDescent="0.25">
      <c r="A410" s="293" t="s">
        <v>6089</v>
      </c>
      <c r="B410" s="293" t="s">
        <v>6090</v>
      </c>
      <c r="C410" s="293" t="s">
        <v>6091</v>
      </c>
      <c r="D410" s="293"/>
      <c r="E410" s="293" t="s">
        <v>5416</v>
      </c>
      <c r="F410" s="293"/>
      <c r="G410" s="291"/>
      <c r="H410" s="292">
        <v>0</v>
      </c>
      <c r="I410" s="293" t="s">
        <v>4975</v>
      </c>
      <c r="J410" s="293" t="s">
        <v>4976</v>
      </c>
      <c r="K410" s="293" t="s">
        <v>4737</v>
      </c>
      <c r="L410" s="293" t="s">
        <v>4840</v>
      </c>
      <c r="M410" s="293" t="s">
        <v>4841</v>
      </c>
      <c r="N410" s="293"/>
      <c r="O410" s="293" t="s">
        <v>18813</v>
      </c>
      <c r="P410" s="293" t="s">
        <v>5409</v>
      </c>
      <c r="Q410" s="293" t="s">
        <v>4741</v>
      </c>
    </row>
    <row r="411" spans="1:17" x14ac:dyDescent="0.25">
      <c r="A411" s="293" t="s">
        <v>6092</v>
      </c>
      <c r="B411" s="293" t="s">
        <v>6093</v>
      </c>
      <c r="C411" s="293" t="s">
        <v>6094</v>
      </c>
      <c r="D411" s="293"/>
      <c r="E411" s="293" t="s">
        <v>5416</v>
      </c>
      <c r="F411" s="293"/>
      <c r="G411" s="291"/>
      <c r="H411" s="292">
        <v>0</v>
      </c>
      <c r="I411" s="293" t="s">
        <v>4975</v>
      </c>
      <c r="J411" s="293" t="s">
        <v>4976</v>
      </c>
      <c r="K411" s="293" t="s">
        <v>4737</v>
      </c>
      <c r="L411" s="293" t="s">
        <v>4840</v>
      </c>
      <c r="M411" s="293" t="s">
        <v>5161</v>
      </c>
      <c r="N411" s="293"/>
      <c r="O411" s="293" t="s">
        <v>18813</v>
      </c>
      <c r="P411" s="293" t="s">
        <v>5409</v>
      </c>
      <c r="Q411" s="293" t="s">
        <v>4741</v>
      </c>
    </row>
    <row r="412" spans="1:17" x14ac:dyDescent="0.25">
      <c r="A412" s="293" t="s">
        <v>6095</v>
      </c>
      <c r="B412" s="293" t="s">
        <v>6096</v>
      </c>
      <c r="C412" s="293" t="s">
        <v>6097</v>
      </c>
      <c r="D412" s="293"/>
      <c r="E412" s="293" t="s">
        <v>5416</v>
      </c>
      <c r="F412" s="293"/>
      <c r="G412" s="291"/>
      <c r="H412" s="292">
        <v>0</v>
      </c>
      <c r="I412" s="293" t="s">
        <v>5200</v>
      </c>
      <c r="J412" s="293" t="s">
        <v>5201</v>
      </c>
      <c r="K412" s="293" t="s">
        <v>4737</v>
      </c>
      <c r="L412" s="293" t="s">
        <v>4840</v>
      </c>
      <c r="M412" s="293" t="s">
        <v>5220</v>
      </c>
      <c r="N412" s="293"/>
      <c r="O412" s="293" t="s">
        <v>18813</v>
      </c>
      <c r="P412" s="293" t="s">
        <v>5409</v>
      </c>
      <c r="Q412" s="293" t="s">
        <v>4741</v>
      </c>
    </row>
    <row r="413" spans="1:17" x14ac:dyDescent="0.25">
      <c r="A413" s="293" t="s">
        <v>6098</v>
      </c>
      <c r="B413" s="293" t="s">
        <v>6099</v>
      </c>
      <c r="C413" s="293" t="s">
        <v>6100</v>
      </c>
      <c r="D413" s="293"/>
      <c r="E413" s="293" t="s">
        <v>5416</v>
      </c>
      <c r="F413" s="293"/>
      <c r="G413" s="291"/>
      <c r="H413" s="292">
        <v>0</v>
      </c>
      <c r="I413" s="293" t="s">
        <v>5200</v>
      </c>
      <c r="J413" s="293" t="s">
        <v>5201</v>
      </c>
      <c r="K413" s="293" t="s">
        <v>4737</v>
      </c>
      <c r="L413" s="293" t="s">
        <v>4840</v>
      </c>
      <c r="M413" s="293" t="s">
        <v>5202</v>
      </c>
      <c r="N413" s="293"/>
      <c r="O413" s="293" t="s">
        <v>18813</v>
      </c>
      <c r="P413" s="293" t="s">
        <v>5409</v>
      </c>
      <c r="Q413" s="293" t="s">
        <v>4741</v>
      </c>
    </row>
    <row r="414" spans="1:17" x14ac:dyDescent="0.25">
      <c r="A414" s="293" t="s">
        <v>6101</v>
      </c>
      <c r="B414" s="293" t="s">
        <v>6102</v>
      </c>
      <c r="C414" s="293" t="s">
        <v>6103</v>
      </c>
      <c r="D414" s="293"/>
      <c r="E414" s="293" t="s">
        <v>5416</v>
      </c>
      <c r="F414" s="293"/>
      <c r="G414" s="291"/>
      <c r="H414" s="292">
        <v>0</v>
      </c>
      <c r="I414" s="293" t="s">
        <v>4975</v>
      </c>
      <c r="J414" s="293" t="s">
        <v>4976</v>
      </c>
      <c r="K414" s="293" t="s">
        <v>4737</v>
      </c>
      <c r="L414" s="293" t="s">
        <v>4840</v>
      </c>
      <c r="M414" s="293" t="s">
        <v>5166</v>
      </c>
      <c r="N414" s="293" t="s">
        <v>6104</v>
      </c>
      <c r="O414" s="293" t="s">
        <v>18813</v>
      </c>
      <c r="P414" s="293" t="s">
        <v>5409</v>
      </c>
      <c r="Q414" s="293" t="s">
        <v>4741</v>
      </c>
    </row>
    <row r="415" spans="1:17" x14ac:dyDescent="0.25">
      <c r="A415" s="293" t="s">
        <v>6105</v>
      </c>
      <c r="B415" s="293" t="s">
        <v>6106</v>
      </c>
      <c r="C415" s="293" t="s">
        <v>6107</v>
      </c>
      <c r="D415" s="293"/>
      <c r="E415" s="293" t="s">
        <v>5416</v>
      </c>
      <c r="F415" s="293"/>
      <c r="G415" s="291"/>
      <c r="H415" s="292">
        <v>0</v>
      </c>
      <c r="I415" s="293" t="s">
        <v>5200</v>
      </c>
      <c r="J415" s="293" t="s">
        <v>5201</v>
      </c>
      <c r="K415" s="293" t="s">
        <v>4737</v>
      </c>
      <c r="L415" s="293" t="s">
        <v>4840</v>
      </c>
      <c r="M415" s="293" t="s">
        <v>5220</v>
      </c>
      <c r="N415" s="293" t="s">
        <v>6108</v>
      </c>
      <c r="O415" s="293" t="s">
        <v>18813</v>
      </c>
      <c r="P415" s="293" t="s">
        <v>5409</v>
      </c>
      <c r="Q415" s="293" t="s">
        <v>4741</v>
      </c>
    </row>
    <row r="416" spans="1:17" x14ac:dyDescent="0.25">
      <c r="A416" s="293" t="s">
        <v>6109</v>
      </c>
      <c r="B416" s="293" t="s">
        <v>6110</v>
      </c>
      <c r="C416" s="293" t="s">
        <v>6111</v>
      </c>
      <c r="D416" s="293"/>
      <c r="E416" s="293" t="s">
        <v>5416</v>
      </c>
      <c r="F416" s="293"/>
      <c r="G416" s="291"/>
      <c r="H416" s="292">
        <v>0</v>
      </c>
      <c r="I416" s="293" t="s">
        <v>4975</v>
      </c>
      <c r="J416" s="293" t="s">
        <v>4976</v>
      </c>
      <c r="K416" s="293" t="s">
        <v>4737</v>
      </c>
      <c r="L416" s="293" t="s">
        <v>4840</v>
      </c>
      <c r="M416" s="293" t="s">
        <v>5161</v>
      </c>
      <c r="N416" s="293"/>
      <c r="O416" s="293" t="s">
        <v>18813</v>
      </c>
      <c r="P416" s="293" t="s">
        <v>5409</v>
      </c>
      <c r="Q416" s="293" t="s">
        <v>4741</v>
      </c>
    </row>
    <row r="417" spans="1:17" x14ac:dyDescent="0.25">
      <c r="A417" s="293" t="s">
        <v>6112</v>
      </c>
      <c r="B417" s="293" t="s">
        <v>6113</v>
      </c>
      <c r="C417" s="293" t="s">
        <v>6114</v>
      </c>
      <c r="D417" s="293"/>
      <c r="E417" s="293" t="s">
        <v>5416</v>
      </c>
      <c r="F417" s="293"/>
      <c r="G417" s="291"/>
      <c r="H417" s="292">
        <v>0</v>
      </c>
      <c r="I417" s="293" t="s">
        <v>4975</v>
      </c>
      <c r="J417" s="293" t="s">
        <v>4976</v>
      </c>
      <c r="K417" s="293" t="s">
        <v>4737</v>
      </c>
      <c r="L417" s="293" t="s">
        <v>4840</v>
      </c>
      <c r="M417" s="293" t="s">
        <v>4841</v>
      </c>
      <c r="N417" s="293" t="s">
        <v>6115</v>
      </c>
      <c r="O417" s="293" t="s">
        <v>18813</v>
      </c>
      <c r="P417" s="293" t="s">
        <v>5409</v>
      </c>
      <c r="Q417" s="293" t="s">
        <v>4741</v>
      </c>
    </row>
    <row r="418" spans="1:17" x14ac:dyDescent="0.25">
      <c r="A418" s="293" t="s">
        <v>6116</v>
      </c>
      <c r="B418" s="293" t="s">
        <v>6117</v>
      </c>
      <c r="C418" s="293" t="s">
        <v>6118</v>
      </c>
      <c r="D418" s="293"/>
      <c r="E418" s="293" t="s">
        <v>5416</v>
      </c>
      <c r="F418" s="293"/>
      <c r="G418" s="291"/>
      <c r="H418" s="292">
        <v>0</v>
      </c>
      <c r="I418" s="293" t="s">
        <v>4975</v>
      </c>
      <c r="J418" s="293" t="s">
        <v>4976</v>
      </c>
      <c r="K418" s="293" t="s">
        <v>4737</v>
      </c>
      <c r="L418" s="293" t="s">
        <v>4840</v>
      </c>
      <c r="M418" s="293" t="s">
        <v>5166</v>
      </c>
      <c r="N418" s="293" t="s">
        <v>6119</v>
      </c>
      <c r="O418" s="293" t="s">
        <v>18813</v>
      </c>
      <c r="P418" s="293" t="s">
        <v>5409</v>
      </c>
      <c r="Q418" s="293" t="s">
        <v>4741</v>
      </c>
    </row>
    <row r="419" spans="1:17" x14ac:dyDescent="0.25">
      <c r="A419" s="293" t="s">
        <v>6120</v>
      </c>
      <c r="B419" s="293" t="s">
        <v>6121</v>
      </c>
      <c r="C419" s="293" t="s">
        <v>6122</v>
      </c>
      <c r="D419" s="293"/>
      <c r="E419" s="293" t="s">
        <v>5416</v>
      </c>
      <c r="F419" s="293"/>
      <c r="G419" s="291"/>
      <c r="H419" s="292">
        <v>0</v>
      </c>
      <c r="I419" s="293" t="s">
        <v>5200</v>
      </c>
      <c r="J419" s="293" t="s">
        <v>5201</v>
      </c>
      <c r="K419" s="293" t="s">
        <v>4737</v>
      </c>
      <c r="L419" s="293" t="s">
        <v>4840</v>
      </c>
      <c r="M419" s="293" t="s">
        <v>5202</v>
      </c>
      <c r="N419" s="293" t="s">
        <v>6123</v>
      </c>
      <c r="O419" s="293" t="s">
        <v>18813</v>
      </c>
      <c r="P419" s="293" t="s">
        <v>5409</v>
      </c>
      <c r="Q419" s="293" t="s">
        <v>4741</v>
      </c>
    </row>
    <row r="420" spans="1:17" x14ac:dyDescent="0.25">
      <c r="A420" s="293" t="s">
        <v>6124</v>
      </c>
      <c r="B420" s="293" t="s">
        <v>6125</v>
      </c>
      <c r="C420" s="293" t="s">
        <v>6126</v>
      </c>
      <c r="D420" s="293"/>
      <c r="E420" s="293" t="s">
        <v>5416</v>
      </c>
      <c r="F420" s="293"/>
      <c r="G420" s="291"/>
      <c r="H420" s="292">
        <v>0</v>
      </c>
      <c r="I420" s="293" t="s">
        <v>5200</v>
      </c>
      <c r="J420" s="293" t="s">
        <v>5201</v>
      </c>
      <c r="K420" s="293" t="s">
        <v>4737</v>
      </c>
      <c r="L420" s="293" t="s">
        <v>4840</v>
      </c>
      <c r="M420" s="293" t="s">
        <v>5210</v>
      </c>
      <c r="N420" s="293" t="s">
        <v>6127</v>
      </c>
      <c r="O420" s="293" t="s">
        <v>18813</v>
      </c>
      <c r="P420" s="293" t="s">
        <v>5409</v>
      </c>
      <c r="Q420" s="293" t="s">
        <v>4741</v>
      </c>
    </row>
    <row r="421" spans="1:17" x14ac:dyDescent="0.25">
      <c r="A421" s="293" t="s">
        <v>6128</v>
      </c>
      <c r="B421" s="293" t="s">
        <v>6129</v>
      </c>
      <c r="C421" s="293" t="s">
        <v>6130</v>
      </c>
      <c r="D421" s="293"/>
      <c r="E421" s="293" t="s">
        <v>5416</v>
      </c>
      <c r="F421" s="293"/>
      <c r="G421" s="291"/>
      <c r="H421" s="292">
        <v>0</v>
      </c>
      <c r="I421" s="293" t="s">
        <v>5200</v>
      </c>
      <c r="J421" s="293" t="s">
        <v>5201</v>
      </c>
      <c r="K421" s="293" t="s">
        <v>4737</v>
      </c>
      <c r="L421" s="293" t="s">
        <v>4840</v>
      </c>
      <c r="M421" s="293" t="s">
        <v>5202</v>
      </c>
      <c r="N421" s="293" t="s">
        <v>6131</v>
      </c>
      <c r="O421" s="293" t="s">
        <v>18813</v>
      </c>
      <c r="P421" s="293" t="s">
        <v>5409</v>
      </c>
      <c r="Q421" s="293" t="s">
        <v>4741</v>
      </c>
    </row>
    <row r="422" spans="1:17" x14ac:dyDescent="0.25">
      <c r="A422" s="293" t="s">
        <v>6132</v>
      </c>
      <c r="B422" s="293" t="s">
        <v>6133</v>
      </c>
      <c r="C422" s="293" t="s">
        <v>6134</v>
      </c>
      <c r="D422" s="293"/>
      <c r="E422" s="293" t="s">
        <v>5416</v>
      </c>
      <c r="F422" s="293"/>
      <c r="G422" s="291"/>
      <c r="H422" s="292">
        <v>0</v>
      </c>
      <c r="I422" s="293" t="s">
        <v>5200</v>
      </c>
      <c r="J422" s="293" t="s">
        <v>5201</v>
      </c>
      <c r="K422" s="293" t="s">
        <v>4737</v>
      </c>
      <c r="L422" s="293" t="s">
        <v>4840</v>
      </c>
      <c r="M422" s="293" t="s">
        <v>4852</v>
      </c>
      <c r="N422" s="293" t="s">
        <v>5217</v>
      </c>
      <c r="O422" s="293" t="s">
        <v>18813</v>
      </c>
      <c r="P422" s="293" t="s">
        <v>5409</v>
      </c>
      <c r="Q422" s="293" t="s">
        <v>4741</v>
      </c>
    </row>
    <row r="423" spans="1:17" x14ac:dyDescent="0.25">
      <c r="A423" s="293" t="s">
        <v>6135</v>
      </c>
      <c r="B423" s="293" t="s">
        <v>6136</v>
      </c>
      <c r="C423" s="293" t="s">
        <v>6137</v>
      </c>
      <c r="D423" s="293"/>
      <c r="E423" s="293" t="s">
        <v>5416</v>
      </c>
      <c r="F423" s="293"/>
      <c r="G423" s="291"/>
      <c r="H423" s="292">
        <v>0</v>
      </c>
      <c r="I423" s="293" t="s">
        <v>5200</v>
      </c>
      <c r="J423" s="293" t="s">
        <v>5201</v>
      </c>
      <c r="K423" s="293" t="s">
        <v>4737</v>
      </c>
      <c r="L423" s="293" t="s">
        <v>4840</v>
      </c>
      <c r="M423" s="293" t="s">
        <v>5202</v>
      </c>
      <c r="N423" s="293" t="s">
        <v>6138</v>
      </c>
      <c r="O423" s="293" t="s">
        <v>18813</v>
      </c>
      <c r="P423" s="293" t="s">
        <v>5409</v>
      </c>
      <c r="Q423" s="293" t="s">
        <v>4741</v>
      </c>
    </row>
    <row r="424" spans="1:17" x14ac:dyDescent="0.25">
      <c r="A424" s="293" t="s">
        <v>6139</v>
      </c>
      <c r="B424" s="293" t="s">
        <v>6140</v>
      </c>
      <c r="C424" s="293" t="s">
        <v>6141</v>
      </c>
      <c r="D424" s="293"/>
      <c r="E424" s="293" t="s">
        <v>5416</v>
      </c>
      <c r="F424" s="293"/>
      <c r="G424" s="291"/>
      <c r="H424" s="292">
        <v>0</v>
      </c>
      <c r="I424" s="293" t="s">
        <v>5200</v>
      </c>
      <c r="J424" s="293" t="s">
        <v>5201</v>
      </c>
      <c r="K424" s="293" t="s">
        <v>4737</v>
      </c>
      <c r="L424" s="293" t="s">
        <v>4840</v>
      </c>
      <c r="M424" s="293" t="s">
        <v>5210</v>
      </c>
      <c r="N424" s="293" t="s">
        <v>6142</v>
      </c>
      <c r="O424" s="293" t="s">
        <v>18813</v>
      </c>
      <c r="P424" s="293" t="s">
        <v>5409</v>
      </c>
      <c r="Q424" s="293" t="s">
        <v>4741</v>
      </c>
    </row>
    <row r="425" spans="1:17" x14ac:dyDescent="0.25">
      <c r="A425" s="293" t="s">
        <v>6143</v>
      </c>
      <c r="B425" s="293" t="s">
        <v>6144</v>
      </c>
      <c r="C425" s="293" t="s">
        <v>6145</v>
      </c>
      <c r="D425" s="293"/>
      <c r="E425" s="293" t="s">
        <v>5416</v>
      </c>
      <c r="F425" s="293"/>
      <c r="G425" s="291"/>
      <c r="H425" s="292">
        <v>0</v>
      </c>
      <c r="I425" s="293" t="s">
        <v>4975</v>
      </c>
      <c r="J425" s="293" t="s">
        <v>4976</v>
      </c>
      <c r="K425" s="293" t="s">
        <v>4737</v>
      </c>
      <c r="L425" s="293" t="s">
        <v>4840</v>
      </c>
      <c r="M425" s="293" t="s">
        <v>5310</v>
      </c>
      <c r="N425" s="293" t="s">
        <v>6146</v>
      </c>
      <c r="O425" s="293" t="s">
        <v>18813</v>
      </c>
      <c r="P425" s="293" t="s">
        <v>5409</v>
      </c>
      <c r="Q425" s="293" t="s">
        <v>4741</v>
      </c>
    </row>
    <row r="426" spans="1:17" x14ac:dyDescent="0.25">
      <c r="A426" s="293" t="s">
        <v>6147</v>
      </c>
      <c r="B426" s="293" t="s">
        <v>6148</v>
      </c>
      <c r="C426" s="293" t="s">
        <v>6149</v>
      </c>
      <c r="D426" s="293"/>
      <c r="E426" s="293" t="s">
        <v>5416</v>
      </c>
      <c r="F426" s="293"/>
      <c r="G426" s="291"/>
      <c r="H426" s="292">
        <v>0</v>
      </c>
      <c r="I426" s="293" t="s">
        <v>5200</v>
      </c>
      <c r="J426" s="293" t="s">
        <v>5201</v>
      </c>
      <c r="K426" s="293" t="s">
        <v>4737</v>
      </c>
      <c r="L426" s="293" t="s">
        <v>4840</v>
      </c>
      <c r="M426" s="293" t="s">
        <v>5220</v>
      </c>
      <c r="N426" s="293"/>
      <c r="O426" s="293" t="s">
        <v>18813</v>
      </c>
      <c r="P426" s="293" t="s">
        <v>5409</v>
      </c>
      <c r="Q426" s="293" t="s">
        <v>4741</v>
      </c>
    </row>
    <row r="427" spans="1:17" x14ac:dyDescent="0.25">
      <c r="A427" s="293" t="s">
        <v>6150</v>
      </c>
      <c r="B427" s="293" t="s">
        <v>6151</v>
      </c>
      <c r="C427" s="293" t="s">
        <v>6152</v>
      </c>
      <c r="D427" s="293"/>
      <c r="E427" s="293" t="s">
        <v>5416</v>
      </c>
      <c r="F427" s="293"/>
      <c r="G427" s="291"/>
      <c r="H427" s="292">
        <v>0</v>
      </c>
      <c r="I427" s="293" t="s">
        <v>4856</v>
      </c>
      <c r="J427" s="293" t="s">
        <v>4857</v>
      </c>
      <c r="K427" s="293" t="s">
        <v>4737</v>
      </c>
      <c r="L427" s="293" t="s">
        <v>5459</v>
      </c>
      <c r="M427" s="293" t="s">
        <v>4859</v>
      </c>
      <c r="N427" s="293"/>
      <c r="O427" s="293" t="s">
        <v>18813</v>
      </c>
      <c r="P427" s="293" t="s">
        <v>5409</v>
      </c>
      <c r="Q427" s="293" t="s">
        <v>4741</v>
      </c>
    </row>
    <row r="428" spans="1:17" x14ac:dyDescent="0.25">
      <c r="A428" s="293" t="s">
        <v>6153</v>
      </c>
      <c r="B428" s="293" t="s">
        <v>6154</v>
      </c>
      <c r="C428" s="293" t="s">
        <v>6155</v>
      </c>
      <c r="D428" s="293"/>
      <c r="E428" s="293" t="s">
        <v>5416</v>
      </c>
      <c r="F428" s="293"/>
      <c r="G428" s="291"/>
      <c r="H428" s="292">
        <v>0</v>
      </c>
      <c r="I428" s="293" t="s">
        <v>4975</v>
      </c>
      <c r="J428" s="293" t="s">
        <v>4976</v>
      </c>
      <c r="K428" s="293" t="s">
        <v>4737</v>
      </c>
      <c r="L428" s="293" t="s">
        <v>4840</v>
      </c>
      <c r="M428" s="293" t="s">
        <v>6026</v>
      </c>
      <c r="N428" s="293"/>
      <c r="O428" s="293" t="s">
        <v>18813</v>
      </c>
      <c r="P428" s="293" t="s">
        <v>5409</v>
      </c>
      <c r="Q428" s="293" t="s">
        <v>4741</v>
      </c>
    </row>
    <row r="429" spans="1:17" x14ac:dyDescent="0.25">
      <c r="A429" s="293" t="s">
        <v>6156</v>
      </c>
      <c r="B429" s="293" t="s">
        <v>6157</v>
      </c>
      <c r="C429" s="293" t="s">
        <v>6158</v>
      </c>
      <c r="D429" s="293"/>
      <c r="E429" s="293" t="s">
        <v>5416</v>
      </c>
      <c r="F429" s="293"/>
      <c r="G429" s="291"/>
      <c r="H429" s="292">
        <v>0</v>
      </c>
      <c r="I429" s="293" t="s">
        <v>5200</v>
      </c>
      <c r="J429" s="293" t="s">
        <v>5201</v>
      </c>
      <c r="K429" s="293" t="s">
        <v>4737</v>
      </c>
      <c r="L429" s="293" t="s">
        <v>4840</v>
      </c>
      <c r="M429" s="293" t="s">
        <v>5333</v>
      </c>
      <c r="N429" s="293"/>
      <c r="O429" s="293" t="s">
        <v>18813</v>
      </c>
      <c r="P429" s="293" t="s">
        <v>5409</v>
      </c>
      <c r="Q429" s="293" t="s">
        <v>4741</v>
      </c>
    </row>
    <row r="430" spans="1:17" x14ac:dyDescent="0.25">
      <c r="A430" s="293" t="s">
        <v>6159</v>
      </c>
      <c r="B430" s="293" t="s">
        <v>6160</v>
      </c>
      <c r="C430" s="293" t="s">
        <v>6161</v>
      </c>
      <c r="D430" s="293"/>
      <c r="E430" s="293" t="s">
        <v>5416</v>
      </c>
      <c r="F430" s="293"/>
      <c r="G430" s="291"/>
      <c r="H430" s="292">
        <v>0</v>
      </c>
      <c r="I430" s="293" t="s">
        <v>4975</v>
      </c>
      <c r="J430" s="293" t="s">
        <v>4976</v>
      </c>
      <c r="K430" s="293" t="s">
        <v>4737</v>
      </c>
      <c r="L430" s="293" t="s">
        <v>4840</v>
      </c>
      <c r="M430" s="293" t="s">
        <v>5161</v>
      </c>
      <c r="N430" s="293"/>
      <c r="O430" s="293" t="s">
        <v>18813</v>
      </c>
      <c r="P430" s="293" t="s">
        <v>5409</v>
      </c>
      <c r="Q430" s="293" t="s">
        <v>4741</v>
      </c>
    </row>
    <row r="431" spans="1:17" x14ac:dyDescent="0.25">
      <c r="A431" s="293" t="s">
        <v>6162</v>
      </c>
      <c r="B431" s="293" t="s">
        <v>6163</v>
      </c>
      <c r="C431" s="293" t="s">
        <v>6164</v>
      </c>
      <c r="D431" s="293"/>
      <c r="E431" s="293" t="s">
        <v>5416</v>
      </c>
      <c r="F431" s="293"/>
      <c r="G431" s="291"/>
      <c r="H431" s="292">
        <v>0</v>
      </c>
      <c r="I431" s="293" t="s">
        <v>4975</v>
      </c>
      <c r="J431" s="293" t="s">
        <v>4976</v>
      </c>
      <c r="K431" s="293" t="s">
        <v>4737</v>
      </c>
      <c r="L431" s="293" t="s">
        <v>4840</v>
      </c>
      <c r="M431" s="293" t="s">
        <v>6026</v>
      </c>
      <c r="N431" s="293"/>
      <c r="O431" s="293" t="s">
        <v>18813</v>
      </c>
      <c r="P431" s="293" t="s">
        <v>5409</v>
      </c>
      <c r="Q431" s="293" t="s">
        <v>4741</v>
      </c>
    </row>
    <row r="432" spans="1:17" x14ac:dyDescent="0.25">
      <c r="A432" s="293" t="s">
        <v>6165</v>
      </c>
      <c r="B432" s="293" t="s">
        <v>6166</v>
      </c>
      <c r="C432" s="293" t="s">
        <v>6167</v>
      </c>
      <c r="D432" s="293"/>
      <c r="E432" s="293" t="s">
        <v>5416</v>
      </c>
      <c r="F432" s="293"/>
      <c r="G432" s="291"/>
      <c r="H432" s="292">
        <v>0</v>
      </c>
      <c r="I432" s="293" t="s">
        <v>4975</v>
      </c>
      <c r="J432" s="293" t="s">
        <v>4976</v>
      </c>
      <c r="K432" s="293" t="s">
        <v>4737</v>
      </c>
      <c r="L432" s="293" t="s">
        <v>4840</v>
      </c>
      <c r="M432" s="293" t="s">
        <v>4841</v>
      </c>
      <c r="N432" s="293" t="s">
        <v>6168</v>
      </c>
      <c r="O432" s="293" t="s">
        <v>18813</v>
      </c>
      <c r="P432" s="293" t="s">
        <v>5409</v>
      </c>
      <c r="Q432" s="293" t="s">
        <v>4741</v>
      </c>
    </row>
    <row r="433" spans="1:17" x14ac:dyDescent="0.25">
      <c r="A433" s="293" t="s">
        <v>6169</v>
      </c>
      <c r="B433" s="293" t="s">
        <v>6170</v>
      </c>
      <c r="C433" s="293" t="s">
        <v>6171</v>
      </c>
      <c r="D433" s="293"/>
      <c r="E433" s="293" t="s">
        <v>5416</v>
      </c>
      <c r="F433" s="293"/>
      <c r="G433" s="291"/>
      <c r="H433" s="292">
        <v>0</v>
      </c>
      <c r="I433" s="293" t="s">
        <v>4975</v>
      </c>
      <c r="J433" s="293" t="s">
        <v>4976</v>
      </c>
      <c r="K433" s="293" t="s">
        <v>4737</v>
      </c>
      <c r="L433" s="293" t="s">
        <v>4840</v>
      </c>
      <c r="M433" s="293" t="s">
        <v>5166</v>
      </c>
      <c r="N433" s="293" t="s">
        <v>6172</v>
      </c>
      <c r="O433" s="293" t="s">
        <v>18813</v>
      </c>
      <c r="P433" s="293" t="s">
        <v>5409</v>
      </c>
      <c r="Q433" s="293" t="s">
        <v>4741</v>
      </c>
    </row>
    <row r="434" spans="1:17" x14ac:dyDescent="0.25">
      <c r="A434" s="293" t="s">
        <v>6173</v>
      </c>
      <c r="B434" s="293" t="s">
        <v>6174</v>
      </c>
      <c r="C434" s="293" t="s">
        <v>6175</v>
      </c>
      <c r="D434" s="293"/>
      <c r="E434" s="293" t="s">
        <v>5416</v>
      </c>
      <c r="F434" s="293"/>
      <c r="G434" s="291"/>
      <c r="H434" s="292">
        <v>0</v>
      </c>
      <c r="I434" s="293" t="s">
        <v>4856</v>
      </c>
      <c r="J434" s="293" t="s">
        <v>4857</v>
      </c>
      <c r="K434" s="293" t="s">
        <v>4737</v>
      </c>
      <c r="L434" s="293" t="s">
        <v>5459</v>
      </c>
      <c r="M434" s="293" t="s">
        <v>4859</v>
      </c>
      <c r="N434" s="293" t="s">
        <v>6176</v>
      </c>
      <c r="O434" s="293" t="s">
        <v>18813</v>
      </c>
      <c r="P434" s="293" t="s">
        <v>5409</v>
      </c>
      <c r="Q434" s="293" t="s">
        <v>4741</v>
      </c>
    </row>
    <row r="435" spans="1:17" x14ac:dyDescent="0.25">
      <c r="A435" s="293" t="s">
        <v>6177</v>
      </c>
      <c r="B435" s="293" t="s">
        <v>6178</v>
      </c>
      <c r="C435" s="293" t="s">
        <v>6179</v>
      </c>
      <c r="D435" s="293"/>
      <c r="E435" s="293" t="s">
        <v>5416</v>
      </c>
      <c r="F435" s="293"/>
      <c r="G435" s="291"/>
      <c r="H435" s="292">
        <v>0</v>
      </c>
      <c r="I435" s="293" t="s">
        <v>5200</v>
      </c>
      <c r="J435" s="293" t="s">
        <v>5201</v>
      </c>
      <c r="K435" s="293" t="s">
        <v>4737</v>
      </c>
      <c r="L435" s="293" t="s">
        <v>4840</v>
      </c>
      <c r="M435" s="293" t="s">
        <v>5210</v>
      </c>
      <c r="N435" s="293" t="s">
        <v>6142</v>
      </c>
      <c r="O435" s="293" t="s">
        <v>18813</v>
      </c>
      <c r="P435" s="293" t="s">
        <v>5409</v>
      </c>
      <c r="Q435" s="293" t="s">
        <v>4741</v>
      </c>
    </row>
    <row r="436" spans="1:17" x14ac:dyDescent="0.25">
      <c r="A436" s="293" t="s">
        <v>6180</v>
      </c>
      <c r="B436" s="293" t="s">
        <v>6181</v>
      </c>
      <c r="C436" s="293" t="s">
        <v>6182</v>
      </c>
      <c r="D436" s="293"/>
      <c r="E436" s="293" t="s">
        <v>5416</v>
      </c>
      <c r="F436" s="293"/>
      <c r="G436" s="291"/>
      <c r="H436" s="292">
        <v>0</v>
      </c>
      <c r="I436" s="293" t="s">
        <v>5200</v>
      </c>
      <c r="J436" s="293" t="s">
        <v>5201</v>
      </c>
      <c r="K436" s="293" t="s">
        <v>4737</v>
      </c>
      <c r="L436" s="293" t="s">
        <v>4840</v>
      </c>
      <c r="M436" s="293" t="s">
        <v>5220</v>
      </c>
      <c r="N436" s="293"/>
      <c r="O436" s="293" t="s">
        <v>18813</v>
      </c>
      <c r="P436" s="293" t="s">
        <v>5409</v>
      </c>
      <c r="Q436" s="293" t="s">
        <v>4741</v>
      </c>
    </row>
    <row r="437" spans="1:17" x14ac:dyDescent="0.25">
      <c r="A437" s="293" t="s">
        <v>6183</v>
      </c>
      <c r="B437" s="293" t="s">
        <v>6184</v>
      </c>
      <c r="C437" s="293" t="s">
        <v>6185</v>
      </c>
      <c r="D437" s="293"/>
      <c r="E437" s="293" t="s">
        <v>5416</v>
      </c>
      <c r="F437" s="293"/>
      <c r="G437" s="291"/>
      <c r="H437" s="292">
        <v>0</v>
      </c>
      <c r="I437" s="293" t="s">
        <v>4975</v>
      </c>
      <c r="J437" s="293" t="s">
        <v>4976</v>
      </c>
      <c r="K437" s="293" t="s">
        <v>4737</v>
      </c>
      <c r="L437" s="293" t="s">
        <v>4840</v>
      </c>
      <c r="M437" s="293" t="s">
        <v>4909</v>
      </c>
      <c r="N437" s="293"/>
      <c r="O437" s="293" t="s">
        <v>18813</v>
      </c>
      <c r="P437" s="293" t="s">
        <v>5409</v>
      </c>
      <c r="Q437" s="293" t="s">
        <v>4741</v>
      </c>
    </row>
    <row r="438" spans="1:17" x14ac:dyDescent="0.25">
      <c r="A438" s="293" t="s">
        <v>6186</v>
      </c>
      <c r="B438" s="293" t="s">
        <v>6187</v>
      </c>
      <c r="C438" s="293" t="s">
        <v>6188</v>
      </c>
      <c r="D438" s="293"/>
      <c r="E438" s="293" t="s">
        <v>5416</v>
      </c>
      <c r="F438" s="293"/>
      <c r="G438" s="291"/>
      <c r="H438" s="292">
        <v>0</v>
      </c>
      <c r="I438" s="293" t="s">
        <v>4975</v>
      </c>
      <c r="J438" s="293" t="s">
        <v>4976</v>
      </c>
      <c r="K438" s="293" t="s">
        <v>4737</v>
      </c>
      <c r="L438" s="293" t="s">
        <v>4840</v>
      </c>
      <c r="M438" s="293" t="s">
        <v>6026</v>
      </c>
      <c r="N438" s="293"/>
      <c r="O438" s="293" t="s">
        <v>18813</v>
      </c>
      <c r="P438" s="293" t="s">
        <v>5409</v>
      </c>
      <c r="Q438" s="293" t="s">
        <v>4741</v>
      </c>
    </row>
    <row r="439" spans="1:17" x14ac:dyDescent="0.25">
      <c r="A439" s="293" t="s">
        <v>6189</v>
      </c>
      <c r="B439" s="293" t="s">
        <v>6190</v>
      </c>
      <c r="C439" s="293" t="s">
        <v>6191</v>
      </c>
      <c r="D439" s="293"/>
      <c r="E439" s="293" t="s">
        <v>5416</v>
      </c>
      <c r="F439" s="293"/>
      <c r="G439" s="291"/>
      <c r="H439" s="292">
        <v>0</v>
      </c>
      <c r="I439" s="293" t="s">
        <v>5200</v>
      </c>
      <c r="J439" s="293" t="s">
        <v>5201</v>
      </c>
      <c r="K439" s="293" t="s">
        <v>4737</v>
      </c>
      <c r="L439" s="293" t="s">
        <v>4840</v>
      </c>
      <c r="M439" s="293" t="s">
        <v>5210</v>
      </c>
      <c r="N439" s="293"/>
      <c r="O439" s="293" t="s">
        <v>18813</v>
      </c>
      <c r="P439" s="293" t="s">
        <v>5409</v>
      </c>
      <c r="Q439" s="293" t="s">
        <v>4741</v>
      </c>
    </row>
    <row r="440" spans="1:17" x14ac:dyDescent="0.25">
      <c r="A440" s="293" t="s">
        <v>6192</v>
      </c>
      <c r="B440" s="293" t="s">
        <v>6193</v>
      </c>
      <c r="C440" s="293" t="s">
        <v>6194</v>
      </c>
      <c r="D440" s="293"/>
      <c r="E440" s="293" t="s">
        <v>5416</v>
      </c>
      <c r="F440" s="293"/>
      <c r="G440" s="291"/>
      <c r="H440" s="292">
        <v>0</v>
      </c>
      <c r="I440" s="293" t="s">
        <v>5200</v>
      </c>
      <c r="J440" s="293" t="s">
        <v>5201</v>
      </c>
      <c r="K440" s="293" t="s">
        <v>4737</v>
      </c>
      <c r="L440" s="293" t="s">
        <v>4840</v>
      </c>
      <c r="M440" s="293" t="s">
        <v>4852</v>
      </c>
      <c r="N440" s="293" t="s">
        <v>5225</v>
      </c>
      <c r="O440" s="293" t="s">
        <v>18813</v>
      </c>
      <c r="P440" s="293" t="s">
        <v>5409</v>
      </c>
      <c r="Q440" s="293" t="s">
        <v>4741</v>
      </c>
    </row>
    <row r="441" spans="1:17" x14ac:dyDescent="0.25">
      <c r="A441" s="293" t="s">
        <v>6195</v>
      </c>
      <c r="B441" s="293" t="s">
        <v>6196</v>
      </c>
      <c r="C441" s="293" t="s">
        <v>6197</v>
      </c>
      <c r="D441" s="293"/>
      <c r="E441" s="293" t="s">
        <v>5416</v>
      </c>
      <c r="F441" s="293"/>
      <c r="G441" s="291"/>
      <c r="H441" s="292">
        <v>0</v>
      </c>
      <c r="I441" s="293" t="s">
        <v>5200</v>
      </c>
      <c r="J441" s="293" t="s">
        <v>5201</v>
      </c>
      <c r="K441" s="293" t="s">
        <v>4737</v>
      </c>
      <c r="L441" s="293" t="s">
        <v>4840</v>
      </c>
      <c r="M441" s="293" t="s">
        <v>4852</v>
      </c>
      <c r="N441" s="293" t="s">
        <v>6198</v>
      </c>
      <c r="O441" s="293" t="s">
        <v>18813</v>
      </c>
      <c r="P441" s="293" t="s">
        <v>5409</v>
      </c>
      <c r="Q441" s="293" t="s">
        <v>4741</v>
      </c>
    </row>
    <row r="442" spans="1:17" x14ac:dyDescent="0.25">
      <c r="A442" s="293" t="s">
        <v>6199</v>
      </c>
      <c r="B442" s="293" t="s">
        <v>6200</v>
      </c>
      <c r="C442" s="293" t="s">
        <v>6201</v>
      </c>
      <c r="D442" s="293"/>
      <c r="E442" s="293" t="s">
        <v>5416</v>
      </c>
      <c r="F442" s="293"/>
      <c r="G442" s="291"/>
      <c r="H442" s="292">
        <v>0</v>
      </c>
      <c r="I442" s="293" t="s">
        <v>4975</v>
      </c>
      <c r="J442" s="293" t="s">
        <v>4976</v>
      </c>
      <c r="K442" s="293" t="s">
        <v>4737</v>
      </c>
      <c r="L442" s="293" t="s">
        <v>4840</v>
      </c>
      <c r="M442" s="293" t="s">
        <v>5230</v>
      </c>
      <c r="N442" s="293" t="s">
        <v>6202</v>
      </c>
      <c r="O442" s="293" t="s">
        <v>18813</v>
      </c>
      <c r="P442" s="293" t="s">
        <v>5409</v>
      </c>
      <c r="Q442" s="293" t="s">
        <v>4741</v>
      </c>
    </row>
    <row r="443" spans="1:17" x14ac:dyDescent="0.25">
      <c r="A443" s="293" t="s">
        <v>6203</v>
      </c>
      <c r="B443" s="293" t="s">
        <v>6204</v>
      </c>
      <c r="C443" s="293" t="s">
        <v>6205</v>
      </c>
      <c r="D443" s="293"/>
      <c r="E443" s="293" t="s">
        <v>5416</v>
      </c>
      <c r="F443" s="293"/>
      <c r="G443" s="291"/>
      <c r="H443" s="292">
        <v>0</v>
      </c>
      <c r="I443" s="293" t="s">
        <v>4975</v>
      </c>
      <c r="J443" s="293" t="s">
        <v>4976</v>
      </c>
      <c r="K443" s="293" t="s">
        <v>4737</v>
      </c>
      <c r="L443" s="293" t="s">
        <v>4840</v>
      </c>
      <c r="M443" s="293" t="s">
        <v>5230</v>
      </c>
      <c r="N443" s="293"/>
      <c r="O443" s="293" t="s">
        <v>18813</v>
      </c>
      <c r="P443" s="293" t="s">
        <v>5409</v>
      </c>
      <c r="Q443" s="293" t="s">
        <v>4741</v>
      </c>
    </row>
    <row r="444" spans="1:17" x14ac:dyDescent="0.25">
      <c r="A444" s="293" t="s">
        <v>6206</v>
      </c>
      <c r="B444" s="293" t="s">
        <v>6207</v>
      </c>
      <c r="C444" s="293" t="s">
        <v>6208</v>
      </c>
      <c r="D444" s="293"/>
      <c r="E444" s="293" t="s">
        <v>5416</v>
      </c>
      <c r="F444" s="293"/>
      <c r="G444" s="291"/>
      <c r="H444" s="292">
        <v>0</v>
      </c>
      <c r="I444" s="293" t="s">
        <v>4856</v>
      </c>
      <c r="J444" s="293" t="s">
        <v>4857</v>
      </c>
      <c r="K444" s="293" t="s">
        <v>4737</v>
      </c>
      <c r="L444" s="293" t="s">
        <v>5459</v>
      </c>
      <c r="M444" s="293" t="s">
        <v>4859</v>
      </c>
      <c r="N444" s="293"/>
      <c r="O444" s="293" t="s">
        <v>18813</v>
      </c>
      <c r="P444" s="293" t="s">
        <v>5409</v>
      </c>
      <c r="Q444" s="293" t="s">
        <v>4741</v>
      </c>
    </row>
    <row r="445" spans="1:17" x14ac:dyDescent="0.25">
      <c r="A445" s="293" t="s">
        <v>6209</v>
      </c>
      <c r="B445" s="293" t="s">
        <v>6210</v>
      </c>
      <c r="C445" s="293" t="s">
        <v>6211</v>
      </c>
      <c r="D445" s="293"/>
      <c r="E445" s="293" t="s">
        <v>5416</v>
      </c>
      <c r="F445" s="293"/>
      <c r="G445" s="291"/>
      <c r="H445" s="292">
        <v>0</v>
      </c>
      <c r="I445" s="293" t="s">
        <v>5200</v>
      </c>
      <c r="J445" s="293" t="s">
        <v>5201</v>
      </c>
      <c r="K445" s="293" t="s">
        <v>4737</v>
      </c>
      <c r="L445" s="293" t="s">
        <v>4840</v>
      </c>
      <c r="M445" s="293" t="s">
        <v>5202</v>
      </c>
      <c r="N445" s="293"/>
      <c r="O445" s="293" t="s">
        <v>18813</v>
      </c>
      <c r="P445" s="293" t="s">
        <v>5409</v>
      </c>
      <c r="Q445" s="293" t="s">
        <v>4741</v>
      </c>
    </row>
    <row r="446" spans="1:17" x14ac:dyDescent="0.25">
      <c r="A446" s="293" t="s">
        <v>6212</v>
      </c>
      <c r="B446" s="293" t="s">
        <v>6213</v>
      </c>
      <c r="C446" s="293" t="s">
        <v>6214</v>
      </c>
      <c r="D446" s="293"/>
      <c r="E446" s="293" t="s">
        <v>5416</v>
      </c>
      <c r="F446" s="293"/>
      <c r="G446" s="291"/>
      <c r="H446" s="292">
        <v>0</v>
      </c>
      <c r="I446" s="293" t="s">
        <v>4975</v>
      </c>
      <c r="J446" s="293" t="s">
        <v>4976</v>
      </c>
      <c r="K446" s="293" t="s">
        <v>4737</v>
      </c>
      <c r="L446" s="293" t="s">
        <v>4840</v>
      </c>
      <c r="M446" s="293" t="s">
        <v>5166</v>
      </c>
      <c r="N446" s="293"/>
      <c r="O446" s="293" t="s">
        <v>18813</v>
      </c>
      <c r="P446" s="293" t="s">
        <v>5409</v>
      </c>
      <c r="Q446" s="293" t="s">
        <v>4741</v>
      </c>
    </row>
    <row r="447" spans="1:17" x14ac:dyDescent="0.25">
      <c r="A447" s="293" t="s">
        <v>6215</v>
      </c>
      <c r="B447" s="293" t="s">
        <v>6216</v>
      </c>
      <c r="C447" s="293" t="s">
        <v>6217</v>
      </c>
      <c r="D447" s="293"/>
      <c r="E447" s="293" t="s">
        <v>5416</v>
      </c>
      <c r="F447" s="293"/>
      <c r="G447" s="291"/>
      <c r="H447" s="292">
        <v>0</v>
      </c>
      <c r="I447" s="293" t="s">
        <v>4975</v>
      </c>
      <c r="J447" s="293" t="s">
        <v>4976</v>
      </c>
      <c r="K447" s="293" t="s">
        <v>4737</v>
      </c>
      <c r="L447" s="293" t="s">
        <v>4840</v>
      </c>
      <c r="M447" s="293" t="s">
        <v>5161</v>
      </c>
      <c r="N447" s="293" t="s">
        <v>6218</v>
      </c>
      <c r="O447" s="293" t="s">
        <v>18813</v>
      </c>
      <c r="P447" s="293" t="s">
        <v>5409</v>
      </c>
      <c r="Q447" s="293" t="s">
        <v>4741</v>
      </c>
    </row>
    <row r="448" spans="1:17" x14ac:dyDescent="0.25">
      <c r="A448" s="293" t="s">
        <v>6219</v>
      </c>
      <c r="B448" s="293" t="s">
        <v>6220</v>
      </c>
      <c r="C448" s="293" t="s">
        <v>6221</v>
      </c>
      <c r="D448" s="293"/>
      <c r="E448" s="293" t="s">
        <v>5416</v>
      </c>
      <c r="F448" s="293"/>
      <c r="G448" s="291"/>
      <c r="H448" s="292">
        <v>0</v>
      </c>
      <c r="I448" s="293" t="s">
        <v>4975</v>
      </c>
      <c r="J448" s="293" t="s">
        <v>4976</v>
      </c>
      <c r="K448" s="293" t="s">
        <v>4737</v>
      </c>
      <c r="L448" s="293" t="s">
        <v>4840</v>
      </c>
      <c r="M448" s="293" t="s">
        <v>4841</v>
      </c>
      <c r="N448" s="293"/>
      <c r="O448" s="293" t="s">
        <v>18813</v>
      </c>
      <c r="P448" s="293" t="s">
        <v>5409</v>
      </c>
      <c r="Q448" s="293" t="s">
        <v>4741</v>
      </c>
    </row>
    <row r="449" spans="1:17" x14ac:dyDescent="0.25">
      <c r="A449" s="293" t="s">
        <v>6222</v>
      </c>
      <c r="B449" s="293" t="s">
        <v>6223</v>
      </c>
      <c r="C449" s="293" t="s">
        <v>6224</v>
      </c>
      <c r="D449" s="293"/>
      <c r="E449" s="293" t="s">
        <v>5416</v>
      </c>
      <c r="F449" s="293"/>
      <c r="G449" s="291"/>
      <c r="H449" s="292">
        <v>0</v>
      </c>
      <c r="I449" s="293" t="s">
        <v>5200</v>
      </c>
      <c r="J449" s="293" t="s">
        <v>5201</v>
      </c>
      <c r="K449" s="293" t="s">
        <v>4737</v>
      </c>
      <c r="L449" s="293" t="s">
        <v>4840</v>
      </c>
      <c r="M449" s="293" t="s">
        <v>4852</v>
      </c>
      <c r="N449" s="293"/>
      <c r="O449" s="293" t="s">
        <v>18813</v>
      </c>
      <c r="P449" s="293" t="s">
        <v>5409</v>
      </c>
      <c r="Q449" s="293" t="s">
        <v>4741</v>
      </c>
    </row>
    <row r="450" spans="1:17" x14ac:dyDescent="0.25">
      <c r="A450" s="293" t="s">
        <v>6225</v>
      </c>
      <c r="B450" s="293" t="s">
        <v>6226</v>
      </c>
      <c r="C450" s="293" t="s">
        <v>6227</v>
      </c>
      <c r="D450" s="293"/>
      <c r="E450" s="293" t="s">
        <v>5416</v>
      </c>
      <c r="F450" s="293"/>
      <c r="G450" s="291"/>
      <c r="H450" s="292">
        <v>0</v>
      </c>
      <c r="I450" s="293" t="s">
        <v>4975</v>
      </c>
      <c r="J450" s="293" t="s">
        <v>4976</v>
      </c>
      <c r="K450" s="293" t="s">
        <v>4737</v>
      </c>
      <c r="L450" s="293" t="s">
        <v>4840</v>
      </c>
      <c r="M450" s="293" t="s">
        <v>5230</v>
      </c>
      <c r="N450" s="293"/>
      <c r="O450" s="293" t="s">
        <v>18813</v>
      </c>
      <c r="P450" s="293" t="s">
        <v>5409</v>
      </c>
      <c r="Q450" s="293" t="s">
        <v>4741</v>
      </c>
    </row>
    <row r="451" spans="1:17" x14ac:dyDescent="0.25">
      <c r="A451" s="293" t="s">
        <v>6228</v>
      </c>
      <c r="B451" s="293" t="s">
        <v>6229</v>
      </c>
      <c r="C451" s="293" t="s">
        <v>6230</v>
      </c>
      <c r="D451" s="293"/>
      <c r="E451" s="293" t="s">
        <v>5416</v>
      </c>
      <c r="F451" s="293"/>
      <c r="G451" s="291"/>
      <c r="H451" s="292">
        <v>0</v>
      </c>
      <c r="I451" s="293" t="s">
        <v>4975</v>
      </c>
      <c r="J451" s="293" t="s">
        <v>4976</v>
      </c>
      <c r="K451" s="293" t="s">
        <v>4737</v>
      </c>
      <c r="L451" s="293" t="s">
        <v>4840</v>
      </c>
      <c r="M451" s="293" t="s">
        <v>6026</v>
      </c>
      <c r="N451" s="293" t="s">
        <v>6231</v>
      </c>
      <c r="O451" s="293" t="s">
        <v>18813</v>
      </c>
      <c r="P451" s="293" t="s">
        <v>5409</v>
      </c>
      <c r="Q451" s="293" t="s">
        <v>4741</v>
      </c>
    </row>
    <row r="452" spans="1:17" x14ac:dyDescent="0.25">
      <c r="A452" s="293" t="s">
        <v>6232</v>
      </c>
      <c r="B452" s="293" t="s">
        <v>6233</v>
      </c>
      <c r="C452" s="293" t="s">
        <v>6234</v>
      </c>
      <c r="D452" s="293"/>
      <c r="E452" s="293" t="s">
        <v>5416</v>
      </c>
      <c r="F452" s="293"/>
      <c r="G452" s="291"/>
      <c r="H452" s="292">
        <v>0</v>
      </c>
      <c r="I452" s="293" t="s">
        <v>4975</v>
      </c>
      <c r="J452" s="293" t="s">
        <v>4976</v>
      </c>
      <c r="K452" s="293" t="s">
        <v>4737</v>
      </c>
      <c r="L452" s="293" t="s">
        <v>4840</v>
      </c>
      <c r="M452" s="293" t="s">
        <v>6026</v>
      </c>
      <c r="N452" s="293"/>
      <c r="O452" s="293" t="s">
        <v>18813</v>
      </c>
      <c r="P452" s="293" t="s">
        <v>5409</v>
      </c>
      <c r="Q452" s="293" t="s">
        <v>4741</v>
      </c>
    </row>
    <row r="453" spans="1:17" x14ac:dyDescent="0.25">
      <c r="A453" s="293" t="s">
        <v>6235</v>
      </c>
      <c r="B453" s="293" t="s">
        <v>6236</v>
      </c>
      <c r="C453" s="293" t="s">
        <v>6237</v>
      </c>
      <c r="D453" s="293"/>
      <c r="E453" s="293" t="s">
        <v>5416</v>
      </c>
      <c r="F453" s="293"/>
      <c r="G453" s="291"/>
      <c r="H453" s="292">
        <v>0</v>
      </c>
      <c r="I453" s="293" t="s">
        <v>5200</v>
      </c>
      <c r="J453" s="293" t="s">
        <v>5201</v>
      </c>
      <c r="K453" s="293" t="s">
        <v>4737</v>
      </c>
      <c r="L453" s="293" t="s">
        <v>4840</v>
      </c>
      <c r="M453" s="293" t="s">
        <v>4852</v>
      </c>
      <c r="N453" s="293" t="s">
        <v>5217</v>
      </c>
      <c r="O453" s="293" t="s">
        <v>18813</v>
      </c>
      <c r="P453" s="293" t="s">
        <v>5409</v>
      </c>
      <c r="Q453" s="293" t="s">
        <v>4741</v>
      </c>
    </row>
    <row r="454" spans="1:17" x14ac:dyDescent="0.25">
      <c r="A454" s="293" t="s">
        <v>6238</v>
      </c>
      <c r="B454" s="293" t="s">
        <v>6239</v>
      </c>
      <c r="C454" s="293" t="s">
        <v>6240</v>
      </c>
      <c r="D454" s="293"/>
      <c r="E454" s="293" t="s">
        <v>5416</v>
      </c>
      <c r="F454" s="293"/>
      <c r="G454" s="291"/>
      <c r="H454" s="292">
        <v>0</v>
      </c>
      <c r="I454" s="293" t="s">
        <v>4975</v>
      </c>
      <c r="J454" s="293" t="s">
        <v>4976</v>
      </c>
      <c r="K454" s="293" t="s">
        <v>4737</v>
      </c>
      <c r="L454" s="293" t="s">
        <v>4840</v>
      </c>
      <c r="M454" s="293" t="s">
        <v>5230</v>
      </c>
      <c r="N454" s="293"/>
      <c r="O454" s="293" t="s">
        <v>18813</v>
      </c>
      <c r="P454" s="293" t="s">
        <v>5409</v>
      </c>
      <c r="Q454" s="293" t="s">
        <v>4741</v>
      </c>
    </row>
    <row r="455" spans="1:17" x14ac:dyDescent="0.25">
      <c r="A455" s="293" t="s">
        <v>6241</v>
      </c>
      <c r="B455" s="293" t="s">
        <v>6242</v>
      </c>
      <c r="C455" s="293" t="s">
        <v>6243</v>
      </c>
      <c r="D455" s="293"/>
      <c r="E455" s="293" t="s">
        <v>5416</v>
      </c>
      <c r="F455" s="293"/>
      <c r="G455" s="291"/>
      <c r="H455" s="292">
        <v>0</v>
      </c>
      <c r="I455" s="293" t="s">
        <v>4975</v>
      </c>
      <c r="J455" s="293" t="s">
        <v>4976</v>
      </c>
      <c r="K455" s="293" t="s">
        <v>4737</v>
      </c>
      <c r="L455" s="293" t="s">
        <v>4840</v>
      </c>
      <c r="M455" s="293" t="s">
        <v>5230</v>
      </c>
      <c r="N455" s="293"/>
      <c r="O455" s="293" t="s">
        <v>18813</v>
      </c>
      <c r="P455" s="293" t="s">
        <v>5409</v>
      </c>
      <c r="Q455" s="293" t="s">
        <v>4741</v>
      </c>
    </row>
    <row r="456" spans="1:17" x14ac:dyDescent="0.25">
      <c r="A456" s="293" t="s">
        <v>6244</v>
      </c>
      <c r="B456" s="293" t="s">
        <v>6245</v>
      </c>
      <c r="C456" s="293" t="s">
        <v>6246</v>
      </c>
      <c r="D456" s="293"/>
      <c r="E456" s="293" t="s">
        <v>5416</v>
      </c>
      <c r="F456" s="293"/>
      <c r="G456" s="291"/>
      <c r="H456" s="292">
        <v>0</v>
      </c>
      <c r="I456" s="293" t="s">
        <v>4975</v>
      </c>
      <c r="J456" s="293" t="s">
        <v>4976</v>
      </c>
      <c r="K456" s="293" t="s">
        <v>4737</v>
      </c>
      <c r="L456" s="293" t="s">
        <v>4840</v>
      </c>
      <c r="M456" s="293" t="s">
        <v>6026</v>
      </c>
      <c r="N456" s="293"/>
      <c r="O456" s="293" t="s">
        <v>18813</v>
      </c>
      <c r="P456" s="293" t="s">
        <v>5409</v>
      </c>
      <c r="Q456" s="293" t="s">
        <v>4741</v>
      </c>
    </row>
    <row r="457" spans="1:17" x14ac:dyDescent="0.25">
      <c r="A457" s="293" t="s">
        <v>6247</v>
      </c>
      <c r="B457" s="293" t="s">
        <v>6248</v>
      </c>
      <c r="C457" s="293" t="s">
        <v>6249</v>
      </c>
      <c r="D457" s="293"/>
      <c r="E457" s="293" t="s">
        <v>5416</v>
      </c>
      <c r="F457" s="293"/>
      <c r="G457" s="291"/>
      <c r="H457" s="292">
        <v>0</v>
      </c>
      <c r="I457" s="293" t="s">
        <v>4975</v>
      </c>
      <c r="J457" s="293" t="s">
        <v>4976</v>
      </c>
      <c r="K457" s="293" t="s">
        <v>4737</v>
      </c>
      <c r="L457" s="293" t="s">
        <v>4840</v>
      </c>
      <c r="M457" s="293" t="s">
        <v>4999</v>
      </c>
      <c r="N457" s="293"/>
      <c r="O457" s="293" t="s">
        <v>18813</v>
      </c>
      <c r="P457" s="293" t="s">
        <v>5409</v>
      </c>
      <c r="Q457" s="293" t="s">
        <v>4741</v>
      </c>
    </row>
    <row r="458" spans="1:17" x14ac:dyDescent="0.25">
      <c r="A458" s="293" t="s">
        <v>6250</v>
      </c>
      <c r="B458" s="293" t="s">
        <v>6251</v>
      </c>
      <c r="C458" s="293" t="s">
        <v>6252</v>
      </c>
      <c r="D458" s="293"/>
      <c r="E458" s="293" t="s">
        <v>5416</v>
      </c>
      <c r="F458" s="293"/>
      <c r="G458" s="291"/>
      <c r="H458" s="292">
        <v>0</v>
      </c>
      <c r="I458" s="293" t="s">
        <v>4975</v>
      </c>
      <c r="J458" s="293" t="s">
        <v>4976</v>
      </c>
      <c r="K458" s="293" t="s">
        <v>4737</v>
      </c>
      <c r="L458" s="293" t="s">
        <v>4840</v>
      </c>
      <c r="M458" s="293" t="s">
        <v>4841</v>
      </c>
      <c r="N458" s="293"/>
      <c r="O458" s="293" t="s">
        <v>18813</v>
      </c>
      <c r="P458" s="293" t="s">
        <v>5409</v>
      </c>
      <c r="Q458" s="293" t="s">
        <v>4741</v>
      </c>
    </row>
    <row r="459" spans="1:17" x14ac:dyDescent="0.25">
      <c r="A459" s="293" t="s">
        <v>6253</v>
      </c>
      <c r="B459" s="293" t="s">
        <v>6254</v>
      </c>
      <c r="C459" s="293" t="s">
        <v>6255</v>
      </c>
      <c r="D459" s="293"/>
      <c r="E459" s="293" t="s">
        <v>5416</v>
      </c>
      <c r="F459" s="293"/>
      <c r="G459" s="291"/>
      <c r="H459" s="292">
        <v>0</v>
      </c>
      <c r="I459" s="293" t="s">
        <v>5200</v>
      </c>
      <c r="J459" s="293" t="s">
        <v>5201</v>
      </c>
      <c r="K459" s="293" t="s">
        <v>4737</v>
      </c>
      <c r="L459" s="293" t="s">
        <v>4840</v>
      </c>
      <c r="M459" s="293" t="s">
        <v>5333</v>
      </c>
      <c r="N459" s="293"/>
      <c r="O459" s="293" t="s">
        <v>18813</v>
      </c>
      <c r="P459" s="293" t="s">
        <v>5409</v>
      </c>
      <c r="Q459" s="293" t="s">
        <v>4741</v>
      </c>
    </row>
    <row r="460" spans="1:17" x14ac:dyDescent="0.25">
      <c r="A460" s="293" t="s">
        <v>6256</v>
      </c>
      <c r="B460" s="293" t="s">
        <v>6257</v>
      </c>
      <c r="C460" s="293" t="s">
        <v>6258</v>
      </c>
      <c r="D460" s="293"/>
      <c r="E460" s="293" t="s">
        <v>5416</v>
      </c>
      <c r="F460" s="293"/>
      <c r="G460" s="291"/>
      <c r="H460" s="292">
        <v>0</v>
      </c>
      <c r="I460" s="293" t="s">
        <v>4975</v>
      </c>
      <c r="J460" s="293" t="s">
        <v>4976</v>
      </c>
      <c r="K460" s="293" t="s">
        <v>4737</v>
      </c>
      <c r="L460" s="293" t="s">
        <v>4840</v>
      </c>
      <c r="M460" s="293" t="s">
        <v>4841</v>
      </c>
      <c r="N460" s="293"/>
      <c r="O460" s="293" t="s">
        <v>18813</v>
      </c>
      <c r="P460" s="293" t="s">
        <v>5409</v>
      </c>
      <c r="Q460" s="293" t="s">
        <v>4741</v>
      </c>
    </row>
    <row r="461" spans="1:17" x14ac:dyDescent="0.25">
      <c r="A461" s="293" t="s">
        <v>6259</v>
      </c>
      <c r="B461" s="293" t="s">
        <v>6260</v>
      </c>
      <c r="C461" s="293" t="s">
        <v>6261</v>
      </c>
      <c r="D461" s="293"/>
      <c r="E461" s="293" t="s">
        <v>5416</v>
      </c>
      <c r="F461" s="293"/>
      <c r="G461" s="291"/>
      <c r="H461" s="292">
        <v>0</v>
      </c>
      <c r="I461" s="293" t="s">
        <v>5200</v>
      </c>
      <c r="J461" s="293" t="s">
        <v>5201</v>
      </c>
      <c r="K461" s="293" t="s">
        <v>4737</v>
      </c>
      <c r="L461" s="293" t="s">
        <v>4840</v>
      </c>
      <c r="M461" s="293" t="s">
        <v>4852</v>
      </c>
      <c r="N461" s="293"/>
      <c r="O461" s="293" t="s">
        <v>18813</v>
      </c>
      <c r="P461" s="293" t="s">
        <v>5409</v>
      </c>
      <c r="Q461" s="293" t="s">
        <v>4741</v>
      </c>
    </row>
    <row r="462" spans="1:17" x14ac:dyDescent="0.25">
      <c r="A462" s="293" t="s">
        <v>6262</v>
      </c>
      <c r="B462" s="293" t="s">
        <v>6263</v>
      </c>
      <c r="C462" s="293" t="s">
        <v>6264</v>
      </c>
      <c r="D462" s="293"/>
      <c r="E462" s="293" t="s">
        <v>5416</v>
      </c>
      <c r="F462" s="293"/>
      <c r="G462" s="291"/>
      <c r="H462" s="292">
        <v>0</v>
      </c>
      <c r="I462" s="293" t="s">
        <v>5200</v>
      </c>
      <c r="J462" s="293" t="s">
        <v>5201</v>
      </c>
      <c r="K462" s="293" t="s">
        <v>4737</v>
      </c>
      <c r="L462" s="293" t="s">
        <v>4840</v>
      </c>
      <c r="M462" s="293" t="s">
        <v>5202</v>
      </c>
      <c r="N462" s="293"/>
      <c r="O462" s="293" t="s">
        <v>18813</v>
      </c>
      <c r="P462" s="293" t="s">
        <v>5409</v>
      </c>
      <c r="Q462" s="293" t="s">
        <v>4741</v>
      </c>
    </row>
    <row r="463" spans="1:17" x14ac:dyDescent="0.25">
      <c r="A463" s="293" t="s">
        <v>6265</v>
      </c>
      <c r="B463" s="293" t="s">
        <v>6266</v>
      </c>
      <c r="C463" s="293" t="s">
        <v>6267</v>
      </c>
      <c r="D463" s="293"/>
      <c r="E463" s="293" t="s">
        <v>5416</v>
      </c>
      <c r="F463" s="293"/>
      <c r="G463" s="291"/>
      <c r="H463" s="292">
        <v>0</v>
      </c>
      <c r="I463" s="293" t="s">
        <v>4856</v>
      </c>
      <c r="J463" s="293" t="s">
        <v>4857</v>
      </c>
      <c r="K463" s="293" t="s">
        <v>4737</v>
      </c>
      <c r="L463" s="293" t="s">
        <v>5459</v>
      </c>
      <c r="M463" s="293" t="s">
        <v>4859</v>
      </c>
      <c r="N463" s="293"/>
      <c r="O463" s="293" t="s">
        <v>18813</v>
      </c>
      <c r="P463" s="293" t="s">
        <v>5409</v>
      </c>
      <c r="Q463" s="293" t="s">
        <v>4741</v>
      </c>
    </row>
    <row r="464" spans="1:17" x14ac:dyDescent="0.25">
      <c r="A464" s="293" t="s">
        <v>6268</v>
      </c>
      <c r="B464" s="293" t="s">
        <v>6269</v>
      </c>
      <c r="C464" s="293" t="s">
        <v>6270</v>
      </c>
      <c r="D464" s="293"/>
      <c r="E464" s="293" t="s">
        <v>5416</v>
      </c>
      <c r="F464" s="293"/>
      <c r="G464" s="291"/>
      <c r="H464" s="292">
        <v>0</v>
      </c>
      <c r="I464" s="293" t="s">
        <v>4975</v>
      </c>
      <c r="J464" s="293" t="s">
        <v>4976</v>
      </c>
      <c r="K464" s="293" t="s">
        <v>4737</v>
      </c>
      <c r="L464" s="293" t="s">
        <v>4840</v>
      </c>
      <c r="M464" s="293" t="s">
        <v>5310</v>
      </c>
      <c r="N464" s="293" t="s">
        <v>6271</v>
      </c>
      <c r="O464" s="293" t="s">
        <v>18813</v>
      </c>
      <c r="P464" s="293" t="s">
        <v>5409</v>
      </c>
      <c r="Q464" s="293" t="s">
        <v>4741</v>
      </c>
    </row>
    <row r="465" spans="1:17" x14ac:dyDescent="0.25">
      <c r="A465" s="293" t="s">
        <v>6272</v>
      </c>
      <c r="B465" s="293" t="s">
        <v>6273</v>
      </c>
      <c r="C465" s="293" t="s">
        <v>6274</v>
      </c>
      <c r="D465" s="293"/>
      <c r="E465" s="293" t="s">
        <v>5416</v>
      </c>
      <c r="F465" s="293"/>
      <c r="G465" s="291"/>
      <c r="H465" s="292">
        <v>0</v>
      </c>
      <c r="I465" s="293" t="s">
        <v>5200</v>
      </c>
      <c r="J465" s="293" t="s">
        <v>5201</v>
      </c>
      <c r="K465" s="293" t="s">
        <v>4737</v>
      </c>
      <c r="L465" s="293" t="s">
        <v>4840</v>
      </c>
      <c r="M465" s="293" t="s">
        <v>4852</v>
      </c>
      <c r="N465" s="293"/>
      <c r="O465" s="293" t="s">
        <v>18813</v>
      </c>
      <c r="P465" s="293" t="s">
        <v>5409</v>
      </c>
      <c r="Q465" s="293" t="s">
        <v>4741</v>
      </c>
    </row>
    <row r="466" spans="1:17" x14ac:dyDescent="0.25">
      <c r="A466" s="293" t="s">
        <v>6275</v>
      </c>
      <c r="B466" s="293" t="s">
        <v>6276</v>
      </c>
      <c r="C466" s="293" t="s">
        <v>6277</v>
      </c>
      <c r="D466" s="293"/>
      <c r="E466" s="293" t="s">
        <v>5416</v>
      </c>
      <c r="F466" s="293"/>
      <c r="G466" s="291"/>
      <c r="H466" s="292">
        <v>0</v>
      </c>
      <c r="I466" s="293" t="s">
        <v>5200</v>
      </c>
      <c r="J466" s="293" t="s">
        <v>5201</v>
      </c>
      <c r="K466" s="293" t="s">
        <v>4737</v>
      </c>
      <c r="L466" s="293" t="s">
        <v>4840</v>
      </c>
      <c r="M466" s="293" t="s">
        <v>5210</v>
      </c>
      <c r="N466" s="293"/>
      <c r="O466" s="293" t="s">
        <v>18813</v>
      </c>
      <c r="P466" s="293" t="s">
        <v>5409</v>
      </c>
      <c r="Q466" s="293" t="s">
        <v>4741</v>
      </c>
    </row>
    <row r="467" spans="1:17" x14ac:dyDescent="0.25">
      <c r="A467" s="293" t="s">
        <v>6278</v>
      </c>
      <c r="B467" s="293" t="s">
        <v>6279</v>
      </c>
      <c r="C467" s="293" t="s">
        <v>6280</v>
      </c>
      <c r="D467" s="293"/>
      <c r="E467" s="293" t="s">
        <v>5416</v>
      </c>
      <c r="F467" s="293"/>
      <c r="G467" s="291"/>
      <c r="H467" s="292">
        <v>0</v>
      </c>
      <c r="I467" s="293" t="s">
        <v>4975</v>
      </c>
      <c r="J467" s="293" t="s">
        <v>4976</v>
      </c>
      <c r="K467" s="293" t="s">
        <v>4737</v>
      </c>
      <c r="L467" s="293" t="s">
        <v>4840</v>
      </c>
      <c r="M467" s="293" t="s">
        <v>5166</v>
      </c>
      <c r="N467" s="293"/>
      <c r="O467" s="293" t="s">
        <v>18813</v>
      </c>
      <c r="P467" s="293" t="s">
        <v>5409</v>
      </c>
      <c r="Q467" s="293" t="s">
        <v>4741</v>
      </c>
    </row>
    <row r="468" spans="1:17" x14ac:dyDescent="0.25">
      <c r="A468" s="293" t="s">
        <v>6281</v>
      </c>
      <c r="B468" s="293" t="s">
        <v>6282</v>
      </c>
      <c r="C468" s="293" t="s">
        <v>6283</v>
      </c>
      <c r="D468" s="293"/>
      <c r="E468" s="293" t="s">
        <v>5416</v>
      </c>
      <c r="F468" s="293"/>
      <c r="G468" s="291"/>
      <c r="H468" s="292">
        <v>0</v>
      </c>
      <c r="I468" s="293" t="s">
        <v>4975</v>
      </c>
      <c r="J468" s="293" t="s">
        <v>4976</v>
      </c>
      <c r="K468" s="293" t="s">
        <v>4737</v>
      </c>
      <c r="L468" s="293" t="s">
        <v>4840</v>
      </c>
      <c r="M468" s="293" t="s">
        <v>5175</v>
      </c>
      <c r="N468" s="293"/>
      <c r="O468" s="293" t="s">
        <v>18813</v>
      </c>
      <c r="P468" s="293" t="s">
        <v>5409</v>
      </c>
      <c r="Q468" s="293" t="s">
        <v>4741</v>
      </c>
    </row>
    <row r="469" spans="1:17" x14ac:dyDescent="0.25">
      <c r="A469" s="293" t="s">
        <v>6284</v>
      </c>
      <c r="B469" s="293" t="s">
        <v>6285</v>
      </c>
      <c r="C469" s="293" t="s">
        <v>6286</v>
      </c>
      <c r="D469" s="293"/>
      <c r="E469" s="293" t="s">
        <v>5416</v>
      </c>
      <c r="F469" s="293"/>
      <c r="G469" s="291"/>
      <c r="H469" s="292">
        <v>0</v>
      </c>
      <c r="I469" s="293" t="s">
        <v>4975</v>
      </c>
      <c r="J469" s="293" t="s">
        <v>4976</v>
      </c>
      <c r="K469" s="293" t="s">
        <v>4737</v>
      </c>
      <c r="L469" s="293" t="s">
        <v>4840</v>
      </c>
      <c r="M469" s="293" t="s">
        <v>5161</v>
      </c>
      <c r="N469" s="293"/>
      <c r="O469" s="293" t="s">
        <v>18813</v>
      </c>
      <c r="P469" s="293" t="s">
        <v>5409</v>
      </c>
      <c r="Q469" s="293" t="s">
        <v>4741</v>
      </c>
    </row>
    <row r="470" spans="1:17" x14ac:dyDescent="0.25">
      <c r="A470" s="293" t="s">
        <v>6287</v>
      </c>
      <c r="B470" s="293" t="s">
        <v>6288</v>
      </c>
      <c r="C470" s="293" t="s">
        <v>6289</v>
      </c>
      <c r="D470" s="293"/>
      <c r="E470" s="293" t="s">
        <v>5416</v>
      </c>
      <c r="F470" s="293"/>
      <c r="G470" s="291"/>
      <c r="H470" s="292">
        <v>0</v>
      </c>
      <c r="I470" s="293" t="s">
        <v>4975</v>
      </c>
      <c r="J470" s="293" t="s">
        <v>4976</v>
      </c>
      <c r="K470" s="293" t="s">
        <v>4737</v>
      </c>
      <c r="L470" s="293" t="s">
        <v>4840</v>
      </c>
      <c r="M470" s="293" t="s">
        <v>4841</v>
      </c>
      <c r="N470" s="293"/>
      <c r="O470" s="293" t="s">
        <v>18813</v>
      </c>
      <c r="P470" s="293" t="s">
        <v>5409</v>
      </c>
      <c r="Q470" s="293" t="s">
        <v>4741</v>
      </c>
    </row>
    <row r="471" spans="1:17" x14ac:dyDescent="0.25">
      <c r="A471" s="293" t="s">
        <v>6290</v>
      </c>
      <c r="B471" s="293" t="s">
        <v>6291</v>
      </c>
      <c r="C471" s="293" t="s">
        <v>6292</v>
      </c>
      <c r="D471" s="293"/>
      <c r="E471" s="293" t="s">
        <v>5416</v>
      </c>
      <c r="F471" s="293"/>
      <c r="G471" s="291"/>
      <c r="H471" s="292">
        <v>0</v>
      </c>
      <c r="I471" s="293" t="s">
        <v>4975</v>
      </c>
      <c r="J471" s="293" t="s">
        <v>4976</v>
      </c>
      <c r="K471" s="293" t="s">
        <v>4737</v>
      </c>
      <c r="L471" s="293" t="s">
        <v>4840</v>
      </c>
      <c r="M471" s="293" t="s">
        <v>4841</v>
      </c>
      <c r="N471" s="293"/>
      <c r="O471" s="293" t="s">
        <v>18813</v>
      </c>
      <c r="P471" s="293" t="s">
        <v>5409</v>
      </c>
      <c r="Q471" s="293" t="s">
        <v>4741</v>
      </c>
    </row>
    <row r="472" spans="1:17" x14ac:dyDescent="0.25">
      <c r="A472" s="293" t="s">
        <v>6293</v>
      </c>
      <c r="B472" s="293" t="s">
        <v>6294</v>
      </c>
      <c r="C472" s="293" t="s">
        <v>6295</v>
      </c>
      <c r="D472" s="293"/>
      <c r="E472" s="293" t="s">
        <v>5416</v>
      </c>
      <c r="F472" s="293"/>
      <c r="G472" s="291"/>
      <c r="H472" s="292">
        <v>0</v>
      </c>
      <c r="I472" s="293" t="s">
        <v>5200</v>
      </c>
      <c r="J472" s="293" t="s">
        <v>5201</v>
      </c>
      <c r="K472" s="293" t="s">
        <v>4737</v>
      </c>
      <c r="L472" s="293" t="s">
        <v>4840</v>
      </c>
      <c r="M472" s="293" t="s">
        <v>4852</v>
      </c>
      <c r="N472" s="293"/>
      <c r="O472" s="293" t="s">
        <v>18813</v>
      </c>
      <c r="P472" s="293" t="s">
        <v>5409</v>
      </c>
      <c r="Q472" s="293" t="s">
        <v>4741</v>
      </c>
    </row>
    <row r="473" spans="1:17" x14ac:dyDescent="0.25">
      <c r="A473" s="293" t="s">
        <v>6296</v>
      </c>
      <c r="B473" s="293" t="s">
        <v>6297</v>
      </c>
      <c r="C473" s="293" t="s">
        <v>6298</v>
      </c>
      <c r="D473" s="293"/>
      <c r="E473" s="293" t="s">
        <v>5416</v>
      </c>
      <c r="F473" s="293"/>
      <c r="G473" s="291"/>
      <c r="H473" s="292">
        <v>0</v>
      </c>
      <c r="I473" s="293" t="s">
        <v>4975</v>
      </c>
      <c r="J473" s="293" t="s">
        <v>4976</v>
      </c>
      <c r="K473" s="293" t="s">
        <v>4737</v>
      </c>
      <c r="L473" s="293" t="s">
        <v>4840</v>
      </c>
      <c r="M473" s="293" t="s">
        <v>4841</v>
      </c>
      <c r="N473" s="293"/>
      <c r="O473" s="293" t="s">
        <v>18813</v>
      </c>
      <c r="P473" s="293" t="s">
        <v>5409</v>
      </c>
      <c r="Q473" s="293" t="s">
        <v>4741</v>
      </c>
    </row>
    <row r="474" spans="1:17" x14ac:dyDescent="0.25">
      <c r="A474" s="293" t="s">
        <v>6299</v>
      </c>
      <c r="B474" s="293" t="s">
        <v>6300</v>
      </c>
      <c r="C474" s="293" t="s">
        <v>6301</v>
      </c>
      <c r="D474" s="293"/>
      <c r="E474" s="293" t="s">
        <v>5416</v>
      </c>
      <c r="F474" s="293"/>
      <c r="G474" s="291"/>
      <c r="H474" s="292">
        <v>0</v>
      </c>
      <c r="I474" s="293" t="s">
        <v>5200</v>
      </c>
      <c r="J474" s="293" t="s">
        <v>5201</v>
      </c>
      <c r="K474" s="293" t="s">
        <v>4737</v>
      </c>
      <c r="L474" s="293" t="s">
        <v>4840</v>
      </c>
      <c r="M474" s="293" t="s">
        <v>4852</v>
      </c>
      <c r="N474" s="293"/>
      <c r="O474" s="293" t="s">
        <v>18813</v>
      </c>
      <c r="P474" s="293" t="s">
        <v>5409</v>
      </c>
      <c r="Q474" s="293" t="s">
        <v>4741</v>
      </c>
    </row>
    <row r="475" spans="1:17" x14ac:dyDescent="0.25">
      <c r="A475" s="293" t="s">
        <v>6302</v>
      </c>
      <c r="B475" s="293" t="s">
        <v>6303</v>
      </c>
      <c r="C475" s="293" t="s">
        <v>6304</v>
      </c>
      <c r="D475" s="293"/>
      <c r="E475" s="293" t="s">
        <v>5416</v>
      </c>
      <c r="F475" s="293"/>
      <c r="G475" s="291"/>
      <c r="H475" s="292">
        <v>0</v>
      </c>
      <c r="I475" s="293" t="s">
        <v>4975</v>
      </c>
      <c r="J475" s="293" t="s">
        <v>4976</v>
      </c>
      <c r="K475" s="293" t="s">
        <v>4737</v>
      </c>
      <c r="L475" s="293" t="s">
        <v>4840</v>
      </c>
      <c r="M475" s="293" t="s">
        <v>4841</v>
      </c>
      <c r="N475" s="293"/>
      <c r="O475" s="293" t="s">
        <v>18813</v>
      </c>
      <c r="P475" s="293" t="s">
        <v>5409</v>
      </c>
      <c r="Q475" s="293" t="s">
        <v>4741</v>
      </c>
    </row>
    <row r="476" spans="1:17" x14ac:dyDescent="0.25">
      <c r="A476" s="293" t="s">
        <v>6305</v>
      </c>
      <c r="B476" s="293" t="s">
        <v>6306</v>
      </c>
      <c r="C476" s="293" t="s">
        <v>6307</v>
      </c>
      <c r="D476" s="293"/>
      <c r="E476" s="293" t="s">
        <v>5416</v>
      </c>
      <c r="F476" s="293"/>
      <c r="G476" s="291"/>
      <c r="H476" s="292">
        <v>0</v>
      </c>
      <c r="I476" s="293" t="s">
        <v>4856</v>
      </c>
      <c r="J476" s="293" t="s">
        <v>4857</v>
      </c>
      <c r="K476" s="293" t="s">
        <v>4737</v>
      </c>
      <c r="L476" s="293" t="s">
        <v>5186</v>
      </c>
      <c r="M476" s="293" t="s">
        <v>4859</v>
      </c>
      <c r="N476" s="293"/>
      <c r="O476" s="293" t="s">
        <v>18813</v>
      </c>
      <c r="P476" s="293" t="s">
        <v>5409</v>
      </c>
      <c r="Q476" s="293" t="s">
        <v>4741</v>
      </c>
    </row>
    <row r="477" spans="1:17" x14ac:dyDescent="0.25">
      <c r="A477" s="293" t="s">
        <v>6308</v>
      </c>
      <c r="B477" s="293" t="s">
        <v>6309</v>
      </c>
      <c r="C477" s="293" t="s">
        <v>6310</v>
      </c>
      <c r="D477" s="293"/>
      <c r="E477" s="293" t="s">
        <v>5416</v>
      </c>
      <c r="F477" s="293"/>
      <c r="G477" s="291"/>
      <c r="H477" s="292">
        <v>0</v>
      </c>
      <c r="I477" s="293" t="s">
        <v>4856</v>
      </c>
      <c r="J477" s="293" t="s">
        <v>4857</v>
      </c>
      <c r="K477" s="293" t="s">
        <v>4737</v>
      </c>
      <c r="L477" s="293" t="s">
        <v>5186</v>
      </c>
      <c r="M477" s="293" t="s">
        <v>4859</v>
      </c>
      <c r="N477" s="293"/>
      <c r="O477" s="293" t="s">
        <v>18813</v>
      </c>
      <c r="P477" s="293" t="s">
        <v>5409</v>
      </c>
      <c r="Q477" s="293" t="s">
        <v>4741</v>
      </c>
    </row>
    <row r="478" spans="1:17" x14ac:dyDescent="0.25">
      <c r="A478" s="293" t="s">
        <v>6311</v>
      </c>
      <c r="B478" s="293" t="s">
        <v>6312</v>
      </c>
      <c r="C478" s="293" t="s">
        <v>6313</v>
      </c>
      <c r="D478" s="293"/>
      <c r="E478" s="293" t="s">
        <v>5416</v>
      </c>
      <c r="F478" s="293"/>
      <c r="G478" s="291"/>
      <c r="H478" s="292">
        <v>0</v>
      </c>
      <c r="I478" s="293" t="s">
        <v>4856</v>
      </c>
      <c r="J478" s="293" t="s">
        <v>4857</v>
      </c>
      <c r="K478" s="293" t="s">
        <v>4737</v>
      </c>
      <c r="L478" s="293" t="s">
        <v>5186</v>
      </c>
      <c r="M478" s="293" t="s">
        <v>4859</v>
      </c>
      <c r="N478" s="293"/>
      <c r="O478" s="293" t="s">
        <v>18813</v>
      </c>
      <c r="P478" s="293" t="s">
        <v>5409</v>
      </c>
      <c r="Q478" s="293" t="s">
        <v>4741</v>
      </c>
    </row>
    <row r="479" spans="1:17" x14ac:dyDescent="0.25">
      <c r="A479" s="293" t="s">
        <v>6314</v>
      </c>
      <c r="B479" s="293" t="s">
        <v>6315</v>
      </c>
      <c r="C479" s="293" t="s">
        <v>6316</v>
      </c>
      <c r="D479" s="293"/>
      <c r="E479" s="293" t="s">
        <v>5416</v>
      </c>
      <c r="F479" s="293"/>
      <c r="G479" s="291"/>
      <c r="H479" s="292">
        <v>0</v>
      </c>
      <c r="I479" s="293" t="s">
        <v>4856</v>
      </c>
      <c r="J479" s="293" t="s">
        <v>4857</v>
      </c>
      <c r="K479" s="293" t="s">
        <v>4737</v>
      </c>
      <c r="L479" s="293" t="s">
        <v>5186</v>
      </c>
      <c r="M479" s="293" t="s">
        <v>4859</v>
      </c>
      <c r="N479" s="293"/>
      <c r="O479" s="293" t="s">
        <v>18813</v>
      </c>
      <c r="P479" s="293" t="s">
        <v>5409</v>
      </c>
      <c r="Q479" s="293" t="s">
        <v>4741</v>
      </c>
    </row>
    <row r="480" spans="1:17" x14ac:dyDescent="0.25">
      <c r="A480" s="293" t="s">
        <v>6317</v>
      </c>
      <c r="B480" s="293" t="s">
        <v>6318</v>
      </c>
      <c r="C480" s="293" t="s">
        <v>6319</v>
      </c>
      <c r="D480" s="293"/>
      <c r="E480" s="293" t="s">
        <v>5416</v>
      </c>
      <c r="F480" s="293"/>
      <c r="G480" s="291"/>
      <c r="H480" s="292">
        <v>0</v>
      </c>
      <c r="I480" s="293" t="s">
        <v>4856</v>
      </c>
      <c r="J480" s="293" t="s">
        <v>4857</v>
      </c>
      <c r="K480" s="293" t="s">
        <v>4737</v>
      </c>
      <c r="L480" s="293" t="s">
        <v>5186</v>
      </c>
      <c r="M480" s="293" t="s">
        <v>4859</v>
      </c>
      <c r="N480" s="293"/>
      <c r="O480" s="293" t="s">
        <v>18813</v>
      </c>
      <c r="P480" s="293" t="s">
        <v>5409</v>
      </c>
      <c r="Q480" s="293" t="s">
        <v>4741</v>
      </c>
    </row>
    <row r="481" spans="1:17" x14ac:dyDescent="0.25">
      <c r="A481" s="293" t="s">
        <v>6320</v>
      </c>
      <c r="B481" s="293" t="s">
        <v>6321</v>
      </c>
      <c r="C481" s="293" t="s">
        <v>6322</v>
      </c>
      <c r="D481" s="293"/>
      <c r="E481" s="293" t="s">
        <v>5416</v>
      </c>
      <c r="F481" s="293"/>
      <c r="G481" s="291"/>
      <c r="H481" s="292">
        <v>0</v>
      </c>
      <c r="I481" s="293" t="s">
        <v>4856</v>
      </c>
      <c r="J481" s="293" t="s">
        <v>4857</v>
      </c>
      <c r="K481" s="293" t="s">
        <v>4737</v>
      </c>
      <c r="L481" s="293" t="s">
        <v>5186</v>
      </c>
      <c r="M481" s="293" t="s">
        <v>4859</v>
      </c>
      <c r="N481" s="293"/>
      <c r="O481" s="293" t="s">
        <v>18813</v>
      </c>
      <c r="P481" s="293" t="s">
        <v>5409</v>
      </c>
      <c r="Q481" s="293" t="s">
        <v>4741</v>
      </c>
    </row>
    <row r="482" spans="1:17" x14ac:dyDescent="0.25">
      <c r="A482" s="293" t="s">
        <v>6323</v>
      </c>
      <c r="B482" s="293" t="s">
        <v>6324</v>
      </c>
      <c r="C482" s="293" t="s">
        <v>6325</v>
      </c>
      <c r="D482" s="293"/>
      <c r="E482" s="293" t="s">
        <v>5416</v>
      </c>
      <c r="F482" s="293"/>
      <c r="G482" s="291"/>
      <c r="H482" s="292">
        <v>0</v>
      </c>
      <c r="I482" s="293" t="s">
        <v>4856</v>
      </c>
      <c r="J482" s="293" t="s">
        <v>4857</v>
      </c>
      <c r="K482" s="293" t="s">
        <v>4737</v>
      </c>
      <c r="L482" s="293" t="s">
        <v>5186</v>
      </c>
      <c r="M482" s="293" t="s">
        <v>4859</v>
      </c>
      <c r="N482" s="293"/>
      <c r="O482" s="293" t="s">
        <v>18813</v>
      </c>
      <c r="P482" s="293" t="s">
        <v>5409</v>
      </c>
      <c r="Q482" s="293" t="s">
        <v>4741</v>
      </c>
    </row>
    <row r="483" spans="1:17" x14ac:dyDescent="0.25">
      <c r="A483" s="293" t="s">
        <v>6326</v>
      </c>
      <c r="B483" s="293" t="s">
        <v>6327</v>
      </c>
      <c r="C483" s="293" t="s">
        <v>6328</v>
      </c>
      <c r="D483" s="293"/>
      <c r="E483" s="293" t="s">
        <v>5416</v>
      </c>
      <c r="F483" s="293"/>
      <c r="G483" s="291"/>
      <c r="H483" s="292">
        <v>0</v>
      </c>
      <c r="I483" s="293" t="s">
        <v>4856</v>
      </c>
      <c r="J483" s="293" t="s">
        <v>4857</v>
      </c>
      <c r="K483" s="293" t="s">
        <v>4737</v>
      </c>
      <c r="L483" s="293" t="s">
        <v>5186</v>
      </c>
      <c r="M483" s="293" t="s">
        <v>4859</v>
      </c>
      <c r="N483" s="293"/>
      <c r="O483" s="293" t="s">
        <v>18813</v>
      </c>
      <c r="P483" s="293" t="s">
        <v>5409</v>
      </c>
      <c r="Q483" s="293" t="s">
        <v>4741</v>
      </c>
    </row>
    <row r="484" spans="1:17" x14ac:dyDescent="0.25">
      <c r="A484" s="293" t="s">
        <v>6329</v>
      </c>
      <c r="B484" s="293" t="s">
        <v>6330</v>
      </c>
      <c r="C484" s="293" t="s">
        <v>6331</v>
      </c>
      <c r="D484" s="293"/>
      <c r="E484" s="293" t="s">
        <v>5416</v>
      </c>
      <c r="F484" s="293"/>
      <c r="G484" s="291"/>
      <c r="H484" s="292">
        <v>0</v>
      </c>
      <c r="I484" s="293" t="s">
        <v>4856</v>
      </c>
      <c r="J484" s="293" t="s">
        <v>4857</v>
      </c>
      <c r="K484" s="293" t="s">
        <v>4737</v>
      </c>
      <c r="L484" s="293" t="s">
        <v>5186</v>
      </c>
      <c r="M484" s="293" t="s">
        <v>4859</v>
      </c>
      <c r="N484" s="293"/>
      <c r="O484" s="293" t="s">
        <v>18813</v>
      </c>
      <c r="P484" s="293" t="s">
        <v>5409</v>
      </c>
      <c r="Q484" s="293" t="s">
        <v>4741</v>
      </c>
    </row>
    <row r="485" spans="1:17" x14ac:dyDescent="0.25">
      <c r="A485" s="293" t="s">
        <v>6332</v>
      </c>
      <c r="B485" s="293" t="s">
        <v>6333</v>
      </c>
      <c r="C485" s="293" t="s">
        <v>6334</v>
      </c>
      <c r="D485" s="293"/>
      <c r="E485" s="293" t="s">
        <v>5416</v>
      </c>
      <c r="F485" s="293"/>
      <c r="G485" s="291"/>
      <c r="H485" s="292">
        <v>0</v>
      </c>
      <c r="I485" s="293" t="s">
        <v>4856</v>
      </c>
      <c r="J485" s="293" t="s">
        <v>4857</v>
      </c>
      <c r="K485" s="293" t="s">
        <v>4737</v>
      </c>
      <c r="L485" s="293" t="s">
        <v>5186</v>
      </c>
      <c r="M485" s="293" t="s">
        <v>4859</v>
      </c>
      <c r="N485" s="293"/>
      <c r="O485" s="293" t="s">
        <v>18813</v>
      </c>
      <c r="P485" s="293" t="s">
        <v>5409</v>
      </c>
      <c r="Q485" s="293" t="s">
        <v>4741</v>
      </c>
    </row>
    <row r="486" spans="1:17" x14ac:dyDescent="0.25">
      <c r="A486" s="293" t="s">
        <v>6335</v>
      </c>
      <c r="B486" s="293" t="s">
        <v>6336</v>
      </c>
      <c r="C486" s="293" t="s">
        <v>6337</v>
      </c>
      <c r="D486" s="293"/>
      <c r="E486" s="293" t="s">
        <v>5416</v>
      </c>
      <c r="F486" s="293"/>
      <c r="G486" s="291"/>
      <c r="H486" s="292">
        <v>0</v>
      </c>
      <c r="I486" s="293" t="s">
        <v>4856</v>
      </c>
      <c r="J486" s="293" t="s">
        <v>4857</v>
      </c>
      <c r="K486" s="293" t="s">
        <v>4737</v>
      </c>
      <c r="L486" s="293" t="s">
        <v>5186</v>
      </c>
      <c r="M486" s="293" t="s">
        <v>4859</v>
      </c>
      <c r="N486" s="293"/>
      <c r="O486" s="293" t="s">
        <v>18813</v>
      </c>
      <c r="P486" s="293" t="s">
        <v>5409</v>
      </c>
      <c r="Q486" s="293" t="s">
        <v>4741</v>
      </c>
    </row>
    <row r="487" spans="1:17" x14ac:dyDescent="0.25">
      <c r="A487" s="293" t="s">
        <v>6338</v>
      </c>
      <c r="B487" s="293" t="s">
        <v>6339</v>
      </c>
      <c r="C487" s="293" t="s">
        <v>6340</v>
      </c>
      <c r="D487" s="293"/>
      <c r="E487" s="293" t="s">
        <v>5416</v>
      </c>
      <c r="F487" s="293"/>
      <c r="G487" s="291"/>
      <c r="H487" s="292">
        <v>0</v>
      </c>
      <c r="I487" s="293" t="s">
        <v>4856</v>
      </c>
      <c r="J487" s="293" t="s">
        <v>4857</v>
      </c>
      <c r="K487" s="293" t="s">
        <v>4737</v>
      </c>
      <c r="L487" s="293" t="s">
        <v>5186</v>
      </c>
      <c r="M487" s="293" t="s">
        <v>4859</v>
      </c>
      <c r="N487" s="293"/>
      <c r="O487" s="293" t="s">
        <v>18813</v>
      </c>
      <c r="P487" s="293" t="s">
        <v>5409</v>
      </c>
      <c r="Q487" s="293" t="s">
        <v>4741</v>
      </c>
    </row>
    <row r="488" spans="1:17" x14ac:dyDescent="0.25">
      <c r="A488" s="293" t="s">
        <v>6341</v>
      </c>
      <c r="B488" s="293" t="s">
        <v>6342</v>
      </c>
      <c r="C488" s="293" t="s">
        <v>6343</v>
      </c>
      <c r="D488" s="293"/>
      <c r="E488" s="293" t="s">
        <v>5416</v>
      </c>
      <c r="F488" s="293"/>
      <c r="G488" s="291"/>
      <c r="H488" s="292">
        <v>0</v>
      </c>
      <c r="I488" s="293" t="s">
        <v>4856</v>
      </c>
      <c r="J488" s="293" t="s">
        <v>4857</v>
      </c>
      <c r="K488" s="293" t="s">
        <v>4737</v>
      </c>
      <c r="L488" s="293" t="s">
        <v>5186</v>
      </c>
      <c r="M488" s="293" t="s">
        <v>4859</v>
      </c>
      <c r="N488" s="293"/>
      <c r="O488" s="293" t="s">
        <v>18813</v>
      </c>
      <c r="P488" s="293" t="s">
        <v>5409</v>
      </c>
      <c r="Q488" s="293" t="s">
        <v>4741</v>
      </c>
    </row>
    <row r="489" spans="1:17" x14ac:dyDescent="0.25">
      <c r="A489" s="293" t="s">
        <v>6344</v>
      </c>
      <c r="B489" s="293" t="s">
        <v>6345</v>
      </c>
      <c r="C489" s="293" t="s">
        <v>6346</v>
      </c>
      <c r="D489" s="293"/>
      <c r="E489" s="293" t="s">
        <v>5416</v>
      </c>
      <c r="F489" s="293"/>
      <c r="G489" s="291"/>
      <c r="H489" s="292">
        <v>0</v>
      </c>
      <c r="I489" s="293" t="s">
        <v>4856</v>
      </c>
      <c r="J489" s="293" t="s">
        <v>4857</v>
      </c>
      <c r="K489" s="293" t="s">
        <v>4737</v>
      </c>
      <c r="L489" s="293" t="s">
        <v>5186</v>
      </c>
      <c r="M489" s="293" t="s">
        <v>4859</v>
      </c>
      <c r="N489" s="293"/>
      <c r="O489" s="293" t="s">
        <v>18813</v>
      </c>
      <c r="P489" s="293" t="s">
        <v>5409</v>
      </c>
      <c r="Q489" s="293" t="s">
        <v>4741</v>
      </c>
    </row>
    <row r="490" spans="1:17" x14ac:dyDescent="0.25">
      <c r="A490" s="293" t="s">
        <v>6347</v>
      </c>
      <c r="B490" s="293" t="s">
        <v>6348</v>
      </c>
      <c r="C490" s="293" t="s">
        <v>6349</v>
      </c>
      <c r="D490" s="293"/>
      <c r="E490" s="293" t="s">
        <v>5416</v>
      </c>
      <c r="F490" s="293"/>
      <c r="G490" s="291"/>
      <c r="H490" s="292">
        <v>0</v>
      </c>
      <c r="I490" s="293" t="s">
        <v>4856</v>
      </c>
      <c r="J490" s="293" t="s">
        <v>4857</v>
      </c>
      <c r="K490" s="293" t="s">
        <v>4737</v>
      </c>
      <c r="L490" s="293" t="s">
        <v>5186</v>
      </c>
      <c r="M490" s="293" t="s">
        <v>4859</v>
      </c>
      <c r="N490" s="293"/>
      <c r="O490" s="293" t="s">
        <v>18813</v>
      </c>
      <c r="P490" s="293" t="s">
        <v>5409</v>
      </c>
      <c r="Q490" s="293" t="s">
        <v>4741</v>
      </c>
    </row>
    <row r="491" spans="1:17" x14ac:dyDescent="0.25">
      <c r="A491" s="293" t="s">
        <v>6350</v>
      </c>
      <c r="B491" s="293" t="s">
        <v>6351</v>
      </c>
      <c r="C491" s="293" t="s">
        <v>6352</v>
      </c>
      <c r="D491" s="293"/>
      <c r="E491" s="293" t="s">
        <v>5416</v>
      </c>
      <c r="F491" s="293"/>
      <c r="G491" s="291"/>
      <c r="H491" s="292">
        <v>0</v>
      </c>
      <c r="I491" s="293" t="s">
        <v>4856</v>
      </c>
      <c r="J491" s="293" t="s">
        <v>4857</v>
      </c>
      <c r="K491" s="293" t="s">
        <v>4737</v>
      </c>
      <c r="L491" s="293" t="s">
        <v>5186</v>
      </c>
      <c r="M491" s="293" t="s">
        <v>4859</v>
      </c>
      <c r="N491" s="293"/>
      <c r="O491" s="293" t="s">
        <v>18813</v>
      </c>
      <c r="P491" s="293" t="s">
        <v>5409</v>
      </c>
      <c r="Q491" s="293" t="s">
        <v>4741</v>
      </c>
    </row>
    <row r="492" spans="1:17" x14ac:dyDescent="0.25">
      <c r="A492" s="293" t="s">
        <v>6353</v>
      </c>
      <c r="B492" s="293" t="s">
        <v>6354</v>
      </c>
      <c r="C492" s="293" t="s">
        <v>6355</v>
      </c>
      <c r="D492" s="293"/>
      <c r="E492" s="293" t="s">
        <v>5416</v>
      </c>
      <c r="F492" s="293"/>
      <c r="G492" s="291"/>
      <c r="H492" s="292">
        <v>0</v>
      </c>
      <c r="I492" s="293" t="s">
        <v>4856</v>
      </c>
      <c r="J492" s="293" t="s">
        <v>4857</v>
      </c>
      <c r="K492" s="293" t="s">
        <v>4737</v>
      </c>
      <c r="L492" s="293" t="s">
        <v>5186</v>
      </c>
      <c r="M492" s="293" t="s">
        <v>4859</v>
      </c>
      <c r="N492" s="293"/>
      <c r="O492" s="293" t="s">
        <v>18813</v>
      </c>
      <c r="P492" s="293" t="s">
        <v>5409</v>
      </c>
      <c r="Q492" s="293" t="s">
        <v>4741</v>
      </c>
    </row>
    <row r="493" spans="1:17" x14ac:dyDescent="0.25">
      <c r="A493" s="293" t="s">
        <v>6356</v>
      </c>
      <c r="B493" s="293" t="s">
        <v>6357</v>
      </c>
      <c r="C493" s="293" t="s">
        <v>6358</v>
      </c>
      <c r="D493" s="293"/>
      <c r="E493" s="293" t="s">
        <v>5416</v>
      </c>
      <c r="F493" s="293"/>
      <c r="G493" s="291"/>
      <c r="H493" s="292">
        <v>0</v>
      </c>
      <c r="I493" s="293" t="s">
        <v>4856</v>
      </c>
      <c r="J493" s="293" t="s">
        <v>4857</v>
      </c>
      <c r="K493" s="293" t="s">
        <v>4737</v>
      </c>
      <c r="L493" s="293" t="s">
        <v>4858</v>
      </c>
      <c r="M493" s="293" t="s">
        <v>4859</v>
      </c>
      <c r="N493" s="293"/>
      <c r="O493" s="293" t="s">
        <v>18813</v>
      </c>
      <c r="P493" s="293" t="s">
        <v>5409</v>
      </c>
      <c r="Q493" s="293" t="s">
        <v>4741</v>
      </c>
    </row>
    <row r="494" spans="1:17" x14ac:dyDescent="0.25">
      <c r="A494" s="293" t="s">
        <v>6359</v>
      </c>
      <c r="B494" s="293" t="s">
        <v>6360</v>
      </c>
      <c r="C494" s="293" t="s">
        <v>6361</v>
      </c>
      <c r="D494" s="293"/>
      <c r="E494" s="293" t="s">
        <v>5416</v>
      </c>
      <c r="F494" s="293"/>
      <c r="G494" s="291"/>
      <c r="H494" s="292">
        <v>0</v>
      </c>
      <c r="I494" s="293" t="s">
        <v>4856</v>
      </c>
      <c r="J494" s="293" t="s">
        <v>4857</v>
      </c>
      <c r="K494" s="293" t="s">
        <v>4737</v>
      </c>
      <c r="L494" s="293" t="s">
        <v>4858</v>
      </c>
      <c r="M494" s="293" t="s">
        <v>4859</v>
      </c>
      <c r="N494" s="293"/>
      <c r="O494" s="293" t="s">
        <v>18813</v>
      </c>
      <c r="P494" s="293" t="s">
        <v>5409</v>
      </c>
      <c r="Q494" s="293" t="s">
        <v>4741</v>
      </c>
    </row>
    <row r="495" spans="1:17" x14ac:dyDescent="0.25">
      <c r="A495" s="293" t="s">
        <v>6362</v>
      </c>
      <c r="B495" s="293" t="s">
        <v>6363</v>
      </c>
      <c r="C495" s="293" t="s">
        <v>6364</v>
      </c>
      <c r="D495" s="293"/>
      <c r="E495" s="293" t="s">
        <v>5416</v>
      </c>
      <c r="F495" s="293"/>
      <c r="G495" s="291"/>
      <c r="H495" s="292">
        <v>0</v>
      </c>
      <c r="I495" s="293" t="s">
        <v>4856</v>
      </c>
      <c r="J495" s="293" t="s">
        <v>4857</v>
      </c>
      <c r="K495" s="293" t="s">
        <v>4737</v>
      </c>
      <c r="L495" s="293" t="s">
        <v>4858</v>
      </c>
      <c r="M495" s="293" t="s">
        <v>4859</v>
      </c>
      <c r="N495" s="293"/>
      <c r="O495" s="293" t="s">
        <v>18813</v>
      </c>
      <c r="P495" s="293" t="s">
        <v>5409</v>
      </c>
      <c r="Q495" s="293" t="s">
        <v>4741</v>
      </c>
    </row>
    <row r="496" spans="1:17" x14ac:dyDescent="0.25">
      <c r="A496" s="293" t="s">
        <v>6365</v>
      </c>
      <c r="B496" s="293" t="s">
        <v>6366</v>
      </c>
      <c r="C496" s="293" t="s">
        <v>6367</v>
      </c>
      <c r="D496" s="293"/>
      <c r="E496" s="293" t="s">
        <v>6368</v>
      </c>
      <c r="F496" s="293"/>
      <c r="G496" s="291"/>
      <c r="H496" s="292">
        <v>0</v>
      </c>
      <c r="I496" s="293" t="s">
        <v>4803</v>
      </c>
      <c r="J496" s="293" t="s">
        <v>4804</v>
      </c>
      <c r="K496" s="293" t="s">
        <v>4737</v>
      </c>
      <c r="L496" s="293" t="s">
        <v>4870</v>
      </c>
      <c r="M496" s="293" t="s">
        <v>4806</v>
      </c>
      <c r="N496" s="293" t="s">
        <v>6369</v>
      </c>
      <c r="O496" s="293" t="s">
        <v>18813</v>
      </c>
      <c r="P496" s="293" t="s">
        <v>5409</v>
      </c>
      <c r="Q496" s="293" t="s">
        <v>4741</v>
      </c>
    </row>
    <row r="497" spans="1:17" x14ac:dyDescent="0.25">
      <c r="A497" s="293" t="s">
        <v>6370</v>
      </c>
      <c r="B497" s="293" t="s">
        <v>6371</v>
      </c>
      <c r="C497" s="293" t="s">
        <v>6372</v>
      </c>
      <c r="D497" s="293"/>
      <c r="E497" s="293" t="s">
        <v>6368</v>
      </c>
      <c r="F497" s="293"/>
      <c r="G497" s="291"/>
      <c r="H497" s="292">
        <v>0</v>
      </c>
      <c r="I497" s="293" t="s">
        <v>4803</v>
      </c>
      <c r="J497" s="293" t="s">
        <v>4804</v>
      </c>
      <c r="K497" s="293" t="s">
        <v>4737</v>
      </c>
      <c r="L497" s="293" t="s">
        <v>4870</v>
      </c>
      <c r="M497" s="293" t="s">
        <v>4806</v>
      </c>
      <c r="N497" s="293" t="s">
        <v>6373</v>
      </c>
      <c r="O497" s="293" t="s">
        <v>18813</v>
      </c>
      <c r="P497" s="293" t="s">
        <v>5409</v>
      </c>
      <c r="Q497" s="293" t="s">
        <v>4741</v>
      </c>
    </row>
    <row r="498" spans="1:17" x14ac:dyDescent="0.25">
      <c r="A498" s="293" t="s">
        <v>6374</v>
      </c>
      <c r="B498" s="293" t="s">
        <v>6375</v>
      </c>
      <c r="C498" s="293" t="s">
        <v>6376</v>
      </c>
      <c r="D498" s="293"/>
      <c r="E498" s="293" t="s">
        <v>6368</v>
      </c>
      <c r="F498" s="293"/>
      <c r="G498" s="291"/>
      <c r="H498" s="292">
        <v>0</v>
      </c>
      <c r="I498" s="293" t="s">
        <v>4803</v>
      </c>
      <c r="J498" s="293" t="s">
        <v>4804</v>
      </c>
      <c r="K498" s="293" t="s">
        <v>4737</v>
      </c>
      <c r="L498" s="293" t="s">
        <v>4870</v>
      </c>
      <c r="M498" s="293" t="s">
        <v>4806</v>
      </c>
      <c r="N498" s="293" t="s">
        <v>6377</v>
      </c>
      <c r="O498" s="293" t="s">
        <v>18813</v>
      </c>
      <c r="P498" s="293" t="s">
        <v>5409</v>
      </c>
      <c r="Q498" s="293" t="s">
        <v>4741</v>
      </c>
    </row>
    <row r="499" spans="1:17" x14ac:dyDescent="0.25">
      <c r="A499" s="293" t="s">
        <v>6378</v>
      </c>
      <c r="B499" s="293" t="s">
        <v>6379</v>
      </c>
      <c r="C499" s="293" t="s">
        <v>6380</v>
      </c>
      <c r="D499" s="293"/>
      <c r="E499" s="293" t="s">
        <v>6368</v>
      </c>
      <c r="F499" s="293"/>
      <c r="G499" s="291"/>
      <c r="H499" s="292">
        <v>0</v>
      </c>
      <c r="I499" s="293" t="s">
        <v>4803</v>
      </c>
      <c r="J499" s="293" t="s">
        <v>4804</v>
      </c>
      <c r="K499" s="293" t="s">
        <v>4737</v>
      </c>
      <c r="L499" s="293" t="s">
        <v>4870</v>
      </c>
      <c r="M499" s="293" t="s">
        <v>4806</v>
      </c>
      <c r="N499" s="293"/>
      <c r="O499" s="293" t="s">
        <v>18813</v>
      </c>
      <c r="P499" s="293" t="s">
        <v>5409</v>
      </c>
      <c r="Q499" s="293" t="s">
        <v>4741</v>
      </c>
    </row>
    <row r="500" spans="1:17" x14ac:dyDescent="0.25">
      <c r="A500" s="293" t="s">
        <v>6381</v>
      </c>
      <c r="B500" s="293" t="s">
        <v>6382</v>
      </c>
      <c r="C500" s="293" t="s">
        <v>6383</v>
      </c>
      <c r="D500" s="293"/>
      <c r="E500" s="293" t="s">
        <v>6368</v>
      </c>
      <c r="F500" s="293"/>
      <c r="G500" s="291"/>
      <c r="H500" s="292">
        <v>0</v>
      </c>
      <c r="I500" s="293" t="s">
        <v>4803</v>
      </c>
      <c r="J500" s="293" t="s">
        <v>4804</v>
      </c>
      <c r="K500" s="293" t="s">
        <v>4737</v>
      </c>
      <c r="L500" s="293" t="s">
        <v>4870</v>
      </c>
      <c r="M500" s="293" t="s">
        <v>4806</v>
      </c>
      <c r="N500" s="293"/>
      <c r="O500" s="293" t="s">
        <v>18813</v>
      </c>
      <c r="P500" s="293" t="s">
        <v>5409</v>
      </c>
      <c r="Q500" s="293" t="s">
        <v>4741</v>
      </c>
    </row>
    <row r="501" spans="1:17" x14ac:dyDescent="0.25">
      <c r="A501" s="293" t="s">
        <v>6384</v>
      </c>
      <c r="B501" s="293" t="s">
        <v>6385</v>
      </c>
      <c r="C501" s="293" t="s">
        <v>6386</v>
      </c>
      <c r="D501" s="293"/>
      <c r="E501" s="293" t="s">
        <v>6368</v>
      </c>
      <c r="F501" s="293"/>
      <c r="G501" s="291"/>
      <c r="H501" s="292">
        <v>0</v>
      </c>
      <c r="I501" s="293" t="s">
        <v>4803</v>
      </c>
      <c r="J501" s="293" t="s">
        <v>4804</v>
      </c>
      <c r="K501" s="293" t="s">
        <v>4737</v>
      </c>
      <c r="L501" s="293" t="s">
        <v>4870</v>
      </c>
      <c r="M501" s="293" t="s">
        <v>4806</v>
      </c>
      <c r="N501" s="293"/>
      <c r="O501" s="293" t="s">
        <v>18813</v>
      </c>
      <c r="P501" s="293" t="s">
        <v>5409</v>
      </c>
      <c r="Q501" s="293" t="s">
        <v>4741</v>
      </c>
    </row>
    <row r="502" spans="1:17" x14ac:dyDescent="0.25">
      <c r="A502" s="293" t="s">
        <v>6387</v>
      </c>
      <c r="B502" s="293" t="s">
        <v>6388</v>
      </c>
      <c r="C502" s="293" t="s">
        <v>6389</v>
      </c>
      <c r="D502" s="293"/>
      <c r="E502" s="293" t="s">
        <v>6368</v>
      </c>
      <c r="F502" s="293"/>
      <c r="G502" s="291"/>
      <c r="H502" s="292">
        <v>0</v>
      </c>
      <c r="I502" s="293" t="s">
        <v>4803</v>
      </c>
      <c r="J502" s="293" t="s">
        <v>4804</v>
      </c>
      <c r="K502" s="293" t="s">
        <v>4737</v>
      </c>
      <c r="L502" s="293" t="s">
        <v>4870</v>
      </c>
      <c r="M502" s="293" t="s">
        <v>4806</v>
      </c>
      <c r="N502" s="293"/>
      <c r="O502" s="293" t="s">
        <v>18813</v>
      </c>
      <c r="P502" s="293" t="s">
        <v>5409</v>
      </c>
      <c r="Q502" s="293" t="s">
        <v>4741</v>
      </c>
    </row>
    <row r="503" spans="1:17" x14ac:dyDescent="0.25">
      <c r="A503" s="293" t="s">
        <v>6390</v>
      </c>
      <c r="B503" s="293" t="s">
        <v>6391</v>
      </c>
      <c r="C503" s="293" t="s">
        <v>6392</v>
      </c>
      <c r="D503" s="293"/>
      <c r="E503" s="293" t="s">
        <v>6368</v>
      </c>
      <c r="F503" s="293"/>
      <c r="G503" s="291"/>
      <c r="H503" s="292">
        <v>0</v>
      </c>
      <c r="I503" s="293" t="s">
        <v>4803</v>
      </c>
      <c r="J503" s="293" t="s">
        <v>4804</v>
      </c>
      <c r="K503" s="293" t="s">
        <v>4737</v>
      </c>
      <c r="L503" s="293" t="s">
        <v>4870</v>
      </c>
      <c r="M503" s="293" t="s">
        <v>4806</v>
      </c>
      <c r="N503" s="293"/>
      <c r="O503" s="293" t="s">
        <v>18813</v>
      </c>
      <c r="P503" s="293" t="s">
        <v>5409</v>
      </c>
      <c r="Q503" s="293" t="s">
        <v>4741</v>
      </c>
    </row>
    <row r="504" spans="1:17" x14ac:dyDescent="0.25">
      <c r="A504" s="293" t="s">
        <v>6393</v>
      </c>
      <c r="B504" s="293" t="s">
        <v>6394</v>
      </c>
      <c r="C504" s="293" t="s">
        <v>6395</v>
      </c>
      <c r="D504" s="293"/>
      <c r="E504" s="293" t="s">
        <v>6396</v>
      </c>
      <c r="F504" s="293"/>
      <c r="G504" s="291"/>
      <c r="H504" s="292">
        <v>0</v>
      </c>
      <c r="I504" s="293" t="s">
        <v>4856</v>
      </c>
      <c r="J504" s="293" t="s">
        <v>4857</v>
      </c>
      <c r="K504" s="293" t="s">
        <v>4737</v>
      </c>
      <c r="L504" s="293" t="s">
        <v>5314</v>
      </c>
      <c r="M504" s="293" t="s">
        <v>4859</v>
      </c>
      <c r="N504" s="293"/>
      <c r="O504" s="293" t="s">
        <v>18813</v>
      </c>
      <c r="P504" s="293" t="s">
        <v>5409</v>
      </c>
      <c r="Q504" s="293" t="s">
        <v>4741</v>
      </c>
    </row>
    <row r="505" spans="1:17" x14ac:dyDescent="0.25">
      <c r="A505" s="293" t="s">
        <v>6397</v>
      </c>
      <c r="B505" s="293" t="s">
        <v>6398</v>
      </c>
      <c r="C505" s="293" t="s">
        <v>6399</v>
      </c>
      <c r="D505" s="293"/>
      <c r="E505" s="293" t="s">
        <v>5411</v>
      </c>
      <c r="F505" s="293"/>
      <c r="G505" s="291"/>
      <c r="H505" s="292">
        <v>0</v>
      </c>
      <c r="I505" s="293" t="s">
        <v>4783</v>
      </c>
      <c r="J505" s="293" t="s">
        <v>4784</v>
      </c>
      <c r="K505" s="293" t="s">
        <v>4737</v>
      </c>
      <c r="L505" s="293" t="s">
        <v>4738</v>
      </c>
      <c r="M505" s="293" t="s">
        <v>6400</v>
      </c>
      <c r="N505" s="293"/>
      <c r="O505" s="293" t="s">
        <v>18813</v>
      </c>
      <c r="P505" s="293" t="s">
        <v>5409</v>
      </c>
      <c r="Q505" s="293" t="s">
        <v>4741</v>
      </c>
    </row>
    <row r="506" spans="1:17" x14ac:dyDescent="0.25">
      <c r="A506" s="293" t="s">
        <v>6401</v>
      </c>
      <c r="B506" s="293" t="s">
        <v>6402</v>
      </c>
      <c r="C506" s="293" t="s">
        <v>6403</v>
      </c>
      <c r="D506" s="293"/>
      <c r="E506" s="293" t="s">
        <v>5411</v>
      </c>
      <c r="F506" s="293"/>
      <c r="G506" s="291"/>
      <c r="H506" s="292">
        <v>0</v>
      </c>
      <c r="I506" s="293" t="s">
        <v>4746</v>
      </c>
      <c r="J506" s="293" t="s">
        <v>4747</v>
      </c>
      <c r="K506" s="293" t="s">
        <v>4737</v>
      </c>
      <c r="L506" s="293" t="s">
        <v>4738</v>
      </c>
      <c r="M506" s="293" t="s">
        <v>6404</v>
      </c>
      <c r="N506" s="293"/>
      <c r="O506" s="293" t="s">
        <v>18813</v>
      </c>
      <c r="P506" s="293" t="s">
        <v>5409</v>
      </c>
      <c r="Q506" s="293" t="s">
        <v>4741</v>
      </c>
    </row>
    <row r="507" spans="1:17" x14ac:dyDescent="0.25">
      <c r="A507" s="293" t="s">
        <v>6405</v>
      </c>
      <c r="B507" s="293" t="s">
        <v>6406</v>
      </c>
      <c r="C507" s="293" t="s">
        <v>6407</v>
      </c>
      <c r="D507" s="293"/>
      <c r="E507" s="293" t="s">
        <v>5411</v>
      </c>
      <c r="F507" s="293"/>
      <c r="G507" s="291"/>
      <c r="H507" s="292">
        <v>0</v>
      </c>
      <c r="I507" s="293" t="s">
        <v>4746</v>
      </c>
      <c r="J507" s="293" t="s">
        <v>4747</v>
      </c>
      <c r="K507" s="293" t="s">
        <v>4737</v>
      </c>
      <c r="L507" s="293" t="s">
        <v>4738</v>
      </c>
      <c r="M507" s="293" t="s">
        <v>4748</v>
      </c>
      <c r="N507" s="293"/>
      <c r="O507" s="293" t="s">
        <v>18813</v>
      </c>
      <c r="P507" s="293" t="s">
        <v>5409</v>
      </c>
      <c r="Q507" s="293" t="s">
        <v>4741</v>
      </c>
    </row>
    <row r="508" spans="1:17" x14ac:dyDescent="0.25">
      <c r="A508" s="293" t="s">
        <v>6408</v>
      </c>
      <c r="B508" s="293" t="s">
        <v>6409</v>
      </c>
      <c r="C508" s="293" t="s">
        <v>6410</v>
      </c>
      <c r="D508" s="293"/>
      <c r="E508" s="293" t="s">
        <v>5411</v>
      </c>
      <c r="F508" s="293"/>
      <c r="G508" s="291"/>
      <c r="H508" s="292">
        <v>0</v>
      </c>
      <c r="I508" s="293" t="s">
        <v>4755</v>
      </c>
      <c r="J508" s="293" t="s">
        <v>4756</v>
      </c>
      <c r="K508" s="293" t="s">
        <v>4737</v>
      </c>
      <c r="L508" s="293" t="s">
        <v>4738</v>
      </c>
      <c r="M508" s="293" t="s">
        <v>4757</v>
      </c>
      <c r="N508" s="293"/>
      <c r="O508" s="293" t="s">
        <v>18813</v>
      </c>
      <c r="P508" s="293" t="s">
        <v>5409</v>
      </c>
      <c r="Q508" s="293" t="s">
        <v>4741</v>
      </c>
    </row>
    <row r="509" spans="1:17" x14ac:dyDescent="0.25">
      <c r="A509" s="293" t="s">
        <v>6411</v>
      </c>
      <c r="B509" s="293" t="s">
        <v>6412</v>
      </c>
      <c r="C509" s="293" t="s">
        <v>6413</v>
      </c>
      <c r="D509" s="293"/>
      <c r="E509" s="293" t="s">
        <v>5411</v>
      </c>
      <c r="F509" s="293"/>
      <c r="G509" s="291"/>
      <c r="H509" s="292">
        <v>0</v>
      </c>
      <c r="I509" s="293" t="s">
        <v>4746</v>
      </c>
      <c r="J509" s="293" t="s">
        <v>4747</v>
      </c>
      <c r="K509" s="293" t="s">
        <v>4737</v>
      </c>
      <c r="L509" s="293" t="s">
        <v>4738</v>
      </c>
      <c r="M509" s="293" t="s">
        <v>4793</v>
      </c>
      <c r="N509" s="293"/>
      <c r="O509" s="293" t="s">
        <v>18813</v>
      </c>
      <c r="P509" s="293" t="s">
        <v>5409</v>
      </c>
      <c r="Q509" s="293" t="s">
        <v>4741</v>
      </c>
    </row>
    <row r="510" spans="1:17" x14ac:dyDescent="0.25">
      <c r="A510" s="293" t="s">
        <v>6414</v>
      </c>
      <c r="B510" s="293" t="s">
        <v>6415</v>
      </c>
      <c r="C510" s="293" t="s">
        <v>6416</v>
      </c>
      <c r="D510" s="293"/>
      <c r="E510" s="293" t="s">
        <v>5411</v>
      </c>
      <c r="F510" s="293"/>
      <c r="G510" s="291"/>
      <c r="H510" s="292">
        <v>0</v>
      </c>
      <c r="I510" s="293" t="s">
        <v>4783</v>
      </c>
      <c r="J510" s="293" t="s">
        <v>4784</v>
      </c>
      <c r="K510" s="293" t="s">
        <v>4737</v>
      </c>
      <c r="L510" s="293" t="s">
        <v>4738</v>
      </c>
      <c r="M510" s="293" t="s">
        <v>6400</v>
      </c>
      <c r="N510" s="293"/>
      <c r="O510" s="293" t="s">
        <v>18813</v>
      </c>
      <c r="P510" s="293" t="s">
        <v>5409</v>
      </c>
      <c r="Q510" s="293" t="s">
        <v>4741</v>
      </c>
    </row>
    <row r="511" spans="1:17" x14ac:dyDescent="0.25">
      <c r="A511" s="293" t="s">
        <v>6417</v>
      </c>
      <c r="B511" s="293" t="s">
        <v>6418</v>
      </c>
      <c r="C511" s="293" t="s">
        <v>6419</v>
      </c>
      <c r="D511" s="293"/>
      <c r="E511" s="293" t="s">
        <v>5411</v>
      </c>
      <c r="F511" s="293"/>
      <c r="G511" s="291"/>
      <c r="H511" s="292">
        <v>0</v>
      </c>
      <c r="I511" s="293" t="s">
        <v>4746</v>
      </c>
      <c r="J511" s="293" t="s">
        <v>4747</v>
      </c>
      <c r="K511" s="293" t="s">
        <v>4737</v>
      </c>
      <c r="L511" s="293" t="s">
        <v>4738</v>
      </c>
      <c r="M511" s="293" t="s">
        <v>5328</v>
      </c>
      <c r="N511" s="293"/>
      <c r="O511" s="293" t="s">
        <v>18813</v>
      </c>
      <c r="P511" s="293" t="s">
        <v>5409</v>
      </c>
      <c r="Q511" s="293" t="s">
        <v>4741</v>
      </c>
    </row>
    <row r="512" spans="1:17" x14ac:dyDescent="0.25">
      <c r="A512" s="293" t="s">
        <v>6420</v>
      </c>
      <c r="B512" s="293" t="s">
        <v>6421</v>
      </c>
      <c r="C512" s="293" t="s">
        <v>6422</v>
      </c>
      <c r="D512" s="293"/>
      <c r="E512" s="293" t="s">
        <v>5411</v>
      </c>
      <c r="F512" s="293"/>
      <c r="G512" s="291"/>
      <c r="H512" s="292">
        <v>0</v>
      </c>
      <c r="I512" s="293" t="s">
        <v>4755</v>
      </c>
      <c r="J512" s="293" t="s">
        <v>4756</v>
      </c>
      <c r="K512" s="293" t="s">
        <v>4737</v>
      </c>
      <c r="L512" s="293" t="s">
        <v>4738</v>
      </c>
      <c r="M512" s="293" t="s">
        <v>4916</v>
      </c>
      <c r="N512" s="293"/>
      <c r="O512" s="293" t="s">
        <v>18813</v>
      </c>
      <c r="P512" s="293" t="s">
        <v>5409</v>
      </c>
      <c r="Q512" s="293" t="s">
        <v>4741</v>
      </c>
    </row>
    <row r="513" spans="1:17" x14ac:dyDescent="0.25">
      <c r="A513" s="293" t="s">
        <v>6423</v>
      </c>
      <c r="B513" s="293" t="s">
        <v>6424</v>
      </c>
      <c r="C513" s="293" t="s">
        <v>6425</v>
      </c>
      <c r="D513" s="293"/>
      <c r="E513" s="293" t="s">
        <v>5411</v>
      </c>
      <c r="F513" s="293"/>
      <c r="G513" s="291"/>
      <c r="H513" s="292">
        <v>0</v>
      </c>
      <c r="I513" s="293" t="s">
        <v>4746</v>
      </c>
      <c r="J513" s="293" t="s">
        <v>4747</v>
      </c>
      <c r="K513" s="293" t="s">
        <v>4737</v>
      </c>
      <c r="L513" s="293" t="s">
        <v>4738</v>
      </c>
      <c r="M513" s="293" t="s">
        <v>6404</v>
      </c>
      <c r="N513" s="293"/>
      <c r="O513" s="293" t="s">
        <v>18813</v>
      </c>
      <c r="P513" s="293" t="s">
        <v>5409</v>
      </c>
      <c r="Q513" s="293" t="s">
        <v>4741</v>
      </c>
    </row>
    <row r="514" spans="1:17" x14ac:dyDescent="0.25">
      <c r="A514" s="293" t="s">
        <v>6426</v>
      </c>
      <c r="B514" s="293" t="s">
        <v>6427</v>
      </c>
      <c r="C514" s="293" t="s">
        <v>6428</v>
      </c>
      <c r="D514" s="293"/>
      <c r="E514" s="293" t="s">
        <v>5411</v>
      </c>
      <c r="F514" s="293"/>
      <c r="G514" s="291"/>
      <c r="H514" s="292">
        <v>0</v>
      </c>
      <c r="I514" s="293" t="s">
        <v>4746</v>
      </c>
      <c r="J514" s="293" t="s">
        <v>4747</v>
      </c>
      <c r="K514" s="293" t="s">
        <v>4737</v>
      </c>
      <c r="L514" s="293" t="s">
        <v>4738</v>
      </c>
      <c r="M514" s="293" t="s">
        <v>6404</v>
      </c>
      <c r="N514" s="293"/>
      <c r="O514" s="293" t="s">
        <v>18813</v>
      </c>
      <c r="P514" s="293" t="s">
        <v>5409</v>
      </c>
      <c r="Q514" s="293" t="s">
        <v>4741</v>
      </c>
    </row>
    <row r="515" spans="1:17" x14ac:dyDescent="0.25">
      <c r="A515" s="293" t="s">
        <v>6429</v>
      </c>
      <c r="B515" s="293" t="s">
        <v>6430</v>
      </c>
      <c r="C515" s="293" t="s">
        <v>6431</v>
      </c>
      <c r="D515" s="293"/>
      <c r="E515" s="293" t="s">
        <v>5411</v>
      </c>
      <c r="F515" s="293"/>
      <c r="G515" s="291"/>
      <c r="H515" s="292">
        <v>0</v>
      </c>
      <c r="I515" s="293" t="s">
        <v>4755</v>
      </c>
      <c r="J515" s="293" t="s">
        <v>4756</v>
      </c>
      <c r="K515" s="293" t="s">
        <v>4737</v>
      </c>
      <c r="L515" s="293" t="s">
        <v>4738</v>
      </c>
      <c r="M515" s="293" t="s">
        <v>4767</v>
      </c>
      <c r="N515" s="293"/>
      <c r="O515" s="293" t="s">
        <v>18813</v>
      </c>
      <c r="P515" s="293" t="s">
        <v>5409</v>
      </c>
      <c r="Q515" s="293" t="s">
        <v>4741</v>
      </c>
    </row>
    <row r="516" spans="1:17" x14ac:dyDescent="0.25">
      <c r="A516" s="293" t="s">
        <v>6432</v>
      </c>
      <c r="B516" s="293" t="s">
        <v>6433</v>
      </c>
      <c r="C516" s="293" t="s">
        <v>6434</v>
      </c>
      <c r="D516" s="293"/>
      <c r="E516" s="293" t="s">
        <v>5411</v>
      </c>
      <c r="F516" s="293"/>
      <c r="G516" s="291"/>
      <c r="H516" s="292">
        <v>0</v>
      </c>
      <c r="I516" s="293" t="s">
        <v>4755</v>
      </c>
      <c r="J516" s="293" t="s">
        <v>4756</v>
      </c>
      <c r="K516" s="293" t="s">
        <v>4737</v>
      </c>
      <c r="L516" s="293" t="s">
        <v>4738</v>
      </c>
      <c r="M516" s="293" t="s">
        <v>4757</v>
      </c>
      <c r="N516" s="293"/>
      <c r="O516" s="293" t="s">
        <v>18813</v>
      </c>
      <c r="P516" s="293" t="s">
        <v>5409</v>
      </c>
      <c r="Q516" s="293" t="s">
        <v>4741</v>
      </c>
    </row>
    <row r="517" spans="1:17" x14ac:dyDescent="0.25">
      <c r="A517" s="293" t="s">
        <v>6435</v>
      </c>
      <c r="B517" s="293" t="s">
        <v>6436</v>
      </c>
      <c r="C517" s="293" t="s">
        <v>6437</v>
      </c>
      <c r="D517" s="293"/>
      <c r="E517" s="293" t="s">
        <v>5411</v>
      </c>
      <c r="F517" s="293"/>
      <c r="G517" s="291"/>
      <c r="H517" s="292">
        <v>0</v>
      </c>
      <c r="I517" s="293" t="s">
        <v>4746</v>
      </c>
      <c r="J517" s="293" t="s">
        <v>4747</v>
      </c>
      <c r="K517" s="293" t="s">
        <v>4737</v>
      </c>
      <c r="L517" s="293" t="s">
        <v>4738</v>
      </c>
      <c r="M517" s="293" t="s">
        <v>5328</v>
      </c>
      <c r="N517" s="293"/>
      <c r="O517" s="293" t="s">
        <v>18813</v>
      </c>
      <c r="P517" s="293" t="s">
        <v>5409</v>
      </c>
      <c r="Q517" s="293" t="s">
        <v>4741</v>
      </c>
    </row>
    <row r="518" spans="1:17" x14ac:dyDescent="0.25">
      <c r="A518" s="293" t="s">
        <v>6438</v>
      </c>
      <c r="B518" s="293" t="s">
        <v>6439</v>
      </c>
      <c r="C518" s="293" t="s">
        <v>6440</v>
      </c>
      <c r="D518" s="293"/>
      <c r="E518" s="293" t="s">
        <v>5411</v>
      </c>
      <c r="F518" s="293"/>
      <c r="G518" s="291"/>
      <c r="H518" s="292">
        <v>0</v>
      </c>
      <c r="I518" s="293" t="s">
        <v>4816</v>
      </c>
      <c r="J518" s="293" t="s">
        <v>4817</v>
      </c>
      <c r="K518" s="293" t="s">
        <v>4737</v>
      </c>
      <c r="L518" s="293" t="s">
        <v>4738</v>
      </c>
      <c r="M518" s="293" t="s">
        <v>4739</v>
      </c>
      <c r="N518" s="293"/>
      <c r="O518" s="293" t="s">
        <v>18813</v>
      </c>
      <c r="P518" s="293" t="s">
        <v>5409</v>
      </c>
      <c r="Q518" s="293" t="s">
        <v>4741</v>
      </c>
    </row>
    <row r="519" spans="1:17" x14ac:dyDescent="0.25">
      <c r="A519" s="293" t="s">
        <v>6441</v>
      </c>
      <c r="B519" s="293" t="s">
        <v>6442</v>
      </c>
      <c r="C519" s="293" t="s">
        <v>6443</v>
      </c>
      <c r="D519" s="293"/>
      <c r="E519" s="293" t="s">
        <v>5411</v>
      </c>
      <c r="F519" s="293"/>
      <c r="G519" s="291"/>
      <c r="H519" s="292">
        <v>0</v>
      </c>
      <c r="I519" s="293" t="s">
        <v>4755</v>
      </c>
      <c r="J519" s="293" t="s">
        <v>4756</v>
      </c>
      <c r="K519" s="293" t="s">
        <v>4737</v>
      </c>
      <c r="L519" s="293" t="s">
        <v>4738</v>
      </c>
      <c r="M519" s="293" t="s">
        <v>4757</v>
      </c>
      <c r="N519" s="293"/>
      <c r="O519" s="293" t="s">
        <v>18813</v>
      </c>
      <c r="P519" s="293" t="s">
        <v>5409</v>
      </c>
      <c r="Q519" s="293" t="s">
        <v>4741</v>
      </c>
    </row>
    <row r="520" spans="1:17" x14ac:dyDescent="0.25">
      <c r="A520" s="293" t="s">
        <v>6444</v>
      </c>
      <c r="B520" s="293" t="s">
        <v>6445</v>
      </c>
      <c r="C520" s="293" t="s">
        <v>6446</v>
      </c>
      <c r="D520" s="293"/>
      <c r="E520" s="293" t="s">
        <v>5411</v>
      </c>
      <c r="F520" s="293"/>
      <c r="G520" s="291"/>
      <c r="H520" s="292">
        <v>0</v>
      </c>
      <c r="I520" s="293" t="s">
        <v>4788</v>
      </c>
      <c r="J520" s="293" t="s">
        <v>4789</v>
      </c>
      <c r="K520" s="293" t="s">
        <v>4737</v>
      </c>
      <c r="L520" s="293" t="s">
        <v>4738</v>
      </c>
      <c r="M520" s="293" t="s">
        <v>6447</v>
      </c>
      <c r="N520" s="293"/>
      <c r="O520" s="293" t="s">
        <v>18813</v>
      </c>
      <c r="P520" s="293" t="s">
        <v>5409</v>
      </c>
      <c r="Q520" s="293" t="s">
        <v>4741</v>
      </c>
    </row>
    <row r="521" spans="1:17" x14ac:dyDescent="0.25">
      <c r="A521" s="293" t="s">
        <v>6448</v>
      </c>
      <c r="B521" s="293" t="s">
        <v>6449</v>
      </c>
      <c r="C521" s="293" t="s">
        <v>6450</v>
      </c>
      <c r="D521" s="293"/>
      <c r="E521" s="293" t="s">
        <v>5411</v>
      </c>
      <c r="F521" s="293"/>
      <c r="G521" s="291"/>
      <c r="H521" s="292">
        <v>0</v>
      </c>
      <c r="I521" s="293" t="s">
        <v>4788</v>
      </c>
      <c r="J521" s="293" t="s">
        <v>4789</v>
      </c>
      <c r="K521" s="293" t="s">
        <v>4737</v>
      </c>
      <c r="L521" s="293" t="s">
        <v>4738</v>
      </c>
      <c r="M521" s="293" t="s">
        <v>6447</v>
      </c>
      <c r="N521" s="293"/>
      <c r="O521" s="293" t="s">
        <v>18813</v>
      </c>
      <c r="P521" s="293" t="s">
        <v>5409</v>
      </c>
      <c r="Q521" s="293" t="s">
        <v>4741</v>
      </c>
    </row>
    <row r="522" spans="1:17" x14ac:dyDescent="0.25">
      <c r="A522" s="293" t="s">
        <v>6451</v>
      </c>
      <c r="B522" s="293" t="s">
        <v>6452</v>
      </c>
      <c r="C522" s="293" t="s">
        <v>6453</v>
      </c>
      <c r="D522" s="293"/>
      <c r="E522" s="293" t="s">
        <v>5411</v>
      </c>
      <c r="F522" s="293"/>
      <c r="G522" s="291"/>
      <c r="H522" s="292">
        <v>0</v>
      </c>
      <c r="I522" s="293" t="s">
        <v>4755</v>
      </c>
      <c r="J522" s="293" t="s">
        <v>4756</v>
      </c>
      <c r="K522" s="293" t="s">
        <v>4737</v>
      </c>
      <c r="L522" s="293" t="s">
        <v>4738</v>
      </c>
      <c r="M522" s="293" t="s">
        <v>4785</v>
      </c>
      <c r="N522" s="293"/>
      <c r="O522" s="293" t="s">
        <v>18813</v>
      </c>
      <c r="P522" s="293" t="s">
        <v>5409</v>
      </c>
      <c r="Q522" s="293" t="s">
        <v>4741</v>
      </c>
    </row>
    <row r="523" spans="1:17" x14ac:dyDescent="0.25">
      <c r="A523" s="293" t="s">
        <v>6454</v>
      </c>
      <c r="B523" s="293" t="s">
        <v>6455</v>
      </c>
      <c r="C523" s="293" t="s">
        <v>6456</v>
      </c>
      <c r="D523" s="293"/>
      <c r="E523" s="293" t="s">
        <v>5411</v>
      </c>
      <c r="F523" s="293"/>
      <c r="G523" s="291"/>
      <c r="H523" s="292">
        <v>0</v>
      </c>
      <c r="I523" s="293" t="s">
        <v>4746</v>
      </c>
      <c r="J523" s="293" t="s">
        <v>4747</v>
      </c>
      <c r="K523" s="293" t="s">
        <v>4737</v>
      </c>
      <c r="L523" s="293" t="s">
        <v>4738</v>
      </c>
      <c r="M523" s="293" t="s">
        <v>4793</v>
      </c>
      <c r="N523" s="293"/>
      <c r="O523" s="293" t="s">
        <v>18813</v>
      </c>
      <c r="P523" s="293" t="s">
        <v>5409</v>
      </c>
      <c r="Q523" s="293" t="s">
        <v>4741</v>
      </c>
    </row>
    <row r="524" spans="1:17" x14ac:dyDescent="0.25">
      <c r="A524" s="293" t="s">
        <v>6457</v>
      </c>
      <c r="B524" s="293" t="s">
        <v>6458</v>
      </c>
      <c r="C524" s="293" t="s">
        <v>6459</v>
      </c>
      <c r="D524" s="293"/>
      <c r="E524" s="293" t="s">
        <v>5411</v>
      </c>
      <c r="F524" s="293"/>
      <c r="G524" s="291"/>
      <c r="H524" s="292">
        <v>0</v>
      </c>
      <c r="I524" s="293" t="s">
        <v>4755</v>
      </c>
      <c r="J524" s="293" t="s">
        <v>4756</v>
      </c>
      <c r="K524" s="293" t="s">
        <v>4737</v>
      </c>
      <c r="L524" s="293" t="s">
        <v>4738</v>
      </c>
      <c r="M524" s="293" t="s">
        <v>4757</v>
      </c>
      <c r="N524" s="293"/>
      <c r="O524" s="293" t="s">
        <v>18813</v>
      </c>
      <c r="P524" s="293" t="s">
        <v>5409</v>
      </c>
      <c r="Q524" s="293" t="s">
        <v>4741</v>
      </c>
    </row>
    <row r="525" spans="1:17" x14ac:dyDescent="0.25">
      <c r="A525" s="293" t="s">
        <v>6460</v>
      </c>
      <c r="B525" s="293" t="s">
        <v>6461</v>
      </c>
      <c r="C525" s="293" t="s">
        <v>6462</v>
      </c>
      <c r="D525" s="293"/>
      <c r="E525" s="293" t="s">
        <v>5411</v>
      </c>
      <c r="F525" s="293"/>
      <c r="G525" s="291"/>
      <c r="H525" s="292">
        <v>0</v>
      </c>
      <c r="I525" s="293" t="s">
        <v>4746</v>
      </c>
      <c r="J525" s="293" t="s">
        <v>4747</v>
      </c>
      <c r="K525" s="293" t="s">
        <v>4737</v>
      </c>
      <c r="L525" s="293" t="s">
        <v>4738</v>
      </c>
      <c r="M525" s="293" t="s">
        <v>4793</v>
      </c>
      <c r="N525" s="293"/>
      <c r="O525" s="293" t="s">
        <v>18813</v>
      </c>
      <c r="P525" s="293" t="s">
        <v>5409</v>
      </c>
      <c r="Q525" s="293" t="s">
        <v>4741</v>
      </c>
    </row>
    <row r="526" spans="1:17" x14ac:dyDescent="0.25">
      <c r="A526" s="293" t="s">
        <v>6463</v>
      </c>
      <c r="B526" s="293" t="s">
        <v>6464</v>
      </c>
      <c r="C526" s="293" t="s">
        <v>6465</v>
      </c>
      <c r="D526" s="293"/>
      <c r="E526" s="293" t="s">
        <v>5411</v>
      </c>
      <c r="F526" s="293"/>
      <c r="G526" s="291"/>
      <c r="H526" s="292">
        <v>0</v>
      </c>
      <c r="I526" s="293" t="s">
        <v>4755</v>
      </c>
      <c r="J526" s="293" t="s">
        <v>4756</v>
      </c>
      <c r="K526" s="293" t="s">
        <v>4737</v>
      </c>
      <c r="L526" s="293" t="s">
        <v>4738</v>
      </c>
      <c r="M526" s="293" t="s">
        <v>4767</v>
      </c>
      <c r="N526" s="293"/>
      <c r="O526" s="293" t="s">
        <v>18813</v>
      </c>
      <c r="P526" s="293" t="s">
        <v>5409</v>
      </c>
      <c r="Q526" s="293" t="s">
        <v>4741</v>
      </c>
    </row>
    <row r="527" spans="1:17" x14ac:dyDescent="0.25">
      <c r="A527" s="293" t="s">
        <v>6466</v>
      </c>
      <c r="B527" s="293" t="s">
        <v>6467</v>
      </c>
      <c r="C527" s="293" t="s">
        <v>6468</v>
      </c>
      <c r="D527" s="293"/>
      <c r="E527" s="293" t="s">
        <v>5411</v>
      </c>
      <c r="F527" s="293"/>
      <c r="G527" s="291"/>
      <c r="H527" s="292">
        <v>0</v>
      </c>
      <c r="I527" s="293" t="s">
        <v>4755</v>
      </c>
      <c r="J527" s="293" t="s">
        <v>4756</v>
      </c>
      <c r="K527" s="293" t="s">
        <v>4737</v>
      </c>
      <c r="L527" s="293" t="s">
        <v>4738</v>
      </c>
      <c r="M527" s="293" t="s">
        <v>4757</v>
      </c>
      <c r="N527" s="293"/>
      <c r="O527" s="293" t="s">
        <v>18813</v>
      </c>
      <c r="P527" s="293" t="s">
        <v>5409</v>
      </c>
      <c r="Q527" s="293" t="s">
        <v>4741</v>
      </c>
    </row>
    <row r="528" spans="1:17" x14ac:dyDescent="0.25">
      <c r="A528" s="293" t="s">
        <v>6469</v>
      </c>
      <c r="B528" s="293" t="s">
        <v>6470</v>
      </c>
      <c r="C528" s="293" t="s">
        <v>6471</v>
      </c>
      <c r="D528" s="293"/>
      <c r="E528" s="293" t="s">
        <v>5411</v>
      </c>
      <c r="F528" s="293"/>
      <c r="G528" s="291"/>
      <c r="H528" s="292">
        <v>0</v>
      </c>
      <c r="I528" s="293" t="s">
        <v>4755</v>
      </c>
      <c r="J528" s="293" t="s">
        <v>4756</v>
      </c>
      <c r="K528" s="293" t="s">
        <v>4737</v>
      </c>
      <c r="L528" s="293" t="s">
        <v>4738</v>
      </c>
      <c r="M528" s="293" t="s">
        <v>4865</v>
      </c>
      <c r="N528" s="293"/>
      <c r="O528" s="293" t="s">
        <v>18813</v>
      </c>
      <c r="P528" s="293" t="s">
        <v>5409</v>
      </c>
      <c r="Q528" s="293" t="s">
        <v>4741</v>
      </c>
    </row>
    <row r="529" spans="1:17" x14ac:dyDescent="0.25">
      <c r="A529" s="293" t="s">
        <v>6472</v>
      </c>
      <c r="B529" s="293" t="s">
        <v>6473</v>
      </c>
      <c r="C529" s="293" t="s">
        <v>6474</v>
      </c>
      <c r="D529" s="293"/>
      <c r="E529" s="293" t="s">
        <v>5411</v>
      </c>
      <c r="F529" s="293"/>
      <c r="G529" s="291"/>
      <c r="H529" s="292">
        <v>0</v>
      </c>
      <c r="I529" s="293" t="s">
        <v>4746</v>
      </c>
      <c r="J529" s="293" t="s">
        <v>4747</v>
      </c>
      <c r="K529" s="293" t="s">
        <v>4737</v>
      </c>
      <c r="L529" s="293" t="s">
        <v>4738</v>
      </c>
      <c r="M529" s="293" t="s">
        <v>4793</v>
      </c>
      <c r="N529" s="293"/>
      <c r="O529" s="293" t="s">
        <v>18813</v>
      </c>
      <c r="P529" s="293" t="s">
        <v>5409</v>
      </c>
      <c r="Q529" s="293" t="s">
        <v>4741</v>
      </c>
    </row>
    <row r="530" spans="1:17" x14ac:dyDescent="0.25">
      <c r="A530" s="293" t="s">
        <v>6475</v>
      </c>
      <c r="B530" s="293" t="s">
        <v>6476</v>
      </c>
      <c r="C530" s="293" t="s">
        <v>6477</v>
      </c>
      <c r="D530" s="293"/>
      <c r="E530" s="293" t="s">
        <v>5411</v>
      </c>
      <c r="F530" s="293"/>
      <c r="G530" s="291"/>
      <c r="H530" s="292">
        <v>0</v>
      </c>
      <c r="I530" s="293" t="s">
        <v>4746</v>
      </c>
      <c r="J530" s="293" t="s">
        <v>4747</v>
      </c>
      <c r="K530" s="293" t="s">
        <v>4737</v>
      </c>
      <c r="L530" s="293" t="s">
        <v>4738</v>
      </c>
      <c r="M530" s="293" t="s">
        <v>6478</v>
      </c>
      <c r="N530" s="293"/>
      <c r="O530" s="293" t="s">
        <v>18813</v>
      </c>
      <c r="P530" s="293" t="s">
        <v>5409</v>
      </c>
      <c r="Q530" s="293" t="s">
        <v>4741</v>
      </c>
    </row>
    <row r="531" spans="1:17" x14ac:dyDescent="0.25">
      <c r="A531" s="293" t="s">
        <v>6479</v>
      </c>
      <c r="B531" s="293" t="s">
        <v>6480</v>
      </c>
      <c r="C531" s="293" t="s">
        <v>6481</v>
      </c>
      <c r="D531" s="293"/>
      <c r="E531" s="293" t="s">
        <v>5411</v>
      </c>
      <c r="F531" s="293"/>
      <c r="G531" s="291"/>
      <c r="H531" s="292">
        <v>0</v>
      </c>
      <c r="I531" s="293" t="s">
        <v>4755</v>
      </c>
      <c r="J531" s="293" t="s">
        <v>4756</v>
      </c>
      <c r="K531" s="293" t="s">
        <v>4737</v>
      </c>
      <c r="L531" s="293" t="s">
        <v>4738</v>
      </c>
      <c r="M531" s="293" t="s">
        <v>4757</v>
      </c>
      <c r="N531" s="293"/>
      <c r="O531" s="293" t="s">
        <v>18813</v>
      </c>
      <c r="P531" s="293" t="s">
        <v>5409</v>
      </c>
      <c r="Q531" s="293" t="s">
        <v>4741</v>
      </c>
    </row>
    <row r="532" spans="1:17" x14ac:dyDescent="0.25">
      <c r="A532" s="293" t="s">
        <v>6482</v>
      </c>
      <c r="B532" s="293" t="s">
        <v>6483</v>
      </c>
      <c r="C532" s="293" t="s">
        <v>6484</v>
      </c>
      <c r="D532" s="293"/>
      <c r="E532" s="293" t="s">
        <v>5411</v>
      </c>
      <c r="F532" s="293"/>
      <c r="G532" s="291"/>
      <c r="H532" s="292">
        <v>0</v>
      </c>
      <c r="I532" s="293" t="s">
        <v>4788</v>
      </c>
      <c r="J532" s="293" t="s">
        <v>4789</v>
      </c>
      <c r="K532" s="293" t="s">
        <v>4737</v>
      </c>
      <c r="L532" s="293" t="s">
        <v>4738</v>
      </c>
      <c r="M532" s="293" t="s">
        <v>6447</v>
      </c>
      <c r="N532" s="293"/>
      <c r="O532" s="293" t="s">
        <v>18813</v>
      </c>
      <c r="P532" s="293" t="s">
        <v>5409</v>
      </c>
      <c r="Q532" s="293" t="s">
        <v>4741</v>
      </c>
    </row>
    <row r="533" spans="1:17" x14ac:dyDescent="0.25">
      <c r="A533" s="293" t="s">
        <v>6485</v>
      </c>
      <c r="B533" s="293" t="s">
        <v>6486</v>
      </c>
      <c r="C533" s="293" t="s">
        <v>6487</v>
      </c>
      <c r="D533" s="293"/>
      <c r="E533" s="293" t="s">
        <v>5411</v>
      </c>
      <c r="F533" s="293"/>
      <c r="G533" s="291"/>
      <c r="H533" s="292">
        <v>0</v>
      </c>
      <c r="I533" s="293" t="s">
        <v>4746</v>
      </c>
      <c r="J533" s="293" t="s">
        <v>4747</v>
      </c>
      <c r="K533" s="293" t="s">
        <v>4737</v>
      </c>
      <c r="L533" s="293" t="s">
        <v>4738</v>
      </c>
      <c r="M533" s="293" t="s">
        <v>4793</v>
      </c>
      <c r="N533" s="293"/>
      <c r="O533" s="293" t="s">
        <v>18813</v>
      </c>
      <c r="P533" s="293" t="s">
        <v>5409</v>
      </c>
      <c r="Q533" s="293" t="s">
        <v>4741</v>
      </c>
    </row>
    <row r="534" spans="1:17" x14ac:dyDescent="0.25">
      <c r="A534" s="293" t="s">
        <v>6488</v>
      </c>
      <c r="B534" s="293" t="s">
        <v>6489</v>
      </c>
      <c r="C534" s="293" t="s">
        <v>6490</v>
      </c>
      <c r="D534" s="293"/>
      <c r="E534" s="293" t="s">
        <v>5411</v>
      </c>
      <c r="F534" s="293"/>
      <c r="G534" s="291"/>
      <c r="H534" s="292">
        <v>0</v>
      </c>
      <c r="I534" s="293" t="s">
        <v>4783</v>
      </c>
      <c r="J534" s="293" t="s">
        <v>4784</v>
      </c>
      <c r="K534" s="293" t="s">
        <v>4737</v>
      </c>
      <c r="L534" s="293" t="s">
        <v>4738</v>
      </c>
      <c r="M534" s="293" t="s">
        <v>6400</v>
      </c>
      <c r="N534" s="293"/>
      <c r="O534" s="293" t="s">
        <v>18813</v>
      </c>
      <c r="P534" s="293" t="s">
        <v>5409</v>
      </c>
      <c r="Q534" s="293" t="s">
        <v>4741</v>
      </c>
    </row>
    <row r="535" spans="1:17" x14ac:dyDescent="0.25">
      <c r="A535" s="293" t="s">
        <v>6491</v>
      </c>
      <c r="B535" s="293" t="s">
        <v>6492</v>
      </c>
      <c r="C535" s="293" t="s">
        <v>6493</v>
      </c>
      <c r="D535" s="293"/>
      <c r="E535" s="293" t="s">
        <v>5411</v>
      </c>
      <c r="F535" s="293"/>
      <c r="G535" s="291"/>
      <c r="H535" s="292">
        <v>0</v>
      </c>
      <c r="I535" s="293" t="s">
        <v>4755</v>
      </c>
      <c r="J535" s="293" t="s">
        <v>4756</v>
      </c>
      <c r="K535" s="293" t="s">
        <v>4737</v>
      </c>
      <c r="L535" s="293" t="s">
        <v>4738</v>
      </c>
      <c r="M535" s="293" t="s">
        <v>4757</v>
      </c>
      <c r="N535" s="293"/>
      <c r="O535" s="293" t="s">
        <v>18813</v>
      </c>
      <c r="P535" s="293" t="s">
        <v>5409</v>
      </c>
      <c r="Q535" s="293" t="s">
        <v>4741</v>
      </c>
    </row>
    <row r="536" spans="1:17" x14ac:dyDescent="0.25">
      <c r="A536" s="293" t="s">
        <v>6494</v>
      </c>
      <c r="B536" s="293" t="s">
        <v>6495</v>
      </c>
      <c r="C536" s="293" t="s">
        <v>6496</v>
      </c>
      <c r="D536" s="293"/>
      <c r="E536" s="293" t="s">
        <v>5411</v>
      </c>
      <c r="F536" s="293"/>
      <c r="G536" s="291"/>
      <c r="H536" s="292">
        <v>0</v>
      </c>
      <c r="I536" s="293" t="s">
        <v>4755</v>
      </c>
      <c r="J536" s="293" t="s">
        <v>4756</v>
      </c>
      <c r="K536" s="293" t="s">
        <v>4737</v>
      </c>
      <c r="L536" s="293" t="s">
        <v>4738</v>
      </c>
      <c r="M536" s="293" t="s">
        <v>4785</v>
      </c>
      <c r="N536" s="293"/>
      <c r="O536" s="293" t="s">
        <v>18813</v>
      </c>
      <c r="P536" s="293" t="s">
        <v>5409</v>
      </c>
      <c r="Q536" s="293" t="s">
        <v>4741</v>
      </c>
    </row>
    <row r="537" spans="1:17" x14ac:dyDescent="0.25">
      <c r="A537" s="293" t="s">
        <v>6497</v>
      </c>
      <c r="B537" s="293" t="s">
        <v>6498</v>
      </c>
      <c r="C537" s="293" t="s">
        <v>6499</v>
      </c>
      <c r="D537" s="293"/>
      <c r="E537" s="293" t="s">
        <v>5411</v>
      </c>
      <c r="F537" s="293"/>
      <c r="G537" s="291"/>
      <c r="H537" s="292">
        <v>0</v>
      </c>
      <c r="I537" s="293" t="s">
        <v>4816</v>
      </c>
      <c r="J537" s="293" t="s">
        <v>4817</v>
      </c>
      <c r="K537" s="293" t="s">
        <v>4737</v>
      </c>
      <c r="L537" s="293" t="s">
        <v>4738</v>
      </c>
      <c r="M537" s="293" t="s">
        <v>4818</v>
      </c>
      <c r="N537" s="293"/>
      <c r="O537" s="293" t="s">
        <v>18813</v>
      </c>
      <c r="P537" s="293" t="s">
        <v>5409</v>
      </c>
      <c r="Q537" s="293" t="s">
        <v>4741</v>
      </c>
    </row>
    <row r="538" spans="1:17" x14ac:dyDescent="0.25">
      <c r="A538" s="293" t="s">
        <v>6500</v>
      </c>
      <c r="B538" s="293" t="s">
        <v>6501</v>
      </c>
      <c r="C538" s="293" t="s">
        <v>6502</v>
      </c>
      <c r="D538" s="293"/>
      <c r="E538" s="293" t="s">
        <v>5411</v>
      </c>
      <c r="F538" s="293"/>
      <c r="G538" s="291"/>
      <c r="H538" s="292">
        <v>0</v>
      </c>
      <c r="I538" s="293" t="s">
        <v>4816</v>
      </c>
      <c r="J538" s="293" t="s">
        <v>4817</v>
      </c>
      <c r="K538" s="293" t="s">
        <v>4737</v>
      </c>
      <c r="L538" s="293" t="s">
        <v>4738</v>
      </c>
      <c r="M538" s="293" t="s">
        <v>4818</v>
      </c>
      <c r="N538" s="293"/>
      <c r="O538" s="293" t="s">
        <v>18813</v>
      </c>
      <c r="P538" s="293" t="s">
        <v>5409</v>
      </c>
      <c r="Q538" s="293" t="s">
        <v>4741</v>
      </c>
    </row>
    <row r="539" spans="1:17" x14ac:dyDescent="0.25">
      <c r="A539" s="293" t="s">
        <v>6503</v>
      </c>
      <c r="B539" s="293" t="s">
        <v>6504</v>
      </c>
      <c r="C539" s="293" t="s">
        <v>6505</v>
      </c>
      <c r="D539" s="293"/>
      <c r="E539" s="293" t="s">
        <v>5411</v>
      </c>
      <c r="F539" s="293"/>
      <c r="G539" s="291"/>
      <c r="H539" s="292">
        <v>0</v>
      </c>
      <c r="I539" s="293" t="s">
        <v>4783</v>
      </c>
      <c r="J539" s="293" t="s">
        <v>4784</v>
      </c>
      <c r="K539" s="293" t="s">
        <v>4737</v>
      </c>
      <c r="L539" s="293" t="s">
        <v>4738</v>
      </c>
      <c r="M539" s="293" t="s">
        <v>6400</v>
      </c>
      <c r="N539" s="293"/>
      <c r="O539" s="293" t="s">
        <v>18813</v>
      </c>
      <c r="P539" s="293" t="s">
        <v>5409</v>
      </c>
      <c r="Q539" s="293" t="s">
        <v>4741</v>
      </c>
    </row>
    <row r="540" spans="1:17" x14ac:dyDescent="0.25">
      <c r="A540" s="293" t="s">
        <v>6506</v>
      </c>
      <c r="B540" s="293" t="s">
        <v>6507</v>
      </c>
      <c r="C540" s="293" t="s">
        <v>6508</v>
      </c>
      <c r="D540" s="293"/>
      <c r="E540" s="293" t="s">
        <v>5411</v>
      </c>
      <c r="F540" s="293"/>
      <c r="G540" s="291"/>
      <c r="H540" s="292">
        <v>0</v>
      </c>
      <c r="I540" s="293" t="s">
        <v>4755</v>
      </c>
      <c r="J540" s="293" t="s">
        <v>4756</v>
      </c>
      <c r="K540" s="293" t="s">
        <v>4737</v>
      </c>
      <c r="L540" s="293" t="s">
        <v>4738</v>
      </c>
      <c r="M540" s="293" t="s">
        <v>4865</v>
      </c>
      <c r="N540" s="293"/>
      <c r="O540" s="293" t="s">
        <v>18813</v>
      </c>
      <c r="P540" s="293" t="s">
        <v>5409</v>
      </c>
      <c r="Q540" s="293" t="s">
        <v>4741</v>
      </c>
    </row>
    <row r="541" spans="1:17" x14ac:dyDescent="0.25">
      <c r="A541" s="293" t="s">
        <v>6509</v>
      </c>
      <c r="B541" s="293" t="s">
        <v>6510</v>
      </c>
      <c r="C541" s="293" t="s">
        <v>6511</v>
      </c>
      <c r="D541" s="293"/>
      <c r="E541" s="293" t="s">
        <v>5411</v>
      </c>
      <c r="F541" s="293"/>
      <c r="G541" s="291"/>
      <c r="H541" s="292">
        <v>0</v>
      </c>
      <c r="I541" s="293" t="s">
        <v>4816</v>
      </c>
      <c r="J541" s="293" t="s">
        <v>4817</v>
      </c>
      <c r="K541" s="293" t="s">
        <v>4737</v>
      </c>
      <c r="L541" s="293" t="s">
        <v>4738</v>
      </c>
      <c r="M541" s="293" t="s">
        <v>4818</v>
      </c>
      <c r="N541" s="293"/>
      <c r="O541" s="293" t="s">
        <v>18813</v>
      </c>
      <c r="P541" s="293" t="s">
        <v>5409</v>
      </c>
      <c r="Q541" s="293" t="s">
        <v>4741</v>
      </c>
    </row>
    <row r="542" spans="1:17" x14ac:dyDescent="0.25">
      <c r="A542" s="293" t="s">
        <v>6512</v>
      </c>
      <c r="B542" s="293" t="s">
        <v>6513</v>
      </c>
      <c r="C542" s="293" t="s">
        <v>6514</v>
      </c>
      <c r="D542" s="293"/>
      <c r="E542" s="293" t="s">
        <v>5411</v>
      </c>
      <c r="F542" s="293"/>
      <c r="G542" s="291"/>
      <c r="H542" s="292">
        <v>0</v>
      </c>
      <c r="I542" s="293" t="s">
        <v>4755</v>
      </c>
      <c r="J542" s="293" t="s">
        <v>4756</v>
      </c>
      <c r="K542" s="293" t="s">
        <v>4737</v>
      </c>
      <c r="L542" s="293" t="s">
        <v>4738</v>
      </c>
      <c r="M542" s="293" t="s">
        <v>4757</v>
      </c>
      <c r="N542" s="293"/>
      <c r="O542" s="293" t="s">
        <v>18813</v>
      </c>
      <c r="P542" s="293" t="s">
        <v>5409</v>
      </c>
      <c r="Q542" s="293" t="s">
        <v>4741</v>
      </c>
    </row>
    <row r="543" spans="1:17" x14ac:dyDescent="0.25">
      <c r="A543" s="293" t="s">
        <v>6515</v>
      </c>
      <c r="B543" s="293" t="s">
        <v>6516</v>
      </c>
      <c r="C543" s="293" t="s">
        <v>6517</v>
      </c>
      <c r="D543" s="293"/>
      <c r="E543" s="293" t="s">
        <v>5411</v>
      </c>
      <c r="F543" s="293"/>
      <c r="G543" s="291"/>
      <c r="H543" s="292">
        <v>0</v>
      </c>
      <c r="I543" s="293" t="s">
        <v>4746</v>
      </c>
      <c r="J543" s="293" t="s">
        <v>4747</v>
      </c>
      <c r="K543" s="293" t="s">
        <v>4737</v>
      </c>
      <c r="L543" s="293" t="s">
        <v>4738</v>
      </c>
      <c r="M543" s="293" t="s">
        <v>5328</v>
      </c>
      <c r="N543" s="293"/>
      <c r="O543" s="293" t="s">
        <v>18813</v>
      </c>
      <c r="P543" s="293" t="s">
        <v>5409</v>
      </c>
      <c r="Q543" s="293" t="s">
        <v>4741</v>
      </c>
    </row>
    <row r="544" spans="1:17" x14ac:dyDescent="0.25">
      <c r="A544" s="293" t="s">
        <v>6518</v>
      </c>
      <c r="B544" s="293" t="s">
        <v>6519</v>
      </c>
      <c r="C544" s="293" t="s">
        <v>6520</v>
      </c>
      <c r="D544" s="293"/>
      <c r="E544" s="293" t="s">
        <v>5411</v>
      </c>
      <c r="F544" s="293"/>
      <c r="G544" s="291"/>
      <c r="H544" s="292">
        <v>0</v>
      </c>
      <c r="I544" s="293" t="s">
        <v>4788</v>
      </c>
      <c r="J544" s="293" t="s">
        <v>4789</v>
      </c>
      <c r="K544" s="293" t="s">
        <v>4737</v>
      </c>
      <c r="L544" s="293" t="s">
        <v>4738</v>
      </c>
      <c r="M544" s="293" t="s">
        <v>6447</v>
      </c>
      <c r="N544" s="293"/>
      <c r="O544" s="293" t="s">
        <v>18813</v>
      </c>
      <c r="P544" s="293" t="s">
        <v>5409</v>
      </c>
      <c r="Q544" s="293" t="s">
        <v>4741</v>
      </c>
    </row>
    <row r="545" spans="1:17" x14ac:dyDescent="0.25">
      <c r="A545" s="293" t="s">
        <v>6521</v>
      </c>
      <c r="B545" s="293" t="s">
        <v>6522</v>
      </c>
      <c r="C545" s="293" t="s">
        <v>6523</v>
      </c>
      <c r="D545" s="293"/>
      <c r="E545" s="293" t="s">
        <v>5411</v>
      </c>
      <c r="F545" s="293"/>
      <c r="G545" s="291"/>
      <c r="H545" s="292">
        <v>0</v>
      </c>
      <c r="I545" s="293" t="s">
        <v>4788</v>
      </c>
      <c r="J545" s="293" t="s">
        <v>4789</v>
      </c>
      <c r="K545" s="293" t="s">
        <v>4737</v>
      </c>
      <c r="L545" s="293" t="s">
        <v>4738</v>
      </c>
      <c r="M545" s="293" t="s">
        <v>6447</v>
      </c>
      <c r="N545" s="293"/>
      <c r="O545" s="293" t="s">
        <v>18813</v>
      </c>
      <c r="P545" s="293" t="s">
        <v>5409</v>
      </c>
      <c r="Q545" s="293" t="s">
        <v>4741</v>
      </c>
    </row>
    <row r="546" spans="1:17" x14ac:dyDescent="0.25">
      <c r="A546" s="293" t="s">
        <v>6524</v>
      </c>
      <c r="B546" s="293" t="s">
        <v>6525</v>
      </c>
      <c r="C546" s="293" t="s">
        <v>6526</v>
      </c>
      <c r="D546" s="293"/>
      <c r="E546" s="293" t="s">
        <v>5411</v>
      </c>
      <c r="F546" s="293"/>
      <c r="G546" s="291"/>
      <c r="H546" s="292">
        <v>0</v>
      </c>
      <c r="I546" s="293" t="s">
        <v>4755</v>
      </c>
      <c r="J546" s="293" t="s">
        <v>4756</v>
      </c>
      <c r="K546" s="293" t="s">
        <v>4737</v>
      </c>
      <c r="L546" s="293" t="s">
        <v>4738</v>
      </c>
      <c r="M546" s="293" t="s">
        <v>4757</v>
      </c>
      <c r="N546" s="293"/>
      <c r="O546" s="293" t="s">
        <v>18813</v>
      </c>
      <c r="P546" s="293" t="s">
        <v>5409</v>
      </c>
      <c r="Q546" s="293" t="s">
        <v>4741</v>
      </c>
    </row>
    <row r="547" spans="1:17" x14ac:dyDescent="0.25">
      <c r="A547" s="293" t="s">
        <v>6527</v>
      </c>
      <c r="B547" s="293" t="s">
        <v>6528</v>
      </c>
      <c r="C547" s="293" t="s">
        <v>6529</v>
      </c>
      <c r="D547" s="293"/>
      <c r="E547" s="293" t="s">
        <v>5411</v>
      </c>
      <c r="F547" s="293"/>
      <c r="G547" s="291"/>
      <c r="H547" s="292">
        <v>0</v>
      </c>
      <c r="I547" s="293" t="s">
        <v>4788</v>
      </c>
      <c r="J547" s="293" t="s">
        <v>4789</v>
      </c>
      <c r="K547" s="293" t="s">
        <v>4737</v>
      </c>
      <c r="L547" s="293" t="s">
        <v>4738</v>
      </c>
      <c r="M547" s="293" t="s">
        <v>4945</v>
      </c>
      <c r="N547" s="293"/>
      <c r="O547" s="293" t="s">
        <v>18813</v>
      </c>
      <c r="P547" s="293" t="s">
        <v>5409</v>
      </c>
      <c r="Q547" s="293" t="s">
        <v>4741</v>
      </c>
    </row>
    <row r="548" spans="1:17" x14ac:dyDescent="0.25">
      <c r="A548" s="293" t="s">
        <v>6530</v>
      </c>
      <c r="B548" s="293" t="s">
        <v>6531</v>
      </c>
      <c r="C548" s="293" t="s">
        <v>6532</v>
      </c>
      <c r="D548" s="293"/>
      <c r="E548" s="293" t="s">
        <v>5411</v>
      </c>
      <c r="F548" s="293"/>
      <c r="G548" s="291"/>
      <c r="H548" s="292">
        <v>0</v>
      </c>
      <c r="I548" s="293" t="s">
        <v>4755</v>
      </c>
      <c r="J548" s="293" t="s">
        <v>4756</v>
      </c>
      <c r="K548" s="293" t="s">
        <v>4737</v>
      </c>
      <c r="L548" s="293" t="s">
        <v>4738</v>
      </c>
      <c r="M548" s="293" t="s">
        <v>4757</v>
      </c>
      <c r="N548" s="293"/>
      <c r="O548" s="293" t="s">
        <v>18813</v>
      </c>
      <c r="P548" s="293" t="s">
        <v>5409</v>
      </c>
      <c r="Q548" s="293" t="s">
        <v>4741</v>
      </c>
    </row>
    <row r="549" spans="1:17" x14ac:dyDescent="0.25">
      <c r="A549" s="293" t="s">
        <v>6533</v>
      </c>
      <c r="B549" s="293" t="s">
        <v>6534</v>
      </c>
      <c r="C549" s="293" t="s">
        <v>6535</v>
      </c>
      <c r="D549" s="293"/>
      <c r="E549" s="293" t="s">
        <v>5411</v>
      </c>
      <c r="F549" s="293"/>
      <c r="G549" s="291"/>
      <c r="H549" s="292">
        <v>0</v>
      </c>
      <c r="I549" s="293" t="s">
        <v>4816</v>
      </c>
      <c r="J549" s="293" t="s">
        <v>4817</v>
      </c>
      <c r="K549" s="293" t="s">
        <v>4737</v>
      </c>
      <c r="L549" s="293" t="s">
        <v>4738</v>
      </c>
      <c r="M549" s="293" t="s">
        <v>4818</v>
      </c>
      <c r="N549" s="293"/>
      <c r="O549" s="293" t="s">
        <v>18813</v>
      </c>
      <c r="P549" s="293" t="s">
        <v>5409</v>
      </c>
      <c r="Q549" s="293" t="s">
        <v>4741</v>
      </c>
    </row>
    <row r="550" spans="1:17" x14ac:dyDescent="0.25">
      <c r="A550" s="293" t="s">
        <v>6536</v>
      </c>
      <c r="B550" s="293" t="s">
        <v>6537</v>
      </c>
      <c r="C550" s="293" t="s">
        <v>6538</v>
      </c>
      <c r="D550" s="293"/>
      <c r="E550" s="293" t="s">
        <v>5411</v>
      </c>
      <c r="F550" s="293"/>
      <c r="G550" s="291"/>
      <c r="H550" s="292">
        <v>0</v>
      </c>
      <c r="I550" s="293" t="s">
        <v>4755</v>
      </c>
      <c r="J550" s="293" t="s">
        <v>4756</v>
      </c>
      <c r="K550" s="293" t="s">
        <v>4737</v>
      </c>
      <c r="L550" s="293" t="s">
        <v>4738</v>
      </c>
      <c r="M550" s="293" t="s">
        <v>4767</v>
      </c>
      <c r="N550" s="293"/>
      <c r="O550" s="293" t="s">
        <v>18813</v>
      </c>
      <c r="P550" s="293" t="s">
        <v>5409</v>
      </c>
      <c r="Q550" s="293" t="s">
        <v>4741</v>
      </c>
    </row>
    <row r="551" spans="1:17" x14ac:dyDescent="0.25">
      <c r="A551" s="293" t="s">
        <v>6539</v>
      </c>
      <c r="B551" s="293" t="s">
        <v>6540</v>
      </c>
      <c r="C551" s="293" t="s">
        <v>6541</v>
      </c>
      <c r="D551" s="293"/>
      <c r="E551" s="293" t="s">
        <v>5411</v>
      </c>
      <c r="F551" s="293"/>
      <c r="G551" s="291"/>
      <c r="H551" s="292">
        <v>0</v>
      </c>
      <c r="I551" s="293" t="s">
        <v>4746</v>
      </c>
      <c r="J551" s="293" t="s">
        <v>4747</v>
      </c>
      <c r="K551" s="293" t="s">
        <v>4737</v>
      </c>
      <c r="L551" s="293" t="s">
        <v>4738</v>
      </c>
      <c r="M551" s="293" t="s">
        <v>6404</v>
      </c>
      <c r="N551" s="293"/>
      <c r="O551" s="293" t="s">
        <v>18813</v>
      </c>
      <c r="P551" s="293" t="s">
        <v>5409</v>
      </c>
      <c r="Q551" s="293" t="s">
        <v>4741</v>
      </c>
    </row>
    <row r="552" spans="1:17" x14ac:dyDescent="0.25">
      <c r="A552" s="293" t="s">
        <v>6542</v>
      </c>
      <c r="B552" s="293" t="s">
        <v>6543</v>
      </c>
      <c r="C552" s="293" t="s">
        <v>6544</v>
      </c>
      <c r="D552" s="293"/>
      <c r="E552" s="293" t="s">
        <v>5411</v>
      </c>
      <c r="F552" s="293"/>
      <c r="G552" s="291"/>
      <c r="H552" s="292">
        <v>0</v>
      </c>
      <c r="I552" s="293" t="s">
        <v>4746</v>
      </c>
      <c r="J552" s="293" t="s">
        <v>4747</v>
      </c>
      <c r="K552" s="293" t="s">
        <v>4737</v>
      </c>
      <c r="L552" s="293" t="s">
        <v>4738</v>
      </c>
      <c r="M552" s="293" t="s">
        <v>4793</v>
      </c>
      <c r="N552" s="293"/>
      <c r="O552" s="293" t="s">
        <v>18813</v>
      </c>
      <c r="P552" s="293" t="s">
        <v>5409</v>
      </c>
      <c r="Q552" s="293" t="s">
        <v>4741</v>
      </c>
    </row>
    <row r="553" spans="1:17" x14ac:dyDescent="0.25">
      <c r="A553" s="293" t="s">
        <v>6545</v>
      </c>
      <c r="B553" s="293" t="s">
        <v>6546</v>
      </c>
      <c r="C553" s="293" t="s">
        <v>6547</v>
      </c>
      <c r="D553" s="293"/>
      <c r="E553" s="293" t="s">
        <v>5411</v>
      </c>
      <c r="F553" s="293"/>
      <c r="G553" s="291"/>
      <c r="H553" s="292">
        <v>0</v>
      </c>
      <c r="I553" s="293" t="s">
        <v>4746</v>
      </c>
      <c r="J553" s="293" t="s">
        <v>4747</v>
      </c>
      <c r="K553" s="293" t="s">
        <v>4737</v>
      </c>
      <c r="L553" s="293" t="s">
        <v>4738</v>
      </c>
      <c r="M553" s="293" t="s">
        <v>4793</v>
      </c>
      <c r="N553" s="293"/>
      <c r="O553" s="293" t="s">
        <v>18813</v>
      </c>
      <c r="P553" s="293" t="s">
        <v>5409</v>
      </c>
      <c r="Q553" s="293" t="s">
        <v>4741</v>
      </c>
    </row>
    <row r="554" spans="1:17" x14ac:dyDescent="0.25">
      <c r="A554" s="293" t="s">
        <v>6548</v>
      </c>
      <c r="B554" s="293" t="s">
        <v>6549</v>
      </c>
      <c r="C554" s="293" t="s">
        <v>6550</v>
      </c>
      <c r="D554" s="293"/>
      <c r="E554" s="293" t="s">
        <v>5411</v>
      </c>
      <c r="F554" s="293"/>
      <c r="G554" s="291"/>
      <c r="H554" s="292">
        <v>0</v>
      </c>
      <c r="I554" s="293" t="s">
        <v>4755</v>
      </c>
      <c r="J554" s="293" t="s">
        <v>4756</v>
      </c>
      <c r="K554" s="293" t="s">
        <v>4737</v>
      </c>
      <c r="L554" s="293" t="s">
        <v>4738</v>
      </c>
      <c r="M554" s="293" t="s">
        <v>4757</v>
      </c>
      <c r="N554" s="293"/>
      <c r="O554" s="293" t="s">
        <v>18813</v>
      </c>
      <c r="P554" s="293" t="s">
        <v>5409</v>
      </c>
      <c r="Q554" s="293" t="s">
        <v>4741</v>
      </c>
    </row>
    <row r="555" spans="1:17" x14ac:dyDescent="0.25">
      <c r="A555" s="293" t="s">
        <v>6551</v>
      </c>
      <c r="B555" s="293" t="s">
        <v>6552</v>
      </c>
      <c r="C555" s="293" t="s">
        <v>6553</v>
      </c>
      <c r="D555" s="293"/>
      <c r="E555" s="293" t="s">
        <v>5411</v>
      </c>
      <c r="F555" s="293"/>
      <c r="G555" s="291"/>
      <c r="H555" s="292">
        <v>0</v>
      </c>
      <c r="I555" s="293" t="s">
        <v>4788</v>
      </c>
      <c r="J555" s="293" t="s">
        <v>4789</v>
      </c>
      <c r="K555" s="293" t="s">
        <v>4737</v>
      </c>
      <c r="L555" s="293" t="s">
        <v>4738</v>
      </c>
      <c r="M555" s="293" t="s">
        <v>4945</v>
      </c>
      <c r="N555" s="293"/>
      <c r="O555" s="293" t="s">
        <v>18813</v>
      </c>
      <c r="P555" s="293" t="s">
        <v>5409</v>
      </c>
      <c r="Q555" s="293" t="s">
        <v>4741</v>
      </c>
    </row>
    <row r="556" spans="1:17" x14ac:dyDescent="0.25">
      <c r="A556" s="293" t="s">
        <v>6554</v>
      </c>
      <c r="B556" s="293" t="s">
        <v>6555</v>
      </c>
      <c r="C556" s="293" t="s">
        <v>6556</v>
      </c>
      <c r="D556" s="293"/>
      <c r="E556" s="293" t="s">
        <v>5411</v>
      </c>
      <c r="F556" s="293"/>
      <c r="G556" s="291"/>
      <c r="H556" s="292">
        <v>0</v>
      </c>
      <c r="I556" s="293" t="s">
        <v>4788</v>
      </c>
      <c r="J556" s="293" t="s">
        <v>4789</v>
      </c>
      <c r="K556" s="293" t="s">
        <v>4737</v>
      </c>
      <c r="L556" s="293" t="s">
        <v>4738</v>
      </c>
      <c r="M556" s="293" t="s">
        <v>4830</v>
      </c>
      <c r="N556" s="293"/>
      <c r="O556" s="293" t="s">
        <v>18813</v>
      </c>
      <c r="P556" s="293" t="s">
        <v>5409</v>
      </c>
      <c r="Q556" s="293" t="s">
        <v>4741</v>
      </c>
    </row>
    <row r="557" spans="1:17" x14ac:dyDescent="0.25">
      <c r="A557" s="293" t="s">
        <v>6557</v>
      </c>
      <c r="B557" s="293" t="s">
        <v>6558</v>
      </c>
      <c r="C557" s="293" t="s">
        <v>6559</v>
      </c>
      <c r="D557" s="293"/>
      <c r="E557" s="293" t="s">
        <v>5411</v>
      </c>
      <c r="F557" s="293"/>
      <c r="G557" s="291"/>
      <c r="H557" s="292">
        <v>0</v>
      </c>
      <c r="I557" s="293" t="s">
        <v>4746</v>
      </c>
      <c r="J557" s="293" t="s">
        <v>4747</v>
      </c>
      <c r="K557" s="293" t="s">
        <v>4737</v>
      </c>
      <c r="L557" s="293" t="s">
        <v>4738</v>
      </c>
      <c r="M557" s="293" t="s">
        <v>4793</v>
      </c>
      <c r="N557" s="293"/>
      <c r="O557" s="293" t="s">
        <v>18813</v>
      </c>
      <c r="P557" s="293" t="s">
        <v>5409</v>
      </c>
      <c r="Q557" s="293" t="s">
        <v>4741</v>
      </c>
    </row>
    <row r="558" spans="1:17" x14ac:dyDescent="0.25">
      <c r="A558" s="293" t="s">
        <v>6560</v>
      </c>
      <c r="B558" s="293" t="s">
        <v>6561</v>
      </c>
      <c r="C558" s="293" t="s">
        <v>6562</v>
      </c>
      <c r="D558" s="293"/>
      <c r="E558" s="293" t="s">
        <v>5411</v>
      </c>
      <c r="F558" s="293"/>
      <c r="G558" s="291"/>
      <c r="H558" s="292">
        <v>0</v>
      </c>
      <c r="I558" s="293" t="s">
        <v>4755</v>
      </c>
      <c r="J558" s="293" t="s">
        <v>4756</v>
      </c>
      <c r="K558" s="293" t="s">
        <v>4737</v>
      </c>
      <c r="L558" s="293" t="s">
        <v>4738</v>
      </c>
      <c r="M558" s="293" t="s">
        <v>4785</v>
      </c>
      <c r="N558" s="293"/>
      <c r="O558" s="293" t="s">
        <v>18813</v>
      </c>
      <c r="P558" s="293" t="s">
        <v>5409</v>
      </c>
      <c r="Q558" s="293" t="s">
        <v>4741</v>
      </c>
    </row>
    <row r="559" spans="1:17" x14ac:dyDescent="0.25">
      <c r="A559" s="293" t="s">
        <v>6563</v>
      </c>
      <c r="B559" s="293" t="s">
        <v>6564</v>
      </c>
      <c r="C559" s="293" t="s">
        <v>6565</v>
      </c>
      <c r="D559" s="293"/>
      <c r="E559" s="293" t="s">
        <v>5411</v>
      </c>
      <c r="F559" s="293"/>
      <c r="G559" s="291"/>
      <c r="H559" s="292">
        <v>0</v>
      </c>
      <c r="I559" s="293" t="s">
        <v>4788</v>
      </c>
      <c r="J559" s="293" t="s">
        <v>4789</v>
      </c>
      <c r="K559" s="293" t="s">
        <v>4737</v>
      </c>
      <c r="L559" s="293" t="s">
        <v>4738</v>
      </c>
      <c r="M559" s="293" t="s">
        <v>4790</v>
      </c>
      <c r="N559" s="293"/>
      <c r="O559" s="293" t="s">
        <v>18813</v>
      </c>
      <c r="P559" s="293" t="s">
        <v>5409</v>
      </c>
      <c r="Q559" s="293" t="s">
        <v>4741</v>
      </c>
    </row>
    <row r="560" spans="1:17" x14ac:dyDescent="0.25">
      <c r="A560" s="293" t="s">
        <v>6566</v>
      </c>
      <c r="B560" s="293" t="s">
        <v>6567</v>
      </c>
      <c r="C560" s="293" t="s">
        <v>6568</v>
      </c>
      <c r="D560" s="293"/>
      <c r="E560" s="293" t="s">
        <v>5411</v>
      </c>
      <c r="F560" s="293"/>
      <c r="G560" s="291"/>
      <c r="H560" s="292">
        <v>0</v>
      </c>
      <c r="I560" s="293" t="s">
        <v>4788</v>
      </c>
      <c r="J560" s="293" t="s">
        <v>4789</v>
      </c>
      <c r="K560" s="293" t="s">
        <v>4737</v>
      </c>
      <c r="L560" s="293" t="s">
        <v>4738</v>
      </c>
      <c r="M560" s="293" t="s">
        <v>4880</v>
      </c>
      <c r="N560" s="293"/>
      <c r="O560" s="293" t="s">
        <v>18813</v>
      </c>
      <c r="P560" s="293" t="s">
        <v>5409</v>
      </c>
      <c r="Q560" s="293" t="s">
        <v>4741</v>
      </c>
    </row>
    <row r="561" spans="1:17" x14ac:dyDescent="0.25">
      <c r="A561" s="293" t="s">
        <v>6569</v>
      </c>
      <c r="B561" s="293" t="s">
        <v>6570</v>
      </c>
      <c r="C561" s="293" t="s">
        <v>6571</v>
      </c>
      <c r="D561" s="293"/>
      <c r="E561" s="293" t="s">
        <v>5411</v>
      </c>
      <c r="F561" s="293"/>
      <c r="G561" s="291"/>
      <c r="H561" s="292">
        <v>0</v>
      </c>
      <c r="I561" s="293" t="s">
        <v>4816</v>
      </c>
      <c r="J561" s="293" t="s">
        <v>4817</v>
      </c>
      <c r="K561" s="293" t="s">
        <v>4737</v>
      </c>
      <c r="L561" s="293" t="s">
        <v>4738</v>
      </c>
      <c r="M561" s="293" t="s">
        <v>6572</v>
      </c>
      <c r="N561" s="293"/>
      <c r="O561" s="293" t="s">
        <v>18813</v>
      </c>
      <c r="P561" s="293" t="s">
        <v>5409</v>
      </c>
      <c r="Q561" s="293" t="s">
        <v>4741</v>
      </c>
    </row>
    <row r="562" spans="1:17" x14ac:dyDescent="0.25">
      <c r="A562" s="293" t="s">
        <v>6573</v>
      </c>
      <c r="B562" s="293" t="s">
        <v>6574</v>
      </c>
      <c r="C562" s="293" t="s">
        <v>6575</v>
      </c>
      <c r="D562" s="293"/>
      <c r="E562" s="293" t="s">
        <v>5411</v>
      </c>
      <c r="F562" s="293"/>
      <c r="G562" s="291"/>
      <c r="H562" s="292">
        <v>0</v>
      </c>
      <c r="I562" s="293" t="s">
        <v>4788</v>
      </c>
      <c r="J562" s="293" t="s">
        <v>4789</v>
      </c>
      <c r="K562" s="293" t="s">
        <v>4737</v>
      </c>
      <c r="L562" s="293" t="s">
        <v>4738</v>
      </c>
      <c r="M562" s="293" t="s">
        <v>4945</v>
      </c>
      <c r="N562" s="293"/>
      <c r="O562" s="293" t="s">
        <v>18813</v>
      </c>
      <c r="P562" s="293" t="s">
        <v>5409</v>
      </c>
      <c r="Q562" s="293" t="s">
        <v>4741</v>
      </c>
    </row>
    <row r="563" spans="1:17" x14ac:dyDescent="0.25">
      <c r="A563" s="293" t="s">
        <v>6576</v>
      </c>
      <c r="B563" s="293" t="s">
        <v>6577</v>
      </c>
      <c r="C563" s="293" t="s">
        <v>6578</v>
      </c>
      <c r="D563" s="293"/>
      <c r="E563" s="293" t="s">
        <v>5411</v>
      </c>
      <c r="F563" s="293"/>
      <c r="G563" s="291"/>
      <c r="H563" s="292">
        <v>0</v>
      </c>
      <c r="I563" s="293" t="s">
        <v>4816</v>
      </c>
      <c r="J563" s="293" t="s">
        <v>4817</v>
      </c>
      <c r="K563" s="293" t="s">
        <v>4737</v>
      </c>
      <c r="L563" s="293" t="s">
        <v>4738</v>
      </c>
      <c r="M563" s="293" t="s">
        <v>6572</v>
      </c>
      <c r="N563" s="293"/>
      <c r="O563" s="293" t="s">
        <v>18813</v>
      </c>
      <c r="P563" s="293" t="s">
        <v>5409</v>
      </c>
      <c r="Q563" s="293" t="s">
        <v>4741</v>
      </c>
    </row>
    <row r="564" spans="1:17" x14ac:dyDescent="0.25">
      <c r="A564" s="293" t="s">
        <v>6579</v>
      </c>
      <c r="B564" s="293" t="s">
        <v>6580</v>
      </c>
      <c r="C564" s="293" t="s">
        <v>6581</v>
      </c>
      <c r="D564" s="293"/>
      <c r="E564" s="293" t="s">
        <v>5411</v>
      </c>
      <c r="F564" s="293"/>
      <c r="G564" s="291"/>
      <c r="H564" s="292">
        <v>0</v>
      </c>
      <c r="I564" s="293" t="s">
        <v>4788</v>
      </c>
      <c r="J564" s="293" t="s">
        <v>4789</v>
      </c>
      <c r="K564" s="293" t="s">
        <v>4737</v>
      </c>
      <c r="L564" s="293" t="s">
        <v>4738</v>
      </c>
      <c r="M564" s="293" t="s">
        <v>6447</v>
      </c>
      <c r="N564" s="293"/>
      <c r="O564" s="293" t="s">
        <v>18813</v>
      </c>
      <c r="P564" s="293" t="s">
        <v>5409</v>
      </c>
      <c r="Q564" s="293" t="s">
        <v>4741</v>
      </c>
    </row>
    <row r="565" spans="1:17" x14ac:dyDescent="0.25">
      <c r="A565" s="293" t="s">
        <v>6582</v>
      </c>
      <c r="B565" s="293" t="s">
        <v>6583</v>
      </c>
      <c r="C565" s="293" t="s">
        <v>6584</v>
      </c>
      <c r="D565" s="293"/>
      <c r="E565" s="293" t="s">
        <v>5411</v>
      </c>
      <c r="F565" s="293"/>
      <c r="G565" s="291"/>
      <c r="H565" s="292">
        <v>0</v>
      </c>
      <c r="I565" s="293" t="s">
        <v>4746</v>
      </c>
      <c r="J565" s="293" t="s">
        <v>4747</v>
      </c>
      <c r="K565" s="293" t="s">
        <v>4737</v>
      </c>
      <c r="L565" s="293" t="s">
        <v>4738</v>
      </c>
      <c r="M565" s="293" t="s">
        <v>6585</v>
      </c>
      <c r="N565" s="293"/>
      <c r="O565" s="293" t="s">
        <v>18813</v>
      </c>
      <c r="P565" s="293" t="s">
        <v>5409</v>
      </c>
      <c r="Q565" s="293" t="s">
        <v>4741</v>
      </c>
    </row>
    <row r="566" spans="1:17" x14ac:dyDescent="0.25">
      <c r="A566" s="293" t="s">
        <v>6586</v>
      </c>
      <c r="B566" s="293" t="s">
        <v>6587</v>
      </c>
      <c r="C566" s="293" t="s">
        <v>6588</v>
      </c>
      <c r="D566" s="293"/>
      <c r="E566" s="293" t="s">
        <v>5411</v>
      </c>
      <c r="F566" s="293"/>
      <c r="G566" s="291"/>
      <c r="H566" s="292">
        <v>0</v>
      </c>
      <c r="I566" s="293" t="s">
        <v>4746</v>
      </c>
      <c r="J566" s="293" t="s">
        <v>4747</v>
      </c>
      <c r="K566" s="293" t="s">
        <v>4737</v>
      </c>
      <c r="L566" s="293" t="s">
        <v>4738</v>
      </c>
      <c r="M566" s="293" t="s">
        <v>4793</v>
      </c>
      <c r="N566" s="293"/>
      <c r="O566" s="293" t="s">
        <v>18813</v>
      </c>
      <c r="P566" s="293" t="s">
        <v>5409</v>
      </c>
      <c r="Q566" s="293" t="s">
        <v>4741</v>
      </c>
    </row>
    <row r="567" spans="1:17" x14ac:dyDescent="0.25">
      <c r="A567" s="293" t="s">
        <v>6589</v>
      </c>
      <c r="B567" s="293" t="s">
        <v>6590</v>
      </c>
      <c r="C567" s="293" t="s">
        <v>6591</v>
      </c>
      <c r="D567" s="293"/>
      <c r="E567" s="293" t="s">
        <v>5411</v>
      </c>
      <c r="F567" s="293"/>
      <c r="G567" s="291"/>
      <c r="H567" s="292">
        <v>0</v>
      </c>
      <c r="I567" s="293" t="s">
        <v>4816</v>
      </c>
      <c r="J567" s="293" t="s">
        <v>4817</v>
      </c>
      <c r="K567" s="293" t="s">
        <v>4737</v>
      </c>
      <c r="L567" s="293" t="s">
        <v>4738</v>
      </c>
      <c r="M567" s="293" t="s">
        <v>4739</v>
      </c>
      <c r="N567" s="293"/>
      <c r="O567" s="293" t="s">
        <v>18813</v>
      </c>
      <c r="P567" s="293" t="s">
        <v>5409</v>
      </c>
      <c r="Q567" s="293" t="s">
        <v>4741</v>
      </c>
    </row>
    <row r="568" spans="1:17" x14ac:dyDescent="0.25">
      <c r="A568" s="293" t="s">
        <v>6592</v>
      </c>
      <c r="B568" s="293" t="s">
        <v>6593</v>
      </c>
      <c r="C568" s="293" t="s">
        <v>6594</v>
      </c>
      <c r="D568" s="293"/>
      <c r="E568" s="293" t="s">
        <v>5411</v>
      </c>
      <c r="F568" s="293"/>
      <c r="G568" s="291"/>
      <c r="H568" s="292">
        <v>0</v>
      </c>
      <c r="I568" s="293" t="s">
        <v>4788</v>
      </c>
      <c r="J568" s="293" t="s">
        <v>4789</v>
      </c>
      <c r="K568" s="293" t="s">
        <v>4737</v>
      </c>
      <c r="L568" s="293" t="s">
        <v>4738</v>
      </c>
      <c r="M568" s="293" t="s">
        <v>4880</v>
      </c>
      <c r="N568" s="293"/>
      <c r="O568" s="293" t="s">
        <v>18813</v>
      </c>
      <c r="P568" s="293" t="s">
        <v>5409</v>
      </c>
      <c r="Q568" s="293" t="s">
        <v>4741</v>
      </c>
    </row>
    <row r="569" spans="1:17" x14ac:dyDescent="0.25">
      <c r="A569" s="293" t="s">
        <v>6595</v>
      </c>
      <c r="B569" s="293" t="s">
        <v>6596</v>
      </c>
      <c r="C569" s="293" t="s">
        <v>6597</v>
      </c>
      <c r="D569" s="293"/>
      <c r="E569" s="293" t="s">
        <v>5411</v>
      </c>
      <c r="F569" s="293"/>
      <c r="G569" s="291"/>
      <c r="H569" s="292">
        <v>0</v>
      </c>
      <c r="I569" s="293" t="s">
        <v>4803</v>
      </c>
      <c r="J569" s="293" t="s">
        <v>4804</v>
      </c>
      <c r="K569" s="293" t="s">
        <v>4737</v>
      </c>
      <c r="L569" s="293" t="s">
        <v>4805</v>
      </c>
      <c r="M569" s="293" t="s">
        <v>4806</v>
      </c>
      <c r="N569" s="293"/>
      <c r="O569" s="293" t="s">
        <v>18813</v>
      </c>
      <c r="P569" s="293" t="s">
        <v>5409</v>
      </c>
      <c r="Q569" s="293" t="s">
        <v>4741</v>
      </c>
    </row>
    <row r="570" spans="1:17" x14ac:dyDescent="0.25">
      <c r="A570" s="293" t="s">
        <v>6598</v>
      </c>
      <c r="B570" s="293" t="s">
        <v>6599</v>
      </c>
      <c r="C570" s="293" t="s">
        <v>6600</v>
      </c>
      <c r="D570" s="293"/>
      <c r="E570" s="293" t="s">
        <v>5411</v>
      </c>
      <c r="F570" s="293"/>
      <c r="G570" s="291"/>
      <c r="H570" s="292">
        <v>0</v>
      </c>
      <c r="I570" s="293" t="s">
        <v>4788</v>
      </c>
      <c r="J570" s="293" t="s">
        <v>4789</v>
      </c>
      <c r="K570" s="293" t="s">
        <v>4737</v>
      </c>
      <c r="L570" s="293" t="s">
        <v>4738</v>
      </c>
      <c r="M570" s="293" t="s">
        <v>4945</v>
      </c>
      <c r="N570" s="293"/>
      <c r="O570" s="293" t="s">
        <v>18813</v>
      </c>
      <c r="P570" s="293" t="s">
        <v>5409</v>
      </c>
      <c r="Q570" s="293" t="s">
        <v>4741</v>
      </c>
    </row>
    <row r="571" spans="1:17" x14ac:dyDescent="0.25">
      <c r="A571" s="293" t="s">
        <v>6601</v>
      </c>
      <c r="B571" s="293" t="s">
        <v>6602</v>
      </c>
      <c r="C571" s="293" t="s">
        <v>6603</v>
      </c>
      <c r="D571" s="293"/>
      <c r="E571" s="293" t="s">
        <v>5411</v>
      </c>
      <c r="F571" s="293"/>
      <c r="G571" s="291"/>
      <c r="H571" s="292">
        <v>0</v>
      </c>
      <c r="I571" s="293" t="s">
        <v>4816</v>
      </c>
      <c r="J571" s="293" t="s">
        <v>4817</v>
      </c>
      <c r="K571" s="293" t="s">
        <v>4737</v>
      </c>
      <c r="L571" s="293" t="s">
        <v>4738</v>
      </c>
      <c r="M571" s="293" t="s">
        <v>4739</v>
      </c>
      <c r="N571" s="293"/>
      <c r="O571" s="293" t="s">
        <v>18813</v>
      </c>
      <c r="P571" s="293" t="s">
        <v>5409</v>
      </c>
      <c r="Q571" s="293" t="s">
        <v>4741</v>
      </c>
    </row>
    <row r="572" spans="1:17" x14ac:dyDescent="0.25">
      <c r="A572" s="293" t="s">
        <v>6604</v>
      </c>
      <c r="B572" s="293" t="s">
        <v>6605</v>
      </c>
      <c r="C572" s="293" t="s">
        <v>6606</v>
      </c>
      <c r="D572" s="293"/>
      <c r="E572" s="293" t="s">
        <v>5411</v>
      </c>
      <c r="F572" s="293"/>
      <c r="G572" s="291"/>
      <c r="H572" s="292">
        <v>0</v>
      </c>
      <c r="I572" s="293" t="s">
        <v>4746</v>
      </c>
      <c r="J572" s="293" t="s">
        <v>4747</v>
      </c>
      <c r="K572" s="293" t="s">
        <v>4737</v>
      </c>
      <c r="L572" s="293" t="s">
        <v>4738</v>
      </c>
      <c r="M572" s="293" t="s">
        <v>4793</v>
      </c>
      <c r="N572" s="293"/>
      <c r="O572" s="293" t="s">
        <v>18813</v>
      </c>
      <c r="P572" s="293" t="s">
        <v>5409</v>
      </c>
      <c r="Q572" s="293" t="s">
        <v>4741</v>
      </c>
    </row>
    <row r="573" spans="1:17" x14ac:dyDescent="0.25">
      <c r="A573" s="293" t="s">
        <v>6607</v>
      </c>
      <c r="B573" s="293" t="s">
        <v>6608</v>
      </c>
      <c r="C573" s="293" t="s">
        <v>6609</v>
      </c>
      <c r="D573" s="293"/>
      <c r="E573" s="293" t="s">
        <v>5411</v>
      </c>
      <c r="F573" s="293"/>
      <c r="G573" s="291"/>
      <c r="H573" s="292">
        <v>0</v>
      </c>
      <c r="I573" s="293" t="s">
        <v>4755</v>
      </c>
      <c r="J573" s="293" t="s">
        <v>4756</v>
      </c>
      <c r="K573" s="293" t="s">
        <v>4737</v>
      </c>
      <c r="L573" s="293" t="s">
        <v>4738</v>
      </c>
      <c r="M573" s="293" t="s">
        <v>4757</v>
      </c>
      <c r="N573" s="293"/>
      <c r="O573" s="293" t="s">
        <v>18813</v>
      </c>
      <c r="P573" s="293" t="s">
        <v>5409</v>
      </c>
      <c r="Q573" s="293" t="s">
        <v>4741</v>
      </c>
    </row>
    <row r="574" spans="1:17" x14ac:dyDescent="0.25">
      <c r="A574" s="293" t="s">
        <v>6610</v>
      </c>
      <c r="B574" s="293" t="s">
        <v>6611</v>
      </c>
      <c r="C574" s="293" t="s">
        <v>6612</v>
      </c>
      <c r="D574" s="293"/>
      <c r="E574" s="293" t="s">
        <v>5411</v>
      </c>
      <c r="F574" s="293"/>
      <c r="G574" s="291"/>
      <c r="H574" s="292">
        <v>0</v>
      </c>
      <c r="I574" s="293" t="s">
        <v>4746</v>
      </c>
      <c r="J574" s="293" t="s">
        <v>4747</v>
      </c>
      <c r="K574" s="293" t="s">
        <v>4737</v>
      </c>
      <c r="L574" s="293" t="s">
        <v>4738</v>
      </c>
      <c r="M574" s="293" t="s">
        <v>5328</v>
      </c>
      <c r="N574" s="293"/>
      <c r="O574" s="293" t="s">
        <v>18813</v>
      </c>
      <c r="P574" s="293" t="s">
        <v>5409</v>
      </c>
      <c r="Q574" s="293" t="s">
        <v>4741</v>
      </c>
    </row>
    <row r="575" spans="1:17" x14ac:dyDescent="0.25">
      <c r="A575" s="293" t="s">
        <v>6613</v>
      </c>
      <c r="B575" s="293" t="s">
        <v>6614</v>
      </c>
      <c r="C575" s="293" t="s">
        <v>6615</v>
      </c>
      <c r="D575" s="293"/>
      <c r="E575" s="293" t="s">
        <v>5411</v>
      </c>
      <c r="F575" s="293"/>
      <c r="G575" s="291"/>
      <c r="H575" s="292">
        <v>0</v>
      </c>
      <c r="I575" s="293" t="s">
        <v>4788</v>
      </c>
      <c r="J575" s="293" t="s">
        <v>4789</v>
      </c>
      <c r="K575" s="293" t="s">
        <v>4737</v>
      </c>
      <c r="L575" s="293" t="s">
        <v>4738</v>
      </c>
      <c r="M575" s="293" t="s">
        <v>4790</v>
      </c>
      <c r="N575" s="293"/>
      <c r="O575" s="293" t="s">
        <v>18813</v>
      </c>
      <c r="P575" s="293" t="s">
        <v>5409</v>
      </c>
      <c r="Q575" s="293" t="s">
        <v>4741</v>
      </c>
    </row>
    <row r="576" spans="1:17" x14ac:dyDescent="0.25">
      <c r="A576" s="293" t="s">
        <v>6616</v>
      </c>
      <c r="B576" s="293" t="s">
        <v>6617</v>
      </c>
      <c r="C576" s="293" t="s">
        <v>6618</v>
      </c>
      <c r="D576" s="293"/>
      <c r="E576" s="293" t="s">
        <v>5411</v>
      </c>
      <c r="F576" s="293"/>
      <c r="G576" s="291"/>
      <c r="H576" s="292">
        <v>0</v>
      </c>
      <c r="I576" s="293" t="s">
        <v>4788</v>
      </c>
      <c r="J576" s="293" t="s">
        <v>4789</v>
      </c>
      <c r="K576" s="293" t="s">
        <v>4737</v>
      </c>
      <c r="L576" s="293" t="s">
        <v>4738</v>
      </c>
      <c r="M576" s="293" t="s">
        <v>4790</v>
      </c>
      <c r="N576" s="293"/>
      <c r="O576" s="293" t="s">
        <v>18813</v>
      </c>
      <c r="P576" s="293" t="s">
        <v>5409</v>
      </c>
      <c r="Q576" s="293" t="s">
        <v>4741</v>
      </c>
    </row>
    <row r="577" spans="1:17" x14ac:dyDescent="0.25">
      <c r="A577" s="293" t="s">
        <v>6619</v>
      </c>
      <c r="B577" s="293" t="s">
        <v>6620</v>
      </c>
      <c r="C577" s="293" t="s">
        <v>6621</v>
      </c>
      <c r="D577" s="293"/>
      <c r="E577" s="293" t="s">
        <v>5411</v>
      </c>
      <c r="F577" s="293"/>
      <c r="G577" s="291"/>
      <c r="H577" s="292">
        <v>0</v>
      </c>
      <c r="I577" s="293" t="s">
        <v>4746</v>
      </c>
      <c r="J577" s="293" t="s">
        <v>4747</v>
      </c>
      <c r="K577" s="293" t="s">
        <v>4737</v>
      </c>
      <c r="L577" s="293" t="s">
        <v>4738</v>
      </c>
      <c r="M577" s="293" t="s">
        <v>4793</v>
      </c>
      <c r="N577" s="293"/>
      <c r="O577" s="293" t="s">
        <v>18813</v>
      </c>
      <c r="P577" s="293" t="s">
        <v>5409</v>
      </c>
      <c r="Q577" s="293" t="s">
        <v>4741</v>
      </c>
    </row>
    <row r="578" spans="1:17" x14ac:dyDescent="0.25">
      <c r="A578" s="293" t="s">
        <v>6622</v>
      </c>
      <c r="B578" s="293" t="s">
        <v>6623</v>
      </c>
      <c r="C578" s="293" t="s">
        <v>6624</v>
      </c>
      <c r="D578" s="293"/>
      <c r="E578" s="293" t="s">
        <v>5411</v>
      </c>
      <c r="F578" s="293"/>
      <c r="G578" s="291"/>
      <c r="H578" s="292">
        <v>0</v>
      </c>
      <c r="I578" s="293" t="s">
        <v>4755</v>
      </c>
      <c r="J578" s="293" t="s">
        <v>4756</v>
      </c>
      <c r="K578" s="293" t="s">
        <v>4737</v>
      </c>
      <c r="L578" s="293" t="s">
        <v>4738</v>
      </c>
      <c r="M578" s="293" t="s">
        <v>4916</v>
      </c>
      <c r="N578" s="293"/>
      <c r="O578" s="293" t="s">
        <v>18813</v>
      </c>
      <c r="P578" s="293" t="s">
        <v>5409</v>
      </c>
      <c r="Q578" s="293" t="s">
        <v>4741</v>
      </c>
    </row>
    <row r="579" spans="1:17" x14ac:dyDescent="0.25">
      <c r="A579" s="293" t="s">
        <v>6625</v>
      </c>
      <c r="B579" s="293" t="s">
        <v>6626</v>
      </c>
      <c r="C579" s="293" t="s">
        <v>6627</v>
      </c>
      <c r="D579" s="293"/>
      <c r="E579" s="293" t="s">
        <v>5411</v>
      </c>
      <c r="F579" s="293"/>
      <c r="G579" s="291"/>
      <c r="H579" s="292">
        <v>0</v>
      </c>
      <c r="I579" s="293" t="s">
        <v>4816</v>
      </c>
      <c r="J579" s="293" t="s">
        <v>4817</v>
      </c>
      <c r="K579" s="293" t="s">
        <v>4737</v>
      </c>
      <c r="L579" s="293" t="s">
        <v>4738</v>
      </c>
      <c r="M579" s="293" t="s">
        <v>4739</v>
      </c>
      <c r="N579" s="293"/>
      <c r="O579" s="293" t="s">
        <v>18813</v>
      </c>
      <c r="P579" s="293" t="s">
        <v>5409</v>
      </c>
      <c r="Q579" s="293" t="s">
        <v>4741</v>
      </c>
    </row>
    <row r="580" spans="1:17" x14ac:dyDescent="0.25">
      <c r="A580" s="293" t="s">
        <v>6628</v>
      </c>
      <c r="B580" s="293" t="s">
        <v>6629</v>
      </c>
      <c r="C580" s="293" t="s">
        <v>6630</v>
      </c>
      <c r="D580" s="293"/>
      <c r="E580" s="293" t="s">
        <v>5411</v>
      </c>
      <c r="F580" s="293"/>
      <c r="G580" s="291"/>
      <c r="H580" s="292">
        <v>0</v>
      </c>
      <c r="I580" s="293" t="s">
        <v>4755</v>
      </c>
      <c r="J580" s="293" t="s">
        <v>4756</v>
      </c>
      <c r="K580" s="293" t="s">
        <v>4737</v>
      </c>
      <c r="L580" s="293" t="s">
        <v>4738</v>
      </c>
      <c r="M580" s="293" t="s">
        <v>4934</v>
      </c>
      <c r="N580" s="293"/>
      <c r="O580" s="293" t="s">
        <v>18813</v>
      </c>
      <c r="P580" s="293" t="s">
        <v>5409</v>
      </c>
      <c r="Q580" s="293" t="s">
        <v>4741</v>
      </c>
    </row>
    <row r="581" spans="1:17" x14ac:dyDescent="0.25">
      <c r="A581" s="293" t="s">
        <v>6631</v>
      </c>
      <c r="B581" s="293" t="s">
        <v>6632</v>
      </c>
      <c r="C581" s="293" t="s">
        <v>6633</v>
      </c>
      <c r="D581" s="293"/>
      <c r="E581" s="293" t="s">
        <v>5411</v>
      </c>
      <c r="F581" s="293"/>
      <c r="G581" s="291"/>
      <c r="H581" s="292">
        <v>0</v>
      </c>
      <c r="I581" s="293" t="s">
        <v>4788</v>
      </c>
      <c r="J581" s="293" t="s">
        <v>4789</v>
      </c>
      <c r="K581" s="293" t="s">
        <v>4737</v>
      </c>
      <c r="L581" s="293" t="s">
        <v>4738</v>
      </c>
      <c r="M581" s="293" t="s">
        <v>6447</v>
      </c>
      <c r="N581" s="293"/>
      <c r="O581" s="293" t="s">
        <v>18813</v>
      </c>
      <c r="P581" s="293" t="s">
        <v>5409</v>
      </c>
      <c r="Q581" s="293" t="s">
        <v>4741</v>
      </c>
    </row>
    <row r="582" spans="1:17" x14ac:dyDescent="0.25">
      <c r="A582" s="293" t="s">
        <v>6634</v>
      </c>
      <c r="B582" s="293" t="s">
        <v>6635</v>
      </c>
      <c r="C582" s="293" t="s">
        <v>6636</v>
      </c>
      <c r="D582" s="293"/>
      <c r="E582" s="293" t="s">
        <v>5411</v>
      </c>
      <c r="F582" s="293"/>
      <c r="G582" s="291"/>
      <c r="H582" s="292">
        <v>0</v>
      </c>
      <c r="I582" s="293" t="s">
        <v>4816</v>
      </c>
      <c r="J582" s="293" t="s">
        <v>4817</v>
      </c>
      <c r="K582" s="293" t="s">
        <v>4737</v>
      </c>
      <c r="L582" s="293" t="s">
        <v>4738</v>
      </c>
      <c r="M582" s="293" t="s">
        <v>4818</v>
      </c>
      <c r="N582" s="293"/>
      <c r="O582" s="293" t="s">
        <v>18813</v>
      </c>
      <c r="P582" s="293" t="s">
        <v>5409</v>
      </c>
      <c r="Q582" s="293" t="s">
        <v>4741</v>
      </c>
    </row>
    <row r="583" spans="1:17" x14ac:dyDescent="0.25">
      <c r="A583" s="293" t="s">
        <v>6637</v>
      </c>
      <c r="B583" s="293" t="s">
        <v>6638</v>
      </c>
      <c r="C583" s="293" t="s">
        <v>6639</v>
      </c>
      <c r="D583" s="293"/>
      <c r="E583" s="293" t="s">
        <v>5411</v>
      </c>
      <c r="F583" s="293"/>
      <c r="G583" s="291"/>
      <c r="H583" s="292">
        <v>0</v>
      </c>
      <c r="I583" s="293" t="s">
        <v>4746</v>
      </c>
      <c r="J583" s="293" t="s">
        <v>4747</v>
      </c>
      <c r="K583" s="293" t="s">
        <v>4737</v>
      </c>
      <c r="L583" s="293" t="s">
        <v>4738</v>
      </c>
      <c r="M583" s="293" t="s">
        <v>4793</v>
      </c>
      <c r="N583" s="293"/>
      <c r="O583" s="293" t="s">
        <v>18813</v>
      </c>
      <c r="P583" s="293" t="s">
        <v>5409</v>
      </c>
      <c r="Q583" s="293" t="s">
        <v>4741</v>
      </c>
    </row>
    <row r="584" spans="1:17" x14ac:dyDescent="0.25">
      <c r="A584" s="293" t="s">
        <v>6640</v>
      </c>
      <c r="B584" s="293" t="s">
        <v>6641</v>
      </c>
      <c r="C584" s="293" t="s">
        <v>6642</v>
      </c>
      <c r="D584" s="293"/>
      <c r="E584" s="293" t="s">
        <v>5411</v>
      </c>
      <c r="F584" s="293"/>
      <c r="G584" s="291"/>
      <c r="H584" s="292">
        <v>0</v>
      </c>
      <c r="I584" s="293" t="s">
        <v>4755</v>
      </c>
      <c r="J584" s="293" t="s">
        <v>4756</v>
      </c>
      <c r="K584" s="293" t="s">
        <v>4737</v>
      </c>
      <c r="L584" s="293" t="s">
        <v>4738</v>
      </c>
      <c r="M584" s="293" t="s">
        <v>4767</v>
      </c>
      <c r="N584" s="293"/>
      <c r="O584" s="293" t="s">
        <v>18813</v>
      </c>
      <c r="P584" s="293" t="s">
        <v>5409</v>
      </c>
      <c r="Q584" s="293" t="s">
        <v>4741</v>
      </c>
    </row>
    <row r="585" spans="1:17" x14ac:dyDescent="0.25">
      <c r="A585" s="293" t="s">
        <v>6643</v>
      </c>
      <c r="B585" s="293" t="s">
        <v>6644</v>
      </c>
      <c r="C585" s="293" t="s">
        <v>6645</v>
      </c>
      <c r="D585" s="293"/>
      <c r="E585" s="293" t="s">
        <v>5411</v>
      </c>
      <c r="F585" s="293"/>
      <c r="G585" s="291"/>
      <c r="H585" s="292">
        <v>0</v>
      </c>
      <c r="I585" s="293" t="s">
        <v>4816</v>
      </c>
      <c r="J585" s="293" t="s">
        <v>4817</v>
      </c>
      <c r="K585" s="293" t="s">
        <v>4737</v>
      </c>
      <c r="L585" s="293" t="s">
        <v>4738</v>
      </c>
      <c r="M585" s="293" t="s">
        <v>4739</v>
      </c>
      <c r="N585" s="293"/>
      <c r="O585" s="293" t="s">
        <v>18813</v>
      </c>
      <c r="P585" s="293" t="s">
        <v>5409</v>
      </c>
      <c r="Q585" s="293" t="s">
        <v>4741</v>
      </c>
    </row>
    <row r="586" spans="1:17" x14ac:dyDescent="0.25">
      <c r="A586" s="293" t="s">
        <v>6646</v>
      </c>
      <c r="B586" s="293" t="s">
        <v>6647</v>
      </c>
      <c r="C586" s="293" t="s">
        <v>6648</v>
      </c>
      <c r="D586" s="293"/>
      <c r="E586" s="293" t="s">
        <v>5411</v>
      </c>
      <c r="F586" s="293"/>
      <c r="G586" s="291"/>
      <c r="H586" s="292">
        <v>0</v>
      </c>
      <c r="I586" s="293" t="s">
        <v>4816</v>
      </c>
      <c r="J586" s="293" t="s">
        <v>4817</v>
      </c>
      <c r="K586" s="293" t="s">
        <v>4737</v>
      </c>
      <c r="L586" s="293" t="s">
        <v>4738</v>
      </c>
      <c r="M586" s="293" t="s">
        <v>4818</v>
      </c>
      <c r="N586" s="293"/>
      <c r="O586" s="293" t="s">
        <v>18813</v>
      </c>
      <c r="P586" s="293" t="s">
        <v>5409</v>
      </c>
      <c r="Q586" s="293" t="s">
        <v>4741</v>
      </c>
    </row>
    <row r="587" spans="1:17" x14ac:dyDescent="0.25">
      <c r="A587" s="293" t="s">
        <v>6649</v>
      </c>
      <c r="B587" s="293" t="s">
        <v>6650</v>
      </c>
      <c r="C587" s="293" t="s">
        <v>6651</v>
      </c>
      <c r="D587" s="293"/>
      <c r="E587" s="293" t="s">
        <v>5411</v>
      </c>
      <c r="F587" s="293"/>
      <c r="G587" s="291"/>
      <c r="H587" s="292">
        <v>0</v>
      </c>
      <c r="I587" s="293" t="s">
        <v>4816</v>
      </c>
      <c r="J587" s="293" t="s">
        <v>4817</v>
      </c>
      <c r="K587" s="293" t="s">
        <v>4737</v>
      </c>
      <c r="L587" s="293" t="s">
        <v>4738</v>
      </c>
      <c r="M587" s="293" t="s">
        <v>4818</v>
      </c>
      <c r="N587" s="293"/>
      <c r="O587" s="293" t="s">
        <v>18813</v>
      </c>
      <c r="P587" s="293" t="s">
        <v>5409</v>
      </c>
      <c r="Q587" s="293" t="s">
        <v>4741</v>
      </c>
    </row>
    <row r="588" spans="1:17" x14ac:dyDescent="0.25">
      <c r="A588" s="293" t="s">
        <v>6652</v>
      </c>
      <c r="B588" s="293" t="s">
        <v>6653</v>
      </c>
      <c r="C588" s="293" t="s">
        <v>6654</v>
      </c>
      <c r="D588" s="293"/>
      <c r="E588" s="293" t="s">
        <v>5411</v>
      </c>
      <c r="F588" s="293"/>
      <c r="G588" s="291"/>
      <c r="H588" s="292">
        <v>0</v>
      </c>
      <c r="I588" s="293" t="s">
        <v>4755</v>
      </c>
      <c r="J588" s="293" t="s">
        <v>4756</v>
      </c>
      <c r="K588" s="293" t="s">
        <v>4737</v>
      </c>
      <c r="L588" s="293" t="s">
        <v>4738</v>
      </c>
      <c r="M588" s="293" t="s">
        <v>4934</v>
      </c>
      <c r="N588" s="293"/>
      <c r="O588" s="293" t="s">
        <v>18813</v>
      </c>
      <c r="P588" s="293" t="s">
        <v>5409</v>
      </c>
      <c r="Q588" s="293" t="s">
        <v>4741</v>
      </c>
    </row>
    <row r="589" spans="1:17" x14ac:dyDescent="0.25">
      <c r="A589" s="293" t="s">
        <v>6655</v>
      </c>
      <c r="B589" s="293" t="s">
        <v>6656</v>
      </c>
      <c r="C589" s="293" t="s">
        <v>6657</v>
      </c>
      <c r="D589" s="293"/>
      <c r="E589" s="293" t="s">
        <v>5411</v>
      </c>
      <c r="F589" s="293"/>
      <c r="G589" s="291"/>
      <c r="H589" s="292">
        <v>0</v>
      </c>
      <c r="I589" s="293" t="s">
        <v>4746</v>
      </c>
      <c r="J589" s="293" t="s">
        <v>4747</v>
      </c>
      <c r="K589" s="293" t="s">
        <v>4737</v>
      </c>
      <c r="L589" s="293" t="s">
        <v>4738</v>
      </c>
      <c r="M589" s="293" t="s">
        <v>4793</v>
      </c>
      <c r="N589" s="293"/>
      <c r="O589" s="293" t="s">
        <v>18813</v>
      </c>
      <c r="P589" s="293" t="s">
        <v>5409</v>
      </c>
      <c r="Q589" s="293" t="s">
        <v>4741</v>
      </c>
    </row>
    <row r="590" spans="1:17" x14ac:dyDescent="0.25">
      <c r="A590" s="293" t="s">
        <v>6658</v>
      </c>
      <c r="B590" s="293" t="s">
        <v>6659</v>
      </c>
      <c r="C590" s="293" t="s">
        <v>6660</v>
      </c>
      <c r="D590" s="293"/>
      <c r="E590" s="293" t="s">
        <v>5411</v>
      </c>
      <c r="F590" s="293"/>
      <c r="G590" s="291"/>
      <c r="H590" s="292">
        <v>0</v>
      </c>
      <c r="I590" s="293" t="s">
        <v>4746</v>
      </c>
      <c r="J590" s="293" t="s">
        <v>4747</v>
      </c>
      <c r="K590" s="293" t="s">
        <v>4737</v>
      </c>
      <c r="L590" s="293" t="s">
        <v>4738</v>
      </c>
      <c r="M590" s="293" t="s">
        <v>6404</v>
      </c>
      <c r="N590" s="293"/>
      <c r="O590" s="293" t="s">
        <v>18813</v>
      </c>
      <c r="P590" s="293" t="s">
        <v>5409</v>
      </c>
      <c r="Q590" s="293" t="s">
        <v>4741</v>
      </c>
    </row>
    <row r="591" spans="1:17" x14ac:dyDescent="0.25">
      <c r="A591" s="293" t="s">
        <v>6661</v>
      </c>
      <c r="B591" s="293" t="s">
        <v>6662</v>
      </c>
      <c r="C591" s="293" t="s">
        <v>6663</v>
      </c>
      <c r="D591" s="293"/>
      <c r="E591" s="293" t="s">
        <v>5411</v>
      </c>
      <c r="F591" s="293"/>
      <c r="G591" s="291"/>
      <c r="H591" s="292">
        <v>0</v>
      </c>
      <c r="I591" s="293" t="s">
        <v>4755</v>
      </c>
      <c r="J591" s="293" t="s">
        <v>4756</v>
      </c>
      <c r="K591" s="293" t="s">
        <v>4737</v>
      </c>
      <c r="L591" s="293" t="s">
        <v>4738</v>
      </c>
      <c r="M591" s="293" t="s">
        <v>4757</v>
      </c>
      <c r="N591" s="293"/>
      <c r="O591" s="293" t="s">
        <v>18813</v>
      </c>
      <c r="P591" s="293" t="s">
        <v>5409</v>
      </c>
      <c r="Q591" s="293" t="s">
        <v>4741</v>
      </c>
    </row>
    <row r="592" spans="1:17" x14ac:dyDescent="0.25">
      <c r="A592" s="293" t="s">
        <v>6664</v>
      </c>
      <c r="B592" s="293" t="s">
        <v>6665</v>
      </c>
      <c r="C592" s="293" t="s">
        <v>6666</v>
      </c>
      <c r="D592" s="293"/>
      <c r="E592" s="293" t="s">
        <v>5411</v>
      </c>
      <c r="F592" s="293"/>
      <c r="G592" s="291"/>
      <c r="H592" s="292">
        <v>0</v>
      </c>
      <c r="I592" s="293" t="s">
        <v>4816</v>
      </c>
      <c r="J592" s="293" t="s">
        <v>4817</v>
      </c>
      <c r="K592" s="293" t="s">
        <v>4737</v>
      </c>
      <c r="L592" s="293" t="s">
        <v>4738</v>
      </c>
      <c r="M592" s="293" t="s">
        <v>4739</v>
      </c>
      <c r="N592" s="293"/>
      <c r="O592" s="293" t="s">
        <v>18813</v>
      </c>
      <c r="P592" s="293" t="s">
        <v>5409</v>
      </c>
      <c r="Q592" s="293" t="s">
        <v>4741</v>
      </c>
    </row>
    <row r="593" spans="1:17" x14ac:dyDescent="0.25">
      <c r="A593" s="293" t="s">
        <v>6667</v>
      </c>
      <c r="B593" s="293" t="s">
        <v>6668</v>
      </c>
      <c r="C593" s="293" t="s">
        <v>6669</v>
      </c>
      <c r="D593" s="293"/>
      <c r="E593" s="293" t="s">
        <v>5411</v>
      </c>
      <c r="F593" s="293"/>
      <c r="G593" s="291"/>
      <c r="H593" s="292">
        <v>0</v>
      </c>
      <c r="I593" s="293" t="s">
        <v>4755</v>
      </c>
      <c r="J593" s="293" t="s">
        <v>4756</v>
      </c>
      <c r="K593" s="293" t="s">
        <v>4737</v>
      </c>
      <c r="L593" s="293" t="s">
        <v>4738</v>
      </c>
      <c r="M593" s="293" t="s">
        <v>4916</v>
      </c>
      <c r="N593" s="293"/>
      <c r="O593" s="293" t="s">
        <v>18813</v>
      </c>
      <c r="P593" s="293" t="s">
        <v>5409</v>
      </c>
      <c r="Q593" s="293" t="s">
        <v>4741</v>
      </c>
    </row>
    <row r="594" spans="1:17" x14ac:dyDescent="0.25">
      <c r="A594" s="293" t="s">
        <v>6670</v>
      </c>
      <c r="B594" s="293" t="s">
        <v>6671</v>
      </c>
      <c r="C594" s="293" t="s">
        <v>6672</v>
      </c>
      <c r="D594" s="293"/>
      <c r="E594" s="293" t="s">
        <v>5411</v>
      </c>
      <c r="F594" s="293"/>
      <c r="G594" s="291"/>
      <c r="H594" s="292">
        <v>0</v>
      </c>
      <c r="I594" s="293" t="s">
        <v>4788</v>
      </c>
      <c r="J594" s="293" t="s">
        <v>4789</v>
      </c>
      <c r="K594" s="293" t="s">
        <v>4737</v>
      </c>
      <c r="L594" s="293" t="s">
        <v>4738</v>
      </c>
      <c r="M594" s="293" t="s">
        <v>4945</v>
      </c>
      <c r="N594" s="293"/>
      <c r="O594" s="293" t="s">
        <v>18813</v>
      </c>
      <c r="P594" s="293" t="s">
        <v>5409</v>
      </c>
      <c r="Q594" s="293" t="s">
        <v>4741</v>
      </c>
    </row>
    <row r="595" spans="1:17" x14ac:dyDescent="0.25">
      <c r="A595" s="293" t="s">
        <v>6673</v>
      </c>
      <c r="B595" s="293" t="s">
        <v>6674</v>
      </c>
      <c r="C595" s="293" t="s">
        <v>6675</v>
      </c>
      <c r="D595" s="293"/>
      <c r="E595" s="293" t="s">
        <v>5411</v>
      </c>
      <c r="F595" s="293"/>
      <c r="G595" s="291"/>
      <c r="H595" s="292">
        <v>0</v>
      </c>
      <c r="I595" s="293" t="s">
        <v>4746</v>
      </c>
      <c r="J595" s="293" t="s">
        <v>4747</v>
      </c>
      <c r="K595" s="293" t="s">
        <v>4737</v>
      </c>
      <c r="L595" s="293" t="s">
        <v>4738</v>
      </c>
      <c r="M595" s="293" t="s">
        <v>4793</v>
      </c>
      <c r="N595" s="293"/>
      <c r="O595" s="293" t="s">
        <v>18813</v>
      </c>
      <c r="P595" s="293" t="s">
        <v>5409</v>
      </c>
      <c r="Q595" s="293" t="s">
        <v>4741</v>
      </c>
    </row>
    <row r="596" spans="1:17" x14ac:dyDescent="0.25">
      <c r="A596" s="293" t="s">
        <v>6676</v>
      </c>
      <c r="B596" s="293" t="s">
        <v>6677</v>
      </c>
      <c r="C596" s="293" t="s">
        <v>6678</v>
      </c>
      <c r="D596" s="293"/>
      <c r="E596" s="293" t="s">
        <v>5411</v>
      </c>
      <c r="F596" s="293"/>
      <c r="G596" s="291"/>
      <c r="H596" s="292">
        <v>0</v>
      </c>
      <c r="I596" s="293" t="s">
        <v>4828</v>
      </c>
      <c r="J596" s="293" t="s">
        <v>4829</v>
      </c>
      <c r="K596" s="293" t="s">
        <v>4737</v>
      </c>
      <c r="L596" s="293" t="s">
        <v>4738</v>
      </c>
      <c r="M596" s="293" t="s">
        <v>6679</v>
      </c>
      <c r="N596" s="293"/>
      <c r="O596" s="293" t="s">
        <v>18813</v>
      </c>
      <c r="P596" s="293" t="s">
        <v>5409</v>
      </c>
      <c r="Q596" s="293" t="s">
        <v>4741</v>
      </c>
    </row>
    <row r="597" spans="1:17" x14ac:dyDescent="0.25">
      <c r="A597" s="293" t="s">
        <v>6680</v>
      </c>
      <c r="B597" s="293" t="s">
        <v>6681</v>
      </c>
      <c r="C597" s="293" t="s">
        <v>6682</v>
      </c>
      <c r="D597" s="293"/>
      <c r="E597" s="293" t="s">
        <v>5411</v>
      </c>
      <c r="F597" s="293"/>
      <c r="G597" s="291"/>
      <c r="H597" s="292">
        <v>0</v>
      </c>
      <c r="I597" s="293" t="s">
        <v>4746</v>
      </c>
      <c r="J597" s="293" t="s">
        <v>4747</v>
      </c>
      <c r="K597" s="293" t="s">
        <v>4737</v>
      </c>
      <c r="L597" s="293" t="s">
        <v>4738</v>
      </c>
      <c r="M597" s="293" t="s">
        <v>4793</v>
      </c>
      <c r="N597" s="293"/>
      <c r="O597" s="293" t="s">
        <v>18813</v>
      </c>
      <c r="P597" s="293" t="s">
        <v>5409</v>
      </c>
      <c r="Q597" s="293" t="s">
        <v>4741</v>
      </c>
    </row>
    <row r="598" spans="1:17" x14ac:dyDescent="0.25">
      <c r="A598" s="293" t="s">
        <v>6683</v>
      </c>
      <c r="B598" s="293" t="s">
        <v>6684</v>
      </c>
      <c r="C598" s="293" t="s">
        <v>6685</v>
      </c>
      <c r="D598" s="293"/>
      <c r="E598" s="293" t="s">
        <v>5411</v>
      </c>
      <c r="F598" s="293"/>
      <c r="G598" s="291"/>
      <c r="H598" s="292">
        <v>0</v>
      </c>
      <c r="I598" s="293" t="s">
        <v>4746</v>
      </c>
      <c r="J598" s="293" t="s">
        <v>4747</v>
      </c>
      <c r="K598" s="293" t="s">
        <v>4737</v>
      </c>
      <c r="L598" s="293" t="s">
        <v>4738</v>
      </c>
      <c r="M598" s="293" t="s">
        <v>6585</v>
      </c>
      <c r="N598" s="293"/>
      <c r="O598" s="293" t="s">
        <v>18813</v>
      </c>
      <c r="P598" s="293" t="s">
        <v>5409</v>
      </c>
      <c r="Q598" s="293" t="s">
        <v>4741</v>
      </c>
    </row>
    <row r="599" spans="1:17" x14ac:dyDescent="0.25">
      <c r="A599" s="293" t="s">
        <v>6686</v>
      </c>
      <c r="B599" s="293" t="s">
        <v>6687</v>
      </c>
      <c r="C599" s="293" t="s">
        <v>6688</v>
      </c>
      <c r="D599" s="293"/>
      <c r="E599" s="293" t="s">
        <v>5411</v>
      </c>
      <c r="F599" s="293"/>
      <c r="G599" s="291"/>
      <c r="H599" s="292">
        <v>0</v>
      </c>
      <c r="I599" s="293" t="s">
        <v>4746</v>
      </c>
      <c r="J599" s="293" t="s">
        <v>4747</v>
      </c>
      <c r="K599" s="293" t="s">
        <v>4737</v>
      </c>
      <c r="L599" s="293" t="s">
        <v>4738</v>
      </c>
      <c r="M599" s="293" t="s">
        <v>4793</v>
      </c>
      <c r="N599" s="293"/>
      <c r="O599" s="293" t="s">
        <v>18813</v>
      </c>
      <c r="P599" s="293" t="s">
        <v>5409</v>
      </c>
      <c r="Q599" s="293" t="s">
        <v>4741</v>
      </c>
    </row>
    <row r="600" spans="1:17" x14ac:dyDescent="0.25">
      <c r="A600" s="293" t="s">
        <v>6689</v>
      </c>
      <c r="B600" s="293" t="s">
        <v>6690</v>
      </c>
      <c r="C600" s="293" t="s">
        <v>6691</v>
      </c>
      <c r="D600" s="293"/>
      <c r="E600" s="293" t="s">
        <v>5411</v>
      </c>
      <c r="F600" s="293"/>
      <c r="G600" s="291"/>
      <c r="H600" s="292">
        <v>0</v>
      </c>
      <c r="I600" s="293" t="s">
        <v>4816</v>
      </c>
      <c r="J600" s="293" t="s">
        <v>4817</v>
      </c>
      <c r="K600" s="293" t="s">
        <v>4737</v>
      </c>
      <c r="L600" s="293" t="s">
        <v>4738</v>
      </c>
      <c r="M600" s="293" t="s">
        <v>4739</v>
      </c>
      <c r="N600" s="293"/>
      <c r="O600" s="293" t="s">
        <v>18813</v>
      </c>
      <c r="P600" s="293" t="s">
        <v>5409</v>
      </c>
      <c r="Q600" s="293" t="s">
        <v>4741</v>
      </c>
    </row>
    <row r="601" spans="1:17" x14ac:dyDescent="0.25">
      <c r="A601" s="293" t="s">
        <v>6692</v>
      </c>
      <c r="B601" s="293" t="s">
        <v>6693</v>
      </c>
      <c r="C601" s="293" t="s">
        <v>6694</v>
      </c>
      <c r="D601" s="293"/>
      <c r="E601" s="293" t="s">
        <v>5411</v>
      </c>
      <c r="F601" s="293"/>
      <c r="G601" s="291"/>
      <c r="H601" s="292">
        <v>0</v>
      </c>
      <c r="I601" s="293" t="s">
        <v>4746</v>
      </c>
      <c r="J601" s="293" t="s">
        <v>4747</v>
      </c>
      <c r="K601" s="293" t="s">
        <v>4737</v>
      </c>
      <c r="L601" s="293" t="s">
        <v>4738</v>
      </c>
      <c r="M601" s="293" t="s">
        <v>4793</v>
      </c>
      <c r="N601" s="293"/>
      <c r="O601" s="293" t="s">
        <v>18813</v>
      </c>
      <c r="P601" s="293" t="s">
        <v>5409</v>
      </c>
      <c r="Q601" s="293" t="s">
        <v>4741</v>
      </c>
    </row>
    <row r="602" spans="1:17" x14ac:dyDescent="0.25">
      <c r="A602" s="293" t="s">
        <v>6695</v>
      </c>
      <c r="B602" s="293" t="s">
        <v>6696</v>
      </c>
      <c r="C602" s="293" t="s">
        <v>6697</v>
      </c>
      <c r="D602" s="293"/>
      <c r="E602" s="293" t="s">
        <v>5411</v>
      </c>
      <c r="F602" s="293"/>
      <c r="G602" s="291"/>
      <c r="H602" s="292">
        <v>0</v>
      </c>
      <c r="I602" s="293" t="s">
        <v>4816</v>
      </c>
      <c r="J602" s="293" t="s">
        <v>4817</v>
      </c>
      <c r="K602" s="293" t="s">
        <v>4737</v>
      </c>
      <c r="L602" s="293" t="s">
        <v>4738</v>
      </c>
      <c r="M602" s="293" t="s">
        <v>6572</v>
      </c>
      <c r="N602" s="293"/>
      <c r="O602" s="293" t="s">
        <v>18813</v>
      </c>
      <c r="P602" s="293" t="s">
        <v>5409</v>
      </c>
      <c r="Q602" s="293" t="s">
        <v>4741</v>
      </c>
    </row>
    <row r="603" spans="1:17" x14ac:dyDescent="0.25">
      <c r="A603" s="293" t="s">
        <v>6698</v>
      </c>
      <c r="B603" s="293" t="s">
        <v>6699</v>
      </c>
      <c r="C603" s="293" t="s">
        <v>6700</v>
      </c>
      <c r="D603" s="293"/>
      <c r="E603" s="293" t="s">
        <v>5411</v>
      </c>
      <c r="F603" s="293"/>
      <c r="G603" s="291"/>
      <c r="H603" s="292">
        <v>0</v>
      </c>
      <c r="I603" s="293" t="s">
        <v>4755</v>
      </c>
      <c r="J603" s="293" t="s">
        <v>4756</v>
      </c>
      <c r="K603" s="293" t="s">
        <v>4737</v>
      </c>
      <c r="L603" s="293" t="s">
        <v>4738</v>
      </c>
      <c r="M603" s="293" t="s">
        <v>4865</v>
      </c>
      <c r="N603" s="293"/>
      <c r="O603" s="293" t="s">
        <v>18813</v>
      </c>
      <c r="P603" s="293" t="s">
        <v>5409</v>
      </c>
      <c r="Q603" s="293" t="s">
        <v>4741</v>
      </c>
    </row>
    <row r="604" spans="1:17" x14ac:dyDescent="0.25">
      <c r="A604" s="293" t="s">
        <v>6701</v>
      </c>
      <c r="B604" s="293" t="s">
        <v>6702</v>
      </c>
      <c r="C604" s="293" t="s">
        <v>6703</v>
      </c>
      <c r="D604" s="293"/>
      <c r="E604" s="293" t="s">
        <v>5411</v>
      </c>
      <c r="F604" s="293"/>
      <c r="G604" s="291"/>
      <c r="H604" s="292">
        <v>0</v>
      </c>
      <c r="I604" s="293" t="s">
        <v>4783</v>
      </c>
      <c r="J604" s="293" t="s">
        <v>4784</v>
      </c>
      <c r="K604" s="293" t="s">
        <v>4737</v>
      </c>
      <c r="L604" s="293" t="s">
        <v>4738</v>
      </c>
      <c r="M604" s="293" t="s">
        <v>6400</v>
      </c>
      <c r="N604" s="293"/>
      <c r="O604" s="293" t="s">
        <v>18813</v>
      </c>
      <c r="P604" s="293" t="s">
        <v>5409</v>
      </c>
      <c r="Q604" s="293" t="s">
        <v>4741</v>
      </c>
    </row>
    <row r="605" spans="1:17" x14ac:dyDescent="0.25">
      <c r="A605" s="293" t="s">
        <v>6704</v>
      </c>
      <c r="B605" s="293" t="s">
        <v>6705</v>
      </c>
      <c r="C605" s="293" t="s">
        <v>6706</v>
      </c>
      <c r="D605" s="293"/>
      <c r="E605" s="293" t="s">
        <v>5411</v>
      </c>
      <c r="F605" s="293"/>
      <c r="G605" s="291"/>
      <c r="H605" s="292">
        <v>0</v>
      </c>
      <c r="I605" s="293" t="s">
        <v>4755</v>
      </c>
      <c r="J605" s="293" t="s">
        <v>4756</v>
      </c>
      <c r="K605" s="293" t="s">
        <v>4737</v>
      </c>
      <c r="L605" s="293" t="s">
        <v>4738</v>
      </c>
      <c r="M605" s="293" t="s">
        <v>4934</v>
      </c>
      <c r="N605" s="293"/>
      <c r="O605" s="293" t="s">
        <v>18813</v>
      </c>
      <c r="P605" s="293" t="s">
        <v>5409</v>
      </c>
      <c r="Q605" s="293" t="s">
        <v>4741</v>
      </c>
    </row>
    <row r="606" spans="1:17" x14ac:dyDescent="0.25">
      <c r="A606" s="293" t="s">
        <v>6707</v>
      </c>
      <c r="B606" s="293" t="s">
        <v>6708</v>
      </c>
      <c r="C606" s="293" t="s">
        <v>6709</v>
      </c>
      <c r="D606" s="293"/>
      <c r="E606" s="293" t="s">
        <v>5411</v>
      </c>
      <c r="F606" s="293"/>
      <c r="G606" s="291"/>
      <c r="H606" s="292">
        <v>0</v>
      </c>
      <c r="I606" s="293" t="s">
        <v>4746</v>
      </c>
      <c r="J606" s="293" t="s">
        <v>4747</v>
      </c>
      <c r="K606" s="293" t="s">
        <v>4737</v>
      </c>
      <c r="L606" s="293" t="s">
        <v>4738</v>
      </c>
      <c r="M606" s="293" t="s">
        <v>6404</v>
      </c>
      <c r="N606" s="293"/>
      <c r="O606" s="293" t="s">
        <v>18813</v>
      </c>
      <c r="P606" s="293" t="s">
        <v>5409</v>
      </c>
      <c r="Q606" s="293" t="s">
        <v>4741</v>
      </c>
    </row>
    <row r="607" spans="1:17" x14ac:dyDescent="0.25">
      <c r="A607" s="293" t="s">
        <v>6710</v>
      </c>
      <c r="B607" s="293" t="s">
        <v>6711</v>
      </c>
      <c r="C607" s="293" t="s">
        <v>6712</v>
      </c>
      <c r="D607" s="293"/>
      <c r="E607" s="293" t="s">
        <v>5411</v>
      </c>
      <c r="F607" s="293"/>
      <c r="G607" s="291"/>
      <c r="H607" s="292">
        <v>0</v>
      </c>
      <c r="I607" s="293" t="s">
        <v>4788</v>
      </c>
      <c r="J607" s="293" t="s">
        <v>4789</v>
      </c>
      <c r="K607" s="293" t="s">
        <v>4737</v>
      </c>
      <c r="L607" s="293" t="s">
        <v>4738</v>
      </c>
      <c r="M607" s="293" t="s">
        <v>4790</v>
      </c>
      <c r="N607" s="293"/>
      <c r="O607" s="293" t="s">
        <v>18813</v>
      </c>
      <c r="P607" s="293" t="s">
        <v>5409</v>
      </c>
      <c r="Q607" s="293" t="s">
        <v>4741</v>
      </c>
    </row>
    <row r="608" spans="1:17" x14ac:dyDescent="0.25">
      <c r="A608" s="293" t="s">
        <v>6713</v>
      </c>
      <c r="B608" s="293" t="s">
        <v>6714</v>
      </c>
      <c r="C608" s="293" t="s">
        <v>6715</v>
      </c>
      <c r="D608" s="293"/>
      <c r="E608" s="293" t="s">
        <v>5411</v>
      </c>
      <c r="F608" s="293"/>
      <c r="G608" s="291"/>
      <c r="H608" s="292">
        <v>0</v>
      </c>
      <c r="I608" s="293" t="s">
        <v>4755</v>
      </c>
      <c r="J608" s="293" t="s">
        <v>4756</v>
      </c>
      <c r="K608" s="293" t="s">
        <v>4737</v>
      </c>
      <c r="L608" s="293" t="s">
        <v>4738</v>
      </c>
      <c r="M608" s="293" t="s">
        <v>4934</v>
      </c>
      <c r="N608" s="293"/>
      <c r="O608" s="293" t="s">
        <v>18813</v>
      </c>
      <c r="P608" s="293" t="s">
        <v>5409</v>
      </c>
      <c r="Q608" s="293" t="s">
        <v>4741</v>
      </c>
    </row>
    <row r="609" spans="1:17" x14ac:dyDescent="0.25">
      <c r="A609" s="293" t="s">
        <v>6716</v>
      </c>
      <c r="B609" s="293" t="s">
        <v>6717</v>
      </c>
      <c r="C609" s="293" t="s">
        <v>6718</v>
      </c>
      <c r="D609" s="293"/>
      <c r="E609" s="293" t="s">
        <v>5411</v>
      </c>
      <c r="F609" s="293"/>
      <c r="G609" s="291"/>
      <c r="H609" s="292">
        <v>0</v>
      </c>
      <c r="I609" s="293" t="s">
        <v>4746</v>
      </c>
      <c r="J609" s="293" t="s">
        <v>4747</v>
      </c>
      <c r="K609" s="293" t="s">
        <v>4737</v>
      </c>
      <c r="L609" s="293" t="s">
        <v>4738</v>
      </c>
      <c r="M609" s="293" t="s">
        <v>4793</v>
      </c>
      <c r="N609" s="293"/>
      <c r="O609" s="293" t="s">
        <v>18813</v>
      </c>
      <c r="P609" s="293" t="s">
        <v>5409</v>
      </c>
      <c r="Q609" s="293" t="s">
        <v>4741</v>
      </c>
    </row>
    <row r="610" spans="1:17" x14ac:dyDescent="0.25">
      <c r="A610" s="293" t="s">
        <v>6719</v>
      </c>
      <c r="B610" s="293" t="s">
        <v>6720</v>
      </c>
      <c r="C610" s="293" t="s">
        <v>6721</v>
      </c>
      <c r="D610" s="293"/>
      <c r="E610" s="293" t="s">
        <v>5411</v>
      </c>
      <c r="F610" s="293"/>
      <c r="G610" s="291"/>
      <c r="H610" s="292">
        <v>0</v>
      </c>
      <c r="I610" s="293" t="s">
        <v>4755</v>
      </c>
      <c r="J610" s="293" t="s">
        <v>4756</v>
      </c>
      <c r="K610" s="293" t="s">
        <v>4737</v>
      </c>
      <c r="L610" s="293" t="s">
        <v>4738</v>
      </c>
      <c r="M610" s="293" t="s">
        <v>4767</v>
      </c>
      <c r="N610" s="293"/>
      <c r="O610" s="293" t="s">
        <v>18813</v>
      </c>
      <c r="P610" s="293" t="s">
        <v>5409</v>
      </c>
      <c r="Q610" s="293" t="s">
        <v>4741</v>
      </c>
    </row>
    <row r="611" spans="1:17" x14ac:dyDescent="0.25">
      <c r="A611" s="293" t="s">
        <v>6722</v>
      </c>
      <c r="B611" s="293" t="s">
        <v>6723</v>
      </c>
      <c r="C611" s="293" t="s">
        <v>6724</v>
      </c>
      <c r="D611" s="293"/>
      <c r="E611" s="293" t="s">
        <v>5411</v>
      </c>
      <c r="F611" s="293"/>
      <c r="G611" s="291"/>
      <c r="H611" s="292">
        <v>0</v>
      </c>
      <c r="I611" s="293" t="s">
        <v>4755</v>
      </c>
      <c r="J611" s="293" t="s">
        <v>4756</v>
      </c>
      <c r="K611" s="293" t="s">
        <v>4737</v>
      </c>
      <c r="L611" s="293" t="s">
        <v>4738</v>
      </c>
      <c r="M611" s="293" t="s">
        <v>4757</v>
      </c>
      <c r="N611" s="293"/>
      <c r="O611" s="293" t="s">
        <v>18813</v>
      </c>
      <c r="P611" s="293" t="s">
        <v>5409</v>
      </c>
      <c r="Q611" s="293" t="s">
        <v>4741</v>
      </c>
    </row>
    <row r="612" spans="1:17" x14ac:dyDescent="0.25">
      <c r="A612" s="293" t="s">
        <v>6725</v>
      </c>
      <c r="B612" s="293" t="s">
        <v>6726</v>
      </c>
      <c r="C612" s="293" t="s">
        <v>6727</v>
      </c>
      <c r="D612" s="293"/>
      <c r="E612" s="293" t="s">
        <v>5411</v>
      </c>
      <c r="F612" s="293"/>
      <c r="G612" s="291"/>
      <c r="H612" s="292">
        <v>0</v>
      </c>
      <c r="I612" s="293" t="s">
        <v>4788</v>
      </c>
      <c r="J612" s="293" t="s">
        <v>4789</v>
      </c>
      <c r="K612" s="293" t="s">
        <v>4737</v>
      </c>
      <c r="L612" s="293" t="s">
        <v>4738</v>
      </c>
      <c r="M612" s="293" t="s">
        <v>6447</v>
      </c>
      <c r="N612" s="293"/>
      <c r="O612" s="293" t="s">
        <v>18813</v>
      </c>
      <c r="P612" s="293" t="s">
        <v>5409</v>
      </c>
      <c r="Q612" s="293" t="s">
        <v>4741</v>
      </c>
    </row>
    <row r="613" spans="1:17" x14ac:dyDescent="0.25">
      <c r="A613" s="293" t="s">
        <v>6728</v>
      </c>
      <c r="B613" s="293" t="s">
        <v>6729</v>
      </c>
      <c r="C613" s="293" t="s">
        <v>6730</v>
      </c>
      <c r="D613" s="293"/>
      <c r="E613" s="293" t="s">
        <v>5411</v>
      </c>
      <c r="F613" s="293"/>
      <c r="G613" s="291"/>
      <c r="H613" s="292">
        <v>0</v>
      </c>
      <c r="I613" s="293" t="s">
        <v>4746</v>
      </c>
      <c r="J613" s="293" t="s">
        <v>4747</v>
      </c>
      <c r="K613" s="293" t="s">
        <v>4737</v>
      </c>
      <c r="L613" s="293" t="s">
        <v>4738</v>
      </c>
      <c r="M613" s="293" t="s">
        <v>4748</v>
      </c>
      <c r="N613" s="293"/>
      <c r="O613" s="293" t="s">
        <v>18813</v>
      </c>
      <c r="P613" s="293" t="s">
        <v>5409</v>
      </c>
      <c r="Q613" s="293" t="s">
        <v>4741</v>
      </c>
    </row>
    <row r="614" spans="1:17" x14ac:dyDescent="0.25">
      <c r="A614" s="293" t="s">
        <v>6731</v>
      </c>
      <c r="B614" s="293" t="s">
        <v>6732</v>
      </c>
      <c r="C614" s="293" t="s">
        <v>6733</v>
      </c>
      <c r="D614" s="293"/>
      <c r="E614" s="293" t="s">
        <v>5411</v>
      </c>
      <c r="F614" s="293"/>
      <c r="G614" s="291"/>
      <c r="H614" s="292">
        <v>0</v>
      </c>
      <c r="I614" s="293" t="s">
        <v>4788</v>
      </c>
      <c r="J614" s="293" t="s">
        <v>4789</v>
      </c>
      <c r="K614" s="293" t="s">
        <v>4737</v>
      </c>
      <c r="L614" s="293" t="s">
        <v>4738</v>
      </c>
      <c r="M614" s="293" t="s">
        <v>4945</v>
      </c>
      <c r="N614" s="293"/>
      <c r="O614" s="293" t="s">
        <v>18813</v>
      </c>
      <c r="P614" s="293" t="s">
        <v>5409</v>
      </c>
      <c r="Q614" s="293" t="s">
        <v>4741</v>
      </c>
    </row>
    <row r="615" spans="1:17" x14ac:dyDescent="0.25">
      <c r="A615" s="293" t="s">
        <v>6734</v>
      </c>
      <c r="B615" s="293" t="s">
        <v>6735</v>
      </c>
      <c r="C615" s="293" t="s">
        <v>6736</v>
      </c>
      <c r="D615" s="293"/>
      <c r="E615" s="293" t="s">
        <v>5411</v>
      </c>
      <c r="F615" s="293"/>
      <c r="G615" s="291"/>
      <c r="H615" s="292">
        <v>0</v>
      </c>
      <c r="I615" s="293" t="s">
        <v>4755</v>
      </c>
      <c r="J615" s="293" t="s">
        <v>4756</v>
      </c>
      <c r="K615" s="293" t="s">
        <v>4737</v>
      </c>
      <c r="L615" s="293" t="s">
        <v>4738</v>
      </c>
      <c r="M615" s="293" t="s">
        <v>4767</v>
      </c>
      <c r="N615" s="293"/>
      <c r="O615" s="293" t="s">
        <v>18813</v>
      </c>
      <c r="P615" s="293" t="s">
        <v>5409</v>
      </c>
      <c r="Q615" s="293" t="s">
        <v>4741</v>
      </c>
    </row>
    <row r="616" spans="1:17" x14ac:dyDescent="0.25">
      <c r="A616" s="293" t="s">
        <v>6737</v>
      </c>
      <c r="B616" s="293" t="s">
        <v>6738</v>
      </c>
      <c r="C616" s="293" t="s">
        <v>6739</v>
      </c>
      <c r="D616" s="293"/>
      <c r="E616" s="293" t="s">
        <v>5411</v>
      </c>
      <c r="F616" s="293"/>
      <c r="G616" s="291"/>
      <c r="H616" s="292">
        <v>0</v>
      </c>
      <c r="I616" s="293" t="s">
        <v>4788</v>
      </c>
      <c r="J616" s="293" t="s">
        <v>4789</v>
      </c>
      <c r="K616" s="293" t="s">
        <v>4737</v>
      </c>
      <c r="L616" s="293" t="s">
        <v>4738</v>
      </c>
      <c r="M616" s="293" t="s">
        <v>6447</v>
      </c>
      <c r="N616" s="293"/>
      <c r="O616" s="293" t="s">
        <v>18813</v>
      </c>
      <c r="P616" s="293" t="s">
        <v>5409</v>
      </c>
      <c r="Q616" s="293" t="s">
        <v>4741</v>
      </c>
    </row>
    <row r="617" spans="1:17" x14ac:dyDescent="0.25">
      <c r="A617" s="293" t="s">
        <v>6740</v>
      </c>
      <c r="B617" s="293" t="s">
        <v>6741</v>
      </c>
      <c r="C617" s="293" t="s">
        <v>6742</v>
      </c>
      <c r="D617" s="293"/>
      <c r="E617" s="293" t="s">
        <v>5411</v>
      </c>
      <c r="F617" s="293"/>
      <c r="G617" s="291"/>
      <c r="H617" s="292">
        <v>0</v>
      </c>
      <c r="I617" s="293" t="s">
        <v>4755</v>
      </c>
      <c r="J617" s="293" t="s">
        <v>4756</v>
      </c>
      <c r="K617" s="293" t="s">
        <v>4737</v>
      </c>
      <c r="L617" s="293" t="s">
        <v>4738</v>
      </c>
      <c r="M617" s="293" t="s">
        <v>4767</v>
      </c>
      <c r="N617" s="293"/>
      <c r="O617" s="293" t="s">
        <v>18813</v>
      </c>
      <c r="P617" s="293" t="s">
        <v>5409</v>
      </c>
      <c r="Q617" s="293" t="s">
        <v>4741</v>
      </c>
    </row>
    <row r="618" spans="1:17" x14ac:dyDescent="0.25">
      <c r="A618" s="293" t="s">
        <v>6743</v>
      </c>
      <c r="B618" s="293" t="s">
        <v>6744</v>
      </c>
      <c r="C618" s="293" t="s">
        <v>6745</v>
      </c>
      <c r="D618" s="293"/>
      <c r="E618" s="293" t="s">
        <v>5411</v>
      </c>
      <c r="F618" s="293"/>
      <c r="G618" s="291"/>
      <c r="H618" s="292">
        <v>0</v>
      </c>
      <c r="I618" s="293" t="s">
        <v>4755</v>
      </c>
      <c r="J618" s="293" t="s">
        <v>4756</v>
      </c>
      <c r="K618" s="293" t="s">
        <v>4737</v>
      </c>
      <c r="L618" s="293" t="s">
        <v>4738</v>
      </c>
      <c r="M618" s="293" t="s">
        <v>4757</v>
      </c>
      <c r="N618" s="293"/>
      <c r="O618" s="293" t="s">
        <v>18813</v>
      </c>
      <c r="P618" s="293" t="s">
        <v>5409</v>
      </c>
      <c r="Q618" s="293" t="s">
        <v>4741</v>
      </c>
    </row>
    <row r="619" spans="1:17" x14ac:dyDescent="0.25">
      <c r="A619" s="293" t="s">
        <v>6746</v>
      </c>
      <c r="B619" s="293" t="s">
        <v>6747</v>
      </c>
      <c r="C619" s="293" t="s">
        <v>6748</v>
      </c>
      <c r="D619" s="293"/>
      <c r="E619" s="293" t="s">
        <v>5411</v>
      </c>
      <c r="F619" s="293"/>
      <c r="G619" s="291"/>
      <c r="H619" s="292">
        <v>0</v>
      </c>
      <c r="I619" s="293" t="s">
        <v>4788</v>
      </c>
      <c r="J619" s="293" t="s">
        <v>4789</v>
      </c>
      <c r="K619" s="293" t="s">
        <v>4737</v>
      </c>
      <c r="L619" s="293" t="s">
        <v>4738</v>
      </c>
      <c r="M619" s="293" t="s">
        <v>6447</v>
      </c>
      <c r="N619" s="293"/>
      <c r="O619" s="293" t="s">
        <v>18813</v>
      </c>
      <c r="P619" s="293" t="s">
        <v>5409</v>
      </c>
      <c r="Q619" s="293" t="s">
        <v>4741</v>
      </c>
    </row>
    <row r="620" spans="1:17" x14ac:dyDescent="0.25">
      <c r="A620" s="293" t="s">
        <v>6749</v>
      </c>
      <c r="B620" s="293" t="s">
        <v>6750</v>
      </c>
      <c r="C620" s="293" t="s">
        <v>6751</v>
      </c>
      <c r="D620" s="293"/>
      <c r="E620" s="293" t="s">
        <v>5411</v>
      </c>
      <c r="F620" s="293"/>
      <c r="G620" s="291"/>
      <c r="H620" s="292">
        <v>0</v>
      </c>
      <c r="I620" s="293" t="s">
        <v>4783</v>
      </c>
      <c r="J620" s="293" t="s">
        <v>4784</v>
      </c>
      <c r="K620" s="293" t="s">
        <v>4737</v>
      </c>
      <c r="L620" s="293" t="s">
        <v>4738</v>
      </c>
      <c r="M620" s="293" t="s">
        <v>6400</v>
      </c>
      <c r="N620" s="293"/>
      <c r="O620" s="293" t="s">
        <v>18813</v>
      </c>
      <c r="P620" s="293" t="s">
        <v>5409</v>
      </c>
      <c r="Q620" s="293" t="s">
        <v>4741</v>
      </c>
    </row>
    <row r="621" spans="1:17" x14ac:dyDescent="0.25">
      <c r="A621" s="293" t="s">
        <v>6752</v>
      </c>
      <c r="B621" s="293" t="s">
        <v>6753</v>
      </c>
      <c r="C621" s="293" t="s">
        <v>6754</v>
      </c>
      <c r="D621" s="293"/>
      <c r="E621" s="293" t="s">
        <v>5411</v>
      </c>
      <c r="F621" s="293"/>
      <c r="G621" s="291"/>
      <c r="H621" s="292">
        <v>0</v>
      </c>
      <c r="I621" s="293" t="s">
        <v>4788</v>
      </c>
      <c r="J621" s="293" t="s">
        <v>4789</v>
      </c>
      <c r="K621" s="293" t="s">
        <v>4737</v>
      </c>
      <c r="L621" s="293" t="s">
        <v>4738</v>
      </c>
      <c r="M621" s="293" t="s">
        <v>4880</v>
      </c>
      <c r="N621" s="293"/>
      <c r="O621" s="293" t="s">
        <v>18813</v>
      </c>
      <c r="P621" s="293" t="s">
        <v>5409</v>
      </c>
      <c r="Q621" s="293" t="s">
        <v>4741</v>
      </c>
    </row>
    <row r="622" spans="1:17" x14ac:dyDescent="0.25">
      <c r="A622" s="293" t="s">
        <v>6755</v>
      </c>
      <c r="B622" s="293" t="s">
        <v>6756</v>
      </c>
      <c r="C622" s="293" t="s">
        <v>6757</v>
      </c>
      <c r="D622" s="293"/>
      <c r="E622" s="293" t="s">
        <v>5411</v>
      </c>
      <c r="F622" s="293"/>
      <c r="G622" s="291"/>
      <c r="H622" s="292">
        <v>0</v>
      </c>
      <c r="I622" s="293" t="s">
        <v>4816</v>
      </c>
      <c r="J622" s="293" t="s">
        <v>4817</v>
      </c>
      <c r="K622" s="293" t="s">
        <v>4737</v>
      </c>
      <c r="L622" s="293" t="s">
        <v>4738</v>
      </c>
      <c r="M622" s="293" t="s">
        <v>4818</v>
      </c>
      <c r="N622" s="293"/>
      <c r="O622" s="293" t="s">
        <v>18813</v>
      </c>
      <c r="P622" s="293" t="s">
        <v>5409</v>
      </c>
      <c r="Q622" s="293" t="s">
        <v>4741</v>
      </c>
    </row>
    <row r="623" spans="1:17" x14ac:dyDescent="0.25">
      <c r="A623" s="293" t="s">
        <v>6758</v>
      </c>
      <c r="B623" s="293" t="s">
        <v>6759</v>
      </c>
      <c r="C623" s="293" t="s">
        <v>6760</v>
      </c>
      <c r="D623" s="293"/>
      <c r="E623" s="293" t="s">
        <v>5411</v>
      </c>
      <c r="F623" s="293"/>
      <c r="G623" s="291"/>
      <c r="H623" s="292">
        <v>0</v>
      </c>
      <c r="I623" s="293" t="s">
        <v>4746</v>
      </c>
      <c r="J623" s="293" t="s">
        <v>4747</v>
      </c>
      <c r="K623" s="293" t="s">
        <v>4737</v>
      </c>
      <c r="L623" s="293" t="s">
        <v>4738</v>
      </c>
      <c r="M623" s="293" t="s">
        <v>6404</v>
      </c>
      <c r="N623" s="293"/>
      <c r="O623" s="293" t="s">
        <v>18813</v>
      </c>
      <c r="P623" s="293" t="s">
        <v>5409</v>
      </c>
      <c r="Q623" s="293" t="s">
        <v>4741</v>
      </c>
    </row>
    <row r="624" spans="1:17" x14ac:dyDescent="0.25">
      <c r="A624" s="293" t="s">
        <v>6761</v>
      </c>
      <c r="B624" s="293" t="s">
        <v>6762</v>
      </c>
      <c r="C624" s="293" t="s">
        <v>6763</v>
      </c>
      <c r="D624" s="293"/>
      <c r="E624" s="293" t="s">
        <v>5411</v>
      </c>
      <c r="F624" s="293"/>
      <c r="G624" s="291"/>
      <c r="H624" s="292">
        <v>0</v>
      </c>
      <c r="I624" s="293" t="s">
        <v>4816</v>
      </c>
      <c r="J624" s="293" t="s">
        <v>4817</v>
      </c>
      <c r="K624" s="293" t="s">
        <v>4737</v>
      </c>
      <c r="L624" s="293" t="s">
        <v>4738</v>
      </c>
      <c r="M624" s="293" t="s">
        <v>4818</v>
      </c>
      <c r="N624" s="293"/>
      <c r="O624" s="293" t="s">
        <v>18813</v>
      </c>
      <c r="P624" s="293" t="s">
        <v>5409</v>
      </c>
      <c r="Q624" s="293" t="s">
        <v>4741</v>
      </c>
    </row>
    <row r="625" spans="1:17" x14ac:dyDescent="0.25">
      <c r="A625" s="293" t="s">
        <v>6764</v>
      </c>
      <c r="B625" s="293" t="s">
        <v>6765</v>
      </c>
      <c r="C625" s="293" t="s">
        <v>6766</v>
      </c>
      <c r="D625" s="293"/>
      <c r="E625" s="293" t="s">
        <v>5411</v>
      </c>
      <c r="F625" s="293"/>
      <c r="G625" s="291"/>
      <c r="H625" s="292">
        <v>0</v>
      </c>
      <c r="I625" s="293" t="s">
        <v>4755</v>
      </c>
      <c r="J625" s="293" t="s">
        <v>4756</v>
      </c>
      <c r="K625" s="293" t="s">
        <v>4737</v>
      </c>
      <c r="L625" s="293" t="s">
        <v>4738</v>
      </c>
      <c r="M625" s="293" t="s">
        <v>4865</v>
      </c>
      <c r="N625" s="293"/>
      <c r="O625" s="293" t="s">
        <v>18813</v>
      </c>
      <c r="P625" s="293" t="s">
        <v>5409</v>
      </c>
      <c r="Q625" s="293" t="s">
        <v>4741</v>
      </c>
    </row>
    <row r="626" spans="1:17" x14ac:dyDescent="0.25">
      <c r="A626" s="293" t="s">
        <v>6767</v>
      </c>
      <c r="B626" s="293" t="s">
        <v>6768</v>
      </c>
      <c r="C626" s="293" t="s">
        <v>6769</v>
      </c>
      <c r="D626" s="293"/>
      <c r="E626" s="293" t="s">
        <v>5411</v>
      </c>
      <c r="F626" s="293"/>
      <c r="G626" s="291"/>
      <c r="H626" s="292">
        <v>0</v>
      </c>
      <c r="I626" s="293" t="s">
        <v>4788</v>
      </c>
      <c r="J626" s="293" t="s">
        <v>4789</v>
      </c>
      <c r="K626" s="293" t="s">
        <v>4737</v>
      </c>
      <c r="L626" s="293" t="s">
        <v>4738</v>
      </c>
      <c r="M626" s="293" t="s">
        <v>6447</v>
      </c>
      <c r="N626" s="293"/>
      <c r="O626" s="293" t="s">
        <v>18813</v>
      </c>
      <c r="P626" s="293" t="s">
        <v>5409</v>
      </c>
      <c r="Q626" s="293" t="s">
        <v>4741</v>
      </c>
    </row>
    <row r="627" spans="1:17" x14ac:dyDescent="0.25">
      <c r="A627" s="293" t="s">
        <v>6770</v>
      </c>
      <c r="B627" s="293" t="s">
        <v>6771</v>
      </c>
      <c r="C627" s="293" t="s">
        <v>6772</v>
      </c>
      <c r="D627" s="293"/>
      <c r="E627" s="293" t="s">
        <v>5411</v>
      </c>
      <c r="F627" s="293"/>
      <c r="G627" s="291"/>
      <c r="H627" s="292">
        <v>0</v>
      </c>
      <c r="I627" s="293" t="s">
        <v>4788</v>
      </c>
      <c r="J627" s="293" t="s">
        <v>4789</v>
      </c>
      <c r="K627" s="293" t="s">
        <v>4737</v>
      </c>
      <c r="L627" s="293" t="s">
        <v>4738</v>
      </c>
      <c r="M627" s="293" t="s">
        <v>6447</v>
      </c>
      <c r="N627" s="293"/>
      <c r="O627" s="293" t="s">
        <v>18813</v>
      </c>
      <c r="P627" s="293" t="s">
        <v>5409</v>
      </c>
      <c r="Q627" s="293" t="s">
        <v>4741</v>
      </c>
    </row>
    <row r="628" spans="1:17" x14ac:dyDescent="0.25">
      <c r="A628" s="293" t="s">
        <v>6773</v>
      </c>
      <c r="B628" s="293" t="s">
        <v>6774</v>
      </c>
      <c r="C628" s="293" t="s">
        <v>6775</v>
      </c>
      <c r="D628" s="293"/>
      <c r="E628" s="293" t="s">
        <v>5411</v>
      </c>
      <c r="F628" s="293"/>
      <c r="G628" s="291"/>
      <c r="H628" s="292">
        <v>0</v>
      </c>
      <c r="I628" s="293" t="s">
        <v>4755</v>
      </c>
      <c r="J628" s="293" t="s">
        <v>4756</v>
      </c>
      <c r="K628" s="293" t="s">
        <v>4737</v>
      </c>
      <c r="L628" s="293" t="s">
        <v>4738</v>
      </c>
      <c r="M628" s="293" t="s">
        <v>4757</v>
      </c>
      <c r="N628" s="293"/>
      <c r="O628" s="293" t="s">
        <v>18813</v>
      </c>
      <c r="P628" s="293" t="s">
        <v>5409</v>
      </c>
      <c r="Q628" s="293" t="s">
        <v>4741</v>
      </c>
    </row>
    <row r="629" spans="1:17" x14ac:dyDescent="0.25">
      <c r="A629" s="293" t="s">
        <v>6776</v>
      </c>
      <c r="B629" s="293" t="s">
        <v>6777</v>
      </c>
      <c r="C629" s="293" t="s">
        <v>6778</v>
      </c>
      <c r="D629" s="293"/>
      <c r="E629" s="293" t="s">
        <v>5411</v>
      </c>
      <c r="F629" s="293"/>
      <c r="G629" s="291"/>
      <c r="H629" s="292">
        <v>0</v>
      </c>
      <c r="I629" s="293" t="s">
        <v>4755</v>
      </c>
      <c r="J629" s="293" t="s">
        <v>4756</v>
      </c>
      <c r="K629" s="293" t="s">
        <v>4737</v>
      </c>
      <c r="L629" s="293" t="s">
        <v>4738</v>
      </c>
      <c r="M629" s="293" t="s">
        <v>4757</v>
      </c>
      <c r="N629" s="293"/>
      <c r="O629" s="293" t="s">
        <v>18813</v>
      </c>
      <c r="P629" s="293" t="s">
        <v>5409</v>
      </c>
      <c r="Q629" s="293" t="s">
        <v>4741</v>
      </c>
    </row>
    <row r="630" spans="1:17" x14ac:dyDescent="0.25">
      <c r="A630" s="293" t="s">
        <v>6779</v>
      </c>
      <c r="B630" s="293" t="s">
        <v>6780</v>
      </c>
      <c r="C630" s="293" t="s">
        <v>6781</v>
      </c>
      <c r="D630" s="293"/>
      <c r="E630" s="293" t="s">
        <v>5411</v>
      </c>
      <c r="F630" s="293"/>
      <c r="G630" s="291"/>
      <c r="H630" s="292">
        <v>0</v>
      </c>
      <c r="I630" s="293" t="s">
        <v>4746</v>
      </c>
      <c r="J630" s="293" t="s">
        <v>4747</v>
      </c>
      <c r="K630" s="293" t="s">
        <v>4737</v>
      </c>
      <c r="L630" s="293" t="s">
        <v>4738</v>
      </c>
      <c r="M630" s="293" t="s">
        <v>6404</v>
      </c>
      <c r="N630" s="293"/>
      <c r="O630" s="293" t="s">
        <v>18813</v>
      </c>
      <c r="P630" s="293" t="s">
        <v>5409</v>
      </c>
      <c r="Q630" s="293" t="s">
        <v>4741</v>
      </c>
    </row>
    <row r="631" spans="1:17" x14ac:dyDescent="0.25">
      <c r="A631" s="293" t="s">
        <v>6782</v>
      </c>
      <c r="B631" s="293" t="s">
        <v>6783</v>
      </c>
      <c r="C631" s="293" t="s">
        <v>6784</v>
      </c>
      <c r="D631" s="293"/>
      <c r="E631" s="293" t="s">
        <v>5411</v>
      </c>
      <c r="F631" s="293"/>
      <c r="G631" s="291"/>
      <c r="H631" s="292">
        <v>0</v>
      </c>
      <c r="I631" s="293" t="s">
        <v>4783</v>
      </c>
      <c r="J631" s="293" t="s">
        <v>4784</v>
      </c>
      <c r="K631" s="293" t="s">
        <v>4737</v>
      </c>
      <c r="L631" s="293" t="s">
        <v>4738</v>
      </c>
      <c r="M631" s="293" t="s">
        <v>6400</v>
      </c>
      <c r="N631" s="293"/>
      <c r="O631" s="293" t="s">
        <v>18813</v>
      </c>
      <c r="P631" s="293" t="s">
        <v>5409</v>
      </c>
      <c r="Q631" s="293" t="s">
        <v>4741</v>
      </c>
    </row>
    <row r="632" spans="1:17" x14ac:dyDescent="0.25">
      <c r="A632" s="293" t="s">
        <v>6785</v>
      </c>
      <c r="B632" s="293" t="s">
        <v>6786</v>
      </c>
      <c r="C632" s="293" t="s">
        <v>6787</v>
      </c>
      <c r="D632" s="293"/>
      <c r="E632" s="293" t="s">
        <v>5411</v>
      </c>
      <c r="F632" s="293"/>
      <c r="G632" s="291"/>
      <c r="H632" s="292">
        <v>0</v>
      </c>
      <c r="I632" s="293" t="s">
        <v>4788</v>
      </c>
      <c r="J632" s="293" t="s">
        <v>4789</v>
      </c>
      <c r="K632" s="293" t="s">
        <v>4737</v>
      </c>
      <c r="L632" s="293" t="s">
        <v>4738</v>
      </c>
      <c r="M632" s="293" t="s">
        <v>4880</v>
      </c>
      <c r="N632" s="293"/>
      <c r="O632" s="293" t="s">
        <v>18813</v>
      </c>
      <c r="P632" s="293" t="s">
        <v>5409</v>
      </c>
      <c r="Q632" s="293" t="s">
        <v>4741</v>
      </c>
    </row>
    <row r="633" spans="1:17" x14ac:dyDescent="0.25">
      <c r="A633" s="293" t="s">
        <v>6788</v>
      </c>
      <c r="B633" s="293" t="s">
        <v>6789</v>
      </c>
      <c r="C633" s="293" t="s">
        <v>6790</v>
      </c>
      <c r="D633" s="293"/>
      <c r="E633" s="293" t="s">
        <v>5411</v>
      </c>
      <c r="F633" s="293"/>
      <c r="G633" s="291"/>
      <c r="H633" s="292">
        <v>0</v>
      </c>
      <c r="I633" s="293" t="s">
        <v>4816</v>
      </c>
      <c r="J633" s="293" t="s">
        <v>4817</v>
      </c>
      <c r="K633" s="293" t="s">
        <v>4737</v>
      </c>
      <c r="L633" s="293" t="s">
        <v>4738</v>
      </c>
      <c r="M633" s="293" t="s">
        <v>6572</v>
      </c>
      <c r="N633" s="293"/>
      <c r="O633" s="293" t="s">
        <v>18813</v>
      </c>
      <c r="P633" s="293" t="s">
        <v>5409</v>
      </c>
      <c r="Q633" s="293" t="s">
        <v>4741</v>
      </c>
    </row>
    <row r="634" spans="1:17" x14ac:dyDescent="0.25">
      <c r="A634" s="293" t="s">
        <v>6791</v>
      </c>
      <c r="B634" s="293" t="s">
        <v>6792</v>
      </c>
      <c r="C634" s="293" t="s">
        <v>6793</v>
      </c>
      <c r="D634" s="293"/>
      <c r="E634" s="293" t="s">
        <v>5411</v>
      </c>
      <c r="F634" s="293"/>
      <c r="G634" s="291"/>
      <c r="H634" s="292">
        <v>0</v>
      </c>
      <c r="I634" s="293" t="s">
        <v>4755</v>
      </c>
      <c r="J634" s="293" t="s">
        <v>4756</v>
      </c>
      <c r="K634" s="293" t="s">
        <v>4737</v>
      </c>
      <c r="L634" s="293" t="s">
        <v>4738</v>
      </c>
      <c r="M634" s="293" t="s">
        <v>4757</v>
      </c>
      <c r="N634" s="293"/>
      <c r="O634" s="293" t="s">
        <v>18813</v>
      </c>
      <c r="P634" s="293" t="s">
        <v>5409</v>
      </c>
      <c r="Q634" s="293" t="s">
        <v>4741</v>
      </c>
    </row>
    <row r="635" spans="1:17" x14ac:dyDescent="0.25">
      <c r="A635" s="293" t="s">
        <v>6794</v>
      </c>
      <c r="B635" s="293" t="s">
        <v>6795</v>
      </c>
      <c r="C635" s="293" t="s">
        <v>6796</v>
      </c>
      <c r="D635" s="293"/>
      <c r="E635" s="293" t="s">
        <v>5411</v>
      </c>
      <c r="F635" s="293"/>
      <c r="G635" s="291"/>
      <c r="H635" s="292">
        <v>0</v>
      </c>
      <c r="I635" s="293" t="s">
        <v>4755</v>
      </c>
      <c r="J635" s="293" t="s">
        <v>4756</v>
      </c>
      <c r="K635" s="293" t="s">
        <v>4737</v>
      </c>
      <c r="L635" s="293" t="s">
        <v>4738</v>
      </c>
      <c r="M635" s="293" t="s">
        <v>4785</v>
      </c>
      <c r="N635" s="293"/>
      <c r="O635" s="293" t="s">
        <v>18813</v>
      </c>
      <c r="P635" s="293" t="s">
        <v>5409</v>
      </c>
      <c r="Q635" s="293" t="s">
        <v>4741</v>
      </c>
    </row>
    <row r="636" spans="1:17" x14ac:dyDescent="0.25">
      <c r="A636" s="293" t="s">
        <v>6797</v>
      </c>
      <c r="B636" s="293" t="s">
        <v>6798</v>
      </c>
      <c r="C636" s="293" t="s">
        <v>6799</v>
      </c>
      <c r="D636" s="293"/>
      <c r="E636" s="293" t="s">
        <v>5411</v>
      </c>
      <c r="F636" s="293"/>
      <c r="G636" s="291"/>
      <c r="H636" s="292">
        <v>0</v>
      </c>
      <c r="I636" s="293" t="s">
        <v>4788</v>
      </c>
      <c r="J636" s="293" t="s">
        <v>4789</v>
      </c>
      <c r="K636" s="293" t="s">
        <v>4737</v>
      </c>
      <c r="L636" s="293" t="s">
        <v>4738</v>
      </c>
      <c r="M636" s="293" t="s">
        <v>6447</v>
      </c>
      <c r="N636" s="293"/>
      <c r="O636" s="293" t="s">
        <v>18813</v>
      </c>
      <c r="P636" s="293" t="s">
        <v>5409</v>
      </c>
      <c r="Q636" s="293" t="s">
        <v>4741</v>
      </c>
    </row>
    <row r="637" spans="1:17" x14ac:dyDescent="0.25">
      <c r="A637" s="293" t="s">
        <v>6800</v>
      </c>
      <c r="B637" s="293" t="s">
        <v>6801</v>
      </c>
      <c r="C637" s="293" t="s">
        <v>6802</v>
      </c>
      <c r="D637" s="293"/>
      <c r="E637" s="293" t="s">
        <v>5411</v>
      </c>
      <c r="F637" s="293"/>
      <c r="G637" s="291"/>
      <c r="H637" s="292">
        <v>0</v>
      </c>
      <c r="I637" s="293" t="s">
        <v>4816</v>
      </c>
      <c r="J637" s="293" t="s">
        <v>4817</v>
      </c>
      <c r="K637" s="293" t="s">
        <v>4737</v>
      </c>
      <c r="L637" s="293" t="s">
        <v>4738</v>
      </c>
      <c r="M637" s="293" t="s">
        <v>4739</v>
      </c>
      <c r="N637" s="293"/>
      <c r="O637" s="293" t="s">
        <v>18813</v>
      </c>
      <c r="P637" s="293" t="s">
        <v>5409</v>
      </c>
      <c r="Q637" s="293" t="s">
        <v>4741</v>
      </c>
    </row>
    <row r="638" spans="1:17" x14ac:dyDescent="0.25">
      <c r="A638" s="293" t="s">
        <v>6803</v>
      </c>
      <c r="B638" s="293" t="s">
        <v>6804</v>
      </c>
      <c r="C638" s="293" t="s">
        <v>6805</v>
      </c>
      <c r="D638" s="293"/>
      <c r="E638" s="293" t="s">
        <v>5411</v>
      </c>
      <c r="F638" s="293"/>
      <c r="G638" s="291"/>
      <c r="H638" s="292">
        <v>0</v>
      </c>
      <c r="I638" s="293" t="s">
        <v>4755</v>
      </c>
      <c r="J638" s="293" t="s">
        <v>4756</v>
      </c>
      <c r="K638" s="293" t="s">
        <v>4737</v>
      </c>
      <c r="L638" s="293" t="s">
        <v>4738</v>
      </c>
      <c r="M638" s="293" t="s">
        <v>4757</v>
      </c>
      <c r="N638" s="293"/>
      <c r="O638" s="293" t="s">
        <v>18813</v>
      </c>
      <c r="P638" s="293" t="s">
        <v>5409</v>
      </c>
      <c r="Q638" s="293" t="s">
        <v>4741</v>
      </c>
    </row>
    <row r="639" spans="1:17" x14ac:dyDescent="0.25">
      <c r="A639" s="293" t="s">
        <v>6806</v>
      </c>
      <c r="B639" s="293" t="s">
        <v>6807</v>
      </c>
      <c r="C639" s="293" t="s">
        <v>6808</v>
      </c>
      <c r="D639" s="293"/>
      <c r="E639" s="293" t="s">
        <v>5411</v>
      </c>
      <c r="F639" s="293"/>
      <c r="G639" s="291"/>
      <c r="H639" s="292">
        <v>0</v>
      </c>
      <c r="I639" s="293" t="s">
        <v>4816</v>
      </c>
      <c r="J639" s="293" t="s">
        <v>4817</v>
      </c>
      <c r="K639" s="293" t="s">
        <v>4737</v>
      </c>
      <c r="L639" s="293" t="s">
        <v>4738</v>
      </c>
      <c r="M639" s="293" t="s">
        <v>4818</v>
      </c>
      <c r="N639" s="293"/>
      <c r="O639" s="293" t="s">
        <v>18813</v>
      </c>
      <c r="P639" s="293" t="s">
        <v>5409</v>
      </c>
      <c r="Q639" s="293" t="s">
        <v>4741</v>
      </c>
    </row>
    <row r="640" spans="1:17" x14ac:dyDescent="0.25">
      <c r="A640" s="293" t="s">
        <v>6809</v>
      </c>
      <c r="B640" s="293" t="s">
        <v>6810</v>
      </c>
      <c r="C640" s="293" t="s">
        <v>6811</v>
      </c>
      <c r="D640" s="293"/>
      <c r="E640" s="293" t="s">
        <v>5411</v>
      </c>
      <c r="F640" s="293"/>
      <c r="G640" s="291"/>
      <c r="H640" s="292">
        <v>0</v>
      </c>
      <c r="I640" s="293" t="s">
        <v>4755</v>
      </c>
      <c r="J640" s="293" t="s">
        <v>4756</v>
      </c>
      <c r="K640" s="293" t="s">
        <v>4737</v>
      </c>
      <c r="L640" s="293" t="s">
        <v>4738</v>
      </c>
      <c r="M640" s="293" t="s">
        <v>4767</v>
      </c>
      <c r="N640" s="293"/>
      <c r="O640" s="293" t="s">
        <v>18813</v>
      </c>
      <c r="P640" s="293" t="s">
        <v>5409</v>
      </c>
      <c r="Q640" s="293" t="s">
        <v>4741</v>
      </c>
    </row>
    <row r="641" spans="1:17" x14ac:dyDescent="0.25">
      <c r="A641" s="293" t="s">
        <v>6812</v>
      </c>
      <c r="B641" s="293" t="s">
        <v>6813</v>
      </c>
      <c r="C641" s="293" t="s">
        <v>6814</v>
      </c>
      <c r="D641" s="293"/>
      <c r="E641" s="293" t="s">
        <v>5411</v>
      </c>
      <c r="F641" s="293"/>
      <c r="G641" s="291"/>
      <c r="H641" s="292">
        <v>0</v>
      </c>
      <c r="I641" s="293" t="s">
        <v>4816</v>
      </c>
      <c r="J641" s="293" t="s">
        <v>4817</v>
      </c>
      <c r="K641" s="293" t="s">
        <v>4737</v>
      </c>
      <c r="L641" s="293" t="s">
        <v>4738</v>
      </c>
      <c r="M641" s="293" t="s">
        <v>4818</v>
      </c>
      <c r="N641" s="293"/>
      <c r="O641" s="293" t="s">
        <v>18813</v>
      </c>
      <c r="P641" s="293" t="s">
        <v>5409</v>
      </c>
      <c r="Q641" s="293" t="s">
        <v>4741</v>
      </c>
    </row>
    <row r="642" spans="1:17" x14ac:dyDescent="0.25">
      <c r="A642" s="293" t="s">
        <v>6815</v>
      </c>
      <c r="B642" s="293" t="s">
        <v>6816</v>
      </c>
      <c r="C642" s="293" t="s">
        <v>6817</v>
      </c>
      <c r="D642" s="293"/>
      <c r="E642" s="293" t="s">
        <v>5411</v>
      </c>
      <c r="F642" s="293"/>
      <c r="G642" s="291"/>
      <c r="H642" s="292">
        <v>0</v>
      </c>
      <c r="I642" s="293" t="s">
        <v>4788</v>
      </c>
      <c r="J642" s="293" t="s">
        <v>4789</v>
      </c>
      <c r="K642" s="293" t="s">
        <v>4737</v>
      </c>
      <c r="L642" s="293" t="s">
        <v>4738</v>
      </c>
      <c r="M642" s="293" t="s">
        <v>6447</v>
      </c>
      <c r="N642" s="293"/>
      <c r="O642" s="293" t="s">
        <v>18813</v>
      </c>
      <c r="P642" s="293" t="s">
        <v>5409</v>
      </c>
      <c r="Q642" s="293" t="s">
        <v>4741</v>
      </c>
    </row>
    <row r="643" spans="1:17" x14ac:dyDescent="0.25">
      <c r="A643" s="293" t="s">
        <v>6818</v>
      </c>
      <c r="B643" s="293" t="s">
        <v>6819</v>
      </c>
      <c r="C643" s="293" t="s">
        <v>6820</v>
      </c>
      <c r="D643" s="293"/>
      <c r="E643" s="293" t="s">
        <v>5411</v>
      </c>
      <c r="F643" s="293"/>
      <c r="G643" s="291"/>
      <c r="H643" s="292">
        <v>0</v>
      </c>
      <c r="I643" s="293" t="s">
        <v>4816</v>
      </c>
      <c r="J643" s="293" t="s">
        <v>4817</v>
      </c>
      <c r="K643" s="293" t="s">
        <v>4737</v>
      </c>
      <c r="L643" s="293" t="s">
        <v>4738</v>
      </c>
      <c r="M643" s="293" t="s">
        <v>4818</v>
      </c>
      <c r="N643" s="293"/>
      <c r="O643" s="293" t="s">
        <v>18813</v>
      </c>
      <c r="P643" s="293" t="s">
        <v>5409</v>
      </c>
      <c r="Q643" s="293" t="s">
        <v>4741</v>
      </c>
    </row>
    <row r="644" spans="1:17" x14ac:dyDescent="0.25">
      <c r="A644" s="293" t="s">
        <v>6821</v>
      </c>
      <c r="B644" s="293" t="s">
        <v>6822</v>
      </c>
      <c r="C644" s="293" t="s">
        <v>6823</v>
      </c>
      <c r="D644" s="293"/>
      <c r="E644" s="293" t="s">
        <v>5411</v>
      </c>
      <c r="F644" s="293"/>
      <c r="G644" s="291"/>
      <c r="H644" s="292">
        <v>0</v>
      </c>
      <c r="I644" s="293" t="s">
        <v>4755</v>
      </c>
      <c r="J644" s="293" t="s">
        <v>4756</v>
      </c>
      <c r="K644" s="293" t="s">
        <v>4737</v>
      </c>
      <c r="L644" s="293" t="s">
        <v>4738</v>
      </c>
      <c r="M644" s="293" t="s">
        <v>4757</v>
      </c>
      <c r="N644" s="293"/>
      <c r="O644" s="293" t="s">
        <v>18813</v>
      </c>
      <c r="P644" s="293" t="s">
        <v>5409</v>
      </c>
      <c r="Q644" s="293" t="s">
        <v>4741</v>
      </c>
    </row>
    <row r="645" spans="1:17" x14ac:dyDescent="0.25">
      <c r="A645" s="293" t="s">
        <v>6824</v>
      </c>
      <c r="B645" s="293" t="s">
        <v>6825</v>
      </c>
      <c r="C645" s="293" t="s">
        <v>6826</v>
      </c>
      <c r="D645" s="293"/>
      <c r="E645" s="293" t="s">
        <v>5411</v>
      </c>
      <c r="F645" s="293"/>
      <c r="G645" s="291"/>
      <c r="H645" s="292">
        <v>0</v>
      </c>
      <c r="I645" s="293" t="s">
        <v>4755</v>
      </c>
      <c r="J645" s="293" t="s">
        <v>4756</v>
      </c>
      <c r="K645" s="293" t="s">
        <v>4737</v>
      </c>
      <c r="L645" s="293" t="s">
        <v>4738</v>
      </c>
      <c r="M645" s="293" t="s">
        <v>4767</v>
      </c>
      <c r="N645" s="293"/>
      <c r="O645" s="293" t="s">
        <v>18813</v>
      </c>
      <c r="P645" s="293" t="s">
        <v>5409</v>
      </c>
      <c r="Q645" s="293" t="s">
        <v>4741</v>
      </c>
    </row>
    <row r="646" spans="1:17" x14ac:dyDescent="0.25">
      <c r="A646" s="293" t="s">
        <v>6827</v>
      </c>
      <c r="B646" s="293" t="s">
        <v>6828</v>
      </c>
      <c r="C646" s="293" t="s">
        <v>6829</v>
      </c>
      <c r="D646" s="293"/>
      <c r="E646" s="293" t="s">
        <v>5411</v>
      </c>
      <c r="F646" s="293"/>
      <c r="G646" s="291"/>
      <c r="H646" s="292">
        <v>0</v>
      </c>
      <c r="I646" s="293" t="s">
        <v>4746</v>
      </c>
      <c r="J646" s="293" t="s">
        <v>4747</v>
      </c>
      <c r="K646" s="293" t="s">
        <v>4737</v>
      </c>
      <c r="L646" s="293" t="s">
        <v>4738</v>
      </c>
      <c r="M646" s="293" t="s">
        <v>4748</v>
      </c>
      <c r="N646" s="293"/>
      <c r="O646" s="293" t="s">
        <v>18813</v>
      </c>
      <c r="P646" s="293" t="s">
        <v>5409</v>
      </c>
      <c r="Q646" s="293" t="s">
        <v>4741</v>
      </c>
    </row>
    <row r="647" spans="1:17" x14ac:dyDescent="0.25">
      <c r="A647" s="293" t="s">
        <v>6830</v>
      </c>
      <c r="B647" s="293" t="s">
        <v>6831</v>
      </c>
      <c r="C647" s="293" t="s">
        <v>6832</v>
      </c>
      <c r="D647" s="293"/>
      <c r="E647" s="293" t="s">
        <v>5411</v>
      </c>
      <c r="F647" s="293"/>
      <c r="G647" s="291"/>
      <c r="H647" s="292">
        <v>0</v>
      </c>
      <c r="I647" s="293" t="s">
        <v>4788</v>
      </c>
      <c r="J647" s="293" t="s">
        <v>4789</v>
      </c>
      <c r="K647" s="293" t="s">
        <v>4737</v>
      </c>
      <c r="L647" s="293" t="s">
        <v>4738</v>
      </c>
      <c r="M647" s="293" t="s">
        <v>4945</v>
      </c>
      <c r="N647" s="293"/>
      <c r="O647" s="293" t="s">
        <v>18813</v>
      </c>
      <c r="P647" s="293" t="s">
        <v>5409</v>
      </c>
      <c r="Q647" s="293" t="s">
        <v>4741</v>
      </c>
    </row>
    <row r="648" spans="1:17" x14ac:dyDescent="0.25">
      <c r="A648" s="293" t="s">
        <v>6833</v>
      </c>
      <c r="B648" s="293" t="s">
        <v>6834</v>
      </c>
      <c r="C648" s="293" t="s">
        <v>6835</v>
      </c>
      <c r="D648" s="293"/>
      <c r="E648" s="293" t="s">
        <v>5411</v>
      </c>
      <c r="F648" s="293"/>
      <c r="G648" s="291"/>
      <c r="H648" s="292">
        <v>0</v>
      </c>
      <c r="I648" s="293" t="s">
        <v>4816</v>
      </c>
      <c r="J648" s="293" t="s">
        <v>4817</v>
      </c>
      <c r="K648" s="293" t="s">
        <v>4737</v>
      </c>
      <c r="L648" s="293" t="s">
        <v>4738</v>
      </c>
      <c r="M648" s="293" t="s">
        <v>6572</v>
      </c>
      <c r="N648" s="293"/>
      <c r="O648" s="293" t="s">
        <v>18813</v>
      </c>
      <c r="P648" s="293" t="s">
        <v>5409</v>
      </c>
      <c r="Q648" s="293" t="s">
        <v>4741</v>
      </c>
    </row>
    <row r="649" spans="1:17" x14ac:dyDescent="0.25">
      <c r="A649" s="293" t="s">
        <v>6836</v>
      </c>
      <c r="B649" s="293" t="s">
        <v>6837</v>
      </c>
      <c r="C649" s="293" t="s">
        <v>6838</v>
      </c>
      <c r="D649" s="293"/>
      <c r="E649" s="293" t="s">
        <v>5411</v>
      </c>
      <c r="F649" s="293"/>
      <c r="G649" s="291"/>
      <c r="H649" s="292">
        <v>0</v>
      </c>
      <c r="I649" s="293" t="s">
        <v>4746</v>
      </c>
      <c r="J649" s="293" t="s">
        <v>4747</v>
      </c>
      <c r="K649" s="293" t="s">
        <v>4737</v>
      </c>
      <c r="L649" s="293" t="s">
        <v>4738</v>
      </c>
      <c r="M649" s="293" t="s">
        <v>4793</v>
      </c>
      <c r="N649" s="293"/>
      <c r="O649" s="293" t="s">
        <v>18813</v>
      </c>
      <c r="P649" s="293" t="s">
        <v>5409</v>
      </c>
      <c r="Q649" s="293" t="s">
        <v>4741</v>
      </c>
    </row>
    <row r="650" spans="1:17" x14ac:dyDescent="0.25">
      <c r="A650" s="293" t="s">
        <v>6839</v>
      </c>
      <c r="B650" s="293" t="s">
        <v>6840</v>
      </c>
      <c r="C650" s="293" t="s">
        <v>6841</v>
      </c>
      <c r="D650" s="293"/>
      <c r="E650" s="293" t="s">
        <v>5411</v>
      </c>
      <c r="F650" s="293"/>
      <c r="G650" s="291"/>
      <c r="H650" s="292">
        <v>0</v>
      </c>
      <c r="I650" s="293" t="s">
        <v>4755</v>
      </c>
      <c r="J650" s="293" t="s">
        <v>4756</v>
      </c>
      <c r="K650" s="293" t="s">
        <v>4737</v>
      </c>
      <c r="L650" s="293" t="s">
        <v>4738</v>
      </c>
      <c r="M650" s="293" t="s">
        <v>4757</v>
      </c>
      <c r="N650" s="293"/>
      <c r="O650" s="293" t="s">
        <v>18813</v>
      </c>
      <c r="P650" s="293" t="s">
        <v>5409</v>
      </c>
      <c r="Q650" s="293" t="s">
        <v>4741</v>
      </c>
    </row>
    <row r="651" spans="1:17" x14ac:dyDescent="0.25">
      <c r="A651" s="293" t="s">
        <v>6842</v>
      </c>
      <c r="B651" s="293" t="s">
        <v>6843</v>
      </c>
      <c r="C651" s="293" t="s">
        <v>6844</v>
      </c>
      <c r="D651" s="293"/>
      <c r="E651" s="293" t="s">
        <v>5411</v>
      </c>
      <c r="F651" s="293"/>
      <c r="G651" s="291"/>
      <c r="H651" s="292">
        <v>0</v>
      </c>
      <c r="I651" s="293" t="s">
        <v>4755</v>
      </c>
      <c r="J651" s="293" t="s">
        <v>4756</v>
      </c>
      <c r="K651" s="293" t="s">
        <v>4737</v>
      </c>
      <c r="L651" s="293" t="s">
        <v>4738</v>
      </c>
      <c r="M651" s="293" t="s">
        <v>4785</v>
      </c>
      <c r="N651" s="293"/>
      <c r="O651" s="293" t="s">
        <v>18813</v>
      </c>
      <c r="P651" s="293" t="s">
        <v>5409</v>
      </c>
      <c r="Q651" s="293" t="s">
        <v>4741</v>
      </c>
    </row>
    <row r="652" spans="1:17" x14ac:dyDescent="0.25">
      <c r="A652" s="293" t="s">
        <v>6845</v>
      </c>
      <c r="B652" s="293" t="s">
        <v>6846</v>
      </c>
      <c r="C652" s="293" t="s">
        <v>6847</v>
      </c>
      <c r="D652" s="293"/>
      <c r="E652" s="293" t="s">
        <v>5411</v>
      </c>
      <c r="F652" s="293"/>
      <c r="G652" s="291"/>
      <c r="H652" s="292">
        <v>0</v>
      </c>
      <c r="I652" s="293" t="s">
        <v>4755</v>
      </c>
      <c r="J652" s="293" t="s">
        <v>4756</v>
      </c>
      <c r="K652" s="293" t="s">
        <v>4737</v>
      </c>
      <c r="L652" s="293" t="s">
        <v>4738</v>
      </c>
      <c r="M652" s="293" t="s">
        <v>4757</v>
      </c>
      <c r="N652" s="293"/>
      <c r="O652" s="293" t="s">
        <v>18813</v>
      </c>
      <c r="P652" s="293" t="s">
        <v>5409</v>
      </c>
      <c r="Q652" s="293" t="s">
        <v>4741</v>
      </c>
    </row>
    <row r="653" spans="1:17" x14ac:dyDescent="0.25">
      <c r="A653" s="293" t="s">
        <v>6848</v>
      </c>
      <c r="B653" s="293" t="s">
        <v>6849</v>
      </c>
      <c r="C653" s="293" t="s">
        <v>6850</v>
      </c>
      <c r="D653" s="293"/>
      <c r="E653" s="293" t="s">
        <v>5411</v>
      </c>
      <c r="F653" s="293"/>
      <c r="G653" s="291"/>
      <c r="H653" s="292">
        <v>0</v>
      </c>
      <c r="I653" s="293" t="s">
        <v>4746</v>
      </c>
      <c r="J653" s="293" t="s">
        <v>4747</v>
      </c>
      <c r="K653" s="293" t="s">
        <v>4737</v>
      </c>
      <c r="L653" s="293" t="s">
        <v>4738</v>
      </c>
      <c r="M653" s="293" t="s">
        <v>4748</v>
      </c>
      <c r="N653" s="293"/>
      <c r="O653" s="293" t="s">
        <v>18813</v>
      </c>
      <c r="P653" s="293" t="s">
        <v>5409</v>
      </c>
      <c r="Q653" s="293" t="s">
        <v>4741</v>
      </c>
    </row>
    <row r="654" spans="1:17" x14ac:dyDescent="0.25">
      <c r="A654" s="293" t="s">
        <v>6851</v>
      </c>
      <c r="B654" s="293" t="s">
        <v>6852</v>
      </c>
      <c r="C654" s="293" t="s">
        <v>6853</v>
      </c>
      <c r="D654" s="293"/>
      <c r="E654" s="293" t="s">
        <v>5411</v>
      </c>
      <c r="F654" s="293"/>
      <c r="G654" s="291"/>
      <c r="H654" s="292">
        <v>0</v>
      </c>
      <c r="I654" s="293" t="s">
        <v>4788</v>
      </c>
      <c r="J654" s="293" t="s">
        <v>4789</v>
      </c>
      <c r="K654" s="293" t="s">
        <v>4737</v>
      </c>
      <c r="L654" s="293" t="s">
        <v>4738</v>
      </c>
      <c r="M654" s="293" t="s">
        <v>4824</v>
      </c>
      <c r="N654" s="293"/>
      <c r="O654" s="293" t="s">
        <v>18813</v>
      </c>
      <c r="P654" s="293" t="s">
        <v>5409</v>
      </c>
      <c r="Q654" s="293" t="s">
        <v>4741</v>
      </c>
    </row>
    <row r="655" spans="1:17" x14ac:dyDescent="0.25">
      <c r="A655" s="293" t="s">
        <v>6854</v>
      </c>
      <c r="B655" s="293" t="s">
        <v>6855</v>
      </c>
      <c r="C655" s="293" t="s">
        <v>6856</v>
      </c>
      <c r="D655" s="293"/>
      <c r="E655" s="293" t="s">
        <v>5411</v>
      </c>
      <c r="F655" s="293"/>
      <c r="G655" s="291"/>
      <c r="H655" s="292">
        <v>0</v>
      </c>
      <c r="I655" s="293" t="s">
        <v>4755</v>
      </c>
      <c r="J655" s="293" t="s">
        <v>4756</v>
      </c>
      <c r="K655" s="293" t="s">
        <v>4737</v>
      </c>
      <c r="L655" s="293" t="s">
        <v>4738</v>
      </c>
      <c r="M655" s="293" t="s">
        <v>4865</v>
      </c>
      <c r="N655" s="293"/>
      <c r="O655" s="293" t="s">
        <v>18813</v>
      </c>
      <c r="P655" s="293" t="s">
        <v>5409</v>
      </c>
      <c r="Q655" s="293" t="s">
        <v>4741</v>
      </c>
    </row>
    <row r="656" spans="1:17" x14ac:dyDescent="0.25">
      <c r="A656" s="293" t="s">
        <v>6857</v>
      </c>
      <c r="B656" s="293" t="s">
        <v>6858</v>
      </c>
      <c r="C656" s="293" t="s">
        <v>6859</v>
      </c>
      <c r="D656" s="293"/>
      <c r="E656" s="293" t="s">
        <v>5411</v>
      </c>
      <c r="F656" s="293"/>
      <c r="G656" s="291"/>
      <c r="H656" s="292">
        <v>0</v>
      </c>
      <c r="I656" s="293" t="s">
        <v>4746</v>
      </c>
      <c r="J656" s="293" t="s">
        <v>4747</v>
      </c>
      <c r="K656" s="293" t="s">
        <v>4737</v>
      </c>
      <c r="L656" s="293" t="s">
        <v>4738</v>
      </c>
      <c r="M656" s="293" t="s">
        <v>6404</v>
      </c>
      <c r="N656" s="293"/>
      <c r="O656" s="293" t="s">
        <v>18813</v>
      </c>
      <c r="P656" s="293" t="s">
        <v>5409</v>
      </c>
      <c r="Q656" s="293" t="s">
        <v>4741</v>
      </c>
    </row>
    <row r="657" spans="1:17" x14ac:dyDescent="0.25">
      <c r="A657" s="293" t="s">
        <v>6860</v>
      </c>
      <c r="B657" s="293" t="s">
        <v>6861</v>
      </c>
      <c r="C657" s="293" t="s">
        <v>6862</v>
      </c>
      <c r="D657" s="293"/>
      <c r="E657" s="293" t="s">
        <v>5411</v>
      </c>
      <c r="F657" s="293"/>
      <c r="G657" s="291"/>
      <c r="H657" s="292">
        <v>0</v>
      </c>
      <c r="I657" s="293" t="s">
        <v>4746</v>
      </c>
      <c r="J657" s="293" t="s">
        <v>4747</v>
      </c>
      <c r="K657" s="293" t="s">
        <v>4737</v>
      </c>
      <c r="L657" s="293" t="s">
        <v>4738</v>
      </c>
      <c r="M657" s="293" t="s">
        <v>4793</v>
      </c>
      <c r="N657" s="293"/>
      <c r="O657" s="293" t="s">
        <v>18813</v>
      </c>
      <c r="P657" s="293" t="s">
        <v>5409</v>
      </c>
      <c r="Q657" s="293" t="s">
        <v>4741</v>
      </c>
    </row>
    <row r="658" spans="1:17" x14ac:dyDescent="0.25">
      <c r="A658" s="293" t="s">
        <v>6863</v>
      </c>
      <c r="B658" s="293" t="s">
        <v>6864</v>
      </c>
      <c r="C658" s="293" t="s">
        <v>6865</v>
      </c>
      <c r="D658" s="293"/>
      <c r="E658" s="293" t="s">
        <v>5411</v>
      </c>
      <c r="F658" s="293"/>
      <c r="G658" s="291"/>
      <c r="H658" s="292">
        <v>0</v>
      </c>
      <c r="I658" s="293" t="s">
        <v>4746</v>
      </c>
      <c r="J658" s="293" t="s">
        <v>4747</v>
      </c>
      <c r="K658" s="293" t="s">
        <v>4737</v>
      </c>
      <c r="L658" s="293" t="s">
        <v>4738</v>
      </c>
      <c r="M658" s="293" t="s">
        <v>6404</v>
      </c>
      <c r="N658" s="293"/>
      <c r="O658" s="293" t="s">
        <v>18813</v>
      </c>
      <c r="P658" s="293" t="s">
        <v>5409</v>
      </c>
      <c r="Q658" s="293" t="s">
        <v>4741</v>
      </c>
    </row>
    <row r="659" spans="1:17" x14ac:dyDescent="0.25">
      <c r="A659" s="293" t="s">
        <v>6866</v>
      </c>
      <c r="B659" s="293" t="s">
        <v>6867</v>
      </c>
      <c r="C659" s="293" t="s">
        <v>6868</v>
      </c>
      <c r="D659" s="293"/>
      <c r="E659" s="293" t="s">
        <v>5411</v>
      </c>
      <c r="F659" s="293"/>
      <c r="G659" s="291"/>
      <c r="H659" s="292">
        <v>0</v>
      </c>
      <c r="I659" s="293" t="s">
        <v>4788</v>
      </c>
      <c r="J659" s="293" t="s">
        <v>4789</v>
      </c>
      <c r="K659" s="293" t="s">
        <v>4737</v>
      </c>
      <c r="L659" s="293" t="s">
        <v>4738</v>
      </c>
      <c r="M659" s="293" t="s">
        <v>4945</v>
      </c>
      <c r="N659" s="293"/>
      <c r="O659" s="293" t="s">
        <v>18813</v>
      </c>
      <c r="P659" s="293" t="s">
        <v>5409</v>
      </c>
      <c r="Q659" s="293" t="s">
        <v>4741</v>
      </c>
    </row>
    <row r="660" spans="1:17" x14ac:dyDescent="0.25">
      <c r="A660" s="293" t="s">
        <v>6869</v>
      </c>
      <c r="B660" s="293" t="s">
        <v>6870</v>
      </c>
      <c r="C660" s="293" t="s">
        <v>6871</v>
      </c>
      <c r="D660" s="293"/>
      <c r="E660" s="293" t="s">
        <v>5411</v>
      </c>
      <c r="F660" s="293"/>
      <c r="G660" s="291"/>
      <c r="H660" s="292">
        <v>0</v>
      </c>
      <c r="I660" s="293" t="s">
        <v>4746</v>
      </c>
      <c r="J660" s="293" t="s">
        <v>4747</v>
      </c>
      <c r="K660" s="293" t="s">
        <v>4737</v>
      </c>
      <c r="L660" s="293" t="s">
        <v>4738</v>
      </c>
      <c r="M660" s="293" t="s">
        <v>4793</v>
      </c>
      <c r="N660" s="293"/>
      <c r="O660" s="293" t="s">
        <v>18813</v>
      </c>
      <c r="P660" s="293" t="s">
        <v>5409</v>
      </c>
      <c r="Q660" s="293" t="s">
        <v>4741</v>
      </c>
    </row>
    <row r="661" spans="1:17" x14ac:dyDescent="0.25">
      <c r="A661" s="293" t="s">
        <v>6872</v>
      </c>
      <c r="B661" s="293" t="s">
        <v>6873</v>
      </c>
      <c r="C661" s="293" t="s">
        <v>6874</v>
      </c>
      <c r="D661" s="293"/>
      <c r="E661" s="293" t="s">
        <v>5411</v>
      </c>
      <c r="F661" s="293"/>
      <c r="G661" s="291"/>
      <c r="H661" s="292">
        <v>0</v>
      </c>
      <c r="I661" s="293" t="s">
        <v>4746</v>
      </c>
      <c r="J661" s="293" t="s">
        <v>4747</v>
      </c>
      <c r="K661" s="293" t="s">
        <v>4737</v>
      </c>
      <c r="L661" s="293" t="s">
        <v>4738</v>
      </c>
      <c r="M661" s="293" t="s">
        <v>4793</v>
      </c>
      <c r="N661" s="293"/>
      <c r="O661" s="293" t="s">
        <v>18813</v>
      </c>
      <c r="P661" s="293" t="s">
        <v>5409</v>
      </c>
      <c r="Q661" s="293" t="s">
        <v>4741</v>
      </c>
    </row>
    <row r="662" spans="1:17" x14ac:dyDescent="0.25">
      <c r="A662" s="293" t="s">
        <v>6875</v>
      </c>
      <c r="B662" s="293" t="s">
        <v>6876</v>
      </c>
      <c r="C662" s="293" t="s">
        <v>6877</v>
      </c>
      <c r="D662" s="293"/>
      <c r="E662" s="293" t="s">
        <v>5411</v>
      </c>
      <c r="F662" s="293"/>
      <c r="G662" s="291"/>
      <c r="H662" s="292">
        <v>0</v>
      </c>
      <c r="I662" s="293" t="s">
        <v>4788</v>
      </c>
      <c r="J662" s="293" t="s">
        <v>4789</v>
      </c>
      <c r="K662" s="293" t="s">
        <v>4737</v>
      </c>
      <c r="L662" s="293" t="s">
        <v>4738</v>
      </c>
      <c r="M662" s="293" t="s">
        <v>6447</v>
      </c>
      <c r="N662" s="293"/>
      <c r="O662" s="293" t="s">
        <v>18813</v>
      </c>
      <c r="P662" s="293" t="s">
        <v>5409</v>
      </c>
      <c r="Q662" s="293" t="s">
        <v>4741</v>
      </c>
    </row>
    <row r="663" spans="1:17" x14ac:dyDescent="0.25">
      <c r="A663" s="293" t="s">
        <v>6878</v>
      </c>
      <c r="B663" s="293" t="s">
        <v>6879</v>
      </c>
      <c r="C663" s="293" t="s">
        <v>6880</v>
      </c>
      <c r="D663" s="293"/>
      <c r="E663" s="293" t="s">
        <v>5411</v>
      </c>
      <c r="F663" s="293"/>
      <c r="G663" s="291"/>
      <c r="H663" s="292">
        <v>0</v>
      </c>
      <c r="I663" s="293" t="s">
        <v>4816</v>
      </c>
      <c r="J663" s="293" t="s">
        <v>4817</v>
      </c>
      <c r="K663" s="293" t="s">
        <v>4737</v>
      </c>
      <c r="L663" s="293" t="s">
        <v>4738</v>
      </c>
      <c r="M663" s="293" t="s">
        <v>4818</v>
      </c>
      <c r="N663" s="293"/>
      <c r="O663" s="293" t="s">
        <v>18813</v>
      </c>
      <c r="P663" s="293" t="s">
        <v>5409</v>
      </c>
      <c r="Q663" s="293" t="s">
        <v>4741</v>
      </c>
    </row>
    <row r="664" spans="1:17" x14ac:dyDescent="0.25">
      <c r="A664" s="293" t="s">
        <v>6881</v>
      </c>
      <c r="B664" s="293" t="s">
        <v>6882</v>
      </c>
      <c r="C664" s="293" t="s">
        <v>6883</v>
      </c>
      <c r="D664" s="293"/>
      <c r="E664" s="293" t="s">
        <v>5411</v>
      </c>
      <c r="F664" s="293"/>
      <c r="G664" s="291"/>
      <c r="H664" s="292">
        <v>0</v>
      </c>
      <c r="I664" s="293" t="s">
        <v>4755</v>
      </c>
      <c r="J664" s="293" t="s">
        <v>4756</v>
      </c>
      <c r="K664" s="293" t="s">
        <v>4737</v>
      </c>
      <c r="L664" s="293" t="s">
        <v>4738</v>
      </c>
      <c r="M664" s="293" t="s">
        <v>4757</v>
      </c>
      <c r="N664" s="293"/>
      <c r="O664" s="293" t="s">
        <v>18813</v>
      </c>
      <c r="P664" s="293" t="s">
        <v>5409</v>
      </c>
      <c r="Q664" s="293" t="s">
        <v>4741</v>
      </c>
    </row>
    <row r="665" spans="1:17" x14ac:dyDescent="0.25">
      <c r="A665" s="293" t="s">
        <v>6884</v>
      </c>
      <c r="B665" s="293" t="s">
        <v>6885</v>
      </c>
      <c r="C665" s="293" t="s">
        <v>6886</v>
      </c>
      <c r="D665" s="293"/>
      <c r="E665" s="293" t="s">
        <v>5411</v>
      </c>
      <c r="F665" s="293"/>
      <c r="G665" s="291"/>
      <c r="H665" s="292">
        <v>0</v>
      </c>
      <c r="I665" s="293" t="s">
        <v>4788</v>
      </c>
      <c r="J665" s="293" t="s">
        <v>4789</v>
      </c>
      <c r="K665" s="293" t="s">
        <v>4737</v>
      </c>
      <c r="L665" s="293" t="s">
        <v>4738</v>
      </c>
      <c r="M665" s="293" t="s">
        <v>4880</v>
      </c>
      <c r="N665" s="293"/>
      <c r="O665" s="293" t="s">
        <v>18813</v>
      </c>
      <c r="P665" s="293" t="s">
        <v>5409</v>
      </c>
      <c r="Q665" s="293" t="s">
        <v>4741</v>
      </c>
    </row>
    <row r="666" spans="1:17" x14ac:dyDescent="0.25">
      <c r="A666" s="293" t="s">
        <v>6887</v>
      </c>
      <c r="B666" s="293" t="s">
        <v>6888</v>
      </c>
      <c r="C666" s="293" t="s">
        <v>6889</v>
      </c>
      <c r="D666" s="293"/>
      <c r="E666" s="293" t="s">
        <v>5411</v>
      </c>
      <c r="F666" s="293"/>
      <c r="G666" s="291"/>
      <c r="H666" s="292">
        <v>0</v>
      </c>
      <c r="I666" s="293" t="s">
        <v>4755</v>
      </c>
      <c r="J666" s="293" t="s">
        <v>4756</v>
      </c>
      <c r="K666" s="293" t="s">
        <v>4737</v>
      </c>
      <c r="L666" s="293" t="s">
        <v>4738</v>
      </c>
      <c r="M666" s="293" t="s">
        <v>4785</v>
      </c>
      <c r="N666" s="293"/>
      <c r="O666" s="293" t="s">
        <v>18813</v>
      </c>
      <c r="P666" s="293" t="s">
        <v>5409</v>
      </c>
      <c r="Q666" s="293" t="s">
        <v>4741</v>
      </c>
    </row>
    <row r="667" spans="1:17" x14ac:dyDescent="0.25">
      <c r="A667" s="293" t="s">
        <v>6890</v>
      </c>
      <c r="B667" s="293" t="s">
        <v>6891</v>
      </c>
      <c r="C667" s="293" t="s">
        <v>6892</v>
      </c>
      <c r="D667" s="293"/>
      <c r="E667" s="293" t="s">
        <v>5411</v>
      </c>
      <c r="F667" s="293"/>
      <c r="G667" s="291"/>
      <c r="H667" s="292">
        <v>0</v>
      </c>
      <c r="I667" s="293" t="s">
        <v>4746</v>
      </c>
      <c r="J667" s="293" t="s">
        <v>4747</v>
      </c>
      <c r="K667" s="293" t="s">
        <v>4737</v>
      </c>
      <c r="L667" s="293" t="s">
        <v>4738</v>
      </c>
      <c r="M667" s="293" t="s">
        <v>4793</v>
      </c>
      <c r="N667" s="293"/>
      <c r="O667" s="293" t="s">
        <v>18813</v>
      </c>
      <c r="P667" s="293" t="s">
        <v>5409</v>
      </c>
      <c r="Q667" s="293" t="s">
        <v>4741</v>
      </c>
    </row>
    <row r="668" spans="1:17" x14ac:dyDescent="0.25">
      <c r="A668" s="293" t="s">
        <v>6893</v>
      </c>
      <c r="B668" s="293" t="s">
        <v>6894</v>
      </c>
      <c r="C668" s="293" t="s">
        <v>6895</v>
      </c>
      <c r="D668" s="293"/>
      <c r="E668" s="293" t="s">
        <v>5411</v>
      </c>
      <c r="F668" s="293"/>
      <c r="G668" s="291"/>
      <c r="H668" s="292">
        <v>0</v>
      </c>
      <c r="I668" s="293" t="s">
        <v>4755</v>
      </c>
      <c r="J668" s="293" t="s">
        <v>4756</v>
      </c>
      <c r="K668" s="293" t="s">
        <v>4737</v>
      </c>
      <c r="L668" s="293" t="s">
        <v>4738</v>
      </c>
      <c r="M668" s="293" t="s">
        <v>4934</v>
      </c>
      <c r="N668" s="293"/>
      <c r="O668" s="293" t="s">
        <v>18813</v>
      </c>
      <c r="P668" s="293" t="s">
        <v>5409</v>
      </c>
      <c r="Q668" s="293" t="s">
        <v>4741</v>
      </c>
    </row>
    <row r="669" spans="1:17" x14ac:dyDescent="0.25">
      <c r="A669" s="293" t="s">
        <v>6896</v>
      </c>
      <c r="B669" s="293" t="s">
        <v>6897</v>
      </c>
      <c r="C669" s="293" t="s">
        <v>6898</v>
      </c>
      <c r="D669" s="293"/>
      <c r="E669" s="293" t="s">
        <v>5411</v>
      </c>
      <c r="F669" s="293"/>
      <c r="G669" s="291"/>
      <c r="H669" s="292">
        <v>0</v>
      </c>
      <c r="I669" s="293" t="s">
        <v>4746</v>
      </c>
      <c r="J669" s="293" t="s">
        <v>4747</v>
      </c>
      <c r="K669" s="293" t="s">
        <v>4737</v>
      </c>
      <c r="L669" s="293" t="s">
        <v>4738</v>
      </c>
      <c r="M669" s="293" t="s">
        <v>6404</v>
      </c>
      <c r="N669" s="293"/>
      <c r="O669" s="293" t="s">
        <v>18813</v>
      </c>
      <c r="P669" s="293" t="s">
        <v>5409</v>
      </c>
      <c r="Q669" s="293" t="s">
        <v>4741</v>
      </c>
    </row>
    <row r="670" spans="1:17" x14ac:dyDescent="0.25">
      <c r="A670" s="293" t="s">
        <v>6899</v>
      </c>
      <c r="B670" s="293" t="s">
        <v>6900</v>
      </c>
      <c r="C670" s="293" t="s">
        <v>6901</v>
      </c>
      <c r="D670" s="293"/>
      <c r="E670" s="293" t="s">
        <v>5411</v>
      </c>
      <c r="F670" s="293"/>
      <c r="G670" s="291"/>
      <c r="H670" s="292">
        <v>0</v>
      </c>
      <c r="I670" s="293" t="s">
        <v>4788</v>
      </c>
      <c r="J670" s="293" t="s">
        <v>4789</v>
      </c>
      <c r="K670" s="293" t="s">
        <v>4737</v>
      </c>
      <c r="L670" s="293" t="s">
        <v>4738</v>
      </c>
      <c r="M670" s="293" t="s">
        <v>4824</v>
      </c>
      <c r="N670" s="293"/>
      <c r="O670" s="293" t="s">
        <v>18813</v>
      </c>
      <c r="P670" s="293" t="s">
        <v>5409</v>
      </c>
      <c r="Q670" s="293" t="s">
        <v>4741</v>
      </c>
    </row>
    <row r="671" spans="1:17" x14ac:dyDescent="0.25">
      <c r="A671" s="293" t="s">
        <v>6902</v>
      </c>
      <c r="B671" s="293" t="s">
        <v>6903</v>
      </c>
      <c r="C671" s="293" t="s">
        <v>6904</v>
      </c>
      <c r="D671" s="293"/>
      <c r="E671" s="293" t="s">
        <v>5411</v>
      </c>
      <c r="F671" s="293"/>
      <c r="G671" s="291"/>
      <c r="H671" s="292">
        <v>0</v>
      </c>
      <c r="I671" s="293" t="s">
        <v>4746</v>
      </c>
      <c r="J671" s="293" t="s">
        <v>4747</v>
      </c>
      <c r="K671" s="293" t="s">
        <v>4737</v>
      </c>
      <c r="L671" s="293" t="s">
        <v>4738</v>
      </c>
      <c r="M671" s="293" t="s">
        <v>4793</v>
      </c>
      <c r="N671" s="293"/>
      <c r="O671" s="293" t="s">
        <v>18813</v>
      </c>
      <c r="P671" s="293" t="s">
        <v>5409</v>
      </c>
      <c r="Q671" s="293" t="s">
        <v>4741</v>
      </c>
    </row>
    <row r="672" spans="1:17" x14ac:dyDescent="0.25">
      <c r="A672" s="293" t="s">
        <v>6905</v>
      </c>
      <c r="B672" s="293" t="s">
        <v>6906</v>
      </c>
      <c r="C672" s="293" t="s">
        <v>6907</v>
      </c>
      <c r="D672" s="293"/>
      <c r="E672" s="293" t="s">
        <v>5411</v>
      </c>
      <c r="F672" s="293"/>
      <c r="G672" s="291"/>
      <c r="H672" s="292">
        <v>0</v>
      </c>
      <c r="I672" s="293" t="s">
        <v>4746</v>
      </c>
      <c r="J672" s="293" t="s">
        <v>4747</v>
      </c>
      <c r="K672" s="293" t="s">
        <v>4737</v>
      </c>
      <c r="L672" s="293" t="s">
        <v>4738</v>
      </c>
      <c r="M672" s="293" t="s">
        <v>6404</v>
      </c>
      <c r="N672" s="293"/>
      <c r="O672" s="293" t="s">
        <v>18813</v>
      </c>
      <c r="P672" s="293" t="s">
        <v>5409</v>
      </c>
      <c r="Q672" s="293" t="s">
        <v>4741</v>
      </c>
    </row>
    <row r="673" spans="1:17" x14ac:dyDescent="0.25">
      <c r="A673" s="293" t="s">
        <v>6908</v>
      </c>
      <c r="B673" s="293" t="s">
        <v>6909</v>
      </c>
      <c r="C673" s="293" t="s">
        <v>6910</v>
      </c>
      <c r="D673" s="293"/>
      <c r="E673" s="293" t="s">
        <v>5411</v>
      </c>
      <c r="F673" s="293"/>
      <c r="G673" s="291"/>
      <c r="H673" s="292">
        <v>0</v>
      </c>
      <c r="I673" s="293" t="s">
        <v>4755</v>
      </c>
      <c r="J673" s="293" t="s">
        <v>4756</v>
      </c>
      <c r="K673" s="293" t="s">
        <v>4737</v>
      </c>
      <c r="L673" s="293" t="s">
        <v>4738</v>
      </c>
      <c r="M673" s="293" t="s">
        <v>4916</v>
      </c>
      <c r="N673" s="293"/>
      <c r="O673" s="293" t="s">
        <v>18813</v>
      </c>
      <c r="P673" s="293" t="s">
        <v>5409</v>
      </c>
      <c r="Q673" s="293" t="s">
        <v>4741</v>
      </c>
    </row>
    <row r="674" spans="1:17" x14ac:dyDescent="0.25">
      <c r="A674" s="293" t="s">
        <v>6911</v>
      </c>
      <c r="B674" s="293" t="s">
        <v>6912</v>
      </c>
      <c r="C674" s="293" t="s">
        <v>6913</v>
      </c>
      <c r="D674" s="293"/>
      <c r="E674" s="293" t="s">
        <v>5411</v>
      </c>
      <c r="F674" s="293"/>
      <c r="G674" s="291"/>
      <c r="H674" s="292">
        <v>0</v>
      </c>
      <c r="I674" s="293" t="s">
        <v>4746</v>
      </c>
      <c r="J674" s="293" t="s">
        <v>4747</v>
      </c>
      <c r="K674" s="293" t="s">
        <v>4737</v>
      </c>
      <c r="L674" s="293" t="s">
        <v>4738</v>
      </c>
      <c r="M674" s="293" t="s">
        <v>4793</v>
      </c>
      <c r="N674" s="293"/>
      <c r="O674" s="293" t="s">
        <v>18813</v>
      </c>
      <c r="P674" s="293" t="s">
        <v>5409</v>
      </c>
      <c r="Q674" s="293" t="s">
        <v>4741</v>
      </c>
    </row>
    <row r="675" spans="1:17" x14ac:dyDescent="0.25">
      <c r="A675" s="293" t="s">
        <v>6914</v>
      </c>
      <c r="B675" s="293" t="s">
        <v>6915</v>
      </c>
      <c r="C675" s="293" t="s">
        <v>6916</v>
      </c>
      <c r="D675" s="293"/>
      <c r="E675" s="293" t="s">
        <v>5411</v>
      </c>
      <c r="F675" s="293"/>
      <c r="G675" s="291"/>
      <c r="H675" s="292">
        <v>0</v>
      </c>
      <c r="I675" s="293" t="s">
        <v>4816</v>
      </c>
      <c r="J675" s="293" t="s">
        <v>4817</v>
      </c>
      <c r="K675" s="293" t="s">
        <v>4737</v>
      </c>
      <c r="L675" s="293" t="s">
        <v>4738</v>
      </c>
      <c r="M675" s="293" t="s">
        <v>4739</v>
      </c>
      <c r="N675" s="293"/>
      <c r="O675" s="293" t="s">
        <v>18813</v>
      </c>
      <c r="P675" s="293" t="s">
        <v>5409</v>
      </c>
      <c r="Q675" s="293" t="s">
        <v>4741</v>
      </c>
    </row>
    <row r="676" spans="1:17" x14ac:dyDescent="0.25">
      <c r="A676" s="293" t="s">
        <v>6917</v>
      </c>
      <c r="B676" s="293" t="s">
        <v>6918</v>
      </c>
      <c r="C676" s="293" t="s">
        <v>6919</v>
      </c>
      <c r="D676" s="293"/>
      <c r="E676" s="293" t="s">
        <v>5411</v>
      </c>
      <c r="F676" s="293"/>
      <c r="G676" s="291"/>
      <c r="H676" s="292">
        <v>0</v>
      </c>
      <c r="I676" s="293" t="s">
        <v>4755</v>
      </c>
      <c r="J676" s="293" t="s">
        <v>4756</v>
      </c>
      <c r="K676" s="293" t="s">
        <v>4737</v>
      </c>
      <c r="L676" s="293" t="s">
        <v>4738</v>
      </c>
      <c r="M676" s="293" t="s">
        <v>4865</v>
      </c>
      <c r="N676" s="293"/>
      <c r="O676" s="293" t="s">
        <v>18813</v>
      </c>
      <c r="P676" s="293" t="s">
        <v>5409</v>
      </c>
      <c r="Q676" s="293" t="s">
        <v>4741</v>
      </c>
    </row>
    <row r="677" spans="1:17" x14ac:dyDescent="0.25">
      <c r="A677" s="293" t="s">
        <v>6920</v>
      </c>
      <c r="B677" s="293" t="s">
        <v>6921</v>
      </c>
      <c r="C677" s="293" t="s">
        <v>6922</v>
      </c>
      <c r="D677" s="293"/>
      <c r="E677" s="293" t="s">
        <v>5411</v>
      </c>
      <c r="F677" s="293"/>
      <c r="G677" s="291"/>
      <c r="H677" s="292">
        <v>0</v>
      </c>
      <c r="I677" s="293" t="s">
        <v>4788</v>
      </c>
      <c r="J677" s="293" t="s">
        <v>4789</v>
      </c>
      <c r="K677" s="293" t="s">
        <v>4737</v>
      </c>
      <c r="L677" s="293" t="s">
        <v>4738</v>
      </c>
      <c r="M677" s="293" t="s">
        <v>4830</v>
      </c>
      <c r="N677" s="293"/>
      <c r="O677" s="293" t="s">
        <v>18813</v>
      </c>
      <c r="P677" s="293" t="s">
        <v>5409</v>
      </c>
      <c r="Q677" s="293" t="s">
        <v>4741</v>
      </c>
    </row>
    <row r="678" spans="1:17" x14ac:dyDescent="0.25">
      <c r="A678" s="293" t="s">
        <v>6923</v>
      </c>
      <c r="B678" s="293" t="s">
        <v>6924</v>
      </c>
      <c r="C678" s="293" t="s">
        <v>6925</v>
      </c>
      <c r="D678" s="293"/>
      <c r="E678" s="293" t="s">
        <v>5411</v>
      </c>
      <c r="F678" s="293"/>
      <c r="G678" s="291"/>
      <c r="H678" s="292">
        <v>0</v>
      </c>
      <c r="I678" s="293" t="s">
        <v>4746</v>
      </c>
      <c r="J678" s="293" t="s">
        <v>4747</v>
      </c>
      <c r="K678" s="293" t="s">
        <v>4737</v>
      </c>
      <c r="L678" s="293" t="s">
        <v>4738</v>
      </c>
      <c r="M678" s="293" t="s">
        <v>4793</v>
      </c>
      <c r="N678" s="293"/>
      <c r="O678" s="293" t="s">
        <v>18813</v>
      </c>
      <c r="P678" s="293" t="s">
        <v>5409</v>
      </c>
      <c r="Q678" s="293" t="s">
        <v>4741</v>
      </c>
    </row>
    <row r="679" spans="1:17" x14ac:dyDescent="0.25">
      <c r="A679" s="293" t="s">
        <v>6926</v>
      </c>
      <c r="B679" s="293" t="s">
        <v>6927</v>
      </c>
      <c r="C679" s="293" t="s">
        <v>6928</v>
      </c>
      <c r="D679" s="293"/>
      <c r="E679" s="293" t="s">
        <v>5411</v>
      </c>
      <c r="F679" s="293"/>
      <c r="G679" s="291"/>
      <c r="H679" s="292">
        <v>0</v>
      </c>
      <c r="I679" s="293" t="s">
        <v>4788</v>
      </c>
      <c r="J679" s="293" t="s">
        <v>4789</v>
      </c>
      <c r="K679" s="293" t="s">
        <v>4737</v>
      </c>
      <c r="L679" s="293" t="s">
        <v>4738</v>
      </c>
      <c r="M679" s="293" t="s">
        <v>4880</v>
      </c>
      <c r="N679" s="293"/>
      <c r="O679" s="293" t="s">
        <v>18813</v>
      </c>
      <c r="P679" s="293" t="s">
        <v>5409</v>
      </c>
      <c r="Q679" s="293" t="s">
        <v>4741</v>
      </c>
    </row>
    <row r="680" spans="1:17" x14ac:dyDescent="0.25">
      <c r="A680" s="293" t="s">
        <v>6929</v>
      </c>
      <c r="B680" s="293" t="s">
        <v>6930</v>
      </c>
      <c r="C680" s="293" t="s">
        <v>6931</v>
      </c>
      <c r="D680" s="293"/>
      <c r="E680" s="293" t="s">
        <v>5411</v>
      </c>
      <c r="F680" s="293"/>
      <c r="G680" s="291"/>
      <c r="H680" s="292">
        <v>0</v>
      </c>
      <c r="I680" s="293" t="s">
        <v>4788</v>
      </c>
      <c r="J680" s="293" t="s">
        <v>4789</v>
      </c>
      <c r="K680" s="293" t="s">
        <v>4737</v>
      </c>
      <c r="L680" s="293" t="s">
        <v>4738</v>
      </c>
      <c r="M680" s="293" t="s">
        <v>4790</v>
      </c>
      <c r="N680" s="293"/>
      <c r="O680" s="293" t="s">
        <v>18813</v>
      </c>
      <c r="P680" s="293" t="s">
        <v>5409</v>
      </c>
      <c r="Q680" s="293" t="s">
        <v>4741</v>
      </c>
    </row>
    <row r="681" spans="1:17" x14ac:dyDescent="0.25">
      <c r="A681" s="293" t="s">
        <v>6932</v>
      </c>
      <c r="B681" s="293" t="s">
        <v>6933</v>
      </c>
      <c r="C681" s="293" t="s">
        <v>6934</v>
      </c>
      <c r="D681" s="293"/>
      <c r="E681" s="293" t="s">
        <v>5411</v>
      </c>
      <c r="F681" s="293"/>
      <c r="G681" s="291"/>
      <c r="H681" s="292">
        <v>0</v>
      </c>
      <c r="I681" s="293" t="s">
        <v>4788</v>
      </c>
      <c r="J681" s="293" t="s">
        <v>4789</v>
      </c>
      <c r="K681" s="293" t="s">
        <v>4737</v>
      </c>
      <c r="L681" s="293" t="s">
        <v>4738</v>
      </c>
      <c r="M681" s="293" t="s">
        <v>4945</v>
      </c>
      <c r="N681" s="293"/>
      <c r="O681" s="293" t="s">
        <v>18813</v>
      </c>
      <c r="P681" s="293" t="s">
        <v>5409</v>
      </c>
      <c r="Q681" s="293" t="s">
        <v>4741</v>
      </c>
    </row>
    <row r="682" spans="1:17" x14ac:dyDescent="0.25">
      <c r="A682" s="293" t="s">
        <v>6935</v>
      </c>
      <c r="B682" s="293" t="s">
        <v>6936</v>
      </c>
      <c r="C682" s="293" t="s">
        <v>6937</v>
      </c>
      <c r="D682" s="293"/>
      <c r="E682" s="293" t="s">
        <v>5411</v>
      </c>
      <c r="F682" s="293"/>
      <c r="G682" s="291"/>
      <c r="H682" s="292">
        <v>0</v>
      </c>
      <c r="I682" s="293" t="s">
        <v>4746</v>
      </c>
      <c r="J682" s="293" t="s">
        <v>4747</v>
      </c>
      <c r="K682" s="293" t="s">
        <v>4737</v>
      </c>
      <c r="L682" s="293" t="s">
        <v>4738</v>
      </c>
      <c r="M682" s="293" t="s">
        <v>4748</v>
      </c>
      <c r="N682" s="293"/>
      <c r="O682" s="293" t="s">
        <v>18813</v>
      </c>
      <c r="P682" s="293" t="s">
        <v>5409</v>
      </c>
      <c r="Q682" s="293" t="s">
        <v>4741</v>
      </c>
    </row>
    <row r="683" spans="1:17" x14ac:dyDescent="0.25">
      <c r="A683" s="293" t="s">
        <v>6938</v>
      </c>
      <c r="B683" s="293" t="s">
        <v>6939</v>
      </c>
      <c r="C683" s="293" t="s">
        <v>6940</v>
      </c>
      <c r="D683" s="293"/>
      <c r="E683" s="293" t="s">
        <v>5411</v>
      </c>
      <c r="F683" s="293"/>
      <c r="G683" s="291"/>
      <c r="H683" s="292">
        <v>0</v>
      </c>
      <c r="I683" s="293" t="s">
        <v>4788</v>
      </c>
      <c r="J683" s="293" t="s">
        <v>4789</v>
      </c>
      <c r="K683" s="293" t="s">
        <v>4737</v>
      </c>
      <c r="L683" s="293" t="s">
        <v>4738</v>
      </c>
      <c r="M683" s="293" t="s">
        <v>4830</v>
      </c>
      <c r="N683" s="293"/>
      <c r="O683" s="293" t="s">
        <v>18813</v>
      </c>
      <c r="P683" s="293" t="s">
        <v>5409</v>
      </c>
      <c r="Q683" s="293" t="s">
        <v>4741</v>
      </c>
    </row>
    <row r="684" spans="1:17" x14ac:dyDescent="0.25">
      <c r="A684" s="293" t="s">
        <v>6941</v>
      </c>
      <c r="B684" s="293" t="s">
        <v>6942</v>
      </c>
      <c r="C684" s="293" t="s">
        <v>6943</v>
      </c>
      <c r="D684" s="293"/>
      <c r="E684" s="293" t="s">
        <v>5411</v>
      </c>
      <c r="F684" s="293"/>
      <c r="G684" s="291"/>
      <c r="H684" s="292">
        <v>0</v>
      </c>
      <c r="I684" s="293" t="s">
        <v>4816</v>
      </c>
      <c r="J684" s="293" t="s">
        <v>4817</v>
      </c>
      <c r="K684" s="293" t="s">
        <v>4737</v>
      </c>
      <c r="L684" s="293" t="s">
        <v>4738</v>
      </c>
      <c r="M684" s="293" t="s">
        <v>4818</v>
      </c>
      <c r="N684" s="293"/>
      <c r="O684" s="293" t="s">
        <v>18813</v>
      </c>
      <c r="P684" s="293" t="s">
        <v>5409</v>
      </c>
      <c r="Q684" s="293" t="s">
        <v>4741</v>
      </c>
    </row>
    <row r="685" spans="1:17" x14ac:dyDescent="0.25">
      <c r="A685" s="293" t="s">
        <v>6944</v>
      </c>
      <c r="B685" s="293" t="s">
        <v>6945</v>
      </c>
      <c r="C685" s="293" t="s">
        <v>6946</v>
      </c>
      <c r="D685" s="293"/>
      <c r="E685" s="293" t="s">
        <v>5411</v>
      </c>
      <c r="F685" s="293"/>
      <c r="G685" s="291"/>
      <c r="H685" s="292">
        <v>0</v>
      </c>
      <c r="I685" s="293" t="s">
        <v>4788</v>
      </c>
      <c r="J685" s="293" t="s">
        <v>4789</v>
      </c>
      <c r="K685" s="293" t="s">
        <v>4737</v>
      </c>
      <c r="L685" s="293" t="s">
        <v>4738</v>
      </c>
      <c r="M685" s="293" t="s">
        <v>6447</v>
      </c>
      <c r="N685" s="293"/>
      <c r="O685" s="293" t="s">
        <v>18813</v>
      </c>
      <c r="P685" s="293" t="s">
        <v>5409</v>
      </c>
      <c r="Q685" s="293" t="s">
        <v>4741</v>
      </c>
    </row>
    <row r="686" spans="1:17" x14ac:dyDescent="0.25">
      <c r="A686" s="293" t="s">
        <v>6947</v>
      </c>
      <c r="B686" s="293" t="s">
        <v>6948</v>
      </c>
      <c r="C686" s="293" t="s">
        <v>6949</v>
      </c>
      <c r="D686" s="293"/>
      <c r="E686" s="293" t="s">
        <v>5411</v>
      </c>
      <c r="F686" s="293"/>
      <c r="G686" s="291"/>
      <c r="H686" s="292">
        <v>0</v>
      </c>
      <c r="I686" s="293" t="s">
        <v>4816</v>
      </c>
      <c r="J686" s="293" t="s">
        <v>4817</v>
      </c>
      <c r="K686" s="293" t="s">
        <v>4737</v>
      </c>
      <c r="L686" s="293" t="s">
        <v>4738</v>
      </c>
      <c r="M686" s="293" t="s">
        <v>4739</v>
      </c>
      <c r="N686" s="293"/>
      <c r="O686" s="293" t="s">
        <v>18813</v>
      </c>
      <c r="P686" s="293" t="s">
        <v>5409</v>
      </c>
      <c r="Q686" s="293" t="s">
        <v>4741</v>
      </c>
    </row>
    <row r="687" spans="1:17" x14ac:dyDescent="0.25">
      <c r="A687" s="293" t="s">
        <v>6950</v>
      </c>
      <c r="B687" s="293" t="s">
        <v>6951</v>
      </c>
      <c r="C687" s="293" t="s">
        <v>6952</v>
      </c>
      <c r="D687" s="293"/>
      <c r="E687" s="293" t="s">
        <v>5411</v>
      </c>
      <c r="F687" s="293"/>
      <c r="G687" s="291"/>
      <c r="H687" s="292">
        <v>0</v>
      </c>
      <c r="I687" s="293" t="s">
        <v>4816</v>
      </c>
      <c r="J687" s="293" t="s">
        <v>4817</v>
      </c>
      <c r="K687" s="293" t="s">
        <v>4737</v>
      </c>
      <c r="L687" s="293" t="s">
        <v>4738</v>
      </c>
      <c r="M687" s="293" t="s">
        <v>5121</v>
      </c>
      <c r="N687" s="293"/>
      <c r="O687" s="293" t="s">
        <v>18813</v>
      </c>
      <c r="P687" s="293" t="s">
        <v>5409</v>
      </c>
      <c r="Q687" s="293" t="s">
        <v>4741</v>
      </c>
    </row>
    <row r="688" spans="1:17" x14ac:dyDescent="0.25">
      <c r="A688" s="293" t="s">
        <v>6953</v>
      </c>
      <c r="B688" s="293" t="s">
        <v>6954</v>
      </c>
      <c r="C688" s="293" t="s">
        <v>6955</v>
      </c>
      <c r="D688" s="293"/>
      <c r="E688" s="293" t="s">
        <v>5411</v>
      </c>
      <c r="F688" s="293"/>
      <c r="G688" s="291"/>
      <c r="H688" s="292">
        <v>0</v>
      </c>
      <c r="I688" s="293" t="s">
        <v>4816</v>
      </c>
      <c r="J688" s="293" t="s">
        <v>4817</v>
      </c>
      <c r="K688" s="293" t="s">
        <v>4737</v>
      </c>
      <c r="L688" s="293" t="s">
        <v>4738</v>
      </c>
      <c r="M688" s="293" t="s">
        <v>4739</v>
      </c>
      <c r="N688" s="293"/>
      <c r="O688" s="293" t="s">
        <v>18813</v>
      </c>
      <c r="P688" s="293" t="s">
        <v>5409</v>
      </c>
      <c r="Q688" s="293" t="s">
        <v>4741</v>
      </c>
    </row>
    <row r="689" spans="1:17" x14ac:dyDescent="0.25">
      <c r="A689" s="293" t="s">
        <v>6956</v>
      </c>
      <c r="B689" s="293" t="s">
        <v>6957</v>
      </c>
      <c r="C689" s="293" t="s">
        <v>6958</v>
      </c>
      <c r="D689" s="293"/>
      <c r="E689" s="293" t="s">
        <v>5411</v>
      </c>
      <c r="F689" s="293"/>
      <c r="G689" s="291"/>
      <c r="H689" s="292">
        <v>0</v>
      </c>
      <c r="I689" s="293" t="s">
        <v>4816</v>
      </c>
      <c r="J689" s="293" t="s">
        <v>4817</v>
      </c>
      <c r="K689" s="293" t="s">
        <v>4737</v>
      </c>
      <c r="L689" s="293" t="s">
        <v>4738</v>
      </c>
      <c r="M689" s="293" t="s">
        <v>5095</v>
      </c>
      <c r="N689" s="293"/>
      <c r="O689" s="293" t="s">
        <v>18813</v>
      </c>
      <c r="P689" s="293" t="s">
        <v>5409</v>
      </c>
      <c r="Q689" s="293" t="s">
        <v>4741</v>
      </c>
    </row>
    <row r="690" spans="1:17" x14ac:dyDescent="0.25">
      <c r="A690" s="293" t="s">
        <v>6959</v>
      </c>
      <c r="B690" s="293" t="s">
        <v>6960</v>
      </c>
      <c r="C690" s="293" t="s">
        <v>6961</v>
      </c>
      <c r="D690" s="293"/>
      <c r="E690" s="293" t="s">
        <v>5411</v>
      </c>
      <c r="F690" s="293"/>
      <c r="G690" s="291"/>
      <c r="H690" s="292">
        <v>0</v>
      </c>
      <c r="I690" s="293" t="s">
        <v>4746</v>
      </c>
      <c r="J690" s="293" t="s">
        <v>4747</v>
      </c>
      <c r="K690" s="293" t="s">
        <v>4737</v>
      </c>
      <c r="L690" s="293" t="s">
        <v>4738</v>
      </c>
      <c r="M690" s="293" t="s">
        <v>6404</v>
      </c>
      <c r="N690" s="293"/>
      <c r="O690" s="293" t="s">
        <v>18813</v>
      </c>
      <c r="P690" s="293" t="s">
        <v>5409</v>
      </c>
      <c r="Q690" s="293" t="s">
        <v>4741</v>
      </c>
    </row>
    <row r="691" spans="1:17" x14ac:dyDescent="0.25">
      <c r="A691" s="293" t="s">
        <v>6962</v>
      </c>
      <c r="B691" s="293" t="s">
        <v>6963</v>
      </c>
      <c r="C691" s="293" t="s">
        <v>6964</v>
      </c>
      <c r="D691" s="293"/>
      <c r="E691" s="293" t="s">
        <v>5411</v>
      </c>
      <c r="F691" s="293"/>
      <c r="G691" s="291"/>
      <c r="H691" s="292">
        <v>0</v>
      </c>
      <c r="I691" s="293" t="s">
        <v>4788</v>
      </c>
      <c r="J691" s="293" t="s">
        <v>4789</v>
      </c>
      <c r="K691" s="293" t="s">
        <v>4737</v>
      </c>
      <c r="L691" s="293" t="s">
        <v>4738</v>
      </c>
      <c r="M691" s="293" t="s">
        <v>4945</v>
      </c>
      <c r="N691" s="293"/>
      <c r="O691" s="293" t="s">
        <v>18813</v>
      </c>
      <c r="P691" s="293" t="s">
        <v>5409</v>
      </c>
      <c r="Q691" s="293" t="s">
        <v>4741</v>
      </c>
    </row>
    <row r="692" spans="1:17" x14ac:dyDescent="0.25">
      <c r="A692" s="293" t="s">
        <v>6965</v>
      </c>
      <c r="B692" s="293" t="s">
        <v>6966</v>
      </c>
      <c r="C692" s="293" t="s">
        <v>6967</v>
      </c>
      <c r="D692" s="293"/>
      <c r="E692" s="293" t="s">
        <v>5411</v>
      </c>
      <c r="F692" s="293"/>
      <c r="G692" s="291"/>
      <c r="H692" s="292">
        <v>0</v>
      </c>
      <c r="I692" s="293" t="s">
        <v>4816</v>
      </c>
      <c r="J692" s="293" t="s">
        <v>4817</v>
      </c>
      <c r="K692" s="293" t="s">
        <v>4737</v>
      </c>
      <c r="L692" s="293" t="s">
        <v>4738</v>
      </c>
      <c r="M692" s="293" t="s">
        <v>4739</v>
      </c>
      <c r="N692" s="293"/>
      <c r="O692" s="293" t="s">
        <v>18813</v>
      </c>
      <c r="P692" s="293" t="s">
        <v>5409</v>
      </c>
      <c r="Q692" s="293" t="s">
        <v>4741</v>
      </c>
    </row>
    <row r="693" spans="1:17" x14ac:dyDescent="0.25">
      <c r="A693" s="293" t="s">
        <v>6968</v>
      </c>
      <c r="B693" s="293" t="s">
        <v>6969</v>
      </c>
      <c r="C693" s="293" t="s">
        <v>6970</v>
      </c>
      <c r="D693" s="293"/>
      <c r="E693" s="293" t="s">
        <v>5411</v>
      </c>
      <c r="F693" s="293"/>
      <c r="G693" s="291"/>
      <c r="H693" s="292">
        <v>0</v>
      </c>
      <c r="I693" s="293" t="s">
        <v>4755</v>
      </c>
      <c r="J693" s="293" t="s">
        <v>4756</v>
      </c>
      <c r="K693" s="293" t="s">
        <v>4737</v>
      </c>
      <c r="L693" s="293" t="s">
        <v>4738</v>
      </c>
      <c r="M693" s="293" t="s">
        <v>4865</v>
      </c>
      <c r="N693" s="293"/>
      <c r="O693" s="293" t="s">
        <v>18813</v>
      </c>
      <c r="P693" s="293" t="s">
        <v>5409</v>
      </c>
      <c r="Q693" s="293" t="s">
        <v>4741</v>
      </c>
    </row>
    <row r="694" spans="1:17" x14ac:dyDescent="0.25">
      <c r="A694" s="293" t="s">
        <v>6971</v>
      </c>
      <c r="B694" s="293" t="s">
        <v>6972</v>
      </c>
      <c r="C694" s="293" t="s">
        <v>6973</v>
      </c>
      <c r="D694" s="293"/>
      <c r="E694" s="293" t="s">
        <v>5411</v>
      </c>
      <c r="F694" s="293"/>
      <c r="G694" s="291"/>
      <c r="H694" s="292">
        <v>0</v>
      </c>
      <c r="I694" s="293" t="s">
        <v>4788</v>
      </c>
      <c r="J694" s="293" t="s">
        <v>4789</v>
      </c>
      <c r="K694" s="293" t="s">
        <v>4737</v>
      </c>
      <c r="L694" s="293" t="s">
        <v>4738</v>
      </c>
      <c r="M694" s="293" t="s">
        <v>4945</v>
      </c>
      <c r="N694" s="293"/>
      <c r="O694" s="293" t="s">
        <v>18813</v>
      </c>
      <c r="P694" s="293" t="s">
        <v>5409</v>
      </c>
      <c r="Q694" s="293" t="s">
        <v>4741</v>
      </c>
    </row>
    <row r="695" spans="1:17" x14ac:dyDescent="0.25">
      <c r="A695" s="293" t="s">
        <v>6974</v>
      </c>
      <c r="B695" s="293" t="s">
        <v>6975</v>
      </c>
      <c r="C695" s="293" t="s">
        <v>6976</v>
      </c>
      <c r="D695" s="293"/>
      <c r="E695" s="293" t="s">
        <v>5411</v>
      </c>
      <c r="F695" s="293"/>
      <c r="G695" s="291"/>
      <c r="H695" s="292">
        <v>0</v>
      </c>
      <c r="I695" s="293" t="s">
        <v>4816</v>
      </c>
      <c r="J695" s="293" t="s">
        <v>4817</v>
      </c>
      <c r="K695" s="293" t="s">
        <v>4737</v>
      </c>
      <c r="L695" s="293" t="s">
        <v>4738</v>
      </c>
      <c r="M695" s="293" t="s">
        <v>4818</v>
      </c>
      <c r="N695" s="293"/>
      <c r="O695" s="293" t="s">
        <v>18813</v>
      </c>
      <c r="P695" s="293" t="s">
        <v>5409</v>
      </c>
      <c r="Q695" s="293" t="s">
        <v>4741</v>
      </c>
    </row>
    <row r="696" spans="1:17" x14ac:dyDescent="0.25">
      <c r="A696" s="293" t="s">
        <v>6977</v>
      </c>
      <c r="B696" s="293" t="s">
        <v>6978</v>
      </c>
      <c r="C696" s="293" t="s">
        <v>6979</v>
      </c>
      <c r="D696" s="293"/>
      <c r="E696" s="293" t="s">
        <v>5411</v>
      </c>
      <c r="F696" s="293"/>
      <c r="G696" s="291"/>
      <c r="H696" s="292">
        <v>0</v>
      </c>
      <c r="I696" s="293" t="s">
        <v>4755</v>
      </c>
      <c r="J696" s="293" t="s">
        <v>4756</v>
      </c>
      <c r="K696" s="293" t="s">
        <v>4737</v>
      </c>
      <c r="L696" s="293" t="s">
        <v>4738</v>
      </c>
      <c r="M696" s="293" t="s">
        <v>4865</v>
      </c>
      <c r="N696" s="293"/>
      <c r="O696" s="293" t="s">
        <v>18813</v>
      </c>
      <c r="P696" s="293" t="s">
        <v>5409</v>
      </c>
      <c r="Q696" s="293" t="s">
        <v>4741</v>
      </c>
    </row>
    <row r="697" spans="1:17" x14ac:dyDescent="0.25">
      <c r="A697" s="293" t="s">
        <v>6980</v>
      </c>
      <c r="B697" s="293" t="s">
        <v>6981</v>
      </c>
      <c r="C697" s="293" t="s">
        <v>6982</v>
      </c>
      <c r="D697" s="293"/>
      <c r="E697" s="293" t="s">
        <v>5411</v>
      </c>
      <c r="F697" s="293"/>
      <c r="G697" s="291"/>
      <c r="H697" s="292">
        <v>0</v>
      </c>
      <c r="I697" s="293" t="s">
        <v>4788</v>
      </c>
      <c r="J697" s="293" t="s">
        <v>4789</v>
      </c>
      <c r="K697" s="293" t="s">
        <v>4737</v>
      </c>
      <c r="L697" s="293" t="s">
        <v>4738</v>
      </c>
      <c r="M697" s="293" t="s">
        <v>4830</v>
      </c>
      <c r="N697" s="293"/>
      <c r="O697" s="293" t="s">
        <v>18813</v>
      </c>
      <c r="P697" s="293" t="s">
        <v>5409</v>
      </c>
      <c r="Q697" s="293" t="s">
        <v>4741</v>
      </c>
    </row>
    <row r="698" spans="1:17" x14ac:dyDescent="0.25">
      <c r="A698" s="293" t="s">
        <v>6983</v>
      </c>
      <c r="B698" s="293" t="s">
        <v>6984</v>
      </c>
      <c r="C698" s="293" t="s">
        <v>6985</v>
      </c>
      <c r="D698" s="293"/>
      <c r="E698" s="293" t="s">
        <v>5411</v>
      </c>
      <c r="F698" s="293"/>
      <c r="G698" s="291"/>
      <c r="H698" s="292">
        <v>0</v>
      </c>
      <c r="I698" s="293" t="s">
        <v>4788</v>
      </c>
      <c r="J698" s="293" t="s">
        <v>4789</v>
      </c>
      <c r="K698" s="293" t="s">
        <v>4737</v>
      </c>
      <c r="L698" s="293" t="s">
        <v>4738</v>
      </c>
      <c r="M698" s="293" t="s">
        <v>4945</v>
      </c>
      <c r="N698" s="293"/>
      <c r="O698" s="293" t="s">
        <v>18813</v>
      </c>
      <c r="P698" s="293" t="s">
        <v>5409</v>
      </c>
      <c r="Q698" s="293" t="s">
        <v>4741</v>
      </c>
    </row>
    <row r="699" spans="1:17" x14ac:dyDescent="0.25">
      <c r="A699" s="293" t="s">
        <v>6986</v>
      </c>
      <c r="B699" s="293" t="s">
        <v>6987</v>
      </c>
      <c r="C699" s="293" t="s">
        <v>6988</v>
      </c>
      <c r="D699" s="293"/>
      <c r="E699" s="293" t="s">
        <v>5411</v>
      </c>
      <c r="F699" s="293"/>
      <c r="G699" s="291"/>
      <c r="H699" s="292">
        <v>0</v>
      </c>
      <c r="I699" s="293" t="s">
        <v>4788</v>
      </c>
      <c r="J699" s="293" t="s">
        <v>4789</v>
      </c>
      <c r="K699" s="293" t="s">
        <v>4737</v>
      </c>
      <c r="L699" s="293" t="s">
        <v>4738</v>
      </c>
      <c r="M699" s="293" t="s">
        <v>4945</v>
      </c>
      <c r="N699" s="293"/>
      <c r="O699" s="293" t="s">
        <v>18813</v>
      </c>
      <c r="P699" s="293" t="s">
        <v>5409</v>
      </c>
      <c r="Q699" s="293" t="s">
        <v>4741</v>
      </c>
    </row>
    <row r="700" spans="1:17" x14ac:dyDescent="0.25">
      <c r="A700" s="293" t="s">
        <v>6989</v>
      </c>
      <c r="B700" s="293" t="s">
        <v>6990</v>
      </c>
      <c r="C700" s="293" t="s">
        <v>6991</v>
      </c>
      <c r="D700" s="293"/>
      <c r="E700" s="293" t="s">
        <v>5411</v>
      </c>
      <c r="F700" s="293"/>
      <c r="G700" s="291"/>
      <c r="H700" s="292">
        <v>0</v>
      </c>
      <c r="I700" s="293" t="s">
        <v>4816</v>
      </c>
      <c r="J700" s="293" t="s">
        <v>4817</v>
      </c>
      <c r="K700" s="293" t="s">
        <v>4737</v>
      </c>
      <c r="L700" s="293" t="s">
        <v>4738</v>
      </c>
      <c r="M700" s="293" t="s">
        <v>6572</v>
      </c>
      <c r="N700" s="293"/>
      <c r="O700" s="293" t="s">
        <v>18813</v>
      </c>
      <c r="P700" s="293" t="s">
        <v>5409</v>
      </c>
      <c r="Q700" s="293" t="s">
        <v>4741</v>
      </c>
    </row>
    <row r="701" spans="1:17" x14ac:dyDescent="0.25">
      <c r="A701" s="293" t="s">
        <v>6992</v>
      </c>
      <c r="B701" s="293" t="s">
        <v>6993</v>
      </c>
      <c r="C701" s="293" t="s">
        <v>6994</v>
      </c>
      <c r="D701" s="293"/>
      <c r="E701" s="293" t="s">
        <v>5411</v>
      </c>
      <c r="F701" s="293"/>
      <c r="G701" s="291"/>
      <c r="H701" s="292">
        <v>0</v>
      </c>
      <c r="I701" s="293" t="s">
        <v>4755</v>
      </c>
      <c r="J701" s="293" t="s">
        <v>4756</v>
      </c>
      <c r="K701" s="293" t="s">
        <v>4737</v>
      </c>
      <c r="L701" s="293" t="s">
        <v>4738</v>
      </c>
      <c r="M701" s="293" t="s">
        <v>4934</v>
      </c>
      <c r="N701" s="293"/>
      <c r="O701" s="293" t="s">
        <v>18813</v>
      </c>
      <c r="P701" s="293" t="s">
        <v>5409</v>
      </c>
      <c r="Q701" s="293" t="s">
        <v>4741</v>
      </c>
    </row>
    <row r="702" spans="1:17" x14ac:dyDescent="0.25">
      <c r="A702" s="293" t="s">
        <v>6995</v>
      </c>
      <c r="B702" s="293" t="s">
        <v>6996</v>
      </c>
      <c r="C702" s="293" t="s">
        <v>6997</v>
      </c>
      <c r="D702" s="293"/>
      <c r="E702" s="293" t="s">
        <v>5411</v>
      </c>
      <c r="F702" s="293"/>
      <c r="G702" s="291"/>
      <c r="H702" s="292">
        <v>0</v>
      </c>
      <c r="I702" s="293" t="s">
        <v>4746</v>
      </c>
      <c r="J702" s="293" t="s">
        <v>4747</v>
      </c>
      <c r="K702" s="293" t="s">
        <v>4737</v>
      </c>
      <c r="L702" s="293" t="s">
        <v>4738</v>
      </c>
      <c r="M702" s="293" t="s">
        <v>4793</v>
      </c>
      <c r="N702" s="293"/>
      <c r="O702" s="293" t="s">
        <v>18813</v>
      </c>
      <c r="P702" s="293" t="s">
        <v>5409</v>
      </c>
      <c r="Q702" s="293" t="s">
        <v>4741</v>
      </c>
    </row>
    <row r="703" spans="1:17" x14ac:dyDescent="0.25">
      <c r="A703" s="293" t="s">
        <v>6998</v>
      </c>
      <c r="B703" s="293" t="s">
        <v>6999</v>
      </c>
      <c r="C703" s="293" t="s">
        <v>7000</v>
      </c>
      <c r="D703" s="293"/>
      <c r="E703" s="293" t="s">
        <v>5411</v>
      </c>
      <c r="F703" s="293"/>
      <c r="G703" s="291"/>
      <c r="H703" s="292">
        <v>0</v>
      </c>
      <c r="I703" s="293" t="s">
        <v>4816</v>
      </c>
      <c r="J703" s="293" t="s">
        <v>4817</v>
      </c>
      <c r="K703" s="293" t="s">
        <v>4737</v>
      </c>
      <c r="L703" s="293" t="s">
        <v>4738</v>
      </c>
      <c r="M703" s="293" t="s">
        <v>6572</v>
      </c>
      <c r="N703" s="293"/>
      <c r="O703" s="293" t="s">
        <v>18813</v>
      </c>
      <c r="P703" s="293" t="s">
        <v>5409</v>
      </c>
      <c r="Q703" s="293" t="s">
        <v>4741</v>
      </c>
    </row>
    <row r="704" spans="1:17" x14ac:dyDescent="0.25">
      <c r="A704" s="293" t="s">
        <v>7001</v>
      </c>
      <c r="B704" s="293" t="s">
        <v>7002</v>
      </c>
      <c r="C704" s="293" t="s">
        <v>7003</v>
      </c>
      <c r="D704" s="293"/>
      <c r="E704" s="293" t="s">
        <v>5411</v>
      </c>
      <c r="F704" s="293"/>
      <c r="G704" s="291"/>
      <c r="H704" s="292">
        <v>0</v>
      </c>
      <c r="I704" s="293" t="s">
        <v>4788</v>
      </c>
      <c r="J704" s="293" t="s">
        <v>4789</v>
      </c>
      <c r="K704" s="293" t="s">
        <v>4737</v>
      </c>
      <c r="L704" s="293" t="s">
        <v>4738</v>
      </c>
      <c r="M704" s="293" t="s">
        <v>6447</v>
      </c>
      <c r="N704" s="293"/>
      <c r="O704" s="293" t="s">
        <v>18813</v>
      </c>
      <c r="P704" s="293" t="s">
        <v>5409</v>
      </c>
      <c r="Q704" s="293" t="s">
        <v>4741</v>
      </c>
    </row>
    <row r="705" spans="1:17" x14ac:dyDescent="0.25">
      <c r="A705" s="293" t="s">
        <v>7004</v>
      </c>
      <c r="B705" s="293" t="s">
        <v>7005</v>
      </c>
      <c r="C705" s="293" t="s">
        <v>7006</v>
      </c>
      <c r="D705" s="293"/>
      <c r="E705" s="293" t="s">
        <v>5411</v>
      </c>
      <c r="F705" s="293"/>
      <c r="G705" s="291"/>
      <c r="H705" s="292">
        <v>0</v>
      </c>
      <c r="I705" s="293" t="s">
        <v>4788</v>
      </c>
      <c r="J705" s="293" t="s">
        <v>4789</v>
      </c>
      <c r="K705" s="293" t="s">
        <v>4737</v>
      </c>
      <c r="L705" s="293" t="s">
        <v>4738</v>
      </c>
      <c r="M705" s="293" t="s">
        <v>4945</v>
      </c>
      <c r="N705" s="293"/>
      <c r="O705" s="293" t="s">
        <v>18813</v>
      </c>
      <c r="P705" s="293" t="s">
        <v>5409</v>
      </c>
      <c r="Q705" s="293" t="s">
        <v>4741</v>
      </c>
    </row>
    <row r="706" spans="1:17" x14ac:dyDescent="0.25">
      <c r="A706" s="293" t="s">
        <v>7007</v>
      </c>
      <c r="B706" s="293" t="s">
        <v>7008</v>
      </c>
      <c r="C706" s="293" t="s">
        <v>7009</v>
      </c>
      <c r="D706" s="293"/>
      <c r="E706" s="293" t="s">
        <v>5411</v>
      </c>
      <c r="F706" s="293"/>
      <c r="G706" s="291"/>
      <c r="H706" s="292">
        <v>0</v>
      </c>
      <c r="I706" s="293" t="s">
        <v>4755</v>
      </c>
      <c r="J706" s="293" t="s">
        <v>4756</v>
      </c>
      <c r="K706" s="293" t="s">
        <v>4737</v>
      </c>
      <c r="L706" s="293" t="s">
        <v>4738</v>
      </c>
      <c r="M706" s="293" t="s">
        <v>4757</v>
      </c>
      <c r="N706" s="293"/>
      <c r="O706" s="293" t="s">
        <v>18813</v>
      </c>
      <c r="P706" s="293" t="s">
        <v>5409</v>
      </c>
      <c r="Q706" s="293" t="s">
        <v>4741</v>
      </c>
    </row>
    <row r="707" spans="1:17" x14ac:dyDescent="0.25">
      <c r="A707" s="293" t="s">
        <v>7010</v>
      </c>
      <c r="B707" s="293" t="s">
        <v>7011</v>
      </c>
      <c r="C707" s="293" t="s">
        <v>7012</v>
      </c>
      <c r="D707" s="293"/>
      <c r="E707" s="293" t="s">
        <v>5411</v>
      </c>
      <c r="F707" s="293"/>
      <c r="G707" s="291"/>
      <c r="H707" s="292">
        <v>0</v>
      </c>
      <c r="I707" s="293" t="s">
        <v>4755</v>
      </c>
      <c r="J707" s="293" t="s">
        <v>4756</v>
      </c>
      <c r="K707" s="293" t="s">
        <v>4737</v>
      </c>
      <c r="L707" s="293" t="s">
        <v>4738</v>
      </c>
      <c r="M707" s="293" t="s">
        <v>4934</v>
      </c>
      <c r="N707" s="293"/>
      <c r="O707" s="293" t="s">
        <v>18813</v>
      </c>
      <c r="P707" s="293" t="s">
        <v>5409</v>
      </c>
      <c r="Q707" s="293" t="s">
        <v>4741</v>
      </c>
    </row>
    <row r="708" spans="1:17" x14ac:dyDescent="0.25">
      <c r="A708" s="293" t="s">
        <v>7013</v>
      </c>
      <c r="B708" s="293" t="s">
        <v>7014</v>
      </c>
      <c r="C708" s="293" t="s">
        <v>7015</v>
      </c>
      <c r="D708" s="293"/>
      <c r="E708" s="293" t="s">
        <v>5411</v>
      </c>
      <c r="F708" s="293"/>
      <c r="G708" s="291"/>
      <c r="H708" s="292">
        <v>0</v>
      </c>
      <c r="I708" s="293" t="s">
        <v>4755</v>
      </c>
      <c r="J708" s="293" t="s">
        <v>4756</v>
      </c>
      <c r="K708" s="293" t="s">
        <v>4737</v>
      </c>
      <c r="L708" s="293" t="s">
        <v>4738</v>
      </c>
      <c r="M708" s="293" t="s">
        <v>4934</v>
      </c>
      <c r="N708" s="293" t="s">
        <v>7016</v>
      </c>
      <c r="O708" s="293" t="s">
        <v>18813</v>
      </c>
      <c r="P708" s="293" t="s">
        <v>5409</v>
      </c>
      <c r="Q708" s="293" t="s">
        <v>4741</v>
      </c>
    </row>
    <row r="709" spans="1:17" x14ac:dyDescent="0.25">
      <c r="A709" s="293" t="s">
        <v>7017</v>
      </c>
      <c r="B709" s="293" t="s">
        <v>7018</v>
      </c>
      <c r="C709" s="293" t="s">
        <v>7019</v>
      </c>
      <c r="D709" s="293"/>
      <c r="E709" s="293" t="s">
        <v>5411</v>
      </c>
      <c r="F709" s="293"/>
      <c r="G709" s="291"/>
      <c r="H709" s="292">
        <v>0</v>
      </c>
      <c r="I709" s="293" t="s">
        <v>4788</v>
      </c>
      <c r="J709" s="293" t="s">
        <v>4789</v>
      </c>
      <c r="K709" s="293" t="s">
        <v>4737</v>
      </c>
      <c r="L709" s="293" t="s">
        <v>4738</v>
      </c>
      <c r="M709" s="293" t="s">
        <v>4945</v>
      </c>
      <c r="N709" s="293" t="s">
        <v>7020</v>
      </c>
      <c r="O709" s="293" t="s">
        <v>18813</v>
      </c>
      <c r="P709" s="293" t="s">
        <v>5409</v>
      </c>
      <c r="Q709" s="293" t="s">
        <v>4741</v>
      </c>
    </row>
    <row r="710" spans="1:17" x14ac:dyDescent="0.25">
      <c r="A710" s="293" t="s">
        <v>7021</v>
      </c>
      <c r="B710" s="293" t="s">
        <v>7022</v>
      </c>
      <c r="C710" s="293" t="s">
        <v>7023</v>
      </c>
      <c r="D710" s="293"/>
      <c r="E710" s="293" t="s">
        <v>5411</v>
      </c>
      <c r="F710" s="293"/>
      <c r="G710" s="291"/>
      <c r="H710" s="292">
        <v>0</v>
      </c>
      <c r="I710" s="293" t="s">
        <v>4816</v>
      </c>
      <c r="J710" s="293" t="s">
        <v>4817</v>
      </c>
      <c r="K710" s="293" t="s">
        <v>4737</v>
      </c>
      <c r="L710" s="293" t="s">
        <v>4738</v>
      </c>
      <c r="M710" s="293" t="s">
        <v>5121</v>
      </c>
      <c r="N710" s="293"/>
      <c r="O710" s="293" t="s">
        <v>18813</v>
      </c>
      <c r="P710" s="293" t="s">
        <v>5409</v>
      </c>
      <c r="Q710" s="293" t="s">
        <v>4741</v>
      </c>
    </row>
    <row r="711" spans="1:17" x14ac:dyDescent="0.25">
      <c r="A711" s="293" t="s">
        <v>7024</v>
      </c>
      <c r="B711" s="293" t="s">
        <v>7025</v>
      </c>
      <c r="C711" s="293" t="s">
        <v>7026</v>
      </c>
      <c r="D711" s="293"/>
      <c r="E711" s="293" t="s">
        <v>5411</v>
      </c>
      <c r="F711" s="293"/>
      <c r="G711" s="291"/>
      <c r="H711" s="292">
        <v>0</v>
      </c>
      <c r="I711" s="293" t="s">
        <v>4755</v>
      </c>
      <c r="J711" s="293" t="s">
        <v>4756</v>
      </c>
      <c r="K711" s="293" t="s">
        <v>4737</v>
      </c>
      <c r="L711" s="293" t="s">
        <v>4738</v>
      </c>
      <c r="M711" s="293" t="s">
        <v>4934</v>
      </c>
      <c r="N711" s="293" t="s">
        <v>7016</v>
      </c>
      <c r="O711" s="293" t="s">
        <v>18813</v>
      </c>
      <c r="P711" s="293" t="s">
        <v>5409</v>
      </c>
      <c r="Q711" s="293" t="s">
        <v>4741</v>
      </c>
    </row>
    <row r="712" spans="1:17" x14ac:dyDescent="0.25">
      <c r="A712" s="293" t="s">
        <v>7027</v>
      </c>
      <c r="B712" s="293" t="s">
        <v>7028</v>
      </c>
      <c r="C712" s="293" t="s">
        <v>7029</v>
      </c>
      <c r="D712" s="293"/>
      <c r="E712" s="293" t="s">
        <v>5411</v>
      </c>
      <c r="F712" s="293"/>
      <c r="G712" s="291"/>
      <c r="H712" s="292">
        <v>0</v>
      </c>
      <c r="I712" s="293" t="s">
        <v>4755</v>
      </c>
      <c r="J712" s="293" t="s">
        <v>4756</v>
      </c>
      <c r="K712" s="293" t="s">
        <v>4737</v>
      </c>
      <c r="L712" s="293" t="s">
        <v>4738</v>
      </c>
      <c r="M712" s="293" t="s">
        <v>4916</v>
      </c>
      <c r="N712" s="293" t="s">
        <v>7030</v>
      </c>
      <c r="O712" s="293" t="s">
        <v>18813</v>
      </c>
      <c r="P712" s="293" t="s">
        <v>5409</v>
      </c>
      <c r="Q712" s="293" t="s">
        <v>4741</v>
      </c>
    </row>
    <row r="713" spans="1:17" x14ac:dyDescent="0.25">
      <c r="A713" s="293" t="s">
        <v>7031</v>
      </c>
      <c r="B713" s="293" t="s">
        <v>7032</v>
      </c>
      <c r="C713" s="293" t="s">
        <v>7033</v>
      </c>
      <c r="D713" s="293"/>
      <c r="E713" s="293" t="s">
        <v>5411</v>
      </c>
      <c r="F713" s="293"/>
      <c r="G713" s="291"/>
      <c r="H713" s="292">
        <v>0</v>
      </c>
      <c r="I713" s="293" t="s">
        <v>4788</v>
      </c>
      <c r="J713" s="293" t="s">
        <v>4789</v>
      </c>
      <c r="K713" s="293" t="s">
        <v>4737</v>
      </c>
      <c r="L713" s="293" t="s">
        <v>4738</v>
      </c>
      <c r="M713" s="293" t="s">
        <v>4945</v>
      </c>
      <c r="N713" s="293" t="s">
        <v>7034</v>
      </c>
      <c r="O713" s="293" t="s">
        <v>18813</v>
      </c>
      <c r="P713" s="293" t="s">
        <v>5409</v>
      </c>
      <c r="Q713" s="293" t="s">
        <v>4741</v>
      </c>
    </row>
    <row r="714" spans="1:17" x14ac:dyDescent="0.25">
      <c r="A714" s="293" t="s">
        <v>7035</v>
      </c>
      <c r="B714" s="293" t="s">
        <v>7036</v>
      </c>
      <c r="C714" s="293" t="s">
        <v>7037</v>
      </c>
      <c r="D714" s="293"/>
      <c r="E714" s="293" t="s">
        <v>5411</v>
      </c>
      <c r="F714" s="293"/>
      <c r="G714" s="291"/>
      <c r="H714" s="292">
        <v>0</v>
      </c>
      <c r="I714" s="293" t="s">
        <v>4788</v>
      </c>
      <c r="J714" s="293" t="s">
        <v>4789</v>
      </c>
      <c r="K714" s="293" t="s">
        <v>4737</v>
      </c>
      <c r="L714" s="293" t="s">
        <v>4738</v>
      </c>
      <c r="M714" s="293" t="s">
        <v>4830</v>
      </c>
      <c r="N714" s="293"/>
      <c r="O714" s="293" t="s">
        <v>18813</v>
      </c>
      <c r="P714" s="293" t="s">
        <v>5409</v>
      </c>
      <c r="Q714" s="293" t="s">
        <v>4741</v>
      </c>
    </row>
    <row r="715" spans="1:17" x14ac:dyDescent="0.25">
      <c r="A715" s="293" t="s">
        <v>7038</v>
      </c>
      <c r="B715" s="293" t="s">
        <v>7039</v>
      </c>
      <c r="C715" s="293" t="s">
        <v>7040</v>
      </c>
      <c r="D715" s="293"/>
      <c r="E715" s="293" t="s">
        <v>5411</v>
      </c>
      <c r="F715" s="293"/>
      <c r="G715" s="291"/>
      <c r="H715" s="292">
        <v>0</v>
      </c>
      <c r="I715" s="293" t="s">
        <v>4755</v>
      </c>
      <c r="J715" s="293" t="s">
        <v>4756</v>
      </c>
      <c r="K715" s="293" t="s">
        <v>4737</v>
      </c>
      <c r="L715" s="293" t="s">
        <v>4738</v>
      </c>
      <c r="M715" s="293" t="s">
        <v>4916</v>
      </c>
      <c r="N715" s="293" t="s">
        <v>7041</v>
      </c>
      <c r="O715" s="293" t="s">
        <v>18813</v>
      </c>
      <c r="P715" s="293" t="s">
        <v>5409</v>
      </c>
      <c r="Q715" s="293" t="s">
        <v>4741</v>
      </c>
    </row>
    <row r="716" spans="1:17" x14ac:dyDescent="0.25">
      <c r="A716" s="293" t="s">
        <v>7042</v>
      </c>
      <c r="B716" s="293" t="s">
        <v>7043</v>
      </c>
      <c r="C716" s="293" t="s">
        <v>7044</v>
      </c>
      <c r="D716" s="293"/>
      <c r="E716" s="293" t="s">
        <v>7045</v>
      </c>
      <c r="F716" s="293"/>
      <c r="G716" s="291"/>
      <c r="H716" s="292">
        <v>0</v>
      </c>
      <c r="I716" s="293" t="s">
        <v>4755</v>
      </c>
      <c r="J716" s="293" t="s">
        <v>4756</v>
      </c>
      <c r="K716" s="293" t="s">
        <v>4737</v>
      </c>
      <c r="L716" s="293" t="s">
        <v>4738</v>
      </c>
      <c r="M716" s="293" t="s">
        <v>4757</v>
      </c>
      <c r="N716" s="293"/>
      <c r="O716" s="293" t="s">
        <v>18813</v>
      </c>
      <c r="P716" s="293" t="s">
        <v>5409</v>
      </c>
      <c r="Q716" s="293" t="s">
        <v>4741</v>
      </c>
    </row>
    <row r="717" spans="1:17" x14ac:dyDescent="0.25">
      <c r="A717" s="293" t="s">
        <v>7046</v>
      </c>
      <c r="B717" s="293" t="s">
        <v>7047</v>
      </c>
      <c r="C717" s="293" t="s">
        <v>7048</v>
      </c>
      <c r="D717" s="293"/>
      <c r="E717" s="293" t="s">
        <v>5411</v>
      </c>
      <c r="F717" s="293"/>
      <c r="G717" s="291"/>
      <c r="H717" s="292">
        <v>0</v>
      </c>
      <c r="I717" s="293" t="s">
        <v>4788</v>
      </c>
      <c r="J717" s="293" t="s">
        <v>4789</v>
      </c>
      <c r="K717" s="293" t="s">
        <v>4737</v>
      </c>
      <c r="L717" s="293" t="s">
        <v>4738</v>
      </c>
      <c r="M717" s="293" t="s">
        <v>4945</v>
      </c>
      <c r="N717" s="293" t="s">
        <v>7049</v>
      </c>
      <c r="O717" s="293" t="s">
        <v>18813</v>
      </c>
      <c r="P717" s="293" t="s">
        <v>5409</v>
      </c>
      <c r="Q717" s="293" t="s">
        <v>4741</v>
      </c>
    </row>
    <row r="718" spans="1:17" x14ac:dyDescent="0.25">
      <c r="A718" s="293" t="s">
        <v>7050</v>
      </c>
      <c r="B718" s="293" t="s">
        <v>7051</v>
      </c>
      <c r="C718" s="293" t="s">
        <v>7052</v>
      </c>
      <c r="D718" s="293"/>
      <c r="E718" s="293" t="s">
        <v>5411</v>
      </c>
      <c r="F718" s="293"/>
      <c r="G718" s="291"/>
      <c r="H718" s="292">
        <v>0</v>
      </c>
      <c r="I718" s="293" t="s">
        <v>4746</v>
      </c>
      <c r="J718" s="293" t="s">
        <v>4747</v>
      </c>
      <c r="K718" s="293" t="s">
        <v>4737</v>
      </c>
      <c r="L718" s="293" t="s">
        <v>4738</v>
      </c>
      <c r="M718" s="293" t="s">
        <v>5328</v>
      </c>
      <c r="N718" s="293" t="s">
        <v>7053</v>
      </c>
      <c r="O718" s="293" t="s">
        <v>18813</v>
      </c>
      <c r="P718" s="293" t="s">
        <v>5409</v>
      </c>
      <c r="Q718" s="293" t="s">
        <v>4741</v>
      </c>
    </row>
    <row r="719" spans="1:17" x14ac:dyDescent="0.25">
      <c r="A719" s="293" t="s">
        <v>7054</v>
      </c>
      <c r="B719" s="293" t="s">
        <v>7055</v>
      </c>
      <c r="C719" s="293" t="s">
        <v>7056</v>
      </c>
      <c r="D719" s="293"/>
      <c r="E719" s="293" t="s">
        <v>5411</v>
      </c>
      <c r="F719" s="293"/>
      <c r="G719" s="291"/>
      <c r="H719" s="292">
        <v>0</v>
      </c>
      <c r="I719" s="293" t="s">
        <v>4746</v>
      </c>
      <c r="J719" s="293" t="s">
        <v>4747</v>
      </c>
      <c r="K719" s="293" t="s">
        <v>4737</v>
      </c>
      <c r="L719" s="293" t="s">
        <v>4738</v>
      </c>
      <c r="M719" s="293" t="s">
        <v>4748</v>
      </c>
      <c r="N719" s="293"/>
      <c r="O719" s="293" t="s">
        <v>18813</v>
      </c>
      <c r="P719" s="293" t="s">
        <v>5409</v>
      </c>
      <c r="Q719" s="293" t="s">
        <v>4741</v>
      </c>
    </row>
    <row r="720" spans="1:17" x14ac:dyDescent="0.25">
      <c r="A720" s="293" t="s">
        <v>7057</v>
      </c>
      <c r="B720" s="293" t="s">
        <v>7058</v>
      </c>
      <c r="C720" s="293" t="s">
        <v>7059</v>
      </c>
      <c r="D720" s="293"/>
      <c r="E720" s="293" t="s">
        <v>5411</v>
      </c>
      <c r="F720" s="293"/>
      <c r="G720" s="291"/>
      <c r="H720" s="292">
        <v>0</v>
      </c>
      <c r="I720" s="293" t="s">
        <v>4755</v>
      </c>
      <c r="J720" s="293" t="s">
        <v>4756</v>
      </c>
      <c r="K720" s="293" t="s">
        <v>4737</v>
      </c>
      <c r="L720" s="293" t="s">
        <v>4738</v>
      </c>
      <c r="M720" s="293" t="s">
        <v>4934</v>
      </c>
      <c r="N720" s="293" t="s">
        <v>7016</v>
      </c>
      <c r="O720" s="293" t="s">
        <v>18813</v>
      </c>
      <c r="P720" s="293" t="s">
        <v>5409</v>
      </c>
      <c r="Q720" s="293" t="s">
        <v>4741</v>
      </c>
    </row>
    <row r="721" spans="1:17" x14ac:dyDescent="0.25">
      <c r="A721" s="293" t="s">
        <v>7060</v>
      </c>
      <c r="B721" s="293" t="s">
        <v>7061</v>
      </c>
      <c r="C721" s="293" t="s">
        <v>7062</v>
      </c>
      <c r="D721" s="293"/>
      <c r="E721" s="293" t="s">
        <v>7063</v>
      </c>
      <c r="F721" s="293"/>
      <c r="G721" s="291"/>
      <c r="H721" s="292">
        <v>0</v>
      </c>
      <c r="I721" s="293" t="s">
        <v>4755</v>
      </c>
      <c r="J721" s="293" t="s">
        <v>4756</v>
      </c>
      <c r="K721" s="293" t="s">
        <v>4737</v>
      </c>
      <c r="L721" s="293" t="s">
        <v>4738</v>
      </c>
      <c r="M721" s="293" t="s">
        <v>4757</v>
      </c>
      <c r="N721" s="293"/>
      <c r="O721" s="293" t="s">
        <v>18813</v>
      </c>
      <c r="P721" s="293" t="s">
        <v>5409</v>
      </c>
      <c r="Q721" s="293" t="s">
        <v>4741</v>
      </c>
    </row>
    <row r="722" spans="1:17" x14ac:dyDescent="0.25">
      <c r="A722" s="293" t="s">
        <v>7064</v>
      </c>
      <c r="B722" s="293" t="s">
        <v>7065</v>
      </c>
      <c r="C722" s="293" t="s">
        <v>7066</v>
      </c>
      <c r="D722" s="293"/>
      <c r="E722" s="293" t="s">
        <v>5411</v>
      </c>
      <c r="F722" s="293"/>
      <c r="G722" s="291"/>
      <c r="H722" s="292">
        <v>0</v>
      </c>
      <c r="I722" s="293" t="s">
        <v>4755</v>
      </c>
      <c r="J722" s="293" t="s">
        <v>4756</v>
      </c>
      <c r="K722" s="293" t="s">
        <v>4737</v>
      </c>
      <c r="L722" s="293" t="s">
        <v>4738</v>
      </c>
      <c r="M722" s="293" t="s">
        <v>4934</v>
      </c>
      <c r="N722" s="293" t="s">
        <v>7016</v>
      </c>
      <c r="O722" s="293" t="s">
        <v>18813</v>
      </c>
      <c r="P722" s="293" t="s">
        <v>5409</v>
      </c>
      <c r="Q722" s="293" t="s">
        <v>4741</v>
      </c>
    </row>
    <row r="723" spans="1:17" x14ac:dyDescent="0.25">
      <c r="A723" s="293" t="s">
        <v>7067</v>
      </c>
      <c r="B723" s="293" t="s">
        <v>7068</v>
      </c>
      <c r="C723" s="293" t="s">
        <v>7069</v>
      </c>
      <c r="D723" s="293"/>
      <c r="E723" s="293" t="s">
        <v>5411</v>
      </c>
      <c r="F723" s="293"/>
      <c r="G723" s="291"/>
      <c r="H723" s="292">
        <v>0</v>
      </c>
      <c r="I723" s="293" t="s">
        <v>4788</v>
      </c>
      <c r="J723" s="293" t="s">
        <v>4789</v>
      </c>
      <c r="K723" s="293" t="s">
        <v>4737</v>
      </c>
      <c r="L723" s="293" t="s">
        <v>4738</v>
      </c>
      <c r="M723" s="293" t="s">
        <v>4824</v>
      </c>
      <c r="N723" s="293" t="s">
        <v>7070</v>
      </c>
      <c r="O723" s="293" t="s">
        <v>18813</v>
      </c>
      <c r="P723" s="293" t="s">
        <v>5409</v>
      </c>
      <c r="Q723" s="293" t="s">
        <v>4741</v>
      </c>
    </row>
    <row r="724" spans="1:17" x14ac:dyDescent="0.25">
      <c r="A724" s="293" t="s">
        <v>7071</v>
      </c>
      <c r="B724" s="293" t="s">
        <v>7072</v>
      </c>
      <c r="C724" s="293" t="s">
        <v>7073</v>
      </c>
      <c r="D724" s="293"/>
      <c r="E724" s="293" t="s">
        <v>5411</v>
      </c>
      <c r="F724" s="293"/>
      <c r="G724" s="291"/>
      <c r="H724" s="292">
        <v>0</v>
      </c>
      <c r="I724" s="293" t="s">
        <v>4746</v>
      </c>
      <c r="J724" s="293" t="s">
        <v>4747</v>
      </c>
      <c r="K724" s="293" t="s">
        <v>4737</v>
      </c>
      <c r="L724" s="293" t="s">
        <v>4738</v>
      </c>
      <c r="M724" s="293" t="s">
        <v>4748</v>
      </c>
      <c r="N724" s="293"/>
      <c r="O724" s="293" t="s">
        <v>18813</v>
      </c>
      <c r="P724" s="293" t="s">
        <v>5409</v>
      </c>
      <c r="Q724" s="293" t="s">
        <v>4741</v>
      </c>
    </row>
    <row r="725" spans="1:17" x14ac:dyDescent="0.25">
      <c r="A725" s="293" t="s">
        <v>7074</v>
      </c>
      <c r="B725" s="293" t="s">
        <v>7075</v>
      </c>
      <c r="C725" s="293" t="s">
        <v>7076</v>
      </c>
      <c r="D725" s="293"/>
      <c r="E725" s="293" t="s">
        <v>5411</v>
      </c>
      <c r="F725" s="293"/>
      <c r="G725" s="291"/>
      <c r="H725" s="292">
        <v>0</v>
      </c>
      <c r="I725" s="293" t="s">
        <v>4755</v>
      </c>
      <c r="J725" s="293" t="s">
        <v>4756</v>
      </c>
      <c r="K725" s="293" t="s">
        <v>4737</v>
      </c>
      <c r="L725" s="293" t="s">
        <v>4738</v>
      </c>
      <c r="M725" s="293" t="s">
        <v>4757</v>
      </c>
      <c r="N725" s="293"/>
      <c r="O725" s="293" t="s">
        <v>18813</v>
      </c>
      <c r="P725" s="293" t="s">
        <v>5409</v>
      </c>
      <c r="Q725" s="293" t="s">
        <v>4741</v>
      </c>
    </row>
    <row r="726" spans="1:17" x14ac:dyDescent="0.25">
      <c r="A726" s="293" t="s">
        <v>7077</v>
      </c>
      <c r="B726" s="293" t="s">
        <v>7078</v>
      </c>
      <c r="C726" s="293" t="s">
        <v>7079</v>
      </c>
      <c r="D726" s="293"/>
      <c r="E726" s="293" t="s">
        <v>5411</v>
      </c>
      <c r="F726" s="293"/>
      <c r="G726" s="291"/>
      <c r="H726" s="292">
        <v>0</v>
      </c>
      <c r="I726" s="293" t="s">
        <v>4816</v>
      </c>
      <c r="J726" s="293" t="s">
        <v>4817</v>
      </c>
      <c r="K726" s="293" t="s">
        <v>4737</v>
      </c>
      <c r="L726" s="293" t="s">
        <v>4738</v>
      </c>
      <c r="M726" s="293" t="s">
        <v>4818</v>
      </c>
      <c r="N726" s="293"/>
      <c r="O726" s="293" t="s">
        <v>18813</v>
      </c>
      <c r="P726" s="293" t="s">
        <v>5409</v>
      </c>
      <c r="Q726" s="293" t="s">
        <v>4741</v>
      </c>
    </row>
    <row r="727" spans="1:17" x14ac:dyDescent="0.25">
      <c r="A727" s="293" t="s">
        <v>7080</v>
      </c>
      <c r="B727" s="293" t="s">
        <v>7081</v>
      </c>
      <c r="C727" s="293" t="s">
        <v>7082</v>
      </c>
      <c r="D727" s="293"/>
      <c r="E727" s="293" t="s">
        <v>5411</v>
      </c>
      <c r="F727" s="293"/>
      <c r="G727" s="291"/>
      <c r="H727" s="292">
        <v>0</v>
      </c>
      <c r="I727" s="293" t="s">
        <v>4788</v>
      </c>
      <c r="J727" s="293" t="s">
        <v>4789</v>
      </c>
      <c r="K727" s="293" t="s">
        <v>4737</v>
      </c>
      <c r="L727" s="293" t="s">
        <v>4738</v>
      </c>
      <c r="M727" s="293" t="s">
        <v>4880</v>
      </c>
      <c r="N727" s="293"/>
      <c r="O727" s="293" t="s">
        <v>18813</v>
      </c>
      <c r="P727" s="293" t="s">
        <v>5409</v>
      </c>
      <c r="Q727" s="293" t="s">
        <v>4741</v>
      </c>
    </row>
    <row r="728" spans="1:17" x14ac:dyDescent="0.25">
      <c r="A728" s="293" t="s">
        <v>7083</v>
      </c>
      <c r="B728" s="293" t="s">
        <v>7084</v>
      </c>
      <c r="C728" s="293" t="s">
        <v>7085</v>
      </c>
      <c r="D728" s="293"/>
      <c r="E728" s="293" t="s">
        <v>5411</v>
      </c>
      <c r="F728" s="293"/>
      <c r="G728" s="291"/>
      <c r="H728" s="292">
        <v>0</v>
      </c>
      <c r="I728" s="293" t="s">
        <v>4816</v>
      </c>
      <c r="J728" s="293" t="s">
        <v>4817</v>
      </c>
      <c r="K728" s="293" t="s">
        <v>4737</v>
      </c>
      <c r="L728" s="293" t="s">
        <v>4738</v>
      </c>
      <c r="M728" s="293" t="s">
        <v>6572</v>
      </c>
      <c r="N728" s="293"/>
      <c r="O728" s="293" t="s">
        <v>18813</v>
      </c>
      <c r="P728" s="293" t="s">
        <v>5409</v>
      </c>
      <c r="Q728" s="293" t="s">
        <v>4741</v>
      </c>
    </row>
    <row r="729" spans="1:17" x14ac:dyDescent="0.25">
      <c r="A729" s="293" t="s">
        <v>7086</v>
      </c>
      <c r="B729" s="293" t="s">
        <v>7087</v>
      </c>
      <c r="C729" s="293" t="s">
        <v>7088</v>
      </c>
      <c r="D729" s="293"/>
      <c r="E729" s="293" t="s">
        <v>5411</v>
      </c>
      <c r="F729" s="293"/>
      <c r="G729" s="291"/>
      <c r="H729" s="292">
        <v>0</v>
      </c>
      <c r="I729" s="293" t="s">
        <v>4755</v>
      </c>
      <c r="J729" s="293" t="s">
        <v>4756</v>
      </c>
      <c r="K729" s="293" t="s">
        <v>4737</v>
      </c>
      <c r="L729" s="293" t="s">
        <v>4738</v>
      </c>
      <c r="M729" s="293" t="s">
        <v>4767</v>
      </c>
      <c r="N729" s="293"/>
      <c r="O729" s="293" t="s">
        <v>18813</v>
      </c>
      <c r="P729" s="293" t="s">
        <v>5409</v>
      </c>
      <c r="Q729" s="293" t="s">
        <v>4741</v>
      </c>
    </row>
    <row r="730" spans="1:17" x14ac:dyDescent="0.25">
      <c r="A730" s="293" t="s">
        <v>7089</v>
      </c>
      <c r="B730" s="293" t="s">
        <v>7090</v>
      </c>
      <c r="C730" s="293" t="s">
        <v>7091</v>
      </c>
      <c r="D730" s="293"/>
      <c r="E730" s="293" t="s">
        <v>5411</v>
      </c>
      <c r="F730" s="293"/>
      <c r="G730" s="291"/>
      <c r="H730" s="292">
        <v>0</v>
      </c>
      <c r="I730" s="293" t="s">
        <v>4746</v>
      </c>
      <c r="J730" s="293" t="s">
        <v>4747</v>
      </c>
      <c r="K730" s="293" t="s">
        <v>4737</v>
      </c>
      <c r="L730" s="293" t="s">
        <v>4738</v>
      </c>
      <c r="M730" s="293" t="s">
        <v>4821</v>
      </c>
      <c r="N730" s="293"/>
      <c r="O730" s="293" t="s">
        <v>18813</v>
      </c>
      <c r="P730" s="293" t="s">
        <v>5409</v>
      </c>
      <c r="Q730" s="293" t="s">
        <v>4741</v>
      </c>
    </row>
    <row r="731" spans="1:17" x14ac:dyDescent="0.25">
      <c r="A731" s="293" t="s">
        <v>7092</v>
      </c>
      <c r="B731" s="293" t="s">
        <v>7093</v>
      </c>
      <c r="C731" s="293" t="s">
        <v>7094</v>
      </c>
      <c r="D731" s="293"/>
      <c r="E731" s="293" t="s">
        <v>5411</v>
      </c>
      <c r="F731" s="293"/>
      <c r="G731" s="291"/>
      <c r="H731" s="292">
        <v>0</v>
      </c>
      <c r="I731" s="293" t="s">
        <v>4755</v>
      </c>
      <c r="J731" s="293" t="s">
        <v>4756</v>
      </c>
      <c r="K731" s="293" t="s">
        <v>4737</v>
      </c>
      <c r="L731" s="293" t="s">
        <v>4738</v>
      </c>
      <c r="M731" s="293" t="s">
        <v>4757</v>
      </c>
      <c r="N731" s="293"/>
      <c r="O731" s="293" t="s">
        <v>18813</v>
      </c>
      <c r="P731" s="293" t="s">
        <v>5409</v>
      </c>
      <c r="Q731" s="293" t="s">
        <v>4741</v>
      </c>
    </row>
    <row r="732" spans="1:17" x14ac:dyDescent="0.25">
      <c r="A732" s="293" t="s">
        <v>7095</v>
      </c>
      <c r="B732" s="293" t="s">
        <v>7096</v>
      </c>
      <c r="C732" s="293" t="s">
        <v>7097</v>
      </c>
      <c r="D732" s="293"/>
      <c r="E732" s="293" t="s">
        <v>5411</v>
      </c>
      <c r="F732" s="293"/>
      <c r="G732" s="291"/>
      <c r="H732" s="292">
        <v>0</v>
      </c>
      <c r="I732" s="293" t="s">
        <v>4746</v>
      </c>
      <c r="J732" s="293" t="s">
        <v>4747</v>
      </c>
      <c r="K732" s="293" t="s">
        <v>4737</v>
      </c>
      <c r="L732" s="293" t="s">
        <v>4738</v>
      </c>
      <c r="M732" s="293" t="s">
        <v>4748</v>
      </c>
      <c r="N732" s="293"/>
      <c r="O732" s="293" t="s">
        <v>18813</v>
      </c>
      <c r="P732" s="293" t="s">
        <v>5409</v>
      </c>
      <c r="Q732" s="293" t="s">
        <v>4741</v>
      </c>
    </row>
    <row r="733" spans="1:17" x14ac:dyDescent="0.25">
      <c r="A733" s="293" t="s">
        <v>7098</v>
      </c>
      <c r="B733" s="293" t="s">
        <v>7099</v>
      </c>
      <c r="C733" s="293" t="s">
        <v>7100</v>
      </c>
      <c r="D733" s="293"/>
      <c r="E733" s="293" t="s">
        <v>5411</v>
      </c>
      <c r="F733" s="293"/>
      <c r="G733" s="291"/>
      <c r="H733" s="292">
        <v>0</v>
      </c>
      <c r="I733" s="293" t="s">
        <v>4755</v>
      </c>
      <c r="J733" s="293" t="s">
        <v>4756</v>
      </c>
      <c r="K733" s="293" t="s">
        <v>4737</v>
      </c>
      <c r="L733" s="293" t="s">
        <v>4738</v>
      </c>
      <c r="M733" s="293" t="s">
        <v>4757</v>
      </c>
      <c r="N733" s="293"/>
      <c r="O733" s="293" t="s">
        <v>18813</v>
      </c>
      <c r="P733" s="293" t="s">
        <v>5409</v>
      </c>
      <c r="Q733" s="293" t="s">
        <v>4741</v>
      </c>
    </row>
    <row r="734" spans="1:17" x14ac:dyDescent="0.25">
      <c r="A734" s="293" t="s">
        <v>7101</v>
      </c>
      <c r="B734" s="293" t="s">
        <v>7102</v>
      </c>
      <c r="C734" s="293" t="s">
        <v>7103</v>
      </c>
      <c r="D734" s="293"/>
      <c r="E734" s="293" t="s">
        <v>5411</v>
      </c>
      <c r="F734" s="293"/>
      <c r="G734" s="291"/>
      <c r="H734" s="292">
        <v>0</v>
      </c>
      <c r="I734" s="293" t="s">
        <v>4755</v>
      </c>
      <c r="J734" s="293" t="s">
        <v>4756</v>
      </c>
      <c r="K734" s="293" t="s">
        <v>4737</v>
      </c>
      <c r="L734" s="293" t="s">
        <v>4738</v>
      </c>
      <c r="M734" s="293" t="s">
        <v>4934</v>
      </c>
      <c r="N734" s="293" t="s">
        <v>7016</v>
      </c>
      <c r="O734" s="293" t="s">
        <v>18813</v>
      </c>
      <c r="P734" s="293" t="s">
        <v>5409</v>
      </c>
      <c r="Q734" s="293" t="s">
        <v>4741</v>
      </c>
    </row>
    <row r="735" spans="1:17" x14ac:dyDescent="0.25">
      <c r="A735" s="293" t="s">
        <v>7104</v>
      </c>
      <c r="B735" s="293" t="s">
        <v>7105</v>
      </c>
      <c r="C735" s="293" t="s">
        <v>7106</v>
      </c>
      <c r="D735" s="293"/>
      <c r="E735" s="293" t="s">
        <v>5411</v>
      </c>
      <c r="F735" s="293"/>
      <c r="G735" s="291"/>
      <c r="H735" s="292">
        <v>0</v>
      </c>
      <c r="I735" s="293" t="s">
        <v>4746</v>
      </c>
      <c r="J735" s="293" t="s">
        <v>4747</v>
      </c>
      <c r="K735" s="293" t="s">
        <v>4737</v>
      </c>
      <c r="L735" s="293" t="s">
        <v>4738</v>
      </c>
      <c r="M735" s="293" t="s">
        <v>5328</v>
      </c>
      <c r="N735" s="293"/>
      <c r="O735" s="293" t="s">
        <v>18813</v>
      </c>
      <c r="P735" s="293" t="s">
        <v>5409</v>
      </c>
      <c r="Q735" s="293" t="s">
        <v>4741</v>
      </c>
    </row>
    <row r="736" spans="1:17" x14ac:dyDescent="0.25">
      <c r="A736" s="293" t="s">
        <v>7107</v>
      </c>
      <c r="B736" s="293" t="s">
        <v>7108</v>
      </c>
      <c r="C736" s="293" t="s">
        <v>7109</v>
      </c>
      <c r="D736" s="293"/>
      <c r="E736" s="293" t="s">
        <v>5411</v>
      </c>
      <c r="F736" s="293"/>
      <c r="G736" s="291"/>
      <c r="H736" s="292">
        <v>0</v>
      </c>
      <c r="I736" s="293" t="s">
        <v>4755</v>
      </c>
      <c r="J736" s="293" t="s">
        <v>4756</v>
      </c>
      <c r="K736" s="293" t="s">
        <v>4737</v>
      </c>
      <c r="L736" s="293" t="s">
        <v>4738</v>
      </c>
      <c r="M736" s="293" t="s">
        <v>4865</v>
      </c>
      <c r="N736" s="293"/>
      <c r="O736" s="293" t="s">
        <v>18813</v>
      </c>
      <c r="P736" s="293" t="s">
        <v>5409</v>
      </c>
      <c r="Q736" s="293" t="s">
        <v>4741</v>
      </c>
    </row>
    <row r="737" spans="1:17" x14ac:dyDescent="0.25">
      <c r="A737" s="293" t="s">
        <v>7110</v>
      </c>
      <c r="B737" s="293" t="s">
        <v>7111</v>
      </c>
      <c r="C737" s="293" t="s">
        <v>7112</v>
      </c>
      <c r="D737" s="293"/>
      <c r="E737" s="293" t="s">
        <v>5411</v>
      </c>
      <c r="F737" s="293"/>
      <c r="G737" s="291"/>
      <c r="H737" s="292">
        <v>0</v>
      </c>
      <c r="I737" s="293" t="s">
        <v>4788</v>
      </c>
      <c r="J737" s="293" t="s">
        <v>4789</v>
      </c>
      <c r="K737" s="293" t="s">
        <v>4737</v>
      </c>
      <c r="L737" s="293" t="s">
        <v>4738</v>
      </c>
      <c r="M737" s="293" t="s">
        <v>6447</v>
      </c>
      <c r="N737" s="293"/>
      <c r="O737" s="293" t="s">
        <v>18813</v>
      </c>
      <c r="P737" s="293" t="s">
        <v>5409</v>
      </c>
      <c r="Q737" s="293" t="s">
        <v>4741</v>
      </c>
    </row>
    <row r="738" spans="1:17" x14ac:dyDescent="0.25">
      <c r="A738" s="293" t="s">
        <v>7113</v>
      </c>
      <c r="B738" s="293" t="s">
        <v>7114</v>
      </c>
      <c r="C738" s="293" t="s">
        <v>7115</v>
      </c>
      <c r="D738" s="293"/>
      <c r="E738" s="293" t="s">
        <v>5411</v>
      </c>
      <c r="F738" s="293"/>
      <c r="G738" s="291"/>
      <c r="H738" s="292">
        <v>0</v>
      </c>
      <c r="I738" s="293" t="s">
        <v>4788</v>
      </c>
      <c r="J738" s="293" t="s">
        <v>4789</v>
      </c>
      <c r="K738" s="293" t="s">
        <v>4737</v>
      </c>
      <c r="L738" s="293" t="s">
        <v>4738</v>
      </c>
      <c r="M738" s="293" t="s">
        <v>4824</v>
      </c>
      <c r="N738" s="293"/>
      <c r="O738" s="293" t="s">
        <v>18813</v>
      </c>
      <c r="P738" s="293" t="s">
        <v>5409</v>
      </c>
      <c r="Q738" s="293" t="s">
        <v>4741</v>
      </c>
    </row>
    <row r="739" spans="1:17" x14ac:dyDescent="0.25">
      <c r="A739" s="293" t="s">
        <v>7116</v>
      </c>
      <c r="B739" s="293" t="s">
        <v>7117</v>
      </c>
      <c r="C739" s="293" t="s">
        <v>7118</v>
      </c>
      <c r="D739" s="293"/>
      <c r="E739" s="293" t="s">
        <v>5416</v>
      </c>
      <c r="F739" s="293"/>
      <c r="G739" s="291"/>
      <c r="H739" s="292">
        <v>0</v>
      </c>
      <c r="I739" s="293" t="s">
        <v>4856</v>
      </c>
      <c r="J739" s="293" t="s">
        <v>4857</v>
      </c>
      <c r="K739" s="293" t="s">
        <v>4737</v>
      </c>
      <c r="L739" s="293" t="s">
        <v>5472</v>
      </c>
      <c r="M739" s="293" t="s">
        <v>4859</v>
      </c>
      <c r="N739" s="293"/>
      <c r="O739" s="293" t="s">
        <v>18813</v>
      </c>
      <c r="P739" s="293" t="s">
        <v>5409</v>
      </c>
      <c r="Q739" s="293" t="s">
        <v>4741</v>
      </c>
    </row>
    <row r="740" spans="1:17" x14ac:dyDescent="0.25">
      <c r="A740" s="293" t="s">
        <v>7119</v>
      </c>
      <c r="B740" s="293" t="s">
        <v>7120</v>
      </c>
      <c r="C740" s="293" t="s">
        <v>7121</v>
      </c>
      <c r="D740" s="293"/>
      <c r="E740" s="293" t="s">
        <v>5416</v>
      </c>
      <c r="F740" s="293"/>
      <c r="G740" s="291"/>
      <c r="H740" s="292">
        <v>0</v>
      </c>
      <c r="I740" s="293" t="s">
        <v>4856</v>
      </c>
      <c r="J740" s="293" t="s">
        <v>4857</v>
      </c>
      <c r="K740" s="293" t="s">
        <v>4737</v>
      </c>
      <c r="L740" s="293" t="s">
        <v>5472</v>
      </c>
      <c r="M740" s="293" t="s">
        <v>4859</v>
      </c>
      <c r="N740" s="293"/>
      <c r="O740" s="293" t="s">
        <v>18813</v>
      </c>
      <c r="P740" s="293" t="s">
        <v>5409</v>
      </c>
      <c r="Q740" s="293" t="s">
        <v>4741</v>
      </c>
    </row>
    <row r="741" spans="1:17" x14ac:dyDescent="0.25">
      <c r="A741" s="293" t="s">
        <v>7122</v>
      </c>
      <c r="B741" s="293" t="s">
        <v>7123</v>
      </c>
      <c r="C741" s="293" t="s">
        <v>7124</v>
      </c>
      <c r="D741" s="293"/>
      <c r="E741" s="293" t="s">
        <v>5416</v>
      </c>
      <c r="F741" s="293"/>
      <c r="G741" s="291"/>
      <c r="H741" s="292">
        <v>0</v>
      </c>
      <c r="I741" s="293" t="s">
        <v>4856</v>
      </c>
      <c r="J741" s="293" t="s">
        <v>4857</v>
      </c>
      <c r="K741" s="293" t="s">
        <v>4737</v>
      </c>
      <c r="L741" s="293" t="s">
        <v>5472</v>
      </c>
      <c r="M741" s="293" t="s">
        <v>4859</v>
      </c>
      <c r="N741" s="293"/>
      <c r="O741" s="293" t="s">
        <v>18813</v>
      </c>
      <c r="P741" s="293" t="s">
        <v>5409</v>
      </c>
      <c r="Q741" s="293" t="s">
        <v>4741</v>
      </c>
    </row>
    <row r="742" spans="1:17" x14ac:dyDescent="0.25">
      <c r="A742" s="293" t="s">
        <v>7125</v>
      </c>
      <c r="B742" s="293" t="s">
        <v>7126</v>
      </c>
      <c r="C742" s="293" t="s">
        <v>7127</v>
      </c>
      <c r="D742" s="293"/>
      <c r="E742" s="293" t="s">
        <v>5416</v>
      </c>
      <c r="F742" s="293"/>
      <c r="G742" s="291"/>
      <c r="H742" s="292">
        <v>0</v>
      </c>
      <c r="I742" s="293" t="s">
        <v>4856</v>
      </c>
      <c r="J742" s="293" t="s">
        <v>4857</v>
      </c>
      <c r="K742" s="293" t="s">
        <v>4737</v>
      </c>
      <c r="L742" s="293" t="s">
        <v>5472</v>
      </c>
      <c r="M742" s="293" t="s">
        <v>4859</v>
      </c>
      <c r="N742" s="293"/>
      <c r="O742" s="293" t="s">
        <v>18813</v>
      </c>
      <c r="P742" s="293" t="s">
        <v>5409</v>
      </c>
      <c r="Q742" s="293" t="s">
        <v>4741</v>
      </c>
    </row>
    <row r="743" spans="1:17" x14ac:dyDescent="0.25">
      <c r="A743" s="293" t="s">
        <v>7128</v>
      </c>
      <c r="B743" s="293" t="s">
        <v>7129</v>
      </c>
      <c r="C743" s="293" t="s">
        <v>7130</v>
      </c>
      <c r="D743" s="293"/>
      <c r="E743" s="293" t="s">
        <v>7131</v>
      </c>
      <c r="F743" s="293"/>
      <c r="G743" s="291"/>
      <c r="H743" s="292">
        <v>0</v>
      </c>
      <c r="I743" s="293" t="s">
        <v>4803</v>
      </c>
      <c r="J743" s="293" t="s">
        <v>4804</v>
      </c>
      <c r="K743" s="293" t="s">
        <v>4737</v>
      </c>
      <c r="L743" s="293" t="s">
        <v>4986</v>
      </c>
      <c r="M743" s="293" t="s">
        <v>4806</v>
      </c>
      <c r="N743" s="293"/>
      <c r="O743" s="293" t="s">
        <v>18813</v>
      </c>
      <c r="P743" s="293" t="s">
        <v>5409</v>
      </c>
      <c r="Q743" s="293" t="s">
        <v>4741</v>
      </c>
    </row>
    <row r="744" spans="1:17" x14ac:dyDescent="0.25">
      <c r="A744" s="293" t="s">
        <v>7132</v>
      </c>
      <c r="B744" s="293" t="s">
        <v>7133</v>
      </c>
      <c r="C744" s="293" t="s">
        <v>7134</v>
      </c>
      <c r="D744" s="293"/>
      <c r="E744" s="293" t="s">
        <v>7131</v>
      </c>
      <c r="F744" s="293"/>
      <c r="G744" s="291"/>
      <c r="H744" s="292">
        <v>0</v>
      </c>
      <c r="I744" s="293" t="s">
        <v>4803</v>
      </c>
      <c r="J744" s="293" t="s">
        <v>4804</v>
      </c>
      <c r="K744" s="293" t="s">
        <v>4737</v>
      </c>
      <c r="L744" s="293" t="s">
        <v>4986</v>
      </c>
      <c r="M744" s="293" t="s">
        <v>4806</v>
      </c>
      <c r="N744" s="293"/>
      <c r="O744" s="293" t="s">
        <v>18813</v>
      </c>
      <c r="P744" s="293" t="s">
        <v>5409</v>
      </c>
      <c r="Q744" s="293" t="s">
        <v>4741</v>
      </c>
    </row>
    <row r="745" spans="1:17" x14ac:dyDescent="0.25">
      <c r="A745" s="293" t="s">
        <v>7135</v>
      </c>
      <c r="B745" s="293" t="s">
        <v>7136</v>
      </c>
      <c r="C745" s="293" t="s">
        <v>7137</v>
      </c>
      <c r="D745" s="293"/>
      <c r="E745" s="293" t="s">
        <v>7131</v>
      </c>
      <c r="F745" s="293"/>
      <c r="G745" s="291"/>
      <c r="H745" s="292">
        <v>0</v>
      </c>
      <c r="I745" s="293" t="s">
        <v>4803</v>
      </c>
      <c r="J745" s="293" t="s">
        <v>4804</v>
      </c>
      <c r="K745" s="293" t="s">
        <v>4737</v>
      </c>
      <c r="L745" s="293" t="s">
        <v>4986</v>
      </c>
      <c r="M745" s="293" t="s">
        <v>4806</v>
      </c>
      <c r="N745" s="293"/>
      <c r="O745" s="293" t="s">
        <v>18813</v>
      </c>
      <c r="P745" s="293" t="s">
        <v>5409</v>
      </c>
      <c r="Q745" s="293" t="s">
        <v>4741</v>
      </c>
    </row>
    <row r="746" spans="1:17" x14ac:dyDescent="0.25">
      <c r="A746" s="293" t="s">
        <v>7138</v>
      </c>
      <c r="B746" s="293" t="s">
        <v>7139</v>
      </c>
      <c r="C746" s="293" t="s">
        <v>7140</v>
      </c>
      <c r="D746" s="293"/>
      <c r="E746" s="293" t="s">
        <v>5411</v>
      </c>
      <c r="F746" s="293"/>
      <c r="G746" s="291"/>
      <c r="H746" s="292">
        <v>0</v>
      </c>
      <c r="I746" s="293" t="s">
        <v>4803</v>
      </c>
      <c r="J746" s="293" t="s">
        <v>4804</v>
      </c>
      <c r="K746" s="293" t="s">
        <v>4737</v>
      </c>
      <c r="L746" s="293" t="s">
        <v>4986</v>
      </c>
      <c r="M746" s="293" t="s">
        <v>4806</v>
      </c>
      <c r="N746" s="293"/>
      <c r="O746" s="293" t="s">
        <v>18813</v>
      </c>
      <c r="P746" s="293" t="s">
        <v>5409</v>
      </c>
      <c r="Q746" s="293" t="s">
        <v>4741</v>
      </c>
    </row>
    <row r="747" spans="1:17" x14ac:dyDescent="0.25">
      <c r="A747" s="293" t="s">
        <v>7141</v>
      </c>
      <c r="B747" s="293" t="s">
        <v>7142</v>
      </c>
      <c r="C747" s="293" t="s">
        <v>7143</v>
      </c>
      <c r="D747" s="293"/>
      <c r="E747" s="293" t="s">
        <v>5411</v>
      </c>
      <c r="F747" s="293"/>
      <c r="G747" s="291"/>
      <c r="H747" s="292">
        <v>0</v>
      </c>
      <c r="I747" s="293" t="s">
        <v>4803</v>
      </c>
      <c r="J747" s="293" t="s">
        <v>4804</v>
      </c>
      <c r="K747" s="293" t="s">
        <v>4737</v>
      </c>
      <c r="L747" s="293" t="s">
        <v>4986</v>
      </c>
      <c r="M747" s="293" t="s">
        <v>4806</v>
      </c>
      <c r="N747" s="293"/>
      <c r="O747" s="293" t="s">
        <v>18813</v>
      </c>
      <c r="P747" s="293" t="s">
        <v>5409</v>
      </c>
      <c r="Q747" s="293" t="s">
        <v>4741</v>
      </c>
    </row>
    <row r="748" spans="1:17" x14ac:dyDescent="0.25">
      <c r="A748" s="293" t="s">
        <v>7144</v>
      </c>
      <c r="B748" s="293" t="s">
        <v>7145</v>
      </c>
      <c r="C748" s="293" t="s">
        <v>7146</v>
      </c>
      <c r="D748" s="293"/>
      <c r="E748" s="293" t="s">
        <v>5411</v>
      </c>
      <c r="F748" s="293"/>
      <c r="G748" s="291"/>
      <c r="H748" s="292">
        <v>0</v>
      </c>
      <c r="I748" s="293" t="s">
        <v>4803</v>
      </c>
      <c r="J748" s="293" t="s">
        <v>4804</v>
      </c>
      <c r="K748" s="293" t="s">
        <v>4737</v>
      </c>
      <c r="L748" s="293" t="s">
        <v>4986</v>
      </c>
      <c r="M748" s="293" t="s">
        <v>4806</v>
      </c>
      <c r="N748" s="293"/>
      <c r="O748" s="293" t="s">
        <v>18813</v>
      </c>
      <c r="P748" s="293" t="s">
        <v>5409</v>
      </c>
      <c r="Q748" s="293" t="s">
        <v>4741</v>
      </c>
    </row>
    <row r="749" spans="1:17" x14ac:dyDescent="0.25">
      <c r="A749" s="293" t="s">
        <v>7147</v>
      </c>
      <c r="B749" s="293" t="s">
        <v>7148</v>
      </c>
      <c r="C749" s="293" t="s">
        <v>7149</v>
      </c>
      <c r="D749" s="293"/>
      <c r="E749" s="293" t="s">
        <v>5411</v>
      </c>
      <c r="F749" s="293"/>
      <c r="G749" s="291"/>
      <c r="H749" s="292">
        <v>0</v>
      </c>
      <c r="I749" s="293" t="s">
        <v>4803</v>
      </c>
      <c r="J749" s="293" t="s">
        <v>4804</v>
      </c>
      <c r="K749" s="293" t="s">
        <v>4737</v>
      </c>
      <c r="L749" s="293" t="s">
        <v>4986</v>
      </c>
      <c r="M749" s="293" t="s">
        <v>4806</v>
      </c>
      <c r="N749" s="293"/>
      <c r="O749" s="293" t="s">
        <v>18813</v>
      </c>
      <c r="P749" s="293" t="s">
        <v>5409</v>
      </c>
      <c r="Q749" s="293" t="s">
        <v>4741</v>
      </c>
    </row>
    <row r="750" spans="1:17" x14ac:dyDescent="0.25">
      <c r="A750" s="293" t="s">
        <v>7150</v>
      </c>
      <c r="B750" s="293" t="s">
        <v>7151</v>
      </c>
      <c r="C750" s="293" t="s">
        <v>7152</v>
      </c>
      <c r="D750" s="293"/>
      <c r="E750" s="293" t="s">
        <v>5411</v>
      </c>
      <c r="F750" s="293"/>
      <c r="G750" s="291"/>
      <c r="H750" s="292">
        <v>0</v>
      </c>
      <c r="I750" s="293" t="s">
        <v>4803</v>
      </c>
      <c r="J750" s="293" t="s">
        <v>4804</v>
      </c>
      <c r="K750" s="293" t="s">
        <v>4737</v>
      </c>
      <c r="L750" s="293" t="s">
        <v>4986</v>
      </c>
      <c r="M750" s="293" t="s">
        <v>4806</v>
      </c>
      <c r="N750" s="293"/>
      <c r="O750" s="293" t="s">
        <v>18813</v>
      </c>
      <c r="P750" s="293" t="s">
        <v>5409</v>
      </c>
      <c r="Q750" s="293" t="s">
        <v>4741</v>
      </c>
    </row>
    <row r="751" spans="1:17" x14ac:dyDescent="0.25">
      <c r="A751" s="293" t="s">
        <v>7153</v>
      </c>
      <c r="B751" s="293" t="s">
        <v>7154</v>
      </c>
      <c r="C751" s="293" t="s">
        <v>7155</v>
      </c>
      <c r="D751" s="293"/>
      <c r="E751" s="293" t="s">
        <v>5411</v>
      </c>
      <c r="F751" s="293"/>
      <c r="G751" s="291"/>
      <c r="H751" s="292">
        <v>0</v>
      </c>
      <c r="I751" s="293" t="s">
        <v>4803</v>
      </c>
      <c r="J751" s="293" t="s">
        <v>4804</v>
      </c>
      <c r="K751" s="293" t="s">
        <v>4737</v>
      </c>
      <c r="L751" s="293" t="s">
        <v>4986</v>
      </c>
      <c r="M751" s="293" t="s">
        <v>4806</v>
      </c>
      <c r="N751" s="293"/>
      <c r="O751" s="293" t="s">
        <v>18813</v>
      </c>
      <c r="P751" s="293" t="s">
        <v>5409</v>
      </c>
      <c r="Q751" s="293" t="s">
        <v>4741</v>
      </c>
    </row>
    <row r="752" spans="1:17" x14ac:dyDescent="0.25">
      <c r="A752" s="293" t="s">
        <v>7156</v>
      </c>
      <c r="B752" s="293" t="s">
        <v>7157</v>
      </c>
      <c r="C752" s="293" t="s">
        <v>7158</v>
      </c>
      <c r="D752" s="293"/>
      <c r="E752" s="293" t="s">
        <v>5411</v>
      </c>
      <c r="F752" s="293"/>
      <c r="G752" s="291"/>
      <c r="H752" s="292">
        <v>0</v>
      </c>
      <c r="I752" s="293" t="s">
        <v>4803</v>
      </c>
      <c r="J752" s="293" t="s">
        <v>4804</v>
      </c>
      <c r="K752" s="293" t="s">
        <v>4737</v>
      </c>
      <c r="L752" s="293" t="s">
        <v>4986</v>
      </c>
      <c r="M752" s="293" t="s">
        <v>4806</v>
      </c>
      <c r="N752" s="293"/>
      <c r="O752" s="293" t="s">
        <v>18813</v>
      </c>
      <c r="P752" s="293" t="s">
        <v>5409</v>
      </c>
      <c r="Q752" s="293" t="s">
        <v>4741</v>
      </c>
    </row>
    <row r="753" spans="1:17" x14ac:dyDescent="0.25">
      <c r="A753" s="293" t="s">
        <v>7159</v>
      </c>
      <c r="B753" s="293" t="s">
        <v>7160</v>
      </c>
      <c r="C753" s="293" t="s">
        <v>7161</v>
      </c>
      <c r="D753" s="293"/>
      <c r="E753" s="293" t="s">
        <v>5411</v>
      </c>
      <c r="F753" s="293"/>
      <c r="G753" s="291"/>
      <c r="H753" s="292">
        <v>0</v>
      </c>
      <c r="I753" s="293" t="s">
        <v>4803</v>
      </c>
      <c r="J753" s="293" t="s">
        <v>4804</v>
      </c>
      <c r="K753" s="293" t="s">
        <v>4737</v>
      </c>
      <c r="L753" s="293" t="s">
        <v>4986</v>
      </c>
      <c r="M753" s="293" t="s">
        <v>4806</v>
      </c>
      <c r="N753" s="293"/>
      <c r="O753" s="293" t="s">
        <v>18813</v>
      </c>
      <c r="P753" s="293" t="s">
        <v>5409</v>
      </c>
      <c r="Q753" s="293" t="s">
        <v>4741</v>
      </c>
    </row>
    <row r="754" spans="1:17" x14ac:dyDescent="0.25">
      <c r="A754" s="293" t="s">
        <v>7162</v>
      </c>
      <c r="B754" s="293" t="s">
        <v>7163</v>
      </c>
      <c r="C754" s="293" t="s">
        <v>7164</v>
      </c>
      <c r="D754" s="293"/>
      <c r="E754" s="293" t="s">
        <v>5411</v>
      </c>
      <c r="F754" s="293"/>
      <c r="G754" s="291"/>
      <c r="H754" s="292">
        <v>0</v>
      </c>
      <c r="I754" s="293" t="s">
        <v>4803</v>
      </c>
      <c r="J754" s="293" t="s">
        <v>4804</v>
      </c>
      <c r="K754" s="293" t="s">
        <v>4737</v>
      </c>
      <c r="L754" s="293" t="s">
        <v>4986</v>
      </c>
      <c r="M754" s="293" t="s">
        <v>4806</v>
      </c>
      <c r="N754" s="293"/>
      <c r="O754" s="293" t="s">
        <v>18813</v>
      </c>
      <c r="P754" s="293" t="s">
        <v>5409</v>
      </c>
      <c r="Q754" s="293" t="s">
        <v>4741</v>
      </c>
    </row>
    <row r="755" spans="1:17" x14ac:dyDescent="0.25">
      <c r="A755" s="293" t="s">
        <v>7165</v>
      </c>
      <c r="B755" s="293" t="s">
        <v>7166</v>
      </c>
      <c r="C755" s="293" t="s">
        <v>7167</v>
      </c>
      <c r="D755" s="293"/>
      <c r="E755" s="293" t="s">
        <v>5411</v>
      </c>
      <c r="F755" s="293"/>
      <c r="G755" s="291"/>
      <c r="H755" s="292">
        <v>0</v>
      </c>
      <c r="I755" s="293" t="s">
        <v>4803</v>
      </c>
      <c r="J755" s="293" t="s">
        <v>4804</v>
      </c>
      <c r="K755" s="293" t="s">
        <v>4737</v>
      </c>
      <c r="L755" s="293" t="s">
        <v>4986</v>
      </c>
      <c r="M755" s="293" t="s">
        <v>4806</v>
      </c>
      <c r="N755" s="293"/>
      <c r="O755" s="293" t="s">
        <v>18813</v>
      </c>
      <c r="P755" s="293" t="s">
        <v>5409</v>
      </c>
      <c r="Q755" s="293" t="s">
        <v>4741</v>
      </c>
    </row>
    <row r="756" spans="1:17" x14ac:dyDescent="0.25">
      <c r="A756" s="293" t="s">
        <v>7168</v>
      </c>
      <c r="B756" s="293" t="s">
        <v>7169</v>
      </c>
      <c r="C756" s="293" t="s">
        <v>7170</v>
      </c>
      <c r="D756" s="293"/>
      <c r="E756" s="293" t="s">
        <v>5411</v>
      </c>
      <c r="F756" s="293"/>
      <c r="G756" s="291"/>
      <c r="H756" s="292">
        <v>0</v>
      </c>
      <c r="I756" s="293" t="s">
        <v>4803</v>
      </c>
      <c r="J756" s="293" t="s">
        <v>4804</v>
      </c>
      <c r="K756" s="293" t="s">
        <v>4737</v>
      </c>
      <c r="L756" s="293" t="s">
        <v>4986</v>
      </c>
      <c r="M756" s="293" t="s">
        <v>4806</v>
      </c>
      <c r="N756" s="293"/>
      <c r="O756" s="293" t="s">
        <v>18813</v>
      </c>
      <c r="P756" s="293" t="s">
        <v>5409</v>
      </c>
      <c r="Q756" s="293" t="s">
        <v>4741</v>
      </c>
    </row>
    <row r="757" spans="1:17" x14ac:dyDescent="0.25">
      <c r="A757" s="293" t="s">
        <v>7171</v>
      </c>
      <c r="B757" s="293" t="s">
        <v>7172</v>
      </c>
      <c r="C757" s="293" t="s">
        <v>7173</v>
      </c>
      <c r="D757" s="293"/>
      <c r="E757" s="293" t="s">
        <v>5411</v>
      </c>
      <c r="F757" s="293"/>
      <c r="G757" s="291"/>
      <c r="H757" s="292">
        <v>0</v>
      </c>
      <c r="I757" s="293" t="s">
        <v>4803</v>
      </c>
      <c r="J757" s="293" t="s">
        <v>4804</v>
      </c>
      <c r="K757" s="293" t="s">
        <v>4737</v>
      </c>
      <c r="L757" s="293" t="s">
        <v>4986</v>
      </c>
      <c r="M757" s="293" t="s">
        <v>4806</v>
      </c>
      <c r="N757" s="293"/>
      <c r="O757" s="293" t="s">
        <v>18813</v>
      </c>
      <c r="P757" s="293" t="s">
        <v>5409</v>
      </c>
      <c r="Q757" s="293" t="s">
        <v>4741</v>
      </c>
    </row>
    <row r="758" spans="1:17" x14ac:dyDescent="0.25">
      <c r="A758" s="293" t="s">
        <v>7174</v>
      </c>
      <c r="B758" s="293" t="s">
        <v>7175</v>
      </c>
      <c r="C758" s="293" t="s">
        <v>7176</v>
      </c>
      <c r="D758" s="293"/>
      <c r="E758" s="293" t="s">
        <v>5411</v>
      </c>
      <c r="F758" s="293"/>
      <c r="G758" s="291"/>
      <c r="H758" s="292">
        <v>0</v>
      </c>
      <c r="I758" s="293" t="s">
        <v>4803</v>
      </c>
      <c r="J758" s="293" t="s">
        <v>4804</v>
      </c>
      <c r="K758" s="293" t="s">
        <v>4737</v>
      </c>
      <c r="L758" s="293" t="s">
        <v>4986</v>
      </c>
      <c r="M758" s="293" t="s">
        <v>4806</v>
      </c>
      <c r="N758" s="293"/>
      <c r="O758" s="293" t="s">
        <v>18813</v>
      </c>
      <c r="P758" s="293" t="s">
        <v>5409</v>
      </c>
      <c r="Q758" s="293" t="s">
        <v>4741</v>
      </c>
    </row>
    <row r="759" spans="1:17" x14ac:dyDescent="0.25">
      <c r="A759" s="293" t="s">
        <v>7177</v>
      </c>
      <c r="B759" s="293" t="s">
        <v>7178</v>
      </c>
      <c r="C759" s="293" t="s">
        <v>7179</v>
      </c>
      <c r="D759" s="293"/>
      <c r="E759" s="293" t="s">
        <v>5411</v>
      </c>
      <c r="F759" s="293"/>
      <c r="G759" s="291"/>
      <c r="H759" s="292">
        <v>0</v>
      </c>
      <c r="I759" s="293" t="s">
        <v>4803</v>
      </c>
      <c r="J759" s="293" t="s">
        <v>4804</v>
      </c>
      <c r="K759" s="293" t="s">
        <v>4737</v>
      </c>
      <c r="L759" s="293" t="s">
        <v>4986</v>
      </c>
      <c r="M759" s="293" t="s">
        <v>4806</v>
      </c>
      <c r="N759" s="293"/>
      <c r="O759" s="293" t="s">
        <v>18813</v>
      </c>
      <c r="P759" s="293" t="s">
        <v>5409</v>
      </c>
      <c r="Q759" s="293" t="s">
        <v>4741</v>
      </c>
    </row>
    <row r="760" spans="1:17" x14ac:dyDescent="0.25">
      <c r="A760" s="293" t="s">
        <v>7180</v>
      </c>
      <c r="B760" s="293" t="s">
        <v>7181</v>
      </c>
      <c r="C760" s="293" t="s">
        <v>7182</v>
      </c>
      <c r="D760" s="293"/>
      <c r="E760" s="293" t="s">
        <v>4973</v>
      </c>
      <c r="F760" s="293" t="s">
        <v>7183</v>
      </c>
      <c r="G760" s="291"/>
      <c r="H760" s="292">
        <v>0</v>
      </c>
      <c r="I760" s="293" t="s">
        <v>5200</v>
      </c>
      <c r="J760" s="293" t="s">
        <v>5201</v>
      </c>
      <c r="K760" s="293" t="s">
        <v>4737</v>
      </c>
      <c r="L760" s="293" t="s">
        <v>4840</v>
      </c>
      <c r="M760" s="293" t="s">
        <v>5220</v>
      </c>
      <c r="N760" s="293" t="s">
        <v>7184</v>
      </c>
      <c r="O760" s="293" t="s">
        <v>7180</v>
      </c>
      <c r="P760" s="293" t="s">
        <v>7181</v>
      </c>
      <c r="Q760" s="293" t="s">
        <v>4741</v>
      </c>
    </row>
    <row r="761" spans="1:17" x14ac:dyDescent="0.25">
      <c r="A761" s="293" t="s">
        <v>37</v>
      </c>
      <c r="B761" s="293" t="s">
        <v>7185</v>
      </c>
      <c r="C761" s="293" t="s">
        <v>271</v>
      </c>
      <c r="D761" s="293" t="s">
        <v>4750</v>
      </c>
      <c r="E761" s="293" t="s">
        <v>7186</v>
      </c>
      <c r="F761" s="293" t="s">
        <v>7187</v>
      </c>
      <c r="G761" s="291"/>
      <c r="H761" s="292">
        <v>0</v>
      </c>
      <c r="I761" s="293" t="s">
        <v>4975</v>
      </c>
      <c r="J761" s="293" t="s">
        <v>4976</v>
      </c>
      <c r="K761" s="293" t="s">
        <v>4737</v>
      </c>
      <c r="L761" s="293" t="s">
        <v>4840</v>
      </c>
      <c r="M761" s="293" t="s">
        <v>6026</v>
      </c>
      <c r="N761" s="293"/>
      <c r="O761" s="293" t="s">
        <v>37</v>
      </c>
      <c r="P761" s="293" t="s">
        <v>7185</v>
      </c>
      <c r="Q761" s="293" t="s">
        <v>4741</v>
      </c>
    </row>
    <row r="762" spans="1:17" x14ac:dyDescent="0.25">
      <c r="A762" s="293" t="s">
        <v>7188</v>
      </c>
      <c r="B762" s="293" t="s">
        <v>297</v>
      </c>
      <c r="C762" s="293" t="s">
        <v>7189</v>
      </c>
      <c r="D762" s="293" t="s">
        <v>4750</v>
      </c>
      <c r="E762" s="293" t="s">
        <v>7190</v>
      </c>
      <c r="F762" s="293" t="s">
        <v>4750</v>
      </c>
      <c r="G762" s="291"/>
      <c r="H762" s="292">
        <v>0</v>
      </c>
      <c r="I762" s="293" t="s">
        <v>5200</v>
      </c>
      <c r="J762" s="293" t="s">
        <v>5201</v>
      </c>
      <c r="K762" s="293" t="s">
        <v>4737</v>
      </c>
      <c r="L762" s="293" t="s">
        <v>4840</v>
      </c>
      <c r="M762" s="293" t="s">
        <v>5210</v>
      </c>
      <c r="N762" s="293"/>
      <c r="O762" s="293" t="s">
        <v>37</v>
      </c>
      <c r="P762" s="293" t="s">
        <v>7185</v>
      </c>
      <c r="Q762" s="293" t="s">
        <v>4741</v>
      </c>
    </row>
    <row r="763" spans="1:17" x14ac:dyDescent="0.25">
      <c r="A763" s="293" t="s">
        <v>7191</v>
      </c>
      <c r="B763" s="293" t="s">
        <v>7192</v>
      </c>
      <c r="C763" s="293" t="s">
        <v>7193</v>
      </c>
      <c r="D763" s="293" t="s">
        <v>4750</v>
      </c>
      <c r="E763" s="293" t="s">
        <v>7190</v>
      </c>
      <c r="F763" s="293" t="s">
        <v>4750</v>
      </c>
      <c r="G763" s="291"/>
      <c r="H763" s="292">
        <v>0</v>
      </c>
      <c r="I763" s="293" t="s">
        <v>5200</v>
      </c>
      <c r="J763" s="293" t="s">
        <v>5201</v>
      </c>
      <c r="K763" s="293" t="s">
        <v>4737</v>
      </c>
      <c r="L763" s="293" t="s">
        <v>4840</v>
      </c>
      <c r="M763" s="293" t="s">
        <v>4852</v>
      </c>
      <c r="N763" s="293"/>
      <c r="O763" s="293" t="s">
        <v>37</v>
      </c>
      <c r="P763" s="293" t="s">
        <v>7185</v>
      </c>
      <c r="Q763" s="293" t="s">
        <v>4741</v>
      </c>
    </row>
    <row r="764" spans="1:17" x14ac:dyDescent="0.25">
      <c r="A764" s="293" t="s">
        <v>7194</v>
      </c>
      <c r="B764" s="293" t="s">
        <v>275</v>
      </c>
      <c r="C764" s="293" t="s">
        <v>7195</v>
      </c>
      <c r="D764" s="293" t="s">
        <v>4750</v>
      </c>
      <c r="E764" s="293" t="s">
        <v>7190</v>
      </c>
      <c r="F764" s="293" t="s">
        <v>4750</v>
      </c>
      <c r="G764" s="291"/>
      <c r="H764" s="292">
        <v>0</v>
      </c>
      <c r="I764" s="293" t="s">
        <v>5200</v>
      </c>
      <c r="J764" s="293" t="s">
        <v>5201</v>
      </c>
      <c r="K764" s="293" t="s">
        <v>4737</v>
      </c>
      <c r="L764" s="293" t="s">
        <v>4840</v>
      </c>
      <c r="M764" s="293" t="s">
        <v>5333</v>
      </c>
      <c r="N764" s="293"/>
      <c r="O764" s="293" t="s">
        <v>37</v>
      </c>
      <c r="P764" s="293" t="s">
        <v>7185</v>
      </c>
      <c r="Q764" s="293" t="s">
        <v>4741</v>
      </c>
    </row>
    <row r="765" spans="1:17" x14ac:dyDescent="0.25">
      <c r="A765" s="293" t="s">
        <v>7196</v>
      </c>
      <c r="B765" s="293" t="s">
        <v>7197</v>
      </c>
      <c r="C765" s="293" t="s">
        <v>7198</v>
      </c>
      <c r="D765" s="293" t="s">
        <v>4750</v>
      </c>
      <c r="E765" s="293" t="s">
        <v>7190</v>
      </c>
      <c r="F765" s="293" t="s">
        <v>4750</v>
      </c>
      <c r="G765" s="291"/>
      <c r="H765" s="292">
        <v>0</v>
      </c>
      <c r="I765" s="293" t="s">
        <v>5200</v>
      </c>
      <c r="J765" s="293" t="s">
        <v>5201</v>
      </c>
      <c r="K765" s="293" t="s">
        <v>4737</v>
      </c>
      <c r="L765" s="293" t="s">
        <v>4840</v>
      </c>
      <c r="M765" s="293" t="s">
        <v>4852</v>
      </c>
      <c r="N765" s="293"/>
      <c r="O765" s="293" t="s">
        <v>37</v>
      </c>
      <c r="P765" s="293" t="s">
        <v>7185</v>
      </c>
      <c r="Q765" s="293" t="s">
        <v>4741</v>
      </c>
    </row>
    <row r="766" spans="1:17" x14ac:dyDescent="0.25">
      <c r="A766" s="293" t="s">
        <v>7199</v>
      </c>
      <c r="B766" s="293" t="s">
        <v>7200</v>
      </c>
      <c r="C766" s="293" t="s">
        <v>7201</v>
      </c>
      <c r="D766" s="293" t="s">
        <v>4750</v>
      </c>
      <c r="E766" s="293" t="s">
        <v>7190</v>
      </c>
      <c r="F766" s="293" t="s">
        <v>4750</v>
      </c>
      <c r="G766" s="291"/>
      <c r="H766" s="292">
        <v>0</v>
      </c>
      <c r="I766" s="293" t="s">
        <v>5200</v>
      </c>
      <c r="J766" s="293" t="s">
        <v>5201</v>
      </c>
      <c r="K766" s="293" t="s">
        <v>4737</v>
      </c>
      <c r="L766" s="293" t="s">
        <v>4840</v>
      </c>
      <c r="M766" s="293" t="s">
        <v>5220</v>
      </c>
      <c r="N766" s="293"/>
      <c r="O766" s="293" t="s">
        <v>37</v>
      </c>
      <c r="P766" s="293" t="s">
        <v>7185</v>
      </c>
      <c r="Q766" s="293" t="s">
        <v>4741</v>
      </c>
    </row>
    <row r="767" spans="1:17" x14ac:dyDescent="0.25">
      <c r="A767" s="293" t="s">
        <v>38</v>
      </c>
      <c r="B767" s="293" t="s">
        <v>284</v>
      </c>
      <c r="C767" s="293" t="s">
        <v>337</v>
      </c>
      <c r="D767" s="293" t="s">
        <v>4750</v>
      </c>
      <c r="E767" s="293" t="s">
        <v>7190</v>
      </c>
      <c r="F767" s="293" t="s">
        <v>4750</v>
      </c>
      <c r="G767" s="291"/>
      <c r="H767" s="292">
        <v>0</v>
      </c>
      <c r="I767" s="293" t="s">
        <v>5200</v>
      </c>
      <c r="J767" s="293" t="s">
        <v>5201</v>
      </c>
      <c r="K767" s="293" t="s">
        <v>4737</v>
      </c>
      <c r="L767" s="293" t="s">
        <v>4840</v>
      </c>
      <c r="M767" s="293" t="s">
        <v>5210</v>
      </c>
      <c r="N767" s="293"/>
      <c r="O767" s="293" t="s">
        <v>37</v>
      </c>
      <c r="P767" s="293" t="s">
        <v>7185</v>
      </c>
      <c r="Q767" s="293" t="s">
        <v>4741</v>
      </c>
    </row>
    <row r="768" spans="1:17" x14ac:dyDescent="0.25">
      <c r="A768" s="293" t="s">
        <v>7202</v>
      </c>
      <c r="B768" s="293" t="s">
        <v>7203</v>
      </c>
      <c r="C768" s="293" t="s">
        <v>7204</v>
      </c>
      <c r="D768" s="293" t="s">
        <v>4750</v>
      </c>
      <c r="E768" s="293" t="s">
        <v>7190</v>
      </c>
      <c r="F768" s="293" t="s">
        <v>4750</v>
      </c>
      <c r="G768" s="291"/>
      <c r="H768" s="292">
        <v>0</v>
      </c>
      <c r="I768" s="293" t="s">
        <v>4975</v>
      </c>
      <c r="J768" s="293" t="s">
        <v>4976</v>
      </c>
      <c r="K768" s="293" t="s">
        <v>4737</v>
      </c>
      <c r="L768" s="293" t="s">
        <v>4840</v>
      </c>
      <c r="M768" s="293" t="s">
        <v>5161</v>
      </c>
      <c r="N768" s="293"/>
      <c r="O768" s="293" t="s">
        <v>37</v>
      </c>
      <c r="P768" s="293" t="s">
        <v>7185</v>
      </c>
      <c r="Q768" s="293" t="s">
        <v>4741</v>
      </c>
    </row>
    <row r="769" spans="1:17" x14ac:dyDescent="0.25">
      <c r="A769" s="293" t="s">
        <v>7205</v>
      </c>
      <c r="B769" s="293" t="s">
        <v>7206</v>
      </c>
      <c r="C769" s="293" t="s">
        <v>7207</v>
      </c>
      <c r="D769" s="293" t="s">
        <v>4750</v>
      </c>
      <c r="E769" s="293" t="s">
        <v>7190</v>
      </c>
      <c r="F769" s="293" t="s">
        <v>4750</v>
      </c>
      <c r="G769" s="291"/>
      <c r="H769" s="292">
        <v>0</v>
      </c>
      <c r="I769" s="293" t="s">
        <v>4975</v>
      </c>
      <c r="J769" s="293" t="s">
        <v>4976</v>
      </c>
      <c r="K769" s="293" t="s">
        <v>4737</v>
      </c>
      <c r="L769" s="293" t="s">
        <v>4840</v>
      </c>
      <c r="M769" s="293" t="s">
        <v>5161</v>
      </c>
      <c r="N769" s="293"/>
      <c r="O769" s="293" t="s">
        <v>37</v>
      </c>
      <c r="P769" s="293" t="s">
        <v>7185</v>
      </c>
      <c r="Q769" s="293" t="s">
        <v>4741</v>
      </c>
    </row>
    <row r="770" spans="1:17" x14ac:dyDescent="0.25">
      <c r="A770" s="293" t="s">
        <v>7208</v>
      </c>
      <c r="B770" s="293" t="s">
        <v>7209</v>
      </c>
      <c r="C770" s="293" t="s">
        <v>7210</v>
      </c>
      <c r="D770" s="293" t="s">
        <v>4750</v>
      </c>
      <c r="E770" s="293" t="s">
        <v>7190</v>
      </c>
      <c r="F770" s="293" t="s">
        <v>4750</v>
      </c>
      <c r="G770" s="291"/>
      <c r="H770" s="292">
        <v>0</v>
      </c>
      <c r="I770" s="293" t="s">
        <v>4975</v>
      </c>
      <c r="J770" s="293" t="s">
        <v>4976</v>
      </c>
      <c r="K770" s="293" t="s">
        <v>4737</v>
      </c>
      <c r="L770" s="293" t="s">
        <v>4840</v>
      </c>
      <c r="M770" s="293" t="s">
        <v>5161</v>
      </c>
      <c r="N770" s="293"/>
      <c r="O770" s="293" t="s">
        <v>37</v>
      </c>
      <c r="P770" s="293" t="s">
        <v>7185</v>
      </c>
      <c r="Q770" s="293" t="s">
        <v>4741</v>
      </c>
    </row>
    <row r="771" spans="1:17" x14ac:dyDescent="0.25">
      <c r="A771" s="293" t="s">
        <v>7211</v>
      </c>
      <c r="B771" s="293" t="s">
        <v>7212</v>
      </c>
      <c r="C771" s="293" t="s">
        <v>7213</v>
      </c>
      <c r="D771" s="293" t="s">
        <v>4750</v>
      </c>
      <c r="E771" s="293" t="s">
        <v>7190</v>
      </c>
      <c r="F771" s="293" t="s">
        <v>4750</v>
      </c>
      <c r="G771" s="291"/>
      <c r="H771" s="292">
        <v>0</v>
      </c>
      <c r="I771" s="293" t="s">
        <v>4975</v>
      </c>
      <c r="J771" s="293" t="s">
        <v>4976</v>
      </c>
      <c r="K771" s="293" t="s">
        <v>4737</v>
      </c>
      <c r="L771" s="293" t="s">
        <v>4840</v>
      </c>
      <c r="M771" s="293" t="s">
        <v>5175</v>
      </c>
      <c r="N771" s="293"/>
      <c r="O771" s="293" t="s">
        <v>37</v>
      </c>
      <c r="P771" s="293" t="s">
        <v>7185</v>
      </c>
      <c r="Q771" s="293" t="s">
        <v>4741</v>
      </c>
    </row>
    <row r="772" spans="1:17" x14ac:dyDescent="0.25">
      <c r="A772" s="293" t="s">
        <v>7214</v>
      </c>
      <c r="B772" s="293" t="s">
        <v>7215</v>
      </c>
      <c r="C772" s="293" t="s">
        <v>7216</v>
      </c>
      <c r="D772" s="293" t="s">
        <v>4750</v>
      </c>
      <c r="E772" s="293" t="s">
        <v>7190</v>
      </c>
      <c r="F772" s="293" t="s">
        <v>4750</v>
      </c>
      <c r="G772" s="291"/>
      <c r="H772" s="292">
        <v>0</v>
      </c>
      <c r="I772" s="293" t="s">
        <v>4975</v>
      </c>
      <c r="J772" s="293" t="s">
        <v>4976</v>
      </c>
      <c r="K772" s="293" t="s">
        <v>4737</v>
      </c>
      <c r="L772" s="293" t="s">
        <v>4840</v>
      </c>
      <c r="M772" s="293" t="s">
        <v>5175</v>
      </c>
      <c r="N772" s="293"/>
      <c r="O772" s="293" t="s">
        <v>37</v>
      </c>
      <c r="P772" s="293" t="s">
        <v>7185</v>
      </c>
      <c r="Q772" s="293" t="s">
        <v>4741</v>
      </c>
    </row>
    <row r="773" spans="1:17" x14ac:dyDescent="0.25">
      <c r="A773" s="293" t="s">
        <v>7217</v>
      </c>
      <c r="B773" s="293" t="s">
        <v>288</v>
      </c>
      <c r="C773" s="293" t="s">
        <v>7218</v>
      </c>
      <c r="D773" s="293" t="s">
        <v>4750</v>
      </c>
      <c r="E773" s="293" t="s">
        <v>7190</v>
      </c>
      <c r="F773" s="293" t="s">
        <v>4750</v>
      </c>
      <c r="G773" s="291"/>
      <c r="H773" s="292">
        <v>0</v>
      </c>
      <c r="I773" s="293" t="s">
        <v>5200</v>
      </c>
      <c r="J773" s="293" t="s">
        <v>5201</v>
      </c>
      <c r="K773" s="293" t="s">
        <v>4737</v>
      </c>
      <c r="L773" s="293" t="s">
        <v>4840</v>
      </c>
      <c r="M773" s="293" t="s">
        <v>5220</v>
      </c>
      <c r="N773" s="293"/>
      <c r="O773" s="293" t="s">
        <v>37</v>
      </c>
      <c r="P773" s="293" t="s">
        <v>7185</v>
      </c>
      <c r="Q773" s="293" t="s">
        <v>4741</v>
      </c>
    </row>
    <row r="774" spans="1:17" x14ac:dyDescent="0.25">
      <c r="A774" s="293" t="s">
        <v>7219</v>
      </c>
      <c r="B774" s="293" t="s">
        <v>7220</v>
      </c>
      <c r="C774" s="293" t="s">
        <v>7221</v>
      </c>
      <c r="D774" s="293"/>
      <c r="E774" s="293" t="s">
        <v>4973</v>
      </c>
      <c r="F774" s="293" t="s">
        <v>7222</v>
      </c>
      <c r="G774" s="291">
        <v>60</v>
      </c>
      <c r="H774" s="292">
        <v>0</v>
      </c>
      <c r="I774" s="293" t="s">
        <v>5200</v>
      </c>
      <c r="J774" s="293" t="s">
        <v>5201</v>
      </c>
      <c r="K774" s="293" t="s">
        <v>4737</v>
      </c>
      <c r="L774" s="293" t="s">
        <v>4840</v>
      </c>
      <c r="M774" s="293" t="s">
        <v>5210</v>
      </c>
      <c r="N774" s="293" t="s">
        <v>6142</v>
      </c>
      <c r="O774" s="293" t="s">
        <v>18830</v>
      </c>
      <c r="P774" s="293" t="s">
        <v>7220</v>
      </c>
      <c r="Q774" s="293" t="s">
        <v>4741</v>
      </c>
    </row>
    <row r="775" spans="1:17" x14ac:dyDescent="0.25">
      <c r="A775" s="293" t="s">
        <v>7223</v>
      </c>
      <c r="B775" s="293" t="s">
        <v>7224</v>
      </c>
      <c r="C775" s="293" t="s">
        <v>7225</v>
      </c>
      <c r="D775" s="293"/>
      <c r="E775" s="293" t="s">
        <v>4973</v>
      </c>
      <c r="F775" s="293" t="s">
        <v>7226</v>
      </c>
      <c r="G775" s="291"/>
      <c r="H775" s="292">
        <v>0</v>
      </c>
      <c r="I775" s="293" t="s">
        <v>5200</v>
      </c>
      <c r="J775" s="293" t="s">
        <v>5201</v>
      </c>
      <c r="K775" s="293" t="s">
        <v>4737</v>
      </c>
      <c r="L775" s="293" t="s">
        <v>4840</v>
      </c>
      <c r="M775" s="293" t="s">
        <v>5202</v>
      </c>
      <c r="N775" s="293" t="s">
        <v>7227</v>
      </c>
      <c r="O775" s="293" t="s">
        <v>18830</v>
      </c>
      <c r="P775" s="293" t="s">
        <v>7224</v>
      </c>
      <c r="Q775" s="293" t="s">
        <v>4741</v>
      </c>
    </row>
    <row r="776" spans="1:17" x14ac:dyDescent="0.25">
      <c r="A776" s="293" t="s">
        <v>7228</v>
      </c>
      <c r="B776" s="293" t="s">
        <v>7229</v>
      </c>
      <c r="C776" s="293" t="s">
        <v>7230</v>
      </c>
      <c r="D776" s="293" t="s">
        <v>7231</v>
      </c>
      <c r="E776" s="293" t="s">
        <v>4745</v>
      </c>
      <c r="F776" s="293"/>
      <c r="G776" s="291"/>
      <c r="H776" s="292">
        <v>0</v>
      </c>
      <c r="I776" s="293"/>
      <c r="J776" s="293"/>
      <c r="K776" s="293" t="s">
        <v>4737</v>
      </c>
      <c r="L776" s="293" t="s">
        <v>4738</v>
      </c>
      <c r="M776" s="293" t="s">
        <v>4757</v>
      </c>
      <c r="N776" s="293"/>
      <c r="O776" s="293" t="s">
        <v>7228</v>
      </c>
      <c r="P776" s="293" t="s">
        <v>7229</v>
      </c>
      <c r="Q776" s="293" t="s">
        <v>4741</v>
      </c>
    </row>
    <row r="777" spans="1:17" x14ac:dyDescent="0.25">
      <c r="A777" s="293" t="s">
        <v>7232</v>
      </c>
      <c r="B777" s="293" t="s">
        <v>7233</v>
      </c>
      <c r="C777" s="293" t="s">
        <v>7234</v>
      </c>
      <c r="D777" s="293"/>
      <c r="E777" s="293" t="s">
        <v>4745</v>
      </c>
      <c r="F777" s="293" t="s">
        <v>7235</v>
      </c>
      <c r="G777" s="291">
        <v>60</v>
      </c>
      <c r="H777" s="292">
        <v>0</v>
      </c>
      <c r="I777" s="293" t="s">
        <v>4783</v>
      </c>
      <c r="J777" s="293" t="s">
        <v>4784</v>
      </c>
      <c r="K777" s="293" t="s">
        <v>4737</v>
      </c>
      <c r="L777" s="293" t="s">
        <v>4738</v>
      </c>
      <c r="M777" s="293" t="s">
        <v>4916</v>
      </c>
      <c r="N777" s="293" t="s">
        <v>7236</v>
      </c>
      <c r="O777" s="293" t="s">
        <v>7232</v>
      </c>
      <c r="P777" s="293" t="s">
        <v>7233</v>
      </c>
      <c r="Q777" s="293" t="s">
        <v>4741</v>
      </c>
    </row>
    <row r="778" spans="1:17" x14ac:dyDescent="0.25">
      <c r="A778" s="293" t="s">
        <v>7237</v>
      </c>
      <c r="B778" s="293" t="s">
        <v>7238</v>
      </c>
      <c r="C778" s="293" t="s">
        <v>7239</v>
      </c>
      <c r="D778" s="293"/>
      <c r="E778" s="293" t="s">
        <v>7240</v>
      </c>
      <c r="F778" s="293" t="s">
        <v>7241</v>
      </c>
      <c r="G778" s="291">
        <v>60</v>
      </c>
      <c r="H778" s="292">
        <v>0</v>
      </c>
      <c r="I778" s="293"/>
      <c r="J778" s="293"/>
      <c r="K778" s="293" t="s">
        <v>4737</v>
      </c>
      <c r="L778" s="293" t="s">
        <v>4738</v>
      </c>
      <c r="M778" s="293" t="s">
        <v>4757</v>
      </c>
      <c r="N778" s="293"/>
      <c r="O778" s="293" t="s">
        <v>7237</v>
      </c>
      <c r="P778" s="293" t="s">
        <v>7238</v>
      </c>
      <c r="Q778" s="293" t="s">
        <v>4741</v>
      </c>
    </row>
    <row r="779" spans="1:17" x14ac:dyDescent="0.25">
      <c r="A779" s="293" t="s">
        <v>7242</v>
      </c>
      <c r="B779" s="293" t="s">
        <v>7243</v>
      </c>
      <c r="C779" s="293" t="s">
        <v>7244</v>
      </c>
      <c r="D779" s="293"/>
      <c r="E779" s="293" t="s">
        <v>7245</v>
      </c>
      <c r="F779" s="293" t="s">
        <v>4750</v>
      </c>
      <c r="G779" s="291">
        <v>60</v>
      </c>
      <c r="H779" s="292">
        <v>0</v>
      </c>
      <c r="I779" s="293" t="s">
        <v>4755</v>
      </c>
      <c r="J779" s="293" t="s">
        <v>4756</v>
      </c>
      <c r="K779" s="293" t="s">
        <v>4737</v>
      </c>
      <c r="L779" s="293" t="s">
        <v>4738</v>
      </c>
      <c r="M779" s="293" t="s">
        <v>4934</v>
      </c>
      <c r="N779" s="293"/>
      <c r="O779" s="293" t="s">
        <v>7237</v>
      </c>
      <c r="P779" s="293" t="s">
        <v>7238</v>
      </c>
      <c r="Q779" s="293" t="s">
        <v>4741</v>
      </c>
    </row>
    <row r="780" spans="1:17" x14ac:dyDescent="0.25">
      <c r="A780" s="293" t="s">
        <v>7246</v>
      </c>
      <c r="B780" s="293" t="s">
        <v>7247</v>
      </c>
      <c r="C780" s="293" t="s">
        <v>7248</v>
      </c>
      <c r="D780" s="293"/>
      <c r="E780" s="293" t="s">
        <v>7245</v>
      </c>
      <c r="F780" s="293" t="s">
        <v>4750</v>
      </c>
      <c r="G780" s="291">
        <v>60</v>
      </c>
      <c r="H780" s="292">
        <v>0</v>
      </c>
      <c r="I780" s="293" t="s">
        <v>4746</v>
      </c>
      <c r="J780" s="293" t="s">
        <v>4747</v>
      </c>
      <c r="K780" s="293" t="s">
        <v>4737</v>
      </c>
      <c r="L780" s="293" t="s">
        <v>4738</v>
      </c>
      <c r="M780" s="293" t="s">
        <v>4821</v>
      </c>
      <c r="N780" s="293"/>
      <c r="O780" s="293" t="s">
        <v>7237</v>
      </c>
      <c r="P780" s="293" t="s">
        <v>7238</v>
      </c>
      <c r="Q780" s="293" t="s">
        <v>4741</v>
      </c>
    </row>
    <row r="781" spans="1:17" x14ac:dyDescent="0.25">
      <c r="A781" s="293" t="s">
        <v>7249</v>
      </c>
      <c r="B781" s="293" t="s">
        <v>7250</v>
      </c>
      <c r="C781" s="293" t="s">
        <v>7251</v>
      </c>
      <c r="D781" s="293"/>
      <c r="E781" s="293" t="s">
        <v>7245</v>
      </c>
      <c r="F781" s="293" t="s">
        <v>4750</v>
      </c>
      <c r="G781" s="291">
        <v>60</v>
      </c>
      <c r="H781" s="292">
        <v>0</v>
      </c>
      <c r="I781" s="293" t="s">
        <v>4755</v>
      </c>
      <c r="J781" s="293" t="s">
        <v>4756</v>
      </c>
      <c r="K781" s="293" t="s">
        <v>4737</v>
      </c>
      <c r="L781" s="293" t="s">
        <v>4738</v>
      </c>
      <c r="M781" s="293" t="s">
        <v>4934</v>
      </c>
      <c r="N781" s="293"/>
      <c r="O781" s="293" t="s">
        <v>7237</v>
      </c>
      <c r="P781" s="293" t="s">
        <v>7238</v>
      </c>
      <c r="Q781" s="293" t="s">
        <v>4741</v>
      </c>
    </row>
    <row r="782" spans="1:17" x14ac:dyDescent="0.25">
      <c r="A782" s="293" t="s">
        <v>7252</v>
      </c>
      <c r="B782" s="293" t="s">
        <v>7253</v>
      </c>
      <c r="C782" s="293" t="s">
        <v>7254</v>
      </c>
      <c r="D782" s="293"/>
      <c r="E782" s="293" t="s">
        <v>7255</v>
      </c>
      <c r="F782" s="293" t="s">
        <v>7256</v>
      </c>
      <c r="G782" s="291">
        <v>60</v>
      </c>
      <c r="H782" s="292">
        <v>0</v>
      </c>
      <c r="I782" s="293" t="s">
        <v>4783</v>
      </c>
      <c r="J782" s="293" t="s">
        <v>4784</v>
      </c>
      <c r="K782" s="293" t="s">
        <v>4737</v>
      </c>
      <c r="L782" s="293" t="s">
        <v>4738</v>
      </c>
      <c r="M782" s="293" t="s">
        <v>4757</v>
      </c>
      <c r="N782" s="293"/>
      <c r="O782" s="293" t="s">
        <v>7237</v>
      </c>
      <c r="P782" s="293" t="s">
        <v>7238</v>
      </c>
      <c r="Q782" s="293" t="s">
        <v>4741</v>
      </c>
    </row>
    <row r="783" spans="1:17" x14ac:dyDescent="0.25">
      <c r="A783" s="293" t="s">
        <v>7257</v>
      </c>
      <c r="B783" s="293" t="s">
        <v>7258</v>
      </c>
      <c r="C783" s="293" t="s">
        <v>7259</v>
      </c>
      <c r="D783" s="293"/>
      <c r="E783" s="293" t="s">
        <v>7245</v>
      </c>
      <c r="F783" s="293" t="s">
        <v>4750</v>
      </c>
      <c r="G783" s="291">
        <v>60</v>
      </c>
      <c r="H783" s="292">
        <v>0</v>
      </c>
      <c r="I783" s="293" t="s">
        <v>4816</v>
      </c>
      <c r="J783" s="293" t="s">
        <v>4817</v>
      </c>
      <c r="K783" s="293" t="s">
        <v>4737</v>
      </c>
      <c r="L783" s="293" t="s">
        <v>4738</v>
      </c>
      <c r="M783" s="293" t="s">
        <v>5121</v>
      </c>
      <c r="N783" s="293" t="s">
        <v>7260</v>
      </c>
      <c r="O783" s="293" t="s">
        <v>7237</v>
      </c>
      <c r="P783" s="293" t="s">
        <v>7238</v>
      </c>
      <c r="Q783" s="293" t="s">
        <v>4741</v>
      </c>
    </row>
    <row r="784" spans="1:17" x14ac:dyDescent="0.25">
      <c r="A784" s="293" t="s">
        <v>7261</v>
      </c>
      <c r="B784" s="293" t="s">
        <v>7262</v>
      </c>
      <c r="C784" s="293" t="s">
        <v>7263</v>
      </c>
      <c r="D784" s="293"/>
      <c r="E784" s="293" t="s">
        <v>7245</v>
      </c>
      <c r="F784" s="293" t="s">
        <v>4750</v>
      </c>
      <c r="G784" s="291">
        <v>60</v>
      </c>
      <c r="H784" s="292">
        <v>0</v>
      </c>
      <c r="I784" s="293" t="s">
        <v>4755</v>
      </c>
      <c r="J784" s="293" t="s">
        <v>4756</v>
      </c>
      <c r="K784" s="293" t="s">
        <v>4737</v>
      </c>
      <c r="L784" s="293" t="s">
        <v>4738</v>
      </c>
      <c r="M784" s="293" t="s">
        <v>4934</v>
      </c>
      <c r="N784" s="293"/>
      <c r="O784" s="293" t="s">
        <v>7237</v>
      </c>
      <c r="P784" s="293" t="s">
        <v>7238</v>
      </c>
      <c r="Q784" s="293" t="s">
        <v>4741</v>
      </c>
    </row>
    <row r="785" spans="1:17" x14ac:dyDescent="0.25">
      <c r="A785" s="293" t="s">
        <v>7264</v>
      </c>
      <c r="B785" s="293" t="s">
        <v>7265</v>
      </c>
      <c r="C785" s="293" t="s">
        <v>7266</v>
      </c>
      <c r="D785" s="293"/>
      <c r="E785" s="293" t="s">
        <v>7245</v>
      </c>
      <c r="F785" s="293" t="s">
        <v>4750</v>
      </c>
      <c r="G785" s="291">
        <v>60</v>
      </c>
      <c r="H785" s="292">
        <v>0</v>
      </c>
      <c r="I785" s="293" t="s">
        <v>4755</v>
      </c>
      <c r="J785" s="293" t="s">
        <v>4756</v>
      </c>
      <c r="K785" s="293" t="s">
        <v>4737</v>
      </c>
      <c r="L785" s="293" t="s">
        <v>4738</v>
      </c>
      <c r="M785" s="293" t="s">
        <v>4916</v>
      </c>
      <c r="N785" s="293"/>
      <c r="O785" s="293" t="s">
        <v>7237</v>
      </c>
      <c r="P785" s="293" t="s">
        <v>7238</v>
      </c>
      <c r="Q785" s="293" t="s">
        <v>4741</v>
      </c>
    </row>
    <row r="786" spans="1:17" x14ac:dyDescent="0.25">
      <c r="A786" s="293" t="s">
        <v>7267</v>
      </c>
      <c r="B786" s="293" t="s">
        <v>7268</v>
      </c>
      <c r="C786" s="293" t="s">
        <v>7269</v>
      </c>
      <c r="D786" s="293"/>
      <c r="E786" s="293" t="s">
        <v>7245</v>
      </c>
      <c r="F786" s="293" t="s">
        <v>4750</v>
      </c>
      <c r="G786" s="291">
        <v>60</v>
      </c>
      <c r="H786" s="292">
        <v>0</v>
      </c>
      <c r="I786" s="293" t="s">
        <v>4746</v>
      </c>
      <c r="J786" s="293" t="s">
        <v>4747</v>
      </c>
      <c r="K786" s="293" t="s">
        <v>4737</v>
      </c>
      <c r="L786" s="293" t="s">
        <v>4738</v>
      </c>
      <c r="M786" s="293" t="s">
        <v>4793</v>
      </c>
      <c r="N786" s="293"/>
      <c r="O786" s="293" t="s">
        <v>7237</v>
      </c>
      <c r="P786" s="293" t="s">
        <v>7238</v>
      </c>
      <c r="Q786" s="293" t="s">
        <v>4741</v>
      </c>
    </row>
    <row r="787" spans="1:17" x14ac:dyDescent="0.25">
      <c r="A787" s="293" t="s">
        <v>7270</v>
      </c>
      <c r="B787" s="293" t="s">
        <v>7271</v>
      </c>
      <c r="C787" s="293" t="s">
        <v>7272</v>
      </c>
      <c r="D787" s="293"/>
      <c r="E787" s="293" t="s">
        <v>7245</v>
      </c>
      <c r="F787" s="293" t="s">
        <v>4750</v>
      </c>
      <c r="G787" s="291">
        <v>60</v>
      </c>
      <c r="H787" s="292">
        <v>0</v>
      </c>
      <c r="I787" s="293" t="s">
        <v>4746</v>
      </c>
      <c r="J787" s="293" t="s">
        <v>4747</v>
      </c>
      <c r="K787" s="293" t="s">
        <v>4737</v>
      </c>
      <c r="L787" s="293" t="s">
        <v>4738</v>
      </c>
      <c r="M787" s="293" t="s">
        <v>4793</v>
      </c>
      <c r="N787" s="293"/>
      <c r="O787" s="293" t="s">
        <v>7237</v>
      </c>
      <c r="P787" s="293" t="s">
        <v>7238</v>
      </c>
      <c r="Q787" s="293" t="s">
        <v>4741</v>
      </c>
    </row>
    <row r="788" spans="1:17" x14ac:dyDescent="0.25">
      <c r="A788" s="293" t="s">
        <v>7273</v>
      </c>
      <c r="B788" s="293" t="s">
        <v>7274</v>
      </c>
      <c r="C788" s="293" t="s">
        <v>7275</v>
      </c>
      <c r="D788" s="293"/>
      <c r="E788" s="293" t="s">
        <v>7245</v>
      </c>
      <c r="F788" s="293" t="s">
        <v>4750</v>
      </c>
      <c r="G788" s="291">
        <v>60</v>
      </c>
      <c r="H788" s="292">
        <v>0</v>
      </c>
      <c r="I788" s="293" t="s">
        <v>4746</v>
      </c>
      <c r="J788" s="293" t="s">
        <v>4747</v>
      </c>
      <c r="K788" s="293" t="s">
        <v>4737</v>
      </c>
      <c r="L788" s="293" t="s">
        <v>4738</v>
      </c>
      <c r="M788" s="293" t="s">
        <v>4793</v>
      </c>
      <c r="N788" s="293"/>
      <c r="O788" s="293" t="s">
        <v>7237</v>
      </c>
      <c r="P788" s="293" t="s">
        <v>7238</v>
      </c>
      <c r="Q788" s="293" t="s">
        <v>4741</v>
      </c>
    </row>
    <row r="789" spans="1:17" x14ac:dyDescent="0.25">
      <c r="A789" s="293" t="s">
        <v>7276</v>
      </c>
      <c r="B789" s="293" t="s">
        <v>7277</v>
      </c>
      <c r="C789" s="293" t="s">
        <v>7278</v>
      </c>
      <c r="D789" s="293"/>
      <c r="E789" s="293" t="s">
        <v>7245</v>
      </c>
      <c r="F789" s="293" t="s">
        <v>4750</v>
      </c>
      <c r="G789" s="291">
        <v>60</v>
      </c>
      <c r="H789" s="292">
        <v>0</v>
      </c>
      <c r="I789" s="293" t="s">
        <v>4783</v>
      </c>
      <c r="J789" s="293" t="s">
        <v>4784</v>
      </c>
      <c r="K789" s="293" t="s">
        <v>4737</v>
      </c>
      <c r="L789" s="293" t="s">
        <v>4738</v>
      </c>
      <c r="M789" s="293" t="s">
        <v>4916</v>
      </c>
      <c r="N789" s="293" t="s">
        <v>7279</v>
      </c>
      <c r="O789" s="293" t="s">
        <v>7237</v>
      </c>
      <c r="P789" s="293" t="s">
        <v>7238</v>
      </c>
      <c r="Q789" s="293" t="s">
        <v>4741</v>
      </c>
    </row>
    <row r="790" spans="1:17" x14ac:dyDescent="0.25">
      <c r="A790" s="293" t="s">
        <v>7280</v>
      </c>
      <c r="B790" s="293" t="s">
        <v>7277</v>
      </c>
      <c r="C790" s="293" t="s">
        <v>7281</v>
      </c>
      <c r="D790" s="293"/>
      <c r="E790" s="293" t="s">
        <v>7245</v>
      </c>
      <c r="F790" s="293" t="s">
        <v>4750</v>
      </c>
      <c r="G790" s="291">
        <v>60</v>
      </c>
      <c r="H790" s="292">
        <v>0</v>
      </c>
      <c r="I790" s="293" t="s">
        <v>4755</v>
      </c>
      <c r="J790" s="293" t="s">
        <v>4756</v>
      </c>
      <c r="K790" s="293" t="s">
        <v>4737</v>
      </c>
      <c r="L790" s="293" t="s">
        <v>4738</v>
      </c>
      <c r="M790" s="293" t="s">
        <v>4916</v>
      </c>
      <c r="N790" s="293"/>
      <c r="O790" s="293" t="s">
        <v>7237</v>
      </c>
      <c r="P790" s="293" t="s">
        <v>7238</v>
      </c>
      <c r="Q790" s="293" t="s">
        <v>4741</v>
      </c>
    </row>
    <row r="791" spans="1:17" x14ac:dyDescent="0.25">
      <c r="A791" s="293" t="s">
        <v>7282</v>
      </c>
      <c r="B791" s="293" t="s">
        <v>7283</v>
      </c>
      <c r="C791" s="293" t="s">
        <v>7284</v>
      </c>
      <c r="D791" s="293"/>
      <c r="E791" s="293" t="s">
        <v>7245</v>
      </c>
      <c r="F791" s="293" t="s">
        <v>4750</v>
      </c>
      <c r="G791" s="291">
        <v>60</v>
      </c>
      <c r="H791" s="292">
        <v>0</v>
      </c>
      <c r="I791" s="293" t="s">
        <v>4746</v>
      </c>
      <c r="J791" s="293" t="s">
        <v>4747</v>
      </c>
      <c r="K791" s="293" t="s">
        <v>4737</v>
      </c>
      <c r="L791" s="293" t="s">
        <v>4738</v>
      </c>
      <c r="M791" s="293" t="s">
        <v>4793</v>
      </c>
      <c r="N791" s="293"/>
      <c r="O791" s="293" t="s">
        <v>7237</v>
      </c>
      <c r="P791" s="293" t="s">
        <v>7238</v>
      </c>
      <c r="Q791" s="293" t="s">
        <v>4741</v>
      </c>
    </row>
    <row r="792" spans="1:17" x14ac:dyDescent="0.25">
      <c r="A792" s="293" t="s">
        <v>7285</v>
      </c>
      <c r="B792" s="293" t="s">
        <v>7286</v>
      </c>
      <c r="C792" s="293" t="s">
        <v>7287</v>
      </c>
      <c r="D792" s="293"/>
      <c r="E792" s="293" t="s">
        <v>7245</v>
      </c>
      <c r="F792" s="293" t="s">
        <v>4750</v>
      </c>
      <c r="G792" s="291">
        <v>60</v>
      </c>
      <c r="H792" s="292">
        <v>0</v>
      </c>
      <c r="I792" s="293" t="s">
        <v>4746</v>
      </c>
      <c r="J792" s="293" t="s">
        <v>4747</v>
      </c>
      <c r="K792" s="293" t="s">
        <v>4737</v>
      </c>
      <c r="L792" s="293" t="s">
        <v>4738</v>
      </c>
      <c r="M792" s="293" t="s">
        <v>4793</v>
      </c>
      <c r="N792" s="293"/>
      <c r="O792" s="293" t="s">
        <v>7237</v>
      </c>
      <c r="P792" s="293" t="s">
        <v>7238</v>
      </c>
      <c r="Q792" s="293" t="s">
        <v>4741</v>
      </c>
    </row>
    <row r="793" spans="1:17" x14ac:dyDescent="0.25">
      <c r="A793" s="293" t="s">
        <v>7288</v>
      </c>
      <c r="B793" s="293" t="s">
        <v>7289</v>
      </c>
      <c r="C793" s="293" t="s">
        <v>7290</v>
      </c>
      <c r="D793" s="293"/>
      <c r="E793" s="293" t="s">
        <v>7245</v>
      </c>
      <c r="F793" s="293" t="s">
        <v>4750</v>
      </c>
      <c r="G793" s="291">
        <v>60</v>
      </c>
      <c r="H793" s="292">
        <v>0</v>
      </c>
      <c r="I793" s="293" t="s">
        <v>4755</v>
      </c>
      <c r="J793" s="293" t="s">
        <v>4756</v>
      </c>
      <c r="K793" s="293" t="s">
        <v>4737</v>
      </c>
      <c r="L793" s="293" t="s">
        <v>4738</v>
      </c>
      <c r="M793" s="293" t="s">
        <v>4916</v>
      </c>
      <c r="N793" s="293"/>
      <c r="O793" s="293" t="s">
        <v>7237</v>
      </c>
      <c r="P793" s="293" t="s">
        <v>7238</v>
      </c>
      <c r="Q793" s="293" t="s">
        <v>4741</v>
      </c>
    </row>
    <row r="794" spans="1:17" x14ac:dyDescent="0.25">
      <c r="A794" s="293" t="s">
        <v>7291</v>
      </c>
      <c r="B794" s="293" t="s">
        <v>7292</v>
      </c>
      <c r="C794" s="293" t="s">
        <v>7293</v>
      </c>
      <c r="D794" s="293"/>
      <c r="E794" s="293" t="s">
        <v>7245</v>
      </c>
      <c r="F794" s="293" t="s">
        <v>4750</v>
      </c>
      <c r="G794" s="291">
        <v>60</v>
      </c>
      <c r="H794" s="292">
        <v>0</v>
      </c>
      <c r="I794" s="293" t="s">
        <v>4755</v>
      </c>
      <c r="J794" s="293" t="s">
        <v>4756</v>
      </c>
      <c r="K794" s="293" t="s">
        <v>4737</v>
      </c>
      <c r="L794" s="293" t="s">
        <v>4738</v>
      </c>
      <c r="M794" s="293" t="s">
        <v>4916</v>
      </c>
      <c r="N794" s="293"/>
      <c r="O794" s="293" t="s">
        <v>7237</v>
      </c>
      <c r="P794" s="293" t="s">
        <v>7238</v>
      </c>
      <c r="Q794" s="293" t="s">
        <v>4741</v>
      </c>
    </row>
    <row r="795" spans="1:17" x14ac:dyDescent="0.25">
      <c r="A795" s="293" t="s">
        <v>7294</v>
      </c>
      <c r="B795" s="293" t="s">
        <v>7295</v>
      </c>
      <c r="C795" s="293" t="s">
        <v>7296</v>
      </c>
      <c r="D795" s="293"/>
      <c r="E795" s="293" t="s">
        <v>7245</v>
      </c>
      <c r="F795" s="293" t="s">
        <v>4750</v>
      </c>
      <c r="G795" s="291">
        <v>60</v>
      </c>
      <c r="H795" s="292">
        <v>0</v>
      </c>
      <c r="I795" s="293" t="s">
        <v>4746</v>
      </c>
      <c r="J795" s="293" t="s">
        <v>4747</v>
      </c>
      <c r="K795" s="293" t="s">
        <v>4737</v>
      </c>
      <c r="L795" s="293" t="s">
        <v>4738</v>
      </c>
      <c r="M795" s="293" t="s">
        <v>4821</v>
      </c>
      <c r="N795" s="293"/>
      <c r="O795" s="293" t="s">
        <v>7237</v>
      </c>
      <c r="P795" s="293" t="s">
        <v>7238</v>
      </c>
      <c r="Q795" s="293" t="s">
        <v>4741</v>
      </c>
    </row>
    <row r="796" spans="1:17" x14ac:dyDescent="0.25">
      <c r="A796" s="293" t="s">
        <v>7297</v>
      </c>
      <c r="B796" s="293" t="s">
        <v>7298</v>
      </c>
      <c r="C796" s="293" t="s">
        <v>7299</v>
      </c>
      <c r="D796" s="293"/>
      <c r="E796" s="293" t="s">
        <v>7245</v>
      </c>
      <c r="F796" s="293" t="s">
        <v>4750</v>
      </c>
      <c r="G796" s="291">
        <v>60</v>
      </c>
      <c r="H796" s="292">
        <v>0</v>
      </c>
      <c r="I796" s="293" t="s">
        <v>4755</v>
      </c>
      <c r="J796" s="293" t="s">
        <v>4756</v>
      </c>
      <c r="K796" s="293" t="s">
        <v>4737</v>
      </c>
      <c r="L796" s="293" t="s">
        <v>4738</v>
      </c>
      <c r="M796" s="293" t="s">
        <v>4934</v>
      </c>
      <c r="N796" s="293"/>
      <c r="O796" s="293" t="s">
        <v>7237</v>
      </c>
      <c r="P796" s="293" t="s">
        <v>7238</v>
      </c>
      <c r="Q796" s="293" t="s">
        <v>4741</v>
      </c>
    </row>
    <row r="797" spans="1:17" x14ac:dyDescent="0.25">
      <c r="A797" s="293" t="s">
        <v>7300</v>
      </c>
      <c r="B797" s="293" t="s">
        <v>7301</v>
      </c>
      <c r="C797" s="293" t="s">
        <v>7302</v>
      </c>
      <c r="D797" s="293"/>
      <c r="E797" s="293" t="s">
        <v>7245</v>
      </c>
      <c r="F797" s="293" t="s">
        <v>4750</v>
      </c>
      <c r="G797" s="291">
        <v>60</v>
      </c>
      <c r="H797" s="292">
        <v>0</v>
      </c>
      <c r="I797" s="293" t="s">
        <v>4755</v>
      </c>
      <c r="J797" s="293" t="s">
        <v>4756</v>
      </c>
      <c r="K797" s="293" t="s">
        <v>4737</v>
      </c>
      <c r="L797" s="293" t="s">
        <v>4738</v>
      </c>
      <c r="M797" s="293" t="s">
        <v>4934</v>
      </c>
      <c r="N797" s="293"/>
      <c r="O797" s="293" t="s">
        <v>7237</v>
      </c>
      <c r="P797" s="293" t="s">
        <v>7238</v>
      </c>
      <c r="Q797" s="293" t="s">
        <v>4741</v>
      </c>
    </row>
    <row r="798" spans="1:17" x14ac:dyDescent="0.25">
      <c r="A798" s="293" t="s">
        <v>7303</v>
      </c>
      <c r="B798" s="293" t="s">
        <v>7304</v>
      </c>
      <c r="C798" s="293" t="s">
        <v>7305</v>
      </c>
      <c r="D798" s="293"/>
      <c r="E798" s="293" t="s">
        <v>7245</v>
      </c>
      <c r="F798" s="293" t="s">
        <v>4750</v>
      </c>
      <c r="G798" s="291">
        <v>60</v>
      </c>
      <c r="H798" s="292">
        <v>0</v>
      </c>
      <c r="I798" s="293" t="s">
        <v>4783</v>
      </c>
      <c r="J798" s="293" t="s">
        <v>4784</v>
      </c>
      <c r="K798" s="293" t="s">
        <v>4737</v>
      </c>
      <c r="L798" s="293" t="s">
        <v>4738</v>
      </c>
      <c r="M798" s="293" t="s">
        <v>4934</v>
      </c>
      <c r="N798" s="293" t="s">
        <v>7306</v>
      </c>
      <c r="O798" s="293" t="s">
        <v>7237</v>
      </c>
      <c r="P798" s="293" t="s">
        <v>7238</v>
      </c>
      <c r="Q798" s="293" t="s">
        <v>4741</v>
      </c>
    </row>
    <row r="799" spans="1:17" x14ac:dyDescent="0.25">
      <c r="A799" s="293" t="s">
        <v>7307</v>
      </c>
      <c r="B799" s="293" t="s">
        <v>7308</v>
      </c>
      <c r="C799" s="293" t="s">
        <v>7309</v>
      </c>
      <c r="D799" s="293"/>
      <c r="E799" s="293" t="s">
        <v>7245</v>
      </c>
      <c r="F799" s="293" t="s">
        <v>4750</v>
      </c>
      <c r="G799" s="291">
        <v>60</v>
      </c>
      <c r="H799" s="292">
        <v>0</v>
      </c>
      <c r="I799" s="293" t="s">
        <v>4828</v>
      </c>
      <c r="J799" s="293" t="s">
        <v>4829</v>
      </c>
      <c r="K799" s="293" t="s">
        <v>4737</v>
      </c>
      <c r="L799" s="293" t="s">
        <v>4738</v>
      </c>
      <c r="M799" s="293" t="s">
        <v>4880</v>
      </c>
      <c r="N799" s="293"/>
      <c r="O799" s="293" t="s">
        <v>7237</v>
      </c>
      <c r="P799" s="293" t="s">
        <v>7238</v>
      </c>
      <c r="Q799" s="293" t="s">
        <v>4741</v>
      </c>
    </row>
    <row r="800" spans="1:17" x14ac:dyDescent="0.25">
      <c r="A800" s="293" t="s">
        <v>7310</v>
      </c>
      <c r="B800" s="293" t="s">
        <v>7311</v>
      </c>
      <c r="C800" s="293" t="s">
        <v>7312</v>
      </c>
      <c r="D800" s="293"/>
      <c r="E800" s="293" t="s">
        <v>7245</v>
      </c>
      <c r="F800" s="293" t="s">
        <v>4750</v>
      </c>
      <c r="G800" s="291">
        <v>60</v>
      </c>
      <c r="H800" s="292">
        <v>0</v>
      </c>
      <c r="I800" s="293" t="s">
        <v>4755</v>
      </c>
      <c r="J800" s="293" t="s">
        <v>4756</v>
      </c>
      <c r="K800" s="293" t="s">
        <v>4737</v>
      </c>
      <c r="L800" s="293" t="s">
        <v>4738</v>
      </c>
      <c r="M800" s="293" t="s">
        <v>4865</v>
      </c>
      <c r="N800" s="293"/>
      <c r="O800" s="293" t="s">
        <v>7237</v>
      </c>
      <c r="P800" s="293" t="s">
        <v>7238</v>
      </c>
      <c r="Q800" s="293" t="s">
        <v>4741</v>
      </c>
    </row>
    <row r="801" spans="1:17" x14ac:dyDescent="0.25">
      <c r="A801" s="293" t="s">
        <v>7313</v>
      </c>
      <c r="B801" s="293" t="s">
        <v>7314</v>
      </c>
      <c r="C801" s="293" t="s">
        <v>7315</v>
      </c>
      <c r="D801" s="293"/>
      <c r="E801" s="293" t="s">
        <v>7245</v>
      </c>
      <c r="F801" s="293" t="s">
        <v>4750</v>
      </c>
      <c r="G801" s="291">
        <v>60</v>
      </c>
      <c r="H801" s="292">
        <v>0</v>
      </c>
      <c r="I801" s="293" t="s">
        <v>4788</v>
      </c>
      <c r="J801" s="293" t="s">
        <v>4789</v>
      </c>
      <c r="K801" s="293" t="s">
        <v>4737</v>
      </c>
      <c r="L801" s="293" t="s">
        <v>4738</v>
      </c>
      <c r="M801" s="293" t="s">
        <v>4880</v>
      </c>
      <c r="N801" s="293"/>
      <c r="O801" s="293" t="s">
        <v>7237</v>
      </c>
      <c r="P801" s="293" t="s">
        <v>7238</v>
      </c>
      <c r="Q801" s="293" t="s">
        <v>4741</v>
      </c>
    </row>
    <row r="802" spans="1:17" x14ac:dyDescent="0.25">
      <c r="A802" s="293" t="s">
        <v>7316</v>
      </c>
      <c r="B802" s="293" t="s">
        <v>7317</v>
      </c>
      <c r="C802" s="293" t="s">
        <v>7318</v>
      </c>
      <c r="D802" s="293"/>
      <c r="E802" s="293" t="s">
        <v>7245</v>
      </c>
      <c r="F802" s="293" t="s">
        <v>4750</v>
      </c>
      <c r="G802" s="291">
        <v>60</v>
      </c>
      <c r="H802" s="292">
        <v>0</v>
      </c>
      <c r="I802" s="293" t="s">
        <v>4755</v>
      </c>
      <c r="J802" s="293" t="s">
        <v>4756</v>
      </c>
      <c r="K802" s="293" t="s">
        <v>4737</v>
      </c>
      <c r="L802" s="293" t="s">
        <v>4738</v>
      </c>
      <c r="M802" s="293" t="s">
        <v>4934</v>
      </c>
      <c r="N802" s="293"/>
      <c r="O802" s="293" t="s">
        <v>7237</v>
      </c>
      <c r="P802" s="293" t="s">
        <v>7238</v>
      </c>
      <c r="Q802" s="293" t="s">
        <v>4741</v>
      </c>
    </row>
    <row r="803" spans="1:17" x14ac:dyDescent="0.25">
      <c r="A803" s="293" t="s">
        <v>7319</v>
      </c>
      <c r="B803" s="293" t="s">
        <v>7320</v>
      </c>
      <c r="C803" s="293" t="s">
        <v>7321</v>
      </c>
      <c r="D803" s="293"/>
      <c r="E803" s="293" t="s">
        <v>7245</v>
      </c>
      <c r="F803" s="293" t="s">
        <v>4750</v>
      </c>
      <c r="G803" s="291">
        <v>60</v>
      </c>
      <c r="H803" s="292">
        <v>0</v>
      </c>
      <c r="I803" s="293" t="s">
        <v>4755</v>
      </c>
      <c r="J803" s="293" t="s">
        <v>4756</v>
      </c>
      <c r="K803" s="293" t="s">
        <v>4737</v>
      </c>
      <c r="L803" s="293" t="s">
        <v>4738</v>
      </c>
      <c r="M803" s="293" t="s">
        <v>4934</v>
      </c>
      <c r="N803" s="293"/>
      <c r="O803" s="293" t="s">
        <v>7237</v>
      </c>
      <c r="P803" s="293" t="s">
        <v>7238</v>
      </c>
      <c r="Q803" s="293" t="s">
        <v>4741</v>
      </c>
    </row>
    <row r="804" spans="1:17" x14ac:dyDescent="0.25">
      <c r="A804" s="293" t="s">
        <v>7322</v>
      </c>
      <c r="B804" s="293" t="s">
        <v>7323</v>
      </c>
      <c r="C804" s="293" t="s">
        <v>7324</v>
      </c>
      <c r="D804" s="293"/>
      <c r="E804" s="293" t="s">
        <v>7245</v>
      </c>
      <c r="F804" s="293" t="s">
        <v>4750</v>
      </c>
      <c r="G804" s="291">
        <v>60</v>
      </c>
      <c r="H804" s="292">
        <v>0</v>
      </c>
      <c r="I804" s="293" t="s">
        <v>4755</v>
      </c>
      <c r="J804" s="293" t="s">
        <v>4756</v>
      </c>
      <c r="K804" s="293" t="s">
        <v>4737</v>
      </c>
      <c r="L804" s="293" t="s">
        <v>4738</v>
      </c>
      <c r="M804" s="293" t="s">
        <v>4934</v>
      </c>
      <c r="N804" s="293"/>
      <c r="O804" s="293" t="s">
        <v>7237</v>
      </c>
      <c r="P804" s="293" t="s">
        <v>7238</v>
      </c>
      <c r="Q804" s="293" t="s">
        <v>4741</v>
      </c>
    </row>
    <row r="805" spans="1:17" x14ac:dyDescent="0.25">
      <c r="A805" s="293" t="s">
        <v>7325</v>
      </c>
      <c r="B805" s="293" t="s">
        <v>7326</v>
      </c>
      <c r="C805" s="293" t="s">
        <v>7327</v>
      </c>
      <c r="D805" s="293"/>
      <c r="E805" s="293" t="s">
        <v>7245</v>
      </c>
      <c r="F805" s="293" t="s">
        <v>4750</v>
      </c>
      <c r="G805" s="291">
        <v>60</v>
      </c>
      <c r="H805" s="292">
        <v>0</v>
      </c>
      <c r="I805" s="293" t="s">
        <v>4755</v>
      </c>
      <c r="J805" s="293" t="s">
        <v>4756</v>
      </c>
      <c r="K805" s="293" t="s">
        <v>4737</v>
      </c>
      <c r="L805" s="293" t="s">
        <v>4738</v>
      </c>
      <c r="M805" s="293" t="s">
        <v>4934</v>
      </c>
      <c r="N805" s="293"/>
      <c r="O805" s="293" t="s">
        <v>7237</v>
      </c>
      <c r="P805" s="293" t="s">
        <v>7238</v>
      </c>
      <c r="Q805" s="293" t="s">
        <v>4741</v>
      </c>
    </row>
    <row r="806" spans="1:17" x14ac:dyDescent="0.25">
      <c r="A806" s="293" t="s">
        <v>7328</v>
      </c>
      <c r="B806" s="293" t="s">
        <v>7329</v>
      </c>
      <c r="C806" s="293" t="s">
        <v>7330</v>
      </c>
      <c r="D806" s="293"/>
      <c r="E806" s="293" t="s">
        <v>7255</v>
      </c>
      <c r="F806" s="293" t="s">
        <v>4750</v>
      </c>
      <c r="G806" s="291">
        <v>60</v>
      </c>
      <c r="H806" s="292">
        <v>0</v>
      </c>
      <c r="I806" s="293" t="s">
        <v>4783</v>
      </c>
      <c r="J806" s="293" t="s">
        <v>4784</v>
      </c>
      <c r="K806" s="293" t="s">
        <v>4737</v>
      </c>
      <c r="L806" s="293" t="s">
        <v>4738</v>
      </c>
      <c r="M806" s="293" t="s">
        <v>4785</v>
      </c>
      <c r="N806" s="293"/>
      <c r="O806" s="293" t="s">
        <v>7237</v>
      </c>
      <c r="P806" s="293" t="s">
        <v>7238</v>
      </c>
      <c r="Q806" s="293" t="s">
        <v>4741</v>
      </c>
    </row>
    <row r="807" spans="1:17" x14ac:dyDescent="0.25">
      <c r="A807" s="293" t="s">
        <v>7331</v>
      </c>
      <c r="B807" s="293" t="s">
        <v>7332</v>
      </c>
      <c r="C807" s="293" t="s">
        <v>7333</v>
      </c>
      <c r="D807" s="293"/>
      <c r="E807" s="293" t="s">
        <v>7245</v>
      </c>
      <c r="F807" s="293" t="s">
        <v>4750</v>
      </c>
      <c r="G807" s="291">
        <v>60</v>
      </c>
      <c r="H807" s="292">
        <v>0</v>
      </c>
      <c r="I807" s="293" t="s">
        <v>4816</v>
      </c>
      <c r="J807" s="293" t="s">
        <v>4817</v>
      </c>
      <c r="K807" s="293" t="s">
        <v>4737</v>
      </c>
      <c r="L807" s="293" t="s">
        <v>4738</v>
      </c>
      <c r="M807" s="293" t="s">
        <v>6572</v>
      </c>
      <c r="N807" s="293"/>
      <c r="O807" s="293" t="s">
        <v>7237</v>
      </c>
      <c r="P807" s="293" t="s">
        <v>7238</v>
      </c>
      <c r="Q807" s="293" t="s">
        <v>4741</v>
      </c>
    </row>
    <row r="808" spans="1:17" x14ac:dyDescent="0.25">
      <c r="A808" s="293" t="s">
        <v>7334</v>
      </c>
      <c r="B808" s="293" t="s">
        <v>7335</v>
      </c>
      <c r="C808" s="293" t="s">
        <v>7336</v>
      </c>
      <c r="D808" s="293"/>
      <c r="E808" s="293" t="s">
        <v>7245</v>
      </c>
      <c r="F808" s="293" t="s">
        <v>4750</v>
      </c>
      <c r="G808" s="291">
        <v>60</v>
      </c>
      <c r="H808" s="292">
        <v>0</v>
      </c>
      <c r="I808" s="293" t="s">
        <v>4755</v>
      </c>
      <c r="J808" s="293" t="s">
        <v>4756</v>
      </c>
      <c r="K808" s="293" t="s">
        <v>4737</v>
      </c>
      <c r="L808" s="293" t="s">
        <v>4738</v>
      </c>
      <c r="M808" s="293" t="s">
        <v>4785</v>
      </c>
      <c r="N808" s="293"/>
      <c r="O808" s="293" t="s">
        <v>7237</v>
      </c>
      <c r="P808" s="293" t="s">
        <v>7238</v>
      </c>
      <c r="Q808" s="293" t="s">
        <v>4741</v>
      </c>
    </row>
    <row r="809" spans="1:17" x14ac:dyDescent="0.25">
      <c r="A809" s="293" t="s">
        <v>7337</v>
      </c>
      <c r="B809" s="293" t="s">
        <v>7338</v>
      </c>
      <c r="C809" s="293" t="s">
        <v>7339</v>
      </c>
      <c r="D809" s="293"/>
      <c r="E809" s="293" t="s">
        <v>7255</v>
      </c>
      <c r="F809" s="293" t="s">
        <v>7340</v>
      </c>
      <c r="G809" s="291">
        <v>60</v>
      </c>
      <c r="H809" s="292">
        <v>0</v>
      </c>
      <c r="I809" s="293" t="s">
        <v>4856</v>
      </c>
      <c r="J809" s="293" t="s">
        <v>4857</v>
      </c>
      <c r="K809" s="293" t="s">
        <v>4737</v>
      </c>
      <c r="L809" s="293" t="s">
        <v>5314</v>
      </c>
      <c r="M809" s="293" t="s">
        <v>4859</v>
      </c>
      <c r="N809" s="293"/>
      <c r="O809" s="293" t="s">
        <v>7237</v>
      </c>
      <c r="P809" s="293" t="s">
        <v>7238</v>
      </c>
      <c r="Q809" s="293" t="s">
        <v>4741</v>
      </c>
    </row>
    <row r="810" spans="1:17" x14ac:dyDescent="0.25">
      <c r="A810" s="293" t="s">
        <v>7341</v>
      </c>
      <c r="B810" s="293" t="s">
        <v>7342</v>
      </c>
      <c r="C810" s="293" t="s">
        <v>7343</v>
      </c>
      <c r="D810" s="293"/>
      <c r="E810" s="293" t="s">
        <v>7245</v>
      </c>
      <c r="F810" s="293" t="s">
        <v>4750</v>
      </c>
      <c r="G810" s="291">
        <v>60</v>
      </c>
      <c r="H810" s="292">
        <v>0</v>
      </c>
      <c r="I810" s="293" t="s">
        <v>4816</v>
      </c>
      <c r="J810" s="293" t="s">
        <v>4817</v>
      </c>
      <c r="K810" s="293" t="s">
        <v>4737</v>
      </c>
      <c r="L810" s="293" t="s">
        <v>4738</v>
      </c>
      <c r="M810" s="293" t="s">
        <v>6572</v>
      </c>
      <c r="N810" s="293"/>
      <c r="O810" s="293" t="s">
        <v>7237</v>
      </c>
      <c r="P810" s="293" t="s">
        <v>7238</v>
      </c>
      <c r="Q810" s="293" t="s">
        <v>4741</v>
      </c>
    </row>
    <row r="811" spans="1:17" x14ac:dyDescent="0.25">
      <c r="A811" s="293" t="s">
        <v>7344</v>
      </c>
      <c r="B811" s="293" t="s">
        <v>7345</v>
      </c>
      <c r="C811" s="293" t="s">
        <v>7346</v>
      </c>
      <c r="D811" s="293"/>
      <c r="E811" s="293" t="s">
        <v>7245</v>
      </c>
      <c r="F811" s="293" t="s">
        <v>4750</v>
      </c>
      <c r="G811" s="291">
        <v>60</v>
      </c>
      <c r="H811" s="292">
        <v>0</v>
      </c>
      <c r="I811" s="293" t="s">
        <v>4816</v>
      </c>
      <c r="J811" s="293" t="s">
        <v>4817</v>
      </c>
      <c r="K811" s="293" t="s">
        <v>4737</v>
      </c>
      <c r="L811" s="293" t="s">
        <v>4738</v>
      </c>
      <c r="M811" s="293" t="s">
        <v>6572</v>
      </c>
      <c r="N811" s="293"/>
      <c r="O811" s="293" t="s">
        <v>7237</v>
      </c>
      <c r="P811" s="293" t="s">
        <v>7238</v>
      </c>
      <c r="Q811" s="293" t="s">
        <v>4741</v>
      </c>
    </row>
    <row r="812" spans="1:17" x14ac:dyDescent="0.25">
      <c r="A812" s="293" t="s">
        <v>7347</v>
      </c>
      <c r="B812" s="293" t="s">
        <v>7348</v>
      </c>
      <c r="C812" s="293" t="s">
        <v>7349</v>
      </c>
      <c r="D812" s="293"/>
      <c r="E812" s="293" t="s">
        <v>7245</v>
      </c>
      <c r="F812" s="293" t="s">
        <v>4750</v>
      </c>
      <c r="G812" s="291">
        <v>60</v>
      </c>
      <c r="H812" s="292">
        <v>0</v>
      </c>
      <c r="I812" s="293" t="s">
        <v>4746</v>
      </c>
      <c r="J812" s="293" t="s">
        <v>4747</v>
      </c>
      <c r="K812" s="293" t="s">
        <v>4737</v>
      </c>
      <c r="L812" s="293" t="s">
        <v>4738</v>
      </c>
      <c r="M812" s="293" t="s">
        <v>4748</v>
      </c>
      <c r="N812" s="293"/>
      <c r="O812" s="293" t="s">
        <v>7237</v>
      </c>
      <c r="P812" s="293" t="s">
        <v>7238</v>
      </c>
      <c r="Q812" s="293" t="s">
        <v>4741</v>
      </c>
    </row>
    <row r="813" spans="1:17" x14ac:dyDescent="0.25">
      <c r="A813" s="293" t="s">
        <v>7350</v>
      </c>
      <c r="B813" s="293" t="s">
        <v>7351</v>
      </c>
      <c r="C813" s="293" t="s">
        <v>7352</v>
      </c>
      <c r="D813" s="293"/>
      <c r="E813" s="293" t="s">
        <v>7245</v>
      </c>
      <c r="F813" s="293" t="s">
        <v>4750</v>
      </c>
      <c r="G813" s="291">
        <v>60</v>
      </c>
      <c r="H813" s="292">
        <v>0</v>
      </c>
      <c r="I813" s="293" t="s">
        <v>4755</v>
      </c>
      <c r="J813" s="293" t="s">
        <v>4756</v>
      </c>
      <c r="K813" s="293" t="s">
        <v>4737</v>
      </c>
      <c r="L813" s="293" t="s">
        <v>4738</v>
      </c>
      <c r="M813" s="293" t="s">
        <v>4767</v>
      </c>
      <c r="N813" s="293"/>
      <c r="O813" s="293" t="s">
        <v>7237</v>
      </c>
      <c r="P813" s="293" t="s">
        <v>7238</v>
      </c>
      <c r="Q813" s="293" t="s">
        <v>4741</v>
      </c>
    </row>
    <row r="814" spans="1:17" x14ac:dyDescent="0.25">
      <c r="A814" s="293" t="s">
        <v>7353</v>
      </c>
      <c r="B814" s="293" t="s">
        <v>7354</v>
      </c>
      <c r="C814" s="293" t="s">
        <v>7355</v>
      </c>
      <c r="D814" s="293"/>
      <c r="E814" s="293" t="s">
        <v>7245</v>
      </c>
      <c r="F814" s="293" t="s">
        <v>4750</v>
      </c>
      <c r="G814" s="291">
        <v>60</v>
      </c>
      <c r="H814" s="292">
        <v>0</v>
      </c>
      <c r="I814" s="293" t="s">
        <v>4755</v>
      </c>
      <c r="J814" s="293" t="s">
        <v>4756</v>
      </c>
      <c r="K814" s="293" t="s">
        <v>4737</v>
      </c>
      <c r="L814" s="293" t="s">
        <v>4738</v>
      </c>
      <c r="M814" s="293" t="s">
        <v>4916</v>
      </c>
      <c r="N814" s="293"/>
      <c r="O814" s="293" t="s">
        <v>7237</v>
      </c>
      <c r="P814" s="293" t="s">
        <v>7238</v>
      </c>
      <c r="Q814" s="293" t="s">
        <v>4741</v>
      </c>
    </row>
    <row r="815" spans="1:17" x14ac:dyDescent="0.25">
      <c r="A815" s="293" t="s">
        <v>7356</v>
      </c>
      <c r="B815" s="293" t="s">
        <v>7357</v>
      </c>
      <c r="C815" s="293" t="s">
        <v>7358</v>
      </c>
      <c r="D815" s="293"/>
      <c r="E815" s="293" t="s">
        <v>7245</v>
      </c>
      <c r="F815" s="293" t="s">
        <v>4750</v>
      </c>
      <c r="G815" s="291">
        <v>60</v>
      </c>
      <c r="H815" s="292">
        <v>0</v>
      </c>
      <c r="I815" s="293" t="s">
        <v>4828</v>
      </c>
      <c r="J815" s="293" t="s">
        <v>4829</v>
      </c>
      <c r="K815" s="293" t="s">
        <v>4737</v>
      </c>
      <c r="L815" s="293" t="s">
        <v>4738</v>
      </c>
      <c r="M815" s="293" t="s">
        <v>6447</v>
      </c>
      <c r="N815" s="293"/>
      <c r="O815" s="293" t="s">
        <v>7237</v>
      </c>
      <c r="P815" s="293" t="s">
        <v>7238</v>
      </c>
      <c r="Q815" s="293" t="s">
        <v>4741</v>
      </c>
    </row>
    <row r="816" spans="1:17" x14ac:dyDescent="0.25">
      <c r="A816" s="293" t="s">
        <v>7359</v>
      </c>
      <c r="B816" s="293" t="s">
        <v>7360</v>
      </c>
      <c r="C816" s="293" t="s">
        <v>7361</v>
      </c>
      <c r="D816" s="293"/>
      <c r="E816" s="293" t="s">
        <v>7245</v>
      </c>
      <c r="F816" s="293" t="s">
        <v>4750</v>
      </c>
      <c r="G816" s="291">
        <v>60</v>
      </c>
      <c r="H816" s="292">
        <v>0</v>
      </c>
      <c r="I816" s="293" t="s">
        <v>4783</v>
      </c>
      <c r="J816" s="293" t="s">
        <v>4784</v>
      </c>
      <c r="K816" s="293" t="s">
        <v>4737</v>
      </c>
      <c r="L816" s="293" t="s">
        <v>4738</v>
      </c>
      <c r="M816" s="293" t="s">
        <v>4934</v>
      </c>
      <c r="N816" s="293" t="s">
        <v>7362</v>
      </c>
      <c r="O816" s="293" t="s">
        <v>7237</v>
      </c>
      <c r="P816" s="293" t="s">
        <v>7238</v>
      </c>
      <c r="Q816" s="293" t="s">
        <v>4741</v>
      </c>
    </row>
    <row r="817" spans="1:17" x14ac:dyDescent="0.25">
      <c r="A817" s="293" t="s">
        <v>7363</v>
      </c>
      <c r="B817" s="293" t="s">
        <v>7364</v>
      </c>
      <c r="C817" s="293" t="s">
        <v>7365</v>
      </c>
      <c r="D817" s="293"/>
      <c r="E817" s="293" t="s">
        <v>7245</v>
      </c>
      <c r="F817" s="293" t="s">
        <v>4750</v>
      </c>
      <c r="G817" s="291">
        <v>60</v>
      </c>
      <c r="H817" s="292">
        <v>0</v>
      </c>
      <c r="I817" s="293" t="s">
        <v>4755</v>
      </c>
      <c r="J817" s="293" t="s">
        <v>4756</v>
      </c>
      <c r="K817" s="293" t="s">
        <v>4737</v>
      </c>
      <c r="L817" s="293" t="s">
        <v>4738</v>
      </c>
      <c r="M817" s="293" t="s">
        <v>4934</v>
      </c>
      <c r="N817" s="293"/>
      <c r="O817" s="293" t="s">
        <v>7237</v>
      </c>
      <c r="P817" s="293" t="s">
        <v>7238</v>
      </c>
      <c r="Q817" s="293" t="s">
        <v>4741</v>
      </c>
    </row>
    <row r="818" spans="1:17" x14ac:dyDescent="0.25">
      <c r="A818" s="293" t="s">
        <v>7366</v>
      </c>
      <c r="B818" s="293" t="s">
        <v>7367</v>
      </c>
      <c r="C818" s="293" t="s">
        <v>7368</v>
      </c>
      <c r="D818" s="293"/>
      <c r="E818" s="293" t="s">
        <v>7245</v>
      </c>
      <c r="F818" s="293" t="s">
        <v>4750</v>
      </c>
      <c r="G818" s="291">
        <v>60</v>
      </c>
      <c r="H818" s="292">
        <v>0</v>
      </c>
      <c r="I818" s="293" t="s">
        <v>4755</v>
      </c>
      <c r="J818" s="293" t="s">
        <v>4756</v>
      </c>
      <c r="K818" s="293" t="s">
        <v>4737</v>
      </c>
      <c r="L818" s="293" t="s">
        <v>4738</v>
      </c>
      <c r="M818" s="293" t="s">
        <v>4934</v>
      </c>
      <c r="N818" s="293"/>
      <c r="O818" s="293" t="s">
        <v>7237</v>
      </c>
      <c r="P818" s="293" t="s">
        <v>7238</v>
      </c>
      <c r="Q818" s="293" t="s">
        <v>4741</v>
      </c>
    </row>
    <row r="819" spans="1:17" x14ac:dyDescent="0.25">
      <c r="A819" s="293" t="s">
        <v>7369</v>
      </c>
      <c r="B819" s="293" t="s">
        <v>7370</v>
      </c>
      <c r="C819" s="293" t="s">
        <v>7371</v>
      </c>
      <c r="D819" s="293"/>
      <c r="E819" s="293" t="s">
        <v>7245</v>
      </c>
      <c r="F819" s="293" t="s">
        <v>4750</v>
      </c>
      <c r="G819" s="291">
        <v>60</v>
      </c>
      <c r="H819" s="292">
        <v>0</v>
      </c>
      <c r="I819" s="293" t="s">
        <v>4755</v>
      </c>
      <c r="J819" s="293" t="s">
        <v>4756</v>
      </c>
      <c r="K819" s="293" t="s">
        <v>4737</v>
      </c>
      <c r="L819" s="293" t="s">
        <v>4738</v>
      </c>
      <c r="M819" s="293" t="s">
        <v>4934</v>
      </c>
      <c r="N819" s="293"/>
      <c r="O819" s="293" t="s">
        <v>7237</v>
      </c>
      <c r="P819" s="293" t="s">
        <v>7238</v>
      </c>
      <c r="Q819" s="293" t="s">
        <v>4741</v>
      </c>
    </row>
    <row r="820" spans="1:17" x14ac:dyDescent="0.25">
      <c r="A820" s="293" t="s">
        <v>7372</v>
      </c>
      <c r="B820" s="293" t="s">
        <v>7373</v>
      </c>
      <c r="C820" s="293" t="s">
        <v>7374</v>
      </c>
      <c r="D820" s="293"/>
      <c r="E820" s="293" t="s">
        <v>7245</v>
      </c>
      <c r="F820" s="293" t="s">
        <v>4750</v>
      </c>
      <c r="G820" s="291">
        <v>60</v>
      </c>
      <c r="H820" s="292">
        <v>0</v>
      </c>
      <c r="I820" s="293" t="s">
        <v>4788</v>
      </c>
      <c r="J820" s="293" t="s">
        <v>4789</v>
      </c>
      <c r="K820" s="293" t="s">
        <v>4737</v>
      </c>
      <c r="L820" s="293" t="s">
        <v>4738</v>
      </c>
      <c r="M820" s="293" t="s">
        <v>6447</v>
      </c>
      <c r="N820" s="293"/>
      <c r="O820" s="293" t="s">
        <v>7237</v>
      </c>
      <c r="P820" s="293" t="s">
        <v>7238</v>
      </c>
      <c r="Q820" s="293" t="s">
        <v>4741</v>
      </c>
    </row>
    <row r="821" spans="1:17" x14ac:dyDescent="0.25">
      <c r="A821" s="293" t="s">
        <v>7375</v>
      </c>
      <c r="B821" s="293" t="s">
        <v>7376</v>
      </c>
      <c r="C821" s="293" t="s">
        <v>7377</v>
      </c>
      <c r="D821" s="293"/>
      <c r="E821" s="293" t="s">
        <v>7245</v>
      </c>
      <c r="F821" s="293" t="s">
        <v>4750</v>
      </c>
      <c r="G821" s="291">
        <v>60</v>
      </c>
      <c r="H821" s="292">
        <v>0</v>
      </c>
      <c r="I821" s="293" t="s">
        <v>4788</v>
      </c>
      <c r="J821" s="293" t="s">
        <v>4789</v>
      </c>
      <c r="K821" s="293" t="s">
        <v>4737</v>
      </c>
      <c r="L821" s="293" t="s">
        <v>4738</v>
      </c>
      <c r="M821" s="293" t="s">
        <v>4880</v>
      </c>
      <c r="N821" s="293"/>
      <c r="O821" s="293" t="s">
        <v>7237</v>
      </c>
      <c r="P821" s="293" t="s">
        <v>7238</v>
      </c>
      <c r="Q821" s="293" t="s">
        <v>4741</v>
      </c>
    </row>
    <row r="822" spans="1:17" x14ac:dyDescent="0.25">
      <c r="A822" s="293" t="s">
        <v>7378</v>
      </c>
      <c r="B822" s="293" t="s">
        <v>7379</v>
      </c>
      <c r="C822" s="293" t="s">
        <v>7380</v>
      </c>
      <c r="D822" s="293"/>
      <c r="E822" s="293" t="s">
        <v>7245</v>
      </c>
      <c r="F822" s="293" t="s">
        <v>4750</v>
      </c>
      <c r="G822" s="291">
        <v>60</v>
      </c>
      <c r="H822" s="292">
        <v>0</v>
      </c>
      <c r="I822" s="293" t="s">
        <v>4828</v>
      </c>
      <c r="J822" s="293" t="s">
        <v>4829</v>
      </c>
      <c r="K822" s="293" t="s">
        <v>4737</v>
      </c>
      <c r="L822" s="293" t="s">
        <v>4738</v>
      </c>
      <c r="M822" s="293" t="s">
        <v>4790</v>
      </c>
      <c r="N822" s="293"/>
      <c r="O822" s="293" t="s">
        <v>7237</v>
      </c>
      <c r="P822" s="293" t="s">
        <v>7238</v>
      </c>
      <c r="Q822" s="293" t="s">
        <v>4741</v>
      </c>
    </row>
    <row r="823" spans="1:17" x14ac:dyDescent="0.25">
      <c r="A823" s="293" t="s">
        <v>7381</v>
      </c>
      <c r="B823" s="293" t="s">
        <v>7382</v>
      </c>
      <c r="C823" s="293" t="s">
        <v>7383</v>
      </c>
      <c r="D823" s="293"/>
      <c r="E823" s="293" t="s">
        <v>7245</v>
      </c>
      <c r="F823" s="293" t="s">
        <v>4750</v>
      </c>
      <c r="G823" s="291">
        <v>60</v>
      </c>
      <c r="H823" s="292">
        <v>0</v>
      </c>
      <c r="I823" s="293" t="s">
        <v>4788</v>
      </c>
      <c r="J823" s="293" t="s">
        <v>4789</v>
      </c>
      <c r="K823" s="293" t="s">
        <v>4737</v>
      </c>
      <c r="L823" s="293" t="s">
        <v>4738</v>
      </c>
      <c r="M823" s="293" t="s">
        <v>4824</v>
      </c>
      <c r="N823" s="293"/>
      <c r="O823" s="293" t="s">
        <v>7237</v>
      </c>
      <c r="P823" s="293" t="s">
        <v>7238</v>
      </c>
      <c r="Q823" s="293" t="s">
        <v>4741</v>
      </c>
    </row>
    <row r="824" spans="1:17" x14ac:dyDescent="0.25">
      <c r="A824" s="293" t="s">
        <v>7384</v>
      </c>
      <c r="B824" s="293" t="s">
        <v>7385</v>
      </c>
      <c r="C824" s="293" t="s">
        <v>7386</v>
      </c>
      <c r="D824" s="293"/>
      <c r="E824" s="293" t="s">
        <v>7245</v>
      </c>
      <c r="F824" s="293" t="s">
        <v>4750</v>
      </c>
      <c r="G824" s="291">
        <v>60</v>
      </c>
      <c r="H824" s="292">
        <v>0</v>
      </c>
      <c r="I824" s="293" t="s">
        <v>4816</v>
      </c>
      <c r="J824" s="293" t="s">
        <v>4817</v>
      </c>
      <c r="K824" s="293" t="s">
        <v>4737</v>
      </c>
      <c r="L824" s="293" t="s">
        <v>4738</v>
      </c>
      <c r="M824" s="293" t="s">
        <v>6572</v>
      </c>
      <c r="N824" s="293"/>
      <c r="O824" s="293" t="s">
        <v>7237</v>
      </c>
      <c r="P824" s="293" t="s">
        <v>7238</v>
      </c>
      <c r="Q824" s="293" t="s">
        <v>4741</v>
      </c>
    </row>
    <row r="825" spans="1:17" x14ac:dyDescent="0.25">
      <c r="A825" s="293" t="s">
        <v>7387</v>
      </c>
      <c r="B825" s="293" t="s">
        <v>7388</v>
      </c>
      <c r="C825" s="293" t="s">
        <v>7389</v>
      </c>
      <c r="D825" s="293"/>
      <c r="E825" s="293" t="s">
        <v>7245</v>
      </c>
      <c r="F825" s="293" t="s">
        <v>4750</v>
      </c>
      <c r="G825" s="291">
        <v>60</v>
      </c>
      <c r="H825" s="292">
        <v>0</v>
      </c>
      <c r="I825" s="293" t="s">
        <v>4788</v>
      </c>
      <c r="J825" s="293" t="s">
        <v>4789</v>
      </c>
      <c r="K825" s="293" t="s">
        <v>4737</v>
      </c>
      <c r="L825" s="293" t="s">
        <v>4738</v>
      </c>
      <c r="M825" s="293" t="s">
        <v>4880</v>
      </c>
      <c r="N825" s="293"/>
      <c r="O825" s="293" t="s">
        <v>7237</v>
      </c>
      <c r="P825" s="293" t="s">
        <v>7238</v>
      </c>
      <c r="Q825" s="293" t="s">
        <v>4741</v>
      </c>
    </row>
    <row r="826" spans="1:17" x14ac:dyDescent="0.25">
      <c r="A826" s="293" t="s">
        <v>7390</v>
      </c>
      <c r="B826" s="293" t="s">
        <v>7391</v>
      </c>
      <c r="C826" s="293" t="s">
        <v>7392</v>
      </c>
      <c r="D826" s="293"/>
      <c r="E826" s="293" t="s">
        <v>7255</v>
      </c>
      <c r="F826" s="293" t="s">
        <v>7393</v>
      </c>
      <c r="G826" s="291">
        <v>60</v>
      </c>
      <c r="H826" s="292">
        <v>0</v>
      </c>
      <c r="I826" s="293" t="s">
        <v>4803</v>
      </c>
      <c r="J826" s="293" t="s">
        <v>4804</v>
      </c>
      <c r="K826" s="293" t="s">
        <v>4737</v>
      </c>
      <c r="L826" s="293" t="s">
        <v>5025</v>
      </c>
      <c r="M826" s="293" t="s">
        <v>4806</v>
      </c>
      <c r="N826" s="293"/>
      <c r="O826" s="293" t="s">
        <v>7237</v>
      </c>
      <c r="P826" s="293" t="s">
        <v>7238</v>
      </c>
      <c r="Q826" s="293" t="s">
        <v>4741</v>
      </c>
    </row>
    <row r="827" spans="1:17" x14ac:dyDescent="0.25">
      <c r="A827" s="293" t="s">
        <v>7394</v>
      </c>
      <c r="B827" s="293" t="s">
        <v>7395</v>
      </c>
      <c r="C827" s="293" t="s">
        <v>7396</v>
      </c>
      <c r="D827" s="293"/>
      <c r="E827" s="293" t="s">
        <v>7245</v>
      </c>
      <c r="F827" s="293" t="s">
        <v>4750</v>
      </c>
      <c r="G827" s="291">
        <v>60</v>
      </c>
      <c r="H827" s="292">
        <v>0</v>
      </c>
      <c r="I827" s="293" t="s">
        <v>4788</v>
      </c>
      <c r="J827" s="293" t="s">
        <v>4789</v>
      </c>
      <c r="K827" s="293" t="s">
        <v>4737</v>
      </c>
      <c r="L827" s="293" t="s">
        <v>4738</v>
      </c>
      <c r="M827" s="293" t="s">
        <v>4880</v>
      </c>
      <c r="N827" s="293"/>
      <c r="O827" s="293" t="s">
        <v>7237</v>
      </c>
      <c r="P827" s="293" t="s">
        <v>7238</v>
      </c>
      <c r="Q827" s="293" t="s">
        <v>4741</v>
      </c>
    </row>
    <row r="828" spans="1:17" x14ac:dyDescent="0.25">
      <c r="A828" s="293" t="s">
        <v>7397</v>
      </c>
      <c r="B828" s="293" t="s">
        <v>7398</v>
      </c>
      <c r="C828" s="293" t="s">
        <v>7399</v>
      </c>
      <c r="D828" s="293"/>
      <c r="E828" s="293" t="s">
        <v>7255</v>
      </c>
      <c r="F828" s="293" t="s">
        <v>7400</v>
      </c>
      <c r="G828" s="291">
        <v>60</v>
      </c>
      <c r="H828" s="292">
        <v>0</v>
      </c>
      <c r="I828" s="293" t="s">
        <v>4803</v>
      </c>
      <c r="J828" s="293" t="s">
        <v>4804</v>
      </c>
      <c r="K828" s="293" t="s">
        <v>4737</v>
      </c>
      <c r="L828" s="293" t="s">
        <v>5091</v>
      </c>
      <c r="M828" s="293" t="s">
        <v>4806</v>
      </c>
      <c r="N828" s="293"/>
      <c r="O828" s="293" t="s">
        <v>7237</v>
      </c>
      <c r="P828" s="293" t="s">
        <v>7238</v>
      </c>
      <c r="Q828" s="293" t="s">
        <v>4741</v>
      </c>
    </row>
    <row r="829" spans="1:17" x14ac:dyDescent="0.25">
      <c r="A829" s="293" t="s">
        <v>7401</v>
      </c>
      <c r="B829" s="293" t="s">
        <v>7402</v>
      </c>
      <c r="C829" s="293" t="s">
        <v>7403</v>
      </c>
      <c r="D829" s="293"/>
      <c r="E829" s="293" t="s">
        <v>7245</v>
      </c>
      <c r="F829" s="293" t="s">
        <v>4750</v>
      </c>
      <c r="G829" s="291">
        <v>60</v>
      </c>
      <c r="H829" s="292">
        <v>0</v>
      </c>
      <c r="I829" s="293" t="s">
        <v>4788</v>
      </c>
      <c r="J829" s="293" t="s">
        <v>4789</v>
      </c>
      <c r="K829" s="293" t="s">
        <v>4737</v>
      </c>
      <c r="L829" s="293" t="s">
        <v>4738</v>
      </c>
      <c r="M829" s="293" t="s">
        <v>4824</v>
      </c>
      <c r="N829" s="293"/>
      <c r="O829" s="293" t="s">
        <v>7237</v>
      </c>
      <c r="P829" s="293" t="s">
        <v>7238</v>
      </c>
      <c r="Q829" s="293" t="s">
        <v>4741</v>
      </c>
    </row>
    <row r="830" spans="1:17" x14ac:dyDescent="0.25">
      <c r="A830" s="293" t="s">
        <v>7404</v>
      </c>
      <c r="B830" s="293" t="s">
        <v>7405</v>
      </c>
      <c r="C830" s="293" t="s">
        <v>7406</v>
      </c>
      <c r="D830" s="293"/>
      <c r="E830" s="293" t="s">
        <v>7245</v>
      </c>
      <c r="F830" s="293" t="s">
        <v>4750</v>
      </c>
      <c r="G830" s="291">
        <v>60</v>
      </c>
      <c r="H830" s="292">
        <v>0</v>
      </c>
      <c r="I830" s="293" t="s">
        <v>4746</v>
      </c>
      <c r="J830" s="293" t="s">
        <v>4747</v>
      </c>
      <c r="K830" s="293" t="s">
        <v>4737</v>
      </c>
      <c r="L830" s="293" t="s">
        <v>4738</v>
      </c>
      <c r="M830" s="293" t="s">
        <v>4793</v>
      </c>
      <c r="N830" s="293"/>
      <c r="O830" s="293" t="s">
        <v>7237</v>
      </c>
      <c r="P830" s="293" t="s">
        <v>7238</v>
      </c>
      <c r="Q830" s="293" t="s">
        <v>4741</v>
      </c>
    </row>
    <row r="831" spans="1:17" x14ac:dyDescent="0.25">
      <c r="A831" s="293" t="s">
        <v>7407</v>
      </c>
      <c r="B831" s="293" t="s">
        <v>7408</v>
      </c>
      <c r="C831" s="293" t="s">
        <v>7409</v>
      </c>
      <c r="D831" s="293"/>
      <c r="E831" s="293" t="s">
        <v>7245</v>
      </c>
      <c r="F831" s="293" t="s">
        <v>4750</v>
      </c>
      <c r="G831" s="291">
        <v>60</v>
      </c>
      <c r="H831" s="292">
        <v>0</v>
      </c>
      <c r="I831" s="293" t="s">
        <v>4788</v>
      </c>
      <c r="J831" s="293" t="s">
        <v>4789</v>
      </c>
      <c r="K831" s="293" t="s">
        <v>4737</v>
      </c>
      <c r="L831" s="293" t="s">
        <v>4738</v>
      </c>
      <c r="M831" s="293" t="s">
        <v>4880</v>
      </c>
      <c r="N831" s="293"/>
      <c r="O831" s="293" t="s">
        <v>7237</v>
      </c>
      <c r="P831" s="293" t="s">
        <v>7238</v>
      </c>
      <c r="Q831" s="293" t="s">
        <v>4741</v>
      </c>
    </row>
    <row r="832" spans="1:17" x14ac:dyDescent="0.25">
      <c r="A832" s="293" t="s">
        <v>7410</v>
      </c>
      <c r="B832" s="293" t="s">
        <v>7411</v>
      </c>
      <c r="C832" s="293" t="s">
        <v>7412</v>
      </c>
      <c r="D832" s="293"/>
      <c r="E832" s="293" t="s">
        <v>7245</v>
      </c>
      <c r="F832" s="293" t="s">
        <v>4750</v>
      </c>
      <c r="G832" s="291">
        <v>60</v>
      </c>
      <c r="H832" s="292">
        <v>0</v>
      </c>
      <c r="I832" s="293" t="s">
        <v>4816</v>
      </c>
      <c r="J832" s="293" t="s">
        <v>4817</v>
      </c>
      <c r="K832" s="293" t="s">
        <v>4737</v>
      </c>
      <c r="L832" s="293" t="s">
        <v>4738</v>
      </c>
      <c r="M832" s="293" t="s">
        <v>6572</v>
      </c>
      <c r="N832" s="293"/>
      <c r="O832" s="293" t="s">
        <v>7237</v>
      </c>
      <c r="P832" s="293" t="s">
        <v>7238</v>
      </c>
      <c r="Q832" s="293" t="s">
        <v>4741</v>
      </c>
    </row>
    <row r="833" spans="1:17" x14ac:dyDescent="0.25">
      <c r="A833" s="293" t="s">
        <v>7413</v>
      </c>
      <c r="B833" s="293" t="s">
        <v>7414</v>
      </c>
      <c r="C833" s="293" t="s">
        <v>7415</v>
      </c>
      <c r="D833" s="293"/>
      <c r="E833" s="293" t="s">
        <v>7245</v>
      </c>
      <c r="F833" s="293" t="s">
        <v>4750</v>
      </c>
      <c r="G833" s="291">
        <v>60</v>
      </c>
      <c r="H833" s="292">
        <v>0</v>
      </c>
      <c r="I833" s="293" t="s">
        <v>4746</v>
      </c>
      <c r="J833" s="293" t="s">
        <v>4747</v>
      </c>
      <c r="K833" s="293" t="s">
        <v>4737</v>
      </c>
      <c r="L833" s="293" t="s">
        <v>4738</v>
      </c>
      <c r="M833" s="293" t="s">
        <v>4821</v>
      </c>
      <c r="N833" s="293"/>
      <c r="O833" s="293" t="s">
        <v>7237</v>
      </c>
      <c r="P833" s="293" t="s">
        <v>7238</v>
      </c>
      <c r="Q833" s="293" t="s">
        <v>4741</v>
      </c>
    </row>
    <row r="834" spans="1:17" x14ac:dyDescent="0.25">
      <c r="A834" s="293" t="s">
        <v>7416</v>
      </c>
      <c r="B834" s="293" t="s">
        <v>7417</v>
      </c>
      <c r="C834" s="293" t="s">
        <v>7418</v>
      </c>
      <c r="D834" s="293"/>
      <c r="E834" s="293" t="s">
        <v>7245</v>
      </c>
      <c r="F834" s="293" t="s">
        <v>4750</v>
      </c>
      <c r="G834" s="291">
        <v>60</v>
      </c>
      <c r="H834" s="292">
        <v>0</v>
      </c>
      <c r="I834" s="293" t="s">
        <v>4788</v>
      </c>
      <c r="J834" s="293" t="s">
        <v>4789</v>
      </c>
      <c r="K834" s="293" t="s">
        <v>4737</v>
      </c>
      <c r="L834" s="293" t="s">
        <v>4738</v>
      </c>
      <c r="M834" s="293" t="s">
        <v>4824</v>
      </c>
      <c r="N834" s="293"/>
      <c r="O834" s="293" t="s">
        <v>7237</v>
      </c>
      <c r="P834" s="293" t="s">
        <v>7238</v>
      </c>
      <c r="Q834" s="293" t="s">
        <v>4741</v>
      </c>
    </row>
    <row r="835" spans="1:17" x14ac:dyDescent="0.25">
      <c r="A835" s="293" t="s">
        <v>7419</v>
      </c>
      <c r="B835" s="293" t="s">
        <v>7420</v>
      </c>
      <c r="C835" s="293" t="s">
        <v>7421</v>
      </c>
      <c r="D835" s="293"/>
      <c r="E835" s="293" t="s">
        <v>7245</v>
      </c>
      <c r="F835" s="293" t="s">
        <v>4750</v>
      </c>
      <c r="G835" s="291">
        <v>60</v>
      </c>
      <c r="H835" s="292">
        <v>0</v>
      </c>
      <c r="I835" s="293" t="s">
        <v>4755</v>
      </c>
      <c r="J835" s="293" t="s">
        <v>4756</v>
      </c>
      <c r="K835" s="293" t="s">
        <v>4737</v>
      </c>
      <c r="L835" s="293" t="s">
        <v>4738</v>
      </c>
      <c r="M835" s="293" t="s">
        <v>4934</v>
      </c>
      <c r="N835" s="293"/>
      <c r="O835" s="293" t="s">
        <v>7237</v>
      </c>
      <c r="P835" s="293" t="s">
        <v>7238</v>
      </c>
      <c r="Q835" s="293" t="s">
        <v>4741</v>
      </c>
    </row>
    <row r="836" spans="1:17" x14ac:dyDescent="0.25">
      <c r="A836" s="293" t="s">
        <v>7422</v>
      </c>
      <c r="B836" s="293" t="s">
        <v>7423</v>
      </c>
      <c r="C836" s="293" t="s">
        <v>7424</v>
      </c>
      <c r="D836" s="293"/>
      <c r="E836" s="293" t="s">
        <v>7425</v>
      </c>
      <c r="F836" s="293" t="s">
        <v>7426</v>
      </c>
      <c r="G836" s="291">
        <v>60</v>
      </c>
      <c r="H836" s="292">
        <v>0</v>
      </c>
      <c r="I836" s="293" t="s">
        <v>4856</v>
      </c>
      <c r="J836" s="293" t="s">
        <v>4857</v>
      </c>
      <c r="K836" s="293" t="s">
        <v>4737</v>
      </c>
      <c r="L836" s="293" t="s">
        <v>5459</v>
      </c>
      <c r="M836" s="293" t="s">
        <v>4859</v>
      </c>
      <c r="N836" s="293"/>
      <c r="O836" s="293" t="s">
        <v>7237</v>
      </c>
      <c r="P836" s="293" t="s">
        <v>7238</v>
      </c>
      <c r="Q836" s="293" t="s">
        <v>4741</v>
      </c>
    </row>
    <row r="837" spans="1:17" x14ac:dyDescent="0.25">
      <c r="A837" s="293" t="s">
        <v>7427</v>
      </c>
      <c r="B837" s="293" t="s">
        <v>7428</v>
      </c>
      <c r="C837" s="293" t="s">
        <v>7429</v>
      </c>
      <c r="D837" s="293"/>
      <c r="E837" s="293" t="s">
        <v>7245</v>
      </c>
      <c r="F837" s="293" t="s">
        <v>4750</v>
      </c>
      <c r="G837" s="291">
        <v>60</v>
      </c>
      <c r="H837" s="292">
        <v>0</v>
      </c>
      <c r="I837" s="293" t="s">
        <v>4788</v>
      </c>
      <c r="J837" s="293" t="s">
        <v>4789</v>
      </c>
      <c r="K837" s="293" t="s">
        <v>4737</v>
      </c>
      <c r="L837" s="293" t="s">
        <v>4738</v>
      </c>
      <c r="M837" s="293" t="s">
        <v>6447</v>
      </c>
      <c r="N837" s="293"/>
      <c r="O837" s="293" t="s">
        <v>7237</v>
      </c>
      <c r="P837" s="293" t="s">
        <v>7238</v>
      </c>
      <c r="Q837" s="293" t="s">
        <v>4741</v>
      </c>
    </row>
    <row r="838" spans="1:17" x14ac:dyDescent="0.25">
      <c r="A838" s="293" t="s">
        <v>7430</v>
      </c>
      <c r="B838" s="293" t="s">
        <v>7431</v>
      </c>
      <c r="C838" s="293" t="s">
        <v>7432</v>
      </c>
      <c r="D838" s="293"/>
      <c r="E838" s="293" t="s">
        <v>7245</v>
      </c>
      <c r="F838" s="293" t="s">
        <v>4750</v>
      </c>
      <c r="G838" s="291">
        <v>60</v>
      </c>
      <c r="H838" s="292">
        <v>0</v>
      </c>
      <c r="I838" s="293" t="s">
        <v>4828</v>
      </c>
      <c r="J838" s="293" t="s">
        <v>4829</v>
      </c>
      <c r="K838" s="293" t="s">
        <v>4737</v>
      </c>
      <c r="L838" s="293" t="s">
        <v>4738</v>
      </c>
      <c r="M838" s="293" t="s">
        <v>4830</v>
      </c>
      <c r="N838" s="293"/>
      <c r="O838" s="293" t="s">
        <v>7237</v>
      </c>
      <c r="P838" s="293" t="s">
        <v>7238</v>
      </c>
      <c r="Q838" s="293" t="s">
        <v>4741</v>
      </c>
    </row>
    <row r="839" spans="1:17" x14ac:dyDescent="0.25">
      <c r="A839" s="293" t="s">
        <v>7433</v>
      </c>
      <c r="B839" s="293" t="s">
        <v>7434</v>
      </c>
      <c r="C839" s="293" t="s">
        <v>7435</v>
      </c>
      <c r="D839" s="293"/>
      <c r="E839" s="293" t="s">
        <v>7245</v>
      </c>
      <c r="F839" s="293" t="s">
        <v>4750</v>
      </c>
      <c r="G839" s="291">
        <v>60</v>
      </c>
      <c r="H839" s="292">
        <v>0</v>
      </c>
      <c r="I839" s="293" t="s">
        <v>4755</v>
      </c>
      <c r="J839" s="293" t="s">
        <v>4756</v>
      </c>
      <c r="K839" s="293" t="s">
        <v>4737</v>
      </c>
      <c r="L839" s="293" t="s">
        <v>4738</v>
      </c>
      <c r="M839" s="293" t="s">
        <v>4916</v>
      </c>
      <c r="N839" s="293"/>
      <c r="O839" s="293" t="s">
        <v>7237</v>
      </c>
      <c r="P839" s="293" t="s">
        <v>7238</v>
      </c>
      <c r="Q839" s="293" t="s">
        <v>4741</v>
      </c>
    </row>
    <row r="840" spans="1:17" x14ac:dyDescent="0.25">
      <c r="A840" s="293" t="s">
        <v>7436</v>
      </c>
      <c r="B840" s="293" t="s">
        <v>7437</v>
      </c>
      <c r="C840" s="293" t="s">
        <v>7438</v>
      </c>
      <c r="D840" s="293"/>
      <c r="E840" s="293" t="s">
        <v>7245</v>
      </c>
      <c r="F840" s="293" t="s">
        <v>4750</v>
      </c>
      <c r="G840" s="291">
        <v>60</v>
      </c>
      <c r="H840" s="292">
        <v>0</v>
      </c>
      <c r="I840" s="293" t="s">
        <v>4746</v>
      </c>
      <c r="J840" s="293" t="s">
        <v>4747</v>
      </c>
      <c r="K840" s="293" t="s">
        <v>4737</v>
      </c>
      <c r="L840" s="293" t="s">
        <v>4738</v>
      </c>
      <c r="M840" s="293" t="s">
        <v>4748</v>
      </c>
      <c r="N840" s="293"/>
      <c r="O840" s="293" t="s">
        <v>7237</v>
      </c>
      <c r="P840" s="293" t="s">
        <v>7238</v>
      </c>
      <c r="Q840" s="293" t="s">
        <v>4741</v>
      </c>
    </row>
    <row r="841" spans="1:17" x14ac:dyDescent="0.25">
      <c r="A841" s="293" t="s">
        <v>7439</v>
      </c>
      <c r="B841" s="293" t="s">
        <v>7440</v>
      </c>
      <c r="C841" s="293" t="s">
        <v>7441</v>
      </c>
      <c r="D841" s="293"/>
      <c r="E841" s="293" t="s">
        <v>7245</v>
      </c>
      <c r="F841" s="293" t="s">
        <v>4750</v>
      </c>
      <c r="G841" s="291">
        <v>60</v>
      </c>
      <c r="H841" s="292">
        <v>0</v>
      </c>
      <c r="I841" s="293" t="s">
        <v>4755</v>
      </c>
      <c r="J841" s="293" t="s">
        <v>4756</v>
      </c>
      <c r="K841" s="293" t="s">
        <v>4737</v>
      </c>
      <c r="L841" s="293" t="s">
        <v>4738</v>
      </c>
      <c r="M841" s="293" t="s">
        <v>4916</v>
      </c>
      <c r="N841" s="293"/>
      <c r="O841" s="293" t="s">
        <v>7237</v>
      </c>
      <c r="P841" s="293" t="s">
        <v>7238</v>
      </c>
      <c r="Q841" s="293" t="s">
        <v>4741</v>
      </c>
    </row>
    <row r="842" spans="1:17" x14ac:dyDescent="0.25">
      <c r="A842" s="293" t="s">
        <v>7442</v>
      </c>
      <c r="B842" s="293" t="s">
        <v>7443</v>
      </c>
      <c r="C842" s="293" t="s">
        <v>7444</v>
      </c>
      <c r="D842" s="293"/>
      <c r="E842" s="293" t="s">
        <v>7245</v>
      </c>
      <c r="F842" s="293" t="s">
        <v>4750</v>
      </c>
      <c r="G842" s="291">
        <v>60</v>
      </c>
      <c r="H842" s="292">
        <v>0</v>
      </c>
      <c r="I842" s="293" t="s">
        <v>4755</v>
      </c>
      <c r="J842" s="293" t="s">
        <v>4756</v>
      </c>
      <c r="K842" s="293" t="s">
        <v>4737</v>
      </c>
      <c r="L842" s="293" t="s">
        <v>4738</v>
      </c>
      <c r="M842" s="293" t="s">
        <v>4916</v>
      </c>
      <c r="N842" s="293"/>
      <c r="O842" s="293" t="s">
        <v>7237</v>
      </c>
      <c r="P842" s="293" t="s">
        <v>7238</v>
      </c>
      <c r="Q842" s="293" t="s">
        <v>4741</v>
      </c>
    </row>
    <row r="843" spans="1:17" x14ac:dyDescent="0.25">
      <c r="A843" s="293" t="s">
        <v>7445</v>
      </c>
      <c r="B843" s="293" t="s">
        <v>7446</v>
      </c>
      <c r="C843" s="293" t="s">
        <v>7447</v>
      </c>
      <c r="D843" s="293"/>
      <c r="E843" s="293" t="s">
        <v>7245</v>
      </c>
      <c r="F843" s="293" t="s">
        <v>4750</v>
      </c>
      <c r="G843" s="291">
        <v>60</v>
      </c>
      <c r="H843" s="292">
        <v>0</v>
      </c>
      <c r="I843" s="293" t="s">
        <v>4755</v>
      </c>
      <c r="J843" s="293" t="s">
        <v>4756</v>
      </c>
      <c r="K843" s="293" t="s">
        <v>4737</v>
      </c>
      <c r="L843" s="293" t="s">
        <v>4738</v>
      </c>
      <c r="M843" s="293" t="s">
        <v>4916</v>
      </c>
      <c r="N843" s="293"/>
      <c r="O843" s="293" t="s">
        <v>7237</v>
      </c>
      <c r="P843" s="293" t="s">
        <v>7238</v>
      </c>
      <c r="Q843" s="293" t="s">
        <v>4741</v>
      </c>
    </row>
    <row r="844" spans="1:17" x14ac:dyDescent="0.25">
      <c r="A844" s="293" t="s">
        <v>7448</v>
      </c>
      <c r="B844" s="293" t="s">
        <v>7449</v>
      </c>
      <c r="C844" s="293" t="s">
        <v>7450</v>
      </c>
      <c r="D844" s="293"/>
      <c r="E844" s="293" t="s">
        <v>7255</v>
      </c>
      <c r="F844" s="293" t="s">
        <v>7451</v>
      </c>
      <c r="G844" s="291">
        <v>60</v>
      </c>
      <c r="H844" s="292">
        <v>0</v>
      </c>
      <c r="I844" s="293" t="s">
        <v>4803</v>
      </c>
      <c r="J844" s="293" t="s">
        <v>4804</v>
      </c>
      <c r="K844" s="293" t="s">
        <v>4737</v>
      </c>
      <c r="L844" s="293" t="s">
        <v>7452</v>
      </c>
      <c r="M844" s="293" t="s">
        <v>4806</v>
      </c>
      <c r="N844" s="293"/>
      <c r="O844" s="293" t="s">
        <v>7237</v>
      </c>
      <c r="P844" s="293" t="s">
        <v>7238</v>
      </c>
      <c r="Q844" s="293" t="s">
        <v>4741</v>
      </c>
    </row>
    <row r="845" spans="1:17" x14ac:dyDescent="0.25">
      <c r="A845" s="293" t="s">
        <v>7453</v>
      </c>
      <c r="B845" s="293" t="s">
        <v>7454</v>
      </c>
      <c r="C845" s="293" t="s">
        <v>7455</v>
      </c>
      <c r="D845" s="293"/>
      <c r="E845" s="293" t="s">
        <v>7245</v>
      </c>
      <c r="F845" s="293" t="s">
        <v>4750</v>
      </c>
      <c r="G845" s="291">
        <v>60</v>
      </c>
      <c r="H845" s="292">
        <v>0</v>
      </c>
      <c r="I845" s="293" t="s">
        <v>4939</v>
      </c>
      <c r="J845" s="293" t="s">
        <v>4940</v>
      </c>
      <c r="K845" s="293" t="s">
        <v>4737</v>
      </c>
      <c r="L845" s="293" t="s">
        <v>4738</v>
      </c>
      <c r="M845" s="293" t="s">
        <v>5121</v>
      </c>
      <c r="N845" s="293"/>
      <c r="O845" s="293" t="s">
        <v>7237</v>
      </c>
      <c r="P845" s="293" t="s">
        <v>7238</v>
      </c>
      <c r="Q845" s="293" t="s">
        <v>4741</v>
      </c>
    </row>
    <row r="846" spans="1:17" x14ac:dyDescent="0.25">
      <c r="A846" s="293" t="s">
        <v>7456</v>
      </c>
      <c r="B846" s="293" t="s">
        <v>7457</v>
      </c>
      <c r="C846" s="293" t="s">
        <v>7458</v>
      </c>
      <c r="D846" s="293"/>
      <c r="E846" s="293" t="s">
        <v>7245</v>
      </c>
      <c r="F846" s="293" t="s">
        <v>4750</v>
      </c>
      <c r="G846" s="291">
        <v>60</v>
      </c>
      <c r="H846" s="292">
        <v>0</v>
      </c>
      <c r="I846" s="293" t="s">
        <v>4746</v>
      </c>
      <c r="J846" s="293" t="s">
        <v>4747</v>
      </c>
      <c r="K846" s="293" t="s">
        <v>4737</v>
      </c>
      <c r="L846" s="293" t="s">
        <v>4738</v>
      </c>
      <c r="M846" s="293" t="s">
        <v>4821</v>
      </c>
      <c r="N846" s="293"/>
      <c r="O846" s="293" t="s">
        <v>7237</v>
      </c>
      <c r="P846" s="293" t="s">
        <v>7238</v>
      </c>
      <c r="Q846" s="293" t="s">
        <v>4741</v>
      </c>
    </row>
    <row r="847" spans="1:17" x14ac:dyDescent="0.25">
      <c r="A847" s="293" t="s">
        <v>7459</v>
      </c>
      <c r="B847" s="293" t="s">
        <v>7460</v>
      </c>
      <c r="C847" s="293" t="s">
        <v>7461</v>
      </c>
      <c r="D847" s="293"/>
      <c r="E847" s="293" t="s">
        <v>7245</v>
      </c>
      <c r="F847" s="293" t="s">
        <v>4750</v>
      </c>
      <c r="G847" s="291">
        <v>60</v>
      </c>
      <c r="H847" s="292">
        <v>0</v>
      </c>
      <c r="I847" s="293" t="s">
        <v>4755</v>
      </c>
      <c r="J847" s="293" t="s">
        <v>4756</v>
      </c>
      <c r="K847" s="293" t="s">
        <v>4737</v>
      </c>
      <c r="L847" s="293" t="s">
        <v>4738</v>
      </c>
      <c r="M847" s="293" t="s">
        <v>4934</v>
      </c>
      <c r="N847" s="293"/>
      <c r="O847" s="293" t="s">
        <v>7237</v>
      </c>
      <c r="P847" s="293" t="s">
        <v>7238</v>
      </c>
      <c r="Q847" s="293" t="s">
        <v>4741</v>
      </c>
    </row>
    <row r="848" spans="1:17" x14ac:dyDescent="0.25">
      <c r="A848" s="293" t="s">
        <v>7462</v>
      </c>
      <c r="B848" s="293" t="s">
        <v>7463</v>
      </c>
      <c r="C848" s="293" t="s">
        <v>7464</v>
      </c>
      <c r="D848" s="293"/>
      <c r="E848" s="293" t="s">
        <v>7245</v>
      </c>
      <c r="F848" s="293" t="s">
        <v>4750</v>
      </c>
      <c r="G848" s="291">
        <v>60</v>
      </c>
      <c r="H848" s="292">
        <v>0</v>
      </c>
      <c r="I848" s="293" t="s">
        <v>4816</v>
      </c>
      <c r="J848" s="293" t="s">
        <v>4817</v>
      </c>
      <c r="K848" s="293" t="s">
        <v>4737</v>
      </c>
      <c r="L848" s="293" t="s">
        <v>4738</v>
      </c>
      <c r="M848" s="293" t="s">
        <v>4818</v>
      </c>
      <c r="N848" s="293"/>
      <c r="O848" s="293" t="s">
        <v>7237</v>
      </c>
      <c r="P848" s="293" t="s">
        <v>7238</v>
      </c>
      <c r="Q848" s="293" t="s">
        <v>4741</v>
      </c>
    </row>
    <row r="849" spans="1:17" x14ac:dyDescent="0.25">
      <c r="A849" s="293" t="s">
        <v>7465</v>
      </c>
      <c r="B849" s="293" t="s">
        <v>7466</v>
      </c>
      <c r="C849" s="293" t="s">
        <v>7467</v>
      </c>
      <c r="D849" s="293"/>
      <c r="E849" s="293" t="s">
        <v>7245</v>
      </c>
      <c r="F849" s="293" t="s">
        <v>4750</v>
      </c>
      <c r="G849" s="291">
        <v>60</v>
      </c>
      <c r="H849" s="292">
        <v>0</v>
      </c>
      <c r="I849" s="293" t="s">
        <v>4816</v>
      </c>
      <c r="J849" s="293" t="s">
        <v>4817</v>
      </c>
      <c r="K849" s="293" t="s">
        <v>4737</v>
      </c>
      <c r="L849" s="293" t="s">
        <v>4738</v>
      </c>
      <c r="M849" s="293" t="s">
        <v>6572</v>
      </c>
      <c r="N849" s="293"/>
      <c r="O849" s="293" t="s">
        <v>7237</v>
      </c>
      <c r="P849" s="293" t="s">
        <v>7238</v>
      </c>
      <c r="Q849" s="293" t="s">
        <v>4741</v>
      </c>
    </row>
    <row r="850" spans="1:17" x14ac:dyDescent="0.25">
      <c r="A850" s="293" t="s">
        <v>7468</v>
      </c>
      <c r="B850" s="293" t="s">
        <v>7469</v>
      </c>
      <c r="C850" s="293" t="s">
        <v>7470</v>
      </c>
      <c r="D850" s="293"/>
      <c r="E850" s="293" t="s">
        <v>7245</v>
      </c>
      <c r="F850" s="293" t="s">
        <v>4750</v>
      </c>
      <c r="G850" s="291">
        <v>60</v>
      </c>
      <c r="H850" s="292">
        <v>0</v>
      </c>
      <c r="I850" s="293" t="s">
        <v>4755</v>
      </c>
      <c r="J850" s="293" t="s">
        <v>4756</v>
      </c>
      <c r="K850" s="293" t="s">
        <v>4737</v>
      </c>
      <c r="L850" s="293" t="s">
        <v>4738</v>
      </c>
      <c r="M850" s="293" t="s">
        <v>4934</v>
      </c>
      <c r="N850" s="293"/>
      <c r="O850" s="293" t="s">
        <v>7237</v>
      </c>
      <c r="P850" s="293" t="s">
        <v>7238</v>
      </c>
      <c r="Q850" s="293" t="s">
        <v>4741</v>
      </c>
    </row>
    <row r="851" spans="1:17" x14ac:dyDescent="0.25">
      <c r="A851" s="293" t="s">
        <v>7471</v>
      </c>
      <c r="B851" s="293" t="s">
        <v>7472</v>
      </c>
      <c r="C851" s="293" t="s">
        <v>7473</v>
      </c>
      <c r="D851" s="293"/>
      <c r="E851" s="293" t="s">
        <v>7255</v>
      </c>
      <c r="F851" s="293" t="s">
        <v>7474</v>
      </c>
      <c r="G851" s="291">
        <v>60</v>
      </c>
      <c r="H851" s="292">
        <v>0</v>
      </c>
      <c r="I851" s="293" t="s">
        <v>4803</v>
      </c>
      <c r="J851" s="293" t="s">
        <v>4804</v>
      </c>
      <c r="K851" s="293" t="s">
        <v>4737</v>
      </c>
      <c r="L851" s="293" t="s">
        <v>7475</v>
      </c>
      <c r="M851" s="293" t="s">
        <v>4806</v>
      </c>
      <c r="N851" s="293"/>
      <c r="O851" s="293" t="s">
        <v>7237</v>
      </c>
      <c r="P851" s="293" t="s">
        <v>7238</v>
      </c>
      <c r="Q851" s="293" t="s">
        <v>4741</v>
      </c>
    </row>
    <row r="852" spans="1:17" x14ac:dyDescent="0.25">
      <c r="A852" s="293" t="s">
        <v>7476</v>
      </c>
      <c r="B852" s="293" t="s">
        <v>7477</v>
      </c>
      <c r="C852" s="293" t="s">
        <v>7478</v>
      </c>
      <c r="D852" s="293"/>
      <c r="E852" s="293" t="s">
        <v>7245</v>
      </c>
      <c r="F852" s="293" t="s">
        <v>4750</v>
      </c>
      <c r="G852" s="291">
        <v>60</v>
      </c>
      <c r="H852" s="292">
        <v>0</v>
      </c>
      <c r="I852" s="293" t="s">
        <v>4816</v>
      </c>
      <c r="J852" s="293" t="s">
        <v>4817</v>
      </c>
      <c r="K852" s="293" t="s">
        <v>4737</v>
      </c>
      <c r="L852" s="293" t="s">
        <v>4738</v>
      </c>
      <c r="M852" s="293" t="s">
        <v>6572</v>
      </c>
      <c r="N852" s="293"/>
      <c r="O852" s="293" t="s">
        <v>7237</v>
      </c>
      <c r="P852" s="293" t="s">
        <v>7238</v>
      </c>
      <c r="Q852" s="293" t="s">
        <v>4741</v>
      </c>
    </row>
    <row r="853" spans="1:17" x14ac:dyDescent="0.25">
      <c r="A853" s="293" t="s">
        <v>7479</v>
      </c>
      <c r="B853" s="293" t="s">
        <v>7480</v>
      </c>
      <c r="C853" s="293" t="s">
        <v>7481</v>
      </c>
      <c r="D853" s="293"/>
      <c r="E853" s="293" t="s">
        <v>7245</v>
      </c>
      <c r="F853" s="293" t="s">
        <v>4750</v>
      </c>
      <c r="G853" s="291">
        <v>60</v>
      </c>
      <c r="H853" s="292">
        <v>0</v>
      </c>
      <c r="I853" s="293" t="s">
        <v>4816</v>
      </c>
      <c r="J853" s="293" t="s">
        <v>4817</v>
      </c>
      <c r="K853" s="293" t="s">
        <v>4737</v>
      </c>
      <c r="L853" s="293" t="s">
        <v>4738</v>
      </c>
      <c r="M853" s="293" t="s">
        <v>6572</v>
      </c>
      <c r="N853" s="293"/>
      <c r="O853" s="293" t="s">
        <v>7237</v>
      </c>
      <c r="P853" s="293" t="s">
        <v>7238</v>
      </c>
      <c r="Q853" s="293" t="s">
        <v>4741</v>
      </c>
    </row>
    <row r="854" spans="1:17" x14ac:dyDescent="0.25">
      <c r="A854" s="293" t="s">
        <v>7482</v>
      </c>
      <c r="B854" s="293" t="s">
        <v>7483</v>
      </c>
      <c r="C854" s="293" t="s">
        <v>7484</v>
      </c>
      <c r="D854" s="293"/>
      <c r="E854" s="293" t="s">
        <v>7245</v>
      </c>
      <c r="F854" s="293" t="s">
        <v>4750</v>
      </c>
      <c r="G854" s="291">
        <v>60</v>
      </c>
      <c r="H854" s="292">
        <v>0</v>
      </c>
      <c r="I854" s="293" t="s">
        <v>4746</v>
      </c>
      <c r="J854" s="293" t="s">
        <v>4747</v>
      </c>
      <c r="K854" s="293" t="s">
        <v>4737</v>
      </c>
      <c r="L854" s="293" t="s">
        <v>4738</v>
      </c>
      <c r="M854" s="293" t="s">
        <v>4793</v>
      </c>
      <c r="N854" s="293"/>
      <c r="O854" s="293" t="s">
        <v>7237</v>
      </c>
      <c r="P854" s="293" t="s">
        <v>7238</v>
      </c>
      <c r="Q854" s="293" t="s">
        <v>4741</v>
      </c>
    </row>
    <row r="855" spans="1:17" x14ac:dyDescent="0.25">
      <c r="A855" s="293" t="s">
        <v>7485</v>
      </c>
      <c r="B855" s="293" t="s">
        <v>7486</v>
      </c>
      <c r="C855" s="293" t="s">
        <v>7487</v>
      </c>
      <c r="D855" s="293"/>
      <c r="E855" s="293" t="s">
        <v>7245</v>
      </c>
      <c r="F855" s="293" t="s">
        <v>4750</v>
      </c>
      <c r="G855" s="291">
        <v>60</v>
      </c>
      <c r="H855" s="292">
        <v>0</v>
      </c>
      <c r="I855" s="293" t="s">
        <v>4828</v>
      </c>
      <c r="J855" s="293" t="s">
        <v>4829</v>
      </c>
      <c r="K855" s="293" t="s">
        <v>4737</v>
      </c>
      <c r="L855" s="293" t="s">
        <v>4738</v>
      </c>
      <c r="M855" s="293" t="s">
        <v>6447</v>
      </c>
      <c r="N855" s="293"/>
      <c r="O855" s="293" t="s">
        <v>7237</v>
      </c>
      <c r="P855" s="293" t="s">
        <v>7238</v>
      </c>
      <c r="Q855" s="293" t="s">
        <v>4741</v>
      </c>
    </row>
    <row r="856" spans="1:17" x14ac:dyDescent="0.25">
      <c r="A856" s="293" t="s">
        <v>7488</v>
      </c>
      <c r="B856" s="293" t="s">
        <v>7489</v>
      </c>
      <c r="C856" s="293" t="s">
        <v>7490</v>
      </c>
      <c r="D856" s="293"/>
      <c r="E856" s="293" t="s">
        <v>7245</v>
      </c>
      <c r="F856" s="293" t="s">
        <v>4750</v>
      </c>
      <c r="G856" s="291">
        <v>60</v>
      </c>
      <c r="H856" s="292">
        <v>0</v>
      </c>
      <c r="I856" s="293" t="s">
        <v>4746</v>
      </c>
      <c r="J856" s="293" t="s">
        <v>4747</v>
      </c>
      <c r="K856" s="293" t="s">
        <v>4737</v>
      </c>
      <c r="L856" s="293" t="s">
        <v>4738</v>
      </c>
      <c r="M856" s="293" t="s">
        <v>4748</v>
      </c>
      <c r="N856" s="293" t="s">
        <v>4749</v>
      </c>
      <c r="O856" s="293" t="s">
        <v>7237</v>
      </c>
      <c r="P856" s="293" t="s">
        <v>7238</v>
      </c>
      <c r="Q856" s="293" t="s">
        <v>4741</v>
      </c>
    </row>
    <row r="857" spans="1:17" x14ac:dyDescent="0.25">
      <c r="A857" s="293" t="s">
        <v>7491</v>
      </c>
      <c r="B857" s="293" t="s">
        <v>7492</v>
      </c>
      <c r="C857" s="293" t="s">
        <v>7493</v>
      </c>
      <c r="D857" s="293"/>
      <c r="E857" s="293" t="s">
        <v>7255</v>
      </c>
      <c r="F857" s="293" t="s">
        <v>7494</v>
      </c>
      <c r="G857" s="291">
        <v>60</v>
      </c>
      <c r="H857" s="292">
        <v>0</v>
      </c>
      <c r="I857" s="293" t="s">
        <v>4803</v>
      </c>
      <c r="J857" s="293" t="s">
        <v>4804</v>
      </c>
      <c r="K857" s="293" t="s">
        <v>4737</v>
      </c>
      <c r="L857" s="293" t="s">
        <v>4805</v>
      </c>
      <c r="M857" s="293" t="s">
        <v>4806</v>
      </c>
      <c r="N857" s="293"/>
      <c r="O857" s="293" t="s">
        <v>7237</v>
      </c>
      <c r="P857" s="293" t="s">
        <v>7238</v>
      </c>
      <c r="Q857" s="293" t="s">
        <v>4741</v>
      </c>
    </row>
    <row r="858" spans="1:17" x14ac:dyDescent="0.25">
      <c r="A858" s="293" t="s">
        <v>7495</v>
      </c>
      <c r="B858" s="293" t="s">
        <v>7496</v>
      </c>
      <c r="C858" s="293" t="s">
        <v>7497</v>
      </c>
      <c r="D858" s="293"/>
      <c r="E858" s="293" t="s">
        <v>7255</v>
      </c>
      <c r="F858" s="293" t="s">
        <v>7498</v>
      </c>
      <c r="G858" s="291"/>
      <c r="H858" s="292">
        <v>0</v>
      </c>
      <c r="I858" s="293" t="s">
        <v>4828</v>
      </c>
      <c r="J858" s="293" t="s">
        <v>4829</v>
      </c>
      <c r="K858" s="293" t="s">
        <v>4737</v>
      </c>
      <c r="L858" s="293" t="s">
        <v>4738</v>
      </c>
      <c r="M858" s="293" t="s">
        <v>6447</v>
      </c>
      <c r="N858" s="293" t="s">
        <v>7499</v>
      </c>
      <c r="O858" s="293" t="s">
        <v>7237</v>
      </c>
      <c r="P858" s="293" t="s">
        <v>7238</v>
      </c>
      <c r="Q858" s="293" t="s">
        <v>4741</v>
      </c>
    </row>
    <row r="859" spans="1:17" x14ac:dyDescent="0.25">
      <c r="A859" s="293" t="s">
        <v>7500</v>
      </c>
      <c r="B859" s="293" t="s">
        <v>7501</v>
      </c>
      <c r="C859" s="293" t="s">
        <v>7502</v>
      </c>
      <c r="D859" s="293"/>
      <c r="E859" s="293" t="s">
        <v>7255</v>
      </c>
      <c r="F859" s="293" t="s">
        <v>7503</v>
      </c>
      <c r="G859" s="291">
        <v>60</v>
      </c>
      <c r="H859" s="292">
        <v>0</v>
      </c>
      <c r="I859" s="293" t="s">
        <v>4803</v>
      </c>
      <c r="J859" s="293" t="s">
        <v>4804</v>
      </c>
      <c r="K859" s="293" t="s">
        <v>4737</v>
      </c>
      <c r="L859" s="293" t="s">
        <v>5125</v>
      </c>
      <c r="M859" s="293" t="s">
        <v>4806</v>
      </c>
      <c r="N859" s="293"/>
      <c r="O859" s="293" t="s">
        <v>7237</v>
      </c>
      <c r="P859" s="293" t="s">
        <v>7238</v>
      </c>
      <c r="Q859" s="293" t="s">
        <v>4741</v>
      </c>
    </row>
    <row r="860" spans="1:17" x14ac:dyDescent="0.25">
      <c r="A860" s="293" t="s">
        <v>7504</v>
      </c>
      <c r="B860" s="293" t="s">
        <v>7505</v>
      </c>
      <c r="C860" s="293" t="s">
        <v>7506</v>
      </c>
      <c r="D860" s="293"/>
      <c r="E860" s="293" t="s">
        <v>7255</v>
      </c>
      <c r="F860" s="293" t="s">
        <v>7507</v>
      </c>
      <c r="G860" s="291"/>
      <c r="H860" s="292">
        <v>0</v>
      </c>
      <c r="I860" s="293" t="s">
        <v>4746</v>
      </c>
      <c r="J860" s="293" t="s">
        <v>4747</v>
      </c>
      <c r="K860" s="293" t="s">
        <v>4737</v>
      </c>
      <c r="L860" s="293" t="s">
        <v>4738</v>
      </c>
      <c r="M860" s="293" t="s">
        <v>4821</v>
      </c>
      <c r="N860" s="293"/>
      <c r="O860" s="293" t="s">
        <v>7237</v>
      </c>
      <c r="P860" s="293" t="s">
        <v>7238</v>
      </c>
      <c r="Q860" s="293" t="s">
        <v>4741</v>
      </c>
    </row>
    <row r="861" spans="1:17" x14ac:dyDescent="0.25">
      <c r="A861" s="293" t="s">
        <v>7508</v>
      </c>
      <c r="B861" s="293" t="s">
        <v>7509</v>
      </c>
      <c r="C861" s="293" t="s">
        <v>7510</v>
      </c>
      <c r="D861" s="293"/>
      <c r="E861" s="293" t="s">
        <v>7245</v>
      </c>
      <c r="F861" s="293" t="s">
        <v>4750</v>
      </c>
      <c r="G861" s="291">
        <v>60</v>
      </c>
      <c r="H861" s="292">
        <v>0</v>
      </c>
      <c r="I861" s="293" t="s">
        <v>4803</v>
      </c>
      <c r="J861" s="293" t="s">
        <v>4804</v>
      </c>
      <c r="K861" s="293" t="s">
        <v>4737</v>
      </c>
      <c r="L861" s="293" t="s">
        <v>4805</v>
      </c>
      <c r="M861" s="293" t="s">
        <v>4806</v>
      </c>
      <c r="N861" s="293"/>
      <c r="O861" s="293" t="s">
        <v>7237</v>
      </c>
      <c r="P861" s="293" t="s">
        <v>7238</v>
      </c>
      <c r="Q861" s="293" t="s">
        <v>4741</v>
      </c>
    </row>
    <row r="862" spans="1:17" x14ac:dyDescent="0.25">
      <c r="A862" s="293" t="s">
        <v>7511</v>
      </c>
      <c r="B862" s="293" t="s">
        <v>7512</v>
      </c>
      <c r="C862" s="293" t="s">
        <v>7513</v>
      </c>
      <c r="D862" s="293"/>
      <c r="E862" s="293" t="s">
        <v>7255</v>
      </c>
      <c r="F862" s="293" t="s">
        <v>7514</v>
      </c>
      <c r="G862" s="291">
        <v>60</v>
      </c>
      <c r="H862" s="292">
        <v>0</v>
      </c>
      <c r="I862" s="293" t="s">
        <v>4803</v>
      </c>
      <c r="J862" s="293" t="s">
        <v>4804</v>
      </c>
      <c r="K862" s="293" t="s">
        <v>4737</v>
      </c>
      <c r="L862" s="293" t="s">
        <v>7515</v>
      </c>
      <c r="M862" s="293" t="s">
        <v>4806</v>
      </c>
      <c r="N862" s="293"/>
      <c r="O862" s="293" t="s">
        <v>7237</v>
      </c>
      <c r="P862" s="293" t="s">
        <v>7238</v>
      </c>
      <c r="Q862" s="293" t="s">
        <v>4741</v>
      </c>
    </row>
    <row r="863" spans="1:17" x14ac:dyDescent="0.25">
      <c r="A863" s="293" t="s">
        <v>7516</v>
      </c>
      <c r="B863" s="293" t="s">
        <v>7517</v>
      </c>
      <c r="C863" s="293" t="s">
        <v>7518</v>
      </c>
      <c r="D863" s="293"/>
      <c r="E863" s="293" t="s">
        <v>7245</v>
      </c>
      <c r="F863" s="293" t="s">
        <v>4750</v>
      </c>
      <c r="G863" s="291">
        <v>60</v>
      </c>
      <c r="H863" s="292">
        <v>0</v>
      </c>
      <c r="I863" s="293" t="s">
        <v>4788</v>
      </c>
      <c r="J863" s="293" t="s">
        <v>4789</v>
      </c>
      <c r="K863" s="293" t="s">
        <v>4737</v>
      </c>
      <c r="L863" s="293" t="s">
        <v>4738</v>
      </c>
      <c r="M863" s="293" t="s">
        <v>4945</v>
      </c>
      <c r="N863" s="293"/>
      <c r="O863" s="293" t="s">
        <v>7237</v>
      </c>
      <c r="P863" s="293" t="s">
        <v>7238</v>
      </c>
      <c r="Q863" s="293" t="s">
        <v>4741</v>
      </c>
    </row>
    <row r="864" spans="1:17" x14ac:dyDescent="0.25">
      <c r="A864" s="293" t="s">
        <v>7519</v>
      </c>
      <c r="B864" s="293" t="s">
        <v>7520</v>
      </c>
      <c r="C864" s="293" t="s">
        <v>7521</v>
      </c>
      <c r="D864" s="293"/>
      <c r="E864" s="293" t="s">
        <v>7245</v>
      </c>
      <c r="F864" s="293" t="s">
        <v>4750</v>
      </c>
      <c r="G864" s="291">
        <v>60</v>
      </c>
      <c r="H864" s="292">
        <v>0</v>
      </c>
      <c r="I864" s="293" t="s">
        <v>4755</v>
      </c>
      <c r="J864" s="293" t="s">
        <v>4756</v>
      </c>
      <c r="K864" s="293" t="s">
        <v>4737</v>
      </c>
      <c r="L864" s="293" t="s">
        <v>4738</v>
      </c>
      <c r="M864" s="293" t="s">
        <v>4785</v>
      </c>
      <c r="N864" s="293"/>
      <c r="O864" s="293" t="s">
        <v>7237</v>
      </c>
      <c r="P864" s="293" t="s">
        <v>7238</v>
      </c>
      <c r="Q864" s="293" t="s">
        <v>4741</v>
      </c>
    </row>
    <row r="865" spans="1:17" x14ac:dyDescent="0.25">
      <c r="A865" s="293" t="s">
        <v>7522</v>
      </c>
      <c r="B865" s="293" t="s">
        <v>7523</v>
      </c>
      <c r="C865" s="293" t="s">
        <v>7524</v>
      </c>
      <c r="D865" s="293"/>
      <c r="E865" s="293" t="s">
        <v>7245</v>
      </c>
      <c r="F865" s="293" t="s">
        <v>4750</v>
      </c>
      <c r="G865" s="291">
        <v>60</v>
      </c>
      <c r="H865" s="292">
        <v>0</v>
      </c>
      <c r="I865" s="293" t="s">
        <v>4816</v>
      </c>
      <c r="J865" s="293" t="s">
        <v>4817</v>
      </c>
      <c r="K865" s="293" t="s">
        <v>4737</v>
      </c>
      <c r="L865" s="293" t="s">
        <v>4738</v>
      </c>
      <c r="M865" s="293" t="s">
        <v>5095</v>
      </c>
      <c r="N865" s="293"/>
      <c r="O865" s="293" t="s">
        <v>7237</v>
      </c>
      <c r="P865" s="293" t="s">
        <v>7238</v>
      </c>
      <c r="Q865" s="293" t="s">
        <v>4741</v>
      </c>
    </row>
    <row r="866" spans="1:17" x14ac:dyDescent="0.25">
      <c r="A866" s="293" t="s">
        <v>7525</v>
      </c>
      <c r="B866" s="293" t="s">
        <v>7526</v>
      </c>
      <c r="C866" s="293" t="s">
        <v>7527</v>
      </c>
      <c r="D866" s="293"/>
      <c r="E866" s="293" t="s">
        <v>7245</v>
      </c>
      <c r="F866" s="293" t="s">
        <v>4750</v>
      </c>
      <c r="G866" s="291">
        <v>60</v>
      </c>
      <c r="H866" s="292">
        <v>0</v>
      </c>
      <c r="I866" s="293" t="s">
        <v>4788</v>
      </c>
      <c r="J866" s="293" t="s">
        <v>4789</v>
      </c>
      <c r="K866" s="293" t="s">
        <v>4737</v>
      </c>
      <c r="L866" s="293" t="s">
        <v>4738</v>
      </c>
      <c r="M866" s="293" t="s">
        <v>4790</v>
      </c>
      <c r="N866" s="293"/>
      <c r="O866" s="293" t="s">
        <v>7237</v>
      </c>
      <c r="P866" s="293" t="s">
        <v>7238</v>
      </c>
      <c r="Q866" s="293" t="s">
        <v>4741</v>
      </c>
    </row>
    <row r="867" spans="1:17" x14ac:dyDescent="0.25">
      <c r="A867" s="293" t="s">
        <v>7528</v>
      </c>
      <c r="B867" s="293" t="s">
        <v>7529</v>
      </c>
      <c r="C867" s="293" t="s">
        <v>7530</v>
      </c>
      <c r="D867" s="293"/>
      <c r="E867" s="293" t="s">
        <v>7245</v>
      </c>
      <c r="F867" s="293" t="s">
        <v>4750</v>
      </c>
      <c r="G867" s="291">
        <v>60</v>
      </c>
      <c r="H867" s="292">
        <v>0</v>
      </c>
      <c r="I867" s="293" t="s">
        <v>4755</v>
      </c>
      <c r="J867" s="293" t="s">
        <v>4756</v>
      </c>
      <c r="K867" s="293" t="s">
        <v>4737</v>
      </c>
      <c r="L867" s="293" t="s">
        <v>4738</v>
      </c>
      <c r="M867" s="293" t="s">
        <v>4865</v>
      </c>
      <c r="N867" s="293"/>
      <c r="O867" s="293" t="s">
        <v>7237</v>
      </c>
      <c r="P867" s="293" t="s">
        <v>7238</v>
      </c>
      <c r="Q867" s="293" t="s">
        <v>4741</v>
      </c>
    </row>
    <row r="868" spans="1:17" x14ac:dyDescent="0.25">
      <c r="A868" s="293" t="s">
        <v>7531</v>
      </c>
      <c r="B868" s="293" t="s">
        <v>7532</v>
      </c>
      <c r="C868" s="293" t="s">
        <v>7533</v>
      </c>
      <c r="D868" s="293"/>
      <c r="E868" s="293" t="s">
        <v>7245</v>
      </c>
      <c r="F868" s="293" t="s">
        <v>4750</v>
      </c>
      <c r="G868" s="291">
        <v>60</v>
      </c>
      <c r="H868" s="292">
        <v>0</v>
      </c>
      <c r="I868" s="293" t="s">
        <v>4746</v>
      </c>
      <c r="J868" s="293" t="s">
        <v>4747</v>
      </c>
      <c r="K868" s="293" t="s">
        <v>4737</v>
      </c>
      <c r="L868" s="293" t="s">
        <v>4738</v>
      </c>
      <c r="M868" s="293" t="s">
        <v>4748</v>
      </c>
      <c r="N868" s="293"/>
      <c r="O868" s="293" t="s">
        <v>7237</v>
      </c>
      <c r="P868" s="293" t="s">
        <v>7238</v>
      </c>
      <c r="Q868" s="293" t="s">
        <v>4741</v>
      </c>
    </row>
    <row r="869" spans="1:17" x14ac:dyDescent="0.25">
      <c r="A869" s="293" t="s">
        <v>7534</v>
      </c>
      <c r="B869" s="293" t="s">
        <v>7535</v>
      </c>
      <c r="C869" s="293" t="s">
        <v>7536</v>
      </c>
      <c r="D869" s="293"/>
      <c r="E869" s="293" t="s">
        <v>7245</v>
      </c>
      <c r="F869" s="293" t="s">
        <v>4750</v>
      </c>
      <c r="G869" s="291">
        <v>60</v>
      </c>
      <c r="H869" s="292">
        <v>0</v>
      </c>
      <c r="I869" s="293" t="s">
        <v>4746</v>
      </c>
      <c r="J869" s="293" t="s">
        <v>4747</v>
      </c>
      <c r="K869" s="293" t="s">
        <v>4737</v>
      </c>
      <c r="L869" s="293" t="s">
        <v>4738</v>
      </c>
      <c r="M869" s="293" t="s">
        <v>4793</v>
      </c>
      <c r="N869" s="293"/>
      <c r="O869" s="293" t="s">
        <v>7237</v>
      </c>
      <c r="P869" s="293" t="s">
        <v>7238</v>
      </c>
      <c r="Q869" s="293" t="s">
        <v>4741</v>
      </c>
    </row>
    <row r="870" spans="1:17" x14ac:dyDescent="0.25">
      <c r="A870" s="293" t="s">
        <v>7537</v>
      </c>
      <c r="B870" s="293" t="s">
        <v>7538</v>
      </c>
      <c r="C870" s="293" t="s">
        <v>7539</v>
      </c>
      <c r="D870" s="293"/>
      <c r="E870" s="293" t="s">
        <v>7245</v>
      </c>
      <c r="F870" s="293" t="s">
        <v>4750</v>
      </c>
      <c r="G870" s="291">
        <v>60</v>
      </c>
      <c r="H870" s="292">
        <v>0</v>
      </c>
      <c r="I870" s="293" t="s">
        <v>4816</v>
      </c>
      <c r="J870" s="293" t="s">
        <v>4817</v>
      </c>
      <c r="K870" s="293" t="s">
        <v>4737</v>
      </c>
      <c r="L870" s="293" t="s">
        <v>4738</v>
      </c>
      <c r="M870" s="293" t="s">
        <v>5121</v>
      </c>
      <c r="N870" s="293"/>
      <c r="O870" s="293" t="s">
        <v>7237</v>
      </c>
      <c r="P870" s="293" t="s">
        <v>7238</v>
      </c>
      <c r="Q870" s="293" t="s">
        <v>4741</v>
      </c>
    </row>
    <row r="871" spans="1:17" x14ac:dyDescent="0.25">
      <c r="A871" s="293" t="s">
        <v>7540</v>
      </c>
      <c r="B871" s="293" t="s">
        <v>7541</v>
      </c>
      <c r="C871" s="293" t="s">
        <v>7542</v>
      </c>
      <c r="D871" s="293"/>
      <c r="E871" s="293" t="s">
        <v>7245</v>
      </c>
      <c r="F871" s="293" t="s">
        <v>4750</v>
      </c>
      <c r="G871" s="291">
        <v>60</v>
      </c>
      <c r="H871" s="292">
        <v>0</v>
      </c>
      <c r="I871" s="293" t="s">
        <v>4746</v>
      </c>
      <c r="J871" s="293" t="s">
        <v>4747</v>
      </c>
      <c r="K871" s="293" t="s">
        <v>4737</v>
      </c>
      <c r="L871" s="293" t="s">
        <v>4738</v>
      </c>
      <c r="M871" s="293" t="s">
        <v>5328</v>
      </c>
      <c r="N871" s="293"/>
      <c r="O871" s="293" t="s">
        <v>7237</v>
      </c>
      <c r="P871" s="293" t="s">
        <v>7238</v>
      </c>
      <c r="Q871" s="293" t="s">
        <v>4741</v>
      </c>
    </row>
    <row r="872" spans="1:17" x14ac:dyDescent="0.25">
      <c r="A872" s="293" t="s">
        <v>7543</v>
      </c>
      <c r="B872" s="293" t="s">
        <v>7544</v>
      </c>
      <c r="C872" s="293" t="s">
        <v>7545</v>
      </c>
      <c r="D872" s="293"/>
      <c r="E872" s="293" t="s">
        <v>7245</v>
      </c>
      <c r="F872" s="293" t="s">
        <v>4750</v>
      </c>
      <c r="G872" s="291">
        <v>60</v>
      </c>
      <c r="H872" s="292">
        <v>0</v>
      </c>
      <c r="I872" s="293" t="s">
        <v>4746</v>
      </c>
      <c r="J872" s="293" t="s">
        <v>4747</v>
      </c>
      <c r="K872" s="293" t="s">
        <v>4737</v>
      </c>
      <c r="L872" s="293" t="s">
        <v>4738</v>
      </c>
      <c r="M872" s="293" t="s">
        <v>4748</v>
      </c>
      <c r="N872" s="293"/>
      <c r="O872" s="293" t="s">
        <v>7237</v>
      </c>
      <c r="P872" s="293" t="s">
        <v>7238</v>
      </c>
      <c r="Q872" s="293" t="s">
        <v>4741</v>
      </c>
    </row>
    <row r="873" spans="1:17" x14ac:dyDescent="0.25">
      <c r="A873" s="293" t="s">
        <v>7546</v>
      </c>
      <c r="B873" s="293" t="s">
        <v>7547</v>
      </c>
      <c r="C873" s="293" t="s">
        <v>7548</v>
      </c>
      <c r="D873" s="293"/>
      <c r="E873" s="293" t="s">
        <v>7245</v>
      </c>
      <c r="F873" s="293" t="s">
        <v>4750</v>
      </c>
      <c r="G873" s="291">
        <v>60</v>
      </c>
      <c r="H873" s="292">
        <v>0</v>
      </c>
      <c r="I873" s="293" t="s">
        <v>4788</v>
      </c>
      <c r="J873" s="293" t="s">
        <v>4789</v>
      </c>
      <c r="K873" s="293" t="s">
        <v>4737</v>
      </c>
      <c r="L873" s="293" t="s">
        <v>4738</v>
      </c>
      <c r="M873" s="293" t="s">
        <v>4824</v>
      </c>
      <c r="N873" s="293"/>
      <c r="O873" s="293" t="s">
        <v>7237</v>
      </c>
      <c r="P873" s="293" t="s">
        <v>7238</v>
      </c>
      <c r="Q873" s="293" t="s">
        <v>4741</v>
      </c>
    </row>
    <row r="874" spans="1:17" x14ac:dyDescent="0.25">
      <c r="A874" s="293" t="s">
        <v>7549</v>
      </c>
      <c r="B874" s="293" t="s">
        <v>7550</v>
      </c>
      <c r="C874" s="293" t="s">
        <v>7551</v>
      </c>
      <c r="D874" s="293"/>
      <c r="E874" s="293" t="s">
        <v>7245</v>
      </c>
      <c r="F874" s="293" t="s">
        <v>4750</v>
      </c>
      <c r="G874" s="291">
        <v>60</v>
      </c>
      <c r="H874" s="292">
        <v>0</v>
      </c>
      <c r="I874" s="293" t="s">
        <v>4746</v>
      </c>
      <c r="J874" s="293" t="s">
        <v>4747</v>
      </c>
      <c r="K874" s="293" t="s">
        <v>4737</v>
      </c>
      <c r="L874" s="293" t="s">
        <v>4738</v>
      </c>
      <c r="M874" s="293" t="s">
        <v>4748</v>
      </c>
      <c r="N874" s="293"/>
      <c r="O874" s="293" t="s">
        <v>7237</v>
      </c>
      <c r="P874" s="293" t="s">
        <v>7238</v>
      </c>
      <c r="Q874" s="293" t="s">
        <v>4741</v>
      </c>
    </row>
    <row r="875" spans="1:17" x14ac:dyDescent="0.25">
      <c r="A875" s="293" t="s">
        <v>7552</v>
      </c>
      <c r="B875" s="293" t="s">
        <v>7553</v>
      </c>
      <c r="C875" s="293" t="s">
        <v>7554</v>
      </c>
      <c r="D875" s="293"/>
      <c r="E875" s="293" t="s">
        <v>7245</v>
      </c>
      <c r="F875" s="293" t="s">
        <v>4750</v>
      </c>
      <c r="G875" s="291">
        <v>60</v>
      </c>
      <c r="H875" s="292">
        <v>0</v>
      </c>
      <c r="I875" s="293" t="s">
        <v>4755</v>
      </c>
      <c r="J875" s="293" t="s">
        <v>4756</v>
      </c>
      <c r="K875" s="293" t="s">
        <v>4737</v>
      </c>
      <c r="L875" s="293" t="s">
        <v>4738</v>
      </c>
      <c r="M875" s="293" t="s">
        <v>4916</v>
      </c>
      <c r="N875" s="293"/>
      <c r="O875" s="293" t="s">
        <v>7237</v>
      </c>
      <c r="P875" s="293" t="s">
        <v>7238</v>
      </c>
      <c r="Q875" s="293" t="s">
        <v>4741</v>
      </c>
    </row>
    <row r="876" spans="1:17" x14ac:dyDescent="0.25">
      <c r="A876" s="293" t="s">
        <v>7555</v>
      </c>
      <c r="B876" s="293" t="s">
        <v>7556</v>
      </c>
      <c r="C876" s="293" t="s">
        <v>7557</v>
      </c>
      <c r="D876" s="293"/>
      <c r="E876" s="293" t="s">
        <v>7255</v>
      </c>
      <c r="F876" s="293" t="s">
        <v>7558</v>
      </c>
      <c r="G876" s="291">
        <v>60</v>
      </c>
      <c r="H876" s="292">
        <v>0</v>
      </c>
      <c r="I876" s="293" t="s">
        <v>4803</v>
      </c>
      <c r="J876" s="293" t="s">
        <v>4804</v>
      </c>
      <c r="K876" s="293" t="s">
        <v>4737</v>
      </c>
      <c r="L876" s="293" t="s">
        <v>5037</v>
      </c>
      <c r="M876" s="293" t="s">
        <v>4806</v>
      </c>
      <c r="N876" s="293"/>
      <c r="O876" s="293" t="s">
        <v>7237</v>
      </c>
      <c r="P876" s="293" t="s">
        <v>7238</v>
      </c>
      <c r="Q876" s="293" t="s">
        <v>4741</v>
      </c>
    </row>
    <row r="877" spans="1:17" x14ac:dyDescent="0.25">
      <c r="A877" s="293" t="s">
        <v>7559</v>
      </c>
      <c r="B877" s="293" t="s">
        <v>7560</v>
      </c>
      <c r="C877" s="293" t="s">
        <v>7561</v>
      </c>
      <c r="D877" s="293" t="s">
        <v>4750</v>
      </c>
      <c r="E877" s="293" t="s">
        <v>7245</v>
      </c>
      <c r="F877" s="293" t="s">
        <v>4750</v>
      </c>
      <c r="G877" s="291">
        <v>60</v>
      </c>
      <c r="H877" s="292">
        <v>0</v>
      </c>
      <c r="I877" s="293" t="s">
        <v>4746</v>
      </c>
      <c r="J877" s="293" t="s">
        <v>4747</v>
      </c>
      <c r="K877" s="293" t="s">
        <v>4737</v>
      </c>
      <c r="L877" s="293" t="s">
        <v>4738</v>
      </c>
      <c r="M877" s="293" t="s">
        <v>4793</v>
      </c>
      <c r="N877" s="293"/>
      <c r="O877" s="293" t="s">
        <v>7237</v>
      </c>
      <c r="P877" s="293" t="s">
        <v>7238</v>
      </c>
      <c r="Q877" s="293" t="s">
        <v>4741</v>
      </c>
    </row>
    <row r="878" spans="1:17" x14ac:dyDescent="0.25">
      <c r="A878" s="293" t="s">
        <v>7562</v>
      </c>
      <c r="B878" s="293" t="s">
        <v>7563</v>
      </c>
      <c r="C878" s="293" t="s">
        <v>7564</v>
      </c>
      <c r="D878" s="293"/>
      <c r="E878" s="293" t="s">
        <v>7245</v>
      </c>
      <c r="F878" s="293" t="s">
        <v>4750</v>
      </c>
      <c r="G878" s="291">
        <v>60</v>
      </c>
      <c r="H878" s="292">
        <v>0</v>
      </c>
      <c r="I878" s="293" t="s">
        <v>4755</v>
      </c>
      <c r="J878" s="293" t="s">
        <v>4756</v>
      </c>
      <c r="K878" s="293" t="s">
        <v>4737</v>
      </c>
      <c r="L878" s="293" t="s">
        <v>4738</v>
      </c>
      <c r="M878" s="293" t="s">
        <v>4934</v>
      </c>
      <c r="N878" s="293"/>
      <c r="O878" s="293" t="s">
        <v>7237</v>
      </c>
      <c r="P878" s="293" t="s">
        <v>7238</v>
      </c>
      <c r="Q878" s="293" t="s">
        <v>4741</v>
      </c>
    </row>
    <row r="879" spans="1:17" x14ac:dyDescent="0.25">
      <c r="A879" s="293" t="s">
        <v>7565</v>
      </c>
      <c r="B879" s="293" t="s">
        <v>7566</v>
      </c>
      <c r="C879" s="293" t="s">
        <v>7567</v>
      </c>
      <c r="D879" s="293"/>
      <c r="E879" s="293" t="s">
        <v>7245</v>
      </c>
      <c r="F879" s="293" t="s">
        <v>4750</v>
      </c>
      <c r="G879" s="291">
        <v>60</v>
      </c>
      <c r="H879" s="292">
        <v>0</v>
      </c>
      <c r="I879" s="293" t="s">
        <v>4746</v>
      </c>
      <c r="J879" s="293" t="s">
        <v>4747</v>
      </c>
      <c r="K879" s="293" t="s">
        <v>4737</v>
      </c>
      <c r="L879" s="293" t="s">
        <v>4738</v>
      </c>
      <c r="M879" s="293" t="s">
        <v>4793</v>
      </c>
      <c r="N879" s="293"/>
      <c r="O879" s="293" t="s">
        <v>7237</v>
      </c>
      <c r="P879" s="293" t="s">
        <v>7238</v>
      </c>
      <c r="Q879" s="293" t="s">
        <v>4741</v>
      </c>
    </row>
    <row r="880" spans="1:17" x14ac:dyDescent="0.25">
      <c r="A880" s="293" t="s">
        <v>7568</v>
      </c>
      <c r="B880" s="293" t="s">
        <v>7569</v>
      </c>
      <c r="C880" s="293" t="s">
        <v>7570</v>
      </c>
      <c r="D880" s="293"/>
      <c r="E880" s="293" t="s">
        <v>7245</v>
      </c>
      <c r="F880" s="293" t="s">
        <v>4750</v>
      </c>
      <c r="G880" s="291">
        <v>60</v>
      </c>
      <c r="H880" s="292">
        <v>0</v>
      </c>
      <c r="I880" s="293" t="s">
        <v>4788</v>
      </c>
      <c r="J880" s="293" t="s">
        <v>4789</v>
      </c>
      <c r="K880" s="293" t="s">
        <v>4737</v>
      </c>
      <c r="L880" s="293" t="s">
        <v>4738</v>
      </c>
      <c r="M880" s="293" t="s">
        <v>4824</v>
      </c>
      <c r="N880" s="293"/>
      <c r="O880" s="293" t="s">
        <v>7237</v>
      </c>
      <c r="P880" s="293" t="s">
        <v>7238</v>
      </c>
      <c r="Q880" s="293" t="s">
        <v>4741</v>
      </c>
    </row>
    <row r="881" spans="1:17" x14ac:dyDescent="0.25">
      <c r="A881" s="293" t="s">
        <v>7571</v>
      </c>
      <c r="B881" s="293" t="s">
        <v>7572</v>
      </c>
      <c r="C881" s="293" t="s">
        <v>7573</v>
      </c>
      <c r="D881" s="293"/>
      <c r="E881" s="293" t="s">
        <v>7245</v>
      </c>
      <c r="F881" s="293" t="s">
        <v>4750</v>
      </c>
      <c r="G881" s="291">
        <v>60</v>
      </c>
      <c r="H881" s="292">
        <v>0</v>
      </c>
      <c r="I881" s="293" t="s">
        <v>4746</v>
      </c>
      <c r="J881" s="293" t="s">
        <v>4747</v>
      </c>
      <c r="K881" s="293" t="s">
        <v>4737</v>
      </c>
      <c r="L881" s="293" t="s">
        <v>4738</v>
      </c>
      <c r="M881" s="293" t="s">
        <v>4793</v>
      </c>
      <c r="N881" s="293"/>
      <c r="O881" s="293" t="s">
        <v>7237</v>
      </c>
      <c r="P881" s="293" t="s">
        <v>7238</v>
      </c>
      <c r="Q881" s="293" t="s">
        <v>4741</v>
      </c>
    </row>
    <row r="882" spans="1:17" x14ac:dyDescent="0.25">
      <c r="A882" s="293" t="s">
        <v>7574</v>
      </c>
      <c r="B882" s="293" t="s">
        <v>7575</v>
      </c>
      <c r="C882" s="293" t="s">
        <v>7576</v>
      </c>
      <c r="D882" s="293"/>
      <c r="E882" s="293" t="s">
        <v>7245</v>
      </c>
      <c r="F882" s="293" t="s">
        <v>4750</v>
      </c>
      <c r="G882" s="291">
        <v>60</v>
      </c>
      <c r="H882" s="292">
        <v>0</v>
      </c>
      <c r="I882" s="293" t="s">
        <v>4788</v>
      </c>
      <c r="J882" s="293" t="s">
        <v>4789</v>
      </c>
      <c r="K882" s="293" t="s">
        <v>4737</v>
      </c>
      <c r="L882" s="293" t="s">
        <v>4738</v>
      </c>
      <c r="M882" s="293" t="s">
        <v>4945</v>
      </c>
      <c r="N882" s="293"/>
      <c r="O882" s="293" t="s">
        <v>7237</v>
      </c>
      <c r="P882" s="293" t="s">
        <v>7238</v>
      </c>
      <c r="Q882" s="293" t="s">
        <v>4741</v>
      </c>
    </row>
    <row r="883" spans="1:17" x14ac:dyDescent="0.25">
      <c r="A883" s="293" t="s">
        <v>7577</v>
      </c>
      <c r="B883" s="293" t="s">
        <v>7578</v>
      </c>
      <c r="C883" s="293" t="s">
        <v>7579</v>
      </c>
      <c r="D883" s="293"/>
      <c r="E883" s="293" t="s">
        <v>7245</v>
      </c>
      <c r="F883" s="293" t="s">
        <v>4750</v>
      </c>
      <c r="G883" s="291">
        <v>60</v>
      </c>
      <c r="H883" s="292">
        <v>0</v>
      </c>
      <c r="I883" s="293" t="s">
        <v>4755</v>
      </c>
      <c r="J883" s="293" t="s">
        <v>4756</v>
      </c>
      <c r="K883" s="293" t="s">
        <v>4737</v>
      </c>
      <c r="L883" s="293" t="s">
        <v>4738</v>
      </c>
      <c r="M883" s="293" t="s">
        <v>4934</v>
      </c>
      <c r="N883" s="293"/>
      <c r="O883" s="293" t="s">
        <v>7237</v>
      </c>
      <c r="P883" s="293" t="s">
        <v>7238</v>
      </c>
      <c r="Q883" s="293" t="s">
        <v>4741</v>
      </c>
    </row>
    <row r="884" spans="1:17" x14ac:dyDescent="0.25">
      <c r="A884" s="293" t="s">
        <v>7580</v>
      </c>
      <c r="B884" s="293" t="s">
        <v>7581</v>
      </c>
      <c r="C884" s="293" t="s">
        <v>7582</v>
      </c>
      <c r="D884" s="293"/>
      <c r="E884" s="293" t="s">
        <v>7245</v>
      </c>
      <c r="F884" s="293" t="s">
        <v>4750</v>
      </c>
      <c r="G884" s="291">
        <v>60</v>
      </c>
      <c r="H884" s="292">
        <v>0</v>
      </c>
      <c r="I884" s="293" t="s">
        <v>4788</v>
      </c>
      <c r="J884" s="293" t="s">
        <v>4789</v>
      </c>
      <c r="K884" s="293" t="s">
        <v>4737</v>
      </c>
      <c r="L884" s="293" t="s">
        <v>4738</v>
      </c>
      <c r="M884" s="293" t="s">
        <v>4824</v>
      </c>
      <c r="N884" s="293"/>
      <c r="O884" s="293" t="s">
        <v>7237</v>
      </c>
      <c r="P884" s="293" t="s">
        <v>7238</v>
      </c>
      <c r="Q884" s="293" t="s">
        <v>4741</v>
      </c>
    </row>
    <row r="885" spans="1:17" x14ac:dyDescent="0.25">
      <c r="A885" s="293" t="s">
        <v>7583</v>
      </c>
      <c r="B885" s="293" t="s">
        <v>7584</v>
      </c>
      <c r="C885" s="293" t="s">
        <v>7585</v>
      </c>
      <c r="D885" s="293"/>
      <c r="E885" s="293" t="s">
        <v>7245</v>
      </c>
      <c r="F885" s="293" t="s">
        <v>4750</v>
      </c>
      <c r="G885" s="291">
        <v>60</v>
      </c>
      <c r="H885" s="292">
        <v>0</v>
      </c>
      <c r="I885" s="293" t="s">
        <v>4816</v>
      </c>
      <c r="J885" s="293" t="s">
        <v>4817</v>
      </c>
      <c r="K885" s="293" t="s">
        <v>4737</v>
      </c>
      <c r="L885" s="293" t="s">
        <v>4738</v>
      </c>
      <c r="M885" s="293" t="s">
        <v>5121</v>
      </c>
      <c r="N885" s="293"/>
      <c r="O885" s="293" t="s">
        <v>7237</v>
      </c>
      <c r="P885" s="293" t="s">
        <v>7238</v>
      </c>
      <c r="Q885" s="293" t="s">
        <v>4741</v>
      </c>
    </row>
    <row r="886" spans="1:17" x14ac:dyDescent="0.25">
      <c r="A886" s="293" t="s">
        <v>7586</v>
      </c>
      <c r="B886" s="293" t="s">
        <v>7587</v>
      </c>
      <c r="C886" s="293" t="s">
        <v>7588</v>
      </c>
      <c r="D886" s="293"/>
      <c r="E886" s="293" t="s">
        <v>7245</v>
      </c>
      <c r="F886" s="293" t="s">
        <v>4750</v>
      </c>
      <c r="G886" s="291">
        <v>60</v>
      </c>
      <c r="H886" s="292">
        <v>0</v>
      </c>
      <c r="I886" s="293" t="s">
        <v>4788</v>
      </c>
      <c r="J886" s="293" t="s">
        <v>4789</v>
      </c>
      <c r="K886" s="293" t="s">
        <v>4737</v>
      </c>
      <c r="L886" s="293" t="s">
        <v>4738</v>
      </c>
      <c r="M886" s="293" t="s">
        <v>4880</v>
      </c>
      <c r="N886" s="293"/>
      <c r="O886" s="293" t="s">
        <v>7237</v>
      </c>
      <c r="P886" s="293" t="s">
        <v>7238</v>
      </c>
      <c r="Q886" s="293" t="s">
        <v>4741</v>
      </c>
    </row>
    <row r="887" spans="1:17" x14ac:dyDescent="0.25">
      <c r="A887" s="293" t="s">
        <v>7589</v>
      </c>
      <c r="B887" s="293" t="s">
        <v>7590</v>
      </c>
      <c r="C887" s="293" t="s">
        <v>7591</v>
      </c>
      <c r="D887" s="293"/>
      <c r="E887" s="293" t="s">
        <v>7245</v>
      </c>
      <c r="F887" s="293" t="s">
        <v>4750</v>
      </c>
      <c r="G887" s="291">
        <v>60</v>
      </c>
      <c r="H887" s="292">
        <v>0</v>
      </c>
      <c r="I887" s="293" t="s">
        <v>4755</v>
      </c>
      <c r="J887" s="293" t="s">
        <v>4756</v>
      </c>
      <c r="K887" s="293" t="s">
        <v>4737</v>
      </c>
      <c r="L887" s="293" t="s">
        <v>4738</v>
      </c>
      <c r="M887" s="293" t="s">
        <v>4916</v>
      </c>
      <c r="N887" s="293"/>
      <c r="O887" s="293" t="s">
        <v>7237</v>
      </c>
      <c r="P887" s="293" t="s">
        <v>7238</v>
      </c>
      <c r="Q887" s="293" t="s">
        <v>4741</v>
      </c>
    </row>
    <row r="888" spans="1:17" x14ac:dyDescent="0.25">
      <c r="A888" s="293" t="s">
        <v>7592</v>
      </c>
      <c r="B888" s="293" t="s">
        <v>7593</v>
      </c>
      <c r="C888" s="293" t="s">
        <v>7594</v>
      </c>
      <c r="D888" s="293"/>
      <c r="E888" s="293" t="s">
        <v>7245</v>
      </c>
      <c r="F888" s="293" t="s">
        <v>4750</v>
      </c>
      <c r="G888" s="291">
        <v>60</v>
      </c>
      <c r="H888" s="292">
        <v>0</v>
      </c>
      <c r="I888" s="293" t="s">
        <v>4816</v>
      </c>
      <c r="J888" s="293" t="s">
        <v>4817</v>
      </c>
      <c r="K888" s="293" t="s">
        <v>4737</v>
      </c>
      <c r="L888" s="293" t="s">
        <v>4738</v>
      </c>
      <c r="M888" s="293" t="s">
        <v>5121</v>
      </c>
      <c r="N888" s="293"/>
      <c r="O888" s="293" t="s">
        <v>7237</v>
      </c>
      <c r="P888" s="293" t="s">
        <v>7238</v>
      </c>
      <c r="Q888" s="293" t="s">
        <v>4741</v>
      </c>
    </row>
    <row r="889" spans="1:17" x14ac:dyDescent="0.25">
      <c r="A889" s="293" t="s">
        <v>7595</v>
      </c>
      <c r="B889" s="293" t="s">
        <v>7596</v>
      </c>
      <c r="C889" s="293" t="s">
        <v>7597</v>
      </c>
      <c r="D889" s="293"/>
      <c r="E889" s="293" t="s">
        <v>7245</v>
      </c>
      <c r="F889" s="293" t="s">
        <v>4750</v>
      </c>
      <c r="G889" s="291">
        <v>60</v>
      </c>
      <c r="H889" s="292">
        <v>0</v>
      </c>
      <c r="I889" s="293" t="s">
        <v>4788</v>
      </c>
      <c r="J889" s="293" t="s">
        <v>4789</v>
      </c>
      <c r="K889" s="293" t="s">
        <v>4737</v>
      </c>
      <c r="L889" s="293" t="s">
        <v>4738</v>
      </c>
      <c r="M889" s="293" t="s">
        <v>4880</v>
      </c>
      <c r="N889" s="293"/>
      <c r="O889" s="293" t="s">
        <v>7237</v>
      </c>
      <c r="P889" s="293" t="s">
        <v>7238</v>
      </c>
      <c r="Q889" s="293" t="s">
        <v>4741</v>
      </c>
    </row>
    <row r="890" spans="1:17" x14ac:dyDescent="0.25">
      <c r="A890" s="293" t="s">
        <v>7598</v>
      </c>
      <c r="B890" s="293" t="s">
        <v>7599</v>
      </c>
      <c r="C890" s="293" t="s">
        <v>7600</v>
      </c>
      <c r="D890" s="293"/>
      <c r="E890" s="293" t="s">
        <v>7245</v>
      </c>
      <c r="F890" s="293" t="s">
        <v>4750</v>
      </c>
      <c r="G890" s="291">
        <v>60</v>
      </c>
      <c r="H890" s="292">
        <v>0</v>
      </c>
      <c r="I890" s="293" t="s">
        <v>4816</v>
      </c>
      <c r="J890" s="293" t="s">
        <v>4817</v>
      </c>
      <c r="K890" s="293" t="s">
        <v>4737</v>
      </c>
      <c r="L890" s="293" t="s">
        <v>4738</v>
      </c>
      <c r="M890" s="293" t="s">
        <v>7601</v>
      </c>
      <c r="N890" s="293"/>
      <c r="O890" s="293" t="s">
        <v>7237</v>
      </c>
      <c r="P890" s="293" t="s">
        <v>7238</v>
      </c>
      <c r="Q890" s="293" t="s">
        <v>4741</v>
      </c>
    </row>
    <row r="891" spans="1:17" x14ac:dyDescent="0.25">
      <c r="A891" s="293" t="s">
        <v>7602</v>
      </c>
      <c r="B891" s="293" t="s">
        <v>7603</v>
      </c>
      <c r="C891" s="293" t="s">
        <v>7604</v>
      </c>
      <c r="D891" s="293"/>
      <c r="E891" s="293" t="s">
        <v>7245</v>
      </c>
      <c r="F891" s="293" t="s">
        <v>4750</v>
      </c>
      <c r="G891" s="291">
        <v>60</v>
      </c>
      <c r="H891" s="292">
        <v>0</v>
      </c>
      <c r="I891" s="293" t="s">
        <v>4816</v>
      </c>
      <c r="J891" s="293" t="s">
        <v>4817</v>
      </c>
      <c r="K891" s="293" t="s">
        <v>4737</v>
      </c>
      <c r="L891" s="293" t="s">
        <v>4738</v>
      </c>
      <c r="M891" s="293" t="s">
        <v>5121</v>
      </c>
      <c r="N891" s="293"/>
      <c r="O891" s="293" t="s">
        <v>7237</v>
      </c>
      <c r="P891" s="293" t="s">
        <v>7238</v>
      </c>
      <c r="Q891" s="293" t="s">
        <v>4741</v>
      </c>
    </row>
    <row r="892" spans="1:17" x14ac:dyDescent="0.25">
      <c r="A892" s="293" t="s">
        <v>7605</v>
      </c>
      <c r="B892" s="293" t="s">
        <v>7606</v>
      </c>
      <c r="C892" s="293" t="s">
        <v>7607</v>
      </c>
      <c r="D892" s="293"/>
      <c r="E892" s="293" t="s">
        <v>7245</v>
      </c>
      <c r="F892" s="293" t="s">
        <v>4750</v>
      </c>
      <c r="G892" s="291">
        <v>60</v>
      </c>
      <c r="H892" s="292">
        <v>0</v>
      </c>
      <c r="I892" s="293" t="s">
        <v>4816</v>
      </c>
      <c r="J892" s="293" t="s">
        <v>4817</v>
      </c>
      <c r="K892" s="293" t="s">
        <v>4737</v>
      </c>
      <c r="L892" s="293" t="s">
        <v>4738</v>
      </c>
      <c r="M892" s="293" t="s">
        <v>4818</v>
      </c>
      <c r="N892" s="293"/>
      <c r="O892" s="293" t="s">
        <v>7237</v>
      </c>
      <c r="P892" s="293" t="s">
        <v>7238</v>
      </c>
      <c r="Q892" s="293" t="s">
        <v>4741</v>
      </c>
    </row>
    <row r="893" spans="1:17" x14ac:dyDescent="0.25">
      <c r="A893" s="293" t="s">
        <v>7608</v>
      </c>
      <c r="B893" s="293" t="s">
        <v>7609</v>
      </c>
      <c r="C893" s="293" t="s">
        <v>7610</v>
      </c>
      <c r="D893" s="293"/>
      <c r="E893" s="293" t="s">
        <v>7245</v>
      </c>
      <c r="F893" s="293" t="s">
        <v>4750</v>
      </c>
      <c r="G893" s="291">
        <v>60</v>
      </c>
      <c r="H893" s="292">
        <v>0</v>
      </c>
      <c r="I893" s="293" t="s">
        <v>4755</v>
      </c>
      <c r="J893" s="293" t="s">
        <v>4756</v>
      </c>
      <c r="K893" s="293" t="s">
        <v>4737</v>
      </c>
      <c r="L893" s="293" t="s">
        <v>4738</v>
      </c>
      <c r="M893" s="293" t="s">
        <v>4916</v>
      </c>
      <c r="N893" s="293"/>
      <c r="O893" s="293" t="s">
        <v>7237</v>
      </c>
      <c r="P893" s="293" t="s">
        <v>7238</v>
      </c>
      <c r="Q893" s="293" t="s">
        <v>4741</v>
      </c>
    </row>
    <row r="894" spans="1:17" x14ac:dyDescent="0.25">
      <c r="A894" s="293" t="s">
        <v>7611</v>
      </c>
      <c r="B894" s="293" t="s">
        <v>7612</v>
      </c>
      <c r="C894" s="293" t="s">
        <v>7613</v>
      </c>
      <c r="D894" s="293"/>
      <c r="E894" s="293" t="s">
        <v>7245</v>
      </c>
      <c r="F894" s="293" t="s">
        <v>4750</v>
      </c>
      <c r="G894" s="291">
        <v>60</v>
      </c>
      <c r="H894" s="292">
        <v>0</v>
      </c>
      <c r="I894" s="293" t="s">
        <v>4746</v>
      </c>
      <c r="J894" s="293" t="s">
        <v>4747</v>
      </c>
      <c r="K894" s="293" t="s">
        <v>4737</v>
      </c>
      <c r="L894" s="293" t="s">
        <v>4738</v>
      </c>
      <c r="M894" s="293" t="s">
        <v>4821</v>
      </c>
      <c r="N894" s="293"/>
      <c r="O894" s="293" t="s">
        <v>7237</v>
      </c>
      <c r="P894" s="293" t="s">
        <v>7238</v>
      </c>
      <c r="Q894" s="293" t="s">
        <v>4741</v>
      </c>
    </row>
    <row r="895" spans="1:17" x14ac:dyDescent="0.25">
      <c r="A895" s="293" t="s">
        <v>7614</v>
      </c>
      <c r="B895" s="293" t="s">
        <v>7615</v>
      </c>
      <c r="C895" s="293" t="s">
        <v>7616</v>
      </c>
      <c r="D895" s="293"/>
      <c r="E895" s="293" t="s">
        <v>7245</v>
      </c>
      <c r="F895" s="293" t="s">
        <v>4750</v>
      </c>
      <c r="G895" s="291">
        <v>60</v>
      </c>
      <c r="H895" s="292">
        <v>0</v>
      </c>
      <c r="I895" s="293" t="s">
        <v>4788</v>
      </c>
      <c r="J895" s="293" t="s">
        <v>4789</v>
      </c>
      <c r="K895" s="293" t="s">
        <v>4737</v>
      </c>
      <c r="L895" s="293" t="s">
        <v>4738</v>
      </c>
      <c r="M895" s="293" t="s">
        <v>6447</v>
      </c>
      <c r="N895" s="293"/>
      <c r="O895" s="293" t="s">
        <v>7237</v>
      </c>
      <c r="P895" s="293" t="s">
        <v>7238</v>
      </c>
      <c r="Q895" s="293" t="s">
        <v>4741</v>
      </c>
    </row>
    <row r="896" spans="1:17" x14ac:dyDescent="0.25">
      <c r="A896" s="293" t="s">
        <v>7617</v>
      </c>
      <c r="B896" s="293" t="s">
        <v>7618</v>
      </c>
      <c r="C896" s="293" t="s">
        <v>7619</v>
      </c>
      <c r="D896" s="293"/>
      <c r="E896" s="293" t="s">
        <v>7245</v>
      </c>
      <c r="F896" s="293" t="s">
        <v>4750</v>
      </c>
      <c r="G896" s="291">
        <v>60</v>
      </c>
      <c r="H896" s="292">
        <v>0</v>
      </c>
      <c r="I896" s="293" t="s">
        <v>4816</v>
      </c>
      <c r="J896" s="293" t="s">
        <v>4817</v>
      </c>
      <c r="K896" s="293" t="s">
        <v>4737</v>
      </c>
      <c r="L896" s="293" t="s">
        <v>4738</v>
      </c>
      <c r="M896" s="293" t="s">
        <v>6572</v>
      </c>
      <c r="N896" s="293"/>
      <c r="O896" s="293" t="s">
        <v>7237</v>
      </c>
      <c r="P896" s="293" t="s">
        <v>7238</v>
      </c>
      <c r="Q896" s="293" t="s">
        <v>4741</v>
      </c>
    </row>
    <row r="897" spans="1:17" x14ac:dyDescent="0.25">
      <c r="A897" s="293" t="s">
        <v>7620</v>
      </c>
      <c r="B897" s="293" t="s">
        <v>7621</v>
      </c>
      <c r="C897" s="293" t="s">
        <v>7622</v>
      </c>
      <c r="D897" s="293"/>
      <c r="E897" s="293" t="s">
        <v>7245</v>
      </c>
      <c r="F897" s="293" t="s">
        <v>4750</v>
      </c>
      <c r="G897" s="291">
        <v>60</v>
      </c>
      <c r="H897" s="292">
        <v>0</v>
      </c>
      <c r="I897" s="293" t="s">
        <v>4939</v>
      </c>
      <c r="J897" s="293" t="s">
        <v>4940</v>
      </c>
      <c r="K897" s="293" t="s">
        <v>4737</v>
      </c>
      <c r="L897" s="293" t="s">
        <v>4738</v>
      </c>
      <c r="M897" s="293" t="s">
        <v>5121</v>
      </c>
      <c r="N897" s="293"/>
      <c r="O897" s="293" t="s">
        <v>7237</v>
      </c>
      <c r="P897" s="293" t="s">
        <v>7238</v>
      </c>
      <c r="Q897" s="293" t="s">
        <v>4741</v>
      </c>
    </row>
    <row r="898" spans="1:17" x14ac:dyDescent="0.25">
      <c r="A898" s="293" t="s">
        <v>7623</v>
      </c>
      <c r="B898" s="293" t="s">
        <v>7624</v>
      </c>
      <c r="C898" s="293" t="s">
        <v>7625</v>
      </c>
      <c r="D898" s="293"/>
      <c r="E898" s="293" t="s">
        <v>7245</v>
      </c>
      <c r="F898" s="293" t="s">
        <v>4750</v>
      </c>
      <c r="G898" s="291">
        <v>60</v>
      </c>
      <c r="H898" s="292">
        <v>0</v>
      </c>
      <c r="I898" s="293" t="s">
        <v>4746</v>
      </c>
      <c r="J898" s="293" t="s">
        <v>4747</v>
      </c>
      <c r="K898" s="293" t="s">
        <v>4737</v>
      </c>
      <c r="L898" s="293" t="s">
        <v>4738</v>
      </c>
      <c r="M898" s="293" t="s">
        <v>4748</v>
      </c>
      <c r="N898" s="293" t="s">
        <v>5514</v>
      </c>
      <c r="O898" s="293" t="s">
        <v>7237</v>
      </c>
      <c r="P898" s="293" t="s">
        <v>7238</v>
      </c>
      <c r="Q898" s="293" t="s">
        <v>4741</v>
      </c>
    </row>
    <row r="899" spans="1:17" x14ac:dyDescent="0.25">
      <c r="A899" s="293" t="s">
        <v>7626</v>
      </c>
      <c r="B899" s="293" t="s">
        <v>7627</v>
      </c>
      <c r="C899" s="293" t="s">
        <v>7628</v>
      </c>
      <c r="D899" s="293"/>
      <c r="E899" s="293" t="s">
        <v>7245</v>
      </c>
      <c r="F899" s="293" t="s">
        <v>4750</v>
      </c>
      <c r="G899" s="291">
        <v>60</v>
      </c>
      <c r="H899" s="292">
        <v>0</v>
      </c>
      <c r="I899" s="293" t="s">
        <v>4816</v>
      </c>
      <c r="J899" s="293" t="s">
        <v>4817</v>
      </c>
      <c r="K899" s="293" t="s">
        <v>4737</v>
      </c>
      <c r="L899" s="293" t="s">
        <v>4738</v>
      </c>
      <c r="M899" s="293" t="s">
        <v>4739</v>
      </c>
      <c r="N899" s="293"/>
      <c r="O899" s="293" t="s">
        <v>7237</v>
      </c>
      <c r="P899" s="293" t="s">
        <v>7238</v>
      </c>
      <c r="Q899" s="293" t="s">
        <v>4741</v>
      </c>
    </row>
    <row r="900" spans="1:17" x14ac:dyDescent="0.25">
      <c r="A900" s="293" t="s">
        <v>7629</v>
      </c>
      <c r="B900" s="293" t="s">
        <v>7630</v>
      </c>
      <c r="C900" s="293" t="s">
        <v>7631</v>
      </c>
      <c r="D900" s="293"/>
      <c r="E900" s="293" t="s">
        <v>7245</v>
      </c>
      <c r="F900" s="293" t="s">
        <v>4750</v>
      </c>
      <c r="G900" s="291">
        <v>60</v>
      </c>
      <c r="H900" s="292">
        <v>0</v>
      </c>
      <c r="I900" s="293" t="s">
        <v>4788</v>
      </c>
      <c r="J900" s="293" t="s">
        <v>4789</v>
      </c>
      <c r="K900" s="293" t="s">
        <v>4737</v>
      </c>
      <c r="L900" s="293" t="s">
        <v>4738</v>
      </c>
      <c r="M900" s="293" t="s">
        <v>4945</v>
      </c>
      <c r="N900" s="293"/>
      <c r="O900" s="293" t="s">
        <v>7237</v>
      </c>
      <c r="P900" s="293" t="s">
        <v>7238</v>
      </c>
      <c r="Q900" s="293" t="s">
        <v>4741</v>
      </c>
    </row>
    <row r="901" spans="1:17" x14ac:dyDescent="0.25">
      <c r="A901" s="293" t="s">
        <v>7632</v>
      </c>
      <c r="B901" s="293" t="s">
        <v>7633</v>
      </c>
      <c r="C901" s="293" t="s">
        <v>7634</v>
      </c>
      <c r="D901" s="293"/>
      <c r="E901" s="293" t="s">
        <v>7255</v>
      </c>
      <c r="F901" s="293" t="s">
        <v>7635</v>
      </c>
      <c r="G901" s="291">
        <v>60</v>
      </c>
      <c r="H901" s="292">
        <v>0</v>
      </c>
      <c r="I901" s="293" t="s">
        <v>4803</v>
      </c>
      <c r="J901" s="293" t="s">
        <v>4804</v>
      </c>
      <c r="K901" s="293" t="s">
        <v>4737</v>
      </c>
      <c r="L901" s="293" t="s">
        <v>5037</v>
      </c>
      <c r="M901" s="293" t="s">
        <v>4806</v>
      </c>
      <c r="N901" s="293"/>
      <c r="O901" s="293" t="s">
        <v>7237</v>
      </c>
      <c r="P901" s="293" t="s">
        <v>7238</v>
      </c>
      <c r="Q901" s="293" t="s">
        <v>4741</v>
      </c>
    </row>
    <row r="902" spans="1:17" x14ac:dyDescent="0.25">
      <c r="A902" s="293" t="s">
        <v>7636</v>
      </c>
      <c r="B902" s="293" t="s">
        <v>7637</v>
      </c>
      <c r="C902" s="293" t="s">
        <v>7638</v>
      </c>
      <c r="D902" s="293"/>
      <c r="E902" s="293" t="s">
        <v>7245</v>
      </c>
      <c r="F902" s="293" t="s">
        <v>4750</v>
      </c>
      <c r="G902" s="291">
        <v>60</v>
      </c>
      <c r="H902" s="292">
        <v>0</v>
      </c>
      <c r="I902" s="293" t="s">
        <v>4788</v>
      </c>
      <c r="J902" s="293" t="s">
        <v>4789</v>
      </c>
      <c r="K902" s="293" t="s">
        <v>4737</v>
      </c>
      <c r="L902" s="293" t="s">
        <v>4738</v>
      </c>
      <c r="M902" s="293" t="s">
        <v>4945</v>
      </c>
      <c r="N902" s="293"/>
      <c r="O902" s="293" t="s">
        <v>7237</v>
      </c>
      <c r="P902" s="293" t="s">
        <v>7238</v>
      </c>
      <c r="Q902" s="293" t="s">
        <v>4741</v>
      </c>
    </row>
    <row r="903" spans="1:17" x14ac:dyDescent="0.25">
      <c r="A903" s="293" t="s">
        <v>7639</v>
      </c>
      <c r="B903" s="293" t="s">
        <v>7640</v>
      </c>
      <c r="C903" s="293" t="s">
        <v>7641</v>
      </c>
      <c r="D903" s="293"/>
      <c r="E903" s="293" t="s">
        <v>7245</v>
      </c>
      <c r="F903" s="293" t="s">
        <v>4750</v>
      </c>
      <c r="G903" s="291">
        <v>60</v>
      </c>
      <c r="H903" s="292">
        <v>0</v>
      </c>
      <c r="I903" s="293" t="s">
        <v>4746</v>
      </c>
      <c r="J903" s="293" t="s">
        <v>4747</v>
      </c>
      <c r="K903" s="293" t="s">
        <v>4737</v>
      </c>
      <c r="L903" s="293" t="s">
        <v>4738</v>
      </c>
      <c r="M903" s="293" t="s">
        <v>4748</v>
      </c>
      <c r="N903" s="293" t="s">
        <v>4773</v>
      </c>
      <c r="O903" s="293" t="s">
        <v>7237</v>
      </c>
      <c r="P903" s="293" t="s">
        <v>7238</v>
      </c>
      <c r="Q903" s="293" t="s">
        <v>4741</v>
      </c>
    </row>
    <row r="904" spans="1:17" x14ac:dyDescent="0.25">
      <c r="A904" s="293" t="s">
        <v>7642</v>
      </c>
      <c r="B904" s="293" t="s">
        <v>7643</v>
      </c>
      <c r="C904" s="293" t="s">
        <v>7644</v>
      </c>
      <c r="D904" s="293"/>
      <c r="E904" s="293" t="s">
        <v>7245</v>
      </c>
      <c r="F904" s="293" t="s">
        <v>4750</v>
      </c>
      <c r="G904" s="291">
        <v>60</v>
      </c>
      <c r="H904" s="292">
        <v>0</v>
      </c>
      <c r="I904" s="293" t="s">
        <v>4755</v>
      </c>
      <c r="J904" s="293" t="s">
        <v>4756</v>
      </c>
      <c r="K904" s="293" t="s">
        <v>4737</v>
      </c>
      <c r="L904" s="293" t="s">
        <v>4738</v>
      </c>
      <c r="M904" s="293" t="s">
        <v>4916</v>
      </c>
      <c r="N904" s="293"/>
      <c r="O904" s="293" t="s">
        <v>7237</v>
      </c>
      <c r="P904" s="293" t="s">
        <v>7238</v>
      </c>
      <c r="Q904" s="293" t="s">
        <v>4741</v>
      </c>
    </row>
    <row r="905" spans="1:17" x14ac:dyDescent="0.25">
      <c r="A905" s="293" t="s">
        <v>7645</v>
      </c>
      <c r="B905" s="293" t="s">
        <v>7646</v>
      </c>
      <c r="C905" s="293" t="s">
        <v>7647</v>
      </c>
      <c r="D905" s="293"/>
      <c r="E905" s="293" t="s">
        <v>7255</v>
      </c>
      <c r="F905" s="293" t="s">
        <v>7648</v>
      </c>
      <c r="G905" s="291">
        <v>60</v>
      </c>
      <c r="H905" s="292">
        <v>0</v>
      </c>
      <c r="I905" s="293" t="s">
        <v>4803</v>
      </c>
      <c r="J905" s="293" t="s">
        <v>4804</v>
      </c>
      <c r="K905" s="293" t="s">
        <v>4737</v>
      </c>
      <c r="L905" s="293" t="s">
        <v>4986</v>
      </c>
      <c r="M905" s="293" t="s">
        <v>4806</v>
      </c>
      <c r="N905" s="293"/>
      <c r="O905" s="293" t="s">
        <v>7237</v>
      </c>
      <c r="P905" s="293" t="s">
        <v>7238</v>
      </c>
      <c r="Q905" s="293" t="s">
        <v>4741</v>
      </c>
    </row>
    <row r="906" spans="1:17" x14ac:dyDescent="0.25">
      <c r="A906" s="293" t="s">
        <v>7649</v>
      </c>
      <c r="B906" s="293" t="s">
        <v>7650</v>
      </c>
      <c r="C906" s="293" t="s">
        <v>7651</v>
      </c>
      <c r="D906" s="293"/>
      <c r="E906" s="293" t="s">
        <v>7245</v>
      </c>
      <c r="F906" s="293" t="s">
        <v>4750</v>
      </c>
      <c r="G906" s="291">
        <v>60</v>
      </c>
      <c r="H906" s="292">
        <v>0</v>
      </c>
      <c r="I906" s="293" t="s">
        <v>4755</v>
      </c>
      <c r="J906" s="293" t="s">
        <v>4756</v>
      </c>
      <c r="K906" s="293" t="s">
        <v>4737</v>
      </c>
      <c r="L906" s="293" t="s">
        <v>4738</v>
      </c>
      <c r="M906" s="293" t="s">
        <v>4757</v>
      </c>
      <c r="N906" s="293"/>
      <c r="O906" s="293" t="s">
        <v>7237</v>
      </c>
      <c r="P906" s="293" t="s">
        <v>7238</v>
      </c>
      <c r="Q906" s="293" t="s">
        <v>4741</v>
      </c>
    </row>
    <row r="907" spans="1:17" x14ac:dyDescent="0.25">
      <c r="A907" s="293" t="s">
        <v>7652</v>
      </c>
      <c r="B907" s="293" t="s">
        <v>7653</v>
      </c>
      <c r="C907" s="293" t="s">
        <v>7654</v>
      </c>
      <c r="D907" s="293"/>
      <c r="E907" s="293" t="s">
        <v>7245</v>
      </c>
      <c r="F907" s="293" t="s">
        <v>4750</v>
      </c>
      <c r="G907" s="291">
        <v>60</v>
      </c>
      <c r="H907" s="292">
        <v>0</v>
      </c>
      <c r="I907" s="293" t="s">
        <v>4816</v>
      </c>
      <c r="J907" s="293" t="s">
        <v>4817</v>
      </c>
      <c r="K907" s="293" t="s">
        <v>4737</v>
      </c>
      <c r="L907" s="293" t="s">
        <v>4738</v>
      </c>
      <c r="M907" s="293" t="s">
        <v>5121</v>
      </c>
      <c r="N907" s="293"/>
      <c r="O907" s="293" t="s">
        <v>7237</v>
      </c>
      <c r="P907" s="293" t="s">
        <v>7238</v>
      </c>
      <c r="Q907" s="293" t="s">
        <v>4741</v>
      </c>
    </row>
    <row r="908" spans="1:17" x14ac:dyDescent="0.25">
      <c r="A908" s="293" t="s">
        <v>7655</v>
      </c>
      <c r="B908" s="293" t="s">
        <v>7656</v>
      </c>
      <c r="C908" s="293" t="s">
        <v>7657</v>
      </c>
      <c r="D908" s="293"/>
      <c r="E908" s="293" t="s">
        <v>7245</v>
      </c>
      <c r="F908" s="293" t="s">
        <v>4750</v>
      </c>
      <c r="G908" s="291">
        <v>60</v>
      </c>
      <c r="H908" s="292">
        <v>0</v>
      </c>
      <c r="I908" s="293" t="s">
        <v>4816</v>
      </c>
      <c r="J908" s="293" t="s">
        <v>4817</v>
      </c>
      <c r="K908" s="293" t="s">
        <v>4737</v>
      </c>
      <c r="L908" s="293" t="s">
        <v>4738</v>
      </c>
      <c r="M908" s="293" t="s">
        <v>5121</v>
      </c>
      <c r="N908" s="293"/>
      <c r="O908" s="293" t="s">
        <v>7237</v>
      </c>
      <c r="P908" s="293" t="s">
        <v>7238</v>
      </c>
      <c r="Q908" s="293" t="s">
        <v>4741</v>
      </c>
    </row>
    <row r="909" spans="1:17" x14ac:dyDescent="0.25">
      <c r="A909" s="293" t="s">
        <v>7658</v>
      </c>
      <c r="B909" s="293" t="s">
        <v>7659</v>
      </c>
      <c r="C909" s="293" t="s">
        <v>7660</v>
      </c>
      <c r="D909" s="293"/>
      <c r="E909" s="293" t="s">
        <v>7245</v>
      </c>
      <c r="F909" s="293" t="s">
        <v>4750</v>
      </c>
      <c r="G909" s="291">
        <v>60</v>
      </c>
      <c r="H909" s="292">
        <v>0</v>
      </c>
      <c r="I909" s="293" t="s">
        <v>4788</v>
      </c>
      <c r="J909" s="293" t="s">
        <v>4789</v>
      </c>
      <c r="K909" s="293" t="s">
        <v>4737</v>
      </c>
      <c r="L909" s="293" t="s">
        <v>4738</v>
      </c>
      <c r="M909" s="293" t="s">
        <v>4945</v>
      </c>
      <c r="N909" s="293"/>
      <c r="O909" s="293" t="s">
        <v>7237</v>
      </c>
      <c r="P909" s="293" t="s">
        <v>7238</v>
      </c>
      <c r="Q909" s="293" t="s">
        <v>4741</v>
      </c>
    </row>
    <row r="910" spans="1:17" x14ac:dyDescent="0.25">
      <c r="A910" s="293" t="s">
        <v>7661</v>
      </c>
      <c r="B910" s="293" t="s">
        <v>7662</v>
      </c>
      <c r="C910" s="293" t="s">
        <v>7663</v>
      </c>
      <c r="D910" s="293"/>
      <c r="E910" s="293" t="s">
        <v>7245</v>
      </c>
      <c r="F910" s="293" t="s">
        <v>4750</v>
      </c>
      <c r="G910" s="291">
        <v>60</v>
      </c>
      <c r="H910" s="292">
        <v>0</v>
      </c>
      <c r="I910" s="293" t="s">
        <v>4816</v>
      </c>
      <c r="J910" s="293" t="s">
        <v>4817</v>
      </c>
      <c r="K910" s="293" t="s">
        <v>4737</v>
      </c>
      <c r="L910" s="293" t="s">
        <v>4738</v>
      </c>
      <c r="M910" s="293" t="s">
        <v>4739</v>
      </c>
      <c r="N910" s="293"/>
      <c r="O910" s="293" t="s">
        <v>7237</v>
      </c>
      <c r="P910" s="293" t="s">
        <v>7238</v>
      </c>
      <c r="Q910" s="293" t="s">
        <v>4741</v>
      </c>
    </row>
    <row r="911" spans="1:17" x14ac:dyDescent="0.25">
      <c r="A911" s="293" t="s">
        <v>7664</v>
      </c>
      <c r="B911" s="293" t="s">
        <v>7665</v>
      </c>
      <c r="C911" s="293" t="s">
        <v>7666</v>
      </c>
      <c r="D911" s="293"/>
      <c r="E911" s="293" t="s">
        <v>7245</v>
      </c>
      <c r="F911" s="293" t="s">
        <v>4750</v>
      </c>
      <c r="G911" s="291">
        <v>60</v>
      </c>
      <c r="H911" s="292">
        <v>0</v>
      </c>
      <c r="I911" s="293" t="s">
        <v>4939</v>
      </c>
      <c r="J911" s="293" t="s">
        <v>4940</v>
      </c>
      <c r="K911" s="293" t="s">
        <v>4737</v>
      </c>
      <c r="L911" s="293" t="s">
        <v>4738</v>
      </c>
      <c r="M911" s="293" t="s">
        <v>4818</v>
      </c>
      <c r="N911" s="293"/>
      <c r="O911" s="293" t="s">
        <v>7237</v>
      </c>
      <c r="P911" s="293" t="s">
        <v>7238</v>
      </c>
      <c r="Q911" s="293" t="s">
        <v>4741</v>
      </c>
    </row>
    <row r="912" spans="1:17" x14ac:dyDescent="0.25">
      <c r="A912" s="293" t="s">
        <v>7667</v>
      </c>
      <c r="B912" s="293" t="s">
        <v>7668</v>
      </c>
      <c r="C912" s="293" t="s">
        <v>7669</v>
      </c>
      <c r="D912" s="293"/>
      <c r="E912" s="293" t="s">
        <v>7255</v>
      </c>
      <c r="F912" s="293" t="s">
        <v>7670</v>
      </c>
      <c r="G912" s="291">
        <v>60</v>
      </c>
      <c r="H912" s="292">
        <v>0</v>
      </c>
      <c r="I912" s="293" t="s">
        <v>4803</v>
      </c>
      <c r="J912" s="293" t="s">
        <v>4804</v>
      </c>
      <c r="K912" s="293" t="s">
        <v>4737</v>
      </c>
      <c r="L912" s="293" t="s">
        <v>4805</v>
      </c>
      <c r="M912" s="293" t="s">
        <v>4806</v>
      </c>
      <c r="N912" s="293"/>
      <c r="O912" s="293" t="s">
        <v>7237</v>
      </c>
      <c r="P912" s="293" t="s">
        <v>7238</v>
      </c>
      <c r="Q912" s="293" t="s">
        <v>4741</v>
      </c>
    </row>
    <row r="913" spans="1:17" x14ac:dyDescent="0.25">
      <c r="A913" s="293" t="s">
        <v>7671</v>
      </c>
      <c r="B913" s="293" t="s">
        <v>7672</v>
      </c>
      <c r="C913" s="293" t="s">
        <v>7673</v>
      </c>
      <c r="D913" s="293"/>
      <c r="E913" s="293" t="s">
        <v>7245</v>
      </c>
      <c r="F913" s="293" t="s">
        <v>4750</v>
      </c>
      <c r="G913" s="291">
        <v>60</v>
      </c>
      <c r="H913" s="292">
        <v>0</v>
      </c>
      <c r="I913" s="293" t="s">
        <v>4746</v>
      </c>
      <c r="J913" s="293" t="s">
        <v>4747</v>
      </c>
      <c r="K913" s="293" t="s">
        <v>4737</v>
      </c>
      <c r="L913" s="293" t="s">
        <v>4738</v>
      </c>
      <c r="M913" s="293" t="s">
        <v>6404</v>
      </c>
      <c r="N913" s="293"/>
      <c r="O913" s="293" t="s">
        <v>7237</v>
      </c>
      <c r="P913" s="293" t="s">
        <v>7238</v>
      </c>
      <c r="Q913" s="293" t="s">
        <v>4741</v>
      </c>
    </row>
    <row r="914" spans="1:17" x14ac:dyDescent="0.25">
      <c r="A914" s="293" t="s">
        <v>7674</v>
      </c>
      <c r="B914" s="293" t="s">
        <v>7675</v>
      </c>
      <c r="C914" s="293" t="s">
        <v>7676</v>
      </c>
      <c r="D914" s="293"/>
      <c r="E914" s="293" t="s">
        <v>7245</v>
      </c>
      <c r="F914" s="293" t="s">
        <v>4750</v>
      </c>
      <c r="G914" s="291">
        <v>60</v>
      </c>
      <c r="H914" s="292">
        <v>0</v>
      </c>
      <c r="I914" s="293" t="s">
        <v>4828</v>
      </c>
      <c r="J914" s="293" t="s">
        <v>4829</v>
      </c>
      <c r="K914" s="293" t="s">
        <v>4737</v>
      </c>
      <c r="L914" s="293" t="s">
        <v>4738</v>
      </c>
      <c r="M914" s="293" t="s">
        <v>4790</v>
      </c>
      <c r="N914" s="293"/>
      <c r="O914" s="293" t="s">
        <v>7237</v>
      </c>
      <c r="P914" s="293" t="s">
        <v>7238</v>
      </c>
      <c r="Q914" s="293" t="s">
        <v>4741</v>
      </c>
    </row>
    <row r="915" spans="1:17" x14ac:dyDescent="0.25">
      <c r="A915" s="293" t="s">
        <v>7677</v>
      </c>
      <c r="B915" s="293" t="s">
        <v>7575</v>
      </c>
      <c r="C915" s="293" t="s">
        <v>7678</v>
      </c>
      <c r="D915" s="293"/>
      <c r="E915" s="293" t="s">
        <v>7245</v>
      </c>
      <c r="F915" s="293" t="s">
        <v>4750</v>
      </c>
      <c r="G915" s="291">
        <v>60</v>
      </c>
      <c r="H915" s="292">
        <v>0</v>
      </c>
      <c r="I915" s="293" t="s">
        <v>4939</v>
      </c>
      <c r="J915" s="293" t="s">
        <v>4940</v>
      </c>
      <c r="K915" s="293" t="s">
        <v>4737</v>
      </c>
      <c r="L915" s="293" t="s">
        <v>4738</v>
      </c>
      <c r="M915" s="293" t="s">
        <v>4945</v>
      </c>
      <c r="N915" s="293"/>
      <c r="O915" s="293" t="s">
        <v>7237</v>
      </c>
      <c r="P915" s="293" t="s">
        <v>7238</v>
      </c>
      <c r="Q915" s="293" t="s">
        <v>4741</v>
      </c>
    </row>
    <row r="916" spans="1:17" x14ac:dyDescent="0.25">
      <c r="A916" s="293" t="s">
        <v>7679</v>
      </c>
      <c r="B916" s="293" t="s">
        <v>7680</v>
      </c>
      <c r="C916" s="293" t="s">
        <v>7681</v>
      </c>
      <c r="D916" s="293"/>
      <c r="E916" s="293" t="s">
        <v>7245</v>
      </c>
      <c r="F916" s="293" t="s">
        <v>4750</v>
      </c>
      <c r="G916" s="291">
        <v>60</v>
      </c>
      <c r="H916" s="292">
        <v>0</v>
      </c>
      <c r="I916" s="293" t="s">
        <v>4746</v>
      </c>
      <c r="J916" s="293" t="s">
        <v>4747</v>
      </c>
      <c r="K916" s="293" t="s">
        <v>4737</v>
      </c>
      <c r="L916" s="293" t="s">
        <v>4738</v>
      </c>
      <c r="M916" s="293" t="s">
        <v>4793</v>
      </c>
      <c r="N916" s="293"/>
      <c r="O916" s="293" t="s">
        <v>7237</v>
      </c>
      <c r="P916" s="293" t="s">
        <v>7238</v>
      </c>
      <c r="Q916" s="293" t="s">
        <v>4741</v>
      </c>
    </row>
    <row r="917" spans="1:17" x14ac:dyDescent="0.25">
      <c r="A917" s="293" t="s">
        <v>7682</v>
      </c>
      <c r="B917" s="293" t="s">
        <v>7683</v>
      </c>
      <c r="C917" s="293" t="s">
        <v>7684</v>
      </c>
      <c r="D917" s="293"/>
      <c r="E917" s="293" t="s">
        <v>7245</v>
      </c>
      <c r="F917" s="293" t="s">
        <v>4750</v>
      </c>
      <c r="G917" s="291">
        <v>60</v>
      </c>
      <c r="H917" s="292">
        <v>0</v>
      </c>
      <c r="I917" s="293" t="s">
        <v>4788</v>
      </c>
      <c r="J917" s="293" t="s">
        <v>4789</v>
      </c>
      <c r="K917" s="293" t="s">
        <v>4737</v>
      </c>
      <c r="L917" s="293" t="s">
        <v>4738</v>
      </c>
      <c r="M917" s="293" t="s">
        <v>4880</v>
      </c>
      <c r="N917" s="293"/>
      <c r="O917" s="293" t="s">
        <v>7237</v>
      </c>
      <c r="P917" s="293" t="s">
        <v>7238</v>
      </c>
      <c r="Q917" s="293" t="s">
        <v>4741</v>
      </c>
    </row>
    <row r="918" spans="1:17" x14ac:dyDescent="0.25">
      <c r="A918" s="293" t="s">
        <v>7685</v>
      </c>
      <c r="B918" s="293" t="s">
        <v>7686</v>
      </c>
      <c r="C918" s="293" t="s">
        <v>7687</v>
      </c>
      <c r="D918" s="293"/>
      <c r="E918" s="293" t="s">
        <v>7255</v>
      </c>
      <c r="F918" s="293" t="s">
        <v>7688</v>
      </c>
      <c r="G918" s="291">
        <v>60</v>
      </c>
      <c r="H918" s="292">
        <v>0</v>
      </c>
      <c r="I918" s="293" t="s">
        <v>4803</v>
      </c>
      <c r="J918" s="293" t="s">
        <v>4804</v>
      </c>
      <c r="K918" s="293" t="s">
        <v>4737</v>
      </c>
      <c r="L918" s="293" t="s">
        <v>5025</v>
      </c>
      <c r="M918" s="293" t="s">
        <v>4806</v>
      </c>
      <c r="N918" s="293"/>
      <c r="O918" s="293" t="s">
        <v>7237</v>
      </c>
      <c r="P918" s="293" t="s">
        <v>7238</v>
      </c>
      <c r="Q918" s="293" t="s">
        <v>4741</v>
      </c>
    </row>
    <row r="919" spans="1:17" x14ac:dyDescent="0.25">
      <c r="A919" s="293" t="s">
        <v>7689</v>
      </c>
      <c r="B919" s="293" t="s">
        <v>7690</v>
      </c>
      <c r="C919" s="293" t="s">
        <v>7691</v>
      </c>
      <c r="D919" s="293"/>
      <c r="E919" s="293" t="s">
        <v>7245</v>
      </c>
      <c r="F919" s="293" t="s">
        <v>4750</v>
      </c>
      <c r="G919" s="291">
        <v>60</v>
      </c>
      <c r="H919" s="292">
        <v>0</v>
      </c>
      <c r="I919" s="293" t="s">
        <v>4939</v>
      </c>
      <c r="J919" s="293" t="s">
        <v>4940</v>
      </c>
      <c r="K919" s="293" t="s">
        <v>4737</v>
      </c>
      <c r="L919" s="293" t="s">
        <v>4738</v>
      </c>
      <c r="M919" s="293" t="s">
        <v>4739</v>
      </c>
      <c r="N919" s="293"/>
      <c r="O919" s="293" t="s">
        <v>7237</v>
      </c>
      <c r="P919" s="293" t="s">
        <v>7238</v>
      </c>
      <c r="Q919" s="293" t="s">
        <v>4741</v>
      </c>
    </row>
    <row r="920" spans="1:17" x14ac:dyDescent="0.25">
      <c r="A920" s="293" t="s">
        <v>7692</v>
      </c>
      <c r="B920" s="293" t="s">
        <v>7693</v>
      </c>
      <c r="C920" s="293" t="s">
        <v>7694</v>
      </c>
      <c r="D920" s="293"/>
      <c r="E920" s="293" t="s">
        <v>7245</v>
      </c>
      <c r="F920" s="293" t="s">
        <v>4750</v>
      </c>
      <c r="G920" s="291">
        <v>60</v>
      </c>
      <c r="H920" s="292">
        <v>0</v>
      </c>
      <c r="I920" s="293" t="s">
        <v>4788</v>
      </c>
      <c r="J920" s="293" t="s">
        <v>4789</v>
      </c>
      <c r="K920" s="293" t="s">
        <v>4737</v>
      </c>
      <c r="L920" s="293" t="s">
        <v>4738</v>
      </c>
      <c r="M920" s="293" t="s">
        <v>4945</v>
      </c>
      <c r="N920" s="293"/>
      <c r="O920" s="293" t="s">
        <v>7237</v>
      </c>
      <c r="P920" s="293" t="s">
        <v>7238</v>
      </c>
      <c r="Q920" s="293" t="s">
        <v>4741</v>
      </c>
    </row>
    <row r="921" spans="1:17" x14ac:dyDescent="0.25">
      <c r="A921" s="293" t="s">
        <v>7695</v>
      </c>
      <c r="B921" s="293" t="s">
        <v>7696</v>
      </c>
      <c r="C921" s="293" t="s">
        <v>7697</v>
      </c>
      <c r="D921" s="293"/>
      <c r="E921" s="293" t="s">
        <v>7245</v>
      </c>
      <c r="F921" s="293" t="s">
        <v>4750</v>
      </c>
      <c r="G921" s="291">
        <v>60</v>
      </c>
      <c r="H921" s="292">
        <v>0</v>
      </c>
      <c r="I921" s="293" t="s">
        <v>4746</v>
      </c>
      <c r="J921" s="293" t="s">
        <v>4747</v>
      </c>
      <c r="K921" s="293" t="s">
        <v>4737</v>
      </c>
      <c r="L921" s="293" t="s">
        <v>4738</v>
      </c>
      <c r="M921" s="293" t="s">
        <v>4793</v>
      </c>
      <c r="N921" s="293"/>
      <c r="O921" s="293" t="s">
        <v>7237</v>
      </c>
      <c r="P921" s="293" t="s">
        <v>7238</v>
      </c>
      <c r="Q921" s="293" t="s">
        <v>4741</v>
      </c>
    </row>
    <row r="922" spans="1:17" x14ac:dyDescent="0.25">
      <c r="A922" s="293" t="s">
        <v>7698</v>
      </c>
      <c r="B922" s="293" t="s">
        <v>7699</v>
      </c>
      <c r="C922" s="293" t="s">
        <v>7700</v>
      </c>
      <c r="D922" s="293"/>
      <c r="E922" s="293" t="s">
        <v>7245</v>
      </c>
      <c r="F922" s="293" t="s">
        <v>4750</v>
      </c>
      <c r="G922" s="291">
        <v>60</v>
      </c>
      <c r="H922" s="292">
        <v>0</v>
      </c>
      <c r="I922" s="293" t="s">
        <v>4746</v>
      </c>
      <c r="J922" s="293" t="s">
        <v>4747</v>
      </c>
      <c r="K922" s="293" t="s">
        <v>4737</v>
      </c>
      <c r="L922" s="293" t="s">
        <v>4738</v>
      </c>
      <c r="M922" s="293" t="s">
        <v>4821</v>
      </c>
      <c r="N922" s="293"/>
      <c r="O922" s="293" t="s">
        <v>7237</v>
      </c>
      <c r="P922" s="293" t="s">
        <v>7238</v>
      </c>
      <c r="Q922" s="293" t="s">
        <v>4741</v>
      </c>
    </row>
    <row r="923" spans="1:17" x14ac:dyDescent="0.25">
      <c r="A923" s="293" t="s">
        <v>7701</v>
      </c>
      <c r="B923" s="293" t="s">
        <v>7702</v>
      </c>
      <c r="C923" s="293" t="s">
        <v>7703</v>
      </c>
      <c r="D923" s="293"/>
      <c r="E923" s="293" t="s">
        <v>7245</v>
      </c>
      <c r="F923" s="293" t="s">
        <v>4750</v>
      </c>
      <c r="G923" s="291">
        <v>60</v>
      </c>
      <c r="H923" s="292">
        <v>0</v>
      </c>
      <c r="I923" s="293" t="s">
        <v>4828</v>
      </c>
      <c r="J923" s="293" t="s">
        <v>4829</v>
      </c>
      <c r="K923" s="293" t="s">
        <v>4737</v>
      </c>
      <c r="L923" s="293" t="s">
        <v>4738</v>
      </c>
      <c r="M923" s="293" t="s">
        <v>4880</v>
      </c>
      <c r="N923" s="293"/>
      <c r="O923" s="293" t="s">
        <v>7237</v>
      </c>
      <c r="P923" s="293" t="s">
        <v>7238</v>
      </c>
      <c r="Q923" s="293" t="s">
        <v>4741</v>
      </c>
    </row>
    <row r="924" spans="1:17" x14ac:dyDescent="0.25">
      <c r="A924" s="293" t="s">
        <v>7704</v>
      </c>
      <c r="B924" s="293" t="s">
        <v>7705</v>
      </c>
      <c r="C924" s="293" t="s">
        <v>7706</v>
      </c>
      <c r="D924" s="293"/>
      <c r="E924" s="293" t="s">
        <v>7245</v>
      </c>
      <c r="F924" s="293" t="s">
        <v>4750</v>
      </c>
      <c r="G924" s="291">
        <v>60</v>
      </c>
      <c r="H924" s="292">
        <v>0</v>
      </c>
      <c r="I924" s="293" t="s">
        <v>4783</v>
      </c>
      <c r="J924" s="293" t="s">
        <v>4784</v>
      </c>
      <c r="K924" s="293" t="s">
        <v>4737</v>
      </c>
      <c r="L924" s="293" t="s">
        <v>4738</v>
      </c>
      <c r="M924" s="293" t="s">
        <v>4916</v>
      </c>
      <c r="N924" s="293" t="s">
        <v>7707</v>
      </c>
      <c r="O924" s="293" t="s">
        <v>7237</v>
      </c>
      <c r="P924" s="293" t="s">
        <v>7238</v>
      </c>
      <c r="Q924" s="293" t="s">
        <v>4741</v>
      </c>
    </row>
    <row r="925" spans="1:17" x14ac:dyDescent="0.25">
      <c r="A925" s="293" t="s">
        <v>7708</v>
      </c>
      <c r="B925" s="293" t="s">
        <v>7709</v>
      </c>
      <c r="C925" s="293" t="s">
        <v>7710</v>
      </c>
      <c r="D925" s="293"/>
      <c r="E925" s="293" t="s">
        <v>7245</v>
      </c>
      <c r="F925" s="293" t="s">
        <v>4750</v>
      </c>
      <c r="G925" s="291">
        <v>60</v>
      </c>
      <c r="H925" s="292">
        <v>0</v>
      </c>
      <c r="I925" s="293" t="s">
        <v>4783</v>
      </c>
      <c r="J925" s="293" t="s">
        <v>4784</v>
      </c>
      <c r="K925" s="293" t="s">
        <v>4737</v>
      </c>
      <c r="L925" s="293" t="s">
        <v>4738</v>
      </c>
      <c r="M925" s="293" t="s">
        <v>4934</v>
      </c>
      <c r="N925" s="293" t="s">
        <v>7711</v>
      </c>
      <c r="O925" s="293" t="s">
        <v>7237</v>
      </c>
      <c r="P925" s="293" t="s">
        <v>7238</v>
      </c>
      <c r="Q925" s="293" t="s">
        <v>4741</v>
      </c>
    </row>
    <row r="926" spans="1:17" x14ac:dyDescent="0.25">
      <c r="A926" s="293" t="s">
        <v>7712</v>
      </c>
      <c r="B926" s="293" t="s">
        <v>7713</v>
      </c>
      <c r="C926" s="293" t="s">
        <v>7714</v>
      </c>
      <c r="D926" s="293"/>
      <c r="E926" s="293" t="s">
        <v>7245</v>
      </c>
      <c r="F926" s="293" t="s">
        <v>4750</v>
      </c>
      <c r="G926" s="291">
        <v>60</v>
      </c>
      <c r="H926" s="292">
        <v>0</v>
      </c>
      <c r="I926" s="293" t="s">
        <v>4828</v>
      </c>
      <c r="J926" s="293" t="s">
        <v>4829</v>
      </c>
      <c r="K926" s="293" t="s">
        <v>4737</v>
      </c>
      <c r="L926" s="293" t="s">
        <v>4738</v>
      </c>
      <c r="M926" s="293" t="s">
        <v>6447</v>
      </c>
      <c r="N926" s="293"/>
      <c r="O926" s="293" t="s">
        <v>7237</v>
      </c>
      <c r="P926" s="293" t="s">
        <v>7238</v>
      </c>
      <c r="Q926" s="293" t="s">
        <v>4741</v>
      </c>
    </row>
    <row r="927" spans="1:17" x14ac:dyDescent="0.25">
      <c r="A927" s="293" t="s">
        <v>7715</v>
      </c>
      <c r="B927" s="293" t="s">
        <v>7716</v>
      </c>
      <c r="C927" s="293" t="s">
        <v>7717</v>
      </c>
      <c r="D927" s="293"/>
      <c r="E927" s="293" t="s">
        <v>7255</v>
      </c>
      <c r="F927" s="293" t="s">
        <v>7718</v>
      </c>
      <c r="G927" s="291">
        <v>60</v>
      </c>
      <c r="H927" s="292">
        <v>0</v>
      </c>
      <c r="I927" s="293" t="s">
        <v>4803</v>
      </c>
      <c r="J927" s="293" t="s">
        <v>4804</v>
      </c>
      <c r="K927" s="293" t="s">
        <v>4737</v>
      </c>
      <c r="L927" s="293" t="s">
        <v>5025</v>
      </c>
      <c r="M927" s="293" t="s">
        <v>4806</v>
      </c>
      <c r="N927" s="293"/>
      <c r="O927" s="293" t="s">
        <v>7237</v>
      </c>
      <c r="P927" s="293" t="s">
        <v>7238</v>
      </c>
      <c r="Q927" s="293" t="s">
        <v>4741</v>
      </c>
    </row>
    <row r="928" spans="1:17" x14ac:dyDescent="0.25">
      <c r="A928" s="293" t="s">
        <v>7719</v>
      </c>
      <c r="B928" s="293" t="s">
        <v>7720</v>
      </c>
      <c r="C928" s="293" t="s">
        <v>7721</v>
      </c>
      <c r="D928" s="293"/>
      <c r="E928" s="293" t="s">
        <v>7245</v>
      </c>
      <c r="F928" s="293" t="s">
        <v>4750</v>
      </c>
      <c r="G928" s="291">
        <v>60</v>
      </c>
      <c r="H928" s="292">
        <v>0</v>
      </c>
      <c r="I928" s="293" t="s">
        <v>4816</v>
      </c>
      <c r="J928" s="293" t="s">
        <v>4817</v>
      </c>
      <c r="K928" s="293" t="s">
        <v>4737</v>
      </c>
      <c r="L928" s="293" t="s">
        <v>4738</v>
      </c>
      <c r="M928" s="293" t="s">
        <v>7601</v>
      </c>
      <c r="N928" s="293"/>
      <c r="O928" s="293" t="s">
        <v>7237</v>
      </c>
      <c r="P928" s="293" t="s">
        <v>7238</v>
      </c>
      <c r="Q928" s="293" t="s">
        <v>4741</v>
      </c>
    </row>
    <row r="929" spans="1:17" x14ac:dyDescent="0.25">
      <c r="A929" s="293" t="s">
        <v>7722</v>
      </c>
      <c r="B929" s="293" t="s">
        <v>7723</v>
      </c>
      <c r="C929" s="293" t="s">
        <v>7724</v>
      </c>
      <c r="D929" s="293"/>
      <c r="E929" s="293" t="s">
        <v>7245</v>
      </c>
      <c r="F929" s="293" t="s">
        <v>4750</v>
      </c>
      <c r="G929" s="291">
        <v>60</v>
      </c>
      <c r="H929" s="292">
        <v>0</v>
      </c>
      <c r="I929" s="293" t="s">
        <v>4788</v>
      </c>
      <c r="J929" s="293" t="s">
        <v>4789</v>
      </c>
      <c r="K929" s="293" t="s">
        <v>4737</v>
      </c>
      <c r="L929" s="293" t="s">
        <v>4738</v>
      </c>
      <c r="M929" s="293" t="s">
        <v>4945</v>
      </c>
      <c r="N929" s="293"/>
      <c r="O929" s="293" t="s">
        <v>7237</v>
      </c>
      <c r="P929" s="293" t="s">
        <v>7238</v>
      </c>
      <c r="Q929" s="293" t="s">
        <v>4741</v>
      </c>
    </row>
    <row r="930" spans="1:17" x14ac:dyDescent="0.25">
      <c r="A930" s="293" t="s">
        <v>7725</v>
      </c>
      <c r="B930" s="293" t="s">
        <v>7726</v>
      </c>
      <c r="C930" s="293" t="s">
        <v>7727</v>
      </c>
      <c r="D930" s="293"/>
      <c r="E930" s="293" t="s">
        <v>7255</v>
      </c>
      <c r="F930" s="293" t="s">
        <v>7728</v>
      </c>
      <c r="G930" s="291">
        <v>60</v>
      </c>
      <c r="H930" s="292">
        <v>0</v>
      </c>
      <c r="I930" s="293" t="s">
        <v>4803</v>
      </c>
      <c r="J930" s="293" t="s">
        <v>4804</v>
      </c>
      <c r="K930" s="293" t="s">
        <v>4737</v>
      </c>
      <c r="L930" s="293" t="s">
        <v>5051</v>
      </c>
      <c r="M930" s="293" t="s">
        <v>4806</v>
      </c>
      <c r="N930" s="293"/>
      <c r="O930" s="293" t="s">
        <v>7237</v>
      </c>
      <c r="P930" s="293" t="s">
        <v>7238</v>
      </c>
      <c r="Q930" s="293" t="s">
        <v>4741</v>
      </c>
    </row>
    <row r="931" spans="1:17" x14ac:dyDescent="0.25">
      <c r="A931" s="293" t="s">
        <v>7729</v>
      </c>
      <c r="B931" s="293" t="s">
        <v>7730</v>
      </c>
      <c r="C931" s="293" t="s">
        <v>7731</v>
      </c>
      <c r="D931" s="293"/>
      <c r="E931" s="293" t="s">
        <v>7245</v>
      </c>
      <c r="F931" s="293" t="s">
        <v>4750</v>
      </c>
      <c r="G931" s="291">
        <v>60</v>
      </c>
      <c r="H931" s="292">
        <v>0</v>
      </c>
      <c r="I931" s="293" t="s">
        <v>4746</v>
      </c>
      <c r="J931" s="293" t="s">
        <v>4747</v>
      </c>
      <c r="K931" s="293" t="s">
        <v>4737</v>
      </c>
      <c r="L931" s="293" t="s">
        <v>4738</v>
      </c>
      <c r="M931" s="293" t="s">
        <v>6404</v>
      </c>
      <c r="N931" s="293"/>
      <c r="O931" s="293" t="s">
        <v>7237</v>
      </c>
      <c r="P931" s="293" t="s">
        <v>7238</v>
      </c>
      <c r="Q931" s="293" t="s">
        <v>4741</v>
      </c>
    </row>
    <row r="932" spans="1:17" x14ac:dyDescent="0.25">
      <c r="A932" s="293" t="s">
        <v>7732</v>
      </c>
      <c r="B932" s="293" t="s">
        <v>7733</v>
      </c>
      <c r="C932" s="293" t="s">
        <v>7734</v>
      </c>
      <c r="D932" s="293"/>
      <c r="E932" s="293" t="s">
        <v>7245</v>
      </c>
      <c r="F932" s="293" t="s">
        <v>4750</v>
      </c>
      <c r="G932" s="291">
        <v>60</v>
      </c>
      <c r="H932" s="292">
        <v>0</v>
      </c>
      <c r="I932" s="293" t="s">
        <v>4788</v>
      </c>
      <c r="J932" s="293" t="s">
        <v>4789</v>
      </c>
      <c r="K932" s="293" t="s">
        <v>4737</v>
      </c>
      <c r="L932" s="293" t="s">
        <v>4738</v>
      </c>
      <c r="M932" s="293" t="s">
        <v>4824</v>
      </c>
      <c r="N932" s="293"/>
      <c r="O932" s="293" t="s">
        <v>7237</v>
      </c>
      <c r="P932" s="293" t="s">
        <v>7238</v>
      </c>
      <c r="Q932" s="293" t="s">
        <v>4741</v>
      </c>
    </row>
    <row r="933" spans="1:17" x14ac:dyDescent="0.25">
      <c r="A933" s="293" t="s">
        <v>7735</v>
      </c>
      <c r="B933" s="293" t="s">
        <v>7736</v>
      </c>
      <c r="C933" s="293" t="s">
        <v>7737</v>
      </c>
      <c r="D933" s="293"/>
      <c r="E933" s="293" t="s">
        <v>7245</v>
      </c>
      <c r="F933" s="293" t="s">
        <v>4750</v>
      </c>
      <c r="G933" s="291">
        <v>60</v>
      </c>
      <c r="H933" s="292">
        <v>0</v>
      </c>
      <c r="I933" s="293" t="s">
        <v>4816</v>
      </c>
      <c r="J933" s="293" t="s">
        <v>4817</v>
      </c>
      <c r="K933" s="293" t="s">
        <v>4737</v>
      </c>
      <c r="L933" s="293" t="s">
        <v>4738</v>
      </c>
      <c r="M933" s="293" t="s">
        <v>4739</v>
      </c>
      <c r="N933" s="293"/>
      <c r="O933" s="293" t="s">
        <v>7237</v>
      </c>
      <c r="P933" s="293" t="s">
        <v>7238</v>
      </c>
      <c r="Q933" s="293" t="s">
        <v>4741</v>
      </c>
    </row>
    <row r="934" spans="1:17" x14ac:dyDescent="0.25">
      <c r="A934" s="293" t="s">
        <v>7738</v>
      </c>
      <c r="B934" s="293" t="s">
        <v>7739</v>
      </c>
      <c r="C934" s="293" t="s">
        <v>7740</v>
      </c>
      <c r="D934" s="293"/>
      <c r="E934" s="293" t="s">
        <v>7245</v>
      </c>
      <c r="F934" s="293" t="s">
        <v>4750</v>
      </c>
      <c r="G934" s="291">
        <v>60</v>
      </c>
      <c r="H934" s="292">
        <v>0</v>
      </c>
      <c r="I934" s="293" t="s">
        <v>4828</v>
      </c>
      <c r="J934" s="293" t="s">
        <v>4829</v>
      </c>
      <c r="K934" s="293" t="s">
        <v>4737</v>
      </c>
      <c r="L934" s="293" t="s">
        <v>4738</v>
      </c>
      <c r="M934" s="293" t="s">
        <v>4880</v>
      </c>
      <c r="N934" s="293"/>
      <c r="O934" s="293" t="s">
        <v>7237</v>
      </c>
      <c r="P934" s="293" t="s">
        <v>7238</v>
      </c>
      <c r="Q934" s="293" t="s">
        <v>4741</v>
      </c>
    </row>
    <row r="935" spans="1:17" x14ac:dyDescent="0.25">
      <c r="A935" s="293" t="s">
        <v>7741</v>
      </c>
      <c r="B935" s="293" t="s">
        <v>7742</v>
      </c>
      <c r="C935" s="293" t="s">
        <v>7743</v>
      </c>
      <c r="D935" s="293"/>
      <c r="E935" s="293" t="s">
        <v>7245</v>
      </c>
      <c r="F935" s="293" t="s">
        <v>4750</v>
      </c>
      <c r="G935" s="291">
        <v>60</v>
      </c>
      <c r="H935" s="292">
        <v>0</v>
      </c>
      <c r="I935" s="293" t="s">
        <v>4788</v>
      </c>
      <c r="J935" s="293" t="s">
        <v>4789</v>
      </c>
      <c r="K935" s="293" t="s">
        <v>4737</v>
      </c>
      <c r="L935" s="293" t="s">
        <v>4738</v>
      </c>
      <c r="M935" s="293" t="s">
        <v>4790</v>
      </c>
      <c r="N935" s="293"/>
      <c r="O935" s="293" t="s">
        <v>7237</v>
      </c>
      <c r="P935" s="293" t="s">
        <v>7238</v>
      </c>
      <c r="Q935" s="293" t="s">
        <v>4741</v>
      </c>
    </row>
    <row r="936" spans="1:17" x14ac:dyDescent="0.25">
      <c r="A936" s="293" t="s">
        <v>7744</v>
      </c>
      <c r="B936" s="293" t="s">
        <v>7745</v>
      </c>
      <c r="C936" s="293" t="s">
        <v>7746</v>
      </c>
      <c r="D936" s="293"/>
      <c r="E936" s="293" t="s">
        <v>7245</v>
      </c>
      <c r="F936" s="293" t="s">
        <v>4750</v>
      </c>
      <c r="G936" s="291">
        <v>60</v>
      </c>
      <c r="H936" s="292">
        <v>0</v>
      </c>
      <c r="I936" s="293" t="s">
        <v>4939</v>
      </c>
      <c r="J936" s="293" t="s">
        <v>4940</v>
      </c>
      <c r="K936" s="293" t="s">
        <v>4737</v>
      </c>
      <c r="L936" s="293" t="s">
        <v>4738</v>
      </c>
      <c r="M936" s="293" t="s">
        <v>5095</v>
      </c>
      <c r="N936" s="293"/>
      <c r="O936" s="293" t="s">
        <v>7237</v>
      </c>
      <c r="P936" s="293" t="s">
        <v>7238</v>
      </c>
      <c r="Q936" s="293" t="s">
        <v>4741</v>
      </c>
    </row>
    <row r="937" spans="1:17" x14ac:dyDescent="0.25">
      <c r="A937" s="293" t="s">
        <v>7747</v>
      </c>
      <c r="B937" s="293" t="s">
        <v>7748</v>
      </c>
      <c r="C937" s="293" t="s">
        <v>7749</v>
      </c>
      <c r="D937" s="293"/>
      <c r="E937" s="293" t="s">
        <v>7255</v>
      </c>
      <c r="F937" s="293" t="s">
        <v>7750</v>
      </c>
      <c r="G937" s="291">
        <v>60</v>
      </c>
      <c r="H937" s="292">
        <v>0</v>
      </c>
      <c r="I937" s="293" t="s">
        <v>4803</v>
      </c>
      <c r="J937" s="293" t="s">
        <v>4804</v>
      </c>
      <c r="K937" s="293" t="s">
        <v>4737</v>
      </c>
      <c r="L937" s="293" t="s">
        <v>5087</v>
      </c>
      <c r="M937" s="293" t="s">
        <v>4806</v>
      </c>
      <c r="N937" s="293"/>
      <c r="O937" s="293" t="s">
        <v>7237</v>
      </c>
      <c r="P937" s="293" t="s">
        <v>7238</v>
      </c>
      <c r="Q937" s="293" t="s">
        <v>4741</v>
      </c>
    </row>
    <row r="938" spans="1:17" x14ac:dyDescent="0.25">
      <c r="A938" s="293" t="s">
        <v>7751</v>
      </c>
      <c r="B938" s="293" t="s">
        <v>7752</v>
      </c>
      <c r="C938" s="293" t="s">
        <v>7753</v>
      </c>
      <c r="D938" s="293"/>
      <c r="E938" s="293" t="s">
        <v>7245</v>
      </c>
      <c r="F938" s="293" t="s">
        <v>4750</v>
      </c>
      <c r="G938" s="291">
        <v>60</v>
      </c>
      <c r="H938" s="292">
        <v>0</v>
      </c>
      <c r="I938" s="293" t="s">
        <v>4816</v>
      </c>
      <c r="J938" s="293" t="s">
        <v>4817</v>
      </c>
      <c r="K938" s="293" t="s">
        <v>4737</v>
      </c>
      <c r="L938" s="293" t="s">
        <v>4738</v>
      </c>
      <c r="M938" s="293" t="s">
        <v>5121</v>
      </c>
      <c r="N938" s="293"/>
      <c r="O938" s="293" t="s">
        <v>7237</v>
      </c>
      <c r="P938" s="293" t="s">
        <v>7238</v>
      </c>
      <c r="Q938" s="293" t="s">
        <v>4741</v>
      </c>
    </row>
    <row r="939" spans="1:17" x14ac:dyDescent="0.25">
      <c r="A939" s="293" t="s">
        <v>7754</v>
      </c>
      <c r="B939" s="293" t="s">
        <v>7755</v>
      </c>
      <c r="C939" s="293" t="s">
        <v>7756</v>
      </c>
      <c r="D939" s="293"/>
      <c r="E939" s="293" t="s">
        <v>7245</v>
      </c>
      <c r="F939" s="293" t="s">
        <v>4750</v>
      </c>
      <c r="G939" s="291">
        <v>60</v>
      </c>
      <c r="H939" s="292">
        <v>0</v>
      </c>
      <c r="I939" s="293" t="s">
        <v>4939</v>
      </c>
      <c r="J939" s="293" t="s">
        <v>4940</v>
      </c>
      <c r="K939" s="293" t="s">
        <v>4737</v>
      </c>
      <c r="L939" s="293" t="s">
        <v>4738</v>
      </c>
      <c r="M939" s="293" t="s">
        <v>4818</v>
      </c>
      <c r="N939" s="293"/>
      <c r="O939" s="293" t="s">
        <v>7237</v>
      </c>
      <c r="P939" s="293" t="s">
        <v>7238</v>
      </c>
      <c r="Q939" s="293" t="s">
        <v>4741</v>
      </c>
    </row>
    <row r="940" spans="1:17" x14ac:dyDescent="0.25">
      <c r="A940" s="293" t="s">
        <v>7757</v>
      </c>
      <c r="B940" s="293" t="s">
        <v>7758</v>
      </c>
      <c r="C940" s="293" t="s">
        <v>7759</v>
      </c>
      <c r="D940" s="293"/>
      <c r="E940" s="293" t="s">
        <v>7245</v>
      </c>
      <c r="F940" s="293" t="s">
        <v>4750</v>
      </c>
      <c r="G940" s="291">
        <v>60</v>
      </c>
      <c r="H940" s="292">
        <v>0</v>
      </c>
      <c r="I940" s="293" t="s">
        <v>4939</v>
      </c>
      <c r="J940" s="293" t="s">
        <v>4940</v>
      </c>
      <c r="K940" s="293" t="s">
        <v>4737</v>
      </c>
      <c r="L940" s="293" t="s">
        <v>4738</v>
      </c>
      <c r="M940" s="293" t="s">
        <v>4945</v>
      </c>
      <c r="N940" s="293"/>
      <c r="O940" s="293" t="s">
        <v>7237</v>
      </c>
      <c r="P940" s="293" t="s">
        <v>7238</v>
      </c>
      <c r="Q940" s="293" t="s">
        <v>4741</v>
      </c>
    </row>
    <row r="941" spans="1:17" x14ac:dyDescent="0.25">
      <c r="A941" s="293" t="s">
        <v>7760</v>
      </c>
      <c r="B941" s="293" t="s">
        <v>7761</v>
      </c>
      <c r="C941" s="293" t="s">
        <v>7762</v>
      </c>
      <c r="D941" s="293"/>
      <c r="E941" s="293" t="s">
        <v>7245</v>
      </c>
      <c r="F941" s="293" t="s">
        <v>4750</v>
      </c>
      <c r="G941" s="291">
        <v>60</v>
      </c>
      <c r="H941" s="292">
        <v>0</v>
      </c>
      <c r="I941" s="293" t="s">
        <v>4939</v>
      </c>
      <c r="J941" s="293" t="s">
        <v>4940</v>
      </c>
      <c r="K941" s="293" t="s">
        <v>4737</v>
      </c>
      <c r="L941" s="293" t="s">
        <v>4738</v>
      </c>
      <c r="M941" s="293" t="s">
        <v>4945</v>
      </c>
      <c r="N941" s="293"/>
      <c r="O941" s="293" t="s">
        <v>7237</v>
      </c>
      <c r="P941" s="293" t="s">
        <v>7238</v>
      </c>
      <c r="Q941" s="293" t="s">
        <v>4741</v>
      </c>
    </row>
    <row r="942" spans="1:17" x14ac:dyDescent="0.25">
      <c r="A942" s="293" t="s">
        <v>7763</v>
      </c>
      <c r="B942" s="293" t="s">
        <v>7764</v>
      </c>
      <c r="C942" s="293" t="s">
        <v>7765</v>
      </c>
      <c r="D942" s="293"/>
      <c r="E942" s="293" t="s">
        <v>7245</v>
      </c>
      <c r="F942" s="293" t="s">
        <v>4750</v>
      </c>
      <c r="G942" s="291">
        <v>60</v>
      </c>
      <c r="H942" s="292">
        <v>0</v>
      </c>
      <c r="I942" s="293" t="s">
        <v>4746</v>
      </c>
      <c r="J942" s="293" t="s">
        <v>4747</v>
      </c>
      <c r="K942" s="293" t="s">
        <v>4737</v>
      </c>
      <c r="L942" s="293" t="s">
        <v>4738</v>
      </c>
      <c r="M942" s="293" t="s">
        <v>4748</v>
      </c>
      <c r="N942" s="293" t="s">
        <v>5514</v>
      </c>
      <c r="O942" s="293" t="s">
        <v>7237</v>
      </c>
      <c r="P942" s="293" t="s">
        <v>7238</v>
      </c>
      <c r="Q942" s="293" t="s">
        <v>4741</v>
      </c>
    </row>
    <row r="943" spans="1:17" x14ac:dyDescent="0.25">
      <c r="A943" s="293" t="s">
        <v>7766</v>
      </c>
      <c r="B943" s="293" t="s">
        <v>7767</v>
      </c>
      <c r="C943" s="293" t="s">
        <v>7768</v>
      </c>
      <c r="D943" s="293"/>
      <c r="E943" s="293" t="s">
        <v>7245</v>
      </c>
      <c r="F943" s="293" t="s">
        <v>4750</v>
      </c>
      <c r="G943" s="291">
        <v>60</v>
      </c>
      <c r="H943" s="292">
        <v>0</v>
      </c>
      <c r="I943" s="293" t="s">
        <v>4828</v>
      </c>
      <c r="J943" s="293" t="s">
        <v>4829</v>
      </c>
      <c r="K943" s="293" t="s">
        <v>4737</v>
      </c>
      <c r="L943" s="293" t="s">
        <v>4738</v>
      </c>
      <c r="M943" s="293" t="s">
        <v>6447</v>
      </c>
      <c r="N943" s="293"/>
      <c r="O943" s="293" t="s">
        <v>7237</v>
      </c>
      <c r="P943" s="293" t="s">
        <v>7238</v>
      </c>
      <c r="Q943" s="293" t="s">
        <v>4741</v>
      </c>
    </row>
    <row r="944" spans="1:17" x14ac:dyDescent="0.25">
      <c r="A944" s="293" t="s">
        <v>7769</v>
      </c>
      <c r="B944" s="293" t="s">
        <v>7770</v>
      </c>
      <c r="C944" s="293" t="s">
        <v>7771</v>
      </c>
      <c r="D944" s="293"/>
      <c r="E944" s="293" t="s">
        <v>7255</v>
      </c>
      <c r="F944" s="293" t="s">
        <v>7772</v>
      </c>
      <c r="G944" s="291">
        <v>60</v>
      </c>
      <c r="H944" s="292">
        <v>0</v>
      </c>
      <c r="I944" s="293" t="s">
        <v>4803</v>
      </c>
      <c r="J944" s="293" t="s">
        <v>4804</v>
      </c>
      <c r="K944" s="293" t="s">
        <v>4737</v>
      </c>
      <c r="L944" s="293" t="s">
        <v>7773</v>
      </c>
      <c r="M944" s="293" t="s">
        <v>4806</v>
      </c>
      <c r="N944" s="293"/>
      <c r="O944" s="293" t="s">
        <v>7237</v>
      </c>
      <c r="P944" s="293" t="s">
        <v>7238</v>
      </c>
      <c r="Q944" s="293" t="s">
        <v>4741</v>
      </c>
    </row>
    <row r="945" spans="1:17" x14ac:dyDescent="0.25">
      <c r="A945" s="293" t="s">
        <v>7774</v>
      </c>
      <c r="B945" s="293" t="s">
        <v>7775</v>
      </c>
      <c r="C945" s="293" t="s">
        <v>7776</v>
      </c>
      <c r="D945" s="293"/>
      <c r="E945" s="293" t="s">
        <v>7255</v>
      </c>
      <c r="F945" s="293" t="s">
        <v>7777</v>
      </c>
      <c r="G945" s="291">
        <v>60</v>
      </c>
      <c r="H945" s="292">
        <v>0</v>
      </c>
      <c r="I945" s="293" t="s">
        <v>4783</v>
      </c>
      <c r="J945" s="293" t="s">
        <v>4784</v>
      </c>
      <c r="K945" s="293" t="s">
        <v>4737</v>
      </c>
      <c r="L945" s="293" t="s">
        <v>4738</v>
      </c>
      <c r="M945" s="293" t="s">
        <v>4748</v>
      </c>
      <c r="N945" s="293" t="s">
        <v>7778</v>
      </c>
      <c r="O945" s="293" t="s">
        <v>7237</v>
      </c>
      <c r="P945" s="293" t="s">
        <v>7238</v>
      </c>
      <c r="Q945" s="293" t="s">
        <v>4741</v>
      </c>
    </row>
    <row r="946" spans="1:17" x14ac:dyDescent="0.25">
      <c r="A946" s="293" t="s">
        <v>7779</v>
      </c>
      <c r="B946" s="293" t="s">
        <v>7780</v>
      </c>
      <c r="C946" s="293" t="s">
        <v>7781</v>
      </c>
      <c r="D946" s="293"/>
      <c r="E946" s="293" t="s">
        <v>7255</v>
      </c>
      <c r="F946" s="293" t="s">
        <v>7782</v>
      </c>
      <c r="G946" s="291">
        <v>60</v>
      </c>
      <c r="H946" s="292">
        <v>0</v>
      </c>
      <c r="I946" s="293" t="s">
        <v>4803</v>
      </c>
      <c r="J946" s="293" t="s">
        <v>4804</v>
      </c>
      <c r="K946" s="293" t="s">
        <v>4737</v>
      </c>
      <c r="L946" s="293" t="s">
        <v>5037</v>
      </c>
      <c r="M946" s="293" t="s">
        <v>4806</v>
      </c>
      <c r="N946" s="293"/>
      <c r="O946" s="293" t="s">
        <v>7237</v>
      </c>
      <c r="P946" s="293" t="s">
        <v>7238</v>
      </c>
      <c r="Q946" s="293" t="s">
        <v>4741</v>
      </c>
    </row>
    <row r="947" spans="1:17" x14ac:dyDescent="0.25">
      <c r="A947" s="293" t="s">
        <v>7783</v>
      </c>
      <c r="B947" s="293" t="s">
        <v>7784</v>
      </c>
      <c r="C947" s="293" t="s">
        <v>7785</v>
      </c>
      <c r="D947" s="293"/>
      <c r="E947" s="293" t="s">
        <v>7255</v>
      </c>
      <c r="F947" s="293" t="s">
        <v>7786</v>
      </c>
      <c r="G947" s="291"/>
      <c r="H947" s="292">
        <v>0</v>
      </c>
      <c r="I947" s="293" t="s">
        <v>4856</v>
      </c>
      <c r="J947" s="293" t="s">
        <v>4857</v>
      </c>
      <c r="K947" s="293" t="s">
        <v>4737</v>
      </c>
      <c r="L947" s="293" t="s">
        <v>7787</v>
      </c>
      <c r="M947" s="293" t="s">
        <v>4859</v>
      </c>
      <c r="N947" s="293"/>
      <c r="O947" s="293" t="s">
        <v>7237</v>
      </c>
      <c r="P947" s="293" t="s">
        <v>7238</v>
      </c>
      <c r="Q947" s="293" t="s">
        <v>4741</v>
      </c>
    </row>
    <row r="948" spans="1:17" x14ac:dyDescent="0.25">
      <c r="A948" s="293" t="s">
        <v>7788</v>
      </c>
      <c r="B948" s="293" t="s">
        <v>7789</v>
      </c>
      <c r="C948" s="293" t="s">
        <v>7790</v>
      </c>
      <c r="D948" s="293"/>
      <c r="E948" s="293" t="s">
        <v>7255</v>
      </c>
      <c r="F948" s="293" t="s">
        <v>7791</v>
      </c>
      <c r="G948" s="291">
        <v>60</v>
      </c>
      <c r="H948" s="292">
        <v>0</v>
      </c>
      <c r="I948" s="293" t="s">
        <v>4803</v>
      </c>
      <c r="J948" s="293" t="s">
        <v>4804</v>
      </c>
      <c r="K948" s="293" t="s">
        <v>4737</v>
      </c>
      <c r="L948" s="293" t="s">
        <v>7773</v>
      </c>
      <c r="M948" s="293" t="s">
        <v>4806</v>
      </c>
      <c r="N948" s="293"/>
      <c r="O948" s="293" t="s">
        <v>7237</v>
      </c>
      <c r="P948" s="293" t="s">
        <v>7238</v>
      </c>
      <c r="Q948" s="293" t="s">
        <v>4741</v>
      </c>
    </row>
    <row r="949" spans="1:17" x14ac:dyDescent="0.25">
      <c r="A949" s="293" t="s">
        <v>7792</v>
      </c>
      <c r="B949" s="293" t="s">
        <v>7793</v>
      </c>
      <c r="C949" s="293" t="s">
        <v>7794</v>
      </c>
      <c r="D949" s="293"/>
      <c r="E949" s="293" t="s">
        <v>7255</v>
      </c>
      <c r="F949" s="293" t="s">
        <v>7795</v>
      </c>
      <c r="G949" s="291">
        <v>60</v>
      </c>
      <c r="H949" s="292">
        <v>0</v>
      </c>
      <c r="I949" s="293" t="s">
        <v>4828</v>
      </c>
      <c r="J949" s="293" t="s">
        <v>4829</v>
      </c>
      <c r="K949" s="293" t="s">
        <v>4737</v>
      </c>
      <c r="L949" s="293" t="s">
        <v>4738</v>
      </c>
      <c r="M949" s="293" t="s">
        <v>6447</v>
      </c>
      <c r="N949" s="293"/>
      <c r="O949" s="293" t="s">
        <v>7237</v>
      </c>
      <c r="P949" s="293" t="s">
        <v>7238</v>
      </c>
      <c r="Q949" s="293" t="s">
        <v>4741</v>
      </c>
    </row>
    <row r="950" spans="1:17" x14ac:dyDescent="0.25">
      <c r="A950" s="293" t="s">
        <v>7796</v>
      </c>
      <c r="B950" s="293" t="s">
        <v>7797</v>
      </c>
      <c r="C950" s="293" t="s">
        <v>7798</v>
      </c>
      <c r="D950" s="293"/>
      <c r="E950" s="293" t="s">
        <v>7255</v>
      </c>
      <c r="F950" s="293" t="s">
        <v>7799</v>
      </c>
      <c r="G950" s="291">
        <v>60</v>
      </c>
      <c r="H950" s="292">
        <v>0</v>
      </c>
      <c r="I950" s="293" t="s">
        <v>4803</v>
      </c>
      <c r="J950" s="293" t="s">
        <v>4804</v>
      </c>
      <c r="K950" s="293" t="s">
        <v>4737</v>
      </c>
      <c r="L950" s="293" t="s">
        <v>5087</v>
      </c>
      <c r="M950" s="293" t="s">
        <v>4806</v>
      </c>
      <c r="N950" s="293"/>
      <c r="O950" s="293" t="s">
        <v>7237</v>
      </c>
      <c r="P950" s="293" t="s">
        <v>7238</v>
      </c>
      <c r="Q950" s="293" t="s">
        <v>4741</v>
      </c>
    </row>
    <row r="951" spans="1:17" x14ac:dyDescent="0.25">
      <c r="A951" s="293" t="s">
        <v>7800</v>
      </c>
      <c r="B951" s="293" t="s">
        <v>7801</v>
      </c>
      <c r="C951" s="293" t="s">
        <v>7802</v>
      </c>
      <c r="D951" s="293"/>
      <c r="E951" s="293" t="s">
        <v>7255</v>
      </c>
      <c r="F951" s="293" t="s">
        <v>7803</v>
      </c>
      <c r="G951" s="291">
        <v>60</v>
      </c>
      <c r="H951" s="292">
        <v>0</v>
      </c>
      <c r="I951" s="293" t="s">
        <v>4803</v>
      </c>
      <c r="J951" s="293" t="s">
        <v>4804</v>
      </c>
      <c r="K951" s="293" t="s">
        <v>4737</v>
      </c>
      <c r="L951" s="293" t="s">
        <v>4986</v>
      </c>
      <c r="M951" s="293" t="s">
        <v>4806</v>
      </c>
      <c r="N951" s="293"/>
      <c r="O951" s="293" t="s">
        <v>7237</v>
      </c>
      <c r="P951" s="293" t="s">
        <v>7238</v>
      </c>
      <c r="Q951" s="293" t="s">
        <v>4741</v>
      </c>
    </row>
    <row r="952" spans="1:17" x14ac:dyDescent="0.25">
      <c r="A952" s="293" t="s">
        <v>7804</v>
      </c>
      <c r="B952" s="293" t="s">
        <v>7805</v>
      </c>
      <c r="C952" s="293" t="s">
        <v>7806</v>
      </c>
      <c r="D952" s="293"/>
      <c r="E952" s="293" t="s">
        <v>7255</v>
      </c>
      <c r="F952" s="293" t="s">
        <v>7807</v>
      </c>
      <c r="G952" s="291">
        <v>60</v>
      </c>
      <c r="H952" s="292">
        <v>0</v>
      </c>
      <c r="I952" s="293" t="s">
        <v>4803</v>
      </c>
      <c r="J952" s="293" t="s">
        <v>4804</v>
      </c>
      <c r="K952" s="293" t="s">
        <v>4737</v>
      </c>
      <c r="L952" s="293" t="s">
        <v>5025</v>
      </c>
      <c r="M952" s="293" t="s">
        <v>4806</v>
      </c>
      <c r="N952" s="293"/>
      <c r="O952" s="293" t="s">
        <v>7237</v>
      </c>
      <c r="P952" s="293" t="s">
        <v>7238</v>
      </c>
      <c r="Q952" s="293" t="s">
        <v>4741</v>
      </c>
    </row>
    <row r="953" spans="1:17" x14ac:dyDescent="0.25">
      <c r="A953" s="293" t="s">
        <v>7808</v>
      </c>
      <c r="B953" s="293" t="s">
        <v>7809</v>
      </c>
      <c r="C953" s="293" t="s">
        <v>7810</v>
      </c>
      <c r="D953" s="293"/>
      <c r="E953" s="293" t="s">
        <v>7255</v>
      </c>
      <c r="F953" s="293" t="s">
        <v>7811</v>
      </c>
      <c r="G953" s="291">
        <v>60</v>
      </c>
      <c r="H953" s="292">
        <v>0</v>
      </c>
      <c r="I953" s="293" t="s">
        <v>4803</v>
      </c>
      <c r="J953" s="293" t="s">
        <v>4804</v>
      </c>
      <c r="K953" s="293" t="s">
        <v>4737</v>
      </c>
      <c r="L953" s="293" t="s">
        <v>5025</v>
      </c>
      <c r="M953" s="293" t="s">
        <v>4806</v>
      </c>
      <c r="N953" s="293"/>
      <c r="O953" s="293" t="s">
        <v>7237</v>
      </c>
      <c r="P953" s="293" t="s">
        <v>7238</v>
      </c>
      <c r="Q953" s="293" t="s">
        <v>4741</v>
      </c>
    </row>
    <row r="954" spans="1:17" x14ac:dyDescent="0.25">
      <c r="A954" s="293" t="s">
        <v>7812</v>
      </c>
      <c r="B954" s="293" t="s">
        <v>7813</v>
      </c>
      <c r="C954" s="293" t="s">
        <v>7814</v>
      </c>
      <c r="D954" s="293"/>
      <c r="E954" s="293" t="s">
        <v>7245</v>
      </c>
      <c r="F954" s="293" t="s">
        <v>4750</v>
      </c>
      <c r="G954" s="291">
        <v>60</v>
      </c>
      <c r="H954" s="292">
        <v>0</v>
      </c>
      <c r="I954" s="293" t="s">
        <v>4939</v>
      </c>
      <c r="J954" s="293" t="s">
        <v>4940</v>
      </c>
      <c r="K954" s="293" t="s">
        <v>4737</v>
      </c>
      <c r="L954" s="293" t="s">
        <v>4738</v>
      </c>
      <c r="M954" s="293" t="s">
        <v>4945</v>
      </c>
      <c r="N954" s="293"/>
      <c r="O954" s="293" t="s">
        <v>7237</v>
      </c>
      <c r="P954" s="293" t="s">
        <v>7238</v>
      </c>
      <c r="Q954" s="293" t="s">
        <v>4741</v>
      </c>
    </row>
    <row r="955" spans="1:17" x14ac:dyDescent="0.25">
      <c r="A955" s="293" t="s">
        <v>7815</v>
      </c>
      <c r="B955" s="293" t="s">
        <v>7816</v>
      </c>
      <c r="C955" s="293" t="s">
        <v>7817</v>
      </c>
      <c r="D955" s="293"/>
      <c r="E955" s="293" t="s">
        <v>7245</v>
      </c>
      <c r="F955" s="293" t="s">
        <v>4750</v>
      </c>
      <c r="G955" s="291">
        <v>60</v>
      </c>
      <c r="H955" s="292">
        <v>0</v>
      </c>
      <c r="I955" s="293" t="s">
        <v>4816</v>
      </c>
      <c r="J955" s="293" t="s">
        <v>4817</v>
      </c>
      <c r="K955" s="293" t="s">
        <v>4737</v>
      </c>
      <c r="L955" s="293" t="s">
        <v>4738</v>
      </c>
      <c r="M955" s="293" t="s">
        <v>4818</v>
      </c>
      <c r="N955" s="293"/>
      <c r="O955" s="293" t="s">
        <v>7237</v>
      </c>
      <c r="P955" s="293" t="s">
        <v>7238</v>
      </c>
      <c r="Q955" s="293" t="s">
        <v>4741</v>
      </c>
    </row>
    <row r="956" spans="1:17" x14ac:dyDescent="0.25">
      <c r="A956" s="293" t="s">
        <v>7818</v>
      </c>
      <c r="B956" s="293" t="s">
        <v>7819</v>
      </c>
      <c r="C956" s="293" t="s">
        <v>7820</v>
      </c>
      <c r="D956" s="293"/>
      <c r="E956" s="293" t="s">
        <v>7245</v>
      </c>
      <c r="F956" s="293" t="s">
        <v>4750</v>
      </c>
      <c r="G956" s="291">
        <v>60</v>
      </c>
      <c r="H956" s="292">
        <v>0</v>
      </c>
      <c r="I956" s="293" t="s">
        <v>4788</v>
      </c>
      <c r="J956" s="293" t="s">
        <v>4789</v>
      </c>
      <c r="K956" s="293" t="s">
        <v>4737</v>
      </c>
      <c r="L956" s="293" t="s">
        <v>4738</v>
      </c>
      <c r="M956" s="293" t="s">
        <v>4945</v>
      </c>
      <c r="N956" s="293"/>
      <c r="O956" s="293" t="s">
        <v>7237</v>
      </c>
      <c r="P956" s="293" t="s">
        <v>7238</v>
      </c>
      <c r="Q956" s="293" t="s">
        <v>4741</v>
      </c>
    </row>
    <row r="957" spans="1:17" x14ac:dyDescent="0.25">
      <c r="A957" s="293" t="s">
        <v>7821</v>
      </c>
      <c r="B957" s="293" t="s">
        <v>7822</v>
      </c>
      <c r="C957" s="293" t="s">
        <v>7823</v>
      </c>
      <c r="D957" s="293"/>
      <c r="E957" s="293" t="s">
        <v>7245</v>
      </c>
      <c r="F957" s="293" t="s">
        <v>4750</v>
      </c>
      <c r="G957" s="291">
        <v>60</v>
      </c>
      <c r="H957" s="292">
        <v>0</v>
      </c>
      <c r="I957" s="293" t="s">
        <v>4816</v>
      </c>
      <c r="J957" s="293" t="s">
        <v>4817</v>
      </c>
      <c r="K957" s="293" t="s">
        <v>4737</v>
      </c>
      <c r="L957" s="293" t="s">
        <v>4738</v>
      </c>
      <c r="M957" s="293" t="s">
        <v>4818</v>
      </c>
      <c r="N957" s="293"/>
      <c r="O957" s="293" t="s">
        <v>7237</v>
      </c>
      <c r="P957" s="293" t="s">
        <v>7238</v>
      </c>
      <c r="Q957" s="293" t="s">
        <v>4741</v>
      </c>
    </row>
    <row r="958" spans="1:17" x14ac:dyDescent="0.25">
      <c r="A958" s="293" t="s">
        <v>7824</v>
      </c>
      <c r="B958" s="293" t="s">
        <v>7825</v>
      </c>
      <c r="C958" s="293" t="s">
        <v>7826</v>
      </c>
      <c r="D958" s="293"/>
      <c r="E958" s="293" t="s">
        <v>7245</v>
      </c>
      <c r="F958" s="293" t="s">
        <v>4750</v>
      </c>
      <c r="G958" s="291">
        <v>60</v>
      </c>
      <c r="H958" s="292">
        <v>0</v>
      </c>
      <c r="I958" s="293" t="s">
        <v>4816</v>
      </c>
      <c r="J958" s="293" t="s">
        <v>4817</v>
      </c>
      <c r="K958" s="293" t="s">
        <v>4737</v>
      </c>
      <c r="L958" s="293" t="s">
        <v>4738</v>
      </c>
      <c r="M958" s="293" t="s">
        <v>6572</v>
      </c>
      <c r="N958" s="293"/>
      <c r="O958" s="293" t="s">
        <v>7237</v>
      </c>
      <c r="P958" s="293" t="s">
        <v>7238</v>
      </c>
      <c r="Q958" s="293" t="s">
        <v>4741</v>
      </c>
    </row>
    <row r="959" spans="1:17" x14ac:dyDescent="0.25">
      <c r="A959" s="293" t="s">
        <v>7827</v>
      </c>
      <c r="B959" s="293" t="s">
        <v>7828</v>
      </c>
      <c r="C959" s="293" t="s">
        <v>7829</v>
      </c>
      <c r="D959" s="293"/>
      <c r="E959" s="293" t="s">
        <v>7245</v>
      </c>
      <c r="F959" s="293" t="s">
        <v>4750</v>
      </c>
      <c r="G959" s="291">
        <v>60</v>
      </c>
      <c r="H959" s="292">
        <v>0</v>
      </c>
      <c r="I959" s="293" t="s">
        <v>4788</v>
      </c>
      <c r="J959" s="293" t="s">
        <v>4789</v>
      </c>
      <c r="K959" s="293" t="s">
        <v>4737</v>
      </c>
      <c r="L959" s="293" t="s">
        <v>4738</v>
      </c>
      <c r="M959" s="293" t="s">
        <v>4880</v>
      </c>
      <c r="N959" s="293"/>
      <c r="O959" s="293" t="s">
        <v>7237</v>
      </c>
      <c r="P959" s="293" t="s">
        <v>7238</v>
      </c>
      <c r="Q959" s="293" t="s">
        <v>4741</v>
      </c>
    </row>
    <row r="960" spans="1:17" x14ac:dyDescent="0.25">
      <c r="A960" s="293" t="s">
        <v>7830</v>
      </c>
      <c r="B960" s="293" t="s">
        <v>7831</v>
      </c>
      <c r="C960" s="293" t="s">
        <v>7832</v>
      </c>
      <c r="D960" s="293"/>
      <c r="E960" s="293" t="s">
        <v>7245</v>
      </c>
      <c r="F960" s="293" t="s">
        <v>4750</v>
      </c>
      <c r="G960" s="291">
        <v>60</v>
      </c>
      <c r="H960" s="292">
        <v>0</v>
      </c>
      <c r="I960" s="293" t="s">
        <v>4816</v>
      </c>
      <c r="J960" s="293" t="s">
        <v>4817</v>
      </c>
      <c r="K960" s="293" t="s">
        <v>4737</v>
      </c>
      <c r="L960" s="293" t="s">
        <v>4738</v>
      </c>
      <c r="M960" s="293" t="s">
        <v>4739</v>
      </c>
      <c r="N960" s="293"/>
      <c r="O960" s="293" t="s">
        <v>7237</v>
      </c>
      <c r="P960" s="293" t="s">
        <v>7238</v>
      </c>
      <c r="Q960" s="293" t="s">
        <v>4741</v>
      </c>
    </row>
    <row r="961" spans="1:17" x14ac:dyDescent="0.25">
      <c r="A961" s="293" t="s">
        <v>7833</v>
      </c>
      <c r="B961" s="293" t="s">
        <v>7834</v>
      </c>
      <c r="C961" s="293" t="s">
        <v>7835</v>
      </c>
      <c r="D961" s="293"/>
      <c r="E961" s="293" t="s">
        <v>7245</v>
      </c>
      <c r="F961" s="293" t="s">
        <v>4750</v>
      </c>
      <c r="G961" s="291">
        <v>60</v>
      </c>
      <c r="H961" s="292">
        <v>0</v>
      </c>
      <c r="I961" s="293" t="s">
        <v>4746</v>
      </c>
      <c r="J961" s="293" t="s">
        <v>4747</v>
      </c>
      <c r="K961" s="293" t="s">
        <v>4737</v>
      </c>
      <c r="L961" s="293" t="s">
        <v>4738</v>
      </c>
      <c r="M961" s="293" t="s">
        <v>4793</v>
      </c>
      <c r="N961" s="293"/>
      <c r="O961" s="293" t="s">
        <v>7237</v>
      </c>
      <c r="P961" s="293" t="s">
        <v>7238</v>
      </c>
      <c r="Q961" s="293" t="s">
        <v>4741</v>
      </c>
    </row>
    <row r="962" spans="1:17" x14ac:dyDescent="0.25">
      <c r="A962" s="293" t="s">
        <v>7836</v>
      </c>
      <c r="B962" s="293" t="s">
        <v>7837</v>
      </c>
      <c r="C962" s="293" t="s">
        <v>7838</v>
      </c>
      <c r="D962" s="293"/>
      <c r="E962" s="293" t="s">
        <v>7245</v>
      </c>
      <c r="F962" s="293" t="s">
        <v>4750</v>
      </c>
      <c r="G962" s="291">
        <v>60</v>
      </c>
      <c r="H962" s="292">
        <v>0</v>
      </c>
      <c r="I962" s="293" t="s">
        <v>4828</v>
      </c>
      <c r="J962" s="293" t="s">
        <v>4829</v>
      </c>
      <c r="K962" s="293" t="s">
        <v>4737</v>
      </c>
      <c r="L962" s="293" t="s">
        <v>4738</v>
      </c>
      <c r="M962" s="293" t="s">
        <v>4880</v>
      </c>
      <c r="N962" s="293"/>
      <c r="O962" s="293" t="s">
        <v>7237</v>
      </c>
      <c r="P962" s="293" t="s">
        <v>7238</v>
      </c>
      <c r="Q962" s="293" t="s">
        <v>4741</v>
      </c>
    </row>
    <row r="963" spans="1:17" x14ac:dyDescent="0.25">
      <c r="A963" s="293" t="s">
        <v>7839</v>
      </c>
      <c r="B963" s="293" t="s">
        <v>7840</v>
      </c>
      <c r="C963" s="293" t="s">
        <v>7841</v>
      </c>
      <c r="D963" s="293"/>
      <c r="E963" s="293" t="s">
        <v>7255</v>
      </c>
      <c r="F963" s="293" t="s">
        <v>7842</v>
      </c>
      <c r="G963" s="291">
        <v>60</v>
      </c>
      <c r="H963" s="292">
        <v>0</v>
      </c>
      <c r="I963" s="293" t="s">
        <v>4803</v>
      </c>
      <c r="J963" s="293" t="s">
        <v>4804</v>
      </c>
      <c r="K963" s="293" t="s">
        <v>4737</v>
      </c>
      <c r="L963" s="293" t="s">
        <v>5037</v>
      </c>
      <c r="M963" s="293" t="s">
        <v>4806</v>
      </c>
      <c r="N963" s="293"/>
      <c r="O963" s="293" t="s">
        <v>7237</v>
      </c>
      <c r="P963" s="293" t="s">
        <v>7238</v>
      </c>
      <c r="Q963" s="293" t="s">
        <v>4741</v>
      </c>
    </row>
    <row r="964" spans="1:17" x14ac:dyDescent="0.25">
      <c r="A964" s="293" t="s">
        <v>7843</v>
      </c>
      <c r="B964" s="293" t="s">
        <v>7844</v>
      </c>
      <c r="C964" s="293" t="s">
        <v>7845</v>
      </c>
      <c r="D964" s="293"/>
      <c r="E964" s="293" t="s">
        <v>7245</v>
      </c>
      <c r="F964" s="293" t="s">
        <v>4750</v>
      </c>
      <c r="G964" s="291">
        <v>60</v>
      </c>
      <c r="H964" s="292">
        <v>0</v>
      </c>
      <c r="I964" s="293" t="s">
        <v>4746</v>
      </c>
      <c r="J964" s="293" t="s">
        <v>4747</v>
      </c>
      <c r="K964" s="293" t="s">
        <v>4737</v>
      </c>
      <c r="L964" s="293" t="s">
        <v>4738</v>
      </c>
      <c r="M964" s="293" t="s">
        <v>4748</v>
      </c>
      <c r="N964" s="293"/>
      <c r="O964" s="293" t="s">
        <v>7237</v>
      </c>
      <c r="P964" s="293" t="s">
        <v>7238</v>
      </c>
      <c r="Q964" s="293" t="s">
        <v>4741</v>
      </c>
    </row>
    <row r="965" spans="1:17" x14ac:dyDescent="0.25">
      <c r="A965" s="293" t="s">
        <v>7846</v>
      </c>
      <c r="B965" s="293" t="s">
        <v>7847</v>
      </c>
      <c r="C965" s="293" t="s">
        <v>7848</v>
      </c>
      <c r="D965" s="293"/>
      <c r="E965" s="293" t="s">
        <v>7255</v>
      </c>
      <c r="F965" s="293" t="s">
        <v>7849</v>
      </c>
      <c r="G965" s="291">
        <v>60</v>
      </c>
      <c r="H965" s="292">
        <v>0</v>
      </c>
      <c r="I965" s="293" t="s">
        <v>4803</v>
      </c>
      <c r="J965" s="293" t="s">
        <v>4804</v>
      </c>
      <c r="K965" s="293" t="s">
        <v>4737</v>
      </c>
      <c r="L965" s="293" t="s">
        <v>5087</v>
      </c>
      <c r="M965" s="293" t="s">
        <v>4806</v>
      </c>
      <c r="N965" s="293"/>
      <c r="O965" s="293" t="s">
        <v>7237</v>
      </c>
      <c r="P965" s="293" t="s">
        <v>7238</v>
      </c>
      <c r="Q965" s="293" t="s">
        <v>4741</v>
      </c>
    </row>
    <row r="966" spans="1:17" x14ac:dyDescent="0.25">
      <c r="A966" s="293" t="s">
        <v>7850</v>
      </c>
      <c r="B966" s="293" t="s">
        <v>7851</v>
      </c>
      <c r="C966" s="293" t="s">
        <v>7852</v>
      </c>
      <c r="D966" s="293"/>
      <c r="E966" s="293" t="s">
        <v>7255</v>
      </c>
      <c r="F966" s="293" t="s">
        <v>7853</v>
      </c>
      <c r="G966" s="291">
        <v>60</v>
      </c>
      <c r="H966" s="292">
        <v>0</v>
      </c>
      <c r="I966" s="293" t="s">
        <v>4803</v>
      </c>
      <c r="J966" s="293" t="s">
        <v>4804</v>
      </c>
      <c r="K966" s="293" t="s">
        <v>4737</v>
      </c>
      <c r="L966" s="293" t="s">
        <v>5037</v>
      </c>
      <c r="M966" s="293" t="s">
        <v>4806</v>
      </c>
      <c r="N966" s="293"/>
      <c r="O966" s="293" t="s">
        <v>7237</v>
      </c>
      <c r="P966" s="293" t="s">
        <v>7238</v>
      </c>
      <c r="Q966" s="293" t="s">
        <v>4741</v>
      </c>
    </row>
    <row r="967" spans="1:17" x14ac:dyDescent="0.25">
      <c r="A967" s="293" t="s">
        <v>7854</v>
      </c>
      <c r="B967" s="293" t="s">
        <v>7855</v>
      </c>
      <c r="C967" s="293" t="s">
        <v>7856</v>
      </c>
      <c r="D967" s="293"/>
      <c r="E967" s="293" t="s">
        <v>7255</v>
      </c>
      <c r="F967" s="293" t="s">
        <v>7857</v>
      </c>
      <c r="G967" s="291">
        <v>60</v>
      </c>
      <c r="H967" s="292">
        <v>0</v>
      </c>
      <c r="I967" s="293" t="s">
        <v>4856</v>
      </c>
      <c r="J967" s="293" t="s">
        <v>4857</v>
      </c>
      <c r="K967" s="293" t="s">
        <v>4737</v>
      </c>
      <c r="L967" s="293" t="s">
        <v>7858</v>
      </c>
      <c r="M967" s="293" t="s">
        <v>4859</v>
      </c>
      <c r="N967" s="293"/>
      <c r="O967" s="293" t="s">
        <v>7237</v>
      </c>
      <c r="P967" s="293" t="s">
        <v>7238</v>
      </c>
      <c r="Q967" s="293" t="s">
        <v>4741</v>
      </c>
    </row>
    <row r="968" spans="1:17" x14ac:dyDescent="0.25">
      <c r="A968" s="293" t="s">
        <v>7859</v>
      </c>
      <c r="B968" s="293" t="s">
        <v>7860</v>
      </c>
      <c r="C968" s="293" t="s">
        <v>7861</v>
      </c>
      <c r="D968" s="293"/>
      <c r="E968" s="293" t="s">
        <v>7255</v>
      </c>
      <c r="F968" s="293" t="s">
        <v>7862</v>
      </c>
      <c r="G968" s="291">
        <v>60</v>
      </c>
      <c r="H968" s="292">
        <v>0</v>
      </c>
      <c r="I968" s="293" t="s">
        <v>4803</v>
      </c>
      <c r="J968" s="293" t="s">
        <v>4804</v>
      </c>
      <c r="K968" s="293" t="s">
        <v>4737</v>
      </c>
      <c r="L968" s="293" t="s">
        <v>5091</v>
      </c>
      <c r="M968" s="293" t="s">
        <v>4806</v>
      </c>
      <c r="N968" s="293"/>
      <c r="O968" s="293" t="s">
        <v>7237</v>
      </c>
      <c r="P968" s="293" t="s">
        <v>7238</v>
      </c>
      <c r="Q968" s="293" t="s">
        <v>4741</v>
      </c>
    </row>
    <row r="969" spans="1:17" x14ac:dyDescent="0.25">
      <c r="A969" s="293" t="s">
        <v>7863</v>
      </c>
      <c r="B969" s="293" t="s">
        <v>7864</v>
      </c>
      <c r="C969" s="293" t="s">
        <v>7865</v>
      </c>
      <c r="D969" s="293"/>
      <c r="E969" s="293" t="s">
        <v>7255</v>
      </c>
      <c r="F969" s="293" t="s">
        <v>7866</v>
      </c>
      <c r="G969" s="291">
        <v>60</v>
      </c>
      <c r="H969" s="292">
        <v>0</v>
      </c>
      <c r="I969" s="293" t="s">
        <v>4803</v>
      </c>
      <c r="J969" s="293" t="s">
        <v>4804</v>
      </c>
      <c r="K969" s="293" t="s">
        <v>4737</v>
      </c>
      <c r="L969" s="293" t="s">
        <v>5037</v>
      </c>
      <c r="M969" s="293" t="s">
        <v>4806</v>
      </c>
      <c r="N969" s="293"/>
      <c r="O969" s="293" t="s">
        <v>7237</v>
      </c>
      <c r="P969" s="293" t="s">
        <v>7238</v>
      </c>
      <c r="Q969" s="293" t="s">
        <v>4741</v>
      </c>
    </row>
    <row r="970" spans="1:17" x14ac:dyDescent="0.25">
      <c r="A970" s="293" t="s">
        <v>7867</v>
      </c>
      <c r="B970" s="293" t="s">
        <v>7868</v>
      </c>
      <c r="C970" s="293" t="s">
        <v>7869</v>
      </c>
      <c r="D970" s="293"/>
      <c r="E970" s="293" t="s">
        <v>7255</v>
      </c>
      <c r="F970" s="293" t="s">
        <v>7870</v>
      </c>
      <c r="G970" s="291">
        <v>60</v>
      </c>
      <c r="H970" s="292">
        <v>0</v>
      </c>
      <c r="I970" s="293" t="s">
        <v>4803</v>
      </c>
      <c r="J970" s="293" t="s">
        <v>4804</v>
      </c>
      <c r="K970" s="293" t="s">
        <v>4737</v>
      </c>
      <c r="L970" s="293" t="s">
        <v>5125</v>
      </c>
      <c r="M970" s="293" t="s">
        <v>4806</v>
      </c>
      <c r="N970" s="293"/>
      <c r="O970" s="293" t="s">
        <v>7237</v>
      </c>
      <c r="P970" s="293" t="s">
        <v>7238</v>
      </c>
      <c r="Q970" s="293" t="s">
        <v>4741</v>
      </c>
    </row>
    <row r="971" spans="1:17" x14ac:dyDescent="0.25">
      <c r="A971" s="293" t="s">
        <v>7871</v>
      </c>
      <c r="B971" s="293" t="s">
        <v>7872</v>
      </c>
      <c r="C971" s="293" t="s">
        <v>7873</v>
      </c>
      <c r="D971" s="293"/>
      <c r="E971" s="293" t="s">
        <v>7255</v>
      </c>
      <c r="F971" s="293" t="s">
        <v>7874</v>
      </c>
      <c r="G971" s="291">
        <v>60</v>
      </c>
      <c r="H971" s="292">
        <v>0</v>
      </c>
      <c r="I971" s="293" t="s">
        <v>4803</v>
      </c>
      <c r="J971" s="293" t="s">
        <v>4804</v>
      </c>
      <c r="K971" s="293" t="s">
        <v>4737</v>
      </c>
      <c r="L971" s="293" t="s">
        <v>5091</v>
      </c>
      <c r="M971" s="293" t="s">
        <v>4806</v>
      </c>
      <c r="N971" s="293"/>
      <c r="O971" s="293" t="s">
        <v>7237</v>
      </c>
      <c r="P971" s="293" t="s">
        <v>7238</v>
      </c>
      <c r="Q971" s="293" t="s">
        <v>4741</v>
      </c>
    </row>
    <row r="972" spans="1:17" x14ac:dyDescent="0.25">
      <c r="A972" s="293" t="s">
        <v>7875</v>
      </c>
      <c r="B972" s="293" t="s">
        <v>7876</v>
      </c>
      <c r="C972" s="293" t="s">
        <v>7877</v>
      </c>
      <c r="D972" s="293"/>
      <c r="E972" s="293" t="s">
        <v>7255</v>
      </c>
      <c r="F972" s="293" t="s">
        <v>7878</v>
      </c>
      <c r="G972" s="291">
        <v>60</v>
      </c>
      <c r="H972" s="292">
        <v>0</v>
      </c>
      <c r="I972" s="293" t="s">
        <v>4803</v>
      </c>
      <c r="J972" s="293" t="s">
        <v>4804</v>
      </c>
      <c r="K972" s="293" t="s">
        <v>4737</v>
      </c>
      <c r="L972" s="293" t="s">
        <v>5037</v>
      </c>
      <c r="M972" s="293" t="s">
        <v>4806</v>
      </c>
      <c r="N972" s="293"/>
      <c r="O972" s="293" t="s">
        <v>7237</v>
      </c>
      <c r="P972" s="293" t="s">
        <v>7238</v>
      </c>
      <c r="Q972" s="293" t="s">
        <v>4741</v>
      </c>
    </row>
    <row r="973" spans="1:17" x14ac:dyDescent="0.25">
      <c r="A973" s="293" t="s">
        <v>7879</v>
      </c>
      <c r="B973" s="293" t="s">
        <v>7880</v>
      </c>
      <c r="C973" s="293" t="s">
        <v>7881</v>
      </c>
      <c r="D973" s="293"/>
      <c r="E973" s="293" t="s">
        <v>7255</v>
      </c>
      <c r="F973" s="293" t="s">
        <v>7882</v>
      </c>
      <c r="G973" s="291">
        <v>60</v>
      </c>
      <c r="H973" s="292">
        <v>0</v>
      </c>
      <c r="I973" s="293" t="s">
        <v>4828</v>
      </c>
      <c r="J973" s="293" t="s">
        <v>4829</v>
      </c>
      <c r="K973" s="293" t="s">
        <v>4737</v>
      </c>
      <c r="L973" s="293" t="s">
        <v>4738</v>
      </c>
      <c r="M973" s="293" t="s">
        <v>4880</v>
      </c>
      <c r="N973" s="293" t="s">
        <v>7883</v>
      </c>
      <c r="O973" s="293" t="s">
        <v>7237</v>
      </c>
      <c r="P973" s="293" t="s">
        <v>7238</v>
      </c>
      <c r="Q973" s="293" t="s">
        <v>4741</v>
      </c>
    </row>
    <row r="974" spans="1:17" x14ac:dyDescent="0.25">
      <c r="A974" s="293" t="s">
        <v>7884</v>
      </c>
      <c r="B974" s="293" t="s">
        <v>7885</v>
      </c>
      <c r="C974" s="293" t="s">
        <v>7886</v>
      </c>
      <c r="D974" s="293"/>
      <c r="E974" s="293" t="s">
        <v>7255</v>
      </c>
      <c r="F974" s="293" t="s">
        <v>7887</v>
      </c>
      <c r="G974" s="291">
        <v>60</v>
      </c>
      <c r="H974" s="292">
        <v>0</v>
      </c>
      <c r="I974" s="293" t="s">
        <v>4803</v>
      </c>
      <c r="J974" s="293" t="s">
        <v>4804</v>
      </c>
      <c r="K974" s="293" t="s">
        <v>4737</v>
      </c>
      <c r="L974" s="293" t="s">
        <v>5051</v>
      </c>
      <c r="M974" s="293" t="s">
        <v>4806</v>
      </c>
      <c r="N974" s="293"/>
      <c r="O974" s="293" t="s">
        <v>7237</v>
      </c>
      <c r="P974" s="293" t="s">
        <v>7238</v>
      </c>
      <c r="Q974" s="293" t="s">
        <v>4741</v>
      </c>
    </row>
    <row r="975" spans="1:17" x14ac:dyDescent="0.25">
      <c r="A975" s="293" t="s">
        <v>7888</v>
      </c>
      <c r="B975" s="293" t="s">
        <v>7889</v>
      </c>
      <c r="C975" s="293" t="s">
        <v>7890</v>
      </c>
      <c r="D975" s="293"/>
      <c r="E975" s="293" t="s">
        <v>7255</v>
      </c>
      <c r="F975" s="293" t="s">
        <v>7891</v>
      </c>
      <c r="G975" s="291">
        <v>60</v>
      </c>
      <c r="H975" s="292">
        <v>0</v>
      </c>
      <c r="I975" s="293" t="s">
        <v>4803</v>
      </c>
      <c r="J975" s="293" t="s">
        <v>4804</v>
      </c>
      <c r="K975" s="293" t="s">
        <v>4737</v>
      </c>
      <c r="L975" s="293" t="s">
        <v>5047</v>
      </c>
      <c r="M975" s="293" t="s">
        <v>4806</v>
      </c>
      <c r="N975" s="293"/>
      <c r="O975" s="293" t="s">
        <v>7237</v>
      </c>
      <c r="P975" s="293" t="s">
        <v>7238</v>
      </c>
      <c r="Q975" s="293" t="s">
        <v>4741</v>
      </c>
    </row>
    <row r="976" spans="1:17" x14ac:dyDescent="0.25">
      <c r="A976" s="293" t="s">
        <v>7892</v>
      </c>
      <c r="B976" s="293" t="s">
        <v>7893</v>
      </c>
      <c r="C976" s="293" t="s">
        <v>7894</v>
      </c>
      <c r="D976" s="293"/>
      <c r="E976" s="293" t="s">
        <v>7255</v>
      </c>
      <c r="F976" s="293" t="s">
        <v>7895</v>
      </c>
      <c r="G976" s="291">
        <v>60</v>
      </c>
      <c r="H976" s="292">
        <v>0</v>
      </c>
      <c r="I976" s="293" t="s">
        <v>4803</v>
      </c>
      <c r="J976" s="293" t="s">
        <v>4804</v>
      </c>
      <c r="K976" s="293" t="s">
        <v>4737</v>
      </c>
      <c r="L976" s="293" t="s">
        <v>7896</v>
      </c>
      <c r="M976" s="293" t="s">
        <v>4806</v>
      </c>
      <c r="N976" s="293"/>
      <c r="O976" s="293" t="s">
        <v>7237</v>
      </c>
      <c r="P976" s="293" t="s">
        <v>7238</v>
      </c>
      <c r="Q976" s="293" t="s">
        <v>4741</v>
      </c>
    </row>
    <row r="977" spans="1:17" x14ac:dyDescent="0.25">
      <c r="A977" s="293" t="s">
        <v>7897</v>
      </c>
      <c r="B977" s="293" t="s">
        <v>7898</v>
      </c>
      <c r="C977" s="293" t="s">
        <v>7899</v>
      </c>
      <c r="D977" s="293"/>
      <c r="E977" s="293" t="s">
        <v>7255</v>
      </c>
      <c r="F977" s="293" t="s">
        <v>7900</v>
      </c>
      <c r="G977" s="291">
        <v>60</v>
      </c>
      <c r="H977" s="292">
        <v>0</v>
      </c>
      <c r="I977" s="293" t="s">
        <v>4939</v>
      </c>
      <c r="J977" s="293" t="s">
        <v>4940</v>
      </c>
      <c r="K977" s="293" t="s">
        <v>4737</v>
      </c>
      <c r="L977" s="293" t="s">
        <v>4738</v>
      </c>
      <c r="M977" s="293" t="s">
        <v>5121</v>
      </c>
      <c r="N977" s="293"/>
      <c r="O977" s="293" t="s">
        <v>7237</v>
      </c>
      <c r="P977" s="293" t="s">
        <v>7238</v>
      </c>
      <c r="Q977" s="293" t="s">
        <v>4741</v>
      </c>
    </row>
    <row r="978" spans="1:17" x14ac:dyDescent="0.25">
      <c r="A978" s="293" t="s">
        <v>7901</v>
      </c>
      <c r="B978" s="293" t="s">
        <v>7902</v>
      </c>
      <c r="C978" s="293" t="s">
        <v>7903</v>
      </c>
      <c r="D978" s="293"/>
      <c r="E978" s="293" t="s">
        <v>7255</v>
      </c>
      <c r="F978" s="293" t="s">
        <v>7904</v>
      </c>
      <c r="G978" s="291"/>
      <c r="H978" s="292">
        <v>0</v>
      </c>
      <c r="I978" s="293" t="s">
        <v>4828</v>
      </c>
      <c r="J978" s="293" t="s">
        <v>4829</v>
      </c>
      <c r="K978" s="293" t="s">
        <v>4737</v>
      </c>
      <c r="L978" s="293" t="s">
        <v>4738</v>
      </c>
      <c r="M978" s="293" t="s">
        <v>4824</v>
      </c>
      <c r="N978" s="293"/>
      <c r="O978" s="293" t="s">
        <v>7237</v>
      </c>
      <c r="P978" s="293" t="s">
        <v>7238</v>
      </c>
      <c r="Q978" s="293" t="s">
        <v>4741</v>
      </c>
    </row>
    <row r="979" spans="1:17" x14ac:dyDescent="0.25">
      <c r="A979" s="293" t="s">
        <v>7905</v>
      </c>
      <c r="B979" s="293" t="s">
        <v>7906</v>
      </c>
      <c r="C979" s="293" t="s">
        <v>7907</v>
      </c>
      <c r="D979" s="293"/>
      <c r="E979" s="293" t="s">
        <v>7255</v>
      </c>
      <c r="F979" s="293" t="s">
        <v>7908</v>
      </c>
      <c r="G979" s="291"/>
      <c r="H979" s="292">
        <v>0</v>
      </c>
      <c r="I979" s="293" t="s">
        <v>4939</v>
      </c>
      <c r="J979" s="293" t="s">
        <v>4940</v>
      </c>
      <c r="K979" s="293" t="s">
        <v>4737</v>
      </c>
      <c r="L979" s="293" t="s">
        <v>4738</v>
      </c>
      <c r="M979" s="293" t="s">
        <v>5095</v>
      </c>
      <c r="N979" s="293"/>
      <c r="O979" s="293" t="s">
        <v>7237</v>
      </c>
      <c r="P979" s="293" t="s">
        <v>7238</v>
      </c>
      <c r="Q979" s="293" t="s">
        <v>4741</v>
      </c>
    </row>
    <row r="980" spans="1:17" x14ac:dyDescent="0.25">
      <c r="A980" s="293" t="s">
        <v>7909</v>
      </c>
      <c r="B980" s="293" t="s">
        <v>7910</v>
      </c>
      <c r="C980" s="293" t="s">
        <v>7911</v>
      </c>
      <c r="D980" s="293"/>
      <c r="E980" s="293" t="s">
        <v>7255</v>
      </c>
      <c r="F980" s="293" t="s">
        <v>7912</v>
      </c>
      <c r="G980" s="291">
        <v>60</v>
      </c>
      <c r="H980" s="292">
        <v>0</v>
      </c>
      <c r="I980" s="293" t="s">
        <v>4939</v>
      </c>
      <c r="J980" s="293" t="s">
        <v>4940</v>
      </c>
      <c r="K980" s="293" t="s">
        <v>4737</v>
      </c>
      <c r="L980" s="293" t="s">
        <v>4738</v>
      </c>
      <c r="M980" s="293" t="s">
        <v>5121</v>
      </c>
      <c r="N980" s="293"/>
      <c r="O980" s="293" t="s">
        <v>7237</v>
      </c>
      <c r="P980" s="293" t="s">
        <v>7238</v>
      </c>
      <c r="Q980" s="293" t="s">
        <v>4741</v>
      </c>
    </row>
    <row r="981" spans="1:17" x14ac:dyDescent="0.25">
      <c r="A981" s="293" t="s">
        <v>7913</v>
      </c>
      <c r="B981" s="293" t="s">
        <v>7914</v>
      </c>
      <c r="C981" s="293" t="s">
        <v>7915</v>
      </c>
      <c r="D981" s="293"/>
      <c r="E981" s="293" t="s">
        <v>7255</v>
      </c>
      <c r="F981" s="293" t="s">
        <v>7916</v>
      </c>
      <c r="G981" s="291">
        <v>60</v>
      </c>
      <c r="H981" s="292">
        <v>0</v>
      </c>
      <c r="I981" s="293" t="s">
        <v>4803</v>
      </c>
      <c r="J981" s="293" t="s">
        <v>4804</v>
      </c>
      <c r="K981" s="293" t="s">
        <v>4737</v>
      </c>
      <c r="L981" s="293" t="s">
        <v>5087</v>
      </c>
      <c r="M981" s="293" t="s">
        <v>4806</v>
      </c>
      <c r="N981" s="293"/>
      <c r="O981" s="293" t="s">
        <v>7237</v>
      </c>
      <c r="P981" s="293" t="s">
        <v>7238</v>
      </c>
      <c r="Q981" s="293" t="s">
        <v>4741</v>
      </c>
    </row>
    <row r="982" spans="1:17" x14ac:dyDescent="0.25">
      <c r="A982" s="293" t="s">
        <v>7917</v>
      </c>
      <c r="B982" s="293" t="s">
        <v>7918</v>
      </c>
      <c r="C982" s="293" t="s">
        <v>7919</v>
      </c>
      <c r="D982" s="293"/>
      <c r="E982" s="293" t="s">
        <v>7255</v>
      </c>
      <c r="F982" s="293" t="s">
        <v>7920</v>
      </c>
      <c r="G982" s="291">
        <v>60</v>
      </c>
      <c r="H982" s="292">
        <v>0</v>
      </c>
      <c r="I982" s="293" t="s">
        <v>4803</v>
      </c>
      <c r="J982" s="293" t="s">
        <v>4804</v>
      </c>
      <c r="K982" s="293" t="s">
        <v>4737</v>
      </c>
      <c r="L982" s="293" t="s">
        <v>5117</v>
      </c>
      <c r="M982" s="293" t="s">
        <v>4806</v>
      </c>
      <c r="N982" s="293"/>
      <c r="O982" s="293" t="s">
        <v>7237</v>
      </c>
      <c r="P982" s="293" t="s">
        <v>7238</v>
      </c>
      <c r="Q982" s="293" t="s">
        <v>4741</v>
      </c>
    </row>
    <row r="983" spans="1:17" x14ac:dyDescent="0.25">
      <c r="A983" s="293" t="s">
        <v>7921</v>
      </c>
      <c r="B983" s="293" t="s">
        <v>7922</v>
      </c>
      <c r="C983" s="293" t="s">
        <v>7923</v>
      </c>
      <c r="D983" s="293"/>
      <c r="E983" s="293" t="s">
        <v>7255</v>
      </c>
      <c r="F983" s="293" t="s">
        <v>7924</v>
      </c>
      <c r="G983" s="291">
        <v>60</v>
      </c>
      <c r="H983" s="292">
        <v>0</v>
      </c>
      <c r="I983" s="293" t="s">
        <v>4803</v>
      </c>
      <c r="J983" s="293" t="s">
        <v>4804</v>
      </c>
      <c r="K983" s="293" t="s">
        <v>4737</v>
      </c>
      <c r="L983" s="293" t="s">
        <v>5037</v>
      </c>
      <c r="M983" s="293" t="s">
        <v>4806</v>
      </c>
      <c r="N983" s="293"/>
      <c r="O983" s="293" t="s">
        <v>7237</v>
      </c>
      <c r="P983" s="293" t="s">
        <v>7238</v>
      </c>
      <c r="Q983" s="293" t="s">
        <v>4741</v>
      </c>
    </row>
    <row r="984" spans="1:17" x14ac:dyDescent="0.25">
      <c r="A984" s="293" t="s">
        <v>7925</v>
      </c>
      <c r="B984" s="293" t="s">
        <v>7926</v>
      </c>
      <c r="C984" s="293" t="s">
        <v>7927</v>
      </c>
      <c r="D984" s="293"/>
      <c r="E984" s="293" t="s">
        <v>7245</v>
      </c>
      <c r="F984" s="293" t="s">
        <v>4750</v>
      </c>
      <c r="G984" s="291">
        <v>60</v>
      </c>
      <c r="H984" s="292">
        <v>0</v>
      </c>
      <c r="I984" s="293" t="s">
        <v>4788</v>
      </c>
      <c r="J984" s="293" t="s">
        <v>4789</v>
      </c>
      <c r="K984" s="293" t="s">
        <v>4737</v>
      </c>
      <c r="L984" s="293" t="s">
        <v>4738</v>
      </c>
      <c r="M984" s="293" t="s">
        <v>4790</v>
      </c>
      <c r="N984" s="293"/>
      <c r="O984" s="293" t="s">
        <v>7237</v>
      </c>
      <c r="P984" s="293" t="s">
        <v>7238</v>
      </c>
      <c r="Q984" s="293" t="s">
        <v>4741</v>
      </c>
    </row>
    <row r="985" spans="1:17" x14ac:dyDescent="0.25">
      <c r="A985" s="293" t="s">
        <v>7928</v>
      </c>
      <c r="B985" s="293" t="s">
        <v>7929</v>
      </c>
      <c r="C985" s="293" t="s">
        <v>7930</v>
      </c>
      <c r="D985" s="293"/>
      <c r="E985" s="293" t="s">
        <v>7255</v>
      </c>
      <c r="F985" s="293" t="s">
        <v>7931</v>
      </c>
      <c r="G985" s="291">
        <v>60</v>
      </c>
      <c r="H985" s="292">
        <v>0</v>
      </c>
      <c r="I985" s="293" t="s">
        <v>4803</v>
      </c>
      <c r="J985" s="293" t="s">
        <v>4804</v>
      </c>
      <c r="K985" s="293" t="s">
        <v>4737</v>
      </c>
      <c r="L985" s="293" t="s">
        <v>5037</v>
      </c>
      <c r="M985" s="293" t="s">
        <v>4806</v>
      </c>
      <c r="N985" s="293"/>
      <c r="O985" s="293" t="s">
        <v>7237</v>
      </c>
      <c r="P985" s="293" t="s">
        <v>7238</v>
      </c>
      <c r="Q985" s="293" t="s">
        <v>4741</v>
      </c>
    </row>
    <row r="986" spans="1:17" x14ac:dyDescent="0.25">
      <c r="A986" s="293" t="s">
        <v>7932</v>
      </c>
      <c r="B986" s="293" t="s">
        <v>7933</v>
      </c>
      <c r="C986" s="293" t="s">
        <v>7934</v>
      </c>
      <c r="D986" s="293"/>
      <c r="E986" s="293" t="s">
        <v>7245</v>
      </c>
      <c r="F986" s="293" t="s">
        <v>4750</v>
      </c>
      <c r="G986" s="291">
        <v>60</v>
      </c>
      <c r="H986" s="292">
        <v>0</v>
      </c>
      <c r="I986" s="293" t="s">
        <v>4755</v>
      </c>
      <c r="J986" s="293" t="s">
        <v>4756</v>
      </c>
      <c r="K986" s="293" t="s">
        <v>4737</v>
      </c>
      <c r="L986" s="293" t="s">
        <v>4738</v>
      </c>
      <c r="M986" s="293" t="s">
        <v>4934</v>
      </c>
      <c r="N986" s="293" t="s">
        <v>7935</v>
      </c>
      <c r="O986" s="293" t="s">
        <v>7237</v>
      </c>
      <c r="P986" s="293" t="s">
        <v>7238</v>
      </c>
      <c r="Q986" s="293" t="s">
        <v>4741</v>
      </c>
    </row>
    <row r="987" spans="1:17" x14ac:dyDescent="0.25">
      <c r="A987" s="293" t="s">
        <v>7936</v>
      </c>
      <c r="B987" s="293" t="s">
        <v>7937</v>
      </c>
      <c r="C987" s="293" t="s">
        <v>7938</v>
      </c>
      <c r="D987" s="293"/>
      <c r="E987" s="293" t="s">
        <v>7245</v>
      </c>
      <c r="F987" s="293" t="s">
        <v>4750</v>
      </c>
      <c r="G987" s="291">
        <v>60</v>
      </c>
      <c r="H987" s="292">
        <v>0</v>
      </c>
      <c r="I987" s="293" t="s">
        <v>4939</v>
      </c>
      <c r="J987" s="293" t="s">
        <v>4940</v>
      </c>
      <c r="K987" s="293" t="s">
        <v>4737</v>
      </c>
      <c r="L987" s="293" t="s">
        <v>4738</v>
      </c>
      <c r="M987" s="293" t="s">
        <v>4945</v>
      </c>
      <c r="N987" s="293"/>
      <c r="O987" s="293" t="s">
        <v>7237</v>
      </c>
      <c r="P987" s="293" t="s">
        <v>7238</v>
      </c>
      <c r="Q987" s="293" t="s">
        <v>4741</v>
      </c>
    </row>
    <row r="988" spans="1:17" x14ac:dyDescent="0.25">
      <c r="A988" s="293" t="s">
        <v>7939</v>
      </c>
      <c r="B988" s="293" t="s">
        <v>7940</v>
      </c>
      <c r="C988" s="293" t="s">
        <v>7941</v>
      </c>
      <c r="D988" s="293"/>
      <c r="E988" s="293" t="s">
        <v>7245</v>
      </c>
      <c r="F988" s="293" t="s">
        <v>4750</v>
      </c>
      <c r="G988" s="291">
        <v>60</v>
      </c>
      <c r="H988" s="292">
        <v>0</v>
      </c>
      <c r="I988" s="293" t="s">
        <v>4746</v>
      </c>
      <c r="J988" s="293" t="s">
        <v>4747</v>
      </c>
      <c r="K988" s="293" t="s">
        <v>4737</v>
      </c>
      <c r="L988" s="293" t="s">
        <v>4738</v>
      </c>
      <c r="M988" s="293" t="s">
        <v>4748</v>
      </c>
      <c r="N988" s="293"/>
      <c r="O988" s="293" t="s">
        <v>7237</v>
      </c>
      <c r="P988" s="293" t="s">
        <v>7238</v>
      </c>
      <c r="Q988" s="293" t="s">
        <v>4741</v>
      </c>
    </row>
    <row r="989" spans="1:17" x14ac:dyDescent="0.25">
      <c r="A989" s="293" t="s">
        <v>7942</v>
      </c>
      <c r="B989" s="293" t="s">
        <v>7943</v>
      </c>
      <c r="C989" s="293" t="s">
        <v>7944</v>
      </c>
      <c r="D989" s="293"/>
      <c r="E989" s="293" t="s">
        <v>7245</v>
      </c>
      <c r="F989" s="293" t="s">
        <v>4750</v>
      </c>
      <c r="G989" s="291">
        <v>60</v>
      </c>
      <c r="H989" s="292">
        <v>0</v>
      </c>
      <c r="I989" s="293" t="s">
        <v>4755</v>
      </c>
      <c r="J989" s="293" t="s">
        <v>4756</v>
      </c>
      <c r="K989" s="293" t="s">
        <v>4737</v>
      </c>
      <c r="L989" s="293" t="s">
        <v>4738</v>
      </c>
      <c r="M989" s="293" t="s">
        <v>4916</v>
      </c>
      <c r="N989" s="293" t="s">
        <v>7945</v>
      </c>
      <c r="O989" s="293" t="s">
        <v>7237</v>
      </c>
      <c r="P989" s="293" t="s">
        <v>7238</v>
      </c>
      <c r="Q989" s="293" t="s">
        <v>4741</v>
      </c>
    </row>
    <row r="990" spans="1:17" x14ac:dyDescent="0.25">
      <c r="A990" s="293" t="s">
        <v>7946</v>
      </c>
      <c r="B990" s="293" t="s">
        <v>7947</v>
      </c>
      <c r="C990" s="293" t="s">
        <v>7948</v>
      </c>
      <c r="D990" s="293"/>
      <c r="E990" s="293" t="s">
        <v>7255</v>
      </c>
      <c r="F990" s="293" t="s">
        <v>7949</v>
      </c>
      <c r="G990" s="291">
        <v>60</v>
      </c>
      <c r="H990" s="292">
        <v>0</v>
      </c>
      <c r="I990" s="293" t="s">
        <v>4783</v>
      </c>
      <c r="J990" s="293" t="s">
        <v>4784</v>
      </c>
      <c r="K990" s="293" t="s">
        <v>4737</v>
      </c>
      <c r="L990" s="293" t="s">
        <v>4738</v>
      </c>
      <c r="M990" s="293" t="s">
        <v>4916</v>
      </c>
      <c r="N990" s="293" t="s">
        <v>7279</v>
      </c>
      <c r="O990" s="293" t="s">
        <v>7237</v>
      </c>
      <c r="P990" s="293" t="s">
        <v>7238</v>
      </c>
      <c r="Q990" s="293" t="s">
        <v>4741</v>
      </c>
    </row>
    <row r="991" spans="1:17" x14ac:dyDescent="0.25">
      <c r="A991" s="293" t="s">
        <v>7950</v>
      </c>
      <c r="B991" s="293" t="s">
        <v>7951</v>
      </c>
      <c r="C991" s="293" t="s">
        <v>7952</v>
      </c>
      <c r="D991" s="293"/>
      <c r="E991" s="293" t="s">
        <v>7245</v>
      </c>
      <c r="F991" s="293" t="s">
        <v>4750</v>
      </c>
      <c r="G991" s="291">
        <v>60</v>
      </c>
      <c r="H991" s="292">
        <v>0</v>
      </c>
      <c r="I991" s="293" t="s">
        <v>4816</v>
      </c>
      <c r="J991" s="293" t="s">
        <v>4817</v>
      </c>
      <c r="K991" s="293" t="s">
        <v>4737</v>
      </c>
      <c r="L991" s="293" t="s">
        <v>4738</v>
      </c>
      <c r="M991" s="293" t="s">
        <v>4739</v>
      </c>
      <c r="N991" s="293"/>
      <c r="O991" s="293" t="s">
        <v>7237</v>
      </c>
      <c r="P991" s="293" t="s">
        <v>7238</v>
      </c>
      <c r="Q991" s="293" t="s">
        <v>4741</v>
      </c>
    </row>
    <row r="992" spans="1:17" x14ac:dyDescent="0.25">
      <c r="A992" s="293" t="s">
        <v>7953</v>
      </c>
      <c r="B992" s="293" t="s">
        <v>7954</v>
      </c>
      <c r="C992" s="293" t="s">
        <v>7955</v>
      </c>
      <c r="D992" s="293"/>
      <c r="E992" s="293" t="s">
        <v>7245</v>
      </c>
      <c r="F992" s="293" t="s">
        <v>4750</v>
      </c>
      <c r="G992" s="291">
        <v>60</v>
      </c>
      <c r="H992" s="292">
        <v>0</v>
      </c>
      <c r="I992" s="293" t="s">
        <v>4788</v>
      </c>
      <c r="J992" s="293" t="s">
        <v>4789</v>
      </c>
      <c r="K992" s="293" t="s">
        <v>4737</v>
      </c>
      <c r="L992" s="293" t="s">
        <v>4738</v>
      </c>
      <c r="M992" s="293" t="s">
        <v>6447</v>
      </c>
      <c r="N992" s="293"/>
      <c r="O992" s="293" t="s">
        <v>7237</v>
      </c>
      <c r="P992" s="293" t="s">
        <v>7238</v>
      </c>
      <c r="Q992" s="293" t="s">
        <v>4741</v>
      </c>
    </row>
    <row r="993" spans="1:17" x14ac:dyDescent="0.25">
      <c r="A993" s="293" t="s">
        <v>7956</v>
      </c>
      <c r="B993" s="293" t="s">
        <v>7957</v>
      </c>
      <c r="C993" s="293" t="s">
        <v>7958</v>
      </c>
      <c r="D993" s="293"/>
      <c r="E993" s="293" t="s">
        <v>7245</v>
      </c>
      <c r="F993" s="293" t="s">
        <v>4750</v>
      </c>
      <c r="G993" s="291">
        <v>60</v>
      </c>
      <c r="H993" s="292">
        <v>0</v>
      </c>
      <c r="I993" s="293" t="s">
        <v>4788</v>
      </c>
      <c r="J993" s="293" t="s">
        <v>4789</v>
      </c>
      <c r="K993" s="293" t="s">
        <v>4737</v>
      </c>
      <c r="L993" s="293" t="s">
        <v>4738</v>
      </c>
      <c r="M993" s="293" t="s">
        <v>4824</v>
      </c>
      <c r="N993" s="293"/>
      <c r="O993" s="293" t="s">
        <v>7237</v>
      </c>
      <c r="P993" s="293" t="s">
        <v>7238</v>
      </c>
      <c r="Q993" s="293" t="s">
        <v>4741</v>
      </c>
    </row>
    <row r="994" spans="1:17" x14ac:dyDescent="0.25">
      <c r="A994" s="293" t="s">
        <v>7959</v>
      </c>
      <c r="B994" s="293" t="s">
        <v>7960</v>
      </c>
      <c r="C994" s="293" t="s">
        <v>7961</v>
      </c>
      <c r="D994" s="293"/>
      <c r="E994" s="293" t="s">
        <v>7245</v>
      </c>
      <c r="F994" s="293" t="s">
        <v>4750</v>
      </c>
      <c r="G994" s="291">
        <v>60</v>
      </c>
      <c r="H994" s="292">
        <v>0</v>
      </c>
      <c r="I994" s="293" t="s">
        <v>4755</v>
      </c>
      <c r="J994" s="293" t="s">
        <v>4756</v>
      </c>
      <c r="K994" s="293" t="s">
        <v>4737</v>
      </c>
      <c r="L994" s="293" t="s">
        <v>4738</v>
      </c>
      <c r="M994" s="293" t="s">
        <v>4916</v>
      </c>
      <c r="N994" s="293"/>
      <c r="O994" s="293" t="s">
        <v>7237</v>
      </c>
      <c r="P994" s="293" t="s">
        <v>7238</v>
      </c>
      <c r="Q994" s="293" t="s">
        <v>4741</v>
      </c>
    </row>
    <row r="995" spans="1:17" x14ac:dyDescent="0.25">
      <c r="A995" s="293" t="s">
        <v>7962</v>
      </c>
      <c r="B995" s="293" t="s">
        <v>7963</v>
      </c>
      <c r="C995" s="293" t="s">
        <v>7964</v>
      </c>
      <c r="D995" s="293"/>
      <c r="E995" s="293" t="s">
        <v>7245</v>
      </c>
      <c r="F995" s="293" t="s">
        <v>4750</v>
      </c>
      <c r="G995" s="291">
        <v>60</v>
      </c>
      <c r="H995" s="292">
        <v>0</v>
      </c>
      <c r="I995" s="293" t="s">
        <v>4816</v>
      </c>
      <c r="J995" s="293" t="s">
        <v>4817</v>
      </c>
      <c r="K995" s="293" t="s">
        <v>4737</v>
      </c>
      <c r="L995" s="293" t="s">
        <v>4738</v>
      </c>
      <c r="M995" s="293" t="s">
        <v>4818</v>
      </c>
      <c r="N995" s="293"/>
      <c r="O995" s="293" t="s">
        <v>7237</v>
      </c>
      <c r="P995" s="293" t="s">
        <v>7238</v>
      </c>
      <c r="Q995" s="293" t="s">
        <v>4741</v>
      </c>
    </row>
    <row r="996" spans="1:17" x14ac:dyDescent="0.25">
      <c r="A996" s="293" t="s">
        <v>7965</v>
      </c>
      <c r="B996" s="293" t="s">
        <v>7966</v>
      </c>
      <c r="C996" s="293" t="s">
        <v>7967</v>
      </c>
      <c r="D996" s="293"/>
      <c r="E996" s="293" t="s">
        <v>7245</v>
      </c>
      <c r="F996" s="293" t="s">
        <v>4750</v>
      </c>
      <c r="G996" s="291">
        <v>60</v>
      </c>
      <c r="H996" s="292">
        <v>0</v>
      </c>
      <c r="I996" s="293" t="s">
        <v>4746</v>
      </c>
      <c r="J996" s="293" t="s">
        <v>4747</v>
      </c>
      <c r="K996" s="293" t="s">
        <v>4737</v>
      </c>
      <c r="L996" s="293" t="s">
        <v>4738</v>
      </c>
      <c r="M996" s="293" t="s">
        <v>4748</v>
      </c>
      <c r="N996" s="293"/>
      <c r="O996" s="293" t="s">
        <v>7237</v>
      </c>
      <c r="P996" s="293" t="s">
        <v>7238</v>
      </c>
      <c r="Q996" s="293" t="s">
        <v>4741</v>
      </c>
    </row>
    <row r="997" spans="1:17" x14ac:dyDescent="0.25">
      <c r="A997" s="293" t="s">
        <v>7968</v>
      </c>
      <c r="B997" s="293" t="s">
        <v>7969</v>
      </c>
      <c r="C997" s="293" t="s">
        <v>7970</v>
      </c>
      <c r="D997" s="293"/>
      <c r="E997" s="293" t="s">
        <v>7245</v>
      </c>
      <c r="F997" s="293" t="s">
        <v>4750</v>
      </c>
      <c r="G997" s="291">
        <v>60</v>
      </c>
      <c r="H997" s="292">
        <v>0</v>
      </c>
      <c r="I997" s="293" t="s">
        <v>4788</v>
      </c>
      <c r="J997" s="293" t="s">
        <v>4789</v>
      </c>
      <c r="K997" s="293" t="s">
        <v>4737</v>
      </c>
      <c r="L997" s="293" t="s">
        <v>4738</v>
      </c>
      <c r="M997" s="293" t="s">
        <v>4880</v>
      </c>
      <c r="N997" s="293"/>
      <c r="O997" s="293" t="s">
        <v>7237</v>
      </c>
      <c r="P997" s="293" t="s">
        <v>7238</v>
      </c>
      <c r="Q997" s="293" t="s">
        <v>4741</v>
      </c>
    </row>
    <row r="998" spans="1:17" x14ac:dyDescent="0.25">
      <c r="A998" s="293" t="s">
        <v>7971</v>
      </c>
      <c r="B998" s="293" t="s">
        <v>7972</v>
      </c>
      <c r="C998" s="293" t="s">
        <v>7973</v>
      </c>
      <c r="D998" s="293"/>
      <c r="E998" s="293" t="s">
        <v>7245</v>
      </c>
      <c r="F998" s="293" t="s">
        <v>4750</v>
      </c>
      <c r="G998" s="291">
        <v>60</v>
      </c>
      <c r="H998" s="292">
        <v>0</v>
      </c>
      <c r="I998" s="293" t="s">
        <v>4788</v>
      </c>
      <c r="J998" s="293" t="s">
        <v>4789</v>
      </c>
      <c r="K998" s="293" t="s">
        <v>4737</v>
      </c>
      <c r="L998" s="293" t="s">
        <v>4738</v>
      </c>
      <c r="M998" s="293" t="s">
        <v>4790</v>
      </c>
      <c r="N998" s="293"/>
      <c r="O998" s="293" t="s">
        <v>7237</v>
      </c>
      <c r="P998" s="293" t="s">
        <v>7238</v>
      </c>
      <c r="Q998" s="293" t="s">
        <v>4741</v>
      </c>
    </row>
    <row r="999" spans="1:17" x14ac:dyDescent="0.25">
      <c r="A999" s="293" t="s">
        <v>7974</v>
      </c>
      <c r="B999" s="293" t="s">
        <v>7975</v>
      </c>
      <c r="C999" s="293" t="s">
        <v>7976</v>
      </c>
      <c r="D999" s="293"/>
      <c r="E999" s="293" t="s">
        <v>7245</v>
      </c>
      <c r="F999" s="293" t="s">
        <v>4750</v>
      </c>
      <c r="G999" s="291">
        <v>60</v>
      </c>
      <c r="H999" s="292">
        <v>0</v>
      </c>
      <c r="I999" s="293" t="s">
        <v>4755</v>
      </c>
      <c r="J999" s="293" t="s">
        <v>4756</v>
      </c>
      <c r="K999" s="293" t="s">
        <v>4737</v>
      </c>
      <c r="L999" s="293" t="s">
        <v>4738</v>
      </c>
      <c r="M999" s="293" t="s">
        <v>4934</v>
      </c>
      <c r="N999" s="293"/>
      <c r="O999" s="293" t="s">
        <v>7237</v>
      </c>
      <c r="P999" s="293" t="s">
        <v>7238</v>
      </c>
      <c r="Q999" s="293" t="s">
        <v>4741</v>
      </c>
    </row>
    <row r="1000" spans="1:17" x14ac:dyDescent="0.25">
      <c r="A1000" s="293" t="s">
        <v>7977</v>
      </c>
      <c r="B1000" s="293" t="s">
        <v>7978</v>
      </c>
      <c r="C1000" s="293" t="s">
        <v>7979</v>
      </c>
      <c r="D1000" s="293"/>
      <c r="E1000" s="293" t="s">
        <v>7255</v>
      </c>
      <c r="F1000" s="293" t="s">
        <v>7980</v>
      </c>
      <c r="G1000" s="291">
        <v>60</v>
      </c>
      <c r="H1000" s="292">
        <v>0</v>
      </c>
      <c r="I1000" s="293" t="s">
        <v>4803</v>
      </c>
      <c r="J1000" s="293" t="s">
        <v>4804</v>
      </c>
      <c r="K1000" s="293" t="s">
        <v>4737</v>
      </c>
      <c r="L1000" s="293" t="s">
        <v>5025</v>
      </c>
      <c r="M1000" s="293" t="s">
        <v>4806</v>
      </c>
      <c r="N1000" s="293"/>
      <c r="O1000" s="293" t="s">
        <v>7237</v>
      </c>
      <c r="P1000" s="293" t="s">
        <v>7238</v>
      </c>
      <c r="Q1000" s="293" t="s">
        <v>4741</v>
      </c>
    </row>
    <row r="1001" spans="1:17" x14ac:dyDescent="0.25">
      <c r="A1001" s="293" t="s">
        <v>7981</v>
      </c>
      <c r="B1001" s="293" t="s">
        <v>7982</v>
      </c>
      <c r="C1001" s="293" t="s">
        <v>7983</v>
      </c>
      <c r="D1001" s="293"/>
      <c r="E1001" s="293" t="s">
        <v>7245</v>
      </c>
      <c r="F1001" s="293" t="s">
        <v>4750</v>
      </c>
      <c r="G1001" s="291">
        <v>60</v>
      </c>
      <c r="H1001" s="292">
        <v>0</v>
      </c>
      <c r="I1001" s="293" t="s">
        <v>4788</v>
      </c>
      <c r="J1001" s="293" t="s">
        <v>4789</v>
      </c>
      <c r="K1001" s="293" t="s">
        <v>4737</v>
      </c>
      <c r="L1001" s="293" t="s">
        <v>4738</v>
      </c>
      <c r="M1001" s="293" t="s">
        <v>6447</v>
      </c>
      <c r="N1001" s="293"/>
      <c r="O1001" s="293" t="s">
        <v>7237</v>
      </c>
      <c r="P1001" s="293" t="s">
        <v>7238</v>
      </c>
      <c r="Q1001" s="293" t="s">
        <v>4741</v>
      </c>
    </row>
    <row r="1002" spans="1:17" x14ac:dyDescent="0.25">
      <c r="A1002" s="293" t="s">
        <v>7984</v>
      </c>
      <c r="B1002" s="293" t="s">
        <v>7985</v>
      </c>
      <c r="C1002" s="293" t="s">
        <v>7986</v>
      </c>
      <c r="D1002" s="293"/>
      <c r="E1002" s="293" t="s">
        <v>7245</v>
      </c>
      <c r="F1002" s="293" t="s">
        <v>4750</v>
      </c>
      <c r="G1002" s="291">
        <v>60</v>
      </c>
      <c r="H1002" s="292">
        <v>0</v>
      </c>
      <c r="I1002" s="293" t="s">
        <v>4816</v>
      </c>
      <c r="J1002" s="293" t="s">
        <v>4817</v>
      </c>
      <c r="K1002" s="293" t="s">
        <v>4737</v>
      </c>
      <c r="L1002" s="293" t="s">
        <v>4738</v>
      </c>
      <c r="M1002" s="293" t="s">
        <v>7601</v>
      </c>
      <c r="N1002" s="293"/>
      <c r="O1002" s="293" t="s">
        <v>7237</v>
      </c>
      <c r="P1002" s="293" t="s">
        <v>7238</v>
      </c>
      <c r="Q1002" s="293" t="s">
        <v>4741</v>
      </c>
    </row>
    <row r="1003" spans="1:17" x14ac:dyDescent="0.25">
      <c r="A1003" s="293" t="s">
        <v>7987</v>
      </c>
      <c r="B1003" s="293" t="s">
        <v>7988</v>
      </c>
      <c r="C1003" s="293" t="s">
        <v>7989</v>
      </c>
      <c r="D1003" s="293"/>
      <c r="E1003" s="293" t="s">
        <v>7245</v>
      </c>
      <c r="F1003" s="293" t="s">
        <v>4750</v>
      </c>
      <c r="G1003" s="291">
        <v>60</v>
      </c>
      <c r="H1003" s="292">
        <v>0</v>
      </c>
      <c r="I1003" s="293" t="s">
        <v>4816</v>
      </c>
      <c r="J1003" s="293" t="s">
        <v>4817</v>
      </c>
      <c r="K1003" s="293" t="s">
        <v>4737</v>
      </c>
      <c r="L1003" s="293" t="s">
        <v>4738</v>
      </c>
      <c r="M1003" s="293" t="s">
        <v>7601</v>
      </c>
      <c r="N1003" s="293"/>
      <c r="O1003" s="293" t="s">
        <v>7237</v>
      </c>
      <c r="P1003" s="293" t="s">
        <v>7238</v>
      </c>
      <c r="Q1003" s="293" t="s">
        <v>4741</v>
      </c>
    </row>
    <row r="1004" spans="1:17" x14ac:dyDescent="0.25">
      <c r="A1004" s="293" t="s">
        <v>7990</v>
      </c>
      <c r="B1004" s="293" t="s">
        <v>7991</v>
      </c>
      <c r="C1004" s="293" t="s">
        <v>7992</v>
      </c>
      <c r="D1004" s="293"/>
      <c r="E1004" s="293" t="s">
        <v>7245</v>
      </c>
      <c r="F1004" s="293" t="s">
        <v>4750</v>
      </c>
      <c r="G1004" s="291">
        <v>60</v>
      </c>
      <c r="H1004" s="292">
        <v>0</v>
      </c>
      <c r="I1004" s="293" t="s">
        <v>4816</v>
      </c>
      <c r="J1004" s="293" t="s">
        <v>4817</v>
      </c>
      <c r="K1004" s="293" t="s">
        <v>4737</v>
      </c>
      <c r="L1004" s="293" t="s">
        <v>4738</v>
      </c>
      <c r="M1004" s="293" t="s">
        <v>5121</v>
      </c>
      <c r="N1004" s="293"/>
      <c r="O1004" s="293" t="s">
        <v>7237</v>
      </c>
      <c r="P1004" s="293" t="s">
        <v>7238</v>
      </c>
      <c r="Q1004" s="293" t="s">
        <v>4741</v>
      </c>
    </row>
    <row r="1005" spans="1:17" x14ac:dyDescent="0.25">
      <c r="A1005" s="293" t="s">
        <v>7993</v>
      </c>
      <c r="B1005" s="293" t="s">
        <v>7994</v>
      </c>
      <c r="C1005" s="293" t="s">
        <v>7995</v>
      </c>
      <c r="D1005" s="293"/>
      <c r="E1005" s="293" t="s">
        <v>7240</v>
      </c>
      <c r="F1005" s="293"/>
      <c r="G1005" s="291"/>
      <c r="H1005" s="292">
        <v>0</v>
      </c>
      <c r="I1005" s="293" t="s">
        <v>4788</v>
      </c>
      <c r="J1005" s="293" t="s">
        <v>4789</v>
      </c>
      <c r="K1005" s="293" t="s">
        <v>4737</v>
      </c>
      <c r="L1005" s="293" t="s">
        <v>4738</v>
      </c>
      <c r="M1005" s="293" t="s">
        <v>4824</v>
      </c>
      <c r="N1005" s="293"/>
      <c r="O1005" s="293" t="s">
        <v>7237</v>
      </c>
      <c r="P1005" s="293" t="s">
        <v>7238</v>
      </c>
      <c r="Q1005" s="293" t="s">
        <v>4741</v>
      </c>
    </row>
    <row r="1006" spans="1:17" x14ac:dyDescent="0.25">
      <c r="A1006" s="293" t="s">
        <v>7996</v>
      </c>
      <c r="B1006" s="293" t="s">
        <v>7997</v>
      </c>
      <c r="C1006" s="293" t="s">
        <v>7998</v>
      </c>
      <c r="D1006" s="293"/>
      <c r="E1006" s="293" t="s">
        <v>7245</v>
      </c>
      <c r="F1006" s="293" t="s">
        <v>4750</v>
      </c>
      <c r="G1006" s="291">
        <v>60</v>
      </c>
      <c r="H1006" s="292">
        <v>0</v>
      </c>
      <c r="I1006" s="293" t="s">
        <v>4746</v>
      </c>
      <c r="J1006" s="293" t="s">
        <v>4747</v>
      </c>
      <c r="K1006" s="293" t="s">
        <v>4737</v>
      </c>
      <c r="L1006" s="293" t="s">
        <v>4738</v>
      </c>
      <c r="M1006" s="293" t="s">
        <v>4793</v>
      </c>
      <c r="N1006" s="293"/>
      <c r="O1006" s="293" t="s">
        <v>7237</v>
      </c>
      <c r="P1006" s="293" t="s">
        <v>7238</v>
      </c>
      <c r="Q1006" s="293" t="s">
        <v>4741</v>
      </c>
    </row>
    <row r="1007" spans="1:17" x14ac:dyDescent="0.25">
      <c r="A1007" s="293" t="s">
        <v>7999</v>
      </c>
      <c r="B1007" s="293" t="s">
        <v>8000</v>
      </c>
      <c r="C1007" s="293" t="s">
        <v>8001</v>
      </c>
      <c r="D1007" s="293"/>
      <c r="E1007" s="293" t="s">
        <v>7245</v>
      </c>
      <c r="F1007" s="293" t="s">
        <v>4750</v>
      </c>
      <c r="G1007" s="291">
        <v>60</v>
      </c>
      <c r="H1007" s="292">
        <v>0</v>
      </c>
      <c r="I1007" s="293" t="s">
        <v>4828</v>
      </c>
      <c r="J1007" s="293" t="s">
        <v>4829</v>
      </c>
      <c r="K1007" s="293" t="s">
        <v>4737</v>
      </c>
      <c r="L1007" s="293" t="s">
        <v>4738</v>
      </c>
      <c r="M1007" s="293" t="s">
        <v>4880</v>
      </c>
      <c r="N1007" s="293"/>
      <c r="O1007" s="293" t="s">
        <v>7237</v>
      </c>
      <c r="P1007" s="293" t="s">
        <v>7238</v>
      </c>
      <c r="Q1007" s="293" t="s">
        <v>4741</v>
      </c>
    </row>
    <row r="1008" spans="1:17" x14ac:dyDescent="0.25">
      <c r="A1008" s="293" t="s">
        <v>8002</v>
      </c>
      <c r="B1008" s="293" t="s">
        <v>8003</v>
      </c>
      <c r="C1008" s="293" t="s">
        <v>8004</v>
      </c>
      <c r="D1008" s="293"/>
      <c r="E1008" s="293" t="s">
        <v>7245</v>
      </c>
      <c r="F1008" s="293" t="s">
        <v>4750</v>
      </c>
      <c r="G1008" s="291">
        <v>60</v>
      </c>
      <c r="H1008" s="292">
        <v>0</v>
      </c>
      <c r="I1008" s="293" t="s">
        <v>4816</v>
      </c>
      <c r="J1008" s="293" t="s">
        <v>4817</v>
      </c>
      <c r="K1008" s="293" t="s">
        <v>4737</v>
      </c>
      <c r="L1008" s="293" t="s">
        <v>4738</v>
      </c>
      <c r="M1008" s="293" t="s">
        <v>4818</v>
      </c>
      <c r="N1008" s="293"/>
      <c r="O1008" s="293" t="s">
        <v>7237</v>
      </c>
      <c r="P1008" s="293" t="s">
        <v>7238</v>
      </c>
      <c r="Q1008" s="293" t="s">
        <v>4741</v>
      </c>
    </row>
    <row r="1009" spans="1:17" x14ac:dyDescent="0.25">
      <c r="A1009" s="293" t="s">
        <v>8005</v>
      </c>
      <c r="B1009" s="293" t="s">
        <v>8006</v>
      </c>
      <c r="C1009" s="293" t="s">
        <v>8007</v>
      </c>
      <c r="D1009" s="293"/>
      <c r="E1009" s="293" t="s">
        <v>7245</v>
      </c>
      <c r="F1009" s="293" t="s">
        <v>4750</v>
      </c>
      <c r="G1009" s="291">
        <v>60</v>
      </c>
      <c r="H1009" s="292">
        <v>0</v>
      </c>
      <c r="I1009" s="293" t="s">
        <v>4816</v>
      </c>
      <c r="J1009" s="293" t="s">
        <v>4817</v>
      </c>
      <c r="K1009" s="293" t="s">
        <v>4737</v>
      </c>
      <c r="L1009" s="293" t="s">
        <v>4738</v>
      </c>
      <c r="M1009" s="293" t="s">
        <v>5095</v>
      </c>
      <c r="N1009" s="293"/>
      <c r="O1009" s="293" t="s">
        <v>7237</v>
      </c>
      <c r="P1009" s="293" t="s">
        <v>7238</v>
      </c>
      <c r="Q1009" s="293" t="s">
        <v>4741</v>
      </c>
    </row>
    <row r="1010" spans="1:17" x14ac:dyDescent="0.25">
      <c r="A1010" s="293" t="s">
        <v>8008</v>
      </c>
      <c r="B1010" s="293" t="s">
        <v>8009</v>
      </c>
      <c r="C1010" s="293" t="s">
        <v>8010</v>
      </c>
      <c r="D1010" s="293"/>
      <c r="E1010" s="293" t="s">
        <v>8011</v>
      </c>
      <c r="F1010" s="293" t="s">
        <v>8012</v>
      </c>
      <c r="G1010" s="291">
        <v>60</v>
      </c>
      <c r="H1010" s="292">
        <v>0</v>
      </c>
      <c r="I1010" s="293" t="s">
        <v>4856</v>
      </c>
      <c r="J1010" s="293" t="s">
        <v>4857</v>
      </c>
      <c r="K1010" s="293" t="s">
        <v>4737</v>
      </c>
      <c r="L1010" s="293" t="s">
        <v>5186</v>
      </c>
      <c r="M1010" s="293" t="s">
        <v>4859</v>
      </c>
      <c r="N1010" s="293" t="s">
        <v>8013</v>
      </c>
      <c r="O1010" s="293" t="s">
        <v>7237</v>
      </c>
      <c r="P1010" s="293" t="s">
        <v>7238</v>
      </c>
      <c r="Q1010" s="293" t="s">
        <v>4741</v>
      </c>
    </row>
    <row r="1011" spans="1:17" x14ac:dyDescent="0.25">
      <c r="A1011" s="293" t="s">
        <v>8014</v>
      </c>
      <c r="B1011" s="293" t="s">
        <v>8015</v>
      </c>
      <c r="C1011" s="293" t="s">
        <v>7346</v>
      </c>
      <c r="D1011" s="293"/>
      <c r="E1011" s="293" t="s">
        <v>7245</v>
      </c>
      <c r="F1011" s="293" t="s">
        <v>4750</v>
      </c>
      <c r="G1011" s="291">
        <v>60</v>
      </c>
      <c r="H1011" s="292">
        <v>0</v>
      </c>
      <c r="I1011" s="293" t="s">
        <v>4816</v>
      </c>
      <c r="J1011" s="293" t="s">
        <v>4817</v>
      </c>
      <c r="K1011" s="293" t="s">
        <v>4737</v>
      </c>
      <c r="L1011" s="293" t="s">
        <v>4738</v>
      </c>
      <c r="M1011" s="293" t="s">
        <v>6572</v>
      </c>
      <c r="N1011" s="293"/>
      <c r="O1011" s="293" t="s">
        <v>7237</v>
      </c>
      <c r="P1011" s="293" t="s">
        <v>7238</v>
      </c>
      <c r="Q1011" s="293" t="s">
        <v>4741</v>
      </c>
    </row>
    <row r="1012" spans="1:17" x14ac:dyDescent="0.25">
      <c r="A1012" s="293" t="s">
        <v>8016</v>
      </c>
      <c r="B1012" s="293" t="s">
        <v>8017</v>
      </c>
      <c r="C1012" s="293" t="s">
        <v>8018</v>
      </c>
      <c r="D1012" s="293" t="s">
        <v>8019</v>
      </c>
      <c r="E1012" s="293" t="s">
        <v>7240</v>
      </c>
      <c r="F1012" s="293" t="s">
        <v>8019</v>
      </c>
      <c r="G1012" s="291">
        <v>60</v>
      </c>
      <c r="H1012" s="292">
        <v>0</v>
      </c>
      <c r="I1012" s="293" t="s">
        <v>4856</v>
      </c>
      <c r="J1012" s="293" t="s">
        <v>4857</v>
      </c>
      <c r="K1012" s="293" t="s">
        <v>4737</v>
      </c>
      <c r="L1012" s="293" t="s">
        <v>8020</v>
      </c>
      <c r="M1012" s="293" t="s">
        <v>4859</v>
      </c>
      <c r="N1012" s="293"/>
      <c r="O1012" s="293" t="s">
        <v>7237</v>
      </c>
      <c r="P1012" s="293" t="s">
        <v>7238</v>
      </c>
      <c r="Q1012" s="293" t="s">
        <v>4741</v>
      </c>
    </row>
    <row r="1013" spans="1:17" x14ac:dyDescent="0.25">
      <c r="A1013" s="293" t="s">
        <v>8021</v>
      </c>
      <c r="B1013" s="293" t="s">
        <v>8022</v>
      </c>
      <c r="C1013" s="293" t="s">
        <v>8023</v>
      </c>
      <c r="D1013" s="293"/>
      <c r="E1013" s="293" t="s">
        <v>7245</v>
      </c>
      <c r="F1013" s="293" t="s">
        <v>4750</v>
      </c>
      <c r="G1013" s="291">
        <v>60</v>
      </c>
      <c r="H1013" s="292">
        <v>0</v>
      </c>
      <c r="I1013" s="293" t="s">
        <v>4856</v>
      </c>
      <c r="J1013" s="293" t="s">
        <v>4857</v>
      </c>
      <c r="K1013" s="293" t="s">
        <v>4737</v>
      </c>
      <c r="L1013" s="293" t="s">
        <v>8020</v>
      </c>
      <c r="M1013" s="293" t="s">
        <v>4859</v>
      </c>
      <c r="N1013" s="293"/>
      <c r="O1013" s="293" t="s">
        <v>7237</v>
      </c>
      <c r="P1013" s="293" t="s">
        <v>7238</v>
      </c>
      <c r="Q1013" s="293" t="s">
        <v>4741</v>
      </c>
    </row>
    <row r="1014" spans="1:17" x14ac:dyDescent="0.25">
      <c r="A1014" s="293" t="s">
        <v>8024</v>
      </c>
      <c r="B1014" s="293" t="s">
        <v>8025</v>
      </c>
      <c r="C1014" s="293" t="s">
        <v>8026</v>
      </c>
      <c r="D1014" s="293"/>
      <c r="E1014" s="293" t="s">
        <v>8027</v>
      </c>
      <c r="F1014" s="293"/>
      <c r="G1014" s="291"/>
      <c r="H1014" s="292">
        <v>0</v>
      </c>
      <c r="I1014" s="293" t="s">
        <v>4856</v>
      </c>
      <c r="J1014" s="293" t="s">
        <v>4857</v>
      </c>
      <c r="K1014" s="293" t="s">
        <v>4737</v>
      </c>
      <c r="L1014" s="293" t="s">
        <v>8028</v>
      </c>
      <c r="M1014" s="293" t="s">
        <v>4859</v>
      </c>
      <c r="N1014" s="293"/>
      <c r="O1014" s="293" t="s">
        <v>7237</v>
      </c>
      <c r="P1014" s="293" t="s">
        <v>7238</v>
      </c>
      <c r="Q1014" s="293" t="s">
        <v>4741</v>
      </c>
    </row>
    <row r="1015" spans="1:17" x14ac:dyDescent="0.25">
      <c r="A1015" s="293" t="s">
        <v>8029</v>
      </c>
      <c r="B1015" s="293" t="s">
        <v>8030</v>
      </c>
      <c r="C1015" s="293" t="s">
        <v>8031</v>
      </c>
      <c r="D1015" s="293"/>
      <c r="E1015" s="293" t="s">
        <v>7245</v>
      </c>
      <c r="F1015" s="293" t="s">
        <v>4750</v>
      </c>
      <c r="G1015" s="291">
        <v>60</v>
      </c>
      <c r="H1015" s="292">
        <v>0</v>
      </c>
      <c r="I1015" s="293" t="s">
        <v>4816</v>
      </c>
      <c r="J1015" s="293" t="s">
        <v>4817</v>
      </c>
      <c r="K1015" s="293" t="s">
        <v>4737</v>
      </c>
      <c r="L1015" s="293" t="s">
        <v>4738</v>
      </c>
      <c r="M1015" s="293" t="s">
        <v>7601</v>
      </c>
      <c r="N1015" s="293"/>
      <c r="O1015" s="293" t="s">
        <v>7237</v>
      </c>
      <c r="P1015" s="293" t="s">
        <v>7238</v>
      </c>
      <c r="Q1015" s="293" t="s">
        <v>4741</v>
      </c>
    </row>
    <row r="1016" spans="1:17" x14ac:dyDescent="0.25">
      <c r="A1016" s="293" t="s">
        <v>8032</v>
      </c>
      <c r="B1016" s="293" t="s">
        <v>8033</v>
      </c>
      <c r="C1016" s="293" t="s">
        <v>8034</v>
      </c>
      <c r="D1016" s="293"/>
      <c r="E1016" s="293" t="s">
        <v>7245</v>
      </c>
      <c r="F1016" s="293" t="s">
        <v>4750</v>
      </c>
      <c r="G1016" s="291">
        <v>60</v>
      </c>
      <c r="H1016" s="292">
        <v>0</v>
      </c>
      <c r="I1016" s="293" t="s">
        <v>4788</v>
      </c>
      <c r="J1016" s="293" t="s">
        <v>4789</v>
      </c>
      <c r="K1016" s="293" t="s">
        <v>4737</v>
      </c>
      <c r="L1016" s="293" t="s">
        <v>4738</v>
      </c>
      <c r="M1016" s="293" t="s">
        <v>4790</v>
      </c>
      <c r="N1016" s="293"/>
      <c r="O1016" s="293" t="s">
        <v>7237</v>
      </c>
      <c r="P1016" s="293" t="s">
        <v>7238</v>
      </c>
      <c r="Q1016" s="293" t="s">
        <v>4741</v>
      </c>
    </row>
    <row r="1017" spans="1:17" x14ac:dyDescent="0.25">
      <c r="A1017" s="293" t="s">
        <v>8035</v>
      </c>
      <c r="B1017" s="293" t="s">
        <v>8036</v>
      </c>
      <c r="C1017" s="293" t="s">
        <v>8037</v>
      </c>
      <c r="D1017" s="293"/>
      <c r="E1017" s="293" t="s">
        <v>7245</v>
      </c>
      <c r="F1017" s="293" t="s">
        <v>4750</v>
      </c>
      <c r="G1017" s="291">
        <v>60</v>
      </c>
      <c r="H1017" s="292">
        <v>0</v>
      </c>
      <c r="I1017" s="293" t="s">
        <v>4939</v>
      </c>
      <c r="J1017" s="293" t="s">
        <v>4940</v>
      </c>
      <c r="K1017" s="293" t="s">
        <v>4737</v>
      </c>
      <c r="L1017" s="293" t="s">
        <v>4738</v>
      </c>
      <c r="M1017" s="293" t="s">
        <v>5095</v>
      </c>
      <c r="N1017" s="293"/>
      <c r="O1017" s="293" t="s">
        <v>7237</v>
      </c>
      <c r="P1017" s="293" t="s">
        <v>7238</v>
      </c>
      <c r="Q1017" s="293" t="s">
        <v>4741</v>
      </c>
    </row>
    <row r="1018" spans="1:17" x14ac:dyDescent="0.25">
      <c r="A1018" s="293" t="s">
        <v>8038</v>
      </c>
      <c r="B1018" s="293" t="s">
        <v>8039</v>
      </c>
      <c r="C1018" s="293" t="s">
        <v>8040</v>
      </c>
      <c r="D1018" s="293"/>
      <c r="E1018" s="293" t="s">
        <v>7245</v>
      </c>
      <c r="F1018" s="293" t="s">
        <v>4750</v>
      </c>
      <c r="G1018" s="291">
        <v>60</v>
      </c>
      <c r="H1018" s="292">
        <v>0</v>
      </c>
      <c r="I1018" s="293" t="s">
        <v>4788</v>
      </c>
      <c r="J1018" s="293" t="s">
        <v>4789</v>
      </c>
      <c r="K1018" s="293" t="s">
        <v>4737</v>
      </c>
      <c r="L1018" s="293" t="s">
        <v>4738</v>
      </c>
      <c r="M1018" s="293" t="s">
        <v>4880</v>
      </c>
      <c r="N1018" s="293"/>
      <c r="O1018" s="293" t="s">
        <v>7237</v>
      </c>
      <c r="P1018" s="293" t="s">
        <v>7238</v>
      </c>
      <c r="Q1018" s="293" t="s">
        <v>4741</v>
      </c>
    </row>
    <row r="1019" spans="1:17" x14ac:dyDescent="0.25">
      <c r="A1019" s="293" t="s">
        <v>8041</v>
      </c>
      <c r="B1019" s="293" t="s">
        <v>8042</v>
      </c>
      <c r="C1019" s="293" t="s">
        <v>8043</v>
      </c>
      <c r="D1019" s="293"/>
      <c r="E1019" s="293" t="s">
        <v>7245</v>
      </c>
      <c r="F1019" s="293" t="s">
        <v>4750</v>
      </c>
      <c r="G1019" s="291">
        <v>60</v>
      </c>
      <c r="H1019" s="292">
        <v>0</v>
      </c>
      <c r="I1019" s="293" t="s">
        <v>4755</v>
      </c>
      <c r="J1019" s="293" t="s">
        <v>4756</v>
      </c>
      <c r="K1019" s="293" t="s">
        <v>4737</v>
      </c>
      <c r="L1019" s="293" t="s">
        <v>4738</v>
      </c>
      <c r="M1019" s="293" t="s">
        <v>4934</v>
      </c>
      <c r="N1019" s="293"/>
      <c r="O1019" s="293" t="s">
        <v>7237</v>
      </c>
      <c r="P1019" s="293" t="s">
        <v>7238</v>
      </c>
      <c r="Q1019" s="293" t="s">
        <v>4741</v>
      </c>
    </row>
    <row r="1020" spans="1:17" x14ac:dyDescent="0.25">
      <c r="A1020" s="293" t="s">
        <v>8044</v>
      </c>
      <c r="B1020" s="293" t="s">
        <v>8045</v>
      </c>
      <c r="C1020" s="293" t="s">
        <v>8046</v>
      </c>
      <c r="D1020" s="293"/>
      <c r="E1020" s="293" t="s">
        <v>7245</v>
      </c>
      <c r="F1020" s="293" t="s">
        <v>4750</v>
      </c>
      <c r="G1020" s="291">
        <v>60</v>
      </c>
      <c r="H1020" s="292">
        <v>0</v>
      </c>
      <c r="I1020" s="293" t="s">
        <v>4788</v>
      </c>
      <c r="J1020" s="293" t="s">
        <v>4789</v>
      </c>
      <c r="K1020" s="293" t="s">
        <v>4737</v>
      </c>
      <c r="L1020" s="293" t="s">
        <v>4738</v>
      </c>
      <c r="M1020" s="293" t="s">
        <v>4824</v>
      </c>
      <c r="N1020" s="293"/>
      <c r="O1020" s="293" t="s">
        <v>7237</v>
      </c>
      <c r="P1020" s="293" t="s">
        <v>7238</v>
      </c>
      <c r="Q1020" s="293" t="s">
        <v>4741</v>
      </c>
    </row>
    <row r="1021" spans="1:17" x14ac:dyDescent="0.25">
      <c r="A1021" s="293" t="s">
        <v>8047</v>
      </c>
      <c r="B1021" s="293" t="s">
        <v>8048</v>
      </c>
      <c r="C1021" s="293" t="s">
        <v>8049</v>
      </c>
      <c r="D1021" s="293"/>
      <c r="E1021" s="293" t="s">
        <v>7245</v>
      </c>
      <c r="F1021" s="293" t="s">
        <v>4750</v>
      </c>
      <c r="G1021" s="291">
        <v>60</v>
      </c>
      <c r="H1021" s="292">
        <v>0</v>
      </c>
      <c r="I1021" s="293" t="s">
        <v>4755</v>
      </c>
      <c r="J1021" s="293" t="s">
        <v>4756</v>
      </c>
      <c r="K1021" s="293" t="s">
        <v>4737</v>
      </c>
      <c r="L1021" s="293" t="s">
        <v>4738</v>
      </c>
      <c r="M1021" s="293" t="s">
        <v>4916</v>
      </c>
      <c r="N1021" s="293"/>
      <c r="O1021" s="293" t="s">
        <v>7237</v>
      </c>
      <c r="P1021" s="293" t="s">
        <v>7238</v>
      </c>
      <c r="Q1021" s="293" t="s">
        <v>4741</v>
      </c>
    </row>
    <row r="1022" spans="1:17" x14ac:dyDescent="0.25">
      <c r="A1022" s="293" t="s">
        <v>8050</v>
      </c>
      <c r="B1022" s="293" t="s">
        <v>8051</v>
      </c>
      <c r="C1022" s="293" t="s">
        <v>8052</v>
      </c>
      <c r="D1022" s="293"/>
      <c r="E1022" s="293" t="s">
        <v>7245</v>
      </c>
      <c r="F1022" s="293" t="s">
        <v>4750</v>
      </c>
      <c r="G1022" s="291">
        <v>60</v>
      </c>
      <c r="H1022" s="292">
        <v>0</v>
      </c>
      <c r="I1022" s="293" t="s">
        <v>4816</v>
      </c>
      <c r="J1022" s="293" t="s">
        <v>4817</v>
      </c>
      <c r="K1022" s="293" t="s">
        <v>4737</v>
      </c>
      <c r="L1022" s="293" t="s">
        <v>4738</v>
      </c>
      <c r="M1022" s="293" t="s">
        <v>4739</v>
      </c>
      <c r="N1022" s="293"/>
      <c r="O1022" s="293" t="s">
        <v>7237</v>
      </c>
      <c r="P1022" s="293" t="s">
        <v>7238</v>
      </c>
      <c r="Q1022" s="293" t="s">
        <v>4741</v>
      </c>
    </row>
    <row r="1023" spans="1:17" x14ac:dyDescent="0.25">
      <c r="A1023" s="293" t="s">
        <v>8053</v>
      </c>
      <c r="B1023" s="293" t="s">
        <v>8054</v>
      </c>
      <c r="C1023" s="293" t="s">
        <v>8055</v>
      </c>
      <c r="D1023" s="293"/>
      <c r="E1023" s="293" t="s">
        <v>7245</v>
      </c>
      <c r="F1023" s="293" t="s">
        <v>4750</v>
      </c>
      <c r="G1023" s="291">
        <v>60</v>
      </c>
      <c r="H1023" s="292">
        <v>0</v>
      </c>
      <c r="I1023" s="293" t="s">
        <v>4746</v>
      </c>
      <c r="J1023" s="293" t="s">
        <v>4747</v>
      </c>
      <c r="K1023" s="293" t="s">
        <v>4737</v>
      </c>
      <c r="L1023" s="293" t="s">
        <v>4738</v>
      </c>
      <c r="M1023" s="293" t="s">
        <v>4793</v>
      </c>
      <c r="N1023" s="293"/>
      <c r="O1023" s="293" t="s">
        <v>7237</v>
      </c>
      <c r="P1023" s="293" t="s">
        <v>7238</v>
      </c>
      <c r="Q1023" s="293" t="s">
        <v>4741</v>
      </c>
    </row>
    <row r="1024" spans="1:17" x14ac:dyDescent="0.25">
      <c r="A1024" s="293" t="s">
        <v>8056</v>
      </c>
      <c r="B1024" s="293" t="s">
        <v>8057</v>
      </c>
      <c r="C1024" s="293" t="s">
        <v>8058</v>
      </c>
      <c r="D1024" s="293"/>
      <c r="E1024" s="293" t="s">
        <v>7245</v>
      </c>
      <c r="F1024" s="293" t="s">
        <v>4750</v>
      </c>
      <c r="G1024" s="291">
        <v>60</v>
      </c>
      <c r="H1024" s="292">
        <v>0</v>
      </c>
      <c r="I1024" s="293" t="s">
        <v>4816</v>
      </c>
      <c r="J1024" s="293" t="s">
        <v>4817</v>
      </c>
      <c r="K1024" s="293" t="s">
        <v>4737</v>
      </c>
      <c r="L1024" s="293" t="s">
        <v>4738</v>
      </c>
      <c r="M1024" s="293" t="s">
        <v>4739</v>
      </c>
      <c r="N1024" s="293"/>
      <c r="O1024" s="293" t="s">
        <v>7237</v>
      </c>
      <c r="P1024" s="293" t="s">
        <v>7238</v>
      </c>
      <c r="Q1024" s="293" t="s">
        <v>4741</v>
      </c>
    </row>
    <row r="1025" spans="1:17" x14ac:dyDescent="0.25">
      <c r="A1025" s="293" t="s">
        <v>8059</v>
      </c>
      <c r="B1025" s="293" t="s">
        <v>8060</v>
      </c>
      <c r="C1025" s="293" t="s">
        <v>8061</v>
      </c>
      <c r="D1025" s="293"/>
      <c r="E1025" s="293" t="s">
        <v>7245</v>
      </c>
      <c r="F1025" s="293" t="s">
        <v>4750</v>
      </c>
      <c r="G1025" s="291">
        <v>60</v>
      </c>
      <c r="H1025" s="292">
        <v>0</v>
      </c>
      <c r="I1025" s="293" t="s">
        <v>4788</v>
      </c>
      <c r="J1025" s="293" t="s">
        <v>4789</v>
      </c>
      <c r="K1025" s="293" t="s">
        <v>4737</v>
      </c>
      <c r="L1025" s="293" t="s">
        <v>4738</v>
      </c>
      <c r="M1025" s="293" t="s">
        <v>4880</v>
      </c>
      <c r="N1025" s="293"/>
      <c r="O1025" s="293" t="s">
        <v>7237</v>
      </c>
      <c r="P1025" s="293" t="s">
        <v>7238</v>
      </c>
      <c r="Q1025" s="293" t="s">
        <v>4741</v>
      </c>
    </row>
    <row r="1026" spans="1:17" x14ac:dyDescent="0.25">
      <c r="A1026" s="293" t="s">
        <v>8062</v>
      </c>
      <c r="B1026" s="293" t="s">
        <v>8063</v>
      </c>
      <c r="C1026" s="293" t="s">
        <v>8064</v>
      </c>
      <c r="D1026" s="293"/>
      <c r="E1026" s="293" t="s">
        <v>7245</v>
      </c>
      <c r="F1026" s="293" t="s">
        <v>4750</v>
      </c>
      <c r="G1026" s="291">
        <v>60</v>
      </c>
      <c r="H1026" s="292">
        <v>0</v>
      </c>
      <c r="I1026" s="293" t="s">
        <v>4816</v>
      </c>
      <c r="J1026" s="293" t="s">
        <v>4817</v>
      </c>
      <c r="K1026" s="293" t="s">
        <v>4737</v>
      </c>
      <c r="L1026" s="293" t="s">
        <v>4738</v>
      </c>
      <c r="M1026" s="293" t="s">
        <v>5121</v>
      </c>
      <c r="N1026" s="293"/>
      <c r="O1026" s="293" t="s">
        <v>7237</v>
      </c>
      <c r="P1026" s="293" t="s">
        <v>7238</v>
      </c>
      <c r="Q1026" s="293" t="s">
        <v>4741</v>
      </c>
    </row>
    <row r="1027" spans="1:17" x14ac:dyDescent="0.25">
      <c r="A1027" s="293" t="s">
        <v>8065</v>
      </c>
      <c r="B1027" s="293" t="s">
        <v>8066</v>
      </c>
      <c r="C1027" s="293" t="s">
        <v>8067</v>
      </c>
      <c r="D1027" s="293"/>
      <c r="E1027" s="293" t="s">
        <v>7245</v>
      </c>
      <c r="F1027" s="293" t="s">
        <v>4750</v>
      </c>
      <c r="G1027" s="291">
        <v>60</v>
      </c>
      <c r="H1027" s="292">
        <v>0</v>
      </c>
      <c r="I1027" s="293" t="s">
        <v>4816</v>
      </c>
      <c r="J1027" s="293" t="s">
        <v>4817</v>
      </c>
      <c r="K1027" s="293" t="s">
        <v>4737</v>
      </c>
      <c r="L1027" s="293" t="s">
        <v>4738</v>
      </c>
      <c r="M1027" s="293" t="s">
        <v>4739</v>
      </c>
      <c r="N1027" s="293"/>
      <c r="O1027" s="293" t="s">
        <v>7237</v>
      </c>
      <c r="P1027" s="293" t="s">
        <v>7238</v>
      </c>
      <c r="Q1027" s="293" t="s">
        <v>4741</v>
      </c>
    </row>
    <row r="1028" spans="1:17" x14ac:dyDescent="0.25">
      <c r="A1028" s="293" t="s">
        <v>8068</v>
      </c>
      <c r="B1028" s="293" t="s">
        <v>8069</v>
      </c>
      <c r="C1028" s="293" t="s">
        <v>8070</v>
      </c>
      <c r="D1028" s="293"/>
      <c r="E1028" s="293" t="s">
        <v>7245</v>
      </c>
      <c r="F1028" s="293" t="s">
        <v>4750</v>
      </c>
      <c r="G1028" s="291">
        <v>60</v>
      </c>
      <c r="H1028" s="292">
        <v>0</v>
      </c>
      <c r="I1028" s="293" t="s">
        <v>4816</v>
      </c>
      <c r="J1028" s="293" t="s">
        <v>4817</v>
      </c>
      <c r="K1028" s="293" t="s">
        <v>4737</v>
      </c>
      <c r="L1028" s="293" t="s">
        <v>4738</v>
      </c>
      <c r="M1028" s="293" t="s">
        <v>5095</v>
      </c>
      <c r="N1028" s="293"/>
      <c r="O1028" s="293" t="s">
        <v>7237</v>
      </c>
      <c r="P1028" s="293" t="s">
        <v>7238</v>
      </c>
      <c r="Q1028" s="293" t="s">
        <v>4741</v>
      </c>
    </row>
    <row r="1029" spans="1:17" x14ac:dyDescent="0.25">
      <c r="A1029" s="293" t="s">
        <v>8071</v>
      </c>
      <c r="B1029" s="293" t="s">
        <v>8072</v>
      </c>
      <c r="C1029" s="293" t="s">
        <v>8073</v>
      </c>
      <c r="D1029" s="293"/>
      <c r="E1029" s="293" t="s">
        <v>7245</v>
      </c>
      <c r="F1029" s="293" t="s">
        <v>4750</v>
      </c>
      <c r="G1029" s="291">
        <v>60</v>
      </c>
      <c r="H1029" s="292">
        <v>0</v>
      </c>
      <c r="I1029" s="293" t="s">
        <v>4939</v>
      </c>
      <c r="J1029" s="293" t="s">
        <v>4940</v>
      </c>
      <c r="K1029" s="293" t="s">
        <v>4737</v>
      </c>
      <c r="L1029" s="293" t="s">
        <v>4738</v>
      </c>
      <c r="M1029" s="293" t="s">
        <v>7601</v>
      </c>
      <c r="N1029" s="293"/>
      <c r="O1029" s="293" t="s">
        <v>7237</v>
      </c>
      <c r="P1029" s="293" t="s">
        <v>7238</v>
      </c>
      <c r="Q1029" s="293" t="s">
        <v>4741</v>
      </c>
    </row>
    <row r="1030" spans="1:17" x14ac:dyDescent="0.25">
      <c r="A1030" s="293" t="s">
        <v>8074</v>
      </c>
      <c r="B1030" s="293" t="s">
        <v>8075</v>
      </c>
      <c r="C1030" s="293" t="s">
        <v>8076</v>
      </c>
      <c r="D1030" s="293"/>
      <c r="E1030" s="293" t="s">
        <v>7245</v>
      </c>
      <c r="F1030" s="293" t="s">
        <v>4750</v>
      </c>
      <c r="G1030" s="291">
        <v>60</v>
      </c>
      <c r="H1030" s="292">
        <v>0</v>
      </c>
      <c r="I1030" s="293" t="s">
        <v>4755</v>
      </c>
      <c r="J1030" s="293" t="s">
        <v>4756</v>
      </c>
      <c r="K1030" s="293" t="s">
        <v>4737</v>
      </c>
      <c r="L1030" s="293" t="s">
        <v>4738</v>
      </c>
      <c r="M1030" s="293" t="s">
        <v>4916</v>
      </c>
      <c r="N1030" s="293"/>
      <c r="O1030" s="293" t="s">
        <v>7237</v>
      </c>
      <c r="P1030" s="293" t="s">
        <v>7238</v>
      </c>
      <c r="Q1030" s="293" t="s">
        <v>4741</v>
      </c>
    </row>
    <row r="1031" spans="1:17" x14ac:dyDescent="0.25">
      <c r="A1031" s="293" t="s">
        <v>8077</v>
      </c>
      <c r="B1031" s="293" t="s">
        <v>8078</v>
      </c>
      <c r="C1031" s="293" t="s">
        <v>8079</v>
      </c>
      <c r="D1031" s="293"/>
      <c r="E1031" s="293" t="s">
        <v>7245</v>
      </c>
      <c r="F1031" s="293" t="s">
        <v>4750</v>
      </c>
      <c r="G1031" s="291">
        <v>60</v>
      </c>
      <c r="H1031" s="292">
        <v>0</v>
      </c>
      <c r="I1031" s="293" t="s">
        <v>4816</v>
      </c>
      <c r="J1031" s="293" t="s">
        <v>4817</v>
      </c>
      <c r="K1031" s="293" t="s">
        <v>4737</v>
      </c>
      <c r="L1031" s="293" t="s">
        <v>4738</v>
      </c>
      <c r="M1031" s="293" t="s">
        <v>5095</v>
      </c>
      <c r="N1031" s="293"/>
      <c r="O1031" s="293" t="s">
        <v>7237</v>
      </c>
      <c r="P1031" s="293" t="s">
        <v>7238</v>
      </c>
      <c r="Q1031" s="293" t="s">
        <v>4741</v>
      </c>
    </row>
    <row r="1032" spans="1:17" x14ac:dyDescent="0.25">
      <c r="A1032" s="293" t="s">
        <v>8080</v>
      </c>
      <c r="B1032" s="293" t="s">
        <v>8081</v>
      </c>
      <c r="C1032" s="293" t="s">
        <v>8082</v>
      </c>
      <c r="D1032" s="293"/>
      <c r="E1032" s="293" t="s">
        <v>7245</v>
      </c>
      <c r="F1032" s="293" t="s">
        <v>4750</v>
      </c>
      <c r="G1032" s="291">
        <v>60</v>
      </c>
      <c r="H1032" s="292">
        <v>0</v>
      </c>
      <c r="I1032" s="293" t="s">
        <v>4816</v>
      </c>
      <c r="J1032" s="293" t="s">
        <v>4817</v>
      </c>
      <c r="K1032" s="293" t="s">
        <v>4737</v>
      </c>
      <c r="L1032" s="293" t="s">
        <v>4738</v>
      </c>
      <c r="M1032" s="293" t="s">
        <v>5095</v>
      </c>
      <c r="N1032" s="293"/>
      <c r="O1032" s="293" t="s">
        <v>7237</v>
      </c>
      <c r="P1032" s="293" t="s">
        <v>7238</v>
      </c>
      <c r="Q1032" s="293" t="s">
        <v>4741</v>
      </c>
    </row>
    <row r="1033" spans="1:17" x14ac:dyDescent="0.25">
      <c r="A1033" s="293" t="s">
        <v>8083</v>
      </c>
      <c r="B1033" s="293" t="s">
        <v>8084</v>
      </c>
      <c r="C1033" s="293" t="s">
        <v>8085</v>
      </c>
      <c r="D1033" s="293"/>
      <c r="E1033" s="293" t="s">
        <v>7245</v>
      </c>
      <c r="F1033" s="293" t="s">
        <v>4750</v>
      </c>
      <c r="G1033" s="291">
        <v>60</v>
      </c>
      <c r="H1033" s="292">
        <v>0</v>
      </c>
      <c r="I1033" s="293" t="s">
        <v>4746</v>
      </c>
      <c r="J1033" s="293" t="s">
        <v>4747</v>
      </c>
      <c r="K1033" s="293" t="s">
        <v>4737</v>
      </c>
      <c r="L1033" s="293" t="s">
        <v>4738</v>
      </c>
      <c r="M1033" s="293" t="s">
        <v>5328</v>
      </c>
      <c r="N1033" s="293"/>
      <c r="O1033" s="293" t="s">
        <v>7237</v>
      </c>
      <c r="P1033" s="293" t="s">
        <v>7238</v>
      </c>
      <c r="Q1033" s="293" t="s">
        <v>4741</v>
      </c>
    </row>
    <row r="1034" spans="1:17" x14ac:dyDescent="0.25">
      <c r="A1034" s="293" t="s">
        <v>8086</v>
      </c>
      <c r="B1034" s="293" t="s">
        <v>8087</v>
      </c>
      <c r="C1034" s="293" t="s">
        <v>8088</v>
      </c>
      <c r="D1034" s="293"/>
      <c r="E1034" s="293" t="s">
        <v>7245</v>
      </c>
      <c r="F1034" s="293" t="s">
        <v>4750</v>
      </c>
      <c r="G1034" s="291">
        <v>60</v>
      </c>
      <c r="H1034" s="292">
        <v>0</v>
      </c>
      <c r="I1034" s="293" t="s">
        <v>4816</v>
      </c>
      <c r="J1034" s="293" t="s">
        <v>4817</v>
      </c>
      <c r="K1034" s="293" t="s">
        <v>4737</v>
      </c>
      <c r="L1034" s="293" t="s">
        <v>4738</v>
      </c>
      <c r="M1034" s="293" t="s">
        <v>5095</v>
      </c>
      <c r="N1034" s="293"/>
      <c r="O1034" s="293" t="s">
        <v>7237</v>
      </c>
      <c r="P1034" s="293" t="s">
        <v>7238</v>
      </c>
      <c r="Q1034" s="293" t="s">
        <v>4741</v>
      </c>
    </row>
    <row r="1035" spans="1:17" x14ac:dyDescent="0.25">
      <c r="A1035" s="293" t="s">
        <v>8089</v>
      </c>
      <c r="B1035" s="293" t="s">
        <v>8090</v>
      </c>
      <c r="C1035" s="293" t="s">
        <v>8091</v>
      </c>
      <c r="D1035" s="293"/>
      <c r="E1035" s="293" t="s">
        <v>7245</v>
      </c>
      <c r="F1035" s="293" t="s">
        <v>4750</v>
      </c>
      <c r="G1035" s="291">
        <v>60</v>
      </c>
      <c r="H1035" s="292">
        <v>0</v>
      </c>
      <c r="I1035" s="293" t="s">
        <v>4816</v>
      </c>
      <c r="J1035" s="293" t="s">
        <v>4817</v>
      </c>
      <c r="K1035" s="293" t="s">
        <v>4737</v>
      </c>
      <c r="L1035" s="293" t="s">
        <v>4738</v>
      </c>
      <c r="M1035" s="293" t="s">
        <v>4818</v>
      </c>
      <c r="N1035" s="293"/>
      <c r="O1035" s="293" t="s">
        <v>7237</v>
      </c>
      <c r="P1035" s="293" t="s">
        <v>7238</v>
      </c>
      <c r="Q1035" s="293" t="s">
        <v>4741</v>
      </c>
    </row>
    <row r="1036" spans="1:17" x14ac:dyDescent="0.25">
      <c r="A1036" s="293" t="s">
        <v>8092</v>
      </c>
      <c r="B1036" s="293" t="s">
        <v>8093</v>
      </c>
      <c r="C1036" s="293" t="s">
        <v>8094</v>
      </c>
      <c r="D1036" s="293"/>
      <c r="E1036" s="293" t="s">
        <v>7245</v>
      </c>
      <c r="F1036" s="293" t="s">
        <v>4750</v>
      </c>
      <c r="G1036" s="291">
        <v>60</v>
      </c>
      <c r="H1036" s="292">
        <v>0</v>
      </c>
      <c r="I1036" s="293" t="s">
        <v>4816</v>
      </c>
      <c r="J1036" s="293" t="s">
        <v>4817</v>
      </c>
      <c r="K1036" s="293" t="s">
        <v>4737</v>
      </c>
      <c r="L1036" s="293" t="s">
        <v>4738</v>
      </c>
      <c r="M1036" s="293" t="s">
        <v>4739</v>
      </c>
      <c r="N1036" s="293"/>
      <c r="O1036" s="293" t="s">
        <v>7237</v>
      </c>
      <c r="P1036" s="293" t="s">
        <v>7238</v>
      </c>
      <c r="Q1036" s="293" t="s">
        <v>4741</v>
      </c>
    </row>
    <row r="1037" spans="1:17" x14ac:dyDescent="0.25">
      <c r="A1037" s="293" t="s">
        <v>8095</v>
      </c>
      <c r="B1037" s="293" t="s">
        <v>8096</v>
      </c>
      <c r="C1037" s="293" t="s">
        <v>8097</v>
      </c>
      <c r="D1037" s="293"/>
      <c r="E1037" s="293" t="s">
        <v>7245</v>
      </c>
      <c r="F1037" s="293" t="s">
        <v>4750</v>
      </c>
      <c r="G1037" s="291">
        <v>60</v>
      </c>
      <c r="H1037" s="292">
        <v>0</v>
      </c>
      <c r="I1037" s="293" t="s">
        <v>4816</v>
      </c>
      <c r="J1037" s="293" t="s">
        <v>4817</v>
      </c>
      <c r="K1037" s="293" t="s">
        <v>4737</v>
      </c>
      <c r="L1037" s="293" t="s">
        <v>4738</v>
      </c>
      <c r="M1037" s="293" t="s">
        <v>5121</v>
      </c>
      <c r="N1037" s="293"/>
      <c r="O1037" s="293" t="s">
        <v>7237</v>
      </c>
      <c r="P1037" s="293" t="s">
        <v>7238</v>
      </c>
      <c r="Q1037" s="293" t="s">
        <v>4741</v>
      </c>
    </row>
    <row r="1038" spans="1:17" x14ac:dyDescent="0.25">
      <c r="A1038" s="293" t="s">
        <v>8098</v>
      </c>
      <c r="B1038" s="293" t="s">
        <v>8099</v>
      </c>
      <c r="C1038" s="293" t="s">
        <v>8100</v>
      </c>
      <c r="D1038" s="293"/>
      <c r="E1038" s="293" t="s">
        <v>7245</v>
      </c>
      <c r="F1038" s="293" t="s">
        <v>4750</v>
      </c>
      <c r="G1038" s="291">
        <v>60</v>
      </c>
      <c r="H1038" s="292">
        <v>0</v>
      </c>
      <c r="I1038" s="293" t="s">
        <v>4788</v>
      </c>
      <c r="J1038" s="293" t="s">
        <v>4789</v>
      </c>
      <c r="K1038" s="293" t="s">
        <v>4737</v>
      </c>
      <c r="L1038" s="293" t="s">
        <v>4738</v>
      </c>
      <c r="M1038" s="293" t="s">
        <v>6447</v>
      </c>
      <c r="N1038" s="293"/>
      <c r="O1038" s="293" t="s">
        <v>7237</v>
      </c>
      <c r="P1038" s="293" t="s">
        <v>7238</v>
      </c>
      <c r="Q1038" s="293" t="s">
        <v>4741</v>
      </c>
    </row>
    <row r="1039" spans="1:17" x14ac:dyDescent="0.25">
      <c r="A1039" s="293" t="s">
        <v>8101</v>
      </c>
      <c r="B1039" s="293" t="s">
        <v>8102</v>
      </c>
      <c r="C1039" s="293" t="s">
        <v>8103</v>
      </c>
      <c r="D1039" s="293"/>
      <c r="E1039" s="293" t="s">
        <v>7245</v>
      </c>
      <c r="F1039" s="293" t="s">
        <v>4750</v>
      </c>
      <c r="G1039" s="291">
        <v>60</v>
      </c>
      <c r="H1039" s="292">
        <v>0</v>
      </c>
      <c r="I1039" s="293" t="s">
        <v>4939</v>
      </c>
      <c r="J1039" s="293" t="s">
        <v>4940</v>
      </c>
      <c r="K1039" s="293" t="s">
        <v>4737</v>
      </c>
      <c r="L1039" s="293" t="s">
        <v>4738</v>
      </c>
      <c r="M1039" s="293" t="s">
        <v>5121</v>
      </c>
      <c r="N1039" s="293"/>
      <c r="O1039" s="293" t="s">
        <v>7237</v>
      </c>
      <c r="P1039" s="293" t="s">
        <v>7238</v>
      </c>
      <c r="Q1039" s="293" t="s">
        <v>4741</v>
      </c>
    </row>
    <row r="1040" spans="1:17" x14ac:dyDescent="0.25">
      <c r="A1040" s="293" t="s">
        <v>8104</v>
      </c>
      <c r="B1040" s="293" t="s">
        <v>8105</v>
      </c>
      <c r="C1040" s="293" t="s">
        <v>8106</v>
      </c>
      <c r="D1040" s="293"/>
      <c r="E1040" s="293" t="s">
        <v>7245</v>
      </c>
      <c r="F1040" s="293" t="s">
        <v>4750</v>
      </c>
      <c r="G1040" s="291">
        <v>60</v>
      </c>
      <c r="H1040" s="292">
        <v>0</v>
      </c>
      <c r="I1040" s="293" t="s">
        <v>4755</v>
      </c>
      <c r="J1040" s="293" t="s">
        <v>4756</v>
      </c>
      <c r="K1040" s="293" t="s">
        <v>4737</v>
      </c>
      <c r="L1040" s="293" t="s">
        <v>4738</v>
      </c>
      <c r="M1040" s="293" t="s">
        <v>4916</v>
      </c>
      <c r="N1040" s="293"/>
      <c r="O1040" s="293" t="s">
        <v>7237</v>
      </c>
      <c r="P1040" s="293" t="s">
        <v>7238</v>
      </c>
      <c r="Q1040" s="293" t="s">
        <v>4741</v>
      </c>
    </row>
    <row r="1041" spans="1:17" x14ac:dyDescent="0.25">
      <c r="A1041" s="293" t="s">
        <v>8107</v>
      </c>
      <c r="B1041" s="293" t="s">
        <v>8108</v>
      </c>
      <c r="C1041" s="293" t="s">
        <v>8109</v>
      </c>
      <c r="D1041" s="293"/>
      <c r="E1041" s="293" t="s">
        <v>7245</v>
      </c>
      <c r="F1041" s="293" t="s">
        <v>4750</v>
      </c>
      <c r="G1041" s="291">
        <v>60</v>
      </c>
      <c r="H1041" s="292">
        <v>0</v>
      </c>
      <c r="I1041" s="293" t="s">
        <v>4939</v>
      </c>
      <c r="J1041" s="293" t="s">
        <v>4940</v>
      </c>
      <c r="K1041" s="293" t="s">
        <v>4737</v>
      </c>
      <c r="L1041" s="293" t="s">
        <v>4738</v>
      </c>
      <c r="M1041" s="293" t="s">
        <v>5121</v>
      </c>
      <c r="N1041" s="293" t="s">
        <v>7260</v>
      </c>
      <c r="O1041" s="293" t="s">
        <v>7237</v>
      </c>
      <c r="P1041" s="293" t="s">
        <v>7238</v>
      </c>
      <c r="Q1041" s="293" t="s">
        <v>4741</v>
      </c>
    </row>
    <row r="1042" spans="1:17" x14ac:dyDescent="0.25">
      <c r="A1042" s="293" t="s">
        <v>8110</v>
      </c>
      <c r="B1042" s="293" t="s">
        <v>8111</v>
      </c>
      <c r="C1042" s="293" t="s">
        <v>8112</v>
      </c>
      <c r="D1042" s="293"/>
      <c r="E1042" s="293" t="s">
        <v>7245</v>
      </c>
      <c r="F1042" s="293" t="s">
        <v>4750</v>
      </c>
      <c r="G1042" s="291">
        <v>60</v>
      </c>
      <c r="H1042" s="292">
        <v>0</v>
      </c>
      <c r="I1042" s="293" t="s">
        <v>4746</v>
      </c>
      <c r="J1042" s="293" t="s">
        <v>4747</v>
      </c>
      <c r="K1042" s="293" t="s">
        <v>4737</v>
      </c>
      <c r="L1042" s="293" t="s">
        <v>4738</v>
      </c>
      <c r="M1042" s="293" t="s">
        <v>4748</v>
      </c>
      <c r="N1042" s="293"/>
      <c r="O1042" s="293" t="s">
        <v>7237</v>
      </c>
      <c r="P1042" s="293" t="s">
        <v>7238</v>
      </c>
      <c r="Q1042" s="293" t="s">
        <v>4741</v>
      </c>
    </row>
    <row r="1043" spans="1:17" x14ac:dyDescent="0.25">
      <c r="A1043" s="293" t="s">
        <v>8113</v>
      </c>
      <c r="B1043" s="293" t="s">
        <v>8114</v>
      </c>
      <c r="C1043" s="293" t="s">
        <v>8115</v>
      </c>
      <c r="D1043" s="293"/>
      <c r="E1043" s="293" t="s">
        <v>8116</v>
      </c>
      <c r="F1043" s="293" t="s">
        <v>4750</v>
      </c>
      <c r="G1043" s="291">
        <v>60</v>
      </c>
      <c r="H1043" s="292">
        <v>0</v>
      </c>
      <c r="I1043" s="293" t="s">
        <v>4755</v>
      </c>
      <c r="J1043" s="293" t="s">
        <v>4756</v>
      </c>
      <c r="K1043" s="293" t="s">
        <v>4737</v>
      </c>
      <c r="L1043" s="293" t="s">
        <v>4738</v>
      </c>
      <c r="M1043" s="293" t="s">
        <v>4865</v>
      </c>
      <c r="N1043" s="293"/>
      <c r="O1043" s="293" t="s">
        <v>7237</v>
      </c>
      <c r="P1043" s="293" t="s">
        <v>7238</v>
      </c>
      <c r="Q1043" s="293" t="s">
        <v>4741</v>
      </c>
    </row>
    <row r="1044" spans="1:17" x14ac:dyDescent="0.25">
      <c r="A1044" s="293" t="s">
        <v>8117</v>
      </c>
      <c r="B1044" s="293" t="s">
        <v>8118</v>
      </c>
      <c r="C1044" s="293" t="s">
        <v>8119</v>
      </c>
      <c r="D1044" s="293"/>
      <c r="E1044" s="293" t="s">
        <v>7245</v>
      </c>
      <c r="F1044" s="293" t="s">
        <v>4750</v>
      </c>
      <c r="G1044" s="291">
        <v>60</v>
      </c>
      <c r="H1044" s="292">
        <v>0</v>
      </c>
      <c r="I1044" s="293" t="s">
        <v>4939</v>
      </c>
      <c r="J1044" s="293" t="s">
        <v>4940</v>
      </c>
      <c r="K1044" s="293" t="s">
        <v>4737</v>
      </c>
      <c r="L1044" s="293" t="s">
        <v>4738</v>
      </c>
      <c r="M1044" s="293" t="s">
        <v>5121</v>
      </c>
      <c r="N1044" s="293"/>
      <c r="O1044" s="293" t="s">
        <v>7237</v>
      </c>
      <c r="P1044" s="293" t="s">
        <v>7238</v>
      </c>
      <c r="Q1044" s="293" t="s">
        <v>4741</v>
      </c>
    </row>
    <row r="1045" spans="1:17" x14ac:dyDescent="0.25">
      <c r="A1045" s="293" t="s">
        <v>8120</v>
      </c>
      <c r="B1045" s="293" t="s">
        <v>8121</v>
      </c>
      <c r="C1045" s="293" t="s">
        <v>8122</v>
      </c>
      <c r="D1045" s="293"/>
      <c r="E1045" s="293" t="s">
        <v>7245</v>
      </c>
      <c r="F1045" s="293" t="s">
        <v>4750</v>
      </c>
      <c r="G1045" s="291">
        <v>60</v>
      </c>
      <c r="H1045" s="292">
        <v>0</v>
      </c>
      <c r="I1045" s="293" t="s">
        <v>4816</v>
      </c>
      <c r="J1045" s="293" t="s">
        <v>4817</v>
      </c>
      <c r="K1045" s="293" t="s">
        <v>4737</v>
      </c>
      <c r="L1045" s="293" t="s">
        <v>4738</v>
      </c>
      <c r="M1045" s="293" t="s">
        <v>4739</v>
      </c>
      <c r="N1045" s="293"/>
      <c r="O1045" s="293" t="s">
        <v>7237</v>
      </c>
      <c r="P1045" s="293" t="s">
        <v>7238</v>
      </c>
      <c r="Q1045" s="293" t="s">
        <v>4741</v>
      </c>
    </row>
    <row r="1046" spans="1:17" x14ac:dyDescent="0.25">
      <c r="A1046" s="293" t="s">
        <v>8123</v>
      </c>
      <c r="B1046" s="293" t="s">
        <v>8124</v>
      </c>
      <c r="C1046" s="293" t="s">
        <v>8125</v>
      </c>
      <c r="D1046" s="293"/>
      <c r="E1046" s="293" t="s">
        <v>7245</v>
      </c>
      <c r="F1046" s="293" t="s">
        <v>4750</v>
      </c>
      <c r="G1046" s="291">
        <v>60</v>
      </c>
      <c r="H1046" s="292">
        <v>0</v>
      </c>
      <c r="I1046" s="293" t="s">
        <v>4816</v>
      </c>
      <c r="J1046" s="293" t="s">
        <v>4817</v>
      </c>
      <c r="K1046" s="293" t="s">
        <v>4737</v>
      </c>
      <c r="L1046" s="293" t="s">
        <v>4738</v>
      </c>
      <c r="M1046" s="293" t="s">
        <v>5121</v>
      </c>
      <c r="N1046" s="293"/>
      <c r="O1046" s="293" t="s">
        <v>7237</v>
      </c>
      <c r="P1046" s="293" t="s">
        <v>7238</v>
      </c>
      <c r="Q1046" s="293" t="s">
        <v>4741</v>
      </c>
    </row>
    <row r="1047" spans="1:17" x14ac:dyDescent="0.25">
      <c r="A1047" s="293" t="s">
        <v>8126</v>
      </c>
      <c r="B1047" s="293" t="s">
        <v>8127</v>
      </c>
      <c r="C1047" s="293" t="s">
        <v>8128</v>
      </c>
      <c r="D1047" s="293"/>
      <c r="E1047" s="293" t="s">
        <v>7245</v>
      </c>
      <c r="F1047" s="293" t="s">
        <v>4750</v>
      </c>
      <c r="G1047" s="291">
        <v>60</v>
      </c>
      <c r="H1047" s="292">
        <v>0</v>
      </c>
      <c r="I1047" s="293" t="s">
        <v>4816</v>
      </c>
      <c r="J1047" s="293" t="s">
        <v>4817</v>
      </c>
      <c r="K1047" s="293" t="s">
        <v>4737</v>
      </c>
      <c r="L1047" s="293" t="s">
        <v>4738</v>
      </c>
      <c r="M1047" s="293" t="s">
        <v>4818</v>
      </c>
      <c r="N1047" s="293"/>
      <c r="O1047" s="293" t="s">
        <v>7237</v>
      </c>
      <c r="P1047" s="293" t="s">
        <v>7238</v>
      </c>
      <c r="Q1047" s="293" t="s">
        <v>4741</v>
      </c>
    </row>
    <row r="1048" spans="1:17" x14ac:dyDescent="0.25">
      <c r="A1048" s="293" t="s">
        <v>8129</v>
      </c>
      <c r="B1048" s="293" t="s">
        <v>8130</v>
      </c>
      <c r="C1048" s="293" t="s">
        <v>8131</v>
      </c>
      <c r="D1048" s="293"/>
      <c r="E1048" s="293" t="s">
        <v>7245</v>
      </c>
      <c r="F1048" s="293" t="s">
        <v>4750</v>
      </c>
      <c r="G1048" s="291">
        <v>60</v>
      </c>
      <c r="H1048" s="292">
        <v>0</v>
      </c>
      <c r="I1048" s="293" t="s">
        <v>4816</v>
      </c>
      <c r="J1048" s="293" t="s">
        <v>4817</v>
      </c>
      <c r="K1048" s="293" t="s">
        <v>4737</v>
      </c>
      <c r="L1048" s="293" t="s">
        <v>4738</v>
      </c>
      <c r="M1048" s="293" t="s">
        <v>7601</v>
      </c>
      <c r="N1048" s="293"/>
      <c r="O1048" s="293" t="s">
        <v>7237</v>
      </c>
      <c r="P1048" s="293" t="s">
        <v>7238</v>
      </c>
      <c r="Q1048" s="293" t="s">
        <v>4741</v>
      </c>
    </row>
    <row r="1049" spans="1:17" x14ac:dyDescent="0.25">
      <c r="A1049" s="293" t="s">
        <v>8132</v>
      </c>
      <c r="B1049" s="293" t="s">
        <v>8133</v>
      </c>
      <c r="C1049" s="293" t="s">
        <v>8134</v>
      </c>
      <c r="D1049" s="293"/>
      <c r="E1049" s="293" t="s">
        <v>7245</v>
      </c>
      <c r="F1049" s="293" t="s">
        <v>4750</v>
      </c>
      <c r="G1049" s="291">
        <v>60</v>
      </c>
      <c r="H1049" s="292">
        <v>0</v>
      </c>
      <c r="I1049" s="293" t="s">
        <v>4788</v>
      </c>
      <c r="J1049" s="293" t="s">
        <v>4789</v>
      </c>
      <c r="K1049" s="293" t="s">
        <v>4737</v>
      </c>
      <c r="L1049" s="293" t="s">
        <v>4738</v>
      </c>
      <c r="M1049" s="293" t="s">
        <v>6447</v>
      </c>
      <c r="N1049" s="293"/>
      <c r="O1049" s="293" t="s">
        <v>7237</v>
      </c>
      <c r="P1049" s="293" t="s">
        <v>7238</v>
      </c>
      <c r="Q1049" s="293" t="s">
        <v>4741</v>
      </c>
    </row>
    <row r="1050" spans="1:17" x14ac:dyDescent="0.25">
      <c r="A1050" s="293" t="s">
        <v>8135</v>
      </c>
      <c r="B1050" s="293" t="s">
        <v>8136</v>
      </c>
      <c r="C1050" s="293" t="s">
        <v>8137</v>
      </c>
      <c r="D1050" s="293"/>
      <c r="E1050" s="293" t="s">
        <v>7245</v>
      </c>
      <c r="F1050" s="293" t="s">
        <v>4750</v>
      </c>
      <c r="G1050" s="291">
        <v>60</v>
      </c>
      <c r="H1050" s="292">
        <v>0</v>
      </c>
      <c r="I1050" s="293" t="s">
        <v>4755</v>
      </c>
      <c r="J1050" s="293" t="s">
        <v>4756</v>
      </c>
      <c r="K1050" s="293" t="s">
        <v>4737</v>
      </c>
      <c r="L1050" s="293" t="s">
        <v>4738</v>
      </c>
      <c r="M1050" s="293" t="s">
        <v>4916</v>
      </c>
      <c r="N1050" s="293"/>
      <c r="O1050" s="293" t="s">
        <v>7237</v>
      </c>
      <c r="P1050" s="293" t="s">
        <v>7238</v>
      </c>
      <c r="Q1050" s="293" t="s">
        <v>4741</v>
      </c>
    </row>
    <row r="1051" spans="1:17" x14ac:dyDescent="0.25">
      <c r="A1051" s="293" t="s">
        <v>8138</v>
      </c>
      <c r="B1051" s="293" t="s">
        <v>8139</v>
      </c>
      <c r="C1051" s="293" t="s">
        <v>8140</v>
      </c>
      <c r="D1051" s="293"/>
      <c r="E1051" s="293" t="s">
        <v>7245</v>
      </c>
      <c r="F1051" s="293" t="s">
        <v>4750</v>
      </c>
      <c r="G1051" s="291">
        <v>60</v>
      </c>
      <c r="H1051" s="292">
        <v>0</v>
      </c>
      <c r="I1051" s="293" t="s">
        <v>4746</v>
      </c>
      <c r="J1051" s="293" t="s">
        <v>4747</v>
      </c>
      <c r="K1051" s="293" t="s">
        <v>4737</v>
      </c>
      <c r="L1051" s="293" t="s">
        <v>4738</v>
      </c>
      <c r="M1051" s="293" t="s">
        <v>4821</v>
      </c>
      <c r="N1051" s="293"/>
      <c r="O1051" s="293" t="s">
        <v>7237</v>
      </c>
      <c r="P1051" s="293" t="s">
        <v>7238</v>
      </c>
      <c r="Q1051" s="293" t="s">
        <v>4741</v>
      </c>
    </row>
    <row r="1052" spans="1:17" x14ac:dyDescent="0.25">
      <c r="A1052" s="293" t="s">
        <v>8141</v>
      </c>
      <c r="B1052" s="293" t="s">
        <v>8142</v>
      </c>
      <c r="C1052" s="293" t="s">
        <v>8143</v>
      </c>
      <c r="D1052" s="293"/>
      <c r="E1052" s="293" t="s">
        <v>7245</v>
      </c>
      <c r="F1052" s="293" t="s">
        <v>4750</v>
      </c>
      <c r="G1052" s="291">
        <v>60</v>
      </c>
      <c r="H1052" s="292">
        <v>0</v>
      </c>
      <c r="I1052" s="293" t="s">
        <v>4828</v>
      </c>
      <c r="J1052" s="293" t="s">
        <v>4829</v>
      </c>
      <c r="K1052" s="293" t="s">
        <v>4737</v>
      </c>
      <c r="L1052" s="293" t="s">
        <v>4738</v>
      </c>
      <c r="M1052" s="293" t="s">
        <v>6447</v>
      </c>
      <c r="N1052" s="293"/>
      <c r="O1052" s="293" t="s">
        <v>7237</v>
      </c>
      <c r="P1052" s="293" t="s">
        <v>7238</v>
      </c>
      <c r="Q1052" s="293" t="s">
        <v>4741</v>
      </c>
    </row>
    <row r="1053" spans="1:17" x14ac:dyDescent="0.25">
      <c r="A1053" s="293" t="s">
        <v>8144</v>
      </c>
      <c r="B1053" s="293" t="s">
        <v>8145</v>
      </c>
      <c r="C1053" s="293" t="s">
        <v>8146</v>
      </c>
      <c r="D1053" s="293"/>
      <c r="E1053" s="293" t="s">
        <v>7245</v>
      </c>
      <c r="F1053" s="293" t="s">
        <v>4750</v>
      </c>
      <c r="G1053" s="291">
        <v>60</v>
      </c>
      <c r="H1053" s="292">
        <v>0</v>
      </c>
      <c r="I1053" s="293" t="s">
        <v>4788</v>
      </c>
      <c r="J1053" s="293" t="s">
        <v>4789</v>
      </c>
      <c r="K1053" s="293" t="s">
        <v>4737</v>
      </c>
      <c r="L1053" s="293" t="s">
        <v>4738</v>
      </c>
      <c r="M1053" s="293" t="s">
        <v>4880</v>
      </c>
      <c r="N1053" s="293"/>
      <c r="O1053" s="293" t="s">
        <v>7237</v>
      </c>
      <c r="P1053" s="293" t="s">
        <v>7238</v>
      </c>
      <c r="Q1053" s="293" t="s">
        <v>4741</v>
      </c>
    </row>
    <row r="1054" spans="1:17" x14ac:dyDescent="0.25">
      <c r="A1054" s="293" t="s">
        <v>8147</v>
      </c>
      <c r="B1054" s="293" t="s">
        <v>8148</v>
      </c>
      <c r="C1054" s="293" t="s">
        <v>8149</v>
      </c>
      <c r="D1054" s="293"/>
      <c r="E1054" s="293" t="s">
        <v>7245</v>
      </c>
      <c r="F1054" s="293" t="s">
        <v>4750</v>
      </c>
      <c r="G1054" s="291">
        <v>60</v>
      </c>
      <c r="H1054" s="292">
        <v>0</v>
      </c>
      <c r="I1054" s="293" t="s">
        <v>4788</v>
      </c>
      <c r="J1054" s="293" t="s">
        <v>4789</v>
      </c>
      <c r="K1054" s="293" t="s">
        <v>4737</v>
      </c>
      <c r="L1054" s="293" t="s">
        <v>4738</v>
      </c>
      <c r="M1054" s="293" t="s">
        <v>4880</v>
      </c>
      <c r="N1054" s="293"/>
      <c r="O1054" s="293" t="s">
        <v>7237</v>
      </c>
      <c r="P1054" s="293" t="s">
        <v>7238</v>
      </c>
      <c r="Q1054" s="293" t="s">
        <v>4741</v>
      </c>
    </row>
    <row r="1055" spans="1:17" x14ac:dyDescent="0.25">
      <c r="A1055" s="293" t="s">
        <v>8150</v>
      </c>
      <c r="B1055" s="293" t="s">
        <v>8151</v>
      </c>
      <c r="C1055" s="293" t="s">
        <v>8152</v>
      </c>
      <c r="D1055" s="293"/>
      <c r="E1055" s="293" t="s">
        <v>7245</v>
      </c>
      <c r="F1055" s="293" t="s">
        <v>4750</v>
      </c>
      <c r="G1055" s="291">
        <v>60</v>
      </c>
      <c r="H1055" s="292">
        <v>0</v>
      </c>
      <c r="I1055" s="293" t="s">
        <v>4816</v>
      </c>
      <c r="J1055" s="293" t="s">
        <v>4817</v>
      </c>
      <c r="K1055" s="293" t="s">
        <v>4737</v>
      </c>
      <c r="L1055" s="293" t="s">
        <v>4738</v>
      </c>
      <c r="M1055" s="293" t="s">
        <v>5121</v>
      </c>
      <c r="N1055" s="293"/>
      <c r="O1055" s="293" t="s">
        <v>7237</v>
      </c>
      <c r="P1055" s="293" t="s">
        <v>7238</v>
      </c>
      <c r="Q1055" s="293" t="s">
        <v>4741</v>
      </c>
    </row>
    <row r="1056" spans="1:17" x14ac:dyDescent="0.25">
      <c r="A1056" s="293" t="s">
        <v>8153</v>
      </c>
      <c r="B1056" s="293" t="s">
        <v>8154</v>
      </c>
      <c r="C1056" s="293" t="s">
        <v>8155</v>
      </c>
      <c r="D1056" s="293"/>
      <c r="E1056" s="293" t="s">
        <v>7245</v>
      </c>
      <c r="F1056" s="293" t="s">
        <v>4750</v>
      </c>
      <c r="G1056" s="291">
        <v>60</v>
      </c>
      <c r="H1056" s="292">
        <v>0</v>
      </c>
      <c r="I1056" s="293" t="s">
        <v>4816</v>
      </c>
      <c r="J1056" s="293" t="s">
        <v>4817</v>
      </c>
      <c r="K1056" s="293" t="s">
        <v>4737</v>
      </c>
      <c r="L1056" s="293" t="s">
        <v>4738</v>
      </c>
      <c r="M1056" s="293" t="s">
        <v>4818</v>
      </c>
      <c r="N1056" s="293"/>
      <c r="O1056" s="293" t="s">
        <v>7237</v>
      </c>
      <c r="P1056" s="293" t="s">
        <v>7238</v>
      </c>
      <c r="Q1056" s="293" t="s">
        <v>4741</v>
      </c>
    </row>
    <row r="1057" spans="1:17" x14ac:dyDescent="0.25">
      <c r="A1057" s="293" t="s">
        <v>8156</v>
      </c>
      <c r="B1057" s="293" t="s">
        <v>8157</v>
      </c>
      <c r="C1057" s="293" t="s">
        <v>8158</v>
      </c>
      <c r="D1057" s="293"/>
      <c r="E1057" s="293" t="s">
        <v>7245</v>
      </c>
      <c r="F1057" s="293" t="s">
        <v>4750</v>
      </c>
      <c r="G1057" s="291">
        <v>60</v>
      </c>
      <c r="H1057" s="292">
        <v>0</v>
      </c>
      <c r="I1057" s="293" t="s">
        <v>4755</v>
      </c>
      <c r="J1057" s="293" t="s">
        <v>4756</v>
      </c>
      <c r="K1057" s="293" t="s">
        <v>4737</v>
      </c>
      <c r="L1057" s="293" t="s">
        <v>4738</v>
      </c>
      <c r="M1057" s="293" t="s">
        <v>4916</v>
      </c>
      <c r="N1057" s="293"/>
      <c r="O1057" s="293" t="s">
        <v>7237</v>
      </c>
      <c r="P1057" s="293" t="s">
        <v>7238</v>
      </c>
      <c r="Q1057" s="293" t="s">
        <v>4741</v>
      </c>
    </row>
    <row r="1058" spans="1:17" x14ac:dyDescent="0.25">
      <c r="A1058" s="293" t="s">
        <v>8159</v>
      </c>
      <c r="B1058" s="293" t="s">
        <v>8160</v>
      </c>
      <c r="C1058" s="293" t="s">
        <v>8161</v>
      </c>
      <c r="D1058" s="293"/>
      <c r="E1058" s="293" t="s">
        <v>7245</v>
      </c>
      <c r="F1058" s="293" t="s">
        <v>4750</v>
      </c>
      <c r="G1058" s="291">
        <v>60</v>
      </c>
      <c r="H1058" s="292">
        <v>0</v>
      </c>
      <c r="I1058" s="293" t="s">
        <v>4816</v>
      </c>
      <c r="J1058" s="293" t="s">
        <v>4817</v>
      </c>
      <c r="K1058" s="293" t="s">
        <v>4737</v>
      </c>
      <c r="L1058" s="293" t="s">
        <v>4738</v>
      </c>
      <c r="M1058" s="293" t="s">
        <v>5095</v>
      </c>
      <c r="N1058" s="293"/>
      <c r="O1058" s="293" t="s">
        <v>7237</v>
      </c>
      <c r="P1058" s="293" t="s">
        <v>7238</v>
      </c>
      <c r="Q1058" s="293" t="s">
        <v>4741</v>
      </c>
    </row>
    <row r="1059" spans="1:17" x14ac:dyDescent="0.25">
      <c r="A1059" s="293" t="s">
        <v>8162</v>
      </c>
      <c r="B1059" s="293" t="s">
        <v>8163</v>
      </c>
      <c r="C1059" s="293" t="s">
        <v>8164</v>
      </c>
      <c r="D1059" s="293"/>
      <c r="E1059" s="293" t="s">
        <v>7245</v>
      </c>
      <c r="F1059" s="293" t="s">
        <v>4750</v>
      </c>
      <c r="G1059" s="291">
        <v>60</v>
      </c>
      <c r="H1059" s="292">
        <v>0</v>
      </c>
      <c r="I1059" s="293" t="s">
        <v>4939</v>
      </c>
      <c r="J1059" s="293" t="s">
        <v>4940</v>
      </c>
      <c r="K1059" s="293" t="s">
        <v>4737</v>
      </c>
      <c r="L1059" s="293" t="s">
        <v>4738</v>
      </c>
      <c r="M1059" s="293" t="s">
        <v>4945</v>
      </c>
      <c r="N1059" s="293"/>
      <c r="O1059" s="293" t="s">
        <v>7237</v>
      </c>
      <c r="P1059" s="293" t="s">
        <v>7238</v>
      </c>
      <c r="Q1059" s="293" t="s">
        <v>4741</v>
      </c>
    </row>
    <row r="1060" spans="1:17" x14ac:dyDescent="0.25">
      <c r="A1060" s="293" t="s">
        <v>8165</v>
      </c>
      <c r="B1060" s="293" t="s">
        <v>8166</v>
      </c>
      <c r="C1060" s="293" t="s">
        <v>8167</v>
      </c>
      <c r="D1060" s="293"/>
      <c r="E1060" s="293" t="s">
        <v>7245</v>
      </c>
      <c r="F1060" s="293" t="s">
        <v>4750</v>
      </c>
      <c r="G1060" s="291">
        <v>60</v>
      </c>
      <c r="H1060" s="292">
        <v>0</v>
      </c>
      <c r="I1060" s="293" t="s">
        <v>4788</v>
      </c>
      <c r="J1060" s="293" t="s">
        <v>4789</v>
      </c>
      <c r="K1060" s="293" t="s">
        <v>4737</v>
      </c>
      <c r="L1060" s="293" t="s">
        <v>4738</v>
      </c>
      <c r="M1060" s="293" t="s">
        <v>4945</v>
      </c>
      <c r="N1060" s="293"/>
      <c r="O1060" s="293" t="s">
        <v>7237</v>
      </c>
      <c r="P1060" s="293" t="s">
        <v>7238</v>
      </c>
      <c r="Q1060" s="293" t="s">
        <v>4741</v>
      </c>
    </row>
    <row r="1061" spans="1:17" x14ac:dyDescent="0.25">
      <c r="A1061" s="293" t="s">
        <v>8168</v>
      </c>
      <c r="B1061" s="293" t="s">
        <v>8169</v>
      </c>
      <c r="C1061" s="293" t="s">
        <v>8170</v>
      </c>
      <c r="D1061" s="293"/>
      <c r="E1061" s="293" t="s">
        <v>7245</v>
      </c>
      <c r="F1061" s="293" t="s">
        <v>4750</v>
      </c>
      <c r="G1061" s="291">
        <v>60</v>
      </c>
      <c r="H1061" s="292">
        <v>0</v>
      </c>
      <c r="I1061" s="293" t="s">
        <v>4939</v>
      </c>
      <c r="J1061" s="293" t="s">
        <v>4940</v>
      </c>
      <c r="K1061" s="293" t="s">
        <v>4737</v>
      </c>
      <c r="L1061" s="293" t="s">
        <v>4738</v>
      </c>
      <c r="M1061" s="293" t="s">
        <v>5121</v>
      </c>
      <c r="N1061" s="293"/>
      <c r="O1061" s="293" t="s">
        <v>7237</v>
      </c>
      <c r="P1061" s="293" t="s">
        <v>7238</v>
      </c>
      <c r="Q1061" s="293" t="s">
        <v>4741</v>
      </c>
    </row>
    <row r="1062" spans="1:17" x14ac:dyDescent="0.25">
      <c r="A1062" s="293" t="s">
        <v>8171</v>
      </c>
      <c r="B1062" s="293" t="s">
        <v>8172</v>
      </c>
      <c r="C1062" s="293" t="s">
        <v>8173</v>
      </c>
      <c r="D1062" s="293"/>
      <c r="E1062" s="293" t="s">
        <v>7245</v>
      </c>
      <c r="F1062" s="293" t="s">
        <v>4750</v>
      </c>
      <c r="G1062" s="291">
        <v>60</v>
      </c>
      <c r="H1062" s="292">
        <v>0</v>
      </c>
      <c r="I1062" s="293" t="s">
        <v>4939</v>
      </c>
      <c r="J1062" s="293" t="s">
        <v>4940</v>
      </c>
      <c r="K1062" s="293" t="s">
        <v>4737</v>
      </c>
      <c r="L1062" s="293" t="s">
        <v>4738</v>
      </c>
      <c r="M1062" s="293" t="s">
        <v>4739</v>
      </c>
      <c r="N1062" s="293"/>
      <c r="O1062" s="293" t="s">
        <v>7237</v>
      </c>
      <c r="P1062" s="293" t="s">
        <v>7238</v>
      </c>
      <c r="Q1062" s="293" t="s">
        <v>4741</v>
      </c>
    </row>
    <row r="1063" spans="1:17" x14ac:dyDescent="0.25">
      <c r="A1063" s="293" t="s">
        <v>8174</v>
      </c>
      <c r="B1063" s="293" t="s">
        <v>8175</v>
      </c>
      <c r="C1063" s="293" t="s">
        <v>8176</v>
      </c>
      <c r="D1063" s="293"/>
      <c r="E1063" s="293" t="s">
        <v>7245</v>
      </c>
      <c r="F1063" s="293" t="s">
        <v>4750</v>
      </c>
      <c r="G1063" s="291">
        <v>60</v>
      </c>
      <c r="H1063" s="292">
        <v>0</v>
      </c>
      <c r="I1063" s="293" t="s">
        <v>4816</v>
      </c>
      <c r="J1063" s="293" t="s">
        <v>4817</v>
      </c>
      <c r="K1063" s="293" t="s">
        <v>4737</v>
      </c>
      <c r="L1063" s="293" t="s">
        <v>4738</v>
      </c>
      <c r="M1063" s="293" t="s">
        <v>5121</v>
      </c>
      <c r="N1063" s="293"/>
      <c r="O1063" s="293" t="s">
        <v>7237</v>
      </c>
      <c r="P1063" s="293" t="s">
        <v>7238</v>
      </c>
      <c r="Q1063" s="293" t="s">
        <v>4741</v>
      </c>
    </row>
    <row r="1064" spans="1:17" x14ac:dyDescent="0.25">
      <c r="A1064" s="293" t="s">
        <v>8177</v>
      </c>
      <c r="B1064" s="293" t="s">
        <v>8178</v>
      </c>
      <c r="C1064" s="293" t="s">
        <v>8179</v>
      </c>
      <c r="D1064" s="293"/>
      <c r="E1064" s="293" t="s">
        <v>7245</v>
      </c>
      <c r="F1064" s="293" t="s">
        <v>4750</v>
      </c>
      <c r="G1064" s="291">
        <v>60</v>
      </c>
      <c r="H1064" s="292">
        <v>0</v>
      </c>
      <c r="I1064" s="293" t="s">
        <v>4816</v>
      </c>
      <c r="J1064" s="293" t="s">
        <v>4817</v>
      </c>
      <c r="K1064" s="293" t="s">
        <v>4737</v>
      </c>
      <c r="L1064" s="293" t="s">
        <v>4738</v>
      </c>
      <c r="M1064" s="293" t="s">
        <v>5121</v>
      </c>
      <c r="N1064" s="293"/>
      <c r="O1064" s="293" t="s">
        <v>7237</v>
      </c>
      <c r="P1064" s="293" t="s">
        <v>7238</v>
      </c>
      <c r="Q1064" s="293" t="s">
        <v>4741</v>
      </c>
    </row>
    <row r="1065" spans="1:17" x14ac:dyDescent="0.25">
      <c r="A1065" s="293" t="s">
        <v>8180</v>
      </c>
      <c r="B1065" s="293" t="s">
        <v>8181</v>
      </c>
      <c r="C1065" s="293" t="s">
        <v>8182</v>
      </c>
      <c r="D1065" s="293"/>
      <c r="E1065" s="293" t="s">
        <v>7245</v>
      </c>
      <c r="F1065" s="293" t="s">
        <v>4750</v>
      </c>
      <c r="G1065" s="291">
        <v>60</v>
      </c>
      <c r="H1065" s="292">
        <v>0</v>
      </c>
      <c r="I1065" s="293" t="s">
        <v>4788</v>
      </c>
      <c r="J1065" s="293" t="s">
        <v>4789</v>
      </c>
      <c r="K1065" s="293" t="s">
        <v>4737</v>
      </c>
      <c r="L1065" s="293" t="s">
        <v>4738</v>
      </c>
      <c r="M1065" s="293" t="s">
        <v>4880</v>
      </c>
      <c r="N1065" s="293"/>
      <c r="O1065" s="293" t="s">
        <v>7237</v>
      </c>
      <c r="P1065" s="293" t="s">
        <v>7238</v>
      </c>
      <c r="Q1065" s="293" t="s">
        <v>4741</v>
      </c>
    </row>
    <row r="1066" spans="1:17" x14ac:dyDescent="0.25">
      <c r="A1066" s="293" t="s">
        <v>8183</v>
      </c>
      <c r="B1066" s="293" t="s">
        <v>8184</v>
      </c>
      <c r="C1066" s="293" t="s">
        <v>8185</v>
      </c>
      <c r="D1066" s="293"/>
      <c r="E1066" s="293" t="s">
        <v>7245</v>
      </c>
      <c r="F1066" s="293" t="s">
        <v>4750</v>
      </c>
      <c r="G1066" s="291">
        <v>60</v>
      </c>
      <c r="H1066" s="292">
        <v>0</v>
      </c>
      <c r="I1066" s="293" t="s">
        <v>4755</v>
      </c>
      <c r="J1066" s="293" t="s">
        <v>4756</v>
      </c>
      <c r="K1066" s="293" t="s">
        <v>4737</v>
      </c>
      <c r="L1066" s="293" t="s">
        <v>4738</v>
      </c>
      <c r="M1066" s="293" t="s">
        <v>4916</v>
      </c>
      <c r="N1066" s="293"/>
      <c r="O1066" s="293" t="s">
        <v>7237</v>
      </c>
      <c r="P1066" s="293" t="s">
        <v>7238</v>
      </c>
      <c r="Q1066" s="293" t="s">
        <v>4741</v>
      </c>
    </row>
    <row r="1067" spans="1:17" x14ac:dyDescent="0.25">
      <c r="A1067" s="293" t="s">
        <v>8186</v>
      </c>
      <c r="B1067" s="293" t="s">
        <v>8187</v>
      </c>
      <c r="C1067" s="293" t="s">
        <v>8188</v>
      </c>
      <c r="D1067" s="293"/>
      <c r="E1067" s="293" t="s">
        <v>7245</v>
      </c>
      <c r="F1067" s="293" t="s">
        <v>4750</v>
      </c>
      <c r="G1067" s="291">
        <v>60</v>
      </c>
      <c r="H1067" s="292">
        <v>0</v>
      </c>
      <c r="I1067" s="293" t="s">
        <v>4755</v>
      </c>
      <c r="J1067" s="293" t="s">
        <v>4756</v>
      </c>
      <c r="K1067" s="293" t="s">
        <v>4737</v>
      </c>
      <c r="L1067" s="293" t="s">
        <v>4738</v>
      </c>
      <c r="M1067" s="293" t="s">
        <v>4916</v>
      </c>
      <c r="N1067" s="293"/>
      <c r="O1067" s="293" t="s">
        <v>7237</v>
      </c>
      <c r="P1067" s="293" t="s">
        <v>7238</v>
      </c>
      <c r="Q1067" s="293" t="s">
        <v>4741</v>
      </c>
    </row>
    <row r="1068" spans="1:17" x14ac:dyDescent="0.25">
      <c r="A1068" s="293" t="s">
        <v>8189</v>
      </c>
      <c r="B1068" s="293" t="s">
        <v>8190</v>
      </c>
      <c r="C1068" s="293" t="s">
        <v>8191</v>
      </c>
      <c r="D1068" s="293"/>
      <c r="E1068" s="293" t="s">
        <v>7245</v>
      </c>
      <c r="F1068" s="293" t="s">
        <v>4750</v>
      </c>
      <c r="G1068" s="291">
        <v>60</v>
      </c>
      <c r="H1068" s="292">
        <v>0</v>
      </c>
      <c r="I1068" s="293" t="s">
        <v>4939</v>
      </c>
      <c r="J1068" s="293" t="s">
        <v>4940</v>
      </c>
      <c r="K1068" s="293" t="s">
        <v>4737</v>
      </c>
      <c r="L1068" s="293" t="s">
        <v>4738</v>
      </c>
      <c r="M1068" s="293" t="s">
        <v>4739</v>
      </c>
      <c r="N1068" s="293"/>
      <c r="O1068" s="293" t="s">
        <v>7237</v>
      </c>
      <c r="P1068" s="293" t="s">
        <v>7238</v>
      </c>
      <c r="Q1068" s="293" t="s">
        <v>4741</v>
      </c>
    </row>
    <row r="1069" spans="1:17" x14ac:dyDescent="0.25">
      <c r="A1069" s="293" t="s">
        <v>8192</v>
      </c>
      <c r="B1069" s="293" t="s">
        <v>8193</v>
      </c>
      <c r="C1069" s="293" t="s">
        <v>8194</v>
      </c>
      <c r="D1069" s="293"/>
      <c r="E1069" s="293" t="s">
        <v>7245</v>
      </c>
      <c r="F1069" s="293" t="s">
        <v>4750</v>
      </c>
      <c r="G1069" s="291">
        <v>60</v>
      </c>
      <c r="H1069" s="292">
        <v>0</v>
      </c>
      <c r="I1069" s="293" t="s">
        <v>4755</v>
      </c>
      <c r="J1069" s="293" t="s">
        <v>4756</v>
      </c>
      <c r="K1069" s="293" t="s">
        <v>4737</v>
      </c>
      <c r="L1069" s="293" t="s">
        <v>4738</v>
      </c>
      <c r="M1069" s="293" t="s">
        <v>4934</v>
      </c>
      <c r="N1069" s="293" t="s">
        <v>7306</v>
      </c>
      <c r="O1069" s="293" t="s">
        <v>7237</v>
      </c>
      <c r="P1069" s="293" t="s">
        <v>7238</v>
      </c>
      <c r="Q1069" s="293" t="s">
        <v>4741</v>
      </c>
    </row>
    <row r="1070" spans="1:17" x14ac:dyDescent="0.25">
      <c r="A1070" s="293" t="s">
        <v>8195</v>
      </c>
      <c r="B1070" s="293" t="s">
        <v>8196</v>
      </c>
      <c r="C1070" s="293" t="s">
        <v>8197</v>
      </c>
      <c r="D1070" s="293"/>
      <c r="E1070" s="293" t="s">
        <v>7245</v>
      </c>
      <c r="F1070" s="293" t="s">
        <v>4750</v>
      </c>
      <c r="G1070" s="291">
        <v>60</v>
      </c>
      <c r="H1070" s="292">
        <v>0</v>
      </c>
      <c r="I1070" s="293" t="s">
        <v>4939</v>
      </c>
      <c r="J1070" s="293" t="s">
        <v>4940</v>
      </c>
      <c r="K1070" s="293" t="s">
        <v>4737</v>
      </c>
      <c r="L1070" s="293" t="s">
        <v>4738</v>
      </c>
      <c r="M1070" s="293" t="s">
        <v>4818</v>
      </c>
      <c r="N1070" s="293"/>
      <c r="O1070" s="293" t="s">
        <v>7237</v>
      </c>
      <c r="P1070" s="293" t="s">
        <v>7238</v>
      </c>
      <c r="Q1070" s="293" t="s">
        <v>4741</v>
      </c>
    </row>
    <row r="1071" spans="1:17" x14ac:dyDescent="0.25">
      <c r="A1071" s="293" t="s">
        <v>8198</v>
      </c>
      <c r="B1071" s="293" t="s">
        <v>8199</v>
      </c>
      <c r="C1071" s="293" t="s">
        <v>8200</v>
      </c>
      <c r="D1071" s="293"/>
      <c r="E1071" s="293" t="s">
        <v>7245</v>
      </c>
      <c r="F1071" s="293" t="s">
        <v>4750</v>
      </c>
      <c r="G1071" s="291">
        <v>60</v>
      </c>
      <c r="H1071" s="292">
        <v>0</v>
      </c>
      <c r="I1071" s="293" t="s">
        <v>4788</v>
      </c>
      <c r="J1071" s="293" t="s">
        <v>4789</v>
      </c>
      <c r="K1071" s="293" t="s">
        <v>4737</v>
      </c>
      <c r="L1071" s="293" t="s">
        <v>4738</v>
      </c>
      <c r="M1071" s="293" t="s">
        <v>4880</v>
      </c>
      <c r="N1071" s="293"/>
      <c r="O1071" s="293" t="s">
        <v>7237</v>
      </c>
      <c r="P1071" s="293" t="s">
        <v>7238</v>
      </c>
      <c r="Q1071" s="293" t="s">
        <v>4741</v>
      </c>
    </row>
    <row r="1072" spans="1:17" x14ac:dyDescent="0.25">
      <c r="A1072" s="293" t="s">
        <v>8201</v>
      </c>
      <c r="B1072" s="293" t="s">
        <v>8202</v>
      </c>
      <c r="C1072" s="293" t="s">
        <v>8203</v>
      </c>
      <c r="D1072" s="293"/>
      <c r="E1072" s="293" t="s">
        <v>7245</v>
      </c>
      <c r="F1072" s="293" t="s">
        <v>4750</v>
      </c>
      <c r="G1072" s="291">
        <v>60</v>
      </c>
      <c r="H1072" s="292">
        <v>0</v>
      </c>
      <c r="I1072" s="293" t="s">
        <v>4816</v>
      </c>
      <c r="J1072" s="293" t="s">
        <v>4817</v>
      </c>
      <c r="K1072" s="293" t="s">
        <v>4737</v>
      </c>
      <c r="L1072" s="293" t="s">
        <v>4738</v>
      </c>
      <c r="M1072" s="293" t="s">
        <v>5121</v>
      </c>
      <c r="N1072" s="293"/>
      <c r="O1072" s="293" t="s">
        <v>7237</v>
      </c>
      <c r="P1072" s="293" t="s">
        <v>7238</v>
      </c>
      <c r="Q1072" s="293" t="s">
        <v>4741</v>
      </c>
    </row>
    <row r="1073" spans="1:17" x14ac:dyDescent="0.25">
      <c r="A1073" s="293" t="s">
        <v>8204</v>
      </c>
      <c r="B1073" s="293" t="s">
        <v>8205</v>
      </c>
      <c r="C1073" s="293" t="s">
        <v>8206</v>
      </c>
      <c r="D1073" s="293"/>
      <c r="E1073" s="293" t="s">
        <v>7245</v>
      </c>
      <c r="F1073" s="293" t="s">
        <v>4750</v>
      </c>
      <c r="G1073" s="291">
        <v>60</v>
      </c>
      <c r="H1073" s="292">
        <v>0</v>
      </c>
      <c r="I1073" s="293" t="s">
        <v>4788</v>
      </c>
      <c r="J1073" s="293" t="s">
        <v>4789</v>
      </c>
      <c r="K1073" s="293" t="s">
        <v>4737</v>
      </c>
      <c r="L1073" s="293" t="s">
        <v>4738</v>
      </c>
      <c r="M1073" s="293" t="s">
        <v>4945</v>
      </c>
      <c r="N1073" s="293"/>
      <c r="O1073" s="293" t="s">
        <v>7237</v>
      </c>
      <c r="P1073" s="293" t="s">
        <v>7238</v>
      </c>
      <c r="Q1073" s="293" t="s">
        <v>4741</v>
      </c>
    </row>
    <row r="1074" spans="1:17" x14ac:dyDescent="0.25">
      <c r="A1074" s="293" t="s">
        <v>8207</v>
      </c>
      <c r="B1074" s="293" t="s">
        <v>8208</v>
      </c>
      <c r="C1074" s="293" t="s">
        <v>8209</v>
      </c>
      <c r="D1074" s="293"/>
      <c r="E1074" s="293" t="s">
        <v>7245</v>
      </c>
      <c r="F1074" s="293" t="s">
        <v>4750</v>
      </c>
      <c r="G1074" s="291">
        <v>60</v>
      </c>
      <c r="H1074" s="292">
        <v>0</v>
      </c>
      <c r="I1074" s="293" t="s">
        <v>4816</v>
      </c>
      <c r="J1074" s="293" t="s">
        <v>4817</v>
      </c>
      <c r="K1074" s="293" t="s">
        <v>4737</v>
      </c>
      <c r="L1074" s="293" t="s">
        <v>4738</v>
      </c>
      <c r="M1074" s="293" t="s">
        <v>7601</v>
      </c>
      <c r="N1074" s="293"/>
      <c r="O1074" s="293" t="s">
        <v>7237</v>
      </c>
      <c r="P1074" s="293" t="s">
        <v>7238</v>
      </c>
      <c r="Q1074" s="293" t="s">
        <v>4741</v>
      </c>
    </row>
    <row r="1075" spans="1:17" x14ac:dyDescent="0.25">
      <c r="A1075" s="293" t="s">
        <v>8210</v>
      </c>
      <c r="B1075" s="293" t="s">
        <v>8211</v>
      </c>
      <c r="C1075" s="293" t="s">
        <v>8212</v>
      </c>
      <c r="D1075" s="293"/>
      <c r="E1075" s="293" t="s">
        <v>7245</v>
      </c>
      <c r="F1075" s="293" t="s">
        <v>4750</v>
      </c>
      <c r="G1075" s="291">
        <v>60</v>
      </c>
      <c r="H1075" s="292">
        <v>0</v>
      </c>
      <c r="I1075" s="293" t="s">
        <v>4788</v>
      </c>
      <c r="J1075" s="293" t="s">
        <v>4789</v>
      </c>
      <c r="K1075" s="293" t="s">
        <v>4737</v>
      </c>
      <c r="L1075" s="293" t="s">
        <v>4738</v>
      </c>
      <c r="M1075" s="293" t="s">
        <v>4824</v>
      </c>
      <c r="N1075" s="293"/>
      <c r="O1075" s="293" t="s">
        <v>7237</v>
      </c>
      <c r="P1075" s="293" t="s">
        <v>7238</v>
      </c>
      <c r="Q1075" s="293" t="s">
        <v>4741</v>
      </c>
    </row>
    <row r="1076" spans="1:17" x14ac:dyDescent="0.25">
      <c r="A1076" s="293" t="s">
        <v>8213</v>
      </c>
      <c r="B1076" s="293" t="s">
        <v>8214</v>
      </c>
      <c r="C1076" s="293" t="s">
        <v>8215</v>
      </c>
      <c r="D1076" s="293"/>
      <c r="E1076" s="293" t="s">
        <v>8116</v>
      </c>
      <c r="F1076" s="293" t="s">
        <v>4750</v>
      </c>
      <c r="G1076" s="291">
        <v>60</v>
      </c>
      <c r="H1076" s="292">
        <v>0</v>
      </c>
      <c r="I1076" s="293" t="s">
        <v>4755</v>
      </c>
      <c r="J1076" s="293" t="s">
        <v>4756</v>
      </c>
      <c r="K1076" s="293" t="s">
        <v>4737</v>
      </c>
      <c r="L1076" s="293" t="s">
        <v>4738</v>
      </c>
      <c r="M1076" s="293" t="s">
        <v>4934</v>
      </c>
      <c r="N1076" s="293"/>
      <c r="O1076" s="293" t="s">
        <v>7237</v>
      </c>
      <c r="P1076" s="293" t="s">
        <v>7238</v>
      </c>
      <c r="Q1076" s="293" t="s">
        <v>4741</v>
      </c>
    </row>
    <row r="1077" spans="1:17" x14ac:dyDescent="0.25">
      <c r="A1077" s="293" t="s">
        <v>8216</v>
      </c>
      <c r="B1077" s="293" t="s">
        <v>8217</v>
      </c>
      <c r="C1077" s="293" t="s">
        <v>8218</v>
      </c>
      <c r="D1077" s="293"/>
      <c r="E1077" s="293" t="s">
        <v>7245</v>
      </c>
      <c r="F1077" s="293" t="s">
        <v>4750</v>
      </c>
      <c r="G1077" s="291">
        <v>60</v>
      </c>
      <c r="H1077" s="292">
        <v>0</v>
      </c>
      <c r="I1077" s="293" t="s">
        <v>4816</v>
      </c>
      <c r="J1077" s="293" t="s">
        <v>4817</v>
      </c>
      <c r="K1077" s="293" t="s">
        <v>4737</v>
      </c>
      <c r="L1077" s="293" t="s">
        <v>4738</v>
      </c>
      <c r="M1077" s="293" t="s">
        <v>5121</v>
      </c>
      <c r="N1077" s="293"/>
      <c r="O1077" s="293" t="s">
        <v>7237</v>
      </c>
      <c r="P1077" s="293" t="s">
        <v>7238</v>
      </c>
      <c r="Q1077" s="293" t="s">
        <v>4741</v>
      </c>
    </row>
    <row r="1078" spans="1:17" x14ac:dyDescent="0.25">
      <c r="A1078" s="293" t="s">
        <v>8219</v>
      </c>
      <c r="B1078" s="293" t="s">
        <v>8220</v>
      </c>
      <c r="C1078" s="293" t="s">
        <v>8221</v>
      </c>
      <c r="D1078" s="293"/>
      <c r="E1078" s="293" t="s">
        <v>7245</v>
      </c>
      <c r="F1078" s="293" t="s">
        <v>4750</v>
      </c>
      <c r="G1078" s="291">
        <v>60</v>
      </c>
      <c r="H1078" s="292">
        <v>0</v>
      </c>
      <c r="I1078" s="293" t="s">
        <v>4788</v>
      </c>
      <c r="J1078" s="293" t="s">
        <v>4789</v>
      </c>
      <c r="K1078" s="293" t="s">
        <v>4737</v>
      </c>
      <c r="L1078" s="293" t="s">
        <v>4738</v>
      </c>
      <c r="M1078" s="293" t="s">
        <v>4945</v>
      </c>
      <c r="N1078" s="293"/>
      <c r="O1078" s="293" t="s">
        <v>7237</v>
      </c>
      <c r="P1078" s="293" t="s">
        <v>7238</v>
      </c>
      <c r="Q1078" s="293" t="s">
        <v>4741</v>
      </c>
    </row>
    <row r="1079" spans="1:17" x14ac:dyDescent="0.25">
      <c r="A1079" s="293" t="s">
        <v>8222</v>
      </c>
      <c r="B1079" s="293" t="s">
        <v>8223</v>
      </c>
      <c r="C1079" s="293" t="s">
        <v>8224</v>
      </c>
      <c r="D1079" s="293"/>
      <c r="E1079" s="293" t="s">
        <v>7245</v>
      </c>
      <c r="F1079" s="293" t="s">
        <v>4750</v>
      </c>
      <c r="G1079" s="291">
        <v>60</v>
      </c>
      <c r="H1079" s="292">
        <v>0</v>
      </c>
      <c r="I1079" s="293" t="s">
        <v>4788</v>
      </c>
      <c r="J1079" s="293" t="s">
        <v>4789</v>
      </c>
      <c r="K1079" s="293" t="s">
        <v>4737</v>
      </c>
      <c r="L1079" s="293" t="s">
        <v>4738</v>
      </c>
      <c r="M1079" s="293" t="s">
        <v>6447</v>
      </c>
      <c r="N1079" s="293"/>
      <c r="O1079" s="293" t="s">
        <v>7237</v>
      </c>
      <c r="P1079" s="293" t="s">
        <v>7238</v>
      </c>
      <c r="Q1079" s="293" t="s">
        <v>4741</v>
      </c>
    </row>
    <row r="1080" spans="1:17" x14ac:dyDescent="0.25">
      <c r="A1080" s="293" t="s">
        <v>8225</v>
      </c>
      <c r="B1080" s="293" t="s">
        <v>8226</v>
      </c>
      <c r="C1080" s="293" t="s">
        <v>8227</v>
      </c>
      <c r="D1080" s="293"/>
      <c r="E1080" s="293" t="s">
        <v>7245</v>
      </c>
      <c r="F1080" s="293" t="s">
        <v>4750</v>
      </c>
      <c r="G1080" s="291">
        <v>60</v>
      </c>
      <c r="H1080" s="292">
        <v>0</v>
      </c>
      <c r="I1080" s="293" t="s">
        <v>4755</v>
      </c>
      <c r="J1080" s="293" t="s">
        <v>4756</v>
      </c>
      <c r="K1080" s="293" t="s">
        <v>4737</v>
      </c>
      <c r="L1080" s="293" t="s">
        <v>4738</v>
      </c>
      <c r="M1080" s="293" t="s">
        <v>4757</v>
      </c>
      <c r="N1080" s="293"/>
      <c r="O1080" s="293" t="s">
        <v>7237</v>
      </c>
      <c r="P1080" s="293" t="s">
        <v>7238</v>
      </c>
      <c r="Q1080" s="293" t="s">
        <v>4741</v>
      </c>
    </row>
    <row r="1081" spans="1:17" x14ac:dyDescent="0.25">
      <c r="A1081" s="293" t="s">
        <v>8228</v>
      </c>
      <c r="B1081" s="293" t="s">
        <v>8229</v>
      </c>
      <c r="C1081" s="293" t="s">
        <v>8230</v>
      </c>
      <c r="D1081" s="293"/>
      <c r="E1081" s="293" t="s">
        <v>7245</v>
      </c>
      <c r="F1081" s="293" t="s">
        <v>4750</v>
      </c>
      <c r="G1081" s="291">
        <v>60</v>
      </c>
      <c r="H1081" s="292">
        <v>0</v>
      </c>
      <c r="I1081" s="293" t="s">
        <v>4755</v>
      </c>
      <c r="J1081" s="293" t="s">
        <v>4756</v>
      </c>
      <c r="K1081" s="293" t="s">
        <v>4737</v>
      </c>
      <c r="L1081" s="293" t="s">
        <v>4738</v>
      </c>
      <c r="M1081" s="293" t="s">
        <v>4767</v>
      </c>
      <c r="N1081" s="293"/>
      <c r="O1081" s="293" t="s">
        <v>7237</v>
      </c>
      <c r="P1081" s="293" t="s">
        <v>7238</v>
      </c>
      <c r="Q1081" s="293" t="s">
        <v>4741</v>
      </c>
    </row>
    <row r="1082" spans="1:17" x14ac:dyDescent="0.25">
      <c r="A1082" s="293" t="s">
        <v>8231</v>
      </c>
      <c r="B1082" s="293" t="s">
        <v>8232</v>
      </c>
      <c r="C1082" s="293" t="s">
        <v>8233</v>
      </c>
      <c r="D1082" s="293"/>
      <c r="E1082" s="293" t="s">
        <v>7245</v>
      </c>
      <c r="F1082" s="293" t="s">
        <v>4750</v>
      </c>
      <c r="G1082" s="291">
        <v>60</v>
      </c>
      <c r="H1082" s="292">
        <v>0</v>
      </c>
      <c r="I1082" s="293" t="s">
        <v>4746</v>
      </c>
      <c r="J1082" s="293" t="s">
        <v>4747</v>
      </c>
      <c r="K1082" s="293" t="s">
        <v>4737</v>
      </c>
      <c r="L1082" s="293" t="s">
        <v>4738</v>
      </c>
      <c r="M1082" s="293" t="s">
        <v>4821</v>
      </c>
      <c r="N1082" s="293"/>
      <c r="O1082" s="293" t="s">
        <v>7237</v>
      </c>
      <c r="P1082" s="293" t="s">
        <v>7238</v>
      </c>
      <c r="Q1082" s="293" t="s">
        <v>4741</v>
      </c>
    </row>
    <row r="1083" spans="1:17" x14ac:dyDescent="0.25">
      <c r="A1083" s="293" t="s">
        <v>8234</v>
      </c>
      <c r="B1083" s="293" t="s">
        <v>8235</v>
      </c>
      <c r="C1083" s="293" t="s">
        <v>8236</v>
      </c>
      <c r="D1083" s="293"/>
      <c r="E1083" s="293" t="s">
        <v>7245</v>
      </c>
      <c r="F1083" s="293" t="s">
        <v>4750</v>
      </c>
      <c r="G1083" s="291">
        <v>60</v>
      </c>
      <c r="H1083" s="292">
        <v>0</v>
      </c>
      <c r="I1083" s="293" t="s">
        <v>4816</v>
      </c>
      <c r="J1083" s="293" t="s">
        <v>4817</v>
      </c>
      <c r="K1083" s="293" t="s">
        <v>4737</v>
      </c>
      <c r="L1083" s="293" t="s">
        <v>4738</v>
      </c>
      <c r="M1083" s="293" t="s">
        <v>4739</v>
      </c>
      <c r="N1083" s="293"/>
      <c r="O1083" s="293" t="s">
        <v>7237</v>
      </c>
      <c r="P1083" s="293" t="s">
        <v>7238</v>
      </c>
      <c r="Q1083" s="293" t="s">
        <v>4741</v>
      </c>
    </row>
    <row r="1084" spans="1:17" x14ac:dyDescent="0.25">
      <c r="A1084" s="293" t="s">
        <v>8237</v>
      </c>
      <c r="B1084" s="293" t="s">
        <v>8238</v>
      </c>
      <c r="C1084" s="293" t="s">
        <v>8239</v>
      </c>
      <c r="D1084" s="293"/>
      <c r="E1084" s="293" t="s">
        <v>7245</v>
      </c>
      <c r="F1084" s="293" t="s">
        <v>4750</v>
      </c>
      <c r="G1084" s="291">
        <v>60</v>
      </c>
      <c r="H1084" s="292">
        <v>0</v>
      </c>
      <c r="I1084" s="293" t="s">
        <v>4746</v>
      </c>
      <c r="J1084" s="293" t="s">
        <v>4747</v>
      </c>
      <c r="K1084" s="293" t="s">
        <v>4737</v>
      </c>
      <c r="L1084" s="293" t="s">
        <v>4738</v>
      </c>
      <c r="M1084" s="293" t="s">
        <v>6404</v>
      </c>
      <c r="N1084" s="293"/>
      <c r="O1084" s="293" t="s">
        <v>7237</v>
      </c>
      <c r="P1084" s="293" t="s">
        <v>7238</v>
      </c>
      <c r="Q1084" s="293" t="s">
        <v>4741</v>
      </c>
    </row>
    <row r="1085" spans="1:17" x14ac:dyDescent="0.25">
      <c r="A1085" s="293" t="s">
        <v>8240</v>
      </c>
      <c r="B1085" s="293" t="s">
        <v>8241</v>
      </c>
      <c r="C1085" s="293" t="s">
        <v>8242</v>
      </c>
      <c r="D1085" s="293"/>
      <c r="E1085" s="293" t="s">
        <v>7245</v>
      </c>
      <c r="F1085" s="293" t="s">
        <v>4750</v>
      </c>
      <c r="G1085" s="291">
        <v>60</v>
      </c>
      <c r="H1085" s="292">
        <v>0</v>
      </c>
      <c r="I1085" s="293" t="s">
        <v>4746</v>
      </c>
      <c r="J1085" s="293" t="s">
        <v>4747</v>
      </c>
      <c r="K1085" s="293" t="s">
        <v>4737</v>
      </c>
      <c r="L1085" s="293" t="s">
        <v>4738</v>
      </c>
      <c r="M1085" s="293" t="s">
        <v>4821</v>
      </c>
      <c r="N1085" s="293"/>
      <c r="O1085" s="293" t="s">
        <v>7237</v>
      </c>
      <c r="P1085" s="293" t="s">
        <v>7238</v>
      </c>
      <c r="Q1085" s="293" t="s">
        <v>4741</v>
      </c>
    </row>
    <row r="1086" spans="1:17" x14ac:dyDescent="0.25">
      <c r="A1086" s="293" t="s">
        <v>8243</v>
      </c>
      <c r="B1086" s="293" t="s">
        <v>8244</v>
      </c>
      <c r="C1086" s="293" t="s">
        <v>8245</v>
      </c>
      <c r="D1086" s="293"/>
      <c r="E1086" s="293" t="s">
        <v>7245</v>
      </c>
      <c r="F1086" s="293" t="s">
        <v>4750</v>
      </c>
      <c r="G1086" s="291">
        <v>60</v>
      </c>
      <c r="H1086" s="292">
        <v>0</v>
      </c>
      <c r="I1086" s="293" t="s">
        <v>4755</v>
      </c>
      <c r="J1086" s="293" t="s">
        <v>4756</v>
      </c>
      <c r="K1086" s="293" t="s">
        <v>4737</v>
      </c>
      <c r="L1086" s="293" t="s">
        <v>4738</v>
      </c>
      <c r="M1086" s="293" t="s">
        <v>4785</v>
      </c>
      <c r="N1086" s="293"/>
      <c r="O1086" s="293" t="s">
        <v>7237</v>
      </c>
      <c r="P1086" s="293" t="s">
        <v>7238</v>
      </c>
      <c r="Q1086" s="293" t="s">
        <v>4741</v>
      </c>
    </row>
    <row r="1087" spans="1:17" x14ac:dyDescent="0.25">
      <c r="A1087" s="293" t="s">
        <v>8246</v>
      </c>
      <c r="B1087" s="293" t="s">
        <v>8247</v>
      </c>
      <c r="C1087" s="293" t="s">
        <v>8248</v>
      </c>
      <c r="D1087" s="293"/>
      <c r="E1087" s="293" t="s">
        <v>7245</v>
      </c>
      <c r="F1087" s="293" t="s">
        <v>4750</v>
      </c>
      <c r="G1087" s="291">
        <v>60</v>
      </c>
      <c r="H1087" s="292">
        <v>0</v>
      </c>
      <c r="I1087" s="293" t="s">
        <v>4816</v>
      </c>
      <c r="J1087" s="293" t="s">
        <v>4817</v>
      </c>
      <c r="K1087" s="293" t="s">
        <v>4737</v>
      </c>
      <c r="L1087" s="293" t="s">
        <v>4738</v>
      </c>
      <c r="M1087" s="293" t="s">
        <v>4739</v>
      </c>
      <c r="N1087" s="293"/>
      <c r="O1087" s="293" t="s">
        <v>7237</v>
      </c>
      <c r="P1087" s="293" t="s">
        <v>7238</v>
      </c>
      <c r="Q1087" s="293" t="s">
        <v>4741</v>
      </c>
    </row>
    <row r="1088" spans="1:17" x14ac:dyDescent="0.25">
      <c r="A1088" s="293" t="s">
        <v>8249</v>
      </c>
      <c r="B1088" s="293" t="s">
        <v>8250</v>
      </c>
      <c r="C1088" s="293" t="s">
        <v>8251</v>
      </c>
      <c r="D1088" s="293"/>
      <c r="E1088" s="293" t="s">
        <v>7245</v>
      </c>
      <c r="F1088" s="293" t="s">
        <v>4750</v>
      </c>
      <c r="G1088" s="291">
        <v>60</v>
      </c>
      <c r="H1088" s="292">
        <v>0</v>
      </c>
      <c r="I1088" s="293" t="s">
        <v>4755</v>
      </c>
      <c r="J1088" s="293" t="s">
        <v>4756</v>
      </c>
      <c r="K1088" s="293" t="s">
        <v>4737</v>
      </c>
      <c r="L1088" s="293" t="s">
        <v>4738</v>
      </c>
      <c r="M1088" s="293" t="s">
        <v>4865</v>
      </c>
      <c r="N1088" s="293"/>
      <c r="O1088" s="293" t="s">
        <v>7237</v>
      </c>
      <c r="P1088" s="293" t="s">
        <v>7238</v>
      </c>
      <c r="Q1088" s="293" t="s">
        <v>4741</v>
      </c>
    </row>
    <row r="1089" spans="1:17" x14ac:dyDescent="0.25">
      <c r="A1089" s="293" t="s">
        <v>8252</v>
      </c>
      <c r="B1089" s="293" t="s">
        <v>8253</v>
      </c>
      <c r="C1089" s="293" t="s">
        <v>8254</v>
      </c>
      <c r="D1089" s="293"/>
      <c r="E1089" s="293" t="s">
        <v>7245</v>
      </c>
      <c r="F1089" s="293" t="s">
        <v>4750</v>
      </c>
      <c r="G1089" s="291">
        <v>60</v>
      </c>
      <c r="H1089" s="292">
        <v>0</v>
      </c>
      <c r="I1089" s="293" t="s">
        <v>4746</v>
      </c>
      <c r="J1089" s="293" t="s">
        <v>4747</v>
      </c>
      <c r="K1089" s="293" t="s">
        <v>4737</v>
      </c>
      <c r="L1089" s="293" t="s">
        <v>4738</v>
      </c>
      <c r="M1089" s="293" t="s">
        <v>4821</v>
      </c>
      <c r="N1089" s="293"/>
      <c r="O1089" s="293" t="s">
        <v>7237</v>
      </c>
      <c r="P1089" s="293" t="s">
        <v>7238</v>
      </c>
      <c r="Q1089" s="293" t="s">
        <v>4741</v>
      </c>
    </row>
    <row r="1090" spans="1:17" x14ac:dyDescent="0.25">
      <c r="A1090" s="293" t="s">
        <v>8255</v>
      </c>
      <c r="B1090" s="293" t="s">
        <v>8256</v>
      </c>
      <c r="C1090" s="293" t="s">
        <v>8257</v>
      </c>
      <c r="D1090" s="293"/>
      <c r="E1090" s="293" t="s">
        <v>7245</v>
      </c>
      <c r="F1090" s="293" t="s">
        <v>4750</v>
      </c>
      <c r="G1090" s="291">
        <v>60</v>
      </c>
      <c r="H1090" s="292">
        <v>0</v>
      </c>
      <c r="I1090" s="293" t="s">
        <v>4788</v>
      </c>
      <c r="J1090" s="293" t="s">
        <v>4789</v>
      </c>
      <c r="K1090" s="293" t="s">
        <v>4737</v>
      </c>
      <c r="L1090" s="293" t="s">
        <v>4738</v>
      </c>
      <c r="M1090" s="293" t="s">
        <v>4945</v>
      </c>
      <c r="N1090" s="293"/>
      <c r="O1090" s="293" t="s">
        <v>7237</v>
      </c>
      <c r="P1090" s="293" t="s">
        <v>7238</v>
      </c>
      <c r="Q1090" s="293" t="s">
        <v>4741</v>
      </c>
    </row>
    <row r="1091" spans="1:17" x14ac:dyDescent="0.25">
      <c r="A1091" s="293" t="s">
        <v>8258</v>
      </c>
      <c r="B1091" s="293" t="s">
        <v>8259</v>
      </c>
      <c r="C1091" s="293" t="s">
        <v>8260</v>
      </c>
      <c r="D1091" s="293"/>
      <c r="E1091" s="293" t="s">
        <v>7245</v>
      </c>
      <c r="F1091" s="293" t="s">
        <v>4750</v>
      </c>
      <c r="G1091" s="291">
        <v>60</v>
      </c>
      <c r="H1091" s="292">
        <v>0</v>
      </c>
      <c r="I1091" s="293" t="s">
        <v>4755</v>
      </c>
      <c r="J1091" s="293" t="s">
        <v>4756</v>
      </c>
      <c r="K1091" s="293" t="s">
        <v>4737</v>
      </c>
      <c r="L1091" s="293" t="s">
        <v>4738</v>
      </c>
      <c r="M1091" s="293" t="s">
        <v>4757</v>
      </c>
      <c r="N1091" s="293"/>
      <c r="O1091" s="293" t="s">
        <v>7237</v>
      </c>
      <c r="P1091" s="293" t="s">
        <v>7238</v>
      </c>
      <c r="Q1091" s="293" t="s">
        <v>4741</v>
      </c>
    </row>
    <row r="1092" spans="1:17" x14ac:dyDescent="0.25">
      <c r="A1092" s="293" t="s">
        <v>8261</v>
      </c>
      <c r="B1092" s="293" t="s">
        <v>8262</v>
      </c>
      <c r="C1092" s="293" t="s">
        <v>8263</v>
      </c>
      <c r="D1092" s="293"/>
      <c r="E1092" s="293" t="s">
        <v>7245</v>
      </c>
      <c r="F1092" s="293" t="s">
        <v>4750</v>
      </c>
      <c r="G1092" s="291">
        <v>60</v>
      </c>
      <c r="H1092" s="292">
        <v>0</v>
      </c>
      <c r="I1092" s="293" t="s">
        <v>4755</v>
      </c>
      <c r="J1092" s="293" t="s">
        <v>4756</v>
      </c>
      <c r="K1092" s="293" t="s">
        <v>4737</v>
      </c>
      <c r="L1092" s="293" t="s">
        <v>4738</v>
      </c>
      <c r="M1092" s="293" t="s">
        <v>4916</v>
      </c>
      <c r="N1092" s="293"/>
      <c r="O1092" s="293" t="s">
        <v>7237</v>
      </c>
      <c r="P1092" s="293" t="s">
        <v>7238</v>
      </c>
      <c r="Q1092" s="293" t="s">
        <v>4741</v>
      </c>
    </row>
    <row r="1093" spans="1:17" x14ac:dyDescent="0.25">
      <c r="A1093" s="293" t="s">
        <v>8264</v>
      </c>
      <c r="B1093" s="293" t="s">
        <v>8265</v>
      </c>
      <c r="C1093" s="293" t="s">
        <v>8266</v>
      </c>
      <c r="D1093" s="293"/>
      <c r="E1093" s="293" t="s">
        <v>7245</v>
      </c>
      <c r="F1093" s="293" t="s">
        <v>4750</v>
      </c>
      <c r="G1093" s="291">
        <v>60</v>
      </c>
      <c r="H1093" s="292">
        <v>0</v>
      </c>
      <c r="I1093" s="293" t="s">
        <v>4788</v>
      </c>
      <c r="J1093" s="293" t="s">
        <v>4789</v>
      </c>
      <c r="K1093" s="293" t="s">
        <v>4737</v>
      </c>
      <c r="L1093" s="293" t="s">
        <v>4738</v>
      </c>
      <c r="M1093" s="293" t="s">
        <v>6447</v>
      </c>
      <c r="N1093" s="293"/>
      <c r="O1093" s="293" t="s">
        <v>7237</v>
      </c>
      <c r="P1093" s="293" t="s">
        <v>7238</v>
      </c>
      <c r="Q1093" s="293" t="s">
        <v>4741</v>
      </c>
    </row>
    <row r="1094" spans="1:17" x14ac:dyDescent="0.25">
      <c r="A1094" s="293" t="s">
        <v>8267</v>
      </c>
      <c r="B1094" s="293" t="s">
        <v>8268</v>
      </c>
      <c r="C1094" s="293" t="s">
        <v>8269</v>
      </c>
      <c r="D1094" s="293"/>
      <c r="E1094" s="293" t="s">
        <v>7245</v>
      </c>
      <c r="F1094" s="293" t="s">
        <v>4750</v>
      </c>
      <c r="G1094" s="291">
        <v>60</v>
      </c>
      <c r="H1094" s="292">
        <v>0</v>
      </c>
      <c r="I1094" s="293" t="s">
        <v>4788</v>
      </c>
      <c r="J1094" s="293" t="s">
        <v>4789</v>
      </c>
      <c r="K1094" s="293" t="s">
        <v>4737</v>
      </c>
      <c r="L1094" s="293" t="s">
        <v>4738</v>
      </c>
      <c r="M1094" s="293" t="s">
        <v>4824</v>
      </c>
      <c r="N1094" s="293"/>
      <c r="O1094" s="293" t="s">
        <v>7237</v>
      </c>
      <c r="P1094" s="293" t="s">
        <v>7238</v>
      </c>
      <c r="Q1094" s="293" t="s">
        <v>4741</v>
      </c>
    </row>
    <row r="1095" spans="1:17" x14ac:dyDescent="0.25">
      <c r="A1095" s="293" t="s">
        <v>8270</v>
      </c>
      <c r="B1095" s="293" t="s">
        <v>8271</v>
      </c>
      <c r="C1095" s="293" t="s">
        <v>8272</v>
      </c>
      <c r="D1095" s="293"/>
      <c r="E1095" s="293" t="s">
        <v>7245</v>
      </c>
      <c r="F1095" s="293" t="s">
        <v>4750</v>
      </c>
      <c r="G1095" s="291">
        <v>60</v>
      </c>
      <c r="H1095" s="292">
        <v>0</v>
      </c>
      <c r="I1095" s="293" t="s">
        <v>4755</v>
      </c>
      <c r="J1095" s="293" t="s">
        <v>4756</v>
      </c>
      <c r="K1095" s="293" t="s">
        <v>4737</v>
      </c>
      <c r="L1095" s="293" t="s">
        <v>4738</v>
      </c>
      <c r="M1095" s="293" t="s">
        <v>4767</v>
      </c>
      <c r="N1095" s="293"/>
      <c r="O1095" s="293" t="s">
        <v>7237</v>
      </c>
      <c r="P1095" s="293" t="s">
        <v>7238</v>
      </c>
      <c r="Q1095" s="293" t="s">
        <v>4741</v>
      </c>
    </row>
    <row r="1096" spans="1:17" x14ac:dyDescent="0.25">
      <c r="A1096" s="293" t="s">
        <v>8273</v>
      </c>
      <c r="B1096" s="293" t="s">
        <v>8274</v>
      </c>
      <c r="C1096" s="293" t="s">
        <v>8275</v>
      </c>
      <c r="D1096" s="293"/>
      <c r="E1096" s="293" t="s">
        <v>7245</v>
      </c>
      <c r="F1096" s="293" t="s">
        <v>4750</v>
      </c>
      <c r="G1096" s="291">
        <v>60</v>
      </c>
      <c r="H1096" s="292">
        <v>0</v>
      </c>
      <c r="I1096" s="293" t="s">
        <v>4816</v>
      </c>
      <c r="J1096" s="293" t="s">
        <v>4817</v>
      </c>
      <c r="K1096" s="293" t="s">
        <v>4737</v>
      </c>
      <c r="L1096" s="293" t="s">
        <v>4738</v>
      </c>
      <c r="M1096" s="293" t="s">
        <v>6572</v>
      </c>
      <c r="N1096" s="293"/>
      <c r="O1096" s="293" t="s">
        <v>7237</v>
      </c>
      <c r="P1096" s="293" t="s">
        <v>7238</v>
      </c>
      <c r="Q1096" s="293" t="s">
        <v>4741</v>
      </c>
    </row>
    <row r="1097" spans="1:17" x14ac:dyDescent="0.25">
      <c r="A1097" s="293" t="s">
        <v>8276</v>
      </c>
      <c r="B1097" s="293" t="s">
        <v>8277</v>
      </c>
      <c r="C1097" s="293" t="s">
        <v>8278</v>
      </c>
      <c r="D1097" s="293"/>
      <c r="E1097" s="293" t="s">
        <v>7245</v>
      </c>
      <c r="F1097" s="293" t="s">
        <v>4750</v>
      </c>
      <c r="G1097" s="291">
        <v>60</v>
      </c>
      <c r="H1097" s="292">
        <v>0</v>
      </c>
      <c r="I1097" s="293" t="s">
        <v>4816</v>
      </c>
      <c r="J1097" s="293" t="s">
        <v>4817</v>
      </c>
      <c r="K1097" s="293" t="s">
        <v>4737</v>
      </c>
      <c r="L1097" s="293" t="s">
        <v>4738</v>
      </c>
      <c r="M1097" s="293" t="s">
        <v>4818</v>
      </c>
      <c r="N1097" s="293"/>
      <c r="O1097" s="293" t="s">
        <v>7237</v>
      </c>
      <c r="P1097" s="293" t="s">
        <v>7238</v>
      </c>
      <c r="Q1097" s="293" t="s">
        <v>4741</v>
      </c>
    </row>
    <row r="1098" spans="1:17" x14ac:dyDescent="0.25">
      <c r="A1098" s="293" t="s">
        <v>8279</v>
      </c>
      <c r="B1098" s="293" t="s">
        <v>8280</v>
      </c>
      <c r="C1098" s="293" t="s">
        <v>8281</v>
      </c>
      <c r="D1098" s="293"/>
      <c r="E1098" s="293" t="s">
        <v>7245</v>
      </c>
      <c r="F1098" s="293" t="s">
        <v>4750</v>
      </c>
      <c r="G1098" s="291">
        <v>60</v>
      </c>
      <c r="H1098" s="292">
        <v>0</v>
      </c>
      <c r="I1098" s="293" t="s">
        <v>4755</v>
      </c>
      <c r="J1098" s="293" t="s">
        <v>4756</v>
      </c>
      <c r="K1098" s="293" t="s">
        <v>4737</v>
      </c>
      <c r="L1098" s="293" t="s">
        <v>4738</v>
      </c>
      <c r="M1098" s="293" t="s">
        <v>4865</v>
      </c>
      <c r="N1098" s="293"/>
      <c r="O1098" s="293" t="s">
        <v>7237</v>
      </c>
      <c r="P1098" s="293" t="s">
        <v>7238</v>
      </c>
      <c r="Q1098" s="293" t="s">
        <v>4741</v>
      </c>
    </row>
    <row r="1099" spans="1:17" x14ac:dyDescent="0.25">
      <c r="A1099" s="293" t="s">
        <v>8282</v>
      </c>
      <c r="B1099" s="293" t="s">
        <v>8283</v>
      </c>
      <c r="C1099" s="293" t="s">
        <v>8284</v>
      </c>
      <c r="D1099" s="293"/>
      <c r="E1099" s="293" t="s">
        <v>7245</v>
      </c>
      <c r="F1099" s="293" t="s">
        <v>4750</v>
      </c>
      <c r="G1099" s="291">
        <v>60</v>
      </c>
      <c r="H1099" s="292">
        <v>0</v>
      </c>
      <c r="I1099" s="293" t="s">
        <v>4816</v>
      </c>
      <c r="J1099" s="293" t="s">
        <v>4817</v>
      </c>
      <c r="K1099" s="293" t="s">
        <v>4737</v>
      </c>
      <c r="L1099" s="293" t="s">
        <v>4738</v>
      </c>
      <c r="M1099" s="293" t="s">
        <v>5095</v>
      </c>
      <c r="N1099" s="293"/>
      <c r="O1099" s="293" t="s">
        <v>7237</v>
      </c>
      <c r="P1099" s="293" t="s">
        <v>7238</v>
      </c>
      <c r="Q1099" s="293" t="s">
        <v>4741</v>
      </c>
    </row>
    <row r="1100" spans="1:17" x14ac:dyDescent="0.25">
      <c r="A1100" s="293" t="s">
        <v>8285</v>
      </c>
      <c r="B1100" s="293" t="s">
        <v>8286</v>
      </c>
      <c r="C1100" s="293" t="s">
        <v>8287</v>
      </c>
      <c r="D1100" s="293"/>
      <c r="E1100" s="293" t="s">
        <v>7245</v>
      </c>
      <c r="F1100" s="293" t="s">
        <v>4750</v>
      </c>
      <c r="G1100" s="291">
        <v>60</v>
      </c>
      <c r="H1100" s="292">
        <v>0</v>
      </c>
      <c r="I1100" s="293" t="s">
        <v>4788</v>
      </c>
      <c r="J1100" s="293" t="s">
        <v>4789</v>
      </c>
      <c r="K1100" s="293" t="s">
        <v>4737</v>
      </c>
      <c r="L1100" s="293" t="s">
        <v>4738</v>
      </c>
      <c r="M1100" s="293" t="s">
        <v>4880</v>
      </c>
      <c r="N1100" s="293"/>
      <c r="O1100" s="293" t="s">
        <v>7237</v>
      </c>
      <c r="P1100" s="293" t="s">
        <v>7238</v>
      </c>
      <c r="Q1100" s="293" t="s">
        <v>4741</v>
      </c>
    </row>
    <row r="1101" spans="1:17" x14ac:dyDescent="0.25">
      <c r="A1101" s="293" t="s">
        <v>8288</v>
      </c>
      <c r="B1101" s="293" t="s">
        <v>8289</v>
      </c>
      <c r="C1101" s="293" t="s">
        <v>8290</v>
      </c>
      <c r="D1101" s="293"/>
      <c r="E1101" s="293" t="s">
        <v>7245</v>
      </c>
      <c r="F1101" s="293" t="s">
        <v>4750</v>
      </c>
      <c r="G1101" s="291">
        <v>60</v>
      </c>
      <c r="H1101" s="292">
        <v>0</v>
      </c>
      <c r="I1101" s="293" t="s">
        <v>4788</v>
      </c>
      <c r="J1101" s="293" t="s">
        <v>4789</v>
      </c>
      <c r="K1101" s="293" t="s">
        <v>4737</v>
      </c>
      <c r="L1101" s="293" t="s">
        <v>4738</v>
      </c>
      <c r="M1101" s="293" t="s">
        <v>6447</v>
      </c>
      <c r="N1101" s="293"/>
      <c r="O1101" s="293" t="s">
        <v>7237</v>
      </c>
      <c r="P1101" s="293" t="s">
        <v>7238</v>
      </c>
      <c r="Q1101" s="293" t="s">
        <v>4741</v>
      </c>
    </row>
    <row r="1102" spans="1:17" x14ac:dyDescent="0.25">
      <c r="A1102" s="293" t="s">
        <v>8291</v>
      </c>
      <c r="B1102" s="293" t="s">
        <v>8292</v>
      </c>
      <c r="C1102" s="293" t="s">
        <v>8293</v>
      </c>
      <c r="D1102" s="293"/>
      <c r="E1102" s="293" t="s">
        <v>7245</v>
      </c>
      <c r="F1102" s="293" t="s">
        <v>4750</v>
      </c>
      <c r="G1102" s="291">
        <v>60</v>
      </c>
      <c r="H1102" s="292">
        <v>0</v>
      </c>
      <c r="I1102" s="293" t="s">
        <v>4816</v>
      </c>
      <c r="J1102" s="293" t="s">
        <v>4817</v>
      </c>
      <c r="K1102" s="293" t="s">
        <v>4737</v>
      </c>
      <c r="L1102" s="293" t="s">
        <v>4738</v>
      </c>
      <c r="M1102" s="293" t="s">
        <v>4739</v>
      </c>
      <c r="N1102" s="293"/>
      <c r="O1102" s="293" t="s">
        <v>7237</v>
      </c>
      <c r="P1102" s="293" t="s">
        <v>7238</v>
      </c>
      <c r="Q1102" s="293" t="s">
        <v>4741</v>
      </c>
    </row>
    <row r="1103" spans="1:17" x14ac:dyDescent="0.25">
      <c r="A1103" s="293" t="s">
        <v>8294</v>
      </c>
      <c r="B1103" s="293" t="s">
        <v>8295</v>
      </c>
      <c r="C1103" s="293" t="s">
        <v>8296</v>
      </c>
      <c r="D1103" s="293"/>
      <c r="E1103" s="293" t="s">
        <v>7245</v>
      </c>
      <c r="F1103" s="293" t="s">
        <v>4750</v>
      </c>
      <c r="G1103" s="291">
        <v>60</v>
      </c>
      <c r="H1103" s="292">
        <v>0</v>
      </c>
      <c r="I1103" s="293" t="s">
        <v>4788</v>
      </c>
      <c r="J1103" s="293" t="s">
        <v>4789</v>
      </c>
      <c r="K1103" s="293" t="s">
        <v>4737</v>
      </c>
      <c r="L1103" s="293" t="s">
        <v>4738</v>
      </c>
      <c r="M1103" s="293" t="s">
        <v>4824</v>
      </c>
      <c r="N1103" s="293"/>
      <c r="O1103" s="293" t="s">
        <v>7237</v>
      </c>
      <c r="P1103" s="293" t="s">
        <v>7238</v>
      </c>
      <c r="Q1103" s="293" t="s">
        <v>4741</v>
      </c>
    </row>
    <row r="1104" spans="1:17" x14ac:dyDescent="0.25">
      <c r="A1104" s="293" t="s">
        <v>8297</v>
      </c>
      <c r="B1104" s="293" t="s">
        <v>8298</v>
      </c>
      <c r="C1104" s="293" t="s">
        <v>8299</v>
      </c>
      <c r="D1104" s="293"/>
      <c r="E1104" s="293" t="s">
        <v>7245</v>
      </c>
      <c r="F1104" s="293" t="s">
        <v>4750</v>
      </c>
      <c r="G1104" s="291">
        <v>60</v>
      </c>
      <c r="H1104" s="292">
        <v>0</v>
      </c>
      <c r="I1104" s="293" t="s">
        <v>4755</v>
      </c>
      <c r="J1104" s="293" t="s">
        <v>4756</v>
      </c>
      <c r="K1104" s="293" t="s">
        <v>4737</v>
      </c>
      <c r="L1104" s="293" t="s">
        <v>4738</v>
      </c>
      <c r="M1104" s="293" t="s">
        <v>4916</v>
      </c>
      <c r="N1104" s="293"/>
      <c r="O1104" s="293" t="s">
        <v>7237</v>
      </c>
      <c r="P1104" s="293" t="s">
        <v>7238</v>
      </c>
      <c r="Q1104" s="293" t="s">
        <v>4741</v>
      </c>
    </row>
    <row r="1105" spans="1:17" x14ac:dyDescent="0.25">
      <c r="A1105" s="293" t="s">
        <v>8300</v>
      </c>
      <c r="B1105" s="293" t="s">
        <v>8301</v>
      </c>
      <c r="C1105" s="293" t="s">
        <v>8302</v>
      </c>
      <c r="D1105" s="293"/>
      <c r="E1105" s="293" t="s">
        <v>7245</v>
      </c>
      <c r="F1105" s="293" t="s">
        <v>4750</v>
      </c>
      <c r="G1105" s="291">
        <v>60</v>
      </c>
      <c r="H1105" s="292">
        <v>0</v>
      </c>
      <c r="I1105" s="293" t="s">
        <v>4939</v>
      </c>
      <c r="J1105" s="293" t="s">
        <v>4940</v>
      </c>
      <c r="K1105" s="293" t="s">
        <v>4737</v>
      </c>
      <c r="L1105" s="293" t="s">
        <v>4738</v>
      </c>
      <c r="M1105" s="293" t="s">
        <v>4945</v>
      </c>
      <c r="N1105" s="293"/>
      <c r="O1105" s="293" t="s">
        <v>7237</v>
      </c>
      <c r="P1105" s="293" t="s">
        <v>7238</v>
      </c>
      <c r="Q1105" s="293" t="s">
        <v>4741</v>
      </c>
    </row>
    <row r="1106" spans="1:17" x14ac:dyDescent="0.25">
      <c r="A1106" s="293" t="s">
        <v>8303</v>
      </c>
      <c r="B1106" s="293" t="s">
        <v>8304</v>
      </c>
      <c r="C1106" s="293" t="s">
        <v>8305</v>
      </c>
      <c r="D1106" s="293"/>
      <c r="E1106" s="293" t="s">
        <v>7245</v>
      </c>
      <c r="F1106" s="293" t="s">
        <v>4750</v>
      </c>
      <c r="G1106" s="291">
        <v>60</v>
      </c>
      <c r="H1106" s="292">
        <v>0</v>
      </c>
      <c r="I1106" s="293" t="s">
        <v>4746</v>
      </c>
      <c r="J1106" s="293" t="s">
        <v>4747</v>
      </c>
      <c r="K1106" s="293" t="s">
        <v>4737</v>
      </c>
      <c r="L1106" s="293" t="s">
        <v>4738</v>
      </c>
      <c r="M1106" s="293" t="s">
        <v>4821</v>
      </c>
      <c r="N1106" s="293"/>
      <c r="O1106" s="293" t="s">
        <v>7237</v>
      </c>
      <c r="P1106" s="293" t="s">
        <v>7238</v>
      </c>
      <c r="Q1106" s="293" t="s">
        <v>4741</v>
      </c>
    </row>
    <row r="1107" spans="1:17" x14ac:dyDescent="0.25">
      <c r="A1107" s="293" t="s">
        <v>8306</v>
      </c>
      <c r="B1107" s="293" t="s">
        <v>8307</v>
      </c>
      <c r="C1107" s="293" t="s">
        <v>8308</v>
      </c>
      <c r="D1107" s="293"/>
      <c r="E1107" s="293" t="s">
        <v>7245</v>
      </c>
      <c r="F1107" s="293" t="s">
        <v>4750</v>
      </c>
      <c r="G1107" s="291">
        <v>60</v>
      </c>
      <c r="H1107" s="292">
        <v>0</v>
      </c>
      <c r="I1107" s="293" t="s">
        <v>4746</v>
      </c>
      <c r="J1107" s="293" t="s">
        <v>4747</v>
      </c>
      <c r="K1107" s="293" t="s">
        <v>4737</v>
      </c>
      <c r="L1107" s="293" t="s">
        <v>4738</v>
      </c>
      <c r="M1107" s="293" t="s">
        <v>4821</v>
      </c>
      <c r="N1107" s="293"/>
      <c r="O1107" s="293" t="s">
        <v>7237</v>
      </c>
      <c r="P1107" s="293" t="s">
        <v>7238</v>
      </c>
      <c r="Q1107" s="293" t="s">
        <v>4741</v>
      </c>
    </row>
    <row r="1108" spans="1:17" x14ac:dyDescent="0.25">
      <c r="A1108" s="293" t="s">
        <v>8309</v>
      </c>
      <c r="B1108" s="293" t="s">
        <v>8310</v>
      </c>
      <c r="C1108" s="293" t="s">
        <v>8311</v>
      </c>
      <c r="D1108" s="293"/>
      <c r="E1108" s="293" t="s">
        <v>7245</v>
      </c>
      <c r="F1108" s="293" t="s">
        <v>4750</v>
      </c>
      <c r="G1108" s="291">
        <v>60</v>
      </c>
      <c r="H1108" s="292">
        <v>0</v>
      </c>
      <c r="I1108" s="293" t="s">
        <v>4788</v>
      </c>
      <c r="J1108" s="293" t="s">
        <v>4789</v>
      </c>
      <c r="K1108" s="293" t="s">
        <v>4737</v>
      </c>
      <c r="L1108" s="293" t="s">
        <v>4738</v>
      </c>
      <c r="M1108" s="293" t="s">
        <v>4790</v>
      </c>
      <c r="N1108" s="293"/>
      <c r="O1108" s="293" t="s">
        <v>7237</v>
      </c>
      <c r="P1108" s="293" t="s">
        <v>7238</v>
      </c>
      <c r="Q1108" s="293" t="s">
        <v>4741</v>
      </c>
    </row>
    <row r="1109" spans="1:17" x14ac:dyDescent="0.25">
      <c r="A1109" s="293" t="s">
        <v>8312</v>
      </c>
      <c r="B1109" s="293" t="s">
        <v>8313</v>
      </c>
      <c r="C1109" s="293" t="s">
        <v>8314</v>
      </c>
      <c r="D1109" s="293"/>
      <c r="E1109" s="293" t="s">
        <v>7245</v>
      </c>
      <c r="F1109" s="293" t="s">
        <v>4750</v>
      </c>
      <c r="G1109" s="291">
        <v>60</v>
      </c>
      <c r="H1109" s="292">
        <v>0</v>
      </c>
      <c r="I1109" s="293" t="s">
        <v>4755</v>
      </c>
      <c r="J1109" s="293" t="s">
        <v>4756</v>
      </c>
      <c r="K1109" s="293" t="s">
        <v>4737</v>
      </c>
      <c r="L1109" s="293" t="s">
        <v>4738</v>
      </c>
      <c r="M1109" s="293" t="s">
        <v>4916</v>
      </c>
      <c r="N1109" s="293"/>
      <c r="O1109" s="293" t="s">
        <v>7237</v>
      </c>
      <c r="P1109" s="293" t="s">
        <v>7238</v>
      </c>
      <c r="Q1109" s="293" t="s">
        <v>4741</v>
      </c>
    </row>
    <row r="1110" spans="1:17" x14ac:dyDescent="0.25">
      <c r="A1110" s="293" t="s">
        <v>8315</v>
      </c>
      <c r="B1110" s="293" t="s">
        <v>8316</v>
      </c>
      <c r="C1110" s="293" t="s">
        <v>8317</v>
      </c>
      <c r="D1110" s="293"/>
      <c r="E1110" s="293" t="s">
        <v>7245</v>
      </c>
      <c r="F1110" s="293" t="s">
        <v>4750</v>
      </c>
      <c r="G1110" s="291">
        <v>60</v>
      </c>
      <c r="H1110" s="292">
        <v>0</v>
      </c>
      <c r="I1110" s="293" t="s">
        <v>4788</v>
      </c>
      <c r="J1110" s="293" t="s">
        <v>4789</v>
      </c>
      <c r="K1110" s="293" t="s">
        <v>4737</v>
      </c>
      <c r="L1110" s="293" t="s">
        <v>4738</v>
      </c>
      <c r="M1110" s="293" t="s">
        <v>4830</v>
      </c>
      <c r="N1110" s="293"/>
      <c r="O1110" s="293" t="s">
        <v>7237</v>
      </c>
      <c r="P1110" s="293" t="s">
        <v>7238</v>
      </c>
      <c r="Q1110" s="293" t="s">
        <v>4741</v>
      </c>
    </row>
    <row r="1111" spans="1:17" x14ac:dyDescent="0.25">
      <c r="A1111" s="293" t="s">
        <v>8318</v>
      </c>
      <c r="B1111" s="293" t="s">
        <v>8319</v>
      </c>
      <c r="C1111" s="293" t="s">
        <v>8320</v>
      </c>
      <c r="D1111" s="293"/>
      <c r="E1111" s="293" t="s">
        <v>7245</v>
      </c>
      <c r="F1111" s="293" t="s">
        <v>4750</v>
      </c>
      <c r="G1111" s="291">
        <v>60</v>
      </c>
      <c r="H1111" s="292">
        <v>0</v>
      </c>
      <c r="I1111" s="293" t="s">
        <v>4755</v>
      </c>
      <c r="J1111" s="293" t="s">
        <v>4756</v>
      </c>
      <c r="K1111" s="293" t="s">
        <v>4737</v>
      </c>
      <c r="L1111" s="293" t="s">
        <v>4738</v>
      </c>
      <c r="M1111" s="293" t="s">
        <v>4916</v>
      </c>
      <c r="N1111" s="293" t="s">
        <v>8321</v>
      </c>
      <c r="O1111" s="293" t="s">
        <v>7237</v>
      </c>
      <c r="P1111" s="293" t="s">
        <v>7238</v>
      </c>
      <c r="Q1111" s="293" t="s">
        <v>4741</v>
      </c>
    </row>
    <row r="1112" spans="1:17" x14ac:dyDescent="0.25">
      <c r="A1112" s="293" t="s">
        <v>8322</v>
      </c>
      <c r="B1112" s="293" t="s">
        <v>8323</v>
      </c>
      <c r="C1112" s="293" t="s">
        <v>8324</v>
      </c>
      <c r="D1112" s="293"/>
      <c r="E1112" s="293" t="s">
        <v>7245</v>
      </c>
      <c r="F1112" s="293" t="s">
        <v>4750</v>
      </c>
      <c r="G1112" s="291">
        <v>60</v>
      </c>
      <c r="H1112" s="292">
        <v>0</v>
      </c>
      <c r="I1112" s="293" t="s">
        <v>4755</v>
      </c>
      <c r="J1112" s="293" t="s">
        <v>4756</v>
      </c>
      <c r="K1112" s="293" t="s">
        <v>4737</v>
      </c>
      <c r="L1112" s="293" t="s">
        <v>4738</v>
      </c>
      <c r="M1112" s="293" t="s">
        <v>4767</v>
      </c>
      <c r="N1112" s="293"/>
      <c r="O1112" s="293" t="s">
        <v>7237</v>
      </c>
      <c r="P1112" s="293" t="s">
        <v>7238</v>
      </c>
      <c r="Q1112" s="293" t="s">
        <v>4741</v>
      </c>
    </row>
    <row r="1113" spans="1:17" x14ac:dyDescent="0.25">
      <c r="A1113" s="293" t="s">
        <v>8325</v>
      </c>
      <c r="B1113" s="293" t="s">
        <v>8326</v>
      </c>
      <c r="C1113" s="293" t="s">
        <v>8327</v>
      </c>
      <c r="D1113" s="293"/>
      <c r="E1113" s="293" t="s">
        <v>7245</v>
      </c>
      <c r="F1113" s="293" t="s">
        <v>4750</v>
      </c>
      <c r="G1113" s="291">
        <v>60</v>
      </c>
      <c r="H1113" s="292">
        <v>0</v>
      </c>
      <c r="I1113" s="293" t="s">
        <v>4788</v>
      </c>
      <c r="J1113" s="293" t="s">
        <v>4789</v>
      </c>
      <c r="K1113" s="293" t="s">
        <v>4737</v>
      </c>
      <c r="L1113" s="293" t="s">
        <v>4738</v>
      </c>
      <c r="M1113" s="293" t="s">
        <v>4830</v>
      </c>
      <c r="N1113" s="293"/>
      <c r="O1113" s="293" t="s">
        <v>7237</v>
      </c>
      <c r="P1113" s="293" t="s">
        <v>7238</v>
      </c>
      <c r="Q1113" s="293" t="s">
        <v>4741</v>
      </c>
    </row>
    <row r="1114" spans="1:17" x14ac:dyDescent="0.25">
      <c r="A1114" s="293" t="s">
        <v>8328</v>
      </c>
      <c r="B1114" s="293" t="s">
        <v>8329</v>
      </c>
      <c r="C1114" s="293" t="s">
        <v>8330</v>
      </c>
      <c r="D1114" s="293"/>
      <c r="E1114" s="293" t="s">
        <v>7245</v>
      </c>
      <c r="F1114" s="293" t="s">
        <v>4750</v>
      </c>
      <c r="G1114" s="291">
        <v>60</v>
      </c>
      <c r="H1114" s="292">
        <v>0</v>
      </c>
      <c r="I1114" s="293" t="s">
        <v>4788</v>
      </c>
      <c r="J1114" s="293" t="s">
        <v>4789</v>
      </c>
      <c r="K1114" s="293" t="s">
        <v>4737</v>
      </c>
      <c r="L1114" s="293" t="s">
        <v>4738</v>
      </c>
      <c r="M1114" s="293" t="s">
        <v>4945</v>
      </c>
      <c r="N1114" s="293"/>
      <c r="O1114" s="293" t="s">
        <v>7237</v>
      </c>
      <c r="P1114" s="293" t="s">
        <v>7238</v>
      </c>
      <c r="Q1114" s="293" t="s">
        <v>4741</v>
      </c>
    </row>
    <row r="1115" spans="1:17" x14ac:dyDescent="0.25">
      <c r="A1115" s="293" t="s">
        <v>8331</v>
      </c>
      <c r="B1115" s="293" t="s">
        <v>8332</v>
      </c>
      <c r="C1115" s="293" t="s">
        <v>8333</v>
      </c>
      <c r="D1115" s="293"/>
      <c r="E1115" s="293" t="s">
        <v>7240</v>
      </c>
      <c r="F1115" s="293"/>
      <c r="G1115" s="291"/>
      <c r="H1115" s="292">
        <v>0</v>
      </c>
      <c r="I1115" s="293" t="s">
        <v>4755</v>
      </c>
      <c r="J1115" s="293" t="s">
        <v>4756</v>
      </c>
      <c r="K1115" s="293" t="s">
        <v>4737</v>
      </c>
      <c r="L1115" s="293" t="s">
        <v>4738</v>
      </c>
      <c r="M1115" s="293" t="s">
        <v>4916</v>
      </c>
      <c r="N1115" s="293"/>
      <c r="O1115" s="293" t="s">
        <v>7237</v>
      </c>
      <c r="P1115" s="293" t="s">
        <v>7238</v>
      </c>
      <c r="Q1115" s="293" t="s">
        <v>4741</v>
      </c>
    </row>
    <row r="1116" spans="1:17" x14ac:dyDescent="0.25">
      <c r="A1116" s="293" t="s">
        <v>8334</v>
      </c>
      <c r="B1116" s="293" t="s">
        <v>8335</v>
      </c>
      <c r="C1116" s="293" t="s">
        <v>8336</v>
      </c>
      <c r="D1116" s="293"/>
      <c r="E1116" s="293" t="s">
        <v>7245</v>
      </c>
      <c r="F1116" s="293" t="s">
        <v>4750</v>
      </c>
      <c r="G1116" s="291">
        <v>60</v>
      </c>
      <c r="H1116" s="292">
        <v>0</v>
      </c>
      <c r="I1116" s="293" t="s">
        <v>4939</v>
      </c>
      <c r="J1116" s="293" t="s">
        <v>4940</v>
      </c>
      <c r="K1116" s="293" t="s">
        <v>4737</v>
      </c>
      <c r="L1116" s="293" t="s">
        <v>4738</v>
      </c>
      <c r="M1116" s="293" t="s">
        <v>4945</v>
      </c>
      <c r="N1116" s="293" t="s">
        <v>8337</v>
      </c>
      <c r="O1116" s="293" t="s">
        <v>7237</v>
      </c>
      <c r="P1116" s="293" t="s">
        <v>7238</v>
      </c>
      <c r="Q1116" s="293" t="s">
        <v>4741</v>
      </c>
    </row>
    <row r="1117" spans="1:17" x14ac:dyDescent="0.25">
      <c r="A1117" s="293" t="s">
        <v>8338</v>
      </c>
      <c r="B1117" s="293" t="s">
        <v>8339</v>
      </c>
      <c r="C1117" s="293" t="s">
        <v>8340</v>
      </c>
      <c r="D1117" s="293"/>
      <c r="E1117" s="293" t="s">
        <v>7240</v>
      </c>
      <c r="F1117" s="293"/>
      <c r="G1117" s="291"/>
      <c r="H1117" s="292">
        <v>0</v>
      </c>
      <c r="I1117" s="293" t="s">
        <v>4788</v>
      </c>
      <c r="J1117" s="293" t="s">
        <v>4789</v>
      </c>
      <c r="K1117" s="293" t="s">
        <v>4737</v>
      </c>
      <c r="L1117" s="293" t="s">
        <v>4738</v>
      </c>
      <c r="M1117" s="293" t="s">
        <v>4945</v>
      </c>
      <c r="N1117" s="293"/>
      <c r="O1117" s="293" t="s">
        <v>7237</v>
      </c>
      <c r="P1117" s="293" t="s">
        <v>7238</v>
      </c>
      <c r="Q1117" s="293" t="s">
        <v>4741</v>
      </c>
    </row>
    <row r="1118" spans="1:17" x14ac:dyDescent="0.25">
      <c r="A1118" s="293" t="s">
        <v>8341</v>
      </c>
      <c r="B1118" s="293" t="s">
        <v>8342</v>
      </c>
      <c r="C1118" s="293" t="s">
        <v>8343</v>
      </c>
      <c r="D1118" s="293"/>
      <c r="E1118" s="293" t="s">
        <v>7240</v>
      </c>
      <c r="F1118" s="293"/>
      <c r="G1118" s="291"/>
      <c r="H1118" s="292">
        <v>0</v>
      </c>
      <c r="I1118" s="293" t="s">
        <v>4755</v>
      </c>
      <c r="J1118" s="293" t="s">
        <v>4756</v>
      </c>
      <c r="K1118" s="293" t="s">
        <v>4737</v>
      </c>
      <c r="L1118" s="293" t="s">
        <v>4738</v>
      </c>
      <c r="M1118" s="293" t="s">
        <v>4916</v>
      </c>
      <c r="N1118" s="293"/>
      <c r="O1118" s="293" t="s">
        <v>7237</v>
      </c>
      <c r="P1118" s="293" t="s">
        <v>7238</v>
      </c>
      <c r="Q1118" s="293" t="s">
        <v>4741</v>
      </c>
    </row>
    <row r="1119" spans="1:17" x14ac:dyDescent="0.25">
      <c r="A1119" s="293" t="s">
        <v>8344</v>
      </c>
      <c r="B1119" s="293" t="s">
        <v>8345</v>
      </c>
      <c r="C1119" s="293" t="s">
        <v>8346</v>
      </c>
      <c r="D1119" s="293"/>
      <c r="E1119" s="293" t="s">
        <v>7245</v>
      </c>
      <c r="F1119" s="293" t="s">
        <v>4750</v>
      </c>
      <c r="G1119" s="291">
        <v>60</v>
      </c>
      <c r="H1119" s="292">
        <v>0</v>
      </c>
      <c r="I1119" s="293" t="s">
        <v>4816</v>
      </c>
      <c r="J1119" s="293" t="s">
        <v>4817</v>
      </c>
      <c r="K1119" s="293" t="s">
        <v>4737</v>
      </c>
      <c r="L1119" s="293" t="s">
        <v>4738</v>
      </c>
      <c r="M1119" s="293" t="s">
        <v>4739</v>
      </c>
      <c r="N1119" s="293"/>
      <c r="O1119" s="293" t="s">
        <v>7237</v>
      </c>
      <c r="P1119" s="293" t="s">
        <v>7238</v>
      </c>
      <c r="Q1119" s="293" t="s">
        <v>4741</v>
      </c>
    </row>
    <row r="1120" spans="1:17" x14ac:dyDescent="0.25">
      <c r="A1120" s="293" t="s">
        <v>8347</v>
      </c>
      <c r="B1120" s="293" t="s">
        <v>8348</v>
      </c>
      <c r="C1120" s="293" t="s">
        <v>8349</v>
      </c>
      <c r="D1120" s="293"/>
      <c r="E1120" s="293" t="s">
        <v>7245</v>
      </c>
      <c r="F1120" s="293" t="s">
        <v>4750</v>
      </c>
      <c r="G1120" s="291">
        <v>60</v>
      </c>
      <c r="H1120" s="292">
        <v>0</v>
      </c>
      <c r="I1120" s="293" t="s">
        <v>4755</v>
      </c>
      <c r="J1120" s="293" t="s">
        <v>4756</v>
      </c>
      <c r="K1120" s="293" t="s">
        <v>4737</v>
      </c>
      <c r="L1120" s="293" t="s">
        <v>4738</v>
      </c>
      <c r="M1120" s="293" t="s">
        <v>4934</v>
      </c>
      <c r="N1120" s="293"/>
      <c r="O1120" s="293" t="s">
        <v>7237</v>
      </c>
      <c r="P1120" s="293" t="s">
        <v>7238</v>
      </c>
      <c r="Q1120" s="293" t="s">
        <v>4741</v>
      </c>
    </row>
    <row r="1121" spans="1:17" x14ac:dyDescent="0.25">
      <c r="A1121" s="293" t="s">
        <v>8350</v>
      </c>
      <c r="B1121" s="293" t="s">
        <v>8351</v>
      </c>
      <c r="C1121" s="293" t="s">
        <v>8352</v>
      </c>
      <c r="D1121" s="293"/>
      <c r="E1121" s="293" t="s">
        <v>7245</v>
      </c>
      <c r="F1121" s="293" t="s">
        <v>4750</v>
      </c>
      <c r="G1121" s="291">
        <v>60</v>
      </c>
      <c r="H1121" s="292">
        <v>0</v>
      </c>
      <c r="I1121" s="293" t="s">
        <v>4755</v>
      </c>
      <c r="J1121" s="293" t="s">
        <v>4756</v>
      </c>
      <c r="K1121" s="293" t="s">
        <v>4737</v>
      </c>
      <c r="L1121" s="293" t="s">
        <v>4738</v>
      </c>
      <c r="M1121" s="293" t="s">
        <v>4934</v>
      </c>
      <c r="N1121" s="293"/>
      <c r="O1121" s="293" t="s">
        <v>7237</v>
      </c>
      <c r="P1121" s="293" t="s">
        <v>7238</v>
      </c>
      <c r="Q1121" s="293" t="s">
        <v>4741</v>
      </c>
    </row>
    <row r="1122" spans="1:17" x14ac:dyDescent="0.25">
      <c r="A1122" s="293" t="s">
        <v>8353</v>
      </c>
      <c r="B1122" s="293" t="s">
        <v>8354</v>
      </c>
      <c r="C1122" s="293" t="s">
        <v>8355</v>
      </c>
      <c r="D1122" s="293"/>
      <c r="E1122" s="293" t="s">
        <v>7245</v>
      </c>
      <c r="F1122" s="293" t="s">
        <v>4750</v>
      </c>
      <c r="G1122" s="291">
        <v>60</v>
      </c>
      <c r="H1122" s="292">
        <v>0</v>
      </c>
      <c r="I1122" s="293" t="s">
        <v>4755</v>
      </c>
      <c r="J1122" s="293" t="s">
        <v>4756</v>
      </c>
      <c r="K1122" s="293" t="s">
        <v>4737</v>
      </c>
      <c r="L1122" s="293" t="s">
        <v>4738</v>
      </c>
      <c r="M1122" s="293" t="s">
        <v>4934</v>
      </c>
      <c r="N1122" s="293" t="s">
        <v>7016</v>
      </c>
      <c r="O1122" s="293" t="s">
        <v>7237</v>
      </c>
      <c r="P1122" s="293" t="s">
        <v>7238</v>
      </c>
      <c r="Q1122" s="293" t="s">
        <v>4741</v>
      </c>
    </row>
    <row r="1123" spans="1:17" x14ac:dyDescent="0.25">
      <c r="A1123" s="293" t="s">
        <v>8356</v>
      </c>
      <c r="B1123" s="293" t="s">
        <v>8357</v>
      </c>
      <c r="C1123" s="293" t="s">
        <v>8358</v>
      </c>
      <c r="D1123" s="293"/>
      <c r="E1123" s="293" t="s">
        <v>7245</v>
      </c>
      <c r="F1123" s="293" t="s">
        <v>4750</v>
      </c>
      <c r="G1123" s="291">
        <v>60</v>
      </c>
      <c r="H1123" s="292">
        <v>0</v>
      </c>
      <c r="I1123" s="293" t="s">
        <v>4783</v>
      </c>
      <c r="J1123" s="293" t="s">
        <v>4784</v>
      </c>
      <c r="K1123" s="293" t="s">
        <v>4737</v>
      </c>
      <c r="L1123" s="293" t="s">
        <v>4738</v>
      </c>
      <c r="M1123" s="293" t="s">
        <v>4934</v>
      </c>
      <c r="N1123" s="293" t="s">
        <v>7016</v>
      </c>
      <c r="O1123" s="293" t="s">
        <v>7237</v>
      </c>
      <c r="P1123" s="293" t="s">
        <v>7238</v>
      </c>
      <c r="Q1123" s="293" t="s">
        <v>4741</v>
      </c>
    </row>
    <row r="1124" spans="1:17" x14ac:dyDescent="0.25">
      <c r="A1124" s="293" t="s">
        <v>8359</v>
      </c>
      <c r="B1124" s="293" t="s">
        <v>8360</v>
      </c>
      <c r="C1124" s="293" t="s">
        <v>8361</v>
      </c>
      <c r="D1124" s="293"/>
      <c r="E1124" s="293" t="s">
        <v>7245</v>
      </c>
      <c r="F1124" s="293" t="s">
        <v>4750</v>
      </c>
      <c r="G1124" s="291">
        <v>60</v>
      </c>
      <c r="H1124" s="292">
        <v>0</v>
      </c>
      <c r="I1124" s="293" t="s">
        <v>4755</v>
      </c>
      <c r="J1124" s="293" t="s">
        <v>4756</v>
      </c>
      <c r="K1124" s="293" t="s">
        <v>4737</v>
      </c>
      <c r="L1124" s="293" t="s">
        <v>4738</v>
      </c>
      <c r="M1124" s="293" t="s">
        <v>4934</v>
      </c>
      <c r="N1124" s="293"/>
      <c r="O1124" s="293" t="s">
        <v>7237</v>
      </c>
      <c r="P1124" s="293" t="s">
        <v>7238</v>
      </c>
      <c r="Q1124" s="293" t="s">
        <v>4741</v>
      </c>
    </row>
    <row r="1125" spans="1:17" x14ac:dyDescent="0.25">
      <c r="A1125" s="293" t="s">
        <v>8362</v>
      </c>
      <c r="B1125" s="293" t="s">
        <v>8363</v>
      </c>
      <c r="C1125" s="293" t="s">
        <v>8364</v>
      </c>
      <c r="D1125" s="293"/>
      <c r="E1125" s="293" t="s">
        <v>7245</v>
      </c>
      <c r="F1125" s="293" t="s">
        <v>4750</v>
      </c>
      <c r="G1125" s="291">
        <v>60</v>
      </c>
      <c r="H1125" s="292">
        <v>0</v>
      </c>
      <c r="I1125" s="293" t="s">
        <v>4755</v>
      </c>
      <c r="J1125" s="293" t="s">
        <v>4756</v>
      </c>
      <c r="K1125" s="293" t="s">
        <v>4737</v>
      </c>
      <c r="L1125" s="293" t="s">
        <v>4738</v>
      </c>
      <c r="M1125" s="293" t="s">
        <v>4934</v>
      </c>
      <c r="N1125" s="293"/>
      <c r="O1125" s="293" t="s">
        <v>7237</v>
      </c>
      <c r="P1125" s="293" t="s">
        <v>7238</v>
      </c>
      <c r="Q1125" s="293" t="s">
        <v>4741</v>
      </c>
    </row>
    <row r="1126" spans="1:17" x14ac:dyDescent="0.25">
      <c r="A1126" s="293" t="s">
        <v>8365</v>
      </c>
      <c r="B1126" s="293" t="s">
        <v>8366</v>
      </c>
      <c r="C1126" s="293" t="s">
        <v>8367</v>
      </c>
      <c r="D1126" s="293"/>
      <c r="E1126" s="293" t="s">
        <v>7255</v>
      </c>
      <c r="F1126" s="293"/>
      <c r="G1126" s="291"/>
      <c r="H1126" s="292">
        <v>0</v>
      </c>
      <c r="I1126" s="293" t="s">
        <v>4788</v>
      </c>
      <c r="J1126" s="293" t="s">
        <v>4789</v>
      </c>
      <c r="K1126" s="293" t="s">
        <v>4737</v>
      </c>
      <c r="L1126" s="293" t="s">
        <v>4738</v>
      </c>
      <c r="M1126" s="293" t="s">
        <v>4824</v>
      </c>
      <c r="N1126" s="293"/>
      <c r="O1126" s="293" t="s">
        <v>7237</v>
      </c>
      <c r="P1126" s="293" t="s">
        <v>7238</v>
      </c>
      <c r="Q1126" s="293" t="s">
        <v>4741</v>
      </c>
    </row>
    <row r="1127" spans="1:17" x14ac:dyDescent="0.25">
      <c r="A1127" s="293" t="s">
        <v>8368</v>
      </c>
      <c r="B1127" s="293" t="s">
        <v>8369</v>
      </c>
      <c r="C1127" s="293" t="s">
        <v>8370</v>
      </c>
      <c r="D1127" s="293"/>
      <c r="E1127" s="293" t="s">
        <v>7245</v>
      </c>
      <c r="F1127" s="293" t="s">
        <v>4750</v>
      </c>
      <c r="G1127" s="291">
        <v>60</v>
      </c>
      <c r="H1127" s="292">
        <v>0</v>
      </c>
      <c r="I1127" s="293" t="s">
        <v>4755</v>
      </c>
      <c r="J1127" s="293" t="s">
        <v>4756</v>
      </c>
      <c r="K1127" s="293" t="s">
        <v>4737</v>
      </c>
      <c r="L1127" s="293" t="s">
        <v>4738</v>
      </c>
      <c r="M1127" s="293" t="s">
        <v>4916</v>
      </c>
      <c r="N1127" s="293"/>
      <c r="O1127" s="293" t="s">
        <v>7237</v>
      </c>
      <c r="P1127" s="293" t="s">
        <v>7238</v>
      </c>
      <c r="Q1127" s="293" t="s">
        <v>4741</v>
      </c>
    </row>
    <row r="1128" spans="1:17" x14ac:dyDescent="0.25">
      <c r="A1128" s="293" t="s">
        <v>8371</v>
      </c>
      <c r="B1128" s="293" t="s">
        <v>8372</v>
      </c>
      <c r="C1128" s="293" t="s">
        <v>8373</v>
      </c>
      <c r="D1128" s="293"/>
      <c r="E1128" s="293" t="s">
        <v>7245</v>
      </c>
      <c r="F1128" s="293" t="s">
        <v>4750</v>
      </c>
      <c r="G1128" s="291">
        <v>60</v>
      </c>
      <c r="H1128" s="292">
        <v>0</v>
      </c>
      <c r="I1128" s="293" t="s">
        <v>4755</v>
      </c>
      <c r="J1128" s="293" t="s">
        <v>4756</v>
      </c>
      <c r="K1128" s="293" t="s">
        <v>4737</v>
      </c>
      <c r="L1128" s="293" t="s">
        <v>4738</v>
      </c>
      <c r="M1128" s="293" t="s">
        <v>4916</v>
      </c>
      <c r="N1128" s="293"/>
      <c r="O1128" s="293" t="s">
        <v>7237</v>
      </c>
      <c r="P1128" s="293" t="s">
        <v>7238</v>
      </c>
      <c r="Q1128" s="293" t="s">
        <v>4741</v>
      </c>
    </row>
    <row r="1129" spans="1:17" x14ac:dyDescent="0.25">
      <c r="A1129" s="293" t="s">
        <v>8374</v>
      </c>
      <c r="B1129" s="293" t="s">
        <v>8375</v>
      </c>
      <c r="C1129" s="293" t="s">
        <v>8376</v>
      </c>
      <c r="D1129" s="293"/>
      <c r="E1129" s="293" t="s">
        <v>7245</v>
      </c>
      <c r="F1129" s="293" t="s">
        <v>4750</v>
      </c>
      <c r="G1129" s="291">
        <v>60</v>
      </c>
      <c r="H1129" s="292">
        <v>0</v>
      </c>
      <c r="I1129" s="293" t="s">
        <v>4788</v>
      </c>
      <c r="J1129" s="293" t="s">
        <v>4789</v>
      </c>
      <c r="K1129" s="293" t="s">
        <v>4737</v>
      </c>
      <c r="L1129" s="293" t="s">
        <v>4738</v>
      </c>
      <c r="M1129" s="293" t="s">
        <v>4790</v>
      </c>
      <c r="N1129" s="293"/>
      <c r="O1129" s="293" t="s">
        <v>7237</v>
      </c>
      <c r="P1129" s="293" t="s">
        <v>7238</v>
      </c>
      <c r="Q1129" s="293" t="s">
        <v>4741</v>
      </c>
    </row>
    <row r="1130" spans="1:17" x14ac:dyDescent="0.25">
      <c r="A1130" s="293" t="s">
        <v>8377</v>
      </c>
      <c r="B1130" s="293" t="s">
        <v>8378</v>
      </c>
      <c r="C1130" s="293" t="s">
        <v>8379</v>
      </c>
      <c r="D1130" s="293"/>
      <c r="E1130" s="293" t="s">
        <v>7245</v>
      </c>
      <c r="F1130" s="293" t="s">
        <v>4750</v>
      </c>
      <c r="G1130" s="291">
        <v>60</v>
      </c>
      <c r="H1130" s="292">
        <v>0</v>
      </c>
      <c r="I1130" s="293" t="s">
        <v>4755</v>
      </c>
      <c r="J1130" s="293" t="s">
        <v>4756</v>
      </c>
      <c r="K1130" s="293" t="s">
        <v>4737</v>
      </c>
      <c r="L1130" s="293" t="s">
        <v>4738</v>
      </c>
      <c r="M1130" s="293" t="s">
        <v>4767</v>
      </c>
      <c r="N1130" s="293"/>
      <c r="O1130" s="293" t="s">
        <v>7237</v>
      </c>
      <c r="P1130" s="293" t="s">
        <v>7238</v>
      </c>
      <c r="Q1130" s="293" t="s">
        <v>4741</v>
      </c>
    </row>
    <row r="1131" spans="1:17" x14ac:dyDescent="0.25">
      <c r="A1131" s="293" t="s">
        <v>8380</v>
      </c>
      <c r="B1131" s="293" t="s">
        <v>8381</v>
      </c>
      <c r="C1131" s="293" t="s">
        <v>8382</v>
      </c>
      <c r="D1131" s="293"/>
      <c r="E1131" s="293" t="s">
        <v>7245</v>
      </c>
      <c r="F1131" s="293" t="s">
        <v>4750</v>
      </c>
      <c r="G1131" s="291">
        <v>60</v>
      </c>
      <c r="H1131" s="292">
        <v>0</v>
      </c>
      <c r="I1131" s="293" t="s">
        <v>4816</v>
      </c>
      <c r="J1131" s="293" t="s">
        <v>4817</v>
      </c>
      <c r="K1131" s="293" t="s">
        <v>4737</v>
      </c>
      <c r="L1131" s="293" t="s">
        <v>4738</v>
      </c>
      <c r="M1131" s="293" t="s">
        <v>4818</v>
      </c>
      <c r="N1131" s="293"/>
      <c r="O1131" s="293" t="s">
        <v>7237</v>
      </c>
      <c r="P1131" s="293" t="s">
        <v>7238</v>
      </c>
      <c r="Q1131" s="293" t="s">
        <v>4741</v>
      </c>
    </row>
    <row r="1132" spans="1:17" x14ac:dyDescent="0.25">
      <c r="A1132" s="293" t="s">
        <v>8383</v>
      </c>
      <c r="B1132" s="293" t="s">
        <v>8384</v>
      </c>
      <c r="C1132" s="293" t="s">
        <v>8385</v>
      </c>
      <c r="D1132" s="293"/>
      <c r="E1132" s="293" t="s">
        <v>7245</v>
      </c>
      <c r="F1132" s="293" t="s">
        <v>4750</v>
      </c>
      <c r="G1132" s="291">
        <v>60</v>
      </c>
      <c r="H1132" s="292">
        <v>0</v>
      </c>
      <c r="I1132" s="293" t="s">
        <v>4816</v>
      </c>
      <c r="J1132" s="293" t="s">
        <v>4817</v>
      </c>
      <c r="K1132" s="293" t="s">
        <v>4737</v>
      </c>
      <c r="L1132" s="293" t="s">
        <v>4738</v>
      </c>
      <c r="M1132" s="293" t="s">
        <v>4739</v>
      </c>
      <c r="N1132" s="293"/>
      <c r="O1132" s="293" t="s">
        <v>7237</v>
      </c>
      <c r="P1132" s="293" t="s">
        <v>7238</v>
      </c>
      <c r="Q1132" s="293" t="s">
        <v>4741</v>
      </c>
    </row>
    <row r="1133" spans="1:17" x14ac:dyDescent="0.25">
      <c r="A1133" s="293" t="s">
        <v>8386</v>
      </c>
      <c r="B1133" s="293" t="s">
        <v>8387</v>
      </c>
      <c r="C1133" s="293" t="s">
        <v>8388</v>
      </c>
      <c r="D1133" s="293"/>
      <c r="E1133" s="293" t="s">
        <v>7245</v>
      </c>
      <c r="F1133" s="293" t="s">
        <v>4750</v>
      </c>
      <c r="G1133" s="291">
        <v>60</v>
      </c>
      <c r="H1133" s="292">
        <v>0</v>
      </c>
      <c r="I1133" s="293" t="s">
        <v>4746</v>
      </c>
      <c r="J1133" s="293" t="s">
        <v>4747</v>
      </c>
      <c r="K1133" s="293" t="s">
        <v>4737</v>
      </c>
      <c r="L1133" s="293" t="s">
        <v>4738</v>
      </c>
      <c r="M1133" s="293" t="s">
        <v>6404</v>
      </c>
      <c r="N1133" s="293"/>
      <c r="O1133" s="293" t="s">
        <v>7237</v>
      </c>
      <c r="P1133" s="293" t="s">
        <v>7238</v>
      </c>
      <c r="Q1133" s="293" t="s">
        <v>4741</v>
      </c>
    </row>
    <row r="1134" spans="1:17" x14ac:dyDescent="0.25">
      <c r="A1134" s="293" t="s">
        <v>8389</v>
      </c>
      <c r="B1134" s="293" t="s">
        <v>8390</v>
      </c>
      <c r="C1134" s="293" t="s">
        <v>8391</v>
      </c>
      <c r="D1134" s="293"/>
      <c r="E1134" s="293" t="s">
        <v>7245</v>
      </c>
      <c r="F1134" s="293" t="s">
        <v>4750</v>
      </c>
      <c r="G1134" s="291">
        <v>60</v>
      </c>
      <c r="H1134" s="292">
        <v>0</v>
      </c>
      <c r="I1134" s="293" t="s">
        <v>4755</v>
      </c>
      <c r="J1134" s="293" t="s">
        <v>4756</v>
      </c>
      <c r="K1134" s="293" t="s">
        <v>4737</v>
      </c>
      <c r="L1134" s="293" t="s">
        <v>4738</v>
      </c>
      <c r="M1134" s="293" t="s">
        <v>4916</v>
      </c>
      <c r="N1134" s="293"/>
      <c r="O1134" s="293" t="s">
        <v>7237</v>
      </c>
      <c r="P1134" s="293" t="s">
        <v>7238</v>
      </c>
      <c r="Q1134" s="293" t="s">
        <v>4741</v>
      </c>
    </row>
    <row r="1135" spans="1:17" x14ac:dyDescent="0.25">
      <c r="A1135" s="293" t="s">
        <v>8392</v>
      </c>
      <c r="B1135" s="293" t="s">
        <v>8393</v>
      </c>
      <c r="C1135" s="293" t="s">
        <v>8394</v>
      </c>
      <c r="D1135" s="293"/>
      <c r="E1135" s="293" t="s">
        <v>7245</v>
      </c>
      <c r="F1135" s="293" t="s">
        <v>4750</v>
      </c>
      <c r="G1135" s="291">
        <v>60</v>
      </c>
      <c r="H1135" s="292">
        <v>0</v>
      </c>
      <c r="I1135" s="293" t="s">
        <v>4788</v>
      </c>
      <c r="J1135" s="293" t="s">
        <v>4789</v>
      </c>
      <c r="K1135" s="293" t="s">
        <v>4737</v>
      </c>
      <c r="L1135" s="293" t="s">
        <v>4738</v>
      </c>
      <c r="M1135" s="293" t="s">
        <v>6447</v>
      </c>
      <c r="N1135" s="293"/>
      <c r="O1135" s="293" t="s">
        <v>7237</v>
      </c>
      <c r="P1135" s="293" t="s">
        <v>7238</v>
      </c>
      <c r="Q1135" s="293" t="s">
        <v>4741</v>
      </c>
    </row>
    <row r="1136" spans="1:17" x14ac:dyDescent="0.25">
      <c r="A1136" s="293" t="s">
        <v>8395</v>
      </c>
      <c r="B1136" s="293" t="s">
        <v>8396</v>
      </c>
      <c r="C1136" s="293" t="s">
        <v>8397</v>
      </c>
      <c r="D1136" s="293"/>
      <c r="E1136" s="293" t="s">
        <v>7245</v>
      </c>
      <c r="F1136" s="293" t="s">
        <v>4750</v>
      </c>
      <c r="G1136" s="291">
        <v>60</v>
      </c>
      <c r="H1136" s="292">
        <v>0</v>
      </c>
      <c r="I1136" s="293" t="s">
        <v>4746</v>
      </c>
      <c r="J1136" s="293" t="s">
        <v>4747</v>
      </c>
      <c r="K1136" s="293" t="s">
        <v>4737</v>
      </c>
      <c r="L1136" s="293" t="s">
        <v>4738</v>
      </c>
      <c r="M1136" s="293" t="s">
        <v>4748</v>
      </c>
      <c r="N1136" s="293"/>
      <c r="O1136" s="293" t="s">
        <v>7237</v>
      </c>
      <c r="P1136" s="293" t="s">
        <v>7238</v>
      </c>
      <c r="Q1136" s="293" t="s">
        <v>4741</v>
      </c>
    </row>
    <row r="1137" spans="1:17" x14ac:dyDescent="0.25">
      <c r="A1137" s="293" t="s">
        <v>8398</v>
      </c>
      <c r="B1137" s="293" t="s">
        <v>8399</v>
      </c>
      <c r="C1137" s="293" t="s">
        <v>8400</v>
      </c>
      <c r="D1137" s="293"/>
      <c r="E1137" s="293" t="s">
        <v>7245</v>
      </c>
      <c r="F1137" s="293" t="s">
        <v>4750</v>
      </c>
      <c r="G1137" s="291">
        <v>60</v>
      </c>
      <c r="H1137" s="292">
        <v>0</v>
      </c>
      <c r="I1137" s="293" t="s">
        <v>4816</v>
      </c>
      <c r="J1137" s="293" t="s">
        <v>4817</v>
      </c>
      <c r="K1137" s="293" t="s">
        <v>4737</v>
      </c>
      <c r="L1137" s="293" t="s">
        <v>4738</v>
      </c>
      <c r="M1137" s="293" t="s">
        <v>6572</v>
      </c>
      <c r="N1137" s="293"/>
      <c r="O1137" s="293" t="s">
        <v>7237</v>
      </c>
      <c r="P1137" s="293" t="s">
        <v>7238</v>
      </c>
      <c r="Q1137" s="293" t="s">
        <v>4741</v>
      </c>
    </row>
    <row r="1138" spans="1:17" x14ac:dyDescent="0.25">
      <c r="A1138" s="293" t="s">
        <v>8401</v>
      </c>
      <c r="B1138" s="293" t="s">
        <v>8402</v>
      </c>
      <c r="C1138" s="293" t="s">
        <v>8403</v>
      </c>
      <c r="D1138" s="293"/>
      <c r="E1138" s="293" t="s">
        <v>7245</v>
      </c>
      <c r="F1138" s="293" t="s">
        <v>4750</v>
      </c>
      <c r="G1138" s="291">
        <v>60</v>
      </c>
      <c r="H1138" s="292">
        <v>0</v>
      </c>
      <c r="I1138" s="293" t="s">
        <v>4746</v>
      </c>
      <c r="J1138" s="293" t="s">
        <v>4747</v>
      </c>
      <c r="K1138" s="293" t="s">
        <v>4737</v>
      </c>
      <c r="L1138" s="293" t="s">
        <v>4738</v>
      </c>
      <c r="M1138" s="293" t="s">
        <v>4793</v>
      </c>
      <c r="N1138" s="293"/>
      <c r="O1138" s="293" t="s">
        <v>7237</v>
      </c>
      <c r="P1138" s="293" t="s">
        <v>7238</v>
      </c>
      <c r="Q1138" s="293" t="s">
        <v>4741</v>
      </c>
    </row>
    <row r="1139" spans="1:17" x14ac:dyDescent="0.25">
      <c r="A1139" s="293" t="s">
        <v>8404</v>
      </c>
      <c r="B1139" s="293" t="s">
        <v>8405</v>
      </c>
      <c r="C1139" s="293" t="s">
        <v>8406</v>
      </c>
      <c r="D1139" s="293"/>
      <c r="E1139" s="293" t="s">
        <v>8116</v>
      </c>
      <c r="F1139" s="293" t="s">
        <v>4750</v>
      </c>
      <c r="G1139" s="291">
        <v>60</v>
      </c>
      <c r="H1139" s="292">
        <v>0</v>
      </c>
      <c r="I1139" s="293" t="s">
        <v>4783</v>
      </c>
      <c r="J1139" s="293" t="s">
        <v>4784</v>
      </c>
      <c r="K1139" s="293" t="s">
        <v>4737</v>
      </c>
      <c r="L1139" s="293" t="s">
        <v>4738</v>
      </c>
      <c r="M1139" s="293" t="s">
        <v>4916</v>
      </c>
      <c r="N1139" s="293" t="s">
        <v>7945</v>
      </c>
      <c r="O1139" s="293" t="s">
        <v>7237</v>
      </c>
      <c r="P1139" s="293" t="s">
        <v>7238</v>
      </c>
      <c r="Q1139" s="293" t="s">
        <v>4741</v>
      </c>
    </row>
    <row r="1140" spans="1:17" x14ac:dyDescent="0.25">
      <c r="A1140" s="293" t="s">
        <v>8407</v>
      </c>
      <c r="B1140" s="293" t="s">
        <v>8408</v>
      </c>
      <c r="C1140" s="293" t="s">
        <v>8409</v>
      </c>
      <c r="D1140" s="293"/>
      <c r="E1140" s="293" t="s">
        <v>7245</v>
      </c>
      <c r="F1140" s="293" t="s">
        <v>4750</v>
      </c>
      <c r="G1140" s="291">
        <v>60</v>
      </c>
      <c r="H1140" s="292">
        <v>0</v>
      </c>
      <c r="I1140" s="293" t="s">
        <v>4746</v>
      </c>
      <c r="J1140" s="293" t="s">
        <v>4747</v>
      </c>
      <c r="K1140" s="293" t="s">
        <v>4737</v>
      </c>
      <c r="L1140" s="293" t="s">
        <v>4738</v>
      </c>
      <c r="M1140" s="293" t="s">
        <v>5328</v>
      </c>
      <c r="N1140" s="293"/>
      <c r="O1140" s="293" t="s">
        <v>7237</v>
      </c>
      <c r="P1140" s="293" t="s">
        <v>7238</v>
      </c>
      <c r="Q1140" s="293" t="s">
        <v>4741</v>
      </c>
    </row>
    <row r="1141" spans="1:17" x14ac:dyDescent="0.25">
      <c r="A1141" s="293" t="s">
        <v>8410</v>
      </c>
      <c r="B1141" s="293" t="s">
        <v>8411</v>
      </c>
      <c r="C1141" s="293" t="s">
        <v>8412</v>
      </c>
      <c r="D1141" s="293"/>
      <c r="E1141" s="293" t="s">
        <v>7245</v>
      </c>
      <c r="F1141" s="293" t="s">
        <v>4750</v>
      </c>
      <c r="G1141" s="291">
        <v>60</v>
      </c>
      <c r="H1141" s="292">
        <v>0</v>
      </c>
      <c r="I1141" s="293" t="s">
        <v>4828</v>
      </c>
      <c r="J1141" s="293" t="s">
        <v>4829</v>
      </c>
      <c r="K1141" s="293" t="s">
        <v>4737</v>
      </c>
      <c r="L1141" s="293" t="s">
        <v>4738</v>
      </c>
      <c r="M1141" s="293" t="s">
        <v>6572</v>
      </c>
      <c r="N1141" s="293"/>
      <c r="O1141" s="293" t="s">
        <v>7237</v>
      </c>
      <c r="P1141" s="293" t="s">
        <v>7238</v>
      </c>
      <c r="Q1141" s="293" t="s">
        <v>4741</v>
      </c>
    </row>
    <row r="1142" spans="1:17" x14ac:dyDescent="0.25">
      <c r="A1142" s="293" t="s">
        <v>8413</v>
      </c>
      <c r="B1142" s="293" t="s">
        <v>8414</v>
      </c>
      <c r="C1142" s="293" t="s">
        <v>8415</v>
      </c>
      <c r="D1142" s="293"/>
      <c r="E1142" s="293" t="s">
        <v>7245</v>
      </c>
      <c r="F1142" s="293" t="s">
        <v>4750</v>
      </c>
      <c r="G1142" s="291">
        <v>60</v>
      </c>
      <c r="H1142" s="292">
        <v>0</v>
      </c>
      <c r="I1142" s="293" t="s">
        <v>4746</v>
      </c>
      <c r="J1142" s="293" t="s">
        <v>4747</v>
      </c>
      <c r="K1142" s="293" t="s">
        <v>4737</v>
      </c>
      <c r="L1142" s="293" t="s">
        <v>4738</v>
      </c>
      <c r="M1142" s="293" t="s">
        <v>4821</v>
      </c>
      <c r="N1142" s="293"/>
      <c r="O1142" s="293" t="s">
        <v>7237</v>
      </c>
      <c r="P1142" s="293" t="s">
        <v>7238</v>
      </c>
      <c r="Q1142" s="293" t="s">
        <v>4741</v>
      </c>
    </row>
    <row r="1143" spans="1:17" x14ac:dyDescent="0.25">
      <c r="A1143" s="293" t="s">
        <v>8416</v>
      </c>
      <c r="B1143" s="293" t="s">
        <v>8417</v>
      </c>
      <c r="C1143" s="293" t="s">
        <v>8418</v>
      </c>
      <c r="D1143" s="293"/>
      <c r="E1143" s="293" t="s">
        <v>7245</v>
      </c>
      <c r="F1143" s="293" t="s">
        <v>4750</v>
      </c>
      <c r="G1143" s="291">
        <v>60</v>
      </c>
      <c r="H1143" s="292">
        <v>0</v>
      </c>
      <c r="I1143" s="293" t="s">
        <v>4755</v>
      </c>
      <c r="J1143" s="293" t="s">
        <v>4756</v>
      </c>
      <c r="K1143" s="293" t="s">
        <v>4737</v>
      </c>
      <c r="L1143" s="293" t="s">
        <v>4738</v>
      </c>
      <c r="M1143" s="293" t="s">
        <v>4916</v>
      </c>
      <c r="N1143" s="293"/>
      <c r="O1143" s="293" t="s">
        <v>7237</v>
      </c>
      <c r="P1143" s="293" t="s">
        <v>7238</v>
      </c>
      <c r="Q1143" s="293" t="s">
        <v>4741</v>
      </c>
    </row>
    <row r="1144" spans="1:17" x14ac:dyDescent="0.25">
      <c r="A1144" s="293" t="s">
        <v>8419</v>
      </c>
      <c r="B1144" s="293" t="s">
        <v>8420</v>
      </c>
      <c r="C1144" s="293" t="s">
        <v>8421</v>
      </c>
      <c r="D1144" s="293"/>
      <c r="E1144" s="293" t="s">
        <v>7245</v>
      </c>
      <c r="F1144" s="293" t="s">
        <v>4750</v>
      </c>
      <c r="G1144" s="291">
        <v>60</v>
      </c>
      <c r="H1144" s="292">
        <v>0</v>
      </c>
      <c r="I1144" s="293" t="s">
        <v>4816</v>
      </c>
      <c r="J1144" s="293" t="s">
        <v>4817</v>
      </c>
      <c r="K1144" s="293" t="s">
        <v>4737</v>
      </c>
      <c r="L1144" s="293" t="s">
        <v>4738</v>
      </c>
      <c r="M1144" s="293" t="s">
        <v>4818</v>
      </c>
      <c r="N1144" s="293"/>
      <c r="O1144" s="293" t="s">
        <v>7237</v>
      </c>
      <c r="P1144" s="293" t="s">
        <v>7238</v>
      </c>
      <c r="Q1144" s="293" t="s">
        <v>4741</v>
      </c>
    </row>
    <row r="1145" spans="1:17" x14ac:dyDescent="0.25">
      <c r="A1145" s="293" t="s">
        <v>8422</v>
      </c>
      <c r="B1145" s="293" t="s">
        <v>8423</v>
      </c>
      <c r="C1145" s="293" t="s">
        <v>8424</v>
      </c>
      <c r="D1145" s="293"/>
      <c r="E1145" s="293" t="s">
        <v>7245</v>
      </c>
      <c r="F1145" s="293" t="s">
        <v>4750</v>
      </c>
      <c r="G1145" s="291">
        <v>60</v>
      </c>
      <c r="H1145" s="292">
        <v>0</v>
      </c>
      <c r="I1145" s="293" t="s">
        <v>4746</v>
      </c>
      <c r="J1145" s="293" t="s">
        <v>4747</v>
      </c>
      <c r="K1145" s="293" t="s">
        <v>4737</v>
      </c>
      <c r="L1145" s="293" t="s">
        <v>4738</v>
      </c>
      <c r="M1145" s="293" t="s">
        <v>5328</v>
      </c>
      <c r="N1145" s="293"/>
      <c r="O1145" s="293" t="s">
        <v>7237</v>
      </c>
      <c r="P1145" s="293" t="s">
        <v>7238</v>
      </c>
      <c r="Q1145" s="293" t="s">
        <v>4741</v>
      </c>
    </row>
    <row r="1146" spans="1:17" x14ac:dyDescent="0.25">
      <c r="A1146" s="293" t="s">
        <v>8425</v>
      </c>
      <c r="B1146" s="293" t="s">
        <v>8426</v>
      </c>
      <c r="C1146" s="293" t="s">
        <v>8427</v>
      </c>
      <c r="D1146" s="293"/>
      <c r="E1146" s="293" t="s">
        <v>7245</v>
      </c>
      <c r="F1146" s="293" t="s">
        <v>4750</v>
      </c>
      <c r="G1146" s="291">
        <v>60</v>
      </c>
      <c r="H1146" s="292">
        <v>0</v>
      </c>
      <c r="I1146" s="293" t="s">
        <v>4828</v>
      </c>
      <c r="J1146" s="293" t="s">
        <v>4829</v>
      </c>
      <c r="K1146" s="293" t="s">
        <v>4737</v>
      </c>
      <c r="L1146" s="293" t="s">
        <v>4738</v>
      </c>
      <c r="M1146" s="293" t="s">
        <v>4880</v>
      </c>
      <c r="N1146" s="293"/>
      <c r="O1146" s="293" t="s">
        <v>7237</v>
      </c>
      <c r="P1146" s="293" t="s">
        <v>7238</v>
      </c>
      <c r="Q1146" s="293" t="s">
        <v>4741</v>
      </c>
    </row>
    <row r="1147" spans="1:17" x14ac:dyDescent="0.25">
      <c r="A1147" s="293" t="s">
        <v>8428</v>
      </c>
      <c r="B1147" s="293" t="s">
        <v>8429</v>
      </c>
      <c r="C1147" s="293" t="s">
        <v>8430</v>
      </c>
      <c r="D1147" s="293"/>
      <c r="E1147" s="293" t="s">
        <v>8116</v>
      </c>
      <c r="F1147" s="293" t="s">
        <v>4750</v>
      </c>
      <c r="G1147" s="291">
        <v>60</v>
      </c>
      <c r="H1147" s="292">
        <v>0</v>
      </c>
      <c r="I1147" s="293" t="s">
        <v>4755</v>
      </c>
      <c r="J1147" s="293" t="s">
        <v>4756</v>
      </c>
      <c r="K1147" s="293" t="s">
        <v>4737</v>
      </c>
      <c r="L1147" s="293" t="s">
        <v>4738</v>
      </c>
      <c r="M1147" s="293" t="s">
        <v>4934</v>
      </c>
      <c r="N1147" s="293" t="s">
        <v>7362</v>
      </c>
      <c r="O1147" s="293" t="s">
        <v>7237</v>
      </c>
      <c r="P1147" s="293" t="s">
        <v>7238</v>
      </c>
      <c r="Q1147" s="293" t="s">
        <v>4741</v>
      </c>
    </row>
    <row r="1148" spans="1:17" x14ac:dyDescent="0.25">
      <c r="A1148" s="293" t="s">
        <v>8431</v>
      </c>
      <c r="B1148" s="293" t="s">
        <v>8432</v>
      </c>
      <c r="C1148" s="293" t="s">
        <v>8433</v>
      </c>
      <c r="D1148" s="293"/>
      <c r="E1148" s="293" t="s">
        <v>7245</v>
      </c>
      <c r="F1148" s="293" t="s">
        <v>4750</v>
      </c>
      <c r="G1148" s="291">
        <v>60</v>
      </c>
      <c r="H1148" s="292">
        <v>0</v>
      </c>
      <c r="I1148" s="293" t="s">
        <v>4746</v>
      </c>
      <c r="J1148" s="293" t="s">
        <v>4747</v>
      </c>
      <c r="K1148" s="293" t="s">
        <v>4737</v>
      </c>
      <c r="L1148" s="293" t="s">
        <v>4738</v>
      </c>
      <c r="M1148" s="293" t="s">
        <v>4748</v>
      </c>
      <c r="N1148" s="293"/>
      <c r="O1148" s="293" t="s">
        <v>7237</v>
      </c>
      <c r="P1148" s="293" t="s">
        <v>7238</v>
      </c>
      <c r="Q1148" s="293" t="s">
        <v>4741</v>
      </c>
    </row>
    <row r="1149" spans="1:17" x14ac:dyDescent="0.25">
      <c r="A1149" s="293" t="s">
        <v>8434</v>
      </c>
      <c r="B1149" s="293" t="s">
        <v>8435</v>
      </c>
      <c r="C1149" s="293" t="s">
        <v>8436</v>
      </c>
      <c r="D1149" s="293" t="s">
        <v>8019</v>
      </c>
      <c r="E1149" s="293" t="s">
        <v>7240</v>
      </c>
      <c r="F1149" s="293" t="s">
        <v>8019</v>
      </c>
      <c r="G1149" s="291">
        <v>60</v>
      </c>
      <c r="H1149" s="292">
        <v>0</v>
      </c>
      <c r="I1149" s="293" t="s">
        <v>4856</v>
      </c>
      <c r="J1149" s="293" t="s">
        <v>4857</v>
      </c>
      <c r="K1149" s="293" t="s">
        <v>4737</v>
      </c>
      <c r="L1149" s="293" t="s">
        <v>8020</v>
      </c>
      <c r="M1149" s="293" t="s">
        <v>4859</v>
      </c>
      <c r="N1149" s="293"/>
      <c r="O1149" s="293" t="s">
        <v>7237</v>
      </c>
      <c r="P1149" s="293" t="s">
        <v>7238</v>
      </c>
      <c r="Q1149" s="293" t="s">
        <v>4741</v>
      </c>
    </row>
    <row r="1150" spans="1:17" x14ac:dyDescent="0.25">
      <c r="A1150" s="293" t="s">
        <v>8437</v>
      </c>
      <c r="B1150" s="293" t="s">
        <v>8438</v>
      </c>
      <c r="C1150" s="293" t="s">
        <v>8439</v>
      </c>
      <c r="D1150" s="293" t="s">
        <v>8019</v>
      </c>
      <c r="E1150" s="293" t="s">
        <v>7240</v>
      </c>
      <c r="F1150" s="293" t="s">
        <v>8019</v>
      </c>
      <c r="G1150" s="291">
        <v>60</v>
      </c>
      <c r="H1150" s="292">
        <v>0</v>
      </c>
      <c r="I1150" s="293" t="s">
        <v>4856</v>
      </c>
      <c r="J1150" s="293" t="s">
        <v>4857</v>
      </c>
      <c r="K1150" s="293" t="s">
        <v>4737</v>
      </c>
      <c r="L1150" s="293" t="s">
        <v>8020</v>
      </c>
      <c r="M1150" s="293" t="s">
        <v>4859</v>
      </c>
      <c r="N1150" s="293"/>
      <c r="O1150" s="293" t="s">
        <v>7237</v>
      </c>
      <c r="P1150" s="293" t="s">
        <v>7238</v>
      </c>
      <c r="Q1150" s="293" t="s">
        <v>4741</v>
      </c>
    </row>
    <row r="1151" spans="1:17" x14ac:dyDescent="0.25">
      <c r="A1151" s="293" t="s">
        <v>8440</v>
      </c>
      <c r="B1151" s="293" t="s">
        <v>8441</v>
      </c>
      <c r="C1151" s="293" t="s">
        <v>8442</v>
      </c>
      <c r="D1151" s="293" t="s">
        <v>8019</v>
      </c>
      <c r="E1151" s="293" t="s">
        <v>7240</v>
      </c>
      <c r="F1151" s="293" t="s">
        <v>8019</v>
      </c>
      <c r="G1151" s="291">
        <v>60</v>
      </c>
      <c r="H1151" s="292">
        <v>0</v>
      </c>
      <c r="I1151" s="293" t="s">
        <v>4856</v>
      </c>
      <c r="J1151" s="293" t="s">
        <v>4857</v>
      </c>
      <c r="K1151" s="293" t="s">
        <v>4737</v>
      </c>
      <c r="L1151" s="293" t="s">
        <v>8020</v>
      </c>
      <c r="M1151" s="293" t="s">
        <v>4859</v>
      </c>
      <c r="N1151" s="293"/>
      <c r="O1151" s="293" t="s">
        <v>7237</v>
      </c>
      <c r="P1151" s="293" t="s">
        <v>7238</v>
      </c>
      <c r="Q1151" s="293" t="s">
        <v>4741</v>
      </c>
    </row>
    <row r="1152" spans="1:17" x14ac:dyDescent="0.25">
      <c r="A1152" s="293" t="s">
        <v>8443</v>
      </c>
      <c r="B1152" s="293" t="s">
        <v>8444</v>
      </c>
      <c r="C1152" s="293" t="s">
        <v>8445</v>
      </c>
      <c r="D1152" s="293"/>
      <c r="E1152" s="293" t="s">
        <v>7245</v>
      </c>
      <c r="F1152" s="293" t="s">
        <v>4750</v>
      </c>
      <c r="G1152" s="291">
        <v>60</v>
      </c>
      <c r="H1152" s="292">
        <v>0</v>
      </c>
      <c r="I1152" s="293" t="s">
        <v>4755</v>
      </c>
      <c r="J1152" s="293" t="s">
        <v>4756</v>
      </c>
      <c r="K1152" s="293" t="s">
        <v>4737</v>
      </c>
      <c r="L1152" s="293" t="s">
        <v>4738</v>
      </c>
      <c r="M1152" s="293" t="s">
        <v>4916</v>
      </c>
      <c r="N1152" s="293"/>
      <c r="O1152" s="293" t="s">
        <v>7237</v>
      </c>
      <c r="P1152" s="293" t="s">
        <v>7238</v>
      </c>
      <c r="Q1152" s="293" t="s">
        <v>4741</v>
      </c>
    </row>
    <row r="1153" spans="1:17" x14ac:dyDescent="0.25">
      <c r="A1153" s="293" t="s">
        <v>8446</v>
      </c>
      <c r="B1153" s="293" t="s">
        <v>8447</v>
      </c>
      <c r="C1153" s="293" t="s">
        <v>8448</v>
      </c>
      <c r="D1153" s="293"/>
      <c r="E1153" s="293" t="s">
        <v>7245</v>
      </c>
      <c r="F1153" s="293" t="s">
        <v>4750</v>
      </c>
      <c r="G1153" s="291">
        <v>60</v>
      </c>
      <c r="H1153" s="292">
        <v>0</v>
      </c>
      <c r="I1153" s="293" t="s">
        <v>4755</v>
      </c>
      <c r="J1153" s="293" t="s">
        <v>4756</v>
      </c>
      <c r="K1153" s="293" t="s">
        <v>4737</v>
      </c>
      <c r="L1153" s="293" t="s">
        <v>4738</v>
      </c>
      <c r="M1153" s="293" t="s">
        <v>4934</v>
      </c>
      <c r="N1153" s="293"/>
      <c r="O1153" s="293" t="s">
        <v>7237</v>
      </c>
      <c r="P1153" s="293" t="s">
        <v>7238</v>
      </c>
      <c r="Q1153" s="293" t="s">
        <v>4741</v>
      </c>
    </row>
    <row r="1154" spans="1:17" x14ac:dyDescent="0.25">
      <c r="A1154" s="293" t="s">
        <v>8449</v>
      </c>
      <c r="B1154" s="293" t="s">
        <v>8450</v>
      </c>
      <c r="C1154" s="293" t="s">
        <v>8451</v>
      </c>
      <c r="D1154" s="293"/>
      <c r="E1154" s="293" t="s">
        <v>7245</v>
      </c>
      <c r="F1154" s="293" t="s">
        <v>4750</v>
      </c>
      <c r="G1154" s="291">
        <v>60</v>
      </c>
      <c r="H1154" s="292">
        <v>0</v>
      </c>
      <c r="I1154" s="293" t="s">
        <v>4816</v>
      </c>
      <c r="J1154" s="293" t="s">
        <v>4817</v>
      </c>
      <c r="K1154" s="293" t="s">
        <v>4737</v>
      </c>
      <c r="L1154" s="293" t="s">
        <v>4738</v>
      </c>
      <c r="M1154" s="293" t="s">
        <v>5095</v>
      </c>
      <c r="N1154" s="293"/>
      <c r="O1154" s="293" t="s">
        <v>7237</v>
      </c>
      <c r="P1154" s="293" t="s">
        <v>7238</v>
      </c>
      <c r="Q1154" s="293" t="s">
        <v>4741</v>
      </c>
    </row>
    <row r="1155" spans="1:17" x14ac:dyDescent="0.25">
      <c r="A1155" s="293" t="s">
        <v>8452</v>
      </c>
      <c r="B1155" s="293" t="s">
        <v>8453</v>
      </c>
      <c r="C1155" s="293" t="s">
        <v>8454</v>
      </c>
      <c r="D1155" s="293"/>
      <c r="E1155" s="293" t="s">
        <v>7245</v>
      </c>
      <c r="F1155" s="293" t="s">
        <v>4750</v>
      </c>
      <c r="G1155" s="291">
        <v>60</v>
      </c>
      <c r="H1155" s="292">
        <v>0</v>
      </c>
      <c r="I1155" s="293" t="s">
        <v>4783</v>
      </c>
      <c r="J1155" s="293" t="s">
        <v>4784</v>
      </c>
      <c r="K1155" s="293" t="s">
        <v>4737</v>
      </c>
      <c r="L1155" s="293" t="s">
        <v>4738</v>
      </c>
      <c r="M1155" s="293" t="s">
        <v>4934</v>
      </c>
      <c r="N1155" s="293" t="s">
        <v>7306</v>
      </c>
      <c r="O1155" s="293" t="s">
        <v>7237</v>
      </c>
      <c r="P1155" s="293" t="s">
        <v>7238</v>
      </c>
      <c r="Q1155" s="293" t="s">
        <v>4741</v>
      </c>
    </row>
    <row r="1156" spans="1:17" x14ac:dyDescent="0.25">
      <c r="A1156" s="293" t="s">
        <v>8455</v>
      </c>
      <c r="B1156" s="293" t="s">
        <v>8456</v>
      </c>
      <c r="C1156" s="293" t="s">
        <v>8457</v>
      </c>
      <c r="D1156" s="293"/>
      <c r="E1156" s="293" t="s">
        <v>7240</v>
      </c>
      <c r="F1156" s="293"/>
      <c r="G1156" s="291"/>
      <c r="H1156" s="292">
        <v>0</v>
      </c>
      <c r="I1156" s="293" t="s">
        <v>4746</v>
      </c>
      <c r="J1156" s="293" t="s">
        <v>4747</v>
      </c>
      <c r="K1156" s="293" t="s">
        <v>4737</v>
      </c>
      <c r="L1156" s="293" t="s">
        <v>4738</v>
      </c>
      <c r="M1156" s="293" t="s">
        <v>4793</v>
      </c>
      <c r="N1156" s="293"/>
      <c r="O1156" s="293" t="s">
        <v>7237</v>
      </c>
      <c r="P1156" s="293" t="s">
        <v>7238</v>
      </c>
      <c r="Q1156" s="293" t="s">
        <v>4741</v>
      </c>
    </row>
    <row r="1157" spans="1:17" x14ac:dyDescent="0.25">
      <c r="A1157" s="293" t="s">
        <v>8458</v>
      </c>
      <c r="B1157" s="293" t="s">
        <v>8459</v>
      </c>
      <c r="C1157" s="293" t="s">
        <v>8460</v>
      </c>
      <c r="D1157" s="293"/>
      <c r="E1157" s="293" t="s">
        <v>7245</v>
      </c>
      <c r="F1157" s="293" t="s">
        <v>4750</v>
      </c>
      <c r="G1157" s="291">
        <v>60</v>
      </c>
      <c r="H1157" s="292">
        <v>0</v>
      </c>
      <c r="I1157" s="293" t="s">
        <v>4939</v>
      </c>
      <c r="J1157" s="293" t="s">
        <v>4940</v>
      </c>
      <c r="K1157" s="293" t="s">
        <v>4737</v>
      </c>
      <c r="L1157" s="293" t="s">
        <v>4738</v>
      </c>
      <c r="M1157" s="293" t="s">
        <v>4739</v>
      </c>
      <c r="N1157" s="293"/>
      <c r="O1157" s="293" t="s">
        <v>7237</v>
      </c>
      <c r="P1157" s="293" t="s">
        <v>7238</v>
      </c>
      <c r="Q1157" s="293" t="s">
        <v>4741</v>
      </c>
    </row>
    <row r="1158" spans="1:17" x14ac:dyDescent="0.25">
      <c r="A1158" s="293" t="s">
        <v>8461</v>
      </c>
      <c r="B1158" s="293" t="s">
        <v>8462</v>
      </c>
      <c r="C1158" s="293" t="s">
        <v>8463</v>
      </c>
      <c r="D1158" s="293"/>
      <c r="E1158" s="293" t="s">
        <v>7245</v>
      </c>
      <c r="F1158" s="293" t="s">
        <v>4750</v>
      </c>
      <c r="G1158" s="291">
        <v>60</v>
      </c>
      <c r="H1158" s="292">
        <v>0</v>
      </c>
      <c r="I1158" s="293" t="s">
        <v>4816</v>
      </c>
      <c r="J1158" s="293" t="s">
        <v>4817</v>
      </c>
      <c r="K1158" s="293" t="s">
        <v>4737</v>
      </c>
      <c r="L1158" s="293" t="s">
        <v>4738</v>
      </c>
      <c r="M1158" s="293" t="s">
        <v>5121</v>
      </c>
      <c r="N1158" s="293"/>
      <c r="O1158" s="293" t="s">
        <v>7237</v>
      </c>
      <c r="P1158" s="293" t="s">
        <v>7238</v>
      </c>
      <c r="Q1158" s="293" t="s">
        <v>4741</v>
      </c>
    </row>
    <row r="1159" spans="1:17" x14ac:dyDescent="0.25">
      <c r="A1159" s="293" t="s">
        <v>8464</v>
      </c>
      <c r="B1159" s="293" t="s">
        <v>8465</v>
      </c>
      <c r="C1159" s="293" t="s">
        <v>8466</v>
      </c>
      <c r="D1159" s="293"/>
      <c r="E1159" s="293" t="s">
        <v>7245</v>
      </c>
      <c r="F1159" s="293" t="s">
        <v>4750</v>
      </c>
      <c r="G1159" s="291">
        <v>60</v>
      </c>
      <c r="H1159" s="292">
        <v>0</v>
      </c>
      <c r="I1159" s="293" t="s">
        <v>4755</v>
      </c>
      <c r="J1159" s="293" t="s">
        <v>4756</v>
      </c>
      <c r="K1159" s="293" t="s">
        <v>4737</v>
      </c>
      <c r="L1159" s="293" t="s">
        <v>4738</v>
      </c>
      <c r="M1159" s="293" t="s">
        <v>4916</v>
      </c>
      <c r="N1159" s="293" t="s">
        <v>7279</v>
      </c>
      <c r="O1159" s="293" t="s">
        <v>7237</v>
      </c>
      <c r="P1159" s="293" t="s">
        <v>7238</v>
      </c>
      <c r="Q1159" s="293" t="s">
        <v>4741</v>
      </c>
    </row>
    <row r="1160" spans="1:17" x14ac:dyDescent="0.25">
      <c r="A1160" s="293" t="s">
        <v>8467</v>
      </c>
      <c r="B1160" s="293" t="s">
        <v>8468</v>
      </c>
      <c r="C1160" s="293" t="s">
        <v>8469</v>
      </c>
      <c r="D1160" s="293"/>
      <c r="E1160" s="293" t="s">
        <v>7245</v>
      </c>
      <c r="F1160" s="293" t="s">
        <v>4750</v>
      </c>
      <c r="G1160" s="291">
        <v>60</v>
      </c>
      <c r="H1160" s="292">
        <v>0</v>
      </c>
      <c r="I1160" s="293" t="s">
        <v>4755</v>
      </c>
      <c r="J1160" s="293" t="s">
        <v>4756</v>
      </c>
      <c r="K1160" s="293" t="s">
        <v>4737</v>
      </c>
      <c r="L1160" s="293" t="s">
        <v>4738</v>
      </c>
      <c r="M1160" s="293" t="s">
        <v>4934</v>
      </c>
      <c r="N1160" s="293"/>
      <c r="O1160" s="293" t="s">
        <v>7237</v>
      </c>
      <c r="P1160" s="293" t="s">
        <v>7238</v>
      </c>
      <c r="Q1160" s="293" t="s">
        <v>4741</v>
      </c>
    </row>
    <row r="1161" spans="1:17" x14ac:dyDescent="0.25">
      <c r="A1161" s="293" t="s">
        <v>8470</v>
      </c>
      <c r="B1161" s="293" t="s">
        <v>8471</v>
      </c>
      <c r="C1161" s="293" t="s">
        <v>8472</v>
      </c>
      <c r="D1161" s="293"/>
      <c r="E1161" s="293" t="s">
        <v>7245</v>
      </c>
      <c r="F1161" s="293" t="s">
        <v>4750</v>
      </c>
      <c r="G1161" s="291">
        <v>60</v>
      </c>
      <c r="H1161" s="292">
        <v>0</v>
      </c>
      <c r="I1161" s="293" t="s">
        <v>4755</v>
      </c>
      <c r="J1161" s="293" t="s">
        <v>4756</v>
      </c>
      <c r="K1161" s="293" t="s">
        <v>4737</v>
      </c>
      <c r="L1161" s="293" t="s">
        <v>4738</v>
      </c>
      <c r="M1161" s="293" t="s">
        <v>4916</v>
      </c>
      <c r="N1161" s="293"/>
      <c r="O1161" s="293" t="s">
        <v>7237</v>
      </c>
      <c r="P1161" s="293" t="s">
        <v>7238</v>
      </c>
      <c r="Q1161" s="293" t="s">
        <v>4741</v>
      </c>
    </row>
    <row r="1162" spans="1:17" x14ac:dyDescent="0.25">
      <c r="A1162" s="293" t="s">
        <v>8473</v>
      </c>
      <c r="B1162" s="293" t="s">
        <v>8474</v>
      </c>
      <c r="C1162" s="293" t="s">
        <v>8475</v>
      </c>
      <c r="D1162" s="293"/>
      <c r="E1162" s="293" t="s">
        <v>7245</v>
      </c>
      <c r="F1162" s="293" t="s">
        <v>4750</v>
      </c>
      <c r="G1162" s="291">
        <v>60</v>
      </c>
      <c r="H1162" s="292">
        <v>0</v>
      </c>
      <c r="I1162" s="293" t="s">
        <v>4788</v>
      </c>
      <c r="J1162" s="293" t="s">
        <v>4789</v>
      </c>
      <c r="K1162" s="293" t="s">
        <v>4737</v>
      </c>
      <c r="L1162" s="293" t="s">
        <v>4738</v>
      </c>
      <c r="M1162" s="293" t="s">
        <v>4824</v>
      </c>
      <c r="N1162" s="293"/>
      <c r="O1162" s="293" t="s">
        <v>7237</v>
      </c>
      <c r="P1162" s="293" t="s">
        <v>7238</v>
      </c>
      <c r="Q1162" s="293" t="s">
        <v>4741</v>
      </c>
    </row>
    <row r="1163" spans="1:17" x14ac:dyDescent="0.25">
      <c r="A1163" s="293" t="s">
        <v>8476</v>
      </c>
      <c r="B1163" s="293" t="s">
        <v>8477</v>
      </c>
      <c r="C1163" s="293" t="s">
        <v>8478</v>
      </c>
      <c r="D1163" s="293"/>
      <c r="E1163" s="293" t="s">
        <v>7245</v>
      </c>
      <c r="F1163" s="293" t="s">
        <v>4750</v>
      </c>
      <c r="G1163" s="291">
        <v>60</v>
      </c>
      <c r="H1163" s="292">
        <v>0</v>
      </c>
      <c r="I1163" s="293" t="s">
        <v>4746</v>
      </c>
      <c r="J1163" s="293" t="s">
        <v>4747</v>
      </c>
      <c r="K1163" s="293" t="s">
        <v>4737</v>
      </c>
      <c r="L1163" s="293" t="s">
        <v>4738</v>
      </c>
      <c r="M1163" s="293" t="s">
        <v>4748</v>
      </c>
      <c r="N1163" s="293"/>
      <c r="O1163" s="293" t="s">
        <v>7237</v>
      </c>
      <c r="P1163" s="293" t="s">
        <v>7238</v>
      </c>
      <c r="Q1163" s="293" t="s">
        <v>4741</v>
      </c>
    </row>
    <row r="1164" spans="1:17" x14ac:dyDescent="0.25">
      <c r="A1164" s="293" t="s">
        <v>8479</v>
      </c>
      <c r="B1164" s="293" t="s">
        <v>8480</v>
      </c>
      <c r="C1164" s="293" t="s">
        <v>8481</v>
      </c>
      <c r="D1164" s="293"/>
      <c r="E1164" s="293" t="s">
        <v>7245</v>
      </c>
      <c r="F1164" s="293" t="s">
        <v>4750</v>
      </c>
      <c r="G1164" s="291">
        <v>60</v>
      </c>
      <c r="H1164" s="292">
        <v>0</v>
      </c>
      <c r="I1164" s="293" t="s">
        <v>4746</v>
      </c>
      <c r="J1164" s="293" t="s">
        <v>4747</v>
      </c>
      <c r="K1164" s="293" t="s">
        <v>4737</v>
      </c>
      <c r="L1164" s="293" t="s">
        <v>4738</v>
      </c>
      <c r="M1164" s="293" t="s">
        <v>5328</v>
      </c>
      <c r="N1164" s="293"/>
      <c r="O1164" s="293" t="s">
        <v>7237</v>
      </c>
      <c r="P1164" s="293" t="s">
        <v>7238</v>
      </c>
      <c r="Q1164" s="293" t="s">
        <v>4741</v>
      </c>
    </row>
    <row r="1165" spans="1:17" x14ac:dyDescent="0.25">
      <c r="A1165" s="293" t="s">
        <v>8482</v>
      </c>
      <c r="B1165" s="293" t="s">
        <v>8483</v>
      </c>
      <c r="C1165" s="293" t="s">
        <v>8484</v>
      </c>
      <c r="D1165" s="293"/>
      <c r="E1165" s="293" t="s">
        <v>7245</v>
      </c>
      <c r="F1165" s="293" t="s">
        <v>4750</v>
      </c>
      <c r="G1165" s="291">
        <v>60</v>
      </c>
      <c r="H1165" s="292">
        <v>0</v>
      </c>
      <c r="I1165" s="293" t="s">
        <v>4783</v>
      </c>
      <c r="J1165" s="293" t="s">
        <v>4784</v>
      </c>
      <c r="K1165" s="293" t="s">
        <v>4737</v>
      </c>
      <c r="L1165" s="293" t="s">
        <v>4738</v>
      </c>
      <c r="M1165" s="293" t="s">
        <v>4865</v>
      </c>
      <c r="N1165" s="293"/>
      <c r="O1165" s="293" t="s">
        <v>7237</v>
      </c>
      <c r="P1165" s="293" t="s">
        <v>7238</v>
      </c>
      <c r="Q1165" s="293" t="s">
        <v>4741</v>
      </c>
    </row>
    <row r="1166" spans="1:17" x14ac:dyDescent="0.25">
      <c r="A1166" s="293" t="s">
        <v>8485</v>
      </c>
      <c r="B1166" s="293" t="s">
        <v>8486</v>
      </c>
      <c r="C1166" s="293" t="s">
        <v>8487</v>
      </c>
      <c r="D1166" s="293"/>
      <c r="E1166" s="293" t="s">
        <v>7245</v>
      </c>
      <c r="F1166" s="293" t="s">
        <v>4750</v>
      </c>
      <c r="G1166" s="291">
        <v>60</v>
      </c>
      <c r="H1166" s="292">
        <v>0</v>
      </c>
      <c r="I1166" s="293" t="s">
        <v>4746</v>
      </c>
      <c r="J1166" s="293" t="s">
        <v>4747</v>
      </c>
      <c r="K1166" s="293" t="s">
        <v>4737</v>
      </c>
      <c r="L1166" s="293" t="s">
        <v>4738</v>
      </c>
      <c r="M1166" s="293" t="s">
        <v>4748</v>
      </c>
      <c r="N1166" s="293" t="s">
        <v>8488</v>
      </c>
      <c r="O1166" s="293" t="s">
        <v>7237</v>
      </c>
      <c r="P1166" s="293" t="s">
        <v>7238</v>
      </c>
      <c r="Q1166" s="293" t="s">
        <v>4741</v>
      </c>
    </row>
    <row r="1167" spans="1:17" x14ac:dyDescent="0.25">
      <c r="A1167" s="293" t="s">
        <v>8489</v>
      </c>
      <c r="B1167" s="293" t="s">
        <v>8490</v>
      </c>
      <c r="C1167" s="293" t="s">
        <v>8491</v>
      </c>
      <c r="D1167" s="293"/>
      <c r="E1167" s="293" t="s">
        <v>7245</v>
      </c>
      <c r="F1167" s="293" t="s">
        <v>4750</v>
      </c>
      <c r="G1167" s="291">
        <v>60</v>
      </c>
      <c r="H1167" s="292">
        <v>0</v>
      </c>
      <c r="I1167" s="293" t="s">
        <v>4755</v>
      </c>
      <c r="J1167" s="293" t="s">
        <v>4756</v>
      </c>
      <c r="K1167" s="293" t="s">
        <v>4737</v>
      </c>
      <c r="L1167" s="293" t="s">
        <v>4738</v>
      </c>
      <c r="M1167" s="293" t="s">
        <v>4916</v>
      </c>
      <c r="N1167" s="293"/>
      <c r="O1167" s="293" t="s">
        <v>7237</v>
      </c>
      <c r="P1167" s="293" t="s">
        <v>7238</v>
      </c>
      <c r="Q1167" s="293" t="s">
        <v>4741</v>
      </c>
    </row>
    <row r="1168" spans="1:17" x14ac:dyDescent="0.25">
      <c r="A1168" s="293" t="s">
        <v>8492</v>
      </c>
      <c r="B1168" s="293" t="s">
        <v>8493</v>
      </c>
      <c r="C1168" s="293" t="s">
        <v>8494</v>
      </c>
      <c r="D1168" s="293"/>
      <c r="E1168" s="293" t="s">
        <v>7245</v>
      </c>
      <c r="F1168" s="293" t="s">
        <v>4750</v>
      </c>
      <c r="G1168" s="291">
        <v>60</v>
      </c>
      <c r="H1168" s="292">
        <v>0</v>
      </c>
      <c r="I1168" s="293" t="s">
        <v>4816</v>
      </c>
      <c r="J1168" s="293" t="s">
        <v>4817</v>
      </c>
      <c r="K1168" s="293" t="s">
        <v>4737</v>
      </c>
      <c r="L1168" s="293" t="s">
        <v>4738</v>
      </c>
      <c r="M1168" s="293" t="s">
        <v>4739</v>
      </c>
      <c r="N1168" s="293"/>
      <c r="O1168" s="293" t="s">
        <v>7237</v>
      </c>
      <c r="P1168" s="293" t="s">
        <v>7238</v>
      </c>
      <c r="Q1168" s="293" t="s">
        <v>4741</v>
      </c>
    </row>
    <row r="1169" spans="1:17" x14ac:dyDescent="0.25">
      <c r="A1169" s="293" t="s">
        <v>8495</v>
      </c>
      <c r="B1169" s="293" t="s">
        <v>8496</v>
      </c>
      <c r="C1169" s="293" t="s">
        <v>8497</v>
      </c>
      <c r="D1169" s="293"/>
      <c r="E1169" s="293" t="s">
        <v>7245</v>
      </c>
      <c r="F1169" s="293" t="s">
        <v>4750</v>
      </c>
      <c r="G1169" s="291">
        <v>60</v>
      </c>
      <c r="H1169" s="292">
        <v>0</v>
      </c>
      <c r="I1169" s="293" t="s">
        <v>4816</v>
      </c>
      <c r="J1169" s="293" t="s">
        <v>4817</v>
      </c>
      <c r="K1169" s="293" t="s">
        <v>4737</v>
      </c>
      <c r="L1169" s="293" t="s">
        <v>4738</v>
      </c>
      <c r="M1169" s="293" t="s">
        <v>4739</v>
      </c>
      <c r="N1169" s="293"/>
      <c r="O1169" s="293" t="s">
        <v>7237</v>
      </c>
      <c r="P1169" s="293" t="s">
        <v>7238</v>
      </c>
      <c r="Q1169" s="293" t="s">
        <v>4741</v>
      </c>
    </row>
    <row r="1170" spans="1:17" x14ac:dyDescent="0.25">
      <c r="A1170" s="293" t="s">
        <v>8498</v>
      </c>
      <c r="B1170" s="293" t="s">
        <v>8499</v>
      </c>
      <c r="C1170" s="293" t="s">
        <v>8500</v>
      </c>
      <c r="D1170" s="293" t="s">
        <v>4750</v>
      </c>
      <c r="E1170" s="293" t="s">
        <v>8501</v>
      </c>
      <c r="F1170" s="293"/>
      <c r="G1170" s="291"/>
      <c r="H1170" s="292">
        <v>0</v>
      </c>
      <c r="I1170" s="293" t="s">
        <v>5200</v>
      </c>
      <c r="J1170" s="293" t="s">
        <v>5201</v>
      </c>
      <c r="K1170" s="293" t="s">
        <v>4737</v>
      </c>
      <c r="L1170" s="293" t="s">
        <v>4840</v>
      </c>
      <c r="M1170" s="293" t="s">
        <v>5220</v>
      </c>
      <c r="N1170" s="293"/>
      <c r="O1170" s="293" t="s">
        <v>7237</v>
      </c>
      <c r="P1170" s="293" t="s">
        <v>7238</v>
      </c>
      <c r="Q1170" s="293" t="s">
        <v>8502</v>
      </c>
    </row>
    <row r="1171" spans="1:17" x14ac:dyDescent="0.25">
      <c r="A1171" s="293" t="s">
        <v>8503</v>
      </c>
      <c r="B1171" s="293" t="s">
        <v>8504</v>
      </c>
      <c r="C1171" s="293" t="s">
        <v>8505</v>
      </c>
      <c r="D1171" s="293" t="s">
        <v>4750</v>
      </c>
      <c r="E1171" s="293" t="s">
        <v>8501</v>
      </c>
      <c r="F1171" s="293"/>
      <c r="G1171" s="291"/>
      <c r="H1171" s="292">
        <v>0</v>
      </c>
      <c r="I1171" s="293" t="s">
        <v>5200</v>
      </c>
      <c r="J1171" s="293" t="s">
        <v>5201</v>
      </c>
      <c r="K1171" s="293" t="s">
        <v>4737</v>
      </c>
      <c r="L1171" s="293" t="s">
        <v>4840</v>
      </c>
      <c r="M1171" s="293" t="s">
        <v>5210</v>
      </c>
      <c r="N1171" s="293" t="s">
        <v>8506</v>
      </c>
      <c r="O1171" s="293" t="s">
        <v>7237</v>
      </c>
      <c r="P1171" s="293" t="s">
        <v>7238</v>
      </c>
      <c r="Q1171" s="293" t="s">
        <v>8502</v>
      </c>
    </row>
    <row r="1172" spans="1:17" x14ac:dyDescent="0.25">
      <c r="A1172" s="293" t="s">
        <v>8507</v>
      </c>
      <c r="B1172" s="293" t="s">
        <v>8508</v>
      </c>
      <c r="C1172" s="293" t="s">
        <v>8509</v>
      </c>
      <c r="D1172" s="293" t="s">
        <v>4750</v>
      </c>
      <c r="E1172" s="293" t="s">
        <v>8501</v>
      </c>
      <c r="F1172" s="293"/>
      <c r="G1172" s="291"/>
      <c r="H1172" s="292">
        <v>0</v>
      </c>
      <c r="I1172" s="293" t="s">
        <v>5200</v>
      </c>
      <c r="J1172" s="293" t="s">
        <v>5201</v>
      </c>
      <c r="K1172" s="293" t="s">
        <v>4737</v>
      </c>
      <c r="L1172" s="293" t="s">
        <v>4840</v>
      </c>
      <c r="M1172" s="293" t="s">
        <v>5220</v>
      </c>
      <c r="N1172" s="293" t="s">
        <v>8510</v>
      </c>
      <c r="O1172" s="293" t="s">
        <v>7237</v>
      </c>
      <c r="P1172" s="293" t="s">
        <v>7238</v>
      </c>
      <c r="Q1172" s="293" t="s">
        <v>8502</v>
      </c>
    </row>
    <row r="1173" spans="1:17" x14ac:dyDescent="0.25">
      <c r="A1173" s="293" t="s">
        <v>8511</v>
      </c>
      <c r="B1173" s="293" t="s">
        <v>8512</v>
      </c>
      <c r="C1173" s="293" t="s">
        <v>8513</v>
      </c>
      <c r="D1173" s="293" t="s">
        <v>4750</v>
      </c>
      <c r="E1173" s="293" t="s">
        <v>8501</v>
      </c>
      <c r="F1173" s="293"/>
      <c r="G1173" s="291"/>
      <c r="H1173" s="292">
        <v>0</v>
      </c>
      <c r="I1173" s="293" t="s">
        <v>5200</v>
      </c>
      <c r="J1173" s="293" t="s">
        <v>5201</v>
      </c>
      <c r="K1173" s="293" t="s">
        <v>4737</v>
      </c>
      <c r="L1173" s="293" t="s">
        <v>4840</v>
      </c>
      <c r="M1173" s="293" t="s">
        <v>5210</v>
      </c>
      <c r="N1173" s="293" t="s">
        <v>8506</v>
      </c>
      <c r="O1173" s="293" t="s">
        <v>7237</v>
      </c>
      <c r="P1173" s="293" t="s">
        <v>7238</v>
      </c>
      <c r="Q1173" s="293" t="s">
        <v>8502</v>
      </c>
    </row>
    <row r="1174" spans="1:17" x14ac:dyDescent="0.25">
      <c r="A1174" s="293" t="s">
        <v>8514</v>
      </c>
      <c r="B1174" s="293" t="s">
        <v>8515</v>
      </c>
      <c r="C1174" s="293" t="s">
        <v>8516</v>
      </c>
      <c r="D1174" s="293" t="s">
        <v>4750</v>
      </c>
      <c r="E1174" s="293" t="s">
        <v>8501</v>
      </c>
      <c r="F1174" s="293"/>
      <c r="G1174" s="291"/>
      <c r="H1174" s="292">
        <v>0</v>
      </c>
      <c r="I1174" s="293" t="s">
        <v>5200</v>
      </c>
      <c r="J1174" s="293" t="s">
        <v>5201</v>
      </c>
      <c r="K1174" s="293" t="s">
        <v>4737</v>
      </c>
      <c r="L1174" s="293" t="s">
        <v>4840</v>
      </c>
      <c r="M1174" s="293" t="s">
        <v>5220</v>
      </c>
      <c r="N1174" s="293"/>
      <c r="O1174" s="293" t="s">
        <v>7237</v>
      </c>
      <c r="P1174" s="293" t="s">
        <v>7238</v>
      </c>
      <c r="Q1174" s="293" t="s">
        <v>8502</v>
      </c>
    </row>
    <row r="1175" spans="1:17" x14ac:dyDescent="0.25">
      <c r="A1175" s="293" t="s">
        <v>8517</v>
      </c>
      <c r="B1175" s="293" t="s">
        <v>8518</v>
      </c>
      <c r="C1175" s="293" t="s">
        <v>8519</v>
      </c>
      <c r="D1175" s="293" t="s">
        <v>4750</v>
      </c>
      <c r="E1175" s="293" t="s">
        <v>8501</v>
      </c>
      <c r="F1175" s="293"/>
      <c r="G1175" s="291"/>
      <c r="H1175" s="292">
        <v>0</v>
      </c>
      <c r="I1175" s="293" t="s">
        <v>5200</v>
      </c>
      <c r="J1175" s="293" t="s">
        <v>5201</v>
      </c>
      <c r="K1175" s="293" t="s">
        <v>4737</v>
      </c>
      <c r="L1175" s="293" t="s">
        <v>4840</v>
      </c>
      <c r="M1175" s="293" t="s">
        <v>5210</v>
      </c>
      <c r="N1175" s="293" t="s">
        <v>8506</v>
      </c>
      <c r="O1175" s="293" t="s">
        <v>7237</v>
      </c>
      <c r="P1175" s="293" t="s">
        <v>7238</v>
      </c>
      <c r="Q1175" s="293" t="s">
        <v>8502</v>
      </c>
    </row>
    <row r="1176" spans="1:17" x14ac:dyDescent="0.25">
      <c r="A1176" s="293" t="s">
        <v>8520</v>
      </c>
      <c r="B1176" s="293" t="s">
        <v>8521</v>
      </c>
      <c r="C1176" s="293" t="s">
        <v>8522</v>
      </c>
      <c r="D1176" s="293" t="s">
        <v>4750</v>
      </c>
      <c r="E1176" s="293" t="s">
        <v>8501</v>
      </c>
      <c r="F1176" s="293"/>
      <c r="G1176" s="291"/>
      <c r="H1176" s="292">
        <v>0</v>
      </c>
      <c r="I1176" s="293" t="s">
        <v>5200</v>
      </c>
      <c r="J1176" s="293" t="s">
        <v>5201</v>
      </c>
      <c r="K1176" s="293" t="s">
        <v>4737</v>
      </c>
      <c r="L1176" s="293" t="s">
        <v>4840</v>
      </c>
      <c r="M1176" s="293" t="s">
        <v>5202</v>
      </c>
      <c r="N1176" s="293" t="s">
        <v>8523</v>
      </c>
      <c r="O1176" s="293" t="s">
        <v>7237</v>
      </c>
      <c r="P1176" s="293" t="s">
        <v>7238</v>
      </c>
      <c r="Q1176" s="293" t="s">
        <v>8502</v>
      </c>
    </row>
    <row r="1177" spans="1:17" x14ac:dyDescent="0.25">
      <c r="A1177" s="293" t="s">
        <v>8524</v>
      </c>
      <c r="B1177" s="293" t="s">
        <v>8525</v>
      </c>
      <c r="C1177" s="293" t="s">
        <v>8526</v>
      </c>
      <c r="D1177" s="293" t="s">
        <v>4750</v>
      </c>
      <c r="E1177" s="293" t="s">
        <v>8501</v>
      </c>
      <c r="F1177" s="293"/>
      <c r="G1177" s="291"/>
      <c r="H1177" s="292">
        <v>0</v>
      </c>
      <c r="I1177" s="293" t="s">
        <v>5200</v>
      </c>
      <c r="J1177" s="293" t="s">
        <v>5201</v>
      </c>
      <c r="K1177" s="293" t="s">
        <v>4737</v>
      </c>
      <c r="L1177" s="293" t="s">
        <v>4840</v>
      </c>
      <c r="M1177" s="293" t="s">
        <v>5202</v>
      </c>
      <c r="N1177" s="293" t="s">
        <v>8523</v>
      </c>
      <c r="O1177" s="293" t="s">
        <v>7237</v>
      </c>
      <c r="P1177" s="293" t="s">
        <v>7238</v>
      </c>
      <c r="Q1177" s="293" t="s">
        <v>8502</v>
      </c>
    </row>
    <row r="1178" spans="1:17" x14ac:dyDescent="0.25">
      <c r="A1178" s="293" t="s">
        <v>8527</v>
      </c>
      <c r="B1178" s="293" t="s">
        <v>8528</v>
      </c>
      <c r="C1178" s="293" t="s">
        <v>8529</v>
      </c>
      <c r="D1178" s="293" t="s">
        <v>4750</v>
      </c>
      <c r="E1178" s="293" t="s">
        <v>8501</v>
      </c>
      <c r="F1178" s="293"/>
      <c r="G1178" s="291"/>
      <c r="H1178" s="292">
        <v>0</v>
      </c>
      <c r="I1178" s="293" t="s">
        <v>5200</v>
      </c>
      <c r="J1178" s="293" t="s">
        <v>5201</v>
      </c>
      <c r="K1178" s="293" t="s">
        <v>4737</v>
      </c>
      <c r="L1178" s="293" t="s">
        <v>4840</v>
      </c>
      <c r="M1178" s="293" t="s">
        <v>5333</v>
      </c>
      <c r="N1178" s="293"/>
      <c r="O1178" s="293" t="s">
        <v>7237</v>
      </c>
      <c r="P1178" s="293" t="s">
        <v>7238</v>
      </c>
      <c r="Q1178" s="293" t="s">
        <v>8502</v>
      </c>
    </row>
    <row r="1179" spans="1:17" x14ac:dyDescent="0.25">
      <c r="A1179" s="293" t="s">
        <v>8530</v>
      </c>
      <c r="B1179" s="293" t="s">
        <v>8531</v>
      </c>
      <c r="C1179" s="293" t="s">
        <v>8532</v>
      </c>
      <c r="D1179" s="293" t="s">
        <v>4750</v>
      </c>
      <c r="E1179" s="293" t="s">
        <v>8501</v>
      </c>
      <c r="F1179" s="293"/>
      <c r="G1179" s="291"/>
      <c r="H1179" s="292">
        <v>0</v>
      </c>
      <c r="I1179" s="293" t="s">
        <v>5200</v>
      </c>
      <c r="J1179" s="293" t="s">
        <v>5201</v>
      </c>
      <c r="K1179" s="293" t="s">
        <v>4737</v>
      </c>
      <c r="L1179" s="293" t="s">
        <v>4840</v>
      </c>
      <c r="M1179" s="293" t="s">
        <v>5202</v>
      </c>
      <c r="N1179" s="293" t="s">
        <v>8533</v>
      </c>
      <c r="O1179" s="293" t="s">
        <v>7237</v>
      </c>
      <c r="P1179" s="293" t="s">
        <v>7238</v>
      </c>
      <c r="Q1179" s="293" t="s">
        <v>8502</v>
      </c>
    </row>
    <row r="1180" spans="1:17" x14ac:dyDescent="0.25">
      <c r="A1180" s="293" t="s">
        <v>8534</v>
      </c>
      <c r="B1180" s="293" t="s">
        <v>8535</v>
      </c>
      <c r="C1180" s="293" t="s">
        <v>8536</v>
      </c>
      <c r="D1180" s="293" t="s">
        <v>4750</v>
      </c>
      <c r="E1180" s="293" t="s">
        <v>8501</v>
      </c>
      <c r="F1180" s="293"/>
      <c r="G1180" s="291"/>
      <c r="H1180" s="292">
        <v>0</v>
      </c>
      <c r="I1180" s="293" t="s">
        <v>5200</v>
      </c>
      <c r="J1180" s="293" t="s">
        <v>5201</v>
      </c>
      <c r="K1180" s="293" t="s">
        <v>4737</v>
      </c>
      <c r="L1180" s="293" t="s">
        <v>4840</v>
      </c>
      <c r="M1180" s="293" t="s">
        <v>5333</v>
      </c>
      <c r="N1180" s="293"/>
      <c r="O1180" s="293" t="s">
        <v>7237</v>
      </c>
      <c r="P1180" s="293" t="s">
        <v>7238</v>
      </c>
      <c r="Q1180" s="293" t="s">
        <v>8502</v>
      </c>
    </row>
    <row r="1181" spans="1:17" x14ac:dyDescent="0.25">
      <c r="A1181" s="293" t="s">
        <v>8537</v>
      </c>
      <c r="B1181" s="293" t="s">
        <v>8538</v>
      </c>
      <c r="C1181" s="293" t="s">
        <v>8539</v>
      </c>
      <c r="D1181" s="293" t="s">
        <v>4750</v>
      </c>
      <c r="E1181" s="293" t="s">
        <v>8501</v>
      </c>
      <c r="F1181" s="293"/>
      <c r="G1181" s="291"/>
      <c r="H1181" s="292">
        <v>0</v>
      </c>
      <c r="I1181" s="293" t="s">
        <v>5200</v>
      </c>
      <c r="J1181" s="293" t="s">
        <v>5201</v>
      </c>
      <c r="K1181" s="293" t="s">
        <v>4737</v>
      </c>
      <c r="L1181" s="293" t="s">
        <v>4840</v>
      </c>
      <c r="M1181" s="293" t="s">
        <v>5333</v>
      </c>
      <c r="N1181" s="293"/>
      <c r="O1181" s="293" t="s">
        <v>7237</v>
      </c>
      <c r="P1181" s="293" t="s">
        <v>7238</v>
      </c>
      <c r="Q1181" s="293" t="s">
        <v>8502</v>
      </c>
    </row>
    <row r="1182" spans="1:17" x14ac:dyDescent="0.25">
      <c r="A1182" s="293" t="s">
        <v>8540</v>
      </c>
      <c r="B1182" s="293" t="s">
        <v>8541</v>
      </c>
      <c r="C1182" s="293" t="s">
        <v>8542</v>
      </c>
      <c r="D1182" s="293" t="s">
        <v>4750</v>
      </c>
      <c r="E1182" s="293" t="s">
        <v>8501</v>
      </c>
      <c r="F1182" s="293"/>
      <c r="G1182" s="291"/>
      <c r="H1182" s="292">
        <v>0</v>
      </c>
      <c r="I1182" s="293" t="s">
        <v>4975</v>
      </c>
      <c r="J1182" s="293" t="s">
        <v>4976</v>
      </c>
      <c r="K1182" s="293" t="s">
        <v>4737</v>
      </c>
      <c r="L1182" s="293" t="s">
        <v>4840</v>
      </c>
      <c r="M1182" s="293" t="s">
        <v>4909</v>
      </c>
      <c r="N1182" s="293" t="s">
        <v>8543</v>
      </c>
      <c r="O1182" s="293" t="s">
        <v>7237</v>
      </c>
      <c r="P1182" s="293" t="s">
        <v>7238</v>
      </c>
      <c r="Q1182" s="293" t="s">
        <v>8502</v>
      </c>
    </row>
    <row r="1183" spans="1:17" x14ac:dyDescent="0.25">
      <c r="A1183" s="293" t="s">
        <v>8544</v>
      </c>
      <c r="B1183" s="293" t="s">
        <v>8545</v>
      </c>
      <c r="C1183" s="293" t="s">
        <v>8546</v>
      </c>
      <c r="D1183" s="293" t="s">
        <v>4750</v>
      </c>
      <c r="E1183" s="293" t="s">
        <v>8501</v>
      </c>
      <c r="F1183" s="293"/>
      <c r="G1183" s="291"/>
      <c r="H1183" s="292">
        <v>0</v>
      </c>
      <c r="I1183" s="293" t="s">
        <v>5200</v>
      </c>
      <c r="J1183" s="293" t="s">
        <v>5201</v>
      </c>
      <c r="K1183" s="293" t="s">
        <v>4737</v>
      </c>
      <c r="L1183" s="293" t="s">
        <v>4840</v>
      </c>
      <c r="M1183" s="293" t="s">
        <v>5202</v>
      </c>
      <c r="N1183" s="293" t="s">
        <v>8523</v>
      </c>
      <c r="O1183" s="293" t="s">
        <v>7237</v>
      </c>
      <c r="P1183" s="293" t="s">
        <v>7238</v>
      </c>
      <c r="Q1183" s="293" t="s">
        <v>8502</v>
      </c>
    </row>
    <row r="1184" spans="1:17" x14ac:dyDescent="0.25">
      <c r="A1184" s="293" t="s">
        <v>8547</v>
      </c>
      <c r="B1184" s="293" t="s">
        <v>8548</v>
      </c>
      <c r="C1184" s="293" t="s">
        <v>8549</v>
      </c>
      <c r="D1184" s="293" t="s">
        <v>4750</v>
      </c>
      <c r="E1184" s="293" t="s">
        <v>8501</v>
      </c>
      <c r="F1184" s="293"/>
      <c r="G1184" s="291"/>
      <c r="H1184" s="292">
        <v>0</v>
      </c>
      <c r="I1184" s="293" t="s">
        <v>4975</v>
      </c>
      <c r="J1184" s="293" t="s">
        <v>4976</v>
      </c>
      <c r="K1184" s="293" t="s">
        <v>4737</v>
      </c>
      <c r="L1184" s="293" t="s">
        <v>4840</v>
      </c>
      <c r="M1184" s="293" t="s">
        <v>5230</v>
      </c>
      <c r="N1184" s="293" t="s">
        <v>8550</v>
      </c>
      <c r="O1184" s="293" t="s">
        <v>7237</v>
      </c>
      <c r="P1184" s="293" t="s">
        <v>7238</v>
      </c>
      <c r="Q1184" s="293" t="s">
        <v>8502</v>
      </c>
    </row>
    <row r="1185" spans="1:17" x14ac:dyDescent="0.25">
      <c r="A1185" s="293" t="s">
        <v>8551</v>
      </c>
      <c r="B1185" s="293" t="s">
        <v>8552</v>
      </c>
      <c r="C1185" s="293" t="s">
        <v>8553</v>
      </c>
      <c r="D1185" s="293" t="s">
        <v>4750</v>
      </c>
      <c r="E1185" s="293" t="s">
        <v>8501</v>
      </c>
      <c r="F1185" s="293"/>
      <c r="G1185" s="291"/>
      <c r="H1185" s="292">
        <v>0</v>
      </c>
      <c r="I1185" s="293" t="s">
        <v>5200</v>
      </c>
      <c r="J1185" s="293" t="s">
        <v>5201</v>
      </c>
      <c r="K1185" s="293" t="s">
        <v>4737</v>
      </c>
      <c r="L1185" s="293" t="s">
        <v>4840</v>
      </c>
      <c r="M1185" s="293" t="s">
        <v>8554</v>
      </c>
      <c r="N1185" s="293"/>
      <c r="O1185" s="293" t="s">
        <v>7237</v>
      </c>
      <c r="P1185" s="293" t="s">
        <v>7238</v>
      </c>
      <c r="Q1185" s="293" t="s">
        <v>8502</v>
      </c>
    </row>
    <row r="1186" spans="1:17" x14ac:dyDescent="0.25">
      <c r="A1186" s="293" t="s">
        <v>8555</v>
      </c>
      <c r="B1186" s="293" t="s">
        <v>8556</v>
      </c>
      <c r="C1186" s="293" t="s">
        <v>8557</v>
      </c>
      <c r="D1186" s="293" t="s">
        <v>4750</v>
      </c>
      <c r="E1186" s="293" t="s">
        <v>8501</v>
      </c>
      <c r="F1186" s="293"/>
      <c r="G1186" s="291"/>
      <c r="H1186" s="292">
        <v>0</v>
      </c>
      <c r="I1186" s="293" t="s">
        <v>5200</v>
      </c>
      <c r="J1186" s="293" t="s">
        <v>5201</v>
      </c>
      <c r="K1186" s="293" t="s">
        <v>4737</v>
      </c>
      <c r="L1186" s="293" t="s">
        <v>4840</v>
      </c>
      <c r="M1186" s="293" t="s">
        <v>5202</v>
      </c>
      <c r="N1186" s="293"/>
      <c r="O1186" s="293" t="s">
        <v>7237</v>
      </c>
      <c r="P1186" s="293" t="s">
        <v>7238</v>
      </c>
      <c r="Q1186" s="293" t="s">
        <v>8502</v>
      </c>
    </row>
    <row r="1187" spans="1:17" x14ac:dyDescent="0.25">
      <c r="A1187" s="293" t="s">
        <v>8558</v>
      </c>
      <c r="B1187" s="293" t="s">
        <v>8559</v>
      </c>
      <c r="C1187" s="293" t="s">
        <v>8560</v>
      </c>
      <c r="D1187" s="293" t="s">
        <v>4750</v>
      </c>
      <c r="E1187" s="293" t="s">
        <v>8501</v>
      </c>
      <c r="F1187" s="293"/>
      <c r="G1187" s="291"/>
      <c r="H1187" s="292">
        <v>0</v>
      </c>
      <c r="I1187" s="293" t="s">
        <v>5200</v>
      </c>
      <c r="J1187" s="293" t="s">
        <v>5201</v>
      </c>
      <c r="K1187" s="293" t="s">
        <v>4737</v>
      </c>
      <c r="L1187" s="293" t="s">
        <v>4840</v>
      </c>
      <c r="M1187" s="293" t="s">
        <v>5333</v>
      </c>
      <c r="N1187" s="293" t="s">
        <v>8561</v>
      </c>
      <c r="O1187" s="293" t="s">
        <v>7237</v>
      </c>
      <c r="P1187" s="293" t="s">
        <v>7238</v>
      </c>
      <c r="Q1187" s="293" t="s">
        <v>8502</v>
      </c>
    </row>
    <row r="1188" spans="1:17" x14ac:dyDescent="0.25">
      <c r="A1188" s="293" t="s">
        <v>8562</v>
      </c>
      <c r="B1188" s="293" t="s">
        <v>8563</v>
      </c>
      <c r="C1188" s="293" t="s">
        <v>8564</v>
      </c>
      <c r="D1188" s="293" t="s">
        <v>4750</v>
      </c>
      <c r="E1188" s="293" t="s">
        <v>8501</v>
      </c>
      <c r="F1188" s="293"/>
      <c r="G1188" s="291"/>
      <c r="H1188" s="292">
        <v>0</v>
      </c>
      <c r="I1188" s="293" t="s">
        <v>5200</v>
      </c>
      <c r="J1188" s="293" t="s">
        <v>5201</v>
      </c>
      <c r="K1188" s="293" t="s">
        <v>4737</v>
      </c>
      <c r="L1188" s="293" t="s">
        <v>4840</v>
      </c>
      <c r="M1188" s="293" t="s">
        <v>5333</v>
      </c>
      <c r="N1188" s="293" t="s">
        <v>8561</v>
      </c>
      <c r="O1188" s="293" t="s">
        <v>7237</v>
      </c>
      <c r="P1188" s="293" t="s">
        <v>7238</v>
      </c>
      <c r="Q1188" s="293" t="s">
        <v>8502</v>
      </c>
    </row>
    <row r="1189" spans="1:17" x14ac:dyDescent="0.25">
      <c r="A1189" s="293" t="s">
        <v>8565</v>
      </c>
      <c r="B1189" s="293" t="s">
        <v>8566</v>
      </c>
      <c r="C1189" s="293" t="s">
        <v>8567</v>
      </c>
      <c r="D1189" s="293" t="s">
        <v>4750</v>
      </c>
      <c r="E1189" s="293" t="s">
        <v>8501</v>
      </c>
      <c r="F1189" s="293"/>
      <c r="G1189" s="291"/>
      <c r="H1189" s="292">
        <v>0</v>
      </c>
      <c r="I1189" s="293" t="s">
        <v>4975</v>
      </c>
      <c r="J1189" s="293" t="s">
        <v>4976</v>
      </c>
      <c r="K1189" s="293" t="s">
        <v>4737</v>
      </c>
      <c r="L1189" s="293" t="s">
        <v>4840</v>
      </c>
      <c r="M1189" s="293" t="s">
        <v>5230</v>
      </c>
      <c r="N1189" s="293" t="s">
        <v>8568</v>
      </c>
      <c r="O1189" s="293" t="s">
        <v>7237</v>
      </c>
      <c r="P1189" s="293" t="s">
        <v>7238</v>
      </c>
      <c r="Q1189" s="293" t="s">
        <v>8502</v>
      </c>
    </row>
    <row r="1190" spans="1:17" x14ac:dyDescent="0.25">
      <c r="A1190" s="293" t="s">
        <v>8569</v>
      </c>
      <c r="B1190" s="293" t="s">
        <v>8570</v>
      </c>
      <c r="C1190" s="293" t="s">
        <v>8571</v>
      </c>
      <c r="D1190" s="293" t="s">
        <v>4750</v>
      </c>
      <c r="E1190" s="293" t="s">
        <v>8501</v>
      </c>
      <c r="F1190" s="293"/>
      <c r="G1190" s="291"/>
      <c r="H1190" s="292">
        <v>0</v>
      </c>
      <c r="I1190" s="293" t="s">
        <v>4975</v>
      </c>
      <c r="J1190" s="293" t="s">
        <v>4976</v>
      </c>
      <c r="K1190" s="293" t="s">
        <v>4737</v>
      </c>
      <c r="L1190" s="293" t="s">
        <v>4840</v>
      </c>
      <c r="M1190" s="293" t="s">
        <v>5230</v>
      </c>
      <c r="N1190" s="293" t="s">
        <v>8543</v>
      </c>
      <c r="O1190" s="293" t="s">
        <v>7237</v>
      </c>
      <c r="P1190" s="293" t="s">
        <v>7238</v>
      </c>
      <c r="Q1190" s="293" t="s">
        <v>8502</v>
      </c>
    </row>
    <row r="1191" spans="1:17" x14ac:dyDescent="0.25">
      <c r="A1191" s="293" t="s">
        <v>8572</v>
      </c>
      <c r="B1191" s="293" t="s">
        <v>8573</v>
      </c>
      <c r="C1191" s="293" t="s">
        <v>8574</v>
      </c>
      <c r="D1191" s="293" t="s">
        <v>4750</v>
      </c>
      <c r="E1191" s="293" t="s">
        <v>8501</v>
      </c>
      <c r="F1191" s="293"/>
      <c r="G1191" s="291"/>
      <c r="H1191" s="292">
        <v>0</v>
      </c>
      <c r="I1191" s="293" t="s">
        <v>4975</v>
      </c>
      <c r="J1191" s="293" t="s">
        <v>4976</v>
      </c>
      <c r="K1191" s="293" t="s">
        <v>4737</v>
      </c>
      <c r="L1191" s="293" t="s">
        <v>4840</v>
      </c>
      <c r="M1191" s="293" t="s">
        <v>5230</v>
      </c>
      <c r="N1191" s="293" t="s">
        <v>8575</v>
      </c>
      <c r="O1191" s="293" t="s">
        <v>7237</v>
      </c>
      <c r="P1191" s="293" t="s">
        <v>7238</v>
      </c>
      <c r="Q1191" s="293" t="s">
        <v>8502</v>
      </c>
    </row>
    <row r="1192" spans="1:17" x14ac:dyDescent="0.25">
      <c r="A1192" s="293" t="s">
        <v>8576</v>
      </c>
      <c r="B1192" s="293" t="s">
        <v>8577</v>
      </c>
      <c r="C1192" s="293" t="s">
        <v>8578</v>
      </c>
      <c r="D1192" s="293" t="s">
        <v>4750</v>
      </c>
      <c r="E1192" s="293" t="s">
        <v>8501</v>
      </c>
      <c r="F1192" s="293"/>
      <c r="G1192" s="291"/>
      <c r="H1192" s="292">
        <v>0</v>
      </c>
      <c r="I1192" s="293" t="s">
        <v>5200</v>
      </c>
      <c r="J1192" s="293" t="s">
        <v>5201</v>
      </c>
      <c r="K1192" s="293" t="s">
        <v>4737</v>
      </c>
      <c r="L1192" s="293" t="s">
        <v>4840</v>
      </c>
      <c r="M1192" s="293" t="s">
        <v>5202</v>
      </c>
      <c r="N1192" s="293" t="s">
        <v>8579</v>
      </c>
      <c r="O1192" s="293" t="s">
        <v>7237</v>
      </c>
      <c r="P1192" s="293" t="s">
        <v>7238</v>
      </c>
      <c r="Q1192" s="293" t="s">
        <v>8502</v>
      </c>
    </row>
    <row r="1193" spans="1:17" x14ac:dyDescent="0.25">
      <c r="A1193" s="293" t="s">
        <v>8580</v>
      </c>
      <c r="B1193" s="293" t="s">
        <v>8581</v>
      </c>
      <c r="C1193" s="293" t="s">
        <v>8582</v>
      </c>
      <c r="D1193" s="293" t="s">
        <v>4750</v>
      </c>
      <c r="E1193" s="293" t="s">
        <v>8501</v>
      </c>
      <c r="F1193" s="293"/>
      <c r="G1193" s="291"/>
      <c r="H1193" s="292">
        <v>0</v>
      </c>
      <c r="I1193" s="293" t="s">
        <v>4975</v>
      </c>
      <c r="J1193" s="293" t="s">
        <v>4976</v>
      </c>
      <c r="K1193" s="293" t="s">
        <v>4737</v>
      </c>
      <c r="L1193" s="293" t="s">
        <v>4840</v>
      </c>
      <c r="M1193" s="293" t="s">
        <v>5310</v>
      </c>
      <c r="N1193" s="293"/>
      <c r="O1193" s="293" t="s">
        <v>7237</v>
      </c>
      <c r="P1193" s="293" t="s">
        <v>7238</v>
      </c>
      <c r="Q1193" s="293" t="s">
        <v>8502</v>
      </c>
    </row>
    <row r="1194" spans="1:17" x14ac:dyDescent="0.25">
      <c r="A1194" s="293" t="s">
        <v>8583</v>
      </c>
      <c r="B1194" s="293" t="s">
        <v>8584</v>
      </c>
      <c r="C1194" s="293" t="s">
        <v>8585</v>
      </c>
      <c r="D1194" s="293" t="s">
        <v>4750</v>
      </c>
      <c r="E1194" s="293" t="s">
        <v>8501</v>
      </c>
      <c r="F1194" s="293"/>
      <c r="G1194" s="291"/>
      <c r="H1194" s="292">
        <v>0</v>
      </c>
      <c r="I1194" s="293" t="s">
        <v>5200</v>
      </c>
      <c r="J1194" s="293" t="s">
        <v>5201</v>
      </c>
      <c r="K1194" s="293" t="s">
        <v>4737</v>
      </c>
      <c r="L1194" s="293" t="s">
        <v>4840</v>
      </c>
      <c r="M1194" s="293" t="s">
        <v>5210</v>
      </c>
      <c r="N1194" s="293" t="s">
        <v>8586</v>
      </c>
      <c r="O1194" s="293" t="s">
        <v>7237</v>
      </c>
      <c r="P1194" s="293" t="s">
        <v>7238</v>
      </c>
      <c r="Q1194" s="293" t="s">
        <v>8502</v>
      </c>
    </row>
    <row r="1195" spans="1:17" x14ac:dyDescent="0.25">
      <c r="A1195" s="293" t="s">
        <v>8587</v>
      </c>
      <c r="B1195" s="293" t="s">
        <v>8588</v>
      </c>
      <c r="C1195" s="293" t="s">
        <v>8589</v>
      </c>
      <c r="D1195" s="293" t="s">
        <v>4750</v>
      </c>
      <c r="E1195" s="293" t="s">
        <v>8501</v>
      </c>
      <c r="F1195" s="293"/>
      <c r="G1195" s="291"/>
      <c r="H1195" s="292">
        <v>0</v>
      </c>
      <c r="I1195" s="293" t="s">
        <v>5200</v>
      </c>
      <c r="J1195" s="293" t="s">
        <v>5201</v>
      </c>
      <c r="K1195" s="293" t="s">
        <v>4737</v>
      </c>
      <c r="L1195" s="293" t="s">
        <v>4840</v>
      </c>
      <c r="M1195" s="293" t="s">
        <v>5202</v>
      </c>
      <c r="N1195" s="293"/>
      <c r="O1195" s="293" t="s">
        <v>7237</v>
      </c>
      <c r="P1195" s="293" t="s">
        <v>7238</v>
      </c>
      <c r="Q1195" s="293" t="s">
        <v>8502</v>
      </c>
    </row>
    <row r="1196" spans="1:17" x14ac:dyDescent="0.25">
      <c r="A1196" s="293" t="s">
        <v>8590</v>
      </c>
      <c r="B1196" s="293" t="s">
        <v>8591</v>
      </c>
      <c r="C1196" s="293" t="s">
        <v>8592</v>
      </c>
      <c r="D1196" s="293" t="s">
        <v>4750</v>
      </c>
      <c r="E1196" s="293" t="s">
        <v>8501</v>
      </c>
      <c r="F1196" s="293"/>
      <c r="G1196" s="291"/>
      <c r="H1196" s="292">
        <v>0</v>
      </c>
      <c r="I1196" s="293" t="s">
        <v>4975</v>
      </c>
      <c r="J1196" s="293" t="s">
        <v>4976</v>
      </c>
      <c r="K1196" s="293" t="s">
        <v>4737</v>
      </c>
      <c r="L1196" s="293" t="s">
        <v>4840</v>
      </c>
      <c r="M1196" s="293" t="s">
        <v>5230</v>
      </c>
      <c r="N1196" s="293" t="s">
        <v>8593</v>
      </c>
      <c r="O1196" s="293" t="s">
        <v>7237</v>
      </c>
      <c r="P1196" s="293" t="s">
        <v>7238</v>
      </c>
      <c r="Q1196" s="293" t="s">
        <v>8502</v>
      </c>
    </row>
    <row r="1197" spans="1:17" x14ac:dyDescent="0.25">
      <c r="A1197" s="293" t="s">
        <v>8594</v>
      </c>
      <c r="B1197" s="293" t="s">
        <v>8595</v>
      </c>
      <c r="C1197" s="293" t="s">
        <v>8596</v>
      </c>
      <c r="D1197" s="293" t="s">
        <v>4750</v>
      </c>
      <c r="E1197" s="293" t="s">
        <v>8501</v>
      </c>
      <c r="F1197" s="293"/>
      <c r="G1197" s="291"/>
      <c r="H1197" s="292">
        <v>0</v>
      </c>
      <c r="I1197" s="293" t="s">
        <v>5200</v>
      </c>
      <c r="J1197" s="293" t="s">
        <v>5201</v>
      </c>
      <c r="K1197" s="293" t="s">
        <v>4737</v>
      </c>
      <c r="L1197" s="293" t="s">
        <v>4840</v>
      </c>
      <c r="M1197" s="293" t="s">
        <v>5333</v>
      </c>
      <c r="N1197" s="293" t="s">
        <v>8597</v>
      </c>
      <c r="O1197" s="293" t="s">
        <v>7237</v>
      </c>
      <c r="P1197" s="293" t="s">
        <v>7238</v>
      </c>
      <c r="Q1197" s="293" t="s">
        <v>8502</v>
      </c>
    </row>
    <row r="1198" spans="1:17" x14ac:dyDescent="0.25">
      <c r="A1198" s="293" t="s">
        <v>8598</v>
      </c>
      <c r="B1198" s="293" t="s">
        <v>8599</v>
      </c>
      <c r="C1198" s="293" t="s">
        <v>8600</v>
      </c>
      <c r="D1198" s="293" t="s">
        <v>4750</v>
      </c>
      <c r="E1198" s="293" t="s">
        <v>8501</v>
      </c>
      <c r="F1198" s="293"/>
      <c r="G1198" s="291"/>
      <c r="H1198" s="292">
        <v>0</v>
      </c>
      <c r="I1198" s="293" t="s">
        <v>5200</v>
      </c>
      <c r="J1198" s="293" t="s">
        <v>5201</v>
      </c>
      <c r="K1198" s="293" t="s">
        <v>4737</v>
      </c>
      <c r="L1198" s="293" t="s">
        <v>4840</v>
      </c>
      <c r="M1198" s="293" t="s">
        <v>5220</v>
      </c>
      <c r="N1198" s="293"/>
      <c r="O1198" s="293" t="s">
        <v>7237</v>
      </c>
      <c r="P1198" s="293" t="s">
        <v>7238</v>
      </c>
      <c r="Q1198" s="293" t="s">
        <v>8502</v>
      </c>
    </row>
    <row r="1199" spans="1:17" x14ac:dyDescent="0.25">
      <c r="A1199" s="293" t="s">
        <v>8601</v>
      </c>
      <c r="B1199" s="293" t="s">
        <v>8602</v>
      </c>
      <c r="C1199" s="293" t="s">
        <v>8603</v>
      </c>
      <c r="D1199" s="293" t="s">
        <v>4750</v>
      </c>
      <c r="E1199" s="293" t="s">
        <v>8501</v>
      </c>
      <c r="F1199" s="293"/>
      <c r="G1199" s="291"/>
      <c r="H1199" s="292">
        <v>0</v>
      </c>
      <c r="I1199" s="293" t="s">
        <v>5200</v>
      </c>
      <c r="J1199" s="293" t="s">
        <v>5201</v>
      </c>
      <c r="K1199" s="293" t="s">
        <v>4737</v>
      </c>
      <c r="L1199" s="293" t="s">
        <v>4840</v>
      </c>
      <c r="M1199" s="293" t="s">
        <v>5333</v>
      </c>
      <c r="N1199" s="293"/>
      <c r="O1199" s="293" t="s">
        <v>7237</v>
      </c>
      <c r="P1199" s="293" t="s">
        <v>7238</v>
      </c>
      <c r="Q1199" s="293" t="s">
        <v>8502</v>
      </c>
    </row>
    <row r="1200" spans="1:17" x14ac:dyDescent="0.25">
      <c r="A1200" s="293" t="s">
        <v>8604</v>
      </c>
      <c r="B1200" s="293" t="s">
        <v>8605</v>
      </c>
      <c r="C1200" s="293" t="s">
        <v>8606</v>
      </c>
      <c r="D1200" s="293" t="s">
        <v>4750</v>
      </c>
      <c r="E1200" s="293" t="s">
        <v>8501</v>
      </c>
      <c r="F1200" s="293"/>
      <c r="G1200" s="291"/>
      <c r="H1200" s="292">
        <v>0</v>
      </c>
      <c r="I1200" s="293" t="s">
        <v>4975</v>
      </c>
      <c r="J1200" s="293" t="s">
        <v>4976</v>
      </c>
      <c r="K1200" s="293" t="s">
        <v>4737</v>
      </c>
      <c r="L1200" s="293" t="s">
        <v>4840</v>
      </c>
      <c r="M1200" s="293" t="s">
        <v>5230</v>
      </c>
      <c r="N1200" s="293" t="s">
        <v>8593</v>
      </c>
      <c r="O1200" s="293" t="s">
        <v>7237</v>
      </c>
      <c r="P1200" s="293" t="s">
        <v>7238</v>
      </c>
      <c r="Q1200" s="293" t="s">
        <v>8502</v>
      </c>
    </row>
    <row r="1201" spans="1:17" x14ac:dyDescent="0.25">
      <c r="A1201" s="293" t="s">
        <v>8607</v>
      </c>
      <c r="B1201" s="293" t="s">
        <v>8608</v>
      </c>
      <c r="C1201" s="293" t="s">
        <v>8609</v>
      </c>
      <c r="D1201" s="293" t="s">
        <v>4750</v>
      </c>
      <c r="E1201" s="293" t="s">
        <v>8501</v>
      </c>
      <c r="F1201" s="293"/>
      <c r="G1201" s="291"/>
      <c r="H1201" s="292">
        <v>0</v>
      </c>
      <c r="I1201" s="293" t="s">
        <v>4975</v>
      </c>
      <c r="J1201" s="293" t="s">
        <v>4976</v>
      </c>
      <c r="K1201" s="293" t="s">
        <v>4737</v>
      </c>
      <c r="L1201" s="293" t="s">
        <v>4840</v>
      </c>
      <c r="M1201" s="293" t="s">
        <v>5230</v>
      </c>
      <c r="N1201" s="293"/>
      <c r="O1201" s="293" t="s">
        <v>7237</v>
      </c>
      <c r="P1201" s="293" t="s">
        <v>7238</v>
      </c>
      <c r="Q1201" s="293" t="s">
        <v>8502</v>
      </c>
    </row>
    <row r="1202" spans="1:17" x14ac:dyDescent="0.25">
      <c r="A1202" s="293" t="s">
        <v>8610</v>
      </c>
      <c r="B1202" s="293" t="s">
        <v>8611</v>
      </c>
      <c r="C1202" s="293" t="s">
        <v>8612</v>
      </c>
      <c r="D1202" s="293" t="s">
        <v>4750</v>
      </c>
      <c r="E1202" s="293" t="s">
        <v>8501</v>
      </c>
      <c r="F1202" s="293"/>
      <c r="G1202" s="291"/>
      <c r="H1202" s="292">
        <v>0</v>
      </c>
      <c r="I1202" s="293" t="s">
        <v>5200</v>
      </c>
      <c r="J1202" s="293" t="s">
        <v>5201</v>
      </c>
      <c r="K1202" s="293" t="s">
        <v>4737</v>
      </c>
      <c r="L1202" s="293" t="s">
        <v>4840</v>
      </c>
      <c r="M1202" s="293" t="s">
        <v>5210</v>
      </c>
      <c r="N1202" s="293" t="s">
        <v>8506</v>
      </c>
      <c r="O1202" s="293" t="s">
        <v>7237</v>
      </c>
      <c r="P1202" s="293" t="s">
        <v>7238</v>
      </c>
      <c r="Q1202" s="293" t="s">
        <v>8502</v>
      </c>
    </row>
    <row r="1203" spans="1:17" x14ac:dyDescent="0.25">
      <c r="A1203" s="293" t="s">
        <v>8613</v>
      </c>
      <c r="B1203" s="293" t="s">
        <v>8614</v>
      </c>
      <c r="C1203" s="293" t="s">
        <v>8615</v>
      </c>
      <c r="D1203" s="293" t="s">
        <v>4750</v>
      </c>
      <c r="E1203" s="293" t="s">
        <v>8501</v>
      </c>
      <c r="F1203" s="293"/>
      <c r="G1203" s="291"/>
      <c r="H1203" s="292">
        <v>0</v>
      </c>
      <c r="I1203" s="293" t="s">
        <v>5200</v>
      </c>
      <c r="J1203" s="293" t="s">
        <v>5201</v>
      </c>
      <c r="K1203" s="293" t="s">
        <v>4737</v>
      </c>
      <c r="L1203" s="293" t="s">
        <v>4840</v>
      </c>
      <c r="M1203" s="293" t="s">
        <v>5291</v>
      </c>
      <c r="N1203" s="293" t="s">
        <v>8616</v>
      </c>
      <c r="O1203" s="293" t="s">
        <v>7237</v>
      </c>
      <c r="P1203" s="293" t="s">
        <v>7238</v>
      </c>
      <c r="Q1203" s="293" t="s">
        <v>8502</v>
      </c>
    </row>
    <row r="1204" spans="1:17" x14ac:dyDescent="0.25">
      <c r="A1204" s="293" t="s">
        <v>8617</v>
      </c>
      <c r="B1204" s="293" t="s">
        <v>8618</v>
      </c>
      <c r="C1204" s="293" t="s">
        <v>8619</v>
      </c>
      <c r="D1204" s="293" t="s">
        <v>4750</v>
      </c>
      <c r="E1204" s="293" t="s">
        <v>8501</v>
      </c>
      <c r="F1204" s="293"/>
      <c r="G1204" s="291"/>
      <c r="H1204" s="292">
        <v>0</v>
      </c>
      <c r="I1204" s="293" t="s">
        <v>4975</v>
      </c>
      <c r="J1204" s="293" t="s">
        <v>4976</v>
      </c>
      <c r="K1204" s="293" t="s">
        <v>4737</v>
      </c>
      <c r="L1204" s="293" t="s">
        <v>4840</v>
      </c>
      <c r="M1204" s="293" t="s">
        <v>5310</v>
      </c>
      <c r="N1204" s="293" t="s">
        <v>8620</v>
      </c>
      <c r="O1204" s="293" t="s">
        <v>7237</v>
      </c>
      <c r="P1204" s="293" t="s">
        <v>7238</v>
      </c>
      <c r="Q1204" s="293" t="s">
        <v>8502</v>
      </c>
    </row>
    <row r="1205" spans="1:17" x14ac:dyDescent="0.25">
      <c r="A1205" s="293" t="s">
        <v>8621</v>
      </c>
      <c r="B1205" s="293" t="s">
        <v>8622</v>
      </c>
      <c r="C1205" s="293" t="s">
        <v>8623</v>
      </c>
      <c r="D1205" s="293" t="s">
        <v>4750</v>
      </c>
      <c r="E1205" s="293" t="s">
        <v>8501</v>
      </c>
      <c r="F1205" s="293"/>
      <c r="G1205" s="291"/>
      <c r="H1205" s="292">
        <v>0</v>
      </c>
      <c r="I1205" s="293" t="s">
        <v>5200</v>
      </c>
      <c r="J1205" s="293" t="s">
        <v>5201</v>
      </c>
      <c r="K1205" s="293" t="s">
        <v>4737</v>
      </c>
      <c r="L1205" s="293" t="s">
        <v>4840</v>
      </c>
      <c r="M1205" s="293" t="s">
        <v>5202</v>
      </c>
      <c r="N1205" s="293" t="s">
        <v>8533</v>
      </c>
      <c r="O1205" s="293" t="s">
        <v>7237</v>
      </c>
      <c r="P1205" s="293" t="s">
        <v>7238</v>
      </c>
      <c r="Q1205" s="293" t="s">
        <v>8502</v>
      </c>
    </row>
    <row r="1206" spans="1:17" x14ac:dyDescent="0.25">
      <c r="A1206" s="293" t="s">
        <v>8624</v>
      </c>
      <c r="B1206" s="293" t="s">
        <v>8625</v>
      </c>
      <c r="C1206" s="293" t="s">
        <v>8626</v>
      </c>
      <c r="D1206" s="293" t="s">
        <v>4750</v>
      </c>
      <c r="E1206" s="293" t="s">
        <v>8501</v>
      </c>
      <c r="F1206" s="293"/>
      <c r="G1206" s="291">
        <v>60</v>
      </c>
      <c r="H1206" s="292">
        <v>0</v>
      </c>
      <c r="I1206" s="293" t="s">
        <v>4803</v>
      </c>
      <c r="J1206" s="293" t="s">
        <v>4804</v>
      </c>
      <c r="K1206" s="293" t="s">
        <v>4737</v>
      </c>
      <c r="L1206" s="293" t="s">
        <v>4805</v>
      </c>
      <c r="M1206" s="293" t="s">
        <v>4806</v>
      </c>
      <c r="N1206" s="293" t="s">
        <v>8533</v>
      </c>
      <c r="O1206" s="293" t="s">
        <v>7237</v>
      </c>
      <c r="P1206" s="293" t="s">
        <v>7238</v>
      </c>
      <c r="Q1206" s="293" t="s">
        <v>8502</v>
      </c>
    </row>
    <row r="1207" spans="1:17" x14ac:dyDescent="0.25">
      <c r="A1207" s="293" t="s">
        <v>8627</v>
      </c>
      <c r="B1207" s="293" t="s">
        <v>8628</v>
      </c>
      <c r="C1207" s="293" t="s">
        <v>8629</v>
      </c>
      <c r="D1207" s="293"/>
      <c r="E1207" s="293" t="s">
        <v>7245</v>
      </c>
      <c r="F1207" s="293" t="s">
        <v>4750</v>
      </c>
      <c r="G1207" s="291">
        <v>60</v>
      </c>
      <c r="H1207" s="292">
        <v>0</v>
      </c>
      <c r="I1207" s="293" t="s">
        <v>4788</v>
      </c>
      <c r="J1207" s="293" t="s">
        <v>4789</v>
      </c>
      <c r="K1207" s="293" t="s">
        <v>4737</v>
      </c>
      <c r="L1207" s="293" t="s">
        <v>4738</v>
      </c>
      <c r="M1207" s="293" t="s">
        <v>6447</v>
      </c>
      <c r="N1207" s="293"/>
      <c r="O1207" s="293" t="s">
        <v>7237</v>
      </c>
      <c r="P1207" s="293" t="s">
        <v>7238</v>
      </c>
      <c r="Q1207" s="293" t="s">
        <v>4741</v>
      </c>
    </row>
    <row r="1208" spans="1:17" x14ac:dyDescent="0.25">
      <c r="A1208" s="293" t="s">
        <v>8630</v>
      </c>
      <c r="B1208" s="293" t="s">
        <v>8631</v>
      </c>
      <c r="C1208" s="293" t="s">
        <v>8632</v>
      </c>
      <c r="D1208" s="293"/>
      <c r="E1208" s="293" t="s">
        <v>7245</v>
      </c>
      <c r="F1208" s="293" t="s">
        <v>4750</v>
      </c>
      <c r="G1208" s="291">
        <v>60</v>
      </c>
      <c r="H1208" s="292">
        <v>0</v>
      </c>
      <c r="I1208" s="293" t="s">
        <v>4828</v>
      </c>
      <c r="J1208" s="293" t="s">
        <v>4829</v>
      </c>
      <c r="K1208" s="293" t="s">
        <v>4737</v>
      </c>
      <c r="L1208" s="293" t="s">
        <v>4738</v>
      </c>
      <c r="M1208" s="293" t="s">
        <v>6447</v>
      </c>
      <c r="N1208" s="293"/>
      <c r="O1208" s="293" t="s">
        <v>7237</v>
      </c>
      <c r="P1208" s="293" t="s">
        <v>7238</v>
      </c>
      <c r="Q1208" s="293" t="s">
        <v>4741</v>
      </c>
    </row>
    <row r="1209" spans="1:17" x14ac:dyDescent="0.25">
      <c r="A1209" s="293" t="s">
        <v>8633</v>
      </c>
      <c r="B1209" s="293" t="s">
        <v>8634</v>
      </c>
      <c r="C1209" s="293" t="s">
        <v>8635</v>
      </c>
      <c r="D1209" s="293"/>
      <c r="E1209" s="293" t="s">
        <v>7245</v>
      </c>
      <c r="F1209" s="293" t="s">
        <v>4750</v>
      </c>
      <c r="G1209" s="291">
        <v>60</v>
      </c>
      <c r="H1209" s="292">
        <v>0</v>
      </c>
      <c r="I1209" s="293" t="s">
        <v>4828</v>
      </c>
      <c r="J1209" s="293" t="s">
        <v>4829</v>
      </c>
      <c r="K1209" s="293" t="s">
        <v>4737</v>
      </c>
      <c r="L1209" s="293" t="s">
        <v>4738</v>
      </c>
      <c r="M1209" s="293" t="s">
        <v>4824</v>
      </c>
      <c r="N1209" s="293"/>
      <c r="O1209" s="293" t="s">
        <v>7237</v>
      </c>
      <c r="P1209" s="293" t="s">
        <v>7238</v>
      </c>
      <c r="Q1209" s="293" t="s">
        <v>4741</v>
      </c>
    </row>
    <row r="1210" spans="1:17" x14ac:dyDescent="0.25">
      <c r="A1210" s="293" t="s">
        <v>8636</v>
      </c>
      <c r="B1210" s="293" t="s">
        <v>8637</v>
      </c>
      <c r="C1210" s="293" t="s">
        <v>8638</v>
      </c>
      <c r="D1210" s="293" t="s">
        <v>8639</v>
      </c>
      <c r="E1210" s="293" t="s">
        <v>7255</v>
      </c>
      <c r="F1210" s="293" t="s">
        <v>8640</v>
      </c>
      <c r="G1210" s="291">
        <v>60</v>
      </c>
      <c r="H1210" s="292">
        <v>0</v>
      </c>
      <c r="I1210" s="293"/>
      <c r="J1210" s="293"/>
      <c r="K1210" s="293" t="s">
        <v>4737</v>
      </c>
      <c r="L1210" s="293" t="s">
        <v>4738</v>
      </c>
      <c r="M1210" s="293" t="s">
        <v>4757</v>
      </c>
      <c r="N1210" s="293" t="s">
        <v>8641</v>
      </c>
      <c r="O1210" s="293" t="s">
        <v>7237</v>
      </c>
      <c r="P1210" s="293" t="s">
        <v>7238</v>
      </c>
      <c r="Q1210" s="293" t="s">
        <v>4741</v>
      </c>
    </row>
    <row r="1211" spans="1:17" x14ac:dyDescent="0.25">
      <c r="A1211" s="293" t="s">
        <v>8642</v>
      </c>
      <c r="B1211" s="293" t="s">
        <v>8643</v>
      </c>
      <c r="C1211" s="293" t="s">
        <v>8644</v>
      </c>
      <c r="D1211" s="293"/>
      <c r="E1211" s="293" t="s">
        <v>7255</v>
      </c>
      <c r="F1211" s="293" t="s">
        <v>4750</v>
      </c>
      <c r="G1211" s="291">
        <v>60</v>
      </c>
      <c r="H1211" s="292">
        <v>0</v>
      </c>
      <c r="I1211" s="293" t="s">
        <v>4746</v>
      </c>
      <c r="J1211" s="293" t="s">
        <v>4747</v>
      </c>
      <c r="K1211" s="293" t="s">
        <v>4737</v>
      </c>
      <c r="L1211" s="293" t="s">
        <v>4738</v>
      </c>
      <c r="M1211" s="293" t="s">
        <v>4793</v>
      </c>
      <c r="N1211" s="293"/>
      <c r="O1211" s="293" t="s">
        <v>7237</v>
      </c>
      <c r="P1211" s="293" t="s">
        <v>7238</v>
      </c>
      <c r="Q1211" s="293" t="s">
        <v>4741</v>
      </c>
    </row>
    <row r="1212" spans="1:17" x14ac:dyDescent="0.25">
      <c r="A1212" s="293" t="s">
        <v>8645</v>
      </c>
      <c r="B1212" s="293" t="s">
        <v>8646</v>
      </c>
      <c r="C1212" s="293" t="s">
        <v>8647</v>
      </c>
      <c r="D1212" s="293"/>
      <c r="E1212" s="293" t="s">
        <v>7255</v>
      </c>
      <c r="F1212" s="293" t="s">
        <v>8648</v>
      </c>
      <c r="G1212" s="291">
        <v>60</v>
      </c>
      <c r="H1212" s="292">
        <v>0</v>
      </c>
      <c r="I1212" s="293" t="s">
        <v>4755</v>
      </c>
      <c r="J1212" s="293" t="s">
        <v>4756</v>
      </c>
      <c r="K1212" s="293" t="s">
        <v>4737</v>
      </c>
      <c r="L1212" s="293" t="s">
        <v>4738</v>
      </c>
      <c r="M1212" s="293" t="s">
        <v>4785</v>
      </c>
      <c r="N1212" s="293"/>
      <c r="O1212" s="293" t="s">
        <v>7237</v>
      </c>
      <c r="P1212" s="293" t="s">
        <v>7238</v>
      </c>
      <c r="Q1212" s="293" t="s">
        <v>4741</v>
      </c>
    </row>
    <row r="1213" spans="1:17" x14ac:dyDescent="0.25">
      <c r="A1213" s="293" t="s">
        <v>8649</v>
      </c>
      <c r="B1213" s="293" t="s">
        <v>8650</v>
      </c>
      <c r="C1213" s="293" t="s">
        <v>8651</v>
      </c>
      <c r="D1213" s="293"/>
      <c r="E1213" s="293" t="s">
        <v>8652</v>
      </c>
      <c r="F1213" s="293" t="s">
        <v>4750</v>
      </c>
      <c r="G1213" s="291">
        <v>60</v>
      </c>
      <c r="H1213" s="292">
        <v>0</v>
      </c>
      <c r="I1213" s="293" t="s">
        <v>4803</v>
      </c>
      <c r="J1213" s="293" t="s">
        <v>4804</v>
      </c>
      <c r="K1213" s="293" t="s">
        <v>4737</v>
      </c>
      <c r="L1213" s="293" t="s">
        <v>8653</v>
      </c>
      <c r="M1213" s="293" t="s">
        <v>4806</v>
      </c>
      <c r="N1213" s="293"/>
      <c r="O1213" s="293" t="s">
        <v>7237</v>
      </c>
      <c r="P1213" s="293" t="s">
        <v>7238</v>
      </c>
      <c r="Q1213" s="293" t="s">
        <v>4741</v>
      </c>
    </row>
    <row r="1214" spans="1:17" x14ac:dyDescent="0.25">
      <c r="A1214" s="293" t="s">
        <v>8654</v>
      </c>
      <c r="B1214" s="293" t="s">
        <v>8655</v>
      </c>
      <c r="C1214" s="293" t="s">
        <v>8656</v>
      </c>
      <c r="D1214" s="293"/>
      <c r="E1214" s="293" t="s">
        <v>8652</v>
      </c>
      <c r="F1214" s="293" t="s">
        <v>8657</v>
      </c>
      <c r="G1214" s="291">
        <v>60</v>
      </c>
      <c r="H1214" s="292">
        <v>0</v>
      </c>
      <c r="I1214" s="293" t="s">
        <v>4803</v>
      </c>
      <c r="J1214" s="293" t="s">
        <v>4804</v>
      </c>
      <c r="K1214" s="293" t="s">
        <v>4737</v>
      </c>
      <c r="L1214" s="293" t="s">
        <v>5125</v>
      </c>
      <c r="M1214" s="293" t="s">
        <v>4806</v>
      </c>
      <c r="N1214" s="293"/>
      <c r="O1214" s="293" t="s">
        <v>7237</v>
      </c>
      <c r="P1214" s="293" t="s">
        <v>7238</v>
      </c>
      <c r="Q1214" s="293" t="s">
        <v>4741</v>
      </c>
    </row>
    <row r="1215" spans="1:17" x14ac:dyDescent="0.25">
      <c r="A1215" s="293" t="s">
        <v>8658</v>
      </c>
      <c r="B1215" s="293" t="s">
        <v>8659</v>
      </c>
      <c r="C1215" s="293" t="s">
        <v>8660</v>
      </c>
      <c r="D1215" s="293"/>
      <c r="E1215" s="293" t="s">
        <v>8652</v>
      </c>
      <c r="F1215" s="293" t="s">
        <v>8661</v>
      </c>
      <c r="G1215" s="291">
        <v>60</v>
      </c>
      <c r="H1215" s="292">
        <v>0</v>
      </c>
      <c r="I1215" s="293" t="s">
        <v>4803</v>
      </c>
      <c r="J1215" s="293" t="s">
        <v>4804</v>
      </c>
      <c r="K1215" s="293" t="s">
        <v>4737</v>
      </c>
      <c r="L1215" s="293" t="s">
        <v>5047</v>
      </c>
      <c r="M1215" s="293" t="s">
        <v>4806</v>
      </c>
      <c r="N1215" s="293"/>
      <c r="O1215" s="293" t="s">
        <v>7237</v>
      </c>
      <c r="P1215" s="293" t="s">
        <v>7238</v>
      </c>
      <c r="Q1215" s="293" t="s">
        <v>4741</v>
      </c>
    </row>
    <row r="1216" spans="1:17" x14ac:dyDescent="0.25">
      <c r="A1216" s="293" t="s">
        <v>8662</v>
      </c>
      <c r="B1216" s="293" t="s">
        <v>8663</v>
      </c>
      <c r="C1216" s="293" t="s">
        <v>8664</v>
      </c>
      <c r="D1216" s="293"/>
      <c r="E1216" s="293" t="s">
        <v>8652</v>
      </c>
      <c r="F1216" s="293" t="s">
        <v>8665</v>
      </c>
      <c r="G1216" s="291">
        <v>60</v>
      </c>
      <c r="H1216" s="292">
        <v>0</v>
      </c>
      <c r="I1216" s="293" t="s">
        <v>4803</v>
      </c>
      <c r="J1216" s="293" t="s">
        <v>4804</v>
      </c>
      <c r="K1216" s="293" t="s">
        <v>4737</v>
      </c>
      <c r="L1216" s="293" t="s">
        <v>8653</v>
      </c>
      <c r="M1216" s="293" t="s">
        <v>4806</v>
      </c>
      <c r="N1216" s="293"/>
      <c r="O1216" s="293" t="s">
        <v>7237</v>
      </c>
      <c r="P1216" s="293" t="s">
        <v>7238</v>
      </c>
      <c r="Q1216" s="293" t="s">
        <v>4741</v>
      </c>
    </row>
    <row r="1217" spans="1:17" x14ac:dyDescent="0.25">
      <c r="A1217" s="293" t="s">
        <v>8666</v>
      </c>
      <c r="B1217" s="293" t="s">
        <v>8667</v>
      </c>
      <c r="C1217" s="293" t="s">
        <v>8668</v>
      </c>
      <c r="D1217" s="293"/>
      <c r="E1217" s="293" t="s">
        <v>7255</v>
      </c>
      <c r="F1217" s="293" t="s">
        <v>8669</v>
      </c>
      <c r="G1217" s="291">
        <v>60</v>
      </c>
      <c r="H1217" s="292">
        <v>0</v>
      </c>
      <c r="I1217" s="293" t="s">
        <v>4816</v>
      </c>
      <c r="J1217" s="293" t="s">
        <v>4817</v>
      </c>
      <c r="K1217" s="293" t="s">
        <v>4737</v>
      </c>
      <c r="L1217" s="293" t="s">
        <v>4738</v>
      </c>
      <c r="M1217" s="293" t="s">
        <v>6572</v>
      </c>
      <c r="N1217" s="293"/>
      <c r="O1217" s="293" t="s">
        <v>7237</v>
      </c>
      <c r="P1217" s="293" t="s">
        <v>7238</v>
      </c>
      <c r="Q1217" s="293" t="s">
        <v>4741</v>
      </c>
    </row>
    <row r="1218" spans="1:17" x14ac:dyDescent="0.25">
      <c r="A1218" s="293" t="s">
        <v>8670</v>
      </c>
      <c r="B1218" s="293" t="s">
        <v>8671</v>
      </c>
      <c r="C1218" s="293" t="s">
        <v>8672</v>
      </c>
      <c r="D1218" s="293"/>
      <c r="E1218" s="293" t="s">
        <v>7255</v>
      </c>
      <c r="F1218" s="293" t="s">
        <v>8673</v>
      </c>
      <c r="G1218" s="291">
        <v>60</v>
      </c>
      <c r="H1218" s="292">
        <v>0</v>
      </c>
      <c r="I1218" s="293" t="s">
        <v>4788</v>
      </c>
      <c r="J1218" s="293" t="s">
        <v>4789</v>
      </c>
      <c r="K1218" s="293" t="s">
        <v>4737</v>
      </c>
      <c r="L1218" s="293" t="s">
        <v>4738</v>
      </c>
      <c r="M1218" s="293" t="s">
        <v>4880</v>
      </c>
      <c r="N1218" s="293"/>
      <c r="O1218" s="293" t="s">
        <v>7237</v>
      </c>
      <c r="P1218" s="293" t="s">
        <v>7238</v>
      </c>
      <c r="Q1218" s="293" t="s">
        <v>4741</v>
      </c>
    </row>
    <row r="1219" spans="1:17" x14ac:dyDescent="0.25">
      <c r="A1219" s="293" t="s">
        <v>8674</v>
      </c>
      <c r="B1219" s="293" t="s">
        <v>8675</v>
      </c>
      <c r="C1219" s="293" t="s">
        <v>8676</v>
      </c>
      <c r="D1219" s="293"/>
      <c r="E1219" s="293" t="s">
        <v>7255</v>
      </c>
      <c r="F1219" s="293" t="s">
        <v>8677</v>
      </c>
      <c r="G1219" s="291">
        <v>60</v>
      </c>
      <c r="H1219" s="292">
        <v>0</v>
      </c>
      <c r="I1219" s="293" t="s">
        <v>4755</v>
      </c>
      <c r="J1219" s="293" t="s">
        <v>4756</v>
      </c>
      <c r="K1219" s="293" t="s">
        <v>4737</v>
      </c>
      <c r="L1219" s="293" t="s">
        <v>4738</v>
      </c>
      <c r="M1219" s="293" t="s">
        <v>4916</v>
      </c>
      <c r="N1219" s="293" t="s">
        <v>7236</v>
      </c>
      <c r="O1219" s="293" t="s">
        <v>7237</v>
      </c>
      <c r="P1219" s="293" t="s">
        <v>7238</v>
      </c>
      <c r="Q1219" s="293" t="s">
        <v>4741</v>
      </c>
    </row>
    <row r="1220" spans="1:17" x14ac:dyDescent="0.25">
      <c r="A1220" s="293" t="s">
        <v>8678</v>
      </c>
      <c r="B1220" s="293" t="s">
        <v>8679</v>
      </c>
      <c r="C1220" s="293" t="s">
        <v>8680</v>
      </c>
      <c r="D1220" s="293"/>
      <c r="E1220" s="293" t="s">
        <v>7255</v>
      </c>
      <c r="F1220" s="293" t="s">
        <v>8681</v>
      </c>
      <c r="G1220" s="291">
        <v>60</v>
      </c>
      <c r="H1220" s="292">
        <v>0</v>
      </c>
      <c r="I1220" s="293" t="s">
        <v>4803</v>
      </c>
      <c r="J1220" s="293" t="s">
        <v>4804</v>
      </c>
      <c r="K1220" s="293" t="s">
        <v>4737</v>
      </c>
      <c r="L1220" s="293" t="s">
        <v>5025</v>
      </c>
      <c r="M1220" s="293" t="s">
        <v>4806</v>
      </c>
      <c r="N1220" s="293"/>
      <c r="O1220" s="293" t="s">
        <v>7237</v>
      </c>
      <c r="P1220" s="293" t="s">
        <v>7238</v>
      </c>
      <c r="Q1220" s="293" t="s">
        <v>4741</v>
      </c>
    </row>
    <row r="1221" spans="1:17" x14ac:dyDescent="0.25">
      <c r="A1221" s="293" t="s">
        <v>8682</v>
      </c>
      <c r="B1221" s="293" t="s">
        <v>8683</v>
      </c>
      <c r="C1221" s="293" t="s">
        <v>8684</v>
      </c>
      <c r="D1221" s="293"/>
      <c r="E1221" s="293" t="s">
        <v>8652</v>
      </c>
      <c r="F1221" s="293" t="s">
        <v>8685</v>
      </c>
      <c r="G1221" s="291">
        <v>60</v>
      </c>
      <c r="H1221" s="292">
        <v>0</v>
      </c>
      <c r="I1221" s="293" t="s">
        <v>4803</v>
      </c>
      <c r="J1221" s="293" t="s">
        <v>4804</v>
      </c>
      <c r="K1221" s="293" t="s">
        <v>4737</v>
      </c>
      <c r="L1221" s="293" t="s">
        <v>5021</v>
      </c>
      <c r="M1221" s="293" t="s">
        <v>4806</v>
      </c>
      <c r="N1221" s="293"/>
      <c r="O1221" s="293" t="s">
        <v>7237</v>
      </c>
      <c r="P1221" s="293" t="s">
        <v>7238</v>
      </c>
      <c r="Q1221" s="293" t="s">
        <v>4741</v>
      </c>
    </row>
    <row r="1222" spans="1:17" x14ac:dyDescent="0.25">
      <c r="A1222" s="293" t="s">
        <v>8686</v>
      </c>
      <c r="B1222" s="293" t="s">
        <v>8687</v>
      </c>
      <c r="C1222" s="293" t="s">
        <v>8688</v>
      </c>
      <c r="D1222" s="293"/>
      <c r="E1222" s="293" t="s">
        <v>7255</v>
      </c>
      <c r="F1222" s="293" t="s">
        <v>8689</v>
      </c>
      <c r="G1222" s="291">
        <v>60</v>
      </c>
      <c r="H1222" s="292">
        <v>0</v>
      </c>
      <c r="I1222" s="293" t="s">
        <v>4803</v>
      </c>
      <c r="J1222" s="293" t="s">
        <v>4804</v>
      </c>
      <c r="K1222" s="293" t="s">
        <v>4737</v>
      </c>
      <c r="L1222" s="293" t="s">
        <v>4738</v>
      </c>
      <c r="M1222" s="293"/>
      <c r="N1222" s="293"/>
      <c r="O1222" s="293" t="s">
        <v>7237</v>
      </c>
      <c r="P1222" s="293" t="s">
        <v>7238</v>
      </c>
      <c r="Q1222" s="293" t="s">
        <v>4741</v>
      </c>
    </row>
    <row r="1223" spans="1:17" x14ac:dyDescent="0.25">
      <c r="A1223" s="293" t="s">
        <v>8690</v>
      </c>
      <c r="B1223" s="293" t="s">
        <v>8691</v>
      </c>
      <c r="C1223" s="293" t="s">
        <v>8692</v>
      </c>
      <c r="D1223" s="293"/>
      <c r="E1223" s="293" t="s">
        <v>8652</v>
      </c>
      <c r="F1223" s="293" t="s">
        <v>8693</v>
      </c>
      <c r="G1223" s="291">
        <v>60</v>
      </c>
      <c r="H1223" s="292">
        <v>0</v>
      </c>
      <c r="I1223" s="293" t="s">
        <v>4803</v>
      </c>
      <c r="J1223" s="293" t="s">
        <v>4804</v>
      </c>
      <c r="K1223" s="293" t="s">
        <v>4737</v>
      </c>
      <c r="L1223" s="293" t="s">
        <v>5051</v>
      </c>
      <c r="M1223" s="293" t="s">
        <v>4806</v>
      </c>
      <c r="N1223" s="293"/>
      <c r="O1223" s="293" t="s">
        <v>7237</v>
      </c>
      <c r="P1223" s="293" t="s">
        <v>7238</v>
      </c>
      <c r="Q1223" s="293" t="s">
        <v>4741</v>
      </c>
    </row>
    <row r="1224" spans="1:17" x14ac:dyDescent="0.25">
      <c r="A1224" s="293" t="s">
        <v>8694</v>
      </c>
      <c r="B1224" s="293" t="s">
        <v>8695</v>
      </c>
      <c r="C1224" s="293" t="s">
        <v>8696</v>
      </c>
      <c r="D1224" s="293"/>
      <c r="E1224" s="293" t="s">
        <v>7255</v>
      </c>
      <c r="F1224" s="293" t="s">
        <v>8697</v>
      </c>
      <c r="G1224" s="291">
        <v>60</v>
      </c>
      <c r="H1224" s="292">
        <v>0</v>
      </c>
      <c r="I1224" s="293" t="s">
        <v>4803</v>
      </c>
      <c r="J1224" s="293" t="s">
        <v>4804</v>
      </c>
      <c r="K1224" s="293" t="s">
        <v>4737</v>
      </c>
      <c r="L1224" s="293" t="s">
        <v>5087</v>
      </c>
      <c r="M1224" s="293" t="s">
        <v>4806</v>
      </c>
      <c r="N1224" s="293"/>
      <c r="O1224" s="293" t="s">
        <v>7237</v>
      </c>
      <c r="P1224" s="293" t="s">
        <v>7238</v>
      </c>
      <c r="Q1224" s="293" t="s">
        <v>4741</v>
      </c>
    </row>
    <row r="1225" spans="1:17" x14ac:dyDescent="0.25">
      <c r="A1225" s="293" t="s">
        <v>8698</v>
      </c>
      <c r="B1225" s="293" t="s">
        <v>8699</v>
      </c>
      <c r="C1225" s="293" t="s">
        <v>8700</v>
      </c>
      <c r="D1225" s="293"/>
      <c r="E1225" s="293" t="s">
        <v>7255</v>
      </c>
      <c r="F1225" s="293" t="s">
        <v>8701</v>
      </c>
      <c r="G1225" s="291">
        <v>60</v>
      </c>
      <c r="H1225" s="292">
        <v>0</v>
      </c>
      <c r="I1225" s="293" t="s">
        <v>4755</v>
      </c>
      <c r="J1225" s="293" t="s">
        <v>4756</v>
      </c>
      <c r="K1225" s="293" t="s">
        <v>4737</v>
      </c>
      <c r="L1225" s="293" t="s">
        <v>4738</v>
      </c>
      <c r="M1225" s="293" t="s">
        <v>4757</v>
      </c>
      <c r="N1225" s="293"/>
      <c r="O1225" s="293" t="s">
        <v>7237</v>
      </c>
      <c r="P1225" s="293" t="s">
        <v>7238</v>
      </c>
      <c r="Q1225" s="293" t="s">
        <v>4741</v>
      </c>
    </row>
    <row r="1226" spans="1:17" x14ac:dyDescent="0.25">
      <c r="A1226" s="293" t="s">
        <v>8702</v>
      </c>
      <c r="B1226" s="293" t="s">
        <v>8703</v>
      </c>
      <c r="C1226" s="293" t="s">
        <v>8704</v>
      </c>
      <c r="D1226" s="293"/>
      <c r="E1226" s="293" t="s">
        <v>7255</v>
      </c>
      <c r="F1226" s="293" t="s">
        <v>8705</v>
      </c>
      <c r="G1226" s="291">
        <v>60</v>
      </c>
      <c r="H1226" s="292">
        <v>0</v>
      </c>
      <c r="I1226" s="293" t="s">
        <v>4816</v>
      </c>
      <c r="J1226" s="293" t="s">
        <v>4817</v>
      </c>
      <c r="K1226" s="293" t="s">
        <v>4737</v>
      </c>
      <c r="L1226" s="293" t="s">
        <v>4738</v>
      </c>
      <c r="M1226" s="293" t="s">
        <v>7601</v>
      </c>
      <c r="N1226" s="293"/>
      <c r="O1226" s="293" t="s">
        <v>7237</v>
      </c>
      <c r="P1226" s="293" t="s">
        <v>7238</v>
      </c>
      <c r="Q1226" s="293" t="s">
        <v>4741</v>
      </c>
    </row>
    <row r="1227" spans="1:17" x14ac:dyDescent="0.25">
      <c r="A1227" s="293" t="s">
        <v>8706</v>
      </c>
      <c r="B1227" s="293" t="s">
        <v>8707</v>
      </c>
      <c r="C1227" s="293" t="s">
        <v>8708</v>
      </c>
      <c r="D1227" s="293"/>
      <c r="E1227" s="293" t="s">
        <v>7255</v>
      </c>
      <c r="F1227" s="293" t="s">
        <v>8709</v>
      </c>
      <c r="G1227" s="291">
        <v>60</v>
      </c>
      <c r="H1227" s="292">
        <v>0</v>
      </c>
      <c r="I1227" s="293" t="s">
        <v>4788</v>
      </c>
      <c r="J1227" s="293" t="s">
        <v>4789</v>
      </c>
      <c r="K1227" s="293" t="s">
        <v>4737</v>
      </c>
      <c r="L1227" s="293" t="s">
        <v>4738</v>
      </c>
      <c r="M1227" s="293" t="s">
        <v>4830</v>
      </c>
      <c r="N1227" s="293"/>
      <c r="O1227" s="293" t="s">
        <v>7237</v>
      </c>
      <c r="P1227" s="293" t="s">
        <v>7238</v>
      </c>
      <c r="Q1227" s="293" t="s">
        <v>4741</v>
      </c>
    </row>
    <row r="1228" spans="1:17" x14ac:dyDescent="0.25">
      <c r="A1228" s="293" t="s">
        <v>8710</v>
      </c>
      <c r="B1228" s="293" t="s">
        <v>8711</v>
      </c>
      <c r="C1228" s="293" t="s">
        <v>8712</v>
      </c>
      <c r="D1228" s="293"/>
      <c r="E1228" s="293" t="s">
        <v>8652</v>
      </c>
      <c r="F1228" s="293" t="s">
        <v>8713</v>
      </c>
      <c r="G1228" s="291">
        <v>60</v>
      </c>
      <c r="H1228" s="292">
        <v>0</v>
      </c>
      <c r="I1228" s="293" t="s">
        <v>4803</v>
      </c>
      <c r="J1228" s="293" t="s">
        <v>4804</v>
      </c>
      <c r="K1228" s="293" t="s">
        <v>4737</v>
      </c>
      <c r="L1228" s="293" t="s">
        <v>7896</v>
      </c>
      <c r="M1228" s="293" t="s">
        <v>4806</v>
      </c>
      <c r="N1228" s="293"/>
      <c r="O1228" s="293" t="s">
        <v>7237</v>
      </c>
      <c r="P1228" s="293" t="s">
        <v>7238</v>
      </c>
      <c r="Q1228" s="293" t="s">
        <v>4741</v>
      </c>
    </row>
    <row r="1229" spans="1:17" x14ac:dyDescent="0.25">
      <c r="A1229" s="293" t="s">
        <v>8714</v>
      </c>
      <c r="B1229" s="293" t="s">
        <v>8715</v>
      </c>
      <c r="C1229" s="293" t="s">
        <v>8716</v>
      </c>
      <c r="D1229" s="293"/>
      <c r="E1229" s="293" t="s">
        <v>7255</v>
      </c>
      <c r="F1229" s="293" t="s">
        <v>8717</v>
      </c>
      <c r="G1229" s="291">
        <v>60</v>
      </c>
      <c r="H1229" s="292">
        <v>0</v>
      </c>
      <c r="I1229" s="293" t="s">
        <v>4788</v>
      </c>
      <c r="J1229" s="293" t="s">
        <v>4789</v>
      </c>
      <c r="K1229" s="293" t="s">
        <v>4737</v>
      </c>
      <c r="L1229" s="293" t="s">
        <v>4738</v>
      </c>
      <c r="M1229" s="293" t="s">
        <v>4945</v>
      </c>
      <c r="N1229" s="293"/>
      <c r="O1229" s="293" t="s">
        <v>7237</v>
      </c>
      <c r="P1229" s="293" t="s">
        <v>7238</v>
      </c>
      <c r="Q1229" s="293" t="s">
        <v>4741</v>
      </c>
    </row>
    <row r="1230" spans="1:17" x14ac:dyDescent="0.25">
      <c r="A1230" s="293" t="s">
        <v>8718</v>
      </c>
      <c r="B1230" s="293" t="s">
        <v>8719</v>
      </c>
      <c r="C1230" s="293" t="s">
        <v>8720</v>
      </c>
      <c r="D1230" s="293"/>
      <c r="E1230" s="293" t="s">
        <v>8652</v>
      </c>
      <c r="F1230" s="293" t="s">
        <v>4750</v>
      </c>
      <c r="G1230" s="291">
        <v>60</v>
      </c>
      <c r="H1230" s="292">
        <v>0</v>
      </c>
      <c r="I1230" s="293" t="s">
        <v>4755</v>
      </c>
      <c r="J1230" s="293" t="s">
        <v>4756</v>
      </c>
      <c r="K1230" s="293" t="s">
        <v>4737</v>
      </c>
      <c r="L1230" s="293" t="s">
        <v>4738</v>
      </c>
      <c r="M1230" s="293" t="s">
        <v>4916</v>
      </c>
      <c r="N1230" s="293"/>
      <c r="O1230" s="293" t="s">
        <v>7237</v>
      </c>
      <c r="P1230" s="293" t="s">
        <v>7238</v>
      </c>
      <c r="Q1230" s="293" t="s">
        <v>4741</v>
      </c>
    </row>
    <row r="1231" spans="1:17" x14ac:dyDescent="0.25">
      <c r="A1231" s="293" t="s">
        <v>8721</v>
      </c>
      <c r="B1231" s="293" t="s">
        <v>8722</v>
      </c>
      <c r="C1231" s="293" t="s">
        <v>8723</v>
      </c>
      <c r="D1231" s="293"/>
      <c r="E1231" s="293" t="s">
        <v>7255</v>
      </c>
      <c r="F1231" s="293" t="s">
        <v>4750</v>
      </c>
      <c r="G1231" s="291">
        <v>60</v>
      </c>
      <c r="H1231" s="292">
        <v>0</v>
      </c>
      <c r="I1231" s="293" t="s">
        <v>4746</v>
      </c>
      <c r="J1231" s="293" t="s">
        <v>4747</v>
      </c>
      <c r="K1231" s="293" t="s">
        <v>4737</v>
      </c>
      <c r="L1231" s="293" t="s">
        <v>4738</v>
      </c>
      <c r="M1231" s="293" t="s">
        <v>4793</v>
      </c>
      <c r="N1231" s="293"/>
      <c r="O1231" s="293" t="s">
        <v>7237</v>
      </c>
      <c r="P1231" s="293" t="s">
        <v>7238</v>
      </c>
      <c r="Q1231" s="293" t="s">
        <v>4741</v>
      </c>
    </row>
    <row r="1232" spans="1:17" x14ac:dyDescent="0.25">
      <c r="A1232" s="293" t="s">
        <v>8724</v>
      </c>
      <c r="B1232" s="293" t="s">
        <v>8725</v>
      </c>
      <c r="C1232" s="293" t="s">
        <v>8726</v>
      </c>
      <c r="D1232" s="293"/>
      <c r="E1232" s="293" t="s">
        <v>8652</v>
      </c>
      <c r="F1232" s="293" t="s">
        <v>4750</v>
      </c>
      <c r="G1232" s="291">
        <v>60</v>
      </c>
      <c r="H1232" s="292">
        <v>0</v>
      </c>
      <c r="I1232" s="293" t="s">
        <v>4755</v>
      </c>
      <c r="J1232" s="293" t="s">
        <v>4756</v>
      </c>
      <c r="K1232" s="293" t="s">
        <v>4737</v>
      </c>
      <c r="L1232" s="293" t="s">
        <v>4738</v>
      </c>
      <c r="M1232" s="293" t="s">
        <v>4916</v>
      </c>
      <c r="N1232" s="293"/>
      <c r="O1232" s="293" t="s">
        <v>7237</v>
      </c>
      <c r="P1232" s="293" t="s">
        <v>7238</v>
      </c>
      <c r="Q1232" s="293" t="s">
        <v>4741</v>
      </c>
    </row>
    <row r="1233" spans="1:17" x14ac:dyDescent="0.25">
      <c r="A1233" s="293" t="s">
        <v>8727</v>
      </c>
      <c r="B1233" s="293" t="s">
        <v>8728</v>
      </c>
      <c r="C1233" s="293" t="s">
        <v>8729</v>
      </c>
      <c r="D1233" s="293"/>
      <c r="E1233" s="293" t="s">
        <v>7255</v>
      </c>
      <c r="F1233" s="293" t="s">
        <v>4750</v>
      </c>
      <c r="G1233" s="291">
        <v>60</v>
      </c>
      <c r="H1233" s="292">
        <v>0</v>
      </c>
      <c r="I1233" s="293" t="s">
        <v>4746</v>
      </c>
      <c r="J1233" s="293" t="s">
        <v>4747</v>
      </c>
      <c r="K1233" s="293" t="s">
        <v>4737</v>
      </c>
      <c r="L1233" s="293" t="s">
        <v>4738</v>
      </c>
      <c r="M1233" s="293" t="s">
        <v>6404</v>
      </c>
      <c r="N1233" s="293"/>
      <c r="O1233" s="293" t="s">
        <v>7237</v>
      </c>
      <c r="P1233" s="293" t="s">
        <v>7238</v>
      </c>
      <c r="Q1233" s="293" t="s">
        <v>4741</v>
      </c>
    </row>
    <row r="1234" spans="1:17" x14ac:dyDescent="0.25">
      <c r="A1234" s="293" t="s">
        <v>8730</v>
      </c>
      <c r="B1234" s="293" t="s">
        <v>8731</v>
      </c>
      <c r="C1234" s="293" t="s">
        <v>8732</v>
      </c>
      <c r="D1234" s="293"/>
      <c r="E1234" s="293" t="s">
        <v>8652</v>
      </c>
      <c r="F1234" s="293" t="s">
        <v>4750</v>
      </c>
      <c r="G1234" s="291">
        <v>60</v>
      </c>
      <c r="H1234" s="292">
        <v>0</v>
      </c>
      <c r="I1234" s="293" t="s">
        <v>4755</v>
      </c>
      <c r="J1234" s="293" t="s">
        <v>4756</v>
      </c>
      <c r="K1234" s="293" t="s">
        <v>4737</v>
      </c>
      <c r="L1234" s="293" t="s">
        <v>4738</v>
      </c>
      <c r="M1234" s="293" t="s">
        <v>4934</v>
      </c>
      <c r="N1234" s="293"/>
      <c r="O1234" s="293" t="s">
        <v>7237</v>
      </c>
      <c r="P1234" s="293" t="s">
        <v>7238</v>
      </c>
      <c r="Q1234" s="293" t="s">
        <v>4741</v>
      </c>
    </row>
    <row r="1235" spans="1:17" x14ac:dyDescent="0.25">
      <c r="A1235" s="293" t="s">
        <v>8733</v>
      </c>
      <c r="B1235" s="293" t="s">
        <v>8734</v>
      </c>
      <c r="C1235" s="293" t="s">
        <v>8735</v>
      </c>
      <c r="D1235" s="293"/>
      <c r="E1235" s="293" t="s">
        <v>8652</v>
      </c>
      <c r="F1235" s="293" t="s">
        <v>4750</v>
      </c>
      <c r="G1235" s="291">
        <v>60</v>
      </c>
      <c r="H1235" s="292">
        <v>0</v>
      </c>
      <c r="I1235" s="293" t="s">
        <v>4816</v>
      </c>
      <c r="J1235" s="293" t="s">
        <v>4817</v>
      </c>
      <c r="K1235" s="293" t="s">
        <v>4737</v>
      </c>
      <c r="L1235" s="293" t="s">
        <v>4738</v>
      </c>
      <c r="M1235" s="293" t="s">
        <v>6572</v>
      </c>
      <c r="N1235" s="293"/>
      <c r="O1235" s="293" t="s">
        <v>7237</v>
      </c>
      <c r="P1235" s="293" t="s">
        <v>7238</v>
      </c>
      <c r="Q1235" s="293" t="s">
        <v>4741</v>
      </c>
    </row>
    <row r="1236" spans="1:17" x14ac:dyDescent="0.25">
      <c r="A1236" s="293" t="s">
        <v>8736</v>
      </c>
      <c r="B1236" s="293" t="s">
        <v>8737</v>
      </c>
      <c r="C1236" s="293" t="s">
        <v>8738</v>
      </c>
      <c r="D1236" s="293"/>
      <c r="E1236" s="293" t="s">
        <v>7255</v>
      </c>
      <c r="F1236" s="293" t="s">
        <v>8739</v>
      </c>
      <c r="G1236" s="291">
        <v>60</v>
      </c>
      <c r="H1236" s="292">
        <v>0</v>
      </c>
      <c r="I1236" s="293" t="s">
        <v>4783</v>
      </c>
      <c r="J1236" s="293" t="s">
        <v>4784</v>
      </c>
      <c r="K1236" s="293" t="s">
        <v>4737</v>
      </c>
      <c r="L1236" s="293" t="s">
        <v>4738</v>
      </c>
      <c r="M1236" s="293" t="s">
        <v>4757</v>
      </c>
      <c r="N1236" s="293"/>
      <c r="O1236" s="293" t="s">
        <v>7237</v>
      </c>
      <c r="P1236" s="293" t="s">
        <v>7238</v>
      </c>
      <c r="Q1236" s="293" t="s">
        <v>4741</v>
      </c>
    </row>
    <row r="1237" spans="1:17" x14ac:dyDescent="0.25">
      <c r="A1237" s="293" t="s">
        <v>8740</v>
      </c>
      <c r="B1237" s="293" t="s">
        <v>8741</v>
      </c>
      <c r="C1237" s="293" t="s">
        <v>8742</v>
      </c>
      <c r="D1237" s="293"/>
      <c r="E1237" s="293" t="s">
        <v>7255</v>
      </c>
      <c r="F1237" s="293" t="s">
        <v>4750</v>
      </c>
      <c r="G1237" s="291">
        <v>60</v>
      </c>
      <c r="H1237" s="292">
        <v>0</v>
      </c>
      <c r="I1237" s="293" t="s">
        <v>4746</v>
      </c>
      <c r="J1237" s="293" t="s">
        <v>4747</v>
      </c>
      <c r="K1237" s="293" t="s">
        <v>4737</v>
      </c>
      <c r="L1237" s="293" t="s">
        <v>4738</v>
      </c>
      <c r="M1237" s="293" t="s">
        <v>4793</v>
      </c>
      <c r="N1237" s="293"/>
      <c r="O1237" s="293" t="s">
        <v>7237</v>
      </c>
      <c r="P1237" s="293" t="s">
        <v>7238</v>
      </c>
      <c r="Q1237" s="293" t="s">
        <v>4741</v>
      </c>
    </row>
    <row r="1238" spans="1:17" x14ac:dyDescent="0.25">
      <c r="A1238" s="293" t="s">
        <v>8743</v>
      </c>
      <c r="B1238" s="293" t="s">
        <v>8744</v>
      </c>
      <c r="C1238" s="293" t="s">
        <v>8745</v>
      </c>
      <c r="D1238" s="293"/>
      <c r="E1238" s="293" t="s">
        <v>7255</v>
      </c>
      <c r="F1238" s="293" t="s">
        <v>4750</v>
      </c>
      <c r="G1238" s="291">
        <v>60</v>
      </c>
      <c r="H1238" s="292">
        <v>0</v>
      </c>
      <c r="I1238" s="293" t="s">
        <v>4788</v>
      </c>
      <c r="J1238" s="293" t="s">
        <v>4789</v>
      </c>
      <c r="K1238" s="293" t="s">
        <v>4737</v>
      </c>
      <c r="L1238" s="293" t="s">
        <v>4738</v>
      </c>
      <c r="M1238" s="293" t="s">
        <v>4824</v>
      </c>
      <c r="N1238" s="293"/>
      <c r="O1238" s="293" t="s">
        <v>7237</v>
      </c>
      <c r="P1238" s="293" t="s">
        <v>7238</v>
      </c>
      <c r="Q1238" s="293" t="s">
        <v>4741</v>
      </c>
    </row>
    <row r="1239" spans="1:17" x14ac:dyDescent="0.25">
      <c r="A1239" s="293" t="s">
        <v>8746</v>
      </c>
      <c r="B1239" s="293" t="s">
        <v>8747</v>
      </c>
      <c r="C1239" s="293" t="s">
        <v>8748</v>
      </c>
      <c r="D1239" s="293"/>
      <c r="E1239" s="293" t="s">
        <v>7255</v>
      </c>
      <c r="F1239" s="293" t="s">
        <v>4750</v>
      </c>
      <c r="G1239" s="291">
        <v>60</v>
      </c>
      <c r="H1239" s="292">
        <v>0</v>
      </c>
      <c r="I1239" s="293" t="s">
        <v>4746</v>
      </c>
      <c r="J1239" s="293" t="s">
        <v>4747</v>
      </c>
      <c r="K1239" s="293" t="s">
        <v>4737</v>
      </c>
      <c r="L1239" s="293" t="s">
        <v>4738</v>
      </c>
      <c r="M1239" s="293" t="s">
        <v>4793</v>
      </c>
      <c r="N1239" s="293"/>
      <c r="O1239" s="293" t="s">
        <v>7237</v>
      </c>
      <c r="P1239" s="293" t="s">
        <v>7238</v>
      </c>
      <c r="Q1239" s="293" t="s">
        <v>4741</v>
      </c>
    </row>
    <row r="1240" spans="1:17" x14ac:dyDescent="0.25">
      <c r="A1240" s="293" t="s">
        <v>8749</v>
      </c>
      <c r="B1240" s="293" t="s">
        <v>8750</v>
      </c>
      <c r="C1240" s="293" t="s">
        <v>8751</v>
      </c>
      <c r="D1240" s="293"/>
      <c r="E1240" s="293" t="s">
        <v>7255</v>
      </c>
      <c r="F1240" s="293" t="s">
        <v>4750</v>
      </c>
      <c r="G1240" s="291">
        <v>60</v>
      </c>
      <c r="H1240" s="292">
        <v>0</v>
      </c>
      <c r="I1240" s="293" t="s">
        <v>4746</v>
      </c>
      <c r="J1240" s="293" t="s">
        <v>4747</v>
      </c>
      <c r="K1240" s="293" t="s">
        <v>4737</v>
      </c>
      <c r="L1240" s="293" t="s">
        <v>4738</v>
      </c>
      <c r="M1240" s="293" t="s">
        <v>6404</v>
      </c>
      <c r="N1240" s="293"/>
      <c r="O1240" s="293" t="s">
        <v>7237</v>
      </c>
      <c r="P1240" s="293" t="s">
        <v>7238</v>
      </c>
      <c r="Q1240" s="293" t="s">
        <v>4741</v>
      </c>
    </row>
    <row r="1241" spans="1:17" x14ac:dyDescent="0.25">
      <c r="A1241" s="293" t="s">
        <v>8752</v>
      </c>
      <c r="B1241" s="293" t="s">
        <v>8753</v>
      </c>
      <c r="C1241" s="293" t="s">
        <v>8754</v>
      </c>
      <c r="D1241" s="293"/>
      <c r="E1241" s="293" t="s">
        <v>7255</v>
      </c>
      <c r="F1241" s="293" t="s">
        <v>4750</v>
      </c>
      <c r="G1241" s="291">
        <v>60</v>
      </c>
      <c r="H1241" s="292">
        <v>0</v>
      </c>
      <c r="I1241" s="293" t="s">
        <v>4746</v>
      </c>
      <c r="J1241" s="293" t="s">
        <v>4747</v>
      </c>
      <c r="K1241" s="293" t="s">
        <v>4737</v>
      </c>
      <c r="L1241" s="293" t="s">
        <v>4738</v>
      </c>
      <c r="M1241" s="293" t="s">
        <v>4748</v>
      </c>
      <c r="N1241" s="293"/>
      <c r="O1241" s="293" t="s">
        <v>7237</v>
      </c>
      <c r="P1241" s="293" t="s">
        <v>7238</v>
      </c>
      <c r="Q1241" s="293" t="s">
        <v>4741</v>
      </c>
    </row>
    <row r="1242" spans="1:17" x14ac:dyDescent="0.25">
      <c r="A1242" s="293" t="s">
        <v>8755</v>
      </c>
      <c r="B1242" s="293" t="s">
        <v>8756</v>
      </c>
      <c r="C1242" s="293" t="s">
        <v>8757</v>
      </c>
      <c r="D1242" s="293"/>
      <c r="E1242" s="293" t="s">
        <v>7255</v>
      </c>
      <c r="F1242" s="293" t="s">
        <v>8758</v>
      </c>
      <c r="G1242" s="291">
        <v>60</v>
      </c>
      <c r="H1242" s="292">
        <v>0</v>
      </c>
      <c r="I1242" s="293"/>
      <c r="J1242" s="293"/>
      <c r="K1242" s="293" t="s">
        <v>4737</v>
      </c>
      <c r="L1242" s="293" t="s">
        <v>4738</v>
      </c>
      <c r="M1242" s="293" t="s">
        <v>4757</v>
      </c>
      <c r="N1242" s="293"/>
      <c r="O1242" s="293" t="s">
        <v>7237</v>
      </c>
      <c r="P1242" s="293" t="s">
        <v>7238</v>
      </c>
      <c r="Q1242" s="293" t="s">
        <v>4741</v>
      </c>
    </row>
    <row r="1243" spans="1:17" x14ac:dyDescent="0.25">
      <c r="A1243" s="293" t="s">
        <v>8759</v>
      </c>
      <c r="B1243" s="293" t="s">
        <v>8760</v>
      </c>
      <c r="C1243" s="293" t="s">
        <v>8500</v>
      </c>
      <c r="D1243" s="293"/>
      <c r="E1243" s="293" t="s">
        <v>7425</v>
      </c>
      <c r="F1243" s="293" t="s">
        <v>8761</v>
      </c>
      <c r="G1243" s="291">
        <v>60</v>
      </c>
      <c r="H1243" s="292">
        <v>0</v>
      </c>
      <c r="I1243" s="293" t="s">
        <v>5200</v>
      </c>
      <c r="J1243" s="293" t="s">
        <v>5201</v>
      </c>
      <c r="K1243" s="293" t="s">
        <v>4737</v>
      </c>
      <c r="L1243" s="293" t="s">
        <v>4840</v>
      </c>
      <c r="M1243" s="293" t="s">
        <v>5220</v>
      </c>
      <c r="N1243" s="293" t="s">
        <v>8510</v>
      </c>
      <c r="O1243" s="293" t="s">
        <v>7237</v>
      </c>
      <c r="P1243" s="293" t="s">
        <v>7238</v>
      </c>
      <c r="Q1243" s="293" t="s">
        <v>4741</v>
      </c>
    </row>
    <row r="1244" spans="1:17" x14ac:dyDescent="0.25">
      <c r="A1244" s="293" t="s">
        <v>8762</v>
      </c>
      <c r="B1244" s="293" t="s">
        <v>8763</v>
      </c>
      <c r="C1244" s="293" t="s">
        <v>8764</v>
      </c>
      <c r="D1244" s="293"/>
      <c r="E1244" s="293" t="s">
        <v>7240</v>
      </c>
      <c r="F1244" s="293" t="s">
        <v>8765</v>
      </c>
      <c r="G1244" s="291">
        <v>60</v>
      </c>
      <c r="H1244" s="292">
        <v>0</v>
      </c>
      <c r="I1244" s="293" t="s">
        <v>4803</v>
      </c>
      <c r="J1244" s="293" t="s">
        <v>4804</v>
      </c>
      <c r="K1244" s="293" t="s">
        <v>4737</v>
      </c>
      <c r="L1244" s="293" t="s">
        <v>5047</v>
      </c>
      <c r="M1244" s="293" t="s">
        <v>4806</v>
      </c>
      <c r="N1244" s="293"/>
      <c r="O1244" s="293" t="s">
        <v>7237</v>
      </c>
      <c r="P1244" s="293" t="s">
        <v>7238</v>
      </c>
      <c r="Q1244" s="293" t="s">
        <v>4741</v>
      </c>
    </row>
    <row r="1245" spans="1:17" x14ac:dyDescent="0.25">
      <c r="A1245" s="293" t="s">
        <v>8766</v>
      </c>
      <c r="B1245" s="293" t="s">
        <v>8767</v>
      </c>
      <c r="C1245" s="293" t="s">
        <v>8768</v>
      </c>
      <c r="D1245" s="293"/>
      <c r="E1245" s="293" t="s">
        <v>7240</v>
      </c>
      <c r="F1245" s="293" t="s">
        <v>8769</v>
      </c>
      <c r="G1245" s="291">
        <v>60</v>
      </c>
      <c r="H1245" s="292">
        <v>0</v>
      </c>
      <c r="I1245" s="293" t="s">
        <v>4803</v>
      </c>
      <c r="J1245" s="293" t="s">
        <v>4804</v>
      </c>
      <c r="K1245" s="293" t="s">
        <v>4737</v>
      </c>
      <c r="L1245" s="293" t="s">
        <v>4805</v>
      </c>
      <c r="M1245" s="293" t="s">
        <v>4806</v>
      </c>
      <c r="N1245" s="293"/>
      <c r="O1245" s="293" t="s">
        <v>7237</v>
      </c>
      <c r="P1245" s="293" t="s">
        <v>7238</v>
      </c>
      <c r="Q1245" s="293" t="s">
        <v>4741</v>
      </c>
    </row>
    <row r="1246" spans="1:17" x14ac:dyDescent="0.25">
      <c r="A1246" s="293" t="s">
        <v>8770</v>
      </c>
      <c r="B1246" s="293" t="s">
        <v>8771</v>
      </c>
      <c r="C1246" s="293" t="s">
        <v>8772</v>
      </c>
      <c r="D1246" s="293"/>
      <c r="E1246" s="293" t="s">
        <v>8652</v>
      </c>
      <c r="F1246" s="293" t="s">
        <v>8773</v>
      </c>
      <c r="G1246" s="291">
        <v>60</v>
      </c>
      <c r="H1246" s="292">
        <v>0</v>
      </c>
      <c r="I1246" s="293" t="s">
        <v>4803</v>
      </c>
      <c r="J1246" s="293" t="s">
        <v>4804</v>
      </c>
      <c r="K1246" s="293" t="s">
        <v>4737</v>
      </c>
      <c r="L1246" s="293" t="s">
        <v>5051</v>
      </c>
      <c r="M1246" s="293" t="s">
        <v>4806</v>
      </c>
      <c r="N1246" s="293"/>
      <c r="O1246" s="293" t="s">
        <v>7237</v>
      </c>
      <c r="P1246" s="293" t="s">
        <v>7238</v>
      </c>
      <c r="Q1246" s="293" t="s">
        <v>4741</v>
      </c>
    </row>
    <row r="1247" spans="1:17" x14ac:dyDescent="0.25">
      <c r="A1247" s="293" t="s">
        <v>8774</v>
      </c>
      <c r="B1247" s="293" t="s">
        <v>8775</v>
      </c>
      <c r="C1247" s="293" t="s">
        <v>8776</v>
      </c>
      <c r="D1247" s="293"/>
      <c r="E1247" s="293" t="s">
        <v>8027</v>
      </c>
      <c r="F1247" s="293" t="s">
        <v>4750</v>
      </c>
      <c r="G1247" s="291">
        <v>60</v>
      </c>
      <c r="H1247" s="292">
        <v>0</v>
      </c>
      <c r="I1247" s="293" t="s">
        <v>4856</v>
      </c>
      <c r="J1247" s="293" t="s">
        <v>4857</v>
      </c>
      <c r="K1247" s="293" t="s">
        <v>4737</v>
      </c>
      <c r="L1247" s="293" t="s">
        <v>8020</v>
      </c>
      <c r="M1247" s="293" t="s">
        <v>4859</v>
      </c>
      <c r="N1247" s="293"/>
      <c r="O1247" s="293" t="s">
        <v>7237</v>
      </c>
      <c r="P1247" s="293" t="s">
        <v>7238</v>
      </c>
      <c r="Q1247" s="293" t="s">
        <v>4741</v>
      </c>
    </row>
    <row r="1248" spans="1:17" x14ac:dyDescent="0.25">
      <c r="A1248" s="293" t="s">
        <v>8777</v>
      </c>
      <c r="B1248" s="293" t="s">
        <v>8778</v>
      </c>
      <c r="C1248" s="293" t="s">
        <v>8779</v>
      </c>
      <c r="D1248" s="293"/>
      <c r="E1248" s="293" t="s">
        <v>8780</v>
      </c>
      <c r="F1248" s="293"/>
      <c r="G1248" s="291"/>
      <c r="H1248" s="292">
        <v>0</v>
      </c>
      <c r="I1248" s="293" t="s">
        <v>4816</v>
      </c>
      <c r="J1248" s="293" t="s">
        <v>4817</v>
      </c>
      <c r="K1248" s="293" t="s">
        <v>4737</v>
      </c>
      <c r="L1248" s="293" t="s">
        <v>4738</v>
      </c>
      <c r="M1248" s="293" t="s">
        <v>4739</v>
      </c>
      <c r="N1248" s="293"/>
      <c r="O1248" s="293" t="s">
        <v>7237</v>
      </c>
      <c r="P1248" s="293" t="s">
        <v>7238</v>
      </c>
      <c r="Q1248" s="293" t="s">
        <v>4741</v>
      </c>
    </row>
    <row r="1249" spans="1:17" x14ac:dyDescent="0.25">
      <c r="A1249" s="293" t="s">
        <v>8781</v>
      </c>
      <c r="B1249" s="293" t="s">
        <v>8782</v>
      </c>
      <c r="C1249" s="293" t="s">
        <v>8783</v>
      </c>
      <c r="D1249" s="293"/>
      <c r="E1249" s="293" t="s">
        <v>8780</v>
      </c>
      <c r="F1249" s="293"/>
      <c r="G1249" s="291"/>
      <c r="H1249" s="292">
        <v>0</v>
      </c>
      <c r="I1249" s="293" t="s">
        <v>4755</v>
      </c>
      <c r="J1249" s="293" t="s">
        <v>4756</v>
      </c>
      <c r="K1249" s="293" t="s">
        <v>4737</v>
      </c>
      <c r="L1249" s="293" t="s">
        <v>4738</v>
      </c>
      <c r="M1249" s="293" t="s">
        <v>4916</v>
      </c>
      <c r="N1249" s="293"/>
      <c r="O1249" s="293" t="s">
        <v>7237</v>
      </c>
      <c r="P1249" s="293" t="s">
        <v>7238</v>
      </c>
      <c r="Q1249" s="293" t="s">
        <v>4741</v>
      </c>
    </row>
    <row r="1250" spans="1:17" x14ac:dyDescent="0.25">
      <c r="A1250" s="293" t="s">
        <v>8784</v>
      </c>
      <c r="B1250" s="293" t="s">
        <v>8785</v>
      </c>
      <c r="C1250" s="293" t="s">
        <v>8786</v>
      </c>
      <c r="D1250" s="293"/>
      <c r="E1250" s="293" t="s">
        <v>8780</v>
      </c>
      <c r="F1250" s="293"/>
      <c r="G1250" s="291"/>
      <c r="H1250" s="292">
        <v>0</v>
      </c>
      <c r="I1250" s="293" t="s">
        <v>4755</v>
      </c>
      <c r="J1250" s="293" t="s">
        <v>4756</v>
      </c>
      <c r="K1250" s="293" t="s">
        <v>4737</v>
      </c>
      <c r="L1250" s="293" t="s">
        <v>4738</v>
      </c>
      <c r="M1250" s="293" t="s">
        <v>4934</v>
      </c>
      <c r="N1250" s="293"/>
      <c r="O1250" s="293" t="s">
        <v>7237</v>
      </c>
      <c r="P1250" s="293" t="s">
        <v>7238</v>
      </c>
      <c r="Q1250" s="293" t="s">
        <v>4741</v>
      </c>
    </row>
    <row r="1251" spans="1:17" x14ac:dyDescent="0.25">
      <c r="A1251" s="293" t="s">
        <v>8787</v>
      </c>
      <c r="B1251" s="293" t="s">
        <v>8788</v>
      </c>
      <c r="C1251" s="293" t="s">
        <v>8789</v>
      </c>
      <c r="D1251" s="293" t="s">
        <v>4750</v>
      </c>
      <c r="E1251" s="293" t="s">
        <v>8652</v>
      </c>
      <c r="F1251" s="293" t="s">
        <v>4750</v>
      </c>
      <c r="G1251" s="291">
        <v>60</v>
      </c>
      <c r="H1251" s="292">
        <v>0</v>
      </c>
      <c r="I1251" s="293" t="s">
        <v>4803</v>
      </c>
      <c r="J1251" s="293" t="s">
        <v>4804</v>
      </c>
      <c r="K1251" s="293" t="s">
        <v>4737</v>
      </c>
      <c r="L1251" s="293" t="s">
        <v>4805</v>
      </c>
      <c r="M1251" s="293" t="s">
        <v>4806</v>
      </c>
      <c r="N1251" s="293"/>
      <c r="O1251" s="293" t="s">
        <v>7237</v>
      </c>
      <c r="P1251" s="293" t="s">
        <v>7238</v>
      </c>
      <c r="Q1251" s="293" t="s">
        <v>4741</v>
      </c>
    </row>
    <row r="1252" spans="1:17" x14ac:dyDescent="0.25">
      <c r="A1252" s="293" t="s">
        <v>8790</v>
      </c>
      <c r="B1252" s="293" t="s">
        <v>8791</v>
      </c>
      <c r="C1252" s="293" t="s">
        <v>8792</v>
      </c>
      <c r="D1252" s="293" t="s">
        <v>8793</v>
      </c>
      <c r="E1252" s="293" t="s">
        <v>8652</v>
      </c>
      <c r="F1252" s="293" t="s">
        <v>8793</v>
      </c>
      <c r="G1252" s="291">
        <v>60</v>
      </c>
      <c r="H1252" s="292">
        <v>0</v>
      </c>
      <c r="I1252" s="293" t="s">
        <v>4803</v>
      </c>
      <c r="J1252" s="293" t="s">
        <v>4804</v>
      </c>
      <c r="K1252" s="293" t="s">
        <v>4737</v>
      </c>
      <c r="L1252" s="293" t="s">
        <v>4805</v>
      </c>
      <c r="M1252" s="293" t="s">
        <v>4806</v>
      </c>
      <c r="N1252" s="293"/>
      <c r="O1252" s="293" t="s">
        <v>7237</v>
      </c>
      <c r="P1252" s="293" t="s">
        <v>7238</v>
      </c>
      <c r="Q1252" s="293" t="s">
        <v>4741</v>
      </c>
    </row>
    <row r="1253" spans="1:17" x14ac:dyDescent="0.25">
      <c r="A1253" s="293" t="s">
        <v>8794</v>
      </c>
      <c r="B1253" s="293" t="s">
        <v>8795</v>
      </c>
      <c r="C1253" s="293" t="s">
        <v>8796</v>
      </c>
      <c r="D1253" s="293" t="s">
        <v>4750</v>
      </c>
      <c r="E1253" s="293" t="s">
        <v>8652</v>
      </c>
      <c r="F1253" s="293" t="s">
        <v>4750</v>
      </c>
      <c r="G1253" s="291">
        <v>60</v>
      </c>
      <c r="H1253" s="292">
        <v>0</v>
      </c>
      <c r="I1253" s="293" t="s">
        <v>4816</v>
      </c>
      <c r="J1253" s="293" t="s">
        <v>4817</v>
      </c>
      <c r="K1253" s="293" t="s">
        <v>4737</v>
      </c>
      <c r="L1253" s="293" t="s">
        <v>4738</v>
      </c>
      <c r="M1253" s="293" t="s">
        <v>5095</v>
      </c>
      <c r="N1253" s="293"/>
      <c r="O1253" s="293" t="s">
        <v>7237</v>
      </c>
      <c r="P1253" s="293" t="s">
        <v>7238</v>
      </c>
      <c r="Q1253" s="293" t="s">
        <v>4741</v>
      </c>
    </row>
    <row r="1254" spans="1:17" x14ac:dyDescent="0.25">
      <c r="A1254" s="293" t="s">
        <v>8797</v>
      </c>
      <c r="B1254" s="293" t="s">
        <v>8798</v>
      </c>
      <c r="C1254" s="293" t="s">
        <v>8799</v>
      </c>
      <c r="D1254" s="293" t="s">
        <v>4750</v>
      </c>
      <c r="E1254" s="293" t="s">
        <v>8652</v>
      </c>
      <c r="F1254" s="293" t="s">
        <v>4750</v>
      </c>
      <c r="G1254" s="291">
        <v>60</v>
      </c>
      <c r="H1254" s="292">
        <v>0</v>
      </c>
      <c r="I1254" s="293" t="s">
        <v>4803</v>
      </c>
      <c r="J1254" s="293" t="s">
        <v>4804</v>
      </c>
      <c r="K1254" s="293" t="s">
        <v>4737</v>
      </c>
      <c r="L1254" s="293" t="s">
        <v>4805</v>
      </c>
      <c r="M1254" s="293" t="s">
        <v>4806</v>
      </c>
      <c r="N1254" s="293"/>
      <c r="O1254" s="293" t="s">
        <v>7237</v>
      </c>
      <c r="P1254" s="293" t="s">
        <v>7238</v>
      </c>
      <c r="Q1254" s="293" t="s">
        <v>4741</v>
      </c>
    </row>
    <row r="1255" spans="1:17" x14ac:dyDescent="0.25">
      <c r="A1255" s="293" t="s">
        <v>8800</v>
      </c>
      <c r="B1255" s="293" t="s">
        <v>8801</v>
      </c>
      <c r="C1255" s="293" t="s">
        <v>8802</v>
      </c>
      <c r="D1255" s="293" t="s">
        <v>4750</v>
      </c>
      <c r="E1255" s="293" t="s">
        <v>8652</v>
      </c>
      <c r="F1255" s="293" t="s">
        <v>4750</v>
      </c>
      <c r="G1255" s="291">
        <v>60</v>
      </c>
      <c r="H1255" s="292">
        <v>0</v>
      </c>
      <c r="I1255" s="293" t="s">
        <v>4803</v>
      </c>
      <c r="J1255" s="293" t="s">
        <v>4804</v>
      </c>
      <c r="K1255" s="293" t="s">
        <v>4737</v>
      </c>
      <c r="L1255" s="293" t="s">
        <v>7896</v>
      </c>
      <c r="M1255" s="293" t="s">
        <v>4806</v>
      </c>
      <c r="N1255" s="293"/>
      <c r="O1255" s="293" t="s">
        <v>7237</v>
      </c>
      <c r="P1255" s="293" t="s">
        <v>7238</v>
      </c>
      <c r="Q1255" s="293" t="s">
        <v>4741</v>
      </c>
    </row>
    <row r="1256" spans="1:17" x14ac:dyDescent="0.25">
      <c r="A1256" s="293" t="s">
        <v>8803</v>
      </c>
      <c r="B1256" s="293" t="s">
        <v>8804</v>
      </c>
      <c r="C1256" s="293" t="s">
        <v>8805</v>
      </c>
      <c r="D1256" s="293"/>
      <c r="E1256" s="293" t="s">
        <v>7240</v>
      </c>
      <c r="F1256" s="293" t="s">
        <v>4750</v>
      </c>
      <c r="G1256" s="291">
        <v>60</v>
      </c>
      <c r="H1256" s="292">
        <v>0</v>
      </c>
      <c r="I1256" s="293" t="s">
        <v>4803</v>
      </c>
      <c r="J1256" s="293" t="s">
        <v>4804</v>
      </c>
      <c r="K1256" s="293" t="s">
        <v>4737</v>
      </c>
      <c r="L1256" s="293" t="s">
        <v>5151</v>
      </c>
      <c r="M1256" s="293" t="s">
        <v>4806</v>
      </c>
      <c r="N1256" s="293"/>
      <c r="O1256" s="293" t="s">
        <v>7237</v>
      </c>
      <c r="P1256" s="293" t="s">
        <v>7238</v>
      </c>
      <c r="Q1256" s="293" t="s">
        <v>4741</v>
      </c>
    </row>
    <row r="1257" spans="1:17" x14ac:dyDescent="0.25">
      <c r="A1257" s="293" t="s">
        <v>8806</v>
      </c>
      <c r="B1257" s="293" t="s">
        <v>8807</v>
      </c>
      <c r="C1257" s="293" t="s">
        <v>8808</v>
      </c>
      <c r="D1257" s="293"/>
      <c r="E1257" s="293" t="s">
        <v>8027</v>
      </c>
      <c r="F1257" s="293" t="s">
        <v>4750</v>
      </c>
      <c r="G1257" s="291">
        <v>60</v>
      </c>
      <c r="H1257" s="292">
        <v>0</v>
      </c>
      <c r="I1257" s="293" t="s">
        <v>4856</v>
      </c>
      <c r="J1257" s="293" t="s">
        <v>4857</v>
      </c>
      <c r="K1257" s="293" t="s">
        <v>4737</v>
      </c>
      <c r="L1257" s="293" t="s">
        <v>8809</v>
      </c>
      <c r="M1257" s="293" t="s">
        <v>4859</v>
      </c>
      <c r="N1257" s="293"/>
      <c r="O1257" s="293" t="s">
        <v>7237</v>
      </c>
      <c r="P1257" s="293" t="s">
        <v>7238</v>
      </c>
      <c r="Q1257" s="293" t="s">
        <v>4741</v>
      </c>
    </row>
    <row r="1258" spans="1:17" x14ac:dyDescent="0.25">
      <c r="A1258" s="293" t="s">
        <v>8810</v>
      </c>
      <c r="B1258" s="293" t="s">
        <v>8811</v>
      </c>
      <c r="C1258" s="293" t="s">
        <v>8812</v>
      </c>
      <c r="D1258" s="293"/>
      <c r="E1258" s="293" t="s">
        <v>7255</v>
      </c>
      <c r="F1258" s="293" t="s">
        <v>8813</v>
      </c>
      <c r="G1258" s="291">
        <v>60</v>
      </c>
      <c r="H1258" s="292">
        <v>0</v>
      </c>
      <c r="I1258" s="293" t="s">
        <v>4788</v>
      </c>
      <c r="J1258" s="293" t="s">
        <v>4789</v>
      </c>
      <c r="K1258" s="293" t="s">
        <v>4737</v>
      </c>
      <c r="L1258" s="293" t="s">
        <v>4738</v>
      </c>
      <c r="M1258" s="293" t="s">
        <v>4945</v>
      </c>
      <c r="N1258" s="293"/>
      <c r="O1258" s="293" t="s">
        <v>7237</v>
      </c>
      <c r="P1258" s="293" t="s">
        <v>7238</v>
      </c>
      <c r="Q1258" s="293" t="s">
        <v>4741</v>
      </c>
    </row>
    <row r="1259" spans="1:17" x14ac:dyDescent="0.25">
      <c r="A1259" s="293" t="s">
        <v>8814</v>
      </c>
      <c r="B1259" s="293" t="s">
        <v>8815</v>
      </c>
      <c r="C1259" s="293" t="s">
        <v>8816</v>
      </c>
      <c r="D1259" s="293"/>
      <c r="E1259" s="293" t="s">
        <v>8011</v>
      </c>
      <c r="F1259" s="293" t="s">
        <v>8817</v>
      </c>
      <c r="G1259" s="291">
        <v>60</v>
      </c>
      <c r="H1259" s="292">
        <v>0</v>
      </c>
      <c r="I1259" s="293" t="s">
        <v>4856</v>
      </c>
      <c r="J1259" s="293" t="s">
        <v>4857</v>
      </c>
      <c r="K1259" s="293" t="s">
        <v>4737</v>
      </c>
      <c r="L1259" s="293" t="s">
        <v>5186</v>
      </c>
      <c r="M1259" s="293" t="s">
        <v>4859</v>
      </c>
      <c r="N1259" s="293"/>
      <c r="O1259" s="293" t="s">
        <v>7237</v>
      </c>
      <c r="P1259" s="293" t="s">
        <v>7238</v>
      </c>
      <c r="Q1259" s="293" t="s">
        <v>4741</v>
      </c>
    </row>
    <row r="1260" spans="1:17" x14ac:dyDescent="0.25">
      <c r="A1260" s="293" t="s">
        <v>8818</v>
      </c>
      <c r="B1260" s="293" t="s">
        <v>8819</v>
      </c>
      <c r="C1260" s="293" t="s">
        <v>8820</v>
      </c>
      <c r="D1260" s="293"/>
      <c r="E1260" s="293" t="s">
        <v>8821</v>
      </c>
      <c r="F1260" s="293" t="s">
        <v>8822</v>
      </c>
      <c r="G1260" s="291">
        <v>60</v>
      </c>
      <c r="H1260" s="292">
        <v>0</v>
      </c>
      <c r="I1260" s="293" t="s">
        <v>5200</v>
      </c>
      <c r="J1260" s="293" t="s">
        <v>5201</v>
      </c>
      <c r="K1260" s="293" t="s">
        <v>4737</v>
      </c>
      <c r="L1260" s="293" t="s">
        <v>4840</v>
      </c>
      <c r="M1260" s="293" t="s">
        <v>5202</v>
      </c>
      <c r="N1260" s="293" t="s">
        <v>8523</v>
      </c>
      <c r="O1260" s="293" t="s">
        <v>7237</v>
      </c>
      <c r="P1260" s="293" t="s">
        <v>7238</v>
      </c>
      <c r="Q1260" s="293" t="s">
        <v>4741</v>
      </c>
    </row>
    <row r="1261" spans="1:17" x14ac:dyDescent="0.25">
      <c r="A1261" s="293" t="s">
        <v>8823</v>
      </c>
      <c r="B1261" s="293" t="s">
        <v>8824</v>
      </c>
      <c r="C1261" s="293" t="s">
        <v>8825</v>
      </c>
      <c r="D1261" s="293"/>
      <c r="E1261" s="293" t="s">
        <v>8652</v>
      </c>
      <c r="F1261" s="293" t="s">
        <v>8826</v>
      </c>
      <c r="G1261" s="291">
        <v>60</v>
      </c>
      <c r="H1261" s="292">
        <v>0</v>
      </c>
      <c r="I1261" s="293" t="s">
        <v>4788</v>
      </c>
      <c r="J1261" s="293" t="s">
        <v>4789</v>
      </c>
      <c r="K1261" s="293" t="s">
        <v>4737</v>
      </c>
      <c r="L1261" s="293" t="s">
        <v>4738</v>
      </c>
      <c r="M1261" s="293" t="s">
        <v>4790</v>
      </c>
      <c r="N1261" s="293"/>
      <c r="O1261" s="293" t="s">
        <v>7237</v>
      </c>
      <c r="P1261" s="293" t="s">
        <v>7238</v>
      </c>
      <c r="Q1261" s="293" t="s">
        <v>4741</v>
      </c>
    </row>
    <row r="1262" spans="1:17" x14ac:dyDescent="0.25">
      <c r="A1262" s="293" t="s">
        <v>8827</v>
      </c>
      <c r="B1262" s="293" t="s">
        <v>8828</v>
      </c>
      <c r="C1262" s="293" t="s">
        <v>8829</v>
      </c>
      <c r="D1262" s="293"/>
      <c r="E1262" s="293" t="s">
        <v>7245</v>
      </c>
      <c r="F1262" s="293" t="s">
        <v>4750</v>
      </c>
      <c r="G1262" s="291">
        <v>60</v>
      </c>
      <c r="H1262" s="292">
        <v>0</v>
      </c>
      <c r="I1262" s="293" t="s">
        <v>4816</v>
      </c>
      <c r="J1262" s="293" t="s">
        <v>4817</v>
      </c>
      <c r="K1262" s="293" t="s">
        <v>4737</v>
      </c>
      <c r="L1262" s="293" t="s">
        <v>4738</v>
      </c>
      <c r="M1262" s="293" t="s">
        <v>5121</v>
      </c>
      <c r="N1262" s="293"/>
      <c r="O1262" s="293" t="s">
        <v>7237</v>
      </c>
      <c r="P1262" s="293" t="s">
        <v>7238</v>
      </c>
      <c r="Q1262" s="293" t="s">
        <v>4741</v>
      </c>
    </row>
    <row r="1263" spans="1:17" x14ac:dyDescent="0.25">
      <c r="A1263" s="293" t="s">
        <v>8830</v>
      </c>
      <c r="B1263" s="293" t="s">
        <v>8831</v>
      </c>
      <c r="C1263" s="293" t="s">
        <v>8832</v>
      </c>
      <c r="D1263" s="293"/>
      <c r="E1263" s="293" t="s">
        <v>7255</v>
      </c>
      <c r="F1263" s="293" t="s">
        <v>4750</v>
      </c>
      <c r="G1263" s="291">
        <v>60</v>
      </c>
      <c r="H1263" s="292">
        <v>0</v>
      </c>
      <c r="I1263" s="293" t="s">
        <v>4746</v>
      </c>
      <c r="J1263" s="293" t="s">
        <v>4747</v>
      </c>
      <c r="K1263" s="293" t="s">
        <v>4737</v>
      </c>
      <c r="L1263" s="293" t="s">
        <v>4738</v>
      </c>
      <c r="M1263" s="293" t="s">
        <v>4748</v>
      </c>
      <c r="N1263" s="293" t="s">
        <v>8833</v>
      </c>
      <c r="O1263" s="293" t="s">
        <v>7237</v>
      </c>
      <c r="P1263" s="293" t="s">
        <v>7238</v>
      </c>
      <c r="Q1263" s="293" t="s">
        <v>4741</v>
      </c>
    </row>
    <row r="1264" spans="1:17" x14ac:dyDescent="0.25">
      <c r="A1264" s="293" t="s">
        <v>8834</v>
      </c>
      <c r="B1264" s="293" t="s">
        <v>8835</v>
      </c>
      <c r="C1264" s="293" t="s">
        <v>8836</v>
      </c>
      <c r="D1264" s="293"/>
      <c r="E1264" s="293" t="s">
        <v>7255</v>
      </c>
      <c r="F1264" s="293"/>
      <c r="G1264" s="291"/>
      <c r="H1264" s="292">
        <v>0</v>
      </c>
      <c r="I1264" s="293" t="s">
        <v>4746</v>
      </c>
      <c r="J1264" s="293" t="s">
        <v>4747</v>
      </c>
      <c r="K1264" s="293" t="s">
        <v>4737</v>
      </c>
      <c r="L1264" s="293"/>
      <c r="M1264" s="293"/>
      <c r="N1264" s="293"/>
      <c r="O1264" s="293" t="s">
        <v>7237</v>
      </c>
      <c r="P1264" s="293" t="s">
        <v>7238</v>
      </c>
      <c r="Q1264" s="293" t="s">
        <v>4741</v>
      </c>
    </row>
    <row r="1265" spans="1:17" x14ac:dyDescent="0.25">
      <c r="A1265" s="293" t="s">
        <v>8837</v>
      </c>
      <c r="B1265" s="293" t="s">
        <v>8838</v>
      </c>
      <c r="C1265" s="293" t="s">
        <v>8839</v>
      </c>
      <c r="D1265" s="293" t="s">
        <v>4750</v>
      </c>
      <c r="E1265" s="293" t="s">
        <v>7255</v>
      </c>
      <c r="F1265" s="293" t="s">
        <v>4750</v>
      </c>
      <c r="G1265" s="291"/>
      <c r="H1265" s="292">
        <v>0</v>
      </c>
      <c r="I1265" s="293" t="s">
        <v>4816</v>
      </c>
      <c r="J1265" s="293" t="s">
        <v>4817</v>
      </c>
      <c r="K1265" s="293" t="s">
        <v>4737</v>
      </c>
      <c r="L1265" s="293" t="s">
        <v>4738</v>
      </c>
      <c r="M1265" s="293" t="s">
        <v>6572</v>
      </c>
      <c r="N1265" s="293"/>
      <c r="O1265" s="293" t="s">
        <v>7237</v>
      </c>
      <c r="P1265" s="293" t="s">
        <v>7238</v>
      </c>
      <c r="Q1265" s="293" t="s">
        <v>8840</v>
      </c>
    </row>
    <row r="1266" spans="1:17" x14ac:dyDescent="0.25">
      <c r="A1266" s="293" t="s">
        <v>8841</v>
      </c>
      <c r="B1266" s="293" t="s">
        <v>8842</v>
      </c>
      <c r="C1266" s="293" t="s">
        <v>8843</v>
      </c>
      <c r="D1266" s="293"/>
      <c r="E1266" s="293" t="s">
        <v>7255</v>
      </c>
      <c r="F1266" s="293"/>
      <c r="G1266" s="291"/>
      <c r="H1266" s="292">
        <v>0</v>
      </c>
      <c r="I1266" s="293" t="s">
        <v>4803</v>
      </c>
      <c r="J1266" s="293" t="s">
        <v>4804</v>
      </c>
      <c r="K1266" s="293" t="s">
        <v>4737</v>
      </c>
      <c r="L1266" s="293" t="s">
        <v>8844</v>
      </c>
      <c r="M1266" s="293" t="s">
        <v>4934</v>
      </c>
      <c r="N1266" s="293" t="s">
        <v>7016</v>
      </c>
      <c r="O1266" s="293" t="s">
        <v>7237</v>
      </c>
      <c r="P1266" s="293" t="s">
        <v>7238</v>
      </c>
      <c r="Q1266" s="293" t="s">
        <v>4741</v>
      </c>
    </row>
    <row r="1267" spans="1:17" x14ac:dyDescent="0.25">
      <c r="A1267" s="293" t="s">
        <v>8845</v>
      </c>
      <c r="B1267" s="293" t="s">
        <v>8846</v>
      </c>
      <c r="C1267" s="293" t="s">
        <v>8847</v>
      </c>
      <c r="D1267" s="293"/>
      <c r="E1267" s="293" t="s">
        <v>7255</v>
      </c>
      <c r="F1267" s="293" t="s">
        <v>8848</v>
      </c>
      <c r="G1267" s="291">
        <v>60</v>
      </c>
      <c r="H1267" s="292">
        <v>0</v>
      </c>
      <c r="I1267" s="293" t="s">
        <v>4816</v>
      </c>
      <c r="J1267" s="293" t="s">
        <v>4817</v>
      </c>
      <c r="K1267" s="293" t="s">
        <v>4737</v>
      </c>
      <c r="L1267" s="293" t="s">
        <v>4738</v>
      </c>
      <c r="M1267" s="293" t="s">
        <v>4739</v>
      </c>
      <c r="N1267" s="293"/>
      <c r="O1267" s="293" t="s">
        <v>7237</v>
      </c>
      <c r="P1267" s="293" t="s">
        <v>7238</v>
      </c>
      <c r="Q1267" s="293" t="s">
        <v>4741</v>
      </c>
    </row>
    <row r="1268" spans="1:17" x14ac:dyDescent="0.25">
      <c r="A1268" s="293" t="s">
        <v>8849</v>
      </c>
      <c r="B1268" s="293" t="s">
        <v>8850</v>
      </c>
      <c r="C1268" s="293" t="s">
        <v>8851</v>
      </c>
      <c r="D1268" s="293"/>
      <c r="E1268" s="293" t="s">
        <v>7255</v>
      </c>
      <c r="F1268" s="293" t="s">
        <v>8852</v>
      </c>
      <c r="G1268" s="291">
        <v>60</v>
      </c>
      <c r="H1268" s="292">
        <v>0</v>
      </c>
      <c r="I1268" s="293" t="s">
        <v>4746</v>
      </c>
      <c r="J1268" s="293" t="s">
        <v>4747</v>
      </c>
      <c r="K1268" s="293" t="s">
        <v>4737</v>
      </c>
      <c r="L1268" s="293" t="s">
        <v>4738</v>
      </c>
      <c r="M1268" s="293" t="s">
        <v>6404</v>
      </c>
      <c r="N1268" s="293"/>
      <c r="O1268" s="293" t="s">
        <v>7237</v>
      </c>
      <c r="P1268" s="293" t="s">
        <v>7238</v>
      </c>
      <c r="Q1268" s="293" t="s">
        <v>4741</v>
      </c>
    </row>
    <row r="1269" spans="1:17" x14ac:dyDescent="0.25">
      <c r="A1269" s="293" t="s">
        <v>8853</v>
      </c>
      <c r="B1269" s="293" t="s">
        <v>8854</v>
      </c>
      <c r="C1269" s="293" t="s">
        <v>8855</v>
      </c>
      <c r="D1269" s="293"/>
      <c r="E1269" s="293" t="s">
        <v>8821</v>
      </c>
      <c r="F1269" s="293" t="s">
        <v>8856</v>
      </c>
      <c r="G1269" s="291">
        <v>60</v>
      </c>
      <c r="H1269" s="292">
        <v>0</v>
      </c>
      <c r="I1269" s="293" t="s">
        <v>4975</v>
      </c>
      <c r="J1269" s="293" t="s">
        <v>4976</v>
      </c>
      <c r="K1269" s="293" t="s">
        <v>4737</v>
      </c>
      <c r="L1269" s="293" t="s">
        <v>4840</v>
      </c>
      <c r="M1269" s="293" t="s">
        <v>5202</v>
      </c>
      <c r="N1269" s="293"/>
      <c r="O1269" s="293" t="s">
        <v>7237</v>
      </c>
      <c r="P1269" s="293" t="s">
        <v>7238</v>
      </c>
      <c r="Q1269" s="293" t="s">
        <v>4741</v>
      </c>
    </row>
    <row r="1270" spans="1:17" x14ac:dyDescent="0.25">
      <c r="A1270" s="293" t="s">
        <v>8857</v>
      </c>
      <c r="B1270" s="293" t="s">
        <v>8858</v>
      </c>
      <c r="C1270" s="293" t="s">
        <v>8859</v>
      </c>
      <c r="D1270" s="293"/>
      <c r="E1270" s="293" t="s">
        <v>7255</v>
      </c>
      <c r="F1270" s="293" t="s">
        <v>8860</v>
      </c>
      <c r="G1270" s="291">
        <v>60</v>
      </c>
      <c r="H1270" s="292">
        <v>0</v>
      </c>
      <c r="I1270" s="293" t="s">
        <v>4816</v>
      </c>
      <c r="J1270" s="293" t="s">
        <v>4817</v>
      </c>
      <c r="K1270" s="293" t="s">
        <v>4737</v>
      </c>
      <c r="L1270" s="293" t="s">
        <v>4738</v>
      </c>
      <c r="M1270" s="293" t="s">
        <v>5095</v>
      </c>
      <c r="N1270" s="293"/>
      <c r="O1270" s="293" t="s">
        <v>7237</v>
      </c>
      <c r="P1270" s="293" t="s">
        <v>7238</v>
      </c>
      <c r="Q1270" s="293" t="s">
        <v>4741</v>
      </c>
    </row>
    <row r="1271" spans="1:17" x14ac:dyDescent="0.25">
      <c r="A1271" s="293" t="s">
        <v>8861</v>
      </c>
      <c r="B1271" s="293" t="s">
        <v>8862</v>
      </c>
      <c r="C1271" s="293" t="s">
        <v>8863</v>
      </c>
      <c r="D1271" s="293"/>
      <c r="E1271" s="293" t="s">
        <v>8652</v>
      </c>
      <c r="F1271" s="293" t="s">
        <v>8864</v>
      </c>
      <c r="G1271" s="291">
        <v>60</v>
      </c>
      <c r="H1271" s="292">
        <v>0</v>
      </c>
      <c r="I1271" s="293" t="s">
        <v>4803</v>
      </c>
      <c r="J1271" s="293" t="s">
        <v>4804</v>
      </c>
      <c r="K1271" s="293" t="s">
        <v>4737</v>
      </c>
      <c r="L1271" s="293" t="s">
        <v>8865</v>
      </c>
      <c r="M1271" s="293" t="s">
        <v>4806</v>
      </c>
      <c r="N1271" s="293"/>
      <c r="O1271" s="293" t="s">
        <v>7237</v>
      </c>
      <c r="P1271" s="293" t="s">
        <v>7238</v>
      </c>
      <c r="Q1271" s="293" t="s">
        <v>4741</v>
      </c>
    </row>
    <row r="1272" spans="1:17" x14ac:dyDescent="0.25">
      <c r="A1272" s="293" t="s">
        <v>8866</v>
      </c>
      <c r="B1272" s="293" t="s">
        <v>8867</v>
      </c>
      <c r="C1272" s="293" t="s">
        <v>8868</v>
      </c>
      <c r="D1272" s="293"/>
      <c r="E1272" s="293" t="s">
        <v>8652</v>
      </c>
      <c r="F1272" s="293" t="s">
        <v>8869</v>
      </c>
      <c r="G1272" s="291">
        <v>60</v>
      </c>
      <c r="H1272" s="292">
        <v>0</v>
      </c>
      <c r="I1272" s="293" t="s">
        <v>4783</v>
      </c>
      <c r="J1272" s="293" t="s">
        <v>4784</v>
      </c>
      <c r="K1272" s="293" t="s">
        <v>4737</v>
      </c>
      <c r="L1272" s="293" t="s">
        <v>4738</v>
      </c>
      <c r="M1272" s="293" t="s">
        <v>4757</v>
      </c>
      <c r="N1272" s="293"/>
      <c r="O1272" s="293" t="s">
        <v>7237</v>
      </c>
      <c r="P1272" s="293" t="s">
        <v>7238</v>
      </c>
      <c r="Q1272" s="293" t="s">
        <v>4741</v>
      </c>
    </row>
    <row r="1273" spans="1:17" x14ac:dyDescent="0.25">
      <c r="A1273" s="293" t="s">
        <v>8870</v>
      </c>
      <c r="B1273" s="293" t="s">
        <v>8871</v>
      </c>
      <c r="C1273" s="293" t="s">
        <v>8872</v>
      </c>
      <c r="D1273" s="293"/>
      <c r="E1273" s="293" t="s">
        <v>7255</v>
      </c>
      <c r="F1273" s="293"/>
      <c r="G1273" s="291"/>
      <c r="H1273" s="292">
        <v>0</v>
      </c>
      <c r="I1273" s="293" t="s">
        <v>4803</v>
      </c>
      <c r="J1273" s="293" t="s">
        <v>4804</v>
      </c>
      <c r="K1273" s="293" t="s">
        <v>4737</v>
      </c>
      <c r="L1273" s="293" t="s">
        <v>8873</v>
      </c>
      <c r="M1273" s="293" t="s">
        <v>8874</v>
      </c>
      <c r="N1273" s="293" t="s">
        <v>8875</v>
      </c>
      <c r="O1273" s="293" t="s">
        <v>7237</v>
      </c>
      <c r="P1273" s="293" t="s">
        <v>7238</v>
      </c>
      <c r="Q1273" s="293" t="s">
        <v>4741</v>
      </c>
    </row>
    <row r="1274" spans="1:17" x14ac:dyDescent="0.25">
      <c r="A1274" s="293" t="s">
        <v>8876</v>
      </c>
      <c r="B1274" s="293" t="s">
        <v>8877</v>
      </c>
      <c r="C1274" s="293" t="s">
        <v>8878</v>
      </c>
      <c r="D1274" s="293"/>
      <c r="E1274" s="293" t="s">
        <v>7240</v>
      </c>
      <c r="F1274" s="293" t="s">
        <v>8879</v>
      </c>
      <c r="G1274" s="291">
        <v>60</v>
      </c>
      <c r="H1274" s="292">
        <v>0</v>
      </c>
      <c r="I1274" s="293" t="s">
        <v>4803</v>
      </c>
      <c r="J1274" s="293" t="s">
        <v>4804</v>
      </c>
      <c r="K1274" s="293" t="s">
        <v>4737</v>
      </c>
      <c r="L1274" s="293" t="s">
        <v>5037</v>
      </c>
      <c r="M1274" s="293" t="s">
        <v>4806</v>
      </c>
      <c r="N1274" s="293"/>
      <c r="O1274" s="293" t="s">
        <v>7237</v>
      </c>
      <c r="P1274" s="293" t="s">
        <v>7238</v>
      </c>
      <c r="Q1274" s="293" t="s">
        <v>4741</v>
      </c>
    </row>
    <row r="1275" spans="1:17" x14ac:dyDescent="0.25">
      <c r="A1275" s="293" t="s">
        <v>8880</v>
      </c>
      <c r="B1275" s="293" t="s">
        <v>8881</v>
      </c>
      <c r="C1275" s="293" t="s">
        <v>8882</v>
      </c>
      <c r="D1275" s="293"/>
      <c r="E1275" s="293" t="s">
        <v>7255</v>
      </c>
      <c r="F1275" s="293" t="s">
        <v>8883</v>
      </c>
      <c r="G1275" s="291">
        <v>60</v>
      </c>
      <c r="H1275" s="292">
        <v>0</v>
      </c>
      <c r="I1275" s="293"/>
      <c r="J1275" s="293"/>
      <c r="K1275" s="293" t="s">
        <v>4737</v>
      </c>
      <c r="L1275" s="293" t="s">
        <v>4738</v>
      </c>
      <c r="M1275" s="293" t="s">
        <v>4757</v>
      </c>
      <c r="N1275" s="293"/>
      <c r="O1275" s="293" t="s">
        <v>7237</v>
      </c>
      <c r="P1275" s="293" t="s">
        <v>7238</v>
      </c>
      <c r="Q1275" s="293" t="s">
        <v>4741</v>
      </c>
    </row>
    <row r="1276" spans="1:17" x14ac:dyDescent="0.25">
      <c r="A1276" s="293" t="s">
        <v>8884</v>
      </c>
      <c r="B1276" s="293" t="s">
        <v>8885</v>
      </c>
      <c r="C1276" s="293" t="s">
        <v>8886</v>
      </c>
      <c r="D1276" s="293"/>
      <c r="E1276" s="293" t="s">
        <v>7255</v>
      </c>
      <c r="F1276" s="293" t="s">
        <v>4750</v>
      </c>
      <c r="G1276" s="291">
        <v>60</v>
      </c>
      <c r="H1276" s="292">
        <v>0</v>
      </c>
      <c r="I1276" s="293" t="s">
        <v>4939</v>
      </c>
      <c r="J1276" s="293" t="s">
        <v>4940</v>
      </c>
      <c r="K1276" s="293" t="s">
        <v>4737</v>
      </c>
      <c r="L1276" s="293" t="s">
        <v>4738</v>
      </c>
      <c r="M1276" s="293" t="s">
        <v>4945</v>
      </c>
      <c r="N1276" s="293"/>
      <c r="O1276" s="293" t="s">
        <v>7237</v>
      </c>
      <c r="P1276" s="293" t="s">
        <v>7238</v>
      </c>
      <c r="Q1276" s="293" t="s">
        <v>4741</v>
      </c>
    </row>
    <row r="1277" spans="1:17" x14ac:dyDescent="0.25">
      <c r="A1277" s="293" t="s">
        <v>8887</v>
      </c>
      <c r="B1277" s="293" t="s">
        <v>8888</v>
      </c>
      <c r="C1277" s="293" t="s">
        <v>8889</v>
      </c>
      <c r="D1277" s="293"/>
      <c r="E1277" s="293" t="s">
        <v>7255</v>
      </c>
      <c r="F1277" s="293" t="s">
        <v>4750</v>
      </c>
      <c r="G1277" s="291">
        <v>60</v>
      </c>
      <c r="H1277" s="292">
        <v>0</v>
      </c>
      <c r="I1277" s="293" t="s">
        <v>4816</v>
      </c>
      <c r="J1277" s="293" t="s">
        <v>4817</v>
      </c>
      <c r="K1277" s="293" t="s">
        <v>4737</v>
      </c>
      <c r="L1277" s="293" t="s">
        <v>4738</v>
      </c>
      <c r="M1277" s="293" t="s">
        <v>4818</v>
      </c>
      <c r="N1277" s="293"/>
      <c r="O1277" s="293" t="s">
        <v>7237</v>
      </c>
      <c r="P1277" s="293" t="s">
        <v>7238</v>
      </c>
      <c r="Q1277" s="293" t="s">
        <v>4741</v>
      </c>
    </row>
    <row r="1278" spans="1:17" x14ac:dyDescent="0.25">
      <c r="A1278" s="293" t="s">
        <v>8890</v>
      </c>
      <c r="B1278" s="293" t="s">
        <v>8891</v>
      </c>
      <c r="C1278" s="293" t="s">
        <v>8892</v>
      </c>
      <c r="D1278" s="293"/>
      <c r="E1278" s="293" t="s">
        <v>7425</v>
      </c>
      <c r="F1278" s="293" t="s">
        <v>8893</v>
      </c>
      <c r="G1278" s="291">
        <v>60</v>
      </c>
      <c r="H1278" s="292">
        <v>0</v>
      </c>
      <c r="I1278" s="293" t="s">
        <v>5200</v>
      </c>
      <c r="J1278" s="293" t="s">
        <v>5201</v>
      </c>
      <c r="K1278" s="293" t="s">
        <v>4737</v>
      </c>
      <c r="L1278" s="293" t="s">
        <v>4840</v>
      </c>
      <c r="M1278" s="293" t="s">
        <v>5202</v>
      </c>
      <c r="N1278" s="293" t="s">
        <v>8523</v>
      </c>
      <c r="O1278" s="293" t="s">
        <v>7237</v>
      </c>
      <c r="P1278" s="293" t="s">
        <v>7238</v>
      </c>
      <c r="Q1278" s="293" t="s">
        <v>4741</v>
      </c>
    </row>
    <row r="1279" spans="1:17" x14ac:dyDescent="0.25">
      <c r="A1279" s="293" t="s">
        <v>8894</v>
      </c>
      <c r="B1279" s="293" t="s">
        <v>8895</v>
      </c>
      <c r="C1279" s="293" t="s">
        <v>8896</v>
      </c>
      <c r="D1279" s="293"/>
      <c r="E1279" s="293" t="s">
        <v>7425</v>
      </c>
      <c r="F1279" s="293" t="s">
        <v>4750</v>
      </c>
      <c r="G1279" s="291">
        <v>60</v>
      </c>
      <c r="H1279" s="292">
        <v>0</v>
      </c>
      <c r="I1279" s="293" t="s">
        <v>4975</v>
      </c>
      <c r="J1279" s="293" t="s">
        <v>4976</v>
      </c>
      <c r="K1279" s="293" t="s">
        <v>4737</v>
      </c>
      <c r="L1279" s="293" t="s">
        <v>4840</v>
      </c>
      <c r="M1279" s="293" t="s">
        <v>4909</v>
      </c>
      <c r="N1279" s="293" t="s">
        <v>8897</v>
      </c>
      <c r="O1279" s="293" t="s">
        <v>7237</v>
      </c>
      <c r="P1279" s="293" t="s">
        <v>7238</v>
      </c>
      <c r="Q1279" s="293" t="s">
        <v>4741</v>
      </c>
    </row>
    <row r="1280" spans="1:17" x14ac:dyDescent="0.25">
      <c r="A1280" s="293" t="s">
        <v>8898</v>
      </c>
      <c r="B1280" s="293" t="s">
        <v>8899</v>
      </c>
      <c r="C1280" s="293" t="s">
        <v>8900</v>
      </c>
      <c r="D1280" s="293"/>
      <c r="E1280" s="293" t="s">
        <v>7425</v>
      </c>
      <c r="F1280" s="293" t="s">
        <v>4750</v>
      </c>
      <c r="G1280" s="291">
        <v>60</v>
      </c>
      <c r="H1280" s="292">
        <v>0</v>
      </c>
      <c r="I1280" s="293" t="s">
        <v>5200</v>
      </c>
      <c r="J1280" s="293" t="s">
        <v>5201</v>
      </c>
      <c r="K1280" s="293" t="s">
        <v>4737</v>
      </c>
      <c r="L1280" s="293" t="s">
        <v>4840</v>
      </c>
      <c r="M1280" s="293" t="s">
        <v>5202</v>
      </c>
      <c r="N1280" s="293" t="s">
        <v>8523</v>
      </c>
      <c r="O1280" s="293" t="s">
        <v>7237</v>
      </c>
      <c r="P1280" s="293" t="s">
        <v>7238</v>
      </c>
      <c r="Q1280" s="293" t="s">
        <v>4741</v>
      </c>
    </row>
    <row r="1281" spans="1:17" x14ac:dyDescent="0.25">
      <c r="A1281" s="293" t="s">
        <v>8901</v>
      </c>
      <c r="B1281" s="293" t="s">
        <v>8902</v>
      </c>
      <c r="C1281" s="293" t="s">
        <v>8903</v>
      </c>
      <c r="D1281" s="293"/>
      <c r="E1281" s="293" t="s">
        <v>7425</v>
      </c>
      <c r="F1281" s="293" t="s">
        <v>4750</v>
      </c>
      <c r="G1281" s="291">
        <v>60</v>
      </c>
      <c r="H1281" s="292">
        <v>0</v>
      </c>
      <c r="I1281" s="293" t="s">
        <v>5200</v>
      </c>
      <c r="J1281" s="293" t="s">
        <v>5201</v>
      </c>
      <c r="K1281" s="293" t="s">
        <v>4737</v>
      </c>
      <c r="L1281" s="293" t="s">
        <v>4840</v>
      </c>
      <c r="M1281" s="293" t="s">
        <v>5202</v>
      </c>
      <c r="N1281" s="293" t="s">
        <v>8523</v>
      </c>
      <c r="O1281" s="293" t="s">
        <v>7237</v>
      </c>
      <c r="P1281" s="293" t="s">
        <v>7238</v>
      </c>
      <c r="Q1281" s="293" t="s">
        <v>4741</v>
      </c>
    </row>
    <row r="1282" spans="1:17" x14ac:dyDescent="0.25">
      <c r="A1282" s="293" t="s">
        <v>8904</v>
      </c>
      <c r="B1282" s="293" t="s">
        <v>8905</v>
      </c>
      <c r="C1282" s="293" t="s">
        <v>8906</v>
      </c>
      <c r="D1282" s="293" t="s">
        <v>4750</v>
      </c>
      <c r="E1282" s="293" t="s">
        <v>8501</v>
      </c>
      <c r="F1282" s="293"/>
      <c r="G1282" s="291"/>
      <c r="H1282" s="292">
        <v>0</v>
      </c>
      <c r="I1282" s="293" t="s">
        <v>4975</v>
      </c>
      <c r="J1282" s="293" t="s">
        <v>4976</v>
      </c>
      <c r="K1282" s="293" t="s">
        <v>4737</v>
      </c>
      <c r="L1282" s="293" t="s">
        <v>4840</v>
      </c>
      <c r="M1282" s="293" t="s">
        <v>4841</v>
      </c>
      <c r="N1282" s="293" t="s">
        <v>8550</v>
      </c>
      <c r="O1282" s="293" t="s">
        <v>7237</v>
      </c>
      <c r="P1282" s="293" t="s">
        <v>7238</v>
      </c>
      <c r="Q1282" s="293" t="s">
        <v>8502</v>
      </c>
    </row>
    <row r="1283" spans="1:17" x14ac:dyDescent="0.25">
      <c r="A1283" s="293" t="s">
        <v>8907</v>
      </c>
      <c r="B1283" s="293" t="s">
        <v>8908</v>
      </c>
      <c r="C1283" s="293" t="s">
        <v>7254</v>
      </c>
      <c r="D1283" s="293" t="s">
        <v>8909</v>
      </c>
      <c r="E1283" s="293" t="s">
        <v>7255</v>
      </c>
      <c r="F1283" s="293" t="s">
        <v>8910</v>
      </c>
      <c r="G1283" s="291">
        <v>60</v>
      </c>
      <c r="H1283" s="292">
        <v>0</v>
      </c>
      <c r="I1283" s="293"/>
      <c r="J1283" s="293"/>
      <c r="K1283" s="293" t="s">
        <v>4737</v>
      </c>
      <c r="L1283" s="293" t="s">
        <v>4738</v>
      </c>
      <c r="M1283" s="293" t="s">
        <v>4757</v>
      </c>
      <c r="N1283" s="293"/>
      <c r="O1283" s="293" t="s">
        <v>7237</v>
      </c>
      <c r="P1283" s="293" t="s">
        <v>7238</v>
      </c>
      <c r="Q1283" s="293" t="s">
        <v>4741</v>
      </c>
    </row>
    <row r="1284" spans="1:17" x14ac:dyDescent="0.25">
      <c r="A1284" s="293" t="s">
        <v>8911</v>
      </c>
      <c r="B1284" s="293" t="s">
        <v>8912</v>
      </c>
      <c r="C1284" s="293" t="s">
        <v>8913</v>
      </c>
      <c r="D1284" s="293" t="s">
        <v>8909</v>
      </c>
      <c r="E1284" s="293" t="s">
        <v>7255</v>
      </c>
      <c r="F1284" s="293" t="s">
        <v>8909</v>
      </c>
      <c r="G1284" s="291">
        <v>60</v>
      </c>
      <c r="H1284" s="292">
        <v>0</v>
      </c>
      <c r="I1284" s="293" t="s">
        <v>4816</v>
      </c>
      <c r="J1284" s="293" t="s">
        <v>4817</v>
      </c>
      <c r="K1284" s="293" t="s">
        <v>4737</v>
      </c>
      <c r="L1284" s="293" t="s">
        <v>4738</v>
      </c>
      <c r="M1284" s="293" t="s">
        <v>4818</v>
      </c>
      <c r="N1284" s="293"/>
      <c r="O1284" s="293" t="s">
        <v>7237</v>
      </c>
      <c r="P1284" s="293" t="s">
        <v>7238</v>
      </c>
      <c r="Q1284" s="293" t="s">
        <v>4741</v>
      </c>
    </row>
    <row r="1285" spans="1:17" x14ac:dyDescent="0.25">
      <c r="A1285" s="293" t="s">
        <v>8914</v>
      </c>
      <c r="B1285" s="293" t="s">
        <v>8915</v>
      </c>
      <c r="C1285" s="293" t="s">
        <v>8916</v>
      </c>
      <c r="D1285" s="293" t="s">
        <v>8917</v>
      </c>
      <c r="E1285" s="293" t="s">
        <v>7255</v>
      </c>
      <c r="F1285" s="293" t="s">
        <v>8917</v>
      </c>
      <c r="G1285" s="291">
        <v>60</v>
      </c>
      <c r="H1285" s="292">
        <v>0</v>
      </c>
      <c r="I1285" s="293" t="s">
        <v>4746</v>
      </c>
      <c r="J1285" s="293" t="s">
        <v>4747</v>
      </c>
      <c r="K1285" s="293" t="s">
        <v>4737</v>
      </c>
      <c r="L1285" s="293" t="s">
        <v>4738</v>
      </c>
      <c r="M1285" s="293" t="s">
        <v>6404</v>
      </c>
      <c r="N1285" s="293"/>
      <c r="O1285" s="293" t="s">
        <v>7237</v>
      </c>
      <c r="P1285" s="293" t="s">
        <v>7238</v>
      </c>
      <c r="Q1285" s="293" t="s">
        <v>4741</v>
      </c>
    </row>
    <row r="1286" spans="1:17" x14ac:dyDescent="0.25">
      <c r="A1286" s="293" t="s">
        <v>8918</v>
      </c>
      <c r="B1286" s="293" t="s">
        <v>8919</v>
      </c>
      <c r="C1286" s="293" t="s">
        <v>8920</v>
      </c>
      <c r="D1286" s="293"/>
      <c r="E1286" s="293" t="s">
        <v>7255</v>
      </c>
      <c r="F1286" s="293" t="s">
        <v>4750</v>
      </c>
      <c r="G1286" s="291">
        <v>60</v>
      </c>
      <c r="H1286" s="292">
        <v>0</v>
      </c>
      <c r="I1286" s="293" t="s">
        <v>4788</v>
      </c>
      <c r="J1286" s="293" t="s">
        <v>4789</v>
      </c>
      <c r="K1286" s="293" t="s">
        <v>4737</v>
      </c>
      <c r="L1286" s="293" t="s">
        <v>4738</v>
      </c>
      <c r="M1286" s="293" t="s">
        <v>6447</v>
      </c>
      <c r="N1286" s="293"/>
      <c r="O1286" s="293" t="s">
        <v>7237</v>
      </c>
      <c r="P1286" s="293" t="s">
        <v>7238</v>
      </c>
      <c r="Q1286" s="293" t="s">
        <v>4741</v>
      </c>
    </row>
    <row r="1287" spans="1:17" x14ac:dyDescent="0.25">
      <c r="A1287" s="293" t="s">
        <v>8921</v>
      </c>
      <c r="B1287" s="293" t="s">
        <v>8922</v>
      </c>
      <c r="C1287" s="293" t="s">
        <v>8923</v>
      </c>
      <c r="D1287" s="293"/>
      <c r="E1287" s="293" t="s">
        <v>7255</v>
      </c>
      <c r="F1287" s="293" t="s">
        <v>4750</v>
      </c>
      <c r="G1287" s="291">
        <v>60</v>
      </c>
      <c r="H1287" s="292">
        <v>0</v>
      </c>
      <c r="I1287" s="293" t="s">
        <v>4746</v>
      </c>
      <c r="J1287" s="293" t="s">
        <v>4747</v>
      </c>
      <c r="K1287" s="293" t="s">
        <v>4737</v>
      </c>
      <c r="L1287" s="293" t="s">
        <v>4738</v>
      </c>
      <c r="M1287" s="293" t="s">
        <v>4821</v>
      </c>
      <c r="N1287" s="293"/>
      <c r="O1287" s="293" t="s">
        <v>7237</v>
      </c>
      <c r="P1287" s="293" t="s">
        <v>7238</v>
      </c>
      <c r="Q1287" s="293" t="s">
        <v>4741</v>
      </c>
    </row>
    <row r="1288" spans="1:17" x14ac:dyDescent="0.25">
      <c r="A1288" s="293" t="s">
        <v>8924</v>
      </c>
      <c r="B1288" s="293" t="s">
        <v>8925</v>
      </c>
      <c r="C1288" s="293" t="s">
        <v>8926</v>
      </c>
      <c r="D1288" s="293"/>
      <c r="E1288" s="293" t="s">
        <v>7255</v>
      </c>
      <c r="F1288" s="293" t="s">
        <v>4750</v>
      </c>
      <c r="G1288" s="291">
        <v>60</v>
      </c>
      <c r="H1288" s="292">
        <v>0</v>
      </c>
      <c r="I1288" s="293" t="s">
        <v>4788</v>
      </c>
      <c r="J1288" s="293" t="s">
        <v>4789</v>
      </c>
      <c r="K1288" s="293" t="s">
        <v>4737</v>
      </c>
      <c r="L1288" s="293" t="s">
        <v>4738</v>
      </c>
      <c r="M1288" s="293" t="s">
        <v>4824</v>
      </c>
      <c r="N1288" s="293"/>
      <c r="O1288" s="293" t="s">
        <v>7237</v>
      </c>
      <c r="P1288" s="293" t="s">
        <v>7238</v>
      </c>
      <c r="Q1288" s="293" t="s">
        <v>4741</v>
      </c>
    </row>
    <row r="1289" spans="1:17" x14ac:dyDescent="0.25">
      <c r="A1289" s="293" t="s">
        <v>8927</v>
      </c>
      <c r="B1289" s="293" t="s">
        <v>8928</v>
      </c>
      <c r="C1289" s="293" t="s">
        <v>8929</v>
      </c>
      <c r="D1289" s="293"/>
      <c r="E1289" s="293" t="s">
        <v>7255</v>
      </c>
      <c r="F1289" s="293" t="s">
        <v>4750</v>
      </c>
      <c r="G1289" s="291">
        <v>60</v>
      </c>
      <c r="H1289" s="292">
        <v>0</v>
      </c>
      <c r="I1289" s="293" t="s">
        <v>4816</v>
      </c>
      <c r="J1289" s="293" t="s">
        <v>4817</v>
      </c>
      <c r="K1289" s="293" t="s">
        <v>4737</v>
      </c>
      <c r="L1289" s="293" t="s">
        <v>4738</v>
      </c>
      <c r="M1289" s="293" t="s">
        <v>5095</v>
      </c>
      <c r="N1289" s="293"/>
      <c r="O1289" s="293" t="s">
        <v>7237</v>
      </c>
      <c r="P1289" s="293" t="s">
        <v>7238</v>
      </c>
      <c r="Q1289" s="293" t="s">
        <v>4741</v>
      </c>
    </row>
    <row r="1290" spans="1:17" x14ac:dyDescent="0.25">
      <c r="A1290" s="293" t="s">
        <v>8930</v>
      </c>
      <c r="B1290" s="293" t="s">
        <v>8931</v>
      </c>
      <c r="C1290" s="293" t="s">
        <v>8932</v>
      </c>
      <c r="D1290" s="293"/>
      <c r="E1290" s="293" t="s">
        <v>7255</v>
      </c>
      <c r="F1290" s="293" t="s">
        <v>4750</v>
      </c>
      <c r="G1290" s="291">
        <v>60</v>
      </c>
      <c r="H1290" s="292">
        <v>0</v>
      </c>
      <c r="I1290" s="293" t="s">
        <v>4816</v>
      </c>
      <c r="J1290" s="293" t="s">
        <v>4817</v>
      </c>
      <c r="K1290" s="293" t="s">
        <v>4737</v>
      </c>
      <c r="L1290" s="293" t="s">
        <v>4738</v>
      </c>
      <c r="M1290" s="293" t="s">
        <v>5121</v>
      </c>
      <c r="N1290" s="293"/>
      <c r="O1290" s="293" t="s">
        <v>7237</v>
      </c>
      <c r="P1290" s="293" t="s">
        <v>7238</v>
      </c>
      <c r="Q1290" s="293" t="s">
        <v>4741</v>
      </c>
    </row>
    <row r="1291" spans="1:17" x14ac:dyDescent="0.25">
      <c r="A1291" s="293" t="s">
        <v>8933</v>
      </c>
      <c r="B1291" s="293" t="s">
        <v>8934</v>
      </c>
      <c r="C1291" s="293" t="s">
        <v>8935</v>
      </c>
      <c r="D1291" s="293"/>
      <c r="E1291" s="293" t="s">
        <v>7255</v>
      </c>
      <c r="F1291" s="293" t="s">
        <v>4750</v>
      </c>
      <c r="G1291" s="291">
        <v>60</v>
      </c>
      <c r="H1291" s="292">
        <v>0</v>
      </c>
      <c r="I1291" s="293" t="s">
        <v>4746</v>
      </c>
      <c r="J1291" s="293" t="s">
        <v>4747</v>
      </c>
      <c r="K1291" s="293" t="s">
        <v>4737</v>
      </c>
      <c r="L1291" s="293" t="s">
        <v>4738</v>
      </c>
      <c r="M1291" s="293" t="s">
        <v>4748</v>
      </c>
      <c r="N1291" s="293"/>
      <c r="O1291" s="293" t="s">
        <v>7237</v>
      </c>
      <c r="P1291" s="293" t="s">
        <v>7238</v>
      </c>
      <c r="Q1291" s="293" t="s">
        <v>4741</v>
      </c>
    </row>
    <row r="1292" spans="1:17" x14ac:dyDescent="0.25">
      <c r="A1292" s="293" t="s">
        <v>8936</v>
      </c>
      <c r="B1292" s="293" t="s">
        <v>8937</v>
      </c>
      <c r="C1292" s="293" t="s">
        <v>8938</v>
      </c>
      <c r="D1292" s="293"/>
      <c r="E1292" s="293" t="s">
        <v>7255</v>
      </c>
      <c r="F1292" s="293" t="s">
        <v>4750</v>
      </c>
      <c r="G1292" s="291">
        <v>60</v>
      </c>
      <c r="H1292" s="292">
        <v>0</v>
      </c>
      <c r="I1292" s="293" t="s">
        <v>4788</v>
      </c>
      <c r="J1292" s="293" t="s">
        <v>4789</v>
      </c>
      <c r="K1292" s="293" t="s">
        <v>4737</v>
      </c>
      <c r="L1292" s="293" t="s">
        <v>4738</v>
      </c>
      <c r="M1292" s="293" t="s">
        <v>6447</v>
      </c>
      <c r="N1292" s="293"/>
      <c r="O1292" s="293" t="s">
        <v>7237</v>
      </c>
      <c r="P1292" s="293" t="s">
        <v>7238</v>
      </c>
      <c r="Q1292" s="293" t="s">
        <v>4741</v>
      </c>
    </row>
    <row r="1293" spans="1:17" x14ac:dyDescent="0.25">
      <c r="A1293" s="293" t="s">
        <v>8939</v>
      </c>
      <c r="B1293" s="293" t="s">
        <v>8940</v>
      </c>
      <c r="C1293" s="293" t="s">
        <v>8941</v>
      </c>
      <c r="D1293" s="293"/>
      <c r="E1293" s="293" t="s">
        <v>7255</v>
      </c>
      <c r="F1293" s="293" t="s">
        <v>4750</v>
      </c>
      <c r="G1293" s="291">
        <v>60</v>
      </c>
      <c r="H1293" s="292">
        <v>0</v>
      </c>
      <c r="I1293" s="293" t="s">
        <v>4788</v>
      </c>
      <c r="J1293" s="293" t="s">
        <v>4789</v>
      </c>
      <c r="K1293" s="293" t="s">
        <v>4737</v>
      </c>
      <c r="L1293" s="293" t="s">
        <v>4738</v>
      </c>
      <c r="M1293" s="293" t="s">
        <v>4880</v>
      </c>
      <c r="N1293" s="293"/>
      <c r="O1293" s="293" t="s">
        <v>7237</v>
      </c>
      <c r="P1293" s="293" t="s">
        <v>7238</v>
      </c>
      <c r="Q1293" s="293" t="s">
        <v>4741</v>
      </c>
    </row>
    <row r="1294" spans="1:17" x14ac:dyDescent="0.25">
      <c r="A1294" s="293" t="s">
        <v>8942</v>
      </c>
      <c r="B1294" s="293" t="s">
        <v>8943</v>
      </c>
      <c r="C1294" s="293" t="s">
        <v>8944</v>
      </c>
      <c r="D1294" s="293"/>
      <c r="E1294" s="293" t="s">
        <v>7255</v>
      </c>
      <c r="F1294" s="293" t="s">
        <v>4750</v>
      </c>
      <c r="G1294" s="291">
        <v>60</v>
      </c>
      <c r="H1294" s="292">
        <v>0</v>
      </c>
      <c r="I1294" s="293" t="s">
        <v>4816</v>
      </c>
      <c r="J1294" s="293" t="s">
        <v>4817</v>
      </c>
      <c r="K1294" s="293" t="s">
        <v>4737</v>
      </c>
      <c r="L1294" s="293" t="s">
        <v>4738</v>
      </c>
      <c r="M1294" s="293" t="s">
        <v>5121</v>
      </c>
      <c r="N1294" s="293"/>
      <c r="O1294" s="293" t="s">
        <v>7237</v>
      </c>
      <c r="P1294" s="293" t="s">
        <v>7238</v>
      </c>
      <c r="Q1294" s="293" t="s">
        <v>4741</v>
      </c>
    </row>
    <row r="1295" spans="1:17" x14ac:dyDescent="0.25">
      <c r="A1295" s="293" t="s">
        <v>8945</v>
      </c>
      <c r="B1295" s="293" t="s">
        <v>8946</v>
      </c>
      <c r="C1295" s="293" t="s">
        <v>8947</v>
      </c>
      <c r="D1295" s="293"/>
      <c r="E1295" s="293" t="s">
        <v>7255</v>
      </c>
      <c r="F1295" s="293" t="s">
        <v>4750</v>
      </c>
      <c r="G1295" s="291">
        <v>60</v>
      </c>
      <c r="H1295" s="292">
        <v>0</v>
      </c>
      <c r="I1295" s="293" t="s">
        <v>4755</v>
      </c>
      <c r="J1295" s="293" t="s">
        <v>4756</v>
      </c>
      <c r="K1295" s="293" t="s">
        <v>4737</v>
      </c>
      <c r="L1295" s="293" t="s">
        <v>4738</v>
      </c>
      <c r="M1295" s="293" t="s">
        <v>4916</v>
      </c>
      <c r="N1295" s="293"/>
      <c r="O1295" s="293" t="s">
        <v>7237</v>
      </c>
      <c r="P1295" s="293" t="s">
        <v>7238</v>
      </c>
      <c r="Q1295" s="293" t="s">
        <v>4741</v>
      </c>
    </row>
    <row r="1296" spans="1:17" x14ac:dyDescent="0.25">
      <c r="A1296" s="293" t="s">
        <v>8948</v>
      </c>
      <c r="B1296" s="293" t="s">
        <v>8819</v>
      </c>
      <c r="C1296" s="293" t="s">
        <v>8855</v>
      </c>
      <c r="D1296" s="293"/>
      <c r="E1296" s="293" t="s">
        <v>8821</v>
      </c>
      <c r="F1296" s="293" t="s">
        <v>4750</v>
      </c>
      <c r="G1296" s="291">
        <v>60</v>
      </c>
      <c r="H1296" s="292">
        <v>0</v>
      </c>
      <c r="I1296" s="293" t="s">
        <v>5200</v>
      </c>
      <c r="J1296" s="293" t="s">
        <v>5201</v>
      </c>
      <c r="K1296" s="293" t="s">
        <v>4737</v>
      </c>
      <c r="L1296" s="293" t="s">
        <v>4840</v>
      </c>
      <c r="M1296" s="293" t="s">
        <v>5202</v>
      </c>
      <c r="N1296" s="293"/>
      <c r="O1296" s="293" t="s">
        <v>7237</v>
      </c>
      <c r="P1296" s="293" t="s">
        <v>7238</v>
      </c>
      <c r="Q1296" s="293" t="s">
        <v>4741</v>
      </c>
    </row>
    <row r="1297" spans="1:17" x14ac:dyDescent="0.25">
      <c r="A1297" s="293" t="s">
        <v>8949</v>
      </c>
      <c r="B1297" s="293" t="s">
        <v>8950</v>
      </c>
      <c r="C1297" s="293" t="s">
        <v>8951</v>
      </c>
      <c r="D1297" s="293"/>
      <c r="E1297" s="293" t="s">
        <v>7255</v>
      </c>
      <c r="F1297" s="293" t="s">
        <v>8952</v>
      </c>
      <c r="G1297" s="291">
        <v>60</v>
      </c>
      <c r="H1297" s="292">
        <v>0</v>
      </c>
      <c r="I1297" s="293" t="s">
        <v>4746</v>
      </c>
      <c r="J1297" s="293" t="s">
        <v>4747</v>
      </c>
      <c r="K1297" s="293" t="s">
        <v>4737</v>
      </c>
      <c r="L1297" s="293" t="s">
        <v>4738</v>
      </c>
      <c r="M1297" s="293" t="s">
        <v>4793</v>
      </c>
      <c r="N1297" s="293"/>
      <c r="O1297" s="293" t="s">
        <v>7237</v>
      </c>
      <c r="P1297" s="293" t="s">
        <v>7238</v>
      </c>
      <c r="Q1297" s="293" t="s">
        <v>4741</v>
      </c>
    </row>
    <row r="1298" spans="1:17" x14ac:dyDescent="0.25">
      <c r="A1298" s="293" t="s">
        <v>8953</v>
      </c>
      <c r="B1298" s="293" t="s">
        <v>8954</v>
      </c>
      <c r="C1298" s="293" t="s">
        <v>8955</v>
      </c>
      <c r="D1298" s="293"/>
      <c r="E1298" s="293" t="s">
        <v>7255</v>
      </c>
      <c r="F1298" s="293" t="s">
        <v>8956</v>
      </c>
      <c r="G1298" s="291">
        <v>60</v>
      </c>
      <c r="H1298" s="292">
        <v>0</v>
      </c>
      <c r="I1298" s="293" t="s">
        <v>4755</v>
      </c>
      <c r="J1298" s="293" t="s">
        <v>4756</v>
      </c>
      <c r="K1298" s="293" t="s">
        <v>4737</v>
      </c>
      <c r="L1298" s="293" t="s">
        <v>4738</v>
      </c>
      <c r="M1298" s="293" t="s">
        <v>4767</v>
      </c>
      <c r="N1298" s="293"/>
      <c r="O1298" s="293" t="s">
        <v>7237</v>
      </c>
      <c r="P1298" s="293" t="s">
        <v>7238</v>
      </c>
      <c r="Q1298" s="293" t="s">
        <v>4741</v>
      </c>
    </row>
    <row r="1299" spans="1:17" x14ac:dyDescent="0.25">
      <c r="A1299" s="293" t="s">
        <v>8957</v>
      </c>
      <c r="B1299" s="293" t="s">
        <v>8958</v>
      </c>
      <c r="C1299" s="293" t="s">
        <v>8959</v>
      </c>
      <c r="D1299" s="293"/>
      <c r="E1299" s="293" t="s">
        <v>8652</v>
      </c>
      <c r="F1299" s="293" t="s">
        <v>8960</v>
      </c>
      <c r="G1299" s="291">
        <v>60</v>
      </c>
      <c r="H1299" s="292">
        <v>0</v>
      </c>
      <c r="I1299" s="293" t="s">
        <v>4803</v>
      </c>
      <c r="J1299" s="293" t="s">
        <v>4804</v>
      </c>
      <c r="K1299" s="293" t="s">
        <v>4737</v>
      </c>
      <c r="L1299" s="293" t="s">
        <v>5073</v>
      </c>
      <c r="M1299" s="293" t="s">
        <v>4806</v>
      </c>
      <c r="N1299" s="293"/>
      <c r="O1299" s="293" t="s">
        <v>7237</v>
      </c>
      <c r="P1299" s="293" t="s">
        <v>7238</v>
      </c>
      <c r="Q1299" s="293" t="s">
        <v>4741</v>
      </c>
    </row>
    <row r="1300" spans="1:17" x14ac:dyDescent="0.25">
      <c r="A1300" s="293" t="s">
        <v>8961</v>
      </c>
      <c r="B1300" s="293" t="s">
        <v>8962</v>
      </c>
      <c r="C1300" s="293" t="s">
        <v>8963</v>
      </c>
      <c r="D1300" s="293"/>
      <c r="E1300" s="293" t="s">
        <v>8652</v>
      </c>
      <c r="F1300" s="293" t="s">
        <v>8964</v>
      </c>
      <c r="G1300" s="291">
        <v>60</v>
      </c>
      <c r="H1300" s="292">
        <v>0</v>
      </c>
      <c r="I1300" s="293" t="s">
        <v>4803</v>
      </c>
      <c r="J1300" s="293" t="s">
        <v>4804</v>
      </c>
      <c r="K1300" s="293" t="s">
        <v>4737</v>
      </c>
      <c r="L1300" s="293" t="s">
        <v>5051</v>
      </c>
      <c r="M1300" s="293" t="s">
        <v>4806</v>
      </c>
      <c r="N1300" s="293"/>
      <c r="O1300" s="293" t="s">
        <v>7237</v>
      </c>
      <c r="P1300" s="293" t="s">
        <v>7238</v>
      </c>
      <c r="Q1300" s="293" t="s">
        <v>4741</v>
      </c>
    </row>
    <row r="1301" spans="1:17" x14ac:dyDescent="0.25">
      <c r="A1301" s="293" t="s">
        <v>8965</v>
      </c>
      <c r="B1301" s="293" t="s">
        <v>8966</v>
      </c>
      <c r="C1301" s="293" t="s">
        <v>8967</v>
      </c>
      <c r="D1301" s="293"/>
      <c r="E1301" s="293" t="s">
        <v>7255</v>
      </c>
      <c r="F1301" s="293" t="s">
        <v>8968</v>
      </c>
      <c r="G1301" s="291">
        <v>60</v>
      </c>
      <c r="H1301" s="292">
        <v>0</v>
      </c>
      <c r="I1301" s="293" t="s">
        <v>4828</v>
      </c>
      <c r="J1301" s="293" t="s">
        <v>4829</v>
      </c>
      <c r="K1301" s="293" t="s">
        <v>4737</v>
      </c>
      <c r="L1301" s="293" t="s">
        <v>4738</v>
      </c>
      <c r="M1301" s="293" t="s">
        <v>6447</v>
      </c>
      <c r="N1301" s="293"/>
      <c r="O1301" s="293" t="s">
        <v>7237</v>
      </c>
      <c r="P1301" s="293" t="s">
        <v>7238</v>
      </c>
      <c r="Q1301" s="293" t="s">
        <v>4741</v>
      </c>
    </row>
    <row r="1302" spans="1:17" x14ac:dyDescent="0.25">
      <c r="A1302" s="293" t="s">
        <v>8969</v>
      </c>
      <c r="B1302" s="293" t="s">
        <v>8970</v>
      </c>
      <c r="C1302" s="293" t="s">
        <v>8971</v>
      </c>
      <c r="D1302" s="293"/>
      <c r="E1302" s="293" t="s">
        <v>8652</v>
      </c>
      <c r="F1302" s="293" t="s">
        <v>8972</v>
      </c>
      <c r="G1302" s="291">
        <v>60</v>
      </c>
      <c r="H1302" s="292">
        <v>0</v>
      </c>
      <c r="I1302" s="293" t="s">
        <v>4803</v>
      </c>
      <c r="J1302" s="293" t="s">
        <v>4804</v>
      </c>
      <c r="K1302" s="293" t="s">
        <v>4737</v>
      </c>
      <c r="L1302" s="293" t="s">
        <v>4870</v>
      </c>
      <c r="M1302" s="293" t="s">
        <v>4806</v>
      </c>
      <c r="N1302" s="293"/>
      <c r="O1302" s="293" t="s">
        <v>7237</v>
      </c>
      <c r="P1302" s="293" t="s">
        <v>7238</v>
      </c>
      <c r="Q1302" s="293" t="s">
        <v>4741</v>
      </c>
    </row>
    <row r="1303" spans="1:17" x14ac:dyDescent="0.25">
      <c r="A1303" s="293" t="s">
        <v>8973</v>
      </c>
      <c r="B1303" s="293" t="s">
        <v>8974</v>
      </c>
      <c r="C1303" s="293" t="s">
        <v>8975</v>
      </c>
      <c r="D1303" s="293"/>
      <c r="E1303" s="293" t="s">
        <v>7255</v>
      </c>
      <c r="F1303" s="293" t="s">
        <v>8976</v>
      </c>
      <c r="G1303" s="291">
        <v>60</v>
      </c>
      <c r="H1303" s="292">
        <v>0</v>
      </c>
      <c r="I1303" s="293" t="s">
        <v>4755</v>
      </c>
      <c r="J1303" s="293" t="s">
        <v>4756</v>
      </c>
      <c r="K1303" s="293" t="s">
        <v>4737</v>
      </c>
      <c r="L1303" s="293" t="s">
        <v>4738</v>
      </c>
      <c r="M1303" s="293" t="s">
        <v>4767</v>
      </c>
      <c r="N1303" s="293"/>
      <c r="O1303" s="293" t="s">
        <v>7237</v>
      </c>
      <c r="P1303" s="293" t="s">
        <v>7238</v>
      </c>
      <c r="Q1303" s="293" t="s">
        <v>4741</v>
      </c>
    </row>
    <row r="1304" spans="1:17" x14ac:dyDescent="0.25">
      <c r="A1304" s="293" t="s">
        <v>8977</v>
      </c>
      <c r="B1304" s="293" t="s">
        <v>8978</v>
      </c>
      <c r="C1304" s="293" t="s">
        <v>8979</v>
      </c>
      <c r="D1304" s="293"/>
      <c r="E1304" s="293" t="s">
        <v>7255</v>
      </c>
      <c r="F1304" s="293" t="s">
        <v>8980</v>
      </c>
      <c r="G1304" s="291">
        <v>60</v>
      </c>
      <c r="H1304" s="292">
        <v>0</v>
      </c>
      <c r="I1304" s="293" t="s">
        <v>4788</v>
      </c>
      <c r="J1304" s="293" t="s">
        <v>4789</v>
      </c>
      <c r="K1304" s="293" t="s">
        <v>4737</v>
      </c>
      <c r="L1304" s="293" t="s">
        <v>4738</v>
      </c>
      <c r="M1304" s="293" t="s">
        <v>4790</v>
      </c>
      <c r="N1304" s="293"/>
      <c r="O1304" s="293" t="s">
        <v>7237</v>
      </c>
      <c r="P1304" s="293" t="s">
        <v>7238</v>
      </c>
      <c r="Q1304" s="293" t="s">
        <v>4741</v>
      </c>
    </row>
    <row r="1305" spans="1:17" x14ac:dyDescent="0.25">
      <c r="A1305" s="293" t="s">
        <v>8981</v>
      </c>
      <c r="B1305" s="293" t="s">
        <v>8982</v>
      </c>
      <c r="C1305" s="293" t="s">
        <v>8983</v>
      </c>
      <c r="D1305" s="293"/>
      <c r="E1305" s="293" t="s">
        <v>7245</v>
      </c>
      <c r="F1305" s="293" t="s">
        <v>4750</v>
      </c>
      <c r="G1305" s="291">
        <v>60</v>
      </c>
      <c r="H1305" s="292">
        <v>0</v>
      </c>
      <c r="I1305" s="293" t="s">
        <v>4816</v>
      </c>
      <c r="J1305" s="293" t="s">
        <v>4817</v>
      </c>
      <c r="K1305" s="293" t="s">
        <v>4737</v>
      </c>
      <c r="L1305" s="293" t="s">
        <v>4738</v>
      </c>
      <c r="M1305" s="293" t="s">
        <v>6572</v>
      </c>
      <c r="N1305" s="293"/>
      <c r="O1305" s="293" t="s">
        <v>7237</v>
      </c>
      <c r="P1305" s="293" t="s">
        <v>7238</v>
      </c>
      <c r="Q1305" s="293" t="s">
        <v>4741</v>
      </c>
    </row>
    <row r="1306" spans="1:17" x14ac:dyDescent="0.25">
      <c r="A1306" s="293" t="s">
        <v>8984</v>
      </c>
      <c r="B1306" s="293" t="s">
        <v>8985</v>
      </c>
      <c r="C1306" s="293" t="s">
        <v>8986</v>
      </c>
      <c r="D1306" s="293"/>
      <c r="E1306" s="293" t="s">
        <v>7255</v>
      </c>
      <c r="F1306" s="293" t="s">
        <v>8987</v>
      </c>
      <c r="G1306" s="291">
        <v>60</v>
      </c>
      <c r="H1306" s="292">
        <v>0</v>
      </c>
      <c r="I1306" s="293" t="s">
        <v>4755</v>
      </c>
      <c r="J1306" s="293" t="s">
        <v>4756</v>
      </c>
      <c r="K1306" s="293" t="s">
        <v>4737</v>
      </c>
      <c r="L1306" s="293" t="s">
        <v>4738</v>
      </c>
      <c r="M1306" s="293" t="s">
        <v>4865</v>
      </c>
      <c r="N1306" s="293"/>
      <c r="O1306" s="293" t="s">
        <v>7237</v>
      </c>
      <c r="P1306" s="293" t="s">
        <v>7238</v>
      </c>
      <c r="Q1306" s="293" t="s">
        <v>4741</v>
      </c>
    </row>
    <row r="1307" spans="1:17" x14ac:dyDescent="0.25">
      <c r="A1307" s="293" t="s">
        <v>8988</v>
      </c>
      <c r="B1307" s="293" t="s">
        <v>8989</v>
      </c>
      <c r="C1307" s="293" t="s">
        <v>8990</v>
      </c>
      <c r="D1307" s="293"/>
      <c r="E1307" s="293" t="s">
        <v>8652</v>
      </c>
      <c r="F1307" s="293" t="s">
        <v>8991</v>
      </c>
      <c r="G1307" s="291">
        <v>60</v>
      </c>
      <c r="H1307" s="292">
        <v>0</v>
      </c>
      <c r="I1307" s="293" t="s">
        <v>4803</v>
      </c>
      <c r="J1307" s="293" t="s">
        <v>4804</v>
      </c>
      <c r="K1307" s="293" t="s">
        <v>4737</v>
      </c>
      <c r="L1307" s="293" t="s">
        <v>5087</v>
      </c>
      <c r="M1307" s="293" t="s">
        <v>4806</v>
      </c>
      <c r="N1307" s="293"/>
      <c r="O1307" s="293" t="s">
        <v>7237</v>
      </c>
      <c r="P1307" s="293" t="s">
        <v>7238</v>
      </c>
      <c r="Q1307" s="293" t="s">
        <v>4741</v>
      </c>
    </row>
    <row r="1308" spans="1:17" x14ac:dyDescent="0.25">
      <c r="A1308" s="293" t="s">
        <v>8992</v>
      </c>
      <c r="B1308" s="293" t="s">
        <v>8993</v>
      </c>
      <c r="C1308" s="293" t="s">
        <v>8994</v>
      </c>
      <c r="D1308" s="293"/>
      <c r="E1308" s="293" t="s">
        <v>7255</v>
      </c>
      <c r="F1308" s="293" t="s">
        <v>8995</v>
      </c>
      <c r="G1308" s="291">
        <v>60</v>
      </c>
      <c r="H1308" s="292">
        <v>0</v>
      </c>
      <c r="I1308" s="293" t="s">
        <v>4755</v>
      </c>
      <c r="J1308" s="293" t="s">
        <v>4756</v>
      </c>
      <c r="K1308" s="293" t="s">
        <v>4737</v>
      </c>
      <c r="L1308" s="293" t="s">
        <v>4738</v>
      </c>
      <c r="M1308" s="293" t="s">
        <v>4865</v>
      </c>
      <c r="N1308" s="293"/>
      <c r="O1308" s="293" t="s">
        <v>7237</v>
      </c>
      <c r="P1308" s="293" t="s">
        <v>7238</v>
      </c>
      <c r="Q1308" s="293" t="s">
        <v>4741</v>
      </c>
    </row>
    <row r="1309" spans="1:17" x14ac:dyDescent="0.25">
      <c r="A1309" s="293" t="s">
        <v>8996</v>
      </c>
      <c r="B1309" s="293" t="s">
        <v>8997</v>
      </c>
      <c r="C1309" s="293" t="s">
        <v>8998</v>
      </c>
      <c r="D1309" s="293"/>
      <c r="E1309" s="293" t="s">
        <v>7255</v>
      </c>
      <c r="F1309" s="293" t="s">
        <v>8999</v>
      </c>
      <c r="G1309" s="291">
        <v>60</v>
      </c>
      <c r="H1309" s="292">
        <v>0</v>
      </c>
      <c r="I1309" s="293" t="s">
        <v>4803</v>
      </c>
      <c r="J1309" s="293" t="s">
        <v>4804</v>
      </c>
      <c r="K1309" s="293" t="s">
        <v>4737</v>
      </c>
      <c r="L1309" s="293" t="s">
        <v>5087</v>
      </c>
      <c r="M1309" s="293" t="s">
        <v>4806</v>
      </c>
      <c r="N1309" s="293"/>
      <c r="O1309" s="293" t="s">
        <v>7237</v>
      </c>
      <c r="P1309" s="293" t="s">
        <v>7238</v>
      </c>
      <c r="Q1309" s="293" t="s">
        <v>4741</v>
      </c>
    </row>
    <row r="1310" spans="1:17" x14ac:dyDescent="0.25">
      <c r="A1310" s="293" t="s">
        <v>9000</v>
      </c>
      <c r="B1310" s="293" t="s">
        <v>9001</v>
      </c>
      <c r="C1310" s="293" t="s">
        <v>9002</v>
      </c>
      <c r="D1310" s="293"/>
      <c r="E1310" s="293" t="s">
        <v>7255</v>
      </c>
      <c r="F1310" s="293" t="s">
        <v>9003</v>
      </c>
      <c r="G1310" s="291">
        <v>60</v>
      </c>
      <c r="H1310" s="292">
        <v>0</v>
      </c>
      <c r="I1310" s="293" t="s">
        <v>4803</v>
      </c>
      <c r="J1310" s="293" t="s">
        <v>4804</v>
      </c>
      <c r="K1310" s="293" t="s">
        <v>4737</v>
      </c>
      <c r="L1310" s="293" t="s">
        <v>5021</v>
      </c>
      <c r="M1310" s="293" t="s">
        <v>4806</v>
      </c>
      <c r="N1310" s="293"/>
      <c r="O1310" s="293" t="s">
        <v>7237</v>
      </c>
      <c r="P1310" s="293" t="s">
        <v>7238</v>
      </c>
      <c r="Q1310" s="293" t="s">
        <v>4741</v>
      </c>
    </row>
    <row r="1311" spans="1:17" x14ac:dyDescent="0.25">
      <c r="A1311" s="293" t="s">
        <v>9004</v>
      </c>
      <c r="B1311" s="293" t="s">
        <v>9005</v>
      </c>
      <c r="C1311" s="293" t="s">
        <v>9006</v>
      </c>
      <c r="D1311" s="293"/>
      <c r="E1311" s="293" t="s">
        <v>7255</v>
      </c>
      <c r="F1311" s="293" t="s">
        <v>9007</v>
      </c>
      <c r="G1311" s="291">
        <v>60</v>
      </c>
      <c r="H1311" s="292">
        <v>0</v>
      </c>
      <c r="I1311" s="293" t="s">
        <v>4803</v>
      </c>
      <c r="J1311" s="293" t="s">
        <v>4804</v>
      </c>
      <c r="K1311" s="293" t="s">
        <v>4737</v>
      </c>
      <c r="L1311" s="293" t="s">
        <v>5117</v>
      </c>
      <c r="M1311" s="293" t="s">
        <v>4806</v>
      </c>
      <c r="N1311" s="293"/>
      <c r="O1311" s="293" t="s">
        <v>7237</v>
      </c>
      <c r="P1311" s="293" t="s">
        <v>7238</v>
      </c>
      <c r="Q1311" s="293" t="s">
        <v>4741</v>
      </c>
    </row>
    <row r="1312" spans="1:17" x14ac:dyDescent="0.25">
      <c r="A1312" s="293" t="s">
        <v>9008</v>
      </c>
      <c r="B1312" s="293" t="s">
        <v>9009</v>
      </c>
      <c r="C1312" s="293" t="s">
        <v>9010</v>
      </c>
      <c r="D1312" s="293"/>
      <c r="E1312" s="293" t="s">
        <v>7255</v>
      </c>
      <c r="F1312" s="293" t="s">
        <v>9011</v>
      </c>
      <c r="G1312" s="291">
        <v>60</v>
      </c>
      <c r="H1312" s="292">
        <v>0</v>
      </c>
      <c r="I1312" s="293" t="s">
        <v>4803</v>
      </c>
      <c r="J1312" s="293" t="s">
        <v>4804</v>
      </c>
      <c r="K1312" s="293" t="s">
        <v>4737</v>
      </c>
      <c r="L1312" s="293" t="s">
        <v>5047</v>
      </c>
      <c r="M1312" s="293" t="s">
        <v>4806</v>
      </c>
      <c r="N1312" s="293"/>
      <c r="O1312" s="293" t="s">
        <v>7237</v>
      </c>
      <c r="P1312" s="293" t="s">
        <v>7238</v>
      </c>
      <c r="Q1312" s="293" t="s">
        <v>4741</v>
      </c>
    </row>
    <row r="1313" spans="1:17" x14ac:dyDescent="0.25">
      <c r="A1313" s="293" t="s">
        <v>9012</v>
      </c>
      <c r="B1313" s="293" t="s">
        <v>9013</v>
      </c>
      <c r="C1313" s="293" t="s">
        <v>9014</v>
      </c>
      <c r="D1313" s="293"/>
      <c r="E1313" s="293" t="s">
        <v>7255</v>
      </c>
      <c r="F1313" s="293" t="s">
        <v>9015</v>
      </c>
      <c r="G1313" s="291">
        <v>60</v>
      </c>
      <c r="H1313" s="292">
        <v>0</v>
      </c>
      <c r="I1313" s="293" t="s">
        <v>4803</v>
      </c>
      <c r="J1313" s="293" t="s">
        <v>4804</v>
      </c>
      <c r="K1313" s="293" t="s">
        <v>4737</v>
      </c>
      <c r="L1313" s="293" t="s">
        <v>5117</v>
      </c>
      <c r="M1313" s="293" t="s">
        <v>4806</v>
      </c>
      <c r="N1313" s="293"/>
      <c r="O1313" s="293" t="s">
        <v>7237</v>
      </c>
      <c r="P1313" s="293" t="s">
        <v>7238</v>
      </c>
      <c r="Q1313" s="293" t="s">
        <v>4741</v>
      </c>
    </row>
    <row r="1314" spans="1:17" x14ac:dyDescent="0.25">
      <c r="A1314" s="293" t="s">
        <v>9016</v>
      </c>
      <c r="B1314" s="293" t="s">
        <v>9017</v>
      </c>
      <c r="C1314" s="293" t="s">
        <v>9018</v>
      </c>
      <c r="D1314" s="293"/>
      <c r="E1314" s="293" t="s">
        <v>7255</v>
      </c>
      <c r="F1314" s="293" t="s">
        <v>9019</v>
      </c>
      <c r="G1314" s="291">
        <v>60</v>
      </c>
      <c r="H1314" s="292">
        <v>0</v>
      </c>
      <c r="I1314" s="293" t="s">
        <v>4803</v>
      </c>
      <c r="J1314" s="293" t="s">
        <v>4804</v>
      </c>
      <c r="K1314" s="293" t="s">
        <v>4737</v>
      </c>
      <c r="L1314" s="293" t="s">
        <v>4870</v>
      </c>
      <c r="M1314" s="293" t="s">
        <v>4806</v>
      </c>
      <c r="N1314" s="293"/>
      <c r="O1314" s="293" t="s">
        <v>7237</v>
      </c>
      <c r="P1314" s="293" t="s">
        <v>7238</v>
      </c>
      <c r="Q1314" s="293" t="s">
        <v>4741</v>
      </c>
    </row>
    <row r="1315" spans="1:17" x14ac:dyDescent="0.25">
      <c r="A1315" s="293" t="s">
        <v>9020</v>
      </c>
      <c r="B1315" s="293" t="s">
        <v>9021</v>
      </c>
      <c r="C1315" s="293" t="s">
        <v>9022</v>
      </c>
      <c r="D1315" s="293"/>
      <c r="E1315" s="293" t="s">
        <v>7255</v>
      </c>
      <c r="F1315" s="293" t="s">
        <v>9023</v>
      </c>
      <c r="G1315" s="291">
        <v>60</v>
      </c>
      <c r="H1315" s="292">
        <v>0</v>
      </c>
      <c r="I1315" s="293" t="s">
        <v>4803</v>
      </c>
      <c r="J1315" s="293" t="s">
        <v>4804</v>
      </c>
      <c r="K1315" s="293" t="s">
        <v>4737</v>
      </c>
      <c r="L1315" s="293" t="s">
        <v>8653</v>
      </c>
      <c r="M1315" s="293" t="s">
        <v>4806</v>
      </c>
      <c r="N1315" s="293"/>
      <c r="O1315" s="293" t="s">
        <v>7237</v>
      </c>
      <c r="P1315" s="293" t="s">
        <v>7238</v>
      </c>
      <c r="Q1315" s="293" t="s">
        <v>4741</v>
      </c>
    </row>
    <row r="1316" spans="1:17" x14ac:dyDescent="0.25">
      <c r="A1316" s="293" t="s">
        <v>9024</v>
      </c>
      <c r="B1316" s="293" t="s">
        <v>9025</v>
      </c>
      <c r="C1316" s="293" t="s">
        <v>9026</v>
      </c>
      <c r="D1316" s="293"/>
      <c r="E1316" s="293" t="s">
        <v>7255</v>
      </c>
      <c r="F1316" s="293" t="s">
        <v>9027</v>
      </c>
      <c r="G1316" s="291">
        <v>60</v>
      </c>
      <c r="H1316" s="292">
        <v>0</v>
      </c>
      <c r="I1316" s="293" t="s">
        <v>4803</v>
      </c>
      <c r="J1316" s="293" t="s">
        <v>4804</v>
      </c>
      <c r="K1316" s="293" t="s">
        <v>4737</v>
      </c>
      <c r="L1316" s="293" t="s">
        <v>7515</v>
      </c>
      <c r="M1316" s="293" t="s">
        <v>4806</v>
      </c>
      <c r="N1316" s="293"/>
      <c r="O1316" s="293" t="s">
        <v>7237</v>
      </c>
      <c r="P1316" s="293" t="s">
        <v>7238</v>
      </c>
      <c r="Q1316" s="293" t="s">
        <v>4741</v>
      </c>
    </row>
    <row r="1317" spans="1:17" x14ac:dyDescent="0.25">
      <c r="A1317" s="293" t="s">
        <v>9028</v>
      </c>
      <c r="B1317" s="293" t="s">
        <v>9029</v>
      </c>
      <c r="C1317" s="293" t="s">
        <v>9030</v>
      </c>
      <c r="D1317" s="293"/>
      <c r="E1317" s="293" t="s">
        <v>7255</v>
      </c>
      <c r="F1317" s="293" t="s">
        <v>9031</v>
      </c>
      <c r="G1317" s="291">
        <v>60</v>
      </c>
      <c r="H1317" s="292">
        <v>0</v>
      </c>
      <c r="I1317" s="293" t="s">
        <v>4803</v>
      </c>
      <c r="J1317" s="293" t="s">
        <v>4804</v>
      </c>
      <c r="K1317" s="293" t="s">
        <v>4737</v>
      </c>
      <c r="L1317" s="293" t="s">
        <v>8653</v>
      </c>
      <c r="M1317" s="293" t="s">
        <v>4806</v>
      </c>
      <c r="N1317" s="293"/>
      <c r="O1317" s="293" t="s">
        <v>7237</v>
      </c>
      <c r="P1317" s="293" t="s">
        <v>7238</v>
      </c>
      <c r="Q1317" s="293" t="s">
        <v>4741</v>
      </c>
    </row>
    <row r="1318" spans="1:17" x14ac:dyDescent="0.25">
      <c r="A1318" s="293" t="s">
        <v>9032</v>
      </c>
      <c r="B1318" s="293" t="s">
        <v>9033</v>
      </c>
      <c r="C1318" s="293" t="s">
        <v>9034</v>
      </c>
      <c r="D1318" s="293"/>
      <c r="E1318" s="293" t="s">
        <v>7425</v>
      </c>
      <c r="F1318" s="293" t="s">
        <v>9035</v>
      </c>
      <c r="G1318" s="291">
        <v>60</v>
      </c>
      <c r="H1318" s="292">
        <v>0</v>
      </c>
      <c r="I1318" s="293" t="s">
        <v>4856</v>
      </c>
      <c r="J1318" s="293" t="s">
        <v>4857</v>
      </c>
      <c r="K1318" s="293" t="s">
        <v>4737</v>
      </c>
      <c r="L1318" s="293" t="s">
        <v>8020</v>
      </c>
      <c r="M1318" s="293" t="s">
        <v>4859</v>
      </c>
      <c r="N1318" s="293"/>
      <c r="O1318" s="293" t="s">
        <v>7237</v>
      </c>
      <c r="P1318" s="293" t="s">
        <v>7238</v>
      </c>
      <c r="Q1318" s="293" t="s">
        <v>4741</v>
      </c>
    </row>
    <row r="1319" spans="1:17" x14ac:dyDescent="0.25">
      <c r="A1319" s="293" t="s">
        <v>9036</v>
      </c>
      <c r="B1319" s="293" t="s">
        <v>9037</v>
      </c>
      <c r="C1319" s="293" t="s">
        <v>9038</v>
      </c>
      <c r="D1319" s="293"/>
      <c r="E1319" s="293" t="s">
        <v>7255</v>
      </c>
      <c r="F1319" s="293" t="s">
        <v>9039</v>
      </c>
      <c r="G1319" s="291">
        <v>60</v>
      </c>
      <c r="H1319" s="292">
        <v>0</v>
      </c>
      <c r="I1319" s="293" t="s">
        <v>4803</v>
      </c>
      <c r="J1319" s="293" t="s">
        <v>4804</v>
      </c>
      <c r="K1319" s="293" t="s">
        <v>4737</v>
      </c>
      <c r="L1319" s="293" t="s">
        <v>5051</v>
      </c>
      <c r="M1319" s="293" t="s">
        <v>4806</v>
      </c>
      <c r="N1319" s="293"/>
      <c r="O1319" s="293" t="s">
        <v>7237</v>
      </c>
      <c r="P1319" s="293" t="s">
        <v>7238</v>
      </c>
      <c r="Q1319" s="293" t="s">
        <v>4741</v>
      </c>
    </row>
    <row r="1320" spans="1:17" x14ac:dyDescent="0.25">
      <c r="A1320" s="293" t="s">
        <v>9040</v>
      </c>
      <c r="B1320" s="293" t="s">
        <v>9041</v>
      </c>
      <c r="C1320" s="293" t="s">
        <v>9042</v>
      </c>
      <c r="D1320" s="293"/>
      <c r="E1320" s="293" t="s">
        <v>7255</v>
      </c>
      <c r="F1320" s="293" t="s">
        <v>9043</v>
      </c>
      <c r="G1320" s="291">
        <v>60</v>
      </c>
      <c r="H1320" s="292">
        <v>0</v>
      </c>
      <c r="I1320" s="293" t="s">
        <v>4803</v>
      </c>
      <c r="J1320" s="293" t="s">
        <v>4804</v>
      </c>
      <c r="K1320" s="293" t="s">
        <v>4737</v>
      </c>
      <c r="L1320" s="293" t="s">
        <v>5087</v>
      </c>
      <c r="M1320" s="293" t="s">
        <v>4806</v>
      </c>
      <c r="N1320" s="293"/>
      <c r="O1320" s="293" t="s">
        <v>7237</v>
      </c>
      <c r="P1320" s="293" t="s">
        <v>7238</v>
      </c>
      <c r="Q1320" s="293" t="s">
        <v>4741</v>
      </c>
    </row>
    <row r="1321" spans="1:17" x14ac:dyDescent="0.25">
      <c r="A1321" s="293" t="s">
        <v>9044</v>
      </c>
      <c r="B1321" s="293" t="s">
        <v>9045</v>
      </c>
      <c r="C1321" s="293" t="s">
        <v>9046</v>
      </c>
      <c r="D1321" s="293"/>
      <c r="E1321" s="293" t="s">
        <v>7255</v>
      </c>
      <c r="F1321" s="293" t="s">
        <v>9047</v>
      </c>
      <c r="G1321" s="291">
        <v>60</v>
      </c>
      <c r="H1321" s="292">
        <v>0</v>
      </c>
      <c r="I1321" s="293" t="s">
        <v>4803</v>
      </c>
      <c r="J1321" s="293" t="s">
        <v>4804</v>
      </c>
      <c r="K1321" s="293" t="s">
        <v>4737</v>
      </c>
      <c r="L1321" s="293" t="s">
        <v>4870</v>
      </c>
      <c r="M1321" s="293" t="s">
        <v>4806</v>
      </c>
      <c r="N1321" s="293"/>
      <c r="O1321" s="293" t="s">
        <v>7237</v>
      </c>
      <c r="P1321" s="293" t="s">
        <v>7238</v>
      </c>
      <c r="Q1321" s="293" t="s">
        <v>4741</v>
      </c>
    </row>
    <row r="1322" spans="1:17" x14ac:dyDescent="0.25">
      <c r="A1322" s="293" t="s">
        <v>9048</v>
      </c>
      <c r="B1322" s="293" t="s">
        <v>9049</v>
      </c>
      <c r="C1322" s="293" t="s">
        <v>9050</v>
      </c>
      <c r="D1322" s="293"/>
      <c r="E1322" s="293" t="s">
        <v>7255</v>
      </c>
      <c r="F1322" s="293" t="s">
        <v>9051</v>
      </c>
      <c r="G1322" s="291">
        <v>60</v>
      </c>
      <c r="H1322" s="292">
        <v>0</v>
      </c>
      <c r="I1322" s="293" t="s">
        <v>4803</v>
      </c>
      <c r="J1322" s="293" t="s">
        <v>4804</v>
      </c>
      <c r="K1322" s="293" t="s">
        <v>4737</v>
      </c>
      <c r="L1322" s="293" t="s">
        <v>5125</v>
      </c>
      <c r="M1322" s="293" t="s">
        <v>4806</v>
      </c>
      <c r="N1322" s="293"/>
      <c r="O1322" s="293" t="s">
        <v>7237</v>
      </c>
      <c r="P1322" s="293" t="s">
        <v>7238</v>
      </c>
      <c r="Q1322" s="293" t="s">
        <v>4741</v>
      </c>
    </row>
    <row r="1323" spans="1:17" x14ac:dyDescent="0.25">
      <c r="A1323" s="293" t="s">
        <v>9052</v>
      </c>
      <c r="B1323" s="293" t="s">
        <v>9053</v>
      </c>
      <c r="C1323" s="293" t="s">
        <v>9054</v>
      </c>
      <c r="D1323" s="293"/>
      <c r="E1323" s="293" t="s">
        <v>7255</v>
      </c>
      <c r="F1323" s="293" t="s">
        <v>9055</v>
      </c>
      <c r="G1323" s="291">
        <v>60</v>
      </c>
      <c r="H1323" s="292">
        <v>0</v>
      </c>
      <c r="I1323" s="293" t="s">
        <v>4803</v>
      </c>
      <c r="J1323" s="293" t="s">
        <v>4804</v>
      </c>
      <c r="K1323" s="293" t="s">
        <v>4737</v>
      </c>
      <c r="L1323" s="293" t="s">
        <v>5117</v>
      </c>
      <c r="M1323" s="293" t="s">
        <v>4806</v>
      </c>
      <c r="N1323" s="293"/>
      <c r="O1323" s="293" t="s">
        <v>7237</v>
      </c>
      <c r="P1323" s="293" t="s">
        <v>7238</v>
      </c>
      <c r="Q1323" s="293" t="s">
        <v>4741</v>
      </c>
    </row>
    <row r="1324" spans="1:17" x14ac:dyDescent="0.25">
      <c r="A1324" s="293" t="s">
        <v>9056</v>
      </c>
      <c r="B1324" s="293" t="s">
        <v>9057</v>
      </c>
      <c r="C1324" s="293" t="s">
        <v>9058</v>
      </c>
      <c r="D1324" s="293"/>
      <c r="E1324" s="293" t="s">
        <v>7255</v>
      </c>
      <c r="F1324" s="293" t="s">
        <v>9059</v>
      </c>
      <c r="G1324" s="291">
        <v>60</v>
      </c>
      <c r="H1324" s="292">
        <v>0</v>
      </c>
      <c r="I1324" s="293" t="s">
        <v>4803</v>
      </c>
      <c r="J1324" s="293" t="s">
        <v>4804</v>
      </c>
      <c r="K1324" s="293" t="s">
        <v>4737</v>
      </c>
      <c r="L1324" s="293" t="s">
        <v>7773</v>
      </c>
      <c r="M1324" s="293" t="s">
        <v>4806</v>
      </c>
      <c r="N1324" s="293"/>
      <c r="O1324" s="293" t="s">
        <v>7237</v>
      </c>
      <c r="P1324" s="293" t="s">
        <v>7238</v>
      </c>
      <c r="Q1324" s="293" t="s">
        <v>4741</v>
      </c>
    </row>
    <row r="1325" spans="1:17" x14ac:dyDescent="0.25">
      <c r="A1325" s="293" t="s">
        <v>9060</v>
      </c>
      <c r="B1325" s="293" t="s">
        <v>9061</v>
      </c>
      <c r="C1325" s="293" t="s">
        <v>9062</v>
      </c>
      <c r="D1325" s="293"/>
      <c r="E1325" s="293" t="s">
        <v>7255</v>
      </c>
      <c r="F1325" s="293" t="s">
        <v>9063</v>
      </c>
      <c r="G1325" s="291">
        <v>60</v>
      </c>
      <c r="H1325" s="292">
        <v>0</v>
      </c>
      <c r="I1325" s="293" t="s">
        <v>4803</v>
      </c>
      <c r="J1325" s="293" t="s">
        <v>4804</v>
      </c>
      <c r="K1325" s="293" t="s">
        <v>4737</v>
      </c>
      <c r="L1325" s="293" t="s">
        <v>5029</v>
      </c>
      <c r="M1325" s="293" t="s">
        <v>4806</v>
      </c>
      <c r="N1325" s="293"/>
      <c r="O1325" s="293" t="s">
        <v>7237</v>
      </c>
      <c r="P1325" s="293" t="s">
        <v>7238</v>
      </c>
      <c r="Q1325" s="293" t="s">
        <v>4741</v>
      </c>
    </row>
    <row r="1326" spans="1:17" x14ac:dyDescent="0.25">
      <c r="A1326" s="293" t="s">
        <v>9064</v>
      </c>
      <c r="B1326" s="293" t="s">
        <v>9065</v>
      </c>
      <c r="C1326" s="293" t="s">
        <v>9066</v>
      </c>
      <c r="D1326" s="293"/>
      <c r="E1326" s="293" t="s">
        <v>7255</v>
      </c>
      <c r="F1326" s="293" t="s">
        <v>9067</v>
      </c>
      <c r="G1326" s="291">
        <v>60</v>
      </c>
      <c r="H1326" s="292">
        <v>0</v>
      </c>
      <c r="I1326" s="293" t="s">
        <v>4803</v>
      </c>
      <c r="J1326" s="293" t="s">
        <v>4804</v>
      </c>
      <c r="K1326" s="293" t="s">
        <v>4737</v>
      </c>
      <c r="L1326" s="293" t="s">
        <v>5051</v>
      </c>
      <c r="M1326" s="293" t="s">
        <v>4806</v>
      </c>
      <c r="N1326" s="293"/>
      <c r="O1326" s="293" t="s">
        <v>7237</v>
      </c>
      <c r="P1326" s="293" t="s">
        <v>7238</v>
      </c>
      <c r="Q1326" s="293" t="s">
        <v>4741</v>
      </c>
    </row>
    <row r="1327" spans="1:17" x14ac:dyDescent="0.25">
      <c r="A1327" s="293" t="s">
        <v>9068</v>
      </c>
      <c r="B1327" s="293" t="s">
        <v>9069</v>
      </c>
      <c r="C1327" s="293" t="s">
        <v>9070</v>
      </c>
      <c r="D1327" s="293"/>
      <c r="E1327" s="293" t="s">
        <v>7255</v>
      </c>
      <c r="F1327" s="293" t="s">
        <v>9071</v>
      </c>
      <c r="G1327" s="291">
        <v>60</v>
      </c>
      <c r="H1327" s="292">
        <v>0</v>
      </c>
      <c r="I1327" s="293" t="s">
        <v>4803</v>
      </c>
      <c r="J1327" s="293" t="s">
        <v>4804</v>
      </c>
      <c r="K1327" s="293" t="s">
        <v>4737</v>
      </c>
      <c r="L1327" s="293" t="s">
        <v>5037</v>
      </c>
      <c r="M1327" s="293" t="s">
        <v>4806</v>
      </c>
      <c r="N1327" s="293"/>
      <c r="O1327" s="293" t="s">
        <v>7237</v>
      </c>
      <c r="P1327" s="293" t="s">
        <v>7238</v>
      </c>
      <c r="Q1327" s="293" t="s">
        <v>4741</v>
      </c>
    </row>
    <row r="1328" spans="1:17" x14ac:dyDescent="0.25">
      <c r="A1328" s="293" t="s">
        <v>9072</v>
      </c>
      <c r="B1328" s="293" t="s">
        <v>9073</v>
      </c>
      <c r="C1328" s="293" t="s">
        <v>9074</v>
      </c>
      <c r="D1328" s="293"/>
      <c r="E1328" s="293" t="s">
        <v>7255</v>
      </c>
      <c r="F1328" s="293" t="s">
        <v>9075</v>
      </c>
      <c r="G1328" s="291">
        <v>60</v>
      </c>
      <c r="H1328" s="292">
        <v>0</v>
      </c>
      <c r="I1328" s="293" t="s">
        <v>4803</v>
      </c>
      <c r="J1328" s="293" t="s">
        <v>4804</v>
      </c>
      <c r="K1328" s="293" t="s">
        <v>4737</v>
      </c>
      <c r="L1328" s="293" t="s">
        <v>5091</v>
      </c>
      <c r="M1328" s="293" t="s">
        <v>4806</v>
      </c>
      <c r="N1328" s="293"/>
      <c r="O1328" s="293" t="s">
        <v>7237</v>
      </c>
      <c r="P1328" s="293" t="s">
        <v>7238</v>
      </c>
      <c r="Q1328" s="293" t="s">
        <v>4741</v>
      </c>
    </row>
    <row r="1329" spans="1:17" x14ac:dyDescent="0.25">
      <c r="A1329" s="293" t="s">
        <v>9076</v>
      </c>
      <c r="B1329" s="293" t="s">
        <v>9077</v>
      </c>
      <c r="C1329" s="293" t="s">
        <v>9078</v>
      </c>
      <c r="D1329" s="293"/>
      <c r="E1329" s="293" t="s">
        <v>7255</v>
      </c>
      <c r="F1329" s="293" t="s">
        <v>9079</v>
      </c>
      <c r="G1329" s="291">
        <v>60</v>
      </c>
      <c r="H1329" s="292">
        <v>0</v>
      </c>
      <c r="I1329" s="293" t="s">
        <v>4803</v>
      </c>
      <c r="J1329" s="293" t="s">
        <v>4804</v>
      </c>
      <c r="K1329" s="293" t="s">
        <v>4737</v>
      </c>
      <c r="L1329" s="293" t="s">
        <v>5091</v>
      </c>
      <c r="M1329" s="293" t="s">
        <v>4806</v>
      </c>
      <c r="N1329" s="293"/>
      <c r="O1329" s="293" t="s">
        <v>7237</v>
      </c>
      <c r="P1329" s="293" t="s">
        <v>7238</v>
      </c>
      <c r="Q1329" s="293" t="s">
        <v>4741</v>
      </c>
    </row>
    <row r="1330" spans="1:17" x14ac:dyDescent="0.25">
      <c r="A1330" s="293" t="s">
        <v>9080</v>
      </c>
      <c r="B1330" s="293" t="s">
        <v>9081</v>
      </c>
      <c r="C1330" s="293" t="s">
        <v>9082</v>
      </c>
      <c r="D1330" s="293"/>
      <c r="E1330" s="293" t="s">
        <v>7255</v>
      </c>
      <c r="F1330" s="293" t="s">
        <v>9083</v>
      </c>
      <c r="G1330" s="291">
        <v>60</v>
      </c>
      <c r="H1330" s="292">
        <v>0</v>
      </c>
      <c r="I1330" s="293" t="s">
        <v>4803</v>
      </c>
      <c r="J1330" s="293" t="s">
        <v>4804</v>
      </c>
      <c r="K1330" s="293" t="s">
        <v>4737</v>
      </c>
      <c r="L1330" s="293" t="s">
        <v>4986</v>
      </c>
      <c r="M1330" s="293" t="s">
        <v>4806</v>
      </c>
      <c r="N1330" s="293"/>
      <c r="O1330" s="293" t="s">
        <v>7237</v>
      </c>
      <c r="P1330" s="293" t="s">
        <v>7238</v>
      </c>
      <c r="Q1330" s="293" t="s">
        <v>4741</v>
      </c>
    </row>
    <row r="1331" spans="1:17" x14ac:dyDescent="0.25">
      <c r="A1331" s="293" t="s">
        <v>9084</v>
      </c>
      <c r="B1331" s="293" t="s">
        <v>9085</v>
      </c>
      <c r="C1331" s="293" t="s">
        <v>9086</v>
      </c>
      <c r="D1331" s="293"/>
      <c r="E1331" s="293" t="s">
        <v>8652</v>
      </c>
      <c r="F1331" s="293" t="s">
        <v>9087</v>
      </c>
      <c r="G1331" s="291">
        <v>60</v>
      </c>
      <c r="H1331" s="292">
        <v>0</v>
      </c>
      <c r="I1331" s="293" t="s">
        <v>4803</v>
      </c>
      <c r="J1331" s="293" t="s">
        <v>4804</v>
      </c>
      <c r="K1331" s="293" t="s">
        <v>4737</v>
      </c>
      <c r="L1331" s="293" t="s">
        <v>7896</v>
      </c>
      <c r="M1331" s="293" t="s">
        <v>4806</v>
      </c>
      <c r="N1331" s="293"/>
      <c r="O1331" s="293" t="s">
        <v>7237</v>
      </c>
      <c r="P1331" s="293" t="s">
        <v>7238</v>
      </c>
      <c r="Q1331" s="293" t="s">
        <v>4741</v>
      </c>
    </row>
    <row r="1332" spans="1:17" x14ac:dyDescent="0.25">
      <c r="A1332" s="293" t="s">
        <v>9088</v>
      </c>
      <c r="B1332" s="293" t="s">
        <v>9089</v>
      </c>
      <c r="C1332" s="293" t="s">
        <v>9090</v>
      </c>
      <c r="D1332" s="293"/>
      <c r="E1332" s="293" t="s">
        <v>7245</v>
      </c>
      <c r="F1332" s="293" t="s">
        <v>4750</v>
      </c>
      <c r="G1332" s="291">
        <v>60</v>
      </c>
      <c r="H1332" s="292">
        <v>0</v>
      </c>
      <c r="I1332" s="293" t="s">
        <v>4803</v>
      </c>
      <c r="J1332" s="293" t="s">
        <v>4804</v>
      </c>
      <c r="K1332" s="293" t="s">
        <v>4737</v>
      </c>
      <c r="L1332" s="293" t="s">
        <v>4805</v>
      </c>
      <c r="M1332" s="293" t="s">
        <v>4806</v>
      </c>
      <c r="N1332" s="293"/>
      <c r="O1332" s="293" t="s">
        <v>7237</v>
      </c>
      <c r="P1332" s="293" t="s">
        <v>7238</v>
      </c>
      <c r="Q1332" s="293" t="s">
        <v>4741</v>
      </c>
    </row>
    <row r="1333" spans="1:17" x14ac:dyDescent="0.25">
      <c r="A1333" s="293" t="s">
        <v>9091</v>
      </c>
      <c r="B1333" s="293" t="s">
        <v>9092</v>
      </c>
      <c r="C1333" s="293" t="s">
        <v>9093</v>
      </c>
      <c r="D1333" s="293"/>
      <c r="E1333" s="293" t="s">
        <v>7255</v>
      </c>
      <c r="F1333" s="293" t="s">
        <v>9094</v>
      </c>
      <c r="G1333" s="291">
        <v>60</v>
      </c>
      <c r="H1333" s="292">
        <v>0</v>
      </c>
      <c r="I1333" s="293" t="s">
        <v>4816</v>
      </c>
      <c r="J1333" s="293" t="s">
        <v>4817</v>
      </c>
      <c r="K1333" s="293" t="s">
        <v>4737</v>
      </c>
      <c r="L1333" s="293" t="s">
        <v>4738</v>
      </c>
      <c r="M1333" s="293" t="s">
        <v>4739</v>
      </c>
      <c r="N1333" s="293"/>
      <c r="O1333" s="293" t="s">
        <v>7237</v>
      </c>
      <c r="P1333" s="293" t="s">
        <v>7238</v>
      </c>
      <c r="Q1333" s="293" t="s">
        <v>4741</v>
      </c>
    </row>
    <row r="1334" spans="1:17" x14ac:dyDescent="0.25">
      <c r="A1334" s="293" t="s">
        <v>9095</v>
      </c>
      <c r="B1334" s="293" t="s">
        <v>9096</v>
      </c>
      <c r="C1334" s="293" t="s">
        <v>9097</v>
      </c>
      <c r="D1334" s="293"/>
      <c r="E1334" s="293" t="s">
        <v>7425</v>
      </c>
      <c r="F1334" s="293" t="s">
        <v>9098</v>
      </c>
      <c r="G1334" s="291">
        <v>60</v>
      </c>
      <c r="H1334" s="292">
        <v>0</v>
      </c>
      <c r="I1334" s="293" t="s">
        <v>4856</v>
      </c>
      <c r="J1334" s="293" t="s">
        <v>4857</v>
      </c>
      <c r="K1334" s="293" t="s">
        <v>4737</v>
      </c>
      <c r="L1334" s="293" t="s">
        <v>8809</v>
      </c>
      <c r="M1334" s="293" t="s">
        <v>4859</v>
      </c>
      <c r="N1334" s="293"/>
      <c r="O1334" s="293" t="s">
        <v>7237</v>
      </c>
      <c r="P1334" s="293" t="s">
        <v>7238</v>
      </c>
      <c r="Q1334" s="293" t="s">
        <v>4741</v>
      </c>
    </row>
    <row r="1335" spans="1:17" x14ac:dyDescent="0.25">
      <c r="A1335" s="293" t="s">
        <v>9099</v>
      </c>
      <c r="B1335" s="293" t="s">
        <v>9100</v>
      </c>
      <c r="C1335" s="293" t="s">
        <v>9101</v>
      </c>
      <c r="D1335" s="293"/>
      <c r="E1335" s="293" t="s">
        <v>7255</v>
      </c>
      <c r="F1335" s="293" t="s">
        <v>9102</v>
      </c>
      <c r="G1335" s="291">
        <v>60</v>
      </c>
      <c r="H1335" s="292">
        <v>0</v>
      </c>
      <c r="I1335" s="293" t="s">
        <v>4803</v>
      </c>
      <c r="J1335" s="293" t="s">
        <v>4804</v>
      </c>
      <c r="K1335" s="293" t="s">
        <v>4737</v>
      </c>
      <c r="L1335" s="293" t="s">
        <v>5025</v>
      </c>
      <c r="M1335" s="293" t="s">
        <v>4806</v>
      </c>
      <c r="N1335" s="293"/>
      <c r="O1335" s="293" t="s">
        <v>7237</v>
      </c>
      <c r="P1335" s="293" t="s">
        <v>7238</v>
      </c>
      <c r="Q1335" s="293" t="s">
        <v>4741</v>
      </c>
    </row>
    <row r="1336" spans="1:17" x14ac:dyDescent="0.25">
      <c r="A1336" s="293" t="s">
        <v>9103</v>
      </c>
      <c r="B1336" s="293" t="s">
        <v>9104</v>
      </c>
      <c r="C1336" s="293" t="s">
        <v>8868</v>
      </c>
      <c r="D1336" s="293"/>
      <c r="E1336" s="293" t="s">
        <v>7255</v>
      </c>
      <c r="F1336" s="293" t="s">
        <v>9105</v>
      </c>
      <c r="G1336" s="291">
        <v>60</v>
      </c>
      <c r="H1336" s="292">
        <v>0</v>
      </c>
      <c r="I1336" s="293" t="s">
        <v>4783</v>
      </c>
      <c r="J1336" s="293" t="s">
        <v>4784</v>
      </c>
      <c r="K1336" s="293" t="s">
        <v>4737</v>
      </c>
      <c r="L1336" s="293" t="s">
        <v>4738</v>
      </c>
      <c r="M1336" s="293" t="s">
        <v>4757</v>
      </c>
      <c r="N1336" s="293"/>
      <c r="O1336" s="293" t="s">
        <v>7237</v>
      </c>
      <c r="P1336" s="293" t="s">
        <v>7238</v>
      </c>
      <c r="Q1336" s="293" t="s">
        <v>4741</v>
      </c>
    </row>
    <row r="1337" spans="1:17" x14ac:dyDescent="0.25">
      <c r="A1337" s="293" t="s">
        <v>9106</v>
      </c>
      <c r="B1337" s="293" t="s">
        <v>9107</v>
      </c>
      <c r="C1337" s="293" t="s">
        <v>9108</v>
      </c>
      <c r="D1337" s="293"/>
      <c r="E1337" s="293" t="s">
        <v>7255</v>
      </c>
      <c r="F1337" s="293" t="s">
        <v>9109</v>
      </c>
      <c r="G1337" s="291">
        <v>60</v>
      </c>
      <c r="H1337" s="292">
        <v>0</v>
      </c>
      <c r="I1337" s="293" t="s">
        <v>4746</v>
      </c>
      <c r="J1337" s="293" t="s">
        <v>4747</v>
      </c>
      <c r="K1337" s="293" t="s">
        <v>4737</v>
      </c>
      <c r="L1337" s="293" t="s">
        <v>4738</v>
      </c>
      <c r="M1337" s="293" t="s">
        <v>6404</v>
      </c>
      <c r="N1337" s="293"/>
      <c r="O1337" s="293" t="s">
        <v>7237</v>
      </c>
      <c r="P1337" s="293" t="s">
        <v>7238</v>
      </c>
      <c r="Q1337" s="293" t="s">
        <v>4741</v>
      </c>
    </row>
    <row r="1338" spans="1:17" x14ac:dyDescent="0.25">
      <c r="A1338" s="293" t="s">
        <v>9110</v>
      </c>
      <c r="B1338" s="293" t="s">
        <v>9111</v>
      </c>
      <c r="C1338" s="293" t="s">
        <v>9112</v>
      </c>
      <c r="D1338" s="293"/>
      <c r="E1338" s="293" t="s">
        <v>8652</v>
      </c>
      <c r="F1338" s="293" t="s">
        <v>9113</v>
      </c>
      <c r="G1338" s="291">
        <v>60</v>
      </c>
      <c r="H1338" s="292">
        <v>0</v>
      </c>
      <c r="I1338" s="293" t="s">
        <v>4803</v>
      </c>
      <c r="J1338" s="293" t="s">
        <v>4804</v>
      </c>
      <c r="K1338" s="293" t="s">
        <v>4737</v>
      </c>
      <c r="L1338" s="293" t="s">
        <v>5037</v>
      </c>
      <c r="M1338" s="293" t="s">
        <v>4806</v>
      </c>
      <c r="N1338" s="293"/>
      <c r="O1338" s="293" t="s">
        <v>7237</v>
      </c>
      <c r="P1338" s="293" t="s">
        <v>7238</v>
      </c>
      <c r="Q1338" s="293" t="s">
        <v>4741</v>
      </c>
    </row>
    <row r="1339" spans="1:17" x14ac:dyDescent="0.25">
      <c r="A1339" s="293" t="s">
        <v>9114</v>
      </c>
      <c r="B1339" s="293" t="s">
        <v>9115</v>
      </c>
      <c r="C1339" s="293" t="s">
        <v>9116</v>
      </c>
      <c r="D1339" s="293"/>
      <c r="E1339" s="293" t="s">
        <v>7255</v>
      </c>
      <c r="F1339" s="293" t="s">
        <v>9117</v>
      </c>
      <c r="G1339" s="291">
        <v>60</v>
      </c>
      <c r="H1339" s="292">
        <v>0</v>
      </c>
      <c r="I1339" s="293" t="s">
        <v>4816</v>
      </c>
      <c r="J1339" s="293" t="s">
        <v>4817</v>
      </c>
      <c r="K1339" s="293" t="s">
        <v>4737</v>
      </c>
      <c r="L1339" s="293" t="s">
        <v>4738</v>
      </c>
      <c r="M1339" s="293" t="s">
        <v>5121</v>
      </c>
      <c r="N1339" s="293"/>
      <c r="O1339" s="293" t="s">
        <v>7237</v>
      </c>
      <c r="P1339" s="293" t="s">
        <v>7238</v>
      </c>
      <c r="Q1339" s="293" t="s">
        <v>4741</v>
      </c>
    </row>
    <row r="1340" spans="1:17" x14ac:dyDescent="0.25">
      <c r="A1340" s="293" t="s">
        <v>9118</v>
      </c>
      <c r="B1340" s="293" t="s">
        <v>9119</v>
      </c>
      <c r="C1340" s="293" t="s">
        <v>9120</v>
      </c>
      <c r="D1340" s="293"/>
      <c r="E1340" s="293" t="s">
        <v>8011</v>
      </c>
      <c r="F1340" s="293" t="s">
        <v>9121</v>
      </c>
      <c r="G1340" s="291">
        <v>60</v>
      </c>
      <c r="H1340" s="292">
        <v>0</v>
      </c>
      <c r="I1340" s="293" t="s">
        <v>4856</v>
      </c>
      <c r="J1340" s="293" t="s">
        <v>4857</v>
      </c>
      <c r="K1340" s="293" t="s">
        <v>4737</v>
      </c>
      <c r="L1340" s="293" t="s">
        <v>7858</v>
      </c>
      <c r="M1340" s="293" t="s">
        <v>4859</v>
      </c>
      <c r="N1340" s="293"/>
      <c r="O1340" s="293" t="s">
        <v>7237</v>
      </c>
      <c r="P1340" s="293" t="s">
        <v>7238</v>
      </c>
      <c r="Q1340" s="293" t="s">
        <v>4741</v>
      </c>
    </row>
    <row r="1341" spans="1:17" x14ac:dyDescent="0.25">
      <c r="A1341" s="293" t="s">
        <v>9122</v>
      </c>
      <c r="B1341" s="293" t="s">
        <v>9123</v>
      </c>
      <c r="C1341" s="293" t="s">
        <v>9124</v>
      </c>
      <c r="D1341" s="293"/>
      <c r="E1341" s="293" t="s">
        <v>8652</v>
      </c>
      <c r="F1341" s="293" t="s">
        <v>9083</v>
      </c>
      <c r="G1341" s="291">
        <v>60</v>
      </c>
      <c r="H1341" s="292">
        <v>0</v>
      </c>
      <c r="I1341" s="293" t="s">
        <v>4803</v>
      </c>
      <c r="J1341" s="293" t="s">
        <v>4804</v>
      </c>
      <c r="K1341" s="293" t="s">
        <v>4737</v>
      </c>
      <c r="L1341" s="293" t="s">
        <v>4986</v>
      </c>
      <c r="M1341" s="293" t="s">
        <v>4806</v>
      </c>
      <c r="N1341" s="293"/>
      <c r="O1341" s="293" t="s">
        <v>7237</v>
      </c>
      <c r="P1341" s="293" t="s">
        <v>7238</v>
      </c>
      <c r="Q1341" s="293" t="s">
        <v>4741</v>
      </c>
    </row>
    <row r="1342" spans="1:17" x14ac:dyDescent="0.25">
      <c r="A1342" s="293" t="s">
        <v>9125</v>
      </c>
      <c r="B1342" s="293" t="s">
        <v>9126</v>
      </c>
      <c r="C1342" s="293" t="s">
        <v>9127</v>
      </c>
      <c r="D1342" s="293"/>
      <c r="E1342" s="293" t="s">
        <v>8652</v>
      </c>
      <c r="F1342" s="293" t="s">
        <v>9128</v>
      </c>
      <c r="G1342" s="291">
        <v>60</v>
      </c>
      <c r="H1342" s="292">
        <v>0</v>
      </c>
      <c r="I1342" s="293" t="s">
        <v>4803</v>
      </c>
      <c r="J1342" s="293" t="s">
        <v>4804</v>
      </c>
      <c r="K1342" s="293" t="s">
        <v>4737</v>
      </c>
      <c r="L1342" s="293" t="s">
        <v>4986</v>
      </c>
      <c r="M1342" s="293" t="s">
        <v>4806</v>
      </c>
      <c r="N1342" s="293"/>
      <c r="O1342" s="293" t="s">
        <v>7237</v>
      </c>
      <c r="P1342" s="293" t="s">
        <v>7238</v>
      </c>
      <c r="Q1342" s="293" t="s">
        <v>4741</v>
      </c>
    </row>
    <row r="1343" spans="1:17" x14ac:dyDescent="0.25">
      <c r="A1343" s="293" t="s">
        <v>9129</v>
      </c>
      <c r="B1343" s="293" t="s">
        <v>9130</v>
      </c>
      <c r="C1343" s="293" t="s">
        <v>9131</v>
      </c>
      <c r="D1343" s="293"/>
      <c r="E1343" s="293" t="s">
        <v>7255</v>
      </c>
      <c r="F1343" s="293" t="s">
        <v>9132</v>
      </c>
      <c r="G1343" s="291">
        <v>60</v>
      </c>
      <c r="H1343" s="292">
        <v>0</v>
      </c>
      <c r="I1343" s="293" t="s">
        <v>4755</v>
      </c>
      <c r="J1343" s="293" t="s">
        <v>4756</v>
      </c>
      <c r="K1343" s="293" t="s">
        <v>4737</v>
      </c>
      <c r="L1343" s="293" t="s">
        <v>4738</v>
      </c>
      <c r="M1343" s="293" t="s">
        <v>4934</v>
      </c>
      <c r="N1343" s="293" t="s">
        <v>9133</v>
      </c>
      <c r="O1343" s="293" t="s">
        <v>7237</v>
      </c>
      <c r="P1343" s="293" t="s">
        <v>7238</v>
      </c>
      <c r="Q1343" s="293" t="s">
        <v>4741</v>
      </c>
    </row>
    <row r="1344" spans="1:17" x14ac:dyDescent="0.25">
      <c r="A1344" s="293" t="s">
        <v>9134</v>
      </c>
      <c r="B1344" s="293" t="s">
        <v>9135</v>
      </c>
      <c r="C1344" s="293" t="s">
        <v>9136</v>
      </c>
      <c r="D1344" s="293"/>
      <c r="E1344" s="293" t="s">
        <v>4745</v>
      </c>
      <c r="F1344" s="293" t="s">
        <v>9137</v>
      </c>
      <c r="G1344" s="291"/>
      <c r="H1344" s="292">
        <v>0</v>
      </c>
      <c r="I1344" s="293" t="s">
        <v>4783</v>
      </c>
      <c r="J1344" s="293" t="s">
        <v>4784</v>
      </c>
      <c r="K1344" s="293" t="s">
        <v>4737</v>
      </c>
      <c r="L1344" s="293" t="s">
        <v>4738</v>
      </c>
      <c r="M1344" s="293" t="s">
        <v>4785</v>
      </c>
      <c r="N1344" s="293"/>
      <c r="O1344" s="293" t="s">
        <v>9134</v>
      </c>
      <c r="P1344" s="293" t="s">
        <v>9135</v>
      </c>
      <c r="Q1344" s="293" t="s">
        <v>4741</v>
      </c>
    </row>
    <row r="1345" spans="1:17" x14ac:dyDescent="0.25">
      <c r="A1345" s="293" t="s">
        <v>9138</v>
      </c>
      <c r="B1345" s="293" t="s">
        <v>9139</v>
      </c>
      <c r="C1345" s="293" t="s">
        <v>9140</v>
      </c>
      <c r="D1345" s="293"/>
      <c r="E1345" s="293" t="s">
        <v>4973</v>
      </c>
      <c r="F1345" s="293"/>
      <c r="G1345" s="291"/>
      <c r="H1345" s="292">
        <v>0</v>
      </c>
      <c r="I1345" s="293" t="s">
        <v>4856</v>
      </c>
      <c r="J1345" s="293" t="s">
        <v>4857</v>
      </c>
      <c r="K1345" s="293" t="s">
        <v>4737</v>
      </c>
      <c r="L1345" s="293" t="s">
        <v>9141</v>
      </c>
      <c r="M1345" s="293" t="s">
        <v>4859</v>
      </c>
      <c r="N1345" s="293" t="s">
        <v>9142</v>
      </c>
      <c r="O1345" s="293" t="s">
        <v>9138</v>
      </c>
      <c r="P1345" s="293" t="s">
        <v>9139</v>
      </c>
      <c r="Q1345" s="293" t="s">
        <v>4741</v>
      </c>
    </row>
    <row r="1346" spans="1:17" x14ac:dyDescent="0.25">
      <c r="A1346" s="293" t="s">
        <v>9143</v>
      </c>
      <c r="B1346" s="293" t="s">
        <v>9144</v>
      </c>
      <c r="C1346" s="293" t="s">
        <v>9145</v>
      </c>
      <c r="D1346" s="293"/>
      <c r="E1346" s="293" t="s">
        <v>4745</v>
      </c>
      <c r="F1346" s="293" t="s">
        <v>9146</v>
      </c>
      <c r="G1346" s="291">
        <v>60</v>
      </c>
      <c r="H1346" s="292">
        <v>0</v>
      </c>
      <c r="I1346" s="293" t="s">
        <v>4783</v>
      </c>
      <c r="J1346" s="293" t="s">
        <v>4784</v>
      </c>
      <c r="K1346" s="293" t="s">
        <v>4737</v>
      </c>
      <c r="L1346" s="293" t="s">
        <v>4738</v>
      </c>
      <c r="M1346" s="293" t="s">
        <v>4748</v>
      </c>
      <c r="N1346" s="293"/>
      <c r="O1346" s="293" t="s">
        <v>9143</v>
      </c>
      <c r="P1346" s="293" t="s">
        <v>9144</v>
      </c>
      <c r="Q1346" s="293" t="s">
        <v>4741</v>
      </c>
    </row>
    <row r="1347" spans="1:17" x14ac:dyDescent="0.25">
      <c r="A1347" s="293" t="s">
        <v>9147</v>
      </c>
      <c r="B1347" s="293" t="s">
        <v>9148</v>
      </c>
      <c r="C1347" s="293" t="s">
        <v>9149</v>
      </c>
      <c r="D1347" s="293"/>
      <c r="E1347" s="293" t="s">
        <v>4745</v>
      </c>
      <c r="F1347" s="293" t="s">
        <v>9150</v>
      </c>
      <c r="G1347" s="291"/>
      <c r="H1347" s="292">
        <v>0</v>
      </c>
      <c r="I1347" s="293" t="s">
        <v>4828</v>
      </c>
      <c r="J1347" s="293" t="s">
        <v>4829</v>
      </c>
      <c r="K1347" s="293" t="s">
        <v>4737</v>
      </c>
      <c r="L1347" s="293" t="s">
        <v>4738</v>
      </c>
      <c r="M1347" s="293" t="s">
        <v>6572</v>
      </c>
      <c r="N1347" s="293"/>
      <c r="O1347" s="293" t="s">
        <v>9147</v>
      </c>
      <c r="P1347" s="293" t="s">
        <v>9148</v>
      </c>
      <c r="Q1347" s="293" t="s">
        <v>4741</v>
      </c>
    </row>
    <row r="1348" spans="1:17" x14ac:dyDescent="0.25">
      <c r="A1348" s="293" t="s">
        <v>9151</v>
      </c>
      <c r="B1348" s="293" t="s">
        <v>9152</v>
      </c>
      <c r="C1348" s="293" t="s">
        <v>9153</v>
      </c>
      <c r="D1348" s="293" t="s">
        <v>4750</v>
      </c>
      <c r="E1348" s="293" t="s">
        <v>5401</v>
      </c>
      <c r="F1348" s="293" t="s">
        <v>9154</v>
      </c>
      <c r="G1348" s="291"/>
      <c r="H1348" s="292">
        <v>0</v>
      </c>
      <c r="I1348" s="293" t="s">
        <v>4856</v>
      </c>
      <c r="J1348" s="293" t="s">
        <v>4857</v>
      </c>
      <c r="K1348" s="293" t="s">
        <v>4737</v>
      </c>
      <c r="L1348" s="293" t="s">
        <v>5186</v>
      </c>
      <c r="M1348" s="293" t="s">
        <v>4859</v>
      </c>
      <c r="N1348" s="293"/>
      <c r="O1348" s="293" t="s">
        <v>9151</v>
      </c>
      <c r="P1348" s="293" t="s">
        <v>9152</v>
      </c>
      <c r="Q1348" s="293" t="s">
        <v>4741</v>
      </c>
    </row>
    <row r="1349" spans="1:17" x14ac:dyDescent="0.25">
      <c r="A1349" s="293" t="s">
        <v>9155</v>
      </c>
      <c r="B1349" s="293" t="s">
        <v>9156</v>
      </c>
      <c r="C1349" s="293" t="s">
        <v>9157</v>
      </c>
      <c r="D1349" s="293"/>
      <c r="E1349" s="293" t="s">
        <v>4745</v>
      </c>
      <c r="F1349" s="293" t="s">
        <v>9158</v>
      </c>
      <c r="G1349" s="291"/>
      <c r="H1349" s="292">
        <v>0</v>
      </c>
      <c r="I1349" s="293" t="s">
        <v>4939</v>
      </c>
      <c r="J1349" s="293" t="s">
        <v>4940</v>
      </c>
      <c r="K1349" s="293" t="s">
        <v>4737</v>
      </c>
      <c r="L1349" s="293" t="s">
        <v>4738</v>
      </c>
      <c r="M1349" s="293" t="s">
        <v>4818</v>
      </c>
      <c r="N1349" s="293"/>
      <c r="O1349" s="293" t="s">
        <v>9155</v>
      </c>
      <c r="P1349" s="293" t="s">
        <v>9156</v>
      </c>
      <c r="Q1349" s="293" t="s">
        <v>4741</v>
      </c>
    </row>
    <row r="1350" spans="1:17" x14ac:dyDescent="0.25">
      <c r="A1350" s="293" t="s">
        <v>9159</v>
      </c>
      <c r="B1350" s="293" t="s">
        <v>9160</v>
      </c>
      <c r="C1350" s="293" t="s">
        <v>9161</v>
      </c>
      <c r="D1350" s="293"/>
      <c r="E1350" s="293" t="s">
        <v>4745</v>
      </c>
      <c r="F1350" s="293" t="s">
        <v>9162</v>
      </c>
      <c r="G1350" s="291">
        <v>60</v>
      </c>
      <c r="H1350" s="292">
        <v>0</v>
      </c>
      <c r="I1350" s="293" t="s">
        <v>4783</v>
      </c>
      <c r="J1350" s="293" t="s">
        <v>4784</v>
      </c>
      <c r="K1350" s="293" t="s">
        <v>4737</v>
      </c>
      <c r="L1350" s="293" t="s">
        <v>4738</v>
      </c>
      <c r="M1350" s="293" t="s">
        <v>4916</v>
      </c>
      <c r="N1350" s="293" t="s">
        <v>7236</v>
      </c>
      <c r="O1350" s="293" t="s">
        <v>9159</v>
      </c>
      <c r="P1350" s="293" t="s">
        <v>9160</v>
      </c>
      <c r="Q1350" s="293" t="s">
        <v>4741</v>
      </c>
    </row>
    <row r="1351" spans="1:17" x14ac:dyDescent="0.25">
      <c r="A1351" s="293" t="s">
        <v>9163</v>
      </c>
      <c r="B1351" s="293" t="s">
        <v>9164</v>
      </c>
      <c r="C1351" s="293" t="s">
        <v>9165</v>
      </c>
      <c r="D1351" s="293"/>
      <c r="E1351" s="293" t="s">
        <v>4973</v>
      </c>
      <c r="F1351" s="293" t="s">
        <v>9166</v>
      </c>
      <c r="G1351" s="291">
        <v>60</v>
      </c>
      <c r="H1351" s="292">
        <v>0</v>
      </c>
      <c r="I1351" s="293" t="s">
        <v>4975</v>
      </c>
      <c r="J1351" s="293" t="s">
        <v>4976</v>
      </c>
      <c r="K1351" s="293" t="s">
        <v>4737</v>
      </c>
      <c r="L1351" s="293" t="s">
        <v>4840</v>
      </c>
      <c r="M1351" s="293" t="s">
        <v>5166</v>
      </c>
      <c r="N1351" s="293" t="s">
        <v>9167</v>
      </c>
      <c r="O1351" s="293" t="s">
        <v>9163</v>
      </c>
      <c r="P1351" s="293" t="s">
        <v>9164</v>
      </c>
      <c r="Q1351" s="293" t="s">
        <v>4741</v>
      </c>
    </row>
    <row r="1352" spans="1:17" x14ac:dyDescent="0.25">
      <c r="A1352" s="293" t="s">
        <v>9168</v>
      </c>
      <c r="B1352" s="293" t="s">
        <v>9169</v>
      </c>
      <c r="C1352" s="293" t="s">
        <v>9170</v>
      </c>
      <c r="D1352" s="293"/>
      <c r="E1352" s="293" t="s">
        <v>5401</v>
      </c>
      <c r="F1352" s="293" t="s">
        <v>9171</v>
      </c>
      <c r="G1352" s="291"/>
      <c r="H1352" s="292">
        <v>0</v>
      </c>
      <c r="I1352" s="293" t="s">
        <v>4975</v>
      </c>
      <c r="J1352" s="293" t="s">
        <v>4976</v>
      </c>
      <c r="K1352" s="293" t="s">
        <v>4737</v>
      </c>
      <c r="L1352" s="293" t="s">
        <v>4840</v>
      </c>
      <c r="M1352" s="293" t="s">
        <v>6026</v>
      </c>
      <c r="N1352" s="293" t="s">
        <v>9172</v>
      </c>
      <c r="O1352" s="293" t="s">
        <v>9168</v>
      </c>
      <c r="P1352" s="293" t="s">
        <v>9169</v>
      </c>
      <c r="Q1352" s="293" t="s">
        <v>4741</v>
      </c>
    </row>
    <row r="1353" spans="1:17" x14ac:dyDescent="0.25">
      <c r="A1353" s="293" t="s">
        <v>164</v>
      </c>
      <c r="B1353" s="293" t="s">
        <v>4521</v>
      </c>
      <c r="C1353" s="293"/>
      <c r="D1353" s="293"/>
      <c r="E1353" s="293" t="s">
        <v>9173</v>
      </c>
      <c r="F1353" s="293"/>
      <c r="G1353" s="291"/>
      <c r="H1353" s="292">
        <v>0</v>
      </c>
      <c r="I1353" s="293" t="s">
        <v>4975</v>
      </c>
      <c r="J1353" s="293" t="s">
        <v>4976</v>
      </c>
      <c r="K1353" s="293" t="s">
        <v>4737</v>
      </c>
      <c r="L1353" s="293" t="s">
        <v>4840</v>
      </c>
      <c r="M1353" s="293"/>
      <c r="N1353" s="293"/>
      <c r="O1353" s="293" t="s">
        <v>164</v>
      </c>
      <c r="P1353" s="293" t="s">
        <v>4521</v>
      </c>
      <c r="Q1353" s="293" t="s">
        <v>4741</v>
      </c>
    </row>
    <row r="1354" spans="1:17" x14ac:dyDescent="0.25">
      <c r="A1354" s="293" t="s">
        <v>9174</v>
      </c>
      <c r="B1354" s="293" t="s">
        <v>9175</v>
      </c>
      <c r="C1354" s="293" t="s">
        <v>9176</v>
      </c>
      <c r="D1354" s="293"/>
      <c r="E1354" s="293" t="s">
        <v>9173</v>
      </c>
      <c r="F1354" s="293"/>
      <c r="G1354" s="291"/>
      <c r="H1354" s="292">
        <v>0</v>
      </c>
      <c r="I1354" s="293" t="s">
        <v>4755</v>
      </c>
      <c r="J1354" s="293" t="s">
        <v>4756</v>
      </c>
      <c r="K1354" s="293" t="s">
        <v>4737</v>
      </c>
      <c r="L1354" s="293" t="s">
        <v>4738</v>
      </c>
      <c r="M1354" s="293" t="s">
        <v>4934</v>
      </c>
      <c r="N1354" s="293"/>
      <c r="O1354" s="293" t="s">
        <v>164</v>
      </c>
      <c r="P1354" s="293" t="s">
        <v>4521</v>
      </c>
      <c r="Q1354" s="293" t="s">
        <v>4741</v>
      </c>
    </row>
    <row r="1355" spans="1:17" x14ac:dyDescent="0.25">
      <c r="A1355" s="293" t="s">
        <v>159</v>
      </c>
      <c r="B1355" s="293" t="s">
        <v>3311</v>
      </c>
      <c r="C1355" s="293" t="s">
        <v>9177</v>
      </c>
      <c r="D1355" s="293"/>
      <c r="E1355" s="293" t="s">
        <v>9173</v>
      </c>
      <c r="F1355" s="293"/>
      <c r="G1355" s="291"/>
      <c r="H1355" s="292">
        <v>0</v>
      </c>
      <c r="I1355" s="293" t="s">
        <v>4975</v>
      </c>
      <c r="J1355" s="293" t="s">
        <v>4976</v>
      </c>
      <c r="K1355" s="293" t="s">
        <v>4737</v>
      </c>
      <c r="L1355" s="293" t="s">
        <v>4840</v>
      </c>
      <c r="M1355" s="293" t="s">
        <v>6026</v>
      </c>
      <c r="N1355" s="293"/>
      <c r="O1355" s="293" t="s">
        <v>164</v>
      </c>
      <c r="P1355" s="293" t="s">
        <v>4521</v>
      </c>
      <c r="Q1355" s="293" t="s">
        <v>4741</v>
      </c>
    </row>
    <row r="1356" spans="1:17" x14ac:dyDescent="0.25">
      <c r="A1356" s="293" t="s">
        <v>161</v>
      </c>
      <c r="B1356" s="293" t="s">
        <v>3313</v>
      </c>
      <c r="C1356" s="293" t="s">
        <v>9178</v>
      </c>
      <c r="D1356" s="293"/>
      <c r="E1356" s="293" t="s">
        <v>9173</v>
      </c>
      <c r="F1356" s="293"/>
      <c r="G1356" s="291"/>
      <c r="H1356" s="292">
        <v>0</v>
      </c>
      <c r="I1356" s="293" t="s">
        <v>4975</v>
      </c>
      <c r="J1356" s="293" t="s">
        <v>4976</v>
      </c>
      <c r="K1356" s="293" t="s">
        <v>4737</v>
      </c>
      <c r="L1356" s="293" t="s">
        <v>4840</v>
      </c>
      <c r="M1356" s="293" t="s">
        <v>6026</v>
      </c>
      <c r="N1356" s="293"/>
      <c r="O1356" s="293" t="s">
        <v>164</v>
      </c>
      <c r="P1356" s="293" t="s">
        <v>4521</v>
      </c>
      <c r="Q1356" s="293" t="s">
        <v>4741</v>
      </c>
    </row>
    <row r="1357" spans="1:17" x14ac:dyDescent="0.25">
      <c r="A1357" s="293" t="s">
        <v>162</v>
      </c>
      <c r="B1357" s="293" t="s">
        <v>9179</v>
      </c>
      <c r="C1357" s="293" t="s">
        <v>9180</v>
      </c>
      <c r="D1357" s="293"/>
      <c r="E1357" s="293" t="s">
        <v>9173</v>
      </c>
      <c r="F1357" s="293"/>
      <c r="G1357" s="291"/>
      <c r="H1357" s="292">
        <v>0</v>
      </c>
      <c r="I1357" s="293" t="s">
        <v>4975</v>
      </c>
      <c r="J1357" s="293" t="s">
        <v>4976</v>
      </c>
      <c r="K1357" s="293" t="s">
        <v>4737</v>
      </c>
      <c r="L1357" s="293" t="s">
        <v>4840</v>
      </c>
      <c r="M1357" s="293" t="s">
        <v>6026</v>
      </c>
      <c r="N1357" s="293"/>
      <c r="O1357" s="293" t="s">
        <v>164</v>
      </c>
      <c r="P1357" s="293" t="s">
        <v>4521</v>
      </c>
      <c r="Q1357" s="293" t="s">
        <v>4741</v>
      </c>
    </row>
    <row r="1358" spans="1:17" x14ac:dyDescent="0.25">
      <c r="A1358" s="293" t="s">
        <v>9181</v>
      </c>
      <c r="B1358" s="293" t="s">
        <v>9182</v>
      </c>
      <c r="C1358" s="293" t="s">
        <v>9183</v>
      </c>
      <c r="D1358" s="293"/>
      <c r="E1358" s="293" t="s">
        <v>9173</v>
      </c>
      <c r="F1358" s="293"/>
      <c r="G1358" s="291"/>
      <c r="H1358" s="292">
        <v>0</v>
      </c>
      <c r="I1358" s="293" t="s">
        <v>5200</v>
      </c>
      <c r="J1358" s="293" t="s">
        <v>5201</v>
      </c>
      <c r="K1358" s="293" t="s">
        <v>4737</v>
      </c>
      <c r="L1358" s="293" t="s">
        <v>4840</v>
      </c>
      <c r="M1358" s="293" t="s">
        <v>5210</v>
      </c>
      <c r="N1358" s="293"/>
      <c r="O1358" s="293" t="s">
        <v>164</v>
      </c>
      <c r="P1358" s="293" t="s">
        <v>4521</v>
      </c>
      <c r="Q1358" s="293" t="s">
        <v>4741</v>
      </c>
    </row>
    <row r="1359" spans="1:17" x14ac:dyDescent="0.25">
      <c r="A1359" s="293" t="s">
        <v>9184</v>
      </c>
      <c r="B1359" s="293" t="s">
        <v>9185</v>
      </c>
      <c r="C1359" s="293" t="s">
        <v>9186</v>
      </c>
      <c r="D1359" s="293"/>
      <c r="E1359" s="293" t="s">
        <v>9173</v>
      </c>
      <c r="F1359" s="293"/>
      <c r="G1359" s="291"/>
      <c r="H1359" s="292">
        <v>0</v>
      </c>
      <c r="I1359" s="293" t="s">
        <v>4783</v>
      </c>
      <c r="J1359" s="293" t="s">
        <v>4784</v>
      </c>
      <c r="K1359" s="293" t="s">
        <v>4737</v>
      </c>
      <c r="L1359" s="293" t="s">
        <v>4738</v>
      </c>
      <c r="M1359" s="293" t="s">
        <v>4934</v>
      </c>
      <c r="N1359" s="293"/>
      <c r="O1359" s="293" t="s">
        <v>164</v>
      </c>
      <c r="P1359" s="293" t="s">
        <v>4521</v>
      </c>
      <c r="Q1359" s="293" t="s">
        <v>4741</v>
      </c>
    </row>
    <row r="1360" spans="1:17" x14ac:dyDescent="0.25">
      <c r="A1360" s="293" t="s">
        <v>163</v>
      </c>
      <c r="B1360" s="293" t="s">
        <v>3320</v>
      </c>
      <c r="C1360" s="293" t="s">
        <v>9187</v>
      </c>
      <c r="D1360" s="293"/>
      <c r="E1360" s="293" t="s">
        <v>9173</v>
      </c>
      <c r="F1360" s="293"/>
      <c r="G1360" s="291"/>
      <c r="H1360" s="292">
        <v>0</v>
      </c>
      <c r="I1360" s="293" t="s">
        <v>4975</v>
      </c>
      <c r="J1360" s="293" t="s">
        <v>4976</v>
      </c>
      <c r="K1360" s="293" t="s">
        <v>4737</v>
      </c>
      <c r="L1360" s="293" t="s">
        <v>4840</v>
      </c>
      <c r="M1360" s="293" t="s">
        <v>6026</v>
      </c>
      <c r="N1360" s="293"/>
      <c r="O1360" s="293" t="s">
        <v>164</v>
      </c>
      <c r="P1360" s="293" t="s">
        <v>4521</v>
      </c>
      <c r="Q1360" s="293" t="s">
        <v>4741</v>
      </c>
    </row>
    <row r="1361" spans="1:17" x14ac:dyDescent="0.25">
      <c r="A1361" s="293" t="s">
        <v>9188</v>
      </c>
      <c r="B1361" s="293" t="s">
        <v>9189</v>
      </c>
      <c r="C1361" s="293" t="s">
        <v>9190</v>
      </c>
      <c r="D1361" s="293"/>
      <c r="E1361" s="293" t="s">
        <v>9173</v>
      </c>
      <c r="F1361" s="293"/>
      <c r="G1361" s="291"/>
      <c r="H1361" s="292">
        <v>0</v>
      </c>
      <c r="I1361" s="293" t="s">
        <v>4975</v>
      </c>
      <c r="J1361" s="293" t="s">
        <v>4976</v>
      </c>
      <c r="K1361" s="293" t="s">
        <v>4737</v>
      </c>
      <c r="L1361" s="293" t="s">
        <v>4840</v>
      </c>
      <c r="M1361" s="293" t="s">
        <v>6026</v>
      </c>
      <c r="N1361" s="293" t="s">
        <v>9172</v>
      </c>
      <c r="O1361" s="293" t="s">
        <v>164</v>
      </c>
      <c r="P1361" s="293" t="s">
        <v>4521</v>
      </c>
      <c r="Q1361" s="293" t="s">
        <v>4741</v>
      </c>
    </row>
    <row r="1362" spans="1:17" x14ac:dyDescent="0.25">
      <c r="A1362" s="293" t="s">
        <v>158</v>
      </c>
      <c r="B1362" s="293" t="s">
        <v>3276</v>
      </c>
      <c r="C1362" s="293" t="s">
        <v>734</v>
      </c>
      <c r="D1362" s="293"/>
      <c r="E1362" s="293" t="s">
        <v>9173</v>
      </c>
      <c r="F1362" s="293"/>
      <c r="G1362" s="291"/>
      <c r="H1362" s="292">
        <v>0</v>
      </c>
      <c r="I1362" s="293" t="s">
        <v>4975</v>
      </c>
      <c r="J1362" s="293" t="s">
        <v>4976</v>
      </c>
      <c r="K1362" s="293" t="s">
        <v>4737</v>
      </c>
      <c r="L1362" s="293" t="s">
        <v>4840</v>
      </c>
      <c r="M1362" s="293" t="s">
        <v>6026</v>
      </c>
      <c r="N1362" s="293"/>
      <c r="O1362" s="293" t="s">
        <v>164</v>
      </c>
      <c r="P1362" s="293" t="s">
        <v>4521</v>
      </c>
      <c r="Q1362" s="293" t="s">
        <v>4741</v>
      </c>
    </row>
    <row r="1363" spans="1:17" x14ac:dyDescent="0.25">
      <c r="A1363" s="293" t="s">
        <v>160</v>
      </c>
      <c r="B1363" s="293" t="s">
        <v>3343</v>
      </c>
      <c r="C1363" s="293" t="s">
        <v>9191</v>
      </c>
      <c r="D1363" s="293"/>
      <c r="E1363" s="293" t="s">
        <v>9173</v>
      </c>
      <c r="F1363" s="293"/>
      <c r="G1363" s="291"/>
      <c r="H1363" s="292">
        <v>0</v>
      </c>
      <c r="I1363" s="293" t="s">
        <v>4975</v>
      </c>
      <c r="J1363" s="293" t="s">
        <v>4976</v>
      </c>
      <c r="K1363" s="293" t="s">
        <v>4737</v>
      </c>
      <c r="L1363" s="293" t="s">
        <v>4840</v>
      </c>
      <c r="M1363" s="293" t="s">
        <v>6026</v>
      </c>
      <c r="N1363" s="293"/>
      <c r="O1363" s="293" t="s">
        <v>164</v>
      </c>
      <c r="P1363" s="293" t="s">
        <v>4521</v>
      </c>
      <c r="Q1363" s="293" t="s">
        <v>4741</v>
      </c>
    </row>
    <row r="1364" spans="1:17" x14ac:dyDescent="0.25">
      <c r="A1364" s="293" t="s">
        <v>156</v>
      </c>
      <c r="B1364" s="293" t="s">
        <v>9192</v>
      </c>
      <c r="C1364" s="293" t="s">
        <v>9193</v>
      </c>
      <c r="D1364" s="293"/>
      <c r="E1364" s="293" t="s">
        <v>9173</v>
      </c>
      <c r="F1364" s="293"/>
      <c r="G1364" s="291"/>
      <c r="H1364" s="292">
        <v>0</v>
      </c>
      <c r="I1364" s="293" t="s">
        <v>4975</v>
      </c>
      <c r="J1364" s="293" t="s">
        <v>4976</v>
      </c>
      <c r="K1364" s="293" t="s">
        <v>4737</v>
      </c>
      <c r="L1364" s="293" t="s">
        <v>4840</v>
      </c>
      <c r="M1364" s="293" t="s">
        <v>6026</v>
      </c>
      <c r="N1364" s="293"/>
      <c r="O1364" s="293" t="s">
        <v>164</v>
      </c>
      <c r="P1364" s="293" t="s">
        <v>4521</v>
      </c>
      <c r="Q1364" s="293" t="s">
        <v>4741</v>
      </c>
    </row>
    <row r="1365" spans="1:17" x14ac:dyDescent="0.25">
      <c r="A1365" s="293" t="s">
        <v>157</v>
      </c>
      <c r="B1365" s="293" t="s">
        <v>3315</v>
      </c>
      <c r="C1365" s="293" t="s">
        <v>9194</v>
      </c>
      <c r="D1365" s="293"/>
      <c r="E1365" s="293" t="s">
        <v>9173</v>
      </c>
      <c r="F1365" s="293"/>
      <c r="G1365" s="291"/>
      <c r="H1365" s="292">
        <v>0</v>
      </c>
      <c r="I1365" s="293" t="s">
        <v>4975</v>
      </c>
      <c r="J1365" s="293" t="s">
        <v>4976</v>
      </c>
      <c r="K1365" s="293" t="s">
        <v>4737</v>
      </c>
      <c r="L1365" s="293" t="s">
        <v>4840</v>
      </c>
      <c r="M1365" s="293" t="s">
        <v>6026</v>
      </c>
      <c r="N1365" s="293"/>
      <c r="O1365" s="293" t="s">
        <v>164</v>
      </c>
      <c r="P1365" s="293" t="s">
        <v>4521</v>
      </c>
      <c r="Q1365" s="293" t="s">
        <v>4741</v>
      </c>
    </row>
    <row r="1366" spans="1:17" x14ac:dyDescent="0.25">
      <c r="A1366" s="293" t="s">
        <v>165</v>
      </c>
      <c r="B1366" s="293" t="s">
        <v>3331</v>
      </c>
      <c r="C1366" s="293" t="s">
        <v>9195</v>
      </c>
      <c r="D1366" s="293"/>
      <c r="E1366" s="293" t="s">
        <v>9173</v>
      </c>
      <c r="F1366" s="293"/>
      <c r="G1366" s="291"/>
      <c r="H1366" s="292">
        <v>0</v>
      </c>
      <c r="I1366" s="293" t="s">
        <v>4975</v>
      </c>
      <c r="J1366" s="293" t="s">
        <v>4976</v>
      </c>
      <c r="K1366" s="293" t="s">
        <v>4737</v>
      </c>
      <c r="L1366" s="293" t="s">
        <v>4840</v>
      </c>
      <c r="M1366" s="293" t="s">
        <v>6026</v>
      </c>
      <c r="N1366" s="293"/>
      <c r="O1366" s="293" t="s">
        <v>164</v>
      </c>
      <c r="P1366" s="293" t="s">
        <v>4521</v>
      </c>
      <c r="Q1366" s="293" t="s">
        <v>4741</v>
      </c>
    </row>
    <row r="1367" spans="1:17" x14ac:dyDescent="0.25">
      <c r="A1367" s="293" t="s">
        <v>9196</v>
      </c>
      <c r="B1367" s="293" t="s">
        <v>9197</v>
      </c>
      <c r="C1367" s="293" t="s">
        <v>9198</v>
      </c>
      <c r="D1367" s="293"/>
      <c r="E1367" s="293" t="s">
        <v>7186</v>
      </c>
      <c r="F1367" s="293" t="s">
        <v>9199</v>
      </c>
      <c r="G1367" s="291">
        <v>60</v>
      </c>
      <c r="H1367" s="292">
        <v>0</v>
      </c>
      <c r="I1367" s="293" t="s">
        <v>4975</v>
      </c>
      <c r="J1367" s="293" t="s">
        <v>4976</v>
      </c>
      <c r="K1367" s="293" t="s">
        <v>4737</v>
      </c>
      <c r="L1367" s="293" t="s">
        <v>4840</v>
      </c>
      <c r="M1367" s="293" t="s">
        <v>6026</v>
      </c>
      <c r="N1367" s="293" t="s">
        <v>9172</v>
      </c>
      <c r="O1367" s="293" t="s">
        <v>164</v>
      </c>
      <c r="P1367" s="293" t="s">
        <v>4521</v>
      </c>
      <c r="Q1367" s="293" t="s">
        <v>4741</v>
      </c>
    </row>
    <row r="1368" spans="1:17" x14ac:dyDescent="0.25">
      <c r="A1368" s="293" t="s">
        <v>9200</v>
      </c>
      <c r="B1368" s="293" t="s">
        <v>9201</v>
      </c>
      <c r="C1368" s="293" t="s">
        <v>9202</v>
      </c>
      <c r="D1368" s="293"/>
      <c r="E1368" s="293" t="s">
        <v>7186</v>
      </c>
      <c r="F1368" s="293" t="s">
        <v>9203</v>
      </c>
      <c r="G1368" s="291">
        <v>60</v>
      </c>
      <c r="H1368" s="292">
        <v>0</v>
      </c>
      <c r="I1368" s="293" t="s">
        <v>4975</v>
      </c>
      <c r="J1368" s="293" t="s">
        <v>4976</v>
      </c>
      <c r="K1368" s="293" t="s">
        <v>4737</v>
      </c>
      <c r="L1368" s="293" t="s">
        <v>4840</v>
      </c>
      <c r="M1368" s="293" t="s">
        <v>6026</v>
      </c>
      <c r="N1368" s="293" t="s">
        <v>9172</v>
      </c>
      <c r="O1368" s="293" t="s">
        <v>164</v>
      </c>
      <c r="P1368" s="293" t="s">
        <v>4521</v>
      </c>
      <c r="Q1368" s="293" t="s">
        <v>4741</v>
      </c>
    </row>
    <row r="1369" spans="1:17" x14ac:dyDescent="0.25">
      <c r="A1369" s="293" t="s">
        <v>9204</v>
      </c>
      <c r="B1369" s="293" t="s">
        <v>9205</v>
      </c>
      <c r="C1369" s="293" t="s">
        <v>9206</v>
      </c>
      <c r="D1369" s="293"/>
      <c r="E1369" s="293" t="s">
        <v>9207</v>
      </c>
      <c r="F1369" s="293" t="s">
        <v>9208</v>
      </c>
      <c r="G1369" s="291">
        <v>60</v>
      </c>
      <c r="H1369" s="292">
        <v>0</v>
      </c>
      <c r="I1369" s="293" t="s">
        <v>4975</v>
      </c>
      <c r="J1369" s="293" t="s">
        <v>4976</v>
      </c>
      <c r="K1369" s="293" t="s">
        <v>4737</v>
      </c>
      <c r="L1369" s="293" t="s">
        <v>4840</v>
      </c>
      <c r="M1369" s="293" t="s">
        <v>6026</v>
      </c>
      <c r="N1369" s="293" t="s">
        <v>9172</v>
      </c>
      <c r="O1369" s="293" t="s">
        <v>164</v>
      </c>
      <c r="P1369" s="293" t="s">
        <v>4521</v>
      </c>
      <c r="Q1369" s="293" t="s">
        <v>4741</v>
      </c>
    </row>
    <row r="1370" spans="1:17" x14ac:dyDescent="0.25">
      <c r="A1370" s="293" t="s">
        <v>9209</v>
      </c>
      <c r="B1370" s="293" t="s">
        <v>9210</v>
      </c>
      <c r="C1370" s="293" t="s">
        <v>9211</v>
      </c>
      <c r="D1370" s="293"/>
      <c r="E1370" s="293" t="s">
        <v>7186</v>
      </c>
      <c r="F1370" s="293" t="s">
        <v>9212</v>
      </c>
      <c r="G1370" s="291">
        <v>60</v>
      </c>
      <c r="H1370" s="292">
        <v>0</v>
      </c>
      <c r="I1370" s="293" t="s">
        <v>4975</v>
      </c>
      <c r="J1370" s="293" t="s">
        <v>4976</v>
      </c>
      <c r="K1370" s="293" t="s">
        <v>4737</v>
      </c>
      <c r="L1370" s="293" t="s">
        <v>4840</v>
      </c>
      <c r="M1370" s="293" t="s">
        <v>6026</v>
      </c>
      <c r="N1370" s="293" t="s">
        <v>9172</v>
      </c>
      <c r="O1370" s="293" t="s">
        <v>164</v>
      </c>
      <c r="P1370" s="293" t="s">
        <v>4521</v>
      </c>
      <c r="Q1370" s="293" t="s">
        <v>4741</v>
      </c>
    </row>
    <row r="1371" spans="1:17" x14ac:dyDescent="0.25">
      <c r="A1371" s="293" t="s">
        <v>9213</v>
      </c>
      <c r="B1371" s="293" t="s">
        <v>9214</v>
      </c>
      <c r="C1371" s="293" t="s">
        <v>9215</v>
      </c>
      <c r="D1371" s="293"/>
      <c r="E1371" s="293" t="s">
        <v>7186</v>
      </c>
      <c r="F1371" s="293" t="s">
        <v>9216</v>
      </c>
      <c r="G1371" s="291">
        <v>60</v>
      </c>
      <c r="H1371" s="292">
        <v>0</v>
      </c>
      <c r="I1371" s="293" t="s">
        <v>4975</v>
      </c>
      <c r="J1371" s="293" t="s">
        <v>4976</v>
      </c>
      <c r="K1371" s="293" t="s">
        <v>4737</v>
      </c>
      <c r="L1371" s="293" t="s">
        <v>4840</v>
      </c>
      <c r="M1371" s="293" t="s">
        <v>6026</v>
      </c>
      <c r="N1371" s="293" t="s">
        <v>9172</v>
      </c>
      <c r="O1371" s="293" t="s">
        <v>164</v>
      </c>
      <c r="P1371" s="293" t="s">
        <v>4521</v>
      </c>
      <c r="Q1371" s="293" t="s">
        <v>4741</v>
      </c>
    </row>
    <row r="1372" spans="1:17" x14ac:dyDescent="0.25">
      <c r="A1372" s="293" t="s">
        <v>9217</v>
      </c>
      <c r="B1372" s="293" t="s">
        <v>9218</v>
      </c>
      <c r="C1372" s="293" t="s">
        <v>9219</v>
      </c>
      <c r="D1372" s="293"/>
      <c r="E1372" s="293" t="s">
        <v>4745</v>
      </c>
      <c r="F1372" s="293" t="s">
        <v>9220</v>
      </c>
      <c r="G1372" s="291">
        <v>60</v>
      </c>
      <c r="H1372" s="292">
        <v>0</v>
      </c>
      <c r="I1372" s="293"/>
      <c r="J1372" s="293"/>
      <c r="K1372" s="293" t="s">
        <v>4737</v>
      </c>
      <c r="L1372" s="293" t="s">
        <v>4738</v>
      </c>
      <c r="M1372" s="293" t="s">
        <v>4865</v>
      </c>
      <c r="N1372" s="293"/>
      <c r="O1372" s="293" t="s">
        <v>9217</v>
      </c>
      <c r="P1372" s="293" t="s">
        <v>9218</v>
      </c>
      <c r="Q1372" s="293" t="s">
        <v>4741</v>
      </c>
    </row>
    <row r="1373" spans="1:17" x14ac:dyDescent="0.25">
      <c r="A1373" s="293" t="s">
        <v>9221</v>
      </c>
      <c r="B1373" s="293" t="s">
        <v>9222</v>
      </c>
      <c r="C1373" s="293" t="s">
        <v>9223</v>
      </c>
      <c r="D1373" s="293"/>
      <c r="E1373" s="293" t="s">
        <v>4745</v>
      </c>
      <c r="F1373" s="293" t="s">
        <v>9224</v>
      </c>
      <c r="G1373" s="291">
        <v>60</v>
      </c>
      <c r="H1373" s="292">
        <v>0</v>
      </c>
      <c r="I1373" s="293"/>
      <c r="J1373" s="293"/>
      <c r="K1373" s="293" t="s">
        <v>4737</v>
      </c>
      <c r="L1373" s="293" t="s">
        <v>4738</v>
      </c>
      <c r="M1373" s="293" t="s">
        <v>4793</v>
      </c>
      <c r="N1373" s="293"/>
      <c r="O1373" s="293" t="s">
        <v>9221</v>
      </c>
      <c r="P1373" s="293" t="s">
        <v>9222</v>
      </c>
      <c r="Q1373" s="293" t="s">
        <v>4741</v>
      </c>
    </row>
    <row r="1374" spans="1:17" x14ac:dyDescent="0.25">
      <c r="A1374" s="293" t="s">
        <v>9225</v>
      </c>
      <c r="B1374" s="293" t="s">
        <v>9226</v>
      </c>
      <c r="C1374" s="293" t="s">
        <v>9227</v>
      </c>
      <c r="D1374" s="293"/>
      <c r="E1374" s="293" t="s">
        <v>4745</v>
      </c>
      <c r="F1374" s="293" t="s">
        <v>9228</v>
      </c>
      <c r="G1374" s="291">
        <v>60</v>
      </c>
      <c r="H1374" s="292">
        <v>0</v>
      </c>
      <c r="I1374" s="293"/>
      <c r="J1374" s="293"/>
      <c r="K1374" s="293" t="s">
        <v>4737</v>
      </c>
      <c r="L1374" s="293" t="s">
        <v>4870</v>
      </c>
      <c r="M1374" s="293" t="s">
        <v>4806</v>
      </c>
      <c r="N1374" s="293" t="s">
        <v>9229</v>
      </c>
      <c r="O1374" s="293" t="s">
        <v>9225</v>
      </c>
      <c r="P1374" s="293" t="s">
        <v>9226</v>
      </c>
      <c r="Q1374" s="293" t="s">
        <v>4741</v>
      </c>
    </row>
    <row r="1375" spans="1:17" x14ac:dyDescent="0.25">
      <c r="A1375" s="293" t="s">
        <v>9230</v>
      </c>
      <c r="B1375" s="293" t="s">
        <v>9231</v>
      </c>
      <c r="C1375" s="293" t="s">
        <v>9232</v>
      </c>
      <c r="D1375" s="293"/>
      <c r="E1375" s="293" t="s">
        <v>4973</v>
      </c>
      <c r="F1375" s="293" t="s">
        <v>9233</v>
      </c>
      <c r="G1375" s="291"/>
      <c r="H1375" s="292">
        <v>0</v>
      </c>
      <c r="I1375" s="293" t="s">
        <v>5200</v>
      </c>
      <c r="J1375" s="293" t="s">
        <v>5201</v>
      </c>
      <c r="K1375" s="293" t="s">
        <v>4737</v>
      </c>
      <c r="L1375" s="293" t="s">
        <v>4840</v>
      </c>
      <c r="M1375" s="293" t="s">
        <v>9234</v>
      </c>
      <c r="N1375" s="293" t="s">
        <v>9235</v>
      </c>
      <c r="O1375" s="293" t="s">
        <v>9230</v>
      </c>
      <c r="P1375" s="293" t="s">
        <v>9231</v>
      </c>
      <c r="Q1375" s="293" t="s">
        <v>4741</v>
      </c>
    </row>
    <row r="1376" spans="1:17" x14ac:dyDescent="0.25">
      <c r="A1376" s="293" t="s">
        <v>9236</v>
      </c>
      <c r="B1376" s="293" t="s">
        <v>9237</v>
      </c>
      <c r="C1376" s="293" t="s">
        <v>9238</v>
      </c>
      <c r="D1376" s="293"/>
      <c r="E1376" s="293"/>
      <c r="F1376" s="293"/>
      <c r="G1376" s="291"/>
      <c r="H1376" s="292">
        <v>0</v>
      </c>
      <c r="I1376" s="293"/>
      <c r="J1376" s="293"/>
      <c r="K1376" s="293" t="s">
        <v>4737</v>
      </c>
      <c r="L1376" s="293" t="s">
        <v>4738</v>
      </c>
      <c r="M1376" s="293" t="s">
        <v>4916</v>
      </c>
      <c r="N1376" s="293"/>
      <c r="O1376" s="293" t="s">
        <v>9236</v>
      </c>
      <c r="P1376" s="293" t="s">
        <v>9237</v>
      </c>
      <c r="Q1376" s="293" t="s">
        <v>4741</v>
      </c>
    </row>
    <row r="1377" spans="1:17" x14ac:dyDescent="0.25">
      <c r="A1377" s="293" t="s">
        <v>9239</v>
      </c>
      <c r="B1377" s="293" t="s">
        <v>9240</v>
      </c>
      <c r="C1377" s="293" t="s">
        <v>9241</v>
      </c>
      <c r="D1377" s="293"/>
      <c r="E1377" s="293" t="s">
        <v>4973</v>
      </c>
      <c r="F1377" s="293" t="s">
        <v>9242</v>
      </c>
      <c r="G1377" s="291"/>
      <c r="H1377" s="292">
        <v>0</v>
      </c>
      <c r="I1377" s="293" t="s">
        <v>4856</v>
      </c>
      <c r="J1377" s="293" t="s">
        <v>4857</v>
      </c>
      <c r="K1377" s="293" t="s">
        <v>4737</v>
      </c>
      <c r="L1377" s="293" t="s">
        <v>9243</v>
      </c>
      <c r="M1377" s="293" t="s">
        <v>4859</v>
      </c>
      <c r="N1377" s="293" t="s">
        <v>9244</v>
      </c>
      <c r="O1377" s="293" t="s">
        <v>9239</v>
      </c>
      <c r="P1377" s="293" t="s">
        <v>9240</v>
      </c>
      <c r="Q1377" s="293" t="s">
        <v>4741</v>
      </c>
    </row>
    <row r="1378" spans="1:17" x14ac:dyDescent="0.25">
      <c r="A1378" s="293" t="s">
        <v>9245</v>
      </c>
      <c r="B1378" s="293" t="s">
        <v>9246</v>
      </c>
      <c r="C1378" s="293"/>
      <c r="D1378" s="293"/>
      <c r="E1378" s="293"/>
      <c r="F1378" s="293"/>
      <c r="G1378" s="291"/>
      <c r="H1378" s="292">
        <v>0</v>
      </c>
      <c r="I1378" s="293"/>
      <c r="J1378" s="293"/>
      <c r="K1378" s="293" t="s">
        <v>4737</v>
      </c>
      <c r="L1378" s="293"/>
      <c r="M1378" s="293"/>
      <c r="N1378" s="293"/>
      <c r="O1378" s="293" t="s">
        <v>9245</v>
      </c>
      <c r="P1378" s="293" t="s">
        <v>9246</v>
      </c>
      <c r="Q1378" s="293" t="s">
        <v>4741</v>
      </c>
    </row>
    <row r="1379" spans="1:17" x14ac:dyDescent="0.25">
      <c r="A1379" s="293" t="s">
        <v>9247</v>
      </c>
      <c r="B1379" s="293" t="s">
        <v>9248</v>
      </c>
      <c r="C1379" s="293" t="s">
        <v>9249</v>
      </c>
      <c r="D1379" s="293"/>
      <c r="E1379" s="293" t="s">
        <v>4973</v>
      </c>
      <c r="F1379" s="293" t="s">
        <v>9250</v>
      </c>
      <c r="G1379" s="291">
        <v>60</v>
      </c>
      <c r="H1379" s="292">
        <v>0</v>
      </c>
      <c r="I1379" s="293" t="s">
        <v>5200</v>
      </c>
      <c r="J1379" s="293" t="s">
        <v>5201</v>
      </c>
      <c r="K1379" s="293" t="s">
        <v>4737</v>
      </c>
      <c r="L1379" s="293" t="s">
        <v>4840</v>
      </c>
      <c r="M1379" s="293" t="s">
        <v>5220</v>
      </c>
      <c r="N1379" s="293" t="s">
        <v>9251</v>
      </c>
      <c r="O1379" s="293" t="s">
        <v>9247</v>
      </c>
      <c r="P1379" s="293" t="s">
        <v>9248</v>
      </c>
      <c r="Q1379" s="293" t="s">
        <v>4741</v>
      </c>
    </row>
    <row r="1380" spans="1:17" x14ac:dyDescent="0.25">
      <c r="A1380" s="293" t="s">
        <v>9252</v>
      </c>
      <c r="B1380" s="293" t="s">
        <v>9253</v>
      </c>
      <c r="C1380" s="293" t="s">
        <v>9254</v>
      </c>
      <c r="D1380" s="293"/>
      <c r="E1380" s="293" t="s">
        <v>4745</v>
      </c>
      <c r="F1380" s="293" t="s">
        <v>9255</v>
      </c>
      <c r="G1380" s="291">
        <v>60</v>
      </c>
      <c r="H1380" s="292">
        <v>0</v>
      </c>
      <c r="I1380" s="293" t="s">
        <v>4856</v>
      </c>
      <c r="J1380" s="293" t="s">
        <v>4857</v>
      </c>
      <c r="K1380" s="293" t="s">
        <v>4737</v>
      </c>
      <c r="L1380" s="293" t="s">
        <v>9256</v>
      </c>
      <c r="M1380" s="293" t="s">
        <v>4859</v>
      </c>
      <c r="N1380" s="293" t="s">
        <v>9257</v>
      </c>
      <c r="O1380" s="293" t="s">
        <v>9252</v>
      </c>
      <c r="P1380" s="293" t="s">
        <v>9253</v>
      </c>
      <c r="Q1380" s="293" t="s">
        <v>4741</v>
      </c>
    </row>
    <row r="1381" spans="1:17" x14ac:dyDescent="0.25">
      <c r="A1381" s="293" t="s">
        <v>9258</v>
      </c>
      <c r="B1381" s="293" t="s">
        <v>9259</v>
      </c>
      <c r="C1381" s="293" t="s">
        <v>9260</v>
      </c>
      <c r="D1381" s="293" t="s">
        <v>9261</v>
      </c>
      <c r="E1381" s="293" t="s">
        <v>4973</v>
      </c>
      <c r="F1381" s="293" t="s">
        <v>9261</v>
      </c>
      <c r="G1381" s="291"/>
      <c r="H1381" s="292">
        <v>0</v>
      </c>
      <c r="I1381" s="293" t="s">
        <v>4975</v>
      </c>
      <c r="J1381" s="293" t="s">
        <v>4976</v>
      </c>
      <c r="K1381" s="293" t="s">
        <v>4737</v>
      </c>
      <c r="L1381" s="293" t="s">
        <v>4840</v>
      </c>
      <c r="M1381" s="293" t="s">
        <v>4999</v>
      </c>
      <c r="N1381" s="293"/>
      <c r="O1381" s="293" t="s">
        <v>9258</v>
      </c>
      <c r="P1381" s="293" t="s">
        <v>9259</v>
      </c>
      <c r="Q1381" s="293" t="s">
        <v>4741</v>
      </c>
    </row>
    <row r="1382" spans="1:17" x14ac:dyDescent="0.25">
      <c r="A1382" s="293" t="s">
        <v>9262</v>
      </c>
      <c r="B1382" s="293" t="s">
        <v>9263</v>
      </c>
      <c r="C1382" s="293" t="s">
        <v>9264</v>
      </c>
      <c r="D1382" s="293" t="s">
        <v>9265</v>
      </c>
      <c r="E1382" s="293" t="s">
        <v>4973</v>
      </c>
      <c r="F1382" s="293" t="s">
        <v>9265</v>
      </c>
      <c r="G1382" s="291"/>
      <c r="H1382" s="292">
        <v>0</v>
      </c>
      <c r="I1382" s="293" t="s">
        <v>4975</v>
      </c>
      <c r="J1382" s="293" t="s">
        <v>4976</v>
      </c>
      <c r="K1382" s="293" t="s">
        <v>4737</v>
      </c>
      <c r="L1382" s="293" t="s">
        <v>4840</v>
      </c>
      <c r="M1382" s="293" t="s">
        <v>5161</v>
      </c>
      <c r="N1382" s="293"/>
      <c r="O1382" s="293" t="s">
        <v>9262</v>
      </c>
      <c r="P1382" s="293" t="s">
        <v>9263</v>
      </c>
      <c r="Q1382" s="293" t="s">
        <v>4741</v>
      </c>
    </row>
    <row r="1383" spans="1:17" x14ac:dyDescent="0.25">
      <c r="A1383" s="293" t="s">
        <v>9266</v>
      </c>
      <c r="B1383" s="293" t="s">
        <v>9267</v>
      </c>
      <c r="C1383" s="293" t="s">
        <v>9268</v>
      </c>
      <c r="D1383" s="293" t="s">
        <v>9269</v>
      </c>
      <c r="E1383" s="293" t="s">
        <v>9270</v>
      </c>
      <c r="F1383" s="293" t="s">
        <v>9269</v>
      </c>
      <c r="G1383" s="291"/>
      <c r="H1383" s="292">
        <v>0</v>
      </c>
      <c r="I1383" s="293" t="s">
        <v>4975</v>
      </c>
      <c r="J1383" s="293" t="s">
        <v>4976</v>
      </c>
      <c r="K1383" s="293" t="s">
        <v>4737</v>
      </c>
      <c r="L1383" s="293" t="s">
        <v>4840</v>
      </c>
      <c r="M1383" s="293" t="s">
        <v>5230</v>
      </c>
      <c r="N1383" s="293"/>
      <c r="O1383" s="293" t="s">
        <v>9262</v>
      </c>
      <c r="P1383" s="293" t="s">
        <v>9263</v>
      </c>
      <c r="Q1383" s="293" t="s">
        <v>4741</v>
      </c>
    </row>
    <row r="1384" spans="1:17" x14ac:dyDescent="0.25">
      <c r="A1384" s="293" t="s">
        <v>9271</v>
      </c>
      <c r="B1384" s="293" t="s">
        <v>9272</v>
      </c>
      <c r="C1384" s="293" t="s">
        <v>9273</v>
      </c>
      <c r="D1384" s="293" t="s">
        <v>4750</v>
      </c>
      <c r="E1384" s="293" t="s">
        <v>9270</v>
      </c>
      <c r="F1384" s="293" t="s">
        <v>4750</v>
      </c>
      <c r="G1384" s="291"/>
      <c r="H1384" s="292">
        <v>0</v>
      </c>
      <c r="I1384" s="293" t="s">
        <v>4975</v>
      </c>
      <c r="J1384" s="293" t="s">
        <v>4976</v>
      </c>
      <c r="K1384" s="293" t="s">
        <v>4737</v>
      </c>
      <c r="L1384" s="293" t="s">
        <v>4840</v>
      </c>
      <c r="M1384" s="293" t="s">
        <v>5230</v>
      </c>
      <c r="N1384" s="293"/>
      <c r="O1384" s="293" t="s">
        <v>9262</v>
      </c>
      <c r="P1384" s="293" t="s">
        <v>9263</v>
      </c>
      <c r="Q1384" s="293" t="s">
        <v>4741</v>
      </c>
    </row>
    <row r="1385" spans="1:17" x14ac:dyDescent="0.25">
      <c r="A1385" s="293" t="s">
        <v>9274</v>
      </c>
      <c r="B1385" s="293" t="s">
        <v>9275</v>
      </c>
      <c r="C1385" s="293" t="s">
        <v>9276</v>
      </c>
      <c r="D1385" s="293" t="s">
        <v>9269</v>
      </c>
      <c r="E1385" s="293" t="s">
        <v>9270</v>
      </c>
      <c r="F1385" s="293" t="s">
        <v>9269</v>
      </c>
      <c r="G1385" s="291"/>
      <c r="H1385" s="292">
        <v>0</v>
      </c>
      <c r="I1385" s="293" t="s">
        <v>4975</v>
      </c>
      <c r="J1385" s="293" t="s">
        <v>4976</v>
      </c>
      <c r="K1385" s="293" t="s">
        <v>4737</v>
      </c>
      <c r="L1385" s="293" t="s">
        <v>4840</v>
      </c>
      <c r="M1385" s="293" t="s">
        <v>5310</v>
      </c>
      <c r="N1385" s="293"/>
      <c r="O1385" s="293" t="s">
        <v>9262</v>
      </c>
      <c r="P1385" s="293" t="s">
        <v>9263</v>
      </c>
      <c r="Q1385" s="293" t="s">
        <v>4741</v>
      </c>
    </row>
    <row r="1386" spans="1:17" x14ac:dyDescent="0.25">
      <c r="A1386" s="293" t="s">
        <v>9277</v>
      </c>
      <c r="B1386" s="293" t="s">
        <v>9278</v>
      </c>
      <c r="C1386" s="293" t="s">
        <v>9279</v>
      </c>
      <c r="D1386" s="293" t="s">
        <v>9269</v>
      </c>
      <c r="E1386" s="293" t="s">
        <v>9280</v>
      </c>
      <c r="F1386" s="293" t="s">
        <v>9269</v>
      </c>
      <c r="G1386" s="291"/>
      <c r="H1386" s="292">
        <v>0</v>
      </c>
      <c r="I1386" s="293" t="s">
        <v>4975</v>
      </c>
      <c r="J1386" s="293" t="s">
        <v>4976</v>
      </c>
      <c r="K1386" s="293" t="s">
        <v>4737</v>
      </c>
      <c r="L1386" s="293" t="s">
        <v>4840</v>
      </c>
      <c r="M1386" s="293" t="s">
        <v>5310</v>
      </c>
      <c r="N1386" s="293"/>
      <c r="O1386" s="293" t="s">
        <v>9262</v>
      </c>
      <c r="P1386" s="293" t="s">
        <v>9263</v>
      </c>
      <c r="Q1386" s="293" t="s">
        <v>4741</v>
      </c>
    </row>
    <row r="1387" spans="1:17" x14ac:dyDescent="0.25">
      <c r="A1387" s="293" t="s">
        <v>9281</v>
      </c>
      <c r="B1387" s="293" t="s">
        <v>9282</v>
      </c>
      <c r="C1387" s="293" t="s">
        <v>9283</v>
      </c>
      <c r="D1387" s="293" t="s">
        <v>4750</v>
      </c>
      <c r="E1387" s="293" t="s">
        <v>9270</v>
      </c>
      <c r="F1387" s="293" t="s">
        <v>4750</v>
      </c>
      <c r="G1387" s="291"/>
      <c r="H1387" s="292">
        <v>0</v>
      </c>
      <c r="I1387" s="293" t="s">
        <v>5200</v>
      </c>
      <c r="J1387" s="293" t="s">
        <v>5201</v>
      </c>
      <c r="K1387" s="293" t="s">
        <v>4737</v>
      </c>
      <c r="L1387" s="293" t="s">
        <v>4840</v>
      </c>
      <c r="M1387" s="293" t="s">
        <v>5202</v>
      </c>
      <c r="N1387" s="293"/>
      <c r="O1387" s="293" t="s">
        <v>9262</v>
      </c>
      <c r="P1387" s="293" t="s">
        <v>9263</v>
      </c>
      <c r="Q1387" s="293" t="s">
        <v>4741</v>
      </c>
    </row>
    <row r="1388" spans="1:17" x14ac:dyDescent="0.25">
      <c r="A1388" s="293" t="s">
        <v>9284</v>
      </c>
      <c r="B1388" s="293" t="s">
        <v>9285</v>
      </c>
      <c r="C1388" s="293" t="s">
        <v>9286</v>
      </c>
      <c r="D1388" s="293" t="s">
        <v>4750</v>
      </c>
      <c r="E1388" s="293" t="s">
        <v>9270</v>
      </c>
      <c r="F1388" s="293" t="s">
        <v>4750</v>
      </c>
      <c r="G1388" s="291"/>
      <c r="H1388" s="292">
        <v>0</v>
      </c>
      <c r="I1388" s="293" t="s">
        <v>4975</v>
      </c>
      <c r="J1388" s="293" t="s">
        <v>4976</v>
      </c>
      <c r="K1388" s="293" t="s">
        <v>4737</v>
      </c>
      <c r="L1388" s="293" t="s">
        <v>4840</v>
      </c>
      <c r="M1388" s="293" t="s">
        <v>5230</v>
      </c>
      <c r="N1388" s="293"/>
      <c r="O1388" s="293" t="s">
        <v>9262</v>
      </c>
      <c r="P1388" s="293" t="s">
        <v>9263</v>
      </c>
      <c r="Q1388" s="293" t="s">
        <v>4741</v>
      </c>
    </row>
    <row r="1389" spans="1:17" x14ac:dyDescent="0.25">
      <c r="A1389" s="293" t="s">
        <v>9287</v>
      </c>
      <c r="B1389" s="293" t="s">
        <v>9288</v>
      </c>
      <c r="C1389" s="293" t="s">
        <v>9289</v>
      </c>
      <c r="D1389" s="293" t="s">
        <v>4750</v>
      </c>
      <c r="E1389" s="293" t="s">
        <v>9270</v>
      </c>
      <c r="F1389" s="293" t="s">
        <v>4750</v>
      </c>
      <c r="G1389" s="291"/>
      <c r="H1389" s="292">
        <v>0</v>
      </c>
      <c r="I1389" s="293" t="s">
        <v>4975</v>
      </c>
      <c r="J1389" s="293" t="s">
        <v>4976</v>
      </c>
      <c r="K1389" s="293" t="s">
        <v>4737</v>
      </c>
      <c r="L1389" s="293" t="s">
        <v>4840</v>
      </c>
      <c r="M1389" s="293" t="s">
        <v>4909</v>
      </c>
      <c r="N1389" s="293"/>
      <c r="O1389" s="293" t="s">
        <v>9262</v>
      </c>
      <c r="P1389" s="293" t="s">
        <v>9263</v>
      </c>
      <c r="Q1389" s="293" t="s">
        <v>4741</v>
      </c>
    </row>
    <row r="1390" spans="1:17" x14ac:dyDescent="0.25">
      <c r="A1390" s="293" t="s">
        <v>9290</v>
      </c>
      <c r="B1390" s="293" t="s">
        <v>9291</v>
      </c>
      <c r="C1390" s="293" t="s">
        <v>9292</v>
      </c>
      <c r="D1390" s="293" t="s">
        <v>4750</v>
      </c>
      <c r="E1390" s="293" t="s">
        <v>9270</v>
      </c>
      <c r="F1390" s="293" t="s">
        <v>4750</v>
      </c>
      <c r="G1390" s="291"/>
      <c r="H1390" s="292">
        <v>0</v>
      </c>
      <c r="I1390" s="293" t="s">
        <v>4975</v>
      </c>
      <c r="J1390" s="293" t="s">
        <v>4976</v>
      </c>
      <c r="K1390" s="293" t="s">
        <v>4737</v>
      </c>
      <c r="L1390" s="293" t="s">
        <v>4840</v>
      </c>
      <c r="M1390" s="293" t="s">
        <v>5230</v>
      </c>
      <c r="N1390" s="293"/>
      <c r="O1390" s="293" t="s">
        <v>9262</v>
      </c>
      <c r="P1390" s="293" t="s">
        <v>9263</v>
      </c>
      <c r="Q1390" s="293" t="s">
        <v>4741</v>
      </c>
    </row>
    <row r="1391" spans="1:17" x14ac:dyDescent="0.25">
      <c r="A1391" s="293" t="s">
        <v>9293</v>
      </c>
      <c r="B1391" s="293" t="s">
        <v>9294</v>
      </c>
      <c r="C1391" s="293" t="s">
        <v>9295</v>
      </c>
      <c r="D1391" s="293" t="s">
        <v>4750</v>
      </c>
      <c r="E1391" s="293" t="s">
        <v>9280</v>
      </c>
      <c r="F1391" s="293" t="s">
        <v>4750</v>
      </c>
      <c r="G1391" s="291"/>
      <c r="H1391" s="292">
        <v>0</v>
      </c>
      <c r="I1391" s="293" t="s">
        <v>5200</v>
      </c>
      <c r="J1391" s="293" t="s">
        <v>5201</v>
      </c>
      <c r="K1391" s="293" t="s">
        <v>4737</v>
      </c>
      <c r="L1391" s="293" t="s">
        <v>4840</v>
      </c>
      <c r="M1391" s="293" t="s">
        <v>5333</v>
      </c>
      <c r="N1391" s="293"/>
      <c r="O1391" s="293" t="s">
        <v>9262</v>
      </c>
      <c r="P1391" s="293" t="s">
        <v>9263</v>
      </c>
      <c r="Q1391" s="293" t="s">
        <v>4741</v>
      </c>
    </row>
    <row r="1392" spans="1:17" x14ac:dyDescent="0.25">
      <c r="A1392" s="293" t="s">
        <v>9296</v>
      </c>
      <c r="B1392" s="293" t="s">
        <v>9297</v>
      </c>
      <c r="C1392" s="293" t="s">
        <v>9298</v>
      </c>
      <c r="D1392" s="293" t="s">
        <v>4750</v>
      </c>
      <c r="E1392" s="293" t="s">
        <v>9270</v>
      </c>
      <c r="F1392" s="293" t="s">
        <v>4750</v>
      </c>
      <c r="G1392" s="291"/>
      <c r="H1392" s="292">
        <v>0</v>
      </c>
      <c r="I1392" s="293" t="s">
        <v>4975</v>
      </c>
      <c r="J1392" s="293" t="s">
        <v>4976</v>
      </c>
      <c r="K1392" s="293" t="s">
        <v>4737</v>
      </c>
      <c r="L1392" s="293" t="s">
        <v>4840</v>
      </c>
      <c r="M1392" s="293" t="s">
        <v>4909</v>
      </c>
      <c r="N1392" s="293"/>
      <c r="O1392" s="293" t="s">
        <v>9262</v>
      </c>
      <c r="P1392" s="293" t="s">
        <v>9263</v>
      </c>
      <c r="Q1392" s="293" t="s">
        <v>4741</v>
      </c>
    </row>
    <row r="1393" spans="1:17" x14ac:dyDescent="0.25">
      <c r="A1393" s="293" t="s">
        <v>9299</v>
      </c>
      <c r="B1393" s="293" t="s">
        <v>9300</v>
      </c>
      <c r="C1393" s="293" t="s">
        <v>9301</v>
      </c>
      <c r="D1393" s="293" t="s">
        <v>4750</v>
      </c>
      <c r="E1393" s="293" t="s">
        <v>9270</v>
      </c>
      <c r="F1393" s="293" t="s">
        <v>4750</v>
      </c>
      <c r="G1393" s="291"/>
      <c r="H1393" s="292">
        <v>0</v>
      </c>
      <c r="I1393" s="293" t="s">
        <v>5200</v>
      </c>
      <c r="J1393" s="293" t="s">
        <v>5201</v>
      </c>
      <c r="K1393" s="293" t="s">
        <v>4737</v>
      </c>
      <c r="L1393" s="293" t="s">
        <v>4840</v>
      </c>
      <c r="M1393" s="293" t="s">
        <v>5333</v>
      </c>
      <c r="N1393" s="293"/>
      <c r="O1393" s="293" t="s">
        <v>9262</v>
      </c>
      <c r="P1393" s="293" t="s">
        <v>9263</v>
      </c>
      <c r="Q1393" s="293" t="s">
        <v>4741</v>
      </c>
    </row>
    <row r="1394" spans="1:17" x14ac:dyDescent="0.25">
      <c r="A1394" s="293" t="s">
        <v>9302</v>
      </c>
      <c r="B1394" s="293" t="s">
        <v>9303</v>
      </c>
      <c r="C1394" s="293" t="s">
        <v>9304</v>
      </c>
      <c r="D1394" s="293" t="s">
        <v>4750</v>
      </c>
      <c r="E1394" s="293" t="s">
        <v>9270</v>
      </c>
      <c r="F1394" s="293" t="s">
        <v>4750</v>
      </c>
      <c r="G1394" s="291"/>
      <c r="H1394" s="292">
        <v>0</v>
      </c>
      <c r="I1394" s="293" t="s">
        <v>4975</v>
      </c>
      <c r="J1394" s="293" t="s">
        <v>4976</v>
      </c>
      <c r="K1394" s="293" t="s">
        <v>4737</v>
      </c>
      <c r="L1394" s="293" t="s">
        <v>4840</v>
      </c>
      <c r="M1394" s="293" t="s">
        <v>4909</v>
      </c>
      <c r="N1394" s="293"/>
      <c r="O1394" s="293" t="s">
        <v>9262</v>
      </c>
      <c r="P1394" s="293" t="s">
        <v>9263</v>
      </c>
      <c r="Q1394" s="293" t="s">
        <v>4741</v>
      </c>
    </row>
    <row r="1395" spans="1:17" x14ac:dyDescent="0.25">
      <c r="A1395" s="293" t="s">
        <v>9305</v>
      </c>
      <c r="B1395" s="293" t="s">
        <v>9306</v>
      </c>
      <c r="C1395" s="293" t="s">
        <v>9307</v>
      </c>
      <c r="D1395" s="293" t="s">
        <v>4750</v>
      </c>
      <c r="E1395" s="293" t="s">
        <v>9270</v>
      </c>
      <c r="F1395" s="293" t="s">
        <v>4750</v>
      </c>
      <c r="G1395" s="291"/>
      <c r="H1395" s="292">
        <v>0</v>
      </c>
      <c r="I1395" s="293" t="s">
        <v>4975</v>
      </c>
      <c r="J1395" s="293" t="s">
        <v>4976</v>
      </c>
      <c r="K1395" s="293" t="s">
        <v>4737</v>
      </c>
      <c r="L1395" s="293" t="s">
        <v>4840</v>
      </c>
      <c r="M1395" s="293" t="s">
        <v>5230</v>
      </c>
      <c r="N1395" s="293"/>
      <c r="O1395" s="293" t="s">
        <v>9262</v>
      </c>
      <c r="P1395" s="293" t="s">
        <v>9263</v>
      </c>
      <c r="Q1395" s="293" t="s">
        <v>4741</v>
      </c>
    </row>
    <row r="1396" spans="1:17" x14ac:dyDescent="0.25">
      <c r="A1396" s="293" t="s">
        <v>9308</v>
      </c>
      <c r="B1396" s="293" t="s">
        <v>9309</v>
      </c>
      <c r="C1396" s="293" t="s">
        <v>9310</v>
      </c>
      <c r="D1396" s="293" t="s">
        <v>9269</v>
      </c>
      <c r="E1396" s="293" t="s">
        <v>9311</v>
      </c>
      <c r="F1396" s="293" t="s">
        <v>9269</v>
      </c>
      <c r="G1396" s="291"/>
      <c r="H1396" s="292">
        <v>0</v>
      </c>
      <c r="I1396" s="293" t="s">
        <v>4975</v>
      </c>
      <c r="J1396" s="293" t="s">
        <v>4976</v>
      </c>
      <c r="K1396" s="293" t="s">
        <v>4737</v>
      </c>
      <c r="L1396" s="293" t="s">
        <v>4840</v>
      </c>
      <c r="M1396" s="293" t="s">
        <v>5161</v>
      </c>
      <c r="N1396" s="293"/>
      <c r="O1396" s="293" t="s">
        <v>9262</v>
      </c>
      <c r="P1396" s="293" t="s">
        <v>9263</v>
      </c>
      <c r="Q1396" s="293" t="s">
        <v>4741</v>
      </c>
    </row>
    <row r="1397" spans="1:17" x14ac:dyDescent="0.25">
      <c r="A1397" s="293" t="s">
        <v>9312</v>
      </c>
      <c r="B1397" s="293" t="s">
        <v>9313</v>
      </c>
      <c r="C1397" s="293" t="s">
        <v>9314</v>
      </c>
      <c r="D1397" s="293" t="s">
        <v>4750</v>
      </c>
      <c r="E1397" s="293" t="s">
        <v>9270</v>
      </c>
      <c r="F1397" s="293" t="s">
        <v>4750</v>
      </c>
      <c r="G1397" s="291"/>
      <c r="H1397" s="292">
        <v>0</v>
      </c>
      <c r="I1397" s="293" t="s">
        <v>5200</v>
      </c>
      <c r="J1397" s="293" t="s">
        <v>5201</v>
      </c>
      <c r="K1397" s="293" t="s">
        <v>4737</v>
      </c>
      <c r="L1397" s="293" t="s">
        <v>4840</v>
      </c>
      <c r="M1397" s="293" t="s">
        <v>5210</v>
      </c>
      <c r="N1397" s="293"/>
      <c r="O1397" s="293" t="s">
        <v>9262</v>
      </c>
      <c r="P1397" s="293" t="s">
        <v>9263</v>
      </c>
      <c r="Q1397" s="293" t="s">
        <v>4741</v>
      </c>
    </row>
    <row r="1398" spans="1:17" x14ac:dyDescent="0.25">
      <c r="A1398" s="293" t="s">
        <v>9315</v>
      </c>
      <c r="B1398" s="293" t="s">
        <v>9316</v>
      </c>
      <c r="C1398" s="293" t="s">
        <v>9317</v>
      </c>
      <c r="D1398" s="293" t="s">
        <v>9318</v>
      </c>
      <c r="E1398" s="293" t="s">
        <v>9270</v>
      </c>
      <c r="F1398" s="293" t="s">
        <v>9318</v>
      </c>
      <c r="G1398" s="291"/>
      <c r="H1398" s="292">
        <v>0</v>
      </c>
      <c r="I1398" s="293" t="s">
        <v>4975</v>
      </c>
      <c r="J1398" s="293" t="s">
        <v>4976</v>
      </c>
      <c r="K1398" s="293" t="s">
        <v>4737</v>
      </c>
      <c r="L1398" s="293" t="s">
        <v>4840</v>
      </c>
      <c r="M1398" s="293" t="s">
        <v>6026</v>
      </c>
      <c r="N1398" s="293"/>
      <c r="O1398" s="293" t="s">
        <v>9262</v>
      </c>
      <c r="P1398" s="293" t="s">
        <v>9263</v>
      </c>
      <c r="Q1398" s="293" t="s">
        <v>4741</v>
      </c>
    </row>
    <row r="1399" spans="1:17" x14ac:dyDescent="0.25">
      <c r="A1399" s="293" t="s">
        <v>9319</v>
      </c>
      <c r="B1399" s="293" t="s">
        <v>9320</v>
      </c>
      <c r="C1399" s="293" t="s">
        <v>9321</v>
      </c>
      <c r="D1399" s="293"/>
      <c r="E1399" s="293" t="s">
        <v>9322</v>
      </c>
      <c r="F1399" s="293" t="s">
        <v>9323</v>
      </c>
      <c r="G1399" s="291"/>
      <c r="H1399" s="292">
        <v>0</v>
      </c>
      <c r="I1399" s="293" t="s">
        <v>4975</v>
      </c>
      <c r="J1399" s="293" t="s">
        <v>4976</v>
      </c>
      <c r="K1399" s="293" t="s">
        <v>4737</v>
      </c>
      <c r="L1399" s="293" t="s">
        <v>4840</v>
      </c>
      <c r="M1399" s="293" t="s">
        <v>5230</v>
      </c>
      <c r="N1399" s="293" t="s">
        <v>9324</v>
      </c>
      <c r="O1399" s="293" t="s">
        <v>9319</v>
      </c>
      <c r="P1399" s="293" t="s">
        <v>9320</v>
      </c>
      <c r="Q1399" s="293" t="s">
        <v>4741</v>
      </c>
    </row>
    <row r="1400" spans="1:17" x14ac:dyDescent="0.25">
      <c r="A1400" s="293" t="s">
        <v>9325</v>
      </c>
      <c r="B1400" s="293" t="s">
        <v>9326</v>
      </c>
      <c r="C1400" s="293" t="s">
        <v>9327</v>
      </c>
      <c r="D1400" s="293"/>
      <c r="E1400" s="293"/>
      <c r="F1400" s="293" t="s">
        <v>9328</v>
      </c>
      <c r="G1400" s="291"/>
      <c r="H1400" s="292">
        <v>0</v>
      </c>
      <c r="I1400" s="293"/>
      <c r="J1400" s="293"/>
      <c r="K1400" s="293" t="s">
        <v>4737</v>
      </c>
      <c r="L1400" s="293" t="s">
        <v>4738</v>
      </c>
      <c r="M1400" s="293" t="s">
        <v>4818</v>
      </c>
      <c r="N1400" s="293" t="s">
        <v>9329</v>
      </c>
      <c r="O1400" s="293" t="s">
        <v>9325</v>
      </c>
      <c r="P1400" s="293" t="s">
        <v>9326</v>
      </c>
      <c r="Q1400" s="293" t="s">
        <v>4741</v>
      </c>
    </row>
    <row r="1401" spans="1:17" x14ac:dyDescent="0.25">
      <c r="A1401" s="293" t="s">
        <v>9330</v>
      </c>
      <c r="B1401" s="293" t="s">
        <v>9331</v>
      </c>
      <c r="C1401" s="293" t="s">
        <v>9332</v>
      </c>
      <c r="D1401" s="293"/>
      <c r="E1401" s="293"/>
      <c r="F1401" s="293" t="s">
        <v>9333</v>
      </c>
      <c r="G1401" s="291"/>
      <c r="H1401" s="292">
        <v>0</v>
      </c>
      <c r="I1401" s="293"/>
      <c r="J1401" s="293"/>
      <c r="K1401" s="293" t="s">
        <v>4737</v>
      </c>
      <c r="L1401" s="293" t="s">
        <v>4840</v>
      </c>
      <c r="M1401" s="293" t="s">
        <v>5202</v>
      </c>
      <c r="N1401" s="293"/>
      <c r="O1401" s="293" t="s">
        <v>9330</v>
      </c>
      <c r="P1401" s="293" t="s">
        <v>9331</v>
      </c>
      <c r="Q1401" s="293" t="s">
        <v>4741</v>
      </c>
    </row>
    <row r="1402" spans="1:17" x14ac:dyDescent="0.25">
      <c r="A1402" s="293" t="s">
        <v>113</v>
      </c>
      <c r="B1402" s="293" t="s">
        <v>9334</v>
      </c>
      <c r="C1402" s="293" t="s">
        <v>9335</v>
      </c>
      <c r="D1402" s="293"/>
      <c r="E1402" s="293" t="s">
        <v>7186</v>
      </c>
      <c r="F1402" s="293" t="s">
        <v>9336</v>
      </c>
      <c r="G1402" s="291"/>
      <c r="H1402" s="292">
        <v>0</v>
      </c>
      <c r="I1402" s="293" t="s">
        <v>5200</v>
      </c>
      <c r="J1402" s="293" t="s">
        <v>5201</v>
      </c>
      <c r="K1402" s="293" t="s">
        <v>4737</v>
      </c>
      <c r="L1402" s="293" t="s">
        <v>4840</v>
      </c>
      <c r="M1402" s="293" t="s">
        <v>5210</v>
      </c>
      <c r="N1402" s="293" t="s">
        <v>9337</v>
      </c>
      <c r="O1402" s="293" t="s">
        <v>18842</v>
      </c>
      <c r="P1402" s="293" t="s">
        <v>9334</v>
      </c>
      <c r="Q1402" s="293" t="s">
        <v>8502</v>
      </c>
    </row>
    <row r="1403" spans="1:17" x14ac:dyDescent="0.25">
      <c r="A1403" s="293" t="s">
        <v>114</v>
      </c>
      <c r="B1403" s="293" t="s">
        <v>1441</v>
      </c>
      <c r="C1403" s="293" t="s">
        <v>9338</v>
      </c>
      <c r="D1403" s="293" t="s">
        <v>4750</v>
      </c>
      <c r="E1403" s="293" t="s">
        <v>9339</v>
      </c>
      <c r="F1403" s="293"/>
      <c r="G1403" s="291"/>
      <c r="H1403" s="292">
        <v>0</v>
      </c>
      <c r="I1403" s="293" t="s">
        <v>5200</v>
      </c>
      <c r="J1403" s="293" t="s">
        <v>5201</v>
      </c>
      <c r="K1403" s="293" t="s">
        <v>4737</v>
      </c>
      <c r="L1403" s="293" t="s">
        <v>4840</v>
      </c>
      <c r="M1403" s="293" t="s">
        <v>5333</v>
      </c>
      <c r="N1403" s="293"/>
      <c r="O1403" s="293" t="s">
        <v>18842</v>
      </c>
      <c r="P1403" s="293" t="s">
        <v>9334</v>
      </c>
      <c r="Q1403" s="293" t="s">
        <v>4741</v>
      </c>
    </row>
    <row r="1404" spans="1:17" x14ac:dyDescent="0.25">
      <c r="A1404" s="293" t="s">
        <v>9340</v>
      </c>
      <c r="B1404" s="293" t="s">
        <v>1444</v>
      </c>
      <c r="C1404" s="293" t="s">
        <v>9341</v>
      </c>
      <c r="D1404" s="293" t="s">
        <v>4750</v>
      </c>
      <c r="E1404" s="293" t="s">
        <v>9339</v>
      </c>
      <c r="F1404" s="293"/>
      <c r="G1404" s="291"/>
      <c r="H1404" s="292">
        <v>0</v>
      </c>
      <c r="I1404" s="293" t="s">
        <v>5200</v>
      </c>
      <c r="J1404" s="293" t="s">
        <v>5201</v>
      </c>
      <c r="K1404" s="293" t="s">
        <v>4737</v>
      </c>
      <c r="L1404" s="293" t="s">
        <v>4840</v>
      </c>
      <c r="M1404" s="293" t="s">
        <v>4852</v>
      </c>
      <c r="N1404" s="293"/>
      <c r="O1404" s="293" t="s">
        <v>18842</v>
      </c>
      <c r="P1404" s="293" t="s">
        <v>9334</v>
      </c>
      <c r="Q1404" s="293" t="s">
        <v>4741</v>
      </c>
    </row>
    <row r="1405" spans="1:17" x14ac:dyDescent="0.25">
      <c r="A1405" s="293" t="s">
        <v>9342</v>
      </c>
      <c r="B1405" s="293" t="s">
        <v>1453</v>
      </c>
      <c r="C1405" s="293" t="s">
        <v>9343</v>
      </c>
      <c r="D1405" s="293" t="s">
        <v>4750</v>
      </c>
      <c r="E1405" s="293" t="s">
        <v>9339</v>
      </c>
      <c r="F1405" s="293"/>
      <c r="G1405" s="291"/>
      <c r="H1405" s="292">
        <v>0</v>
      </c>
      <c r="I1405" s="293" t="s">
        <v>5200</v>
      </c>
      <c r="J1405" s="293" t="s">
        <v>5201</v>
      </c>
      <c r="K1405" s="293" t="s">
        <v>4737</v>
      </c>
      <c r="L1405" s="293" t="s">
        <v>4840</v>
      </c>
      <c r="M1405" s="293" t="s">
        <v>5202</v>
      </c>
      <c r="N1405" s="293"/>
      <c r="O1405" s="293" t="s">
        <v>18842</v>
      </c>
      <c r="P1405" s="293" t="s">
        <v>9334</v>
      </c>
      <c r="Q1405" s="293" t="s">
        <v>4741</v>
      </c>
    </row>
    <row r="1406" spans="1:17" x14ac:dyDescent="0.25">
      <c r="A1406" s="293" t="s">
        <v>9344</v>
      </c>
      <c r="B1406" s="293" t="s">
        <v>1504</v>
      </c>
      <c r="C1406" s="293" t="s">
        <v>9345</v>
      </c>
      <c r="D1406" s="293" t="s">
        <v>4750</v>
      </c>
      <c r="E1406" s="293" t="s">
        <v>9339</v>
      </c>
      <c r="F1406" s="293"/>
      <c r="G1406" s="291"/>
      <c r="H1406" s="292">
        <v>0</v>
      </c>
      <c r="I1406" s="293" t="s">
        <v>5200</v>
      </c>
      <c r="J1406" s="293" t="s">
        <v>5201</v>
      </c>
      <c r="K1406" s="293" t="s">
        <v>4737</v>
      </c>
      <c r="L1406" s="293" t="s">
        <v>4840</v>
      </c>
      <c r="M1406" s="293" t="s">
        <v>5333</v>
      </c>
      <c r="N1406" s="293"/>
      <c r="O1406" s="293" t="s">
        <v>18842</v>
      </c>
      <c r="P1406" s="293" t="s">
        <v>9334</v>
      </c>
      <c r="Q1406" s="293" t="s">
        <v>4741</v>
      </c>
    </row>
    <row r="1407" spans="1:17" x14ac:dyDescent="0.25">
      <c r="A1407" s="293" t="s">
        <v>9346</v>
      </c>
      <c r="B1407" s="293" t="s">
        <v>1553</v>
      </c>
      <c r="C1407" s="293" t="s">
        <v>9347</v>
      </c>
      <c r="D1407" s="293" t="s">
        <v>4750</v>
      </c>
      <c r="E1407" s="293" t="s">
        <v>9339</v>
      </c>
      <c r="F1407" s="293"/>
      <c r="G1407" s="291"/>
      <c r="H1407" s="292">
        <v>0</v>
      </c>
      <c r="I1407" s="293" t="s">
        <v>5200</v>
      </c>
      <c r="J1407" s="293" t="s">
        <v>5201</v>
      </c>
      <c r="K1407" s="293" t="s">
        <v>4737</v>
      </c>
      <c r="L1407" s="293" t="s">
        <v>4840</v>
      </c>
      <c r="M1407" s="293" t="s">
        <v>5210</v>
      </c>
      <c r="N1407" s="293"/>
      <c r="O1407" s="293" t="s">
        <v>18842</v>
      </c>
      <c r="P1407" s="293" t="s">
        <v>9334</v>
      </c>
      <c r="Q1407" s="293" t="s">
        <v>4741</v>
      </c>
    </row>
    <row r="1408" spans="1:17" x14ac:dyDescent="0.25">
      <c r="A1408" s="293" t="s">
        <v>9348</v>
      </c>
      <c r="B1408" s="293" t="s">
        <v>9349</v>
      </c>
      <c r="C1408" s="293" t="s">
        <v>9350</v>
      </c>
      <c r="D1408" s="293"/>
      <c r="E1408" s="293" t="s">
        <v>9351</v>
      </c>
      <c r="F1408" s="293" t="s">
        <v>9352</v>
      </c>
      <c r="G1408" s="291">
        <v>60</v>
      </c>
      <c r="H1408" s="292">
        <v>0</v>
      </c>
      <c r="I1408" s="293"/>
      <c r="J1408" s="293"/>
      <c r="K1408" s="293" t="s">
        <v>4737</v>
      </c>
      <c r="L1408" s="293" t="s">
        <v>4738</v>
      </c>
      <c r="M1408" s="293" t="s">
        <v>4865</v>
      </c>
      <c r="N1408" s="293"/>
      <c r="O1408" s="293" t="s">
        <v>18814</v>
      </c>
      <c r="P1408" s="293" t="s">
        <v>9349</v>
      </c>
      <c r="Q1408" s="293" t="s">
        <v>4741</v>
      </c>
    </row>
    <row r="1409" spans="1:17" x14ac:dyDescent="0.25">
      <c r="A1409" s="293" t="s">
        <v>9353</v>
      </c>
      <c r="B1409" s="293" t="s">
        <v>9354</v>
      </c>
      <c r="C1409" s="293" t="s">
        <v>9355</v>
      </c>
      <c r="D1409" s="293"/>
      <c r="E1409" s="293" t="s">
        <v>9356</v>
      </c>
      <c r="F1409" s="293" t="s">
        <v>4750</v>
      </c>
      <c r="G1409" s="291">
        <v>60</v>
      </c>
      <c r="H1409" s="292">
        <v>0</v>
      </c>
      <c r="I1409" s="293" t="s">
        <v>4850</v>
      </c>
      <c r="J1409" s="293" t="s">
        <v>4851</v>
      </c>
      <c r="K1409" s="293" t="s">
        <v>4737</v>
      </c>
      <c r="L1409" s="293" t="s">
        <v>4840</v>
      </c>
      <c r="M1409" s="293" t="s">
        <v>5202</v>
      </c>
      <c r="N1409" s="293" t="s">
        <v>9357</v>
      </c>
      <c r="O1409" s="293" t="s">
        <v>18814</v>
      </c>
      <c r="P1409" s="293" t="s">
        <v>9349</v>
      </c>
      <c r="Q1409" s="293" t="s">
        <v>4741</v>
      </c>
    </row>
    <row r="1410" spans="1:17" x14ac:dyDescent="0.25">
      <c r="A1410" s="293" t="s">
        <v>9358</v>
      </c>
      <c r="B1410" s="293" t="s">
        <v>9359</v>
      </c>
      <c r="C1410" s="293" t="s">
        <v>9360</v>
      </c>
      <c r="D1410" s="293"/>
      <c r="E1410" s="293" t="s">
        <v>9356</v>
      </c>
      <c r="F1410" s="293" t="s">
        <v>4750</v>
      </c>
      <c r="G1410" s="291">
        <v>60</v>
      </c>
      <c r="H1410" s="292">
        <v>0</v>
      </c>
      <c r="I1410" s="293" t="s">
        <v>4856</v>
      </c>
      <c r="J1410" s="293" t="s">
        <v>4857</v>
      </c>
      <c r="K1410" s="293" t="s">
        <v>4737</v>
      </c>
      <c r="L1410" s="293" t="s">
        <v>5186</v>
      </c>
      <c r="M1410" s="293" t="s">
        <v>4859</v>
      </c>
      <c r="N1410" s="293"/>
      <c r="O1410" s="293" t="s">
        <v>18814</v>
      </c>
      <c r="P1410" s="293" t="s">
        <v>9349</v>
      </c>
      <c r="Q1410" s="293" t="s">
        <v>4741</v>
      </c>
    </row>
    <row r="1411" spans="1:17" x14ac:dyDescent="0.25">
      <c r="A1411" s="293" t="s">
        <v>9361</v>
      </c>
      <c r="B1411" s="293" t="s">
        <v>9362</v>
      </c>
      <c r="C1411" s="293" t="s">
        <v>9363</v>
      </c>
      <c r="D1411" s="293"/>
      <c r="E1411" s="293" t="s">
        <v>9356</v>
      </c>
      <c r="F1411" s="293" t="s">
        <v>4750</v>
      </c>
      <c r="G1411" s="291">
        <v>60</v>
      </c>
      <c r="H1411" s="292">
        <v>0</v>
      </c>
      <c r="I1411" s="293" t="s">
        <v>4856</v>
      </c>
      <c r="J1411" s="293" t="s">
        <v>4857</v>
      </c>
      <c r="K1411" s="293" t="s">
        <v>4737</v>
      </c>
      <c r="L1411" s="293" t="s">
        <v>5186</v>
      </c>
      <c r="M1411" s="293" t="s">
        <v>4859</v>
      </c>
      <c r="N1411" s="293"/>
      <c r="O1411" s="293" t="s">
        <v>18814</v>
      </c>
      <c r="P1411" s="293" t="s">
        <v>9349</v>
      </c>
      <c r="Q1411" s="293" t="s">
        <v>4741</v>
      </c>
    </row>
    <row r="1412" spans="1:17" x14ac:dyDescent="0.25">
      <c r="A1412" s="293" t="s">
        <v>9364</v>
      </c>
      <c r="B1412" s="293" t="s">
        <v>9365</v>
      </c>
      <c r="C1412" s="293" t="s">
        <v>9366</v>
      </c>
      <c r="D1412" s="293"/>
      <c r="E1412" s="293" t="s">
        <v>9356</v>
      </c>
      <c r="F1412" s="293" t="s">
        <v>4750</v>
      </c>
      <c r="G1412" s="291">
        <v>60</v>
      </c>
      <c r="H1412" s="292">
        <v>0</v>
      </c>
      <c r="I1412" s="293" t="s">
        <v>4856</v>
      </c>
      <c r="J1412" s="293" t="s">
        <v>4857</v>
      </c>
      <c r="K1412" s="293" t="s">
        <v>4737</v>
      </c>
      <c r="L1412" s="293" t="s">
        <v>9367</v>
      </c>
      <c r="M1412" s="293" t="s">
        <v>4859</v>
      </c>
      <c r="N1412" s="293"/>
      <c r="O1412" s="293" t="s">
        <v>18814</v>
      </c>
      <c r="P1412" s="293" t="s">
        <v>9349</v>
      </c>
      <c r="Q1412" s="293" t="s">
        <v>4741</v>
      </c>
    </row>
    <row r="1413" spans="1:17" x14ac:dyDescent="0.25">
      <c r="A1413" s="293" t="s">
        <v>9368</v>
      </c>
      <c r="B1413" s="293" t="s">
        <v>9369</v>
      </c>
      <c r="C1413" s="293" t="s">
        <v>9370</v>
      </c>
      <c r="D1413" s="293"/>
      <c r="E1413" s="293" t="s">
        <v>9356</v>
      </c>
      <c r="F1413" s="293" t="s">
        <v>4750</v>
      </c>
      <c r="G1413" s="291">
        <v>60</v>
      </c>
      <c r="H1413" s="292">
        <v>0</v>
      </c>
      <c r="I1413" s="293" t="s">
        <v>4856</v>
      </c>
      <c r="J1413" s="293" t="s">
        <v>4857</v>
      </c>
      <c r="K1413" s="293" t="s">
        <v>4737</v>
      </c>
      <c r="L1413" s="293" t="s">
        <v>7858</v>
      </c>
      <c r="M1413" s="293" t="s">
        <v>4859</v>
      </c>
      <c r="N1413" s="293"/>
      <c r="O1413" s="293" t="s">
        <v>18814</v>
      </c>
      <c r="P1413" s="293" t="s">
        <v>9349</v>
      </c>
      <c r="Q1413" s="293" t="s">
        <v>4741</v>
      </c>
    </row>
    <row r="1414" spans="1:17" x14ac:dyDescent="0.25">
      <c r="A1414" s="293" t="s">
        <v>9371</v>
      </c>
      <c r="B1414" s="293" t="s">
        <v>9372</v>
      </c>
      <c r="C1414" s="293" t="s">
        <v>9373</v>
      </c>
      <c r="D1414" s="293"/>
      <c r="E1414" s="293" t="s">
        <v>9356</v>
      </c>
      <c r="F1414" s="293" t="s">
        <v>4750</v>
      </c>
      <c r="G1414" s="291">
        <v>60</v>
      </c>
      <c r="H1414" s="292">
        <v>0</v>
      </c>
      <c r="I1414" s="293" t="s">
        <v>4856</v>
      </c>
      <c r="J1414" s="293" t="s">
        <v>4857</v>
      </c>
      <c r="K1414" s="293" t="s">
        <v>4737</v>
      </c>
      <c r="L1414" s="293" t="s">
        <v>9374</v>
      </c>
      <c r="M1414" s="293" t="s">
        <v>4859</v>
      </c>
      <c r="N1414" s="293"/>
      <c r="O1414" s="293" t="s">
        <v>18814</v>
      </c>
      <c r="P1414" s="293" t="s">
        <v>9349</v>
      </c>
      <c r="Q1414" s="293" t="s">
        <v>4741</v>
      </c>
    </row>
    <row r="1415" spans="1:17" x14ac:dyDescent="0.25">
      <c r="A1415" s="293" t="s">
        <v>9375</v>
      </c>
      <c r="B1415" s="293" t="s">
        <v>9376</v>
      </c>
      <c r="C1415" s="293" t="s">
        <v>9377</v>
      </c>
      <c r="D1415" s="293"/>
      <c r="E1415" s="293" t="s">
        <v>9356</v>
      </c>
      <c r="F1415" s="293" t="s">
        <v>4750</v>
      </c>
      <c r="G1415" s="291">
        <v>60</v>
      </c>
      <c r="H1415" s="292">
        <v>0</v>
      </c>
      <c r="I1415" s="293" t="s">
        <v>4856</v>
      </c>
      <c r="J1415" s="293" t="s">
        <v>4857</v>
      </c>
      <c r="K1415" s="293" t="s">
        <v>4737</v>
      </c>
      <c r="L1415" s="293" t="s">
        <v>5186</v>
      </c>
      <c r="M1415" s="293" t="s">
        <v>4859</v>
      </c>
      <c r="N1415" s="293"/>
      <c r="O1415" s="293" t="s">
        <v>18814</v>
      </c>
      <c r="P1415" s="293" t="s">
        <v>9349</v>
      </c>
      <c r="Q1415" s="293" t="s">
        <v>4741</v>
      </c>
    </row>
    <row r="1416" spans="1:17" x14ac:dyDescent="0.25">
      <c r="A1416" s="293" t="s">
        <v>9378</v>
      </c>
      <c r="B1416" s="293" t="s">
        <v>9379</v>
      </c>
      <c r="C1416" s="293" t="s">
        <v>9380</v>
      </c>
      <c r="D1416" s="293"/>
      <c r="E1416" s="293" t="s">
        <v>9356</v>
      </c>
      <c r="F1416" s="293" t="s">
        <v>4750</v>
      </c>
      <c r="G1416" s="291">
        <v>60</v>
      </c>
      <c r="H1416" s="292">
        <v>0</v>
      </c>
      <c r="I1416" s="293" t="s">
        <v>4856</v>
      </c>
      <c r="J1416" s="293" t="s">
        <v>4857</v>
      </c>
      <c r="K1416" s="293" t="s">
        <v>4737</v>
      </c>
      <c r="L1416" s="293" t="s">
        <v>8028</v>
      </c>
      <c r="M1416" s="293" t="s">
        <v>4859</v>
      </c>
      <c r="N1416" s="293"/>
      <c r="O1416" s="293" t="s">
        <v>18814</v>
      </c>
      <c r="P1416" s="293" t="s">
        <v>9349</v>
      </c>
      <c r="Q1416" s="293" t="s">
        <v>4741</v>
      </c>
    </row>
    <row r="1417" spans="1:17" x14ac:dyDescent="0.25">
      <c r="A1417" s="293" t="s">
        <v>9381</v>
      </c>
      <c r="B1417" s="293" t="s">
        <v>9382</v>
      </c>
      <c r="C1417" s="293" t="s">
        <v>9383</v>
      </c>
      <c r="D1417" s="293"/>
      <c r="E1417" s="293" t="s">
        <v>9356</v>
      </c>
      <c r="F1417" s="293" t="s">
        <v>4750</v>
      </c>
      <c r="G1417" s="291">
        <v>60</v>
      </c>
      <c r="H1417" s="292">
        <v>0</v>
      </c>
      <c r="I1417" s="293" t="s">
        <v>4856</v>
      </c>
      <c r="J1417" s="293" t="s">
        <v>4857</v>
      </c>
      <c r="K1417" s="293" t="s">
        <v>4737</v>
      </c>
      <c r="L1417" s="293" t="s">
        <v>7858</v>
      </c>
      <c r="M1417" s="293" t="s">
        <v>4859</v>
      </c>
      <c r="N1417" s="293"/>
      <c r="O1417" s="293" t="s">
        <v>18814</v>
      </c>
      <c r="P1417" s="293" t="s">
        <v>9349</v>
      </c>
      <c r="Q1417" s="293" t="s">
        <v>4741</v>
      </c>
    </row>
    <row r="1418" spans="1:17" x14ac:dyDescent="0.25">
      <c r="A1418" s="293" t="s">
        <v>9384</v>
      </c>
      <c r="B1418" s="293" t="s">
        <v>9385</v>
      </c>
      <c r="C1418" s="293" t="s">
        <v>9386</v>
      </c>
      <c r="D1418" s="293"/>
      <c r="E1418" s="293" t="s">
        <v>9356</v>
      </c>
      <c r="F1418" s="293" t="s">
        <v>4750</v>
      </c>
      <c r="G1418" s="291">
        <v>60</v>
      </c>
      <c r="H1418" s="292">
        <v>0</v>
      </c>
      <c r="I1418" s="293" t="s">
        <v>4856</v>
      </c>
      <c r="J1418" s="293" t="s">
        <v>4857</v>
      </c>
      <c r="K1418" s="293" t="s">
        <v>4737</v>
      </c>
      <c r="L1418" s="293" t="s">
        <v>9374</v>
      </c>
      <c r="M1418" s="293" t="s">
        <v>4859</v>
      </c>
      <c r="N1418" s="293"/>
      <c r="O1418" s="293" t="s">
        <v>18814</v>
      </c>
      <c r="P1418" s="293" t="s">
        <v>9349</v>
      </c>
      <c r="Q1418" s="293" t="s">
        <v>4741</v>
      </c>
    </row>
    <row r="1419" spans="1:17" x14ac:dyDescent="0.25">
      <c r="A1419" s="293" t="s">
        <v>9387</v>
      </c>
      <c r="B1419" s="293" t="s">
        <v>9388</v>
      </c>
      <c r="C1419" s="293" t="s">
        <v>9389</v>
      </c>
      <c r="D1419" s="293"/>
      <c r="E1419" s="293" t="s">
        <v>9356</v>
      </c>
      <c r="F1419" s="293" t="s">
        <v>4750</v>
      </c>
      <c r="G1419" s="291">
        <v>60</v>
      </c>
      <c r="H1419" s="292">
        <v>0</v>
      </c>
      <c r="I1419" s="293" t="s">
        <v>4856</v>
      </c>
      <c r="J1419" s="293" t="s">
        <v>4857</v>
      </c>
      <c r="K1419" s="293" t="s">
        <v>4737</v>
      </c>
      <c r="L1419" s="293" t="s">
        <v>5314</v>
      </c>
      <c r="M1419" s="293" t="s">
        <v>4859</v>
      </c>
      <c r="N1419" s="293"/>
      <c r="O1419" s="293" t="s">
        <v>18814</v>
      </c>
      <c r="P1419" s="293" t="s">
        <v>9349</v>
      </c>
      <c r="Q1419" s="293" t="s">
        <v>4741</v>
      </c>
    </row>
    <row r="1420" spans="1:17" x14ac:dyDescent="0.25">
      <c r="A1420" s="293" t="s">
        <v>9390</v>
      </c>
      <c r="B1420" s="293" t="s">
        <v>9391</v>
      </c>
      <c r="C1420" s="293" t="s">
        <v>9392</v>
      </c>
      <c r="D1420" s="293"/>
      <c r="E1420" s="293" t="s">
        <v>9356</v>
      </c>
      <c r="F1420" s="293" t="s">
        <v>4750</v>
      </c>
      <c r="G1420" s="291">
        <v>60</v>
      </c>
      <c r="H1420" s="292">
        <v>0</v>
      </c>
      <c r="I1420" s="293" t="s">
        <v>4856</v>
      </c>
      <c r="J1420" s="293" t="s">
        <v>4857</v>
      </c>
      <c r="K1420" s="293" t="s">
        <v>4737</v>
      </c>
      <c r="L1420" s="293" t="s">
        <v>5459</v>
      </c>
      <c r="M1420" s="293" t="s">
        <v>4859</v>
      </c>
      <c r="N1420" s="293"/>
      <c r="O1420" s="293" t="s">
        <v>18814</v>
      </c>
      <c r="P1420" s="293" t="s">
        <v>9349</v>
      </c>
      <c r="Q1420" s="293" t="s">
        <v>4741</v>
      </c>
    </row>
    <row r="1421" spans="1:17" x14ac:dyDescent="0.25">
      <c r="A1421" s="293" t="s">
        <v>9393</v>
      </c>
      <c r="B1421" s="293" t="s">
        <v>9394</v>
      </c>
      <c r="C1421" s="293" t="s">
        <v>9394</v>
      </c>
      <c r="D1421" s="293"/>
      <c r="E1421" s="293" t="s">
        <v>9356</v>
      </c>
      <c r="F1421" s="293" t="s">
        <v>4750</v>
      </c>
      <c r="G1421" s="291">
        <v>60</v>
      </c>
      <c r="H1421" s="292">
        <v>0</v>
      </c>
      <c r="I1421" s="293" t="s">
        <v>4856</v>
      </c>
      <c r="J1421" s="293" t="s">
        <v>4857</v>
      </c>
      <c r="K1421" s="293" t="s">
        <v>4737</v>
      </c>
      <c r="L1421" s="293" t="s">
        <v>5314</v>
      </c>
      <c r="M1421" s="293" t="s">
        <v>4859</v>
      </c>
      <c r="N1421" s="293"/>
      <c r="O1421" s="293" t="s">
        <v>18814</v>
      </c>
      <c r="P1421" s="293" t="s">
        <v>9349</v>
      </c>
      <c r="Q1421" s="293" t="s">
        <v>4741</v>
      </c>
    </row>
    <row r="1422" spans="1:17" x14ac:dyDescent="0.25">
      <c r="A1422" s="293" t="s">
        <v>9395</v>
      </c>
      <c r="B1422" s="293" t="s">
        <v>9396</v>
      </c>
      <c r="C1422" s="293" t="s">
        <v>9397</v>
      </c>
      <c r="D1422" s="293"/>
      <c r="E1422" s="293" t="s">
        <v>9356</v>
      </c>
      <c r="F1422" s="293" t="s">
        <v>4750</v>
      </c>
      <c r="G1422" s="291">
        <v>60</v>
      </c>
      <c r="H1422" s="292">
        <v>0</v>
      </c>
      <c r="I1422" s="293" t="s">
        <v>4856</v>
      </c>
      <c r="J1422" s="293" t="s">
        <v>4857</v>
      </c>
      <c r="K1422" s="293" t="s">
        <v>4737</v>
      </c>
      <c r="L1422" s="293" t="s">
        <v>5472</v>
      </c>
      <c r="M1422" s="293" t="s">
        <v>4859</v>
      </c>
      <c r="N1422" s="293"/>
      <c r="O1422" s="293" t="s">
        <v>18814</v>
      </c>
      <c r="P1422" s="293" t="s">
        <v>9349</v>
      </c>
      <c r="Q1422" s="293" t="s">
        <v>4741</v>
      </c>
    </row>
    <row r="1423" spans="1:17" x14ac:dyDescent="0.25">
      <c r="A1423" s="293" t="s">
        <v>9398</v>
      </c>
      <c r="B1423" s="293" t="s">
        <v>9399</v>
      </c>
      <c r="C1423" s="293" t="s">
        <v>9400</v>
      </c>
      <c r="D1423" s="293"/>
      <c r="E1423" s="293" t="s">
        <v>9356</v>
      </c>
      <c r="F1423" s="293" t="s">
        <v>4750</v>
      </c>
      <c r="G1423" s="291">
        <v>60</v>
      </c>
      <c r="H1423" s="292">
        <v>0</v>
      </c>
      <c r="I1423" s="293" t="s">
        <v>4856</v>
      </c>
      <c r="J1423" s="293" t="s">
        <v>4857</v>
      </c>
      <c r="K1423" s="293" t="s">
        <v>4737</v>
      </c>
      <c r="L1423" s="293" t="s">
        <v>4858</v>
      </c>
      <c r="M1423" s="293" t="s">
        <v>4859</v>
      </c>
      <c r="N1423" s="293"/>
      <c r="O1423" s="293" t="s">
        <v>18814</v>
      </c>
      <c r="P1423" s="293" t="s">
        <v>9349</v>
      </c>
      <c r="Q1423" s="293" t="s">
        <v>4741</v>
      </c>
    </row>
    <row r="1424" spans="1:17" x14ac:dyDescent="0.25">
      <c r="A1424" s="293" t="s">
        <v>9401</v>
      </c>
      <c r="B1424" s="293" t="s">
        <v>9402</v>
      </c>
      <c r="C1424" s="293" t="s">
        <v>9403</v>
      </c>
      <c r="D1424" s="293"/>
      <c r="E1424" s="293" t="s">
        <v>9356</v>
      </c>
      <c r="F1424" s="293" t="s">
        <v>4750</v>
      </c>
      <c r="G1424" s="291">
        <v>60</v>
      </c>
      <c r="H1424" s="292">
        <v>0</v>
      </c>
      <c r="I1424" s="293" t="s">
        <v>4856</v>
      </c>
      <c r="J1424" s="293" t="s">
        <v>4857</v>
      </c>
      <c r="K1424" s="293" t="s">
        <v>4737</v>
      </c>
      <c r="L1424" s="293" t="s">
        <v>9404</v>
      </c>
      <c r="M1424" s="293" t="s">
        <v>4859</v>
      </c>
      <c r="N1424" s="293"/>
      <c r="O1424" s="293" t="s">
        <v>18814</v>
      </c>
      <c r="P1424" s="293" t="s">
        <v>9349</v>
      </c>
      <c r="Q1424" s="293" t="s">
        <v>4741</v>
      </c>
    </row>
    <row r="1425" spans="1:17" x14ac:dyDescent="0.25">
      <c r="A1425" s="293" t="s">
        <v>9405</v>
      </c>
      <c r="B1425" s="293" t="s">
        <v>9406</v>
      </c>
      <c r="C1425" s="293" t="s">
        <v>9407</v>
      </c>
      <c r="D1425" s="293"/>
      <c r="E1425" s="293" t="s">
        <v>9408</v>
      </c>
      <c r="F1425" s="293" t="s">
        <v>4750</v>
      </c>
      <c r="G1425" s="291">
        <v>60</v>
      </c>
      <c r="H1425" s="292">
        <v>0</v>
      </c>
      <c r="I1425" s="293" t="s">
        <v>4783</v>
      </c>
      <c r="J1425" s="293" t="s">
        <v>4784</v>
      </c>
      <c r="K1425" s="293" t="s">
        <v>4737</v>
      </c>
      <c r="L1425" s="293" t="s">
        <v>7896</v>
      </c>
      <c r="M1425" s="293" t="s">
        <v>4806</v>
      </c>
      <c r="N1425" s="293"/>
      <c r="O1425" s="293" t="s">
        <v>18814</v>
      </c>
      <c r="P1425" s="293" t="s">
        <v>9349</v>
      </c>
      <c r="Q1425" s="293" t="s">
        <v>4741</v>
      </c>
    </row>
    <row r="1426" spans="1:17" x14ac:dyDescent="0.25">
      <c r="A1426" s="293" t="s">
        <v>9409</v>
      </c>
      <c r="B1426" s="293" t="s">
        <v>9410</v>
      </c>
      <c r="C1426" s="293" t="s">
        <v>9411</v>
      </c>
      <c r="D1426" s="293"/>
      <c r="E1426" s="293" t="s">
        <v>9408</v>
      </c>
      <c r="F1426" s="293" t="s">
        <v>4750</v>
      </c>
      <c r="G1426" s="291">
        <v>60</v>
      </c>
      <c r="H1426" s="292">
        <v>0</v>
      </c>
      <c r="I1426" s="293" t="s">
        <v>4783</v>
      </c>
      <c r="J1426" s="293" t="s">
        <v>4784</v>
      </c>
      <c r="K1426" s="293" t="s">
        <v>4737</v>
      </c>
      <c r="L1426" s="293" t="s">
        <v>5037</v>
      </c>
      <c r="M1426" s="293" t="s">
        <v>4806</v>
      </c>
      <c r="N1426" s="293"/>
      <c r="O1426" s="293" t="s">
        <v>18814</v>
      </c>
      <c r="P1426" s="293" t="s">
        <v>9349</v>
      </c>
      <c r="Q1426" s="293" t="s">
        <v>4741</v>
      </c>
    </row>
    <row r="1427" spans="1:17" x14ac:dyDescent="0.25">
      <c r="A1427" s="293" t="s">
        <v>9412</v>
      </c>
      <c r="B1427" s="293" t="s">
        <v>9413</v>
      </c>
      <c r="C1427" s="293" t="s">
        <v>9414</v>
      </c>
      <c r="D1427" s="293"/>
      <c r="E1427" s="293" t="s">
        <v>9408</v>
      </c>
      <c r="F1427" s="293" t="s">
        <v>4750</v>
      </c>
      <c r="G1427" s="291">
        <v>60</v>
      </c>
      <c r="H1427" s="292">
        <v>0</v>
      </c>
      <c r="I1427" s="293" t="s">
        <v>4783</v>
      </c>
      <c r="J1427" s="293" t="s">
        <v>4784</v>
      </c>
      <c r="K1427" s="293" t="s">
        <v>4737</v>
      </c>
      <c r="L1427" s="293" t="s">
        <v>5047</v>
      </c>
      <c r="M1427" s="293" t="s">
        <v>4806</v>
      </c>
      <c r="N1427" s="293"/>
      <c r="O1427" s="293" t="s">
        <v>18814</v>
      </c>
      <c r="P1427" s="293" t="s">
        <v>9349</v>
      </c>
      <c r="Q1427" s="293" t="s">
        <v>4741</v>
      </c>
    </row>
    <row r="1428" spans="1:17" x14ac:dyDescent="0.25">
      <c r="A1428" s="293" t="s">
        <v>9415</v>
      </c>
      <c r="B1428" s="293" t="s">
        <v>9416</v>
      </c>
      <c r="C1428" s="293" t="s">
        <v>9417</v>
      </c>
      <c r="D1428" s="293"/>
      <c r="E1428" s="293" t="s">
        <v>9408</v>
      </c>
      <c r="F1428" s="293" t="s">
        <v>4750</v>
      </c>
      <c r="G1428" s="291">
        <v>60</v>
      </c>
      <c r="H1428" s="292">
        <v>0</v>
      </c>
      <c r="I1428" s="293" t="s">
        <v>4783</v>
      </c>
      <c r="J1428" s="293" t="s">
        <v>4784</v>
      </c>
      <c r="K1428" s="293" t="s">
        <v>4737</v>
      </c>
      <c r="L1428" s="293" t="s">
        <v>7896</v>
      </c>
      <c r="M1428" s="293" t="s">
        <v>4806</v>
      </c>
      <c r="N1428" s="293"/>
      <c r="O1428" s="293" t="s">
        <v>18814</v>
      </c>
      <c r="P1428" s="293" t="s">
        <v>9349</v>
      </c>
      <c r="Q1428" s="293" t="s">
        <v>4741</v>
      </c>
    </row>
    <row r="1429" spans="1:17" x14ac:dyDescent="0.25">
      <c r="A1429" s="293" t="s">
        <v>9418</v>
      </c>
      <c r="B1429" s="293" t="s">
        <v>9419</v>
      </c>
      <c r="C1429" s="293" t="s">
        <v>9420</v>
      </c>
      <c r="D1429" s="293"/>
      <c r="E1429" s="293" t="s">
        <v>9408</v>
      </c>
      <c r="F1429" s="293" t="s">
        <v>4750</v>
      </c>
      <c r="G1429" s="291">
        <v>60</v>
      </c>
      <c r="H1429" s="292">
        <v>0</v>
      </c>
      <c r="I1429" s="293" t="s">
        <v>4783</v>
      </c>
      <c r="J1429" s="293" t="s">
        <v>4784</v>
      </c>
      <c r="K1429" s="293" t="s">
        <v>4737</v>
      </c>
      <c r="L1429" s="293" t="s">
        <v>5037</v>
      </c>
      <c r="M1429" s="293" t="s">
        <v>4806</v>
      </c>
      <c r="N1429" s="293"/>
      <c r="O1429" s="293" t="s">
        <v>18814</v>
      </c>
      <c r="P1429" s="293" t="s">
        <v>9349</v>
      </c>
      <c r="Q1429" s="293" t="s">
        <v>4741</v>
      </c>
    </row>
    <row r="1430" spans="1:17" x14ac:dyDescent="0.25">
      <c r="A1430" s="293" t="s">
        <v>9421</v>
      </c>
      <c r="B1430" s="293" t="s">
        <v>9422</v>
      </c>
      <c r="C1430" s="293" t="s">
        <v>9423</v>
      </c>
      <c r="D1430" s="293"/>
      <c r="E1430" s="293" t="s">
        <v>4745</v>
      </c>
      <c r="F1430" s="293"/>
      <c r="G1430" s="291"/>
      <c r="H1430" s="292">
        <v>0</v>
      </c>
      <c r="I1430" s="293" t="s">
        <v>4783</v>
      </c>
      <c r="J1430" s="293" t="s">
        <v>4784</v>
      </c>
      <c r="K1430" s="293" t="s">
        <v>4737</v>
      </c>
      <c r="L1430" s="293" t="s">
        <v>5087</v>
      </c>
      <c r="M1430" s="293" t="s">
        <v>4806</v>
      </c>
      <c r="N1430" s="293"/>
      <c r="O1430" s="293" t="s">
        <v>18814</v>
      </c>
      <c r="P1430" s="293" t="s">
        <v>9349</v>
      </c>
      <c r="Q1430" s="293" t="s">
        <v>4741</v>
      </c>
    </row>
    <row r="1431" spans="1:17" x14ac:dyDescent="0.25">
      <c r="A1431" s="293" t="s">
        <v>9424</v>
      </c>
      <c r="B1431" s="293" t="s">
        <v>9425</v>
      </c>
      <c r="C1431" s="293" t="s">
        <v>9426</v>
      </c>
      <c r="D1431" s="293"/>
      <c r="E1431" s="293" t="s">
        <v>9408</v>
      </c>
      <c r="F1431" s="293" t="s">
        <v>4750</v>
      </c>
      <c r="G1431" s="291">
        <v>60</v>
      </c>
      <c r="H1431" s="292">
        <v>0</v>
      </c>
      <c r="I1431" s="293" t="s">
        <v>4783</v>
      </c>
      <c r="J1431" s="293" t="s">
        <v>4784</v>
      </c>
      <c r="K1431" s="293" t="s">
        <v>4737</v>
      </c>
      <c r="L1431" s="293" t="s">
        <v>5025</v>
      </c>
      <c r="M1431" s="293" t="s">
        <v>4806</v>
      </c>
      <c r="N1431" s="293"/>
      <c r="O1431" s="293" t="s">
        <v>18814</v>
      </c>
      <c r="P1431" s="293" t="s">
        <v>9349</v>
      </c>
      <c r="Q1431" s="293" t="s">
        <v>4741</v>
      </c>
    </row>
    <row r="1432" spans="1:17" x14ac:dyDescent="0.25">
      <c r="A1432" s="293" t="s">
        <v>9427</v>
      </c>
      <c r="B1432" s="293" t="s">
        <v>9428</v>
      </c>
      <c r="C1432" s="293" t="s">
        <v>9429</v>
      </c>
      <c r="D1432" s="293"/>
      <c r="E1432" s="293" t="s">
        <v>9408</v>
      </c>
      <c r="F1432" s="293" t="s">
        <v>4750</v>
      </c>
      <c r="G1432" s="291">
        <v>60</v>
      </c>
      <c r="H1432" s="292">
        <v>0</v>
      </c>
      <c r="I1432" s="293" t="s">
        <v>4783</v>
      </c>
      <c r="J1432" s="293" t="s">
        <v>4784</v>
      </c>
      <c r="K1432" s="293" t="s">
        <v>4737</v>
      </c>
      <c r="L1432" s="293" t="s">
        <v>5025</v>
      </c>
      <c r="M1432" s="293" t="s">
        <v>4806</v>
      </c>
      <c r="N1432" s="293"/>
      <c r="O1432" s="293" t="s">
        <v>18814</v>
      </c>
      <c r="P1432" s="293" t="s">
        <v>9349</v>
      </c>
      <c r="Q1432" s="293" t="s">
        <v>4741</v>
      </c>
    </row>
    <row r="1433" spans="1:17" x14ac:dyDescent="0.25">
      <c r="A1433" s="293" t="s">
        <v>9430</v>
      </c>
      <c r="B1433" s="293" t="s">
        <v>9431</v>
      </c>
      <c r="C1433" s="293" t="s">
        <v>9432</v>
      </c>
      <c r="D1433" s="293"/>
      <c r="E1433" s="293" t="s">
        <v>9356</v>
      </c>
      <c r="F1433" s="293" t="s">
        <v>4750</v>
      </c>
      <c r="G1433" s="291">
        <v>60</v>
      </c>
      <c r="H1433" s="292">
        <v>0</v>
      </c>
      <c r="I1433" s="293" t="s">
        <v>4856</v>
      </c>
      <c r="J1433" s="293" t="s">
        <v>4857</v>
      </c>
      <c r="K1433" s="293" t="s">
        <v>4737</v>
      </c>
      <c r="L1433" s="293" t="s">
        <v>9374</v>
      </c>
      <c r="M1433" s="293" t="s">
        <v>4859</v>
      </c>
      <c r="N1433" s="293"/>
      <c r="O1433" s="293" t="s">
        <v>18814</v>
      </c>
      <c r="P1433" s="293" t="s">
        <v>9349</v>
      </c>
      <c r="Q1433" s="293" t="s">
        <v>4741</v>
      </c>
    </row>
    <row r="1434" spans="1:17" x14ac:dyDescent="0.25">
      <c r="A1434" s="293" t="s">
        <v>9433</v>
      </c>
      <c r="B1434" s="293" t="s">
        <v>9434</v>
      </c>
      <c r="C1434" s="293" t="s">
        <v>9435</v>
      </c>
      <c r="D1434" s="293"/>
      <c r="E1434" s="293" t="s">
        <v>9408</v>
      </c>
      <c r="F1434" s="293" t="s">
        <v>4750</v>
      </c>
      <c r="G1434" s="291">
        <v>60</v>
      </c>
      <c r="H1434" s="292">
        <v>0</v>
      </c>
      <c r="I1434" s="293" t="s">
        <v>4783</v>
      </c>
      <c r="J1434" s="293" t="s">
        <v>4784</v>
      </c>
      <c r="K1434" s="293" t="s">
        <v>4737</v>
      </c>
      <c r="L1434" s="293" t="s">
        <v>8653</v>
      </c>
      <c r="M1434" s="293" t="s">
        <v>4806</v>
      </c>
      <c r="N1434" s="293"/>
      <c r="O1434" s="293" t="s">
        <v>18814</v>
      </c>
      <c r="P1434" s="293" t="s">
        <v>9349</v>
      </c>
      <c r="Q1434" s="293" t="s">
        <v>4741</v>
      </c>
    </row>
    <row r="1435" spans="1:17" x14ac:dyDescent="0.25">
      <c r="A1435" s="293" t="s">
        <v>9436</v>
      </c>
      <c r="B1435" s="293" t="s">
        <v>9437</v>
      </c>
      <c r="C1435" s="293" t="s">
        <v>9438</v>
      </c>
      <c r="D1435" s="293"/>
      <c r="E1435" s="293" t="s">
        <v>9408</v>
      </c>
      <c r="F1435" s="293" t="s">
        <v>4750</v>
      </c>
      <c r="G1435" s="291">
        <v>60</v>
      </c>
      <c r="H1435" s="292">
        <v>0</v>
      </c>
      <c r="I1435" s="293" t="s">
        <v>4783</v>
      </c>
      <c r="J1435" s="293" t="s">
        <v>4784</v>
      </c>
      <c r="K1435" s="293" t="s">
        <v>4737</v>
      </c>
      <c r="L1435" s="293" t="s">
        <v>8865</v>
      </c>
      <c r="M1435" s="293" t="s">
        <v>4806</v>
      </c>
      <c r="N1435" s="293"/>
      <c r="O1435" s="293" t="s">
        <v>18814</v>
      </c>
      <c r="P1435" s="293" t="s">
        <v>9349</v>
      </c>
      <c r="Q1435" s="293" t="s">
        <v>4741</v>
      </c>
    </row>
    <row r="1436" spans="1:17" x14ac:dyDescent="0.25">
      <c r="A1436" s="293" t="s">
        <v>9439</v>
      </c>
      <c r="B1436" s="293" t="s">
        <v>9440</v>
      </c>
      <c r="C1436" s="293" t="s">
        <v>9441</v>
      </c>
      <c r="D1436" s="293"/>
      <c r="E1436" s="293" t="s">
        <v>9408</v>
      </c>
      <c r="F1436" s="293" t="s">
        <v>4750</v>
      </c>
      <c r="G1436" s="291">
        <v>60</v>
      </c>
      <c r="H1436" s="292">
        <v>0</v>
      </c>
      <c r="I1436" s="293" t="s">
        <v>4783</v>
      </c>
      <c r="J1436" s="293" t="s">
        <v>4784</v>
      </c>
      <c r="K1436" s="293" t="s">
        <v>4737</v>
      </c>
      <c r="L1436" s="293" t="s">
        <v>5025</v>
      </c>
      <c r="M1436" s="293" t="s">
        <v>4806</v>
      </c>
      <c r="N1436" s="293"/>
      <c r="O1436" s="293" t="s">
        <v>18814</v>
      </c>
      <c r="P1436" s="293" t="s">
        <v>9349</v>
      </c>
      <c r="Q1436" s="293" t="s">
        <v>4741</v>
      </c>
    </row>
    <row r="1437" spans="1:17" x14ac:dyDescent="0.25">
      <c r="A1437" s="293" t="s">
        <v>9442</v>
      </c>
      <c r="B1437" s="293" t="s">
        <v>9443</v>
      </c>
      <c r="C1437" s="293" t="s">
        <v>9444</v>
      </c>
      <c r="D1437" s="293"/>
      <c r="E1437" s="293" t="s">
        <v>9408</v>
      </c>
      <c r="F1437" s="293" t="s">
        <v>4750</v>
      </c>
      <c r="G1437" s="291">
        <v>60</v>
      </c>
      <c r="H1437" s="292">
        <v>0</v>
      </c>
      <c r="I1437" s="293" t="s">
        <v>4783</v>
      </c>
      <c r="J1437" s="293" t="s">
        <v>4784</v>
      </c>
      <c r="K1437" s="293" t="s">
        <v>4737</v>
      </c>
      <c r="L1437" s="293" t="s">
        <v>5047</v>
      </c>
      <c r="M1437" s="293" t="s">
        <v>4806</v>
      </c>
      <c r="N1437" s="293"/>
      <c r="O1437" s="293" t="s">
        <v>18814</v>
      </c>
      <c r="P1437" s="293" t="s">
        <v>9349</v>
      </c>
      <c r="Q1437" s="293" t="s">
        <v>4741</v>
      </c>
    </row>
    <row r="1438" spans="1:17" x14ac:dyDescent="0.25">
      <c r="A1438" s="293" t="s">
        <v>9445</v>
      </c>
      <c r="B1438" s="293" t="s">
        <v>9446</v>
      </c>
      <c r="C1438" s="293" t="s">
        <v>9447</v>
      </c>
      <c r="D1438" s="293"/>
      <c r="E1438" s="293" t="s">
        <v>9408</v>
      </c>
      <c r="F1438" s="293" t="s">
        <v>4750</v>
      </c>
      <c r="G1438" s="291">
        <v>60</v>
      </c>
      <c r="H1438" s="292">
        <v>0</v>
      </c>
      <c r="I1438" s="293" t="s">
        <v>4783</v>
      </c>
      <c r="J1438" s="293" t="s">
        <v>4784</v>
      </c>
      <c r="K1438" s="293" t="s">
        <v>4737</v>
      </c>
      <c r="L1438" s="293" t="s">
        <v>5021</v>
      </c>
      <c r="M1438" s="293" t="s">
        <v>4806</v>
      </c>
      <c r="N1438" s="293"/>
      <c r="O1438" s="293" t="s">
        <v>18814</v>
      </c>
      <c r="P1438" s="293" t="s">
        <v>9349</v>
      </c>
      <c r="Q1438" s="293" t="s">
        <v>4741</v>
      </c>
    </row>
    <row r="1439" spans="1:17" x14ac:dyDescent="0.25">
      <c r="A1439" s="293" t="s">
        <v>9448</v>
      </c>
      <c r="B1439" s="293" t="s">
        <v>9449</v>
      </c>
      <c r="C1439" s="293" t="s">
        <v>9450</v>
      </c>
      <c r="D1439" s="293"/>
      <c r="E1439" s="293" t="s">
        <v>9408</v>
      </c>
      <c r="F1439" s="293" t="s">
        <v>4750</v>
      </c>
      <c r="G1439" s="291">
        <v>60</v>
      </c>
      <c r="H1439" s="292">
        <v>0</v>
      </c>
      <c r="I1439" s="293" t="s">
        <v>4783</v>
      </c>
      <c r="J1439" s="293" t="s">
        <v>4784</v>
      </c>
      <c r="K1439" s="293" t="s">
        <v>4737</v>
      </c>
      <c r="L1439" s="293" t="s">
        <v>4870</v>
      </c>
      <c r="M1439" s="293" t="s">
        <v>4806</v>
      </c>
      <c r="N1439" s="293"/>
      <c r="O1439" s="293" t="s">
        <v>18814</v>
      </c>
      <c r="P1439" s="293" t="s">
        <v>9349</v>
      </c>
      <c r="Q1439" s="293" t="s">
        <v>4741</v>
      </c>
    </row>
    <row r="1440" spans="1:17" x14ac:dyDescent="0.25">
      <c r="A1440" s="293" t="s">
        <v>9451</v>
      </c>
      <c r="B1440" s="293" t="s">
        <v>9452</v>
      </c>
      <c r="C1440" s="293" t="s">
        <v>9453</v>
      </c>
      <c r="D1440" s="293"/>
      <c r="E1440" s="293" t="s">
        <v>9356</v>
      </c>
      <c r="F1440" s="293" t="s">
        <v>4750</v>
      </c>
      <c r="G1440" s="291">
        <v>60</v>
      </c>
      <c r="H1440" s="292">
        <v>0</v>
      </c>
      <c r="I1440" s="293" t="s">
        <v>4856</v>
      </c>
      <c r="J1440" s="293" t="s">
        <v>4857</v>
      </c>
      <c r="K1440" s="293" t="s">
        <v>4737</v>
      </c>
      <c r="L1440" s="293" t="s">
        <v>4858</v>
      </c>
      <c r="M1440" s="293" t="s">
        <v>4859</v>
      </c>
      <c r="N1440" s="293"/>
      <c r="O1440" s="293" t="s">
        <v>18814</v>
      </c>
      <c r="P1440" s="293" t="s">
        <v>9349</v>
      </c>
      <c r="Q1440" s="293" t="s">
        <v>4741</v>
      </c>
    </row>
    <row r="1441" spans="1:17" x14ac:dyDescent="0.25">
      <c r="A1441" s="293" t="s">
        <v>9454</v>
      </c>
      <c r="B1441" s="293" t="s">
        <v>9455</v>
      </c>
      <c r="C1441" s="293" t="s">
        <v>9456</v>
      </c>
      <c r="D1441" s="293"/>
      <c r="E1441" s="293" t="s">
        <v>9356</v>
      </c>
      <c r="F1441" s="293" t="s">
        <v>4750</v>
      </c>
      <c r="G1441" s="291">
        <v>60</v>
      </c>
      <c r="H1441" s="292">
        <v>0</v>
      </c>
      <c r="I1441" s="293" t="s">
        <v>4856</v>
      </c>
      <c r="J1441" s="293" t="s">
        <v>4857</v>
      </c>
      <c r="K1441" s="293" t="s">
        <v>4737</v>
      </c>
      <c r="L1441" s="293" t="s">
        <v>9457</v>
      </c>
      <c r="M1441" s="293" t="s">
        <v>4859</v>
      </c>
      <c r="N1441" s="293"/>
      <c r="O1441" s="293" t="s">
        <v>18814</v>
      </c>
      <c r="P1441" s="293" t="s">
        <v>9349</v>
      </c>
      <c r="Q1441" s="293" t="s">
        <v>4741</v>
      </c>
    </row>
    <row r="1442" spans="1:17" x14ac:dyDescent="0.25">
      <c r="A1442" s="293" t="s">
        <v>9458</v>
      </c>
      <c r="B1442" s="293" t="s">
        <v>9459</v>
      </c>
      <c r="C1442" s="293" t="s">
        <v>9459</v>
      </c>
      <c r="D1442" s="293"/>
      <c r="E1442" s="293" t="s">
        <v>9356</v>
      </c>
      <c r="F1442" s="293" t="s">
        <v>4750</v>
      </c>
      <c r="G1442" s="291">
        <v>60</v>
      </c>
      <c r="H1442" s="292">
        <v>0</v>
      </c>
      <c r="I1442" s="293" t="s">
        <v>4856</v>
      </c>
      <c r="J1442" s="293" t="s">
        <v>4857</v>
      </c>
      <c r="K1442" s="293" t="s">
        <v>4737</v>
      </c>
      <c r="L1442" s="293" t="s">
        <v>5186</v>
      </c>
      <c r="M1442" s="293" t="s">
        <v>4859</v>
      </c>
      <c r="N1442" s="293"/>
      <c r="O1442" s="293" t="s">
        <v>18814</v>
      </c>
      <c r="P1442" s="293" t="s">
        <v>9349</v>
      </c>
      <c r="Q1442" s="293" t="s">
        <v>4741</v>
      </c>
    </row>
    <row r="1443" spans="1:17" x14ac:dyDescent="0.25">
      <c r="A1443" s="293" t="s">
        <v>9460</v>
      </c>
      <c r="B1443" s="293" t="s">
        <v>9461</v>
      </c>
      <c r="C1443" s="293" t="s">
        <v>9461</v>
      </c>
      <c r="D1443" s="293"/>
      <c r="E1443" s="293" t="s">
        <v>9356</v>
      </c>
      <c r="F1443" s="293" t="s">
        <v>4750</v>
      </c>
      <c r="G1443" s="291">
        <v>60</v>
      </c>
      <c r="H1443" s="292">
        <v>0</v>
      </c>
      <c r="I1443" s="293" t="s">
        <v>4856</v>
      </c>
      <c r="J1443" s="293" t="s">
        <v>4857</v>
      </c>
      <c r="K1443" s="293" t="s">
        <v>4737</v>
      </c>
      <c r="L1443" s="293" t="s">
        <v>5143</v>
      </c>
      <c r="M1443" s="293" t="s">
        <v>4859</v>
      </c>
      <c r="N1443" s="293"/>
      <c r="O1443" s="293" t="s">
        <v>18814</v>
      </c>
      <c r="P1443" s="293" t="s">
        <v>9349</v>
      </c>
      <c r="Q1443" s="293" t="s">
        <v>4741</v>
      </c>
    </row>
    <row r="1444" spans="1:17" x14ac:dyDescent="0.25">
      <c r="A1444" s="293" t="s">
        <v>9462</v>
      </c>
      <c r="B1444" s="293" t="s">
        <v>9463</v>
      </c>
      <c r="C1444" s="293" t="s">
        <v>9463</v>
      </c>
      <c r="D1444" s="293"/>
      <c r="E1444" s="293" t="s">
        <v>9356</v>
      </c>
      <c r="F1444" s="293" t="s">
        <v>4750</v>
      </c>
      <c r="G1444" s="291">
        <v>60</v>
      </c>
      <c r="H1444" s="292">
        <v>0</v>
      </c>
      <c r="I1444" s="293" t="s">
        <v>4856</v>
      </c>
      <c r="J1444" s="293" t="s">
        <v>4857</v>
      </c>
      <c r="K1444" s="293" t="s">
        <v>4737</v>
      </c>
      <c r="L1444" s="293" t="s">
        <v>7787</v>
      </c>
      <c r="M1444" s="293" t="s">
        <v>4859</v>
      </c>
      <c r="N1444" s="293"/>
      <c r="O1444" s="293" t="s">
        <v>18814</v>
      </c>
      <c r="P1444" s="293" t="s">
        <v>9349</v>
      </c>
      <c r="Q1444" s="293" t="s">
        <v>4741</v>
      </c>
    </row>
    <row r="1445" spans="1:17" x14ac:dyDescent="0.25">
      <c r="A1445" s="293" t="s">
        <v>9464</v>
      </c>
      <c r="B1445" s="293" t="s">
        <v>9465</v>
      </c>
      <c r="C1445" s="293" t="s">
        <v>9466</v>
      </c>
      <c r="D1445" s="293"/>
      <c r="E1445" s="293" t="s">
        <v>9356</v>
      </c>
      <c r="F1445" s="293" t="s">
        <v>4750</v>
      </c>
      <c r="G1445" s="291">
        <v>60</v>
      </c>
      <c r="H1445" s="292">
        <v>0</v>
      </c>
      <c r="I1445" s="293" t="s">
        <v>4856</v>
      </c>
      <c r="J1445" s="293" t="s">
        <v>4857</v>
      </c>
      <c r="K1445" s="293" t="s">
        <v>4737</v>
      </c>
      <c r="L1445" s="293" t="s">
        <v>7858</v>
      </c>
      <c r="M1445" s="293" t="s">
        <v>4859</v>
      </c>
      <c r="N1445" s="293"/>
      <c r="O1445" s="293" t="s">
        <v>18814</v>
      </c>
      <c r="P1445" s="293" t="s">
        <v>9349</v>
      </c>
      <c r="Q1445" s="293" t="s">
        <v>4741</v>
      </c>
    </row>
    <row r="1446" spans="1:17" x14ac:dyDescent="0.25">
      <c r="A1446" s="293" t="s">
        <v>9467</v>
      </c>
      <c r="B1446" s="293" t="s">
        <v>9468</v>
      </c>
      <c r="C1446" s="293" t="s">
        <v>9468</v>
      </c>
      <c r="D1446" s="293"/>
      <c r="E1446" s="293" t="s">
        <v>9356</v>
      </c>
      <c r="F1446" s="293" t="s">
        <v>4750</v>
      </c>
      <c r="G1446" s="291">
        <v>60</v>
      </c>
      <c r="H1446" s="292">
        <v>0</v>
      </c>
      <c r="I1446" s="293" t="s">
        <v>4856</v>
      </c>
      <c r="J1446" s="293" t="s">
        <v>4857</v>
      </c>
      <c r="K1446" s="293" t="s">
        <v>4737</v>
      </c>
      <c r="L1446" s="293" t="s">
        <v>5472</v>
      </c>
      <c r="M1446" s="293" t="s">
        <v>4859</v>
      </c>
      <c r="N1446" s="293"/>
      <c r="O1446" s="293" t="s">
        <v>18814</v>
      </c>
      <c r="P1446" s="293" t="s">
        <v>9349</v>
      </c>
      <c r="Q1446" s="293" t="s">
        <v>4741</v>
      </c>
    </row>
    <row r="1447" spans="1:17" x14ac:dyDescent="0.25">
      <c r="A1447" s="293" t="s">
        <v>9469</v>
      </c>
      <c r="B1447" s="293" t="s">
        <v>9470</v>
      </c>
      <c r="C1447" s="293" t="s">
        <v>9470</v>
      </c>
      <c r="D1447" s="293"/>
      <c r="E1447" s="293" t="s">
        <v>9356</v>
      </c>
      <c r="F1447" s="293" t="s">
        <v>4750</v>
      </c>
      <c r="G1447" s="291">
        <v>60</v>
      </c>
      <c r="H1447" s="292">
        <v>0</v>
      </c>
      <c r="I1447" s="293" t="s">
        <v>4856</v>
      </c>
      <c r="J1447" s="293" t="s">
        <v>4857</v>
      </c>
      <c r="K1447" s="293" t="s">
        <v>4737</v>
      </c>
      <c r="L1447" s="293" t="s">
        <v>9404</v>
      </c>
      <c r="M1447" s="293" t="s">
        <v>4859</v>
      </c>
      <c r="N1447" s="293"/>
      <c r="O1447" s="293" t="s">
        <v>18814</v>
      </c>
      <c r="P1447" s="293" t="s">
        <v>9349</v>
      </c>
      <c r="Q1447" s="293" t="s">
        <v>4741</v>
      </c>
    </row>
    <row r="1448" spans="1:17" x14ac:dyDescent="0.25">
      <c r="A1448" s="293" t="s">
        <v>9471</v>
      </c>
      <c r="B1448" s="293" t="s">
        <v>9472</v>
      </c>
      <c r="C1448" s="293" t="s">
        <v>9473</v>
      </c>
      <c r="D1448" s="293"/>
      <c r="E1448" s="293" t="s">
        <v>9474</v>
      </c>
      <c r="F1448" s="293" t="s">
        <v>4750</v>
      </c>
      <c r="G1448" s="291">
        <v>60</v>
      </c>
      <c r="H1448" s="292">
        <v>0</v>
      </c>
      <c r="I1448" s="293" t="s">
        <v>4850</v>
      </c>
      <c r="J1448" s="293" t="s">
        <v>4851</v>
      </c>
      <c r="K1448" s="293" t="s">
        <v>4737</v>
      </c>
      <c r="L1448" s="293" t="s">
        <v>4840</v>
      </c>
      <c r="M1448" s="293" t="s">
        <v>4852</v>
      </c>
      <c r="N1448" s="293" t="s">
        <v>9475</v>
      </c>
      <c r="O1448" s="293" t="s">
        <v>18814</v>
      </c>
      <c r="P1448" s="293" t="s">
        <v>9349</v>
      </c>
      <c r="Q1448" s="293" t="s">
        <v>4741</v>
      </c>
    </row>
    <row r="1449" spans="1:17" x14ac:dyDescent="0.25">
      <c r="A1449" s="293" t="s">
        <v>9476</v>
      </c>
      <c r="B1449" s="293" t="s">
        <v>9477</v>
      </c>
      <c r="C1449" s="293" t="s">
        <v>9478</v>
      </c>
      <c r="D1449" s="293"/>
      <c r="E1449" s="293" t="s">
        <v>9474</v>
      </c>
      <c r="F1449" s="293" t="s">
        <v>4750</v>
      </c>
      <c r="G1449" s="291">
        <v>60</v>
      </c>
      <c r="H1449" s="292">
        <v>0</v>
      </c>
      <c r="I1449" s="293" t="s">
        <v>4850</v>
      </c>
      <c r="J1449" s="293" t="s">
        <v>4851</v>
      </c>
      <c r="K1449" s="293" t="s">
        <v>4737</v>
      </c>
      <c r="L1449" s="293" t="s">
        <v>4840</v>
      </c>
      <c r="M1449" s="293" t="s">
        <v>5210</v>
      </c>
      <c r="N1449" s="293"/>
      <c r="O1449" s="293" t="s">
        <v>18814</v>
      </c>
      <c r="P1449" s="293" t="s">
        <v>9349</v>
      </c>
      <c r="Q1449" s="293" t="s">
        <v>4741</v>
      </c>
    </row>
    <row r="1450" spans="1:17" x14ac:dyDescent="0.25">
      <c r="A1450" s="293" t="s">
        <v>9479</v>
      </c>
      <c r="B1450" s="293" t="s">
        <v>9480</v>
      </c>
      <c r="C1450" s="293" t="s">
        <v>9481</v>
      </c>
      <c r="D1450" s="293"/>
      <c r="E1450" s="293" t="s">
        <v>9356</v>
      </c>
      <c r="F1450" s="293" t="s">
        <v>4750</v>
      </c>
      <c r="G1450" s="291">
        <v>60</v>
      </c>
      <c r="H1450" s="292">
        <v>0</v>
      </c>
      <c r="I1450" s="293" t="s">
        <v>9482</v>
      </c>
      <c r="J1450" s="293" t="s">
        <v>9483</v>
      </c>
      <c r="K1450" s="293" t="s">
        <v>4737</v>
      </c>
      <c r="L1450" s="293" t="s">
        <v>4840</v>
      </c>
      <c r="M1450" s="293" t="s">
        <v>5310</v>
      </c>
      <c r="N1450" s="293"/>
      <c r="O1450" s="293" t="s">
        <v>18814</v>
      </c>
      <c r="P1450" s="293" t="s">
        <v>9349</v>
      </c>
      <c r="Q1450" s="293" t="s">
        <v>4741</v>
      </c>
    </row>
    <row r="1451" spans="1:17" x14ac:dyDescent="0.25">
      <c r="A1451" s="293" t="s">
        <v>9484</v>
      </c>
      <c r="B1451" s="293" t="s">
        <v>9485</v>
      </c>
      <c r="C1451" s="293" t="s">
        <v>9486</v>
      </c>
      <c r="D1451" s="293"/>
      <c r="E1451" s="293" t="s">
        <v>9474</v>
      </c>
      <c r="F1451" s="293" t="s">
        <v>4750</v>
      </c>
      <c r="G1451" s="291">
        <v>60</v>
      </c>
      <c r="H1451" s="292">
        <v>0</v>
      </c>
      <c r="I1451" s="293" t="s">
        <v>9482</v>
      </c>
      <c r="J1451" s="293" t="s">
        <v>9483</v>
      </c>
      <c r="K1451" s="293" t="s">
        <v>4737</v>
      </c>
      <c r="L1451" s="293" t="s">
        <v>4840</v>
      </c>
      <c r="M1451" s="293" t="s">
        <v>5220</v>
      </c>
      <c r="N1451" s="293" t="s">
        <v>9487</v>
      </c>
      <c r="O1451" s="293" t="s">
        <v>18814</v>
      </c>
      <c r="P1451" s="293" t="s">
        <v>9349</v>
      </c>
      <c r="Q1451" s="293" t="s">
        <v>4741</v>
      </c>
    </row>
    <row r="1452" spans="1:17" x14ac:dyDescent="0.25">
      <c r="A1452" s="293" t="s">
        <v>9488</v>
      </c>
      <c r="B1452" s="293" t="s">
        <v>9489</v>
      </c>
      <c r="C1452" s="293" t="s">
        <v>9490</v>
      </c>
      <c r="D1452" s="293"/>
      <c r="E1452" s="293" t="s">
        <v>9474</v>
      </c>
      <c r="F1452" s="293" t="s">
        <v>4750</v>
      </c>
      <c r="G1452" s="291">
        <v>60</v>
      </c>
      <c r="H1452" s="292">
        <v>0</v>
      </c>
      <c r="I1452" s="293" t="s">
        <v>4850</v>
      </c>
      <c r="J1452" s="293" t="s">
        <v>4851</v>
      </c>
      <c r="K1452" s="293" t="s">
        <v>4737</v>
      </c>
      <c r="L1452" s="293" t="s">
        <v>4840</v>
      </c>
      <c r="M1452" s="293" t="s">
        <v>5202</v>
      </c>
      <c r="N1452" s="293"/>
      <c r="O1452" s="293" t="s">
        <v>18814</v>
      </c>
      <c r="P1452" s="293" t="s">
        <v>9349</v>
      </c>
      <c r="Q1452" s="293" t="s">
        <v>4741</v>
      </c>
    </row>
    <row r="1453" spans="1:17" x14ac:dyDescent="0.25">
      <c r="A1453" s="293" t="s">
        <v>9491</v>
      </c>
      <c r="B1453" s="293" t="s">
        <v>9492</v>
      </c>
      <c r="C1453" s="293" t="s">
        <v>9493</v>
      </c>
      <c r="D1453" s="293"/>
      <c r="E1453" s="293" t="s">
        <v>9356</v>
      </c>
      <c r="F1453" s="293" t="s">
        <v>4750</v>
      </c>
      <c r="G1453" s="291">
        <v>60</v>
      </c>
      <c r="H1453" s="292">
        <v>0</v>
      </c>
      <c r="I1453" s="293" t="s">
        <v>4838</v>
      </c>
      <c r="J1453" s="293" t="s">
        <v>4839</v>
      </c>
      <c r="K1453" s="293" t="s">
        <v>4737</v>
      </c>
      <c r="L1453" s="293" t="s">
        <v>4840</v>
      </c>
      <c r="M1453" s="293" t="s">
        <v>4909</v>
      </c>
      <c r="N1453" s="293"/>
      <c r="O1453" s="293" t="s">
        <v>18814</v>
      </c>
      <c r="P1453" s="293" t="s">
        <v>9349</v>
      </c>
      <c r="Q1453" s="293" t="s">
        <v>4741</v>
      </c>
    </row>
    <row r="1454" spans="1:17" x14ac:dyDescent="0.25">
      <c r="A1454" s="293" t="s">
        <v>9494</v>
      </c>
      <c r="B1454" s="293" t="s">
        <v>9495</v>
      </c>
      <c r="C1454" s="293" t="s">
        <v>9496</v>
      </c>
      <c r="D1454" s="293"/>
      <c r="E1454" s="293" t="s">
        <v>9356</v>
      </c>
      <c r="F1454" s="293" t="s">
        <v>4750</v>
      </c>
      <c r="G1454" s="291">
        <v>60</v>
      </c>
      <c r="H1454" s="292">
        <v>0</v>
      </c>
      <c r="I1454" s="293" t="s">
        <v>4838</v>
      </c>
      <c r="J1454" s="293" t="s">
        <v>4839</v>
      </c>
      <c r="K1454" s="293" t="s">
        <v>4737</v>
      </c>
      <c r="L1454" s="293" t="s">
        <v>4840</v>
      </c>
      <c r="M1454" s="293" t="s">
        <v>9497</v>
      </c>
      <c r="N1454" s="293" t="s">
        <v>9498</v>
      </c>
      <c r="O1454" s="293" t="s">
        <v>18814</v>
      </c>
      <c r="P1454" s="293" t="s">
        <v>9349</v>
      </c>
      <c r="Q1454" s="293" t="s">
        <v>4741</v>
      </c>
    </row>
    <row r="1455" spans="1:17" x14ac:dyDescent="0.25">
      <c r="A1455" s="293" t="s">
        <v>9499</v>
      </c>
      <c r="B1455" s="293" t="s">
        <v>9500</v>
      </c>
      <c r="C1455" s="293" t="s">
        <v>9500</v>
      </c>
      <c r="D1455" s="293"/>
      <c r="E1455" s="293" t="s">
        <v>9356</v>
      </c>
      <c r="F1455" s="293" t="s">
        <v>4750</v>
      </c>
      <c r="G1455" s="291">
        <v>60</v>
      </c>
      <c r="H1455" s="292">
        <v>0</v>
      </c>
      <c r="I1455" s="293" t="s">
        <v>4856</v>
      </c>
      <c r="J1455" s="293" t="s">
        <v>4857</v>
      </c>
      <c r="K1455" s="293" t="s">
        <v>4737</v>
      </c>
      <c r="L1455" s="293" t="s">
        <v>5178</v>
      </c>
      <c r="M1455" s="293" t="s">
        <v>4859</v>
      </c>
      <c r="N1455" s="293"/>
      <c r="O1455" s="293" t="s">
        <v>18814</v>
      </c>
      <c r="P1455" s="293" t="s">
        <v>9349</v>
      </c>
      <c r="Q1455" s="293" t="s">
        <v>4741</v>
      </c>
    </row>
    <row r="1456" spans="1:17" x14ac:dyDescent="0.25">
      <c r="A1456" s="293" t="s">
        <v>9501</v>
      </c>
      <c r="B1456" s="293" t="s">
        <v>9502</v>
      </c>
      <c r="C1456" s="293" t="s">
        <v>9502</v>
      </c>
      <c r="D1456" s="293"/>
      <c r="E1456" s="293" t="s">
        <v>9356</v>
      </c>
      <c r="F1456" s="293" t="s">
        <v>4750</v>
      </c>
      <c r="G1456" s="291">
        <v>60</v>
      </c>
      <c r="H1456" s="292">
        <v>0</v>
      </c>
      <c r="I1456" s="293" t="s">
        <v>4856</v>
      </c>
      <c r="J1456" s="293" t="s">
        <v>4857</v>
      </c>
      <c r="K1456" s="293" t="s">
        <v>4737</v>
      </c>
      <c r="L1456" s="293" t="s">
        <v>9374</v>
      </c>
      <c r="M1456" s="293" t="s">
        <v>4859</v>
      </c>
      <c r="N1456" s="293"/>
      <c r="O1456" s="293" t="s">
        <v>18814</v>
      </c>
      <c r="P1456" s="293" t="s">
        <v>9349</v>
      </c>
      <c r="Q1456" s="293" t="s">
        <v>4741</v>
      </c>
    </row>
    <row r="1457" spans="1:17" x14ac:dyDescent="0.25">
      <c r="A1457" s="293" t="s">
        <v>9503</v>
      </c>
      <c r="B1457" s="293" t="s">
        <v>9504</v>
      </c>
      <c r="C1457" s="293" t="s">
        <v>9504</v>
      </c>
      <c r="D1457" s="293"/>
      <c r="E1457" s="293" t="s">
        <v>9356</v>
      </c>
      <c r="F1457" s="293" t="s">
        <v>4750</v>
      </c>
      <c r="G1457" s="291">
        <v>60</v>
      </c>
      <c r="H1457" s="292">
        <v>0</v>
      </c>
      <c r="I1457" s="293" t="s">
        <v>4856</v>
      </c>
      <c r="J1457" s="293" t="s">
        <v>4857</v>
      </c>
      <c r="K1457" s="293" t="s">
        <v>4737</v>
      </c>
      <c r="L1457" s="293" t="s">
        <v>9367</v>
      </c>
      <c r="M1457" s="293" t="s">
        <v>4859</v>
      </c>
      <c r="N1457" s="293"/>
      <c r="O1457" s="293" t="s">
        <v>18814</v>
      </c>
      <c r="P1457" s="293" t="s">
        <v>9349</v>
      </c>
      <c r="Q1457" s="293" t="s">
        <v>4741</v>
      </c>
    </row>
    <row r="1458" spans="1:17" x14ac:dyDescent="0.25">
      <c r="A1458" s="293" t="s">
        <v>9505</v>
      </c>
      <c r="B1458" s="293" t="s">
        <v>9506</v>
      </c>
      <c r="C1458" s="293" t="s">
        <v>9507</v>
      </c>
      <c r="D1458" s="293"/>
      <c r="E1458" s="293" t="s">
        <v>9408</v>
      </c>
      <c r="F1458" s="293" t="s">
        <v>4750</v>
      </c>
      <c r="G1458" s="291">
        <v>60</v>
      </c>
      <c r="H1458" s="292">
        <v>0</v>
      </c>
      <c r="I1458" s="293" t="s">
        <v>4783</v>
      </c>
      <c r="J1458" s="293" t="s">
        <v>4784</v>
      </c>
      <c r="K1458" s="293" t="s">
        <v>4737</v>
      </c>
      <c r="L1458" s="293" t="s">
        <v>7896</v>
      </c>
      <c r="M1458" s="293" t="s">
        <v>4806</v>
      </c>
      <c r="N1458" s="293"/>
      <c r="O1458" s="293" t="s">
        <v>18814</v>
      </c>
      <c r="P1458" s="293" t="s">
        <v>9349</v>
      </c>
      <c r="Q1458" s="293" t="s">
        <v>4741</v>
      </c>
    </row>
    <row r="1459" spans="1:17" x14ac:dyDescent="0.25">
      <c r="A1459" s="293" t="s">
        <v>9508</v>
      </c>
      <c r="B1459" s="293" t="s">
        <v>9509</v>
      </c>
      <c r="C1459" s="293" t="s">
        <v>9510</v>
      </c>
      <c r="D1459" s="293"/>
      <c r="E1459" s="293" t="s">
        <v>9408</v>
      </c>
      <c r="F1459" s="293" t="s">
        <v>4750</v>
      </c>
      <c r="G1459" s="291">
        <v>60</v>
      </c>
      <c r="H1459" s="292">
        <v>0</v>
      </c>
      <c r="I1459" s="293" t="s">
        <v>4783</v>
      </c>
      <c r="J1459" s="293" t="s">
        <v>4784</v>
      </c>
      <c r="K1459" s="293" t="s">
        <v>4737</v>
      </c>
      <c r="L1459" s="293" t="s">
        <v>5117</v>
      </c>
      <c r="M1459" s="293" t="s">
        <v>4806</v>
      </c>
      <c r="N1459" s="293"/>
      <c r="O1459" s="293" t="s">
        <v>18814</v>
      </c>
      <c r="P1459" s="293" t="s">
        <v>9349</v>
      </c>
      <c r="Q1459" s="293" t="s">
        <v>4741</v>
      </c>
    </row>
    <row r="1460" spans="1:17" x14ac:dyDescent="0.25">
      <c r="A1460" s="293" t="s">
        <v>9511</v>
      </c>
      <c r="B1460" s="293" t="s">
        <v>9512</v>
      </c>
      <c r="C1460" s="293" t="s">
        <v>9513</v>
      </c>
      <c r="D1460" s="293"/>
      <c r="E1460" s="293" t="s">
        <v>9408</v>
      </c>
      <c r="F1460" s="293" t="s">
        <v>4750</v>
      </c>
      <c r="G1460" s="291">
        <v>60</v>
      </c>
      <c r="H1460" s="292">
        <v>0</v>
      </c>
      <c r="I1460" s="293" t="s">
        <v>4783</v>
      </c>
      <c r="J1460" s="293" t="s">
        <v>4784</v>
      </c>
      <c r="K1460" s="293" t="s">
        <v>4737</v>
      </c>
      <c r="L1460" s="293" t="s">
        <v>5125</v>
      </c>
      <c r="M1460" s="293" t="s">
        <v>4806</v>
      </c>
      <c r="N1460" s="293"/>
      <c r="O1460" s="293" t="s">
        <v>18814</v>
      </c>
      <c r="P1460" s="293" t="s">
        <v>9349</v>
      </c>
      <c r="Q1460" s="293" t="s">
        <v>4741</v>
      </c>
    </row>
    <row r="1461" spans="1:17" x14ac:dyDescent="0.25">
      <c r="A1461" s="293" t="s">
        <v>9514</v>
      </c>
      <c r="B1461" s="293" t="s">
        <v>9515</v>
      </c>
      <c r="C1461" s="293" t="s">
        <v>9516</v>
      </c>
      <c r="D1461" s="293"/>
      <c r="E1461" s="293" t="s">
        <v>9351</v>
      </c>
      <c r="F1461" s="293" t="s">
        <v>4750</v>
      </c>
      <c r="G1461" s="291">
        <v>60</v>
      </c>
      <c r="H1461" s="292">
        <v>0</v>
      </c>
      <c r="I1461" s="293" t="s">
        <v>4746</v>
      </c>
      <c r="J1461" s="293" t="s">
        <v>4747</v>
      </c>
      <c r="K1461" s="293" t="s">
        <v>4737</v>
      </c>
      <c r="L1461" s="293" t="s">
        <v>4738</v>
      </c>
      <c r="M1461" s="293" t="s">
        <v>4748</v>
      </c>
      <c r="N1461" s="293" t="s">
        <v>5514</v>
      </c>
      <c r="O1461" s="293" t="s">
        <v>18814</v>
      </c>
      <c r="P1461" s="293" t="s">
        <v>9349</v>
      </c>
      <c r="Q1461" s="293" t="s">
        <v>4741</v>
      </c>
    </row>
    <row r="1462" spans="1:17" x14ac:dyDescent="0.25">
      <c r="A1462" s="293" t="s">
        <v>9517</v>
      </c>
      <c r="B1462" s="293" t="s">
        <v>9518</v>
      </c>
      <c r="C1462" s="293" t="s">
        <v>9519</v>
      </c>
      <c r="D1462" s="293"/>
      <c r="E1462" s="293" t="s">
        <v>9351</v>
      </c>
      <c r="F1462" s="293" t="s">
        <v>4750</v>
      </c>
      <c r="G1462" s="291">
        <v>60</v>
      </c>
      <c r="H1462" s="292">
        <v>0</v>
      </c>
      <c r="I1462" s="293" t="s">
        <v>4816</v>
      </c>
      <c r="J1462" s="293" t="s">
        <v>4817</v>
      </c>
      <c r="K1462" s="293" t="s">
        <v>4737</v>
      </c>
      <c r="L1462" s="293" t="s">
        <v>4738</v>
      </c>
      <c r="M1462" s="293" t="s">
        <v>4739</v>
      </c>
      <c r="N1462" s="293"/>
      <c r="O1462" s="293" t="s">
        <v>18814</v>
      </c>
      <c r="P1462" s="293" t="s">
        <v>9349</v>
      </c>
      <c r="Q1462" s="293" t="s">
        <v>4741</v>
      </c>
    </row>
    <row r="1463" spans="1:17" x14ac:dyDescent="0.25">
      <c r="A1463" s="293" t="s">
        <v>9520</v>
      </c>
      <c r="B1463" s="293" t="s">
        <v>9521</v>
      </c>
      <c r="C1463" s="293" t="s">
        <v>9522</v>
      </c>
      <c r="D1463" s="293"/>
      <c r="E1463" s="293" t="s">
        <v>9351</v>
      </c>
      <c r="F1463" s="293" t="s">
        <v>4750</v>
      </c>
      <c r="G1463" s="291">
        <v>60</v>
      </c>
      <c r="H1463" s="292">
        <v>0</v>
      </c>
      <c r="I1463" s="293" t="s">
        <v>4788</v>
      </c>
      <c r="J1463" s="293" t="s">
        <v>4789</v>
      </c>
      <c r="K1463" s="293" t="s">
        <v>4737</v>
      </c>
      <c r="L1463" s="293" t="s">
        <v>4738</v>
      </c>
      <c r="M1463" s="293" t="s">
        <v>4945</v>
      </c>
      <c r="N1463" s="293"/>
      <c r="O1463" s="293" t="s">
        <v>18814</v>
      </c>
      <c r="P1463" s="293" t="s">
        <v>9349</v>
      </c>
      <c r="Q1463" s="293" t="s">
        <v>4741</v>
      </c>
    </row>
    <row r="1464" spans="1:17" x14ac:dyDescent="0.25">
      <c r="A1464" s="293" t="s">
        <v>9523</v>
      </c>
      <c r="B1464" s="293" t="s">
        <v>9524</v>
      </c>
      <c r="C1464" s="293" t="s">
        <v>9525</v>
      </c>
      <c r="D1464" s="293"/>
      <c r="E1464" s="293" t="s">
        <v>9351</v>
      </c>
      <c r="F1464" s="293" t="s">
        <v>4750</v>
      </c>
      <c r="G1464" s="291">
        <v>60</v>
      </c>
      <c r="H1464" s="292">
        <v>0</v>
      </c>
      <c r="I1464" s="293" t="s">
        <v>4816</v>
      </c>
      <c r="J1464" s="293" t="s">
        <v>4817</v>
      </c>
      <c r="K1464" s="293" t="s">
        <v>4737</v>
      </c>
      <c r="L1464" s="293" t="s">
        <v>4738</v>
      </c>
      <c r="M1464" s="293" t="s">
        <v>4739</v>
      </c>
      <c r="N1464" s="293"/>
      <c r="O1464" s="293" t="s">
        <v>18814</v>
      </c>
      <c r="P1464" s="293" t="s">
        <v>9349</v>
      </c>
      <c r="Q1464" s="293" t="s">
        <v>4741</v>
      </c>
    </row>
    <row r="1465" spans="1:17" x14ac:dyDescent="0.25">
      <c r="A1465" s="293" t="s">
        <v>9526</v>
      </c>
      <c r="B1465" s="293" t="s">
        <v>9527</v>
      </c>
      <c r="C1465" s="293" t="s">
        <v>9528</v>
      </c>
      <c r="D1465" s="293"/>
      <c r="E1465" s="293" t="s">
        <v>9351</v>
      </c>
      <c r="F1465" s="293" t="s">
        <v>4750</v>
      </c>
      <c r="G1465" s="291">
        <v>60</v>
      </c>
      <c r="H1465" s="292">
        <v>0</v>
      </c>
      <c r="I1465" s="293" t="s">
        <v>4746</v>
      </c>
      <c r="J1465" s="293" t="s">
        <v>4747</v>
      </c>
      <c r="K1465" s="293" t="s">
        <v>4737</v>
      </c>
      <c r="L1465" s="293" t="s">
        <v>4738</v>
      </c>
      <c r="M1465" s="293" t="s">
        <v>6404</v>
      </c>
      <c r="N1465" s="293"/>
      <c r="O1465" s="293" t="s">
        <v>18814</v>
      </c>
      <c r="P1465" s="293" t="s">
        <v>9349</v>
      </c>
      <c r="Q1465" s="293" t="s">
        <v>4741</v>
      </c>
    </row>
    <row r="1466" spans="1:17" x14ac:dyDescent="0.25">
      <c r="A1466" s="293" t="s">
        <v>9529</v>
      </c>
      <c r="B1466" s="293" t="s">
        <v>9530</v>
      </c>
      <c r="C1466" s="293" t="s">
        <v>9531</v>
      </c>
      <c r="D1466" s="293"/>
      <c r="E1466" s="293" t="s">
        <v>9351</v>
      </c>
      <c r="F1466" s="293" t="s">
        <v>4750</v>
      </c>
      <c r="G1466" s="291">
        <v>60</v>
      </c>
      <c r="H1466" s="292">
        <v>0</v>
      </c>
      <c r="I1466" s="293" t="s">
        <v>4788</v>
      </c>
      <c r="J1466" s="293" t="s">
        <v>4789</v>
      </c>
      <c r="K1466" s="293" t="s">
        <v>4737</v>
      </c>
      <c r="L1466" s="293" t="s">
        <v>4738</v>
      </c>
      <c r="M1466" s="293" t="s">
        <v>4880</v>
      </c>
      <c r="N1466" s="293"/>
      <c r="O1466" s="293" t="s">
        <v>18814</v>
      </c>
      <c r="P1466" s="293" t="s">
        <v>9349</v>
      </c>
      <c r="Q1466" s="293" t="s">
        <v>4741</v>
      </c>
    </row>
    <row r="1467" spans="1:17" x14ac:dyDescent="0.25">
      <c r="A1467" s="293" t="s">
        <v>9532</v>
      </c>
      <c r="B1467" s="293" t="s">
        <v>9533</v>
      </c>
      <c r="C1467" s="293" t="s">
        <v>9534</v>
      </c>
      <c r="D1467" s="293"/>
      <c r="E1467" s="293" t="s">
        <v>9351</v>
      </c>
      <c r="F1467" s="293" t="s">
        <v>4750</v>
      </c>
      <c r="G1467" s="291">
        <v>60</v>
      </c>
      <c r="H1467" s="292">
        <v>0</v>
      </c>
      <c r="I1467" s="293" t="s">
        <v>4746</v>
      </c>
      <c r="J1467" s="293" t="s">
        <v>4747</v>
      </c>
      <c r="K1467" s="293" t="s">
        <v>4737</v>
      </c>
      <c r="L1467" s="293" t="s">
        <v>4738</v>
      </c>
      <c r="M1467" s="293" t="s">
        <v>4793</v>
      </c>
      <c r="N1467" s="293"/>
      <c r="O1467" s="293" t="s">
        <v>18814</v>
      </c>
      <c r="P1467" s="293" t="s">
        <v>9349</v>
      </c>
      <c r="Q1467" s="293" t="s">
        <v>4741</v>
      </c>
    </row>
    <row r="1468" spans="1:17" x14ac:dyDescent="0.25">
      <c r="A1468" s="293" t="s">
        <v>9535</v>
      </c>
      <c r="B1468" s="293" t="s">
        <v>9536</v>
      </c>
      <c r="C1468" s="293" t="s">
        <v>9537</v>
      </c>
      <c r="D1468" s="293"/>
      <c r="E1468" s="293" t="s">
        <v>9351</v>
      </c>
      <c r="F1468" s="293" t="s">
        <v>4750</v>
      </c>
      <c r="G1468" s="291">
        <v>60</v>
      </c>
      <c r="H1468" s="292">
        <v>0</v>
      </c>
      <c r="I1468" s="293" t="s">
        <v>4816</v>
      </c>
      <c r="J1468" s="293" t="s">
        <v>4817</v>
      </c>
      <c r="K1468" s="293" t="s">
        <v>4737</v>
      </c>
      <c r="L1468" s="293" t="s">
        <v>4738</v>
      </c>
      <c r="M1468" s="293" t="s">
        <v>4739</v>
      </c>
      <c r="N1468" s="293"/>
      <c r="O1468" s="293" t="s">
        <v>18814</v>
      </c>
      <c r="P1468" s="293" t="s">
        <v>9349</v>
      </c>
      <c r="Q1468" s="293" t="s">
        <v>4741</v>
      </c>
    </row>
    <row r="1469" spans="1:17" x14ac:dyDescent="0.25">
      <c r="A1469" s="293" t="s">
        <v>9538</v>
      </c>
      <c r="B1469" s="293" t="s">
        <v>9539</v>
      </c>
      <c r="C1469" s="293" t="s">
        <v>9540</v>
      </c>
      <c r="D1469" s="293"/>
      <c r="E1469" s="293" t="s">
        <v>9351</v>
      </c>
      <c r="F1469" s="293" t="s">
        <v>4750</v>
      </c>
      <c r="G1469" s="291">
        <v>60</v>
      </c>
      <c r="H1469" s="292">
        <v>0</v>
      </c>
      <c r="I1469" s="293" t="s">
        <v>4746</v>
      </c>
      <c r="J1469" s="293" t="s">
        <v>4747</v>
      </c>
      <c r="K1469" s="293" t="s">
        <v>4737</v>
      </c>
      <c r="L1469" s="293" t="s">
        <v>4738</v>
      </c>
      <c r="M1469" s="293" t="s">
        <v>4748</v>
      </c>
      <c r="N1469" s="293"/>
      <c r="O1469" s="293" t="s">
        <v>18814</v>
      </c>
      <c r="P1469" s="293" t="s">
        <v>9349</v>
      </c>
      <c r="Q1469" s="293" t="s">
        <v>4741</v>
      </c>
    </row>
    <row r="1470" spans="1:17" x14ac:dyDescent="0.25">
      <c r="A1470" s="293" t="s">
        <v>9541</v>
      </c>
      <c r="B1470" s="293" t="s">
        <v>9542</v>
      </c>
      <c r="C1470" s="293" t="s">
        <v>9543</v>
      </c>
      <c r="D1470" s="293"/>
      <c r="E1470" s="293" t="s">
        <v>9351</v>
      </c>
      <c r="F1470" s="293" t="s">
        <v>4750</v>
      </c>
      <c r="G1470" s="291">
        <v>60</v>
      </c>
      <c r="H1470" s="292">
        <v>0</v>
      </c>
      <c r="I1470" s="293" t="s">
        <v>4755</v>
      </c>
      <c r="J1470" s="293" t="s">
        <v>4756</v>
      </c>
      <c r="K1470" s="293" t="s">
        <v>4737</v>
      </c>
      <c r="L1470" s="293" t="s">
        <v>4738</v>
      </c>
      <c r="M1470" s="293" t="s">
        <v>4916</v>
      </c>
      <c r="N1470" s="293"/>
      <c r="O1470" s="293" t="s">
        <v>18814</v>
      </c>
      <c r="P1470" s="293" t="s">
        <v>9349</v>
      </c>
      <c r="Q1470" s="293" t="s">
        <v>4741</v>
      </c>
    </row>
    <row r="1471" spans="1:17" x14ac:dyDescent="0.25">
      <c r="A1471" s="293" t="s">
        <v>9544</v>
      </c>
      <c r="B1471" s="293" t="s">
        <v>9545</v>
      </c>
      <c r="C1471" s="293" t="s">
        <v>9546</v>
      </c>
      <c r="D1471" s="293"/>
      <c r="E1471" s="293" t="s">
        <v>9408</v>
      </c>
      <c r="F1471" s="293" t="s">
        <v>4750</v>
      </c>
      <c r="G1471" s="291">
        <v>60</v>
      </c>
      <c r="H1471" s="292">
        <v>0</v>
      </c>
      <c r="I1471" s="293" t="s">
        <v>4783</v>
      </c>
      <c r="J1471" s="293" t="s">
        <v>4784</v>
      </c>
      <c r="K1471" s="293" t="s">
        <v>4737</v>
      </c>
      <c r="L1471" s="293" t="s">
        <v>5047</v>
      </c>
      <c r="M1471" s="293" t="s">
        <v>4806</v>
      </c>
      <c r="N1471" s="293"/>
      <c r="O1471" s="293" t="s">
        <v>18814</v>
      </c>
      <c r="P1471" s="293" t="s">
        <v>9349</v>
      </c>
      <c r="Q1471" s="293" t="s">
        <v>4741</v>
      </c>
    </row>
    <row r="1472" spans="1:17" x14ac:dyDescent="0.25">
      <c r="A1472" s="293" t="s">
        <v>9547</v>
      </c>
      <c r="B1472" s="293" t="s">
        <v>9548</v>
      </c>
      <c r="C1472" s="293" t="s">
        <v>9549</v>
      </c>
      <c r="D1472" s="293"/>
      <c r="E1472" s="293" t="s">
        <v>9408</v>
      </c>
      <c r="F1472" s="293" t="s">
        <v>4750</v>
      </c>
      <c r="G1472" s="291">
        <v>60</v>
      </c>
      <c r="H1472" s="292">
        <v>0</v>
      </c>
      <c r="I1472" s="293" t="s">
        <v>4783</v>
      </c>
      <c r="J1472" s="293" t="s">
        <v>4784</v>
      </c>
      <c r="K1472" s="293" t="s">
        <v>4737</v>
      </c>
      <c r="L1472" s="293" t="s">
        <v>5047</v>
      </c>
      <c r="M1472" s="293" t="s">
        <v>4806</v>
      </c>
      <c r="N1472" s="293"/>
      <c r="O1472" s="293" t="s">
        <v>18814</v>
      </c>
      <c r="P1472" s="293" t="s">
        <v>9349</v>
      </c>
      <c r="Q1472" s="293" t="s">
        <v>4741</v>
      </c>
    </row>
    <row r="1473" spans="1:17" x14ac:dyDescent="0.25">
      <c r="A1473" s="293" t="s">
        <v>9550</v>
      </c>
      <c r="B1473" s="293" t="s">
        <v>9551</v>
      </c>
      <c r="C1473" s="293" t="s">
        <v>9552</v>
      </c>
      <c r="D1473" s="293"/>
      <c r="E1473" s="293" t="s">
        <v>9408</v>
      </c>
      <c r="F1473" s="293" t="s">
        <v>4750</v>
      </c>
      <c r="G1473" s="291">
        <v>60</v>
      </c>
      <c r="H1473" s="292">
        <v>0</v>
      </c>
      <c r="I1473" s="293" t="s">
        <v>4783</v>
      </c>
      <c r="J1473" s="293" t="s">
        <v>4784</v>
      </c>
      <c r="K1473" s="293" t="s">
        <v>4737</v>
      </c>
      <c r="L1473" s="293" t="s">
        <v>4805</v>
      </c>
      <c r="M1473" s="293" t="s">
        <v>4806</v>
      </c>
      <c r="N1473" s="293"/>
      <c r="O1473" s="293" t="s">
        <v>18814</v>
      </c>
      <c r="P1473" s="293" t="s">
        <v>9349</v>
      </c>
      <c r="Q1473" s="293" t="s">
        <v>4741</v>
      </c>
    </row>
    <row r="1474" spans="1:17" x14ac:dyDescent="0.25">
      <c r="A1474" s="293" t="s">
        <v>9553</v>
      </c>
      <c r="B1474" s="293" t="s">
        <v>9554</v>
      </c>
      <c r="C1474" s="293" t="s">
        <v>9555</v>
      </c>
      <c r="D1474" s="293"/>
      <c r="E1474" s="293" t="s">
        <v>9408</v>
      </c>
      <c r="F1474" s="293" t="s">
        <v>4750</v>
      </c>
      <c r="G1474" s="291">
        <v>60</v>
      </c>
      <c r="H1474" s="292">
        <v>0</v>
      </c>
      <c r="I1474" s="293" t="s">
        <v>4783</v>
      </c>
      <c r="J1474" s="293" t="s">
        <v>4784</v>
      </c>
      <c r="K1474" s="293" t="s">
        <v>4737</v>
      </c>
      <c r="L1474" s="293" t="s">
        <v>4805</v>
      </c>
      <c r="M1474" s="293" t="s">
        <v>4806</v>
      </c>
      <c r="N1474" s="293"/>
      <c r="O1474" s="293" t="s">
        <v>18814</v>
      </c>
      <c r="P1474" s="293" t="s">
        <v>9349</v>
      </c>
      <c r="Q1474" s="293" t="s">
        <v>4741</v>
      </c>
    </row>
    <row r="1475" spans="1:17" x14ac:dyDescent="0.25">
      <c r="A1475" s="293" t="s">
        <v>9556</v>
      </c>
      <c r="B1475" s="293" t="s">
        <v>9557</v>
      </c>
      <c r="C1475" s="293" t="s">
        <v>9558</v>
      </c>
      <c r="D1475" s="293"/>
      <c r="E1475" s="293" t="s">
        <v>9408</v>
      </c>
      <c r="F1475" s="293" t="s">
        <v>4750</v>
      </c>
      <c r="G1475" s="291">
        <v>60</v>
      </c>
      <c r="H1475" s="292">
        <v>0</v>
      </c>
      <c r="I1475" s="293" t="s">
        <v>4783</v>
      </c>
      <c r="J1475" s="293" t="s">
        <v>4784</v>
      </c>
      <c r="K1475" s="293" t="s">
        <v>4737</v>
      </c>
      <c r="L1475" s="293" t="s">
        <v>4805</v>
      </c>
      <c r="M1475" s="293" t="s">
        <v>4806</v>
      </c>
      <c r="N1475" s="293"/>
      <c r="O1475" s="293" t="s">
        <v>18814</v>
      </c>
      <c r="P1475" s="293" t="s">
        <v>9349</v>
      </c>
      <c r="Q1475" s="293" t="s">
        <v>4741</v>
      </c>
    </row>
    <row r="1476" spans="1:17" x14ac:dyDescent="0.25">
      <c r="A1476" s="293" t="s">
        <v>9559</v>
      </c>
      <c r="B1476" s="293" t="s">
        <v>9560</v>
      </c>
      <c r="C1476" s="293" t="s">
        <v>9561</v>
      </c>
      <c r="D1476" s="293"/>
      <c r="E1476" s="293" t="s">
        <v>9408</v>
      </c>
      <c r="F1476" s="293" t="s">
        <v>4750</v>
      </c>
      <c r="G1476" s="291">
        <v>60</v>
      </c>
      <c r="H1476" s="292">
        <v>0</v>
      </c>
      <c r="I1476" s="293" t="s">
        <v>4783</v>
      </c>
      <c r="J1476" s="293" t="s">
        <v>4784</v>
      </c>
      <c r="K1476" s="293" t="s">
        <v>4737</v>
      </c>
      <c r="L1476" s="293" t="s">
        <v>5025</v>
      </c>
      <c r="M1476" s="293" t="s">
        <v>4806</v>
      </c>
      <c r="N1476" s="293"/>
      <c r="O1476" s="293" t="s">
        <v>18814</v>
      </c>
      <c r="P1476" s="293" t="s">
        <v>9349</v>
      </c>
      <c r="Q1476" s="293" t="s">
        <v>4741</v>
      </c>
    </row>
    <row r="1477" spans="1:17" x14ac:dyDescent="0.25">
      <c r="A1477" s="293" t="s">
        <v>9562</v>
      </c>
      <c r="B1477" s="293" t="s">
        <v>9563</v>
      </c>
      <c r="C1477" s="293" t="s">
        <v>9564</v>
      </c>
      <c r="D1477" s="293"/>
      <c r="E1477" s="293" t="s">
        <v>9408</v>
      </c>
      <c r="F1477" s="293" t="s">
        <v>4750</v>
      </c>
      <c r="G1477" s="291">
        <v>60</v>
      </c>
      <c r="H1477" s="292">
        <v>0</v>
      </c>
      <c r="I1477" s="293" t="s">
        <v>4783</v>
      </c>
      <c r="J1477" s="293" t="s">
        <v>4784</v>
      </c>
      <c r="K1477" s="293" t="s">
        <v>4737</v>
      </c>
      <c r="L1477" s="293" t="s">
        <v>5091</v>
      </c>
      <c r="M1477" s="293" t="s">
        <v>4806</v>
      </c>
      <c r="N1477" s="293"/>
      <c r="O1477" s="293" t="s">
        <v>18814</v>
      </c>
      <c r="P1477" s="293" t="s">
        <v>9349</v>
      </c>
      <c r="Q1477" s="293" t="s">
        <v>4741</v>
      </c>
    </row>
    <row r="1478" spans="1:17" x14ac:dyDescent="0.25">
      <c r="A1478" s="293" t="s">
        <v>9565</v>
      </c>
      <c r="B1478" s="293" t="s">
        <v>9566</v>
      </c>
      <c r="C1478" s="293" t="s">
        <v>9567</v>
      </c>
      <c r="D1478" s="293"/>
      <c r="E1478" s="293" t="s">
        <v>9408</v>
      </c>
      <c r="F1478" s="293" t="s">
        <v>4750</v>
      </c>
      <c r="G1478" s="291">
        <v>60</v>
      </c>
      <c r="H1478" s="292">
        <v>0</v>
      </c>
      <c r="I1478" s="293" t="s">
        <v>4783</v>
      </c>
      <c r="J1478" s="293" t="s">
        <v>4784</v>
      </c>
      <c r="K1478" s="293" t="s">
        <v>4737</v>
      </c>
      <c r="L1478" s="293" t="s">
        <v>5051</v>
      </c>
      <c r="M1478" s="293" t="s">
        <v>4806</v>
      </c>
      <c r="N1478" s="293"/>
      <c r="O1478" s="293" t="s">
        <v>18814</v>
      </c>
      <c r="P1478" s="293" t="s">
        <v>9349</v>
      </c>
      <c r="Q1478" s="293" t="s">
        <v>4741</v>
      </c>
    </row>
    <row r="1479" spans="1:17" x14ac:dyDescent="0.25">
      <c r="A1479" s="293" t="s">
        <v>9568</v>
      </c>
      <c r="B1479" s="293" t="s">
        <v>9569</v>
      </c>
      <c r="C1479" s="293" t="s">
        <v>9570</v>
      </c>
      <c r="D1479" s="293"/>
      <c r="E1479" s="293" t="s">
        <v>9408</v>
      </c>
      <c r="F1479" s="293" t="s">
        <v>4750</v>
      </c>
      <c r="G1479" s="291">
        <v>60</v>
      </c>
      <c r="H1479" s="292">
        <v>0</v>
      </c>
      <c r="I1479" s="293" t="s">
        <v>4783</v>
      </c>
      <c r="J1479" s="293" t="s">
        <v>4784</v>
      </c>
      <c r="K1479" s="293" t="s">
        <v>4737</v>
      </c>
      <c r="L1479" s="293" t="s">
        <v>5091</v>
      </c>
      <c r="M1479" s="293" t="s">
        <v>4806</v>
      </c>
      <c r="N1479" s="293"/>
      <c r="O1479" s="293" t="s">
        <v>18814</v>
      </c>
      <c r="P1479" s="293" t="s">
        <v>9349</v>
      </c>
      <c r="Q1479" s="293" t="s">
        <v>4741</v>
      </c>
    </row>
    <row r="1480" spans="1:17" x14ac:dyDescent="0.25">
      <c r="A1480" s="293" t="s">
        <v>9571</v>
      </c>
      <c r="B1480" s="293" t="s">
        <v>9572</v>
      </c>
      <c r="C1480" s="293" t="s">
        <v>9573</v>
      </c>
      <c r="D1480" s="293"/>
      <c r="E1480" s="293" t="s">
        <v>9408</v>
      </c>
      <c r="F1480" s="293" t="s">
        <v>4750</v>
      </c>
      <c r="G1480" s="291">
        <v>60</v>
      </c>
      <c r="H1480" s="292">
        <v>0</v>
      </c>
      <c r="I1480" s="293" t="s">
        <v>4783</v>
      </c>
      <c r="J1480" s="293" t="s">
        <v>4784</v>
      </c>
      <c r="K1480" s="293" t="s">
        <v>4737</v>
      </c>
      <c r="L1480" s="293" t="s">
        <v>4986</v>
      </c>
      <c r="M1480" s="293" t="s">
        <v>4806</v>
      </c>
      <c r="N1480" s="293"/>
      <c r="O1480" s="293" t="s">
        <v>18814</v>
      </c>
      <c r="P1480" s="293" t="s">
        <v>9349</v>
      </c>
      <c r="Q1480" s="293" t="s">
        <v>4741</v>
      </c>
    </row>
    <row r="1481" spans="1:17" x14ac:dyDescent="0.25">
      <c r="A1481" s="293" t="s">
        <v>9574</v>
      </c>
      <c r="B1481" s="293" t="s">
        <v>9575</v>
      </c>
      <c r="C1481" s="293" t="s">
        <v>9576</v>
      </c>
      <c r="D1481" s="293"/>
      <c r="E1481" s="293" t="s">
        <v>9408</v>
      </c>
      <c r="F1481" s="293" t="s">
        <v>4750</v>
      </c>
      <c r="G1481" s="291">
        <v>60</v>
      </c>
      <c r="H1481" s="292">
        <v>0</v>
      </c>
      <c r="I1481" s="293" t="s">
        <v>4783</v>
      </c>
      <c r="J1481" s="293" t="s">
        <v>4784</v>
      </c>
      <c r="K1481" s="293" t="s">
        <v>4737</v>
      </c>
      <c r="L1481" s="293" t="s">
        <v>4986</v>
      </c>
      <c r="M1481" s="293" t="s">
        <v>4806</v>
      </c>
      <c r="N1481" s="293"/>
      <c r="O1481" s="293" t="s">
        <v>18814</v>
      </c>
      <c r="P1481" s="293" t="s">
        <v>9349</v>
      </c>
      <c r="Q1481" s="293" t="s">
        <v>4741</v>
      </c>
    </row>
    <row r="1482" spans="1:17" x14ac:dyDescent="0.25">
      <c r="A1482" s="293" t="s">
        <v>9577</v>
      </c>
      <c r="B1482" s="293" t="s">
        <v>9578</v>
      </c>
      <c r="C1482" s="293" t="s">
        <v>9579</v>
      </c>
      <c r="D1482" s="293"/>
      <c r="E1482" s="293" t="s">
        <v>9408</v>
      </c>
      <c r="F1482" s="293" t="s">
        <v>4750</v>
      </c>
      <c r="G1482" s="291">
        <v>60</v>
      </c>
      <c r="H1482" s="292">
        <v>0</v>
      </c>
      <c r="I1482" s="293" t="s">
        <v>4783</v>
      </c>
      <c r="J1482" s="293" t="s">
        <v>4784</v>
      </c>
      <c r="K1482" s="293" t="s">
        <v>4737</v>
      </c>
      <c r="L1482" s="293" t="s">
        <v>8865</v>
      </c>
      <c r="M1482" s="293" t="s">
        <v>4806</v>
      </c>
      <c r="N1482" s="293"/>
      <c r="O1482" s="293" t="s">
        <v>18814</v>
      </c>
      <c r="P1482" s="293" t="s">
        <v>9349</v>
      </c>
      <c r="Q1482" s="293" t="s">
        <v>4741</v>
      </c>
    </row>
    <row r="1483" spans="1:17" x14ac:dyDescent="0.25">
      <c r="A1483" s="293" t="s">
        <v>9580</v>
      </c>
      <c r="B1483" s="293" t="s">
        <v>9581</v>
      </c>
      <c r="C1483" s="293" t="s">
        <v>9582</v>
      </c>
      <c r="D1483" s="293"/>
      <c r="E1483" s="293" t="s">
        <v>9408</v>
      </c>
      <c r="F1483" s="293" t="s">
        <v>4750</v>
      </c>
      <c r="G1483" s="291">
        <v>60</v>
      </c>
      <c r="H1483" s="292">
        <v>0</v>
      </c>
      <c r="I1483" s="293" t="s">
        <v>4783</v>
      </c>
      <c r="J1483" s="293" t="s">
        <v>4784</v>
      </c>
      <c r="K1483" s="293" t="s">
        <v>4737</v>
      </c>
      <c r="L1483" s="293" t="s">
        <v>7773</v>
      </c>
      <c r="M1483" s="293" t="s">
        <v>4806</v>
      </c>
      <c r="N1483" s="293"/>
      <c r="O1483" s="293" t="s">
        <v>18814</v>
      </c>
      <c r="P1483" s="293" t="s">
        <v>9349</v>
      </c>
      <c r="Q1483" s="293" t="s">
        <v>4741</v>
      </c>
    </row>
    <row r="1484" spans="1:17" x14ac:dyDescent="0.25">
      <c r="A1484" s="293" t="s">
        <v>9583</v>
      </c>
      <c r="B1484" s="293" t="s">
        <v>9584</v>
      </c>
      <c r="C1484" s="293" t="s">
        <v>9585</v>
      </c>
      <c r="D1484" s="293"/>
      <c r="E1484" s="293" t="s">
        <v>9408</v>
      </c>
      <c r="F1484" s="293" t="s">
        <v>4750</v>
      </c>
      <c r="G1484" s="291">
        <v>60</v>
      </c>
      <c r="H1484" s="292">
        <v>0</v>
      </c>
      <c r="I1484" s="293" t="s">
        <v>4783</v>
      </c>
      <c r="J1484" s="293" t="s">
        <v>4784</v>
      </c>
      <c r="K1484" s="293" t="s">
        <v>4737</v>
      </c>
      <c r="L1484" s="293" t="s">
        <v>8653</v>
      </c>
      <c r="M1484" s="293" t="s">
        <v>4806</v>
      </c>
      <c r="N1484" s="293"/>
      <c r="O1484" s="293" t="s">
        <v>18814</v>
      </c>
      <c r="P1484" s="293" t="s">
        <v>9349</v>
      </c>
      <c r="Q1484" s="293" t="s">
        <v>4741</v>
      </c>
    </row>
    <row r="1485" spans="1:17" x14ac:dyDescent="0.25">
      <c r="A1485" s="293" t="s">
        <v>9586</v>
      </c>
      <c r="B1485" s="293" t="s">
        <v>9587</v>
      </c>
      <c r="C1485" s="293" t="s">
        <v>9588</v>
      </c>
      <c r="D1485" s="293"/>
      <c r="E1485" s="293" t="s">
        <v>9408</v>
      </c>
      <c r="F1485" s="293" t="s">
        <v>4750</v>
      </c>
      <c r="G1485" s="291">
        <v>60</v>
      </c>
      <c r="H1485" s="292">
        <v>0</v>
      </c>
      <c r="I1485" s="293" t="s">
        <v>4783</v>
      </c>
      <c r="J1485" s="293" t="s">
        <v>4784</v>
      </c>
      <c r="K1485" s="293" t="s">
        <v>4737</v>
      </c>
      <c r="L1485" s="293" t="s">
        <v>4870</v>
      </c>
      <c r="M1485" s="293" t="s">
        <v>4806</v>
      </c>
      <c r="N1485" s="293"/>
      <c r="O1485" s="293" t="s">
        <v>18814</v>
      </c>
      <c r="P1485" s="293" t="s">
        <v>9349</v>
      </c>
      <c r="Q1485" s="293" t="s">
        <v>4741</v>
      </c>
    </row>
    <row r="1486" spans="1:17" x14ac:dyDescent="0.25">
      <c r="A1486" s="293" t="s">
        <v>9589</v>
      </c>
      <c r="B1486" s="293" t="s">
        <v>9590</v>
      </c>
      <c r="C1486" s="293" t="s">
        <v>9590</v>
      </c>
      <c r="D1486" s="293"/>
      <c r="E1486" s="293" t="s">
        <v>9356</v>
      </c>
      <c r="F1486" s="293" t="s">
        <v>4750</v>
      </c>
      <c r="G1486" s="291">
        <v>60</v>
      </c>
      <c r="H1486" s="292">
        <v>0</v>
      </c>
      <c r="I1486" s="293" t="s">
        <v>4856</v>
      </c>
      <c r="J1486" s="293" t="s">
        <v>4857</v>
      </c>
      <c r="K1486" s="293" t="s">
        <v>4737</v>
      </c>
      <c r="L1486" s="293" t="s">
        <v>9243</v>
      </c>
      <c r="M1486" s="293" t="s">
        <v>4859</v>
      </c>
      <c r="N1486" s="293"/>
      <c r="O1486" s="293" t="s">
        <v>18814</v>
      </c>
      <c r="P1486" s="293" t="s">
        <v>9349</v>
      </c>
      <c r="Q1486" s="293" t="s">
        <v>4741</v>
      </c>
    </row>
    <row r="1487" spans="1:17" x14ac:dyDescent="0.25">
      <c r="A1487" s="293" t="s">
        <v>9591</v>
      </c>
      <c r="B1487" s="293" t="s">
        <v>9592</v>
      </c>
      <c r="C1487" s="293" t="s">
        <v>9593</v>
      </c>
      <c r="D1487" s="293"/>
      <c r="E1487" s="293" t="s">
        <v>9408</v>
      </c>
      <c r="F1487" s="293" t="s">
        <v>4750</v>
      </c>
      <c r="G1487" s="291">
        <v>60</v>
      </c>
      <c r="H1487" s="292">
        <v>0</v>
      </c>
      <c r="I1487" s="293" t="s">
        <v>4783</v>
      </c>
      <c r="J1487" s="293" t="s">
        <v>4784</v>
      </c>
      <c r="K1487" s="293" t="s">
        <v>4737</v>
      </c>
      <c r="L1487" s="293" t="s">
        <v>5025</v>
      </c>
      <c r="M1487" s="293" t="s">
        <v>4806</v>
      </c>
      <c r="N1487" s="293"/>
      <c r="O1487" s="293" t="s">
        <v>18814</v>
      </c>
      <c r="P1487" s="293" t="s">
        <v>9349</v>
      </c>
      <c r="Q1487" s="293" t="s">
        <v>4741</v>
      </c>
    </row>
    <row r="1488" spans="1:17" x14ac:dyDescent="0.25">
      <c r="A1488" s="293" t="s">
        <v>9594</v>
      </c>
      <c r="B1488" s="293" t="s">
        <v>9595</v>
      </c>
      <c r="C1488" s="293" t="s">
        <v>9596</v>
      </c>
      <c r="D1488" s="293"/>
      <c r="E1488" s="293" t="s">
        <v>9474</v>
      </c>
      <c r="F1488" s="293" t="s">
        <v>9597</v>
      </c>
      <c r="G1488" s="291"/>
      <c r="H1488" s="292">
        <v>0</v>
      </c>
      <c r="I1488" s="293" t="s">
        <v>4856</v>
      </c>
      <c r="J1488" s="293" t="s">
        <v>4857</v>
      </c>
      <c r="K1488" s="293" t="s">
        <v>4737</v>
      </c>
      <c r="L1488" s="293" t="s">
        <v>7787</v>
      </c>
      <c r="M1488" s="293" t="s">
        <v>4859</v>
      </c>
      <c r="N1488" s="293"/>
      <c r="O1488" s="293" t="s">
        <v>18814</v>
      </c>
      <c r="P1488" s="293" t="s">
        <v>9349</v>
      </c>
      <c r="Q1488" s="293" t="s">
        <v>4741</v>
      </c>
    </row>
    <row r="1489" spans="1:17" x14ac:dyDescent="0.25">
      <c r="A1489" s="293" t="s">
        <v>76</v>
      </c>
      <c r="B1489" s="293" t="s">
        <v>9598</v>
      </c>
      <c r="C1489" s="293" t="s">
        <v>783</v>
      </c>
      <c r="D1489" s="293" t="s">
        <v>9599</v>
      </c>
      <c r="E1489" s="293" t="s">
        <v>9600</v>
      </c>
      <c r="F1489" s="293" t="s">
        <v>9599</v>
      </c>
      <c r="G1489" s="291"/>
      <c r="H1489" s="292">
        <v>0</v>
      </c>
      <c r="I1489" s="293" t="s">
        <v>4975</v>
      </c>
      <c r="J1489" s="293" t="s">
        <v>4976</v>
      </c>
      <c r="K1489" s="293" t="s">
        <v>4737</v>
      </c>
      <c r="L1489" s="293" t="s">
        <v>4840</v>
      </c>
      <c r="M1489" s="293" t="s">
        <v>4999</v>
      </c>
      <c r="N1489" s="293"/>
      <c r="O1489" s="293" t="s">
        <v>76</v>
      </c>
      <c r="P1489" s="293" t="s">
        <v>18840</v>
      </c>
      <c r="Q1489" s="293" t="s">
        <v>4741</v>
      </c>
    </row>
    <row r="1490" spans="1:17" x14ac:dyDescent="0.25">
      <c r="A1490" s="293" t="s">
        <v>9601</v>
      </c>
      <c r="B1490" s="293" t="s">
        <v>9602</v>
      </c>
      <c r="C1490" s="293" t="s">
        <v>9603</v>
      </c>
      <c r="D1490" s="293"/>
      <c r="E1490" s="293"/>
      <c r="F1490" s="293"/>
      <c r="G1490" s="291"/>
      <c r="H1490" s="292">
        <v>0</v>
      </c>
      <c r="I1490" s="293" t="s">
        <v>1230</v>
      </c>
      <c r="J1490" s="293" t="s">
        <v>5067</v>
      </c>
      <c r="K1490" s="293" t="s">
        <v>4737</v>
      </c>
      <c r="L1490" s="293" t="s">
        <v>5125</v>
      </c>
      <c r="M1490" s="293" t="s">
        <v>4806</v>
      </c>
      <c r="N1490" s="293"/>
      <c r="O1490" s="293" t="s">
        <v>18831</v>
      </c>
      <c r="P1490" s="293" t="s">
        <v>18831</v>
      </c>
      <c r="Q1490" s="293" t="s">
        <v>4741</v>
      </c>
    </row>
    <row r="1491" spans="1:17" x14ac:dyDescent="0.25">
      <c r="A1491" s="293" t="s">
        <v>9604</v>
      </c>
      <c r="B1491" s="293" t="s">
        <v>9605</v>
      </c>
      <c r="C1491" s="293" t="s">
        <v>9606</v>
      </c>
      <c r="D1491" s="293"/>
      <c r="E1491" s="293" t="s">
        <v>4973</v>
      </c>
      <c r="F1491" s="293"/>
      <c r="G1491" s="291"/>
      <c r="H1491" s="292">
        <v>0</v>
      </c>
      <c r="I1491" s="293" t="s">
        <v>4856</v>
      </c>
      <c r="J1491" s="293" t="s">
        <v>4857</v>
      </c>
      <c r="K1491" s="293" t="s">
        <v>4737</v>
      </c>
      <c r="L1491" s="293" t="s">
        <v>5459</v>
      </c>
      <c r="M1491" s="293" t="s">
        <v>4859</v>
      </c>
      <c r="N1491" s="293"/>
      <c r="O1491" s="293" t="s">
        <v>18831</v>
      </c>
      <c r="P1491" s="293" t="s">
        <v>18831</v>
      </c>
      <c r="Q1491" s="293" t="s">
        <v>4741</v>
      </c>
    </row>
    <row r="1492" spans="1:17" x14ac:dyDescent="0.25">
      <c r="A1492" s="293" t="s">
        <v>9607</v>
      </c>
      <c r="B1492" s="293" t="s">
        <v>9608</v>
      </c>
      <c r="C1492" s="293" t="s">
        <v>9609</v>
      </c>
      <c r="D1492" s="293"/>
      <c r="E1492" s="293" t="s">
        <v>4745</v>
      </c>
      <c r="F1492" s="293" t="s">
        <v>9610</v>
      </c>
      <c r="G1492" s="291">
        <v>60</v>
      </c>
      <c r="H1492" s="292">
        <v>0</v>
      </c>
      <c r="I1492" s="293"/>
      <c r="J1492" s="293"/>
      <c r="K1492" s="293" t="s">
        <v>4737</v>
      </c>
      <c r="L1492" s="293" t="s">
        <v>4738</v>
      </c>
      <c r="M1492" s="293" t="s">
        <v>4945</v>
      </c>
      <c r="N1492" s="293"/>
      <c r="O1492" s="293" t="s">
        <v>18832</v>
      </c>
      <c r="P1492" s="293" t="s">
        <v>9608</v>
      </c>
      <c r="Q1492" s="293" t="s">
        <v>4741</v>
      </c>
    </row>
    <row r="1493" spans="1:17" x14ac:dyDescent="0.25">
      <c r="A1493" s="293" t="s">
        <v>9611</v>
      </c>
      <c r="B1493" s="293" t="s">
        <v>9612</v>
      </c>
      <c r="C1493" s="293" t="s">
        <v>9613</v>
      </c>
      <c r="D1493" s="293"/>
      <c r="E1493" s="293" t="s">
        <v>4745</v>
      </c>
      <c r="F1493" s="293" t="s">
        <v>9614</v>
      </c>
      <c r="G1493" s="291">
        <v>60</v>
      </c>
      <c r="H1493" s="292">
        <v>0</v>
      </c>
      <c r="I1493" s="293"/>
      <c r="J1493" s="293"/>
      <c r="K1493" s="293" t="s">
        <v>4737</v>
      </c>
      <c r="L1493" s="293" t="s">
        <v>4738</v>
      </c>
      <c r="M1493" s="293" t="s">
        <v>4830</v>
      </c>
      <c r="N1493" s="293"/>
      <c r="O1493" s="293" t="s">
        <v>9611</v>
      </c>
      <c r="P1493" s="293" t="s">
        <v>9612</v>
      </c>
      <c r="Q1493" s="293" t="s">
        <v>4741</v>
      </c>
    </row>
    <row r="1494" spans="1:17" x14ac:dyDescent="0.25">
      <c r="A1494" s="293" t="s">
        <v>9615</v>
      </c>
      <c r="B1494" s="293" t="s">
        <v>9616</v>
      </c>
      <c r="C1494" s="293" t="s">
        <v>9617</v>
      </c>
      <c r="D1494" s="293"/>
      <c r="E1494" s="293" t="s">
        <v>4745</v>
      </c>
      <c r="F1494" s="293" t="s">
        <v>9618</v>
      </c>
      <c r="G1494" s="291"/>
      <c r="H1494" s="292">
        <v>0</v>
      </c>
      <c r="I1494" s="293" t="s">
        <v>4783</v>
      </c>
      <c r="J1494" s="293" t="s">
        <v>4784</v>
      </c>
      <c r="K1494" s="293" t="s">
        <v>4737</v>
      </c>
      <c r="L1494" s="293" t="s">
        <v>4738</v>
      </c>
      <c r="M1494" s="293" t="s">
        <v>4757</v>
      </c>
      <c r="N1494" s="293"/>
      <c r="O1494" s="293" t="s">
        <v>9615</v>
      </c>
      <c r="P1494" s="293" t="s">
        <v>9616</v>
      </c>
      <c r="Q1494" s="293" t="s">
        <v>4741</v>
      </c>
    </row>
    <row r="1495" spans="1:17" x14ac:dyDescent="0.25">
      <c r="A1495" s="293" t="s">
        <v>9619</v>
      </c>
      <c r="B1495" s="293" t="s">
        <v>9620</v>
      </c>
      <c r="C1495" s="293" t="s">
        <v>9621</v>
      </c>
      <c r="D1495" s="293"/>
      <c r="E1495" s="293" t="s">
        <v>4973</v>
      </c>
      <c r="F1495" s="293" t="s">
        <v>9622</v>
      </c>
      <c r="G1495" s="291"/>
      <c r="H1495" s="292">
        <v>0</v>
      </c>
      <c r="I1495" s="293" t="s">
        <v>4975</v>
      </c>
      <c r="J1495" s="293" t="s">
        <v>4976</v>
      </c>
      <c r="K1495" s="293" t="s">
        <v>4737</v>
      </c>
      <c r="L1495" s="293" t="s">
        <v>4840</v>
      </c>
      <c r="M1495" s="293" t="s">
        <v>4841</v>
      </c>
      <c r="N1495" s="293" t="s">
        <v>9623</v>
      </c>
      <c r="O1495" s="293" t="s">
        <v>9619</v>
      </c>
      <c r="P1495" s="293" t="s">
        <v>9620</v>
      </c>
      <c r="Q1495" s="293" t="s">
        <v>4741</v>
      </c>
    </row>
    <row r="1496" spans="1:17" x14ac:dyDescent="0.25">
      <c r="A1496" s="293" t="s">
        <v>9624</v>
      </c>
      <c r="B1496" s="293" t="s">
        <v>9625</v>
      </c>
      <c r="C1496" s="293" t="s">
        <v>9626</v>
      </c>
      <c r="D1496" s="293"/>
      <c r="E1496" s="293" t="s">
        <v>4745</v>
      </c>
      <c r="F1496" s="293" t="s">
        <v>9627</v>
      </c>
      <c r="G1496" s="291"/>
      <c r="H1496" s="292">
        <v>0</v>
      </c>
      <c r="I1496" s="293" t="s">
        <v>9628</v>
      </c>
      <c r="J1496" s="293" t="s">
        <v>9629</v>
      </c>
      <c r="K1496" s="293" t="s">
        <v>4737</v>
      </c>
      <c r="L1496" s="293" t="s">
        <v>4738</v>
      </c>
      <c r="M1496" s="293" t="s">
        <v>4757</v>
      </c>
      <c r="N1496" s="293"/>
      <c r="O1496" s="293" t="s">
        <v>9624</v>
      </c>
      <c r="P1496" s="293" t="s">
        <v>9625</v>
      </c>
      <c r="Q1496" s="293" t="s">
        <v>8840</v>
      </c>
    </row>
    <row r="1497" spans="1:17" x14ac:dyDescent="0.25">
      <c r="A1497" s="293" t="s">
        <v>9630</v>
      </c>
      <c r="B1497" s="293" t="s">
        <v>9631</v>
      </c>
      <c r="C1497" s="293" t="s">
        <v>9632</v>
      </c>
      <c r="D1497" s="293"/>
      <c r="E1497" s="293" t="s">
        <v>9633</v>
      </c>
      <c r="F1497" s="293" t="s">
        <v>9634</v>
      </c>
      <c r="G1497" s="291">
        <v>60</v>
      </c>
      <c r="H1497" s="292">
        <v>0</v>
      </c>
      <c r="I1497" s="293" t="s">
        <v>5149</v>
      </c>
      <c r="J1497" s="293" t="s">
        <v>5150</v>
      </c>
      <c r="K1497" s="293" t="s">
        <v>4737</v>
      </c>
      <c r="L1497" s="293" t="s">
        <v>4738</v>
      </c>
      <c r="M1497" s="293" t="s">
        <v>4945</v>
      </c>
      <c r="N1497" s="293"/>
      <c r="O1497" s="293" t="s">
        <v>9630</v>
      </c>
      <c r="P1497" s="293" t="s">
        <v>9631</v>
      </c>
      <c r="Q1497" s="293" t="s">
        <v>4741</v>
      </c>
    </row>
    <row r="1498" spans="1:17" x14ac:dyDescent="0.25">
      <c r="A1498" s="293" t="s">
        <v>9635</v>
      </c>
      <c r="B1498" s="293" t="s">
        <v>9636</v>
      </c>
      <c r="C1498" s="293" t="s">
        <v>9637</v>
      </c>
      <c r="D1498" s="293" t="s">
        <v>9638</v>
      </c>
      <c r="E1498" s="293" t="s">
        <v>4745</v>
      </c>
      <c r="F1498" s="293" t="s">
        <v>9639</v>
      </c>
      <c r="G1498" s="291"/>
      <c r="H1498" s="292">
        <v>0</v>
      </c>
      <c r="I1498" s="293" t="s">
        <v>4788</v>
      </c>
      <c r="J1498" s="293" t="s">
        <v>4789</v>
      </c>
      <c r="K1498" s="293" t="s">
        <v>4737</v>
      </c>
      <c r="L1498" s="293" t="s">
        <v>4738</v>
      </c>
      <c r="M1498" s="293" t="s">
        <v>6447</v>
      </c>
      <c r="N1498" s="293" t="s">
        <v>9640</v>
      </c>
      <c r="O1498" s="293" t="s">
        <v>9635</v>
      </c>
      <c r="P1498" s="293" t="s">
        <v>9636</v>
      </c>
      <c r="Q1498" s="293" t="s">
        <v>4741</v>
      </c>
    </row>
    <row r="1499" spans="1:17" x14ac:dyDescent="0.25">
      <c r="A1499" s="293" t="s">
        <v>9641</v>
      </c>
      <c r="B1499" s="293" t="s">
        <v>9642</v>
      </c>
      <c r="C1499" s="293" t="s">
        <v>9643</v>
      </c>
      <c r="D1499" s="293"/>
      <c r="E1499" s="293" t="s">
        <v>4745</v>
      </c>
      <c r="F1499" s="293" t="s">
        <v>9644</v>
      </c>
      <c r="G1499" s="291">
        <v>60</v>
      </c>
      <c r="H1499" s="292">
        <v>0</v>
      </c>
      <c r="I1499" s="293" t="s">
        <v>4783</v>
      </c>
      <c r="J1499" s="293" t="s">
        <v>4784</v>
      </c>
      <c r="K1499" s="293" t="s">
        <v>4737</v>
      </c>
      <c r="L1499" s="293" t="s">
        <v>4738</v>
      </c>
      <c r="M1499" s="293" t="s">
        <v>4757</v>
      </c>
      <c r="N1499" s="293"/>
      <c r="O1499" s="293" t="s">
        <v>9641</v>
      </c>
      <c r="P1499" s="293" t="s">
        <v>9642</v>
      </c>
      <c r="Q1499" s="293" t="s">
        <v>4741</v>
      </c>
    </row>
    <row r="1500" spans="1:17" x14ac:dyDescent="0.25">
      <c r="A1500" s="293" t="s">
        <v>166</v>
      </c>
      <c r="B1500" s="293" t="s">
        <v>166</v>
      </c>
      <c r="C1500" s="293" t="s">
        <v>9645</v>
      </c>
      <c r="D1500" s="293" t="s">
        <v>9646</v>
      </c>
      <c r="E1500" s="293" t="s">
        <v>9647</v>
      </c>
      <c r="F1500" s="293" t="s">
        <v>9646</v>
      </c>
      <c r="G1500" s="291">
        <v>60</v>
      </c>
      <c r="H1500" s="292">
        <v>0</v>
      </c>
      <c r="I1500" s="293" t="s">
        <v>4755</v>
      </c>
      <c r="J1500" s="293" t="s">
        <v>4756</v>
      </c>
      <c r="K1500" s="293" t="s">
        <v>4737</v>
      </c>
      <c r="L1500" s="293" t="s">
        <v>4738</v>
      </c>
      <c r="M1500" s="293" t="s">
        <v>4934</v>
      </c>
      <c r="N1500" s="293" t="s">
        <v>7362</v>
      </c>
      <c r="O1500" s="293" t="s">
        <v>166</v>
      </c>
      <c r="P1500" s="293" t="s">
        <v>166</v>
      </c>
      <c r="Q1500" s="293" t="s">
        <v>4741</v>
      </c>
    </row>
    <row r="1501" spans="1:17" x14ac:dyDescent="0.25">
      <c r="A1501" s="293" t="s">
        <v>167</v>
      </c>
      <c r="B1501" s="293" t="s">
        <v>9648</v>
      </c>
      <c r="C1501" s="293" t="s">
        <v>9649</v>
      </c>
      <c r="D1501" s="293" t="s">
        <v>9646</v>
      </c>
      <c r="E1501" s="293" t="s">
        <v>9647</v>
      </c>
      <c r="F1501" s="293" t="s">
        <v>9646</v>
      </c>
      <c r="G1501" s="291">
        <v>60</v>
      </c>
      <c r="H1501" s="292">
        <v>0</v>
      </c>
      <c r="I1501" s="293" t="s">
        <v>4755</v>
      </c>
      <c r="J1501" s="293" t="s">
        <v>4756</v>
      </c>
      <c r="K1501" s="293" t="s">
        <v>4737</v>
      </c>
      <c r="L1501" s="293" t="s">
        <v>4738</v>
      </c>
      <c r="M1501" s="293" t="s">
        <v>4934</v>
      </c>
      <c r="N1501" s="293" t="s">
        <v>7362</v>
      </c>
      <c r="O1501" s="293" t="s">
        <v>166</v>
      </c>
      <c r="P1501" s="293" t="s">
        <v>166</v>
      </c>
      <c r="Q1501" s="293" t="s">
        <v>4741</v>
      </c>
    </row>
    <row r="1502" spans="1:17" x14ac:dyDescent="0.25">
      <c r="A1502" s="293" t="s">
        <v>168</v>
      </c>
      <c r="B1502" s="293" t="s">
        <v>3365</v>
      </c>
      <c r="C1502" s="293" t="s">
        <v>9650</v>
      </c>
      <c r="D1502" s="293" t="s">
        <v>9646</v>
      </c>
      <c r="E1502" s="293" t="s">
        <v>9647</v>
      </c>
      <c r="F1502" s="293" t="s">
        <v>9646</v>
      </c>
      <c r="G1502" s="291">
        <v>60</v>
      </c>
      <c r="H1502" s="292">
        <v>0</v>
      </c>
      <c r="I1502" s="293" t="s">
        <v>4755</v>
      </c>
      <c r="J1502" s="293" t="s">
        <v>4756</v>
      </c>
      <c r="K1502" s="293" t="s">
        <v>4737</v>
      </c>
      <c r="L1502" s="293" t="s">
        <v>4738</v>
      </c>
      <c r="M1502" s="293" t="s">
        <v>4934</v>
      </c>
      <c r="N1502" s="293" t="s">
        <v>7362</v>
      </c>
      <c r="O1502" s="293" t="s">
        <v>166</v>
      </c>
      <c r="P1502" s="293" t="s">
        <v>166</v>
      </c>
      <c r="Q1502" s="293" t="s">
        <v>4741</v>
      </c>
    </row>
    <row r="1503" spans="1:17" x14ac:dyDescent="0.25">
      <c r="A1503" s="293" t="s">
        <v>9651</v>
      </c>
      <c r="B1503" s="293" t="s">
        <v>3361</v>
      </c>
      <c r="C1503" s="293" t="s">
        <v>9652</v>
      </c>
      <c r="D1503" s="293" t="s">
        <v>9646</v>
      </c>
      <c r="E1503" s="293" t="s">
        <v>9647</v>
      </c>
      <c r="F1503" s="293" t="s">
        <v>9646</v>
      </c>
      <c r="G1503" s="291">
        <v>60</v>
      </c>
      <c r="H1503" s="292">
        <v>0</v>
      </c>
      <c r="I1503" s="293" t="s">
        <v>4755</v>
      </c>
      <c r="J1503" s="293" t="s">
        <v>4756</v>
      </c>
      <c r="K1503" s="293" t="s">
        <v>4737</v>
      </c>
      <c r="L1503" s="293" t="s">
        <v>4738</v>
      </c>
      <c r="M1503" s="293" t="s">
        <v>4934</v>
      </c>
      <c r="N1503" s="293" t="s">
        <v>7362</v>
      </c>
      <c r="O1503" s="293" t="s">
        <v>166</v>
      </c>
      <c r="P1503" s="293" t="s">
        <v>166</v>
      </c>
      <c r="Q1503" s="293" t="s">
        <v>4741</v>
      </c>
    </row>
    <row r="1504" spans="1:17" x14ac:dyDescent="0.25">
      <c r="A1504" s="293" t="s">
        <v>169</v>
      </c>
      <c r="B1504" s="293" t="s">
        <v>3367</v>
      </c>
      <c r="C1504" s="293" t="s">
        <v>3381</v>
      </c>
      <c r="D1504" s="293" t="s">
        <v>9646</v>
      </c>
      <c r="E1504" s="293" t="s">
        <v>9647</v>
      </c>
      <c r="F1504" s="293" t="s">
        <v>9646</v>
      </c>
      <c r="G1504" s="291">
        <v>60</v>
      </c>
      <c r="H1504" s="292">
        <v>0</v>
      </c>
      <c r="I1504" s="293" t="s">
        <v>4746</v>
      </c>
      <c r="J1504" s="293" t="s">
        <v>4747</v>
      </c>
      <c r="K1504" s="293" t="s">
        <v>4737</v>
      </c>
      <c r="L1504" s="293" t="s">
        <v>4738</v>
      </c>
      <c r="M1504" s="293" t="s">
        <v>4748</v>
      </c>
      <c r="N1504" s="293"/>
      <c r="O1504" s="293" t="s">
        <v>166</v>
      </c>
      <c r="P1504" s="293" t="s">
        <v>166</v>
      </c>
      <c r="Q1504" s="293" t="s">
        <v>4741</v>
      </c>
    </row>
    <row r="1505" spans="1:17" x14ac:dyDescent="0.25">
      <c r="A1505" s="293" t="s">
        <v>9653</v>
      </c>
      <c r="B1505" s="293" t="s">
        <v>9654</v>
      </c>
      <c r="C1505" s="293" t="s">
        <v>9655</v>
      </c>
      <c r="D1505" s="293"/>
      <c r="E1505" s="293" t="s">
        <v>4745</v>
      </c>
      <c r="F1505" s="293" t="s">
        <v>9656</v>
      </c>
      <c r="G1505" s="291"/>
      <c r="H1505" s="292">
        <v>0</v>
      </c>
      <c r="I1505" s="293"/>
      <c r="J1505" s="293"/>
      <c r="K1505" s="293" t="s">
        <v>4737</v>
      </c>
      <c r="L1505" s="293" t="s">
        <v>4738</v>
      </c>
      <c r="M1505" s="293" t="s">
        <v>4767</v>
      </c>
      <c r="N1505" s="293"/>
      <c r="O1505" s="293" t="s">
        <v>18815</v>
      </c>
      <c r="P1505" s="293" t="s">
        <v>9654</v>
      </c>
      <c r="Q1505" s="293" t="s">
        <v>4741</v>
      </c>
    </row>
    <row r="1506" spans="1:17" x14ac:dyDescent="0.25">
      <c r="A1506" s="293" t="s">
        <v>9657</v>
      </c>
      <c r="B1506" s="293" t="s">
        <v>9658</v>
      </c>
      <c r="C1506" s="293" t="s">
        <v>9659</v>
      </c>
      <c r="D1506" s="293"/>
      <c r="E1506" s="293" t="s">
        <v>4745</v>
      </c>
      <c r="F1506" s="293" t="s">
        <v>4750</v>
      </c>
      <c r="G1506" s="291"/>
      <c r="H1506" s="292">
        <v>0</v>
      </c>
      <c r="I1506" s="293" t="s">
        <v>4755</v>
      </c>
      <c r="J1506" s="293" t="s">
        <v>4756</v>
      </c>
      <c r="K1506" s="293" t="s">
        <v>4737</v>
      </c>
      <c r="L1506" s="293" t="s">
        <v>4738</v>
      </c>
      <c r="M1506" s="293" t="s">
        <v>4767</v>
      </c>
      <c r="N1506" s="293"/>
      <c r="O1506" s="293" t="s">
        <v>18815</v>
      </c>
      <c r="P1506" s="293" t="s">
        <v>9654</v>
      </c>
      <c r="Q1506" s="293" t="s">
        <v>4741</v>
      </c>
    </row>
    <row r="1507" spans="1:17" x14ac:dyDescent="0.25">
      <c r="A1507" s="293" t="s">
        <v>9660</v>
      </c>
      <c r="B1507" s="293" t="s">
        <v>9661</v>
      </c>
      <c r="C1507" s="293" t="s">
        <v>9662</v>
      </c>
      <c r="D1507" s="293"/>
      <c r="E1507" s="293" t="s">
        <v>4745</v>
      </c>
      <c r="F1507" s="293" t="s">
        <v>4750</v>
      </c>
      <c r="G1507" s="291"/>
      <c r="H1507" s="292">
        <v>0</v>
      </c>
      <c r="I1507" s="293" t="s">
        <v>4755</v>
      </c>
      <c r="J1507" s="293" t="s">
        <v>4756</v>
      </c>
      <c r="K1507" s="293" t="s">
        <v>4737</v>
      </c>
      <c r="L1507" s="293" t="s">
        <v>4738</v>
      </c>
      <c r="M1507" s="293" t="s">
        <v>4865</v>
      </c>
      <c r="N1507" s="293"/>
      <c r="O1507" s="293" t="s">
        <v>18815</v>
      </c>
      <c r="P1507" s="293" t="s">
        <v>9654</v>
      </c>
      <c r="Q1507" s="293" t="s">
        <v>4741</v>
      </c>
    </row>
    <row r="1508" spans="1:17" x14ac:dyDescent="0.25">
      <c r="A1508" s="293" t="s">
        <v>9663</v>
      </c>
      <c r="B1508" s="293" t="s">
        <v>9664</v>
      </c>
      <c r="C1508" s="293" t="s">
        <v>9665</v>
      </c>
      <c r="D1508" s="293"/>
      <c r="E1508" s="293" t="s">
        <v>4745</v>
      </c>
      <c r="F1508" s="293" t="s">
        <v>4750</v>
      </c>
      <c r="G1508" s="291"/>
      <c r="H1508" s="292">
        <v>0</v>
      </c>
      <c r="I1508" s="293" t="s">
        <v>4746</v>
      </c>
      <c r="J1508" s="293" t="s">
        <v>4747</v>
      </c>
      <c r="K1508" s="293" t="s">
        <v>4737</v>
      </c>
      <c r="L1508" s="293" t="s">
        <v>4738</v>
      </c>
      <c r="M1508" s="293" t="s">
        <v>4793</v>
      </c>
      <c r="N1508" s="293"/>
      <c r="O1508" s="293" t="s">
        <v>18815</v>
      </c>
      <c r="P1508" s="293" t="s">
        <v>9654</v>
      </c>
      <c r="Q1508" s="293" t="s">
        <v>4741</v>
      </c>
    </row>
    <row r="1509" spans="1:17" x14ac:dyDescent="0.25">
      <c r="A1509" s="293" t="s">
        <v>9666</v>
      </c>
      <c r="B1509" s="293" t="s">
        <v>9667</v>
      </c>
      <c r="C1509" s="293" t="s">
        <v>9668</v>
      </c>
      <c r="D1509" s="293"/>
      <c r="E1509" s="293" t="s">
        <v>4745</v>
      </c>
      <c r="F1509" s="293" t="s">
        <v>4750</v>
      </c>
      <c r="G1509" s="291"/>
      <c r="H1509" s="292">
        <v>0</v>
      </c>
      <c r="I1509" s="293" t="s">
        <v>4788</v>
      </c>
      <c r="J1509" s="293" t="s">
        <v>4789</v>
      </c>
      <c r="K1509" s="293" t="s">
        <v>4737</v>
      </c>
      <c r="L1509" s="293" t="s">
        <v>4738</v>
      </c>
      <c r="M1509" s="293" t="s">
        <v>6447</v>
      </c>
      <c r="N1509" s="293"/>
      <c r="O1509" s="293" t="s">
        <v>18815</v>
      </c>
      <c r="P1509" s="293" t="s">
        <v>9654</v>
      </c>
      <c r="Q1509" s="293" t="s">
        <v>4741</v>
      </c>
    </row>
    <row r="1510" spans="1:17" x14ac:dyDescent="0.25">
      <c r="A1510" s="293" t="s">
        <v>9669</v>
      </c>
      <c r="B1510" s="293" t="s">
        <v>9670</v>
      </c>
      <c r="C1510" s="293" t="s">
        <v>9671</v>
      </c>
      <c r="D1510" s="293"/>
      <c r="E1510" s="293" t="s">
        <v>4745</v>
      </c>
      <c r="F1510" s="293" t="s">
        <v>4750</v>
      </c>
      <c r="G1510" s="291"/>
      <c r="H1510" s="292">
        <v>0</v>
      </c>
      <c r="I1510" s="293" t="s">
        <v>4755</v>
      </c>
      <c r="J1510" s="293" t="s">
        <v>4756</v>
      </c>
      <c r="K1510" s="293" t="s">
        <v>4737</v>
      </c>
      <c r="L1510" s="293" t="s">
        <v>4738</v>
      </c>
      <c r="M1510" s="293" t="s">
        <v>4757</v>
      </c>
      <c r="N1510" s="293"/>
      <c r="O1510" s="293" t="s">
        <v>18815</v>
      </c>
      <c r="P1510" s="293" t="s">
        <v>9654</v>
      </c>
      <c r="Q1510" s="293" t="s">
        <v>4741</v>
      </c>
    </row>
    <row r="1511" spans="1:17" x14ac:dyDescent="0.25">
      <c r="A1511" s="293" t="s">
        <v>9672</v>
      </c>
      <c r="B1511" s="293" t="s">
        <v>9673</v>
      </c>
      <c r="C1511" s="293" t="s">
        <v>9674</v>
      </c>
      <c r="D1511" s="293"/>
      <c r="E1511" s="293" t="s">
        <v>4745</v>
      </c>
      <c r="F1511" s="293" t="s">
        <v>4750</v>
      </c>
      <c r="G1511" s="291"/>
      <c r="H1511" s="292">
        <v>0</v>
      </c>
      <c r="I1511" s="293" t="s">
        <v>4788</v>
      </c>
      <c r="J1511" s="293" t="s">
        <v>4789</v>
      </c>
      <c r="K1511" s="293" t="s">
        <v>4737</v>
      </c>
      <c r="L1511" s="293" t="s">
        <v>4738</v>
      </c>
      <c r="M1511" s="293" t="s">
        <v>6447</v>
      </c>
      <c r="N1511" s="293"/>
      <c r="O1511" s="293" t="s">
        <v>18815</v>
      </c>
      <c r="P1511" s="293" t="s">
        <v>9654</v>
      </c>
      <c r="Q1511" s="293" t="s">
        <v>4741</v>
      </c>
    </row>
    <row r="1512" spans="1:17" x14ac:dyDescent="0.25">
      <c r="A1512" s="293" t="s">
        <v>9675</v>
      </c>
      <c r="B1512" s="293" t="s">
        <v>9676</v>
      </c>
      <c r="C1512" s="293" t="s">
        <v>9677</v>
      </c>
      <c r="D1512" s="293"/>
      <c r="E1512" s="293" t="s">
        <v>4745</v>
      </c>
      <c r="F1512" s="293" t="s">
        <v>4750</v>
      </c>
      <c r="G1512" s="291"/>
      <c r="H1512" s="292">
        <v>0</v>
      </c>
      <c r="I1512" s="293" t="s">
        <v>4788</v>
      </c>
      <c r="J1512" s="293" t="s">
        <v>4789</v>
      </c>
      <c r="K1512" s="293" t="s">
        <v>4737</v>
      </c>
      <c r="L1512" s="293" t="s">
        <v>4738</v>
      </c>
      <c r="M1512" s="293" t="s">
        <v>4945</v>
      </c>
      <c r="N1512" s="293" t="s">
        <v>8337</v>
      </c>
      <c r="O1512" s="293" t="s">
        <v>18815</v>
      </c>
      <c r="P1512" s="293" t="s">
        <v>9654</v>
      </c>
      <c r="Q1512" s="293" t="s">
        <v>4741</v>
      </c>
    </row>
    <row r="1513" spans="1:17" x14ac:dyDescent="0.25">
      <c r="A1513" s="293" t="s">
        <v>9678</v>
      </c>
      <c r="B1513" s="293" t="s">
        <v>9679</v>
      </c>
      <c r="C1513" s="293" t="s">
        <v>9680</v>
      </c>
      <c r="D1513" s="293"/>
      <c r="E1513" s="293" t="s">
        <v>4745</v>
      </c>
      <c r="F1513" s="293" t="s">
        <v>4750</v>
      </c>
      <c r="G1513" s="291"/>
      <c r="H1513" s="292">
        <v>0</v>
      </c>
      <c r="I1513" s="293" t="s">
        <v>4746</v>
      </c>
      <c r="J1513" s="293" t="s">
        <v>4747</v>
      </c>
      <c r="K1513" s="293" t="s">
        <v>4737</v>
      </c>
      <c r="L1513" s="293" t="s">
        <v>4738</v>
      </c>
      <c r="M1513" s="293" t="s">
        <v>4748</v>
      </c>
      <c r="N1513" s="293" t="s">
        <v>5514</v>
      </c>
      <c r="O1513" s="293" t="s">
        <v>18815</v>
      </c>
      <c r="P1513" s="293" t="s">
        <v>9654</v>
      </c>
      <c r="Q1513" s="293" t="s">
        <v>4741</v>
      </c>
    </row>
    <row r="1514" spans="1:17" x14ac:dyDescent="0.25">
      <c r="A1514" s="293" t="s">
        <v>9681</v>
      </c>
      <c r="B1514" s="293" t="s">
        <v>9682</v>
      </c>
      <c r="C1514" s="293" t="s">
        <v>9683</v>
      </c>
      <c r="D1514" s="293"/>
      <c r="E1514" s="293" t="s">
        <v>4745</v>
      </c>
      <c r="F1514" s="293" t="s">
        <v>4750</v>
      </c>
      <c r="G1514" s="291"/>
      <c r="H1514" s="292">
        <v>0</v>
      </c>
      <c r="I1514" s="293" t="s">
        <v>4816</v>
      </c>
      <c r="J1514" s="293" t="s">
        <v>4817</v>
      </c>
      <c r="K1514" s="293" t="s">
        <v>4737</v>
      </c>
      <c r="L1514" s="293" t="s">
        <v>4738</v>
      </c>
      <c r="M1514" s="293" t="s">
        <v>4818</v>
      </c>
      <c r="N1514" s="293" t="s">
        <v>7049</v>
      </c>
      <c r="O1514" s="293" t="s">
        <v>18815</v>
      </c>
      <c r="P1514" s="293" t="s">
        <v>9654</v>
      </c>
      <c r="Q1514" s="293" t="s">
        <v>4741</v>
      </c>
    </row>
    <row r="1515" spans="1:17" x14ac:dyDescent="0.25">
      <c r="A1515" s="293" t="s">
        <v>9684</v>
      </c>
      <c r="B1515" s="293" t="s">
        <v>9685</v>
      </c>
      <c r="C1515" s="293" t="s">
        <v>9686</v>
      </c>
      <c r="D1515" s="293" t="s">
        <v>9687</v>
      </c>
      <c r="E1515" s="293" t="s">
        <v>9688</v>
      </c>
      <c r="F1515" s="293" t="s">
        <v>9687</v>
      </c>
      <c r="G1515" s="291">
        <v>60</v>
      </c>
      <c r="H1515" s="292">
        <v>0</v>
      </c>
      <c r="I1515" s="293" t="s">
        <v>4746</v>
      </c>
      <c r="J1515" s="293" t="s">
        <v>4747</v>
      </c>
      <c r="K1515" s="293" t="s">
        <v>4737</v>
      </c>
      <c r="L1515" s="293" t="s">
        <v>4738</v>
      </c>
      <c r="M1515" s="293" t="s">
        <v>4793</v>
      </c>
      <c r="N1515" s="293" t="s">
        <v>9689</v>
      </c>
      <c r="O1515" s="293" t="s">
        <v>9684</v>
      </c>
      <c r="P1515" s="293" t="s">
        <v>9685</v>
      </c>
      <c r="Q1515" s="293" t="s">
        <v>4741</v>
      </c>
    </row>
    <row r="1516" spans="1:17" x14ac:dyDescent="0.25">
      <c r="A1516" s="293" t="s">
        <v>9690</v>
      </c>
      <c r="B1516" s="293" t="s">
        <v>9691</v>
      </c>
      <c r="C1516" s="293" t="s">
        <v>9692</v>
      </c>
      <c r="D1516" s="293" t="s">
        <v>9693</v>
      </c>
      <c r="E1516" s="293" t="s">
        <v>9688</v>
      </c>
      <c r="F1516" s="293" t="s">
        <v>9693</v>
      </c>
      <c r="G1516" s="291">
        <v>60</v>
      </c>
      <c r="H1516" s="292">
        <v>0</v>
      </c>
      <c r="I1516" s="293" t="s">
        <v>9628</v>
      </c>
      <c r="J1516" s="293" t="s">
        <v>9629</v>
      </c>
      <c r="K1516" s="293" t="s">
        <v>4737</v>
      </c>
      <c r="L1516" s="293" t="s">
        <v>4738</v>
      </c>
      <c r="M1516" s="293" t="s">
        <v>4793</v>
      </c>
      <c r="N1516" s="293"/>
      <c r="O1516" s="293" t="s">
        <v>9684</v>
      </c>
      <c r="P1516" s="293" t="s">
        <v>9685</v>
      </c>
      <c r="Q1516" s="293" t="s">
        <v>4741</v>
      </c>
    </row>
    <row r="1517" spans="1:17" x14ac:dyDescent="0.25">
      <c r="A1517" s="293" t="s">
        <v>9694</v>
      </c>
      <c r="B1517" s="293" t="s">
        <v>9695</v>
      </c>
      <c r="C1517" s="293" t="s">
        <v>9696</v>
      </c>
      <c r="D1517" s="293" t="s">
        <v>9693</v>
      </c>
      <c r="E1517" s="293" t="s">
        <v>9688</v>
      </c>
      <c r="F1517" s="293" t="s">
        <v>9693</v>
      </c>
      <c r="G1517" s="291">
        <v>60</v>
      </c>
      <c r="H1517" s="292">
        <v>0</v>
      </c>
      <c r="I1517" s="293" t="s">
        <v>9628</v>
      </c>
      <c r="J1517" s="293" t="s">
        <v>9629</v>
      </c>
      <c r="K1517" s="293" t="s">
        <v>4737</v>
      </c>
      <c r="L1517" s="293" t="s">
        <v>4738</v>
      </c>
      <c r="M1517" s="293" t="s">
        <v>4793</v>
      </c>
      <c r="N1517" s="293"/>
      <c r="O1517" s="293" t="s">
        <v>9684</v>
      </c>
      <c r="P1517" s="293" t="s">
        <v>9685</v>
      </c>
      <c r="Q1517" s="293" t="s">
        <v>4741</v>
      </c>
    </row>
    <row r="1518" spans="1:17" x14ac:dyDescent="0.25">
      <c r="A1518" s="293" t="s">
        <v>139</v>
      </c>
      <c r="B1518" s="293" t="s">
        <v>2280</v>
      </c>
      <c r="C1518" s="293" t="s">
        <v>9697</v>
      </c>
      <c r="D1518" s="293"/>
      <c r="E1518" s="293" t="s">
        <v>9647</v>
      </c>
      <c r="F1518" s="293" t="s">
        <v>9698</v>
      </c>
      <c r="G1518" s="291">
        <v>60</v>
      </c>
      <c r="H1518" s="292">
        <v>0</v>
      </c>
      <c r="I1518" s="293" t="s">
        <v>9699</v>
      </c>
      <c r="J1518" s="293" t="s">
        <v>9700</v>
      </c>
      <c r="K1518" s="293" t="s">
        <v>4737</v>
      </c>
      <c r="L1518" s="293" t="s">
        <v>5087</v>
      </c>
      <c r="M1518" s="293" t="s">
        <v>4806</v>
      </c>
      <c r="N1518" s="293" t="s">
        <v>9701</v>
      </c>
      <c r="O1518" s="293" t="s">
        <v>139</v>
      </c>
      <c r="P1518" s="293" t="s">
        <v>2280</v>
      </c>
      <c r="Q1518" s="293" t="s">
        <v>4741</v>
      </c>
    </row>
    <row r="1519" spans="1:17" x14ac:dyDescent="0.25">
      <c r="A1519" s="293" t="s">
        <v>225</v>
      </c>
      <c r="B1519" s="293" t="s">
        <v>9702</v>
      </c>
      <c r="C1519" s="293" t="s">
        <v>9703</v>
      </c>
      <c r="D1519" s="293"/>
      <c r="E1519" s="293" t="s">
        <v>4888</v>
      </c>
      <c r="F1519" s="293"/>
      <c r="G1519" s="291"/>
      <c r="H1519" s="292">
        <v>0</v>
      </c>
      <c r="I1519" s="293" t="s">
        <v>4975</v>
      </c>
      <c r="J1519" s="293" t="s">
        <v>4976</v>
      </c>
      <c r="K1519" s="293" t="s">
        <v>4737</v>
      </c>
      <c r="L1519" s="293" t="s">
        <v>4840</v>
      </c>
      <c r="M1519" s="293" t="s">
        <v>6026</v>
      </c>
      <c r="N1519" s="293"/>
      <c r="O1519" s="293" t="s">
        <v>18812</v>
      </c>
      <c r="P1519" s="293" t="s">
        <v>5163</v>
      </c>
      <c r="Q1519" s="293" t="s">
        <v>4741</v>
      </c>
    </row>
    <row r="1520" spans="1:17" x14ac:dyDescent="0.25">
      <c r="A1520" s="293" t="s">
        <v>9704</v>
      </c>
      <c r="B1520" s="293" t="s">
        <v>9705</v>
      </c>
      <c r="C1520" s="293" t="s">
        <v>9706</v>
      </c>
      <c r="D1520" s="293"/>
      <c r="E1520" s="293" t="s">
        <v>9707</v>
      </c>
      <c r="F1520" s="293"/>
      <c r="G1520" s="291"/>
      <c r="H1520" s="292">
        <v>0</v>
      </c>
      <c r="I1520" s="293" t="s">
        <v>4975</v>
      </c>
      <c r="J1520" s="293" t="s">
        <v>4976</v>
      </c>
      <c r="K1520" s="293" t="s">
        <v>4737</v>
      </c>
      <c r="L1520" s="293" t="s">
        <v>4840</v>
      </c>
      <c r="M1520" s="293" t="s">
        <v>5230</v>
      </c>
      <c r="N1520" s="293"/>
      <c r="O1520" s="293" t="s">
        <v>18812</v>
      </c>
      <c r="P1520" s="293" t="s">
        <v>5163</v>
      </c>
      <c r="Q1520" s="293" t="s">
        <v>4741</v>
      </c>
    </row>
    <row r="1521" spans="1:17" x14ac:dyDescent="0.25">
      <c r="A1521" s="293" t="s">
        <v>9708</v>
      </c>
      <c r="B1521" s="293" t="s">
        <v>9709</v>
      </c>
      <c r="C1521" s="293" t="s">
        <v>9710</v>
      </c>
      <c r="D1521" s="293" t="s">
        <v>9711</v>
      </c>
      <c r="E1521" s="293" t="s">
        <v>4735</v>
      </c>
      <c r="F1521" s="293" t="s">
        <v>9712</v>
      </c>
      <c r="G1521" s="291"/>
      <c r="H1521" s="292">
        <v>0</v>
      </c>
      <c r="I1521" s="293" t="s">
        <v>1230</v>
      </c>
      <c r="J1521" s="293" t="s">
        <v>5067</v>
      </c>
      <c r="K1521" s="293" t="s">
        <v>4737</v>
      </c>
      <c r="L1521" s="293" t="s">
        <v>4738</v>
      </c>
      <c r="M1521" s="293" t="s">
        <v>4767</v>
      </c>
      <c r="N1521" s="293" t="s">
        <v>9713</v>
      </c>
      <c r="O1521" s="293" t="s">
        <v>18816</v>
      </c>
      <c r="P1521" s="293" t="s">
        <v>9709</v>
      </c>
      <c r="Q1521" s="293" t="s">
        <v>4741</v>
      </c>
    </row>
    <row r="1522" spans="1:17" x14ac:dyDescent="0.25">
      <c r="A1522" s="293" t="s">
        <v>9714</v>
      </c>
      <c r="B1522" s="293" t="s">
        <v>9715</v>
      </c>
      <c r="C1522" s="293" t="s">
        <v>9716</v>
      </c>
      <c r="D1522" s="293"/>
      <c r="E1522" s="293" t="s">
        <v>4745</v>
      </c>
      <c r="F1522" s="293" t="s">
        <v>9717</v>
      </c>
      <c r="G1522" s="291">
        <v>60</v>
      </c>
      <c r="H1522" s="292">
        <v>0</v>
      </c>
      <c r="I1522" s="293"/>
      <c r="J1522" s="293"/>
      <c r="K1522" s="293" t="s">
        <v>4737</v>
      </c>
      <c r="L1522" s="293" t="s">
        <v>4738</v>
      </c>
      <c r="M1522" s="293" t="s">
        <v>4757</v>
      </c>
      <c r="N1522" s="293"/>
      <c r="O1522" s="293" t="s">
        <v>9714</v>
      </c>
      <c r="P1522" s="293" t="s">
        <v>9715</v>
      </c>
      <c r="Q1522" s="293" t="s">
        <v>4741</v>
      </c>
    </row>
    <row r="1523" spans="1:17" x14ac:dyDescent="0.25">
      <c r="A1523" s="293" t="s">
        <v>9718</v>
      </c>
      <c r="B1523" s="293" t="s">
        <v>9719</v>
      </c>
      <c r="C1523" s="293" t="s">
        <v>9720</v>
      </c>
      <c r="D1523" s="293"/>
      <c r="E1523" s="293" t="s">
        <v>4745</v>
      </c>
      <c r="F1523" s="293" t="s">
        <v>9721</v>
      </c>
      <c r="G1523" s="291"/>
      <c r="H1523" s="292">
        <v>0</v>
      </c>
      <c r="I1523" s="293" t="s">
        <v>4783</v>
      </c>
      <c r="J1523" s="293" t="s">
        <v>4784</v>
      </c>
      <c r="K1523" s="293" t="s">
        <v>4737</v>
      </c>
      <c r="L1523" s="293" t="s">
        <v>4738</v>
      </c>
      <c r="M1523" s="293" t="s">
        <v>4934</v>
      </c>
      <c r="N1523" s="293" t="s">
        <v>9722</v>
      </c>
      <c r="O1523" s="293" t="s">
        <v>9718</v>
      </c>
      <c r="P1523" s="293" t="s">
        <v>9719</v>
      </c>
      <c r="Q1523" s="293" t="s">
        <v>4741</v>
      </c>
    </row>
    <row r="1524" spans="1:17" x14ac:dyDescent="0.25">
      <c r="A1524" s="293" t="s">
        <v>9723</v>
      </c>
      <c r="B1524" s="293" t="s">
        <v>9724</v>
      </c>
      <c r="C1524" s="293" t="s">
        <v>9725</v>
      </c>
      <c r="D1524" s="293"/>
      <c r="E1524" s="293" t="s">
        <v>4745</v>
      </c>
      <c r="F1524" s="293" t="s">
        <v>9726</v>
      </c>
      <c r="G1524" s="291"/>
      <c r="H1524" s="292">
        <v>0</v>
      </c>
      <c r="I1524" s="293" t="s">
        <v>4783</v>
      </c>
      <c r="J1524" s="293" t="s">
        <v>4784</v>
      </c>
      <c r="K1524" s="293" t="s">
        <v>4737</v>
      </c>
      <c r="L1524" s="293" t="s">
        <v>4738</v>
      </c>
      <c r="M1524" s="293" t="s">
        <v>4934</v>
      </c>
      <c r="N1524" s="293" t="s">
        <v>9727</v>
      </c>
      <c r="O1524" s="293" t="s">
        <v>9723</v>
      </c>
      <c r="P1524" s="293" t="s">
        <v>9724</v>
      </c>
      <c r="Q1524" s="293" t="s">
        <v>4741</v>
      </c>
    </row>
    <row r="1525" spans="1:17" x14ac:dyDescent="0.25">
      <c r="A1525" s="293" t="s">
        <v>9728</v>
      </c>
      <c r="B1525" s="293" t="s">
        <v>9729</v>
      </c>
      <c r="C1525" s="293" t="s">
        <v>9730</v>
      </c>
      <c r="D1525" s="293"/>
      <c r="E1525" s="293" t="s">
        <v>4745</v>
      </c>
      <c r="F1525" s="293"/>
      <c r="G1525" s="291"/>
      <c r="H1525" s="292">
        <v>0</v>
      </c>
      <c r="I1525" s="293"/>
      <c r="J1525" s="293"/>
      <c r="K1525" s="293" t="s">
        <v>4737</v>
      </c>
      <c r="L1525" s="293" t="s">
        <v>7896</v>
      </c>
      <c r="M1525" s="293" t="s">
        <v>4806</v>
      </c>
      <c r="N1525" s="293"/>
      <c r="O1525" s="293" t="s">
        <v>9728</v>
      </c>
      <c r="P1525" s="293" t="s">
        <v>9729</v>
      </c>
      <c r="Q1525" s="293" t="s">
        <v>4741</v>
      </c>
    </row>
    <row r="1526" spans="1:17" x14ac:dyDescent="0.25">
      <c r="A1526" s="293" t="s">
        <v>9731</v>
      </c>
      <c r="B1526" s="293" t="s">
        <v>9732</v>
      </c>
      <c r="C1526" s="293" t="s">
        <v>9733</v>
      </c>
      <c r="D1526" s="293" t="s">
        <v>4750</v>
      </c>
      <c r="E1526" s="293" t="s">
        <v>4973</v>
      </c>
      <c r="F1526" s="293" t="s">
        <v>9734</v>
      </c>
      <c r="G1526" s="291"/>
      <c r="H1526" s="292">
        <v>0</v>
      </c>
      <c r="I1526" s="293" t="s">
        <v>5200</v>
      </c>
      <c r="J1526" s="293" t="s">
        <v>5201</v>
      </c>
      <c r="K1526" s="293" t="s">
        <v>4737</v>
      </c>
      <c r="L1526" s="293" t="s">
        <v>4840</v>
      </c>
      <c r="M1526" s="293" t="s">
        <v>5210</v>
      </c>
      <c r="N1526" s="293" t="s">
        <v>6127</v>
      </c>
      <c r="O1526" s="293" t="s">
        <v>9731</v>
      </c>
      <c r="P1526" s="293" t="s">
        <v>9732</v>
      </c>
      <c r="Q1526" s="293" t="s">
        <v>4741</v>
      </c>
    </row>
    <row r="1527" spans="1:17" x14ac:dyDescent="0.25">
      <c r="A1527" s="293" t="s">
        <v>9735</v>
      </c>
      <c r="B1527" s="293" t="s">
        <v>9736</v>
      </c>
      <c r="C1527" s="293" t="s">
        <v>9737</v>
      </c>
      <c r="D1527" s="293"/>
      <c r="E1527" s="293" t="s">
        <v>4745</v>
      </c>
      <c r="F1527" s="293" t="s">
        <v>9738</v>
      </c>
      <c r="G1527" s="291"/>
      <c r="H1527" s="292">
        <v>0</v>
      </c>
      <c r="I1527" s="293"/>
      <c r="J1527" s="293"/>
      <c r="K1527" s="293" t="s">
        <v>4737</v>
      </c>
      <c r="L1527" s="293" t="s">
        <v>4738</v>
      </c>
      <c r="M1527" s="293" t="s">
        <v>4934</v>
      </c>
      <c r="N1527" s="293" t="s">
        <v>9739</v>
      </c>
      <c r="O1527" s="293" t="s">
        <v>9735</v>
      </c>
      <c r="P1527" s="293" t="s">
        <v>9736</v>
      </c>
      <c r="Q1527" s="293" t="s">
        <v>4741</v>
      </c>
    </row>
    <row r="1528" spans="1:17" x14ac:dyDescent="0.25">
      <c r="A1528" s="293" t="s">
        <v>9740</v>
      </c>
      <c r="B1528" s="293" t="s">
        <v>9741</v>
      </c>
      <c r="C1528" s="293" t="s">
        <v>9742</v>
      </c>
      <c r="D1528" s="293"/>
      <c r="E1528" s="293"/>
      <c r="F1528" s="293"/>
      <c r="G1528" s="291"/>
      <c r="H1528" s="292">
        <v>0</v>
      </c>
      <c r="I1528" s="293"/>
      <c r="J1528" s="293"/>
      <c r="K1528" s="293" t="s">
        <v>4737</v>
      </c>
      <c r="L1528" s="293" t="s">
        <v>4738</v>
      </c>
      <c r="M1528" s="293" t="s">
        <v>4934</v>
      </c>
      <c r="N1528" s="293"/>
      <c r="O1528" s="293" t="s">
        <v>9735</v>
      </c>
      <c r="P1528" s="293" t="s">
        <v>9736</v>
      </c>
      <c r="Q1528" s="293" t="s">
        <v>4741</v>
      </c>
    </row>
    <row r="1529" spans="1:17" x14ac:dyDescent="0.25">
      <c r="A1529" s="293" t="s">
        <v>9743</v>
      </c>
      <c r="B1529" s="293" t="s">
        <v>9744</v>
      </c>
      <c r="C1529" s="293" t="s">
        <v>4840</v>
      </c>
      <c r="D1529" s="293" t="s">
        <v>9745</v>
      </c>
      <c r="E1529" s="293" t="s">
        <v>4888</v>
      </c>
      <c r="F1529" s="293" t="s">
        <v>9745</v>
      </c>
      <c r="G1529" s="291"/>
      <c r="H1529" s="292">
        <v>0</v>
      </c>
      <c r="I1529" s="293" t="s">
        <v>4975</v>
      </c>
      <c r="J1529" s="293" t="s">
        <v>4976</v>
      </c>
      <c r="K1529" s="293" t="s">
        <v>4737</v>
      </c>
      <c r="L1529" s="293" t="s">
        <v>4840</v>
      </c>
      <c r="M1529" s="293" t="s">
        <v>5230</v>
      </c>
      <c r="N1529" s="293"/>
      <c r="O1529" s="293" t="s">
        <v>9743</v>
      </c>
      <c r="P1529" s="293" t="s">
        <v>9744</v>
      </c>
      <c r="Q1529" s="293" t="s">
        <v>4741</v>
      </c>
    </row>
    <row r="1530" spans="1:17" x14ac:dyDescent="0.25">
      <c r="A1530" s="293" t="s">
        <v>170</v>
      </c>
      <c r="B1530" s="293" t="s">
        <v>3399</v>
      </c>
      <c r="C1530" s="293" t="s">
        <v>9746</v>
      </c>
      <c r="D1530" s="293" t="s">
        <v>9745</v>
      </c>
      <c r="E1530" s="293" t="s">
        <v>4888</v>
      </c>
      <c r="F1530" s="293" t="s">
        <v>9747</v>
      </c>
      <c r="G1530" s="291"/>
      <c r="H1530" s="292">
        <v>0</v>
      </c>
      <c r="I1530" s="293" t="s">
        <v>4975</v>
      </c>
      <c r="J1530" s="293" t="s">
        <v>4976</v>
      </c>
      <c r="K1530" s="293" t="s">
        <v>4737</v>
      </c>
      <c r="L1530" s="293" t="s">
        <v>4840</v>
      </c>
      <c r="M1530" s="293" t="s">
        <v>5230</v>
      </c>
      <c r="N1530" s="293"/>
      <c r="O1530" s="293" t="s">
        <v>9743</v>
      </c>
      <c r="P1530" s="293" t="s">
        <v>9744</v>
      </c>
      <c r="Q1530" s="293" t="s">
        <v>4741</v>
      </c>
    </row>
    <row r="1531" spans="1:17" x14ac:dyDescent="0.25">
      <c r="A1531" s="293" t="s">
        <v>171</v>
      </c>
      <c r="B1531" s="293" t="s">
        <v>3417</v>
      </c>
      <c r="C1531" s="293" t="s">
        <v>9748</v>
      </c>
      <c r="D1531" s="293" t="s">
        <v>9745</v>
      </c>
      <c r="E1531" s="293" t="s">
        <v>4888</v>
      </c>
      <c r="F1531" s="293" t="s">
        <v>9749</v>
      </c>
      <c r="G1531" s="291"/>
      <c r="H1531" s="292">
        <v>0</v>
      </c>
      <c r="I1531" s="293" t="s">
        <v>5200</v>
      </c>
      <c r="J1531" s="293" t="s">
        <v>5201</v>
      </c>
      <c r="K1531" s="293" t="s">
        <v>4737</v>
      </c>
      <c r="L1531" s="293" t="s">
        <v>4840</v>
      </c>
      <c r="M1531" s="293" t="s">
        <v>4852</v>
      </c>
      <c r="N1531" s="293"/>
      <c r="O1531" s="293" t="s">
        <v>9743</v>
      </c>
      <c r="P1531" s="293" t="s">
        <v>9744</v>
      </c>
      <c r="Q1531" s="293" t="s">
        <v>4741</v>
      </c>
    </row>
    <row r="1532" spans="1:17" x14ac:dyDescent="0.25">
      <c r="A1532" s="293" t="s">
        <v>173</v>
      </c>
      <c r="B1532" s="293" t="s">
        <v>3454</v>
      </c>
      <c r="C1532" s="293" t="s">
        <v>9750</v>
      </c>
      <c r="D1532" s="293" t="s">
        <v>9745</v>
      </c>
      <c r="E1532" s="293" t="s">
        <v>4888</v>
      </c>
      <c r="F1532" s="293" t="s">
        <v>9751</v>
      </c>
      <c r="G1532" s="291"/>
      <c r="H1532" s="292">
        <v>0</v>
      </c>
      <c r="I1532" s="293" t="s">
        <v>4975</v>
      </c>
      <c r="J1532" s="293" t="s">
        <v>4976</v>
      </c>
      <c r="K1532" s="293" t="s">
        <v>4737</v>
      </c>
      <c r="L1532" s="293" t="s">
        <v>4840</v>
      </c>
      <c r="M1532" s="293" t="s">
        <v>6026</v>
      </c>
      <c r="N1532" s="293"/>
      <c r="O1532" s="293" t="s">
        <v>9743</v>
      </c>
      <c r="P1532" s="293" t="s">
        <v>9744</v>
      </c>
      <c r="Q1532" s="293" t="s">
        <v>4741</v>
      </c>
    </row>
    <row r="1533" spans="1:17" x14ac:dyDescent="0.25">
      <c r="A1533" s="293" t="s">
        <v>172</v>
      </c>
      <c r="B1533" s="293" t="s">
        <v>3424</v>
      </c>
      <c r="C1533" s="293" t="s">
        <v>9752</v>
      </c>
      <c r="D1533" s="293" t="s">
        <v>9745</v>
      </c>
      <c r="E1533" s="293" t="s">
        <v>4888</v>
      </c>
      <c r="F1533" s="293" t="s">
        <v>9753</v>
      </c>
      <c r="G1533" s="291"/>
      <c r="H1533" s="292">
        <v>0</v>
      </c>
      <c r="I1533" s="293" t="s">
        <v>4975</v>
      </c>
      <c r="J1533" s="293" t="s">
        <v>4976</v>
      </c>
      <c r="K1533" s="293" t="s">
        <v>4737</v>
      </c>
      <c r="L1533" s="293" t="s">
        <v>4840</v>
      </c>
      <c r="M1533" s="293" t="s">
        <v>6026</v>
      </c>
      <c r="N1533" s="293"/>
      <c r="O1533" s="293" t="s">
        <v>9743</v>
      </c>
      <c r="P1533" s="293" t="s">
        <v>9744</v>
      </c>
      <c r="Q1533" s="293" t="s">
        <v>4741</v>
      </c>
    </row>
    <row r="1534" spans="1:17" x14ac:dyDescent="0.25">
      <c r="A1534" s="293" t="s">
        <v>174</v>
      </c>
      <c r="B1534" s="293" t="s">
        <v>3473</v>
      </c>
      <c r="C1534" s="293" t="s">
        <v>9754</v>
      </c>
      <c r="D1534" s="293" t="s">
        <v>9745</v>
      </c>
      <c r="E1534" s="293" t="s">
        <v>4888</v>
      </c>
      <c r="F1534" s="293" t="s">
        <v>9755</v>
      </c>
      <c r="G1534" s="291"/>
      <c r="H1534" s="292">
        <v>0</v>
      </c>
      <c r="I1534" s="293" t="s">
        <v>5200</v>
      </c>
      <c r="J1534" s="293" t="s">
        <v>5201</v>
      </c>
      <c r="K1534" s="293" t="s">
        <v>4737</v>
      </c>
      <c r="L1534" s="293" t="s">
        <v>4840</v>
      </c>
      <c r="M1534" s="293" t="s">
        <v>5210</v>
      </c>
      <c r="N1534" s="293"/>
      <c r="O1534" s="293" t="s">
        <v>9743</v>
      </c>
      <c r="P1534" s="293" t="s">
        <v>9744</v>
      </c>
      <c r="Q1534" s="293" t="s">
        <v>4741</v>
      </c>
    </row>
    <row r="1535" spans="1:17" x14ac:dyDescent="0.25">
      <c r="A1535" s="293" t="s">
        <v>9756</v>
      </c>
      <c r="B1535" s="293" t="s">
        <v>9757</v>
      </c>
      <c r="C1535" s="293" t="s">
        <v>9758</v>
      </c>
      <c r="D1535" s="293"/>
      <c r="E1535" s="293" t="s">
        <v>4745</v>
      </c>
      <c r="F1535" s="293" t="s">
        <v>9759</v>
      </c>
      <c r="G1535" s="291"/>
      <c r="H1535" s="292">
        <v>0</v>
      </c>
      <c r="I1535" s="293" t="s">
        <v>4746</v>
      </c>
      <c r="J1535" s="293" t="s">
        <v>4747</v>
      </c>
      <c r="K1535" s="293" t="s">
        <v>4737</v>
      </c>
      <c r="L1535" s="293" t="s">
        <v>4738</v>
      </c>
      <c r="M1535" s="293" t="s">
        <v>6404</v>
      </c>
      <c r="N1535" s="293"/>
      <c r="O1535" s="293" t="s">
        <v>9756</v>
      </c>
      <c r="P1535" s="293" t="s">
        <v>9757</v>
      </c>
      <c r="Q1535" s="293" t="s">
        <v>4741</v>
      </c>
    </row>
    <row r="1536" spans="1:17" x14ac:dyDescent="0.25">
      <c r="A1536" s="293" t="s">
        <v>9760</v>
      </c>
      <c r="B1536" s="293" t="s">
        <v>9761</v>
      </c>
      <c r="C1536" s="293" t="s">
        <v>9762</v>
      </c>
      <c r="D1536" s="293"/>
      <c r="E1536" s="293" t="s">
        <v>4745</v>
      </c>
      <c r="F1536" s="293" t="s">
        <v>4750</v>
      </c>
      <c r="G1536" s="291"/>
      <c r="H1536" s="292">
        <v>0</v>
      </c>
      <c r="I1536" s="293" t="s">
        <v>4746</v>
      </c>
      <c r="J1536" s="293" t="s">
        <v>4747</v>
      </c>
      <c r="K1536" s="293" t="s">
        <v>4737</v>
      </c>
      <c r="L1536" s="293" t="s">
        <v>4738</v>
      </c>
      <c r="M1536" s="293" t="s">
        <v>6404</v>
      </c>
      <c r="N1536" s="293"/>
      <c r="O1536" s="293" t="s">
        <v>9756</v>
      </c>
      <c r="P1536" s="293" t="s">
        <v>9757</v>
      </c>
      <c r="Q1536" s="293" t="s">
        <v>4741</v>
      </c>
    </row>
    <row r="1537" spans="1:17" x14ac:dyDescent="0.25">
      <c r="A1537" s="293" t="s">
        <v>9763</v>
      </c>
      <c r="B1537" s="293" t="s">
        <v>9764</v>
      </c>
      <c r="C1537" s="293" t="s">
        <v>9765</v>
      </c>
      <c r="D1537" s="293"/>
      <c r="E1537" s="293" t="s">
        <v>4745</v>
      </c>
      <c r="F1537" s="293" t="s">
        <v>4750</v>
      </c>
      <c r="G1537" s="291"/>
      <c r="H1537" s="292">
        <v>0</v>
      </c>
      <c r="I1537" s="293" t="s">
        <v>4746</v>
      </c>
      <c r="J1537" s="293" t="s">
        <v>4747</v>
      </c>
      <c r="K1537" s="293" t="s">
        <v>4737</v>
      </c>
      <c r="L1537" s="293" t="s">
        <v>4738</v>
      </c>
      <c r="M1537" s="293" t="s">
        <v>6404</v>
      </c>
      <c r="N1537" s="293"/>
      <c r="O1537" s="293" t="s">
        <v>9756</v>
      </c>
      <c r="P1537" s="293" t="s">
        <v>9757</v>
      </c>
      <c r="Q1537" s="293" t="s">
        <v>4741</v>
      </c>
    </row>
    <row r="1538" spans="1:17" x14ac:dyDescent="0.25">
      <c r="A1538" s="293" t="s">
        <v>9766</v>
      </c>
      <c r="B1538" s="293" t="s">
        <v>9767</v>
      </c>
      <c r="C1538" s="293" t="s">
        <v>9768</v>
      </c>
      <c r="D1538" s="293"/>
      <c r="E1538" s="293" t="s">
        <v>9769</v>
      </c>
      <c r="F1538" s="293" t="s">
        <v>4750</v>
      </c>
      <c r="G1538" s="291"/>
      <c r="H1538" s="292">
        <v>0</v>
      </c>
      <c r="I1538" s="293" t="s">
        <v>4755</v>
      </c>
      <c r="J1538" s="293" t="s">
        <v>4756</v>
      </c>
      <c r="K1538" s="293" t="s">
        <v>4737</v>
      </c>
      <c r="L1538" s="293" t="s">
        <v>4738</v>
      </c>
      <c r="M1538" s="293" t="s">
        <v>4757</v>
      </c>
      <c r="N1538" s="293"/>
      <c r="O1538" s="293" t="s">
        <v>10248</v>
      </c>
      <c r="P1538" s="293" t="s">
        <v>10245</v>
      </c>
      <c r="Q1538" s="293" t="s">
        <v>4741</v>
      </c>
    </row>
    <row r="1539" spans="1:17" x14ac:dyDescent="0.25">
      <c r="A1539" s="293" t="s">
        <v>9770</v>
      </c>
      <c r="B1539" s="293" t="s">
        <v>9771</v>
      </c>
      <c r="C1539" s="293" t="s">
        <v>9772</v>
      </c>
      <c r="D1539" s="293"/>
      <c r="E1539" s="293" t="s">
        <v>9769</v>
      </c>
      <c r="F1539" s="293" t="s">
        <v>4750</v>
      </c>
      <c r="G1539" s="291"/>
      <c r="H1539" s="292">
        <v>0</v>
      </c>
      <c r="I1539" s="293" t="s">
        <v>4755</v>
      </c>
      <c r="J1539" s="293" t="s">
        <v>4756</v>
      </c>
      <c r="K1539" s="293" t="s">
        <v>4737</v>
      </c>
      <c r="L1539" s="293" t="s">
        <v>4738</v>
      </c>
      <c r="M1539" s="293" t="s">
        <v>4757</v>
      </c>
      <c r="N1539" s="293"/>
      <c r="O1539" s="293" t="s">
        <v>10248</v>
      </c>
      <c r="P1539" s="293" t="s">
        <v>10245</v>
      </c>
      <c r="Q1539" s="293" t="s">
        <v>4741</v>
      </c>
    </row>
    <row r="1540" spans="1:17" x14ac:dyDescent="0.25">
      <c r="A1540" s="293" t="s">
        <v>9773</v>
      </c>
      <c r="B1540" s="293" t="s">
        <v>9774</v>
      </c>
      <c r="C1540" s="293" t="s">
        <v>9775</v>
      </c>
      <c r="D1540" s="293"/>
      <c r="E1540" s="293" t="s">
        <v>9769</v>
      </c>
      <c r="F1540" s="293" t="s">
        <v>4750</v>
      </c>
      <c r="G1540" s="291"/>
      <c r="H1540" s="292">
        <v>0</v>
      </c>
      <c r="I1540" s="293" t="s">
        <v>4755</v>
      </c>
      <c r="J1540" s="293" t="s">
        <v>4756</v>
      </c>
      <c r="K1540" s="293" t="s">
        <v>4737</v>
      </c>
      <c r="L1540" s="293" t="s">
        <v>4738</v>
      </c>
      <c r="M1540" s="293" t="s">
        <v>4767</v>
      </c>
      <c r="N1540" s="293"/>
      <c r="O1540" s="293" t="s">
        <v>10248</v>
      </c>
      <c r="P1540" s="293" t="s">
        <v>10245</v>
      </c>
      <c r="Q1540" s="293" t="s">
        <v>4741</v>
      </c>
    </row>
    <row r="1541" spans="1:17" x14ac:dyDescent="0.25">
      <c r="A1541" s="293" t="s">
        <v>9776</v>
      </c>
      <c r="B1541" s="293" t="s">
        <v>9777</v>
      </c>
      <c r="C1541" s="293" t="s">
        <v>9778</v>
      </c>
      <c r="D1541" s="293"/>
      <c r="E1541" s="293" t="s">
        <v>9769</v>
      </c>
      <c r="F1541" s="293" t="s">
        <v>4750</v>
      </c>
      <c r="G1541" s="291"/>
      <c r="H1541" s="292">
        <v>0</v>
      </c>
      <c r="I1541" s="293" t="s">
        <v>4746</v>
      </c>
      <c r="J1541" s="293" t="s">
        <v>4747</v>
      </c>
      <c r="K1541" s="293" t="s">
        <v>4737</v>
      </c>
      <c r="L1541" s="293" t="s">
        <v>4738</v>
      </c>
      <c r="M1541" s="293" t="s">
        <v>6404</v>
      </c>
      <c r="N1541" s="293"/>
      <c r="O1541" s="293" t="s">
        <v>10248</v>
      </c>
      <c r="P1541" s="293" t="s">
        <v>10245</v>
      </c>
      <c r="Q1541" s="293" t="s">
        <v>4741</v>
      </c>
    </row>
    <row r="1542" spans="1:17" x14ac:dyDescent="0.25">
      <c r="A1542" s="293" t="s">
        <v>9779</v>
      </c>
      <c r="B1542" s="293" t="s">
        <v>9780</v>
      </c>
      <c r="C1542" s="293" t="s">
        <v>9781</v>
      </c>
      <c r="D1542" s="293"/>
      <c r="E1542" s="293" t="s">
        <v>9769</v>
      </c>
      <c r="F1542" s="293" t="s">
        <v>4750</v>
      </c>
      <c r="G1542" s="291"/>
      <c r="H1542" s="292">
        <v>0</v>
      </c>
      <c r="I1542" s="293" t="s">
        <v>4788</v>
      </c>
      <c r="J1542" s="293" t="s">
        <v>4789</v>
      </c>
      <c r="K1542" s="293" t="s">
        <v>4737</v>
      </c>
      <c r="L1542" s="293" t="s">
        <v>4738</v>
      </c>
      <c r="M1542" s="293" t="s">
        <v>6447</v>
      </c>
      <c r="N1542" s="293"/>
      <c r="O1542" s="293" t="s">
        <v>10248</v>
      </c>
      <c r="P1542" s="293" t="s">
        <v>10245</v>
      </c>
      <c r="Q1542" s="293" t="s">
        <v>4741</v>
      </c>
    </row>
    <row r="1543" spans="1:17" x14ac:dyDescent="0.25">
      <c r="A1543" s="293" t="s">
        <v>9782</v>
      </c>
      <c r="B1543" s="293" t="s">
        <v>9783</v>
      </c>
      <c r="C1543" s="293" t="s">
        <v>9784</v>
      </c>
      <c r="D1543" s="293"/>
      <c r="E1543" s="293" t="s">
        <v>9769</v>
      </c>
      <c r="F1543" s="293" t="s">
        <v>4750</v>
      </c>
      <c r="G1543" s="291"/>
      <c r="H1543" s="292">
        <v>0</v>
      </c>
      <c r="I1543" s="293" t="s">
        <v>4788</v>
      </c>
      <c r="J1543" s="293" t="s">
        <v>4789</v>
      </c>
      <c r="K1543" s="293" t="s">
        <v>4737</v>
      </c>
      <c r="L1543" s="293" t="s">
        <v>4738</v>
      </c>
      <c r="M1543" s="293" t="s">
        <v>4824</v>
      </c>
      <c r="N1543" s="293"/>
      <c r="O1543" s="293" t="s">
        <v>10248</v>
      </c>
      <c r="P1543" s="293" t="s">
        <v>10245</v>
      </c>
      <c r="Q1543" s="293" t="s">
        <v>4741</v>
      </c>
    </row>
    <row r="1544" spans="1:17" x14ac:dyDescent="0.25">
      <c r="A1544" s="293" t="s">
        <v>9785</v>
      </c>
      <c r="B1544" s="293" t="s">
        <v>9786</v>
      </c>
      <c r="C1544" s="293" t="s">
        <v>9787</v>
      </c>
      <c r="D1544" s="293"/>
      <c r="E1544" s="293" t="s">
        <v>9769</v>
      </c>
      <c r="F1544" s="293" t="s">
        <v>4750</v>
      </c>
      <c r="G1544" s="291"/>
      <c r="H1544" s="292">
        <v>0</v>
      </c>
      <c r="I1544" s="293" t="s">
        <v>4746</v>
      </c>
      <c r="J1544" s="293" t="s">
        <v>4747</v>
      </c>
      <c r="K1544" s="293" t="s">
        <v>4737</v>
      </c>
      <c r="L1544" s="293" t="s">
        <v>4738</v>
      </c>
      <c r="M1544" s="293" t="s">
        <v>4793</v>
      </c>
      <c r="N1544" s="293"/>
      <c r="O1544" s="293" t="s">
        <v>10248</v>
      </c>
      <c r="P1544" s="293" t="s">
        <v>10245</v>
      </c>
      <c r="Q1544" s="293" t="s">
        <v>4741</v>
      </c>
    </row>
    <row r="1545" spans="1:17" x14ac:dyDescent="0.25">
      <c r="A1545" s="293" t="s">
        <v>9788</v>
      </c>
      <c r="B1545" s="293" t="s">
        <v>9789</v>
      </c>
      <c r="C1545" s="293" t="s">
        <v>9790</v>
      </c>
      <c r="D1545" s="293"/>
      <c r="E1545" s="293" t="s">
        <v>9769</v>
      </c>
      <c r="F1545" s="293" t="s">
        <v>4750</v>
      </c>
      <c r="G1545" s="291"/>
      <c r="H1545" s="292">
        <v>0</v>
      </c>
      <c r="I1545" s="293" t="s">
        <v>4746</v>
      </c>
      <c r="J1545" s="293" t="s">
        <v>4747</v>
      </c>
      <c r="K1545" s="293" t="s">
        <v>4737</v>
      </c>
      <c r="L1545" s="293" t="s">
        <v>4738</v>
      </c>
      <c r="M1545" s="293" t="s">
        <v>4793</v>
      </c>
      <c r="N1545" s="293"/>
      <c r="O1545" s="293" t="s">
        <v>10248</v>
      </c>
      <c r="P1545" s="293" t="s">
        <v>10245</v>
      </c>
      <c r="Q1545" s="293" t="s">
        <v>4741</v>
      </c>
    </row>
    <row r="1546" spans="1:17" x14ac:dyDescent="0.25">
      <c r="A1546" s="293" t="s">
        <v>9791</v>
      </c>
      <c r="B1546" s="293" t="s">
        <v>9792</v>
      </c>
      <c r="C1546" s="293" t="s">
        <v>9793</v>
      </c>
      <c r="D1546" s="293"/>
      <c r="E1546" s="293" t="s">
        <v>9769</v>
      </c>
      <c r="F1546" s="293" t="s">
        <v>4750</v>
      </c>
      <c r="G1546" s="291"/>
      <c r="H1546" s="292">
        <v>0</v>
      </c>
      <c r="I1546" s="293" t="s">
        <v>4816</v>
      </c>
      <c r="J1546" s="293" t="s">
        <v>4817</v>
      </c>
      <c r="K1546" s="293" t="s">
        <v>4737</v>
      </c>
      <c r="L1546" s="293" t="s">
        <v>4738</v>
      </c>
      <c r="M1546" s="293" t="s">
        <v>6572</v>
      </c>
      <c r="N1546" s="293"/>
      <c r="O1546" s="293" t="s">
        <v>10248</v>
      </c>
      <c r="P1546" s="293" t="s">
        <v>10245</v>
      </c>
      <c r="Q1546" s="293" t="s">
        <v>4741</v>
      </c>
    </row>
    <row r="1547" spans="1:17" x14ac:dyDescent="0.25">
      <c r="A1547" s="293" t="s">
        <v>9794</v>
      </c>
      <c r="B1547" s="293" t="s">
        <v>9795</v>
      </c>
      <c r="C1547" s="293" t="s">
        <v>9796</v>
      </c>
      <c r="D1547" s="293"/>
      <c r="E1547" s="293" t="s">
        <v>9769</v>
      </c>
      <c r="F1547" s="293" t="s">
        <v>4750</v>
      </c>
      <c r="G1547" s="291"/>
      <c r="H1547" s="292">
        <v>0</v>
      </c>
      <c r="I1547" s="293" t="s">
        <v>1230</v>
      </c>
      <c r="J1547" s="293" t="s">
        <v>5067</v>
      </c>
      <c r="K1547" s="293" t="s">
        <v>4737</v>
      </c>
      <c r="L1547" s="293" t="s">
        <v>5037</v>
      </c>
      <c r="M1547" s="293" t="s">
        <v>4806</v>
      </c>
      <c r="N1547" s="293"/>
      <c r="O1547" s="293" t="s">
        <v>10248</v>
      </c>
      <c r="P1547" s="293" t="s">
        <v>10245</v>
      </c>
      <c r="Q1547" s="293" t="s">
        <v>4741</v>
      </c>
    </row>
    <row r="1548" spans="1:17" x14ac:dyDescent="0.25">
      <c r="A1548" s="293" t="s">
        <v>9797</v>
      </c>
      <c r="B1548" s="293" t="s">
        <v>9798</v>
      </c>
      <c r="C1548" s="293" t="s">
        <v>9799</v>
      </c>
      <c r="D1548" s="293"/>
      <c r="E1548" s="293" t="s">
        <v>9769</v>
      </c>
      <c r="F1548" s="293" t="s">
        <v>4750</v>
      </c>
      <c r="G1548" s="291"/>
      <c r="H1548" s="292">
        <v>0</v>
      </c>
      <c r="I1548" s="293" t="s">
        <v>4755</v>
      </c>
      <c r="J1548" s="293" t="s">
        <v>4756</v>
      </c>
      <c r="K1548" s="293" t="s">
        <v>4737</v>
      </c>
      <c r="L1548" s="293" t="s">
        <v>4738</v>
      </c>
      <c r="M1548" s="293" t="s">
        <v>4757</v>
      </c>
      <c r="N1548" s="293"/>
      <c r="O1548" s="293" t="s">
        <v>10248</v>
      </c>
      <c r="P1548" s="293" t="s">
        <v>10245</v>
      </c>
      <c r="Q1548" s="293" t="s">
        <v>4741</v>
      </c>
    </row>
    <row r="1549" spans="1:17" x14ac:dyDescent="0.25">
      <c r="A1549" s="293" t="s">
        <v>9800</v>
      </c>
      <c r="B1549" s="293" t="s">
        <v>9801</v>
      </c>
      <c r="C1549" s="293" t="s">
        <v>9802</v>
      </c>
      <c r="D1549" s="293"/>
      <c r="E1549" s="293" t="s">
        <v>9769</v>
      </c>
      <c r="F1549" s="293" t="s">
        <v>4750</v>
      </c>
      <c r="G1549" s="291"/>
      <c r="H1549" s="292">
        <v>0</v>
      </c>
      <c r="I1549" s="293" t="s">
        <v>4755</v>
      </c>
      <c r="J1549" s="293" t="s">
        <v>4756</v>
      </c>
      <c r="K1549" s="293" t="s">
        <v>4737</v>
      </c>
      <c r="L1549" s="293" t="s">
        <v>4738</v>
      </c>
      <c r="M1549" s="293" t="s">
        <v>4785</v>
      </c>
      <c r="N1549" s="293"/>
      <c r="O1549" s="293" t="s">
        <v>10248</v>
      </c>
      <c r="P1549" s="293" t="s">
        <v>10245</v>
      </c>
      <c r="Q1549" s="293" t="s">
        <v>4741</v>
      </c>
    </row>
    <row r="1550" spans="1:17" x14ac:dyDescent="0.25">
      <c r="A1550" s="293" t="s">
        <v>9803</v>
      </c>
      <c r="B1550" s="293" t="s">
        <v>9804</v>
      </c>
      <c r="C1550" s="293" t="s">
        <v>9805</v>
      </c>
      <c r="D1550" s="293"/>
      <c r="E1550" s="293" t="s">
        <v>9769</v>
      </c>
      <c r="F1550" s="293" t="s">
        <v>4750</v>
      </c>
      <c r="G1550" s="291"/>
      <c r="H1550" s="292">
        <v>0</v>
      </c>
      <c r="I1550" s="293" t="s">
        <v>4816</v>
      </c>
      <c r="J1550" s="293" t="s">
        <v>4817</v>
      </c>
      <c r="K1550" s="293" t="s">
        <v>4737</v>
      </c>
      <c r="L1550" s="293" t="s">
        <v>4738</v>
      </c>
      <c r="M1550" s="293" t="s">
        <v>4818</v>
      </c>
      <c r="N1550" s="293"/>
      <c r="O1550" s="293" t="s">
        <v>10248</v>
      </c>
      <c r="P1550" s="293" t="s">
        <v>10245</v>
      </c>
      <c r="Q1550" s="293" t="s">
        <v>4741</v>
      </c>
    </row>
    <row r="1551" spans="1:17" x14ac:dyDescent="0.25">
      <c r="A1551" s="293" t="s">
        <v>9806</v>
      </c>
      <c r="B1551" s="293" t="s">
        <v>9807</v>
      </c>
      <c r="C1551" s="293" t="s">
        <v>9808</v>
      </c>
      <c r="D1551" s="293"/>
      <c r="E1551" s="293" t="s">
        <v>9769</v>
      </c>
      <c r="F1551" s="293" t="s">
        <v>4750</v>
      </c>
      <c r="G1551" s="291"/>
      <c r="H1551" s="292">
        <v>0</v>
      </c>
      <c r="I1551" s="293" t="s">
        <v>4755</v>
      </c>
      <c r="J1551" s="293" t="s">
        <v>4756</v>
      </c>
      <c r="K1551" s="293" t="s">
        <v>4737</v>
      </c>
      <c r="L1551" s="293" t="s">
        <v>4738</v>
      </c>
      <c r="M1551" s="293" t="s">
        <v>4865</v>
      </c>
      <c r="N1551" s="293"/>
      <c r="O1551" s="293" t="s">
        <v>10248</v>
      </c>
      <c r="P1551" s="293" t="s">
        <v>10245</v>
      </c>
      <c r="Q1551" s="293" t="s">
        <v>4741</v>
      </c>
    </row>
    <row r="1552" spans="1:17" x14ac:dyDescent="0.25">
      <c r="A1552" s="293" t="s">
        <v>9809</v>
      </c>
      <c r="B1552" s="293" t="s">
        <v>9810</v>
      </c>
      <c r="C1552" s="293" t="s">
        <v>9811</v>
      </c>
      <c r="D1552" s="293"/>
      <c r="E1552" s="293" t="s">
        <v>9769</v>
      </c>
      <c r="F1552" s="293" t="s">
        <v>4750</v>
      </c>
      <c r="G1552" s="291"/>
      <c r="H1552" s="292">
        <v>0</v>
      </c>
      <c r="I1552" s="293" t="s">
        <v>4816</v>
      </c>
      <c r="J1552" s="293" t="s">
        <v>4817</v>
      </c>
      <c r="K1552" s="293" t="s">
        <v>4737</v>
      </c>
      <c r="L1552" s="293" t="s">
        <v>4738</v>
      </c>
      <c r="M1552" s="293" t="s">
        <v>4739</v>
      </c>
      <c r="N1552" s="293"/>
      <c r="O1552" s="293" t="s">
        <v>10248</v>
      </c>
      <c r="P1552" s="293" t="s">
        <v>10245</v>
      </c>
      <c r="Q1552" s="293" t="s">
        <v>4741</v>
      </c>
    </row>
    <row r="1553" spans="1:17" x14ac:dyDescent="0.25">
      <c r="A1553" s="293" t="s">
        <v>9812</v>
      </c>
      <c r="B1553" s="293" t="s">
        <v>9813</v>
      </c>
      <c r="C1553" s="293" t="s">
        <v>9814</v>
      </c>
      <c r="D1553" s="293"/>
      <c r="E1553" s="293" t="s">
        <v>9769</v>
      </c>
      <c r="F1553" s="293" t="s">
        <v>4750</v>
      </c>
      <c r="G1553" s="291"/>
      <c r="H1553" s="292">
        <v>0</v>
      </c>
      <c r="I1553" s="293" t="s">
        <v>4788</v>
      </c>
      <c r="J1553" s="293" t="s">
        <v>4789</v>
      </c>
      <c r="K1553" s="293" t="s">
        <v>4737</v>
      </c>
      <c r="L1553" s="293" t="s">
        <v>4738</v>
      </c>
      <c r="M1553" s="293" t="s">
        <v>6447</v>
      </c>
      <c r="N1553" s="293"/>
      <c r="O1553" s="293" t="s">
        <v>10248</v>
      </c>
      <c r="P1553" s="293" t="s">
        <v>10245</v>
      </c>
      <c r="Q1553" s="293" t="s">
        <v>4741</v>
      </c>
    </row>
    <row r="1554" spans="1:17" x14ac:dyDescent="0.25">
      <c r="A1554" s="293" t="s">
        <v>9815</v>
      </c>
      <c r="B1554" s="293" t="s">
        <v>9816</v>
      </c>
      <c r="C1554" s="293" t="s">
        <v>9817</v>
      </c>
      <c r="D1554" s="293"/>
      <c r="E1554" s="293" t="s">
        <v>9769</v>
      </c>
      <c r="F1554" s="293" t="s">
        <v>4750</v>
      </c>
      <c r="G1554" s="291"/>
      <c r="H1554" s="292">
        <v>0</v>
      </c>
      <c r="I1554" s="293" t="s">
        <v>4788</v>
      </c>
      <c r="J1554" s="293" t="s">
        <v>4789</v>
      </c>
      <c r="K1554" s="293" t="s">
        <v>4737</v>
      </c>
      <c r="L1554" s="293" t="s">
        <v>4738</v>
      </c>
      <c r="M1554" s="293" t="s">
        <v>6447</v>
      </c>
      <c r="N1554" s="293"/>
      <c r="O1554" s="293" t="s">
        <v>10248</v>
      </c>
      <c r="P1554" s="293" t="s">
        <v>10245</v>
      </c>
      <c r="Q1554" s="293" t="s">
        <v>4741</v>
      </c>
    </row>
    <row r="1555" spans="1:17" x14ac:dyDescent="0.25">
      <c r="A1555" s="293" t="s">
        <v>9818</v>
      </c>
      <c r="B1555" s="293" t="s">
        <v>9819</v>
      </c>
      <c r="C1555" s="293" t="s">
        <v>9820</v>
      </c>
      <c r="D1555" s="293"/>
      <c r="E1555" s="293" t="s">
        <v>9769</v>
      </c>
      <c r="F1555" s="293" t="s">
        <v>4750</v>
      </c>
      <c r="G1555" s="291"/>
      <c r="H1555" s="292">
        <v>0</v>
      </c>
      <c r="I1555" s="293" t="s">
        <v>4746</v>
      </c>
      <c r="J1555" s="293" t="s">
        <v>4747</v>
      </c>
      <c r="K1555" s="293" t="s">
        <v>4737</v>
      </c>
      <c r="L1555" s="293" t="s">
        <v>4738</v>
      </c>
      <c r="M1555" s="293" t="s">
        <v>4748</v>
      </c>
      <c r="N1555" s="293" t="s">
        <v>4773</v>
      </c>
      <c r="O1555" s="293" t="s">
        <v>10248</v>
      </c>
      <c r="P1555" s="293" t="s">
        <v>10245</v>
      </c>
      <c r="Q1555" s="293" t="s">
        <v>4741</v>
      </c>
    </row>
    <row r="1556" spans="1:17" x14ac:dyDescent="0.25">
      <c r="A1556" s="293" t="s">
        <v>9821</v>
      </c>
      <c r="B1556" s="293" t="s">
        <v>9822</v>
      </c>
      <c r="C1556" s="293" t="s">
        <v>9823</v>
      </c>
      <c r="D1556" s="293"/>
      <c r="E1556" s="293" t="s">
        <v>9769</v>
      </c>
      <c r="F1556" s="293" t="s">
        <v>4750</v>
      </c>
      <c r="G1556" s="291"/>
      <c r="H1556" s="292">
        <v>0</v>
      </c>
      <c r="I1556" s="293" t="s">
        <v>4746</v>
      </c>
      <c r="J1556" s="293" t="s">
        <v>4747</v>
      </c>
      <c r="K1556" s="293" t="s">
        <v>4737</v>
      </c>
      <c r="L1556" s="293" t="s">
        <v>4738</v>
      </c>
      <c r="M1556" s="293" t="s">
        <v>6404</v>
      </c>
      <c r="N1556" s="293"/>
      <c r="O1556" s="293" t="s">
        <v>10248</v>
      </c>
      <c r="P1556" s="293" t="s">
        <v>10245</v>
      </c>
      <c r="Q1556" s="293" t="s">
        <v>4741</v>
      </c>
    </row>
    <row r="1557" spans="1:17" x14ac:dyDescent="0.25">
      <c r="A1557" s="293" t="s">
        <v>9824</v>
      </c>
      <c r="B1557" s="293" t="s">
        <v>9825</v>
      </c>
      <c r="C1557" s="293" t="s">
        <v>9826</v>
      </c>
      <c r="D1557" s="293"/>
      <c r="E1557" s="293" t="s">
        <v>9769</v>
      </c>
      <c r="F1557" s="293" t="s">
        <v>4750</v>
      </c>
      <c r="G1557" s="291"/>
      <c r="H1557" s="292">
        <v>0</v>
      </c>
      <c r="I1557" s="293" t="s">
        <v>4755</v>
      </c>
      <c r="J1557" s="293" t="s">
        <v>4756</v>
      </c>
      <c r="K1557" s="293" t="s">
        <v>4737</v>
      </c>
      <c r="L1557" s="293" t="s">
        <v>4738</v>
      </c>
      <c r="M1557" s="293" t="s">
        <v>4865</v>
      </c>
      <c r="N1557" s="293"/>
      <c r="O1557" s="293" t="s">
        <v>10248</v>
      </c>
      <c r="P1557" s="293" t="s">
        <v>10245</v>
      </c>
      <c r="Q1557" s="293" t="s">
        <v>4741</v>
      </c>
    </row>
    <row r="1558" spans="1:17" x14ac:dyDescent="0.25">
      <c r="A1558" s="293" t="s">
        <v>9827</v>
      </c>
      <c r="B1558" s="293" t="s">
        <v>9828</v>
      </c>
      <c r="C1558" s="293" t="s">
        <v>9829</v>
      </c>
      <c r="D1558" s="293"/>
      <c r="E1558" s="293" t="s">
        <v>9769</v>
      </c>
      <c r="F1558" s="293" t="s">
        <v>4750</v>
      </c>
      <c r="G1558" s="291"/>
      <c r="H1558" s="292">
        <v>0</v>
      </c>
      <c r="I1558" s="293" t="s">
        <v>4746</v>
      </c>
      <c r="J1558" s="293" t="s">
        <v>4747</v>
      </c>
      <c r="K1558" s="293" t="s">
        <v>4737</v>
      </c>
      <c r="L1558" s="293" t="s">
        <v>4738</v>
      </c>
      <c r="M1558" s="293" t="s">
        <v>5328</v>
      </c>
      <c r="N1558" s="293"/>
      <c r="O1558" s="293" t="s">
        <v>10248</v>
      </c>
      <c r="P1558" s="293" t="s">
        <v>10245</v>
      </c>
      <c r="Q1558" s="293" t="s">
        <v>4741</v>
      </c>
    </row>
    <row r="1559" spans="1:17" x14ac:dyDescent="0.25">
      <c r="A1559" s="293" t="s">
        <v>9830</v>
      </c>
      <c r="B1559" s="293" t="s">
        <v>9831</v>
      </c>
      <c r="C1559" s="293" t="s">
        <v>9832</v>
      </c>
      <c r="D1559" s="293"/>
      <c r="E1559" s="293" t="s">
        <v>9769</v>
      </c>
      <c r="F1559" s="293" t="s">
        <v>4750</v>
      </c>
      <c r="G1559" s="291"/>
      <c r="H1559" s="292">
        <v>0</v>
      </c>
      <c r="I1559" s="293" t="s">
        <v>4755</v>
      </c>
      <c r="J1559" s="293" t="s">
        <v>4756</v>
      </c>
      <c r="K1559" s="293" t="s">
        <v>4737</v>
      </c>
      <c r="L1559" s="293" t="s">
        <v>4738</v>
      </c>
      <c r="M1559" s="293" t="s">
        <v>4757</v>
      </c>
      <c r="N1559" s="293"/>
      <c r="O1559" s="293" t="s">
        <v>10248</v>
      </c>
      <c r="P1559" s="293" t="s">
        <v>10245</v>
      </c>
      <c r="Q1559" s="293" t="s">
        <v>4741</v>
      </c>
    </row>
    <row r="1560" spans="1:17" x14ac:dyDescent="0.25">
      <c r="A1560" s="293" t="s">
        <v>9833</v>
      </c>
      <c r="B1560" s="293" t="s">
        <v>9834</v>
      </c>
      <c r="C1560" s="293" t="s">
        <v>9835</v>
      </c>
      <c r="D1560" s="293"/>
      <c r="E1560" s="293" t="s">
        <v>9769</v>
      </c>
      <c r="F1560" s="293" t="s">
        <v>4750</v>
      </c>
      <c r="G1560" s="291"/>
      <c r="H1560" s="292">
        <v>0</v>
      </c>
      <c r="I1560" s="293" t="s">
        <v>4755</v>
      </c>
      <c r="J1560" s="293" t="s">
        <v>4756</v>
      </c>
      <c r="K1560" s="293" t="s">
        <v>4737</v>
      </c>
      <c r="L1560" s="293" t="s">
        <v>4738</v>
      </c>
      <c r="M1560" s="293" t="s">
        <v>4785</v>
      </c>
      <c r="N1560" s="293"/>
      <c r="O1560" s="293" t="s">
        <v>10248</v>
      </c>
      <c r="P1560" s="293" t="s">
        <v>10245</v>
      </c>
      <c r="Q1560" s="293" t="s">
        <v>4741</v>
      </c>
    </row>
    <row r="1561" spans="1:17" x14ac:dyDescent="0.25">
      <c r="A1561" s="293" t="s">
        <v>9836</v>
      </c>
      <c r="B1561" s="293" t="s">
        <v>9837</v>
      </c>
      <c r="C1561" s="293" t="s">
        <v>9838</v>
      </c>
      <c r="D1561" s="293"/>
      <c r="E1561" s="293" t="s">
        <v>9769</v>
      </c>
      <c r="F1561" s="293" t="s">
        <v>4750</v>
      </c>
      <c r="G1561" s="291"/>
      <c r="H1561" s="292">
        <v>0</v>
      </c>
      <c r="I1561" s="293" t="s">
        <v>4755</v>
      </c>
      <c r="J1561" s="293" t="s">
        <v>4756</v>
      </c>
      <c r="K1561" s="293" t="s">
        <v>4737</v>
      </c>
      <c r="L1561" s="293" t="s">
        <v>4738</v>
      </c>
      <c r="M1561" s="293" t="s">
        <v>4865</v>
      </c>
      <c r="N1561" s="293"/>
      <c r="O1561" s="293" t="s">
        <v>10248</v>
      </c>
      <c r="P1561" s="293" t="s">
        <v>10245</v>
      </c>
      <c r="Q1561" s="293" t="s">
        <v>4741</v>
      </c>
    </row>
    <row r="1562" spans="1:17" x14ac:dyDescent="0.25">
      <c r="A1562" s="293" t="s">
        <v>9839</v>
      </c>
      <c r="B1562" s="293" t="s">
        <v>9840</v>
      </c>
      <c r="C1562" s="293" t="s">
        <v>9841</v>
      </c>
      <c r="D1562" s="293"/>
      <c r="E1562" s="293" t="s">
        <v>9769</v>
      </c>
      <c r="F1562" s="293" t="s">
        <v>4750</v>
      </c>
      <c r="G1562" s="291"/>
      <c r="H1562" s="292">
        <v>0</v>
      </c>
      <c r="I1562" s="293" t="s">
        <v>4755</v>
      </c>
      <c r="J1562" s="293" t="s">
        <v>4756</v>
      </c>
      <c r="K1562" s="293" t="s">
        <v>4737</v>
      </c>
      <c r="L1562" s="293" t="s">
        <v>4738</v>
      </c>
      <c r="M1562" s="293" t="s">
        <v>4757</v>
      </c>
      <c r="N1562" s="293"/>
      <c r="O1562" s="293" t="s">
        <v>10248</v>
      </c>
      <c r="P1562" s="293" t="s">
        <v>10245</v>
      </c>
      <c r="Q1562" s="293" t="s">
        <v>4741</v>
      </c>
    </row>
    <row r="1563" spans="1:17" x14ac:dyDescent="0.25">
      <c r="A1563" s="293" t="s">
        <v>9842</v>
      </c>
      <c r="B1563" s="293" t="s">
        <v>9843</v>
      </c>
      <c r="C1563" s="293" t="s">
        <v>9844</v>
      </c>
      <c r="D1563" s="293"/>
      <c r="E1563" s="293" t="s">
        <v>9769</v>
      </c>
      <c r="F1563" s="293" t="s">
        <v>4750</v>
      </c>
      <c r="G1563" s="291"/>
      <c r="H1563" s="292">
        <v>0</v>
      </c>
      <c r="I1563" s="293" t="s">
        <v>4816</v>
      </c>
      <c r="J1563" s="293" t="s">
        <v>4817</v>
      </c>
      <c r="K1563" s="293" t="s">
        <v>4737</v>
      </c>
      <c r="L1563" s="293" t="s">
        <v>4738</v>
      </c>
      <c r="M1563" s="293" t="s">
        <v>4818</v>
      </c>
      <c r="N1563" s="293"/>
      <c r="O1563" s="293" t="s">
        <v>10248</v>
      </c>
      <c r="P1563" s="293" t="s">
        <v>10245</v>
      </c>
      <c r="Q1563" s="293" t="s">
        <v>4741</v>
      </c>
    </row>
    <row r="1564" spans="1:17" x14ac:dyDescent="0.25">
      <c r="A1564" s="293" t="s">
        <v>9845</v>
      </c>
      <c r="B1564" s="293" t="s">
        <v>9846</v>
      </c>
      <c r="C1564" s="293" t="s">
        <v>9847</v>
      </c>
      <c r="D1564" s="293"/>
      <c r="E1564" s="293" t="s">
        <v>9769</v>
      </c>
      <c r="F1564" s="293" t="s">
        <v>4750</v>
      </c>
      <c r="G1564" s="291"/>
      <c r="H1564" s="292">
        <v>0</v>
      </c>
      <c r="I1564" s="293" t="s">
        <v>4746</v>
      </c>
      <c r="J1564" s="293" t="s">
        <v>4747</v>
      </c>
      <c r="K1564" s="293" t="s">
        <v>4737</v>
      </c>
      <c r="L1564" s="293" t="s">
        <v>4738</v>
      </c>
      <c r="M1564" s="293" t="s">
        <v>4748</v>
      </c>
      <c r="N1564" s="293" t="s">
        <v>4777</v>
      </c>
      <c r="O1564" s="293" t="s">
        <v>10248</v>
      </c>
      <c r="P1564" s="293" t="s">
        <v>10245</v>
      </c>
      <c r="Q1564" s="293" t="s">
        <v>4741</v>
      </c>
    </row>
    <row r="1565" spans="1:17" x14ac:dyDescent="0.25">
      <c r="A1565" s="293" t="s">
        <v>9848</v>
      </c>
      <c r="B1565" s="293" t="s">
        <v>9849</v>
      </c>
      <c r="C1565" s="293" t="s">
        <v>9850</v>
      </c>
      <c r="D1565" s="293"/>
      <c r="E1565" s="293" t="s">
        <v>9769</v>
      </c>
      <c r="F1565" s="293" t="s">
        <v>4750</v>
      </c>
      <c r="G1565" s="291"/>
      <c r="H1565" s="292">
        <v>0</v>
      </c>
      <c r="I1565" s="293" t="s">
        <v>4746</v>
      </c>
      <c r="J1565" s="293" t="s">
        <v>4747</v>
      </c>
      <c r="K1565" s="293" t="s">
        <v>4737</v>
      </c>
      <c r="L1565" s="293" t="s">
        <v>4738</v>
      </c>
      <c r="M1565" s="293" t="s">
        <v>4821</v>
      </c>
      <c r="N1565" s="293"/>
      <c r="O1565" s="293" t="s">
        <v>10248</v>
      </c>
      <c r="P1565" s="293" t="s">
        <v>10245</v>
      </c>
      <c r="Q1565" s="293" t="s">
        <v>4741</v>
      </c>
    </row>
    <row r="1566" spans="1:17" x14ac:dyDescent="0.25">
      <c r="A1566" s="293" t="s">
        <v>9851</v>
      </c>
      <c r="B1566" s="293" t="s">
        <v>9852</v>
      </c>
      <c r="C1566" s="293" t="s">
        <v>9853</v>
      </c>
      <c r="D1566" s="293"/>
      <c r="E1566" s="293" t="s">
        <v>9769</v>
      </c>
      <c r="F1566" s="293" t="s">
        <v>4750</v>
      </c>
      <c r="G1566" s="291"/>
      <c r="H1566" s="292">
        <v>0</v>
      </c>
      <c r="I1566" s="293" t="s">
        <v>4746</v>
      </c>
      <c r="J1566" s="293" t="s">
        <v>4747</v>
      </c>
      <c r="K1566" s="293" t="s">
        <v>4737</v>
      </c>
      <c r="L1566" s="293" t="s">
        <v>4738</v>
      </c>
      <c r="M1566" s="293" t="s">
        <v>4748</v>
      </c>
      <c r="N1566" s="293"/>
      <c r="O1566" s="293" t="s">
        <v>10248</v>
      </c>
      <c r="P1566" s="293" t="s">
        <v>10245</v>
      </c>
      <c r="Q1566" s="293" t="s">
        <v>4741</v>
      </c>
    </row>
    <row r="1567" spans="1:17" x14ac:dyDescent="0.25">
      <c r="A1567" s="293" t="s">
        <v>9854</v>
      </c>
      <c r="B1567" s="293" t="s">
        <v>9855</v>
      </c>
      <c r="C1567" s="293" t="s">
        <v>9856</v>
      </c>
      <c r="D1567" s="293"/>
      <c r="E1567" s="293" t="s">
        <v>9769</v>
      </c>
      <c r="F1567" s="293" t="s">
        <v>4750</v>
      </c>
      <c r="G1567" s="291"/>
      <c r="H1567" s="292">
        <v>0</v>
      </c>
      <c r="I1567" s="293" t="s">
        <v>4746</v>
      </c>
      <c r="J1567" s="293" t="s">
        <v>4747</v>
      </c>
      <c r="K1567" s="293" t="s">
        <v>4737</v>
      </c>
      <c r="L1567" s="293" t="s">
        <v>4738</v>
      </c>
      <c r="M1567" s="293" t="s">
        <v>4748</v>
      </c>
      <c r="N1567" s="293" t="s">
        <v>9857</v>
      </c>
      <c r="O1567" s="293" t="s">
        <v>10248</v>
      </c>
      <c r="P1567" s="293" t="s">
        <v>10245</v>
      </c>
      <c r="Q1567" s="293" t="s">
        <v>4741</v>
      </c>
    </row>
    <row r="1568" spans="1:17" x14ac:dyDescent="0.25">
      <c r="A1568" s="293" t="s">
        <v>9858</v>
      </c>
      <c r="B1568" s="293" t="s">
        <v>9859</v>
      </c>
      <c r="C1568" s="293" t="s">
        <v>9860</v>
      </c>
      <c r="D1568" s="293"/>
      <c r="E1568" s="293" t="s">
        <v>9769</v>
      </c>
      <c r="F1568" s="293" t="s">
        <v>4750</v>
      </c>
      <c r="G1568" s="291"/>
      <c r="H1568" s="292">
        <v>0</v>
      </c>
      <c r="I1568" s="293" t="s">
        <v>4816</v>
      </c>
      <c r="J1568" s="293" t="s">
        <v>4817</v>
      </c>
      <c r="K1568" s="293" t="s">
        <v>4737</v>
      </c>
      <c r="L1568" s="293" t="s">
        <v>4738</v>
      </c>
      <c r="M1568" s="293" t="s">
        <v>4818</v>
      </c>
      <c r="N1568" s="293"/>
      <c r="O1568" s="293" t="s">
        <v>10248</v>
      </c>
      <c r="P1568" s="293" t="s">
        <v>10245</v>
      </c>
      <c r="Q1568" s="293" t="s">
        <v>4741</v>
      </c>
    </row>
    <row r="1569" spans="1:17" x14ac:dyDescent="0.25">
      <c r="A1569" s="293" t="s">
        <v>9861</v>
      </c>
      <c r="B1569" s="293" t="s">
        <v>9862</v>
      </c>
      <c r="C1569" s="293" t="s">
        <v>9863</v>
      </c>
      <c r="D1569" s="293"/>
      <c r="E1569" s="293" t="s">
        <v>9769</v>
      </c>
      <c r="F1569" s="293" t="s">
        <v>4750</v>
      </c>
      <c r="G1569" s="291"/>
      <c r="H1569" s="292">
        <v>0</v>
      </c>
      <c r="I1569" s="293" t="s">
        <v>4746</v>
      </c>
      <c r="J1569" s="293" t="s">
        <v>4747</v>
      </c>
      <c r="K1569" s="293" t="s">
        <v>4737</v>
      </c>
      <c r="L1569" s="293" t="s">
        <v>4738</v>
      </c>
      <c r="M1569" s="293" t="s">
        <v>4793</v>
      </c>
      <c r="N1569" s="293"/>
      <c r="O1569" s="293" t="s">
        <v>10248</v>
      </c>
      <c r="P1569" s="293" t="s">
        <v>10245</v>
      </c>
      <c r="Q1569" s="293" t="s">
        <v>4741</v>
      </c>
    </row>
    <row r="1570" spans="1:17" x14ac:dyDescent="0.25">
      <c r="A1570" s="293" t="s">
        <v>9864</v>
      </c>
      <c r="B1570" s="293" t="s">
        <v>9865</v>
      </c>
      <c r="C1570" s="293" t="s">
        <v>9866</v>
      </c>
      <c r="D1570" s="293"/>
      <c r="E1570" s="293" t="s">
        <v>9769</v>
      </c>
      <c r="F1570" s="293" t="s">
        <v>4750</v>
      </c>
      <c r="G1570" s="291"/>
      <c r="H1570" s="292">
        <v>0</v>
      </c>
      <c r="I1570" s="293" t="s">
        <v>4816</v>
      </c>
      <c r="J1570" s="293" t="s">
        <v>4817</v>
      </c>
      <c r="K1570" s="293" t="s">
        <v>4737</v>
      </c>
      <c r="L1570" s="293" t="s">
        <v>4738</v>
      </c>
      <c r="M1570" s="293" t="s">
        <v>6572</v>
      </c>
      <c r="N1570" s="293"/>
      <c r="O1570" s="293" t="s">
        <v>10248</v>
      </c>
      <c r="P1570" s="293" t="s">
        <v>10245</v>
      </c>
      <c r="Q1570" s="293" t="s">
        <v>4741</v>
      </c>
    </row>
    <row r="1571" spans="1:17" x14ac:dyDescent="0.25">
      <c r="A1571" s="293" t="s">
        <v>9867</v>
      </c>
      <c r="B1571" s="293" t="s">
        <v>9868</v>
      </c>
      <c r="C1571" s="293" t="s">
        <v>9869</v>
      </c>
      <c r="D1571" s="293"/>
      <c r="E1571" s="293" t="s">
        <v>9769</v>
      </c>
      <c r="F1571" s="293" t="s">
        <v>4750</v>
      </c>
      <c r="G1571" s="291"/>
      <c r="H1571" s="292">
        <v>0</v>
      </c>
      <c r="I1571" s="293" t="s">
        <v>4816</v>
      </c>
      <c r="J1571" s="293" t="s">
        <v>4817</v>
      </c>
      <c r="K1571" s="293" t="s">
        <v>4737</v>
      </c>
      <c r="L1571" s="293" t="s">
        <v>4738</v>
      </c>
      <c r="M1571" s="293" t="s">
        <v>4818</v>
      </c>
      <c r="N1571" s="293"/>
      <c r="O1571" s="293" t="s">
        <v>10248</v>
      </c>
      <c r="P1571" s="293" t="s">
        <v>10245</v>
      </c>
      <c r="Q1571" s="293" t="s">
        <v>4741</v>
      </c>
    </row>
    <row r="1572" spans="1:17" x14ac:dyDescent="0.25">
      <c r="A1572" s="293" t="s">
        <v>9870</v>
      </c>
      <c r="B1572" s="293" t="s">
        <v>9871</v>
      </c>
      <c r="C1572" s="293" t="s">
        <v>9872</v>
      </c>
      <c r="D1572" s="293"/>
      <c r="E1572" s="293" t="s">
        <v>9769</v>
      </c>
      <c r="F1572" s="293" t="s">
        <v>4750</v>
      </c>
      <c r="G1572" s="291"/>
      <c r="H1572" s="292">
        <v>0</v>
      </c>
      <c r="I1572" s="293" t="s">
        <v>4755</v>
      </c>
      <c r="J1572" s="293" t="s">
        <v>4756</v>
      </c>
      <c r="K1572" s="293" t="s">
        <v>4737</v>
      </c>
      <c r="L1572" s="293" t="s">
        <v>4738</v>
      </c>
      <c r="M1572" s="293" t="s">
        <v>4916</v>
      </c>
      <c r="N1572" s="293"/>
      <c r="O1572" s="293" t="s">
        <v>10248</v>
      </c>
      <c r="P1572" s="293" t="s">
        <v>10245</v>
      </c>
      <c r="Q1572" s="293" t="s">
        <v>4741</v>
      </c>
    </row>
    <row r="1573" spans="1:17" x14ac:dyDescent="0.25">
      <c r="A1573" s="293" t="s">
        <v>9873</v>
      </c>
      <c r="B1573" s="293" t="s">
        <v>9874</v>
      </c>
      <c r="C1573" s="293" t="s">
        <v>9875</v>
      </c>
      <c r="D1573" s="293"/>
      <c r="E1573" s="293" t="s">
        <v>9769</v>
      </c>
      <c r="F1573" s="293" t="s">
        <v>4750</v>
      </c>
      <c r="G1573" s="291"/>
      <c r="H1573" s="292">
        <v>0</v>
      </c>
      <c r="I1573" s="293" t="s">
        <v>4755</v>
      </c>
      <c r="J1573" s="293" t="s">
        <v>4756</v>
      </c>
      <c r="K1573" s="293" t="s">
        <v>4737</v>
      </c>
      <c r="L1573" s="293" t="s">
        <v>4738</v>
      </c>
      <c r="M1573" s="293" t="s">
        <v>4757</v>
      </c>
      <c r="N1573" s="293"/>
      <c r="O1573" s="293" t="s">
        <v>10248</v>
      </c>
      <c r="P1573" s="293" t="s">
        <v>10245</v>
      </c>
      <c r="Q1573" s="293" t="s">
        <v>4741</v>
      </c>
    </row>
    <row r="1574" spans="1:17" x14ac:dyDescent="0.25">
      <c r="A1574" s="293" t="s">
        <v>9876</v>
      </c>
      <c r="B1574" s="293" t="s">
        <v>9877</v>
      </c>
      <c r="C1574" s="293" t="s">
        <v>9878</v>
      </c>
      <c r="D1574" s="293"/>
      <c r="E1574" s="293" t="s">
        <v>9769</v>
      </c>
      <c r="F1574" s="293" t="s">
        <v>4750</v>
      </c>
      <c r="G1574" s="291"/>
      <c r="H1574" s="292">
        <v>0</v>
      </c>
      <c r="I1574" s="293" t="s">
        <v>4746</v>
      </c>
      <c r="J1574" s="293" t="s">
        <v>4747</v>
      </c>
      <c r="K1574" s="293" t="s">
        <v>4737</v>
      </c>
      <c r="L1574" s="293" t="s">
        <v>4738</v>
      </c>
      <c r="M1574" s="293" t="s">
        <v>5328</v>
      </c>
      <c r="N1574" s="293"/>
      <c r="O1574" s="293" t="s">
        <v>10248</v>
      </c>
      <c r="P1574" s="293" t="s">
        <v>10245</v>
      </c>
      <c r="Q1574" s="293" t="s">
        <v>4741</v>
      </c>
    </row>
    <row r="1575" spans="1:17" x14ac:dyDescent="0.25">
      <c r="A1575" s="293" t="s">
        <v>9879</v>
      </c>
      <c r="B1575" s="293" t="s">
        <v>9880</v>
      </c>
      <c r="C1575" s="293" t="s">
        <v>9881</v>
      </c>
      <c r="D1575" s="293"/>
      <c r="E1575" s="293" t="s">
        <v>9769</v>
      </c>
      <c r="F1575" s="293" t="s">
        <v>4750</v>
      </c>
      <c r="G1575" s="291"/>
      <c r="H1575" s="292">
        <v>0</v>
      </c>
      <c r="I1575" s="293" t="s">
        <v>4788</v>
      </c>
      <c r="J1575" s="293" t="s">
        <v>4789</v>
      </c>
      <c r="K1575" s="293" t="s">
        <v>4737</v>
      </c>
      <c r="L1575" s="293" t="s">
        <v>4738</v>
      </c>
      <c r="M1575" s="293" t="s">
        <v>6447</v>
      </c>
      <c r="N1575" s="293"/>
      <c r="O1575" s="293" t="s">
        <v>10248</v>
      </c>
      <c r="P1575" s="293" t="s">
        <v>10245</v>
      </c>
      <c r="Q1575" s="293" t="s">
        <v>4741</v>
      </c>
    </row>
    <row r="1576" spans="1:17" x14ac:dyDescent="0.25">
      <c r="A1576" s="293" t="s">
        <v>9882</v>
      </c>
      <c r="B1576" s="293" t="s">
        <v>9883</v>
      </c>
      <c r="C1576" s="293" t="s">
        <v>9884</v>
      </c>
      <c r="D1576" s="293"/>
      <c r="E1576" s="293" t="s">
        <v>9769</v>
      </c>
      <c r="F1576" s="293" t="s">
        <v>4750</v>
      </c>
      <c r="G1576" s="291"/>
      <c r="H1576" s="292">
        <v>0</v>
      </c>
      <c r="I1576" s="293" t="s">
        <v>4816</v>
      </c>
      <c r="J1576" s="293" t="s">
        <v>4817</v>
      </c>
      <c r="K1576" s="293" t="s">
        <v>4737</v>
      </c>
      <c r="L1576" s="293" t="s">
        <v>4738</v>
      </c>
      <c r="M1576" s="293" t="s">
        <v>6572</v>
      </c>
      <c r="N1576" s="293"/>
      <c r="O1576" s="293" t="s">
        <v>10248</v>
      </c>
      <c r="P1576" s="293" t="s">
        <v>10245</v>
      </c>
      <c r="Q1576" s="293" t="s">
        <v>4741</v>
      </c>
    </row>
    <row r="1577" spans="1:17" x14ac:dyDescent="0.25">
      <c r="A1577" s="293" t="s">
        <v>9885</v>
      </c>
      <c r="B1577" s="293" t="s">
        <v>9886</v>
      </c>
      <c r="C1577" s="293" t="s">
        <v>9887</v>
      </c>
      <c r="D1577" s="293"/>
      <c r="E1577" s="293" t="s">
        <v>9769</v>
      </c>
      <c r="F1577" s="293" t="s">
        <v>4750</v>
      </c>
      <c r="G1577" s="291"/>
      <c r="H1577" s="292">
        <v>0</v>
      </c>
      <c r="I1577" s="293" t="s">
        <v>4788</v>
      </c>
      <c r="J1577" s="293" t="s">
        <v>4789</v>
      </c>
      <c r="K1577" s="293" t="s">
        <v>4737</v>
      </c>
      <c r="L1577" s="293" t="s">
        <v>4738</v>
      </c>
      <c r="M1577" s="293" t="s">
        <v>6447</v>
      </c>
      <c r="N1577" s="293"/>
      <c r="O1577" s="293" t="s">
        <v>10248</v>
      </c>
      <c r="P1577" s="293" t="s">
        <v>10245</v>
      </c>
      <c r="Q1577" s="293" t="s">
        <v>4741</v>
      </c>
    </row>
    <row r="1578" spans="1:17" x14ac:dyDescent="0.25">
      <c r="A1578" s="293" t="s">
        <v>9888</v>
      </c>
      <c r="B1578" s="293" t="s">
        <v>9889</v>
      </c>
      <c r="C1578" s="293" t="s">
        <v>9890</v>
      </c>
      <c r="D1578" s="293"/>
      <c r="E1578" s="293" t="s">
        <v>9769</v>
      </c>
      <c r="F1578" s="293" t="s">
        <v>4750</v>
      </c>
      <c r="G1578" s="291"/>
      <c r="H1578" s="292">
        <v>0</v>
      </c>
      <c r="I1578" s="293" t="s">
        <v>4746</v>
      </c>
      <c r="J1578" s="293" t="s">
        <v>4747</v>
      </c>
      <c r="K1578" s="293" t="s">
        <v>4737</v>
      </c>
      <c r="L1578" s="293" t="s">
        <v>4738</v>
      </c>
      <c r="M1578" s="293" t="s">
        <v>4748</v>
      </c>
      <c r="N1578" s="293" t="s">
        <v>4749</v>
      </c>
      <c r="O1578" s="293" t="s">
        <v>10248</v>
      </c>
      <c r="P1578" s="293" t="s">
        <v>10245</v>
      </c>
      <c r="Q1578" s="293" t="s">
        <v>4741</v>
      </c>
    </row>
    <row r="1579" spans="1:17" x14ac:dyDescent="0.25">
      <c r="A1579" s="293" t="s">
        <v>9891</v>
      </c>
      <c r="B1579" s="293" t="s">
        <v>9892</v>
      </c>
      <c r="C1579" s="293" t="s">
        <v>9893</v>
      </c>
      <c r="D1579" s="293"/>
      <c r="E1579" s="293" t="s">
        <v>9769</v>
      </c>
      <c r="F1579" s="293" t="s">
        <v>4750</v>
      </c>
      <c r="G1579" s="291"/>
      <c r="H1579" s="292">
        <v>0</v>
      </c>
      <c r="I1579" s="293" t="s">
        <v>4755</v>
      </c>
      <c r="J1579" s="293" t="s">
        <v>4756</v>
      </c>
      <c r="K1579" s="293" t="s">
        <v>4737</v>
      </c>
      <c r="L1579" s="293" t="s">
        <v>4738</v>
      </c>
      <c r="M1579" s="293" t="s">
        <v>4767</v>
      </c>
      <c r="N1579" s="293"/>
      <c r="O1579" s="293" t="s">
        <v>10248</v>
      </c>
      <c r="P1579" s="293" t="s">
        <v>10245</v>
      </c>
      <c r="Q1579" s="293" t="s">
        <v>4741</v>
      </c>
    </row>
    <row r="1580" spans="1:17" x14ac:dyDescent="0.25">
      <c r="A1580" s="293" t="s">
        <v>9894</v>
      </c>
      <c r="B1580" s="293" t="s">
        <v>9895</v>
      </c>
      <c r="C1580" s="293" t="s">
        <v>9896</v>
      </c>
      <c r="D1580" s="293"/>
      <c r="E1580" s="293" t="s">
        <v>9769</v>
      </c>
      <c r="F1580" s="293" t="s">
        <v>4750</v>
      </c>
      <c r="G1580" s="291"/>
      <c r="H1580" s="292">
        <v>0</v>
      </c>
      <c r="I1580" s="293" t="s">
        <v>4746</v>
      </c>
      <c r="J1580" s="293" t="s">
        <v>4747</v>
      </c>
      <c r="K1580" s="293" t="s">
        <v>4737</v>
      </c>
      <c r="L1580" s="293" t="s">
        <v>4738</v>
      </c>
      <c r="M1580" s="293" t="s">
        <v>4821</v>
      </c>
      <c r="N1580" s="293"/>
      <c r="O1580" s="293" t="s">
        <v>10248</v>
      </c>
      <c r="P1580" s="293" t="s">
        <v>10245</v>
      </c>
      <c r="Q1580" s="293" t="s">
        <v>4741</v>
      </c>
    </row>
    <row r="1581" spans="1:17" x14ac:dyDescent="0.25">
      <c r="A1581" s="293" t="s">
        <v>9897</v>
      </c>
      <c r="B1581" s="293" t="s">
        <v>9898</v>
      </c>
      <c r="C1581" s="293" t="s">
        <v>9899</v>
      </c>
      <c r="D1581" s="293"/>
      <c r="E1581" s="293" t="s">
        <v>9769</v>
      </c>
      <c r="F1581" s="293" t="s">
        <v>4750</v>
      </c>
      <c r="G1581" s="291"/>
      <c r="H1581" s="292">
        <v>0</v>
      </c>
      <c r="I1581" s="293" t="s">
        <v>4788</v>
      </c>
      <c r="J1581" s="293" t="s">
        <v>4789</v>
      </c>
      <c r="K1581" s="293" t="s">
        <v>4737</v>
      </c>
      <c r="L1581" s="293" t="s">
        <v>4738</v>
      </c>
      <c r="M1581" s="293" t="s">
        <v>6447</v>
      </c>
      <c r="N1581" s="293"/>
      <c r="O1581" s="293" t="s">
        <v>10248</v>
      </c>
      <c r="P1581" s="293" t="s">
        <v>10245</v>
      </c>
      <c r="Q1581" s="293" t="s">
        <v>4741</v>
      </c>
    </row>
    <row r="1582" spans="1:17" x14ac:dyDescent="0.25">
      <c r="A1582" s="293" t="s">
        <v>9900</v>
      </c>
      <c r="B1582" s="293" t="s">
        <v>9901</v>
      </c>
      <c r="C1582" s="293" t="s">
        <v>9902</v>
      </c>
      <c r="D1582" s="293"/>
      <c r="E1582" s="293" t="s">
        <v>9769</v>
      </c>
      <c r="F1582" s="293" t="s">
        <v>4750</v>
      </c>
      <c r="G1582" s="291"/>
      <c r="H1582" s="292">
        <v>0</v>
      </c>
      <c r="I1582" s="293" t="s">
        <v>4746</v>
      </c>
      <c r="J1582" s="293" t="s">
        <v>4747</v>
      </c>
      <c r="K1582" s="293" t="s">
        <v>4737</v>
      </c>
      <c r="L1582" s="293" t="s">
        <v>4738</v>
      </c>
      <c r="M1582" s="293" t="s">
        <v>6404</v>
      </c>
      <c r="N1582" s="293"/>
      <c r="O1582" s="293" t="s">
        <v>10248</v>
      </c>
      <c r="P1582" s="293" t="s">
        <v>10245</v>
      </c>
      <c r="Q1582" s="293" t="s">
        <v>4741</v>
      </c>
    </row>
    <row r="1583" spans="1:17" x14ac:dyDescent="0.25">
      <c r="A1583" s="293" t="s">
        <v>9903</v>
      </c>
      <c r="B1583" s="293" t="s">
        <v>9904</v>
      </c>
      <c r="C1583" s="293" t="s">
        <v>9905</v>
      </c>
      <c r="D1583" s="293"/>
      <c r="E1583" s="293" t="s">
        <v>9769</v>
      </c>
      <c r="F1583" s="293" t="s">
        <v>4750</v>
      </c>
      <c r="G1583" s="291"/>
      <c r="H1583" s="292">
        <v>0</v>
      </c>
      <c r="I1583" s="293" t="s">
        <v>4746</v>
      </c>
      <c r="J1583" s="293" t="s">
        <v>4747</v>
      </c>
      <c r="K1583" s="293" t="s">
        <v>4737</v>
      </c>
      <c r="L1583" s="293" t="s">
        <v>4738</v>
      </c>
      <c r="M1583" s="293" t="s">
        <v>4793</v>
      </c>
      <c r="N1583" s="293"/>
      <c r="O1583" s="293" t="s">
        <v>10248</v>
      </c>
      <c r="P1583" s="293" t="s">
        <v>10245</v>
      </c>
      <c r="Q1583" s="293" t="s">
        <v>4741</v>
      </c>
    </row>
    <row r="1584" spans="1:17" x14ac:dyDescent="0.25">
      <c r="A1584" s="293" t="s">
        <v>9906</v>
      </c>
      <c r="B1584" s="293" t="s">
        <v>9907</v>
      </c>
      <c r="C1584" s="293" t="s">
        <v>9908</v>
      </c>
      <c r="D1584" s="293"/>
      <c r="E1584" s="293" t="s">
        <v>9769</v>
      </c>
      <c r="F1584" s="293" t="s">
        <v>4750</v>
      </c>
      <c r="G1584" s="291"/>
      <c r="H1584" s="292">
        <v>0</v>
      </c>
      <c r="I1584" s="293" t="s">
        <v>4755</v>
      </c>
      <c r="J1584" s="293" t="s">
        <v>4756</v>
      </c>
      <c r="K1584" s="293" t="s">
        <v>4737</v>
      </c>
      <c r="L1584" s="293" t="s">
        <v>4738</v>
      </c>
      <c r="M1584" s="293" t="s">
        <v>4767</v>
      </c>
      <c r="N1584" s="293"/>
      <c r="O1584" s="293" t="s">
        <v>10248</v>
      </c>
      <c r="P1584" s="293" t="s">
        <v>10245</v>
      </c>
      <c r="Q1584" s="293" t="s">
        <v>4741</v>
      </c>
    </row>
    <row r="1585" spans="1:17" x14ac:dyDescent="0.25">
      <c r="A1585" s="293" t="s">
        <v>9909</v>
      </c>
      <c r="B1585" s="293" t="s">
        <v>9910</v>
      </c>
      <c r="C1585" s="293" t="s">
        <v>9911</v>
      </c>
      <c r="D1585" s="293"/>
      <c r="E1585" s="293" t="s">
        <v>9769</v>
      </c>
      <c r="F1585" s="293" t="s">
        <v>4750</v>
      </c>
      <c r="G1585" s="291"/>
      <c r="H1585" s="292">
        <v>0</v>
      </c>
      <c r="I1585" s="293" t="s">
        <v>4788</v>
      </c>
      <c r="J1585" s="293" t="s">
        <v>4789</v>
      </c>
      <c r="K1585" s="293" t="s">
        <v>4737</v>
      </c>
      <c r="L1585" s="293" t="s">
        <v>4738</v>
      </c>
      <c r="M1585" s="293" t="s">
        <v>6447</v>
      </c>
      <c r="N1585" s="293"/>
      <c r="O1585" s="293" t="s">
        <v>10248</v>
      </c>
      <c r="P1585" s="293" t="s">
        <v>10245</v>
      </c>
      <c r="Q1585" s="293" t="s">
        <v>4741</v>
      </c>
    </row>
    <row r="1586" spans="1:17" x14ac:dyDescent="0.25">
      <c r="A1586" s="293" t="s">
        <v>9912</v>
      </c>
      <c r="B1586" s="293" t="s">
        <v>9913</v>
      </c>
      <c r="C1586" s="293" t="s">
        <v>9914</v>
      </c>
      <c r="D1586" s="293"/>
      <c r="E1586" s="293" t="s">
        <v>9769</v>
      </c>
      <c r="F1586" s="293" t="s">
        <v>4750</v>
      </c>
      <c r="G1586" s="291"/>
      <c r="H1586" s="292">
        <v>0</v>
      </c>
      <c r="I1586" s="293" t="s">
        <v>4788</v>
      </c>
      <c r="J1586" s="293" t="s">
        <v>4789</v>
      </c>
      <c r="K1586" s="293" t="s">
        <v>4737</v>
      </c>
      <c r="L1586" s="293" t="s">
        <v>4738</v>
      </c>
      <c r="M1586" s="293" t="s">
        <v>6447</v>
      </c>
      <c r="N1586" s="293"/>
      <c r="O1586" s="293" t="s">
        <v>10248</v>
      </c>
      <c r="P1586" s="293" t="s">
        <v>10245</v>
      </c>
      <c r="Q1586" s="293" t="s">
        <v>4741</v>
      </c>
    </row>
    <row r="1587" spans="1:17" x14ac:dyDescent="0.25">
      <c r="A1587" s="293" t="s">
        <v>9915</v>
      </c>
      <c r="B1587" s="293" t="s">
        <v>9916</v>
      </c>
      <c r="C1587" s="293" t="s">
        <v>9917</v>
      </c>
      <c r="D1587" s="293"/>
      <c r="E1587" s="293" t="s">
        <v>9769</v>
      </c>
      <c r="F1587" s="293" t="s">
        <v>4750</v>
      </c>
      <c r="G1587" s="291"/>
      <c r="H1587" s="292">
        <v>0</v>
      </c>
      <c r="I1587" s="293" t="s">
        <v>4755</v>
      </c>
      <c r="J1587" s="293" t="s">
        <v>4756</v>
      </c>
      <c r="K1587" s="293" t="s">
        <v>4737</v>
      </c>
      <c r="L1587" s="293" t="s">
        <v>4738</v>
      </c>
      <c r="M1587" s="293" t="s">
        <v>4757</v>
      </c>
      <c r="N1587" s="293"/>
      <c r="O1587" s="293" t="s">
        <v>10248</v>
      </c>
      <c r="P1587" s="293" t="s">
        <v>10245</v>
      </c>
      <c r="Q1587" s="293" t="s">
        <v>4741</v>
      </c>
    </row>
    <row r="1588" spans="1:17" x14ac:dyDescent="0.25">
      <c r="A1588" s="293" t="s">
        <v>9918</v>
      </c>
      <c r="B1588" s="293" t="s">
        <v>9919</v>
      </c>
      <c r="C1588" s="293" t="s">
        <v>9920</v>
      </c>
      <c r="D1588" s="293"/>
      <c r="E1588" s="293" t="s">
        <v>9769</v>
      </c>
      <c r="F1588" s="293" t="s">
        <v>4750</v>
      </c>
      <c r="G1588" s="291"/>
      <c r="H1588" s="292">
        <v>0</v>
      </c>
      <c r="I1588" s="293" t="s">
        <v>4746</v>
      </c>
      <c r="J1588" s="293" t="s">
        <v>4747</v>
      </c>
      <c r="K1588" s="293" t="s">
        <v>4737</v>
      </c>
      <c r="L1588" s="293" t="s">
        <v>4738</v>
      </c>
      <c r="M1588" s="293" t="s">
        <v>4748</v>
      </c>
      <c r="N1588" s="293" t="s">
        <v>4773</v>
      </c>
      <c r="O1588" s="293" t="s">
        <v>10248</v>
      </c>
      <c r="P1588" s="293" t="s">
        <v>10245</v>
      </c>
      <c r="Q1588" s="293" t="s">
        <v>4741</v>
      </c>
    </row>
    <row r="1589" spans="1:17" x14ac:dyDescent="0.25">
      <c r="A1589" s="293" t="s">
        <v>9921</v>
      </c>
      <c r="B1589" s="293" t="s">
        <v>9922</v>
      </c>
      <c r="C1589" s="293" t="s">
        <v>9923</v>
      </c>
      <c r="D1589" s="293"/>
      <c r="E1589" s="293" t="s">
        <v>9769</v>
      </c>
      <c r="F1589" s="293" t="s">
        <v>4750</v>
      </c>
      <c r="G1589" s="291"/>
      <c r="H1589" s="292">
        <v>0</v>
      </c>
      <c r="I1589" s="293" t="s">
        <v>4755</v>
      </c>
      <c r="J1589" s="293" t="s">
        <v>4756</v>
      </c>
      <c r="K1589" s="293" t="s">
        <v>4737</v>
      </c>
      <c r="L1589" s="293" t="s">
        <v>4738</v>
      </c>
      <c r="M1589" s="293" t="s">
        <v>4757</v>
      </c>
      <c r="N1589" s="293"/>
      <c r="O1589" s="293" t="s">
        <v>10248</v>
      </c>
      <c r="P1589" s="293" t="s">
        <v>10245</v>
      </c>
      <c r="Q1589" s="293" t="s">
        <v>4741</v>
      </c>
    </row>
    <row r="1590" spans="1:17" x14ac:dyDescent="0.25">
      <c r="A1590" s="293" t="s">
        <v>9924</v>
      </c>
      <c r="B1590" s="293" t="s">
        <v>9925</v>
      </c>
      <c r="C1590" s="293" t="s">
        <v>9926</v>
      </c>
      <c r="D1590" s="293"/>
      <c r="E1590" s="293" t="s">
        <v>9769</v>
      </c>
      <c r="F1590" s="293" t="s">
        <v>4750</v>
      </c>
      <c r="G1590" s="291"/>
      <c r="H1590" s="292">
        <v>0</v>
      </c>
      <c r="I1590" s="293" t="s">
        <v>4755</v>
      </c>
      <c r="J1590" s="293" t="s">
        <v>4756</v>
      </c>
      <c r="K1590" s="293" t="s">
        <v>4737</v>
      </c>
      <c r="L1590" s="293" t="s">
        <v>4738</v>
      </c>
      <c r="M1590" s="293" t="s">
        <v>4757</v>
      </c>
      <c r="N1590" s="293"/>
      <c r="O1590" s="293" t="s">
        <v>10248</v>
      </c>
      <c r="P1590" s="293" t="s">
        <v>10245</v>
      </c>
      <c r="Q1590" s="293" t="s">
        <v>4741</v>
      </c>
    </row>
    <row r="1591" spans="1:17" x14ac:dyDescent="0.25">
      <c r="A1591" s="293" t="s">
        <v>9927</v>
      </c>
      <c r="B1591" s="293" t="s">
        <v>9928</v>
      </c>
      <c r="C1591" s="293" t="s">
        <v>9929</v>
      </c>
      <c r="D1591" s="293"/>
      <c r="E1591" s="293" t="s">
        <v>9769</v>
      </c>
      <c r="F1591" s="293" t="s">
        <v>4750</v>
      </c>
      <c r="G1591" s="291"/>
      <c r="H1591" s="292">
        <v>0</v>
      </c>
      <c r="I1591" s="293" t="s">
        <v>4746</v>
      </c>
      <c r="J1591" s="293" t="s">
        <v>4747</v>
      </c>
      <c r="K1591" s="293" t="s">
        <v>4737</v>
      </c>
      <c r="L1591" s="293" t="s">
        <v>4738</v>
      </c>
      <c r="M1591" s="293" t="s">
        <v>6404</v>
      </c>
      <c r="N1591" s="293"/>
      <c r="O1591" s="293" t="s">
        <v>10248</v>
      </c>
      <c r="P1591" s="293" t="s">
        <v>10245</v>
      </c>
      <c r="Q1591" s="293" t="s">
        <v>4741</v>
      </c>
    </row>
    <row r="1592" spans="1:17" x14ac:dyDescent="0.25">
      <c r="A1592" s="293" t="s">
        <v>9930</v>
      </c>
      <c r="B1592" s="293" t="s">
        <v>9931</v>
      </c>
      <c r="C1592" s="293" t="s">
        <v>9932</v>
      </c>
      <c r="D1592" s="293"/>
      <c r="E1592" s="293" t="s">
        <v>9769</v>
      </c>
      <c r="F1592" s="293" t="s">
        <v>4750</v>
      </c>
      <c r="G1592" s="291"/>
      <c r="H1592" s="292">
        <v>0</v>
      </c>
      <c r="I1592" s="293" t="s">
        <v>4755</v>
      </c>
      <c r="J1592" s="293" t="s">
        <v>4756</v>
      </c>
      <c r="K1592" s="293" t="s">
        <v>4737</v>
      </c>
      <c r="L1592" s="293" t="s">
        <v>4738</v>
      </c>
      <c r="M1592" s="293" t="s">
        <v>4757</v>
      </c>
      <c r="N1592" s="293"/>
      <c r="O1592" s="293" t="s">
        <v>10248</v>
      </c>
      <c r="P1592" s="293" t="s">
        <v>10245</v>
      </c>
      <c r="Q1592" s="293" t="s">
        <v>4741</v>
      </c>
    </row>
    <row r="1593" spans="1:17" x14ac:dyDescent="0.25">
      <c r="A1593" s="293" t="s">
        <v>9933</v>
      </c>
      <c r="B1593" s="293" t="s">
        <v>9934</v>
      </c>
      <c r="C1593" s="293" t="s">
        <v>9935</v>
      </c>
      <c r="D1593" s="293"/>
      <c r="E1593" s="293" t="s">
        <v>9769</v>
      </c>
      <c r="F1593" s="293" t="s">
        <v>4750</v>
      </c>
      <c r="G1593" s="291"/>
      <c r="H1593" s="292">
        <v>0</v>
      </c>
      <c r="I1593" s="293" t="s">
        <v>4746</v>
      </c>
      <c r="J1593" s="293" t="s">
        <v>4747</v>
      </c>
      <c r="K1593" s="293" t="s">
        <v>4737</v>
      </c>
      <c r="L1593" s="293" t="s">
        <v>4738</v>
      </c>
      <c r="M1593" s="293" t="s">
        <v>5328</v>
      </c>
      <c r="N1593" s="293"/>
      <c r="O1593" s="293" t="s">
        <v>10248</v>
      </c>
      <c r="P1593" s="293" t="s">
        <v>10245</v>
      </c>
      <c r="Q1593" s="293" t="s">
        <v>4741</v>
      </c>
    </row>
    <row r="1594" spans="1:17" x14ac:dyDescent="0.25">
      <c r="A1594" s="293" t="s">
        <v>9936</v>
      </c>
      <c r="B1594" s="293" t="s">
        <v>9937</v>
      </c>
      <c r="C1594" s="293" t="s">
        <v>9938</v>
      </c>
      <c r="D1594" s="293"/>
      <c r="E1594" s="293" t="s">
        <v>9769</v>
      </c>
      <c r="F1594" s="293" t="s">
        <v>4750</v>
      </c>
      <c r="G1594" s="291"/>
      <c r="H1594" s="292">
        <v>0</v>
      </c>
      <c r="I1594" s="293" t="s">
        <v>4755</v>
      </c>
      <c r="J1594" s="293" t="s">
        <v>4756</v>
      </c>
      <c r="K1594" s="293" t="s">
        <v>4737</v>
      </c>
      <c r="L1594" s="293" t="s">
        <v>4738</v>
      </c>
      <c r="M1594" s="293" t="s">
        <v>4757</v>
      </c>
      <c r="N1594" s="293"/>
      <c r="O1594" s="293" t="s">
        <v>10248</v>
      </c>
      <c r="P1594" s="293" t="s">
        <v>10245</v>
      </c>
      <c r="Q1594" s="293" t="s">
        <v>4741</v>
      </c>
    </row>
    <row r="1595" spans="1:17" x14ac:dyDescent="0.25">
      <c r="A1595" s="293" t="s">
        <v>9939</v>
      </c>
      <c r="B1595" s="293" t="s">
        <v>9940</v>
      </c>
      <c r="C1595" s="293" t="s">
        <v>9941</v>
      </c>
      <c r="D1595" s="293"/>
      <c r="E1595" s="293" t="s">
        <v>9769</v>
      </c>
      <c r="F1595" s="293" t="s">
        <v>4750</v>
      </c>
      <c r="G1595" s="291"/>
      <c r="H1595" s="292">
        <v>0</v>
      </c>
      <c r="I1595" s="293" t="s">
        <v>4788</v>
      </c>
      <c r="J1595" s="293" t="s">
        <v>4789</v>
      </c>
      <c r="K1595" s="293" t="s">
        <v>4737</v>
      </c>
      <c r="L1595" s="293" t="s">
        <v>4738</v>
      </c>
      <c r="M1595" s="293" t="s">
        <v>6447</v>
      </c>
      <c r="N1595" s="293"/>
      <c r="O1595" s="293" t="s">
        <v>10248</v>
      </c>
      <c r="P1595" s="293" t="s">
        <v>10245</v>
      </c>
      <c r="Q1595" s="293" t="s">
        <v>4741</v>
      </c>
    </row>
    <row r="1596" spans="1:17" x14ac:dyDescent="0.25">
      <c r="A1596" s="293" t="s">
        <v>9942</v>
      </c>
      <c r="B1596" s="293" t="s">
        <v>9943</v>
      </c>
      <c r="C1596" s="293" t="s">
        <v>9944</v>
      </c>
      <c r="D1596" s="293"/>
      <c r="E1596" s="293" t="s">
        <v>9769</v>
      </c>
      <c r="F1596" s="293" t="s">
        <v>4750</v>
      </c>
      <c r="G1596" s="291"/>
      <c r="H1596" s="292">
        <v>0</v>
      </c>
      <c r="I1596" s="293" t="s">
        <v>4816</v>
      </c>
      <c r="J1596" s="293" t="s">
        <v>4817</v>
      </c>
      <c r="K1596" s="293" t="s">
        <v>4737</v>
      </c>
      <c r="L1596" s="293" t="s">
        <v>4738</v>
      </c>
      <c r="M1596" s="293" t="s">
        <v>4739</v>
      </c>
      <c r="N1596" s="293"/>
      <c r="O1596" s="293" t="s">
        <v>10248</v>
      </c>
      <c r="P1596" s="293" t="s">
        <v>10245</v>
      </c>
      <c r="Q1596" s="293" t="s">
        <v>4741</v>
      </c>
    </row>
    <row r="1597" spans="1:17" x14ac:dyDescent="0.25">
      <c r="A1597" s="293" t="s">
        <v>9945</v>
      </c>
      <c r="B1597" s="293" t="s">
        <v>9946</v>
      </c>
      <c r="C1597" s="293" t="s">
        <v>9947</v>
      </c>
      <c r="D1597" s="293"/>
      <c r="E1597" s="293" t="s">
        <v>9769</v>
      </c>
      <c r="F1597" s="293" t="s">
        <v>4750</v>
      </c>
      <c r="G1597" s="291"/>
      <c r="H1597" s="292">
        <v>0</v>
      </c>
      <c r="I1597" s="293" t="s">
        <v>4755</v>
      </c>
      <c r="J1597" s="293" t="s">
        <v>4756</v>
      </c>
      <c r="K1597" s="293" t="s">
        <v>4737</v>
      </c>
      <c r="L1597" s="293" t="s">
        <v>4738</v>
      </c>
      <c r="M1597" s="293" t="s">
        <v>4757</v>
      </c>
      <c r="N1597" s="293"/>
      <c r="O1597" s="293" t="s">
        <v>10248</v>
      </c>
      <c r="P1597" s="293" t="s">
        <v>10245</v>
      </c>
      <c r="Q1597" s="293" t="s">
        <v>4741</v>
      </c>
    </row>
    <row r="1598" spans="1:17" x14ac:dyDescent="0.25">
      <c r="A1598" s="293" t="s">
        <v>9948</v>
      </c>
      <c r="B1598" s="293" t="s">
        <v>9949</v>
      </c>
      <c r="C1598" s="293" t="s">
        <v>9950</v>
      </c>
      <c r="D1598" s="293"/>
      <c r="E1598" s="293" t="s">
        <v>9769</v>
      </c>
      <c r="F1598" s="293" t="s">
        <v>4750</v>
      </c>
      <c r="G1598" s="291"/>
      <c r="H1598" s="292">
        <v>0</v>
      </c>
      <c r="I1598" s="293" t="s">
        <v>4816</v>
      </c>
      <c r="J1598" s="293" t="s">
        <v>4817</v>
      </c>
      <c r="K1598" s="293" t="s">
        <v>4737</v>
      </c>
      <c r="L1598" s="293" t="s">
        <v>4738</v>
      </c>
      <c r="M1598" s="293" t="s">
        <v>4818</v>
      </c>
      <c r="N1598" s="293"/>
      <c r="O1598" s="293" t="s">
        <v>10248</v>
      </c>
      <c r="P1598" s="293" t="s">
        <v>10245</v>
      </c>
      <c r="Q1598" s="293" t="s">
        <v>4741</v>
      </c>
    </row>
    <row r="1599" spans="1:17" x14ac:dyDescent="0.25">
      <c r="A1599" s="293" t="s">
        <v>9951</v>
      </c>
      <c r="B1599" s="293" t="s">
        <v>9952</v>
      </c>
      <c r="C1599" s="293" t="s">
        <v>9953</v>
      </c>
      <c r="D1599" s="293"/>
      <c r="E1599" s="293" t="s">
        <v>9769</v>
      </c>
      <c r="F1599" s="293" t="s">
        <v>4750</v>
      </c>
      <c r="G1599" s="291"/>
      <c r="H1599" s="292">
        <v>0</v>
      </c>
      <c r="I1599" s="293" t="s">
        <v>4746</v>
      </c>
      <c r="J1599" s="293" t="s">
        <v>4747</v>
      </c>
      <c r="K1599" s="293" t="s">
        <v>4737</v>
      </c>
      <c r="L1599" s="293" t="s">
        <v>4738</v>
      </c>
      <c r="M1599" s="293" t="s">
        <v>4793</v>
      </c>
      <c r="N1599" s="293"/>
      <c r="O1599" s="293" t="s">
        <v>10248</v>
      </c>
      <c r="P1599" s="293" t="s">
        <v>10245</v>
      </c>
      <c r="Q1599" s="293" t="s">
        <v>4741</v>
      </c>
    </row>
    <row r="1600" spans="1:17" x14ac:dyDescent="0.25">
      <c r="A1600" s="293" t="s">
        <v>9954</v>
      </c>
      <c r="B1600" s="293" t="s">
        <v>9955</v>
      </c>
      <c r="C1600" s="293" t="s">
        <v>9956</v>
      </c>
      <c r="D1600" s="293"/>
      <c r="E1600" s="293" t="s">
        <v>9769</v>
      </c>
      <c r="F1600" s="293" t="s">
        <v>4750</v>
      </c>
      <c r="G1600" s="291"/>
      <c r="H1600" s="292">
        <v>0</v>
      </c>
      <c r="I1600" s="293" t="s">
        <v>4788</v>
      </c>
      <c r="J1600" s="293" t="s">
        <v>4789</v>
      </c>
      <c r="K1600" s="293" t="s">
        <v>4737</v>
      </c>
      <c r="L1600" s="293" t="s">
        <v>4738</v>
      </c>
      <c r="M1600" s="293" t="s">
        <v>6447</v>
      </c>
      <c r="N1600" s="293"/>
      <c r="O1600" s="293" t="s">
        <v>10248</v>
      </c>
      <c r="P1600" s="293" t="s">
        <v>10245</v>
      </c>
      <c r="Q1600" s="293" t="s">
        <v>4741</v>
      </c>
    </row>
    <row r="1601" spans="1:17" x14ac:dyDescent="0.25">
      <c r="A1601" s="293" t="s">
        <v>9957</v>
      </c>
      <c r="B1601" s="293" t="s">
        <v>9958</v>
      </c>
      <c r="C1601" s="293" t="s">
        <v>9959</v>
      </c>
      <c r="D1601" s="293"/>
      <c r="E1601" s="293" t="s">
        <v>9769</v>
      </c>
      <c r="F1601" s="293" t="s">
        <v>4750</v>
      </c>
      <c r="G1601" s="291"/>
      <c r="H1601" s="292">
        <v>0</v>
      </c>
      <c r="I1601" s="293" t="s">
        <v>4755</v>
      </c>
      <c r="J1601" s="293" t="s">
        <v>4756</v>
      </c>
      <c r="K1601" s="293" t="s">
        <v>4737</v>
      </c>
      <c r="L1601" s="293" t="s">
        <v>4738</v>
      </c>
      <c r="M1601" s="293" t="s">
        <v>4757</v>
      </c>
      <c r="N1601" s="293"/>
      <c r="O1601" s="293" t="s">
        <v>10248</v>
      </c>
      <c r="P1601" s="293" t="s">
        <v>10245</v>
      </c>
      <c r="Q1601" s="293" t="s">
        <v>4741</v>
      </c>
    </row>
    <row r="1602" spans="1:17" x14ac:dyDescent="0.25">
      <c r="A1602" s="293" t="s">
        <v>9960</v>
      </c>
      <c r="B1602" s="293" t="s">
        <v>9961</v>
      </c>
      <c r="C1602" s="293" t="s">
        <v>9962</v>
      </c>
      <c r="D1602" s="293"/>
      <c r="E1602" s="293" t="s">
        <v>9769</v>
      </c>
      <c r="F1602" s="293" t="s">
        <v>4750</v>
      </c>
      <c r="G1602" s="291"/>
      <c r="H1602" s="292">
        <v>0</v>
      </c>
      <c r="I1602" s="293" t="s">
        <v>4755</v>
      </c>
      <c r="J1602" s="293" t="s">
        <v>4756</v>
      </c>
      <c r="K1602" s="293" t="s">
        <v>4737</v>
      </c>
      <c r="L1602" s="293" t="s">
        <v>4738</v>
      </c>
      <c r="M1602" s="293" t="s">
        <v>4757</v>
      </c>
      <c r="N1602" s="293"/>
      <c r="O1602" s="293" t="s">
        <v>10248</v>
      </c>
      <c r="P1602" s="293" t="s">
        <v>10245</v>
      </c>
      <c r="Q1602" s="293" t="s">
        <v>4741</v>
      </c>
    </row>
    <row r="1603" spans="1:17" x14ac:dyDescent="0.25">
      <c r="A1603" s="293" t="s">
        <v>9963</v>
      </c>
      <c r="B1603" s="293" t="s">
        <v>9964</v>
      </c>
      <c r="C1603" s="293" t="s">
        <v>9965</v>
      </c>
      <c r="D1603" s="293"/>
      <c r="E1603" s="293" t="s">
        <v>9769</v>
      </c>
      <c r="F1603" s="293" t="s">
        <v>4750</v>
      </c>
      <c r="G1603" s="291"/>
      <c r="H1603" s="292">
        <v>0</v>
      </c>
      <c r="I1603" s="293" t="s">
        <v>4746</v>
      </c>
      <c r="J1603" s="293" t="s">
        <v>4747</v>
      </c>
      <c r="K1603" s="293" t="s">
        <v>4737</v>
      </c>
      <c r="L1603" s="293" t="s">
        <v>4738</v>
      </c>
      <c r="M1603" s="293" t="s">
        <v>4793</v>
      </c>
      <c r="N1603" s="293"/>
      <c r="O1603" s="293" t="s">
        <v>10248</v>
      </c>
      <c r="P1603" s="293" t="s">
        <v>10245</v>
      </c>
      <c r="Q1603" s="293" t="s">
        <v>4741</v>
      </c>
    </row>
    <row r="1604" spans="1:17" x14ac:dyDescent="0.25">
      <c r="A1604" s="293" t="s">
        <v>9966</v>
      </c>
      <c r="B1604" s="293" t="s">
        <v>9967</v>
      </c>
      <c r="C1604" s="293" t="s">
        <v>9968</v>
      </c>
      <c r="D1604" s="293"/>
      <c r="E1604" s="293" t="s">
        <v>9769</v>
      </c>
      <c r="F1604" s="293" t="s">
        <v>4750</v>
      </c>
      <c r="G1604" s="291"/>
      <c r="H1604" s="292">
        <v>0</v>
      </c>
      <c r="I1604" s="293" t="s">
        <v>1230</v>
      </c>
      <c r="J1604" s="293" t="s">
        <v>5067</v>
      </c>
      <c r="K1604" s="293" t="s">
        <v>4737</v>
      </c>
      <c r="L1604" s="293" t="s">
        <v>4805</v>
      </c>
      <c r="M1604" s="293" t="s">
        <v>4806</v>
      </c>
      <c r="N1604" s="293"/>
      <c r="O1604" s="293" t="s">
        <v>10248</v>
      </c>
      <c r="P1604" s="293" t="s">
        <v>10245</v>
      </c>
      <c r="Q1604" s="293" t="s">
        <v>4741</v>
      </c>
    </row>
    <row r="1605" spans="1:17" x14ac:dyDescent="0.25">
      <c r="A1605" s="293" t="s">
        <v>9969</v>
      </c>
      <c r="B1605" s="293" t="s">
        <v>9970</v>
      </c>
      <c r="C1605" s="293" t="s">
        <v>9971</v>
      </c>
      <c r="D1605" s="293"/>
      <c r="E1605" s="293" t="s">
        <v>9769</v>
      </c>
      <c r="F1605" s="293" t="s">
        <v>4750</v>
      </c>
      <c r="G1605" s="291"/>
      <c r="H1605" s="292">
        <v>0</v>
      </c>
      <c r="I1605" s="293" t="s">
        <v>4755</v>
      </c>
      <c r="J1605" s="293" t="s">
        <v>4756</v>
      </c>
      <c r="K1605" s="293" t="s">
        <v>4737</v>
      </c>
      <c r="L1605" s="293" t="s">
        <v>4738</v>
      </c>
      <c r="M1605" s="293" t="s">
        <v>4916</v>
      </c>
      <c r="N1605" s="293"/>
      <c r="O1605" s="293" t="s">
        <v>10248</v>
      </c>
      <c r="P1605" s="293" t="s">
        <v>10245</v>
      </c>
      <c r="Q1605" s="293" t="s">
        <v>4741</v>
      </c>
    </row>
    <row r="1606" spans="1:17" x14ac:dyDescent="0.25">
      <c r="A1606" s="293" t="s">
        <v>9972</v>
      </c>
      <c r="B1606" s="293" t="s">
        <v>9973</v>
      </c>
      <c r="C1606" s="293" t="s">
        <v>9974</v>
      </c>
      <c r="D1606" s="293"/>
      <c r="E1606" s="293" t="s">
        <v>9769</v>
      </c>
      <c r="F1606" s="293" t="s">
        <v>4750</v>
      </c>
      <c r="G1606" s="291"/>
      <c r="H1606" s="292">
        <v>0</v>
      </c>
      <c r="I1606" s="293" t="s">
        <v>4755</v>
      </c>
      <c r="J1606" s="293" t="s">
        <v>4756</v>
      </c>
      <c r="K1606" s="293" t="s">
        <v>4737</v>
      </c>
      <c r="L1606" s="293" t="s">
        <v>4738</v>
      </c>
      <c r="M1606" s="293" t="s">
        <v>4757</v>
      </c>
      <c r="N1606" s="293"/>
      <c r="O1606" s="293" t="s">
        <v>10248</v>
      </c>
      <c r="P1606" s="293" t="s">
        <v>10245</v>
      </c>
      <c r="Q1606" s="293" t="s">
        <v>4741</v>
      </c>
    </row>
    <row r="1607" spans="1:17" x14ac:dyDescent="0.25">
      <c r="A1607" s="293" t="s">
        <v>9975</v>
      </c>
      <c r="B1607" s="293" t="s">
        <v>9976</v>
      </c>
      <c r="C1607" s="293" t="s">
        <v>9977</v>
      </c>
      <c r="D1607" s="293"/>
      <c r="E1607" s="293" t="s">
        <v>9769</v>
      </c>
      <c r="F1607" s="293" t="s">
        <v>4750</v>
      </c>
      <c r="G1607" s="291"/>
      <c r="H1607" s="292">
        <v>0</v>
      </c>
      <c r="I1607" s="293" t="s">
        <v>4816</v>
      </c>
      <c r="J1607" s="293" t="s">
        <v>4817</v>
      </c>
      <c r="K1607" s="293" t="s">
        <v>4737</v>
      </c>
      <c r="L1607" s="293" t="s">
        <v>4738</v>
      </c>
      <c r="M1607" s="293" t="s">
        <v>5121</v>
      </c>
      <c r="N1607" s="293"/>
      <c r="O1607" s="293" t="s">
        <v>10248</v>
      </c>
      <c r="P1607" s="293" t="s">
        <v>10245</v>
      </c>
      <c r="Q1607" s="293" t="s">
        <v>4741</v>
      </c>
    </row>
    <row r="1608" spans="1:17" x14ac:dyDescent="0.25">
      <c r="A1608" s="293" t="s">
        <v>9978</v>
      </c>
      <c r="B1608" s="293" t="s">
        <v>9979</v>
      </c>
      <c r="C1608" s="293" t="s">
        <v>9980</v>
      </c>
      <c r="D1608" s="293"/>
      <c r="E1608" s="293" t="s">
        <v>9769</v>
      </c>
      <c r="F1608" s="293" t="s">
        <v>4750</v>
      </c>
      <c r="G1608" s="291"/>
      <c r="H1608" s="292">
        <v>0</v>
      </c>
      <c r="I1608" s="293" t="s">
        <v>4755</v>
      </c>
      <c r="J1608" s="293" t="s">
        <v>4756</v>
      </c>
      <c r="K1608" s="293" t="s">
        <v>4737</v>
      </c>
      <c r="L1608" s="293" t="s">
        <v>4738</v>
      </c>
      <c r="M1608" s="293" t="s">
        <v>4757</v>
      </c>
      <c r="N1608" s="293"/>
      <c r="O1608" s="293" t="s">
        <v>10248</v>
      </c>
      <c r="P1608" s="293" t="s">
        <v>10245</v>
      </c>
      <c r="Q1608" s="293" t="s">
        <v>4741</v>
      </c>
    </row>
    <row r="1609" spans="1:17" x14ac:dyDescent="0.25">
      <c r="A1609" s="293" t="s">
        <v>9981</v>
      </c>
      <c r="B1609" s="293" t="s">
        <v>9982</v>
      </c>
      <c r="C1609" s="293" t="s">
        <v>9983</v>
      </c>
      <c r="D1609" s="293"/>
      <c r="E1609" s="293" t="s">
        <v>9769</v>
      </c>
      <c r="F1609" s="293" t="s">
        <v>4750</v>
      </c>
      <c r="G1609" s="291"/>
      <c r="H1609" s="292">
        <v>0</v>
      </c>
      <c r="I1609" s="293" t="s">
        <v>4788</v>
      </c>
      <c r="J1609" s="293" t="s">
        <v>4789</v>
      </c>
      <c r="K1609" s="293" t="s">
        <v>4737</v>
      </c>
      <c r="L1609" s="293" t="s">
        <v>4738</v>
      </c>
      <c r="M1609" s="293" t="s">
        <v>4790</v>
      </c>
      <c r="N1609" s="293"/>
      <c r="O1609" s="293" t="s">
        <v>10248</v>
      </c>
      <c r="P1609" s="293" t="s">
        <v>10245</v>
      </c>
      <c r="Q1609" s="293" t="s">
        <v>4741</v>
      </c>
    </row>
    <row r="1610" spans="1:17" x14ac:dyDescent="0.25">
      <c r="A1610" s="293" t="s">
        <v>9984</v>
      </c>
      <c r="B1610" s="293" t="s">
        <v>9985</v>
      </c>
      <c r="C1610" s="293" t="s">
        <v>9986</v>
      </c>
      <c r="D1610" s="293"/>
      <c r="E1610" s="293" t="s">
        <v>9769</v>
      </c>
      <c r="F1610" s="293" t="s">
        <v>4750</v>
      </c>
      <c r="G1610" s="291"/>
      <c r="H1610" s="292">
        <v>0</v>
      </c>
      <c r="I1610" s="293" t="s">
        <v>4816</v>
      </c>
      <c r="J1610" s="293" t="s">
        <v>4817</v>
      </c>
      <c r="K1610" s="293" t="s">
        <v>4737</v>
      </c>
      <c r="L1610" s="293" t="s">
        <v>4738</v>
      </c>
      <c r="M1610" s="293" t="s">
        <v>4739</v>
      </c>
      <c r="N1610" s="293"/>
      <c r="O1610" s="293" t="s">
        <v>10248</v>
      </c>
      <c r="P1610" s="293" t="s">
        <v>10245</v>
      </c>
      <c r="Q1610" s="293" t="s">
        <v>4741</v>
      </c>
    </row>
    <row r="1611" spans="1:17" x14ac:dyDescent="0.25">
      <c r="A1611" s="293" t="s">
        <v>9987</v>
      </c>
      <c r="B1611" s="293" t="s">
        <v>9988</v>
      </c>
      <c r="C1611" s="293" t="s">
        <v>9989</v>
      </c>
      <c r="D1611" s="293"/>
      <c r="E1611" s="293" t="s">
        <v>9769</v>
      </c>
      <c r="F1611" s="293" t="s">
        <v>4750</v>
      </c>
      <c r="G1611" s="291"/>
      <c r="H1611" s="292">
        <v>0</v>
      </c>
      <c r="I1611" s="293" t="s">
        <v>4755</v>
      </c>
      <c r="J1611" s="293" t="s">
        <v>4756</v>
      </c>
      <c r="K1611" s="293" t="s">
        <v>4737</v>
      </c>
      <c r="L1611" s="293" t="s">
        <v>4738</v>
      </c>
      <c r="M1611" s="293" t="s">
        <v>4934</v>
      </c>
      <c r="N1611" s="293"/>
      <c r="O1611" s="293" t="s">
        <v>10248</v>
      </c>
      <c r="P1611" s="293" t="s">
        <v>10245</v>
      </c>
      <c r="Q1611" s="293" t="s">
        <v>4741</v>
      </c>
    </row>
    <row r="1612" spans="1:17" x14ac:dyDescent="0.25">
      <c r="A1612" s="293" t="s">
        <v>9990</v>
      </c>
      <c r="B1612" s="293" t="s">
        <v>9991</v>
      </c>
      <c r="C1612" s="293" t="s">
        <v>9992</v>
      </c>
      <c r="D1612" s="293"/>
      <c r="E1612" s="293" t="s">
        <v>9769</v>
      </c>
      <c r="F1612" s="293" t="s">
        <v>4750</v>
      </c>
      <c r="G1612" s="291"/>
      <c r="H1612" s="292">
        <v>0</v>
      </c>
      <c r="I1612" s="293" t="s">
        <v>1230</v>
      </c>
      <c r="J1612" s="293" t="s">
        <v>5067</v>
      </c>
      <c r="K1612" s="293" t="s">
        <v>4737</v>
      </c>
      <c r="L1612" s="293" t="s">
        <v>4805</v>
      </c>
      <c r="M1612" s="293" t="s">
        <v>4806</v>
      </c>
      <c r="N1612" s="293"/>
      <c r="O1612" s="293" t="s">
        <v>10248</v>
      </c>
      <c r="P1612" s="293" t="s">
        <v>10245</v>
      </c>
      <c r="Q1612" s="293" t="s">
        <v>4741</v>
      </c>
    </row>
    <row r="1613" spans="1:17" x14ac:dyDescent="0.25">
      <c r="A1613" s="293" t="s">
        <v>9993</v>
      </c>
      <c r="B1613" s="293" t="s">
        <v>9994</v>
      </c>
      <c r="C1613" s="293" t="s">
        <v>9995</v>
      </c>
      <c r="D1613" s="293"/>
      <c r="E1613" s="293" t="s">
        <v>9769</v>
      </c>
      <c r="F1613" s="293" t="s">
        <v>4750</v>
      </c>
      <c r="G1613" s="291"/>
      <c r="H1613" s="292">
        <v>0</v>
      </c>
      <c r="I1613" s="293" t="s">
        <v>4788</v>
      </c>
      <c r="J1613" s="293" t="s">
        <v>4789</v>
      </c>
      <c r="K1613" s="293" t="s">
        <v>4737</v>
      </c>
      <c r="L1613" s="293" t="s">
        <v>4738</v>
      </c>
      <c r="M1613" s="293" t="s">
        <v>4945</v>
      </c>
      <c r="N1613" s="293"/>
      <c r="O1613" s="293" t="s">
        <v>10248</v>
      </c>
      <c r="P1613" s="293" t="s">
        <v>10245</v>
      </c>
      <c r="Q1613" s="293" t="s">
        <v>4741</v>
      </c>
    </row>
    <row r="1614" spans="1:17" x14ac:dyDescent="0.25">
      <c r="A1614" s="293" t="s">
        <v>9996</v>
      </c>
      <c r="B1614" s="293" t="s">
        <v>9997</v>
      </c>
      <c r="C1614" s="293" t="s">
        <v>9998</v>
      </c>
      <c r="D1614" s="293"/>
      <c r="E1614" s="293" t="s">
        <v>9769</v>
      </c>
      <c r="F1614" s="293" t="s">
        <v>4750</v>
      </c>
      <c r="G1614" s="291"/>
      <c r="H1614" s="292">
        <v>0</v>
      </c>
      <c r="I1614" s="293" t="s">
        <v>4755</v>
      </c>
      <c r="J1614" s="293" t="s">
        <v>4756</v>
      </c>
      <c r="K1614" s="293" t="s">
        <v>4737</v>
      </c>
      <c r="L1614" s="293" t="s">
        <v>4738</v>
      </c>
      <c r="M1614" s="293" t="s">
        <v>4934</v>
      </c>
      <c r="N1614" s="293"/>
      <c r="O1614" s="293" t="s">
        <v>10248</v>
      </c>
      <c r="P1614" s="293" t="s">
        <v>10245</v>
      </c>
      <c r="Q1614" s="293" t="s">
        <v>4741</v>
      </c>
    </row>
    <row r="1615" spans="1:17" x14ac:dyDescent="0.25">
      <c r="A1615" s="293" t="s">
        <v>9999</v>
      </c>
      <c r="B1615" s="293" t="s">
        <v>10000</v>
      </c>
      <c r="C1615" s="293" t="s">
        <v>10001</v>
      </c>
      <c r="D1615" s="293"/>
      <c r="E1615" s="293" t="s">
        <v>9769</v>
      </c>
      <c r="F1615" s="293" t="s">
        <v>4750</v>
      </c>
      <c r="G1615" s="291"/>
      <c r="H1615" s="292">
        <v>0</v>
      </c>
      <c r="I1615" s="293" t="s">
        <v>4788</v>
      </c>
      <c r="J1615" s="293" t="s">
        <v>4789</v>
      </c>
      <c r="K1615" s="293" t="s">
        <v>4737</v>
      </c>
      <c r="L1615" s="293" t="s">
        <v>4738</v>
      </c>
      <c r="M1615" s="293" t="s">
        <v>6447</v>
      </c>
      <c r="N1615" s="293"/>
      <c r="O1615" s="293" t="s">
        <v>10248</v>
      </c>
      <c r="P1615" s="293" t="s">
        <v>10245</v>
      </c>
      <c r="Q1615" s="293" t="s">
        <v>4741</v>
      </c>
    </row>
    <row r="1616" spans="1:17" x14ac:dyDescent="0.25">
      <c r="A1616" s="293" t="s">
        <v>10002</v>
      </c>
      <c r="B1616" s="293" t="s">
        <v>10003</v>
      </c>
      <c r="C1616" s="293" t="s">
        <v>10004</v>
      </c>
      <c r="D1616" s="293"/>
      <c r="E1616" s="293" t="s">
        <v>9769</v>
      </c>
      <c r="F1616" s="293" t="s">
        <v>4750</v>
      </c>
      <c r="G1616" s="291"/>
      <c r="H1616" s="292">
        <v>0</v>
      </c>
      <c r="I1616" s="293" t="s">
        <v>4755</v>
      </c>
      <c r="J1616" s="293" t="s">
        <v>4756</v>
      </c>
      <c r="K1616" s="293" t="s">
        <v>4737</v>
      </c>
      <c r="L1616" s="293" t="s">
        <v>4738</v>
      </c>
      <c r="M1616" s="293" t="s">
        <v>4785</v>
      </c>
      <c r="N1616" s="293"/>
      <c r="O1616" s="293" t="s">
        <v>10248</v>
      </c>
      <c r="P1616" s="293" t="s">
        <v>10245</v>
      </c>
      <c r="Q1616" s="293" t="s">
        <v>4741</v>
      </c>
    </row>
    <row r="1617" spans="1:17" x14ac:dyDescent="0.25">
      <c r="A1617" s="293" t="s">
        <v>10005</v>
      </c>
      <c r="B1617" s="293" t="s">
        <v>10006</v>
      </c>
      <c r="C1617" s="293" t="s">
        <v>10007</v>
      </c>
      <c r="D1617" s="293"/>
      <c r="E1617" s="293" t="s">
        <v>9769</v>
      </c>
      <c r="F1617" s="293" t="s">
        <v>4750</v>
      </c>
      <c r="G1617" s="291"/>
      <c r="H1617" s="292">
        <v>0</v>
      </c>
      <c r="I1617" s="293" t="s">
        <v>4746</v>
      </c>
      <c r="J1617" s="293" t="s">
        <v>4747</v>
      </c>
      <c r="K1617" s="293" t="s">
        <v>4737</v>
      </c>
      <c r="L1617" s="293" t="s">
        <v>4738</v>
      </c>
      <c r="M1617" s="293" t="s">
        <v>5328</v>
      </c>
      <c r="N1617" s="293"/>
      <c r="O1617" s="293" t="s">
        <v>10248</v>
      </c>
      <c r="P1617" s="293" t="s">
        <v>10245</v>
      </c>
      <c r="Q1617" s="293" t="s">
        <v>4741</v>
      </c>
    </row>
    <row r="1618" spans="1:17" x14ac:dyDescent="0.25">
      <c r="A1618" s="293" t="s">
        <v>10008</v>
      </c>
      <c r="B1618" s="293" t="s">
        <v>10009</v>
      </c>
      <c r="C1618" s="293" t="s">
        <v>10010</v>
      </c>
      <c r="D1618" s="293"/>
      <c r="E1618" s="293" t="s">
        <v>9769</v>
      </c>
      <c r="F1618" s="293" t="s">
        <v>4750</v>
      </c>
      <c r="G1618" s="291"/>
      <c r="H1618" s="292">
        <v>0</v>
      </c>
      <c r="I1618" s="293" t="s">
        <v>4788</v>
      </c>
      <c r="J1618" s="293" t="s">
        <v>4789</v>
      </c>
      <c r="K1618" s="293" t="s">
        <v>4737</v>
      </c>
      <c r="L1618" s="293" t="s">
        <v>4738</v>
      </c>
      <c r="M1618" s="293" t="s">
        <v>4880</v>
      </c>
      <c r="N1618" s="293"/>
      <c r="O1618" s="293" t="s">
        <v>10248</v>
      </c>
      <c r="P1618" s="293" t="s">
        <v>10245</v>
      </c>
      <c r="Q1618" s="293" t="s">
        <v>4741</v>
      </c>
    </row>
    <row r="1619" spans="1:17" x14ac:dyDescent="0.25">
      <c r="A1619" s="293" t="s">
        <v>10011</v>
      </c>
      <c r="B1619" s="293" t="s">
        <v>10012</v>
      </c>
      <c r="C1619" s="293" t="s">
        <v>10013</v>
      </c>
      <c r="D1619" s="293"/>
      <c r="E1619" s="293" t="s">
        <v>9769</v>
      </c>
      <c r="F1619" s="293" t="s">
        <v>4750</v>
      </c>
      <c r="G1619" s="291"/>
      <c r="H1619" s="292">
        <v>0</v>
      </c>
      <c r="I1619" s="293" t="s">
        <v>4755</v>
      </c>
      <c r="J1619" s="293" t="s">
        <v>4756</v>
      </c>
      <c r="K1619" s="293" t="s">
        <v>4737</v>
      </c>
      <c r="L1619" s="293" t="s">
        <v>4738</v>
      </c>
      <c r="M1619" s="293" t="s">
        <v>4865</v>
      </c>
      <c r="N1619" s="293"/>
      <c r="O1619" s="293" t="s">
        <v>10248</v>
      </c>
      <c r="P1619" s="293" t="s">
        <v>10245</v>
      </c>
      <c r="Q1619" s="293" t="s">
        <v>4741</v>
      </c>
    </row>
    <row r="1620" spans="1:17" x14ac:dyDescent="0.25">
      <c r="A1620" s="293" t="s">
        <v>10014</v>
      </c>
      <c r="B1620" s="293" t="s">
        <v>10015</v>
      </c>
      <c r="C1620" s="293" t="s">
        <v>10016</v>
      </c>
      <c r="D1620" s="293"/>
      <c r="E1620" s="293" t="s">
        <v>10017</v>
      </c>
      <c r="F1620" s="293" t="s">
        <v>4750</v>
      </c>
      <c r="G1620" s="291"/>
      <c r="H1620" s="292">
        <v>0</v>
      </c>
      <c r="I1620" s="293" t="s">
        <v>4755</v>
      </c>
      <c r="J1620" s="293" t="s">
        <v>4756</v>
      </c>
      <c r="K1620" s="293" t="s">
        <v>4737</v>
      </c>
      <c r="L1620" s="293" t="s">
        <v>4738</v>
      </c>
      <c r="M1620" s="293" t="s">
        <v>4934</v>
      </c>
      <c r="N1620" s="293" t="s">
        <v>7362</v>
      </c>
      <c r="O1620" s="293" t="s">
        <v>10248</v>
      </c>
      <c r="P1620" s="293" t="s">
        <v>10245</v>
      </c>
      <c r="Q1620" s="293" t="s">
        <v>4741</v>
      </c>
    </row>
    <row r="1621" spans="1:17" x14ac:dyDescent="0.25">
      <c r="A1621" s="293" t="s">
        <v>10018</v>
      </c>
      <c r="B1621" s="293" t="s">
        <v>10019</v>
      </c>
      <c r="C1621" s="293" t="s">
        <v>10020</v>
      </c>
      <c r="D1621" s="293"/>
      <c r="E1621" s="293" t="s">
        <v>9769</v>
      </c>
      <c r="F1621" s="293" t="s">
        <v>4750</v>
      </c>
      <c r="G1621" s="291"/>
      <c r="H1621" s="292">
        <v>0</v>
      </c>
      <c r="I1621" s="293" t="s">
        <v>1230</v>
      </c>
      <c r="J1621" s="293" t="s">
        <v>5067</v>
      </c>
      <c r="K1621" s="293" t="s">
        <v>4737</v>
      </c>
      <c r="L1621" s="293" t="s">
        <v>4805</v>
      </c>
      <c r="M1621" s="293" t="s">
        <v>4806</v>
      </c>
      <c r="N1621" s="293"/>
      <c r="O1621" s="293" t="s">
        <v>10248</v>
      </c>
      <c r="P1621" s="293" t="s">
        <v>10245</v>
      </c>
      <c r="Q1621" s="293" t="s">
        <v>4741</v>
      </c>
    </row>
    <row r="1622" spans="1:17" x14ac:dyDescent="0.25">
      <c r="A1622" s="293" t="s">
        <v>10021</v>
      </c>
      <c r="B1622" s="293" t="s">
        <v>10022</v>
      </c>
      <c r="C1622" s="293" t="s">
        <v>10023</v>
      </c>
      <c r="D1622" s="293"/>
      <c r="E1622" s="293" t="s">
        <v>9769</v>
      </c>
      <c r="F1622" s="293" t="s">
        <v>4750</v>
      </c>
      <c r="G1622" s="291"/>
      <c r="H1622" s="292">
        <v>0</v>
      </c>
      <c r="I1622" s="293" t="s">
        <v>4788</v>
      </c>
      <c r="J1622" s="293" t="s">
        <v>4789</v>
      </c>
      <c r="K1622" s="293" t="s">
        <v>4737</v>
      </c>
      <c r="L1622" s="293" t="s">
        <v>4738</v>
      </c>
      <c r="M1622" s="293" t="s">
        <v>4790</v>
      </c>
      <c r="N1622" s="293"/>
      <c r="O1622" s="293" t="s">
        <v>10248</v>
      </c>
      <c r="P1622" s="293" t="s">
        <v>10245</v>
      </c>
      <c r="Q1622" s="293" t="s">
        <v>4741</v>
      </c>
    </row>
    <row r="1623" spans="1:17" x14ac:dyDescent="0.25">
      <c r="A1623" s="293" t="s">
        <v>10024</v>
      </c>
      <c r="B1623" s="293" t="s">
        <v>10025</v>
      </c>
      <c r="C1623" s="293" t="s">
        <v>10026</v>
      </c>
      <c r="D1623" s="293"/>
      <c r="E1623" s="293" t="s">
        <v>9769</v>
      </c>
      <c r="F1623" s="293" t="s">
        <v>4750</v>
      </c>
      <c r="G1623" s="291"/>
      <c r="H1623" s="292">
        <v>0</v>
      </c>
      <c r="I1623" s="293" t="s">
        <v>1230</v>
      </c>
      <c r="J1623" s="293" t="s">
        <v>5067</v>
      </c>
      <c r="K1623" s="293" t="s">
        <v>4737</v>
      </c>
      <c r="L1623" s="293" t="s">
        <v>4805</v>
      </c>
      <c r="M1623" s="293" t="s">
        <v>4806</v>
      </c>
      <c r="N1623" s="293"/>
      <c r="O1623" s="293" t="s">
        <v>10248</v>
      </c>
      <c r="P1623" s="293" t="s">
        <v>10245</v>
      </c>
      <c r="Q1623" s="293" t="s">
        <v>4741</v>
      </c>
    </row>
    <row r="1624" spans="1:17" x14ac:dyDescent="0.25">
      <c r="A1624" s="293" t="s">
        <v>10027</v>
      </c>
      <c r="B1624" s="293" t="s">
        <v>10028</v>
      </c>
      <c r="C1624" s="293" t="s">
        <v>10029</v>
      </c>
      <c r="D1624" s="293"/>
      <c r="E1624" s="293" t="s">
        <v>9769</v>
      </c>
      <c r="F1624" s="293" t="s">
        <v>4750</v>
      </c>
      <c r="G1624" s="291"/>
      <c r="H1624" s="292">
        <v>0</v>
      </c>
      <c r="I1624" s="293" t="s">
        <v>4746</v>
      </c>
      <c r="J1624" s="293" t="s">
        <v>4747</v>
      </c>
      <c r="K1624" s="293" t="s">
        <v>4737</v>
      </c>
      <c r="L1624" s="293" t="s">
        <v>4738</v>
      </c>
      <c r="M1624" s="293" t="s">
        <v>4748</v>
      </c>
      <c r="N1624" s="293"/>
      <c r="O1624" s="293" t="s">
        <v>10248</v>
      </c>
      <c r="P1624" s="293" t="s">
        <v>10245</v>
      </c>
      <c r="Q1624" s="293" t="s">
        <v>4741</v>
      </c>
    </row>
    <row r="1625" spans="1:17" x14ac:dyDescent="0.25">
      <c r="A1625" s="293" t="s">
        <v>10030</v>
      </c>
      <c r="B1625" s="293" t="s">
        <v>10031</v>
      </c>
      <c r="C1625" s="293" t="s">
        <v>10032</v>
      </c>
      <c r="D1625" s="293"/>
      <c r="E1625" s="293" t="s">
        <v>9769</v>
      </c>
      <c r="F1625" s="293" t="s">
        <v>4750</v>
      </c>
      <c r="G1625" s="291"/>
      <c r="H1625" s="292">
        <v>0</v>
      </c>
      <c r="I1625" s="293" t="s">
        <v>1230</v>
      </c>
      <c r="J1625" s="293" t="s">
        <v>5067</v>
      </c>
      <c r="K1625" s="293" t="s">
        <v>4737</v>
      </c>
      <c r="L1625" s="293" t="s">
        <v>4805</v>
      </c>
      <c r="M1625" s="293" t="s">
        <v>4806</v>
      </c>
      <c r="N1625" s="293"/>
      <c r="O1625" s="293" t="s">
        <v>10248</v>
      </c>
      <c r="P1625" s="293" t="s">
        <v>10245</v>
      </c>
      <c r="Q1625" s="293" t="s">
        <v>4741</v>
      </c>
    </row>
    <row r="1626" spans="1:17" x14ac:dyDescent="0.25">
      <c r="A1626" s="293" t="s">
        <v>10033</v>
      </c>
      <c r="B1626" s="293" t="s">
        <v>10034</v>
      </c>
      <c r="C1626" s="293" t="s">
        <v>10035</v>
      </c>
      <c r="D1626" s="293"/>
      <c r="E1626" s="293" t="s">
        <v>9769</v>
      </c>
      <c r="F1626" s="293" t="s">
        <v>4750</v>
      </c>
      <c r="G1626" s="291"/>
      <c r="H1626" s="292">
        <v>0</v>
      </c>
      <c r="I1626" s="293" t="s">
        <v>4788</v>
      </c>
      <c r="J1626" s="293" t="s">
        <v>4789</v>
      </c>
      <c r="K1626" s="293" t="s">
        <v>4737</v>
      </c>
      <c r="L1626" s="293" t="s">
        <v>4738</v>
      </c>
      <c r="M1626" s="293" t="s">
        <v>4945</v>
      </c>
      <c r="N1626" s="293"/>
      <c r="O1626" s="293" t="s">
        <v>10248</v>
      </c>
      <c r="P1626" s="293" t="s">
        <v>10245</v>
      </c>
      <c r="Q1626" s="293" t="s">
        <v>4741</v>
      </c>
    </row>
    <row r="1627" spans="1:17" x14ac:dyDescent="0.25">
      <c r="A1627" s="293" t="s">
        <v>10036</v>
      </c>
      <c r="B1627" s="293" t="s">
        <v>10037</v>
      </c>
      <c r="C1627" s="293" t="s">
        <v>10038</v>
      </c>
      <c r="D1627" s="293"/>
      <c r="E1627" s="293" t="s">
        <v>10017</v>
      </c>
      <c r="F1627" s="293" t="s">
        <v>4750</v>
      </c>
      <c r="G1627" s="291"/>
      <c r="H1627" s="292">
        <v>0</v>
      </c>
      <c r="I1627" s="293" t="s">
        <v>4755</v>
      </c>
      <c r="J1627" s="293" t="s">
        <v>4756</v>
      </c>
      <c r="K1627" s="293" t="s">
        <v>4737</v>
      </c>
      <c r="L1627" s="293" t="s">
        <v>4738</v>
      </c>
      <c r="M1627" s="293" t="s">
        <v>4934</v>
      </c>
      <c r="N1627" s="293"/>
      <c r="O1627" s="293" t="s">
        <v>10248</v>
      </c>
      <c r="P1627" s="293" t="s">
        <v>10245</v>
      </c>
      <c r="Q1627" s="293" t="s">
        <v>4741</v>
      </c>
    </row>
    <row r="1628" spans="1:17" x14ac:dyDescent="0.25">
      <c r="A1628" s="293" t="s">
        <v>10039</v>
      </c>
      <c r="B1628" s="293" t="s">
        <v>10040</v>
      </c>
      <c r="C1628" s="293" t="s">
        <v>10041</v>
      </c>
      <c r="D1628" s="293"/>
      <c r="E1628" s="293" t="s">
        <v>9769</v>
      </c>
      <c r="F1628" s="293" t="s">
        <v>4750</v>
      </c>
      <c r="G1628" s="291"/>
      <c r="H1628" s="292">
        <v>0</v>
      </c>
      <c r="I1628" s="293" t="s">
        <v>4816</v>
      </c>
      <c r="J1628" s="293" t="s">
        <v>4817</v>
      </c>
      <c r="K1628" s="293" t="s">
        <v>4737</v>
      </c>
      <c r="L1628" s="293" t="s">
        <v>4738</v>
      </c>
      <c r="M1628" s="293" t="s">
        <v>4739</v>
      </c>
      <c r="N1628" s="293"/>
      <c r="O1628" s="293" t="s">
        <v>10248</v>
      </c>
      <c r="P1628" s="293" t="s">
        <v>10245</v>
      </c>
      <c r="Q1628" s="293" t="s">
        <v>4741</v>
      </c>
    </row>
    <row r="1629" spans="1:17" x14ac:dyDescent="0.25">
      <c r="A1629" s="293" t="s">
        <v>10042</v>
      </c>
      <c r="B1629" s="293" t="s">
        <v>10043</v>
      </c>
      <c r="C1629" s="293" t="s">
        <v>10044</v>
      </c>
      <c r="D1629" s="293"/>
      <c r="E1629" s="293" t="s">
        <v>9769</v>
      </c>
      <c r="F1629" s="293" t="s">
        <v>4750</v>
      </c>
      <c r="G1629" s="291"/>
      <c r="H1629" s="292">
        <v>0</v>
      </c>
      <c r="I1629" s="293" t="s">
        <v>4788</v>
      </c>
      <c r="J1629" s="293" t="s">
        <v>4789</v>
      </c>
      <c r="K1629" s="293" t="s">
        <v>4737</v>
      </c>
      <c r="L1629" s="293" t="s">
        <v>4738</v>
      </c>
      <c r="M1629" s="293" t="s">
        <v>4880</v>
      </c>
      <c r="N1629" s="293"/>
      <c r="O1629" s="293" t="s">
        <v>10248</v>
      </c>
      <c r="P1629" s="293" t="s">
        <v>10245</v>
      </c>
      <c r="Q1629" s="293" t="s">
        <v>4741</v>
      </c>
    </row>
    <row r="1630" spans="1:17" x14ac:dyDescent="0.25">
      <c r="A1630" s="293" t="s">
        <v>10045</v>
      </c>
      <c r="B1630" s="293" t="s">
        <v>10046</v>
      </c>
      <c r="C1630" s="293" t="s">
        <v>10047</v>
      </c>
      <c r="D1630" s="293"/>
      <c r="E1630" s="293" t="s">
        <v>9769</v>
      </c>
      <c r="F1630" s="293" t="s">
        <v>4750</v>
      </c>
      <c r="G1630" s="291"/>
      <c r="H1630" s="292">
        <v>0</v>
      </c>
      <c r="I1630" s="293" t="s">
        <v>4788</v>
      </c>
      <c r="J1630" s="293" t="s">
        <v>4789</v>
      </c>
      <c r="K1630" s="293" t="s">
        <v>4737</v>
      </c>
      <c r="L1630" s="293" t="s">
        <v>4738</v>
      </c>
      <c r="M1630" s="293" t="s">
        <v>4880</v>
      </c>
      <c r="N1630" s="293"/>
      <c r="O1630" s="293" t="s">
        <v>10248</v>
      </c>
      <c r="P1630" s="293" t="s">
        <v>10245</v>
      </c>
      <c r="Q1630" s="293" t="s">
        <v>4741</v>
      </c>
    </row>
    <row r="1631" spans="1:17" x14ac:dyDescent="0.25">
      <c r="A1631" s="293" t="s">
        <v>10048</v>
      </c>
      <c r="B1631" s="293" t="s">
        <v>10049</v>
      </c>
      <c r="C1631" s="293" t="s">
        <v>10050</v>
      </c>
      <c r="D1631" s="293"/>
      <c r="E1631" s="293" t="s">
        <v>10017</v>
      </c>
      <c r="F1631" s="293" t="s">
        <v>4750</v>
      </c>
      <c r="G1631" s="291"/>
      <c r="H1631" s="292">
        <v>0</v>
      </c>
      <c r="I1631" s="293" t="s">
        <v>4755</v>
      </c>
      <c r="J1631" s="293" t="s">
        <v>4756</v>
      </c>
      <c r="K1631" s="293" t="s">
        <v>4737</v>
      </c>
      <c r="L1631" s="293" t="s">
        <v>4738</v>
      </c>
      <c r="M1631" s="293" t="s">
        <v>4934</v>
      </c>
      <c r="N1631" s="293"/>
      <c r="O1631" s="293" t="s">
        <v>10248</v>
      </c>
      <c r="P1631" s="293" t="s">
        <v>10245</v>
      </c>
      <c r="Q1631" s="293" t="s">
        <v>4741</v>
      </c>
    </row>
    <row r="1632" spans="1:17" x14ac:dyDescent="0.25">
      <c r="A1632" s="293" t="s">
        <v>10051</v>
      </c>
      <c r="B1632" s="293" t="s">
        <v>10052</v>
      </c>
      <c r="C1632" s="293" t="s">
        <v>10053</v>
      </c>
      <c r="D1632" s="293"/>
      <c r="E1632" s="293" t="s">
        <v>10017</v>
      </c>
      <c r="F1632" s="293" t="s">
        <v>4750</v>
      </c>
      <c r="G1632" s="291"/>
      <c r="H1632" s="292">
        <v>0</v>
      </c>
      <c r="I1632" s="293" t="s">
        <v>4755</v>
      </c>
      <c r="J1632" s="293" t="s">
        <v>4756</v>
      </c>
      <c r="K1632" s="293" t="s">
        <v>4737</v>
      </c>
      <c r="L1632" s="293" t="s">
        <v>4738</v>
      </c>
      <c r="M1632" s="293" t="s">
        <v>4934</v>
      </c>
      <c r="N1632" s="293"/>
      <c r="O1632" s="293" t="s">
        <v>10248</v>
      </c>
      <c r="P1632" s="293" t="s">
        <v>10245</v>
      </c>
      <c r="Q1632" s="293" t="s">
        <v>4741</v>
      </c>
    </row>
    <row r="1633" spans="1:17" x14ac:dyDescent="0.25">
      <c r="A1633" s="293" t="s">
        <v>10054</v>
      </c>
      <c r="B1633" s="293" t="s">
        <v>10055</v>
      </c>
      <c r="C1633" s="293" t="s">
        <v>10056</v>
      </c>
      <c r="D1633" s="293"/>
      <c r="E1633" s="293" t="s">
        <v>10017</v>
      </c>
      <c r="F1633" s="293" t="s">
        <v>4750</v>
      </c>
      <c r="G1633" s="291"/>
      <c r="H1633" s="292">
        <v>0</v>
      </c>
      <c r="I1633" s="293" t="s">
        <v>4755</v>
      </c>
      <c r="J1633" s="293" t="s">
        <v>4756</v>
      </c>
      <c r="K1633" s="293" t="s">
        <v>4737</v>
      </c>
      <c r="L1633" s="293" t="s">
        <v>4738</v>
      </c>
      <c r="M1633" s="293" t="s">
        <v>4934</v>
      </c>
      <c r="N1633" s="293" t="s">
        <v>10057</v>
      </c>
      <c r="O1633" s="293" t="s">
        <v>10248</v>
      </c>
      <c r="P1633" s="293" t="s">
        <v>10245</v>
      </c>
      <c r="Q1633" s="293" t="s">
        <v>4741</v>
      </c>
    </row>
    <row r="1634" spans="1:17" x14ac:dyDescent="0.25">
      <c r="A1634" s="293" t="s">
        <v>10058</v>
      </c>
      <c r="B1634" s="293" t="s">
        <v>10059</v>
      </c>
      <c r="C1634" s="293" t="s">
        <v>10060</v>
      </c>
      <c r="D1634" s="293"/>
      <c r="E1634" s="293" t="s">
        <v>10017</v>
      </c>
      <c r="F1634" s="293" t="s">
        <v>4750</v>
      </c>
      <c r="G1634" s="291"/>
      <c r="H1634" s="292">
        <v>0</v>
      </c>
      <c r="I1634" s="293" t="s">
        <v>4755</v>
      </c>
      <c r="J1634" s="293" t="s">
        <v>4756</v>
      </c>
      <c r="K1634" s="293" t="s">
        <v>4737</v>
      </c>
      <c r="L1634" s="293" t="s">
        <v>4738</v>
      </c>
      <c r="M1634" s="293" t="s">
        <v>4934</v>
      </c>
      <c r="N1634" s="293" t="s">
        <v>7362</v>
      </c>
      <c r="O1634" s="293" t="s">
        <v>10248</v>
      </c>
      <c r="P1634" s="293" t="s">
        <v>10245</v>
      </c>
      <c r="Q1634" s="293" t="s">
        <v>4741</v>
      </c>
    </row>
    <row r="1635" spans="1:17" x14ac:dyDescent="0.25">
      <c r="A1635" s="293" t="s">
        <v>10061</v>
      </c>
      <c r="B1635" s="293" t="s">
        <v>10062</v>
      </c>
      <c r="C1635" s="293" t="s">
        <v>10063</v>
      </c>
      <c r="D1635" s="293"/>
      <c r="E1635" s="293" t="s">
        <v>9769</v>
      </c>
      <c r="F1635" s="293" t="s">
        <v>4750</v>
      </c>
      <c r="G1635" s="291"/>
      <c r="H1635" s="292">
        <v>0</v>
      </c>
      <c r="I1635" s="293" t="s">
        <v>4746</v>
      </c>
      <c r="J1635" s="293" t="s">
        <v>4747</v>
      </c>
      <c r="K1635" s="293" t="s">
        <v>4737</v>
      </c>
      <c r="L1635" s="293" t="s">
        <v>4738</v>
      </c>
      <c r="M1635" s="293" t="s">
        <v>4748</v>
      </c>
      <c r="N1635" s="293"/>
      <c r="O1635" s="293" t="s">
        <v>10248</v>
      </c>
      <c r="P1635" s="293" t="s">
        <v>10245</v>
      </c>
      <c r="Q1635" s="293" t="s">
        <v>4741</v>
      </c>
    </row>
    <row r="1636" spans="1:17" x14ac:dyDescent="0.25">
      <c r="A1636" s="293" t="s">
        <v>10064</v>
      </c>
      <c r="B1636" s="293" t="s">
        <v>10065</v>
      </c>
      <c r="C1636" s="293" t="s">
        <v>10066</v>
      </c>
      <c r="D1636" s="293"/>
      <c r="E1636" s="293" t="s">
        <v>10017</v>
      </c>
      <c r="F1636" s="293" t="s">
        <v>4750</v>
      </c>
      <c r="G1636" s="291"/>
      <c r="H1636" s="292">
        <v>0</v>
      </c>
      <c r="I1636" s="293" t="s">
        <v>4755</v>
      </c>
      <c r="J1636" s="293" t="s">
        <v>4756</v>
      </c>
      <c r="K1636" s="293" t="s">
        <v>4737</v>
      </c>
      <c r="L1636" s="293" t="s">
        <v>4738</v>
      </c>
      <c r="M1636" s="293" t="s">
        <v>4934</v>
      </c>
      <c r="N1636" s="293" t="s">
        <v>7362</v>
      </c>
      <c r="O1636" s="293" t="s">
        <v>10248</v>
      </c>
      <c r="P1636" s="293" t="s">
        <v>10245</v>
      </c>
      <c r="Q1636" s="293" t="s">
        <v>4741</v>
      </c>
    </row>
    <row r="1637" spans="1:17" x14ac:dyDescent="0.25">
      <c r="A1637" s="293" t="s">
        <v>10067</v>
      </c>
      <c r="B1637" s="293" t="s">
        <v>10068</v>
      </c>
      <c r="C1637" s="293" t="s">
        <v>10069</v>
      </c>
      <c r="D1637" s="293"/>
      <c r="E1637" s="293" t="s">
        <v>10017</v>
      </c>
      <c r="F1637" s="293" t="s">
        <v>4750</v>
      </c>
      <c r="G1637" s="291"/>
      <c r="H1637" s="292">
        <v>0</v>
      </c>
      <c r="I1637" s="293" t="s">
        <v>4755</v>
      </c>
      <c r="J1637" s="293" t="s">
        <v>4756</v>
      </c>
      <c r="K1637" s="293" t="s">
        <v>4737</v>
      </c>
      <c r="L1637" s="293" t="s">
        <v>4738</v>
      </c>
      <c r="M1637" s="293" t="s">
        <v>4934</v>
      </c>
      <c r="N1637" s="293" t="s">
        <v>7362</v>
      </c>
      <c r="O1637" s="293" t="s">
        <v>10248</v>
      </c>
      <c r="P1637" s="293" t="s">
        <v>10245</v>
      </c>
      <c r="Q1637" s="293" t="s">
        <v>4741</v>
      </c>
    </row>
    <row r="1638" spans="1:17" x14ac:dyDescent="0.25">
      <c r="A1638" s="293" t="s">
        <v>10070</v>
      </c>
      <c r="B1638" s="293" t="s">
        <v>10071</v>
      </c>
      <c r="C1638" s="293" t="s">
        <v>10072</v>
      </c>
      <c r="D1638" s="293"/>
      <c r="E1638" s="293" t="s">
        <v>9769</v>
      </c>
      <c r="F1638" s="293" t="s">
        <v>4750</v>
      </c>
      <c r="G1638" s="291"/>
      <c r="H1638" s="292">
        <v>0</v>
      </c>
      <c r="I1638" s="293" t="s">
        <v>4788</v>
      </c>
      <c r="J1638" s="293" t="s">
        <v>4789</v>
      </c>
      <c r="K1638" s="293" t="s">
        <v>4737</v>
      </c>
      <c r="L1638" s="293" t="s">
        <v>4738</v>
      </c>
      <c r="M1638" s="293" t="s">
        <v>4880</v>
      </c>
      <c r="N1638" s="293"/>
      <c r="O1638" s="293" t="s">
        <v>10248</v>
      </c>
      <c r="P1638" s="293" t="s">
        <v>10245</v>
      </c>
      <c r="Q1638" s="293" t="s">
        <v>4741</v>
      </c>
    </row>
    <row r="1639" spans="1:17" x14ac:dyDescent="0.25">
      <c r="A1639" s="293" t="s">
        <v>10073</v>
      </c>
      <c r="B1639" s="293" t="s">
        <v>10074</v>
      </c>
      <c r="C1639" s="293" t="s">
        <v>10075</v>
      </c>
      <c r="D1639" s="293"/>
      <c r="E1639" s="293" t="s">
        <v>9769</v>
      </c>
      <c r="F1639" s="293" t="s">
        <v>4750</v>
      </c>
      <c r="G1639" s="291"/>
      <c r="H1639" s="292">
        <v>0</v>
      </c>
      <c r="I1639" s="293" t="s">
        <v>4788</v>
      </c>
      <c r="J1639" s="293" t="s">
        <v>4789</v>
      </c>
      <c r="K1639" s="293" t="s">
        <v>4737</v>
      </c>
      <c r="L1639" s="293" t="s">
        <v>4738</v>
      </c>
      <c r="M1639" s="293" t="s">
        <v>4945</v>
      </c>
      <c r="N1639" s="293"/>
      <c r="O1639" s="293" t="s">
        <v>10248</v>
      </c>
      <c r="P1639" s="293" t="s">
        <v>10245</v>
      </c>
      <c r="Q1639" s="293" t="s">
        <v>4741</v>
      </c>
    </row>
    <row r="1640" spans="1:17" x14ac:dyDescent="0.25">
      <c r="A1640" s="293" t="s">
        <v>10076</v>
      </c>
      <c r="B1640" s="293" t="s">
        <v>10077</v>
      </c>
      <c r="C1640" s="293" t="s">
        <v>10078</v>
      </c>
      <c r="D1640" s="293"/>
      <c r="E1640" s="293" t="s">
        <v>9769</v>
      </c>
      <c r="F1640" s="293" t="s">
        <v>4750</v>
      </c>
      <c r="G1640" s="291"/>
      <c r="H1640" s="292">
        <v>0</v>
      </c>
      <c r="I1640" s="293" t="s">
        <v>1230</v>
      </c>
      <c r="J1640" s="293" t="s">
        <v>5067</v>
      </c>
      <c r="K1640" s="293" t="s">
        <v>4737</v>
      </c>
      <c r="L1640" s="293" t="s">
        <v>5047</v>
      </c>
      <c r="M1640" s="293" t="s">
        <v>4806</v>
      </c>
      <c r="N1640" s="293"/>
      <c r="O1640" s="293" t="s">
        <v>10248</v>
      </c>
      <c r="P1640" s="293" t="s">
        <v>10245</v>
      </c>
      <c r="Q1640" s="293" t="s">
        <v>4741</v>
      </c>
    </row>
    <row r="1641" spans="1:17" x14ac:dyDescent="0.25">
      <c r="A1641" s="293" t="s">
        <v>10079</v>
      </c>
      <c r="B1641" s="293" t="s">
        <v>10080</v>
      </c>
      <c r="C1641" s="293" t="s">
        <v>10081</v>
      </c>
      <c r="D1641" s="293"/>
      <c r="E1641" s="293" t="s">
        <v>9769</v>
      </c>
      <c r="F1641" s="293" t="s">
        <v>4750</v>
      </c>
      <c r="G1641" s="291"/>
      <c r="H1641" s="292">
        <v>0</v>
      </c>
      <c r="I1641" s="293" t="s">
        <v>4746</v>
      </c>
      <c r="J1641" s="293" t="s">
        <v>4747</v>
      </c>
      <c r="K1641" s="293" t="s">
        <v>4737</v>
      </c>
      <c r="L1641" s="293" t="s">
        <v>4738</v>
      </c>
      <c r="M1641" s="293" t="s">
        <v>4793</v>
      </c>
      <c r="N1641" s="293"/>
      <c r="O1641" s="293" t="s">
        <v>10248</v>
      </c>
      <c r="P1641" s="293" t="s">
        <v>10245</v>
      </c>
      <c r="Q1641" s="293" t="s">
        <v>4741</v>
      </c>
    </row>
    <row r="1642" spans="1:17" x14ac:dyDescent="0.25">
      <c r="A1642" s="293" t="s">
        <v>10082</v>
      </c>
      <c r="B1642" s="293" t="s">
        <v>10083</v>
      </c>
      <c r="C1642" s="293" t="s">
        <v>10084</v>
      </c>
      <c r="D1642" s="293"/>
      <c r="E1642" s="293" t="s">
        <v>10017</v>
      </c>
      <c r="F1642" s="293" t="s">
        <v>4750</v>
      </c>
      <c r="G1642" s="291"/>
      <c r="H1642" s="292">
        <v>0</v>
      </c>
      <c r="I1642" s="293" t="s">
        <v>4755</v>
      </c>
      <c r="J1642" s="293" t="s">
        <v>4756</v>
      </c>
      <c r="K1642" s="293" t="s">
        <v>4737</v>
      </c>
      <c r="L1642" s="293" t="s">
        <v>4738</v>
      </c>
      <c r="M1642" s="293" t="s">
        <v>4934</v>
      </c>
      <c r="N1642" s="293"/>
      <c r="O1642" s="293" t="s">
        <v>10248</v>
      </c>
      <c r="P1642" s="293" t="s">
        <v>10245</v>
      </c>
      <c r="Q1642" s="293" t="s">
        <v>4741</v>
      </c>
    </row>
    <row r="1643" spans="1:17" x14ac:dyDescent="0.25">
      <c r="A1643" s="293" t="s">
        <v>10085</v>
      </c>
      <c r="B1643" s="293" t="s">
        <v>10086</v>
      </c>
      <c r="C1643" s="293" t="s">
        <v>10087</v>
      </c>
      <c r="D1643" s="293"/>
      <c r="E1643" s="293" t="s">
        <v>9769</v>
      </c>
      <c r="F1643" s="293" t="s">
        <v>4750</v>
      </c>
      <c r="G1643" s="291"/>
      <c r="H1643" s="292">
        <v>0</v>
      </c>
      <c r="I1643" s="293" t="s">
        <v>1230</v>
      </c>
      <c r="J1643" s="293" t="s">
        <v>5067</v>
      </c>
      <c r="K1643" s="293" t="s">
        <v>4737</v>
      </c>
      <c r="L1643" s="293" t="s">
        <v>4805</v>
      </c>
      <c r="M1643" s="293" t="s">
        <v>4806</v>
      </c>
      <c r="N1643" s="293"/>
      <c r="O1643" s="293" t="s">
        <v>10248</v>
      </c>
      <c r="P1643" s="293" t="s">
        <v>10245</v>
      </c>
      <c r="Q1643" s="293" t="s">
        <v>4741</v>
      </c>
    </row>
    <row r="1644" spans="1:17" x14ac:dyDescent="0.25">
      <c r="A1644" s="293" t="s">
        <v>10088</v>
      </c>
      <c r="B1644" s="293" t="s">
        <v>10089</v>
      </c>
      <c r="C1644" s="293" t="s">
        <v>10090</v>
      </c>
      <c r="D1644" s="293"/>
      <c r="E1644" s="293" t="s">
        <v>10017</v>
      </c>
      <c r="F1644" s="293" t="s">
        <v>4750</v>
      </c>
      <c r="G1644" s="291"/>
      <c r="H1644" s="292">
        <v>0</v>
      </c>
      <c r="I1644" s="293" t="s">
        <v>4755</v>
      </c>
      <c r="J1644" s="293" t="s">
        <v>4756</v>
      </c>
      <c r="K1644" s="293" t="s">
        <v>4737</v>
      </c>
      <c r="L1644" s="293" t="s">
        <v>4738</v>
      </c>
      <c r="M1644" s="293" t="s">
        <v>4934</v>
      </c>
      <c r="N1644" s="293" t="s">
        <v>7362</v>
      </c>
      <c r="O1644" s="293" t="s">
        <v>10248</v>
      </c>
      <c r="P1644" s="293" t="s">
        <v>10245</v>
      </c>
      <c r="Q1644" s="293" t="s">
        <v>4741</v>
      </c>
    </row>
    <row r="1645" spans="1:17" x14ac:dyDescent="0.25">
      <c r="A1645" s="293" t="s">
        <v>10091</v>
      </c>
      <c r="B1645" s="293" t="s">
        <v>10092</v>
      </c>
      <c r="C1645" s="293" t="s">
        <v>10093</v>
      </c>
      <c r="D1645" s="293"/>
      <c r="E1645" s="293" t="s">
        <v>9769</v>
      </c>
      <c r="F1645" s="293" t="s">
        <v>4750</v>
      </c>
      <c r="G1645" s="291"/>
      <c r="H1645" s="292">
        <v>0</v>
      </c>
      <c r="I1645" s="293" t="s">
        <v>4746</v>
      </c>
      <c r="J1645" s="293" t="s">
        <v>4747</v>
      </c>
      <c r="K1645" s="293" t="s">
        <v>4737</v>
      </c>
      <c r="L1645" s="293" t="s">
        <v>4738</v>
      </c>
      <c r="M1645" s="293" t="s">
        <v>4793</v>
      </c>
      <c r="N1645" s="293"/>
      <c r="O1645" s="293" t="s">
        <v>10248</v>
      </c>
      <c r="P1645" s="293" t="s">
        <v>10245</v>
      </c>
      <c r="Q1645" s="293" t="s">
        <v>4741</v>
      </c>
    </row>
    <row r="1646" spans="1:17" x14ac:dyDescent="0.25">
      <c r="A1646" s="293" t="s">
        <v>10094</v>
      </c>
      <c r="B1646" s="293" t="s">
        <v>10095</v>
      </c>
      <c r="C1646" s="293" t="s">
        <v>10096</v>
      </c>
      <c r="D1646" s="293"/>
      <c r="E1646" s="293" t="s">
        <v>10017</v>
      </c>
      <c r="F1646" s="293" t="s">
        <v>4750</v>
      </c>
      <c r="G1646" s="291"/>
      <c r="H1646" s="292">
        <v>0</v>
      </c>
      <c r="I1646" s="293" t="s">
        <v>4755</v>
      </c>
      <c r="J1646" s="293" t="s">
        <v>4756</v>
      </c>
      <c r="K1646" s="293" t="s">
        <v>4737</v>
      </c>
      <c r="L1646" s="293" t="s">
        <v>4738</v>
      </c>
      <c r="M1646" s="293" t="s">
        <v>4934</v>
      </c>
      <c r="N1646" s="293"/>
      <c r="O1646" s="293" t="s">
        <v>10248</v>
      </c>
      <c r="P1646" s="293" t="s">
        <v>10245</v>
      </c>
      <c r="Q1646" s="293" t="s">
        <v>4741</v>
      </c>
    </row>
    <row r="1647" spans="1:17" x14ac:dyDescent="0.25">
      <c r="A1647" s="293" t="s">
        <v>10097</v>
      </c>
      <c r="B1647" s="293" t="s">
        <v>10098</v>
      </c>
      <c r="C1647" s="293" t="s">
        <v>10099</v>
      </c>
      <c r="D1647" s="293"/>
      <c r="E1647" s="293" t="s">
        <v>9769</v>
      </c>
      <c r="F1647" s="293" t="s">
        <v>4750</v>
      </c>
      <c r="G1647" s="291"/>
      <c r="H1647" s="292">
        <v>0</v>
      </c>
      <c r="I1647" s="293" t="s">
        <v>1230</v>
      </c>
      <c r="J1647" s="293" t="s">
        <v>5067</v>
      </c>
      <c r="K1647" s="293" t="s">
        <v>4737</v>
      </c>
      <c r="L1647" s="293" t="s">
        <v>5047</v>
      </c>
      <c r="M1647" s="293" t="s">
        <v>4806</v>
      </c>
      <c r="N1647" s="293"/>
      <c r="O1647" s="293" t="s">
        <v>10248</v>
      </c>
      <c r="P1647" s="293" t="s">
        <v>10245</v>
      </c>
      <c r="Q1647" s="293" t="s">
        <v>4741</v>
      </c>
    </row>
    <row r="1648" spans="1:17" x14ac:dyDescent="0.25">
      <c r="A1648" s="293" t="s">
        <v>10100</v>
      </c>
      <c r="B1648" s="293" t="s">
        <v>10101</v>
      </c>
      <c r="C1648" s="293" t="s">
        <v>10102</v>
      </c>
      <c r="D1648" s="293"/>
      <c r="E1648" s="293" t="s">
        <v>9769</v>
      </c>
      <c r="F1648" s="293" t="s">
        <v>4750</v>
      </c>
      <c r="G1648" s="291"/>
      <c r="H1648" s="292">
        <v>0</v>
      </c>
      <c r="I1648" s="293" t="s">
        <v>1230</v>
      </c>
      <c r="J1648" s="293" t="s">
        <v>5067</v>
      </c>
      <c r="K1648" s="293" t="s">
        <v>4737</v>
      </c>
      <c r="L1648" s="293" t="s">
        <v>5047</v>
      </c>
      <c r="M1648" s="293" t="s">
        <v>4806</v>
      </c>
      <c r="N1648" s="293"/>
      <c r="O1648" s="293" t="s">
        <v>10248</v>
      </c>
      <c r="P1648" s="293" t="s">
        <v>10245</v>
      </c>
      <c r="Q1648" s="293" t="s">
        <v>4741</v>
      </c>
    </row>
    <row r="1649" spans="1:17" x14ac:dyDescent="0.25">
      <c r="A1649" s="293" t="s">
        <v>10103</v>
      </c>
      <c r="B1649" s="293" t="s">
        <v>10104</v>
      </c>
      <c r="C1649" s="293" t="s">
        <v>10105</v>
      </c>
      <c r="D1649" s="293"/>
      <c r="E1649" s="293" t="s">
        <v>9769</v>
      </c>
      <c r="F1649" s="293" t="s">
        <v>4750</v>
      </c>
      <c r="G1649" s="291"/>
      <c r="H1649" s="292">
        <v>0</v>
      </c>
      <c r="I1649" s="293" t="s">
        <v>4755</v>
      </c>
      <c r="J1649" s="293" t="s">
        <v>4756</v>
      </c>
      <c r="K1649" s="293" t="s">
        <v>4737</v>
      </c>
      <c r="L1649" s="293" t="s">
        <v>4738</v>
      </c>
      <c r="M1649" s="293" t="s">
        <v>4934</v>
      </c>
      <c r="N1649" s="293" t="s">
        <v>7362</v>
      </c>
      <c r="O1649" s="293" t="s">
        <v>10248</v>
      </c>
      <c r="P1649" s="293" t="s">
        <v>10245</v>
      </c>
      <c r="Q1649" s="293" t="s">
        <v>4741</v>
      </c>
    </row>
    <row r="1650" spans="1:17" x14ac:dyDescent="0.25">
      <c r="A1650" s="293" t="s">
        <v>10106</v>
      </c>
      <c r="B1650" s="293" t="s">
        <v>10107</v>
      </c>
      <c r="C1650" s="293" t="s">
        <v>10108</v>
      </c>
      <c r="D1650" s="293"/>
      <c r="E1650" s="293" t="s">
        <v>9769</v>
      </c>
      <c r="F1650" s="293" t="s">
        <v>4750</v>
      </c>
      <c r="G1650" s="291"/>
      <c r="H1650" s="292">
        <v>0</v>
      </c>
      <c r="I1650" s="293" t="s">
        <v>4746</v>
      </c>
      <c r="J1650" s="293" t="s">
        <v>4747</v>
      </c>
      <c r="K1650" s="293" t="s">
        <v>4737</v>
      </c>
      <c r="L1650" s="293" t="s">
        <v>4738</v>
      </c>
      <c r="M1650" s="293" t="s">
        <v>4821</v>
      </c>
      <c r="N1650" s="293"/>
      <c r="O1650" s="293" t="s">
        <v>10248</v>
      </c>
      <c r="P1650" s="293" t="s">
        <v>10245</v>
      </c>
      <c r="Q1650" s="293" t="s">
        <v>4741</v>
      </c>
    </row>
    <row r="1651" spans="1:17" x14ac:dyDescent="0.25">
      <c r="A1651" s="293" t="s">
        <v>10109</v>
      </c>
      <c r="B1651" s="293" t="s">
        <v>10110</v>
      </c>
      <c r="C1651" s="293" t="s">
        <v>10111</v>
      </c>
      <c r="D1651" s="293"/>
      <c r="E1651" s="293" t="s">
        <v>9769</v>
      </c>
      <c r="F1651" s="293" t="s">
        <v>4750</v>
      </c>
      <c r="G1651" s="291"/>
      <c r="H1651" s="292">
        <v>0</v>
      </c>
      <c r="I1651" s="293" t="s">
        <v>4816</v>
      </c>
      <c r="J1651" s="293" t="s">
        <v>4817</v>
      </c>
      <c r="K1651" s="293" t="s">
        <v>4737</v>
      </c>
      <c r="L1651" s="293" t="s">
        <v>4738</v>
      </c>
      <c r="M1651" s="293" t="s">
        <v>5121</v>
      </c>
      <c r="N1651" s="293"/>
      <c r="O1651" s="293" t="s">
        <v>10248</v>
      </c>
      <c r="P1651" s="293" t="s">
        <v>10245</v>
      </c>
      <c r="Q1651" s="293" t="s">
        <v>4741</v>
      </c>
    </row>
    <row r="1652" spans="1:17" x14ac:dyDescent="0.25">
      <c r="A1652" s="293" t="s">
        <v>10112</v>
      </c>
      <c r="B1652" s="293" t="s">
        <v>10113</v>
      </c>
      <c r="C1652" s="293" t="s">
        <v>10114</v>
      </c>
      <c r="D1652" s="293"/>
      <c r="E1652" s="293" t="s">
        <v>9769</v>
      </c>
      <c r="F1652" s="293" t="s">
        <v>4750</v>
      </c>
      <c r="G1652" s="291"/>
      <c r="H1652" s="292">
        <v>0</v>
      </c>
      <c r="I1652" s="293" t="s">
        <v>4755</v>
      </c>
      <c r="J1652" s="293" t="s">
        <v>4756</v>
      </c>
      <c r="K1652" s="293" t="s">
        <v>4737</v>
      </c>
      <c r="L1652" s="293" t="s">
        <v>4738</v>
      </c>
      <c r="M1652" s="293" t="s">
        <v>4934</v>
      </c>
      <c r="N1652" s="293" t="s">
        <v>7362</v>
      </c>
      <c r="O1652" s="293" t="s">
        <v>10248</v>
      </c>
      <c r="P1652" s="293" t="s">
        <v>10245</v>
      </c>
      <c r="Q1652" s="293" t="s">
        <v>4741</v>
      </c>
    </row>
    <row r="1653" spans="1:17" x14ac:dyDescent="0.25">
      <c r="A1653" s="293" t="s">
        <v>10115</v>
      </c>
      <c r="B1653" s="293" t="s">
        <v>10116</v>
      </c>
      <c r="C1653" s="293" t="s">
        <v>10117</v>
      </c>
      <c r="D1653" s="293"/>
      <c r="E1653" s="293" t="s">
        <v>9769</v>
      </c>
      <c r="F1653" s="293" t="s">
        <v>4750</v>
      </c>
      <c r="G1653" s="291"/>
      <c r="H1653" s="292">
        <v>0</v>
      </c>
      <c r="I1653" s="293" t="s">
        <v>4788</v>
      </c>
      <c r="J1653" s="293" t="s">
        <v>4789</v>
      </c>
      <c r="K1653" s="293" t="s">
        <v>4737</v>
      </c>
      <c r="L1653" s="293" t="s">
        <v>4738</v>
      </c>
      <c r="M1653" s="293" t="s">
        <v>4945</v>
      </c>
      <c r="N1653" s="293"/>
      <c r="O1653" s="293" t="s">
        <v>10248</v>
      </c>
      <c r="P1653" s="293" t="s">
        <v>10245</v>
      </c>
      <c r="Q1653" s="293" t="s">
        <v>4741</v>
      </c>
    </row>
    <row r="1654" spans="1:17" x14ac:dyDescent="0.25">
      <c r="A1654" s="293" t="s">
        <v>10118</v>
      </c>
      <c r="B1654" s="293" t="s">
        <v>10119</v>
      </c>
      <c r="C1654" s="293" t="s">
        <v>10120</v>
      </c>
      <c r="D1654" s="293"/>
      <c r="E1654" s="293" t="s">
        <v>9769</v>
      </c>
      <c r="F1654" s="293" t="s">
        <v>4750</v>
      </c>
      <c r="G1654" s="291"/>
      <c r="H1654" s="292">
        <v>0</v>
      </c>
      <c r="I1654" s="293" t="s">
        <v>4816</v>
      </c>
      <c r="J1654" s="293" t="s">
        <v>4817</v>
      </c>
      <c r="K1654" s="293" t="s">
        <v>4737</v>
      </c>
      <c r="L1654" s="293" t="s">
        <v>4738</v>
      </c>
      <c r="M1654" s="293" t="s">
        <v>4818</v>
      </c>
      <c r="N1654" s="293"/>
      <c r="O1654" s="293" t="s">
        <v>10248</v>
      </c>
      <c r="P1654" s="293" t="s">
        <v>10245</v>
      </c>
      <c r="Q1654" s="293" t="s">
        <v>4741</v>
      </c>
    </row>
    <row r="1655" spans="1:17" x14ac:dyDescent="0.25">
      <c r="A1655" s="293" t="s">
        <v>10121</v>
      </c>
      <c r="B1655" s="293" t="s">
        <v>10122</v>
      </c>
      <c r="C1655" s="293" t="s">
        <v>10123</v>
      </c>
      <c r="D1655" s="293"/>
      <c r="E1655" s="293" t="s">
        <v>9769</v>
      </c>
      <c r="F1655" s="293" t="s">
        <v>4750</v>
      </c>
      <c r="G1655" s="291"/>
      <c r="H1655" s="292">
        <v>0</v>
      </c>
      <c r="I1655" s="293" t="s">
        <v>4755</v>
      </c>
      <c r="J1655" s="293" t="s">
        <v>4756</v>
      </c>
      <c r="K1655" s="293" t="s">
        <v>4737</v>
      </c>
      <c r="L1655" s="293" t="s">
        <v>4738</v>
      </c>
      <c r="M1655" s="293" t="s">
        <v>4934</v>
      </c>
      <c r="N1655" s="293"/>
      <c r="O1655" s="293" t="s">
        <v>10248</v>
      </c>
      <c r="P1655" s="293" t="s">
        <v>10245</v>
      </c>
      <c r="Q1655" s="293" t="s">
        <v>4741</v>
      </c>
    </row>
    <row r="1656" spans="1:17" x14ac:dyDescent="0.25">
      <c r="A1656" s="293" t="s">
        <v>10124</v>
      </c>
      <c r="B1656" s="293" t="s">
        <v>10125</v>
      </c>
      <c r="C1656" s="293" t="s">
        <v>10126</v>
      </c>
      <c r="D1656" s="293"/>
      <c r="E1656" s="293" t="s">
        <v>9769</v>
      </c>
      <c r="F1656" s="293" t="s">
        <v>4750</v>
      </c>
      <c r="G1656" s="291"/>
      <c r="H1656" s="292">
        <v>0</v>
      </c>
      <c r="I1656" s="293" t="s">
        <v>4788</v>
      </c>
      <c r="J1656" s="293" t="s">
        <v>4789</v>
      </c>
      <c r="K1656" s="293" t="s">
        <v>4737</v>
      </c>
      <c r="L1656" s="293" t="s">
        <v>4738</v>
      </c>
      <c r="M1656" s="293" t="s">
        <v>4790</v>
      </c>
      <c r="N1656" s="293"/>
      <c r="O1656" s="293" t="s">
        <v>10248</v>
      </c>
      <c r="P1656" s="293" t="s">
        <v>10245</v>
      </c>
      <c r="Q1656" s="293" t="s">
        <v>4741</v>
      </c>
    </row>
    <row r="1657" spans="1:17" x14ac:dyDescent="0.25">
      <c r="A1657" s="293" t="s">
        <v>10127</v>
      </c>
      <c r="B1657" s="293" t="s">
        <v>10128</v>
      </c>
      <c r="C1657" s="293" t="s">
        <v>10129</v>
      </c>
      <c r="D1657" s="293"/>
      <c r="E1657" s="293" t="s">
        <v>9769</v>
      </c>
      <c r="F1657" s="293" t="s">
        <v>4750</v>
      </c>
      <c r="G1657" s="291"/>
      <c r="H1657" s="292">
        <v>0</v>
      </c>
      <c r="I1657" s="293" t="s">
        <v>4755</v>
      </c>
      <c r="J1657" s="293" t="s">
        <v>4756</v>
      </c>
      <c r="K1657" s="293" t="s">
        <v>4737</v>
      </c>
      <c r="L1657" s="293" t="s">
        <v>4738</v>
      </c>
      <c r="M1657" s="293" t="s">
        <v>4934</v>
      </c>
      <c r="N1657" s="293"/>
      <c r="O1657" s="293" t="s">
        <v>10248</v>
      </c>
      <c r="P1657" s="293" t="s">
        <v>10245</v>
      </c>
      <c r="Q1657" s="293" t="s">
        <v>4741</v>
      </c>
    </row>
    <row r="1658" spans="1:17" x14ac:dyDescent="0.25">
      <c r="A1658" s="293" t="s">
        <v>10130</v>
      </c>
      <c r="B1658" s="293" t="s">
        <v>10131</v>
      </c>
      <c r="C1658" s="293" t="s">
        <v>10132</v>
      </c>
      <c r="D1658" s="293"/>
      <c r="E1658" s="293" t="s">
        <v>9769</v>
      </c>
      <c r="F1658" s="293" t="s">
        <v>4750</v>
      </c>
      <c r="G1658" s="291"/>
      <c r="H1658" s="292">
        <v>0</v>
      </c>
      <c r="I1658" s="293" t="s">
        <v>4816</v>
      </c>
      <c r="J1658" s="293" t="s">
        <v>4817</v>
      </c>
      <c r="K1658" s="293" t="s">
        <v>4737</v>
      </c>
      <c r="L1658" s="293" t="s">
        <v>4738</v>
      </c>
      <c r="M1658" s="293" t="s">
        <v>4739</v>
      </c>
      <c r="N1658" s="293"/>
      <c r="O1658" s="293" t="s">
        <v>10248</v>
      </c>
      <c r="P1658" s="293" t="s">
        <v>10245</v>
      </c>
      <c r="Q1658" s="293" t="s">
        <v>4741</v>
      </c>
    </row>
    <row r="1659" spans="1:17" x14ac:dyDescent="0.25">
      <c r="A1659" s="293" t="s">
        <v>10133</v>
      </c>
      <c r="B1659" s="293" t="s">
        <v>10134</v>
      </c>
      <c r="C1659" s="293" t="s">
        <v>10135</v>
      </c>
      <c r="D1659" s="293"/>
      <c r="E1659" s="293" t="s">
        <v>9769</v>
      </c>
      <c r="F1659" s="293" t="s">
        <v>4750</v>
      </c>
      <c r="G1659" s="291"/>
      <c r="H1659" s="292">
        <v>0</v>
      </c>
      <c r="I1659" s="293" t="s">
        <v>4816</v>
      </c>
      <c r="J1659" s="293" t="s">
        <v>4817</v>
      </c>
      <c r="K1659" s="293" t="s">
        <v>4737</v>
      </c>
      <c r="L1659" s="293" t="s">
        <v>4738</v>
      </c>
      <c r="M1659" s="293" t="s">
        <v>4818</v>
      </c>
      <c r="N1659" s="293"/>
      <c r="O1659" s="293" t="s">
        <v>10248</v>
      </c>
      <c r="P1659" s="293" t="s">
        <v>10245</v>
      </c>
      <c r="Q1659" s="293" t="s">
        <v>4741</v>
      </c>
    </row>
    <row r="1660" spans="1:17" x14ac:dyDescent="0.25">
      <c r="A1660" s="293" t="s">
        <v>10136</v>
      </c>
      <c r="B1660" s="293" t="s">
        <v>10137</v>
      </c>
      <c r="C1660" s="293" t="s">
        <v>10138</v>
      </c>
      <c r="D1660" s="293"/>
      <c r="E1660" s="293" t="s">
        <v>9769</v>
      </c>
      <c r="F1660" s="293" t="s">
        <v>4750</v>
      </c>
      <c r="G1660" s="291"/>
      <c r="H1660" s="292">
        <v>0</v>
      </c>
      <c r="I1660" s="293" t="s">
        <v>1230</v>
      </c>
      <c r="J1660" s="293" t="s">
        <v>5067</v>
      </c>
      <c r="K1660" s="293" t="s">
        <v>4737</v>
      </c>
      <c r="L1660" s="293" t="s">
        <v>5047</v>
      </c>
      <c r="M1660" s="293" t="s">
        <v>4806</v>
      </c>
      <c r="N1660" s="293"/>
      <c r="O1660" s="293" t="s">
        <v>10248</v>
      </c>
      <c r="P1660" s="293" t="s">
        <v>10245</v>
      </c>
      <c r="Q1660" s="293" t="s">
        <v>4741</v>
      </c>
    </row>
    <row r="1661" spans="1:17" x14ac:dyDescent="0.25">
      <c r="A1661" s="293" t="s">
        <v>10139</v>
      </c>
      <c r="B1661" s="293" t="s">
        <v>10140</v>
      </c>
      <c r="C1661" s="293" t="s">
        <v>10141</v>
      </c>
      <c r="D1661" s="293"/>
      <c r="E1661" s="293" t="s">
        <v>9769</v>
      </c>
      <c r="F1661" s="293" t="s">
        <v>4750</v>
      </c>
      <c r="G1661" s="291"/>
      <c r="H1661" s="292">
        <v>0</v>
      </c>
      <c r="I1661" s="293" t="s">
        <v>4755</v>
      </c>
      <c r="J1661" s="293" t="s">
        <v>4756</v>
      </c>
      <c r="K1661" s="293" t="s">
        <v>4737</v>
      </c>
      <c r="L1661" s="293" t="s">
        <v>4738</v>
      </c>
      <c r="M1661" s="293" t="s">
        <v>4916</v>
      </c>
      <c r="N1661" s="293" t="s">
        <v>9133</v>
      </c>
      <c r="O1661" s="293" t="s">
        <v>10248</v>
      </c>
      <c r="P1661" s="293" t="s">
        <v>10245</v>
      </c>
      <c r="Q1661" s="293" t="s">
        <v>4741</v>
      </c>
    </row>
    <row r="1662" spans="1:17" x14ac:dyDescent="0.25">
      <c r="A1662" s="293" t="s">
        <v>10142</v>
      </c>
      <c r="B1662" s="293" t="s">
        <v>10143</v>
      </c>
      <c r="C1662" s="293" t="s">
        <v>10144</v>
      </c>
      <c r="D1662" s="293"/>
      <c r="E1662" s="293" t="s">
        <v>9769</v>
      </c>
      <c r="F1662" s="293" t="s">
        <v>4750</v>
      </c>
      <c r="G1662" s="291"/>
      <c r="H1662" s="292">
        <v>0</v>
      </c>
      <c r="I1662" s="293" t="s">
        <v>4788</v>
      </c>
      <c r="J1662" s="293" t="s">
        <v>4789</v>
      </c>
      <c r="K1662" s="293" t="s">
        <v>4737</v>
      </c>
      <c r="L1662" s="293" t="s">
        <v>4738</v>
      </c>
      <c r="M1662" s="293" t="s">
        <v>4790</v>
      </c>
      <c r="N1662" s="293"/>
      <c r="O1662" s="293" t="s">
        <v>10248</v>
      </c>
      <c r="P1662" s="293" t="s">
        <v>10245</v>
      </c>
      <c r="Q1662" s="293" t="s">
        <v>4741</v>
      </c>
    </row>
    <row r="1663" spans="1:17" x14ac:dyDescent="0.25">
      <c r="A1663" s="293" t="s">
        <v>10145</v>
      </c>
      <c r="B1663" s="293" t="s">
        <v>10146</v>
      </c>
      <c r="C1663" s="293" t="s">
        <v>10147</v>
      </c>
      <c r="D1663" s="293"/>
      <c r="E1663" s="293" t="s">
        <v>9769</v>
      </c>
      <c r="F1663" s="293" t="s">
        <v>4750</v>
      </c>
      <c r="G1663" s="291"/>
      <c r="H1663" s="292">
        <v>0</v>
      </c>
      <c r="I1663" s="293" t="s">
        <v>1230</v>
      </c>
      <c r="J1663" s="293" t="s">
        <v>5067</v>
      </c>
      <c r="K1663" s="293" t="s">
        <v>4737</v>
      </c>
      <c r="L1663" s="293" t="s">
        <v>5047</v>
      </c>
      <c r="M1663" s="293" t="s">
        <v>4806</v>
      </c>
      <c r="N1663" s="293"/>
      <c r="O1663" s="293" t="s">
        <v>10248</v>
      </c>
      <c r="P1663" s="293" t="s">
        <v>10245</v>
      </c>
      <c r="Q1663" s="293" t="s">
        <v>4741</v>
      </c>
    </row>
    <row r="1664" spans="1:17" x14ac:dyDescent="0.25">
      <c r="A1664" s="293" t="s">
        <v>10148</v>
      </c>
      <c r="B1664" s="293" t="s">
        <v>10149</v>
      </c>
      <c r="C1664" s="293" t="s">
        <v>10150</v>
      </c>
      <c r="D1664" s="293"/>
      <c r="E1664" s="293" t="s">
        <v>9769</v>
      </c>
      <c r="F1664" s="293" t="s">
        <v>4750</v>
      </c>
      <c r="G1664" s="291"/>
      <c r="H1664" s="292">
        <v>0</v>
      </c>
      <c r="I1664" s="293" t="s">
        <v>4816</v>
      </c>
      <c r="J1664" s="293" t="s">
        <v>4817</v>
      </c>
      <c r="K1664" s="293" t="s">
        <v>4737</v>
      </c>
      <c r="L1664" s="293" t="s">
        <v>4738</v>
      </c>
      <c r="M1664" s="293" t="s">
        <v>5121</v>
      </c>
      <c r="N1664" s="293"/>
      <c r="O1664" s="293" t="s">
        <v>10248</v>
      </c>
      <c r="P1664" s="293" t="s">
        <v>10245</v>
      </c>
      <c r="Q1664" s="293" t="s">
        <v>4741</v>
      </c>
    </row>
    <row r="1665" spans="1:17" x14ac:dyDescent="0.25">
      <c r="A1665" s="293" t="s">
        <v>10151</v>
      </c>
      <c r="B1665" s="293" t="s">
        <v>10152</v>
      </c>
      <c r="C1665" s="293" t="s">
        <v>10153</v>
      </c>
      <c r="D1665" s="293"/>
      <c r="E1665" s="293" t="s">
        <v>9769</v>
      </c>
      <c r="F1665" s="293" t="s">
        <v>4750</v>
      </c>
      <c r="G1665" s="291"/>
      <c r="H1665" s="292">
        <v>0</v>
      </c>
      <c r="I1665" s="293" t="s">
        <v>1230</v>
      </c>
      <c r="J1665" s="293" t="s">
        <v>5067</v>
      </c>
      <c r="K1665" s="293" t="s">
        <v>4737</v>
      </c>
      <c r="L1665" s="293" t="s">
        <v>5047</v>
      </c>
      <c r="M1665" s="293" t="s">
        <v>4806</v>
      </c>
      <c r="N1665" s="293"/>
      <c r="O1665" s="293" t="s">
        <v>10248</v>
      </c>
      <c r="P1665" s="293" t="s">
        <v>10245</v>
      </c>
      <c r="Q1665" s="293" t="s">
        <v>4741</v>
      </c>
    </row>
    <row r="1666" spans="1:17" x14ac:dyDescent="0.25">
      <c r="A1666" s="293" t="s">
        <v>10154</v>
      </c>
      <c r="B1666" s="293" t="s">
        <v>10155</v>
      </c>
      <c r="C1666" s="293" t="s">
        <v>10156</v>
      </c>
      <c r="D1666" s="293"/>
      <c r="E1666" s="293" t="s">
        <v>9769</v>
      </c>
      <c r="F1666" s="293" t="s">
        <v>4750</v>
      </c>
      <c r="G1666" s="291"/>
      <c r="H1666" s="292">
        <v>0</v>
      </c>
      <c r="I1666" s="293" t="s">
        <v>4788</v>
      </c>
      <c r="J1666" s="293" t="s">
        <v>4789</v>
      </c>
      <c r="K1666" s="293" t="s">
        <v>4737</v>
      </c>
      <c r="L1666" s="293" t="s">
        <v>4738</v>
      </c>
      <c r="M1666" s="293" t="s">
        <v>6447</v>
      </c>
      <c r="N1666" s="293"/>
      <c r="O1666" s="293" t="s">
        <v>10248</v>
      </c>
      <c r="P1666" s="293" t="s">
        <v>10245</v>
      </c>
      <c r="Q1666" s="293" t="s">
        <v>4741</v>
      </c>
    </row>
    <row r="1667" spans="1:17" x14ac:dyDescent="0.25">
      <c r="A1667" s="293" t="s">
        <v>10157</v>
      </c>
      <c r="B1667" s="293" t="s">
        <v>10158</v>
      </c>
      <c r="C1667" s="293" t="s">
        <v>10159</v>
      </c>
      <c r="D1667" s="293"/>
      <c r="E1667" s="293" t="s">
        <v>9769</v>
      </c>
      <c r="F1667" s="293" t="s">
        <v>4750</v>
      </c>
      <c r="G1667" s="291"/>
      <c r="H1667" s="292">
        <v>0</v>
      </c>
      <c r="I1667" s="293" t="s">
        <v>4816</v>
      </c>
      <c r="J1667" s="293" t="s">
        <v>4817</v>
      </c>
      <c r="K1667" s="293" t="s">
        <v>4737</v>
      </c>
      <c r="L1667" s="293" t="s">
        <v>4738</v>
      </c>
      <c r="M1667" s="293" t="s">
        <v>5121</v>
      </c>
      <c r="N1667" s="293"/>
      <c r="O1667" s="293" t="s">
        <v>10248</v>
      </c>
      <c r="P1667" s="293" t="s">
        <v>10245</v>
      </c>
      <c r="Q1667" s="293" t="s">
        <v>4741</v>
      </c>
    </row>
    <row r="1668" spans="1:17" x14ac:dyDescent="0.25">
      <c r="A1668" s="293" t="s">
        <v>10160</v>
      </c>
      <c r="B1668" s="293" t="s">
        <v>10161</v>
      </c>
      <c r="C1668" s="293" t="s">
        <v>10162</v>
      </c>
      <c r="D1668" s="293"/>
      <c r="E1668" s="293" t="s">
        <v>9769</v>
      </c>
      <c r="F1668" s="293" t="s">
        <v>4750</v>
      </c>
      <c r="G1668" s="291"/>
      <c r="H1668" s="292">
        <v>0</v>
      </c>
      <c r="I1668" s="293" t="s">
        <v>4746</v>
      </c>
      <c r="J1668" s="293" t="s">
        <v>4747</v>
      </c>
      <c r="K1668" s="293" t="s">
        <v>4737</v>
      </c>
      <c r="L1668" s="293" t="s">
        <v>4738</v>
      </c>
      <c r="M1668" s="293" t="s">
        <v>6404</v>
      </c>
      <c r="N1668" s="293"/>
      <c r="O1668" s="293" t="s">
        <v>10248</v>
      </c>
      <c r="P1668" s="293" t="s">
        <v>10245</v>
      </c>
      <c r="Q1668" s="293" t="s">
        <v>4741</v>
      </c>
    </row>
    <row r="1669" spans="1:17" x14ac:dyDescent="0.25">
      <c r="A1669" s="293" t="s">
        <v>10163</v>
      </c>
      <c r="B1669" s="293" t="s">
        <v>10164</v>
      </c>
      <c r="C1669" s="293" t="s">
        <v>10165</v>
      </c>
      <c r="D1669" s="293"/>
      <c r="E1669" s="293" t="s">
        <v>9769</v>
      </c>
      <c r="F1669" s="293" t="s">
        <v>4750</v>
      </c>
      <c r="G1669" s="291"/>
      <c r="H1669" s="292">
        <v>0</v>
      </c>
      <c r="I1669" s="293" t="s">
        <v>1230</v>
      </c>
      <c r="J1669" s="293" t="s">
        <v>5067</v>
      </c>
      <c r="K1669" s="293" t="s">
        <v>4737</v>
      </c>
      <c r="L1669" s="293" t="s">
        <v>4805</v>
      </c>
      <c r="M1669" s="293" t="s">
        <v>4806</v>
      </c>
      <c r="N1669" s="293"/>
      <c r="O1669" s="293" t="s">
        <v>10248</v>
      </c>
      <c r="P1669" s="293" t="s">
        <v>10245</v>
      </c>
      <c r="Q1669" s="293" t="s">
        <v>4741</v>
      </c>
    </row>
    <row r="1670" spans="1:17" x14ac:dyDescent="0.25">
      <c r="A1670" s="293" t="s">
        <v>10166</v>
      </c>
      <c r="B1670" s="293" t="s">
        <v>10167</v>
      </c>
      <c r="C1670" s="293" t="s">
        <v>10168</v>
      </c>
      <c r="D1670" s="293"/>
      <c r="E1670" s="293" t="s">
        <v>9769</v>
      </c>
      <c r="F1670" s="293" t="s">
        <v>4750</v>
      </c>
      <c r="G1670" s="291"/>
      <c r="H1670" s="292">
        <v>0</v>
      </c>
      <c r="I1670" s="293" t="s">
        <v>1230</v>
      </c>
      <c r="J1670" s="293" t="s">
        <v>5067</v>
      </c>
      <c r="K1670" s="293" t="s">
        <v>4737</v>
      </c>
      <c r="L1670" s="293" t="s">
        <v>4805</v>
      </c>
      <c r="M1670" s="293" t="s">
        <v>4806</v>
      </c>
      <c r="N1670" s="293"/>
      <c r="O1670" s="293" t="s">
        <v>10248</v>
      </c>
      <c r="P1670" s="293" t="s">
        <v>10245</v>
      </c>
      <c r="Q1670" s="293" t="s">
        <v>4741</v>
      </c>
    </row>
    <row r="1671" spans="1:17" x14ac:dyDescent="0.25">
      <c r="A1671" s="293" t="s">
        <v>10169</v>
      </c>
      <c r="B1671" s="293" t="s">
        <v>10170</v>
      </c>
      <c r="C1671" s="293" t="s">
        <v>10171</v>
      </c>
      <c r="D1671" s="293"/>
      <c r="E1671" s="293" t="s">
        <v>9769</v>
      </c>
      <c r="F1671" s="293" t="s">
        <v>4750</v>
      </c>
      <c r="G1671" s="291"/>
      <c r="H1671" s="292">
        <v>0</v>
      </c>
      <c r="I1671" s="293" t="s">
        <v>4788</v>
      </c>
      <c r="J1671" s="293" t="s">
        <v>4789</v>
      </c>
      <c r="K1671" s="293" t="s">
        <v>4737</v>
      </c>
      <c r="L1671" s="293" t="s">
        <v>4738</v>
      </c>
      <c r="M1671" s="293" t="s">
        <v>4945</v>
      </c>
      <c r="N1671" s="293"/>
      <c r="O1671" s="293" t="s">
        <v>10248</v>
      </c>
      <c r="P1671" s="293" t="s">
        <v>10245</v>
      </c>
      <c r="Q1671" s="293" t="s">
        <v>4741</v>
      </c>
    </row>
    <row r="1672" spans="1:17" x14ac:dyDescent="0.25">
      <c r="A1672" s="293" t="s">
        <v>10172</v>
      </c>
      <c r="B1672" s="293" t="s">
        <v>10173</v>
      </c>
      <c r="C1672" s="293" t="s">
        <v>10174</v>
      </c>
      <c r="D1672" s="293"/>
      <c r="E1672" s="293" t="s">
        <v>9769</v>
      </c>
      <c r="F1672" s="293" t="s">
        <v>4750</v>
      </c>
      <c r="G1672" s="291"/>
      <c r="H1672" s="292">
        <v>0</v>
      </c>
      <c r="I1672" s="293" t="s">
        <v>4755</v>
      </c>
      <c r="J1672" s="293" t="s">
        <v>4756</v>
      </c>
      <c r="K1672" s="293" t="s">
        <v>4737</v>
      </c>
      <c r="L1672" s="293" t="s">
        <v>4738</v>
      </c>
      <c r="M1672" s="293" t="s">
        <v>4916</v>
      </c>
      <c r="N1672" s="293"/>
      <c r="O1672" s="293" t="s">
        <v>10248</v>
      </c>
      <c r="P1672" s="293" t="s">
        <v>10245</v>
      </c>
      <c r="Q1672" s="293" t="s">
        <v>4741</v>
      </c>
    </row>
    <row r="1673" spans="1:17" x14ac:dyDescent="0.25">
      <c r="A1673" s="293" t="s">
        <v>10175</v>
      </c>
      <c r="B1673" s="293" t="s">
        <v>10176</v>
      </c>
      <c r="C1673" s="293" t="s">
        <v>10177</v>
      </c>
      <c r="D1673" s="293"/>
      <c r="E1673" s="293" t="s">
        <v>9769</v>
      </c>
      <c r="F1673" s="293" t="s">
        <v>4750</v>
      </c>
      <c r="G1673" s="291"/>
      <c r="H1673" s="292">
        <v>0</v>
      </c>
      <c r="I1673" s="293" t="s">
        <v>4788</v>
      </c>
      <c r="J1673" s="293" t="s">
        <v>4789</v>
      </c>
      <c r="K1673" s="293" t="s">
        <v>4737</v>
      </c>
      <c r="L1673" s="293" t="s">
        <v>4738</v>
      </c>
      <c r="M1673" s="293" t="s">
        <v>4880</v>
      </c>
      <c r="N1673" s="293"/>
      <c r="O1673" s="293" t="s">
        <v>10248</v>
      </c>
      <c r="P1673" s="293" t="s">
        <v>10245</v>
      </c>
      <c r="Q1673" s="293" t="s">
        <v>4741</v>
      </c>
    </row>
    <row r="1674" spans="1:17" x14ac:dyDescent="0.25">
      <c r="A1674" s="293" t="s">
        <v>10178</v>
      </c>
      <c r="B1674" s="293" t="s">
        <v>10179</v>
      </c>
      <c r="C1674" s="293" t="s">
        <v>10180</v>
      </c>
      <c r="D1674" s="293"/>
      <c r="E1674" s="293" t="s">
        <v>9769</v>
      </c>
      <c r="F1674" s="293" t="s">
        <v>4750</v>
      </c>
      <c r="G1674" s="291"/>
      <c r="H1674" s="292">
        <v>0</v>
      </c>
      <c r="I1674" s="293" t="s">
        <v>4755</v>
      </c>
      <c r="J1674" s="293" t="s">
        <v>4756</v>
      </c>
      <c r="K1674" s="293" t="s">
        <v>4737</v>
      </c>
      <c r="L1674" s="293" t="s">
        <v>4738</v>
      </c>
      <c r="M1674" s="293" t="s">
        <v>4748</v>
      </c>
      <c r="N1674" s="293"/>
      <c r="O1674" s="293" t="s">
        <v>10248</v>
      </c>
      <c r="P1674" s="293" t="s">
        <v>10245</v>
      </c>
      <c r="Q1674" s="293" t="s">
        <v>4741</v>
      </c>
    </row>
    <row r="1675" spans="1:17" x14ac:dyDescent="0.25">
      <c r="A1675" s="293" t="s">
        <v>10181</v>
      </c>
      <c r="B1675" s="293" t="s">
        <v>10182</v>
      </c>
      <c r="C1675" s="293" t="s">
        <v>10183</v>
      </c>
      <c r="D1675" s="293"/>
      <c r="E1675" s="293" t="s">
        <v>9769</v>
      </c>
      <c r="F1675" s="293" t="s">
        <v>4750</v>
      </c>
      <c r="G1675" s="291"/>
      <c r="H1675" s="292">
        <v>0</v>
      </c>
      <c r="I1675" s="293" t="s">
        <v>4816</v>
      </c>
      <c r="J1675" s="293" t="s">
        <v>4817</v>
      </c>
      <c r="K1675" s="293" t="s">
        <v>4737</v>
      </c>
      <c r="L1675" s="293" t="s">
        <v>4738</v>
      </c>
      <c r="M1675" s="293" t="s">
        <v>4739</v>
      </c>
      <c r="N1675" s="293"/>
      <c r="O1675" s="293" t="s">
        <v>10248</v>
      </c>
      <c r="P1675" s="293" t="s">
        <v>10245</v>
      </c>
      <c r="Q1675" s="293" t="s">
        <v>4741</v>
      </c>
    </row>
    <row r="1676" spans="1:17" x14ac:dyDescent="0.25">
      <c r="A1676" s="293" t="s">
        <v>10184</v>
      </c>
      <c r="B1676" s="293" t="s">
        <v>10185</v>
      </c>
      <c r="C1676" s="293" t="s">
        <v>10186</v>
      </c>
      <c r="D1676" s="293"/>
      <c r="E1676" s="293" t="s">
        <v>9769</v>
      </c>
      <c r="F1676" s="293" t="s">
        <v>4750</v>
      </c>
      <c r="G1676" s="291"/>
      <c r="H1676" s="292">
        <v>0</v>
      </c>
      <c r="I1676" s="293" t="s">
        <v>4816</v>
      </c>
      <c r="J1676" s="293" t="s">
        <v>4817</v>
      </c>
      <c r="K1676" s="293" t="s">
        <v>4737</v>
      </c>
      <c r="L1676" s="293" t="s">
        <v>4738</v>
      </c>
      <c r="M1676" s="293" t="s">
        <v>4818</v>
      </c>
      <c r="N1676" s="293"/>
      <c r="O1676" s="293" t="s">
        <v>10248</v>
      </c>
      <c r="P1676" s="293" t="s">
        <v>10245</v>
      </c>
      <c r="Q1676" s="293" t="s">
        <v>4741</v>
      </c>
    </row>
    <row r="1677" spans="1:17" x14ac:dyDescent="0.25">
      <c r="A1677" s="293" t="s">
        <v>10187</v>
      </c>
      <c r="B1677" s="293" t="s">
        <v>10188</v>
      </c>
      <c r="C1677" s="293" t="s">
        <v>10189</v>
      </c>
      <c r="D1677" s="293"/>
      <c r="E1677" s="293" t="s">
        <v>9769</v>
      </c>
      <c r="F1677" s="293" t="s">
        <v>4750</v>
      </c>
      <c r="G1677" s="291"/>
      <c r="H1677" s="292">
        <v>0</v>
      </c>
      <c r="I1677" s="293" t="s">
        <v>4816</v>
      </c>
      <c r="J1677" s="293" t="s">
        <v>4817</v>
      </c>
      <c r="K1677" s="293" t="s">
        <v>4737</v>
      </c>
      <c r="L1677" s="293" t="s">
        <v>4738</v>
      </c>
      <c r="M1677" s="293" t="s">
        <v>4739</v>
      </c>
      <c r="N1677" s="293"/>
      <c r="O1677" s="293" t="s">
        <v>10248</v>
      </c>
      <c r="P1677" s="293" t="s">
        <v>10245</v>
      </c>
      <c r="Q1677" s="293" t="s">
        <v>4741</v>
      </c>
    </row>
    <row r="1678" spans="1:17" x14ac:dyDescent="0.25">
      <c r="A1678" s="293" t="s">
        <v>10190</v>
      </c>
      <c r="B1678" s="293" t="s">
        <v>10191</v>
      </c>
      <c r="C1678" s="293" t="s">
        <v>10192</v>
      </c>
      <c r="D1678" s="293"/>
      <c r="E1678" s="293" t="s">
        <v>9769</v>
      </c>
      <c r="F1678" s="293" t="s">
        <v>4750</v>
      </c>
      <c r="G1678" s="291"/>
      <c r="H1678" s="292">
        <v>0</v>
      </c>
      <c r="I1678" s="293" t="s">
        <v>1230</v>
      </c>
      <c r="J1678" s="293" t="s">
        <v>5067</v>
      </c>
      <c r="K1678" s="293" t="s">
        <v>4737</v>
      </c>
      <c r="L1678" s="293" t="s">
        <v>4805</v>
      </c>
      <c r="M1678" s="293" t="s">
        <v>4806</v>
      </c>
      <c r="N1678" s="293"/>
      <c r="O1678" s="293" t="s">
        <v>10248</v>
      </c>
      <c r="P1678" s="293" t="s">
        <v>10245</v>
      </c>
      <c r="Q1678" s="293" t="s">
        <v>4741</v>
      </c>
    </row>
    <row r="1679" spans="1:17" x14ac:dyDescent="0.25">
      <c r="A1679" s="293" t="s">
        <v>10193</v>
      </c>
      <c r="B1679" s="293" t="s">
        <v>10194</v>
      </c>
      <c r="C1679" s="293" t="s">
        <v>10195</v>
      </c>
      <c r="D1679" s="293"/>
      <c r="E1679" s="293" t="s">
        <v>9769</v>
      </c>
      <c r="F1679" s="293" t="s">
        <v>4750</v>
      </c>
      <c r="G1679" s="291"/>
      <c r="H1679" s="292">
        <v>0</v>
      </c>
      <c r="I1679" s="293" t="s">
        <v>4788</v>
      </c>
      <c r="J1679" s="293" t="s">
        <v>4789</v>
      </c>
      <c r="K1679" s="293" t="s">
        <v>4737</v>
      </c>
      <c r="L1679" s="293" t="s">
        <v>4738</v>
      </c>
      <c r="M1679" s="293" t="s">
        <v>6447</v>
      </c>
      <c r="N1679" s="293"/>
      <c r="O1679" s="293" t="s">
        <v>10248</v>
      </c>
      <c r="P1679" s="293" t="s">
        <v>10245</v>
      </c>
      <c r="Q1679" s="293" t="s">
        <v>4741</v>
      </c>
    </row>
    <row r="1680" spans="1:17" x14ac:dyDescent="0.25">
      <c r="A1680" s="293" t="s">
        <v>10196</v>
      </c>
      <c r="B1680" s="293" t="s">
        <v>10197</v>
      </c>
      <c r="C1680" s="293" t="s">
        <v>10198</v>
      </c>
      <c r="D1680" s="293"/>
      <c r="E1680" s="293" t="s">
        <v>9769</v>
      </c>
      <c r="F1680" s="293" t="s">
        <v>4750</v>
      </c>
      <c r="G1680" s="291"/>
      <c r="H1680" s="292">
        <v>0</v>
      </c>
      <c r="I1680" s="293" t="s">
        <v>1230</v>
      </c>
      <c r="J1680" s="293" t="s">
        <v>5067</v>
      </c>
      <c r="K1680" s="293" t="s">
        <v>4737</v>
      </c>
      <c r="L1680" s="293" t="s">
        <v>4805</v>
      </c>
      <c r="M1680" s="293" t="s">
        <v>4806</v>
      </c>
      <c r="N1680" s="293"/>
      <c r="O1680" s="293" t="s">
        <v>10248</v>
      </c>
      <c r="P1680" s="293" t="s">
        <v>10245</v>
      </c>
      <c r="Q1680" s="293" t="s">
        <v>4741</v>
      </c>
    </row>
    <row r="1681" spans="1:17" x14ac:dyDescent="0.25">
      <c r="A1681" s="293" t="s">
        <v>10199</v>
      </c>
      <c r="B1681" s="293" t="s">
        <v>10200</v>
      </c>
      <c r="C1681" s="293" t="s">
        <v>10201</v>
      </c>
      <c r="D1681" s="293"/>
      <c r="E1681" s="293" t="s">
        <v>9769</v>
      </c>
      <c r="F1681" s="293" t="s">
        <v>4750</v>
      </c>
      <c r="G1681" s="291"/>
      <c r="H1681" s="292">
        <v>0</v>
      </c>
      <c r="I1681" s="293" t="s">
        <v>4755</v>
      </c>
      <c r="J1681" s="293" t="s">
        <v>4756</v>
      </c>
      <c r="K1681" s="293" t="s">
        <v>4737</v>
      </c>
      <c r="L1681" s="293" t="s">
        <v>4738</v>
      </c>
      <c r="M1681" s="293" t="s">
        <v>4785</v>
      </c>
      <c r="N1681" s="293"/>
      <c r="O1681" s="293" t="s">
        <v>10248</v>
      </c>
      <c r="P1681" s="293" t="s">
        <v>10245</v>
      </c>
      <c r="Q1681" s="293" t="s">
        <v>4741</v>
      </c>
    </row>
    <row r="1682" spans="1:17" x14ac:dyDescent="0.25">
      <c r="A1682" s="293" t="s">
        <v>10202</v>
      </c>
      <c r="B1682" s="293" t="s">
        <v>10203</v>
      </c>
      <c r="C1682" s="293" t="s">
        <v>10204</v>
      </c>
      <c r="D1682" s="293"/>
      <c r="E1682" s="293" t="s">
        <v>9769</v>
      </c>
      <c r="F1682" s="293" t="s">
        <v>4750</v>
      </c>
      <c r="G1682" s="291"/>
      <c r="H1682" s="292">
        <v>0</v>
      </c>
      <c r="I1682" s="293" t="s">
        <v>1230</v>
      </c>
      <c r="J1682" s="293" t="s">
        <v>5067</v>
      </c>
      <c r="K1682" s="293" t="s">
        <v>4737</v>
      </c>
      <c r="L1682" s="293" t="s">
        <v>4805</v>
      </c>
      <c r="M1682" s="293" t="s">
        <v>4806</v>
      </c>
      <c r="N1682" s="293"/>
      <c r="O1682" s="293" t="s">
        <v>10248</v>
      </c>
      <c r="P1682" s="293" t="s">
        <v>10245</v>
      </c>
      <c r="Q1682" s="293" t="s">
        <v>4741</v>
      </c>
    </row>
    <row r="1683" spans="1:17" x14ac:dyDescent="0.25">
      <c r="A1683" s="293" t="s">
        <v>10205</v>
      </c>
      <c r="B1683" s="293" t="s">
        <v>10206</v>
      </c>
      <c r="C1683" s="293" t="s">
        <v>10207</v>
      </c>
      <c r="D1683" s="293"/>
      <c r="E1683" s="293" t="s">
        <v>9769</v>
      </c>
      <c r="F1683" s="293" t="s">
        <v>4750</v>
      </c>
      <c r="G1683" s="291"/>
      <c r="H1683" s="292">
        <v>0</v>
      </c>
      <c r="I1683" s="293" t="s">
        <v>1230</v>
      </c>
      <c r="J1683" s="293" t="s">
        <v>5067</v>
      </c>
      <c r="K1683" s="293" t="s">
        <v>4737</v>
      </c>
      <c r="L1683" s="293" t="s">
        <v>4805</v>
      </c>
      <c r="M1683" s="293" t="s">
        <v>4806</v>
      </c>
      <c r="N1683" s="293"/>
      <c r="O1683" s="293" t="s">
        <v>10248</v>
      </c>
      <c r="P1683" s="293" t="s">
        <v>10245</v>
      </c>
      <c r="Q1683" s="293" t="s">
        <v>4741</v>
      </c>
    </row>
    <row r="1684" spans="1:17" x14ac:dyDescent="0.25">
      <c r="A1684" s="293" t="s">
        <v>10208</v>
      </c>
      <c r="B1684" s="293" t="s">
        <v>10209</v>
      </c>
      <c r="C1684" s="293" t="s">
        <v>10210</v>
      </c>
      <c r="D1684" s="293"/>
      <c r="E1684" s="293" t="s">
        <v>9769</v>
      </c>
      <c r="F1684" s="293" t="s">
        <v>4750</v>
      </c>
      <c r="G1684" s="291"/>
      <c r="H1684" s="292">
        <v>0</v>
      </c>
      <c r="I1684" s="293" t="s">
        <v>4755</v>
      </c>
      <c r="J1684" s="293" t="s">
        <v>4756</v>
      </c>
      <c r="K1684" s="293" t="s">
        <v>4737</v>
      </c>
      <c r="L1684" s="293" t="s">
        <v>4738</v>
      </c>
      <c r="M1684" s="293" t="s">
        <v>4916</v>
      </c>
      <c r="N1684" s="293"/>
      <c r="O1684" s="293" t="s">
        <v>10248</v>
      </c>
      <c r="P1684" s="293" t="s">
        <v>10245</v>
      </c>
      <c r="Q1684" s="293" t="s">
        <v>4741</v>
      </c>
    </row>
    <row r="1685" spans="1:17" x14ac:dyDescent="0.25">
      <c r="A1685" s="293" t="s">
        <v>10211</v>
      </c>
      <c r="B1685" s="293" t="s">
        <v>10212</v>
      </c>
      <c r="C1685" s="293" t="s">
        <v>10213</v>
      </c>
      <c r="D1685" s="293"/>
      <c r="E1685" s="293" t="s">
        <v>9769</v>
      </c>
      <c r="F1685" s="293" t="s">
        <v>4750</v>
      </c>
      <c r="G1685" s="291"/>
      <c r="H1685" s="292">
        <v>0</v>
      </c>
      <c r="I1685" s="293" t="s">
        <v>1230</v>
      </c>
      <c r="J1685" s="293" t="s">
        <v>5067</v>
      </c>
      <c r="K1685" s="293" t="s">
        <v>4737</v>
      </c>
      <c r="L1685" s="293" t="s">
        <v>5047</v>
      </c>
      <c r="M1685" s="293" t="s">
        <v>4806</v>
      </c>
      <c r="N1685" s="293"/>
      <c r="O1685" s="293" t="s">
        <v>10248</v>
      </c>
      <c r="P1685" s="293" t="s">
        <v>10245</v>
      </c>
      <c r="Q1685" s="293" t="s">
        <v>4741</v>
      </c>
    </row>
    <row r="1686" spans="1:17" x14ac:dyDescent="0.25">
      <c r="A1686" s="293" t="s">
        <v>10214</v>
      </c>
      <c r="B1686" s="293" t="s">
        <v>10215</v>
      </c>
      <c r="C1686" s="293" t="s">
        <v>10216</v>
      </c>
      <c r="D1686" s="293"/>
      <c r="E1686" s="293" t="s">
        <v>9769</v>
      </c>
      <c r="F1686" s="293" t="s">
        <v>4750</v>
      </c>
      <c r="G1686" s="291"/>
      <c r="H1686" s="292">
        <v>0</v>
      </c>
      <c r="I1686" s="293" t="s">
        <v>1230</v>
      </c>
      <c r="J1686" s="293" t="s">
        <v>5067</v>
      </c>
      <c r="K1686" s="293" t="s">
        <v>4737</v>
      </c>
      <c r="L1686" s="293" t="s">
        <v>5047</v>
      </c>
      <c r="M1686" s="293" t="s">
        <v>4806</v>
      </c>
      <c r="N1686" s="293"/>
      <c r="O1686" s="293" t="s">
        <v>10248</v>
      </c>
      <c r="P1686" s="293" t="s">
        <v>10245</v>
      </c>
      <c r="Q1686" s="293" t="s">
        <v>4741</v>
      </c>
    </row>
    <row r="1687" spans="1:17" x14ac:dyDescent="0.25">
      <c r="A1687" s="293" t="s">
        <v>10217</v>
      </c>
      <c r="B1687" s="293" t="s">
        <v>10218</v>
      </c>
      <c r="C1687" s="293" t="s">
        <v>10219</v>
      </c>
      <c r="D1687" s="293"/>
      <c r="E1687" s="293" t="s">
        <v>9769</v>
      </c>
      <c r="F1687" s="293" t="s">
        <v>4750</v>
      </c>
      <c r="G1687" s="291"/>
      <c r="H1687" s="292">
        <v>0</v>
      </c>
      <c r="I1687" s="293" t="s">
        <v>4746</v>
      </c>
      <c r="J1687" s="293" t="s">
        <v>4747</v>
      </c>
      <c r="K1687" s="293" t="s">
        <v>4737</v>
      </c>
      <c r="L1687" s="293" t="s">
        <v>4738</v>
      </c>
      <c r="M1687" s="293" t="s">
        <v>4748</v>
      </c>
      <c r="N1687" s="293"/>
      <c r="O1687" s="293" t="s">
        <v>10248</v>
      </c>
      <c r="P1687" s="293" t="s">
        <v>10245</v>
      </c>
      <c r="Q1687" s="293" t="s">
        <v>4741</v>
      </c>
    </row>
    <row r="1688" spans="1:17" x14ac:dyDescent="0.25">
      <c r="A1688" s="293" t="s">
        <v>10220</v>
      </c>
      <c r="B1688" s="293" t="s">
        <v>10221</v>
      </c>
      <c r="C1688" s="293" t="s">
        <v>10222</v>
      </c>
      <c r="D1688" s="293"/>
      <c r="E1688" s="293" t="s">
        <v>9769</v>
      </c>
      <c r="F1688" s="293" t="s">
        <v>4750</v>
      </c>
      <c r="G1688" s="291"/>
      <c r="H1688" s="292">
        <v>0</v>
      </c>
      <c r="I1688" s="293" t="s">
        <v>1230</v>
      </c>
      <c r="J1688" s="293" t="s">
        <v>5067</v>
      </c>
      <c r="K1688" s="293" t="s">
        <v>4737</v>
      </c>
      <c r="L1688" s="293" t="s">
        <v>4805</v>
      </c>
      <c r="M1688" s="293" t="s">
        <v>4806</v>
      </c>
      <c r="N1688" s="293"/>
      <c r="O1688" s="293" t="s">
        <v>10248</v>
      </c>
      <c r="P1688" s="293" t="s">
        <v>10245</v>
      </c>
      <c r="Q1688" s="293" t="s">
        <v>4741</v>
      </c>
    </row>
    <row r="1689" spans="1:17" x14ac:dyDescent="0.25">
      <c r="A1689" s="293" t="s">
        <v>10223</v>
      </c>
      <c r="B1689" s="293" t="s">
        <v>10224</v>
      </c>
      <c r="C1689" s="293" t="s">
        <v>10225</v>
      </c>
      <c r="D1689" s="293"/>
      <c r="E1689" s="293" t="s">
        <v>9769</v>
      </c>
      <c r="F1689" s="293" t="s">
        <v>4750</v>
      </c>
      <c r="G1689" s="291"/>
      <c r="H1689" s="292">
        <v>0</v>
      </c>
      <c r="I1689" s="293" t="s">
        <v>4755</v>
      </c>
      <c r="J1689" s="293" t="s">
        <v>4756</v>
      </c>
      <c r="K1689" s="293" t="s">
        <v>4737</v>
      </c>
      <c r="L1689" s="293" t="s">
        <v>4738</v>
      </c>
      <c r="M1689" s="293" t="s">
        <v>4757</v>
      </c>
      <c r="N1689" s="293"/>
      <c r="O1689" s="293" t="s">
        <v>10248</v>
      </c>
      <c r="P1689" s="293" t="s">
        <v>10245</v>
      </c>
      <c r="Q1689" s="293" t="s">
        <v>4741</v>
      </c>
    </row>
    <row r="1690" spans="1:17" x14ac:dyDescent="0.25">
      <c r="A1690" s="293" t="s">
        <v>10226</v>
      </c>
      <c r="B1690" s="293" t="s">
        <v>10227</v>
      </c>
      <c r="C1690" s="293" t="s">
        <v>10228</v>
      </c>
      <c r="D1690" s="293"/>
      <c r="E1690" s="293" t="s">
        <v>9769</v>
      </c>
      <c r="F1690" s="293" t="s">
        <v>4750</v>
      </c>
      <c r="G1690" s="291"/>
      <c r="H1690" s="292">
        <v>0</v>
      </c>
      <c r="I1690" s="293" t="s">
        <v>4755</v>
      </c>
      <c r="J1690" s="293" t="s">
        <v>4756</v>
      </c>
      <c r="K1690" s="293" t="s">
        <v>4737</v>
      </c>
      <c r="L1690" s="293" t="s">
        <v>4738</v>
      </c>
      <c r="M1690" s="293" t="s">
        <v>4757</v>
      </c>
      <c r="N1690" s="293"/>
      <c r="O1690" s="293" t="s">
        <v>10248</v>
      </c>
      <c r="P1690" s="293" t="s">
        <v>10245</v>
      </c>
      <c r="Q1690" s="293" t="s">
        <v>4741</v>
      </c>
    </row>
    <row r="1691" spans="1:17" x14ac:dyDescent="0.25">
      <c r="A1691" s="293" t="s">
        <v>10229</v>
      </c>
      <c r="B1691" s="293" t="s">
        <v>10230</v>
      </c>
      <c r="C1691" s="293" t="s">
        <v>10231</v>
      </c>
      <c r="D1691" s="293"/>
      <c r="E1691" s="293" t="s">
        <v>9769</v>
      </c>
      <c r="F1691" s="293" t="s">
        <v>4750</v>
      </c>
      <c r="G1691" s="291"/>
      <c r="H1691" s="292">
        <v>0</v>
      </c>
      <c r="I1691" s="293" t="s">
        <v>4755</v>
      </c>
      <c r="J1691" s="293" t="s">
        <v>4756</v>
      </c>
      <c r="K1691" s="293" t="s">
        <v>4737</v>
      </c>
      <c r="L1691" s="293" t="s">
        <v>4738</v>
      </c>
      <c r="M1691" s="293" t="s">
        <v>4757</v>
      </c>
      <c r="N1691" s="293"/>
      <c r="O1691" s="293" t="s">
        <v>10248</v>
      </c>
      <c r="P1691" s="293" t="s">
        <v>10245</v>
      </c>
      <c r="Q1691" s="293" t="s">
        <v>4741</v>
      </c>
    </row>
    <row r="1692" spans="1:17" x14ac:dyDescent="0.25">
      <c r="A1692" s="293" t="s">
        <v>10232</v>
      </c>
      <c r="B1692" s="293" t="s">
        <v>10233</v>
      </c>
      <c r="C1692" s="293" t="s">
        <v>10234</v>
      </c>
      <c r="D1692" s="293"/>
      <c r="E1692" s="293" t="s">
        <v>9769</v>
      </c>
      <c r="F1692" s="293" t="s">
        <v>4750</v>
      </c>
      <c r="G1692" s="291"/>
      <c r="H1692" s="292">
        <v>0</v>
      </c>
      <c r="I1692" s="293" t="s">
        <v>4755</v>
      </c>
      <c r="J1692" s="293" t="s">
        <v>4756</v>
      </c>
      <c r="K1692" s="293" t="s">
        <v>4737</v>
      </c>
      <c r="L1692" s="293" t="s">
        <v>4738</v>
      </c>
      <c r="M1692" s="293" t="s">
        <v>4916</v>
      </c>
      <c r="N1692" s="293" t="s">
        <v>4917</v>
      </c>
      <c r="O1692" s="293" t="s">
        <v>10248</v>
      </c>
      <c r="P1692" s="293" t="s">
        <v>10245</v>
      </c>
      <c r="Q1692" s="293" t="s">
        <v>4741</v>
      </c>
    </row>
    <row r="1693" spans="1:17" x14ac:dyDescent="0.25">
      <c r="A1693" s="293" t="s">
        <v>10235</v>
      </c>
      <c r="B1693" s="293" t="s">
        <v>10236</v>
      </c>
      <c r="C1693" s="293" t="s">
        <v>10237</v>
      </c>
      <c r="D1693" s="293"/>
      <c r="E1693" s="293" t="s">
        <v>9769</v>
      </c>
      <c r="F1693" s="293" t="s">
        <v>4750</v>
      </c>
      <c r="G1693" s="291"/>
      <c r="H1693" s="292">
        <v>0</v>
      </c>
      <c r="I1693" s="293" t="s">
        <v>4755</v>
      </c>
      <c r="J1693" s="293" t="s">
        <v>4756</v>
      </c>
      <c r="K1693" s="293" t="s">
        <v>4737</v>
      </c>
      <c r="L1693" s="293" t="s">
        <v>4738</v>
      </c>
      <c r="M1693" s="293" t="s">
        <v>4865</v>
      </c>
      <c r="N1693" s="293"/>
      <c r="O1693" s="293" t="s">
        <v>10248</v>
      </c>
      <c r="P1693" s="293" t="s">
        <v>10245</v>
      </c>
      <c r="Q1693" s="293" t="s">
        <v>4741</v>
      </c>
    </row>
    <row r="1694" spans="1:17" x14ac:dyDescent="0.25">
      <c r="A1694" s="293" t="s">
        <v>10238</v>
      </c>
      <c r="B1694" s="293" t="s">
        <v>10239</v>
      </c>
      <c r="C1694" s="293" t="s">
        <v>10240</v>
      </c>
      <c r="D1694" s="293"/>
      <c r="E1694" s="293" t="s">
        <v>9769</v>
      </c>
      <c r="F1694" s="293"/>
      <c r="G1694" s="291"/>
      <c r="H1694" s="292">
        <v>0</v>
      </c>
      <c r="I1694" s="293" t="s">
        <v>4746</v>
      </c>
      <c r="J1694" s="293" t="s">
        <v>4747</v>
      </c>
      <c r="K1694" s="293" t="s">
        <v>4737</v>
      </c>
      <c r="L1694" s="293" t="s">
        <v>4738</v>
      </c>
      <c r="M1694" s="293" t="s">
        <v>5328</v>
      </c>
      <c r="N1694" s="293"/>
      <c r="O1694" s="293" t="s">
        <v>10248</v>
      </c>
      <c r="P1694" s="293" t="s">
        <v>10245</v>
      </c>
      <c r="Q1694" s="293" t="s">
        <v>4741</v>
      </c>
    </row>
    <row r="1695" spans="1:17" x14ac:dyDescent="0.25">
      <c r="A1695" s="293" t="s">
        <v>10241</v>
      </c>
      <c r="B1695" s="293" t="s">
        <v>10242</v>
      </c>
      <c r="C1695" s="293" t="s">
        <v>10243</v>
      </c>
      <c r="D1695" s="293"/>
      <c r="E1695" s="293"/>
      <c r="F1695" s="293"/>
      <c r="G1695" s="291"/>
      <c r="H1695" s="292">
        <v>0</v>
      </c>
      <c r="I1695" s="293" t="s">
        <v>4755</v>
      </c>
      <c r="J1695" s="293" t="s">
        <v>4756</v>
      </c>
      <c r="K1695" s="293" t="s">
        <v>4737</v>
      </c>
      <c r="L1695" s="293" t="s">
        <v>4738</v>
      </c>
      <c r="M1695" s="293" t="s">
        <v>4916</v>
      </c>
      <c r="N1695" s="293"/>
      <c r="O1695" s="293" t="s">
        <v>10248</v>
      </c>
      <c r="P1695" s="293" t="s">
        <v>10245</v>
      </c>
      <c r="Q1695" s="293" t="s">
        <v>4741</v>
      </c>
    </row>
    <row r="1696" spans="1:17" x14ac:dyDescent="0.25">
      <c r="A1696" s="293" t="s">
        <v>10244</v>
      </c>
      <c r="B1696" s="293" t="s">
        <v>10245</v>
      </c>
      <c r="C1696" s="293" t="s">
        <v>10246</v>
      </c>
      <c r="D1696" s="293"/>
      <c r="E1696" s="293" t="s">
        <v>9769</v>
      </c>
      <c r="F1696" s="293" t="s">
        <v>10247</v>
      </c>
      <c r="G1696" s="291"/>
      <c r="H1696" s="292">
        <v>0</v>
      </c>
      <c r="I1696" s="293" t="s">
        <v>1230</v>
      </c>
      <c r="J1696" s="293" t="s">
        <v>5067</v>
      </c>
      <c r="K1696" s="293" t="s">
        <v>4737</v>
      </c>
      <c r="L1696" s="293" t="s">
        <v>4738</v>
      </c>
      <c r="M1696" s="293" t="s">
        <v>4757</v>
      </c>
      <c r="N1696" s="293"/>
      <c r="O1696" s="293" t="s">
        <v>10248</v>
      </c>
      <c r="P1696" s="293" t="s">
        <v>10245</v>
      </c>
      <c r="Q1696" s="293" t="s">
        <v>4741</v>
      </c>
    </row>
    <row r="1697" spans="1:17" x14ac:dyDescent="0.25">
      <c r="A1697" s="293" t="s">
        <v>10249</v>
      </c>
      <c r="B1697" s="293" t="s">
        <v>10250</v>
      </c>
      <c r="C1697" s="293" t="s">
        <v>10251</v>
      </c>
      <c r="D1697" s="293"/>
      <c r="E1697" s="293" t="s">
        <v>10252</v>
      </c>
      <c r="F1697" s="293"/>
      <c r="G1697" s="291"/>
      <c r="H1697" s="292">
        <v>0</v>
      </c>
      <c r="I1697" s="293" t="s">
        <v>4975</v>
      </c>
      <c r="J1697" s="293" t="s">
        <v>4976</v>
      </c>
      <c r="K1697" s="293" t="s">
        <v>4737</v>
      </c>
      <c r="L1697" s="293" t="s">
        <v>4840</v>
      </c>
      <c r="M1697" s="293" t="s">
        <v>4841</v>
      </c>
      <c r="N1697" s="293"/>
      <c r="O1697" s="293" t="s">
        <v>10248</v>
      </c>
      <c r="P1697" s="293" t="s">
        <v>10245</v>
      </c>
      <c r="Q1697" s="293" t="s">
        <v>4741</v>
      </c>
    </row>
    <row r="1698" spans="1:17" x14ac:dyDescent="0.25">
      <c r="A1698" s="293" t="s">
        <v>10253</v>
      </c>
      <c r="B1698" s="293" t="s">
        <v>10254</v>
      </c>
      <c r="C1698" s="293" t="s">
        <v>10255</v>
      </c>
      <c r="D1698" s="293"/>
      <c r="E1698" s="293" t="s">
        <v>10252</v>
      </c>
      <c r="F1698" s="293" t="s">
        <v>10256</v>
      </c>
      <c r="G1698" s="291"/>
      <c r="H1698" s="292">
        <v>0</v>
      </c>
      <c r="I1698" s="293" t="s">
        <v>5200</v>
      </c>
      <c r="J1698" s="293" t="s">
        <v>5201</v>
      </c>
      <c r="K1698" s="293" t="s">
        <v>4737</v>
      </c>
      <c r="L1698" s="293" t="s">
        <v>4840</v>
      </c>
      <c r="M1698" s="293" t="s">
        <v>4852</v>
      </c>
      <c r="N1698" s="293" t="s">
        <v>6198</v>
      </c>
      <c r="O1698" s="293" t="s">
        <v>10248</v>
      </c>
      <c r="P1698" s="293" t="s">
        <v>10245</v>
      </c>
      <c r="Q1698" s="293" t="s">
        <v>4741</v>
      </c>
    </row>
    <row r="1699" spans="1:17" x14ac:dyDescent="0.25">
      <c r="A1699" s="293" t="s">
        <v>10257</v>
      </c>
      <c r="B1699" s="293" t="s">
        <v>10258</v>
      </c>
      <c r="C1699" s="293" t="s">
        <v>10259</v>
      </c>
      <c r="D1699" s="293"/>
      <c r="E1699" s="293" t="s">
        <v>10252</v>
      </c>
      <c r="F1699" s="293"/>
      <c r="G1699" s="291"/>
      <c r="H1699" s="292">
        <v>0</v>
      </c>
      <c r="I1699" s="293" t="s">
        <v>5200</v>
      </c>
      <c r="J1699" s="293" t="s">
        <v>5201</v>
      </c>
      <c r="K1699" s="293" t="s">
        <v>4737</v>
      </c>
      <c r="L1699" s="293" t="s">
        <v>4840</v>
      </c>
      <c r="M1699" s="293" t="s">
        <v>4852</v>
      </c>
      <c r="N1699" s="293"/>
      <c r="O1699" s="293" t="s">
        <v>10248</v>
      </c>
      <c r="P1699" s="293" t="s">
        <v>10245</v>
      </c>
      <c r="Q1699" s="293" t="s">
        <v>4741</v>
      </c>
    </row>
    <row r="1700" spans="1:17" x14ac:dyDescent="0.25">
      <c r="A1700" s="293" t="s">
        <v>10260</v>
      </c>
      <c r="B1700" s="293" t="s">
        <v>10261</v>
      </c>
      <c r="C1700" s="293" t="s">
        <v>10262</v>
      </c>
      <c r="D1700" s="293"/>
      <c r="E1700" s="293" t="s">
        <v>10252</v>
      </c>
      <c r="F1700" s="293"/>
      <c r="G1700" s="291"/>
      <c r="H1700" s="292">
        <v>0</v>
      </c>
      <c r="I1700" s="293" t="s">
        <v>4975</v>
      </c>
      <c r="J1700" s="293" t="s">
        <v>4976</v>
      </c>
      <c r="K1700" s="293" t="s">
        <v>4737</v>
      </c>
      <c r="L1700" s="293" t="s">
        <v>4840</v>
      </c>
      <c r="M1700" s="293" t="s">
        <v>5166</v>
      </c>
      <c r="N1700" s="293"/>
      <c r="O1700" s="293" t="s">
        <v>10248</v>
      </c>
      <c r="P1700" s="293" t="s">
        <v>10245</v>
      </c>
      <c r="Q1700" s="293" t="s">
        <v>4741</v>
      </c>
    </row>
    <row r="1701" spans="1:17" x14ac:dyDescent="0.25">
      <c r="A1701" s="293" t="s">
        <v>10263</v>
      </c>
      <c r="B1701" s="293" t="s">
        <v>10264</v>
      </c>
      <c r="C1701" s="293" t="s">
        <v>10265</v>
      </c>
      <c r="D1701" s="293"/>
      <c r="E1701" s="293" t="s">
        <v>10252</v>
      </c>
      <c r="F1701" s="293"/>
      <c r="G1701" s="291"/>
      <c r="H1701" s="292">
        <v>0</v>
      </c>
      <c r="I1701" s="293" t="s">
        <v>4975</v>
      </c>
      <c r="J1701" s="293" t="s">
        <v>4976</v>
      </c>
      <c r="K1701" s="293" t="s">
        <v>4737</v>
      </c>
      <c r="L1701" s="293" t="s">
        <v>4840</v>
      </c>
      <c r="M1701" s="293" t="s">
        <v>4841</v>
      </c>
      <c r="N1701" s="293"/>
      <c r="O1701" s="293" t="s">
        <v>10248</v>
      </c>
      <c r="P1701" s="293" t="s">
        <v>10245</v>
      </c>
      <c r="Q1701" s="293" t="s">
        <v>4741</v>
      </c>
    </row>
    <row r="1702" spans="1:17" x14ac:dyDescent="0.25">
      <c r="A1702" s="293" t="s">
        <v>10266</v>
      </c>
      <c r="B1702" s="293" t="s">
        <v>10267</v>
      </c>
      <c r="C1702" s="293" t="s">
        <v>10268</v>
      </c>
      <c r="D1702" s="293"/>
      <c r="E1702" s="293" t="s">
        <v>10252</v>
      </c>
      <c r="F1702" s="293"/>
      <c r="G1702" s="291"/>
      <c r="H1702" s="292">
        <v>0</v>
      </c>
      <c r="I1702" s="293" t="s">
        <v>4975</v>
      </c>
      <c r="J1702" s="293" t="s">
        <v>4976</v>
      </c>
      <c r="K1702" s="293" t="s">
        <v>4737</v>
      </c>
      <c r="L1702" s="293" t="s">
        <v>4840</v>
      </c>
      <c r="M1702" s="293" t="s">
        <v>4841</v>
      </c>
      <c r="N1702" s="293"/>
      <c r="O1702" s="293" t="s">
        <v>10248</v>
      </c>
      <c r="P1702" s="293" t="s">
        <v>10245</v>
      </c>
      <c r="Q1702" s="293" t="s">
        <v>4741</v>
      </c>
    </row>
    <row r="1703" spans="1:17" x14ac:dyDescent="0.25">
      <c r="A1703" s="293" t="s">
        <v>10269</v>
      </c>
      <c r="B1703" s="293" t="s">
        <v>10270</v>
      </c>
      <c r="C1703" s="293" t="s">
        <v>10271</v>
      </c>
      <c r="D1703" s="293"/>
      <c r="E1703" s="293" t="s">
        <v>10252</v>
      </c>
      <c r="F1703" s="293"/>
      <c r="G1703" s="291"/>
      <c r="H1703" s="292">
        <v>0</v>
      </c>
      <c r="I1703" s="293" t="s">
        <v>4975</v>
      </c>
      <c r="J1703" s="293" t="s">
        <v>4976</v>
      </c>
      <c r="K1703" s="293" t="s">
        <v>4737</v>
      </c>
      <c r="L1703" s="293" t="s">
        <v>4840</v>
      </c>
      <c r="M1703" s="293" t="s">
        <v>5175</v>
      </c>
      <c r="N1703" s="293"/>
      <c r="O1703" s="293" t="s">
        <v>10248</v>
      </c>
      <c r="P1703" s="293" t="s">
        <v>10245</v>
      </c>
      <c r="Q1703" s="293" t="s">
        <v>4741</v>
      </c>
    </row>
    <row r="1704" spans="1:17" x14ac:dyDescent="0.25">
      <c r="A1704" s="293" t="s">
        <v>10272</v>
      </c>
      <c r="B1704" s="293" t="s">
        <v>10273</v>
      </c>
      <c r="C1704" s="293" t="s">
        <v>10274</v>
      </c>
      <c r="D1704" s="293"/>
      <c r="E1704" s="293" t="s">
        <v>10252</v>
      </c>
      <c r="F1704" s="293"/>
      <c r="G1704" s="291"/>
      <c r="H1704" s="292">
        <v>0</v>
      </c>
      <c r="I1704" s="293" t="s">
        <v>5200</v>
      </c>
      <c r="J1704" s="293" t="s">
        <v>5201</v>
      </c>
      <c r="K1704" s="293" t="s">
        <v>4737</v>
      </c>
      <c r="L1704" s="293" t="s">
        <v>4840</v>
      </c>
      <c r="M1704" s="293" t="s">
        <v>4852</v>
      </c>
      <c r="N1704" s="293"/>
      <c r="O1704" s="293" t="s">
        <v>10248</v>
      </c>
      <c r="P1704" s="293" t="s">
        <v>10245</v>
      </c>
      <c r="Q1704" s="293" t="s">
        <v>4741</v>
      </c>
    </row>
    <row r="1705" spans="1:17" x14ac:dyDescent="0.25">
      <c r="A1705" s="293" t="s">
        <v>10275</v>
      </c>
      <c r="B1705" s="293" t="s">
        <v>10276</v>
      </c>
      <c r="C1705" s="293" t="s">
        <v>10277</v>
      </c>
      <c r="D1705" s="293"/>
      <c r="E1705" s="293" t="s">
        <v>10252</v>
      </c>
      <c r="F1705" s="293"/>
      <c r="G1705" s="291"/>
      <c r="H1705" s="292">
        <v>0</v>
      </c>
      <c r="I1705" s="293" t="s">
        <v>5200</v>
      </c>
      <c r="J1705" s="293" t="s">
        <v>5201</v>
      </c>
      <c r="K1705" s="293" t="s">
        <v>4737</v>
      </c>
      <c r="L1705" s="293" t="s">
        <v>4840</v>
      </c>
      <c r="M1705" s="293" t="s">
        <v>4852</v>
      </c>
      <c r="N1705" s="293"/>
      <c r="O1705" s="293" t="s">
        <v>10248</v>
      </c>
      <c r="P1705" s="293" t="s">
        <v>10245</v>
      </c>
      <c r="Q1705" s="293" t="s">
        <v>4741</v>
      </c>
    </row>
    <row r="1706" spans="1:17" x14ac:dyDescent="0.25">
      <c r="A1706" s="293" t="s">
        <v>10278</v>
      </c>
      <c r="B1706" s="293" t="s">
        <v>10279</v>
      </c>
      <c r="C1706" s="293" t="s">
        <v>10280</v>
      </c>
      <c r="D1706" s="293"/>
      <c r="E1706" s="293" t="s">
        <v>10252</v>
      </c>
      <c r="F1706" s="293"/>
      <c r="G1706" s="291"/>
      <c r="H1706" s="292">
        <v>0</v>
      </c>
      <c r="I1706" s="293" t="s">
        <v>4975</v>
      </c>
      <c r="J1706" s="293" t="s">
        <v>4976</v>
      </c>
      <c r="K1706" s="293" t="s">
        <v>4737</v>
      </c>
      <c r="L1706" s="293" t="s">
        <v>4840</v>
      </c>
      <c r="M1706" s="293" t="s">
        <v>4841</v>
      </c>
      <c r="N1706" s="293"/>
      <c r="O1706" s="293" t="s">
        <v>10248</v>
      </c>
      <c r="P1706" s="293" t="s">
        <v>10245</v>
      </c>
      <c r="Q1706" s="293" t="s">
        <v>4741</v>
      </c>
    </row>
    <row r="1707" spans="1:17" x14ac:dyDescent="0.25">
      <c r="A1707" s="293" t="s">
        <v>10281</v>
      </c>
      <c r="B1707" s="293" t="s">
        <v>10282</v>
      </c>
      <c r="C1707" s="293" t="s">
        <v>10283</v>
      </c>
      <c r="D1707" s="293"/>
      <c r="E1707" s="293" t="s">
        <v>10252</v>
      </c>
      <c r="F1707" s="293"/>
      <c r="G1707" s="291"/>
      <c r="H1707" s="292">
        <v>0</v>
      </c>
      <c r="I1707" s="293" t="s">
        <v>5200</v>
      </c>
      <c r="J1707" s="293" t="s">
        <v>5201</v>
      </c>
      <c r="K1707" s="293" t="s">
        <v>4737</v>
      </c>
      <c r="L1707" s="293" t="s">
        <v>4840</v>
      </c>
      <c r="M1707" s="293" t="s">
        <v>5220</v>
      </c>
      <c r="N1707" s="293"/>
      <c r="O1707" s="293" t="s">
        <v>10248</v>
      </c>
      <c r="P1707" s="293" t="s">
        <v>10245</v>
      </c>
      <c r="Q1707" s="293" t="s">
        <v>4741</v>
      </c>
    </row>
    <row r="1708" spans="1:17" x14ac:dyDescent="0.25">
      <c r="A1708" s="293" t="s">
        <v>10284</v>
      </c>
      <c r="B1708" s="293" t="s">
        <v>10285</v>
      </c>
      <c r="C1708" s="293" t="s">
        <v>10286</v>
      </c>
      <c r="D1708" s="293"/>
      <c r="E1708" s="293" t="s">
        <v>10252</v>
      </c>
      <c r="F1708" s="293"/>
      <c r="G1708" s="291"/>
      <c r="H1708" s="292">
        <v>0</v>
      </c>
      <c r="I1708" s="293" t="s">
        <v>4975</v>
      </c>
      <c r="J1708" s="293" t="s">
        <v>4976</v>
      </c>
      <c r="K1708" s="293" t="s">
        <v>4737</v>
      </c>
      <c r="L1708" s="293" t="s">
        <v>4840</v>
      </c>
      <c r="M1708" s="293" t="s">
        <v>4909</v>
      </c>
      <c r="N1708" s="293"/>
      <c r="O1708" s="293" t="s">
        <v>10248</v>
      </c>
      <c r="P1708" s="293" t="s">
        <v>10245</v>
      </c>
      <c r="Q1708" s="293" t="s">
        <v>4741</v>
      </c>
    </row>
    <row r="1709" spans="1:17" x14ac:dyDescent="0.25">
      <c r="A1709" s="293" t="s">
        <v>10287</v>
      </c>
      <c r="B1709" s="293" t="s">
        <v>10288</v>
      </c>
      <c r="C1709" s="293" t="s">
        <v>10289</v>
      </c>
      <c r="D1709" s="293"/>
      <c r="E1709" s="293" t="s">
        <v>10252</v>
      </c>
      <c r="F1709" s="293"/>
      <c r="G1709" s="291"/>
      <c r="H1709" s="292">
        <v>0</v>
      </c>
      <c r="I1709" s="293" t="s">
        <v>5200</v>
      </c>
      <c r="J1709" s="293" t="s">
        <v>5201</v>
      </c>
      <c r="K1709" s="293" t="s">
        <v>4737</v>
      </c>
      <c r="L1709" s="293" t="s">
        <v>4840</v>
      </c>
      <c r="M1709" s="293" t="s">
        <v>5202</v>
      </c>
      <c r="N1709" s="293"/>
      <c r="O1709" s="293" t="s">
        <v>10248</v>
      </c>
      <c r="P1709" s="293" t="s">
        <v>10245</v>
      </c>
      <c r="Q1709" s="293" t="s">
        <v>4741</v>
      </c>
    </row>
    <row r="1710" spans="1:17" x14ac:dyDescent="0.25">
      <c r="A1710" s="293" t="s">
        <v>10290</v>
      </c>
      <c r="B1710" s="293" t="s">
        <v>10291</v>
      </c>
      <c r="C1710" s="293" t="s">
        <v>10292</v>
      </c>
      <c r="D1710" s="293"/>
      <c r="E1710" s="293" t="s">
        <v>10252</v>
      </c>
      <c r="F1710" s="293"/>
      <c r="G1710" s="291"/>
      <c r="H1710" s="292">
        <v>0</v>
      </c>
      <c r="I1710" s="293" t="s">
        <v>5200</v>
      </c>
      <c r="J1710" s="293" t="s">
        <v>5201</v>
      </c>
      <c r="K1710" s="293" t="s">
        <v>4737</v>
      </c>
      <c r="L1710" s="293" t="s">
        <v>4840</v>
      </c>
      <c r="M1710" s="293" t="s">
        <v>5166</v>
      </c>
      <c r="N1710" s="293"/>
      <c r="O1710" s="293" t="s">
        <v>10248</v>
      </c>
      <c r="P1710" s="293" t="s">
        <v>10245</v>
      </c>
      <c r="Q1710" s="293" t="s">
        <v>4741</v>
      </c>
    </row>
    <row r="1711" spans="1:17" x14ac:dyDescent="0.25">
      <c r="A1711" s="293" t="s">
        <v>10293</v>
      </c>
      <c r="B1711" s="293" t="s">
        <v>10294</v>
      </c>
      <c r="C1711" s="293" t="s">
        <v>10295</v>
      </c>
      <c r="D1711" s="293"/>
      <c r="E1711" s="293" t="s">
        <v>10252</v>
      </c>
      <c r="F1711" s="293"/>
      <c r="G1711" s="291"/>
      <c r="H1711" s="292">
        <v>0</v>
      </c>
      <c r="I1711" s="293" t="s">
        <v>5200</v>
      </c>
      <c r="J1711" s="293" t="s">
        <v>5201</v>
      </c>
      <c r="K1711" s="293" t="s">
        <v>4737</v>
      </c>
      <c r="L1711" s="293" t="s">
        <v>4840</v>
      </c>
      <c r="M1711" s="293" t="s">
        <v>4852</v>
      </c>
      <c r="N1711" s="293"/>
      <c r="O1711" s="293" t="s">
        <v>10248</v>
      </c>
      <c r="P1711" s="293" t="s">
        <v>10245</v>
      </c>
      <c r="Q1711" s="293" t="s">
        <v>4741</v>
      </c>
    </row>
    <row r="1712" spans="1:17" x14ac:dyDescent="0.25">
      <c r="A1712" s="293" t="s">
        <v>10296</v>
      </c>
      <c r="B1712" s="293" t="s">
        <v>10297</v>
      </c>
      <c r="C1712" s="293" t="s">
        <v>10298</v>
      </c>
      <c r="D1712" s="293"/>
      <c r="E1712" s="293" t="s">
        <v>10252</v>
      </c>
      <c r="F1712" s="293"/>
      <c r="G1712" s="291"/>
      <c r="H1712" s="292">
        <v>0</v>
      </c>
      <c r="I1712" s="293" t="s">
        <v>4975</v>
      </c>
      <c r="J1712" s="293" t="s">
        <v>4976</v>
      </c>
      <c r="K1712" s="293" t="s">
        <v>4737</v>
      </c>
      <c r="L1712" s="293" t="s">
        <v>4840</v>
      </c>
      <c r="M1712" s="293" t="s">
        <v>5230</v>
      </c>
      <c r="N1712" s="293"/>
      <c r="O1712" s="293" t="s">
        <v>10248</v>
      </c>
      <c r="P1712" s="293" t="s">
        <v>10245</v>
      </c>
      <c r="Q1712" s="293" t="s">
        <v>4741</v>
      </c>
    </row>
    <row r="1713" spans="1:17" x14ac:dyDescent="0.25">
      <c r="A1713" s="293" t="s">
        <v>10299</v>
      </c>
      <c r="B1713" s="293" t="s">
        <v>10300</v>
      </c>
      <c r="C1713" s="293" t="s">
        <v>10301</v>
      </c>
      <c r="D1713" s="293"/>
      <c r="E1713" s="293" t="s">
        <v>10252</v>
      </c>
      <c r="F1713" s="293"/>
      <c r="G1713" s="291"/>
      <c r="H1713" s="292">
        <v>0</v>
      </c>
      <c r="I1713" s="293" t="s">
        <v>4975</v>
      </c>
      <c r="J1713" s="293" t="s">
        <v>4976</v>
      </c>
      <c r="K1713" s="293" t="s">
        <v>4737</v>
      </c>
      <c r="L1713" s="293" t="s">
        <v>4840</v>
      </c>
      <c r="M1713" s="293" t="s">
        <v>5230</v>
      </c>
      <c r="N1713" s="293"/>
      <c r="O1713" s="293" t="s">
        <v>10248</v>
      </c>
      <c r="P1713" s="293" t="s">
        <v>10245</v>
      </c>
      <c r="Q1713" s="293" t="s">
        <v>4741</v>
      </c>
    </row>
    <row r="1714" spans="1:17" x14ac:dyDescent="0.25">
      <c r="A1714" s="293" t="s">
        <v>10302</v>
      </c>
      <c r="B1714" s="293" t="s">
        <v>10303</v>
      </c>
      <c r="C1714" s="293" t="s">
        <v>10304</v>
      </c>
      <c r="D1714" s="293"/>
      <c r="E1714" s="293" t="s">
        <v>10252</v>
      </c>
      <c r="F1714" s="293"/>
      <c r="G1714" s="291"/>
      <c r="H1714" s="292">
        <v>0</v>
      </c>
      <c r="I1714" s="293" t="s">
        <v>5200</v>
      </c>
      <c r="J1714" s="293" t="s">
        <v>5201</v>
      </c>
      <c r="K1714" s="293" t="s">
        <v>4737</v>
      </c>
      <c r="L1714" s="293" t="s">
        <v>4840</v>
      </c>
      <c r="M1714" s="293" t="s">
        <v>5220</v>
      </c>
      <c r="N1714" s="293"/>
      <c r="O1714" s="293" t="s">
        <v>10248</v>
      </c>
      <c r="P1714" s="293" t="s">
        <v>10245</v>
      </c>
      <c r="Q1714" s="293" t="s">
        <v>4741</v>
      </c>
    </row>
    <row r="1715" spans="1:17" x14ac:dyDescent="0.25">
      <c r="A1715" s="293" t="s">
        <v>10305</v>
      </c>
      <c r="B1715" s="293" t="s">
        <v>10306</v>
      </c>
      <c r="C1715" s="293" t="s">
        <v>10307</v>
      </c>
      <c r="D1715" s="293"/>
      <c r="E1715" s="293" t="s">
        <v>10252</v>
      </c>
      <c r="F1715" s="293"/>
      <c r="G1715" s="291"/>
      <c r="H1715" s="292">
        <v>0</v>
      </c>
      <c r="I1715" s="293" t="s">
        <v>4975</v>
      </c>
      <c r="J1715" s="293" t="s">
        <v>4976</v>
      </c>
      <c r="K1715" s="293" t="s">
        <v>4737</v>
      </c>
      <c r="L1715" s="293" t="s">
        <v>4840</v>
      </c>
      <c r="M1715" s="293" t="s">
        <v>5175</v>
      </c>
      <c r="N1715" s="293"/>
      <c r="O1715" s="293" t="s">
        <v>10248</v>
      </c>
      <c r="P1715" s="293" t="s">
        <v>10245</v>
      </c>
      <c r="Q1715" s="293" t="s">
        <v>4741</v>
      </c>
    </row>
    <row r="1716" spans="1:17" x14ac:dyDescent="0.25">
      <c r="A1716" s="293" t="s">
        <v>10308</v>
      </c>
      <c r="B1716" s="293" t="s">
        <v>10309</v>
      </c>
      <c r="C1716" s="293" t="s">
        <v>10310</v>
      </c>
      <c r="D1716" s="293"/>
      <c r="E1716" s="293" t="s">
        <v>10252</v>
      </c>
      <c r="F1716" s="293"/>
      <c r="G1716" s="291"/>
      <c r="H1716" s="292">
        <v>0</v>
      </c>
      <c r="I1716" s="293" t="s">
        <v>4975</v>
      </c>
      <c r="J1716" s="293" t="s">
        <v>4976</v>
      </c>
      <c r="K1716" s="293" t="s">
        <v>4737</v>
      </c>
      <c r="L1716" s="293" t="s">
        <v>4840</v>
      </c>
      <c r="M1716" s="293" t="s">
        <v>5230</v>
      </c>
      <c r="N1716" s="293"/>
      <c r="O1716" s="293" t="s">
        <v>10248</v>
      </c>
      <c r="P1716" s="293" t="s">
        <v>10245</v>
      </c>
      <c r="Q1716" s="293" t="s">
        <v>4741</v>
      </c>
    </row>
    <row r="1717" spans="1:17" x14ac:dyDescent="0.25">
      <c r="A1717" s="293" t="s">
        <v>10311</v>
      </c>
      <c r="B1717" s="293" t="s">
        <v>10312</v>
      </c>
      <c r="C1717" s="293" t="s">
        <v>10313</v>
      </c>
      <c r="D1717" s="293"/>
      <c r="E1717" s="293" t="s">
        <v>10252</v>
      </c>
      <c r="F1717" s="293"/>
      <c r="G1717" s="291"/>
      <c r="H1717" s="292">
        <v>0</v>
      </c>
      <c r="I1717" s="293" t="s">
        <v>4975</v>
      </c>
      <c r="J1717" s="293" t="s">
        <v>4976</v>
      </c>
      <c r="K1717" s="293" t="s">
        <v>4737</v>
      </c>
      <c r="L1717" s="293" t="s">
        <v>4840</v>
      </c>
      <c r="M1717" s="293" t="s">
        <v>5166</v>
      </c>
      <c r="N1717" s="293"/>
      <c r="O1717" s="293" t="s">
        <v>10248</v>
      </c>
      <c r="P1717" s="293" t="s">
        <v>10245</v>
      </c>
      <c r="Q1717" s="293" t="s">
        <v>4741</v>
      </c>
    </row>
    <row r="1718" spans="1:17" x14ac:dyDescent="0.25">
      <c r="A1718" s="293" t="s">
        <v>10314</v>
      </c>
      <c r="B1718" s="293" t="s">
        <v>10315</v>
      </c>
      <c r="C1718" s="293" t="s">
        <v>10316</v>
      </c>
      <c r="D1718" s="293"/>
      <c r="E1718" s="293" t="s">
        <v>10252</v>
      </c>
      <c r="F1718" s="293"/>
      <c r="G1718" s="291"/>
      <c r="H1718" s="292">
        <v>0</v>
      </c>
      <c r="I1718" s="293" t="s">
        <v>5200</v>
      </c>
      <c r="J1718" s="293" t="s">
        <v>5201</v>
      </c>
      <c r="K1718" s="293" t="s">
        <v>4737</v>
      </c>
      <c r="L1718" s="293" t="s">
        <v>4840</v>
      </c>
      <c r="M1718" s="293" t="s">
        <v>5210</v>
      </c>
      <c r="N1718" s="293"/>
      <c r="O1718" s="293" t="s">
        <v>10248</v>
      </c>
      <c r="P1718" s="293" t="s">
        <v>10245</v>
      </c>
      <c r="Q1718" s="293" t="s">
        <v>4741</v>
      </c>
    </row>
    <row r="1719" spans="1:17" x14ac:dyDescent="0.25">
      <c r="A1719" s="293" t="s">
        <v>10317</v>
      </c>
      <c r="B1719" s="293" t="s">
        <v>10318</v>
      </c>
      <c r="C1719" s="293" t="s">
        <v>10319</v>
      </c>
      <c r="D1719" s="293"/>
      <c r="E1719" s="293" t="s">
        <v>10252</v>
      </c>
      <c r="F1719" s="293"/>
      <c r="G1719" s="291"/>
      <c r="H1719" s="292">
        <v>0</v>
      </c>
      <c r="I1719" s="293" t="s">
        <v>5200</v>
      </c>
      <c r="J1719" s="293" t="s">
        <v>5201</v>
      </c>
      <c r="K1719" s="293" t="s">
        <v>4737</v>
      </c>
      <c r="L1719" s="293" t="s">
        <v>4840</v>
      </c>
      <c r="M1719" s="293" t="s">
        <v>5202</v>
      </c>
      <c r="N1719" s="293"/>
      <c r="O1719" s="293" t="s">
        <v>10248</v>
      </c>
      <c r="P1719" s="293" t="s">
        <v>10245</v>
      </c>
      <c r="Q1719" s="293" t="s">
        <v>4741</v>
      </c>
    </row>
    <row r="1720" spans="1:17" x14ac:dyDescent="0.25">
      <c r="A1720" s="293" t="s">
        <v>10320</v>
      </c>
      <c r="B1720" s="293" t="s">
        <v>10321</v>
      </c>
      <c r="C1720" s="293" t="s">
        <v>10322</v>
      </c>
      <c r="D1720" s="293"/>
      <c r="E1720" s="293" t="s">
        <v>10252</v>
      </c>
      <c r="F1720" s="293"/>
      <c r="G1720" s="291"/>
      <c r="H1720" s="292">
        <v>0</v>
      </c>
      <c r="I1720" s="293" t="s">
        <v>5200</v>
      </c>
      <c r="J1720" s="293" t="s">
        <v>5201</v>
      </c>
      <c r="K1720" s="293" t="s">
        <v>4737</v>
      </c>
      <c r="L1720" s="293" t="s">
        <v>4840</v>
      </c>
      <c r="M1720" s="293" t="s">
        <v>5202</v>
      </c>
      <c r="N1720" s="293"/>
      <c r="O1720" s="293" t="s">
        <v>10248</v>
      </c>
      <c r="P1720" s="293" t="s">
        <v>10245</v>
      </c>
      <c r="Q1720" s="293" t="s">
        <v>4741</v>
      </c>
    </row>
    <row r="1721" spans="1:17" x14ac:dyDescent="0.25">
      <c r="A1721" s="293" t="s">
        <v>10323</v>
      </c>
      <c r="B1721" s="293" t="s">
        <v>10324</v>
      </c>
      <c r="C1721" s="293" t="s">
        <v>10325</v>
      </c>
      <c r="D1721" s="293"/>
      <c r="E1721" s="293" t="s">
        <v>10252</v>
      </c>
      <c r="F1721" s="293"/>
      <c r="G1721" s="291"/>
      <c r="H1721" s="292">
        <v>0</v>
      </c>
      <c r="I1721" s="293" t="s">
        <v>5200</v>
      </c>
      <c r="J1721" s="293" t="s">
        <v>5201</v>
      </c>
      <c r="K1721" s="293" t="s">
        <v>4737</v>
      </c>
      <c r="L1721" s="293" t="s">
        <v>4840</v>
      </c>
      <c r="M1721" s="293" t="s">
        <v>5202</v>
      </c>
      <c r="N1721" s="293"/>
      <c r="O1721" s="293" t="s">
        <v>10248</v>
      </c>
      <c r="P1721" s="293" t="s">
        <v>10245</v>
      </c>
      <c r="Q1721" s="293" t="s">
        <v>4741</v>
      </c>
    </row>
    <row r="1722" spans="1:17" x14ac:dyDescent="0.25">
      <c r="A1722" s="293" t="s">
        <v>10326</v>
      </c>
      <c r="B1722" s="293" t="s">
        <v>10327</v>
      </c>
      <c r="C1722" s="293" t="s">
        <v>10328</v>
      </c>
      <c r="D1722" s="293"/>
      <c r="E1722" s="293" t="s">
        <v>10252</v>
      </c>
      <c r="F1722" s="293"/>
      <c r="G1722" s="291"/>
      <c r="H1722" s="292">
        <v>0</v>
      </c>
      <c r="I1722" s="293" t="s">
        <v>5200</v>
      </c>
      <c r="J1722" s="293" t="s">
        <v>5201</v>
      </c>
      <c r="K1722" s="293" t="s">
        <v>4737</v>
      </c>
      <c r="L1722" s="293" t="s">
        <v>4840</v>
      </c>
      <c r="M1722" s="293" t="s">
        <v>5220</v>
      </c>
      <c r="N1722" s="293"/>
      <c r="O1722" s="293" t="s">
        <v>10248</v>
      </c>
      <c r="P1722" s="293" t="s">
        <v>10245</v>
      </c>
      <c r="Q1722" s="293" t="s">
        <v>4741</v>
      </c>
    </row>
    <row r="1723" spans="1:17" x14ac:dyDescent="0.25">
      <c r="A1723" s="293" t="s">
        <v>10329</v>
      </c>
      <c r="B1723" s="293" t="s">
        <v>10330</v>
      </c>
      <c r="C1723" s="293" t="s">
        <v>10331</v>
      </c>
      <c r="D1723" s="293"/>
      <c r="E1723" s="293" t="s">
        <v>10252</v>
      </c>
      <c r="F1723" s="293"/>
      <c r="G1723" s="291"/>
      <c r="H1723" s="292">
        <v>0</v>
      </c>
      <c r="I1723" s="293" t="s">
        <v>4975</v>
      </c>
      <c r="J1723" s="293" t="s">
        <v>4976</v>
      </c>
      <c r="K1723" s="293" t="s">
        <v>4737</v>
      </c>
      <c r="L1723" s="293" t="s">
        <v>4840</v>
      </c>
      <c r="M1723" s="293" t="s">
        <v>4909</v>
      </c>
      <c r="N1723" s="293"/>
      <c r="O1723" s="293" t="s">
        <v>10248</v>
      </c>
      <c r="P1723" s="293" t="s">
        <v>10245</v>
      </c>
      <c r="Q1723" s="293" t="s">
        <v>4741</v>
      </c>
    </row>
    <row r="1724" spans="1:17" x14ac:dyDescent="0.25">
      <c r="A1724" s="293" t="s">
        <v>10332</v>
      </c>
      <c r="B1724" s="293" t="s">
        <v>10333</v>
      </c>
      <c r="C1724" s="293" t="s">
        <v>10334</v>
      </c>
      <c r="D1724" s="293"/>
      <c r="E1724" s="293" t="s">
        <v>10252</v>
      </c>
      <c r="F1724" s="293"/>
      <c r="G1724" s="291"/>
      <c r="H1724" s="292">
        <v>0</v>
      </c>
      <c r="I1724" s="293" t="s">
        <v>4975</v>
      </c>
      <c r="J1724" s="293" t="s">
        <v>4976</v>
      </c>
      <c r="K1724" s="293" t="s">
        <v>4737</v>
      </c>
      <c r="L1724" s="293" t="s">
        <v>4840</v>
      </c>
      <c r="M1724" s="293" t="s">
        <v>6026</v>
      </c>
      <c r="N1724" s="293" t="s">
        <v>10335</v>
      </c>
      <c r="O1724" s="293" t="s">
        <v>10248</v>
      </c>
      <c r="P1724" s="293" t="s">
        <v>10245</v>
      </c>
      <c r="Q1724" s="293" t="s">
        <v>4741</v>
      </c>
    </row>
    <row r="1725" spans="1:17" x14ac:dyDescent="0.25">
      <c r="A1725" s="293" t="s">
        <v>10336</v>
      </c>
      <c r="B1725" s="293" t="s">
        <v>10337</v>
      </c>
      <c r="C1725" s="293" t="s">
        <v>10338</v>
      </c>
      <c r="D1725" s="293"/>
      <c r="E1725" s="293" t="s">
        <v>10252</v>
      </c>
      <c r="F1725" s="293"/>
      <c r="G1725" s="291"/>
      <c r="H1725" s="292">
        <v>0</v>
      </c>
      <c r="I1725" s="293" t="s">
        <v>5200</v>
      </c>
      <c r="J1725" s="293" t="s">
        <v>5201</v>
      </c>
      <c r="K1725" s="293" t="s">
        <v>4737</v>
      </c>
      <c r="L1725" s="293" t="s">
        <v>4840</v>
      </c>
      <c r="M1725" s="293" t="s">
        <v>5202</v>
      </c>
      <c r="N1725" s="293" t="s">
        <v>8523</v>
      </c>
      <c r="O1725" s="293" t="s">
        <v>10248</v>
      </c>
      <c r="P1725" s="293" t="s">
        <v>10245</v>
      </c>
      <c r="Q1725" s="293" t="s">
        <v>4741</v>
      </c>
    </row>
    <row r="1726" spans="1:17" x14ac:dyDescent="0.25">
      <c r="A1726" s="293" t="s">
        <v>10339</v>
      </c>
      <c r="B1726" s="293" t="s">
        <v>10340</v>
      </c>
      <c r="C1726" s="293" t="s">
        <v>10341</v>
      </c>
      <c r="D1726" s="293"/>
      <c r="E1726" s="293" t="s">
        <v>10252</v>
      </c>
      <c r="F1726" s="293"/>
      <c r="G1726" s="291"/>
      <c r="H1726" s="292">
        <v>0</v>
      </c>
      <c r="I1726" s="293" t="s">
        <v>5200</v>
      </c>
      <c r="J1726" s="293" t="s">
        <v>5201</v>
      </c>
      <c r="K1726" s="293" t="s">
        <v>4737</v>
      </c>
      <c r="L1726" s="293" t="s">
        <v>4840</v>
      </c>
      <c r="M1726" s="293" t="s">
        <v>4852</v>
      </c>
      <c r="N1726" s="293" t="s">
        <v>9475</v>
      </c>
      <c r="O1726" s="293" t="s">
        <v>10248</v>
      </c>
      <c r="P1726" s="293" t="s">
        <v>10245</v>
      </c>
      <c r="Q1726" s="293" t="s">
        <v>4741</v>
      </c>
    </row>
    <row r="1727" spans="1:17" x14ac:dyDescent="0.25">
      <c r="A1727" s="293" t="s">
        <v>10342</v>
      </c>
      <c r="B1727" s="293" t="s">
        <v>10343</v>
      </c>
      <c r="C1727" s="293" t="s">
        <v>10344</v>
      </c>
      <c r="D1727" s="293"/>
      <c r="E1727" s="293" t="s">
        <v>10252</v>
      </c>
      <c r="F1727" s="293"/>
      <c r="G1727" s="291"/>
      <c r="H1727" s="292">
        <v>0</v>
      </c>
      <c r="I1727" s="293" t="s">
        <v>5200</v>
      </c>
      <c r="J1727" s="293" t="s">
        <v>5201</v>
      </c>
      <c r="K1727" s="293" t="s">
        <v>4737</v>
      </c>
      <c r="L1727" s="293" t="s">
        <v>4840</v>
      </c>
      <c r="M1727" s="293" t="s">
        <v>5210</v>
      </c>
      <c r="N1727" s="293" t="s">
        <v>8506</v>
      </c>
      <c r="O1727" s="293" t="s">
        <v>10248</v>
      </c>
      <c r="P1727" s="293" t="s">
        <v>10245</v>
      </c>
      <c r="Q1727" s="293" t="s">
        <v>4741</v>
      </c>
    </row>
    <row r="1728" spans="1:17" x14ac:dyDescent="0.25">
      <c r="A1728" s="293" t="s">
        <v>10345</v>
      </c>
      <c r="B1728" s="293" t="s">
        <v>10346</v>
      </c>
      <c r="C1728" s="293" t="s">
        <v>10347</v>
      </c>
      <c r="D1728" s="293"/>
      <c r="E1728" s="293" t="s">
        <v>10252</v>
      </c>
      <c r="F1728" s="293"/>
      <c r="G1728" s="291"/>
      <c r="H1728" s="292">
        <v>0</v>
      </c>
      <c r="I1728" s="293" t="s">
        <v>4975</v>
      </c>
      <c r="J1728" s="293" t="s">
        <v>4976</v>
      </c>
      <c r="K1728" s="293" t="s">
        <v>4737</v>
      </c>
      <c r="L1728" s="293" t="s">
        <v>4840</v>
      </c>
      <c r="M1728" s="293" t="s">
        <v>5166</v>
      </c>
      <c r="N1728" s="293" t="s">
        <v>10348</v>
      </c>
      <c r="O1728" s="293" t="s">
        <v>10248</v>
      </c>
      <c r="P1728" s="293" t="s">
        <v>10245</v>
      </c>
      <c r="Q1728" s="293" t="s">
        <v>4741</v>
      </c>
    </row>
    <row r="1729" spans="1:17" x14ac:dyDescent="0.25">
      <c r="A1729" s="293" t="s">
        <v>10349</v>
      </c>
      <c r="B1729" s="293" t="s">
        <v>10350</v>
      </c>
      <c r="C1729" s="293" t="s">
        <v>10351</v>
      </c>
      <c r="D1729" s="293"/>
      <c r="E1729" s="293" t="s">
        <v>10252</v>
      </c>
      <c r="F1729" s="293"/>
      <c r="G1729" s="291"/>
      <c r="H1729" s="292">
        <v>0</v>
      </c>
      <c r="I1729" s="293" t="s">
        <v>5200</v>
      </c>
      <c r="J1729" s="293" t="s">
        <v>5201</v>
      </c>
      <c r="K1729" s="293" t="s">
        <v>4737</v>
      </c>
      <c r="L1729" s="293" t="s">
        <v>4840</v>
      </c>
      <c r="M1729" s="293" t="s">
        <v>4852</v>
      </c>
      <c r="N1729" s="293" t="s">
        <v>10352</v>
      </c>
      <c r="O1729" s="293" t="s">
        <v>10248</v>
      </c>
      <c r="P1729" s="293" t="s">
        <v>10245</v>
      </c>
      <c r="Q1729" s="293" t="s">
        <v>4741</v>
      </c>
    </row>
    <row r="1730" spans="1:17" x14ac:dyDescent="0.25">
      <c r="A1730" s="293" t="s">
        <v>10353</v>
      </c>
      <c r="B1730" s="293" t="s">
        <v>10354</v>
      </c>
      <c r="C1730" s="293" t="s">
        <v>10355</v>
      </c>
      <c r="D1730" s="293"/>
      <c r="E1730" s="293" t="s">
        <v>10252</v>
      </c>
      <c r="F1730" s="293"/>
      <c r="G1730" s="291"/>
      <c r="H1730" s="292">
        <v>0</v>
      </c>
      <c r="I1730" s="293" t="s">
        <v>5200</v>
      </c>
      <c r="J1730" s="293" t="s">
        <v>5201</v>
      </c>
      <c r="K1730" s="293" t="s">
        <v>4737</v>
      </c>
      <c r="L1730" s="293" t="s">
        <v>4840</v>
      </c>
      <c r="M1730" s="293" t="s">
        <v>5220</v>
      </c>
      <c r="N1730" s="293" t="s">
        <v>10356</v>
      </c>
      <c r="O1730" s="293" t="s">
        <v>10248</v>
      </c>
      <c r="P1730" s="293" t="s">
        <v>10245</v>
      </c>
      <c r="Q1730" s="293" t="s">
        <v>4741</v>
      </c>
    </row>
    <row r="1731" spans="1:17" x14ac:dyDescent="0.25">
      <c r="A1731" s="293" t="s">
        <v>10357</v>
      </c>
      <c r="B1731" s="293" t="s">
        <v>10358</v>
      </c>
      <c r="C1731" s="293" t="s">
        <v>10359</v>
      </c>
      <c r="D1731" s="293"/>
      <c r="E1731" s="293" t="s">
        <v>10252</v>
      </c>
      <c r="F1731" s="293"/>
      <c r="G1731" s="291"/>
      <c r="H1731" s="292">
        <v>0</v>
      </c>
      <c r="I1731" s="293" t="s">
        <v>5200</v>
      </c>
      <c r="J1731" s="293" t="s">
        <v>5201</v>
      </c>
      <c r="K1731" s="293" t="s">
        <v>4737</v>
      </c>
      <c r="L1731" s="293" t="s">
        <v>4840</v>
      </c>
      <c r="M1731" s="293" t="s">
        <v>5333</v>
      </c>
      <c r="N1731" s="293" t="s">
        <v>10360</v>
      </c>
      <c r="O1731" s="293" t="s">
        <v>10248</v>
      </c>
      <c r="P1731" s="293" t="s">
        <v>10245</v>
      </c>
      <c r="Q1731" s="293" t="s">
        <v>4741</v>
      </c>
    </row>
    <row r="1732" spans="1:17" x14ac:dyDescent="0.25">
      <c r="A1732" s="293" t="s">
        <v>10361</v>
      </c>
      <c r="B1732" s="293" t="s">
        <v>10362</v>
      </c>
      <c r="C1732" s="293" t="s">
        <v>10363</v>
      </c>
      <c r="D1732" s="293"/>
      <c r="E1732" s="293" t="s">
        <v>10252</v>
      </c>
      <c r="F1732" s="293"/>
      <c r="G1732" s="291"/>
      <c r="H1732" s="292">
        <v>0</v>
      </c>
      <c r="I1732" s="293" t="s">
        <v>5200</v>
      </c>
      <c r="J1732" s="293" t="s">
        <v>5201</v>
      </c>
      <c r="K1732" s="293" t="s">
        <v>4737</v>
      </c>
      <c r="L1732" s="293" t="s">
        <v>4840</v>
      </c>
      <c r="M1732" s="293" t="s">
        <v>5202</v>
      </c>
      <c r="N1732" s="293" t="s">
        <v>8523</v>
      </c>
      <c r="O1732" s="293" t="s">
        <v>10248</v>
      </c>
      <c r="P1732" s="293" t="s">
        <v>10245</v>
      </c>
      <c r="Q1732" s="293" t="s">
        <v>4741</v>
      </c>
    </row>
    <row r="1733" spans="1:17" x14ac:dyDescent="0.25">
      <c r="A1733" s="293" t="s">
        <v>10364</v>
      </c>
      <c r="B1733" s="293" t="s">
        <v>10365</v>
      </c>
      <c r="C1733" s="293" t="s">
        <v>10366</v>
      </c>
      <c r="D1733" s="293"/>
      <c r="E1733" s="293" t="s">
        <v>10252</v>
      </c>
      <c r="F1733" s="293"/>
      <c r="G1733" s="291"/>
      <c r="H1733" s="292">
        <v>0</v>
      </c>
      <c r="I1733" s="293" t="s">
        <v>5200</v>
      </c>
      <c r="J1733" s="293" t="s">
        <v>5201</v>
      </c>
      <c r="K1733" s="293" t="s">
        <v>4737</v>
      </c>
      <c r="L1733" s="293" t="s">
        <v>4840</v>
      </c>
      <c r="M1733" s="293" t="s">
        <v>5220</v>
      </c>
      <c r="N1733" s="293" t="s">
        <v>10367</v>
      </c>
      <c r="O1733" s="293" t="s">
        <v>10248</v>
      </c>
      <c r="P1733" s="293" t="s">
        <v>10245</v>
      </c>
      <c r="Q1733" s="293" t="s">
        <v>4741</v>
      </c>
    </row>
    <row r="1734" spans="1:17" x14ac:dyDescent="0.25">
      <c r="A1734" s="293" t="s">
        <v>10368</v>
      </c>
      <c r="B1734" s="293" t="s">
        <v>10369</v>
      </c>
      <c r="C1734" s="293" t="s">
        <v>10370</v>
      </c>
      <c r="D1734" s="293"/>
      <c r="E1734" s="293" t="s">
        <v>10252</v>
      </c>
      <c r="F1734" s="293"/>
      <c r="G1734" s="291"/>
      <c r="H1734" s="292">
        <v>0</v>
      </c>
      <c r="I1734" s="293" t="s">
        <v>5200</v>
      </c>
      <c r="J1734" s="293" t="s">
        <v>5201</v>
      </c>
      <c r="K1734" s="293" t="s">
        <v>4737</v>
      </c>
      <c r="L1734" s="293" t="s">
        <v>4840</v>
      </c>
      <c r="M1734" s="293" t="s">
        <v>4852</v>
      </c>
      <c r="N1734" s="293" t="s">
        <v>9475</v>
      </c>
      <c r="O1734" s="293" t="s">
        <v>10248</v>
      </c>
      <c r="P1734" s="293" t="s">
        <v>10245</v>
      </c>
      <c r="Q1734" s="293" t="s">
        <v>4741</v>
      </c>
    </row>
    <row r="1735" spans="1:17" x14ac:dyDescent="0.25">
      <c r="A1735" s="293" t="s">
        <v>10371</v>
      </c>
      <c r="B1735" s="293" t="s">
        <v>10372</v>
      </c>
      <c r="C1735" s="293" t="s">
        <v>10373</v>
      </c>
      <c r="D1735" s="293"/>
      <c r="E1735" s="293" t="s">
        <v>10252</v>
      </c>
      <c r="F1735" s="293"/>
      <c r="G1735" s="291"/>
      <c r="H1735" s="292">
        <v>0</v>
      </c>
      <c r="I1735" s="293" t="s">
        <v>5200</v>
      </c>
      <c r="J1735" s="293" t="s">
        <v>5201</v>
      </c>
      <c r="K1735" s="293" t="s">
        <v>4737</v>
      </c>
      <c r="L1735" s="293" t="s">
        <v>4840</v>
      </c>
      <c r="M1735" s="293" t="s">
        <v>5220</v>
      </c>
      <c r="N1735" s="293" t="s">
        <v>10374</v>
      </c>
      <c r="O1735" s="293" t="s">
        <v>10248</v>
      </c>
      <c r="P1735" s="293" t="s">
        <v>10245</v>
      </c>
      <c r="Q1735" s="293" t="s">
        <v>4741</v>
      </c>
    </row>
    <row r="1736" spans="1:17" x14ac:dyDescent="0.25">
      <c r="A1736" s="293" t="s">
        <v>10375</v>
      </c>
      <c r="B1736" s="293" t="s">
        <v>10376</v>
      </c>
      <c r="C1736" s="293" t="s">
        <v>10377</v>
      </c>
      <c r="D1736" s="293"/>
      <c r="E1736" s="293" t="s">
        <v>10252</v>
      </c>
      <c r="F1736" s="293"/>
      <c r="G1736" s="291"/>
      <c r="H1736" s="292">
        <v>0</v>
      </c>
      <c r="I1736" s="293" t="s">
        <v>5200</v>
      </c>
      <c r="J1736" s="293" t="s">
        <v>5201</v>
      </c>
      <c r="K1736" s="293" t="s">
        <v>4737</v>
      </c>
      <c r="L1736" s="293" t="s">
        <v>4840</v>
      </c>
      <c r="M1736" s="293" t="s">
        <v>5220</v>
      </c>
      <c r="N1736" s="293" t="s">
        <v>8510</v>
      </c>
      <c r="O1736" s="293" t="s">
        <v>10248</v>
      </c>
      <c r="P1736" s="293" t="s">
        <v>10245</v>
      </c>
      <c r="Q1736" s="293" t="s">
        <v>4741</v>
      </c>
    </row>
    <row r="1737" spans="1:17" x14ac:dyDescent="0.25">
      <c r="A1737" s="293" t="s">
        <v>10378</v>
      </c>
      <c r="B1737" s="293" t="s">
        <v>10379</v>
      </c>
      <c r="C1737" s="293" t="s">
        <v>10380</v>
      </c>
      <c r="D1737" s="293"/>
      <c r="E1737" s="293" t="s">
        <v>10252</v>
      </c>
      <c r="F1737" s="293"/>
      <c r="G1737" s="291"/>
      <c r="H1737" s="292">
        <v>0</v>
      </c>
      <c r="I1737" s="293" t="s">
        <v>4975</v>
      </c>
      <c r="J1737" s="293" t="s">
        <v>4976</v>
      </c>
      <c r="K1737" s="293" t="s">
        <v>4737</v>
      </c>
      <c r="L1737" s="293" t="s">
        <v>4840</v>
      </c>
      <c r="M1737" s="293" t="s">
        <v>5175</v>
      </c>
      <c r="N1737" s="293"/>
      <c r="O1737" s="293" t="s">
        <v>10248</v>
      </c>
      <c r="P1737" s="293" t="s">
        <v>10245</v>
      </c>
      <c r="Q1737" s="293" t="s">
        <v>4741</v>
      </c>
    </row>
    <row r="1738" spans="1:17" x14ac:dyDescent="0.25">
      <c r="A1738" s="293" t="s">
        <v>10381</v>
      </c>
      <c r="B1738" s="293" t="s">
        <v>10382</v>
      </c>
      <c r="C1738" s="293" t="s">
        <v>10383</v>
      </c>
      <c r="D1738" s="293"/>
      <c r="E1738" s="293" t="s">
        <v>10252</v>
      </c>
      <c r="F1738" s="293" t="s">
        <v>4750</v>
      </c>
      <c r="G1738" s="291">
        <v>60</v>
      </c>
      <c r="H1738" s="292">
        <v>0</v>
      </c>
      <c r="I1738" s="293" t="s">
        <v>5200</v>
      </c>
      <c r="J1738" s="293" t="s">
        <v>5201</v>
      </c>
      <c r="K1738" s="293" t="s">
        <v>4737</v>
      </c>
      <c r="L1738" s="293" t="s">
        <v>4840</v>
      </c>
      <c r="M1738" s="293" t="s">
        <v>4852</v>
      </c>
      <c r="N1738" s="293"/>
      <c r="O1738" s="293" t="s">
        <v>10248</v>
      </c>
      <c r="P1738" s="293" t="s">
        <v>10245</v>
      </c>
      <c r="Q1738" s="293" t="s">
        <v>4741</v>
      </c>
    </row>
    <row r="1739" spans="1:17" x14ac:dyDescent="0.25">
      <c r="A1739" s="293" t="s">
        <v>10384</v>
      </c>
      <c r="B1739" s="293" t="s">
        <v>10385</v>
      </c>
      <c r="C1739" s="293" t="s">
        <v>10386</v>
      </c>
      <c r="D1739" s="293"/>
      <c r="E1739" s="293" t="s">
        <v>4973</v>
      </c>
      <c r="F1739" s="293" t="s">
        <v>4750</v>
      </c>
      <c r="G1739" s="291"/>
      <c r="H1739" s="292">
        <v>0</v>
      </c>
      <c r="I1739" s="293" t="s">
        <v>4975</v>
      </c>
      <c r="J1739" s="293" t="s">
        <v>4976</v>
      </c>
      <c r="K1739" s="293" t="s">
        <v>4737</v>
      </c>
      <c r="L1739" s="293" t="s">
        <v>4840</v>
      </c>
      <c r="M1739" s="293" t="s">
        <v>5161</v>
      </c>
      <c r="N1739" s="293"/>
      <c r="O1739" s="293" t="s">
        <v>10248</v>
      </c>
      <c r="P1739" s="293" t="s">
        <v>10245</v>
      </c>
      <c r="Q1739" s="293" t="s">
        <v>4741</v>
      </c>
    </row>
    <row r="1740" spans="1:17" x14ac:dyDescent="0.25">
      <c r="A1740" s="293" t="s">
        <v>10387</v>
      </c>
      <c r="B1740" s="293" t="s">
        <v>10388</v>
      </c>
      <c r="C1740" s="293" t="s">
        <v>10389</v>
      </c>
      <c r="D1740" s="293"/>
      <c r="E1740" s="293" t="s">
        <v>10252</v>
      </c>
      <c r="F1740" s="293"/>
      <c r="G1740" s="291"/>
      <c r="H1740" s="292">
        <v>0</v>
      </c>
      <c r="I1740" s="293" t="s">
        <v>5200</v>
      </c>
      <c r="J1740" s="293" t="s">
        <v>5201</v>
      </c>
      <c r="K1740" s="293" t="s">
        <v>4737</v>
      </c>
      <c r="L1740" s="293" t="s">
        <v>4840</v>
      </c>
      <c r="M1740" s="293" t="s">
        <v>9497</v>
      </c>
      <c r="N1740" s="293"/>
      <c r="O1740" s="293" t="s">
        <v>10248</v>
      </c>
      <c r="P1740" s="293" t="s">
        <v>10245</v>
      </c>
      <c r="Q1740" s="293" t="s">
        <v>4741</v>
      </c>
    </row>
    <row r="1741" spans="1:17" x14ac:dyDescent="0.25">
      <c r="A1741" s="293" t="s">
        <v>10390</v>
      </c>
      <c r="B1741" s="293" t="s">
        <v>10391</v>
      </c>
      <c r="C1741" s="293" t="s">
        <v>10392</v>
      </c>
      <c r="D1741" s="293"/>
      <c r="E1741" s="293" t="s">
        <v>10252</v>
      </c>
      <c r="F1741" s="293" t="s">
        <v>4750</v>
      </c>
      <c r="G1741" s="291">
        <v>60</v>
      </c>
      <c r="H1741" s="292">
        <v>0</v>
      </c>
      <c r="I1741" s="293" t="s">
        <v>4975</v>
      </c>
      <c r="J1741" s="293" t="s">
        <v>4976</v>
      </c>
      <c r="K1741" s="293" t="s">
        <v>4737</v>
      </c>
      <c r="L1741" s="293" t="s">
        <v>4840</v>
      </c>
      <c r="M1741" s="293" t="s">
        <v>5310</v>
      </c>
      <c r="N1741" s="293"/>
      <c r="O1741" s="293" t="s">
        <v>10248</v>
      </c>
      <c r="P1741" s="293" t="s">
        <v>10245</v>
      </c>
      <c r="Q1741" s="293" t="s">
        <v>4741</v>
      </c>
    </row>
    <row r="1742" spans="1:17" x14ac:dyDescent="0.25">
      <c r="A1742" s="293" t="s">
        <v>10393</v>
      </c>
      <c r="B1742" s="293" t="s">
        <v>10394</v>
      </c>
      <c r="C1742" s="293" t="s">
        <v>10395</v>
      </c>
      <c r="D1742" s="293"/>
      <c r="E1742" s="293" t="s">
        <v>10252</v>
      </c>
      <c r="F1742" s="293"/>
      <c r="G1742" s="291"/>
      <c r="H1742" s="292">
        <v>0</v>
      </c>
      <c r="I1742" s="293" t="s">
        <v>5200</v>
      </c>
      <c r="J1742" s="293" t="s">
        <v>5201</v>
      </c>
      <c r="K1742" s="293" t="s">
        <v>4737</v>
      </c>
      <c r="L1742" s="293" t="s">
        <v>4840</v>
      </c>
      <c r="M1742" s="293" t="s">
        <v>5220</v>
      </c>
      <c r="N1742" s="293"/>
      <c r="O1742" s="293" t="s">
        <v>10248</v>
      </c>
      <c r="P1742" s="293" t="s">
        <v>10245</v>
      </c>
      <c r="Q1742" s="293" t="s">
        <v>4741</v>
      </c>
    </row>
    <row r="1743" spans="1:17" x14ac:dyDescent="0.25">
      <c r="A1743" s="293" t="s">
        <v>10396</v>
      </c>
      <c r="B1743" s="293" t="s">
        <v>10397</v>
      </c>
      <c r="C1743" s="293" t="s">
        <v>10398</v>
      </c>
      <c r="D1743" s="293"/>
      <c r="E1743" s="293" t="s">
        <v>9769</v>
      </c>
      <c r="F1743" s="293" t="s">
        <v>4750</v>
      </c>
      <c r="G1743" s="291"/>
      <c r="H1743" s="292">
        <v>0</v>
      </c>
      <c r="I1743" s="293" t="s">
        <v>1230</v>
      </c>
      <c r="J1743" s="293" t="s">
        <v>5067</v>
      </c>
      <c r="K1743" s="293" t="s">
        <v>4737</v>
      </c>
      <c r="L1743" s="293" t="s">
        <v>5047</v>
      </c>
      <c r="M1743" s="293" t="s">
        <v>4806</v>
      </c>
      <c r="N1743" s="293"/>
      <c r="O1743" s="293" t="s">
        <v>10248</v>
      </c>
      <c r="P1743" s="293" t="s">
        <v>10245</v>
      </c>
      <c r="Q1743" s="293" t="s">
        <v>4741</v>
      </c>
    </row>
    <row r="1744" spans="1:17" x14ac:dyDescent="0.25">
      <c r="A1744" s="293" t="s">
        <v>10399</v>
      </c>
      <c r="B1744" s="293" t="s">
        <v>10400</v>
      </c>
      <c r="C1744" s="293" t="s">
        <v>10401</v>
      </c>
      <c r="D1744" s="293"/>
      <c r="E1744" s="293" t="s">
        <v>9769</v>
      </c>
      <c r="F1744" s="293" t="s">
        <v>4750</v>
      </c>
      <c r="G1744" s="291"/>
      <c r="H1744" s="292">
        <v>0</v>
      </c>
      <c r="I1744" s="293" t="s">
        <v>1230</v>
      </c>
      <c r="J1744" s="293" t="s">
        <v>5067</v>
      </c>
      <c r="K1744" s="293" t="s">
        <v>4737</v>
      </c>
      <c r="L1744" s="293" t="s">
        <v>5047</v>
      </c>
      <c r="M1744" s="293" t="s">
        <v>4806</v>
      </c>
      <c r="N1744" s="293"/>
      <c r="O1744" s="293" t="s">
        <v>10248</v>
      </c>
      <c r="P1744" s="293" t="s">
        <v>10245</v>
      </c>
      <c r="Q1744" s="293" t="s">
        <v>4741</v>
      </c>
    </row>
    <row r="1745" spans="1:17" x14ac:dyDescent="0.25">
      <c r="A1745" s="293" t="s">
        <v>10402</v>
      </c>
      <c r="B1745" s="293" t="s">
        <v>10403</v>
      </c>
      <c r="C1745" s="293" t="s">
        <v>10404</v>
      </c>
      <c r="D1745" s="293"/>
      <c r="E1745" s="293" t="s">
        <v>9769</v>
      </c>
      <c r="F1745" s="293" t="s">
        <v>4750</v>
      </c>
      <c r="G1745" s="291"/>
      <c r="H1745" s="292">
        <v>0</v>
      </c>
      <c r="I1745" s="293" t="s">
        <v>1230</v>
      </c>
      <c r="J1745" s="293" t="s">
        <v>5067</v>
      </c>
      <c r="K1745" s="293" t="s">
        <v>4737</v>
      </c>
      <c r="L1745" s="293" t="s">
        <v>4805</v>
      </c>
      <c r="M1745" s="293" t="s">
        <v>4806</v>
      </c>
      <c r="N1745" s="293"/>
      <c r="O1745" s="293" t="s">
        <v>10248</v>
      </c>
      <c r="P1745" s="293" t="s">
        <v>10245</v>
      </c>
      <c r="Q1745" s="293" t="s">
        <v>4741</v>
      </c>
    </row>
    <row r="1746" spans="1:17" x14ac:dyDescent="0.25">
      <c r="A1746" s="293" t="s">
        <v>10405</v>
      </c>
      <c r="B1746" s="293" t="s">
        <v>10406</v>
      </c>
      <c r="C1746" s="293" t="s">
        <v>10407</v>
      </c>
      <c r="D1746" s="293"/>
      <c r="E1746" s="293" t="s">
        <v>9769</v>
      </c>
      <c r="F1746" s="293" t="s">
        <v>4750</v>
      </c>
      <c r="G1746" s="291"/>
      <c r="H1746" s="292">
        <v>0</v>
      </c>
      <c r="I1746" s="293" t="s">
        <v>1230</v>
      </c>
      <c r="J1746" s="293" t="s">
        <v>5067</v>
      </c>
      <c r="K1746" s="293" t="s">
        <v>4737</v>
      </c>
      <c r="L1746" s="293" t="s">
        <v>4805</v>
      </c>
      <c r="M1746" s="293" t="s">
        <v>4806</v>
      </c>
      <c r="N1746" s="293"/>
      <c r="O1746" s="293" t="s">
        <v>10248</v>
      </c>
      <c r="P1746" s="293" t="s">
        <v>10245</v>
      </c>
      <c r="Q1746" s="293" t="s">
        <v>4741</v>
      </c>
    </row>
    <row r="1747" spans="1:17" x14ac:dyDescent="0.25">
      <c r="A1747" s="293" t="s">
        <v>115</v>
      </c>
      <c r="B1747" s="293" t="s">
        <v>10408</v>
      </c>
      <c r="C1747" s="293" t="s">
        <v>1702</v>
      </c>
      <c r="D1747" s="293"/>
      <c r="E1747" s="293" t="s">
        <v>7186</v>
      </c>
      <c r="F1747" s="293" t="s">
        <v>10409</v>
      </c>
      <c r="G1747" s="291"/>
      <c r="H1747" s="292">
        <v>0</v>
      </c>
      <c r="I1747" s="293" t="s">
        <v>5200</v>
      </c>
      <c r="J1747" s="293" t="s">
        <v>5201</v>
      </c>
      <c r="K1747" s="293" t="s">
        <v>4737</v>
      </c>
      <c r="L1747" s="293" t="s">
        <v>4840</v>
      </c>
      <c r="M1747" s="293" t="s">
        <v>10410</v>
      </c>
      <c r="N1747" s="293" t="s">
        <v>10411</v>
      </c>
      <c r="O1747" s="293" t="s">
        <v>18841</v>
      </c>
      <c r="P1747" s="293" t="s">
        <v>10408</v>
      </c>
      <c r="Q1747" s="293" t="s">
        <v>8502</v>
      </c>
    </row>
    <row r="1748" spans="1:17" x14ac:dyDescent="0.25">
      <c r="A1748" s="293" t="s">
        <v>10412</v>
      </c>
      <c r="B1748" s="293" t="s">
        <v>10413</v>
      </c>
      <c r="C1748" s="293" t="s">
        <v>10414</v>
      </c>
      <c r="D1748" s="293"/>
      <c r="E1748" s="293" t="s">
        <v>10415</v>
      </c>
      <c r="F1748" s="293" t="s">
        <v>4750</v>
      </c>
      <c r="G1748" s="291"/>
      <c r="H1748" s="292">
        <v>0</v>
      </c>
      <c r="I1748" s="293" t="s">
        <v>4975</v>
      </c>
      <c r="J1748" s="293" t="s">
        <v>4976</v>
      </c>
      <c r="K1748" s="293" t="s">
        <v>4737</v>
      </c>
      <c r="L1748" s="293" t="s">
        <v>4840</v>
      </c>
      <c r="M1748" s="293" t="s">
        <v>5161</v>
      </c>
      <c r="N1748" s="293"/>
      <c r="O1748" s="293" t="s">
        <v>18841</v>
      </c>
      <c r="P1748" s="293" t="s">
        <v>10408</v>
      </c>
      <c r="Q1748" s="293" t="s">
        <v>8502</v>
      </c>
    </row>
    <row r="1749" spans="1:17" x14ac:dyDescent="0.25">
      <c r="A1749" s="293" t="s">
        <v>10416</v>
      </c>
      <c r="B1749" s="293" t="s">
        <v>1705</v>
      </c>
      <c r="C1749" s="293" t="s">
        <v>10417</v>
      </c>
      <c r="D1749" s="293"/>
      <c r="E1749" s="293" t="s">
        <v>10415</v>
      </c>
      <c r="F1749" s="293" t="s">
        <v>4750</v>
      </c>
      <c r="G1749" s="291"/>
      <c r="H1749" s="292">
        <v>0</v>
      </c>
      <c r="I1749" s="293" t="s">
        <v>5200</v>
      </c>
      <c r="J1749" s="293" t="s">
        <v>5201</v>
      </c>
      <c r="K1749" s="293" t="s">
        <v>4737</v>
      </c>
      <c r="L1749" s="293" t="s">
        <v>4840</v>
      </c>
      <c r="M1749" s="293" t="s">
        <v>5220</v>
      </c>
      <c r="N1749" s="293"/>
      <c r="O1749" s="293" t="s">
        <v>18841</v>
      </c>
      <c r="P1749" s="293" t="s">
        <v>10408</v>
      </c>
      <c r="Q1749" s="293" t="s">
        <v>8502</v>
      </c>
    </row>
    <row r="1750" spans="1:17" x14ac:dyDescent="0.25">
      <c r="A1750" s="293" t="s">
        <v>10418</v>
      </c>
      <c r="B1750" s="293" t="s">
        <v>10419</v>
      </c>
      <c r="C1750" s="293" t="s">
        <v>10420</v>
      </c>
      <c r="D1750" s="293"/>
      <c r="E1750" s="293" t="s">
        <v>4973</v>
      </c>
      <c r="F1750" s="293" t="s">
        <v>10421</v>
      </c>
      <c r="G1750" s="291"/>
      <c r="H1750" s="292">
        <v>0</v>
      </c>
      <c r="I1750" s="293" t="s">
        <v>5200</v>
      </c>
      <c r="J1750" s="293" t="s">
        <v>5201</v>
      </c>
      <c r="K1750" s="293" t="s">
        <v>4737</v>
      </c>
      <c r="L1750" s="293" t="s">
        <v>4840</v>
      </c>
      <c r="M1750" s="293" t="s">
        <v>5333</v>
      </c>
      <c r="N1750" s="293" t="s">
        <v>10422</v>
      </c>
      <c r="O1750" s="293" t="s">
        <v>18833</v>
      </c>
      <c r="P1750" s="293" t="s">
        <v>10419</v>
      </c>
      <c r="Q1750" s="293" t="s">
        <v>4741</v>
      </c>
    </row>
    <row r="1751" spans="1:17" x14ac:dyDescent="0.25">
      <c r="A1751" s="293" t="s">
        <v>10423</v>
      </c>
      <c r="B1751" s="293" t="s">
        <v>10424</v>
      </c>
      <c r="C1751" s="293" t="s">
        <v>10425</v>
      </c>
      <c r="D1751" s="293" t="s">
        <v>4750</v>
      </c>
      <c r="E1751" s="293" t="s">
        <v>10426</v>
      </c>
      <c r="F1751" s="293" t="s">
        <v>10427</v>
      </c>
      <c r="G1751" s="291"/>
      <c r="H1751" s="292">
        <v>0</v>
      </c>
      <c r="I1751" s="293" t="s">
        <v>5200</v>
      </c>
      <c r="J1751" s="293" t="s">
        <v>5201</v>
      </c>
      <c r="K1751" s="293" t="s">
        <v>4737</v>
      </c>
      <c r="L1751" s="293" t="s">
        <v>4840</v>
      </c>
      <c r="M1751" s="293" t="s">
        <v>5210</v>
      </c>
      <c r="N1751" s="293" t="s">
        <v>6127</v>
      </c>
      <c r="O1751" s="293" t="s">
        <v>10423</v>
      </c>
      <c r="P1751" s="293" t="s">
        <v>10424</v>
      </c>
      <c r="Q1751" s="293" t="s">
        <v>4741</v>
      </c>
    </row>
    <row r="1752" spans="1:17" x14ac:dyDescent="0.25">
      <c r="A1752" s="293" t="s">
        <v>10428</v>
      </c>
      <c r="B1752" s="293" t="s">
        <v>10429</v>
      </c>
      <c r="C1752" s="293" t="s">
        <v>10430</v>
      </c>
      <c r="D1752" s="293" t="s">
        <v>4750</v>
      </c>
      <c r="E1752" s="293" t="s">
        <v>10426</v>
      </c>
      <c r="F1752" s="293" t="s">
        <v>4750</v>
      </c>
      <c r="G1752" s="291"/>
      <c r="H1752" s="292">
        <v>0</v>
      </c>
      <c r="I1752" s="293" t="s">
        <v>5200</v>
      </c>
      <c r="J1752" s="293" t="s">
        <v>5201</v>
      </c>
      <c r="K1752" s="293" t="s">
        <v>4737</v>
      </c>
      <c r="L1752" s="293" t="s">
        <v>4840</v>
      </c>
      <c r="M1752" s="293" t="s">
        <v>4852</v>
      </c>
      <c r="N1752" s="293"/>
      <c r="O1752" s="293" t="s">
        <v>10423</v>
      </c>
      <c r="P1752" s="293" t="s">
        <v>10429</v>
      </c>
      <c r="Q1752" s="293" t="s">
        <v>4741</v>
      </c>
    </row>
    <row r="1753" spans="1:17" x14ac:dyDescent="0.25">
      <c r="A1753" s="293" t="s">
        <v>10431</v>
      </c>
      <c r="B1753" s="293" t="s">
        <v>10432</v>
      </c>
      <c r="C1753" s="293" t="s">
        <v>10433</v>
      </c>
      <c r="D1753" s="293"/>
      <c r="E1753" s="293" t="s">
        <v>4973</v>
      </c>
      <c r="F1753" s="293" t="s">
        <v>10434</v>
      </c>
      <c r="G1753" s="291">
        <v>60</v>
      </c>
      <c r="H1753" s="292">
        <v>0</v>
      </c>
      <c r="I1753" s="293" t="s">
        <v>4975</v>
      </c>
      <c r="J1753" s="293" t="s">
        <v>4976</v>
      </c>
      <c r="K1753" s="293" t="s">
        <v>4737</v>
      </c>
      <c r="L1753" s="293" t="s">
        <v>4840</v>
      </c>
      <c r="M1753" s="293" t="s">
        <v>5230</v>
      </c>
      <c r="N1753" s="293" t="s">
        <v>10435</v>
      </c>
      <c r="O1753" s="293" t="s">
        <v>10431</v>
      </c>
      <c r="P1753" s="293" t="s">
        <v>10432</v>
      </c>
      <c r="Q1753" s="293" t="s">
        <v>4741</v>
      </c>
    </row>
    <row r="1754" spans="1:17" x14ac:dyDescent="0.25">
      <c r="A1754" s="293" t="s">
        <v>10436</v>
      </c>
      <c r="B1754" s="293" t="s">
        <v>10437</v>
      </c>
      <c r="C1754" s="293" t="s">
        <v>10438</v>
      </c>
      <c r="D1754" s="293"/>
      <c r="E1754" s="293" t="s">
        <v>4745</v>
      </c>
      <c r="F1754" s="293" t="s">
        <v>10439</v>
      </c>
      <c r="G1754" s="291"/>
      <c r="H1754" s="292">
        <v>0</v>
      </c>
      <c r="I1754" s="293"/>
      <c r="J1754" s="293"/>
      <c r="K1754" s="293" t="s">
        <v>4737</v>
      </c>
      <c r="L1754" s="293" t="s">
        <v>7896</v>
      </c>
      <c r="M1754" s="293" t="s">
        <v>4806</v>
      </c>
      <c r="N1754" s="293"/>
      <c r="O1754" s="293" t="s">
        <v>10436</v>
      </c>
      <c r="P1754" s="293" t="s">
        <v>10437</v>
      </c>
      <c r="Q1754" s="293" t="s">
        <v>4741</v>
      </c>
    </row>
    <row r="1755" spans="1:17" x14ac:dyDescent="0.25">
      <c r="A1755" s="293" t="s">
        <v>10440</v>
      </c>
      <c r="B1755" s="293" t="s">
        <v>10441</v>
      </c>
      <c r="C1755" s="293" t="s">
        <v>10442</v>
      </c>
      <c r="D1755" s="293"/>
      <c r="E1755" s="293" t="s">
        <v>4973</v>
      </c>
      <c r="F1755" s="293" t="s">
        <v>10443</v>
      </c>
      <c r="G1755" s="291"/>
      <c r="H1755" s="292">
        <v>0</v>
      </c>
      <c r="I1755" s="293" t="s">
        <v>4856</v>
      </c>
      <c r="J1755" s="293" t="s">
        <v>4857</v>
      </c>
      <c r="K1755" s="293" t="s">
        <v>4737</v>
      </c>
      <c r="L1755" s="293" t="s">
        <v>10444</v>
      </c>
      <c r="M1755" s="293" t="s">
        <v>4859</v>
      </c>
      <c r="N1755" s="293" t="s">
        <v>10445</v>
      </c>
      <c r="O1755" s="293" t="s">
        <v>10440</v>
      </c>
      <c r="P1755" s="293" t="s">
        <v>10441</v>
      </c>
      <c r="Q1755" s="293" t="s">
        <v>4741</v>
      </c>
    </row>
    <row r="1756" spans="1:17" x14ac:dyDescent="0.25">
      <c r="A1756" s="293" t="s">
        <v>181</v>
      </c>
      <c r="B1756" s="293" t="s">
        <v>4524</v>
      </c>
      <c r="C1756" s="293" t="s">
        <v>4750</v>
      </c>
      <c r="D1756" s="293"/>
      <c r="E1756" s="293" t="s">
        <v>4973</v>
      </c>
      <c r="F1756" s="293" t="s">
        <v>10446</v>
      </c>
      <c r="G1756" s="291"/>
      <c r="H1756" s="292">
        <v>0</v>
      </c>
      <c r="I1756" s="293" t="s">
        <v>5200</v>
      </c>
      <c r="J1756" s="293" t="s">
        <v>5201</v>
      </c>
      <c r="K1756" s="293" t="s">
        <v>4737</v>
      </c>
      <c r="L1756" s="293" t="s">
        <v>4840</v>
      </c>
      <c r="M1756" s="293" t="s">
        <v>5202</v>
      </c>
      <c r="N1756" s="293"/>
      <c r="O1756" s="293" t="s">
        <v>181</v>
      </c>
      <c r="P1756" s="293" t="s">
        <v>4524</v>
      </c>
      <c r="Q1756" s="293" t="s">
        <v>4741</v>
      </c>
    </row>
    <row r="1757" spans="1:17" x14ac:dyDescent="0.25">
      <c r="A1757" s="293" t="s">
        <v>180</v>
      </c>
      <c r="B1757" s="293" t="s">
        <v>3513</v>
      </c>
      <c r="C1757" s="293" t="s">
        <v>10447</v>
      </c>
      <c r="D1757" s="293"/>
      <c r="E1757" s="293" t="s">
        <v>10448</v>
      </c>
      <c r="F1757" s="293" t="s">
        <v>4750</v>
      </c>
      <c r="G1757" s="291"/>
      <c r="H1757" s="292">
        <v>0</v>
      </c>
      <c r="I1757" s="293" t="s">
        <v>5200</v>
      </c>
      <c r="J1757" s="293" t="s">
        <v>5201</v>
      </c>
      <c r="K1757" s="293" t="s">
        <v>4737</v>
      </c>
      <c r="L1757" s="293" t="s">
        <v>4840</v>
      </c>
      <c r="M1757" s="293" t="s">
        <v>5202</v>
      </c>
      <c r="N1757" s="293"/>
      <c r="O1757" s="293" t="s">
        <v>181</v>
      </c>
      <c r="P1757" s="293" t="s">
        <v>4524</v>
      </c>
      <c r="Q1757" s="293" t="s">
        <v>4741</v>
      </c>
    </row>
    <row r="1758" spans="1:17" x14ac:dyDescent="0.25">
      <c r="A1758" s="293" t="s">
        <v>178</v>
      </c>
      <c r="B1758" s="293" t="s">
        <v>3525</v>
      </c>
      <c r="C1758" s="293" t="s">
        <v>10449</v>
      </c>
      <c r="D1758" s="293" t="s">
        <v>4750</v>
      </c>
      <c r="E1758" s="293" t="s">
        <v>10448</v>
      </c>
      <c r="F1758" s="293"/>
      <c r="G1758" s="291"/>
      <c r="H1758" s="292">
        <v>0</v>
      </c>
      <c r="I1758" s="293" t="s">
        <v>5200</v>
      </c>
      <c r="J1758" s="293" t="s">
        <v>5201</v>
      </c>
      <c r="K1758" s="293" t="s">
        <v>4737</v>
      </c>
      <c r="L1758" s="293" t="s">
        <v>4840</v>
      </c>
      <c r="M1758" s="293" t="s">
        <v>5202</v>
      </c>
      <c r="N1758" s="293"/>
      <c r="O1758" s="293" t="s">
        <v>181</v>
      </c>
      <c r="P1758" s="293" t="s">
        <v>4524</v>
      </c>
      <c r="Q1758" s="293" t="s">
        <v>4741</v>
      </c>
    </row>
    <row r="1759" spans="1:17" x14ac:dyDescent="0.25">
      <c r="A1759" s="293" t="s">
        <v>179</v>
      </c>
      <c r="B1759" s="293" t="s">
        <v>3509</v>
      </c>
      <c r="C1759" s="293" t="s">
        <v>10450</v>
      </c>
      <c r="D1759" s="293" t="s">
        <v>4750</v>
      </c>
      <c r="E1759" s="293" t="s">
        <v>10448</v>
      </c>
      <c r="F1759" s="293"/>
      <c r="G1759" s="291"/>
      <c r="H1759" s="292">
        <v>0</v>
      </c>
      <c r="I1759" s="293" t="s">
        <v>5200</v>
      </c>
      <c r="J1759" s="293" t="s">
        <v>5201</v>
      </c>
      <c r="K1759" s="293" t="s">
        <v>4737</v>
      </c>
      <c r="L1759" s="293" t="s">
        <v>4840</v>
      </c>
      <c r="M1759" s="293" t="s">
        <v>5202</v>
      </c>
      <c r="N1759" s="293"/>
      <c r="O1759" s="293" t="s">
        <v>181</v>
      </c>
      <c r="P1759" s="293" t="s">
        <v>4524</v>
      </c>
      <c r="Q1759" s="293" t="s">
        <v>4741</v>
      </c>
    </row>
    <row r="1760" spans="1:17" x14ac:dyDescent="0.25">
      <c r="A1760" s="293" t="s">
        <v>177</v>
      </c>
      <c r="B1760" s="293" t="s">
        <v>3505</v>
      </c>
      <c r="C1760" s="293" t="s">
        <v>10451</v>
      </c>
      <c r="D1760" s="293" t="s">
        <v>4750</v>
      </c>
      <c r="E1760" s="293" t="s">
        <v>10448</v>
      </c>
      <c r="F1760" s="293"/>
      <c r="G1760" s="291"/>
      <c r="H1760" s="292">
        <v>0</v>
      </c>
      <c r="I1760" s="293" t="s">
        <v>5200</v>
      </c>
      <c r="J1760" s="293" t="s">
        <v>5201</v>
      </c>
      <c r="K1760" s="293" t="s">
        <v>4737</v>
      </c>
      <c r="L1760" s="293" t="s">
        <v>4840</v>
      </c>
      <c r="M1760" s="293" t="s">
        <v>5202</v>
      </c>
      <c r="N1760" s="293"/>
      <c r="O1760" s="293" t="s">
        <v>181</v>
      </c>
      <c r="P1760" s="293" t="s">
        <v>4524</v>
      </c>
      <c r="Q1760" s="293" t="s">
        <v>4741</v>
      </c>
    </row>
    <row r="1761" spans="1:17" x14ac:dyDescent="0.25">
      <c r="A1761" s="293" t="s">
        <v>10452</v>
      </c>
      <c r="B1761" s="293" t="s">
        <v>10453</v>
      </c>
      <c r="C1761" s="293" t="s">
        <v>10454</v>
      </c>
      <c r="D1761" s="293"/>
      <c r="E1761" s="293" t="s">
        <v>4745</v>
      </c>
      <c r="F1761" s="293" t="s">
        <v>10455</v>
      </c>
      <c r="G1761" s="291"/>
      <c r="H1761" s="292">
        <v>0</v>
      </c>
      <c r="I1761" s="293" t="s">
        <v>4783</v>
      </c>
      <c r="J1761" s="293" t="s">
        <v>4784</v>
      </c>
      <c r="K1761" s="293" t="s">
        <v>4737</v>
      </c>
      <c r="L1761" s="293" t="s">
        <v>4738</v>
      </c>
      <c r="M1761" s="293" t="s">
        <v>4748</v>
      </c>
      <c r="N1761" s="293" t="s">
        <v>7778</v>
      </c>
      <c r="O1761" s="293" t="s">
        <v>10452</v>
      </c>
      <c r="P1761" s="293" t="s">
        <v>10453</v>
      </c>
      <c r="Q1761" s="293" t="s">
        <v>4741</v>
      </c>
    </row>
    <row r="1762" spans="1:17" x14ac:dyDescent="0.25">
      <c r="A1762" s="293" t="s">
        <v>10456</v>
      </c>
      <c r="B1762" s="293" t="s">
        <v>10457</v>
      </c>
      <c r="C1762" s="293" t="s">
        <v>10458</v>
      </c>
      <c r="D1762" s="293"/>
      <c r="E1762" s="293" t="s">
        <v>4973</v>
      </c>
      <c r="F1762" s="293" t="s">
        <v>10459</v>
      </c>
      <c r="G1762" s="291"/>
      <c r="H1762" s="292">
        <v>0</v>
      </c>
      <c r="I1762" s="293" t="s">
        <v>5200</v>
      </c>
      <c r="J1762" s="293" t="s">
        <v>5201</v>
      </c>
      <c r="K1762" s="293" t="s">
        <v>4737</v>
      </c>
      <c r="L1762" s="293" t="s">
        <v>4840</v>
      </c>
      <c r="M1762" s="293" t="s">
        <v>10460</v>
      </c>
      <c r="N1762" s="293"/>
      <c r="O1762" s="293" t="s">
        <v>10456</v>
      </c>
      <c r="P1762" s="293" t="s">
        <v>10457</v>
      </c>
      <c r="Q1762" s="293" t="s">
        <v>4741</v>
      </c>
    </row>
    <row r="1763" spans="1:17" x14ac:dyDescent="0.25">
      <c r="A1763" s="293" t="s">
        <v>10461</v>
      </c>
      <c r="B1763" s="293" t="s">
        <v>10462</v>
      </c>
      <c r="C1763" s="293" t="s">
        <v>10463</v>
      </c>
      <c r="D1763" s="293"/>
      <c r="E1763" s="293" t="s">
        <v>4973</v>
      </c>
      <c r="F1763" s="293" t="s">
        <v>10464</v>
      </c>
      <c r="G1763" s="291">
        <v>60</v>
      </c>
      <c r="H1763" s="292">
        <v>0</v>
      </c>
      <c r="I1763" s="293" t="s">
        <v>5200</v>
      </c>
      <c r="J1763" s="293" t="s">
        <v>5201</v>
      </c>
      <c r="K1763" s="293" t="s">
        <v>4737</v>
      </c>
      <c r="L1763" s="293" t="s">
        <v>4840</v>
      </c>
      <c r="M1763" s="293" t="s">
        <v>6026</v>
      </c>
      <c r="N1763" s="293" t="s">
        <v>7227</v>
      </c>
      <c r="O1763" s="293" t="s">
        <v>10461</v>
      </c>
      <c r="P1763" s="293" t="s">
        <v>10462</v>
      </c>
      <c r="Q1763" s="293" t="s">
        <v>4741</v>
      </c>
    </row>
    <row r="1764" spans="1:17" x14ac:dyDescent="0.25">
      <c r="A1764" s="293" t="s">
        <v>10465</v>
      </c>
      <c r="B1764" s="293" t="s">
        <v>10466</v>
      </c>
      <c r="C1764" s="293" t="s">
        <v>10467</v>
      </c>
      <c r="D1764" s="293"/>
      <c r="E1764" s="293" t="s">
        <v>4973</v>
      </c>
      <c r="F1764" s="293" t="s">
        <v>10468</v>
      </c>
      <c r="G1764" s="291">
        <v>60</v>
      </c>
      <c r="H1764" s="292">
        <v>0</v>
      </c>
      <c r="I1764" s="293" t="s">
        <v>4975</v>
      </c>
      <c r="J1764" s="293" t="s">
        <v>4976</v>
      </c>
      <c r="K1764" s="293" t="s">
        <v>4737</v>
      </c>
      <c r="L1764" s="293" t="s">
        <v>4840</v>
      </c>
      <c r="M1764" s="293" t="s">
        <v>6026</v>
      </c>
      <c r="N1764" s="293" t="s">
        <v>10469</v>
      </c>
      <c r="O1764" s="293" t="s">
        <v>10465</v>
      </c>
      <c r="P1764" s="293" t="s">
        <v>10466</v>
      </c>
      <c r="Q1764" s="293" t="s">
        <v>4741</v>
      </c>
    </row>
    <row r="1765" spans="1:17" x14ac:dyDescent="0.25">
      <c r="A1765" s="293" t="s">
        <v>10470</v>
      </c>
      <c r="B1765" s="293" t="s">
        <v>10471</v>
      </c>
      <c r="C1765" s="293" t="s">
        <v>10472</v>
      </c>
      <c r="D1765" s="293"/>
      <c r="E1765" s="293" t="s">
        <v>4973</v>
      </c>
      <c r="F1765" s="293" t="s">
        <v>10473</v>
      </c>
      <c r="G1765" s="291">
        <v>60</v>
      </c>
      <c r="H1765" s="292">
        <v>0</v>
      </c>
      <c r="I1765" s="293" t="s">
        <v>4975</v>
      </c>
      <c r="J1765" s="293" t="s">
        <v>4976</v>
      </c>
      <c r="K1765" s="293" t="s">
        <v>4737</v>
      </c>
      <c r="L1765" s="293" t="s">
        <v>4840</v>
      </c>
      <c r="M1765" s="293" t="s">
        <v>6026</v>
      </c>
      <c r="N1765" s="293" t="s">
        <v>9172</v>
      </c>
      <c r="O1765" s="293" t="s">
        <v>10470</v>
      </c>
      <c r="P1765" s="293" t="s">
        <v>10471</v>
      </c>
      <c r="Q1765" s="293" t="s">
        <v>4741</v>
      </c>
    </row>
    <row r="1766" spans="1:17" x14ac:dyDescent="0.25">
      <c r="A1766" s="293" t="s">
        <v>10474</v>
      </c>
      <c r="B1766" s="293" t="s">
        <v>10475</v>
      </c>
      <c r="C1766" s="293" t="s">
        <v>10476</v>
      </c>
      <c r="D1766" s="293"/>
      <c r="E1766" s="293" t="s">
        <v>4973</v>
      </c>
      <c r="F1766" s="293" t="s">
        <v>10477</v>
      </c>
      <c r="G1766" s="291">
        <v>60</v>
      </c>
      <c r="H1766" s="292">
        <v>0</v>
      </c>
      <c r="I1766" s="293" t="s">
        <v>4975</v>
      </c>
      <c r="J1766" s="293" t="s">
        <v>4976</v>
      </c>
      <c r="K1766" s="293" t="s">
        <v>4737</v>
      </c>
      <c r="L1766" s="293" t="s">
        <v>4840</v>
      </c>
      <c r="M1766" s="293" t="s">
        <v>6026</v>
      </c>
      <c r="N1766" s="293" t="s">
        <v>10478</v>
      </c>
      <c r="O1766" s="293" t="s">
        <v>10470</v>
      </c>
      <c r="P1766" s="293" t="s">
        <v>10471</v>
      </c>
      <c r="Q1766" s="293" t="s">
        <v>4741</v>
      </c>
    </row>
    <row r="1767" spans="1:17" x14ac:dyDescent="0.25">
      <c r="A1767" s="293" t="s">
        <v>10479</v>
      </c>
      <c r="B1767" s="293" t="s">
        <v>10480</v>
      </c>
      <c r="C1767" s="293" t="s">
        <v>10481</v>
      </c>
      <c r="D1767" s="293"/>
      <c r="E1767" s="293" t="s">
        <v>4745</v>
      </c>
      <c r="F1767" s="293" t="s">
        <v>10482</v>
      </c>
      <c r="G1767" s="291"/>
      <c r="H1767" s="292">
        <v>0</v>
      </c>
      <c r="I1767" s="293" t="s">
        <v>5149</v>
      </c>
      <c r="J1767" s="293" t="s">
        <v>5150</v>
      </c>
      <c r="K1767" s="293" t="s">
        <v>4737</v>
      </c>
      <c r="L1767" s="293" t="s">
        <v>4870</v>
      </c>
      <c r="M1767" s="293" t="s">
        <v>4806</v>
      </c>
      <c r="N1767" s="293" t="s">
        <v>10483</v>
      </c>
      <c r="O1767" s="293" t="s">
        <v>10479</v>
      </c>
      <c r="P1767" s="293" t="s">
        <v>10480</v>
      </c>
      <c r="Q1767" s="293" t="s">
        <v>4741</v>
      </c>
    </row>
    <row r="1768" spans="1:17" x14ac:dyDescent="0.25">
      <c r="A1768" s="293" t="s">
        <v>10484</v>
      </c>
      <c r="B1768" s="293" t="s">
        <v>10485</v>
      </c>
      <c r="C1768" s="293" t="s">
        <v>10486</v>
      </c>
      <c r="D1768" s="293"/>
      <c r="E1768" s="293" t="s">
        <v>4745</v>
      </c>
      <c r="F1768" s="293" t="s">
        <v>10487</v>
      </c>
      <c r="G1768" s="291"/>
      <c r="H1768" s="292">
        <v>0</v>
      </c>
      <c r="I1768" s="293" t="s">
        <v>9628</v>
      </c>
      <c r="J1768" s="293" t="s">
        <v>9629</v>
      </c>
      <c r="K1768" s="293" t="s">
        <v>4737</v>
      </c>
      <c r="L1768" s="293" t="s">
        <v>5047</v>
      </c>
      <c r="M1768" s="293" t="s">
        <v>4806</v>
      </c>
      <c r="N1768" s="293" t="s">
        <v>10488</v>
      </c>
      <c r="O1768" s="293" t="s">
        <v>10484</v>
      </c>
      <c r="P1768" s="293" t="s">
        <v>10485</v>
      </c>
      <c r="Q1768" s="293" t="s">
        <v>4741</v>
      </c>
    </row>
    <row r="1769" spans="1:17" x14ac:dyDescent="0.25">
      <c r="A1769" s="293" t="s">
        <v>10489</v>
      </c>
      <c r="B1769" s="293" t="s">
        <v>10490</v>
      </c>
      <c r="C1769" s="293" t="s">
        <v>10491</v>
      </c>
      <c r="D1769" s="293"/>
      <c r="E1769" s="293" t="s">
        <v>4745</v>
      </c>
      <c r="F1769" s="293" t="s">
        <v>10492</v>
      </c>
      <c r="G1769" s="291"/>
      <c r="H1769" s="292">
        <v>0</v>
      </c>
      <c r="I1769" s="293" t="s">
        <v>4783</v>
      </c>
      <c r="J1769" s="293" t="s">
        <v>4784</v>
      </c>
      <c r="K1769" s="293" t="s">
        <v>4737</v>
      </c>
      <c r="L1769" s="293" t="s">
        <v>4738</v>
      </c>
      <c r="M1769" s="293" t="s">
        <v>4757</v>
      </c>
      <c r="N1769" s="293"/>
      <c r="O1769" s="293" t="s">
        <v>10489</v>
      </c>
      <c r="P1769" s="293" t="s">
        <v>10490</v>
      </c>
      <c r="Q1769" s="293" t="s">
        <v>4741</v>
      </c>
    </row>
    <row r="1770" spans="1:17" x14ac:dyDescent="0.25">
      <c r="A1770" s="293" t="s">
        <v>10493</v>
      </c>
      <c r="B1770" s="293" t="s">
        <v>10494</v>
      </c>
      <c r="C1770" s="293" t="s">
        <v>10495</v>
      </c>
      <c r="D1770" s="293"/>
      <c r="E1770" s="293" t="s">
        <v>4745</v>
      </c>
      <c r="F1770" s="293"/>
      <c r="G1770" s="291"/>
      <c r="H1770" s="292">
        <v>0</v>
      </c>
      <c r="I1770" s="293" t="s">
        <v>4828</v>
      </c>
      <c r="J1770" s="293" t="s">
        <v>4829</v>
      </c>
      <c r="K1770" s="293" t="s">
        <v>4737</v>
      </c>
      <c r="L1770" s="293" t="s">
        <v>4738</v>
      </c>
      <c r="M1770" s="293" t="s">
        <v>4824</v>
      </c>
      <c r="N1770" s="293"/>
      <c r="O1770" s="293" t="s">
        <v>10493</v>
      </c>
      <c r="P1770" s="293" t="s">
        <v>10494</v>
      </c>
      <c r="Q1770" s="293" t="s">
        <v>4741</v>
      </c>
    </row>
    <row r="1771" spans="1:17" x14ac:dyDescent="0.25">
      <c r="A1771" s="293" t="s">
        <v>10496</v>
      </c>
      <c r="B1771" s="293" t="s">
        <v>10497</v>
      </c>
      <c r="C1771" s="293" t="s">
        <v>10498</v>
      </c>
      <c r="D1771" s="293"/>
      <c r="E1771" s="293"/>
      <c r="F1771" s="293" t="s">
        <v>10499</v>
      </c>
      <c r="G1771" s="291"/>
      <c r="H1771" s="292">
        <v>0</v>
      </c>
      <c r="I1771" s="293"/>
      <c r="J1771" s="293"/>
      <c r="K1771" s="293" t="s">
        <v>4737</v>
      </c>
      <c r="L1771" s="293" t="s">
        <v>4840</v>
      </c>
      <c r="M1771" s="293" t="s">
        <v>5210</v>
      </c>
      <c r="N1771" s="293" t="s">
        <v>10500</v>
      </c>
      <c r="O1771" s="293" t="s">
        <v>10496</v>
      </c>
      <c r="P1771" s="293" t="s">
        <v>10497</v>
      </c>
      <c r="Q1771" s="293" t="s">
        <v>4741</v>
      </c>
    </row>
    <row r="1772" spans="1:17" x14ac:dyDescent="0.25">
      <c r="A1772" s="293" t="s">
        <v>10501</v>
      </c>
      <c r="B1772" s="293" t="s">
        <v>10502</v>
      </c>
      <c r="C1772" s="293" t="s">
        <v>10503</v>
      </c>
      <c r="D1772" s="293" t="s">
        <v>10504</v>
      </c>
      <c r="E1772" s="293" t="s">
        <v>4973</v>
      </c>
      <c r="F1772" s="293" t="s">
        <v>10505</v>
      </c>
      <c r="G1772" s="291"/>
      <c r="H1772" s="292">
        <v>0</v>
      </c>
      <c r="I1772" s="293" t="s">
        <v>5200</v>
      </c>
      <c r="J1772" s="293" t="s">
        <v>5201</v>
      </c>
      <c r="K1772" s="293" t="s">
        <v>4737</v>
      </c>
      <c r="L1772" s="293" t="s">
        <v>4840</v>
      </c>
      <c r="M1772" s="293" t="s">
        <v>9497</v>
      </c>
      <c r="N1772" s="293" t="s">
        <v>10506</v>
      </c>
      <c r="O1772" s="293" t="s">
        <v>10501</v>
      </c>
      <c r="P1772" s="293" t="s">
        <v>10502</v>
      </c>
      <c r="Q1772" s="293" t="s">
        <v>4741</v>
      </c>
    </row>
    <row r="1773" spans="1:17" x14ac:dyDescent="0.25">
      <c r="A1773" s="293" t="s">
        <v>10507</v>
      </c>
      <c r="B1773" s="293" t="s">
        <v>10508</v>
      </c>
      <c r="C1773" s="293" t="s">
        <v>10509</v>
      </c>
      <c r="D1773" s="293" t="s">
        <v>10510</v>
      </c>
      <c r="E1773" s="293" t="s">
        <v>10511</v>
      </c>
      <c r="F1773" s="293" t="s">
        <v>4750</v>
      </c>
      <c r="G1773" s="291"/>
      <c r="H1773" s="292">
        <v>0</v>
      </c>
      <c r="I1773" s="293" t="s">
        <v>5200</v>
      </c>
      <c r="J1773" s="293" t="s">
        <v>5201</v>
      </c>
      <c r="K1773" s="293" t="s">
        <v>4737</v>
      </c>
      <c r="L1773" s="293" t="s">
        <v>4840</v>
      </c>
      <c r="M1773" s="293" t="s">
        <v>5210</v>
      </c>
      <c r="N1773" s="293"/>
      <c r="O1773" s="293" t="s">
        <v>10501</v>
      </c>
      <c r="P1773" s="293" t="s">
        <v>10502</v>
      </c>
      <c r="Q1773" s="293" t="s">
        <v>4741</v>
      </c>
    </row>
    <row r="1774" spans="1:17" x14ac:dyDescent="0.25">
      <c r="A1774" s="293" t="s">
        <v>10512</v>
      </c>
      <c r="B1774" s="293" t="s">
        <v>10513</v>
      </c>
      <c r="C1774" s="293" t="s">
        <v>10514</v>
      </c>
      <c r="D1774" s="293" t="s">
        <v>10510</v>
      </c>
      <c r="E1774" s="293" t="s">
        <v>10511</v>
      </c>
      <c r="F1774" s="293" t="s">
        <v>4750</v>
      </c>
      <c r="G1774" s="291"/>
      <c r="H1774" s="292">
        <v>0</v>
      </c>
      <c r="I1774" s="293" t="s">
        <v>5200</v>
      </c>
      <c r="J1774" s="293" t="s">
        <v>5201</v>
      </c>
      <c r="K1774" s="293" t="s">
        <v>4737</v>
      </c>
      <c r="L1774" s="293" t="s">
        <v>4840</v>
      </c>
      <c r="M1774" s="293" t="s">
        <v>5210</v>
      </c>
      <c r="N1774" s="293"/>
      <c r="O1774" s="293" t="s">
        <v>10501</v>
      </c>
      <c r="P1774" s="293" t="s">
        <v>10502</v>
      </c>
      <c r="Q1774" s="293" t="s">
        <v>4741</v>
      </c>
    </row>
    <row r="1775" spans="1:17" x14ac:dyDescent="0.25">
      <c r="A1775" s="293" t="s">
        <v>10515</v>
      </c>
      <c r="B1775" s="293" t="s">
        <v>10516</v>
      </c>
      <c r="C1775" s="293" t="s">
        <v>10517</v>
      </c>
      <c r="D1775" s="293" t="s">
        <v>10510</v>
      </c>
      <c r="E1775" s="293" t="s">
        <v>10511</v>
      </c>
      <c r="F1775" s="293" t="s">
        <v>4750</v>
      </c>
      <c r="G1775" s="291"/>
      <c r="H1775" s="292">
        <v>0</v>
      </c>
      <c r="I1775" s="293" t="s">
        <v>5200</v>
      </c>
      <c r="J1775" s="293" t="s">
        <v>5201</v>
      </c>
      <c r="K1775" s="293" t="s">
        <v>4737</v>
      </c>
      <c r="L1775" s="293" t="s">
        <v>4840</v>
      </c>
      <c r="M1775" s="293" t="s">
        <v>5210</v>
      </c>
      <c r="N1775" s="293"/>
      <c r="O1775" s="293" t="s">
        <v>10501</v>
      </c>
      <c r="P1775" s="293" t="s">
        <v>10502</v>
      </c>
      <c r="Q1775" s="293" t="s">
        <v>4741</v>
      </c>
    </row>
    <row r="1776" spans="1:17" x14ac:dyDescent="0.25">
      <c r="A1776" s="293" t="s">
        <v>10518</v>
      </c>
      <c r="B1776" s="293" t="s">
        <v>10519</v>
      </c>
      <c r="C1776" s="293" t="s">
        <v>10520</v>
      </c>
      <c r="D1776" s="293" t="s">
        <v>10510</v>
      </c>
      <c r="E1776" s="293" t="s">
        <v>10511</v>
      </c>
      <c r="F1776" s="293" t="s">
        <v>4750</v>
      </c>
      <c r="G1776" s="291"/>
      <c r="H1776" s="292">
        <v>0</v>
      </c>
      <c r="I1776" s="293" t="s">
        <v>5200</v>
      </c>
      <c r="J1776" s="293" t="s">
        <v>5201</v>
      </c>
      <c r="K1776" s="293" t="s">
        <v>4737</v>
      </c>
      <c r="L1776" s="293" t="s">
        <v>4840</v>
      </c>
      <c r="M1776" s="293" t="s">
        <v>4852</v>
      </c>
      <c r="N1776" s="293"/>
      <c r="O1776" s="293" t="s">
        <v>10501</v>
      </c>
      <c r="P1776" s="293" t="s">
        <v>10502</v>
      </c>
      <c r="Q1776" s="293" t="s">
        <v>4741</v>
      </c>
    </row>
    <row r="1777" spans="1:17" x14ac:dyDescent="0.25">
      <c r="A1777" s="293" t="s">
        <v>10521</v>
      </c>
      <c r="B1777" s="293" t="s">
        <v>4857</v>
      </c>
      <c r="C1777" s="293" t="s">
        <v>10522</v>
      </c>
      <c r="D1777" s="293"/>
      <c r="E1777" s="293" t="s">
        <v>4973</v>
      </c>
      <c r="F1777" s="293"/>
      <c r="G1777" s="291"/>
      <c r="H1777" s="292">
        <v>0</v>
      </c>
      <c r="I1777" s="293" t="s">
        <v>4838</v>
      </c>
      <c r="J1777" s="293" t="s">
        <v>4839</v>
      </c>
      <c r="K1777" s="293" t="s">
        <v>4737</v>
      </c>
      <c r="L1777" s="293" t="s">
        <v>4840</v>
      </c>
      <c r="M1777" s="293" t="s">
        <v>5202</v>
      </c>
      <c r="N1777" s="293" t="s">
        <v>7227</v>
      </c>
      <c r="O1777" s="293" t="s">
        <v>10521</v>
      </c>
      <c r="P1777" s="293" t="s">
        <v>4857</v>
      </c>
      <c r="Q1777" s="293" t="s">
        <v>4741</v>
      </c>
    </row>
    <row r="1778" spans="1:17" x14ac:dyDescent="0.25">
      <c r="A1778" s="293" t="s">
        <v>10523</v>
      </c>
      <c r="B1778" s="293" t="s">
        <v>10524</v>
      </c>
      <c r="C1778" s="293" t="s">
        <v>10525</v>
      </c>
      <c r="D1778" s="293" t="s">
        <v>10526</v>
      </c>
      <c r="E1778" s="293" t="s">
        <v>4745</v>
      </c>
      <c r="F1778" s="293" t="s">
        <v>10526</v>
      </c>
      <c r="G1778" s="291"/>
      <c r="H1778" s="292">
        <v>0</v>
      </c>
      <c r="I1778" s="293" t="s">
        <v>4755</v>
      </c>
      <c r="J1778" s="293" t="s">
        <v>4756</v>
      </c>
      <c r="K1778" s="293" t="s">
        <v>4737</v>
      </c>
      <c r="L1778" s="293" t="s">
        <v>4738</v>
      </c>
      <c r="M1778" s="293" t="s">
        <v>4757</v>
      </c>
      <c r="N1778" s="293"/>
      <c r="O1778" s="293" t="s">
        <v>10523</v>
      </c>
      <c r="P1778" s="293" t="s">
        <v>10524</v>
      </c>
      <c r="Q1778" s="293" t="s">
        <v>4741</v>
      </c>
    </row>
    <row r="1779" spans="1:17" x14ac:dyDescent="0.25">
      <c r="A1779" s="293" t="s">
        <v>10527</v>
      </c>
      <c r="B1779" s="293" t="s">
        <v>10528</v>
      </c>
      <c r="C1779" s="293" t="s">
        <v>10529</v>
      </c>
      <c r="D1779" s="293"/>
      <c r="E1779" s="293" t="s">
        <v>4745</v>
      </c>
      <c r="F1779" s="293" t="s">
        <v>10530</v>
      </c>
      <c r="G1779" s="291"/>
      <c r="H1779" s="292">
        <v>0</v>
      </c>
      <c r="I1779" s="293" t="s">
        <v>4783</v>
      </c>
      <c r="J1779" s="293" t="s">
        <v>4784</v>
      </c>
      <c r="K1779" s="293" t="s">
        <v>4737</v>
      </c>
      <c r="L1779" s="293" t="s">
        <v>4738</v>
      </c>
      <c r="M1779" s="293" t="s">
        <v>4934</v>
      </c>
      <c r="N1779" s="293" t="s">
        <v>9727</v>
      </c>
      <c r="O1779" s="293" t="s">
        <v>10527</v>
      </c>
      <c r="P1779" s="293" t="s">
        <v>10528</v>
      </c>
      <c r="Q1779" s="293" t="s">
        <v>4741</v>
      </c>
    </row>
    <row r="1780" spans="1:17" x14ac:dyDescent="0.25">
      <c r="A1780" s="293" t="s">
        <v>10531</v>
      </c>
      <c r="B1780" s="293" t="s">
        <v>10532</v>
      </c>
      <c r="C1780" s="293" t="s">
        <v>10533</v>
      </c>
      <c r="D1780" s="293"/>
      <c r="E1780" s="293" t="s">
        <v>4745</v>
      </c>
      <c r="F1780" s="293" t="s">
        <v>10534</v>
      </c>
      <c r="G1780" s="291"/>
      <c r="H1780" s="292">
        <v>0</v>
      </c>
      <c r="I1780" s="293"/>
      <c r="J1780" s="293"/>
      <c r="K1780" s="293" t="s">
        <v>4737</v>
      </c>
      <c r="L1780" s="293" t="s">
        <v>4738</v>
      </c>
      <c r="M1780" s="293" t="s">
        <v>4793</v>
      </c>
      <c r="N1780" s="293"/>
      <c r="O1780" s="293" t="s">
        <v>10531</v>
      </c>
      <c r="P1780" s="293" t="s">
        <v>10532</v>
      </c>
      <c r="Q1780" s="293" t="s">
        <v>4741</v>
      </c>
    </row>
    <row r="1781" spans="1:17" x14ac:dyDescent="0.25">
      <c r="A1781" s="293" t="s">
        <v>68</v>
      </c>
      <c r="B1781" s="293" t="s">
        <v>10535</v>
      </c>
      <c r="C1781" s="293" t="s">
        <v>10536</v>
      </c>
      <c r="D1781" s="293"/>
      <c r="E1781" s="293" t="s">
        <v>4973</v>
      </c>
      <c r="F1781" s="293" t="s">
        <v>10537</v>
      </c>
      <c r="G1781" s="291"/>
      <c r="H1781" s="292">
        <v>0</v>
      </c>
      <c r="I1781" s="293" t="s">
        <v>4856</v>
      </c>
      <c r="J1781" s="293" t="s">
        <v>4857</v>
      </c>
      <c r="K1781" s="293" t="s">
        <v>4737</v>
      </c>
      <c r="L1781" s="293" t="s">
        <v>5186</v>
      </c>
      <c r="M1781" s="293" t="s">
        <v>4859</v>
      </c>
      <c r="N1781" s="293" t="s">
        <v>10538</v>
      </c>
      <c r="O1781" s="293" t="s">
        <v>68</v>
      </c>
      <c r="P1781" s="293" t="s">
        <v>10535</v>
      </c>
      <c r="Q1781" s="293" t="s">
        <v>4741</v>
      </c>
    </row>
    <row r="1782" spans="1:17" x14ac:dyDescent="0.25">
      <c r="A1782" s="293" t="s">
        <v>10539</v>
      </c>
      <c r="B1782" s="293" t="s">
        <v>10540</v>
      </c>
      <c r="C1782" s="293" t="s">
        <v>10541</v>
      </c>
      <c r="D1782" s="293"/>
      <c r="E1782" s="293" t="s">
        <v>5401</v>
      </c>
      <c r="F1782" s="293" t="s">
        <v>10542</v>
      </c>
      <c r="G1782" s="291">
        <v>60</v>
      </c>
      <c r="H1782" s="292">
        <v>0</v>
      </c>
      <c r="I1782" s="293" t="s">
        <v>4856</v>
      </c>
      <c r="J1782" s="293" t="s">
        <v>4857</v>
      </c>
      <c r="K1782" s="293" t="s">
        <v>4737</v>
      </c>
      <c r="L1782" s="293" t="s">
        <v>5459</v>
      </c>
      <c r="M1782" s="293" t="s">
        <v>4859</v>
      </c>
      <c r="N1782" s="293" t="s">
        <v>10543</v>
      </c>
      <c r="O1782" s="293" t="s">
        <v>10539</v>
      </c>
      <c r="P1782" s="293" t="s">
        <v>10540</v>
      </c>
      <c r="Q1782" s="293" t="s">
        <v>4741</v>
      </c>
    </row>
    <row r="1783" spans="1:17" x14ac:dyDescent="0.25">
      <c r="A1783" s="293" t="s">
        <v>10544</v>
      </c>
      <c r="B1783" s="293" t="s">
        <v>10545</v>
      </c>
      <c r="C1783" s="293" t="s">
        <v>10546</v>
      </c>
      <c r="D1783" s="293" t="s">
        <v>4750</v>
      </c>
      <c r="E1783" s="293" t="s">
        <v>5401</v>
      </c>
      <c r="F1783" s="293" t="s">
        <v>4750</v>
      </c>
      <c r="G1783" s="291"/>
      <c r="H1783" s="292">
        <v>0</v>
      </c>
      <c r="I1783" s="293" t="s">
        <v>4856</v>
      </c>
      <c r="J1783" s="293" t="s">
        <v>4857</v>
      </c>
      <c r="K1783" s="293" t="s">
        <v>4737</v>
      </c>
      <c r="L1783" s="293" t="s">
        <v>5459</v>
      </c>
      <c r="M1783" s="293" t="s">
        <v>4859</v>
      </c>
      <c r="N1783" s="293"/>
      <c r="O1783" s="293" t="s">
        <v>10539</v>
      </c>
      <c r="P1783" s="293" t="s">
        <v>10545</v>
      </c>
      <c r="Q1783" s="293" t="s">
        <v>4741</v>
      </c>
    </row>
    <row r="1784" spans="1:17" x14ac:dyDescent="0.25">
      <c r="A1784" s="293" t="s">
        <v>10547</v>
      </c>
      <c r="B1784" s="293" t="s">
        <v>10548</v>
      </c>
      <c r="C1784" s="293" t="s">
        <v>10549</v>
      </c>
      <c r="D1784" s="293" t="s">
        <v>4750</v>
      </c>
      <c r="E1784" s="293" t="s">
        <v>5401</v>
      </c>
      <c r="F1784" s="293" t="s">
        <v>4750</v>
      </c>
      <c r="G1784" s="291"/>
      <c r="H1784" s="292">
        <v>0</v>
      </c>
      <c r="I1784" s="293" t="s">
        <v>4856</v>
      </c>
      <c r="J1784" s="293" t="s">
        <v>4857</v>
      </c>
      <c r="K1784" s="293" t="s">
        <v>4737</v>
      </c>
      <c r="L1784" s="293" t="s">
        <v>5459</v>
      </c>
      <c r="M1784" s="293" t="s">
        <v>4859</v>
      </c>
      <c r="N1784" s="293"/>
      <c r="O1784" s="293" t="s">
        <v>10539</v>
      </c>
      <c r="P1784" s="293" t="s">
        <v>10548</v>
      </c>
      <c r="Q1784" s="293" t="s">
        <v>4741</v>
      </c>
    </row>
    <row r="1785" spans="1:17" x14ac:dyDescent="0.25">
      <c r="A1785" s="293" t="s">
        <v>10550</v>
      </c>
      <c r="B1785" s="293" t="s">
        <v>10551</v>
      </c>
      <c r="C1785" s="293" t="s">
        <v>10552</v>
      </c>
      <c r="D1785" s="293"/>
      <c r="E1785" s="293"/>
      <c r="F1785" s="293" t="s">
        <v>10553</v>
      </c>
      <c r="G1785" s="291"/>
      <c r="H1785" s="292">
        <v>0</v>
      </c>
      <c r="I1785" s="293"/>
      <c r="J1785" s="293"/>
      <c r="K1785" s="293" t="s">
        <v>4737</v>
      </c>
      <c r="L1785" s="293" t="s">
        <v>4738</v>
      </c>
      <c r="M1785" s="293" t="s">
        <v>4767</v>
      </c>
      <c r="N1785" s="293"/>
      <c r="O1785" s="293" t="s">
        <v>10550</v>
      </c>
      <c r="P1785" s="293" t="s">
        <v>10551</v>
      </c>
      <c r="Q1785" s="293" t="s">
        <v>4741</v>
      </c>
    </row>
    <row r="1786" spans="1:17" x14ac:dyDescent="0.25">
      <c r="A1786" s="293" t="s">
        <v>10554</v>
      </c>
      <c r="B1786" s="293" t="s">
        <v>10555</v>
      </c>
      <c r="C1786" s="293" t="s">
        <v>10556</v>
      </c>
      <c r="D1786" s="293"/>
      <c r="E1786" s="293" t="s">
        <v>4745</v>
      </c>
      <c r="F1786" s="293" t="s">
        <v>10557</v>
      </c>
      <c r="G1786" s="291">
        <v>60</v>
      </c>
      <c r="H1786" s="292">
        <v>0</v>
      </c>
      <c r="I1786" s="293"/>
      <c r="J1786" s="293"/>
      <c r="K1786" s="293" t="s">
        <v>4737</v>
      </c>
      <c r="L1786" s="293" t="s">
        <v>7896</v>
      </c>
      <c r="M1786" s="293"/>
      <c r="N1786" s="293"/>
      <c r="O1786" s="293" t="s">
        <v>10554</v>
      </c>
      <c r="P1786" s="293" t="s">
        <v>10555</v>
      </c>
      <c r="Q1786" s="293" t="s">
        <v>4741</v>
      </c>
    </row>
    <row r="1787" spans="1:17" x14ac:dyDescent="0.25">
      <c r="A1787" s="293" t="s">
        <v>10558</v>
      </c>
      <c r="B1787" s="293" t="s">
        <v>10559</v>
      </c>
      <c r="C1787" s="293" t="s">
        <v>10560</v>
      </c>
      <c r="D1787" s="293"/>
      <c r="E1787" s="293" t="s">
        <v>4745</v>
      </c>
      <c r="F1787" s="293" t="s">
        <v>10561</v>
      </c>
      <c r="G1787" s="291">
        <v>60</v>
      </c>
      <c r="H1787" s="292">
        <v>0</v>
      </c>
      <c r="I1787" s="293" t="s">
        <v>4746</v>
      </c>
      <c r="J1787" s="293" t="s">
        <v>4747</v>
      </c>
      <c r="K1787" s="293" t="s">
        <v>4737</v>
      </c>
      <c r="L1787" s="293" t="s">
        <v>4738</v>
      </c>
      <c r="M1787" s="293" t="s">
        <v>5328</v>
      </c>
      <c r="N1787" s="293"/>
      <c r="O1787" s="293" t="s">
        <v>10558</v>
      </c>
      <c r="P1787" s="293" t="s">
        <v>10559</v>
      </c>
      <c r="Q1787" s="293" t="s">
        <v>4741</v>
      </c>
    </row>
    <row r="1788" spans="1:17" x14ac:dyDescent="0.25">
      <c r="A1788" s="293" t="s">
        <v>10562</v>
      </c>
      <c r="B1788" s="293" t="s">
        <v>10563</v>
      </c>
      <c r="C1788" s="293" t="s">
        <v>10564</v>
      </c>
      <c r="D1788" s="293" t="s">
        <v>10565</v>
      </c>
      <c r="E1788" s="293" t="s">
        <v>4735</v>
      </c>
      <c r="F1788" s="293" t="s">
        <v>10566</v>
      </c>
      <c r="G1788" s="291"/>
      <c r="H1788" s="292">
        <v>0</v>
      </c>
      <c r="I1788" s="293" t="s">
        <v>4783</v>
      </c>
      <c r="J1788" s="293" t="s">
        <v>4784</v>
      </c>
      <c r="K1788" s="293" t="s">
        <v>4737</v>
      </c>
      <c r="L1788" s="293" t="s">
        <v>4738</v>
      </c>
      <c r="M1788" s="293" t="s">
        <v>4748</v>
      </c>
      <c r="N1788" s="293"/>
      <c r="O1788" s="293" t="s">
        <v>10562</v>
      </c>
      <c r="P1788" s="293" t="s">
        <v>10563</v>
      </c>
      <c r="Q1788" s="293" t="s">
        <v>4741</v>
      </c>
    </row>
    <row r="1789" spans="1:17" x14ac:dyDescent="0.25">
      <c r="A1789" s="293" t="s">
        <v>10567</v>
      </c>
      <c r="B1789" s="293" t="s">
        <v>10568</v>
      </c>
      <c r="C1789" s="293" t="s">
        <v>10569</v>
      </c>
      <c r="D1789" s="293" t="s">
        <v>10565</v>
      </c>
      <c r="E1789" s="293" t="s">
        <v>4735</v>
      </c>
      <c r="F1789" s="293" t="s">
        <v>10565</v>
      </c>
      <c r="G1789" s="291"/>
      <c r="H1789" s="292">
        <v>0</v>
      </c>
      <c r="I1789" s="293" t="s">
        <v>4746</v>
      </c>
      <c r="J1789" s="293" t="s">
        <v>4747</v>
      </c>
      <c r="K1789" s="293" t="s">
        <v>4737</v>
      </c>
      <c r="L1789" s="293" t="s">
        <v>4738</v>
      </c>
      <c r="M1789" s="293" t="s">
        <v>4748</v>
      </c>
      <c r="N1789" s="293" t="s">
        <v>4777</v>
      </c>
      <c r="O1789" s="293" t="s">
        <v>10562</v>
      </c>
      <c r="P1789" s="293" t="s">
        <v>10568</v>
      </c>
      <c r="Q1789" s="293" t="s">
        <v>4741</v>
      </c>
    </row>
    <row r="1790" spans="1:17" x14ac:dyDescent="0.25">
      <c r="A1790" s="293" t="s">
        <v>10570</v>
      </c>
      <c r="B1790" s="293" t="s">
        <v>10571</v>
      </c>
      <c r="C1790" s="293" t="s">
        <v>10572</v>
      </c>
      <c r="D1790" s="293" t="s">
        <v>10565</v>
      </c>
      <c r="E1790" s="293" t="s">
        <v>4735</v>
      </c>
      <c r="F1790" s="293" t="s">
        <v>10565</v>
      </c>
      <c r="G1790" s="291"/>
      <c r="H1790" s="292">
        <v>0</v>
      </c>
      <c r="I1790" s="293" t="s">
        <v>4746</v>
      </c>
      <c r="J1790" s="293" t="s">
        <v>4747</v>
      </c>
      <c r="K1790" s="293" t="s">
        <v>4737</v>
      </c>
      <c r="L1790" s="293" t="s">
        <v>4738</v>
      </c>
      <c r="M1790" s="293" t="s">
        <v>4748</v>
      </c>
      <c r="N1790" s="293" t="s">
        <v>4777</v>
      </c>
      <c r="O1790" s="293" t="s">
        <v>10562</v>
      </c>
      <c r="P1790" s="293" t="s">
        <v>10571</v>
      </c>
      <c r="Q1790" s="293" t="s">
        <v>4741</v>
      </c>
    </row>
    <row r="1791" spans="1:17" x14ac:dyDescent="0.25">
      <c r="A1791" s="293" t="s">
        <v>10573</v>
      </c>
      <c r="B1791" s="293" t="s">
        <v>10574</v>
      </c>
      <c r="C1791" s="293" t="s">
        <v>10575</v>
      </c>
      <c r="D1791" s="293" t="s">
        <v>10576</v>
      </c>
      <c r="E1791" s="293" t="s">
        <v>10577</v>
      </c>
      <c r="F1791" s="293" t="s">
        <v>10576</v>
      </c>
      <c r="G1791" s="291"/>
      <c r="H1791" s="292">
        <v>0</v>
      </c>
      <c r="I1791" s="293" t="s">
        <v>4856</v>
      </c>
      <c r="J1791" s="293" t="s">
        <v>4857</v>
      </c>
      <c r="K1791" s="293" t="s">
        <v>4737</v>
      </c>
      <c r="L1791" s="293" t="s">
        <v>5397</v>
      </c>
      <c r="M1791" s="293" t="s">
        <v>4859</v>
      </c>
      <c r="N1791" s="293" t="s">
        <v>10578</v>
      </c>
      <c r="O1791" s="293" t="s">
        <v>10573</v>
      </c>
      <c r="P1791" s="293" t="s">
        <v>10574</v>
      </c>
      <c r="Q1791" s="293" t="s">
        <v>4741</v>
      </c>
    </row>
    <row r="1792" spans="1:17" x14ac:dyDescent="0.25">
      <c r="A1792" s="293" t="s">
        <v>10579</v>
      </c>
      <c r="B1792" s="293" t="s">
        <v>10580</v>
      </c>
      <c r="C1792" s="293" t="s">
        <v>10581</v>
      </c>
      <c r="D1792" s="293" t="s">
        <v>10582</v>
      </c>
      <c r="E1792" s="293" t="s">
        <v>10577</v>
      </c>
      <c r="F1792" s="293" t="s">
        <v>10582</v>
      </c>
      <c r="G1792" s="291"/>
      <c r="H1792" s="292">
        <v>0</v>
      </c>
      <c r="I1792" s="293" t="s">
        <v>4975</v>
      </c>
      <c r="J1792" s="293" t="s">
        <v>4976</v>
      </c>
      <c r="K1792" s="293" t="s">
        <v>4737</v>
      </c>
      <c r="L1792" s="293" t="s">
        <v>4840</v>
      </c>
      <c r="M1792" s="293" t="s">
        <v>4909</v>
      </c>
      <c r="N1792" s="293"/>
      <c r="O1792" s="293" t="s">
        <v>10573</v>
      </c>
      <c r="P1792" s="293" t="s">
        <v>10574</v>
      </c>
      <c r="Q1792" s="293" t="s">
        <v>4741</v>
      </c>
    </row>
    <row r="1793" spans="1:17" x14ac:dyDescent="0.25">
      <c r="A1793" s="293" t="s">
        <v>10583</v>
      </c>
      <c r="B1793" s="293" t="s">
        <v>10584</v>
      </c>
      <c r="C1793" s="293" t="s">
        <v>10585</v>
      </c>
      <c r="D1793" s="293" t="s">
        <v>10582</v>
      </c>
      <c r="E1793" s="293" t="s">
        <v>10577</v>
      </c>
      <c r="F1793" s="293" t="s">
        <v>10582</v>
      </c>
      <c r="G1793" s="291"/>
      <c r="H1793" s="292">
        <v>0</v>
      </c>
      <c r="I1793" s="293" t="s">
        <v>4975</v>
      </c>
      <c r="J1793" s="293" t="s">
        <v>4976</v>
      </c>
      <c r="K1793" s="293" t="s">
        <v>4737</v>
      </c>
      <c r="L1793" s="293" t="s">
        <v>4840</v>
      </c>
      <c r="M1793" s="293" t="s">
        <v>4909</v>
      </c>
      <c r="N1793" s="293"/>
      <c r="O1793" s="293" t="s">
        <v>10573</v>
      </c>
      <c r="P1793" s="293" t="s">
        <v>10574</v>
      </c>
      <c r="Q1793" s="293" t="s">
        <v>4741</v>
      </c>
    </row>
    <row r="1794" spans="1:17" x14ac:dyDescent="0.25">
      <c r="A1794" s="293" t="s">
        <v>10586</v>
      </c>
      <c r="B1794" s="293" t="s">
        <v>10587</v>
      </c>
      <c r="C1794" s="293" t="s">
        <v>10588</v>
      </c>
      <c r="D1794" s="293" t="s">
        <v>10582</v>
      </c>
      <c r="E1794" s="293" t="s">
        <v>10577</v>
      </c>
      <c r="F1794" s="293" t="s">
        <v>10582</v>
      </c>
      <c r="G1794" s="291"/>
      <c r="H1794" s="292">
        <v>0</v>
      </c>
      <c r="I1794" s="293" t="s">
        <v>4975</v>
      </c>
      <c r="J1794" s="293" t="s">
        <v>4976</v>
      </c>
      <c r="K1794" s="293" t="s">
        <v>4737</v>
      </c>
      <c r="L1794" s="293" t="s">
        <v>4840</v>
      </c>
      <c r="M1794" s="293" t="s">
        <v>6026</v>
      </c>
      <c r="N1794" s="293"/>
      <c r="O1794" s="293" t="s">
        <v>10573</v>
      </c>
      <c r="P1794" s="293" t="s">
        <v>10574</v>
      </c>
      <c r="Q1794" s="293" t="s">
        <v>4741</v>
      </c>
    </row>
    <row r="1795" spans="1:17" x14ac:dyDescent="0.25">
      <c r="A1795" s="293" t="s">
        <v>10589</v>
      </c>
      <c r="B1795" s="293" t="s">
        <v>10590</v>
      </c>
      <c r="C1795" s="293" t="s">
        <v>10591</v>
      </c>
      <c r="D1795" s="293" t="s">
        <v>10592</v>
      </c>
      <c r="E1795" s="293" t="s">
        <v>10577</v>
      </c>
      <c r="F1795" s="293" t="s">
        <v>10592</v>
      </c>
      <c r="G1795" s="291"/>
      <c r="H1795" s="292">
        <v>0</v>
      </c>
      <c r="I1795" s="293" t="s">
        <v>4975</v>
      </c>
      <c r="J1795" s="293" t="s">
        <v>4976</v>
      </c>
      <c r="K1795" s="293" t="s">
        <v>4737</v>
      </c>
      <c r="L1795" s="293" t="s">
        <v>4840</v>
      </c>
      <c r="M1795" s="293" t="s">
        <v>4909</v>
      </c>
      <c r="N1795" s="293"/>
      <c r="O1795" s="293" t="s">
        <v>10573</v>
      </c>
      <c r="P1795" s="293" t="s">
        <v>10574</v>
      </c>
      <c r="Q1795" s="293" t="s">
        <v>4741</v>
      </c>
    </row>
    <row r="1796" spans="1:17" x14ac:dyDescent="0.25">
      <c r="A1796" s="293" t="s">
        <v>10593</v>
      </c>
      <c r="B1796" s="293" t="s">
        <v>10594</v>
      </c>
      <c r="C1796" s="293" t="s">
        <v>10595</v>
      </c>
      <c r="D1796" s="293" t="s">
        <v>10592</v>
      </c>
      <c r="E1796" s="293" t="s">
        <v>10577</v>
      </c>
      <c r="F1796" s="293" t="s">
        <v>10592</v>
      </c>
      <c r="G1796" s="291"/>
      <c r="H1796" s="292">
        <v>0</v>
      </c>
      <c r="I1796" s="293" t="s">
        <v>4975</v>
      </c>
      <c r="J1796" s="293" t="s">
        <v>4976</v>
      </c>
      <c r="K1796" s="293" t="s">
        <v>4737</v>
      </c>
      <c r="L1796" s="293" t="s">
        <v>4840</v>
      </c>
      <c r="M1796" s="293" t="s">
        <v>4909</v>
      </c>
      <c r="N1796" s="293"/>
      <c r="O1796" s="293" t="s">
        <v>10573</v>
      </c>
      <c r="P1796" s="293" t="s">
        <v>10574</v>
      </c>
      <c r="Q1796" s="293" t="s">
        <v>4741</v>
      </c>
    </row>
    <row r="1797" spans="1:17" x14ac:dyDescent="0.25">
      <c r="A1797" s="293" t="s">
        <v>10596</v>
      </c>
      <c r="B1797" s="293" t="s">
        <v>10597</v>
      </c>
      <c r="C1797" s="293" t="s">
        <v>10598</v>
      </c>
      <c r="D1797" s="293" t="s">
        <v>10599</v>
      </c>
      <c r="E1797" s="293" t="s">
        <v>10577</v>
      </c>
      <c r="F1797" s="293" t="s">
        <v>10599</v>
      </c>
      <c r="G1797" s="291"/>
      <c r="H1797" s="292">
        <v>0</v>
      </c>
      <c r="I1797" s="293" t="s">
        <v>4975</v>
      </c>
      <c r="J1797" s="293" t="s">
        <v>4976</v>
      </c>
      <c r="K1797" s="293" t="s">
        <v>4737</v>
      </c>
      <c r="L1797" s="293" t="s">
        <v>4840</v>
      </c>
      <c r="M1797" s="293" t="s">
        <v>6026</v>
      </c>
      <c r="N1797" s="293"/>
      <c r="O1797" s="293" t="s">
        <v>10573</v>
      </c>
      <c r="P1797" s="293" t="s">
        <v>10574</v>
      </c>
      <c r="Q1797" s="293" t="s">
        <v>4741</v>
      </c>
    </row>
    <row r="1798" spans="1:17" x14ac:dyDescent="0.25">
      <c r="A1798" s="293" t="s">
        <v>10600</v>
      </c>
      <c r="B1798" s="293" t="s">
        <v>10601</v>
      </c>
      <c r="C1798" s="293" t="s">
        <v>10602</v>
      </c>
      <c r="D1798" s="293" t="s">
        <v>10603</v>
      </c>
      <c r="E1798" s="293" t="s">
        <v>10577</v>
      </c>
      <c r="F1798" s="293" t="s">
        <v>10603</v>
      </c>
      <c r="G1798" s="291"/>
      <c r="H1798" s="292">
        <v>0</v>
      </c>
      <c r="I1798" s="293" t="s">
        <v>4975</v>
      </c>
      <c r="J1798" s="293" t="s">
        <v>4976</v>
      </c>
      <c r="K1798" s="293" t="s">
        <v>4737</v>
      </c>
      <c r="L1798" s="293" t="s">
        <v>4840</v>
      </c>
      <c r="M1798" s="293" t="s">
        <v>6026</v>
      </c>
      <c r="N1798" s="293" t="s">
        <v>9172</v>
      </c>
      <c r="O1798" s="293" t="s">
        <v>10573</v>
      </c>
      <c r="P1798" s="293" t="s">
        <v>10574</v>
      </c>
      <c r="Q1798" s="293" t="s">
        <v>4741</v>
      </c>
    </row>
    <row r="1799" spans="1:17" x14ac:dyDescent="0.25">
      <c r="A1799" s="293" t="s">
        <v>10604</v>
      </c>
      <c r="B1799" s="293" t="s">
        <v>10605</v>
      </c>
      <c r="C1799" s="293" t="s">
        <v>10606</v>
      </c>
      <c r="D1799" s="293" t="s">
        <v>10603</v>
      </c>
      <c r="E1799" s="293" t="s">
        <v>10577</v>
      </c>
      <c r="F1799" s="293" t="s">
        <v>10603</v>
      </c>
      <c r="G1799" s="291"/>
      <c r="H1799" s="292">
        <v>0</v>
      </c>
      <c r="I1799" s="293" t="s">
        <v>4975</v>
      </c>
      <c r="J1799" s="293" t="s">
        <v>4976</v>
      </c>
      <c r="K1799" s="293" t="s">
        <v>4737</v>
      </c>
      <c r="L1799" s="293" t="s">
        <v>4840</v>
      </c>
      <c r="M1799" s="293" t="s">
        <v>4909</v>
      </c>
      <c r="N1799" s="293" t="s">
        <v>9172</v>
      </c>
      <c r="O1799" s="293" t="s">
        <v>10573</v>
      </c>
      <c r="P1799" s="293" t="s">
        <v>10574</v>
      </c>
      <c r="Q1799" s="293" t="s">
        <v>4741</v>
      </c>
    </row>
    <row r="1800" spans="1:17" x14ac:dyDescent="0.25">
      <c r="A1800" s="293" t="s">
        <v>10607</v>
      </c>
      <c r="B1800" s="293" t="s">
        <v>10608</v>
      </c>
      <c r="C1800" s="293" t="s">
        <v>10609</v>
      </c>
      <c r="D1800" s="293" t="s">
        <v>10610</v>
      </c>
      <c r="E1800" s="293" t="s">
        <v>10577</v>
      </c>
      <c r="F1800" s="293" t="s">
        <v>10610</v>
      </c>
      <c r="G1800" s="291"/>
      <c r="H1800" s="292">
        <v>0</v>
      </c>
      <c r="I1800" s="293" t="s">
        <v>4975</v>
      </c>
      <c r="J1800" s="293" t="s">
        <v>4976</v>
      </c>
      <c r="K1800" s="293" t="s">
        <v>4737</v>
      </c>
      <c r="L1800" s="293" t="s">
        <v>4840</v>
      </c>
      <c r="M1800" s="293" t="s">
        <v>6026</v>
      </c>
      <c r="N1800" s="293" t="s">
        <v>9172</v>
      </c>
      <c r="O1800" s="293" t="s">
        <v>10573</v>
      </c>
      <c r="P1800" s="293" t="s">
        <v>10574</v>
      </c>
      <c r="Q1800" s="293" t="s">
        <v>4741</v>
      </c>
    </row>
    <row r="1801" spans="1:17" x14ac:dyDescent="0.25">
      <c r="A1801" s="293" t="s">
        <v>10611</v>
      </c>
      <c r="B1801" s="293" t="s">
        <v>10612</v>
      </c>
      <c r="C1801" s="293" t="s">
        <v>10613</v>
      </c>
      <c r="D1801" s="293" t="s">
        <v>10610</v>
      </c>
      <c r="E1801" s="293" t="s">
        <v>10577</v>
      </c>
      <c r="F1801" s="293" t="s">
        <v>10610</v>
      </c>
      <c r="G1801" s="291"/>
      <c r="H1801" s="292">
        <v>0</v>
      </c>
      <c r="I1801" s="293" t="s">
        <v>4975</v>
      </c>
      <c r="J1801" s="293" t="s">
        <v>4976</v>
      </c>
      <c r="K1801" s="293" t="s">
        <v>4737</v>
      </c>
      <c r="L1801" s="293" t="s">
        <v>4840</v>
      </c>
      <c r="M1801" s="293" t="s">
        <v>4909</v>
      </c>
      <c r="N1801" s="293" t="s">
        <v>9172</v>
      </c>
      <c r="O1801" s="293" t="s">
        <v>10573</v>
      </c>
      <c r="P1801" s="293" t="s">
        <v>10574</v>
      </c>
      <c r="Q1801" s="293" t="s">
        <v>4741</v>
      </c>
    </row>
    <row r="1802" spans="1:17" x14ac:dyDescent="0.25">
      <c r="A1802" s="293" t="s">
        <v>10614</v>
      </c>
      <c r="B1802" s="293" t="s">
        <v>10615</v>
      </c>
      <c r="C1802" s="293" t="s">
        <v>10616</v>
      </c>
      <c r="D1802" s="293" t="s">
        <v>10610</v>
      </c>
      <c r="E1802" s="293" t="s">
        <v>10577</v>
      </c>
      <c r="F1802" s="293" t="s">
        <v>10610</v>
      </c>
      <c r="G1802" s="291"/>
      <c r="H1802" s="292">
        <v>0</v>
      </c>
      <c r="I1802" s="293" t="s">
        <v>4975</v>
      </c>
      <c r="J1802" s="293" t="s">
        <v>4976</v>
      </c>
      <c r="K1802" s="293" t="s">
        <v>4737</v>
      </c>
      <c r="L1802" s="293" t="s">
        <v>4840</v>
      </c>
      <c r="M1802" s="293" t="s">
        <v>4909</v>
      </c>
      <c r="N1802" s="293" t="s">
        <v>9172</v>
      </c>
      <c r="O1802" s="293" t="s">
        <v>10573</v>
      </c>
      <c r="P1802" s="293" t="s">
        <v>10574</v>
      </c>
      <c r="Q1802" s="293" t="s">
        <v>4741</v>
      </c>
    </row>
    <row r="1803" spans="1:17" x14ac:dyDescent="0.25">
      <c r="A1803" s="293" t="s">
        <v>10617</v>
      </c>
      <c r="B1803" s="293" t="s">
        <v>10618</v>
      </c>
      <c r="C1803" s="293" t="s">
        <v>10619</v>
      </c>
      <c r="D1803" s="293" t="s">
        <v>10610</v>
      </c>
      <c r="E1803" s="293" t="s">
        <v>10577</v>
      </c>
      <c r="F1803" s="293" t="s">
        <v>10610</v>
      </c>
      <c r="G1803" s="291"/>
      <c r="H1803" s="292">
        <v>0</v>
      </c>
      <c r="I1803" s="293" t="s">
        <v>4975</v>
      </c>
      <c r="J1803" s="293" t="s">
        <v>4976</v>
      </c>
      <c r="K1803" s="293" t="s">
        <v>4737</v>
      </c>
      <c r="L1803" s="293" t="s">
        <v>4840</v>
      </c>
      <c r="M1803" s="293" t="s">
        <v>4909</v>
      </c>
      <c r="N1803" s="293" t="s">
        <v>9172</v>
      </c>
      <c r="O1803" s="293" t="s">
        <v>10573</v>
      </c>
      <c r="P1803" s="293" t="s">
        <v>10574</v>
      </c>
      <c r="Q1803" s="293" t="s">
        <v>4741</v>
      </c>
    </row>
    <row r="1804" spans="1:17" x14ac:dyDescent="0.25">
      <c r="A1804" s="293" t="s">
        <v>10620</v>
      </c>
      <c r="B1804" s="293" t="s">
        <v>10621</v>
      </c>
      <c r="C1804" s="293" t="s">
        <v>10622</v>
      </c>
      <c r="D1804" s="293" t="s">
        <v>10610</v>
      </c>
      <c r="E1804" s="293" t="s">
        <v>10577</v>
      </c>
      <c r="F1804" s="293" t="s">
        <v>10610</v>
      </c>
      <c r="G1804" s="291"/>
      <c r="H1804" s="292">
        <v>0</v>
      </c>
      <c r="I1804" s="293" t="s">
        <v>4975</v>
      </c>
      <c r="J1804" s="293" t="s">
        <v>4976</v>
      </c>
      <c r="K1804" s="293" t="s">
        <v>4737</v>
      </c>
      <c r="L1804" s="293" t="s">
        <v>4840</v>
      </c>
      <c r="M1804" s="293" t="s">
        <v>6026</v>
      </c>
      <c r="N1804" s="293" t="s">
        <v>9172</v>
      </c>
      <c r="O1804" s="293" t="s">
        <v>10573</v>
      </c>
      <c r="P1804" s="293" t="s">
        <v>10574</v>
      </c>
      <c r="Q1804" s="293" t="s">
        <v>4741</v>
      </c>
    </row>
    <row r="1805" spans="1:17" x14ac:dyDescent="0.25">
      <c r="A1805" s="293" t="s">
        <v>10623</v>
      </c>
      <c r="B1805" s="293" t="s">
        <v>10624</v>
      </c>
      <c r="C1805" s="293" t="s">
        <v>10625</v>
      </c>
      <c r="D1805" s="293" t="s">
        <v>10610</v>
      </c>
      <c r="E1805" s="293" t="s">
        <v>10577</v>
      </c>
      <c r="F1805" s="293" t="s">
        <v>10610</v>
      </c>
      <c r="G1805" s="291"/>
      <c r="H1805" s="292">
        <v>0</v>
      </c>
      <c r="I1805" s="293" t="s">
        <v>4975</v>
      </c>
      <c r="J1805" s="293" t="s">
        <v>4976</v>
      </c>
      <c r="K1805" s="293" t="s">
        <v>4737</v>
      </c>
      <c r="L1805" s="293" t="s">
        <v>4840</v>
      </c>
      <c r="M1805" s="293" t="s">
        <v>6026</v>
      </c>
      <c r="N1805" s="293" t="s">
        <v>6231</v>
      </c>
      <c r="O1805" s="293" t="s">
        <v>10573</v>
      </c>
      <c r="P1805" s="293" t="s">
        <v>10574</v>
      </c>
      <c r="Q1805" s="293" t="s">
        <v>4741</v>
      </c>
    </row>
    <row r="1806" spans="1:17" x14ac:dyDescent="0.25">
      <c r="A1806" s="293" t="s">
        <v>10626</v>
      </c>
      <c r="B1806" s="293" t="s">
        <v>10627</v>
      </c>
      <c r="C1806" s="293" t="s">
        <v>10628</v>
      </c>
      <c r="D1806" s="293" t="s">
        <v>10610</v>
      </c>
      <c r="E1806" s="293" t="s">
        <v>10577</v>
      </c>
      <c r="F1806" s="293" t="s">
        <v>10610</v>
      </c>
      <c r="G1806" s="291"/>
      <c r="H1806" s="292">
        <v>0</v>
      </c>
      <c r="I1806" s="293" t="s">
        <v>4975</v>
      </c>
      <c r="J1806" s="293" t="s">
        <v>4976</v>
      </c>
      <c r="K1806" s="293" t="s">
        <v>4737</v>
      </c>
      <c r="L1806" s="293" t="s">
        <v>4840</v>
      </c>
      <c r="M1806" s="293" t="s">
        <v>6026</v>
      </c>
      <c r="N1806" s="293" t="s">
        <v>6231</v>
      </c>
      <c r="O1806" s="293" t="s">
        <v>10573</v>
      </c>
      <c r="P1806" s="293" t="s">
        <v>10574</v>
      </c>
      <c r="Q1806" s="293" t="s">
        <v>4741</v>
      </c>
    </row>
    <row r="1807" spans="1:17" x14ac:dyDescent="0.25">
      <c r="A1807" s="293" t="s">
        <v>10629</v>
      </c>
      <c r="B1807" s="293" t="s">
        <v>10630</v>
      </c>
      <c r="C1807" s="293" t="s">
        <v>10631</v>
      </c>
      <c r="D1807" s="293" t="s">
        <v>10610</v>
      </c>
      <c r="E1807" s="293" t="s">
        <v>10577</v>
      </c>
      <c r="F1807" s="293" t="s">
        <v>10610</v>
      </c>
      <c r="G1807" s="291"/>
      <c r="H1807" s="292">
        <v>0</v>
      </c>
      <c r="I1807" s="293" t="s">
        <v>4975</v>
      </c>
      <c r="J1807" s="293" t="s">
        <v>4976</v>
      </c>
      <c r="K1807" s="293" t="s">
        <v>4737</v>
      </c>
      <c r="L1807" s="293" t="s">
        <v>4840</v>
      </c>
      <c r="M1807" s="293" t="s">
        <v>4909</v>
      </c>
      <c r="N1807" s="293" t="s">
        <v>9172</v>
      </c>
      <c r="O1807" s="293" t="s">
        <v>10573</v>
      </c>
      <c r="P1807" s="293" t="s">
        <v>10574</v>
      </c>
      <c r="Q1807" s="293" t="s">
        <v>4741</v>
      </c>
    </row>
    <row r="1808" spans="1:17" x14ac:dyDescent="0.25">
      <c r="A1808" s="293" t="s">
        <v>10632</v>
      </c>
      <c r="B1808" s="293" t="s">
        <v>10633</v>
      </c>
      <c r="C1808" s="293" t="s">
        <v>10634</v>
      </c>
      <c r="D1808" s="293"/>
      <c r="E1808" s="293" t="s">
        <v>10635</v>
      </c>
      <c r="F1808" s="293"/>
      <c r="G1808" s="291"/>
      <c r="H1808" s="292">
        <v>0</v>
      </c>
      <c r="I1808" s="293" t="s">
        <v>4975</v>
      </c>
      <c r="J1808" s="293" t="s">
        <v>4976</v>
      </c>
      <c r="K1808" s="293" t="s">
        <v>4737</v>
      </c>
      <c r="L1808" s="293" t="s">
        <v>10636</v>
      </c>
      <c r="M1808" s="293" t="s">
        <v>10637</v>
      </c>
      <c r="N1808" s="293" t="s">
        <v>10638</v>
      </c>
      <c r="O1808" s="293" t="s">
        <v>10573</v>
      </c>
      <c r="P1808" s="293" t="s">
        <v>10574</v>
      </c>
      <c r="Q1808" s="293" t="s">
        <v>4741</v>
      </c>
    </row>
    <row r="1809" spans="1:17" x14ac:dyDescent="0.25">
      <c r="A1809" s="293" t="s">
        <v>10639</v>
      </c>
      <c r="B1809" s="293" t="s">
        <v>10640</v>
      </c>
      <c r="C1809" s="293" t="s">
        <v>10641</v>
      </c>
      <c r="D1809" s="293"/>
      <c r="E1809" s="293" t="s">
        <v>10635</v>
      </c>
      <c r="F1809" s="293"/>
      <c r="G1809" s="291"/>
      <c r="H1809" s="292">
        <v>0</v>
      </c>
      <c r="I1809" s="293" t="s">
        <v>4975</v>
      </c>
      <c r="J1809" s="293" t="s">
        <v>4976</v>
      </c>
      <c r="K1809" s="293" t="s">
        <v>4737</v>
      </c>
      <c r="L1809" s="293" t="s">
        <v>10636</v>
      </c>
      <c r="M1809" s="293" t="s">
        <v>10638</v>
      </c>
      <c r="N1809" s="293" t="s">
        <v>10638</v>
      </c>
      <c r="O1809" s="293" t="s">
        <v>10573</v>
      </c>
      <c r="P1809" s="293" t="s">
        <v>10574</v>
      </c>
      <c r="Q1809" s="293" t="s">
        <v>4741</v>
      </c>
    </row>
    <row r="1810" spans="1:17" x14ac:dyDescent="0.25">
      <c r="A1810" s="293" t="s">
        <v>10642</v>
      </c>
      <c r="B1810" s="293" t="s">
        <v>10643</v>
      </c>
      <c r="C1810" s="293" t="s">
        <v>10644</v>
      </c>
      <c r="D1810" s="293"/>
      <c r="E1810" s="293" t="s">
        <v>10645</v>
      </c>
      <c r="F1810" s="293" t="s">
        <v>10646</v>
      </c>
      <c r="G1810" s="291">
        <v>60</v>
      </c>
      <c r="H1810" s="292">
        <v>0</v>
      </c>
      <c r="I1810" s="293" t="s">
        <v>1230</v>
      </c>
      <c r="J1810" s="293" t="s">
        <v>5067</v>
      </c>
      <c r="K1810" s="293" t="s">
        <v>4737</v>
      </c>
      <c r="L1810" s="293" t="s">
        <v>4738</v>
      </c>
      <c r="M1810" s="293" t="s">
        <v>4793</v>
      </c>
      <c r="N1810" s="293"/>
      <c r="O1810" s="293" t="s">
        <v>10647</v>
      </c>
      <c r="P1810" s="293" t="s">
        <v>10643</v>
      </c>
      <c r="Q1810" s="293" t="s">
        <v>4741</v>
      </c>
    </row>
    <row r="1811" spans="1:17" x14ac:dyDescent="0.25">
      <c r="A1811" s="293" t="s">
        <v>10648</v>
      </c>
      <c r="B1811" s="293" t="s">
        <v>10649</v>
      </c>
      <c r="C1811" s="293" t="s">
        <v>10650</v>
      </c>
      <c r="D1811" s="293"/>
      <c r="E1811" s="293" t="s">
        <v>10645</v>
      </c>
      <c r="F1811" s="293" t="s">
        <v>4750</v>
      </c>
      <c r="G1811" s="291">
        <v>60</v>
      </c>
      <c r="H1811" s="292">
        <v>0</v>
      </c>
      <c r="I1811" s="293" t="s">
        <v>1230</v>
      </c>
      <c r="J1811" s="293" t="s">
        <v>5067</v>
      </c>
      <c r="K1811" s="293" t="s">
        <v>4737</v>
      </c>
      <c r="L1811" s="293" t="s">
        <v>4738</v>
      </c>
      <c r="M1811" s="293" t="s">
        <v>4793</v>
      </c>
      <c r="N1811" s="293"/>
      <c r="O1811" s="293" t="s">
        <v>10647</v>
      </c>
      <c r="P1811" s="293" t="s">
        <v>10643</v>
      </c>
      <c r="Q1811" s="293" t="s">
        <v>4741</v>
      </c>
    </row>
    <row r="1812" spans="1:17" x14ac:dyDescent="0.25">
      <c r="A1812" s="293" t="s">
        <v>10651</v>
      </c>
      <c r="B1812" s="293" t="s">
        <v>10652</v>
      </c>
      <c r="C1812" s="293" t="s">
        <v>10653</v>
      </c>
      <c r="D1812" s="293"/>
      <c r="E1812" s="293" t="s">
        <v>4745</v>
      </c>
      <c r="F1812" s="293" t="s">
        <v>10654</v>
      </c>
      <c r="G1812" s="291">
        <v>60</v>
      </c>
      <c r="H1812" s="292">
        <v>0</v>
      </c>
      <c r="I1812" s="293" t="s">
        <v>4783</v>
      </c>
      <c r="J1812" s="293" t="s">
        <v>4784</v>
      </c>
      <c r="K1812" s="293" t="s">
        <v>4737</v>
      </c>
      <c r="L1812" s="293" t="s">
        <v>4738</v>
      </c>
      <c r="M1812" s="293" t="s">
        <v>4757</v>
      </c>
      <c r="N1812" s="293"/>
      <c r="O1812" s="293" t="s">
        <v>10651</v>
      </c>
      <c r="P1812" s="293" t="s">
        <v>10652</v>
      </c>
      <c r="Q1812" s="293" t="s">
        <v>4741</v>
      </c>
    </row>
    <row r="1813" spans="1:17" x14ac:dyDescent="0.25">
      <c r="A1813" s="293" t="s">
        <v>10655</v>
      </c>
      <c r="B1813" s="293" t="s">
        <v>10656</v>
      </c>
      <c r="C1813" s="293"/>
      <c r="D1813" s="293"/>
      <c r="E1813" s="293"/>
      <c r="F1813" s="293"/>
      <c r="G1813" s="291"/>
      <c r="H1813" s="292">
        <v>0</v>
      </c>
      <c r="I1813" s="293"/>
      <c r="J1813" s="293"/>
      <c r="K1813" s="293" t="s">
        <v>4737</v>
      </c>
      <c r="L1813" s="293"/>
      <c r="M1813" s="293"/>
      <c r="N1813" s="293"/>
      <c r="O1813" s="293" t="s">
        <v>10655</v>
      </c>
      <c r="P1813" s="293" t="s">
        <v>10656</v>
      </c>
      <c r="Q1813" s="293" t="s">
        <v>4741</v>
      </c>
    </row>
    <row r="1814" spans="1:17" x14ac:dyDescent="0.25">
      <c r="A1814" s="293" t="s">
        <v>10657</v>
      </c>
      <c r="B1814" s="293" t="s">
        <v>10658</v>
      </c>
      <c r="C1814" s="293" t="s">
        <v>10659</v>
      </c>
      <c r="D1814" s="293"/>
      <c r="E1814" s="293" t="s">
        <v>4745</v>
      </c>
      <c r="F1814" s="293" t="s">
        <v>10660</v>
      </c>
      <c r="G1814" s="291"/>
      <c r="H1814" s="292">
        <v>0</v>
      </c>
      <c r="I1814" s="293"/>
      <c r="J1814" s="293"/>
      <c r="K1814" s="293" t="s">
        <v>4737</v>
      </c>
      <c r="L1814" s="293" t="s">
        <v>4738</v>
      </c>
      <c r="M1814" s="293" t="s">
        <v>4757</v>
      </c>
      <c r="N1814" s="293"/>
      <c r="O1814" s="293" t="s">
        <v>10657</v>
      </c>
      <c r="P1814" s="293" t="s">
        <v>10658</v>
      </c>
      <c r="Q1814" s="293" t="s">
        <v>4741</v>
      </c>
    </row>
    <row r="1815" spans="1:17" x14ac:dyDescent="0.25">
      <c r="A1815" s="293" t="s">
        <v>10661</v>
      </c>
      <c r="B1815" s="293" t="s">
        <v>10662</v>
      </c>
      <c r="C1815" s="293" t="s">
        <v>10663</v>
      </c>
      <c r="D1815" s="293" t="s">
        <v>10664</v>
      </c>
      <c r="E1815" s="293" t="s">
        <v>4745</v>
      </c>
      <c r="F1815" s="293" t="s">
        <v>10664</v>
      </c>
      <c r="G1815" s="291"/>
      <c r="H1815" s="292">
        <v>0</v>
      </c>
      <c r="I1815" s="293"/>
      <c r="J1815" s="293"/>
      <c r="K1815" s="293" t="s">
        <v>4737</v>
      </c>
      <c r="L1815" s="293" t="s">
        <v>4738</v>
      </c>
      <c r="M1815" s="293" t="s">
        <v>6447</v>
      </c>
      <c r="N1815" s="293"/>
      <c r="O1815" s="293" t="s">
        <v>10661</v>
      </c>
      <c r="P1815" s="293" t="s">
        <v>10662</v>
      </c>
      <c r="Q1815" s="293" t="s">
        <v>4741</v>
      </c>
    </row>
    <row r="1816" spans="1:17" x14ac:dyDescent="0.25">
      <c r="A1816" s="293" t="s">
        <v>10665</v>
      </c>
      <c r="B1816" s="293" t="s">
        <v>10666</v>
      </c>
      <c r="C1816" s="293" t="s">
        <v>10667</v>
      </c>
      <c r="D1816" s="293" t="s">
        <v>10664</v>
      </c>
      <c r="E1816" s="293" t="s">
        <v>4745</v>
      </c>
      <c r="F1816" s="293" t="s">
        <v>10664</v>
      </c>
      <c r="G1816" s="291"/>
      <c r="H1816" s="292">
        <v>0</v>
      </c>
      <c r="I1816" s="293" t="s">
        <v>4755</v>
      </c>
      <c r="J1816" s="293" t="s">
        <v>4756</v>
      </c>
      <c r="K1816" s="293" t="s">
        <v>4737</v>
      </c>
      <c r="L1816" s="293" t="s">
        <v>4738</v>
      </c>
      <c r="M1816" s="293" t="s">
        <v>4865</v>
      </c>
      <c r="N1816" s="293"/>
      <c r="O1816" s="293" t="s">
        <v>10661</v>
      </c>
      <c r="P1816" s="293" t="s">
        <v>10662</v>
      </c>
      <c r="Q1816" s="293" t="s">
        <v>4741</v>
      </c>
    </row>
    <row r="1817" spans="1:17" x14ac:dyDescent="0.25">
      <c r="A1817" s="293" t="s">
        <v>10668</v>
      </c>
      <c r="B1817" s="293" t="s">
        <v>10669</v>
      </c>
      <c r="C1817" s="293" t="s">
        <v>10670</v>
      </c>
      <c r="D1817" s="293" t="s">
        <v>10664</v>
      </c>
      <c r="E1817" s="293" t="s">
        <v>4745</v>
      </c>
      <c r="F1817" s="293" t="s">
        <v>10664</v>
      </c>
      <c r="G1817" s="291"/>
      <c r="H1817" s="292">
        <v>0</v>
      </c>
      <c r="I1817" s="293" t="s">
        <v>4816</v>
      </c>
      <c r="J1817" s="293" t="s">
        <v>4817</v>
      </c>
      <c r="K1817" s="293" t="s">
        <v>4737</v>
      </c>
      <c r="L1817" s="293" t="s">
        <v>4738</v>
      </c>
      <c r="M1817" s="293" t="s">
        <v>4739</v>
      </c>
      <c r="N1817" s="293"/>
      <c r="O1817" s="293" t="s">
        <v>10661</v>
      </c>
      <c r="P1817" s="293" t="s">
        <v>10662</v>
      </c>
      <c r="Q1817" s="293" t="s">
        <v>4741</v>
      </c>
    </row>
    <row r="1818" spans="1:17" x14ac:dyDescent="0.25">
      <c r="A1818" s="293" t="s">
        <v>10671</v>
      </c>
      <c r="B1818" s="293" t="s">
        <v>10672</v>
      </c>
      <c r="C1818" s="293" t="s">
        <v>10673</v>
      </c>
      <c r="D1818" s="293" t="s">
        <v>10664</v>
      </c>
      <c r="E1818" s="293" t="s">
        <v>4745</v>
      </c>
      <c r="F1818" s="293" t="s">
        <v>10664</v>
      </c>
      <c r="G1818" s="291"/>
      <c r="H1818" s="292">
        <v>0</v>
      </c>
      <c r="I1818" s="293" t="s">
        <v>4746</v>
      </c>
      <c r="J1818" s="293" t="s">
        <v>4747</v>
      </c>
      <c r="K1818" s="293" t="s">
        <v>4737</v>
      </c>
      <c r="L1818" s="293" t="s">
        <v>4738</v>
      </c>
      <c r="M1818" s="293" t="s">
        <v>4748</v>
      </c>
      <c r="N1818" s="293" t="s">
        <v>4749</v>
      </c>
      <c r="O1818" s="293" t="s">
        <v>10661</v>
      </c>
      <c r="P1818" s="293" t="s">
        <v>10662</v>
      </c>
      <c r="Q1818" s="293" t="s">
        <v>4741</v>
      </c>
    </row>
    <row r="1819" spans="1:17" x14ac:dyDescent="0.25">
      <c r="A1819" s="293" t="s">
        <v>10674</v>
      </c>
      <c r="B1819" s="293" t="s">
        <v>10675</v>
      </c>
      <c r="C1819" s="293" t="s">
        <v>10676</v>
      </c>
      <c r="D1819" s="293" t="s">
        <v>10664</v>
      </c>
      <c r="E1819" s="293" t="s">
        <v>4745</v>
      </c>
      <c r="F1819" s="293" t="s">
        <v>10664</v>
      </c>
      <c r="G1819" s="291"/>
      <c r="H1819" s="292">
        <v>0</v>
      </c>
      <c r="I1819" s="293" t="s">
        <v>4755</v>
      </c>
      <c r="J1819" s="293" t="s">
        <v>4756</v>
      </c>
      <c r="K1819" s="293" t="s">
        <v>4737</v>
      </c>
      <c r="L1819" s="293" t="s">
        <v>4738</v>
      </c>
      <c r="M1819" s="293" t="s">
        <v>4916</v>
      </c>
      <c r="N1819" s="293" t="s">
        <v>9739</v>
      </c>
      <c r="O1819" s="293" t="s">
        <v>10661</v>
      </c>
      <c r="P1819" s="293" t="s">
        <v>10662</v>
      </c>
      <c r="Q1819" s="293" t="s">
        <v>4741</v>
      </c>
    </row>
    <row r="1820" spans="1:17" x14ac:dyDescent="0.25">
      <c r="A1820" s="293" t="s">
        <v>10677</v>
      </c>
      <c r="B1820" s="293" t="s">
        <v>10678</v>
      </c>
      <c r="C1820" s="293" t="s">
        <v>10679</v>
      </c>
      <c r="D1820" s="293" t="s">
        <v>10664</v>
      </c>
      <c r="E1820" s="293" t="s">
        <v>4745</v>
      </c>
      <c r="F1820" s="293" t="s">
        <v>10664</v>
      </c>
      <c r="G1820" s="291"/>
      <c r="H1820" s="292">
        <v>0</v>
      </c>
      <c r="I1820" s="293" t="s">
        <v>4755</v>
      </c>
      <c r="J1820" s="293" t="s">
        <v>4756</v>
      </c>
      <c r="K1820" s="293" t="s">
        <v>4737</v>
      </c>
      <c r="L1820" s="293" t="s">
        <v>4738</v>
      </c>
      <c r="M1820" s="293" t="s">
        <v>4934</v>
      </c>
      <c r="N1820" s="293" t="s">
        <v>7362</v>
      </c>
      <c r="O1820" s="293" t="s">
        <v>10661</v>
      </c>
      <c r="P1820" s="293" t="s">
        <v>10662</v>
      </c>
      <c r="Q1820" s="293" t="s">
        <v>4741</v>
      </c>
    </row>
    <row r="1821" spans="1:17" x14ac:dyDescent="0.25">
      <c r="A1821" s="293" t="s">
        <v>10680</v>
      </c>
      <c r="B1821" s="293" t="s">
        <v>10681</v>
      </c>
      <c r="C1821" s="293" t="s">
        <v>10682</v>
      </c>
      <c r="D1821" s="293" t="s">
        <v>10664</v>
      </c>
      <c r="E1821" s="293" t="s">
        <v>4745</v>
      </c>
      <c r="F1821" s="293" t="s">
        <v>10664</v>
      </c>
      <c r="G1821" s="291"/>
      <c r="H1821" s="292">
        <v>0</v>
      </c>
      <c r="I1821" s="293" t="s">
        <v>4746</v>
      </c>
      <c r="J1821" s="293" t="s">
        <v>4747</v>
      </c>
      <c r="K1821" s="293" t="s">
        <v>4737</v>
      </c>
      <c r="L1821" s="293" t="s">
        <v>4738</v>
      </c>
      <c r="M1821" s="293" t="s">
        <v>4793</v>
      </c>
      <c r="N1821" s="293"/>
      <c r="O1821" s="293" t="s">
        <v>10661</v>
      </c>
      <c r="P1821" s="293" t="s">
        <v>10662</v>
      </c>
      <c r="Q1821" s="293" t="s">
        <v>4741</v>
      </c>
    </row>
    <row r="1822" spans="1:17" x14ac:dyDescent="0.25">
      <c r="A1822" s="293" t="s">
        <v>10683</v>
      </c>
      <c r="B1822" s="293" t="s">
        <v>10684</v>
      </c>
      <c r="C1822" s="293" t="s">
        <v>10685</v>
      </c>
      <c r="D1822" s="293" t="s">
        <v>10664</v>
      </c>
      <c r="E1822" s="293" t="s">
        <v>4745</v>
      </c>
      <c r="F1822" s="293" t="s">
        <v>10664</v>
      </c>
      <c r="G1822" s="291"/>
      <c r="H1822" s="292">
        <v>0</v>
      </c>
      <c r="I1822" s="293" t="s">
        <v>4755</v>
      </c>
      <c r="J1822" s="293" t="s">
        <v>4756</v>
      </c>
      <c r="K1822" s="293" t="s">
        <v>4737</v>
      </c>
      <c r="L1822" s="293" t="s">
        <v>4738</v>
      </c>
      <c r="M1822" s="293" t="s">
        <v>4916</v>
      </c>
      <c r="N1822" s="293"/>
      <c r="O1822" s="293" t="s">
        <v>10661</v>
      </c>
      <c r="P1822" s="293" t="s">
        <v>10662</v>
      </c>
      <c r="Q1822" s="293" t="s">
        <v>4741</v>
      </c>
    </row>
    <row r="1823" spans="1:17" x14ac:dyDescent="0.25">
      <c r="A1823" s="293" t="s">
        <v>10686</v>
      </c>
      <c r="B1823" s="293" t="s">
        <v>10687</v>
      </c>
      <c r="C1823" s="293" t="s">
        <v>10688</v>
      </c>
      <c r="D1823" s="293" t="s">
        <v>10664</v>
      </c>
      <c r="E1823" s="293" t="s">
        <v>4745</v>
      </c>
      <c r="F1823" s="293" t="s">
        <v>10664</v>
      </c>
      <c r="G1823" s="291"/>
      <c r="H1823" s="292">
        <v>0</v>
      </c>
      <c r="I1823" s="293" t="s">
        <v>4746</v>
      </c>
      <c r="J1823" s="293" t="s">
        <v>4747</v>
      </c>
      <c r="K1823" s="293" t="s">
        <v>4737</v>
      </c>
      <c r="L1823" s="293" t="s">
        <v>4738</v>
      </c>
      <c r="M1823" s="293" t="s">
        <v>4793</v>
      </c>
      <c r="N1823" s="293" t="s">
        <v>10689</v>
      </c>
      <c r="O1823" s="293" t="s">
        <v>10661</v>
      </c>
      <c r="P1823" s="293" t="s">
        <v>10662</v>
      </c>
      <c r="Q1823" s="293" t="s">
        <v>4741</v>
      </c>
    </row>
    <row r="1824" spans="1:17" x14ac:dyDescent="0.25">
      <c r="A1824" s="293" t="s">
        <v>10690</v>
      </c>
      <c r="B1824" s="293" t="s">
        <v>10691</v>
      </c>
      <c r="C1824" s="293" t="s">
        <v>10692</v>
      </c>
      <c r="D1824" s="293"/>
      <c r="E1824" s="293" t="s">
        <v>4745</v>
      </c>
      <c r="F1824" s="293" t="s">
        <v>10693</v>
      </c>
      <c r="G1824" s="291"/>
      <c r="H1824" s="292">
        <v>0</v>
      </c>
      <c r="I1824" s="293"/>
      <c r="J1824" s="293"/>
      <c r="K1824" s="293" t="s">
        <v>4737</v>
      </c>
      <c r="L1824" s="293" t="s">
        <v>4738</v>
      </c>
      <c r="M1824" s="293" t="s">
        <v>4793</v>
      </c>
      <c r="N1824" s="293"/>
      <c r="O1824" s="293" t="s">
        <v>10690</v>
      </c>
      <c r="P1824" s="293" t="s">
        <v>10691</v>
      </c>
      <c r="Q1824" s="293" t="s">
        <v>4741</v>
      </c>
    </row>
    <row r="1825" spans="1:17" x14ac:dyDescent="0.25">
      <c r="A1825" s="293" t="s">
        <v>10694</v>
      </c>
      <c r="B1825" s="293" t="s">
        <v>10695</v>
      </c>
      <c r="C1825" s="293" t="s">
        <v>10696</v>
      </c>
      <c r="D1825" s="293"/>
      <c r="E1825" s="293" t="s">
        <v>7255</v>
      </c>
      <c r="F1825" s="293" t="s">
        <v>10697</v>
      </c>
      <c r="G1825" s="291">
        <v>60</v>
      </c>
      <c r="H1825" s="292">
        <v>0</v>
      </c>
      <c r="I1825" s="293" t="s">
        <v>5200</v>
      </c>
      <c r="J1825" s="293" t="s">
        <v>5201</v>
      </c>
      <c r="K1825" s="293" t="s">
        <v>4737</v>
      </c>
      <c r="L1825" s="293" t="s">
        <v>4840</v>
      </c>
      <c r="M1825" s="293" t="s">
        <v>5272</v>
      </c>
      <c r="N1825" s="293" t="s">
        <v>10698</v>
      </c>
      <c r="O1825" s="293" t="s">
        <v>10694</v>
      </c>
      <c r="P1825" s="293" t="s">
        <v>10695</v>
      </c>
      <c r="Q1825" s="293" t="s">
        <v>4741</v>
      </c>
    </row>
    <row r="1826" spans="1:17" x14ac:dyDescent="0.25">
      <c r="A1826" s="293" t="s">
        <v>10699</v>
      </c>
      <c r="B1826" s="293" t="s">
        <v>10700</v>
      </c>
      <c r="C1826" s="293" t="s">
        <v>10701</v>
      </c>
      <c r="D1826" s="293"/>
      <c r="E1826" s="293" t="s">
        <v>4973</v>
      </c>
      <c r="F1826" s="293" t="s">
        <v>10702</v>
      </c>
      <c r="G1826" s="291"/>
      <c r="H1826" s="292">
        <v>0</v>
      </c>
      <c r="I1826" s="293" t="s">
        <v>4975</v>
      </c>
      <c r="J1826" s="293" t="s">
        <v>4976</v>
      </c>
      <c r="K1826" s="293" t="s">
        <v>4737</v>
      </c>
      <c r="L1826" s="293" t="s">
        <v>4840</v>
      </c>
      <c r="M1826" s="293" t="s">
        <v>5230</v>
      </c>
      <c r="N1826" s="293" t="s">
        <v>10703</v>
      </c>
      <c r="O1826" s="293" t="s">
        <v>10699</v>
      </c>
      <c r="P1826" s="293" t="s">
        <v>10700</v>
      </c>
      <c r="Q1826" s="293" t="s">
        <v>4741</v>
      </c>
    </row>
    <row r="1827" spans="1:17" x14ac:dyDescent="0.25">
      <c r="A1827" s="293" t="s">
        <v>10704</v>
      </c>
      <c r="B1827" s="293" t="s">
        <v>10705</v>
      </c>
      <c r="C1827" s="293" t="s">
        <v>10706</v>
      </c>
      <c r="D1827" s="293"/>
      <c r="E1827" s="293" t="s">
        <v>4745</v>
      </c>
      <c r="F1827" s="293" t="s">
        <v>10707</v>
      </c>
      <c r="G1827" s="291"/>
      <c r="H1827" s="292">
        <v>0</v>
      </c>
      <c r="I1827" s="293"/>
      <c r="J1827" s="293"/>
      <c r="K1827" s="293" t="s">
        <v>4737</v>
      </c>
      <c r="L1827" s="293" t="s">
        <v>8844</v>
      </c>
      <c r="M1827" s="293"/>
      <c r="N1827" s="293"/>
      <c r="O1827" s="293" t="s">
        <v>10704</v>
      </c>
      <c r="P1827" s="293" t="s">
        <v>10705</v>
      </c>
      <c r="Q1827" s="293" t="s">
        <v>4741</v>
      </c>
    </row>
    <row r="1828" spans="1:17" x14ac:dyDescent="0.25">
      <c r="A1828" s="293" t="s">
        <v>89</v>
      </c>
      <c r="B1828" s="293" t="s">
        <v>10708</v>
      </c>
      <c r="C1828" s="293" t="s">
        <v>981</v>
      </c>
      <c r="D1828" s="293" t="s">
        <v>10709</v>
      </c>
      <c r="E1828" s="293" t="s">
        <v>10710</v>
      </c>
      <c r="F1828" s="293" t="s">
        <v>10711</v>
      </c>
      <c r="G1828" s="291"/>
      <c r="H1828" s="292">
        <v>0</v>
      </c>
      <c r="I1828" s="293" t="s">
        <v>5200</v>
      </c>
      <c r="J1828" s="293" t="s">
        <v>5201</v>
      </c>
      <c r="K1828" s="293" t="s">
        <v>4737</v>
      </c>
      <c r="L1828" s="293" t="s">
        <v>4840</v>
      </c>
      <c r="M1828" s="293" t="s">
        <v>5202</v>
      </c>
      <c r="N1828" s="293"/>
      <c r="O1828" s="293" t="s">
        <v>89</v>
      </c>
      <c r="P1828" s="293" t="s">
        <v>10708</v>
      </c>
      <c r="Q1828" s="293" t="s">
        <v>8502</v>
      </c>
    </row>
    <row r="1829" spans="1:17" x14ac:dyDescent="0.25">
      <c r="A1829" s="293" t="s">
        <v>10712</v>
      </c>
      <c r="B1829" s="293" t="s">
        <v>10713</v>
      </c>
      <c r="C1829" s="293"/>
      <c r="D1829" s="293"/>
      <c r="E1829" s="293"/>
      <c r="F1829" s="293"/>
      <c r="G1829" s="291"/>
      <c r="H1829" s="292">
        <v>0</v>
      </c>
      <c r="I1829" s="293"/>
      <c r="J1829" s="293"/>
      <c r="K1829" s="293" t="s">
        <v>4737</v>
      </c>
      <c r="L1829" s="293"/>
      <c r="M1829" s="293"/>
      <c r="N1829" s="293"/>
      <c r="O1829" s="293" t="s">
        <v>10712</v>
      </c>
      <c r="P1829" s="293" t="s">
        <v>10713</v>
      </c>
      <c r="Q1829" s="293" t="s">
        <v>4741</v>
      </c>
    </row>
    <row r="1830" spans="1:17" x14ac:dyDescent="0.25">
      <c r="A1830" s="293" t="s">
        <v>10714</v>
      </c>
      <c r="B1830" s="293" t="s">
        <v>10715</v>
      </c>
      <c r="C1830" s="293"/>
      <c r="D1830" s="293"/>
      <c r="E1830" s="293"/>
      <c r="F1830" s="293"/>
      <c r="G1830" s="291"/>
      <c r="H1830" s="292">
        <v>0</v>
      </c>
      <c r="I1830" s="293"/>
      <c r="J1830" s="293"/>
      <c r="K1830" s="293" t="s">
        <v>4737</v>
      </c>
      <c r="L1830" s="293"/>
      <c r="M1830" s="293"/>
      <c r="N1830" s="293"/>
      <c r="O1830" s="293" t="s">
        <v>10712</v>
      </c>
      <c r="P1830" s="293" t="s">
        <v>10715</v>
      </c>
      <c r="Q1830" s="293" t="s">
        <v>4741</v>
      </c>
    </row>
    <row r="1831" spans="1:17" x14ac:dyDescent="0.25">
      <c r="A1831" s="293" t="s">
        <v>111</v>
      </c>
      <c r="B1831" s="293" t="s">
        <v>10716</v>
      </c>
      <c r="C1831" s="293" t="s">
        <v>4750</v>
      </c>
      <c r="D1831" s="293" t="s">
        <v>10717</v>
      </c>
      <c r="E1831" s="293" t="s">
        <v>5401</v>
      </c>
      <c r="F1831" s="293"/>
      <c r="G1831" s="291"/>
      <c r="H1831" s="292">
        <v>0</v>
      </c>
      <c r="I1831" s="293" t="s">
        <v>4856</v>
      </c>
      <c r="J1831" s="293" t="s">
        <v>4857</v>
      </c>
      <c r="K1831" s="293" t="s">
        <v>4737</v>
      </c>
      <c r="L1831" s="293" t="s">
        <v>4840</v>
      </c>
      <c r="M1831" s="293"/>
      <c r="N1831" s="293"/>
      <c r="O1831" s="293" t="s">
        <v>10712</v>
      </c>
      <c r="P1831" s="293" t="s">
        <v>10716</v>
      </c>
      <c r="Q1831" s="293" t="s">
        <v>4741</v>
      </c>
    </row>
    <row r="1832" spans="1:17" x14ac:dyDescent="0.25">
      <c r="A1832" s="293" t="s">
        <v>91</v>
      </c>
      <c r="B1832" s="293" t="s">
        <v>10718</v>
      </c>
      <c r="C1832" s="293" t="s">
        <v>1005</v>
      </c>
      <c r="D1832" s="293" t="s">
        <v>10719</v>
      </c>
      <c r="E1832" s="293" t="s">
        <v>5401</v>
      </c>
      <c r="F1832" s="293" t="s">
        <v>10719</v>
      </c>
      <c r="G1832" s="291"/>
      <c r="H1832" s="292">
        <v>0</v>
      </c>
      <c r="I1832" s="293" t="s">
        <v>5200</v>
      </c>
      <c r="J1832" s="293" t="s">
        <v>5201</v>
      </c>
      <c r="K1832" s="293" t="s">
        <v>4737</v>
      </c>
      <c r="L1832" s="293" t="s">
        <v>4840</v>
      </c>
      <c r="M1832" s="293" t="s">
        <v>5210</v>
      </c>
      <c r="N1832" s="293"/>
      <c r="O1832" s="293" t="s">
        <v>91</v>
      </c>
      <c r="P1832" s="293" t="s">
        <v>10718</v>
      </c>
      <c r="Q1832" s="293" t="s">
        <v>4741</v>
      </c>
    </row>
    <row r="1833" spans="1:17" x14ac:dyDescent="0.25">
      <c r="A1833" s="293" t="s">
        <v>10720</v>
      </c>
      <c r="B1833" s="293" t="s">
        <v>10721</v>
      </c>
      <c r="C1833" s="293" t="s">
        <v>1005</v>
      </c>
      <c r="D1833" s="293" t="s">
        <v>10719</v>
      </c>
      <c r="E1833" s="293" t="s">
        <v>5401</v>
      </c>
      <c r="F1833" s="293" t="s">
        <v>10719</v>
      </c>
      <c r="G1833" s="291"/>
      <c r="H1833" s="292">
        <v>0</v>
      </c>
      <c r="I1833" s="293" t="s">
        <v>5200</v>
      </c>
      <c r="J1833" s="293" t="s">
        <v>5201</v>
      </c>
      <c r="K1833" s="293" t="s">
        <v>4737</v>
      </c>
      <c r="L1833" s="293" t="s">
        <v>4840</v>
      </c>
      <c r="M1833" s="293" t="s">
        <v>5210</v>
      </c>
      <c r="N1833" s="293"/>
      <c r="O1833" s="293" t="s">
        <v>10720</v>
      </c>
      <c r="P1833" s="293" t="s">
        <v>10721</v>
      </c>
      <c r="Q1833" s="293" t="s">
        <v>4741</v>
      </c>
    </row>
    <row r="1834" spans="1:17" x14ac:dyDescent="0.25">
      <c r="A1834" s="293" t="s">
        <v>41</v>
      </c>
      <c r="B1834" s="293" t="s">
        <v>10722</v>
      </c>
      <c r="C1834" s="293" t="s">
        <v>362</v>
      </c>
      <c r="D1834" s="293" t="s">
        <v>10719</v>
      </c>
      <c r="E1834" s="293" t="s">
        <v>5401</v>
      </c>
      <c r="F1834" s="293" t="s">
        <v>10719</v>
      </c>
      <c r="G1834" s="291"/>
      <c r="H1834" s="292">
        <v>0</v>
      </c>
      <c r="I1834" s="293" t="s">
        <v>5200</v>
      </c>
      <c r="J1834" s="293" t="s">
        <v>5201</v>
      </c>
      <c r="K1834" s="293" t="s">
        <v>4737</v>
      </c>
      <c r="L1834" s="293" t="s">
        <v>4840</v>
      </c>
      <c r="M1834" s="293" t="s">
        <v>5210</v>
      </c>
      <c r="N1834" s="293"/>
      <c r="O1834" s="293" t="s">
        <v>41</v>
      </c>
      <c r="P1834" s="293" t="s">
        <v>10722</v>
      </c>
      <c r="Q1834" s="293" t="s">
        <v>4741</v>
      </c>
    </row>
    <row r="1835" spans="1:17" x14ac:dyDescent="0.25">
      <c r="A1835" s="293" t="s">
        <v>10723</v>
      </c>
      <c r="B1835" s="293" t="s">
        <v>10724</v>
      </c>
      <c r="C1835" s="293" t="s">
        <v>10725</v>
      </c>
      <c r="D1835" s="293" t="s">
        <v>10719</v>
      </c>
      <c r="E1835" s="293" t="s">
        <v>5401</v>
      </c>
      <c r="F1835" s="293" t="s">
        <v>10719</v>
      </c>
      <c r="G1835" s="291"/>
      <c r="H1835" s="292">
        <v>0</v>
      </c>
      <c r="I1835" s="293" t="s">
        <v>5200</v>
      </c>
      <c r="J1835" s="293" t="s">
        <v>5201</v>
      </c>
      <c r="K1835" s="293" t="s">
        <v>4737</v>
      </c>
      <c r="L1835" s="293" t="s">
        <v>4840</v>
      </c>
      <c r="M1835" s="293" t="s">
        <v>5210</v>
      </c>
      <c r="N1835" s="293"/>
      <c r="O1835" s="293" t="s">
        <v>10723</v>
      </c>
      <c r="P1835" s="293" t="s">
        <v>10724</v>
      </c>
      <c r="Q1835" s="293" t="s">
        <v>4741</v>
      </c>
    </row>
    <row r="1836" spans="1:17" x14ac:dyDescent="0.25">
      <c r="A1836" s="293" t="s">
        <v>10726</v>
      </c>
      <c r="B1836" s="293" t="s">
        <v>10727</v>
      </c>
      <c r="C1836" s="293" t="s">
        <v>10728</v>
      </c>
      <c r="D1836" s="293"/>
      <c r="E1836" s="293" t="s">
        <v>5401</v>
      </c>
      <c r="F1836" s="293" t="s">
        <v>10729</v>
      </c>
      <c r="G1836" s="291"/>
      <c r="H1836" s="292">
        <v>0</v>
      </c>
      <c r="I1836" s="293" t="s">
        <v>4856</v>
      </c>
      <c r="J1836" s="293" t="s">
        <v>4857</v>
      </c>
      <c r="K1836" s="293" t="s">
        <v>4737</v>
      </c>
      <c r="L1836" s="293" t="s">
        <v>5178</v>
      </c>
      <c r="M1836" s="293" t="s">
        <v>4859</v>
      </c>
      <c r="N1836" s="293" t="s">
        <v>10730</v>
      </c>
      <c r="O1836" s="293" t="s">
        <v>10726</v>
      </c>
      <c r="P1836" s="293" t="s">
        <v>10727</v>
      </c>
      <c r="Q1836" s="293" t="s">
        <v>4741</v>
      </c>
    </row>
    <row r="1837" spans="1:17" x14ac:dyDescent="0.25">
      <c r="A1837" s="293" t="s">
        <v>10731</v>
      </c>
      <c r="B1837" s="293" t="s">
        <v>10732</v>
      </c>
      <c r="C1837" s="293" t="s">
        <v>10733</v>
      </c>
      <c r="D1837" s="293" t="s">
        <v>10734</v>
      </c>
      <c r="E1837" s="293" t="s">
        <v>5401</v>
      </c>
      <c r="F1837" s="293" t="s">
        <v>10734</v>
      </c>
      <c r="G1837" s="291"/>
      <c r="H1837" s="292">
        <v>0</v>
      </c>
      <c r="I1837" s="293" t="s">
        <v>5200</v>
      </c>
      <c r="J1837" s="293" t="s">
        <v>5201</v>
      </c>
      <c r="K1837" s="293" t="s">
        <v>4737</v>
      </c>
      <c r="L1837" s="293" t="s">
        <v>4840</v>
      </c>
      <c r="M1837" s="293" t="s">
        <v>5210</v>
      </c>
      <c r="N1837" s="293"/>
      <c r="O1837" s="293" t="s">
        <v>10731</v>
      </c>
      <c r="P1837" s="293" t="s">
        <v>10732</v>
      </c>
      <c r="Q1837" s="293" t="s">
        <v>4741</v>
      </c>
    </row>
    <row r="1838" spans="1:17" x14ac:dyDescent="0.25">
      <c r="A1838" s="293" t="s">
        <v>80</v>
      </c>
      <c r="B1838" s="293" t="s">
        <v>10735</v>
      </c>
      <c r="C1838" s="293" t="s">
        <v>841</v>
      </c>
      <c r="D1838" s="293" t="s">
        <v>4750</v>
      </c>
      <c r="E1838" s="293" t="s">
        <v>5401</v>
      </c>
      <c r="F1838" s="293"/>
      <c r="G1838" s="291"/>
      <c r="H1838" s="292">
        <v>0</v>
      </c>
      <c r="I1838" s="293" t="s">
        <v>5200</v>
      </c>
      <c r="J1838" s="293" t="s">
        <v>5201</v>
      </c>
      <c r="K1838" s="293" t="s">
        <v>4737</v>
      </c>
      <c r="L1838" s="293" t="s">
        <v>4840</v>
      </c>
      <c r="M1838" s="293" t="s">
        <v>5210</v>
      </c>
      <c r="N1838" s="293" t="s">
        <v>6142</v>
      </c>
      <c r="O1838" s="293" t="s">
        <v>80</v>
      </c>
      <c r="P1838" s="293" t="s">
        <v>10735</v>
      </c>
      <c r="Q1838" s="293" t="s">
        <v>4741</v>
      </c>
    </row>
    <row r="1839" spans="1:17" x14ac:dyDescent="0.25">
      <c r="A1839" s="293" t="s">
        <v>50</v>
      </c>
      <c r="B1839" s="293" t="s">
        <v>10736</v>
      </c>
      <c r="C1839" s="293" t="s">
        <v>467</v>
      </c>
      <c r="D1839" s="293"/>
      <c r="E1839" s="293" t="s">
        <v>9600</v>
      </c>
      <c r="F1839" s="293"/>
      <c r="G1839" s="291"/>
      <c r="H1839" s="292">
        <v>0</v>
      </c>
      <c r="I1839" s="293" t="s">
        <v>4975</v>
      </c>
      <c r="J1839" s="293" t="s">
        <v>4976</v>
      </c>
      <c r="K1839" s="293" t="s">
        <v>4737</v>
      </c>
      <c r="L1839" s="293" t="s">
        <v>4840</v>
      </c>
      <c r="M1839" s="293" t="s">
        <v>5166</v>
      </c>
      <c r="N1839" s="293"/>
      <c r="O1839" s="293" t="s">
        <v>50</v>
      </c>
      <c r="P1839" s="293" t="s">
        <v>10736</v>
      </c>
      <c r="Q1839" s="293" t="s">
        <v>8840</v>
      </c>
    </row>
    <row r="1840" spans="1:17" x14ac:dyDescent="0.25">
      <c r="A1840" s="293" t="s">
        <v>112</v>
      </c>
      <c r="B1840" s="293" t="s">
        <v>1230</v>
      </c>
      <c r="C1840" s="293" t="s">
        <v>1230</v>
      </c>
      <c r="D1840" s="293" t="s">
        <v>10717</v>
      </c>
      <c r="E1840" s="293" t="s">
        <v>4745</v>
      </c>
      <c r="F1840" s="293" t="s">
        <v>10717</v>
      </c>
      <c r="G1840" s="291"/>
      <c r="H1840" s="292">
        <v>0</v>
      </c>
      <c r="I1840" s="293"/>
      <c r="J1840" s="293"/>
      <c r="K1840" s="293" t="s">
        <v>4737</v>
      </c>
      <c r="L1840" s="293" t="s">
        <v>8844</v>
      </c>
      <c r="M1840" s="293"/>
      <c r="N1840" s="293"/>
      <c r="O1840" s="293" t="s">
        <v>112</v>
      </c>
      <c r="P1840" s="293" t="s">
        <v>1230</v>
      </c>
      <c r="Q1840" s="293" t="s">
        <v>4741</v>
      </c>
    </row>
    <row r="1841" spans="1:17" x14ac:dyDescent="0.25">
      <c r="A1841" s="293" t="s">
        <v>10737</v>
      </c>
      <c r="B1841" s="293" t="s">
        <v>10738</v>
      </c>
      <c r="C1841" s="293" t="s">
        <v>10739</v>
      </c>
      <c r="D1841" s="293" t="s">
        <v>10740</v>
      </c>
      <c r="E1841" s="293" t="s">
        <v>4745</v>
      </c>
      <c r="F1841" s="293" t="s">
        <v>10740</v>
      </c>
      <c r="G1841" s="291"/>
      <c r="H1841" s="292">
        <v>0</v>
      </c>
      <c r="I1841" s="293" t="s">
        <v>4828</v>
      </c>
      <c r="J1841" s="293" t="s">
        <v>4829</v>
      </c>
      <c r="K1841" s="293" t="s">
        <v>4737</v>
      </c>
      <c r="L1841" s="293" t="s">
        <v>4738</v>
      </c>
      <c r="M1841" s="293" t="s">
        <v>4880</v>
      </c>
      <c r="N1841" s="293"/>
      <c r="O1841" s="293" t="s">
        <v>10737</v>
      </c>
      <c r="P1841" s="293" t="s">
        <v>10738</v>
      </c>
      <c r="Q1841" s="293" t="s">
        <v>4741</v>
      </c>
    </row>
    <row r="1842" spans="1:17" x14ac:dyDescent="0.25">
      <c r="A1842" s="293" t="s">
        <v>10741</v>
      </c>
      <c r="B1842" s="293" t="s">
        <v>10742</v>
      </c>
      <c r="C1842" s="293" t="s">
        <v>10743</v>
      </c>
      <c r="D1842" s="293"/>
      <c r="E1842" s="293" t="s">
        <v>4745</v>
      </c>
      <c r="F1842" s="293"/>
      <c r="G1842" s="291"/>
      <c r="H1842" s="292">
        <v>0</v>
      </c>
      <c r="I1842" s="293" t="s">
        <v>10744</v>
      </c>
      <c r="J1842" s="293" t="s">
        <v>10745</v>
      </c>
      <c r="K1842" s="293" t="s">
        <v>4737</v>
      </c>
      <c r="L1842" s="293" t="s">
        <v>8653</v>
      </c>
      <c r="M1842" s="293" t="s">
        <v>4806</v>
      </c>
      <c r="N1842" s="293"/>
      <c r="O1842" s="293" t="s">
        <v>10741</v>
      </c>
      <c r="P1842" s="293" t="s">
        <v>10742</v>
      </c>
      <c r="Q1842" s="293" t="s">
        <v>8840</v>
      </c>
    </row>
    <row r="1843" spans="1:17" x14ac:dyDescent="0.25">
      <c r="A1843" s="293" t="s">
        <v>10746</v>
      </c>
      <c r="B1843" s="293" t="s">
        <v>10747</v>
      </c>
      <c r="C1843" s="293" t="s">
        <v>10748</v>
      </c>
      <c r="D1843" s="293"/>
      <c r="E1843" s="293" t="s">
        <v>4745</v>
      </c>
      <c r="F1843" s="293"/>
      <c r="G1843" s="291"/>
      <c r="H1843" s="292">
        <v>0</v>
      </c>
      <c r="I1843" s="293" t="s">
        <v>10744</v>
      </c>
      <c r="J1843" s="293" t="s">
        <v>10745</v>
      </c>
      <c r="K1843" s="293" t="s">
        <v>4737</v>
      </c>
      <c r="L1843" s="293" t="s">
        <v>4738</v>
      </c>
      <c r="M1843" s="293" t="s">
        <v>6447</v>
      </c>
      <c r="N1843" s="293"/>
      <c r="O1843" s="293" t="s">
        <v>10746</v>
      </c>
      <c r="P1843" s="293" t="s">
        <v>10747</v>
      </c>
      <c r="Q1843" s="293" t="s">
        <v>8840</v>
      </c>
    </row>
    <row r="1844" spans="1:17" x14ac:dyDescent="0.25">
      <c r="A1844" s="293" t="s">
        <v>10749</v>
      </c>
      <c r="B1844" s="293" t="s">
        <v>10750</v>
      </c>
      <c r="C1844" s="293" t="s">
        <v>10751</v>
      </c>
      <c r="D1844" s="293"/>
      <c r="E1844" s="293" t="s">
        <v>4745</v>
      </c>
      <c r="F1844" s="293"/>
      <c r="G1844" s="291"/>
      <c r="H1844" s="292">
        <v>0</v>
      </c>
      <c r="I1844" s="293" t="s">
        <v>4828</v>
      </c>
      <c r="J1844" s="293" t="s">
        <v>4829</v>
      </c>
      <c r="K1844" s="293" t="s">
        <v>4737</v>
      </c>
      <c r="L1844" s="293" t="s">
        <v>4738</v>
      </c>
      <c r="M1844" s="293" t="s">
        <v>4824</v>
      </c>
      <c r="N1844" s="293"/>
      <c r="O1844" s="293" t="s">
        <v>10749</v>
      </c>
      <c r="P1844" s="293" t="s">
        <v>10750</v>
      </c>
      <c r="Q1844" s="293" t="s">
        <v>8840</v>
      </c>
    </row>
    <row r="1845" spans="1:17" x14ac:dyDescent="0.25">
      <c r="A1845" s="293" t="s">
        <v>10752</v>
      </c>
      <c r="B1845" s="293" t="s">
        <v>10753</v>
      </c>
      <c r="C1845" s="293" t="s">
        <v>10754</v>
      </c>
      <c r="D1845" s="293"/>
      <c r="E1845" s="293" t="s">
        <v>4745</v>
      </c>
      <c r="F1845" s="293"/>
      <c r="G1845" s="291"/>
      <c r="H1845" s="292">
        <v>0</v>
      </c>
      <c r="I1845" s="293" t="s">
        <v>4828</v>
      </c>
      <c r="J1845" s="293" t="s">
        <v>4829</v>
      </c>
      <c r="K1845" s="293" t="s">
        <v>4737</v>
      </c>
      <c r="L1845" s="293" t="s">
        <v>4738</v>
      </c>
      <c r="M1845" s="293" t="s">
        <v>4790</v>
      </c>
      <c r="N1845" s="293"/>
      <c r="O1845" s="293" t="s">
        <v>10752</v>
      </c>
      <c r="P1845" s="293" t="s">
        <v>10753</v>
      </c>
      <c r="Q1845" s="293" t="s">
        <v>8840</v>
      </c>
    </row>
    <row r="1846" spans="1:17" x14ac:dyDescent="0.25">
      <c r="A1846" s="293" t="s">
        <v>10755</v>
      </c>
      <c r="B1846" s="293" t="s">
        <v>10756</v>
      </c>
      <c r="C1846" s="293" t="s">
        <v>10757</v>
      </c>
      <c r="D1846" s="293"/>
      <c r="E1846" s="293" t="s">
        <v>4745</v>
      </c>
      <c r="F1846" s="293"/>
      <c r="G1846" s="291"/>
      <c r="H1846" s="292">
        <v>0</v>
      </c>
      <c r="I1846" s="293" t="s">
        <v>10744</v>
      </c>
      <c r="J1846" s="293" t="s">
        <v>10745</v>
      </c>
      <c r="K1846" s="293" t="s">
        <v>4737</v>
      </c>
      <c r="L1846" s="293" t="s">
        <v>4738</v>
      </c>
      <c r="M1846" s="293" t="s">
        <v>4739</v>
      </c>
      <c r="N1846" s="293"/>
      <c r="O1846" s="293" t="s">
        <v>10755</v>
      </c>
      <c r="P1846" s="293" t="s">
        <v>10756</v>
      </c>
      <c r="Q1846" s="293" t="s">
        <v>8840</v>
      </c>
    </row>
    <row r="1847" spans="1:17" x14ac:dyDescent="0.25">
      <c r="A1847" s="293" t="s">
        <v>10758</v>
      </c>
      <c r="B1847" s="293" t="s">
        <v>10759</v>
      </c>
      <c r="C1847" s="293" t="s">
        <v>10760</v>
      </c>
      <c r="D1847" s="293"/>
      <c r="E1847" s="293" t="s">
        <v>4745</v>
      </c>
      <c r="F1847" s="293"/>
      <c r="G1847" s="291"/>
      <c r="H1847" s="292">
        <v>0</v>
      </c>
      <c r="I1847" s="293" t="s">
        <v>4828</v>
      </c>
      <c r="J1847" s="293" t="s">
        <v>4829</v>
      </c>
      <c r="K1847" s="293" t="s">
        <v>4737</v>
      </c>
      <c r="L1847" s="293" t="s">
        <v>4738</v>
      </c>
      <c r="M1847" s="293" t="s">
        <v>4824</v>
      </c>
      <c r="N1847" s="293"/>
      <c r="O1847" s="293" t="s">
        <v>10758</v>
      </c>
      <c r="P1847" s="293" t="s">
        <v>10759</v>
      </c>
      <c r="Q1847" s="293" t="s">
        <v>8840</v>
      </c>
    </row>
    <row r="1848" spans="1:17" x14ac:dyDescent="0.25">
      <c r="A1848" s="293" t="s">
        <v>10761</v>
      </c>
      <c r="B1848" s="293" t="s">
        <v>10762</v>
      </c>
      <c r="C1848" s="293" t="s">
        <v>10763</v>
      </c>
      <c r="D1848" s="293" t="s">
        <v>10764</v>
      </c>
      <c r="E1848" s="293" t="s">
        <v>5401</v>
      </c>
      <c r="F1848" s="293" t="s">
        <v>10764</v>
      </c>
      <c r="G1848" s="291"/>
      <c r="H1848" s="292">
        <v>0</v>
      </c>
      <c r="I1848" s="293" t="s">
        <v>4975</v>
      </c>
      <c r="J1848" s="293" t="s">
        <v>4976</v>
      </c>
      <c r="K1848" s="293" t="s">
        <v>4737</v>
      </c>
      <c r="L1848" s="293" t="s">
        <v>4840</v>
      </c>
      <c r="M1848" s="293" t="s">
        <v>5161</v>
      </c>
      <c r="N1848" s="293"/>
      <c r="O1848" s="293" t="s">
        <v>10761</v>
      </c>
      <c r="P1848" s="293" t="s">
        <v>10762</v>
      </c>
      <c r="Q1848" s="293" t="s">
        <v>8840</v>
      </c>
    </row>
    <row r="1849" spans="1:17" x14ac:dyDescent="0.25">
      <c r="A1849" s="293" t="s">
        <v>10765</v>
      </c>
      <c r="B1849" s="293" t="s">
        <v>10766</v>
      </c>
      <c r="C1849" s="293" t="s">
        <v>10767</v>
      </c>
      <c r="D1849" s="293" t="s">
        <v>10768</v>
      </c>
      <c r="E1849" s="293" t="s">
        <v>4745</v>
      </c>
      <c r="F1849" s="293" t="s">
        <v>10768</v>
      </c>
      <c r="G1849" s="291"/>
      <c r="H1849" s="292">
        <v>0</v>
      </c>
      <c r="I1849" s="293" t="s">
        <v>4828</v>
      </c>
      <c r="J1849" s="293" t="s">
        <v>4829</v>
      </c>
      <c r="K1849" s="293" t="s">
        <v>4737</v>
      </c>
      <c r="L1849" s="293" t="s">
        <v>4738</v>
      </c>
      <c r="M1849" s="293" t="s">
        <v>4880</v>
      </c>
      <c r="N1849" s="293"/>
      <c r="O1849" s="293" t="s">
        <v>10765</v>
      </c>
      <c r="P1849" s="293" t="s">
        <v>10766</v>
      </c>
      <c r="Q1849" s="293" t="s">
        <v>8840</v>
      </c>
    </row>
    <row r="1850" spans="1:17" x14ac:dyDescent="0.25">
      <c r="A1850" s="293" t="s">
        <v>10769</v>
      </c>
      <c r="B1850" s="293" t="s">
        <v>10770</v>
      </c>
      <c r="C1850" s="293" t="s">
        <v>10771</v>
      </c>
      <c r="D1850" s="293" t="s">
        <v>10768</v>
      </c>
      <c r="E1850" s="293" t="s">
        <v>4745</v>
      </c>
      <c r="F1850" s="293" t="s">
        <v>10768</v>
      </c>
      <c r="G1850" s="291"/>
      <c r="H1850" s="292">
        <v>0</v>
      </c>
      <c r="I1850" s="293" t="s">
        <v>4783</v>
      </c>
      <c r="J1850" s="293" t="s">
        <v>4784</v>
      </c>
      <c r="K1850" s="293" t="s">
        <v>4737</v>
      </c>
      <c r="L1850" s="293" t="s">
        <v>4738</v>
      </c>
      <c r="M1850" s="293" t="s">
        <v>4880</v>
      </c>
      <c r="N1850" s="293"/>
      <c r="O1850" s="293" t="s">
        <v>10769</v>
      </c>
      <c r="P1850" s="293" t="s">
        <v>10770</v>
      </c>
      <c r="Q1850" s="293" t="s">
        <v>8840</v>
      </c>
    </row>
    <row r="1851" spans="1:17" x14ac:dyDescent="0.25">
      <c r="A1851" s="293" t="s">
        <v>10772</v>
      </c>
      <c r="B1851" s="293" t="s">
        <v>10773</v>
      </c>
      <c r="C1851" s="293" t="s">
        <v>10774</v>
      </c>
      <c r="D1851" s="293" t="s">
        <v>4750</v>
      </c>
      <c r="E1851" s="293" t="s">
        <v>4745</v>
      </c>
      <c r="F1851" s="293" t="s">
        <v>4750</v>
      </c>
      <c r="G1851" s="291"/>
      <c r="H1851" s="292">
        <v>0</v>
      </c>
      <c r="I1851" s="293" t="s">
        <v>5149</v>
      </c>
      <c r="J1851" s="293" t="s">
        <v>5150</v>
      </c>
      <c r="K1851" s="293" t="s">
        <v>4737</v>
      </c>
      <c r="L1851" s="293" t="s">
        <v>4738</v>
      </c>
      <c r="M1851" s="293" t="s">
        <v>4793</v>
      </c>
      <c r="N1851" s="293"/>
      <c r="O1851" s="293" t="s">
        <v>10772</v>
      </c>
      <c r="P1851" s="293" t="s">
        <v>10773</v>
      </c>
      <c r="Q1851" s="293" t="s">
        <v>8840</v>
      </c>
    </row>
    <row r="1852" spans="1:17" x14ac:dyDescent="0.25">
      <c r="A1852" s="293" t="s">
        <v>10775</v>
      </c>
      <c r="B1852" s="293" t="s">
        <v>10776</v>
      </c>
      <c r="C1852" s="293" t="s">
        <v>10777</v>
      </c>
      <c r="D1852" s="293" t="s">
        <v>4750</v>
      </c>
      <c r="E1852" s="293" t="s">
        <v>10778</v>
      </c>
      <c r="F1852" s="293" t="s">
        <v>10779</v>
      </c>
      <c r="G1852" s="291"/>
      <c r="H1852" s="292">
        <v>0</v>
      </c>
      <c r="I1852" s="293" t="s">
        <v>5149</v>
      </c>
      <c r="J1852" s="293" t="s">
        <v>5150</v>
      </c>
      <c r="K1852" s="293" t="s">
        <v>4737</v>
      </c>
      <c r="L1852" s="293" t="s">
        <v>7773</v>
      </c>
      <c r="M1852" s="293" t="s">
        <v>4806</v>
      </c>
      <c r="N1852" s="293"/>
      <c r="O1852" s="293" t="s">
        <v>10775</v>
      </c>
      <c r="P1852" s="293" t="s">
        <v>10776</v>
      </c>
      <c r="Q1852" s="293" t="s">
        <v>8840</v>
      </c>
    </row>
    <row r="1853" spans="1:17" x14ac:dyDescent="0.25">
      <c r="A1853" s="293" t="s">
        <v>10780</v>
      </c>
      <c r="B1853" s="293" t="s">
        <v>10781</v>
      </c>
      <c r="C1853" s="293" t="s">
        <v>4750</v>
      </c>
      <c r="D1853" s="293" t="s">
        <v>4750</v>
      </c>
      <c r="E1853" s="293" t="s">
        <v>4745</v>
      </c>
      <c r="F1853" s="293" t="s">
        <v>4750</v>
      </c>
      <c r="G1853" s="291"/>
      <c r="H1853" s="292">
        <v>0</v>
      </c>
      <c r="I1853" s="293" t="s">
        <v>5149</v>
      </c>
      <c r="J1853" s="293" t="s">
        <v>5150</v>
      </c>
      <c r="K1853" s="293" t="s">
        <v>4737</v>
      </c>
      <c r="L1853" s="293" t="s">
        <v>4738</v>
      </c>
      <c r="M1853" s="293"/>
      <c r="N1853" s="293"/>
      <c r="O1853" s="293" t="s">
        <v>10780</v>
      </c>
      <c r="P1853" s="293" t="s">
        <v>10781</v>
      </c>
      <c r="Q1853" s="293" t="s">
        <v>8840</v>
      </c>
    </row>
    <row r="1854" spans="1:17" x14ac:dyDescent="0.25">
      <c r="A1854" s="293" t="s">
        <v>78</v>
      </c>
      <c r="B1854" s="293" t="s">
        <v>5392</v>
      </c>
      <c r="C1854" s="293" t="s">
        <v>803</v>
      </c>
      <c r="D1854" s="293" t="s">
        <v>10782</v>
      </c>
      <c r="E1854" s="293" t="s">
        <v>9600</v>
      </c>
      <c r="F1854" s="293" t="s">
        <v>10782</v>
      </c>
      <c r="G1854" s="291"/>
      <c r="H1854" s="292">
        <v>0</v>
      </c>
      <c r="I1854" s="293" t="s">
        <v>4975</v>
      </c>
      <c r="J1854" s="293" t="s">
        <v>4976</v>
      </c>
      <c r="K1854" s="293" t="s">
        <v>4737</v>
      </c>
      <c r="L1854" s="293" t="s">
        <v>4840</v>
      </c>
      <c r="M1854" s="293" t="s">
        <v>5175</v>
      </c>
      <c r="N1854" s="293"/>
      <c r="O1854" s="293" t="s">
        <v>78</v>
      </c>
      <c r="P1854" s="293" t="s">
        <v>5392</v>
      </c>
      <c r="Q1854" s="293" t="s">
        <v>8840</v>
      </c>
    </row>
    <row r="1855" spans="1:17" x14ac:dyDescent="0.25">
      <c r="A1855" s="293" t="s">
        <v>77</v>
      </c>
      <c r="B1855" s="293" t="s">
        <v>5392</v>
      </c>
      <c r="C1855" s="293" t="s">
        <v>787</v>
      </c>
      <c r="D1855" s="293" t="s">
        <v>10782</v>
      </c>
      <c r="E1855" s="293" t="s">
        <v>9600</v>
      </c>
      <c r="F1855" s="293" t="s">
        <v>10468</v>
      </c>
      <c r="G1855" s="291"/>
      <c r="H1855" s="292">
        <v>0</v>
      </c>
      <c r="I1855" s="293" t="s">
        <v>4975</v>
      </c>
      <c r="J1855" s="293" t="s">
        <v>4976</v>
      </c>
      <c r="K1855" s="293" t="s">
        <v>4737</v>
      </c>
      <c r="L1855" s="293" t="s">
        <v>4840</v>
      </c>
      <c r="M1855" s="293" t="s">
        <v>5175</v>
      </c>
      <c r="N1855" s="293"/>
      <c r="O1855" s="293" t="s">
        <v>77</v>
      </c>
      <c r="P1855" s="293" t="s">
        <v>5392</v>
      </c>
      <c r="Q1855" s="293" t="s">
        <v>8840</v>
      </c>
    </row>
    <row r="1856" spans="1:17" x14ac:dyDescent="0.25">
      <c r="A1856" s="293" t="s">
        <v>92</v>
      </c>
      <c r="B1856" s="293" t="s">
        <v>10783</v>
      </c>
      <c r="C1856" s="293" t="s">
        <v>1021</v>
      </c>
      <c r="D1856" s="293" t="s">
        <v>4750</v>
      </c>
      <c r="E1856" s="293" t="s">
        <v>10784</v>
      </c>
      <c r="F1856" s="293"/>
      <c r="G1856" s="291"/>
      <c r="H1856" s="292">
        <v>0</v>
      </c>
      <c r="I1856" s="293" t="s">
        <v>5200</v>
      </c>
      <c r="J1856" s="293" t="s">
        <v>5201</v>
      </c>
      <c r="K1856" s="293" t="s">
        <v>4737</v>
      </c>
      <c r="L1856" s="293" t="s">
        <v>4840</v>
      </c>
      <c r="M1856" s="293" t="s">
        <v>5333</v>
      </c>
      <c r="N1856" s="293"/>
      <c r="O1856" s="293" t="s">
        <v>92</v>
      </c>
      <c r="P1856" s="293" t="s">
        <v>10783</v>
      </c>
      <c r="Q1856" s="293" t="s">
        <v>4741</v>
      </c>
    </row>
    <row r="1857" spans="1:17" x14ac:dyDescent="0.25">
      <c r="A1857" s="293" t="s">
        <v>10785</v>
      </c>
      <c r="B1857" s="293" t="s">
        <v>10786</v>
      </c>
      <c r="C1857" s="293" t="s">
        <v>10787</v>
      </c>
      <c r="D1857" s="293" t="s">
        <v>10788</v>
      </c>
      <c r="E1857" s="293" t="s">
        <v>10789</v>
      </c>
      <c r="F1857" s="293" t="s">
        <v>10788</v>
      </c>
      <c r="G1857" s="291"/>
      <c r="H1857" s="292">
        <v>0</v>
      </c>
      <c r="I1857" s="293" t="s">
        <v>4856</v>
      </c>
      <c r="J1857" s="293" t="s">
        <v>4857</v>
      </c>
      <c r="K1857" s="293" t="s">
        <v>4737</v>
      </c>
      <c r="L1857" s="293" t="s">
        <v>8020</v>
      </c>
      <c r="M1857" s="293" t="s">
        <v>4859</v>
      </c>
      <c r="N1857" s="293"/>
      <c r="O1857" s="293" t="s">
        <v>10785</v>
      </c>
      <c r="P1857" s="293" t="s">
        <v>10786</v>
      </c>
      <c r="Q1857" s="293" t="s">
        <v>4741</v>
      </c>
    </row>
    <row r="1858" spans="1:17" x14ac:dyDescent="0.25">
      <c r="A1858" s="293" t="s">
        <v>10790</v>
      </c>
      <c r="B1858" s="293" t="s">
        <v>10791</v>
      </c>
      <c r="C1858" s="293" t="s">
        <v>10792</v>
      </c>
      <c r="D1858" s="293" t="s">
        <v>10793</v>
      </c>
      <c r="E1858" s="293" t="s">
        <v>5401</v>
      </c>
      <c r="F1858" s="293" t="s">
        <v>10793</v>
      </c>
      <c r="G1858" s="291"/>
      <c r="H1858" s="292">
        <v>0</v>
      </c>
      <c r="I1858" s="293" t="s">
        <v>5200</v>
      </c>
      <c r="J1858" s="293" t="s">
        <v>5201</v>
      </c>
      <c r="K1858" s="293" t="s">
        <v>4737</v>
      </c>
      <c r="L1858" s="293" t="s">
        <v>4840</v>
      </c>
      <c r="M1858" s="293" t="s">
        <v>5220</v>
      </c>
      <c r="N1858" s="293"/>
      <c r="O1858" s="293" t="s">
        <v>10790</v>
      </c>
      <c r="P1858" s="293" t="s">
        <v>10791</v>
      </c>
      <c r="Q1858" s="293" t="s">
        <v>8840</v>
      </c>
    </row>
    <row r="1859" spans="1:17" x14ac:dyDescent="0.25">
      <c r="A1859" s="293" t="s">
        <v>10794</v>
      </c>
      <c r="B1859" s="293" t="s">
        <v>10795</v>
      </c>
      <c r="C1859" s="293" t="s">
        <v>10796</v>
      </c>
      <c r="D1859" s="293" t="s">
        <v>10797</v>
      </c>
      <c r="E1859" s="293" t="s">
        <v>4745</v>
      </c>
      <c r="F1859" s="293" t="s">
        <v>10797</v>
      </c>
      <c r="G1859" s="291"/>
      <c r="H1859" s="292">
        <v>0</v>
      </c>
      <c r="I1859" s="293" t="s">
        <v>4783</v>
      </c>
      <c r="J1859" s="293" t="s">
        <v>4784</v>
      </c>
      <c r="K1859" s="293" t="s">
        <v>4737</v>
      </c>
      <c r="L1859" s="293" t="s">
        <v>4738</v>
      </c>
      <c r="M1859" s="293" t="s">
        <v>4916</v>
      </c>
      <c r="N1859" s="293" t="s">
        <v>10798</v>
      </c>
      <c r="O1859" s="293" t="s">
        <v>10794</v>
      </c>
      <c r="P1859" s="293" t="s">
        <v>10795</v>
      </c>
      <c r="Q1859" s="293" t="s">
        <v>8840</v>
      </c>
    </row>
    <row r="1860" spans="1:17" x14ac:dyDescent="0.25">
      <c r="A1860" s="293" t="s">
        <v>36</v>
      </c>
      <c r="B1860" s="293" t="s">
        <v>10799</v>
      </c>
      <c r="C1860" s="293" t="s">
        <v>268</v>
      </c>
      <c r="D1860" s="293" t="s">
        <v>4750</v>
      </c>
      <c r="E1860" s="293" t="s">
        <v>10800</v>
      </c>
      <c r="F1860" s="293"/>
      <c r="G1860" s="291"/>
      <c r="H1860" s="292">
        <v>0</v>
      </c>
      <c r="I1860" s="293" t="s">
        <v>5200</v>
      </c>
      <c r="J1860" s="293" t="s">
        <v>5201</v>
      </c>
      <c r="K1860" s="293" t="s">
        <v>4737</v>
      </c>
      <c r="L1860" s="293" t="s">
        <v>4840</v>
      </c>
      <c r="M1860" s="293" t="s">
        <v>5333</v>
      </c>
      <c r="N1860" s="293"/>
      <c r="O1860" s="293" t="s">
        <v>36</v>
      </c>
      <c r="P1860" s="293" t="s">
        <v>10799</v>
      </c>
      <c r="Q1860" s="293" t="s">
        <v>4741</v>
      </c>
    </row>
    <row r="1861" spans="1:17" x14ac:dyDescent="0.25">
      <c r="A1861" s="293" t="s">
        <v>10801</v>
      </c>
      <c r="B1861" s="293" t="s">
        <v>10802</v>
      </c>
      <c r="C1861" s="293" t="s">
        <v>10803</v>
      </c>
      <c r="D1861" s="293" t="s">
        <v>10804</v>
      </c>
      <c r="E1861" s="293" t="s">
        <v>10805</v>
      </c>
      <c r="F1861" s="293" t="s">
        <v>10804</v>
      </c>
      <c r="G1861" s="291"/>
      <c r="H1861" s="292">
        <v>0</v>
      </c>
      <c r="I1861" s="293" t="s">
        <v>4856</v>
      </c>
      <c r="J1861" s="293" t="s">
        <v>4857</v>
      </c>
      <c r="K1861" s="293" t="s">
        <v>4737</v>
      </c>
      <c r="L1861" s="293" t="s">
        <v>8028</v>
      </c>
      <c r="M1861" s="293" t="s">
        <v>4859</v>
      </c>
      <c r="N1861" s="293"/>
      <c r="O1861" s="293" t="s">
        <v>10801</v>
      </c>
      <c r="P1861" s="293" t="s">
        <v>10802</v>
      </c>
      <c r="Q1861" s="293" t="s">
        <v>4741</v>
      </c>
    </row>
    <row r="1862" spans="1:17" x14ac:dyDescent="0.25">
      <c r="A1862" s="293" t="s">
        <v>10806</v>
      </c>
      <c r="B1862" s="293" t="s">
        <v>10807</v>
      </c>
      <c r="C1862" s="293" t="s">
        <v>10808</v>
      </c>
      <c r="D1862" s="293"/>
      <c r="E1862" s="293" t="s">
        <v>4745</v>
      </c>
      <c r="F1862" s="293" t="s">
        <v>10809</v>
      </c>
      <c r="G1862" s="291">
        <v>60</v>
      </c>
      <c r="H1862" s="292">
        <v>0</v>
      </c>
      <c r="I1862" s="293" t="s">
        <v>4783</v>
      </c>
      <c r="J1862" s="293" t="s">
        <v>4784</v>
      </c>
      <c r="K1862" s="293" t="s">
        <v>4737</v>
      </c>
      <c r="L1862" s="293" t="s">
        <v>4738</v>
      </c>
      <c r="M1862" s="293" t="s">
        <v>4865</v>
      </c>
      <c r="N1862" s="293"/>
      <c r="O1862" s="293" t="s">
        <v>10806</v>
      </c>
      <c r="P1862" s="293" t="s">
        <v>10807</v>
      </c>
      <c r="Q1862" s="293" t="s">
        <v>4741</v>
      </c>
    </row>
    <row r="1863" spans="1:17" x14ac:dyDescent="0.25">
      <c r="A1863" s="293" t="s">
        <v>10810</v>
      </c>
      <c r="B1863" s="293" t="s">
        <v>10811</v>
      </c>
      <c r="C1863" s="293" t="s">
        <v>10812</v>
      </c>
      <c r="D1863" s="293" t="s">
        <v>10813</v>
      </c>
      <c r="E1863" s="293" t="s">
        <v>10800</v>
      </c>
      <c r="F1863" s="293" t="s">
        <v>4750</v>
      </c>
      <c r="G1863" s="291"/>
      <c r="H1863" s="292">
        <v>0</v>
      </c>
      <c r="I1863" s="293" t="s">
        <v>4856</v>
      </c>
      <c r="J1863" s="293" t="s">
        <v>4857</v>
      </c>
      <c r="K1863" s="293" t="s">
        <v>4737</v>
      </c>
      <c r="L1863" s="293" t="s">
        <v>4858</v>
      </c>
      <c r="M1863" s="293" t="s">
        <v>4859</v>
      </c>
      <c r="N1863" s="293"/>
      <c r="O1863" s="293" t="s">
        <v>10810</v>
      </c>
      <c r="P1863" s="293" t="s">
        <v>10811</v>
      </c>
      <c r="Q1863" s="293" t="s">
        <v>4741</v>
      </c>
    </row>
    <row r="1864" spans="1:17" x14ac:dyDescent="0.25">
      <c r="A1864" s="293" t="s">
        <v>10814</v>
      </c>
      <c r="B1864" s="293" t="s">
        <v>10815</v>
      </c>
      <c r="C1864" s="293" t="s">
        <v>10816</v>
      </c>
      <c r="D1864" s="293"/>
      <c r="E1864" s="293" t="s">
        <v>4745</v>
      </c>
      <c r="F1864" s="293" t="s">
        <v>10817</v>
      </c>
      <c r="G1864" s="291">
        <v>60</v>
      </c>
      <c r="H1864" s="292">
        <v>0</v>
      </c>
      <c r="I1864" s="293" t="s">
        <v>5149</v>
      </c>
      <c r="J1864" s="293" t="s">
        <v>5150</v>
      </c>
      <c r="K1864" s="293" t="s">
        <v>4737</v>
      </c>
      <c r="L1864" s="293" t="s">
        <v>4738</v>
      </c>
      <c r="M1864" s="293" t="s">
        <v>4818</v>
      </c>
      <c r="N1864" s="293"/>
      <c r="O1864" s="293" t="s">
        <v>10814</v>
      </c>
      <c r="P1864" s="293" t="s">
        <v>10815</v>
      </c>
      <c r="Q1864" s="293" t="s">
        <v>4741</v>
      </c>
    </row>
    <row r="1865" spans="1:17" x14ac:dyDescent="0.25">
      <c r="A1865" s="293" t="s">
        <v>10818</v>
      </c>
      <c r="B1865" s="293" t="s">
        <v>10819</v>
      </c>
      <c r="C1865" s="293" t="s">
        <v>10820</v>
      </c>
      <c r="D1865" s="293" t="s">
        <v>10821</v>
      </c>
      <c r="E1865" s="293" t="s">
        <v>10784</v>
      </c>
      <c r="F1865" s="293" t="s">
        <v>10821</v>
      </c>
      <c r="G1865" s="291"/>
      <c r="H1865" s="292">
        <v>0</v>
      </c>
      <c r="I1865" s="293" t="s">
        <v>4975</v>
      </c>
      <c r="J1865" s="293" t="s">
        <v>4976</v>
      </c>
      <c r="K1865" s="293" t="s">
        <v>4737</v>
      </c>
      <c r="L1865" s="293" t="s">
        <v>4840</v>
      </c>
      <c r="M1865" s="293" t="s">
        <v>6026</v>
      </c>
      <c r="N1865" s="293"/>
      <c r="O1865" s="293" t="s">
        <v>10818</v>
      </c>
      <c r="P1865" s="293" t="s">
        <v>10819</v>
      </c>
      <c r="Q1865" s="293" t="s">
        <v>4741</v>
      </c>
    </row>
    <row r="1866" spans="1:17" x14ac:dyDescent="0.25">
      <c r="A1866" s="293" t="s">
        <v>10822</v>
      </c>
      <c r="B1866" s="293" t="s">
        <v>10823</v>
      </c>
      <c r="C1866" s="293" t="s">
        <v>10824</v>
      </c>
      <c r="D1866" s="293" t="s">
        <v>4750</v>
      </c>
      <c r="E1866" s="293" t="s">
        <v>9600</v>
      </c>
      <c r="F1866" s="293" t="s">
        <v>4750</v>
      </c>
      <c r="G1866" s="291"/>
      <c r="H1866" s="292">
        <v>0</v>
      </c>
      <c r="I1866" s="293" t="s">
        <v>4856</v>
      </c>
      <c r="J1866" s="293" t="s">
        <v>4857</v>
      </c>
      <c r="K1866" s="293" t="s">
        <v>4737</v>
      </c>
      <c r="L1866" s="293" t="s">
        <v>5314</v>
      </c>
      <c r="M1866" s="293" t="s">
        <v>4859</v>
      </c>
      <c r="N1866" s="293"/>
      <c r="O1866" s="293" t="s">
        <v>10822</v>
      </c>
      <c r="P1866" s="293" t="s">
        <v>10823</v>
      </c>
      <c r="Q1866" s="293" t="s">
        <v>4741</v>
      </c>
    </row>
    <row r="1867" spans="1:17" x14ac:dyDescent="0.25">
      <c r="A1867" s="293" t="s">
        <v>10825</v>
      </c>
      <c r="B1867" s="293" t="s">
        <v>10826</v>
      </c>
      <c r="C1867" s="293" t="s">
        <v>10826</v>
      </c>
      <c r="D1867" s="293" t="s">
        <v>4750</v>
      </c>
      <c r="E1867" s="293" t="s">
        <v>9600</v>
      </c>
      <c r="F1867" s="293" t="s">
        <v>4750</v>
      </c>
      <c r="G1867" s="291"/>
      <c r="H1867" s="292">
        <v>0</v>
      </c>
      <c r="I1867" s="293" t="s">
        <v>5200</v>
      </c>
      <c r="J1867" s="293" t="s">
        <v>5201</v>
      </c>
      <c r="K1867" s="293" t="s">
        <v>4737</v>
      </c>
      <c r="L1867" s="293" t="s">
        <v>4840</v>
      </c>
      <c r="M1867" s="293" t="s">
        <v>5220</v>
      </c>
      <c r="N1867" s="293" t="s">
        <v>8510</v>
      </c>
      <c r="O1867" s="293" t="s">
        <v>10825</v>
      </c>
      <c r="P1867" s="293" t="s">
        <v>10826</v>
      </c>
      <c r="Q1867" s="293" t="s">
        <v>4741</v>
      </c>
    </row>
    <row r="1868" spans="1:17" x14ac:dyDescent="0.25">
      <c r="A1868" s="293" t="s">
        <v>88</v>
      </c>
      <c r="B1868" s="293" t="s">
        <v>10827</v>
      </c>
      <c r="C1868" s="293" t="s">
        <v>964</v>
      </c>
      <c r="D1868" s="293" t="s">
        <v>10828</v>
      </c>
      <c r="E1868" s="293" t="s">
        <v>10800</v>
      </c>
      <c r="F1868" s="293" t="s">
        <v>10828</v>
      </c>
      <c r="G1868" s="291"/>
      <c r="H1868" s="292">
        <v>0</v>
      </c>
      <c r="I1868" s="293" t="s">
        <v>4975</v>
      </c>
      <c r="J1868" s="293" t="s">
        <v>4976</v>
      </c>
      <c r="K1868" s="293" t="s">
        <v>4737</v>
      </c>
      <c r="L1868" s="293" t="s">
        <v>4840</v>
      </c>
      <c r="M1868" s="293" t="s">
        <v>4909</v>
      </c>
      <c r="N1868" s="293"/>
      <c r="O1868" s="293" t="s">
        <v>88</v>
      </c>
      <c r="P1868" s="293" t="s">
        <v>10827</v>
      </c>
      <c r="Q1868" s="293" t="s">
        <v>4741</v>
      </c>
    </row>
    <row r="1869" spans="1:17" x14ac:dyDescent="0.25">
      <c r="A1869" s="293" t="s">
        <v>10829</v>
      </c>
      <c r="B1869" s="293" t="s">
        <v>10830</v>
      </c>
      <c r="C1869" s="293" t="s">
        <v>10831</v>
      </c>
      <c r="D1869" s="293" t="s">
        <v>4750</v>
      </c>
      <c r="E1869" s="293" t="s">
        <v>5401</v>
      </c>
      <c r="F1869" s="293"/>
      <c r="G1869" s="291"/>
      <c r="H1869" s="292">
        <v>0</v>
      </c>
      <c r="I1869" s="293" t="s">
        <v>5200</v>
      </c>
      <c r="J1869" s="293" t="s">
        <v>5201</v>
      </c>
      <c r="K1869" s="293" t="s">
        <v>4737</v>
      </c>
      <c r="L1869" s="293" t="s">
        <v>4840</v>
      </c>
      <c r="M1869" s="293" t="s">
        <v>5220</v>
      </c>
      <c r="N1869" s="293"/>
      <c r="O1869" s="293" t="s">
        <v>10829</v>
      </c>
      <c r="P1869" s="293" t="s">
        <v>10830</v>
      </c>
      <c r="Q1869" s="293" t="s">
        <v>4741</v>
      </c>
    </row>
    <row r="1870" spans="1:17" x14ac:dyDescent="0.25">
      <c r="A1870" s="293" t="s">
        <v>10832</v>
      </c>
      <c r="B1870" s="293" t="s">
        <v>10833</v>
      </c>
      <c r="C1870" s="293" t="s">
        <v>10834</v>
      </c>
      <c r="D1870" s="293"/>
      <c r="E1870" s="293" t="s">
        <v>10800</v>
      </c>
      <c r="F1870" s="293" t="s">
        <v>4750</v>
      </c>
      <c r="G1870" s="291"/>
      <c r="H1870" s="292">
        <v>0</v>
      </c>
      <c r="I1870" s="293" t="s">
        <v>5200</v>
      </c>
      <c r="J1870" s="293" t="s">
        <v>5201</v>
      </c>
      <c r="K1870" s="293" t="s">
        <v>4737</v>
      </c>
      <c r="L1870" s="293" t="s">
        <v>4840</v>
      </c>
      <c r="M1870" s="293" t="s">
        <v>5210</v>
      </c>
      <c r="N1870" s="293"/>
      <c r="O1870" s="293" t="s">
        <v>10832</v>
      </c>
      <c r="P1870" s="293" t="s">
        <v>10833</v>
      </c>
      <c r="Q1870" s="293" t="s">
        <v>8502</v>
      </c>
    </row>
    <row r="1871" spans="1:17" x14ac:dyDescent="0.25">
      <c r="A1871" s="293" t="s">
        <v>10835</v>
      </c>
      <c r="B1871" s="293" t="s">
        <v>10836</v>
      </c>
      <c r="C1871" s="293" t="s">
        <v>10837</v>
      </c>
      <c r="D1871" s="293"/>
      <c r="E1871" s="293" t="s">
        <v>5401</v>
      </c>
      <c r="F1871" s="293" t="s">
        <v>4750</v>
      </c>
      <c r="G1871" s="291"/>
      <c r="H1871" s="292">
        <v>0</v>
      </c>
      <c r="I1871" s="293" t="s">
        <v>5200</v>
      </c>
      <c r="J1871" s="293" t="s">
        <v>5201</v>
      </c>
      <c r="K1871" s="293" t="s">
        <v>4737</v>
      </c>
      <c r="L1871" s="293" t="s">
        <v>4840</v>
      </c>
      <c r="M1871" s="293" t="s">
        <v>5333</v>
      </c>
      <c r="N1871" s="293"/>
      <c r="O1871" s="293" t="s">
        <v>10835</v>
      </c>
      <c r="P1871" s="293" t="s">
        <v>10836</v>
      </c>
      <c r="Q1871" s="293" t="s">
        <v>8502</v>
      </c>
    </row>
    <row r="1872" spans="1:17" x14ac:dyDescent="0.25">
      <c r="A1872" s="293" t="s">
        <v>10838</v>
      </c>
      <c r="B1872" s="293" t="s">
        <v>10839</v>
      </c>
      <c r="C1872" s="293" t="s">
        <v>10840</v>
      </c>
      <c r="D1872" s="293" t="s">
        <v>10841</v>
      </c>
      <c r="E1872" s="293" t="s">
        <v>9600</v>
      </c>
      <c r="F1872" s="293" t="s">
        <v>10841</v>
      </c>
      <c r="G1872" s="291"/>
      <c r="H1872" s="292">
        <v>0</v>
      </c>
      <c r="I1872" s="293" t="s">
        <v>4975</v>
      </c>
      <c r="J1872" s="293" t="s">
        <v>4976</v>
      </c>
      <c r="K1872" s="293" t="s">
        <v>4737</v>
      </c>
      <c r="L1872" s="293" t="s">
        <v>4840</v>
      </c>
      <c r="M1872" s="293" t="s">
        <v>5166</v>
      </c>
      <c r="N1872" s="293"/>
      <c r="O1872" s="293" t="s">
        <v>10838</v>
      </c>
      <c r="P1872" s="293" t="s">
        <v>10839</v>
      </c>
      <c r="Q1872" s="293" t="s">
        <v>4741</v>
      </c>
    </row>
    <row r="1873" spans="1:17" x14ac:dyDescent="0.25">
      <c r="A1873" s="293" t="s">
        <v>10842</v>
      </c>
      <c r="B1873" s="293" t="s">
        <v>10843</v>
      </c>
      <c r="C1873" s="293" t="s">
        <v>10844</v>
      </c>
      <c r="D1873" s="293" t="s">
        <v>10845</v>
      </c>
      <c r="E1873" s="293" t="s">
        <v>5401</v>
      </c>
      <c r="F1873" s="293" t="s">
        <v>10845</v>
      </c>
      <c r="G1873" s="291"/>
      <c r="H1873" s="292">
        <v>0</v>
      </c>
      <c r="I1873" s="293" t="s">
        <v>5200</v>
      </c>
      <c r="J1873" s="293" t="s">
        <v>5201</v>
      </c>
      <c r="K1873" s="293" t="s">
        <v>4737</v>
      </c>
      <c r="L1873" s="293" t="s">
        <v>4840</v>
      </c>
      <c r="M1873" s="293" t="s">
        <v>5333</v>
      </c>
      <c r="N1873" s="293"/>
      <c r="O1873" s="293" t="s">
        <v>10842</v>
      </c>
      <c r="P1873" s="293" t="s">
        <v>10843</v>
      </c>
      <c r="Q1873" s="293" t="s">
        <v>4741</v>
      </c>
    </row>
    <row r="1874" spans="1:17" x14ac:dyDescent="0.25">
      <c r="A1874" s="293" t="s">
        <v>10846</v>
      </c>
      <c r="B1874" s="293" t="s">
        <v>10847</v>
      </c>
      <c r="C1874" s="293" t="s">
        <v>10848</v>
      </c>
      <c r="D1874" s="293" t="s">
        <v>10849</v>
      </c>
      <c r="E1874" s="293" t="s">
        <v>5401</v>
      </c>
      <c r="F1874" s="293" t="s">
        <v>10849</v>
      </c>
      <c r="G1874" s="291"/>
      <c r="H1874" s="292">
        <v>0</v>
      </c>
      <c r="I1874" s="293" t="s">
        <v>5200</v>
      </c>
      <c r="J1874" s="293" t="s">
        <v>5201</v>
      </c>
      <c r="K1874" s="293" t="s">
        <v>4737</v>
      </c>
      <c r="L1874" s="293" t="s">
        <v>4840</v>
      </c>
      <c r="M1874" s="293" t="s">
        <v>5210</v>
      </c>
      <c r="N1874" s="293"/>
      <c r="O1874" s="293" t="s">
        <v>10846</v>
      </c>
      <c r="P1874" s="293" t="s">
        <v>10847</v>
      </c>
      <c r="Q1874" s="293" t="s">
        <v>4741</v>
      </c>
    </row>
    <row r="1875" spans="1:17" x14ac:dyDescent="0.25">
      <c r="A1875" s="293" t="s">
        <v>10850</v>
      </c>
      <c r="B1875" s="293" t="s">
        <v>10851</v>
      </c>
      <c r="C1875" s="293" t="s">
        <v>10852</v>
      </c>
      <c r="D1875" s="293"/>
      <c r="E1875" s="293" t="s">
        <v>9600</v>
      </c>
      <c r="F1875" s="293" t="s">
        <v>4750</v>
      </c>
      <c r="G1875" s="291"/>
      <c r="H1875" s="292">
        <v>0</v>
      </c>
      <c r="I1875" s="293" t="s">
        <v>5200</v>
      </c>
      <c r="J1875" s="293" t="s">
        <v>5201</v>
      </c>
      <c r="K1875" s="293" t="s">
        <v>4737</v>
      </c>
      <c r="L1875" s="293" t="s">
        <v>4840</v>
      </c>
      <c r="M1875" s="293" t="s">
        <v>5210</v>
      </c>
      <c r="N1875" s="293"/>
      <c r="O1875" s="293" t="s">
        <v>10850</v>
      </c>
      <c r="P1875" s="293" t="s">
        <v>10851</v>
      </c>
      <c r="Q1875" s="293" t="s">
        <v>8502</v>
      </c>
    </row>
    <row r="1876" spans="1:17" x14ac:dyDescent="0.25">
      <c r="A1876" s="293" t="s">
        <v>10853</v>
      </c>
      <c r="B1876" s="293" t="s">
        <v>10854</v>
      </c>
      <c r="C1876" s="293" t="s">
        <v>10855</v>
      </c>
      <c r="D1876" s="293" t="s">
        <v>10856</v>
      </c>
      <c r="E1876" s="293" t="s">
        <v>5401</v>
      </c>
      <c r="F1876" s="293" t="s">
        <v>10856</v>
      </c>
      <c r="G1876" s="291"/>
      <c r="H1876" s="292">
        <v>0</v>
      </c>
      <c r="I1876" s="293" t="s">
        <v>5200</v>
      </c>
      <c r="J1876" s="293" t="s">
        <v>5201</v>
      </c>
      <c r="K1876" s="293" t="s">
        <v>4737</v>
      </c>
      <c r="L1876" s="293" t="s">
        <v>4840</v>
      </c>
      <c r="M1876" s="293" t="s">
        <v>4852</v>
      </c>
      <c r="N1876" s="293"/>
      <c r="O1876" s="293" t="s">
        <v>10853</v>
      </c>
      <c r="P1876" s="293" t="s">
        <v>10854</v>
      </c>
      <c r="Q1876" s="293" t="s">
        <v>4741</v>
      </c>
    </row>
    <row r="1877" spans="1:17" x14ac:dyDescent="0.25">
      <c r="A1877" s="293" t="s">
        <v>10857</v>
      </c>
      <c r="B1877" s="293" t="s">
        <v>10858</v>
      </c>
      <c r="C1877" s="293" t="s">
        <v>10859</v>
      </c>
      <c r="D1877" s="293" t="s">
        <v>10841</v>
      </c>
      <c r="E1877" s="293" t="s">
        <v>5401</v>
      </c>
      <c r="F1877" s="293" t="s">
        <v>10841</v>
      </c>
      <c r="G1877" s="291"/>
      <c r="H1877" s="292">
        <v>0</v>
      </c>
      <c r="I1877" s="293" t="s">
        <v>5200</v>
      </c>
      <c r="J1877" s="293" t="s">
        <v>5201</v>
      </c>
      <c r="K1877" s="293" t="s">
        <v>4737</v>
      </c>
      <c r="L1877" s="293" t="s">
        <v>4840</v>
      </c>
      <c r="M1877" s="293" t="s">
        <v>4852</v>
      </c>
      <c r="N1877" s="293"/>
      <c r="O1877" s="293" t="s">
        <v>10857</v>
      </c>
      <c r="P1877" s="293" t="s">
        <v>10858</v>
      </c>
      <c r="Q1877" s="293" t="s">
        <v>4741</v>
      </c>
    </row>
    <row r="1878" spans="1:17" x14ac:dyDescent="0.25">
      <c r="A1878" s="293" t="s">
        <v>10860</v>
      </c>
      <c r="B1878" s="293" t="s">
        <v>10861</v>
      </c>
      <c r="C1878" s="293" t="s">
        <v>10862</v>
      </c>
      <c r="D1878" s="293" t="s">
        <v>10856</v>
      </c>
      <c r="E1878" s="293" t="s">
        <v>5401</v>
      </c>
      <c r="F1878" s="293" t="s">
        <v>10856</v>
      </c>
      <c r="G1878" s="291"/>
      <c r="H1878" s="292">
        <v>0</v>
      </c>
      <c r="I1878" s="293" t="s">
        <v>5200</v>
      </c>
      <c r="J1878" s="293" t="s">
        <v>5201</v>
      </c>
      <c r="K1878" s="293" t="s">
        <v>4737</v>
      </c>
      <c r="L1878" s="293" t="s">
        <v>4840</v>
      </c>
      <c r="M1878" s="293" t="s">
        <v>5210</v>
      </c>
      <c r="N1878" s="293"/>
      <c r="O1878" s="293" t="s">
        <v>10860</v>
      </c>
      <c r="P1878" s="293" t="s">
        <v>10861</v>
      </c>
      <c r="Q1878" s="293" t="s">
        <v>4741</v>
      </c>
    </row>
    <row r="1879" spans="1:17" x14ac:dyDescent="0.25">
      <c r="A1879" s="293" t="s">
        <v>10863</v>
      </c>
      <c r="B1879" s="293" t="s">
        <v>10864</v>
      </c>
      <c r="C1879" s="293" t="s">
        <v>10865</v>
      </c>
      <c r="D1879" s="293" t="s">
        <v>10856</v>
      </c>
      <c r="E1879" s="293" t="s">
        <v>5401</v>
      </c>
      <c r="F1879" s="293" t="s">
        <v>10856</v>
      </c>
      <c r="G1879" s="291"/>
      <c r="H1879" s="292">
        <v>0</v>
      </c>
      <c r="I1879" s="293" t="s">
        <v>5200</v>
      </c>
      <c r="J1879" s="293" t="s">
        <v>5201</v>
      </c>
      <c r="K1879" s="293" t="s">
        <v>4737</v>
      </c>
      <c r="L1879" s="293" t="s">
        <v>4840</v>
      </c>
      <c r="M1879" s="293" t="s">
        <v>5210</v>
      </c>
      <c r="N1879" s="293"/>
      <c r="O1879" s="293" t="s">
        <v>10863</v>
      </c>
      <c r="P1879" s="293" t="s">
        <v>10864</v>
      </c>
      <c r="Q1879" s="293" t="s">
        <v>4741</v>
      </c>
    </row>
    <row r="1880" spans="1:17" x14ac:dyDescent="0.25">
      <c r="A1880" s="293" t="s">
        <v>10866</v>
      </c>
      <c r="B1880" s="293" t="s">
        <v>10867</v>
      </c>
      <c r="C1880" s="293" t="s">
        <v>10868</v>
      </c>
      <c r="D1880" s="293" t="s">
        <v>10856</v>
      </c>
      <c r="E1880" s="293" t="s">
        <v>5401</v>
      </c>
      <c r="F1880" s="293" t="s">
        <v>10856</v>
      </c>
      <c r="G1880" s="291"/>
      <c r="H1880" s="292">
        <v>0</v>
      </c>
      <c r="I1880" s="293" t="s">
        <v>5200</v>
      </c>
      <c r="J1880" s="293" t="s">
        <v>5201</v>
      </c>
      <c r="K1880" s="293" t="s">
        <v>4737</v>
      </c>
      <c r="L1880" s="293" t="s">
        <v>4840</v>
      </c>
      <c r="M1880" s="293" t="s">
        <v>4852</v>
      </c>
      <c r="N1880" s="293"/>
      <c r="O1880" s="293" t="s">
        <v>10866</v>
      </c>
      <c r="P1880" s="293" t="s">
        <v>10867</v>
      </c>
      <c r="Q1880" s="293" t="s">
        <v>4741</v>
      </c>
    </row>
    <row r="1881" spans="1:17" x14ac:dyDescent="0.25">
      <c r="A1881" s="293" t="s">
        <v>10869</v>
      </c>
      <c r="B1881" s="293" t="s">
        <v>10870</v>
      </c>
      <c r="C1881" s="293" t="s">
        <v>10871</v>
      </c>
      <c r="D1881" s="293" t="s">
        <v>9261</v>
      </c>
      <c r="E1881" s="293" t="s">
        <v>9600</v>
      </c>
      <c r="F1881" s="293" t="s">
        <v>9261</v>
      </c>
      <c r="G1881" s="291"/>
      <c r="H1881" s="292">
        <v>0</v>
      </c>
      <c r="I1881" s="293" t="s">
        <v>5200</v>
      </c>
      <c r="J1881" s="293" t="s">
        <v>5201</v>
      </c>
      <c r="K1881" s="293" t="s">
        <v>4737</v>
      </c>
      <c r="L1881" s="293" t="s">
        <v>4840</v>
      </c>
      <c r="M1881" s="293" t="s">
        <v>5210</v>
      </c>
      <c r="N1881" s="293"/>
      <c r="O1881" s="293" t="s">
        <v>10869</v>
      </c>
      <c r="P1881" s="293" t="s">
        <v>10870</v>
      </c>
      <c r="Q1881" s="293" t="s">
        <v>4741</v>
      </c>
    </row>
    <row r="1882" spans="1:17" x14ac:dyDescent="0.25">
      <c r="A1882" s="293" t="s">
        <v>10872</v>
      </c>
      <c r="B1882" s="293" t="s">
        <v>10873</v>
      </c>
      <c r="C1882" s="293" t="s">
        <v>10874</v>
      </c>
      <c r="D1882" s="293" t="s">
        <v>10875</v>
      </c>
      <c r="E1882" s="293" t="s">
        <v>10876</v>
      </c>
      <c r="F1882" s="293" t="s">
        <v>10875</v>
      </c>
      <c r="G1882" s="291"/>
      <c r="H1882" s="292">
        <v>0</v>
      </c>
      <c r="I1882" s="293" t="s">
        <v>5200</v>
      </c>
      <c r="J1882" s="293" t="s">
        <v>5201</v>
      </c>
      <c r="K1882" s="293" t="s">
        <v>4737</v>
      </c>
      <c r="L1882" s="293" t="s">
        <v>4840</v>
      </c>
      <c r="M1882" s="293" t="s">
        <v>5210</v>
      </c>
      <c r="N1882" s="293"/>
      <c r="O1882" s="293" t="s">
        <v>10872</v>
      </c>
      <c r="P1882" s="293" t="s">
        <v>10873</v>
      </c>
      <c r="Q1882" s="293" t="s">
        <v>4741</v>
      </c>
    </row>
    <row r="1883" spans="1:17" x14ac:dyDescent="0.25">
      <c r="A1883" s="293" t="s">
        <v>10877</v>
      </c>
      <c r="B1883" s="293" t="s">
        <v>10878</v>
      </c>
      <c r="C1883" s="293" t="s">
        <v>10879</v>
      </c>
      <c r="D1883" s="293" t="s">
        <v>10880</v>
      </c>
      <c r="E1883" s="293" t="s">
        <v>5401</v>
      </c>
      <c r="F1883" s="293" t="s">
        <v>10880</v>
      </c>
      <c r="G1883" s="291"/>
      <c r="H1883" s="292">
        <v>0</v>
      </c>
      <c r="I1883" s="293" t="s">
        <v>5200</v>
      </c>
      <c r="J1883" s="293" t="s">
        <v>5201</v>
      </c>
      <c r="K1883" s="293" t="s">
        <v>4737</v>
      </c>
      <c r="L1883" s="293" t="s">
        <v>4840</v>
      </c>
      <c r="M1883" s="293" t="s">
        <v>5202</v>
      </c>
      <c r="N1883" s="293"/>
      <c r="O1883" s="293" t="s">
        <v>10877</v>
      </c>
      <c r="P1883" s="293" t="s">
        <v>10878</v>
      </c>
      <c r="Q1883" s="293" t="s">
        <v>4741</v>
      </c>
    </row>
    <row r="1884" spans="1:17" x14ac:dyDescent="0.25">
      <c r="A1884" s="293" t="s">
        <v>10881</v>
      </c>
      <c r="B1884" s="293" t="s">
        <v>10882</v>
      </c>
      <c r="C1884" s="293" t="s">
        <v>10883</v>
      </c>
      <c r="D1884" s="293" t="s">
        <v>10880</v>
      </c>
      <c r="E1884" s="293" t="s">
        <v>9600</v>
      </c>
      <c r="F1884" s="293" t="s">
        <v>10880</v>
      </c>
      <c r="G1884" s="291"/>
      <c r="H1884" s="292">
        <v>0</v>
      </c>
      <c r="I1884" s="293" t="s">
        <v>4975</v>
      </c>
      <c r="J1884" s="293" t="s">
        <v>4976</v>
      </c>
      <c r="K1884" s="293" t="s">
        <v>4737</v>
      </c>
      <c r="L1884" s="293" t="s">
        <v>4840</v>
      </c>
      <c r="M1884" s="293" t="s">
        <v>5202</v>
      </c>
      <c r="N1884" s="293"/>
      <c r="O1884" s="293" t="s">
        <v>10881</v>
      </c>
      <c r="P1884" s="293" t="s">
        <v>10882</v>
      </c>
      <c r="Q1884" s="293" t="s">
        <v>4741</v>
      </c>
    </row>
    <row r="1885" spans="1:17" x14ac:dyDescent="0.25">
      <c r="A1885" s="293" t="s">
        <v>48</v>
      </c>
      <c r="B1885" s="293" t="s">
        <v>10884</v>
      </c>
      <c r="C1885" s="293" t="s">
        <v>451</v>
      </c>
      <c r="D1885" s="293" t="s">
        <v>10880</v>
      </c>
      <c r="E1885" s="293" t="s">
        <v>9600</v>
      </c>
      <c r="F1885" s="293" t="s">
        <v>10880</v>
      </c>
      <c r="G1885" s="291"/>
      <c r="H1885" s="292">
        <v>0</v>
      </c>
      <c r="I1885" s="293" t="s">
        <v>4975</v>
      </c>
      <c r="J1885" s="293" t="s">
        <v>4976</v>
      </c>
      <c r="K1885" s="293" t="s">
        <v>4737</v>
      </c>
      <c r="L1885" s="293" t="s">
        <v>4840</v>
      </c>
      <c r="M1885" s="293" t="s">
        <v>5310</v>
      </c>
      <c r="N1885" s="293"/>
      <c r="O1885" s="293" t="s">
        <v>48</v>
      </c>
      <c r="P1885" s="293" t="s">
        <v>10884</v>
      </c>
      <c r="Q1885" s="293" t="s">
        <v>4741</v>
      </c>
    </row>
    <row r="1886" spans="1:17" x14ac:dyDescent="0.25">
      <c r="A1886" s="293" t="s">
        <v>10885</v>
      </c>
      <c r="B1886" s="293" t="s">
        <v>10886</v>
      </c>
      <c r="C1886" s="293" t="s">
        <v>10887</v>
      </c>
      <c r="D1886" s="293" t="s">
        <v>10888</v>
      </c>
      <c r="E1886" s="293" t="s">
        <v>4745</v>
      </c>
      <c r="F1886" s="293" t="s">
        <v>10888</v>
      </c>
      <c r="G1886" s="291"/>
      <c r="H1886" s="292">
        <v>0</v>
      </c>
      <c r="I1886" s="293" t="s">
        <v>9699</v>
      </c>
      <c r="J1886" s="293" t="s">
        <v>9700</v>
      </c>
      <c r="K1886" s="293" t="s">
        <v>4737</v>
      </c>
      <c r="L1886" s="293" t="s">
        <v>4738</v>
      </c>
      <c r="M1886" s="293" t="s">
        <v>4916</v>
      </c>
      <c r="N1886" s="293"/>
      <c r="O1886" s="293" t="s">
        <v>10885</v>
      </c>
      <c r="P1886" s="293" t="s">
        <v>10886</v>
      </c>
      <c r="Q1886" s="293" t="s">
        <v>4741</v>
      </c>
    </row>
    <row r="1887" spans="1:17" x14ac:dyDescent="0.25">
      <c r="A1887" s="293" t="s">
        <v>93</v>
      </c>
      <c r="B1887" s="293" t="s">
        <v>1032</v>
      </c>
      <c r="C1887" s="293" t="s">
        <v>1030</v>
      </c>
      <c r="D1887" s="293" t="s">
        <v>4750</v>
      </c>
      <c r="E1887" s="293" t="s">
        <v>4745</v>
      </c>
      <c r="F1887" s="293"/>
      <c r="G1887" s="291"/>
      <c r="H1887" s="292">
        <v>0</v>
      </c>
      <c r="I1887" s="293" t="s">
        <v>4746</v>
      </c>
      <c r="J1887" s="293" t="s">
        <v>4747</v>
      </c>
      <c r="K1887" s="293" t="s">
        <v>4737</v>
      </c>
      <c r="L1887" s="293" t="s">
        <v>4738</v>
      </c>
      <c r="M1887" s="293" t="s">
        <v>4793</v>
      </c>
      <c r="N1887" s="293"/>
      <c r="O1887" s="293" t="s">
        <v>93</v>
      </c>
      <c r="P1887" s="293" t="s">
        <v>1032</v>
      </c>
      <c r="Q1887" s="293" t="s">
        <v>4741</v>
      </c>
    </row>
    <row r="1888" spans="1:17" x14ac:dyDescent="0.25">
      <c r="A1888" s="293" t="s">
        <v>10889</v>
      </c>
      <c r="B1888" s="293" t="s">
        <v>10890</v>
      </c>
      <c r="C1888" s="293" t="s">
        <v>10891</v>
      </c>
      <c r="D1888" s="293" t="s">
        <v>10892</v>
      </c>
      <c r="E1888" s="293" t="s">
        <v>5401</v>
      </c>
      <c r="F1888" s="293" t="s">
        <v>10892</v>
      </c>
      <c r="G1888" s="291"/>
      <c r="H1888" s="292">
        <v>0</v>
      </c>
      <c r="I1888" s="293" t="s">
        <v>5200</v>
      </c>
      <c r="J1888" s="293" t="s">
        <v>5201</v>
      </c>
      <c r="K1888" s="293" t="s">
        <v>4737</v>
      </c>
      <c r="L1888" s="293" t="s">
        <v>4840</v>
      </c>
      <c r="M1888" s="293" t="s">
        <v>4852</v>
      </c>
      <c r="N1888" s="293"/>
      <c r="O1888" s="293" t="s">
        <v>10889</v>
      </c>
      <c r="P1888" s="293" t="s">
        <v>10890</v>
      </c>
      <c r="Q1888" s="293" t="s">
        <v>4741</v>
      </c>
    </row>
    <row r="1889" spans="1:17" x14ac:dyDescent="0.25">
      <c r="A1889" s="293" t="s">
        <v>10893</v>
      </c>
      <c r="B1889" s="293" t="s">
        <v>10894</v>
      </c>
      <c r="C1889" s="293" t="s">
        <v>10895</v>
      </c>
      <c r="D1889" s="293" t="s">
        <v>10896</v>
      </c>
      <c r="E1889" s="293" t="s">
        <v>5401</v>
      </c>
      <c r="F1889" s="293" t="s">
        <v>10896</v>
      </c>
      <c r="G1889" s="291"/>
      <c r="H1889" s="292">
        <v>0</v>
      </c>
      <c r="I1889" s="293" t="s">
        <v>5200</v>
      </c>
      <c r="J1889" s="293" t="s">
        <v>5201</v>
      </c>
      <c r="K1889" s="293" t="s">
        <v>4737</v>
      </c>
      <c r="L1889" s="293" t="s">
        <v>4840</v>
      </c>
      <c r="M1889" s="293" t="s">
        <v>4852</v>
      </c>
      <c r="N1889" s="293"/>
      <c r="O1889" s="293" t="s">
        <v>10893</v>
      </c>
      <c r="P1889" s="293" t="s">
        <v>10894</v>
      </c>
      <c r="Q1889" s="293" t="s">
        <v>4741</v>
      </c>
    </row>
    <row r="1890" spans="1:17" x14ac:dyDescent="0.25">
      <c r="A1890" s="293" t="s">
        <v>10897</v>
      </c>
      <c r="B1890" s="293" t="s">
        <v>10898</v>
      </c>
      <c r="C1890" s="293" t="s">
        <v>10899</v>
      </c>
      <c r="D1890" s="293" t="s">
        <v>10900</v>
      </c>
      <c r="E1890" s="293" t="s">
        <v>5401</v>
      </c>
      <c r="F1890" s="293" t="s">
        <v>10900</v>
      </c>
      <c r="G1890" s="291"/>
      <c r="H1890" s="292">
        <v>0</v>
      </c>
      <c r="I1890" s="293" t="s">
        <v>5200</v>
      </c>
      <c r="J1890" s="293" t="s">
        <v>5201</v>
      </c>
      <c r="K1890" s="293" t="s">
        <v>4737</v>
      </c>
      <c r="L1890" s="293" t="s">
        <v>4840</v>
      </c>
      <c r="M1890" s="293" t="s">
        <v>5210</v>
      </c>
      <c r="N1890" s="293"/>
      <c r="O1890" s="293" t="s">
        <v>10897</v>
      </c>
      <c r="P1890" s="293" t="s">
        <v>10898</v>
      </c>
      <c r="Q1890" s="293" t="s">
        <v>4741</v>
      </c>
    </row>
    <row r="1891" spans="1:17" x14ac:dyDescent="0.25">
      <c r="A1891" s="293" t="s">
        <v>10901</v>
      </c>
      <c r="B1891" s="293" t="s">
        <v>10902</v>
      </c>
      <c r="C1891" s="293" t="s">
        <v>10903</v>
      </c>
      <c r="D1891" s="293" t="s">
        <v>10904</v>
      </c>
      <c r="E1891" s="293" t="s">
        <v>5401</v>
      </c>
      <c r="F1891" s="293" t="s">
        <v>10904</v>
      </c>
      <c r="G1891" s="291"/>
      <c r="H1891" s="292">
        <v>0</v>
      </c>
      <c r="I1891" s="293" t="s">
        <v>5200</v>
      </c>
      <c r="J1891" s="293" t="s">
        <v>5201</v>
      </c>
      <c r="K1891" s="293" t="s">
        <v>4737</v>
      </c>
      <c r="L1891" s="293" t="s">
        <v>4840</v>
      </c>
      <c r="M1891" s="293" t="s">
        <v>5333</v>
      </c>
      <c r="N1891" s="293"/>
      <c r="O1891" s="293" t="s">
        <v>10901</v>
      </c>
      <c r="P1891" s="293" t="s">
        <v>10902</v>
      </c>
      <c r="Q1891" s="293" t="s">
        <v>4741</v>
      </c>
    </row>
    <row r="1892" spans="1:17" x14ac:dyDescent="0.25">
      <c r="A1892" s="293" t="s">
        <v>94</v>
      </c>
      <c r="B1892" s="293" t="s">
        <v>10905</v>
      </c>
      <c r="C1892" s="293" t="s">
        <v>1059</v>
      </c>
      <c r="D1892" s="293" t="s">
        <v>10904</v>
      </c>
      <c r="E1892" s="293" t="s">
        <v>4973</v>
      </c>
      <c r="F1892" s="293" t="s">
        <v>10904</v>
      </c>
      <c r="G1892" s="291"/>
      <c r="H1892" s="292">
        <v>0</v>
      </c>
      <c r="I1892" s="293" t="s">
        <v>5200</v>
      </c>
      <c r="J1892" s="293" t="s">
        <v>5201</v>
      </c>
      <c r="K1892" s="293" t="s">
        <v>4737</v>
      </c>
      <c r="L1892" s="293" t="s">
        <v>4840</v>
      </c>
      <c r="M1892" s="293" t="s">
        <v>5272</v>
      </c>
      <c r="N1892" s="293"/>
      <c r="O1892" s="293" t="s">
        <v>94</v>
      </c>
      <c r="P1892" s="293" t="s">
        <v>10905</v>
      </c>
      <c r="Q1892" s="293" t="s">
        <v>4741</v>
      </c>
    </row>
    <row r="1893" spans="1:17" x14ac:dyDescent="0.25">
      <c r="A1893" s="293" t="s">
        <v>72</v>
      </c>
      <c r="B1893" s="293" t="s">
        <v>10906</v>
      </c>
      <c r="C1893" s="293" t="s">
        <v>728</v>
      </c>
      <c r="D1893" s="293" t="s">
        <v>10904</v>
      </c>
      <c r="E1893" s="293" t="s">
        <v>5401</v>
      </c>
      <c r="F1893" s="293" t="s">
        <v>10904</v>
      </c>
      <c r="G1893" s="291"/>
      <c r="H1893" s="292">
        <v>0</v>
      </c>
      <c r="I1893" s="293" t="s">
        <v>5200</v>
      </c>
      <c r="J1893" s="293" t="s">
        <v>5201</v>
      </c>
      <c r="K1893" s="293" t="s">
        <v>4737</v>
      </c>
      <c r="L1893" s="293" t="s">
        <v>4840</v>
      </c>
      <c r="M1893" s="293" t="s">
        <v>5210</v>
      </c>
      <c r="N1893" s="293"/>
      <c r="O1893" s="293" t="s">
        <v>72</v>
      </c>
      <c r="P1893" s="293" t="s">
        <v>10906</v>
      </c>
      <c r="Q1893" s="293" t="s">
        <v>4741</v>
      </c>
    </row>
    <row r="1894" spans="1:17" x14ac:dyDescent="0.25">
      <c r="A1894" s="293" t="s">
        <v>10907</v>
      </c>
      <c r="B1894" s="293" t="s">
        <v>10908</v>
      </c>
      <c r="C1894" s="293" t="s">
        <v>10909</v>
      </c>
      <c r="D1894" s="293" t="s">
        <v>10910</v>
      </c>
      <c r="E1894" s="293" t="s">
        <v>9600</v>
      </c>
      <c r="F1894" s="293" t="s">
        <v>10910</v>
      </c>
      <c r="G1894" s="291"/>
      <c r="H1894" s="292">
        <v>0</v>
      </c>
      <c r="I1894" s="293" t="s">
        <v>4975</v>
      </c>
      <c r="J1894" s="293" t="s">
        <v>4976</v>
      </c>
      <c r="K1894" s="293" t="s">
        <v>4737</v>
      </c>
      <c r="L1894" s="293" t="s">
        <v>4840</v>
      </c>
      <c r="M1894" s="293" t="s">
        <v>5175</v>
      </c>
      <c r="N1894" s="293"/>
      <c r="O1894" s="293" t="s">
        <v>10907</v>
      </c>
      <c r="P1894" s="293" t="s">
        <v>10908</v>
      </c>
      <c r="Q1894" s="293" t="s">
        <v>4741</v>
      </c>
    </row>
    <row r="1895" spans="1:17" x14ac:dyDescent="0.25">
      <c r="A1895" s="293" t="s">
        <v>10911</v>
      </c>
      <c r="B1895" s="293" t="s">
        <v>10912</v>
      </c>
      <c r="C1895" s="293" t="s">
        <v>10913</v>
      </c>
      <c r="D1895" s="293" t="s">
        <v>10904</v>
      </c>
      <c r="E1895" s="293" t="s">
        <v>9600</v>
      </c>
      <c r="F1895" s="293" t="s">
        <v>10904</v>
      </c>
      <c r="G1895" s="291"/>
      <c r="H1895" s="292">
        <v>0</v>
      </c>
      <c r="I1895" s="293" t="s">
        <v>4975</v>
      </c>
      <c r="J1895" s="293" t="s">
        <v>4976</v>
      </c>
      <c r="K1895" s="293" t="s">
        <v>4737</v>
      </c>
      <c r="L1895" s="293" t="s">
        <v>4840</v>
      </c>
      <c r="M1895" s="293" t="s">
        <v>6026</v>
      </c>
      <c r="N1895" s="293"/>
      <c r="O1895" s="293" t="s">
        <v>10911</v>
      </c>
      <c r="P1895" s="293" t="s">
        <v>10912</v>
      </c>
      <c r="Q1895" s="293" t="s">
        <v>4741</v>
      </c>
    </row>
    <row r="1896" spans="1:17" x14ac:dyDescent="0.25">
      <c r="A1896" s="293" t="s">
        <v>61</v>
      </c>
      <c r="B1896" s="293" t="s">
        <v>10914</v>
      </c>
      <c r="C1896" s="293" t="s">
        <v>597</v>
      </c>
      <c r="D1896" s="293" t="s">
        <v>10904</v>
      </c>
      <c r="E1896" s="293" t="s">
        <v>9600</v>
      </c>
      <c r="F1896" s="293" t="s">
        <v>10904</v>
      </c>
      <c r="G1896" s="291"/>
      <c r="H1896" s="292">
        <v>0</v>
      </c>
      <c r="I1896" s="293" t="s">
        <v>4975</v>
      </c>
      <c r="J1896" s="293" t="s">
        <v>4976</v>
      </c>
      <c r="K1896" s="293" t="s">
        <v>4737</v>
      </c>
      <c r="L1896" s="293" t="s">
        <v>4840</v>
      </c>
      <c r="M1896" s="293" t="s">
        <v>6026</v>
      </c>
      <c r="N1896" s="293"/>
      <c r="O1896" s="293" t="s">
        <v>61</v>
      </c>
      <c r="P1896" s="293" t="s">
        <v>10914</v>
      </c>
      <c r="Q1896" s="293" t="s">
        <v>4741</v>
      </c>
    </row>
    <row r="1897" spans="1:17" x14ac:dyDescent="0.25">
      <c r="A1897" s="293" t="s">
        <v>44</v>
      </c>
      <c r="B1897" s="293" t="s">
        <v>10915</v>
      </c>
      <c r="C1897" s="293" t="s">
        <v>400</v>
      </c>
      <c r="D1897" s="293" t="s">
        <v>10916</v>
      </c>
      <c r="E1897" s="293" t="s">
        <v>5401</v>
      </c>
      <c r="F1897" s="293" t="s">
        <v>10916</v>
      </c>
      <c r="G1897" s="291"/>
      <c r="H1897" s="292">
        <v>0</v>
      </c>
      <c r="I1897" s="293" t="s">
        <v>4856</v>
      </c>
      <c r="J1897" s="293" t="s">
        <v>4857</v>
      </c>
      <c r="K1897" s="293" t="s">
        <v>4737</v>
      </c>
      <c r="L1897" s="293" t="s">
        <v>8020</v>
      </c>
      <c r="M1897" s="293" t="s">
        <v>4859</v>
      </c>
      <c r="N1897" s="293"/>
      <c r="O1897" s="293" t="s">
        <v>44</v>
      </c>
      <c r="P1897" s="293" t="s">
        <v>10915</v>
      </c>
      <c r="Q1897" s="293" t="s">
        <v>4741</v>
      </c>
    </row>
    <row r="1898" spans="1:17" x14ac:dyDescent="0.25">
      <c r="A1898" s="293" t="s">
        <v>10917</v>
      </c>
      <c r="B1898" s="293" t="s">
        <v>10918</v>
      </c>
      <c r="C1898" s="293" t="s">
        <v>10919</v>
      </c>
      <c r="D1898" s="293" t="s">
        <v>10904</v>
      </c>
      <c r="E1898" s="293" t="s">
        <v>5401</v>
      </c>
      <c r="F1898" s="293" t="s">
        <v>10904</v>
      </c>
      <c r="G1898" s="291"/>
      <c r="H1898" s="292">
        <v>0</v>
      </c>
      <c r="I1898" s="293" t="s">
        <v>5200</v>
      </c>
      <c r="J1898" s="293" t="s">
        <v>5201</v>
      </c>
      <c r="K1898" s="293" t="s">
        <v>4737</v>
      </c>
      <c r="L1898" s="293" t="s">
        <v>4840</v>
      </c>
      <c r="M1898" s="293" t="s">
        <v>5333</v>
      </c>
      <c r="N1898" s="293"/>
      <c r="O1898" s="293" t="s">
        <v>10917</v>
      </c>
      <c r="P1898" s="293" t="s">
        <v>10918</v>
      </c>
      <c r="Q1898" s="293" t="s">
        <v>4741</v>
      </c>
    </row>
    <row r="1899" spans="1:17" x14ac:dyDescent="0.25">
      <c r="A1899" s="293" t="s">
        <v>10920</v>
      </c>
      <c r="B1899" s="293" t="s">
        <v>10921</v>
      </c>
      <c r="C1899" s="293" t="s">
        <v>10922</v>
      </c>
      <c r="D1899" s="293" t="s">
        <v>10904</v>
      </c>
      <c r="E1899" s="293" t="s">
        <v>9600</v>
      </c>
      <c r="F1899" s="293" t="s">
        <v>10904</v>
      </c>
      <c r="G1899" s="291"/>
      <c r="H1899" s="292">
        <v>0</v>
      </c>
      <c r="I1899" s="293" t="s">
        <v>4975</v>
      </c>
      <c r="J1899" s="293" t="s">
        <v>4976</v>
      </c>
      <c r="K1899" s="293" t="s">
        <v>4737</v>
      </c>
      <c r="L1899" s="293" t="s">
        <v>4840</v>
      </c>
      <c r="M1899" s="293" t="s">
        <v>5175</v>
      </c>
      <c r="N1899" s="293"/>
      <c r="O1899" s="293" t="s">
        <v>10920</v>
      </c>
      <c r="P1899" s="293" t="s">
        <v>10921</v>
      </c>
      <c r="Q1899" s="293" t="s">
        <v>4741</v>
      </c>
    </row>
    <row r="1900" spans="1:17" x14ac:dyDescent="0.25">
      <c r="A1900" s="293" t="s">
        <v>10923</v>
      </c>
      <c r="B1900" s="293" t="s">
        <v>10924</v>
      </c>
      <c r="C1900" s="293" t="s">
        <v>10925</v>
      </c>
      <c r="D1900" s="293" t="s">
        <v>10900</v>
      </c>
      <c r="E1900" s="293" t="s">
        <v>5401</v>
      </c>
      <c r="F1900" s="293" t="s">
        <v>10900</v>
      </c>
      <c r="G1900" s="291"/>
      <c r="H1900" s="292">
        <v>0</v>
      </c>
      <c r="I1900" s="293" t="s">
        <v>5200</v>
      </c>
      <c r="J1900" s="293" t="s">
        <v>5201</v>
      </c>
      <c r="K1900" s="293" t="s">
        <v>4737</v>
      </c>
      <c r="L1900" s="293" t="s">
        <v>4840</v>
      </c>
      <c r="M1900" s="293" t="s">
        <v>5220</v>
      </c>
      <c r="N1900" s="293"/>
      <c r="O1900" s="293" t="s">
        <v>10923</v>
      </c>
      <c r="P1900" s="293" t="s">
        <v>10924</v>
      </c>
      <c r="Q1900" s="293" t="s">
        <v>4741</v>
      </c>
    </row>
    <row r="1901" spans="1:17" x14ac:dyDescent="0.25">
      <c r="A1901" s="293" t="s">
        <v>10926</v>
      </c>
      <c r="B1901" s="293" t="s">
        <v>10927</v>
      </c>
      <c r="C1901" s="293" t="s">
        <v>10928</v>
      </c>
      <c r="D1901" s="293" t="s">
        <v>10900</v>
      </c>
      <c r="E1901" s="293" t="s">
        <v>5401</v>
      </c>
      <c r="F1901" s="293" t="s">
        <v>10900</v>
      </c>
      <c r="G1901" s="291"/>
      <c r="H1901" s="292">
        <v>0</v>
      </c>
      <c r="I1901" s="293" t="s">
        <v>5200</v>
      </c>
      <c r="J1901" s="293" t="s">
        <v>5201</v>
      </c>
      <c r="K1901" s="293" t="s">
        <v>4737</v>
      </c>
      <c r="L1901" s="293" t="s">
        <v>4840</v>
      </c>
      <c r="M1901" s="293" t="s">
        <v>5220</v>
      </c>
      <c r="N1901" s="293"/>
      <c r="O1901" s="293" t="s">
        <v>10926</v>
      </c>
      <c r="P1901" s="293" t="s">
        <v>10927</v>
      </c>
      <c r="Q1901" s="293" t="s">
        <v>4741</v>
      </c>
    </row>
    <row r="1902" spans="1:17" x14ac:dyDescent="0.25">
      <c r="A1902" s="293" t="s">
        <v>10929</v>
      </c>
      <c r="B1902" s="293" t="s">
        <v>10930</v>
      </c>
      <c r="C1902" s="293" t="s">
        <v>10931</v>
      </c>
      <c r="D1902" s="293" t="s">
        <v>10904</v>
      </c>
      <c r="E1902" s="293" t="s">
        <v>9600</v>
      </c>
      <c r="F1902" s="293" t="s">
        <v>10904</v>
      </c>
      <c r="G1902" s="291"/>
      <c r="H1902" s="292">
        <v>0</v>
      </c>
      <c r="I1902" s="293" t="s">
        <v>4975</v>
      </c>
      <c r="J1902" s="293" t="s">
        <v>4976</v>
      </c>
      <c r="K1902" s="293" t="s">
        <v>4737</v>
      </c>
      <c r="L1902" s="293" t="s">
        <v>4840</v>
      </c>
      <c r="M1902" s="293" t="s">
        <v>4909</v>
      </c>
      <c r="N1902" s="293"/>
      <c r="O1902" s="293" t="s">
        <v>10929</v>
      </c>
      <c r="P1902" s="293" t="s">
        <v>10930</v>
      </c>
      <c r="Q1902" s="293" t="s">
        <v>4741</v>
      </c>
    </row>
    <row r="1903" spans="1:17" x14ac:dyDescent="0.25">
      <c r="A1903" s="293" t="s">
        <v>10932</v>
      </c>
      <c r="B1903" s="293" t="s">
        <v>10933</v>
      </c>
      <c r="C1903" s="293" t="s">
        <v>10934</v>
      </c>
      <c r="D1903" s="293" t="s">
        <v>10904</v>
      </c>
      <c r="E1903" s="293" t="s">
        <v>9600</v>
      </c>
      <c r="F1903" s="293" t="s">
        <v>10904</v>
      </c>
      <c r="G1903" s="291"/>
      <c r="H1903" s="292">
        <v>0</v>
      </c>
      <c r="I1903" s="293" t="s">
        <v>4975</v>
      </c>
      <c r="J1903" s="293" t="s">
        <v>4976</v>
      </c>
      <c r="K1903" s="293" t="s">
        <v>4737</v>
      </c>
      <c r="L1903" s="293" t="s">
        <v>4840</v>
      </c>
      <c r="M1903" s="293" t="s">
        <v>4841</v>
      </c>
      <c r="N1903" s="293"/>
      <c r="O1903" s="293" t="s">
        <v>10932</v>
      </c>
      <c r="P1903" s="293" t="s">
        <v>10933</v>
      </c>
      <c r="Q1903" s="293" t="s">
        <v>4741</v>
      </c>
    </row>
    <row r="1904" spans="1:17" x14ac:dyDescent="0.25">
      <c r="A1904" s="293" t="s">
        <v>10935</v>
      </c>
      <c r="B1904" s="293" t="s">
        <v>10936</v>
      </c>
      <c r="C1904" s="293" t="s">
        <v>10937</v>
      </c>
      <c r="D1904" s="293" t="s">
        <v>10904</v>
      </c>
      <c r="E1904" s="293" t="s">
        <v>9600</v>
      </c>
      <c r="F1904" s="293" t="s">
        <v>10904</v>
      </c>
      <c r="G1904" s="291"/>
      <c r="H1904" s="292">
        <v>0</v>
      </c>
      <c r="I1904" s="293" t="s">
        <v>4975</v>
      </c>
      <c r="J1904" s="293" t="s">
        <v>4976</v>
      </c>
      <c r="K1904" s="293" t="s">
        <v>4737</v>
      </c>
      <c r="L1904" s="293" t="s">
        <v>4840</v>
      </c>
      <c r="M1904" s="293" t="s">
        <v>4841</v>
      </c>
      <c r="N1904" s="293"/>
      <c r="O1904" s="293" t="s">
        <v>10935</v>
      </c>
      <c r="P1904" s="293" t="s">
        <v>10936</v>
      </c>
      <c r="Q1904" s="293" t="s">
        <v>4741</v>
      </c>
    </row>
    <row r="1905" spans="1:17" x14ac:dyDescent="0.25">
      <c r="A1905" s="293" t="s">
        <v>62</v>
      </c>
      <c r="B1905" s="293" t="s">
        <v>10938</v>
      </c>
      <c r="C1905" s="293" t="s">
        <v>611</v>
      </c>
      <c r="D1905" s="293" t="s">
        <v>10904</v>
      </c>
      <c r="E1905" s="293" t="s">
        <v>5401</v>
      </c>
      <c r="F1905" s="293" t="s">
        <v>10904</v>
      </c>
      <c r="G1905" s="291"/>
      <c r="H1905" s="292">
        <v>0</v>
      </c>
      <c r="I1905" s="293" t="s">
        <v>5200</v>
      </c>
      <c r="J1905" s="293" t="s">
        <v>5201</v>
      </c>
      <c r="K1905" s="293" t="s">
        <v>4737</v>
      </c>
      <c r="L1905" s="293" t="s">
        <v>4840</v>
      </c>
      <c r="M1905" s="293" t="s">
        <v>5272</v>
      </c>
      <c r="N1905" s="293"/>
      <c r="O1905" s="293" t="s">
        <v>62</v>
      </c>
      <c r="P1905" s="293" t="s">
        <v>10938</v>
      </c>
      <c r="Q1905" s="293" t="s">
        <v>4741</v>
      </c>
    </row>
    <row r="1906" spans="1:17" x14ac:dyDescent="0.25">
      <c r="A1906" s="293" t="s">
        <v>71</v>
      </c>
      <c r="B1906" s="293" t="s">
        <v>10939</v>
      </c>
      <c r="C1906" s="293" t="s">
        <v>711</v>
      </c>
      <c r="D1906" s="293"/>
      <c r="E1906" s="293" t="s">
        <v>9600</v>
      </c>
      <c r="F1906" s="293"/>
      <c r="G1906" s="291"/>
      <c r="H1906" s="292">
        <v>0</v>
      </c>
      <c r="I1906" s="293" t="s">
        <v>4975</v>
      </c>
      <c r="J1906" s="293" t="s">
        <v>4976</v>
      </c>
      <c r="K1906" s="293" t="s">
        <v>4737</v>
      </c>
      <c r="L1906" s="293" t="s">
        <v>4840</v>
      </c>
      <c r="M1906" s="293" t="s">
        <v>6026</v>
      </c>
      <c r="N1906" s="293"/>
      <c r="O1906" s="293" t="s">
        <v>71</v>
      </c>
      <c r="P1906" s="293" t="s">
        <v>10939</v>
      </c>
      <c r="Q1906" s="293" t="s">
        <v>4741</v>
      </c>
    </row>
    <row r="1907" spans="1:17" x14ac:dyDescent="0.25">
      <c r="A1907" s="293" t="s">
        <v>10940</v>
      </c>
      <c r="B1907" s="293" t="s">
        <v>10941</v>
      </c>
      <c r="C1907" s="293" t="s">
        <v>10942</v>
      </c>
      <c r="D1907" s="293"/>
      <c r="E1907" s="293" t="s">
        <v>5401</v>
      </c>
      <c r="F1907" s="293"/>
      <c r="G1907" s="291"/>
      <c r="H1907" s="292">
        <v>0</v>
      </c>
      <c r="I1907" s="293" t="s">
        <v>5200</v>
      </c>
      <c r="J1907" s="293" t="s">
        <v>5201</v>
      </c>
      <c r="K1907" s="293" t="s">
        <v>4737</v>
      </c>
      <c r="L1907" s="293" t="s">
        <v>4840</v>
      </c>
      <c r="M1907" s="293" t="s">
        <v>5210</v>
      </c>
      <c r="N1907" s="293"/>
      <c r="O1907" s="293" t="s">
        <v>10940</v>
      </c>
      <c r="P1907" s="293" t="s">
        <v>10941</v>
      </c>
      <c r="Q1907" s="293" t="s">
        <v>4741</v>
      </c>
    </row>
    <row r="1908" spans="1:17" x14ac:dyDescent="0.25">
      <c r="A1908" s="293" t="s">
        <v>56</v>
      </c>
      <c r="B1908" s="293" t="s">
        <v>10943</v>
      </c>
      <c r="C1908" s="293" t="s">
        <v>555</v>
      </c>
      <c r="D1908" s="293"/>
      <c r="E1908" s="293" t="s">
        <v>5401</v>
      </c>
      <c r="F1908" s="293"/>
      <c r="G1908" s="291"/>
      <c r="H1908" s="292">
        <v>0</v>
      </c>
      <c r="I1908" s="293" t="s">
        <v>5200</v>
      </c>
      <c r="J1908" s="293" t="s">
        <v>5201</v>
      </c>
      <c r="K1908" s="293" t="s">
        <v>4737</v>
      </c>
      <c r="L1908" s="293" t="s">
        <v>4840</v>
      </c>
      <c r="M1908" s="293" t="s">
        <v>5202</v>
      </c>
      <c r="N1908" s="293"/>
      <c r="O1908" s="293" t="s">
        <v>56</v>
      </c>
      <c r="P1908" s="293" t="s">
        <v>10943</v>
      </c>
      <c r="Q1908" s="293" t="s">
        <v>4741</v>
      </c>
    </row>
    <row r="1909" spans="1:17" x14ac:dyDescent="0.25">
      <c r="A1909" s="293" t="s">
        <v>10944</v>
      </c>
      <c r="B1909" s="293" t="s">
        <v>10945</v>
      </c>
      <c r="C1909" s="293" t="s">
        <v>10946</v>
      </c>
      <c r="D1909" s="293"/>
      <c r="E1909" s="293" t="s">
        <v>5401</v>
      </c>
      <c r="F1909" s="293"/>
      <c r="G1909" s="291"/>
      <c r="H1909" s="292">
        <v>0</v>
      </c>
      <c r="I1909" s="293" t="s">
        <v>5200</v>
      </c>
      <c r="J1909" s="293" t="s">
        <v>5201</v>
      </c>
      <c r="K1909" s="293" t="s">
        <v>4737</v>
      </c>
      <c r="L1909" s="293" t="s">
        <v>4840</v>
      </c>
      <c r="M1909" s="293" t="s">
        <v>4852</v>
      </c>
      <c r="N1909" s="293"/>
      <c r="O1909" s="293" t="s">
        <v>10944</v>
      </c>
      <c r="P1909" s="293" t="s">
        <v>10945</v>
      </c>
      <c r="Q1909" s="293" t="s">
        <v>4741</v>
      </c>
    </row>
    <row r="1910" spans="1:17" x14ac:dyDescent="0.25">
      <c r="A1910" s="293" t="s">
        <v>10947</v>
      </c>
      <c r="B1910" s="293" t="s">
        <v>10948</v>
      </c>
      <c r="C1910" s="293" t="s">
        <v>10949</v>
      </c>
      <c r="D1910" s="293" t="s">
        <v>10904</v>
      </c>
      <c r="E1910" s="293" t="s">
        <v>5401</v>
      </c>
      <c r="F1910" s="293" t="s">
        <v>10904</v>
      </c>
      <c r="G1910" s="291"/>
      <c r="H1910" s="292">
        <v>0</v>
      </c>
      <c r="I1910" s="293" t="s">
        <v>5200</v>
      </c>
      <c r="J1910" s="293" t="s">
        <v>5201</v>
      </c>
      <c r="K1910" s="293" t="s">
        <v>4737</v>
      </c>
      <c r="L1910" s="293" t="s">
        <v>4840</v>
      </c>
      <c r="M1910" s="293" t="s">
        <v>4852</v>
      </c>
      <c r="N1910" s="293"/>
      <c r="O1910" s="293" t="s">
        <v>10947</v>
      </c>
      <c r="P1910" s="293" t="s">
        <v>10948</v>
      </c>
      <c r="Q1910" s="293" t="s">
        <v>4741</v>
      </c>
    </row>
    <row r="1911" spans="1:17" x14ac:dyDescent="0.25">
      <c r="A1911" s="293" t="s">
        <v>10950</v>
      </c>
      <c r="B1911" s="293" t="s">
        <v>10951</v>
      </c>
      <c r="C1911" s="293" t="s">
        <v>10952</v>
      </c>
      <c r="D1911" s="293" t="s">
        <v>10904</v>
      </c>
      <c r="E1911" s="293" t="s">
        <v>5401</v>
      </c>
      <c r="F1911" s="293" t="s">
        <v>10904</v>
      </c>
      <c r="G1911" s="291"/>
      <c r="H1911" s="292">
        <v>0</v>
      </c>
      <c r="I1911" s="293" t="s">
        <v>5200</v>
      </c>
      <c r="J1911" s="293" t="s">
        <v>5201</v>
      </c>
      <c r="K1911" s="293" t="s">
        <v>4737</v>
      </c>
      <c r="L1911" s="293" t="s">
        <v>4840</v>
      </c>
      <c r="M1911" s="293" t="s">
        <v>5333</v>
      </c>
      <c r="N1911" s="293"/>
      <c r="O1911" s="293" t="s">
        <v>10950</v>
      </c>
      <c r="P1911" s="293" t="s">
        <v>10951</v>
      </c>
      <c r="Q1911" s="293" t="s">
        <v>4741</v>
      </c>
    </row>
    <row r="1912" spans="1:17" x14ac:dyDescent="0.25">
      <c r="A1912" s="293" t="s">
        <v>10953</v>
      </c>
      <c r="B1912" s="293" t="s">
        <v>10954</v>
      </c>
      <c r="C1912" s="293" t="s">
        <v>10955</v>
      </c>
      <c r="D1912" s="293" t="s">
        <v>10904</v>
      </c>
      <c r="E1912" s="293" t="s">
        <v>9600</v>
      </c>
      <c r="F1912" s="293" t="s">
        <v>10904</v>
      </c>
      <c r="G1912" s="291"/>
      <c r="H1912" s="292">
        <v>0</v>
      </c>
      <c r="I1912" s="293" t="s">
        <v>4975</v>
      </c>
      <c r="J1912" s="293" t="s">
        <v>4976</v>
      </c>
      <c r="K1912" s="293" t="s">
        <v>4737</v>
      </c>
      <c r="L1912" s="293" t="s">
        <v>4840</v>
      </c>
      <c r="M1912" s="293" t="s">
        <v>4909</v>
      </c>
      <c r="N1912" s="293"/>
      <c r="O1912" s="293" t="s">
        <v>10953</v>
      </c>
      <c r="P1912" s="293" t="s">
        <v>10954</v>
      </c>
      <c r="Q1912" s="293" t="s">
        <v>4741</v>
      </c>
    </row>
    <row r="1913" spans="1:17" x14ac:dyDescent="0.25">
      <c r="A1913" s="293" t="s">
        <v>90</v>
      </c>
      <c r="B1913" s="293" t="s">
        <v>10956</v>
      </c>
      <c r="C1913" s="293" t="s">
        <v>984</v>
      </c>
      <c r="D1913" s="293" t="s">
        <v>10957</v>
      </c>
      <c r="E1913" s="293" t="s">
        <v>9600</v>
      </c>
      <c r="F1913" s="293" t="s">
        <v>10957</v>
      </c>
      <c r="G1913" s="291"/>
      <c r="H1913" s="292">
        <v>0</v>
      </c>
      <c r="I1913" s="293" t="s">
        <v>4975</v>
      </c>
      <c r="J1913" s="293" t="s">
        <v>4976</v>
      </c>
      <c r="K1913" s="293" t="s">
        <v>4737</v>
      </c>
      <c r="L1913" s="293" t="s">
        <v>4840</v>
      </c>
      <c r="M1913" s="293" t="s">
        <v>6026</v>
      </c>
      <c r="N1913" s="293"/>
      <c r="O1913" s="293" t="s">
        <v>90</v>
      </c>
      <c r="P1913" s="293" t="s">
        <v>10956</v>
      </c>
      <c r="Q1913" s="293" t="s">
        <v>4741</v>
      </c>
    </row>
    <row r="1914" spans="1:17" x14ac:dyDescent="0.25">
      <c r="A1914" s="293" t="s">
        <v>10958</v>
      </c>
      <c r="B1914" s="293" t="s">
        <v>10959</v>
      </c>
      <c r="C1914" s="293" t="s">
        <v>10960</v>
      </c>
      <c r="D1914" s="293" t="s">
        <v>10904</v>
      </c>
      <c r="E1914" s="293" t="s">
        <v>5401</v>
      </c>
      <c r="F1914" s="293" t="s">
        <v>10904</v>
      </c>
      <c r="G1914" s="291"/>
      <c r="H1914" s="292">
        <v>0</v>
      </c>
      <c r="I1914" s="293" t="s">
        <v>5200</v>
      </c>
      <c r="J1914" s="293" t="s">
        <v>5201</v>
      </c>
      <c r="K1914" s="293" t="s">
        <v>4737</v>
      </c>
      <c r="L1914" s="293" t="s">
        <v>4840</v>
      </c>
      <c r="M1914" s="293" t="s">
        <v>5210</v>
      </c>
      <c r="N1914" s="293"/>
      <c r="O1914" s="293" t="s">
        <v>10958</v>
      </c>
      <c r="P1914" s="293" t="s">
        <v>10959</v>
      </c>
      <c r="Q1914" s="293" t="s">
        <v>4741</v>
      </c>
    </row>
    <row r="1915" spans="1:17" x14ac:dyDescent="0.25">
      <c r="A1915" s="293" t="s">
        <v>10961</v>
      </c>
      <c r="B1915" s="293" t="s">
        <v>10962</v>
      </c>
      <c r="C1915" s="293" t="s">
        <v>10963</v>
      </c>
      <c r="D1915" s="293" t="s">
        <v>10904</v>
      </c>
      <c r="E1915" s="293" t="s">
        <v>5401</v>
      </c>
      <c r="F1915" s="293" t="s">
        <v>10904</v>
      </c>
      <c r="G1915" s="291"/>
      <c r="H1915" s="292">
        <v>0</v>
      </c>
      <c r="I1915" s="293" t="s">
        <v>5200</v>
      </c>
      <c r="J1915" s="293" t="s">
        <v>5201</v>
      </c>
      <c r="K1915" s="293" t="s">
        <v>4737</v>
      </c>
      <c r="L1915" s="293" t="s">
        <v>4840</v>
      </c>
      <c r="M1915" s="293" t="s">
        <v>5210</v>
      </c>
      <c r="N1915" s="293"/>
      <c r="O1915" s="293" t="s">
        <v>10961</v>
      </c>
      <c r="P1915" s="293" t="s">
        <v>10962</v>
      </c>
      <c r="Q1915" s="293" t="s">
        <v>4741</v>
      </c>
    </row>
    <row r="1916" spans="1:17" x14ac:dyDescent="0.25">
      <c r="A1916" s="293" t="s">
        <v>10964</v>
      </c>
      <c r="B1916" s="293" t="s">
        <v>10965</v>
      </c>
      <c r="C1916" s="293" t="s">
        <v>10606</v>
      </c>
      <c r="D1916" s="293" t="s">
        <v>10966</v>
      </c>
      <c r="E1916" s="293" t="s">
        <v>9600</v>
      </c>
      <c r="F1916" s="293" t="s">
        <v>10966</v>
      </c>
      <c r="G1916" s="291"/>
      <c r="H1916" s="292">
        <v>0</v>
      </c>
      <c r="I1916" s="293" t="s">
        <v>4975</v>
      </c>
      <c r="J1916" s="293" t="s">
        <v>4976</v>
      </c>
      <c r="K1916" s="293" t="s">
        <v>4737</v>
      </c>
      <c r="L1916" s="293" t="s">
        <v>4840</v>
      </c>
      <c r="M1916" s="293" t="s">
        <v>6026</v>
      </c>
      <c r="N1916" s="293"/>
      <c r="O1916" s="293" t="s">
        <v>10964</v>
      </c>
      <c r="P1916" s="293" t="s">
        <v>10965</v>
      </c>
      <c r="Q1916" s="293" t="s">
        <v>4741</v>
      </c>
    </row>
    <row r="1917" spans="1:17" x14ac:dyDescent="0.25">
      <c r="A1917" s="293" t="s">
        <v>10967</v>
      </c>
      <c r="B1917" s="293" t="s">
        <v>10968</v>
      </c>
      <c r="C1917" s="293" t="s">
        <v>10969</v>
      </c>
      <c r="D1917" s="293" t="s">
        <v>10966</v>
      </c>
      <c r="E1917" s="293" t="s">
        <v>9600</v>
      </c>
      <c r="F1917" s="293" t="s">
        <v>10966</v>
      </c>
      <c r="G1917" s="291"/>
      <c r="H1917" s="292">
        <v>0</v>
      </c>
      <c r="I1917" s="293" t="s">
        <v>4975</v>
      </c>
      <c r="J1917" s="293" t="s">
        <v>4976</v>
      </c>
      <c r="K1917" s="293" t="s">
        <v>4737</v>
      </c>
      <c r="L1917" s="293" t="s">
        <v>4840</v>
      </c>
      <c r="M1917" s="293" t="s">
        <v>6026</v>
      </c>
      <c r="N1917" s="293"/>
      <c r="O1917" s="293" t="s">
        <v>10967</v>
      </c>
      <c r="P1917" s="293" t="s">
        <v>10968</v>
      </c>
      <c r="Q1917" s="293" t="s">
        <v>4741</v>
      </c>
    </row>
    <row r="1918" spans="1:17" x14ac:dyDescent="0.25">
      <c r="A1918" s="293" t="s">
        <v>10970</v>
      </c>
      <c r="B1918" s="293" t="s">
        <v>10971</v>
      </c>
      <c r="C1918" s="293" t="s">
        <v>10972</v>
      </c>
      <c r="D1918" s="293" t="s">
        <v>10582</v>
      </c>
      <c r="E1918" s="293" t="s">
        <v>5401</v>
      </c>
      <c r="F1918" s="293" t="s">
        <v>10582</v>
      </c>
      <c r="G1918" s="291"/>
      <c r="H1918" s="292">
        <v>0</v>
      </c>
      <c r="I1918" s="293" t="s">
        <v>5200</v>
      </c>
      <c r="J1918" s="293" t="s">
        <v>5201</v>
      </c>
      <c r="K1918" s="293" t="s">
        <v>4737</v>
      </c>
      <c r="L1918" s="293" t="s">
        <v>4840</v>
      </c>
      <c r="M1918" s="293" t="s">
        <v>5210</v>
      </c>
      <c r="N1918" s="293"/>
      <c r="O1918" s="293" t="s">
        <v>10970</v>
      </c>
      <c r="P1918" s="293" t="s">
        <v>10971</v>
      </c>
      <c r="Q1918" s="293" t="s">
        <v>4741</v>
      </c>
    </row>
    <row r="1919" spans="1:17" x14ac:dyDescent="0.25">
      <c r="A1919" s="293" t="s">
        <v>57</v>
      </c>
      <c r="B1919" s="293" t="s">
        <v>10973</v>
      </c>
      <c r="C1919" s="293" t="s">
        <v>573</v>
      </c>
      <c r="D1919" s="293" t="s">
        <v>10974</v>
      </c>
      <c r="E1919" s="293" t="s">
        <v>5401</v>
      </c>
      <c r="F1919" s="293" t="s">
        <v>10974</v>
      </c>
      <c r="G1919" s="291"/>
      <c r="H1919" s="292">
        <v>0</v>
      </c>
      <c r="I1919" s="293" t="s">
        <v>5200</v>
      </c>
      <c r="J1919" s="293" t="s">
        <v>5201</v>
      </c>
      <c r="K1919" s="293" t="s">
        <v>4737</v>
      </c>
      <c r="L1919" s="293" t="s">
        <v>4840</v>
      </c>
      <c r="M1919" s="293" t="s">
        <v>10975</v>
      </c>
      <c r="N1919" s="293"/>
      <c r="O1919" s="293" t="s">
        <v>57</v>
      </c>
      <c r="P1919" s="293" t="s">
        <v>10973</v>
      </c>
      <c r="Q1919" s="293" t="s">
        <v>4741</v>
      </c>
    </row>
    <row r="1920" spans="1:17" x14ac:dyDescent="0.25">
      <c r="A1920" s="293" t="s">
        <v>10976</v>
      </c>
      <c r="B1920" s="293" t="s">
        <v>10977</v>
      </c>
      <c r="C1920" s="293" t="s">
        <v>10978</v>
      </c>
      <c r="D1920" s="293" t="s">
        <v>10974</v>
      </c>
      <c r="E1920" s="293" t="s">
        <v>5401</v>
      </c>
      <c r="F1920" s="293" t="s">
        <v>10974</v>
      </c>
      <c r="G1920" s="291"/>
      <c r="H1920" s="292">
        <v>0</v>
      </c>
      <c r="I1920" s="293" t="s">
        <v>5200</v>
      </c>
      <c r="J1920" s="293" t="s">
        <v>5201</v>
      </c>
      <c r="K1920" s="293" t="s">
        <v>4737</v>
      </c>
      <c r="L1920" s="293" t="s">
        <v>4840</v>
      </c>
      <c r="M1920" s="293" t="s">
        <v>4852</v>
      </c>
      <c r="N1920" s="293"/>
      <c r="O1920" s="293" t="s">
        <v>10976</v>
      </c>
      <c r="P1920" s="293" t="s">
        <v>10977</v>
      </c>
      <c r="Q1920" s="293" t="s">
        <v>4741</v>
      </c>
    </row>
    <row r="1921" spans="1:17" x14ac:dyDescent="0.25">
      <c r="A1921" s="293" t="s">
        <v>10979</v>
      </c>
      <c r="B1921" s="293" t="s">
        <v>10980</v>
      </c>
      <c r="C1921" s="293" t="s">
        <v>10899</v>
      </c>
      <c r="D1921" s="293" t="s">
        <v>10904</v>
      </c>
      <c r="E1921" s="293" t="s">
        <v>5401</v>
      </c>
      <c r="F1921" s="293" t="s">
        <v>10904</v>
      </c>
      <c r="G1921" s="291"/>
      <c r="H1921" s="292">
        <v>0</v>
      </c>
      <c r="I1921" s="293" t="s">
        <v>5200</v>
      </c>
      <c r="J1921" s="293" t="s">
        <v>5201</v>
      </c>
      <c r="K1921" s="293" t="s">
        <v>4737</v>
      </c>
      <c r="L1921" s="293" t="s">
        <v>4840</v>
      </c>
      <c r="M1921" s="293" t="s">
        <v>5210</v>
      </c>
      <c r="N1921" s="293"/>
      <c r="O1921" s="293" t="s">
        <v>10979</v>
      </c>
      <c r="P1921" s="293" t="s">
        <v>10980</v>
      </c>
      <c r="Q1921" s="293" t="s">
        <v>4741</v>
      </c>
    </row>
    <row r="1922" spans="1:17" x14ac:dyDescent="0.25">
      <c r="A1922" s="293" t="s">
        <v>79</v>
      </c>
      <c r="B1922" s="293" t="s">
        <v>10981</v>
      </c>
      <c r="C1922" s="293" t="s">
        <v>828</v>
      </c>
      <c r="D1922" s="293" t="s">
        <v>10904</v>
      </c>
      <c r="E1922" s="293" t="s">
        <v>5401</v>
      </c>
      <c r="F1922" s="293" t="s">
        <v>10904</v>
      </c>
      <c r="G1922" s="291"/>
      <c r="H1922" s="292">
        <v>0</v>
      </c>
      <c r="I1922" s="293" t="s">
        <v>5200</v>
      </c>
      <c r="J1922" s="293" t="s">
        <v>5201</v>
      </c>
      <c r="K1922" s="293" t="s">
        <v>4737</v>
      </c>
      <c r="L1922" s="293" t="s">
        <v>4840</v>
      </c>
      <c r="M1922" s="293" t="s">
        <v>5210</v>
      </c>
      <c r="N1922" s="293"/>
      <c r="O1922" s="293" t="s">
        <v>79</v>
      </c>
      <c r="P1922" s="293" t="s">
        <v>10981</v>
      </c>
      <c r="Q1922" s="293" t="s">
        <v>4741</v>
      </c>
    </row>
    <row r="1923" spans="1:17" x14ac:dyDescent="0.25">
      <c r="A1923" s="293" t="s">
        <v>10982</v>
      </c>
      <c r="B1923" s="293" t="s">
        <v>10983</v>
      </c>
      <c r="C1923" s="293" t="s">
        <v>10984</v>
      </c>
      <c r="D1923" s="293" t="s">
        <v>4750</v>
      </c>
      <c r="E1923" s="293" t="s">
        <v>9600</v>
      </c>
      <c r="F1923" s="293"/>
      <c r="G1923" s="291"/>
      <c r="H1923" s="292">
        <v>0</v>
      </c>
      <c r="I1923" s="293" t="s">
        <v>4975</v>
      </c>
      <c r="J1923" s="293" t="s">
        <v>4976</v>
      </c>
      <c r="K1923" s="293" t="s">
        <v>4737</v>
      </c>
      <c r="L1923" s="293" t="s">
        <v>4840</v>
      </c>
      <c r="M1923" s="293" t="s">
        <v>5161</v>
      </c>
      <c r="N1923" s="293"/>
      <c r="O1923" s="293" t="s">
        <v>10982</v>
      </c>
      <c r="P1923" s="293" t="s">
        <v>10983</v>
      </c>
      <c r="Q1923" s="293" t="s">
        <v>4741</v>
      </c>
    </row>
    <row r="1924" spans="1:17" x14ac:dyDescent="0.25">
      <c r="A1924" s="293" t="s">
        <v>10985</v>
      </c>
      <c r="B1924" s="293" t="s">
        <v>10986</v>
      </c>
      <c r="C1924" s="293" t="s">
        <v>10987</v>
      </c>
      <c r="D1924" s="293" t="s">
        <v>4750</v>
      </c>
      <c r="E1924" s="293" t="s">
        <v>9600</v>
      </c>
      <c r="F1924" s="293"/>
      <c r="G1924" s="291"/>
      <c r="H1924" s="292">
        <v>0</v>
      </c>
      <c r="I1924" s="293" t="s">
        <v>4975</v>
      </c>
      <c r="J1924" s="293" t="s">
        <v>4976</v>
      </c>
      <c r="K1924" s="293" t="s">
        <v>4737</v>
      </c>
      <c r="L1924" s="293" t="s">
        <v>4840</v>
      </c>
      <c r="M1924" s="293" t="s">
        <v>5230</v>
      </c>
      <c r="N1924" s="293"/>
      <c r="O1924" s="293" t="s">
        <v>10985</v>
      </c>
      <c r="P1924" s="293" t="s">
        <v>10986</v>
      </c>
      <c r="Q1924" s="293" t="s">
        <v>4741</v>
      </c>
    </row>
    <row r="1925" spans="1:17" x14ac:dyDescent="0.25">
      <c r="A1925" s="293" t="s">
        <v>10988</v>
      </c>
      <c r="B1925" s="293" t="s">
        <v>10989</v>
      </c>
      <c r="C1925" s="293" t="s">
        <v>10990</v>
      </c>
      <c r="D1925" s="293" t="s">
        <v>4750</v>
      </c>
      <c r="E1925" s="293" t="s">
        <v>9600</v>
      </c>
      <c r="F1925" s="293"/>
      <c r="G1925" s="291"/>
      <c r="H1925" s="292">
        <v>0</v>
      </c>
      <c r="I1925" s="293" t="s">
        <v>4975</v>
      </c>
      <c r="J1925" s="293" t="s">
        <v>4976</v>
      </c>
      <c r="K1925" s="293" t="s">
        <v>4737</v>
      </c>
      <c r="L1925" s="293" t="s">
        <v>4840</v>
      </c>
      <c r="M1925" s="293" t="s">
        <v>6026</v>
      </c>
      <c r="N1925" s="293"/>
      <c r="O1925" s="293" t="s">
        <v>10988</v>
      </c>
      <c r="P1925" s="293" t="s">
        <v>10989</v>
      </c>
      <c r="Q1925" s="293" t="s">
        <v>4741</v>
      </c>
    </row>
    <row r="1926" spans="1:17" x14ac:dyDescent="0.25">
      <c r="A1926" s="293" t="s">
        <v>10991</v>
      </c>
      <c r="B1926" s="293" t="s">
        <v>10992</v>
      </c>
      <c r="C1926" s="293" t="s">
        <v>10993</v>
      </c>
      <c r="D1926" s="293" t="s">
        <v>4750</v>
      </c>
      <c r="E1926" s="293" t="s">
        <v>5401</v>
      </c>
      <c r="F1926" s="293"/>
      <c r="G1926" s="291"/>
      <c r="H1926" s="292">
        <v>0</v>
      </c>
      <c r="I1926" s="293" t="s">
        <v>5200</v>
      </c>
      <c r="J1926" s="293" t="s">
        <v>5201</v>
      </c>
      <c r="K1926" s="293" t="s">
        <v>4737</v>
      </c>
      <c r="L1926" s="293" t="s">
        <v>4840</v>
      </c>
      <c r="M1926" s="293" t="s">
        <v>5210</v>
      </c>
      <c r="N1926" s="293"/>
      <c r="O1926" s="293" t="s">
        <v>10991</v>
      </c>
      <c r="P1926" s="293" t="s">
        <v>10992</v>
      </c>
      <c r="Q1926" s="293" t="s">
        <v>4741</v>
      </c>
    </row>
    <row r="1927" spans="1:17" x14ac:dyDescent="0.25">
      <c r="A1927" s="293" t="s">
        <v>175</v>
      </c>
      <c r="B1927" s="293" t="s">
        <v>4522</v>
      </c>
      <c r="C1927" s="293" t="s">
        <v>10994</v>
      </c>
      <c r="D1927" s="293" t="s">
        <v>4750</v>
      </c>
      <c r="E1927" s="293" t="s">
        <v>9600</v>
      </c>
      <c r="F1927" s="293"/>
      <c r="G1927" s="291"/>
      <c r="H1927" s="292">
        <v>0</v>
      </c>
      <c r="I1927" s="293" t="s">
        <v>4975</v>
      </c>
      <c r="J1927" s="293" t="s">
        <v>4976</v>
      </c>
      <c r="K1927" s="293" t="s">
        <v>4737</v>
      </c>
      <c r="L1927" s="293" t="s">
        <v>4840</v>
      </c>
      <c r="M1927" s="293" t="s">
        <v>4909</v>
      </c>
      <c r="N1927" s="293"/>
      <c r="O1927" s="293" t="s">
        <v>175</v>
      </c>
      <c r="P1927" s="293" t="s">
        <v>4522</v>
      </c>
      <c r="Q1927" s="293" t="s">
        <v>4741</v>
      </c>
    </row>
    <row r="1928" spans="1:17" x14ac:dyDescent="0.25">
      <c r="A1928" s="293" t="s">
        <v>10995</v>
      </c>
      <c r="B1928" s="293" t="s">
        <v>10996</v>
      </c>
      <c r="C1928" s="293" t="s">
        <v>10997</v>
      </c>
      <c r="D1928" s="293"/>
      <c r="E1928" s="293" t="s">
        <v>5401</v>
      </c>
      <c r="F1928" s="293"/>
      <c r="G1928" s="291"/>
      <c r="H1928" s="292">
        <v>0</v>
      </c>
      <c r="I1928" s="293" t="s">
        <v>5200</v>
      </c>
      <c r="J1928" s="293" t="s">
        <v>5201</v>
      </c>
      <c r="K1928" s="293" t="s">
        <v>4737</v>
      </c>
      <c r="L1928" s="293" t="s">
        <v>4840</v>
      </c>
      <c r="M1928" s="293" t="s">
        <v>5210</v>
      </c>
      <c r="N1928" s="293"/>
      <c r="O1928" s="293" t="s">
        <v>10995</v>
      </c>
      <c r="P1928" s="293" t="s">
        <v>10996</v>
      </c>
      <c r="Q1928" s="293" t="s">
        <v>4741</v>
      </c>
    </row>
    <row r="1929" spans="1:17" x14ac:dyDescent="0.25">
      <c r="A1929" s="293" t="s">
        <v>10998</v>
      </c>
      <c r="B1929" s="293" t="s">
        <v>10999</v>
      </c>
      <c r="C1929" s="293" t="s">
        <v>11000</v>
      </c>
      <c r="D1929" s="293" t="s">
        <v>10904</v>
      </c>
      <c r="E1929" s="293" t="s">
        <v>5401</v>
      </c>
      <c r="F1929" s="293" t="s">
        <v>10904</v>
      </c>
      <c r="G1929" s="291"/>
      <c r="H1929" s="292">
        <v>0</v>
      </c>
      <c r="I1929" s="293" t="s">
        <v>5200</v>
      </c>
      <c r="J1929" s="293" t="s">
        <v>5201</v>
      </c>
      <c r="K1929" s="293" t="s">
        <v>4737</v>
      </c>
      <c r="L1929" s="293" t="s">
        <v>4840</v>
      </c>
      <c r="M1929" s="293" t="s">
        <v>5210</v>
      </c>
      <c r="N1929" s="293"/>
      <c r="O1929" s="293" t="s">
        <v>10998</v>
      </c>
      <c r="P1929" s="293" t="s">
        <v>10999</v>
      </c>
      <c r="Q1929" s="293" t="s">
        <v>4741</v>
      </c>
    </row>
    <row r="1930" spans="1:17" x14ac:dyDescent="0.25">
      <c r="A1930" s="293" t="s">
        <v>11001</v>
      </c>
      <c r="B1930" s="293" t="s">
        <v>11002</v>
      </c>
      <c r="C1930" s="293" t="s">
        <v>11003</v>
      </c>
      <c r="D1930" s="293" t="s">
        <v>10904</v>
      </c>
      <c r="E1930" s="293" t="s">
        <v>9600</v>
      </c>
      <c r="F1930" s="293" t="s">
        <v>10904</v>
      </c>
      <c r="G1930" s="291"/>
      <c r="H1930" s="292">
        <v>0</v>
      </c>
      <c r="I1930" s="293" t="s">
        <v>4975</v>
      </c>
      <c r="J1930" s="293" t="s">
        <v>4976</v>
      </c>
      <c r="K1930" s="293" t="s">
        <v>4737</v>
      </c>
      <c r="L1930" s="293" t="s">
        <v>4840</v>
      </c>
      <c r="M1930" s="293" t="s">
        <v>5161</v>
      </c>
      <c r="N1930" s="293"/>
      <c r="O1930" s="293" t="s">
        <v>11001</v>
      </c>
      <c r="P1930" s="293" t="s">
        <v>11002</v>
      </c>
      <c r="Q1930" s="293" t="s">
        <v>4741</v>
      </c>
    </row>
    <row r="1931" spans="1:17" x14ac:dyDescent="0.25">
      <c r="A1931" s="293" t="s">
        <v>11004</v>
      </c>
      <c r="B1931" s="293" t="s">
        <v>11005</v>
      </c>
      <c r="C1931" s="293" t="s">
        <v>11006</v>
      </c>
      <c r="D1931" s="293" t="s">
        <v>10904</v>
      </c>
      <c r="E1931" s="293" t="s">
        <v>9600</v>
      </c>
      <c r="F1931" s="293" t="s">
        <v>10904</v>
      </c>
      <c r="G1931" s="291"/>
      <c r="H1931" s="292">
        <v>0</v>
      </c>
      <c r="I1931" s="293" t="s">
        <v>4975</v>
      </c>
      <c r="J1931" s="293" t="s">
        <v>4976</v>
      </c>
      <c r="K1931" s="293" t="s">
        <v>4737</v>
      </c>
      <c r="L1931" s="293" t="s">
        <v>4840</v>
      </c>
      <c r="M1931" s="293" t="s">
        <v>6026</v>
      </c>
      <c r="N1931" s="293"/>
      <c r="O1931" s="293" t="s">
        <v>11004</v>
      </c>
      <c r="P1931" s="293" t="s">
        <v>11005</v>
      </c>
      <c r="Q1931" s="293" t="s">
        <v>4741</v>
      </c>
    </row>
    <row r="1932" spans="1:17" x14ac:dyDescent="0.25">
      <c r="A1932" s="293" t="s">
        <v>11007</v>
      </c>
      <c r="B1932" s="293" t="s">
        <v>11008</v>
      </c>
      <c r="C1932" s="293" t="s">
        <v>11009</v>
      </c>
      <c r="D1932" s="293" t="s">
        <v>10904</v>
      </c>
      <c r="E1932" s="293" t="s">
        <v>5401</v>
      </c>
      <c r="F1932" s="293" t="s">
        <v>10904</v>
      </c>
      <c r="G1932" s="291"/>
      <c r="H1932" s="292">
        <v>0</v>
      </c>
      <c r="I1932" s="293" t="s">
        <v>5200</v>
      </c>
      <c r="J1932" s="293" t="s">
        <v>5201</v>
      </c>
      <c r="K1932" s="293" t="s">
        <v>4737</v>
      </c>
      <c r="L1932" s="293" t="s">
        <v>4840</v>
      </c>
      <c r="M1932" s="293" t="s">
        <v>5210</v>
      </c>
      <c r="N1932" s="293"/>
      <c r="O1932" s="293" t="s">
        <v>11007</v>
      </c>
      <c r="P1932" s="293" t="s">
        <v>11008</v>
      </c>
      <c r="Q1932" s="293" t="s">
        <v>4741</v>
      </c>
    </row>
    <row r="1933" spans="1:17" x14ac:dyDescent="0.25">
      <c r="A1933" s="293" t="s">
        <v>66</v>
      </c>
      <c r="B1933" s="293" t="s">
        <v>652</v>
      </c>
      <c r="C1933" s="293" t="s">
        <v>11010</v>
      </c>
      <c r="D1933" s="293" t="s">
        <v>10599</v>
      </c>
      <c r="E1933" s="293" t="s">
        <v>5401</v>
      </c>
      <c r="F1933" s="293" t="s">
        <v>10599</v>
      </c>
      <c r="G1933" s="291"/>
      <c r="H1933" s="292">
        <v>0</v>
      </c>
      <c r="I1933" s="293" t="s">
        <v>5200</v>
      </c>
      <c r="J1933" s="293" t="s">
        <v>5201</v>
      </c>
      <c r="K1933" s="293" t="s">
        <v>4737</v>
      </c>
      <c r="L1933" s="293" t="s">
        <v>4840</v>
      </c>
      <c r="M1933" s="293" t="s">
        <v>5333</v>
      </c>
      <c r="N1933" s="293"/>
      <c r="O1933" s="293" t="s">
        <v>66</v>
      </c>
      <c r="P1933" s="293" t="s">
        <v>652</v>
      </c>
      <c r="Q1933" s="293" t="s">
        <v>4741</v>
      </c>
    </row>
    <row r="1934" spans="1:17" x14ac:dyDescent="0.25">
      <c r="A1934" s="293" t="s">
        <v>11011</v>
      </c>
      <c r="B1934" s="293" t="s">
        <v>11012</v>
      </c>
      <c r="C1934" s="293" t="s">
        <v>11013</v>
      </c>
      <c r="D1934" s="293" t="s">
        <v>10599</v>
      </c>
      <c r="E1934" s="293" t="s">
        <v>5401</v>
      </c>
      <c r="F1934" s="293" t="s">
        <v>10599</v>
      </c>
      <c r="G1934" s="291"/>
      <c r="H1934" s="292">
        <v>0</v>
      </c>
      <c r="I1934" s="293" t="s">
        <v>5200</v>
      </c>
      <c r="J1934" s="293" t="s">
        <v>5201</v>
      </c>
      <c r="K1934" s="293" t="s">
        <v>4737</v>
      </c>
      <c r="L1934" s="293" t="s">
        <v>4840</v>
      </c>
      <c r="M1934" s="293" t="s">
        <v>5333</v>
      </c>
      <c r="N1934" s="293"/>
      <c r="O1934" s="293" t="s">
        <v>11011</v>
      </c>
      <c r="P1934" s="293" t="s">
        <v>11012</v>
      </c>
      <c r="Q1934" s="293" t="s">
        <v>4741</v>
      </c>
    </row>
    <row r="1935" spans="1:17" x14ac:dyDescent="0.25">
      <c r="A1935" s="293" t="s">
        <v>11014</v>
      </c>
      <c r="B1935" s="293" t="s">
        <v>11015</v>
      </c>
      <c r="C1935" s="293" t="s">
        <v>11016</v>
      </c>
      <c r="D1935" s="293" t="s">
        <v>11017</v>
      </c>
      <c r="E1935" s="293" t="s">
        <v>5401</v>
      </c>
      <c r="F1935" s="293" t="s">
        <v>11017</v>
      </c>
      <c r="G1935" s="291"/>
      <c r="H1935" s="292">
        <v>0</v>
      </c>
      <c r="I1935" s="293" t="s">
        <v>5200</v>
      </c>
      <c r="J1935" s="293" t="s">
        <v>5201</v>
      </c>
      <c r="K1935" s="293" t="s">
        <v>4737</v>
      </c>
      <c r="L1935" s="293" t="s">
        <v>4840</v>
      </c>
      <c r="M1935" s="293" t="s">
        <v>5210</v>
      </c>
      <c r="N1935" s="293"/>
      <c r="O1935" s="293" t="s">
        <v>11014</v>
      </c>
      <c r="P1935" s="293" t="s">
        <v>11015</v>
      </c>
      <c r="Q1935" s="293" t="s">
        <v>4741</v>
      </c>
    </row>
    <row r="1936" spans="1:17" x14ac:dyDescent="0.25">
      <c r="A1936" s="293" t="s">
        <v>42</v>
      </c>
      <c r="B1936" s="293" t="s">
        <v>11018</v>
      </c>
      <c r="C1936" s="293" t="s">
        <v>379</v>
      </c>
      <c r="D1936" s="293" t="s">
        <v>11019</v>
      </c>
      <c r="E1936" s="293" t="s">
        <v>5401</v>
      </c>
      <c r="F1936" s="293" t="s">
        <v>11019</v>
      </c>
      <c r="G1936" s="291"/>
      <c r="H1936" s="292">
        <v>0</v>
      </c>
      <c r="I1936" s="293" t="s">
        <v>5200</v>
      </c>
      <c r="J1936" s="293" t="s">
        <v>5201</v>
      </c>
      <c r="K1936" s="293" t="s">
        <v>4737</v>
      </c>
      <c r="L1936" s="293" t="s">
        <v>4840</v>
      </c>
      <c r="M1936" s="293" t="s">
        <v>5210</v>
      </c>
      <c r="N1936" s="293"/>
      <c r="O1936" s="293" t="s">
        <v>42</v>
      </c>
      <c r="P1936" s="293" t="s">
        <v>11018</v>
      </c>
      <c r="Q1936" s="293" t="s">
        <v>4741</v>
      </c>
    </row>
    <row r="1937" spans="1:17" x14ac:dyDescent="0.25">
      <c r="A1937" s="293" t="s">
        <v>65</v>
      </c>
      <c r="B1937" s="293" t="s">
        <v>11020</v>
      </c>
      <c r="C1937" s="293" t="s">
        <v>639</v>
      </c>
      <c r="D1937" s="293" t="s">
        <v>11021</v>
      </c>
      <c r="E1937" s="293" t="s">
        <v>9600</v>
      </c>
      <c r="F1937" s="293" t="s">
        <v>11021</v>
      </c>
      <c r="G1937" s="291"/>
      <c r="H1937" s="292">
        <v>0</v>
      </c>
      <c r="I1937" s="293" t="s">
        <v>4975</v>
      </c>
      <c r="J1937" s="293" t="s">
        <v>4976</v>
      </c>
      <c r="K1937" s="293" t="s">
        <v>4737</v>
      </c>
      <c r="L1937" s="293" t="s">
        <v>4840</v>
      </c>
      <c r="M1937" s="293" t="s">
        <v>6026</v>
      </c>
      <c r="N1937" s="293"/>
      <c r="O1937" s="293" t="s">
        <v>65</v>
      </c>
      <c r="P1937" s="293" t="s">
        <v>11020</v>
      </c>
      <c r="Q1937" s="293" t="s">
        <v>4741</v>
      </c>
    </row>
    <row r="1938" spans="1:17" x14ac:dyDescent="0.25">
      <c r="A1938" s="293" t="s">
        <v>11022</v>
      </c>
      <c r="B1938" s="293" t="s">
        <v>11023</v>
      </c>
      <c r="C1938" s="293" t="s">
        <v>11024</v>
      </c>
      <c r="D1938" s="293" t="s">
        <v>10599</v>
      </c>
      <c r="E1938" s="293" t="s">
        <v>9600</v>
      </c>
      <c r="F1938" s="293" t="s">
        <v>10599</v>
      </c>
      <c r="G1938" s="291"/>
      <c r="H1938" s="292">
        <v>0</v>
      </c>
      <c r="I1938" s="293" t="s">
        <v>4975</v>
      </c>
      <c r="J1938" s="293" t="s">
        <v>4976</v>
      </c>
      <c r="K1938" s="293" t="s">
        <v>4737</v>
      </c>
      <c r="L1938" s="293" t="s">
        <v>4840</v>
      </c>
      <c r="M1938" s="293" t="s">
        <v>6026</v>
      </c>
      <c r="N1938" s="293"/>
      <c r="O1938" s="293" t="s">
        <v>11022</v>
      </c>
      <c r="P1938" s="293" t="s">
        <v>11023</v>
      </c>
      <c r="Q1938" s="293" t="s">
        <v>4741</v>
      </c>
    </row>
    <row r="1939" spans="1:17" x14ac:dyDescent="0.25">
      <c r="A1939" s="293" t="s">
        <v>97</v>
      </c>
      <c r="B1939" s="293" t="s">
        <v>11025</v>
      </c>
      <c r="C1939" s="293" t="s">
        <v>1082</v>
      </c>
      <c r="D1939" s="293" t="s">
        <v>11021</v>
      </c>
      <c r="E1939" s="293" t="s">
        <v>5401</v>
      </c>
      <c r="F1939" s="293" t="s">
        <v>11021</v>
      </c>
      <c r="G1939" s="291"/>
      <c r="H1939" s="292">
        <v>0</v>
      </c>
      <c r="I1939" s="293" t="s">
        <v>5200</v>
      </c>
      <c r="J1939" s="293" t="s">
        <v>5201</v>
      </c>
      <c r="K1939" s="293" t="s">
        <v>4737</v>
      </c>
      <c r="L1939" s="293" t="s">
        <v>4840</v>
      </c>
      <c r="M1939" s="293" t="s">
        <v>5202</v>
      </c>
      <c r="N1939" s="293"/>
      <c r="O1939" s="293" t="s">
        <v>97</v>
      </c>
      <c r="P1939" s="293" t="s">
        <v>11025</v>
      </c>
      <c r="Q1939" s="293" t="s">
        <v>4741</v>
      </c>
    </row>
    <row r="1940" spans="1:17" x14ac:dyDescent="0.25">
      <c r="A1940" s="293" t="s">
        <v>59</v>
      </c>
      <c r="B1940" s="293" t="s">
        <v>11026</v>
      </c>
      <c r="C1940" s="293" t="s">
        <v>590</v>
      </c>
      <c r="D1940" s="293" t="s">
        <v>11027</v>
      </c>
      <c r="E1940" s="293" t="s">
        <v>9600</v>
      </c>
      <c r="F1940" s="293" t="s">
        <v>11027</v>
      </c>
      <c r="G1940" s="291"/>
      <c r="H1940" s="292">
        <v>0</v>
      </c>
      <c r="I1940" s="293" t="s">
        <v>4856</v>
      </c>
      <c r="J1940" s="293" t="s">
        <v>4857</v>
      </c>
      <c r="K1940" s="293" t="s">
        <v>4737</v>
      </c>
      <c r="L1940" s="293" t="s">
        <v>5459</v>
      </c>
      <c r="M1940" s="293" t="s">
        <v>4859</v>
      </c>
      <c r="N1940" s="293"/>
      <c r="O1940" s="293" t="s">
        <v>59</v>
      </c>
      <c r="P1940" s="293" t="s">
        <v>11026</v>
      </c>
      <c r="Q1940" s="293" t="s">
        <v>4741</v>
      </c>
    </row>
    <row r="1941" spans="1:17" x14ac:dyDescent="0.25">
      <c r="A1941" s="293" t="s">
        <v>11028</v>
      </c>
      <c r="B1941" s="293" t="s">
        <v>11029</v>
      </c>
      <c r="C1941" s="293" t="s">
        <v>11030</v>
      </c>
      <c r="D1941" s="293" t="s">
        <v>10599</v>
      </c>
      <c r="E1941" s="293" t="s">
        <v>9600</v>
      </c>
      <c r="F1941" s="293" t="s">
        <v>10599</v>
      </c>
      <c r="G1941" s="291"/>
      <c r="H1941" s="292">
        <v>0</v>
      </c>
      <c r="I1941" s="293" t="s">
        <v>4975</v>
      </c>
      <c r="J1941" s="293" t="s">
        <v>4976</v>
      </c>
      <c r="K1941" s="293" t="s">
        <v>4737</v>
      </c>
      <c r="L1941" s="293" t="s">
        <v>4840</v>
      </c>
      <c r="M1941" s="293" t="s">
        <v>4999</v>
      </c>
      <c r="N1941" s="293"/>
      <c r="O1941" s="293" t="s">
        <v>11028</v>
      </c>
      <c r="P1941" s="293" t="s">
        <v>11029</v>
      </c>
      <c r="Q1941" s="293" t="s">
        <v>4741</v>
      </c>
    </row>
    <row r="1942" spans="1:17" x14ac:dyDescent="0.25">
      <c r="A1942" s="293" t="s">
        <v>95</v>
      </c>
      <c r="B1942" s="293" t="s">
        <v>11031</v>
      </c>
      <c r="C1942" s="293" t="s">
        <v>1067</v>
      </c>
      <c r="D1942" s="293" t="s">
        <v>11021</v>
      </c>
      <c r="E1942" s="293" t="s">
        <v>5401</v>
      </c>
      <c r="F1942" s="293" t="s">
        <v>11021</v>
      </c>
      <c r="G1942" s="291"/>
      <c r="H1942" s="292">
        <v>0</v>
      </c>
      <c r="I1942" s="293" t="s">
        <v>5200</v>
      </c>
      <c r="J1942" s="293" t="s">
        <v>5201</v>
      </c>
      <c r="K1942" s="293" t="s">
        <v>4737</v>
      </c>
      <c r="L1942" s="293" t="s">
        <v>4840</v>
      </c>
      <c r="M1942" s="293" t="s">
        <v>5202</v>
      </c>
      <c r="N1942" s="293"/>
      <c r="O1942" s="293" t="s">
        <v>95</v>
      </c>
      <c r="P1942" s="293" t="s">
        <v>11031</v>
      </c>
      <c r="Q1942" s="293" t="s">
        <v>4741</v>
      </c>
    </row>
    <row r="1943" spans="1:17" x14ac:dyDescent="0.25">
      <c r="A1943" s="293" t="s">
        <v>11032</v>
      </c>
      <c r="B1943" s="293" t="s">
        <v>11033</v>
      </c>
      <c r="C1943" s="293" t="s">
        <v>11034</v>
      </c>
      <c r="D1943" s="293" t="s">
        <v>10888</v>
      </c>
      <c r="E1943" s="293" t="s">
        <v>5401</v>
      </c>
      <c r="F1943" s="293" t="s">
        <v>10888</v>
      </c>
      <c r="G1943" s="291"/>
      <c r="H1943" s="292">
        <v>0</v>
      </c>
      <c r="I1943" s="293" t="s">
        <v>5200</v>
      </c>
      <c r="J1943" s="293" t="s">
        <v>5201</v>
      </c>
      <c r="K1943" s="293" t="s">
        <v>4737</v>
      </c>
      <c r="L1943" s="293" t="s">
        <v>4840</v>
      </c>
      <c r="M1943" s="293" t="s">
        <v>5210</v>
      </c>
      <c r="N1943" s="293"/>
      <c r="O1943" s="293" t="s">
        <v>11032</v>
      </c>
      <c r="P1943" s="293" t="s">
        <v>11033</v>
      </c>
      <c r="Q1943" s="293" t="s">
        <v>4741</v>
      </c>
    </row>
    <row r="1944" spans="1:17" x14ac:dyDescent="0.25">
      <c r="A1944" s="293" t="s">
        <v>34</v>
      </c>
      <c r="B1944" s="293" t="s">
        <v>11035</v>
      </c>
      <c r="C1944" s="293" t="s">
        <v>11036</v>
      </c>
      <c r="D1944" s="293" t="s">
        <v>10888</v>
      </c>
      <c r="E1944" s="293" t="s">
        <v>9600</v>
      </c>
      <c r="F1944" s="293" t="s">
        <v>10888</v>
      </c>
      <c r="G1944" s="291"/>
      <c r="H1944" s="292">
        <v>0</v>
      </c>
      <c r="I1944" s="293" t="s">
        <v>4975</v>
      </c>
      <c r="J1944" s="293" t="s">
        <v>4976</v>
      </c>
      <c r="K1944" s="293" t="s">
        <v>4737</v>
      </c>
      <c r="L1944" s="293" t="s">
        <v>4840</v>
      </c>
      <c r="M1944" s="293" t="s">
        <v>4909</v>
      </c>
      <c r="N1944" s="293"/>
      <c r="O1944" s="293" t="s">
        <v>34</v>
      </c>
      <c r="P1944" s="293" t="s">
        <v>11035</v>
      </c>
      <c r="Q1944" s="293" t="s">
        <v>4741</v>
      </c>
    </row>
    <row r="1945" spans="1:17" x14ac:dyDescent="0.25">
      <c r="A1945" s="293" t="s">
        <v>11037</v>
      </c>
      <c r="B1945" s="293" t="s">
        <v>11038</v>
      </c>
      <c r="C1945" s="293" t="s">
        <v>11039</v>
      </c>
      <c r="D1945" s="293" t="s">
        <v>10888</v>
      </c>
      <c r="E1945" s="293" t="s">
        <v>5401</v>
      </c>
      <c r="F1945" s="293" t="s">
        <v>10888</v>
      </c>
      <c r="G1945" s="291"/>
      <c r="H1945" s="292">
        <v>0</v>
      </c>
      <c r="I1945" s="293" t="s">
        <v>5200</v>
      </c>
      <c r="J1945" s="293" t="s">
        <v>5201</v>
      </c>
      <c r="K1945" s="293" t="s">
        <v>4737</v>
      </c>
      <c r="L1945" s="293" t="s">
        <v>4840</v>
      </c>
      <c r="M1945" s="293" t="s">
        <v>5210</v>
      </c>
      <c r="N1945" s="293"/>
      <c r="O1945" s="293" t="s">
        <v>11037</v>
      </c>
      <c r="P1945" s="293" t="s">
        <v>11038</v>
      </c>
      <c r="Q1945" s="293" t="s">
        <v>4741</v>
      </c>
    </row>
    <row r="1946" spans="1:17" x14ac:dyDescent="0.25">
      <c r="A1946" s="293" t="s">
        <v>11040</v>
      </c>
      <c r="B1946" s="293" t="s">
        <v>11041</v>
      </c>
      <c r="C1946" s="293" t="s">
        <v>11042</v>
      </c>
      <c r="D1946" s="293" t="s">
        <v>10888</v>
      </c>
      <c r="E1946" s="293" t="s">
        <v>5401</v>
      </c>
      <c r="F1946" s="293" t="s">
        <v>10888</v>
      </c>
      <c r="G1946" s="291"/>
      <c r="H1946" s="292">
        <v>0</v>
      </c>
      <c r="I1946" s="293" t="s">
        <v>5200</v>
      </c>
      <c r="J1946" s="293" t="s">
        <v>5201</v>
      </c>
      <c r="K1946" s="293" t="s">
        <v>4737</v>
      </c>
      <c r="L1946" s="293" t="s">
        <v>4840</v>
      </c>
      <c r="M1946" s="293" t="s">
        <v>5210</v>
      </c>
      <c r="N1946" s="293"/>
      <c r="O1946" s="293" t="s">
        <v>11040</v>
      </c>
      <c r="P1946" s="293" t="s">
        <v>11041</v>
      </c>
      <c r="Q1946" s="293" t="s">
        <v>4741</v>
      </c>
    </row>
    <row r="1947" spans="1:17" x14ac:dyDescent="0.25">
      <c r="A1947" s="293" t="s">
        <v>11043</v>
      </c>
      <c r="B1947" s="293" t="s">
        <v>11044</v>
      </c>
      <c r="C1947" s="293" t="s">
        <v>11045</v>
      </c>
      <c r="D1947" s="293" t="s">
        <v>4750</v>
      </c>
      <c r="E1947" s="293" t="s">
        <v>9600</v>
      </c>
      <c r="F1947" s="293"/>
      <c r="G1947" s="291"/>
      <c r="H1947" s="292">
        <v>0</v>
      </c>
      <c r="I1947" s="293" t="s">
        <v>4975</v>
      </c>
      <c r="J1947" s="293" t="s">
        <v>4976</v>
      </c>
      <c r="K1947" s="293" t="s">
        <v>4737</v>
      </c>
      <c r="L1947" s="293" t="s">
        <v>4840</v>
      </c>
      <c r="M1947" s="293" t="s">
        <v>6026</v>
      </c>
      <c r="N1947" s="293"/>
      <c r="O1947" s="293" t="s">
        <v>11043</v>
      </c>
      <c r="P1947" s="293" t="s">
        <v>11044</v>
      </c>
      <c r="Q1947" s="293" t="s">
        <v>4741</v>
      </c>
    </row>
    <row r="1948" spans="1:17" x14ac:dyDescent="0.25">
      <c r="A1948" s="293" t="s">
        <v>35</v>
      </c>
      <c r="B1948" s="293" t="s">
        <v>11046</v>
      </c>
      <c r="C1948" s="293" t="s">
        <v>237</v>
      </c>
      <c r="D1948" s="293" t="s">
        <v>11047</v>
      </c>
      <c r="E1948" s="293" t="s">
        <v>5401</v>
      </c>
      <c r="F1948" s="293" t="s">
        <v>11047</v>
      </c>
      <c r="G1948" s="291"/>
      <c r="H1948" s="292">
        <v>0</v>
      </c>
      <c r="I1948" s="293" t="s">
        <v>4856</v>
      </c>
      <c r="J1948" s="293" t="s">
        <v>4857</v>
      </c>
      <c r="K1948" s="293" t="s">
        <v>4737</v>
      </c>
      <c r="L1948" s="293" t="s">
        <v>5314</v>
      </c>
      <c r="M1948" s="293" t="s">
        <v>4859</v>
      </c>
      <c r="N1948" s="293"/>
      <c r="O1948" s="293" t="s">
        <v>35</v>
      </c>
      <c r="P1948" s="293" t="s">
        <v>11046</v>
      </c>
      <c r="Q1948" s="293" t="s">
        <v>4741</v>
      </c>
    </row>
    <row r="1949" spans="1:17" x14ac:dyDescent="0.25">
      <c r="A1949" s="293" t="s">
        <v>11048</v>
      </c>
      <c r="B1949" s="293" t="s">
        <v>11049</v>
      </c>
      <c r="C1949" s="293" t="s">
        <v>11050</v>
      </c>
      <c r="D1949" s="293"/>
      <c r="E1949" s="293" t="s">
        <v>9600</v>
      </c>
      <c r="F1949" s="293" t="s">
        <v>11051</v>
      </c>
      <c r="G1949" s="291"/>
      <c r="H1949" s="292">
        <v>0</v>
      </c>
      <c r="I1949" s="293" t="s">
        <v>4856</v>
      </c>
      <c r="J1949" s="293" t="s">
        <v>4857</v>
      </c>
      <c r="K1949" s="293" t="s">
        <v>4737</v>
      </c>
      <c r="L1949" s="293" t="s">
        <v>5472</v>
      </c>
      <c r="M1949" s="293" t="s">
        <v>4859</v>
      </c>
      <c r="N1949" s="293" t="s">
        <v>11052</v>
      </c>
      <c r="O1949" s="293" t="s">
        <v>11048</v>
      </c>
      <c r="P1949" s="293" t="s">
        <v>11049</v>
      </c>
      <c r="Q1949" s="293" t="s">
        <v>4741</v>
      </c>
    </row>
    <row r="1950" spans="1:17" x14ac:dyDescent="0.25">
      <c r="A1950" s="293" t="s">
        <v>96</v>
      </c>
      <c r="B1950" s="293" t="s">
        <v>11053</v>
      </c>
      <c r="C1950" s="293" t="s">
        <v>1077</v>
      </c>
      <c r="D1950" s="293"/>
      <c r="E1950" s="293" t="s">
        <v>5401</v>
      </c>
      <c r="F1950" s="293"/>
      <c r="G1950" s="291"/>
      <c r="H1950" s="292">
        <v>0</v>
      </c>
      <c r="I1950" s="293" t="s">
        <v>4856</v>
      </c>
      <c r="J1950" s="293" t="s">
        <v>4857</v>
      </c>
      <c r="K1950" s="293" t="s">
        <v>4737</v>
      </c>
      <c r="L1950" s="293" t="s">
        <v>5314</v>
      </c>
      <c r="M1950" s="293" t="s">
        <v>4859</v>
      </c>
      <c r="N1950" s="293" t="s">
        <v>11054</v>
      </c>
      <c r="O1950" s="293" t="s">
        <v>96</v>
      </c>
      <c r="P1950" s="293" t="s">
        <v>11053</v>
      </c>
      <c r="Q1950" s="293" t="s">
        <v>4741</v>
      </c>
    </row>
    <row r="1951" spans="1:17" x14ac:dyDescent="0.25">
      <c r="A1951" s="293" t="s">
        <v>11055</v>
      </c>
      <c r="B1951" s="293" t="s">
        <v>11056</v>
      </c>
      <c r="C1951" s="293" t="s">
        <v>11057</v>
      </c>
      <c r="D1951" s="293"/>
      <c r="E1951" s="293" t="s">
        <v>9600</v>
      </c>
      <c r="F1951" s="293"/>
      <c r="G1951" s="291"/>
      <c r="H1951" s="292">
        <v>0</v>
      </c>
      <c r="I1951" s="293" t="s">
        <v>4975</v>
      </c>
      <c r="J1951" s="293" t="s">
        <v>4976</v>
      </c>
      <c r="K1951" s="293" t="s">
        <v>4737</v>
      </c>
      <c r="L1951" s="293" t="s">
        <v>4840</v>
      </c>
      <c r="M1951" s="293" t="s">
        <v>4909</v>
      </c>
      <c r="N1951" s="293" t="s">
        <v>11058</v>
      </c>
      <c r="O1951" s="293" t="s">
        <v>11055</v>
      </c>
      <c r="P1951" s="293" t="s">
        <v>11056</v>
      </c>
      <c r="Q1951" s="293" t="s">
        <v>4741</v>
      </c>
    </row>
    <row r="1952" spans="1:17" x14ac:dyDescent="0.25">
      <c r="A1952" s="293" t="s">
        <v>11059</v>
      </c>
      <c r="B1952" s="293" t="s">
        <v>11060</v>
      </c>
      <c r="C1952" s="293" t="s">
        <v>11061</v>
      </c>
      <c r="D1952" s="293" t="s">
        <v>11062</v>
      </c>
      <c r="E1952" s="293" t="s">
        <v>5401</v>
      </c>
      <c r="F1952" s="293" t="s">
        <v>11062</v>
      </c>
      <c r="G1952" s="291"/>
      <c r="H1952" s="292">
        <v>0</v>
      </c>
      <c r="I1952" s="293" t="s">
        <v>5200</v>
      </c>
      <c r="J1952" s="293" t="s">
        <v>5201</v>
      </c>
      <c r="K1952" s="293" t="s">
        <v>4737</v>
      </c>
      <c r="L1952" s="293" t="s">
        <v>4840</v>
      </c>
      <c r="M1952" s="293" t="s">
        <v>4852</v>
      </c>
      <c r="N1952" s="293"/>
      <c r="O1952" s="293" t="s">
        <v>11059</v>
      </c>
      <c r="P1952" s="293" t="s">
        <v>11060</v>
      </c>
      <c r="Q1952" s="293" t="s">
        <v>4741</v>
      </c>
    </row>
    <row r="1953" spans="1:17" x14ac:dyDescent="0.25">
      <c r="A1953" s="293" t="s">
        <v>11063</v>
      </c>
      <c r="B1953" s="293" t="s">
        <v>11064</v>
      </c>
      <c r="C1953" s="293" t="s">
        <v>11065</v>
      </c>
      <c r="D1953" s="293" t="s">
        <v>11062</v>
      </c>
      <c r="E1953" s="293" t="s">
        <v>5401</v>
      </c>
      <c r="F1953" s="293" t="s">
        <v>11062</v>
      </c>
      <c r="G1953" s="291"/>
      <c r="H1953" s="292">
        <v>0</v>
      </c>
      <c r="I1953" s="293" t="s">
        <v>4975</v>
      </c>
      <c r="J1953" s="293" t="s">
        <v>4976</v>
      </c>
      <c r="K1953" s="293" t="s">
        <v>4737</v>
      </c>
      <c r="L1953" s="293" t="s">
        <v>4840</v>
      </c>
      <c r="M1953" s="293" t="s">
        <v>5230</v>
      </c>
      <c r="N1953" s="293"/>
      <c r="O1953" s="293" t="s">
        <v>11063</v>
      </c>
      <c r="P1953" s="293" t="s">
        <v>11064</v>
      </c>
      <c r="Q1953" s="293" t="s">
        <v>4741</v>
      </c>
    </row>
    <row r="1954" spans="1:17" x14ac:dyDescent="0.25">
      <c r="A1954" s="293" t="s">
        <v>11066</v>
      </c>
      <c r="B1954" s="293" t="s">
        <v>11067</v>
      </c>
      <c r="C1954" s="293" t="s">
        <v>11068</v>
      </c>
      <c r="D1954" s="293"/>
      <c r="E1954" s="293" t="s">
        <v>5401</v>
      </c>
      <c r="F1954" s="293" t="s">
        <v>11069</v>
      </c>
      <c r="G1954" s="291"/>
      <c r="H1954" s="292">
        <v>0</v>
      </c>
      <c r="I1954" s="293" t="s">
        <v>5200</v>
      </c>
      <c r="J1954" s="293" t="s">
        <v>5201</v>
      </c>
      <c r="K1954" s="293" t="s">
        <v>4737</v>
      </c>
      <c r="L1954" s="293" t="s">
        <v>4840</v>
      </c>
      <c r="M1954" s="293" t="s">
        <v>5220</v>
      </c>
      <c r="N1954" s="293" t="s">
        <v>11070</v>
      </c>
      <c r="O1954" s="293" t="s">
        <v>11066</v>
      </c>
      <c r="P1954" s="293" t="s">
        <v>11067</v>
      </c>
      <c r="Q1954" s="293" t="s">
        <v>4741</v>
      </c>
    </row>
    <row r="1955" spans="1:17" x14ac:dyDescent="0.25">
      <c r="A1955" s="293" t="s">
        <v>98</v>
      </c>
      <c r="B1955" s="293" t="s">
        <v>11071</v>
      </c>
      <c r="C1955" s="293" t="s">
        <v>1089</v>
      </c>
      <c r="D1955" s="293"/>
      <c r="E1955" s="293" t="s">
        <v>9600</v>
      </c>
      <c r="F1955" s="293" t="s">
        <v>11072</v>
      </c>
      <c r="G1955" s="291"/>
      <c r="H1955" s="292">
        <v>0</v>
      </c>
      <c r="I1955" s="293" t="s">
        <v>5200</v>
      </c>
      <c r="J1955" s="293" t="s">
        <v>5201</v>
      </c>
      <c r="K1955" s="293" t="s">
        <v>4737</v>
      </c>
      <c r="L1955" s="293" t="s">
        <v>4840</v>
      </c>
      <c r="M1955" s="293" t="s">
        <v>9234</v>
      </c>
      <c r="N1955" s="293"/>
      <c r="O1955" s="293" t="s">
        <v>98</v>
      </c>
      <c r="P1955" s="293" t="s">
        <v>11071</v>
      </c>
      <c r="Q1955" s="293" t="s">
        <v>4741</v>
      </c>
    </row>
    <row r="1956" spans="1:17" x14ac:dyDescent="0.25">
      <c r="A1956" s="293" t="s">
        <v>11073</v>
      </c>
      <c r="B1956" s="293" t="s">
        <v>11074</v>
      </c>
      <c r="C1956" s="293" t="s">
        <v>11075</v>
      </c>
      <c r="D1956" s="293" t="s">
        <v>11076</v>
      </c>
      <c r="E1956" s="293" t="s">
        <v>10800</v>
      </c>
      <c r="F1956" s="293" t="s">
        <v>11076</v>
      </c>
      <c r="G1956" s="291"/>
      <c r="H1956" s="292">
        <v>0</v>
      </c>
      <c r="I1956" s="293" t="s">
        <v>4975</v>
      </c>
      <c r="J1956" s="293" t="s">
        <v>4976</v>
      </c>
      <c r="K1956" s="293" t="s">
        <v>4737</v>
      </c>
      <c r="L1956" s="293" t="s">
        <v>4840</v>
      </c>
      <c r="M1956" s="293" t="s">
        <v>6026</v>
      </c>
      <c r="N1956" s="293"/>
      <c r="O1956" s="293" t="s">
        <v>11073</v>
      </c>
      <c r="P1956" s="293" t="s">
        <v>11074</v>
      </c>
      <c r="Q1956" s="293" t="s">
        <v>4741</v>
      </c>
    </row>
    <row r="1957" spans="1:17" x14ac:dyDescent="0.25">
      <c r="A1957" s="293" t="s">
        <v>11077</v>
      </c>
      <c r="B1957" s="293" t="s">
        <v>11078</v>
      </c>
      <c r="C1957" s="293" t="s">
        <v>11079</v>
      </c>
      <c r="D1957" s="293" t="s">
        <v>11080</v>
      </c>
      <c r="E1957" s="293" t="s">
        <v>5401</v>
      </c>
      <c r="F1957" s="293" t="s">
        <v>11080</v>
      </c>
      <c r="G1957" s="291"/>
      <c r="H1957" s="292">
        <v>0</v>
      </c>
      <c r="I1957" s="293" t="s">
        <v>5200</v>
      </c>
      <c r="J1957" s="293" t="s">
        <v>5201</v>
      </c>
      <c r="K1957" s="293" t="s">
        <v>4737</v>
      </c>
      <c r="L1957" s="293" t="s">
        <v>4840</v>
      </c>
      <c r="M1957" s="293" t="s">
        <v>5291</v>
      </c>
      <c r="N1957" s="293" t="s">
        <v>11081</v>
      </c>
      <c r="O1957" s="293" t="s">
        <v>11077</v>
      </c>
      <c r="P1957" s="293" t="s">
        <v>11078</v>
      </c>
      <c r="Q1957" s="293" t="s">
        <v>4741</v>
      </c>
    </row>
    <row r="1958" spans="1:17" x14ac:dyDescent="0.25">
      <c r="A1958" s="293" t="s">
        <v>11082</v>
      </c>
      <c r="B1958" s="293" t="s">
        <v>11083</v>
      </c>
      <c r="C1958" s="293" t="s">
        <v>11084</v>
      </c>
      <c r="D1958" s="293" t="s">
        <v>11085</v>
      </c>
      <c r="E1958" s="293" t="s">
        <v>5401</v>
      </c>
      <c r="F1958" s="293" t="s">
        <v>11085</v>
      </c>
      <c r="G1958" s="291"/>
      <c r="H1958" s="292">
        <v>0</v>
      </c>
      <c r="I1958" s="293" t="s">
        <v>5200</v>
      </c>
      <c r="J1958" s="293" t="s">
        <v>5201</v>
      </c>
      <c r="K1958" s="293" t="s">
        <v>4737</v>
      </c>
      <c r="L1958" s="293" t="s">
        <v>4840</v>
      </c>
      <c r="M1958" s="293" t="s">
        <v>5202</v>
      </c>
      <c r="N1958" s="293" t="s">
        <v>11086</v>
      </c>
      <c r="O1958" s="293" t="s">
        <v>11082</v>
      </c>
      <c r="P1958" s="293" t="s">
        <v>11083</v>
      </c>
      <c r="Q1958" s="293" t="s">
        <v>4741</v>
      </c>
    </row>
    <row r="1959" spans="1:17" x14ac:dyDescent="0.25">
      <c r="A1959" s="293" t="s">
        <v>11087</v>
      </c>
      <c r="B1959" s="293" t="s">
        <v>11088</v>
      </c>
      <c r="C1959" s="293" t="s">
        <v>11089</v>
      </c>
      <c r="D1959" s="293"/>
      <c r="E1959" s="293" t="s">
        <v>5401</v>
      </c>
      <c r="F1959" s="293"/>
      <c r="G1959" s="291"/>
      <c r="H1959" s="292">
        <v>0</v>
      </c>
      <c r="I1959" s="293" t="s">
        <v>5200</v>
      </c>
      <c r="J1959" s="293" t="s">
        <v>5201</v>
      </c>
      <c r="K1959" s="293" t="s">
        <v>4737</v>
      </c>
      <c r="L1959" s="293" t="s">
        <v>4840</v>
      </c>
      <c r="M1959" s="293" t="s">
        <v>5210</v>
      </c>
      <c r="N1959" s="293" t="s">
        <v>11090</v>
      </c>
      <c r="O1959" s="293" t="s">
        <v>11087</v>
      </c>
      <c r="P1959" s="293" t="s">
        <v>11088</v>
      </c>
      <c r="Q1959" s="293" t="s">
        <v>4741</v>
      </c>
    </row>
    <row r="1960" spans="1:17" x14ac:dyDescent="0.25">
      <c r="A1960" s="293" t="s">
        <v>11091</v>
      </c>
      <c r="B1960" s="293" t="s">
        <v>11092</v>
      </c>
      <c r="C1960" s="293" t="s">
        <v>11093</v>
      </c>
      <c r="D1960" s="293" t="s">
        <v>4750</v>
      </c>
      <c r="E1960" s="293" t="s">
        <v>5401</v>
      </c>
      <c r="F1960" s="293"/>
      <c r="G1960" s="291"/>
      <c r="H1960" s="292">
        <v>0</v>
      </c>
      <c r="I1960" s="293" t="s">
        <v>5200</v>
      </c>
      <c r="J1960" s="293" t="s">
        <v>5201</v>
      </c>
      <c r="K1960" s="293" t="s">
        <v>4737</v>
      </c>
      <c r="L1960" s="293" t="s">
        <v>4840</v>
      </c>
      <c r="M1960" s="293" t="s">
        <v>5210</v>
      </c>
      <c r="N1960" s="293"/>
      <c r="O1960" s="293" t="s">
        <v>11091</v>
      </c>
      <c r="P1960" s="293" t="s">
        <v>11092</v>
      </c>
      <c r="Q1960" s="293" t="s">
        <v>4741</v>
      </c>
    </row>
    <row r="1961" spans="1:17" x14ac:dyDescent="0.25">
      <c r="A1961" s="293" t="s">
        <v>11094</v>
      </c>
      <c r="B1961" s="293" t="s">
        <v>11095</v>
      </c>
      <c r="C1961" s="293" t="s">
        <v>11096</v>
      </c>
      <c r="D1961" s="293"/>
      <c r="E1961" s="293" t="s">
        <v>5401</v>
      </c>
      <c r="F1961" s="293" t="s">
        <v>4750</v>
      </c>
      <c r="G1961" s="291"/>
      <c r="H1961" s="292">
        <v>0</v>
      </c>
      <c r="I1961" s="293" t="s">
        <v>5200</v>
      </c>
      <c r="J1961" s="293" t="s">
        <v>5201</v>
      </c>
      <c r="K1961" s="293" t="s">
        <v>4737</v>
      </c>
      <c r="L1961" s="293" t="s">
        <v>4840</v>
      </c>
      <c r="M1961" s="293" t="s">
        <v>5202</v>
      </c>
      <c r="N1961" s="293" t="s">
        <v>9357</v>
      </c>
      <c r="O1961" s="293" t="s">
        <v>11094</v>
      </c>
      <c r="P1961" s="293" t="s">
        <v>11095</v>
      </c>
      <c r="Q1961" s="293" t="s">
        <v>4741</v>
      </c>
    </row>
    <row r="1962" spans="1:17" x14ac:dyDescent="0.25">
      <c r="A1962" s="293" t="s">
        <v>99</v>
      </c>
      <c r="B1962" s="293" t="s">
        <v>11097</v>
      </c>
      <c r="C1962" s="293" t="s">
        <v>1093</v>
      </c>
      <c r="D1962" s="293"/>
      <c r="E1962" s="293" t="s">
        <v>5401</v>
      </c>
      <c r="F1962" s="293"/>
      <c r="G1962" s="291"/>
      <c r="H1962" s="292">
        <v>0</v>
      </c>
      <c r="I1962" s="293" t="s">
        <v>5200</v>
      </c>
      <c r="J1962" s="293" t="s">
        <v>5201</v>
      </c>
      <c r="K1962" s="293" t="s">
        <v>4737</v>
      </c>
      <c r="L1962" s="293" t="s">
        <v>4840</v>
      </c>
      <c r="M1962" s="293" t="s">
        <v>5202</v>
      </c>
      <c r="N1962" s="293"/>
      <c r="O1962" s="293" t="s">
        <v>99</v>
      </c>
      <c r="P1962" s="293" t="s">
        <v>11097</v>
      </c>
      <c r="Q1962" s="293" t="s">
        <v>4741</v>
      </c>
    </row>
    <row r="1963" spans="1:17" x14ac:dyDescent="0.25">
      <c r="A1963" s="293" t="s">
        <v>11098</v>
      </c>
      <c r="B1963" s="293" t="s">
        <v>11099</v>
      </c>
      <c r="C1963" s="293" t="s">
        <v>11100</v>
      </c>
      <c r="D1963" s="293"/>
      <c r="E1963" s="293" t="s">
        <v>5401</v>
      </c>
      <c r="F1963" s="293" t="s">
        <v>11101</v>
      </c>
      <c r="G1963" s="291"/>
      <c r="H1963" s="292">
        <v>0</v>
      </c>
      <c r="I1963" s="293"/>
      <c r="J1963" s="293"/>
      <c r="K1963" s="293" t="s">
        <v>4737</v>
      </c>
      <c r="L1963" s="293" t="s">
        <v>5099</v>
      </c>
      <c r="M1963" s="293" t="s">
        <v>4806</v>
      </c>
      <c r="N1963" s="293" t="s">
        <v>11102</v>
      </c>
      <c r="O1963" s="293" t="s">
        <v>11098</v>
      </c>
      <c r="P1963" s="293" t="s">
        <v>11099</v>
      </c>
      <c r="Q1963" s="293" t="s">
        <v>4741</v>
      </c>
    </row>
    <row r="1964" spans="1:17" x14ac:dyDescent="0.25">
      <c r="A1964" s="293" t="s">
        <v>11103</v>
      </c>
      <c r="B1964" s="293" t="s">
        <v>11104</v>
      </c>
      <c r="C1964" s="293" t="s">
        <v>11105</v>
      </c>
      <c r="D1964" s="293"/>
      <c r="E1964" s="293" t="s">
        <v>4745</v>
      </c>
      <c r="F1964" s="293" t="s">
        <v>11106</v>
      </c>
      <c r="G1964" s="291"/>
      <c r="H1964" s="292">
        <v>0</v>
      </c>
      <c r="I1964" s="293" t="s">
        <v>4816</v>
      </c>
      <c r="J1964" s="293" t="s">
        <v>4817</v>
      </c>
      <c r="K1964" s="293" t="s">
        <v>4737</v>
      </c>
      <c r="L1964" s="293" t="s">
        <v>4738</v>
      </c>
      <c r="M1964" s="293" t="s">
        <v>5121</v>
      </c>
      <c r="N1964" s="293" t="s">
        <v>11107</v>
      </c>
      <c r="O1964" s="293" t="s">
        <v>11103</v>
      </c>
      <c r="P1964" s="293" t="s">
        <v>11104</v>
      </c>
      <c r="Q1964" s="293" t="s">
        <v>4741</v>
      </c>
    </row>
    <row r="1965" spans="1:17" x14ac:dyDescent="0.25">
      <c r="A1965" s="293" t="s">
        <v>100</v>
      </c>
      <c r="B1965" s="293" t="s">
        <v>11108</v>
      </c>
      <c r="C1965" s="293" t="s">
        <v>1097</v>
      </c>
      <c r="D1965" s="293"/>
      <c r="E1965" s="293" t="s">
        <v>5401</v>
      </c>
      <c r="F1965" s="293"/>
      <c r="G1965" s="291"/>
      <c r="H1965" s="292">
        <v>0</v>
      </c>
      <c r="I1965" s="293" t="s">
        <v>5200</v>
      </c>
      <c r="J1965" s="293" t="s">
        <v>5201</v>
      </c>
      <c r="K1965" s="293" t="s">
        <v>4737</v>
      </c>
      <c r="L1965" s="293" t="s">
        <v>4840</v>
      </c>
      <c r="M1965" s="293" t="s">
        <v>5291</v>
      </c>
      <c r="N1965" s="293"/>
      <c r="O1965" s="293" t="s">
        <v>100</v>
      </c>
      <c r="P1965" s="293" t="s">
        <v>11108</v>
      </c>
      <c r="Q1965" s="293" t="s">
        <v>4741</v>
      </c>
    </row>
    <row r="1966" spans="1:17" x14ac:dyDescent="0.25">
      <c r="A1966" s="293" t="s">
        <v>85</v>
      </c>
      <c r="B1966" s="293" t="s">
        <v>11109</v>
      </c>
      <c r="C1966" s="293" t="s">
        <v>917</v>
      </c>
      <c r="D1966" s="293"/>
      <c r="E1966" s="293" t="s">
        <v>5401</v>
      </c>
      <c r="F1966" s="293"/>
      <c r="G1966" s="291"/>
      <c r="H1966" s="292">
        <v>0</v>
      </c>
      <c r="I1966" s="293" t="s">
        <v>5200</v>
      </c>
      <c r="J1966" s="293" t="s">
        <v>5201</v>
      </c>
      <c r="K1966" s="293" t="s">
        <v>4737</v>
      </c>
      <c r="L1966" s="293" t="s">
        <v>4840</v>
      </c>
      <c r="M1966" s="293" t="s">
        <v>5202</v>
      </c>
      <c r="N1966" s="293"/>
      <c r="O1966" s="293" t="s">
        <v>85</v>
      </c>
      <c r="P1966" s="293" t="s">
        <v>11109</v>
      </c>
      <c r="Q1966" s="293" t="s">
        <v>4741</v>
      </c>
    </row>
    <row r="1967" spans="1:17" x14ac:dyDescent="0.25">
      <c r="A1967" s="293" t="s">
        <v>87</v>
      </c>
      <c r="B1967" s="293" t="s">
        <v>11110</v>
      </c>
      <c r="C1967" s="293" t="s">
        <v>943</v>
      </c>
      <c r="D1967" s="293"/>
      <c r="E1967" s="293" t="s">
        <v>5401</v>
      </c>
      <c r="F1967" s="293"/>
      <c r="G1967" s="291"/>
      <c r="H1967" s="292">
        <v>0</v>
      </c>
      <c r="I1967" s="293" t="s">
        <v>4975</v>
      </c>
      <c r="J1967" s="293" t="s">
        <v>4976</v>
      </c>
      <c r="K1967" s="293" t="s">
        <v>4737</v>
      </c>
      <c r="L1967" s="293" t="s">
        <v>4840</v>
      </c>
      <c r="M1967" s="293" t="s">
        <v>5230</v>
      </c>
      <c r="N1967" s="293"/>
      <c r="O1967" s="293" t="s">
        <v>87</v>
      </c>
      <c r="P1967" s="293" t="s">
        <v>11110</v>
      </c>
      <c r="Q1967" s="293" t="s">
        <v>8502</v>
      </c>
    </row>
    <row r="1968" spans="1:17" x14ac:dyDescent="0.25">
      <c r="A1968" s="293" t="s">
        <v>11111</v>
      </c>
      <c r="B1968" s="293" t="s">
        <v>11112</v>
      </c>
      <c r="C1968" s="293" t="s">
        <v>11113</v>
      </c>
      <c r="D1968" s="293"/>
      <c r="E1968" s="293" t="s">
        <v>5401</v>
      </c>
      <c r="F1968" s="293" t="s">
        <v>11114</v>
      </c>
      <c r="G1968" s="291"/>
      <c r="H1968" s="292">
        <v>0</v>
      </c>
      <c r="I1968" s="293" t="s">
        <v>4975</v>
      </c>
      <c r="J1968" s="293" t="s">
        <v>4976</v>
      </c>
      <c r="K1968" s="293" t="s">
        <v>4737</v>
      </c>
      <c r="L1968" s="293" t="s">
        <v>4840</v>
      </c>
      <c r="M1968" s="293" t="s">
        <v>5230</v>
      </c>
      <c r="N1968" s="293" t="s">
        <v>11115</v>
      </c>
      <c r="O1968" s="293" t="s">
        <v>11111</v>
      </c>
      <c r="P1968" s="293" t="s">
        <v>11112</v>
      </c>
      <c r="Q1968" s="293" t="s">
        <v>8502</v>
      </c>
    </row>
    <row r="1969" spans="1:17" x14ac:dyDescent="0.25">
      <c r="A1969" s="293" t="s">
        <v>74</v>
      </c>
      <c r="B1969" s="293" t="s">
        <v>11116</v>
      </c>
      <c r="C1969" s="293" t="s">
        <v>753</v>
      </c>
      <c r="D1969" s="293"/>
      <c r="E1969" s="293" t="s">
        <v>5401</v>
      </c>
      <c r="F1969" s="293" t="s">
        <v>11117</v>
      </c>
      <c r="G1969" s="291"/>
      <c r="H1969" s="292">
        <v>0</v>
      </c>
      <c r="I1969" s="293" t="s">
        <v>4746</v>
      </c>
      <c r="J1969" s="293" t="s">
        <v>4747</v>
      </c>
      <c r="K1969" s="293" t="s">
        <v>4737</v>
      </c>
      <c r="L1969" s="293" t="s">
        <v>4738</v>
      </c>
      <c r="M1969" s="293" t="s">
        <v>4821</v>
      </c>
      <c r="N1969" s="293"/>
      <c r="O1969" s="293" t="s">
        <v>74</v>
      </c>
      <c r="P1969" s="293" t="s">
        <v>11116</v>
      </c>
      <c r="Q1969" s="293" t="s">
        <v>4741</v>
      </c>
    </row>
    <row r="1970" spans="1:17" x14ac:dyDescent="0.25">
      <c r="A1970" s="293" t="s">
        <v>11118</v>
      </c>
      <c r="B1970" s="293" t="s">
        <v>11119</v>
      </c>
      <c r="C1970" s="293" t="s">
        <v>11120</v>
      </c>
      <c r="D1970" s="293" t="s">
        <v>4750</v>
      </c>
      <c r="E1970" s="293" t="s">
        <v>9600</v>
      </c>
      <c r="F1970" s="293"/>
      <c r="G1970" s="291"/>
      <c r="H1970" s="292">
        <v>0</v>
      </c>
      <c r="I1970" s="293" t="s">
        <v>4975</v>
      </c>
      <c r="J1970" s="293" t="s">
        <v>4976</v>
      </c>
      <c r="K1970" s="293" t="s">
        <v>4737</v>
      </c>
      <c r="L1970" s="293" t="s">
        <v>4840</v>
      </c>
      <c r="M1970" s="293" t="s">
        <v>6026</v>
      </c>
      <c r="N1970" s="293" t="s">
        <v>9172</v>
      </c>
      <c r="O1970" s="293" t="s">
        <v>11118</v>
      </c>
      <c r="P1970" s="293" t="s">
        <v>11119</v>
      </c>
      <c r="Q1970" s="293" t="s">
        <v>4741</v>
      </c>
    </row>
    <row r="1971" spans="1:17" x14ac:dyDescent="0.25">
      <c r="A1971" s="293" t="s">
        <v>11121</v>
      </c>
      <c r="B1971" s="293" t="s">
        <v>11122</v>
      </c>
      <c r="C1971" s="293" t="s">
        <v>11123</v>
      </c>
      <c r="D1971" s="293"/>
      <c r="E1971" s="293" t="s">
        <v>5401</v>
      </c>
      <c r="F1971" s="293" t="s">
        <v>4750</v>
      </c>
      <c r="G1971" s="291"/>
      <c r="H1971" s="292">
        <v>0</v>
      </c>
      <c r="I1971" s="293" t="s">
        <v>5200</v>
      </c>
      <c r="J1971" s="293" t="s">
        <v>5201</v>
      </c>
      <c r="K1971" s="293" t="s">
        <v>4737</v>
      </c>
      <c r="L1971" s="293" t="s">
        <v>4840</v>
      </c>
      <c r="M1971" s="293" t="s">
        <v>5202</v>
      </c>
      <c r="N1971" s="293"/>
      <c r="O1971" s="293" t="s">
        <v>11121</v>
      </c>
      <c r="P1971" s="293" t="s">
        <v>11122</v>
      </c>
      <c r="Q1971" s="293" t="s">
        <v>4741</v>
      </c>
    </row>
    <row r="1972" spans="1:17" x14ac:dyDescent="0.25">
      <c r="A1972" s="293" t="s">
        <v>11124</v>
      </c>
      <c r="B1972" s="293" t="s">
        <v>11125</v>
      </c>
      <c r="C1972" s="293" t="s">
        <v>11126</v>
      </c>
      <c r="D1972" s="293"/>
      <c r="E1972" s="293" t="s">
        <v>5401</v>
      </c>
      <c r="F1972" s="293" t="s">
        <v>4750</v>
      </c>
      <c r="G1972" s="291"/>
      <c r="H1972" s="292">
        <v>0</v>
      </c>
      <c r="I1972" s="293" t="s">
        <v>5200</v>
      </c>
      <c r="J1972" s="293" t="s">
        <v>5201</v>
      </c>
      <c r="K1972" s="293" t="s">
        <v>4737</v>
      </c>
      <c r="L1972" s="293" t="s">
        <v>4840</v>
      </c>
      <c r="M1972" s="293" t="s">
        <v>5202</v>
      </c>
      <c r="N1972" s="293"/>
      <c r="O1972" s="293" t="s">
        <v>11124</v>
      </c>
      <c r="P1972" s="293" t="s">
        <v>11125</v>
      </c>
      <c r="Q1972" s="293" t="s">
        <v>4741</v>
      </c>
    </row>
    <row r="1973" spans="1:17" x14ac:dyDescent="0.25">
      <c r="A1973" s="293" t="s">
        <v>86</v>
      </c>
      <c r="B1973" s="293" t="s">
        <v>11127</v>
      </c>
      <c r="C1973" s="293" t="s">
        <v>923</v>
      </c>
      <c r="D1973" s="293" t="s">
        <v>4750</v>
      </c>
      <c r="E1973" s="293" t="s">
        <v>9600</v>
      </c>
      <c r="F1973" s="293"/>
      <c r="G1973" s="291"/>
      <c r="H1973" s="292">
        <v>0</v>
      </c>
      <c r="I1973" s="293" t="s">
        <v>4975</v>
      </c>
      <c r="J1973" s="293" t="s">
        <v>4976</v>
      </c>
      <c r="K1973" s="293" t="s">
        <v>4737</v>
      </c>
      <c r="L1973" s="293" t="s">
        <v>4840</v>
      </c>
      <c r="M1973" s="293" t="s">
        <v>4909</v>
      </c>
      <c r="N1973" s="293" t="s">
        <v>11128</v>
      </c>
      <c r="O1973" s="293" t="s">
        <v>86</v>
      </c>
      <c r="P1973" s="293" t="s">
        <v>11127</v>
      </c>
      <c r="Q1973" s="293" t="s">
        <v>4741</v>
      </c>
    </row>
    <row r="1974" spans="1:17" x14ac:dyDescent="0.25">
      <c r="A1974" s="293" t="s">
        <v>63</v>
      </c>
      <c r="B1974" s="293" t="s">
        <v>11129</v>
      </c>
      <c r="C1974" s="293" t="s">
        <v>627</v>
      </c>
      <c r="D1974" s="293" t="s">
        <v>10900</v>
      </c>
      <c r="E1974" s="293" t="s">
        <v>5401</v>
      </c>
      <c r="F1974" s="293" t="s">
        <v>10900</v>
      </c>
      <c r="G1974" s="291"/>
      <c r="H1974" s="292">
        <v>0</v>
      </c>
      <c r="I1974" s="293" t="s">
        <v>5200</v>
      </c>
      <c r="J1974" s="293" t="s">
        <v>5201</v>
      </c>
      <c r="K1974" s="293" t="s">
        <v>4737</v>
      </c>
      <c r="L1974" s="293" t="s">
        <v>4840</v>
      </c>
      <c r="M1974" s="293" t="s">
        <v>5220</v>
      </c>
      <c r="N1974" s="293"/>
      <c r="O1974" s="293" t="s">
        <v>63</v>
      </c>
      <c r="P1974" s="293" t="s">
        <v>11129</v>
      </c>
      <c r="Q1974" s="293" t="s">
        <v>4741</v>
      </c>
    </row>
    <row r="1975" spans="1:17" x14ac:dyDescent="0.25">
      <c r="A1975" s="293" t="s">
        <v>11130</v>
      </c>
      <c r="B1975" s="293" t="s">
        <v>11131</v>
      </c>
      <c r="C1975" s="293" t="s">
        <v>11132</v>
      </c>
      <c r="D1975" s="293" t="s">
        <v>11133</v>
      </c>
      <c r="E1975" s="293" t="s">
        <v>9600</v>
      </c>
      <c r="F1975" s="293" t="s">
        <v>11133</v>
      </c>
      <c r="G1975" s="291"/>
      <c r="H1975" s="292">
        <v>0</v>
      </c>
      <c r="I1975" s="293" t="s">
        <v>4975</v>
      </c>
      <c r="J1975" s="293" t="s">
        <v>4976</v>
      </c>
      <c r="K1975" s="293" t="s">
        <v>4737</v>
      </c>
      <c r="L1975" s="293" t="s">
        <v>4840</v>
      </c>
      <c r="M1975" s="293" t="s">
        <v>5175</v>
      </c>
      <c r="N1975" s="293"/>
      <c r="O1975" s="293" t="s">
        <v>11130</v>
      </c>
      <c r="P1975" s="293" t="s">
        <v>11131</v>
      </c>
      <c r="Q1975" s="293" t="s">
        <v>4741</v>
      </c>
    </row>
    <row r="1976" spans="1:17" x14ac:dyDescent="0.25">
      <c r="A1976" s="293" t="s">
        <v>11134</v>
      </c>
      <c r="B1976" s="293" t="s">
        <v>11135</v>
      </c>
      <c r="C1976" s="293" t="s">
        <v>11136</v>
      </c>
      <c r="D1976" s="293" t="s">
        <v>11137</v>
      </c>
      <c r="E1976" s="293" t="s">
        <v>5401</v>
      </c>
      <c r="F1976" s="293" t="s">
        <v>11137</v>
      </c>
      <c r="G1976" s="291"/>
      <c r="H1976" s="292">
        <v>0</v>
      </c>
      <c r="I1976" s="293" t="s">
        <v>5200</v>
      </c>
      <c r="J1976" s="293" t="s">
        <v>5201</v>
      </c>
      <c r="K1976" s="293" t="s">
        <v>4737</v>
      </c>
      <c r="L1976" s="293" t="s">
        <v>4840</v>
      </c>
      <c r="M1976" s="293" t="s">
        <v>4852</v>
      </c>
      <c r="N1976" s="293" t="s">
        <v>11138</v>
      </c>
      <c r="O1976" s="293" t="s">
        <v>11134</v>
      </c>
      <c r="P1976" s="293" t="s">
        <v>11135</v>
      </c>
      <c r="Q1976" s="293" t="s">
        <v>4741</v>
      </c>
    </row>
    <row r="1977" spans="1:17" x14ac:dyDescent="0.25">
      <c r="A1977" s="293" t="s">
        <v>108</v>
      </c>
      <c r="B1977" s="293" t="s">
        <v>11139</v>
      </c>
      <c r="C1977" s="293" t="s">
        <v>11140</v>
      </c>
      <c r="D1977" s="293" t="s">
        <v>4750</v>
      </c>
      <c r="E1977" s="293" t="s">
        <v>5401</v>
      </c>
      <c r="F1977" s="293"/>
      <c r="G1977" s="291"/>
      <c r="H1977" s="292">
        <v>0</v>
      </c>
      <c r="I1977" s="293" t="s">
        <v>5200</v>
      </c>
      <c r="J1977" s="293" t="s">
        <v>5201</v>
      </c>
      <c r="K1977" s="293" t="s">
        <v>4737</v>
      </c>
      <c r="L1977" s="293" t="s">
        <v>4840</v>
      </c>
      <c r="M1977" s="293" t="s">
        <v>4852</v>
      </c>
      <c r="N1977" s="293" t="s">
        <v>11141</v>
      </c>
      <c r="O1977" s="293" t="s">
        <v>108</v>
      </c>
      <c r="P1977" s="293" t="s">
        <v>11139</v>
      </c>
      <c r="Q1977" s="293" t="s">
        <v>4741</v>
      </c>
    </row>
    <row r="1978" spans="1:17" x14ac:dyDescent="0.25">
      <c r="A1978" s="293" t="s">
        <v>107</v>
      </c>
      <c r="B1978" s="293" t="s">
        <v>11142</v>
      </c>
      <c r="C1978" s="293" t="s">
        <v>1148</v>
      </c>
      <c r="D1978" s="293" t="s">
        <v>4750</v>
      </c>
      <c r="E1978" s="293" t="s">
        <v>5401</v>
      </c>
      <c r="F1978" s="293"/>
      <c r="G1978" s="291"/>
      <c r="H1978" s="292">
        <v>0</v>
      </c>
      <c r="I1978" s="293" t="s">
        <v>5200</v>
      </c>
      <c r="J1978" s="293" t="s">
        <v>5201</v>
      </c>
      <c r="K1978" s="293" t="s">
        <v>4737</v>
      </c>
      <c r="L1978" s="293" t="s">
        <v>4840</v>
      </c>
      <c r="M1978" s="293" t="s">
        <v>5333</v>
      </c>
      <c r="N1978" s="293" t="s">
        <v>11143</v>
      </c>
      <c r="O1978" s="293" t="s">
        <v>107</v>
      </c>
      <c r="P1978" s="293" t="s">
        <v>11142</v>
      </c>
      <c r="Q1978" s="293" t="s">
        <v>4741</v>
      </c>
    </row>
    <row r="1979" spans="1:17" x14ac:dyDescent="0.25">
      <c r="A1979" s="293" t="s">
        <v>11144</v>
      </c>
      <c r="B1979" s="293" t="s">
        <v>11145</v>
      </c>
      <c r="C1979" s="293" t="s">
        <v>11146</v>
      </c>
      <c r="D1979" s="293" t="s">
        <v>4750</v>
      </c>
      <c r="E1979" s="293" t="s">
        <v>9600</v>
      </c>
      <c r="F1979" s="293"/>
      <c r="G1979" s="291"/>
      <c r="H1979" s="292">
        <v>0</v>
      </c>
      <c r="I1979" s="293" t="s">
        <v>4975</v>
      </c>
      <c r="J1979" s="293" t="s">
        <v>4976</v>
      </c>
      <c r="K1979" s="293" t="s">
        <v>4737</v>
      </c>
      <c r="L1979" s="293" t="s">
        <v>4840</v>
      </c>
      <c r="M1979" s="293" t="s">
        <v>6026</v>
      </c>
      <c r="N1979" s="293"/>
      <c r="O1979" s="293" t="s">
        <v>11144</v>
      </c>
      <c r="P1979" s="293" t="s">
        <v>11145</v>
      </c>
      <c r="Q1979" s="293" t="s">
        <v>4741</v>
      </c>
    </row>
    <row r="1980" spans="1:17" x14ac:dyDescent="0.25">
      <c r="A1980" s="293" t="s">
        <v>45</v>
      </c>
      <c r="B1980" s="293" t="s">
        <v>11147</v>
      </c>
      <c r="C1980" s="293" t="s">
        <v>429</v>
      </c>
      <c r="D1980" s="293" t="s">
        <v>4750</v>
      </c>
      <c r="E1980" s="293" t="s">
        <v>9600</v>
      </c>
      <c r="F1980" s="293"/>
      <c r="G1980" s="291"/>
      <c r="H1980" s="292">
        <v>0</v>
      </c>
      <c r="I1980" s="293" t="s">
        <v>4975</v>
      </c>
      <c r="J1980" s="293" t="s">
        <v>4976</v>
      </c>
      <c r="K1980" s="293" t="s">
        <v>4737</v>
      </c>
      <c r="L1980" s="293" t="s">
        <v>4840</v>
      </c>
      <c r="M1980" s="293" t="s">
        <v>5230</v>
      </c>
      <c r="N1980" s="293" t="s">
        <v>11148</v>
      </c>
      <c r="O1980" s="293" t="s">
        <v>45</v>
      </c>
      <c r="P1980" s="293" t="s">
        <v>11147</v>
      </c>
      <c r="Q1980" s="293" t="s">
        <v>4741</v>
      </c>
    </row>
    <row r="1981" spans="1:17" x14ac:dyDescent="0.25">
      <c r="A1981" s="293" t="s">
        <v>101</v>
      </c>
      <c r="B1981" s="293" t="s">
        <v>1122</v>
      </c>
      <c r="C1981" s="293" t="s">
        <v>1104</v>
      </c>
      <c r="D1981" s="293"/>
      <c r="E1981" s="293" t="s">
        <v>5401</v>
      </c>
      <c r="F1981" s="293"/>
      <c r="G1981" s="291"/>
      <c r="H1981" s="292">
        <v>0</v>
      </c>
      <c r="I1981" s="293" t="s">
        <v>4856</v>
      </c>
      <c r="J1981" s="293" t="s">
        <v>4857</v>
      </c>
      <c r="K1981" s="293" t="s">
        <v>4737</v>
      </c>
      <c r="L1981" s="293" t="s">
        <v>5186</v>
      </c>
      <c r="M1981" s="293" t="s">
        <v>4859</v>
      </c>
      <c r="N1981" s="293"/>
      <c r="O1981" s="293" t="s">
        <v>101</v>
      </c>
      <c r="P1981" s="293" t="s">
        <v>1122</v>
      </c>
      <c r="Q1981" s="293" t="s">
        <v>4741</v>
      </c>
    </row>
    <row r="1982" spans="1:17" x14ac:dyDescent="0.25">
      <c r="A1982" s="293" t="s">
        <v>103</v>
      </c>
      <c r="B1982" s="293" t="s">
        <v>11149</v>
      </c>
      <c r="C1982" s="293" t="s">
        <v>1126</v>
      </c>
      <c r="D1982" s="293"/>
      <c r="E1982" s="293" t="s">
        <v>5401</v>
      </c>
      <c r="F1982" s="293" t="s">
        <v>11150</v>
      </c>
      <c r="G1982" s="291"/>
      <c r="H1982" s="292">
        <v>0</v>
      </c>
      <c r="I1982" s="293" t="s">
        <v>4975</v>
      </c>
      <c r="J1982" s="293" t="s">
        <v>4976</v>
      </c>
      <c r="K1982" s="293" t="s">
        <v>4737</v>
      </c>
      <c r="L1982" s="293" t="s">
        <v>4840</v>
      </c>
      <c r="M1982" s="293" t="s">
        <v>5166</v>
      </c>
      <c r="N1982" s="293"/>
      <c r="O1982" s="293" t="s">
        <v>103</v>
      </c>
      <c r="P1982" s="293" t="s">
        <v>11149</v>
      </c>
      <c r="Q1982" s="293" t="s">
        <v>4741</v>
      </c>
    </row>
    <row r="1983" spans="1:17" x14ac:dyDescent="0.25">
      <c r="A1983" s="293" t="s">
        <v>104</v>
      </c>
      <c r="B1983" s="293" t="s">
        <v>11151</v>
      </c>
      <c r="C1983" s="293" t="s">
        <v>1130</v>
      </c>
      <c r="D1983" s="293"/>
      <c r="E1983" s="293" t="s">
        <v>5401</v>
      </c>
      <c r="F1983" s="293" t="s">
        <v>4750</v>
      </c>
      <c r="G1983" s="291"/>
      <c r="H1983" s="292">
        <v>0</v>
      </c>
      <c r="I1983" s="293" t="s">
        <v>5200</v>
      </c>
      <c r="J1983" s="293" t="s">
        <v>5201</v>
      </c>
      <c r="K1983" s="293" t="s">
        <v>4737</v>
      </c>
      <c r="L1983" s="293" t="s">
        <v>4840</v>
      </c>
      <c r="M1983" s="293" t="s">
        <v>5202</v>
      </c>
      <c r="N1983" s="293"/>
      <c r="O1983" s="293" t="s">
        <v>104</v>
      </c>
      <c r="P1983" s="293" t="s">
        <v>11151</v>
      </c>
      <c r="Q1983" s="293" t="s">
        <v>4741</v>
      </c>
    </row>
    <row r="1984" spans="1:17" x14ac:dyDescent="0.25">
      <c r="A1984" s="293" t="s">
        <v>11152</v>
      </c>
      <c r="B1984" s="293" t="s">
        <v>11153</v>
      </c>
      <c r="C1984" s="293" t="s">
        <v>11154</v>
      </c>
      <c r="D1984" s="293" t="s">
        <v>4750</v>
      </c>
      <c r="E1984" s="293" t="s">
        <v>9600</v>
      </c>
      <c r="F1984" s="293"/>
      <c r="G1984" s="291"/>
      <c r="H1984" s="292">
        <v>0</v>
      </c>
      <c r="I1984" s="293" t="s">
        <v>4975</v>
      </c>
      <c r="J1984" s="293" t="s">
        <v>4976</v>
      </c>
      <c r="K1984" s="293" t="s">
        <v>4737</v>
      </c>
      <c r="L1984" s="293" t="s">
        <v>4840</v>
      </c>
      <c r="M1984" s="293" t="s">
        <v>6026</v>
      </c>
      <c r="N1984" s="293"/>
      <c r="O1984" s="293" t="s">
        <v>11152</v>
      </c>
      <c r="P1984" s="293" t="s">
        <v>11153</v>
      </c>
      <c r="Q1984" s="293" t="s">
        <v>4741</v>
      </c>
    </row>
    <row r="1985" spans="1:17" x14ac:dyDescent="0.25">
      <c r="A1985" s="293" t="s">
        <v>49</v>
      </c>
      <c r="B1985" s="293" t="s">
        <v>11155</v>
      </c>
      <c r="C1985" s="293" t="s">
        <v>460</v>
      </c>
      <c r="D1985" s="293" t="s">
        <v>4750</v>
      </c>
      <c r="E1985" s="293" t="s">
        <v>9600</v>
      </c>
      <c r="F1985" s="293"/>
      <c r="G1985" s="291"/>
      <c r="H1985" s="292">
        <v>0</v>
      </c>
      <c r="I1985" s="293" t="s">
        <v>4856</v>
      </c>
      <c r="J1985" s="293" t="s">
        <v>4857</v>
      </c>
      <c r="K1985" s="293" t="s">
        <v>4737</v>
      </c>
      <c r="L1985" s="293" t="s">
        <v>9243</v>
      </c>
      <c r="M1985" s="293" t="s">
        <v>4859</v>
      </c>
      <c r="N1985" s="293"/>
      <c r="O1985" s="293" t="s">
        <v>49</v>
      </c>
      <c r="P1985" s="293" t="s">
        <v>11155</v>
      </c>
      <c r="Q1985" s="293" t="s">
        <v>4741</v>
      </c>
    </row>
    <row r="1986" spans="1:17" x14ac:dyDescent="0.25">
      <c r="A1986" s="293" t="s">
        <v>67</v>
      </c>
      <c r="B1986" s="293" t="s">
        <v>673</v>
      </c>
      <c r="C1986" s="293" t="s">
        <v>670</v>
      </c>
      <c r="D1986" s="293"/>
      <c r="E1986" s="293" t="s">
        <v>4745</v>
      </c>
      <c r="F1986" s="293" t="s">
        <v>11156</v>
      </c>
      <c r="G1986" s="291"/>
      <c r="H1986" s="292">
        <v>0</v>
      </c>
      <c r="I1986" s="293" t="s">
        <v>4755</v>
      </c>
      <c r="J1986" s="293" t="s">
        <v>4756</v>
      </c>
      <c r="K1986" s="293" t="s">
        <v>4737</v>
      </c>
      <c r="L1986" s="293" t="s">
        <v>4738</v>
      </c>
      <c r="M1986" s="293" t="s">
        <v>4757</v>
      </c>
      <c r="N1986" s="293" t="s">
        <v>11157</v>
      </c>
      <c r="O1986" s="293" t="s">
        <v>67</v>
      </c>
      <c r="P1986" s="293" t="s">
        <v>673</v>
      </c>
      <c r="Q1986" s="293" t="s">
        <v>4741</v>
      </c>
    </row>
    <row r="1987" spans="1:17" x14ac:dyDescent="0.25">
      <c r="A1987" s="293" t="s">
        <v>105</v>
      </c>
      <c r="B1987" s="293" t="s">
        <v>11158</v>
      </c>
      <c r="C1987" s="293" t="s">
        <v>1140</v>
      </c>
      <c r="D1987" s="293" t="s">
        <v>4750</v>
      </c>
      <c r="E1987" s="293" t="s">
        <v>9600</v>
      </c>
      <c r="F1987" s="293"/>
      <c r="G1987" s="291"/>
      <c r="H1987" s="292">
        <v>0</v>
      </c>
      <c r="I1987" s="293" t="s">
        <v>4856</v>
      </c>
      <c r="J1987" s="293" t="s">
        <v>4857</v>
      </c>
      <c r="K1987" s="293" t="s">
        <v>4737</v>
      </c>
      <c r="L1987" s="293" t="s">
        <v>9256</v>
      </c>
      <c r="M1987" s="293" t="s">
        <v>4859</v>
      </c>
      <c r="N1987" s="293" t="s">
        <v>11159</v>
      </c>
      <c r="O1987" s="293" t="s">
        <v>105</v>
      </c>
      <c r="P1987" s="293" t="s">
        <v>11158</v>
      </c>
      <c r="Q1987" s="293" t="s">
        <v>4741</v>
      </c>
    </row>
    <row r="1988" spans="1:17" x14ac:dyDescent="0.25">
      <c r="A1988" s="293" t="s">
        <v>11160</v>
      </c>
      <c r="B1988" s="293" t="s">
        <v>11161</v>
      </c>
      <c r="C1988" s="293" t="s">
        <v>11162</v>
      </c>
      <c r="D1988" s="293"/>
      <c r="E1988" s="293" t="s">
        <v>5401</v>
      </c>
      <c r="F1988" s="293" t="s">
        <v>11163</v>
      </c>
      <c r="G1988" s="291"/>
      <c r="H1988" s="292">
        <v>0</v>
      </c>
      <c r="I1988" s="293" t="s">
        <v>9699</v>
      </c>
      <c r="J1988" s="293" t="s">
        <v>9700</v>
      </c>
      <c r="K1988" s="293" t="s">
        <v>4737</v>
      </c>
      <c r="L1988" s="293" t="s">
        <v>4738</v>
      </c>
      <c r="M1988" s="293" t="s">
        <v>6447</v>
      </c>
      <c r="N1988" s="293" t="s">
        <v>11164</v>
      </c>
      <c r="O1988" s="293" t="s">
        <v>11160</v>
      </c>
      <c r="P1988" s="293" t="s">
        <v>11161</v>
      </c>
      <c r="Q1988" s="293" t="s">
        <v>4741</v>
      </c>
    </row>
    <row r="1989" spans="1:17" x14ac:dyDescent="0.25">
      <c r="A1989" s="293" t="s">
        <v>64</v>
      </c>
      <c r="B1989" s="293" t="s">
        <v>11165</v>
      </c>
      <c r="C1989" s="293" t="s">
        <v>631</v>
      </c>
      <c r="D1989" s="293" t="s">
        <v>11166</v>
      </c>
      <c r="E1989" s="293" t="s">
        <v>9600</v>
      </c>
      <c r="F1989" s="293" t="s">
        <v>11166</v>
      </c>
      <c r="G1989" s="291"/>
      <c r="H1989" s="292">
        <v>0</v>
      </c>
      <c r="I1989" s="293" t="s">
        <v>4975</v>
      </c>
      <c r="J1989" s="293" t="s">
        <v>4976</v>
      </c>
      <c r="K1989" s="293" t="s">
        <v>4737</v>
      </c>
      <c r="L1989" s="293" t="s">
        <v>4840</v>
      </c>
      <c r="M1989" s="293" t="s">
        <v>6026</v>
      </c>
      <c r="N1989" s="293" t="s">
        <v>9172</v>
      </c>
      <c r="O1989" s="293" t="s">
        <v>64</v>
      </c>
      <c r="P1989" s="293" t="s">
        <v>11165</v>
      </c>
      <c r="Q1989" s="293" t="s">
        <v>4741</v>
      </c>
    </row>
    <row r="1990" spans="1:17" x14ac:dyDescent="0.25">
      <c r="A1990" s="293" t="s">
        <v>106</v>
      </c>
      <c r="B1990" s="293" t="s">
        <v>11167</v>
      </c>
      <c r="C1990" s="293" t="s">
        <v>1144</v>
      </c>
      <c r="D1990" s="293" t="s">
        <v>4750</v>
      </c>
      <c r="E1990" s="293" t="s">
        <v>5401</v>
      </c>
      <c r="F1990" s="293"/>
      <c r="G1990" s="291"/>
      <c r="H1990" s="292">
        <v>0</v>
      </c>
      <c r="I1990" s="293" t="s">
        <v>5200</v>
      </c>
      <c r="J1990" s="293" t="s">
        <v>5201</v>
      </c>
      <c r="K1990" s="293" t="s">
        <v>4737</v>
      </c>
      <c r="L1990" s="293" t="s">
        <v>4840</v>
      </c>
      <c r="M1990" s="293" t="s">
        <v>5210</v>
      </c>
      <c r="N1990" s="293" t="s">
        <v>11168</v>
      </c>
      <c r="O1990" s="293" t="s">
        <v>106</v>
      </c>
      <c r="P1990" s="293" t="s">
        <v>11167</v>
      </c>
      <c r="Q1990" s="293" t="s">
        <v>4741</v>
      </c>
    </row>
    <row r="1991" spans="1:17" x14ac:dyDescent="0.25">
      <c r="A1991" s="293" t="s">
        <v>75</v>
      </c>
      <c r="B1991" s="293" t="s">
        <v>11169</v>
      </c>
      <c r="C1991" s="293" t="s">
        <v>774</v>
      </c>
      <c r="D1991" s="293" t="s">
        <v>4750</v>
      </c>
      <c r="E1991" s="293" t="s">
        <v>5401</v>
      </c>
      <c r="F1991" s="293"/>
      <c r="G1991" s="291"/>
      <c r="H1991" s="292">
        <v>0</v>
      </c>
      <c r="I1991" s="293" t="s">
        <v>4856</v>
      </c>
      <c r="J1991" s="293" t="s">
        <v>4857</v>
      </c>
      <c r="K1991" s="293" t="s">
        <v>4737</v>
      </c>
      <c r="L1991" s="293" t="s">
        <v>5186</v>
      </c>
      <c r="M1991" s="293" t="s">
        <v>4859</v>
      </c>
      <c r="N1991" s="293"/>
      <c r="O1991" s="293" t="s">
        <v>75</v>
      </c>
      <c r="P1991" s="293" t="s">
        <v>11169</v>
      </c>
      <c r="Q1991" s="293" t="s">
        <v>4741</v>
      </c>
    </row>
    <row r="1992" spans="1:17" x14ac:dyDescent="0.25">
      <c r="A1992" s="293" t="s">
        <v>39</v>
      </c>
      <c r="B1992" s="293" t="s">
        <v>11170</v>
      </c>
      <c r="C1992" s="293" t="s">
        <v>340</v>
      </c>
      <c r="D1992" s="293" t="s">
        <v>4750</v>
      </c>
      <c r="E1992" s="293" t="s">
        <v>5401</v>
      </c>
      <c r="F1992" s="293"/>
      <c r="G1992" s="291"/>
      <c r="H1992" s="292">
        <v>0</v>
      </c>
      <c r="I1992" s="293" t="s">
        <v>5200</v>
      </c>
      <c r="J1992" s="293" t="s">
        <v>5201</v>
      </c>
      <c r="K1992" s="293" t="s">
        <v>4737</v>
      </c>
      <c r="L1992" s="293" t="s">
        <v>4840</v>
      </c>
      <c r="M1992" s="293" t="s">
        <v>10975</v>
      </c>
      <c r="N1992" s="293"/>
      <c r="O1992" s="293" t="s">
        <v>39</v>
      </c>
      <c r="P1992" s="293" t="s">
        <v>11170</v>
      </c>
      <c r="Q1992" s="293" t="s">
        <v>4741</v>
      </c>
    </row>
    <row r="1993" spans="1:17" x14ac:dyDescent="0.25">
      <c r="A1993" s="293" t="s">
        <v>54</v>
      </c>
      <c r="B1993" s="293" t="s">
        <v>11171</v>
      </c>
      <c r="C1993" s="293" t="s">
        <v>519</v>
      </c>
      <c r="D1993" s="293" t="s">
        <v>4750</v>
      </c>
      <c r="E1993" s="293" t="s">
        <v>5401</v>
      </c>
      <c r="F1993" s="293"/>
      <c r="G1993" s="291"/>
      <c r="H1993" s="292">
        <v>0</v>
      </c>
      <c r="I1993" s="293" t="s">
        <v>4975</v>
      </c>
      <c r="J1993" s="293" t="s">
        <v>4976</v>
      </c>
      <c r="K1993" s="293" t="s">
        <v>4737</v>
      </c>
      <c r="L1993" s="293" t="s">
        <v>4840</v>
      </c>
      <c r="M1993" s="293" t="s">
        <v>6026</v>
      </c>
      <c r="N1993" s="293"/>
      <c r="O1993" s="293" t="s">
        <v>54</v>
      </c>
      <c r="P1993" s="293" t="s">
        <v>11171</v>
      </c>
      <c r="Q1993" s="293" t="s">
        <v>4741</v>
      </c>
    </row>
    <row r="1994" spans="1:17" x14ac:dyDescent="0.25">
      <c r="A1994" s="293" t="s">
        <v>58</v>
      </c>
      <c r="B1994" s="293" t="s">
        <v>11172</v>
      </c>
      <c r="C1994" s="293" t="s">
        <v>584</v>
      </c>
      <c r="D1994" s="293" t="s">
        <v>4750</v>
      </c>
      <c r="E1994" s="293" t="s">
        <v>5401</v>
      </c>
      <c r="F1994" s="293"/>
      <c r="G1994" s="291"/>
      <c r="H1994" s="292">
        <v>0</v>
      </c>
      <c r="I1994" s="293" t="s">
        <v>5200</v>
      </c>
      <c r="J1994" s="293" t="s">
        <v>5201</v>
      </c>
      <c r="K1994" s="293" t="s">
        <v>4737</v>
      </c>
      <c r="L1994" s="293" t="s">
        <v>4840</v>
      </c>
      <c r="M1994" s="293" t="s">
        <v>10975</v>
      </c>
      <c r="N1994" s="293"/>
      <c r="O1994" s="293" t="s">
        <v>58</v>
      </c>
      <c r="P1994" s="293" t="s">
        <v>11172</v>
      </c>
      <c r="Q1994" s="293" t="s">
        <v>4741</v>
      </c>
    </row>
    <row r="1995" spans="1:17" x14ac:dyDescent="0.25">
      <c r="A1995" s="293" t="s">
        <v>11173</v>
      </c>
      <c r="B1995" s="293" t="s">
        <v>11174</v>
      </c>
      <c r="C1995" s="293" t="s">
        <v>11175</v>
      </c>
      <c r="D1995" s="293" t="s">
        <v>4750</v>
      </c>
      <c r="E1995" s="293" t="s">
        <v>9600</v>
      </c>
      <c r="F1995" s="293"/>
      <c r="G1995" s="291"/>
      <c r="H1995" s="292">
        <v>0</v>
      </c>
      <c r="I1995" s="293" t="s">
        <v>5200</v>
      </c>
      <c r="J1995" s="293" t="s">
        <v>5201</v>
      </c>
      <c r="K1995" s="293" t="s">
        <v>4737</v>
      </c>
      <c r="L1995" s="293" t="s">
        <v>4840</v>
      </c>
      <c r="M1995" s="293" t="s">
        <v>5210</v>
      </c>
      <c r="N1995" s="293" t="s">
        <v>10411</v>
      </c>
      <c r="O1995" s="293" t="s">
        <v>11173</v>
      </c>
      <c r="P1995" s="293" t="s">
        <v>11174</v>
      </c>
      <c r="Q1995" s="293" t="s">
        <v>4741</v>
      </c>
    </row>
    <row r="1996" spans="1:17" x14ac:dyDescent="0.25">
      <c r="A1996" s="293" t="s">
        <v>73</v>
      </c>
      <c r="B1996" s="293" t="s">
        <v>11176</v>
      </c>
      <c r="C1996" s="293" t="s">
        <v>734</v>
      </c>
      <c r="D1996" s="293" t="s">
        <v>4750</v>
      </c>
      <c r="E1996" s="293" t="s">
        <v>9600</v>
      </c>
      <c r="F1996" s="293"/>
      <c r="G1996" s="291"/>
      <c r="H1996" s="292">
        <v>0</v>
      </c>
      <c r="I1996" s="293" t="s">
        <v>4975</v>
      </c>
      <c r="J1996" s="293" t="s">
        <v>4976</v>
      </c>
      <c r="K1996" s="293" t="s">
        <v>4737</v>
      </c>
      <c r="L1996" s="293" t="s">
        <v>4840</v>
      </c>
      <c r="M1996" s="293" t="s">
        <v>6026</v>
      </c>
      <c r="N1996" s="293"/>
      <c r="O1996" s="293" t="s">
        <v>73</v>
      </c>
      <c r="P1996" s="293" t="s">
        <v>11176</v>
      </c>
      <c r="Q1996" s="293" t="s">
        <v>4741</v>
      </c>
    </row>
    <row r="1997" spans="1:17" x14ac:dyDescent="0.25">
      <c r="A1997" s="293" t="s">
        <v>43</v>
      </c>
      <c r="B1997" s="293" t="s">
        <v>11177</v>
      </c>
      <c r="C1997" s="293" t="s">
        <v>386</v>
      </c>
      <c r="D1997" s="293" t="s">
        <v>4750</v>
      </c>
      <c r="E1997" s="293" t="s">
        <v>9600</v>
      </c>
      <c r="F1997" s="293"/>
      <c r="G1997" s="291"/>
      <c r="H1997" s="292">
        <v>0</v>
      </c>
      <c r="I1997" s="293" t="s">
        <v>4975</v>
      </c>
      <c r="J1997" s="293" t="s">
        <v>4976</v>
      </c>
      <c r="K1997" s="293" t="s">
        <v>4737</v>
      </c>
      <c r="L1997" s="293" t="s">
        <v>4840</v>
      </c>
      <c r="M1997" s="293" t="s">
        <v>6026</v>
      </c>
      <c r="N1997" s="293"/>
      <c r="O1997" s="293" t="s">
        <v>43</v>
      </c>
      <c r="P1997" s="293" t="s">
        <v>11177</v>
      </c>
      <c r="Q1997" s="293" t="s">
        <v>4741</v>
      </c>
    </row>
    <row r="1998" spans="1:17" x14ac:dyDescent="0.25">
      <c r="A1998" s="293" t="s">
        <v>11178</v>
      </c>
      <c r="B1998" s="293" t="s">
        <v>11179</v>
      </c>
      <c r="C1998" s="293" t="s">
        <v>11180</v>
      </c>
      <c r="D1998" s="293"/>
      <c r="E1998" s="293" t="s">
        <v>5401</v>
      </c>
      <c r="F1998" s="293" t="s">
        <v>4750</v>
      </c>
      <c r="G1998" s="291"/>
      <c r="H1998" s="292">
        <v>0</v>
      </c>
      <c r="I1998" s="293" t="s">
        <v>5200</v>
      </c>
      <c r="J1998" s="293" t="s">
        <v>5201</v>
      </c>
      <c r="K1998" s="293" t="s">
        <v>4737</v>
      </c>
      <c r="L1998" s="293" t="s">
        <v>4840</v>
      </c>
      <c r="M1998" s="293" t="s">
        <v>11181</v>
      </c>
      <c r="N1998" s="293"/>
      <c r="O1998" s="293" t="s">
        <v>11178</v>
      </c>
      <c r="P1998" s="293" t="s">
        <v>11179</v>
      </c>
      <c r="Q1998" s="293" t="s">
        <v>4741</v>
      </c>
    </row>
    <row r="1999" spans="1:17" x14ac:dyDescent="0.25">
      <c r="A1999" s="293" t="s">
        <v>83</v>
      </c>
      <c r="B1999" s="293" t="s">
        <v>11182</v>
      </c>
      <c r="C1999" s="293" t="s">
        <v>892</v>
      </c>
      <c r="D1999" s="293" t="s">
        <v>4750</v>
      </c>
      <c r="E1999" s="293" t="s">
        <v>5401</v>
      </c>
      <c r="F1999" s="293" t="s">
        <v>4750</v>
      </c>
      <c r="G1999" s="291"/>
      <c r="H1999" s="292">
        <v>0</v>
      </c>
      <c r="I1999" s="293" t="s">
        <v>4975</v>
      </c>
      <c r="J1999" s="293" t="s">
        <v>4976</v>
      </c>
      <c r="K1999" s="293" t="s">
        <v>4737</v>
      </c>
      <c r="L1999" s="293" t="s">
        <v>4840</v>
      </c>
      <c r="M1999" s="293" t="s">
        <v>5230</v>
      </c>
      <c r="N1999" s="293"/>
      <c r="O1999" s="293" t="s">
        <v>83</v>
      </c>
      <c r="P1999" s="293" t="s">
        <v>11182</v>
      </c>
      <c r="Q1999" s="293" t="s">
        <v>4741</v>
      </c>
    </row>
    <row r="2000" spans="1:17" x14ac:dyDescent="0.25">
      <c r="A2000" s="293" t="s">
        <v>55</v>
      </c>
      <c r="B2000" s="293" t="s">
        <v>11183</v>
      </c>
      <c r="C2000" s="293" t="s">
        <v>542</v>
      </c>
      <c r="D2000" s="293" t="s">
        <v>4750</v>
      </c>
      <c r="E2000" s="293" t="s">
        <v>5401</v>
      </c>
      <c r="F2000" s="293" t="s">
        <v>4750</v>
      </c>
      <c r="G2000" s="291"/>
      <c r="H2000" s="292">
        <v>0</v>
      </c>
      <c r="I2000" s="293" t="s">
        <v>4975</v>
      </c>
      <c r="J2000" s="293" t="s">
        <v>4976</v>
      </c>
      <c r="K2000" s="293" t="s">
        <v>4737</v>
      </c>
      <c r="L2000" s="293" t="s">
        <v>4840</v>
      </c>
      <c r="M2000" s="293" t="s">
        <v>6026</v>
      </c>
      <c r="N2000" s="293" t="s">
        <v>6231</v>
      </c>
      <c r="O2000" s="293" t="s">
        <v>55</v>
      </c>
      <c r="P2000" s="293" t="s">
        <v>11183</v>
      </c>
      <c r="Q2000" s="293" t="s">
        <v>4741</v>
      </c>
    </row>
    <row r="2001" spans="1:17" x14ac:dyDescent="0.25">
      <c r="A2001" s="293" t="s">
        <v>46</v>
      </c>
      <c r="B2001" s="293" t="s">
        <v>11184</v>
      </c>
      <c r="C2001" s="293" t="s">
        <v>433</v>
      </c>
      <c r="D2001" s="293" t="s">
        <v>4750</v>
      </c>
      <c r="E2001" s="293" t="s">
        <v>5401</v>
      </c>
      <c r="F2001" s="293" t="s">
        <v>4750</v>
      </c>
      <c r="G2001" s="291"/>
      <c r="H2001" s="292">
        <v>0</v>
      </c>
      <c r="I2001" s="293" t="s">
        <v>5200</v>
      </c>
      <c r="J2001" s="293" t="s">
        <v>5201</v>
      </c>
      <c r="K2001" s="293" t="s">
        <v>4737</v>
      </c>
      <c r="L2001" s="293" t="s">
        <v>4840</v>
      </c>
      <c r="M2001" s="293" t="s">
        <v>5272</v>
      </c>
      <c r="N2001" s="293"/>
      <c r="O2001" s="293" t="s">
        <v>46</v>
      </c>
      <c r="P2001" s="293" t="s">
        <v>11184</v>
      </c>
      <c r="Q2001" s="293" t="s">
        <v>4741</v>
      </c>
    </row>
    <row r="2002" spans="1:17" x14ac:dyDescent="0.25">
      <c r="A2002" s="293" t="s">
        <v>40</v>
      </c>
      <c r="B2002" s="293" t="s">
        <v>11185</v>
      </c>
      <c r="C2002" s="293" t="s">
        <v>359</v>
      </c>
      <c r="D2002" s="293" t="s">
        <v>4750</v>
      </c>
      <c r="E2002" s="293" t="s">
        <v>5401</v>
      </c>
      <c r="F2002" s="293" t="s">
        <v>4750</v>
      </c>
      <c r="G2002" s="291"/>
      <c r="H2002" s="292">
        <v>0</v>
      </c>
      <c r="I2002" s="293" t="s">
        <v>5200</v>
      </c>
      <c r="J2002" s="293" t="s">
        <v>5201</v>
      </c>
      <c r="K2002" s="293" t="s">
        <v>4737</v>
      </c>
      <c r="L2002" s="293" t="s">
        <v>4840</v>
      </c>
      <c r="M2002" s="293" t="s">
        <v>5210</v>
      </c>
      <c r="N2002" s="293"/>
      <c r="O2002" s="293" t="s">
        <v>40</v>
      </c>
      <c r="P2002" s="293" t="s">
        <v>11185</v>
      </c>
      <c r="Q2002" s="293" t="s">
        <v>4741</v>
      </c>
    </row>
    <row r="2003" spans="1:17" x14ac:dyDescent="0.25">
      <c r="A2003" s="293" t="s">
        <v>51</v>
      </c>
      <c r="B2003" s="293" t="s">
        <v>11186</v>
      </c>
      <c r="C2003" s="293" t="s">
        <v>470</v>
      </c>
      <c r="D2003" s="293" t="s">
        <v>4750</v>
      </c>
      <c r="E2003" s="293" t="s">
        <v>5401</v>
      </c>
      <c r="F2003" s="293"/>
      <c r="G2003" s="291"/>
      <c r="H2003" s="292">
        <v>0</v>
      </c>
      <c r="I2003" s="293" t="s">
        <v>4975</v>
      </c>
      <c r="J2003" s="293" t="s">
        <v>4976</v>
      </c>
      <c r="K2003" s="293" t="s">
        <v>4737</v>
      </c>
      <c r="L2003" s="293" t="s">
        <v>4840</v>
      </c>
      <c r="M2003" s="293" t="s">
        <v>6026</v>
      </c>
      <c r="N2003" s="293" t="s">
        <v>6231</v>
      </c>
      <c r="O2003" s="293" t="s">
        <v>51</v>
      </c>
      <c r="P2003" s="293" t="s">
        <v>11186</v>
      </c>
      <c r="Q2003" s="293" t="s">
        <v>4741</v>
      </c>
    </row>
    <row r="2004" spans="1:17" x14ac:dyDescent="0.25">
      <c r="A2004" s="293" t="s">
        <v>69</v>
      </c>
      <c r="B2004" s="293" t="s">
        <v>11187</v>
      </c>
      <c r="C2004" s="293" t="s">
        <v>681</v>
      </c>
      <c r="D2004" s="293" t="s">
        <v>4750</v>
      </c>
      <c r="E2004" s="293" t="s">
        <v>5401</v>
      </c>
      <c r="F2004" s="293"/>
      <c r="G2004" s="291"/>
      <c r="H2004" s="292">
        <v>0</v>
      </c>
      <c r="I2004" s="293" t="s">
        <v>4856</v>
      </c>
      <c r="J2004" s="293" t="s">
        <v>4857</v>
      </c>
      <c r="K2004" s="293" t="s">
        <v>4737</v>
      </c>
      <c r="L2004" s="293" t="s">
        <v>5186</v>
      </c>
      <c r="M2004" s="293" t="s">
        <v>4859</v>
      </c>
      <c r="N2004" s="293"/>
      <c r="O2004" s="293" t="s">
        <v>69</v>
      </c>
      <c r="P2004" s="293" t="s">
        <v>11187</v>
      </c>
      <c r="Q2004" s="293" t="s">
        <v>4741</v>
      </c>
    </row>
    <row r="2005" spans="1:17" x14ac:dyDescent="0.25">
      <c r="A2005" s="293" t="s">
        <v>52</v>
      </c>
      <c r="B2005" s="293" t="s">
        <v>11188</v>
      </c>
      <c r="C2005" s="293" t="s">
        <v>488</v>
      </c>
      <c r="D2005" s="293" t="s">
        <v>4750</v>
      </c>
      <c r="E2005" s="293" t="s">
        <v>5401</v>
      </c>
      <c r="F2005" s="293"/>
      <c r="G2005" s="291"/>
      <c r="H2005" s="292">
        <v>0</v>
      </c>
      <c r="I2005" s="293" t="s">
        <v>4975</v>
      </c>
      <c r="J2005" s="293" t="s">
        <v>4976</v>
      </c>
      <c r="K2005" s="293" t="s">
        <v>4737</v>
      </c>
      <c r="L2005" s="293" t="s">
        <v>4840</v>
      </c>
      <c r="M2005" s="293" t="s">
        <v>6026</v>
      </c>
      <c r="N2005" s="293" t="s">
        <v>6231</v>
      </c>
      <c r="O2005" s="293" t="s">
        <v>52</v>
      </c>
      <c r="P2005" s="293" t="s">
        <v>11188</v>
      </c>
      <c r="Q2005" s="293" t="s">
        <v>4741</v>
      </c>
    </row>
    <row r="2006" spans="1:17" x14ac:dyDescent="0.25">
      <c r="A2006" s="293" t="s">
        <v>53</v>
      </c>
      <c r="B2006" s="293" t="s">
        <v>11189</v>
      </c>
      <c r="C2006" s="293" t="s">
        <v>503</v>
      </c>
      <c r="D2006" s="293" t="s">
        <v>4750</v>
      </c>
      <c r="E2006" s="293" t="s">
        <v>5401</v>
      </c>
      <c r="F2006" s="293"/>
      <c r="G2006" s="291"/>
      <c r="H2006" s="292">
        <v>0</v>
      </c>
      <c r="I2006" s="293" t="s">
        <v>4755</v>
      </c>
      <c r="J2006" s="293" t="s">
        <v>4756</v>
      </c>
      <c r="K2006" s="293" t="s">
        <v>4737</v>
      </c>
      <c r="L2006" s="293" t="s">
        <v>4738</v>
      </c>
      <c r="M2006" s="293" t="s">
        <v>4916</v>
      </c>
      <c r="N2006" s="293" t="s">
        <v>9739</v>
      </c>
      <c r="O2006" s="293" t="s">
        <v>53</v>
      </c>
      <c r="P2006" s="293" t="s">
        <v>11189</v>
      </c>
      <c r="Q2006" s="293" t="s">
        <v>4741</v>
      </c>
    </row>
    <row r="2007" spans="1:17" x14ac:dyDescent="0.25">
      <c r="A2007" s="293" t="s">
        <v>70</v>
      </c>
      <c r="B2007" s="293" t="s">
        <v>11190</v>
      </c>
      <c r="C2007" s="293" t="s">
        <v>703</v>
      </c>
      <c r="D2007" s="293" t="s">
        <v>4750</v>
      </c>
      <c r="E2007" s="293" t="s">
        <v>5401</v>
      </c>
      <c r="F2007" s="293"/>
      <c r="G2007" s="291"/>
      <c r="H2007" s="292">
        <v>0</v>
      </c>
      <c r="I2007" s="293" t="s">
        <v>5200</v>
      </c>
      <c r="J2007" s="293" t="s">
        <v>5201</v>
      </c>
      <c r="K2007" s="293" t="s">
        <v>4737</v>
      </c>
      <c r="L2007" s="293" t="s">
        <v>4840</v>
      </c>
      <c r="M2007" s="293" t="s">
        <v>5220</v>
      </c>
      <c r="N2007" s="293"/>
      <c r="O2007" s="293" t="s">
        <v>70</v>
      </c>
      <c r="P2007" s="293" t="s">
        <v>11190</v>
      </c>
      <c r="Q2007" s="293" t="s">
        <v>4741</v>
      </c>
    </row>
    <row r="2008" spans="1:17" x14ac:dyDescent="0.25">
      <c r="A2008" s="293" t="s">
        <v>47</v>
      </c>
      <c r="B2008" s="293" t="s">
        <v>11191</v>
      </c>
      <c r="C2008" s="293" t="s">
        <v>437</v>
      </c>
      <c r="D2008" s="293" t="s">
        <v>4750</v>
      </c>
      <c r="E2008" s="293" t="s">
        <v>9600</v>
      </c>
      <c r="F2008" s="293"/>
      <c r="G2008" s="291"/>
      <c r="H2008" s="292">
        <v>0</v>
      </c>
      <c r="I2008" s="293" t="s">
        <v>4975</v>
      </c>
      <c r="J2008" s="293" t="s">
        <v>4976</v>
      </c>
      <c r="K2008" s="293" t="s">
        <v>4737</v>
      </c>
      <c r="L2008" s="293" t="s">
        <v>4840</v>
      </c>
      <c r="M2008" s="293" t="s">
        <v>5161</v>
      </c>
      <c r="N2008" s="293" t="s">
        <v>11192</v>
      </c>
      <c r="O2008" s="293" t="s">
        <v>47</v>
      </c>
      <c r="P2008" s="293" t="s">
        <v>11191</v>
      </c>
      <c r="Q2008" s="293" t="s">
        <v>4741</v>
      </c>
    </row>
    <row r="2009" spans="1:17" x14ac:dyDescent="0.25">
      <c r="A2009" s="293" t="s">
        <v>82</v>
      </c>
      <c r="B2009" s="293" t="s">
        <v>11193</v>
      </c>
      <c r="C2009" s="293" t="s">
        <v>882</v>
      </c>
      <c r="D2009" s="293" t="s">
        <v>4750</v>
      </c>
      <c r="E2009" s="293" t="s">
        <v>5401</v>
      </c>
      <c r="F2009" s="293"/>
      <c r="G2009" s="291"/>
      <c r="H2009" s="292">
        <v>0</v>
      </c>
      <c r="I2009" s="293" t="s">
        <v>5200</v>
      </c>
      <c r="J2009" s="293" t="s">
        <v>5201</v>
      </c>
      <c r="K2009" s="293" t="s">
        <v>4737</v>
      </c>
      <c r="L2009" s="293" t="s">
        <v>4840</v>
      </c>
      <c r="M2009" s="293" t="s">
        <v>5210</v>
      </c>
      <c r="N2009" s="293" t="s">
        <v>10411</v>
      </c>
      <c r="O2009" s="293" t="s">
        <v>82</v>
      </c>
      <c r="P2009" s="293" t="s">
        <v>11193</v>
      </c>
      <c r="Q2009" s="293" t="s">
        <v>4741</v>
      </c>
    </row>
    <row r="2010" spans="1:17" x14ac:dyDescent="0.25">
      <c r="A2010" s="293" t="s">
        <v>60</v>
      </c>
      <c r="B2010" s="293" t="s">
        <v>11194</v>
      </c>
      <c r="C2010" s="293" t="s">
        <v>593</v>
      </c>
      <c r="D2010" s="293" t="s">
        <v>4750</v>
      </c>
      <c r="E2010" s="293" t="s">
        <v>4973</v>
      </c>
      <c r="F2010" s="293"/>
      <c r="G2010" s="291"/>
      <c r="H2010" s="292">
        <v>0</v>
      </c>
      <c r="I2010" s="293" t="s">
        <v>4975</v>
      </c>
      <c r="J2010" s="293" t="s">
        <v>4976</v>
      </c>
      <c r="K2010" s="293" t="s">
        <v>4737</v>
      </c>
      <c r="L2010" s="293" t="s">
        <v>4840</v>
      </c>
      <c r="M2010" s="293" t="s">
        <v>5175</v>
      </c>
      <c r="N2010" s="293"/>
      <c r="O2010" s="293" t="s">
        <v>60</v>
      </c>
      <c r="P2010" s="293" t="s">
        <v>11194</v>
      </c>
      <c r="Q2010" s="293" t="s">
        <v>4741</v>
      </c>
    </row>
    <row r="2011" spans="1:17" x14ac:dyDescent="0.25">
      <c r="A2011" s="293" t="s">
        <v>11195</v>
      </c>
      <c r="B2011" s="293" t="s">
        <v>11196</v>
      </c>
      <c r="C2011" s="293" t="s">
        <v>11197</v>
      </c>
      <c r="D2011" s="293" t="s">
        <v>4750</v>
      </c>
      <c r="E2011" s="293" t="s">
        <v>9600</v>
      </c>
      <c r="F2011" s="293"/>
      <c r="G2011" s="291"/>
      <c r="H2011" s="292">
        <v>0</v>
      </c>
      <c r="I2011" s="293" t="s">
        <v>4975</v>
      </c>
      <c r="J2011" s="293" t="s">
        <v>4976</v>
      </c>
      <c r="K2011" s="293" t="s">
        <v>4737</v>
      </c>
      <c r="L2011" s="293" t="s">
        <v>4840</v>
      </c>
      <c r="M2011" s="293" t="s">
        <v>6026</v>
      </c>
      <c r="N2011" s="293" t="s">
        <v>11198</v>
      </c>
      <c r="O2011" s="293" t="s">
        <v>11195</v>
      </c>
      <c r="P2011" s="293" t="s">
        <v>11196</v>
      </c>
      <c r="Q2011" s="293" t="s">
        <v>4741</v>
      </c>
    </row>
    <row r="2012" spans="1:17" x14ac:dyDescent="0.25">
      <c r="A2012" s="293" t="s">
        <v>176</v>
      </c>
      <c r="B2012" s="293" t="s">
        <v>11199</v>
      </c>
      <c r="C2012" s="293" t="s">
        <v>11200</v>
      </c>
      <c r="D2012" s="293" t="s">
        <v>4750</v>
      </c>
      <c r="E2012" s="293" t="s">
        <v>9600</v>
      </c>
      <c r="F2012" s="293"/>
      <c r="G2012" s="291"/>
      <c r="H2012" s="292">
        <v>0</v>
      </c>
      <c r="I2012" s="293" t="s">
        <v>4975</v>
      </c>
      <c r="J2012" s="293" t="s">
        <v>4976</v>
      </c>
      <c r="K2012" s="293" t="s">
        <v>4737</v>
      </c>
      <c r="L2012" s="293" t="s">
        <v>4840</v>
      </c>
      <c r="M2012" s="293" t="s">
        <v>4909</v>
      </c>
      <c r="N2012" s="293" t="s">
        <v>8897</v>
      </c>
      <c r="O2012" s="293" t="s">
        <v>176</v>
      </c>
      <c r="P2012" s="293" t="s">
        <v>11199</v>
      </c>
      <c r="Q2012" s="293" t="s">
        <v>4741</v>
      </c>
    </row>
    <row r="2013" spans="1:17" x14ac:dyDescent="0.25">
      <c r="A2013" s="293" t="s">
        <v>109</v>
      </c>
      <c r="B2013" s="293" t="s">
        <v>11201</v>
      </c>
      <c r="C2013" s="293" t="s">
        <v>1156</v>
      </c>
      <c r="D2013" s="293" t="s">
        <v>4750</v>
      </c>
      <c r="E2013" s="293" t="s">
        <v>9600</v>
      </c>
      <c r="F2013" s="293"/>
      <c r="G2013" s="291"/>
      <c r="H2013" s="292">
        <v>0</v>
      </c>
      <c r="I2013" s="293" t="s">
        <v>5200</v>
      </c>
      <c r="J2013" s="293" t="s">
        <v>5201</v>
      </c>
      <c r="K2013" s="293" t="s">
        <v>4737</v>
      </c>
      <c r="L2013" s="293" t="s">
        <v>4840</v>
      </c>
      <c r="M2013" s="293" t="s">
        <v>5210</v>
      </c>
      <c r="N2013" s="293" t="s">
        <v>10411</v>
      </c>
      <c r="O2013" s="293" t="s">
        <v>109</v>
      </c>
      <c r="P2013" s="293" t="s">
        <v>11201</v>
      </c>
      <c r="Q2013" s="293" t="s">
        <v>4741</v>
      </c>
    </row>
    <row r="2014" spans="1:17" x14ac:dyDescent="0.25">
      <c r="A2014" s="293" t="s">
        <v>110</v>
      </c>
      <c r="B2014" s="293" t="s">
        <v>11202</v>
      </c>
      <c r="C2014" s="293" t="s">
        <v>1159</v>
      </c>
      <c r="D2014" s="293" t="s">
        <v>4750</v>
      </c>
      <c r="E2014" s="293" t="s">
        <v>5401</v>
      </c>
      <c r="F2014" s="293"/>
      <c r="G2014" s="291"/>
      <c r="H2014" s="292">
        <v>0</v>
      </c>
      <c r="I2014" s="293" t="s">
        <v>5200</v>
      </c>
      <c r="J2014" s="293" t="s">
        <v>5201</v>
      </c>
      <c r="K2014" s="293" t="s">
        <v>4737</v>
      </c>
      <c r="L2014" s="293" t="s">
        <v>4840</v>
      </c>
      <c r="M2014" s="293" t="s">
        <v>5210</v>
      </c>
      <c r="N2014" s="293" t="s">
        <v>10411</v>
      </c>
      <c r="O2014" s="293" t="s">
        <v>110</v>
      </c>
      <c r="P2014" s="293" t="s">
        <v>11202</v>
      </c>
      <c r="Q2014" s="293" t="s">
        <v>4741</v>
      </c>
    </row>
    <row r="2015" spans="1:17" x14ac:dyDescent="0.25">
      <c r="A2015" s="293" t="s">
        <v>84</v>
      </c>
      <c r="B2015" s="293" t="s">
        <v>11203</v>
      </c>
      <c r="C2015" s="293" t="s">
        <v>908</v>
      </c>
      <c r="D2015" s="293" t="s">
        <v>4750</v>
      </c>
      <c r="E2015" s="293" t="s">
        <v>5401</v>
      </c>
      <c r="F2015" s="293" t="s">
        <v>4750</v>
      </c>
      <c r="G2015" s="291"/>
      <c r="H2015" s="292">
        <v>0</v>
      </c>
      <c r="I2015" s="293" t="s">
        <v>4975</v>
      </c>
      <c r="J2015" s="293" t="s">
        <v>4976</v>
      </c>
      <c r="K2015" s="293" t="s">
        <v>4737</v>
      </c>
      <c r="L2015" s="293" t="s">
        <v>4840</v>
      </c>
      <c r="M2015" s="293" t="s">
        <v>5230</v>
      </c>
      <c r="N2015" s="293"/>
      <c r="O2015" s="293" t="s">
        <v>84</v>
      </c>
      <c r="P2015" s="293" t="s">
        <v>11203</v>
      </c>
      <c r="Q2015" s="293" t="s">
        <v>4741</v>
      </c>
    </row>
    <row r="2016" spans="1:17" x14ac:dyDescent="0.25">
      <c r="A2016" s="293" t="s">
        <v>81</v>
      </c>
      <c r="B2016" s="293" t="s">
        <v>11204</v>
      </c>
      <c r="C2016" s="293" t="s">
        <v>879</v>
      </c>
      <c r="D2016" s="293" t="s">
        <v>4750</v>
      </c>
      <c r="E2016" s="293" t="s">
        <v>5401</v>
      </c>
      <c r="F2016" s="293" t="s">
        <v>4750</v>
      </c>
      <c r="G2016" s="291"/>
      <c r="H2016" s="292">
        <v>0</v>
      </c>
      <c r="I2016" s="293" t="s">
        <v>4975</v>
      </c>
      <c r="J2016" s="293" t="s">
        <v>4976</v>
      </c>
      <c r="K2016" s="293" t="s">
        <v>4737</v>
      </c>
      <c r="L2016" s="293" t="s">
        <v>4840</v>
      </c>
      <c r="M2016" s="293" t="s">
        <v>5310</v>
      </c>
      <c r="N2016" s="293" t="s">
        <v>11205</v>
      </c>
      <c r="O2016" s="293" t="s">
        <v>81</v>
      </c>
      <c r="P2016" s="293" t="s">
        <v>11204</v>
      </c>
      <c r="Q2016" s="293" t="s">
        <v>4741</v>
      </c>
    </row>
    <row r="2017" spans="1:17" x14ac:dyDescent="0.25">
      <c r="A2017" s="293" t="s">
        <v>11206</v>
      </c>
      <c r="B2017" s="293" t="s">
        <v>11207</v>
      </c>
      <c r="C2017" s="293" t="s">
        <v>11208</v>
      </c>
      <c r="D2017" s="293"/>
      <c r="E2017" s="293" t="s">
        <v>4973</v>
      </c>
      <c r="F2017" s="293" t="s">
        <v>11209</v>
      </c>
      <c r="G2017" s="291"/>
      <c r="H2017" s="292">
        <v>0</v>
      </c>
      <c r="I2017" s="293" t="s">
        <v>5200</v>
      </c>
      <c r="J2017" s="293" t="s">
        <v>5201</v>
      </c>
      <c r="K2017" s="293" t="s">
        <v>4737</v>
      </c>
      <c r="L2017" s="293" t="s">
        <v>4840</v>
      </c>
      <c r="M2017" s="293" t="s">
        <v>5202</v>
      </c>
      <c r="N2017" s="293" t="s">
        <v>6131</v>
      </c>
      <c r="O2017" s="293" t="s">
        <v>11206</v>
      </c>
      <c r="P2017" s="293" t="s">
        <v>11207</v>
      </c>
      <c r="Q2017" s="293" t="s">
        <v>4741</v>
      </c>
    </row>
    <row r="2018" spans="1:17" x14ac:dyDescent="0.25">
      <c r="A2018" s="293" t="s">
        <v>11210</v>
      </c>
      <c r="B2018" s="293" t="s">
        <v>11211</v>
      </c>
      <c r="C2018" s="293" t="s">
        <v>11212</v>
      </c>
      <c r="D2018" s="293"/>
      <c r="E2018" s="293" t="s">
        <v>4973</v>
      </c>
      <c r="F2018" s="293"/>
      <c r="G2018" s="291"/>
      <c r="H2018" s="292">
        <v>0</v>
      </c>
      <c r="I2018" s="293" t="s">
        <v>5200</v>
      </c>
      <c r="J2018" s="293" t="s">
        <v>5201</v>
      </c>
      <c r="K2018" s="293" t="s">
        <v>4737</v>
      </c>
      <c r="L2018" s="293" t="s">
        <v>4840</v>
      </c>
      <c r="M2018" s="293" t="s">
        <v>5210</v>
      </c>
      <c r="N2018" s="293" t="s">
        <v>6127</v>
      </c>
      <c r="O2018" s="293" t="s">
        <v>11206</v>
      </c>
      <c r="P2018" s="293" t="s">
        <v>11207</v>
      </c>
      <c r="Q2018" s="293" t="s">
        <v>4741</v>
      </c>
    </row>
    <row r="2019" spans="1:17" x14ac:dyDescent="0.25">
      <c r="A2019" s="293" t="s">
        <v>11213</v>
      </c>
      <c r="B2019" s="293" t="s">
        <v>11214</v>
      </c>
      <c r="C2019" s="293" t="s">
        <v>11215</v>
      </c>
      <c r="D2019" s="293"/>
      <c r="E2019" s="293" t="s">
        <v>4973</v>
      </c>
      <c r="F2019" s="293"/>
      <c r="G2019" s="291"/>
      <c r="H2019" s="292">
        <v>0</v>
      </c>
      <c r="I2019" s="293" t="s">
        <v>5200</v>
      </c>
      <c r="J2019" s="293" t="s">
        <v>5201</v>
      </c>
      <c r="K2019" s="293" t="s">
        <v>4737</v>
      </c>
      <c r="L2019" s="293" t="s">
        <v>4840</v>
      </c>
      <c r="M2019" s="293" t="s">
        <v>5210</v>
      </c>
      <c r="N2019" s="293" t="s">
        <v>6127</v>
      </c>
      <c r="O2019" s="293" t="s">
        <v>11206</v>
      </c>
      <c r="P2019" s="293" t="s">
        <v>11207</v>
      </c>
      <c r="Q2019" s="293" t="s">
        <v>4741</v>
      </c>
    </row>
    <row r="2020" spans="1:17" x14ac:dyDescent="0.25">
      <c r="A2020" s="293" t="s">
        <v>11216</v>
      </c>
      <c r="B2020" s="293" t="s">
        <v>11217</v>
      </c>
      <c r="C2020" s="293" t="s">
        <v>11218</v>
      </c>
      <c r="D2020" s="293"/>
      <c r="E2020" s="293" t="s">
        <v>4973</v>
      </c>
      <c r="F2020" s="293"/>
      <c r="G2020" s="291"/>
      <c r="H2020" s="292">
        <v>0</v>
      </c>
      <c r="I2020" s="293" t="s">
        <v>5200</v>
      </c>
      <c r="J2020" s="293" t="s">
        <v>5201</v>
      </c>
      <c r="K2020" s="293" t="s">
        <v>4737</v>
      </c>
      <c r="L2020" s="293" t="s">
        <v>4840</v>
      </c>
      <c r="M2020" s="293" t="s">
        <v>5210</v>
      </c>
      <c r="N2020" s="293" t="s">
        <v>10500</v>
      </c>
      <c r="O2020" s="293" t="s">
        <v>11206</v>
      </c>
      <c r="P2020" s="293" t="s">
        <v>11207</v>
      </c>
      <c r="Q2020" s="293" t="s">
        <v>4741</v>
      </c>
    </row>
    <row r="2021" spans="1:17" x14ac:dyDescent="0.25">
      <c r="A2021" s="293" t="s">
        <v>11219</v>
      </c>
      <c r="B2021" s="293" t="s">
        <v>11220</v>
      </c>
      <c r="C2021" s="293" t="s">
        <v>11221</v>
      </c>
      <c r="D2021" s="293"/>
      <c r="E2021" s="293" t="s">
        <v>4973</v>
      </c>
      <c r="F2021" s="293"/>
      <c r="G2021" s="291"/>
      <c r="H2021" s="292">
        <v>0</v>
      </c>
      <c r="I2021" s="293" t="s">
        <v>5200</v>
      </c>
      <c r="J2021" s="293" t="s">
        <v>5201</v>
      </c>
      <c r="K2021" s="293" t="s">
        <v>4737</v>
      </c>
      <c r="L2021" s="293" t="s">
        <v>4840</v>
      </c>
      <c r="M2021" s="293" t="s">
        <v>5210</v>
      </c>
      <c r="N2021" s="293" t="s">
        <v>6127</v>
      </c>
      <c r="O2021" s="293" t="s">
        <v>11206</v>
      </c>
      <c r="P2021" s="293" t="s">
        <v>11207</v>
      </c>
      <c r="Q2021" s="293" t="s">
        <v>4741</v>
      </c>
    </row>
    <row r="2022" spans="1:17" x14ac:dyDescent="0.25">
      <c r="A2022" s="293" t="s">
        <v>11222</v>
      </c>
      <c r="B2022" s="293" t="s">
        <v>11223</v>
      </c>
      <c r="C2022" s="293" t="s">
        <v>11224</v>
      </c>
      <c r="D2022" s="293"/>
      <c r="E2022" s="293" t="s">
        <v>4973</v>
      </c>
      <c r="F2022" s="293"/>
      <c r="G2022" s="291"/>
      <c r="H2022" s="292">
        <v>0</v>
      </c>
      <c r="I2022" s="293" t="s">
        <v>5200</v>
      </c>
      <c r="J2022" s="293" t="s">
        <v>5201</v>
      </c>
      <c r="K2022" s="293" t="s">
        <v>4737</v>
      </c>
      <c r="L2022" s="293" t="s">
        <v>4840</v>
      </c>
      <c r="M2022" s="293" t="s">
        <v>4852</v>
      </c>
      <c r="N2022" s="293" t="s">
        <v>6198</v>
      </c>
      <c r="O2022" s="293" t="s">
        <v>11206</v>
      </c>
      <c r="P2022" s="293" t="s">
        <v>11207</v>
      </c>
      <c r="Q2022" s="293" t="s">
        <v>4741</v>
      </c>
    </row>
    <row r="2023" spans="1:17" x14ac:dyDescent="0.25">
      <c r="A2023" s="293" t="s">
        <v>11225</v>
      </c>
      <c r="B2023" s="293" t="s">
        <v>11226</v>
      </c>
      <c r="C2023" s="293" t="s">
        <v>11227</v>
      </c>
      <c r="D2023" s="293"/>
      <c r="E2023" s="293" t="s">
        <v>4973</v>
      </c>
      <c r="F2023" s="293"/>
      <c r="G2023" s="291"/>
      <c r="H2023" s="292">
        <v>0</v>
      </c>
      <c r="I2023" s="293" t="s">
        <v>5200</v>
      </c>
      <c r="J2023" s="293" t="s">
        <v>5201</v>
      </c>
      <c r="K2023" s="293" t="s">
        <v>4737</v>
      </c>
      <c r="L2023" s="293" t="s">
        <v>4840</v>
      </c>
      <c r="M2023" s="293" t="s">
        <v>5333</v>
      </c>
      <c r="N2023" s="293" t="s">
        <v>11228</v>
      </c>
      <c r="O2023" s="293" t="s">
        <v>11206</v>
      </c>
      <c r="P2023" s="293" t="s">
        <v>11207</v>
      </c>
      <c r="Q2023" s="293" t="s">
        <v>4741</v>
      </c>
    </row>
    <row r="2024" spans="1:17" x14ac:dyDescent="0.25">
      <c r="A2024" s="293" t="s">
        <v>11229</v>
      </c>
      <c r="B2024" s="293" t="s">
        <v>11230</v>
      </c>
      <c r="C2024" s="293" t="s">
        <v>11231</v>
      </c>
      <c r="D2024" s="293"/>
      <c r="E2024" s="293" t="s">
        <v>4973</v>
      </c>
      <c r="F2024" s="293"/>
      <c r="G2024" s="291"/>
      <c r="H2024" s="292">
        <v>0</v>
      </c>
      <c r="I2024" s="293" t="s">
        <v>5200</v>
      </c>
      <c r="J2024" s="293" t="s">
        <v>5201</v>
      </c>
      <c r="K2024" s="293" t="s">
        <v>4737</v>
      </c>
      <c r="L2024" s="293" t="s">
        <v>4840</v>
      </c>
      <c r="M2024" s="293" t="s">
        <v>5333</v>
      </c>
      <c r="N2024" s="293" t="s">
        <v>6085</v>
      </c>
      <c r="O2024" s="293" t="s">
        <v>11206</v>
      </c>
      <c r="P2024" s="293" t="s">
        <v>11207</v>
      </c>
      <c r="Q2024" s="293" t="s">
        <v>4741</v>
      </c>
    </row>
    <row r="2025" spans="1:17" x14ac:dyDescent="0.25">
      <c r="A2025" s="293" t="s">
        <v>11232</v>
      </c>
      <c r="B2025" s="293" t="s">
        <v>11233</v>
      </c>
      <c r="C2025" s="293" t="s">
        <v>11234</v>
      </c>
      <c r="D2025" s="293"/>
      <c r="E2025" s="293" t="s">
        <v>4973</v>
      </c>
      <c r="F2025" s="293"/>
      <c r="G2025" s="291"/>
      <c r="H2025" s="292">
        <v>0</v>
      </c>
      <c r="I2025" s="293" t="s">
        <v>5200</v>
      </c>
      <c r="J2025" s="293" t="s">
        <v>5201</v>
      </c>
      <c r="K2025" s="293" t="s">
        <v>4737</v>
      </c>
      <c r="L2025" s="293" t="s">
        <v>4840</v>
      </c>
      <c r="M2025" s="293" t="s">
        <v>5333</v>
      </c>
      <c r="N2025" s="293" t="s">
        <v>11228</v>
      </c>
      <c r="O2025" s="293" t="s">
        <v>11206</v>
      </c>
      <c r="P2025" s="293" t="s">
        <v>11207</v>
      </c>
      <c r="Q2025" s="293" t="s">
        <v>4741</v>
      </c>
    </row>
    <row r="2026" spans="1:17" x14ac:dyDescent="0.25">
      <c r="A2026" s="293" t="s">
        <v>11235</v>
      </c>
      <c r="B2026" s="293" t="s">
        <v>11236</v>
      </c>
      <c r="C2026" s="293" t="s">
        <v>11237</v>
      </c>
      <c r="D2026" s="293"/>
      <c r="E2026" s="293" t="s">
        <v>4973</v>
      </c>
      <c r="F2026" s="293"/>
      <c r="G2026" s="291"/>
      <c r="H2026" s="292">
        <v>0</v>
      </c>
      <c r="I2026" s="293" t="s">
        <v>4975</v>
      </c>
      <c r="J2026" s="293" t="s">
        <v>4976</v>
      </c>
      <c r="K2026" s="293" t="s">
        <v>4737</v>
      </c>
      <c r="L2026" s="293" t="s">
        <v>4840</v>
      </c>
      <c r="M2026" s="293" t="s">
        <v>4909</v>
      </c>
      <c r="N2026" s="293" t="s">
        <v>11238</v>
      </c>
      <c r="O2026" s="293" t="s">
        <v>11206</v>
      </c>
      <c r="P2026" s="293" t="s">
        <v>11207</v>
      </c>
      <c r="Q2026" s="293" t="s">
        <v>4741</v>
      </c>
    </row>
    <row r="2027" spans="1:17" x14ac:dyDescent="0.25">
      <c r="A2027" s="293" t="s">
        <v>11239</v>
      </c>
      <c r="B2027" s="293" t="s">
        <v>11240</v>
      </c>
      <c r="C2027" s="293" t="s">
        <v>11241</v>
      </c>
      <c r="D2027" s="293"/>
      <c r="E2027" s="293" t="s">
        <v>4973</v>
      </c>
      <c r="F2027" s="293"/>
      <c r="G2027" s="291"/>
      <c r="H2027" s="292">
        <v>0</v>
      </c>
      <c r="I2027" s="293" t="s">
        <v>4975</v>
      </c>
      <c r="J2027" s="293" t="s">
        <v>4976</v>
      </c>
      <c r="K2027" s="293" t="s">
        <v>4737</v>
      </c>
      <c r="L2027" s="293" t="s">
        <v>4840</v>
      </c>
      <c r="M2027" s="293" t="s">
        <v>5230</v>
      </c>
      <c r="N2027" s="293" t="s">
        <v>11242</v>
      </c>
      <c r="O2027" s="293" t="s">
        <v>11206</v>
      </c>
      <c r="P2027" s="293" t="s">
        <v>11207</v>
      </c>
      <c r="Q2027" s="293" t="s">
        <v>4741</v>
      </c>
    </row>
    <row r="2028" spans="1:17" x14ac:dyDescent="0.25">
      <c r="A2028" s="293" t="s">
        <v>11243</v>
      </c>
      <c r="B2028" s="293" t="s">
        <v>11244</v>
      </c>
      <c r="C2028" s="293" t="s">
        <v>11245</v>
      </c>
      <c r="D2028" s="293"/>
      <c r="E2028" s="293" t="s">
        <v>4973</v>
      </c>
      <c r="F2028" s="293"/>
      <c r="G2028" s="291"/>
      <c r="H2028" s="292">
        <v>0</v>
      </c>
      <c r="I2028" s="293" t="s">
        <v>5200</v>
      </c>
      <c r="J2028" s="293" t="s">
        <v>5201</v>
      </c>
      <c r="K2028" s="293" t="s">
        <v>4737</v>
      </c>
      <c r="L2028" s="293" t="s">
        <v>4840</v>
      </c>
      <c r="M2028" s="293" t="s">
        <v>5210</v>
      </c>
      <c r="N2028" s="293" t="s">
        <v>11246</v>
      </c>
      <c r="O2028" s="293" t="s">
        <v>11206</v>
      </c>
      <c r="P2028" s="293" t="s">
        <v>11207</v>
      </c>
      <c r="Q2028" s="293" t="s">
        <v>4741</v>
      </c>
    </row>
    <row r="2029" spans="1:17" x14ac:dyDescent="0.25">
      <c r="A2029" s="293" t="s">
        <v>11247</v>
      </c>
      <c r="B2029" s="293" t="s">
        <v>11248</v>
      </c>
      <c r="C2029" s="293" t="s">
        <v>11249</v>
      </c>
      <c r="D2029" s="293"/>
      <c r="E2029" s="293" t="s">
        <v>4973</v>
      </c>
      <c r="F2029" s="293"/>
      <c r="G2029" s="291"/>
      <c r="H2029" s="292">
        <v>0</v>
      </c>
      <c r="I2029" s="293" t="s">
        <v>5200</v>
      </c>
      <c r="J2029" s="293" t="s">
        <v>5201</v>
      </c>
      <c r="K2029" s="293" t="s">
        <v>4737</v>
      </c>
      <c r="L2029" s="293" t="s">
        <v>4840</v>
      </c>
      <c r="M2029" s="293" t="s">
        <v>5220</v>
      </c>
      <c r="N2029" s="293" t="s">
        <v>11250</v>
      </c>
      <c r="O2029" s="293" t="s">
        <v>11206</v>
      </c>
      <c r="P2029" s="293" t="s">
        <v>11207</v>
      </c>
      <c r="Q2029" s="293" t="s">
        <v>4741</v>
      </c>
    </row>
    <row r="2030" spans="1:17" x14ac:dyDescent="0.25">
      <c r="A2030" s="293" t="s">
        <v>11251</v>
      </c>
      <c r="B2030" s="293" t="s">
        <v>11252</v>
      </c>
      <c r="C2030" s="293" t="s">
        <v>11253</v>
      </c>
      <c r="D2030" s="293"/>
      <c r="E2030" s="293" t="s">
        <v>4973</v>
      </c>
      <c r="F2030" s="293"/>
      <c r="G2030" s="291"/>
      <c r="H2030" s="292">
        <v>0</v>
      </c>
      <c r="I2030" s="293" t="s">
        <v>5200</v>
      </c>
      <c r="J2030" s="293" t="s">
        <v>5201</v>
      </c>
      <c r="K2030" s="293" t="s">
        <v>4737</v>
      </c>
      <c r="L2030" s="293" t="s">
        <v>4840</v>
      </c>
      <c r="M2030" s="293" t="s">
        <v>5220</v>
      </c>
      <c r="N2030" s="293" t="s">
        <v>11254</v>
      </c>
      <c r="O2030" s="293" t="s">
        <v>11206</v>
      </c>
      <c r="P2030" s="293" t="s">
        <v>11207</v>
      </c>
      <c r="Q2030" s="293" t="s">
        <v>4741</v>
      </c>
    </row>
    <row r="2031" spans="1:17" x14ac:dyDescent="0.25">
      <c r="A2031" s="293" t="s">
        <v>11255</v>
      </c>
      <c r="B2031" s="293" t="s">
        <v>11256</v>
      </c>
      <c r="C2031" s="293" t="s">
        <v>11257</v>
      </c>
      <c r="D2031" s="293"/>
      <c r="E2031" s="293" t="s">
        <v>4973</v>
      </c>
      <c r="F2031" s="293"/>
      <c r="G2031" s="291"/>
      <c r="H2031" s="292">
        <v>0</v>
      </c>
      <c r="I2031" s="293" t="s">
        <v>5200</v>
      </c>
      <c r="J2031" s="293" t="s">
        <v>5201</v>
      </c>
      <c r="K2031" s="293" t="s">
        <v>4737</v>
      </c>
      <c r="L2031" s="293" t="s">
        <v>4840</v>
      </c>
      <c r="M2031" s="293" t="s">
        <v>5333</v>
      </c>
      <c r="N2031" s="293" t="s">
        <v>11258</v>
      </c>
      <c r="O2031" s="293" t="s">
        <v>11206</v>
      </c>
      <c r="P2031" s="293" t="s">
        <v>11207</v>
      </c>
      <c r="Q2031" s="293" t="s">
        <v>4741</v>
      </c>
    </row>
    <row r="2032" spans="1:17" x14ac:dyDescent="0.25">
      <c r="A2032" s="293" t="s">
        <v>11259</v>
      </c>
      <c r="B2032" s="293" t="s">
        <v>11260</v>
      </c>
      <c r="C2032" s="293" t="s">
        <v>11261</v>
      </c>
      <c r="D2032" s="293"/>
      <c r="E2032" s="293" t="s">
        <v>4973</v>
      </c>
      <c r="F2032" s="293"/>
      <c r="G2032" s="291"/>
      <c r="H2032" s="292">
        <v>0</v>
      </c>
      <c r="I2032" s="293" t="s">
        <v>5200</v>
      </c>
      <c r="J2032" s="293" t="s">
        <v>5201</v>
      </c>
      <c r="K2032" s="293" t="s">
        <v>4737</v>
      </c>
      <c r="L2032" s="293" t="s">
        <v>4840</v>
      </c>
      <c r="M2032" s="293" t="s">
        <v>5333</v>
      </c>
      <c r="N2032" s="293" t="s">
        <v>11262</v>
      </c>
      <c r="O2032" s="293" t="s">
        <v>11206</v>
      </c>
      <c r="P2032" s="293" t="s">
        <v>11207</v>
      </c>
      <c r="Q2032" s="293" t="s">
        <v>4741</v>
      </c>
    </row>
    <row r="2033" spans="1:17" x14ac:dyDescent="0.25">
      <c r="A2033" s="293" t="s">
        <v>11263</v>
      </c>
      <c r="B2033" s="293" t="s">
        <v>11264</v>
      </c>
      <c r="C2033" s="293" t="s">
        <v>11265</v>
      </c>
      <c r="D2033" s="293"/>
      <c r="E2033" s="293" t="s">
        <v>4973</v>
      </c>
      <c r="F2033" s="293"/>
      <c r="G2033" s="291"/>
      <c r="H2033" s="292">
        <v>0</v>
      </c>
      <c r="I2033" s="293" t="s">
        <v>4975</v>
      </c>
      <c r="J2033" s="293" t="s">
        <v>4976</v>
      </c>
      <c r="K2033" s="293" t="s">
        <v>4737</v>
      </c>
      <c r="L2033" s="293" t="s">
        <v>4840</v>
      </c>
      <c r="M2033" s="293" t="s">
        <v>4999</v>
      </c>
      <c r="N2033" s="293" t="s">
        <v>11266</v>
      </c>
      <c r="O2033" s="293" t="s">
        <v>11206</v>
      </c>
      <c r="P2033" s="293" t="s">
        <v>11207</v>
      </c>
      <c r="Q2033" s="293" t="s">
        <v>4741</v>
      </c>
    </row>
    <row r="2034" spans="1:17" x14ac:dyDescent="0.25">
      <c r="A2034" s="293" t="s">
        <v>11267</v>
      </c>
      <c r="B2034" s="293" t="s">
        <v>11268</v>
      </c>
      <c r="C2034" s="293" t="s">
        <v>11269</v>
      </c>
      <c r="D2034" s="293"/>
      <c r="E2034" s="293" t="s">
        <v>4973</v>
      </c>
      <c r="F2034" s="293"/>
      <c r="G2034" s="291"/>
      <c r="H2034" s="292">
        <v>0</v>
      </c>
      <c r="I2034" s="293" t="s">
        <v>5200</v>
      </c>
      <c r="J2034" s="293" t="s">
        <v>5201</v>
      </c>
      <c r="K2034" s="293" t="s">
        <v>4737</v>
      </c>
      <c r="L2034" s="293" t="s">
        <v>4840</v>
      </c>
      <c r="M2034" s="293" t="s">
        <v>5210</v>
      </c>
      <c r="N2034" s="293" t="s">
        <v>6127</v>
      </c>
      <c r="O2034" s="293" t="s">
        <v>11206</v>
      </c>
      <c r="P2034" s="293" t="s">
        <v>11207</v>
      </c>
      <c r="Q2034" s="293" t="s">
        <v>4741</v>
      </c>
    </row>
    <row r="2035" spans="1:17" x14ac:dyDescent="0.25">
      <c r="A2035" s="293" t="s">
        <v>11270</v>
      </c>
      <c r="B2035" s="293" t="s">
        <v>11271</v>
      </c>
      <c r="C2035" s="293" t="s">
        <v>11272</v>
      </c>
      <c r="D2035" s="293"/>
      <c r="E2035" s="293" t="s">
        <v>4973</v>
      </c>
      <c r="F2035" s="293"/>
      <c r="G2035" s="291"/>
      <c r="H2035" s="292">
        <v>0</v>
      </c>
      <c r="I2035" s="293" t="s">
        <v>5200</v>
      </c>
      <c r="J2035" s="293" t="s">
        <v>5201</v>
      </c>
      <c r="K2035" s="293" t="s">
        <v>4737</v>
      </c>
      <c r="L2035" s="293" t="s">
        <v>4840</v>
      </c>
      <c r="M2035" s="293" t="s">
        <v>5210</v>
      </c>
      <c r="N2035" s="293" t="s">
        <v>10500</v>
      </c>
      <c r="O2035" s="293" t="s">
        <v>11206</v>
      </c>
      <c r="P2035" s="293" t="s">
        <v>11207</v>
      </c>
      <c r="Q2035" s="293" t="s">
        <v>4741</v>
      </c>
    </row>
    <row r="2036" spans="1:17" x14ac:dyDescent="0.25">
      <c r="A2036" s="293" t="s">
        <v>11273</v>
      </c>
      <c r="B2036" s="293" t="s">
        <v>11274</v>
      </c>
      <c r="C2036" s="293" t="s">
        <v>11275</v>
      </c>
      <c r="D2036" s="293"/>
      <c r="E2036" s="293" t="s">
        <v>4973</v>
      </c>
      <c r="F2036" s="293"/>
      <c r="G2036" s="291"/>
      <c r="H2036" s="292">
        <v>0</v>
      </c>
      <c r="I2036" s="293" t="s">
        <v>5200</v>
      </c>
      <c r="J2036" s="293" t="s">
        <v>5201</v>
      </c>
      <c r="K2036" s="293" t="s">
        <v>4737</v>
      </c>
      <c r="L2036" s="293" t="s">
        <v>4840</v>
      </c>
      <c r="M2036" s="293" t="s">
        <v>5210</v>
      </c>
      <c r="N2036" s="293" t="s">
        <v>10500</v>
      </c>
      <c r="O2036" s="293" t="s">
        <v>11206</v>
      </c>
      <c r="P2036" s="293" t="s">
        <v>11207</v>
      </c>
      <c r="Q2036" s="293" t="s">
        <v>4741</v>
      </c>
    </row>
    <row r="2037" spans="1:17" x14ac:dyDescent="0.25">
      <c r="A2037" s="293" t="s">
        <v>11276</v>
      </c>
      <c r="B2037" s="293" t="s">
        <v>11277</v>
      </c>
      <c r="C2037" s="293" t="s">
        <v>11278</v>
      </c>
      <c r="D2037" s="293"/>
      <c r="E2037" s="293" t="s">
        <v>4973</v>
      </c>
      <c r="F2037" s="293"/>
      <c r="G2037" s="291"/>
      <c r="H2037" s="292">
        <v>0</v>
      </c>
      <c r="I2037" s="293" t="s">
        <v>5200</v>
      </c>
      <c r="J2037" s="293" t="s">
        <v>5201</v>
      </c>
      <c r="K2037" s="293" t="s">
        <v>4737</v>
      </c>
      <c r="L2037" s="293" t="s">
        <v>4840</v>
      </c>
      <c r="M2037" s="293" t="s">
        <v>4852</v>
      </c>
      <c r="N2037" s="293" t="s">
        <v>6198</v>
      </c>
      <c r="O2037" s="293" t="s">
        <v>11206</v>
      </c>
      <c r="P2037" s="293" t="s">
        <v>11207</v>
      </c>
      <c r="Q2037" s="293" t="s">
        <v>4741</v>
      </c>
    </row>
    <row r="2038" spans="1:17" x14ac:dyDescent="0.25">
      <c r="A2038" s="293" t="s">
        <v>11279</v>
      </c>
      <c r="B2038" s="293" t="s">
        <v>11280</v>
      </c>
      <c r="C2038" s="293" t="s">
        <v>11281</v>
      </c>
      <c r="D2038" s="293"/>
      <c r="E2038" s="293" t="s">
        <v>4973</v>
      </c>
      <c r="F2038" s="293"/>
      <c r="G2038" s="291"/>
      <c r="H2038" s="292">
        <v>0</v>
      </c>
      <c r="I2038" s="293" t="s">
        <v>5200</v>
      </c>
      <c r="J2038" s="293" t="s">
        <v>5201</v>
      </c>
      <c r="K2038" s="293" t="s">
        <v>4737</v>
      </c>
      <c r="L2038" s="293" t="s">
        <v>4840</v>
      </c>
      <c r="M2038" s="293" t="s">
        <v>4852</v>
      </c>
      <c r="N2038" s="293" t="s">
        <v>6198</v>
      </c>
      <c r="O2038" s="293" t="s">
        <v>11206</v>
      </c>
      <c r="P2038" s="293" t="s">
        <v>11207</v>
      </c>
      <c r="Q2038" s="293" t="s">
        <v>4741</v>
      </c>
    </row>
    <row r="2039" spans="1:17" x14ac:dyDescent="0.25">
      <c r="A2039" s="293" t="s">
        <v>11282</v>
      </c>
      <c r="B2039" s="293" t="s">
        <v>11283</v>
      </c>
      <c r="C2039" s="293" t="s">
        <v>11284</v>
      </c>
      <c r="D2039" s="293"/>
      <c r="E2039" s="293" t="s">
        <v>4973</v>
      </c>
      <c r="F2039" s="293"/>
      <c r="G2039" s="291"/>
      <c r="H2039" s="292">
        <v>0</v>
      </c>
      <c r="I2039" s="293" t="s">
        <v>5200</v>
      </c>
      <c r="J2039" s="293" t="s">
        <v>5201</v>
      </c>
      <c r="K2039" s="293" t="s">
        <v>4737</v>
      </c>
      <c r="L2039" s="293" t="s">
        <v>4840</v>
      </c>
      <c r="M2039" s="293" t="s">
        <v>5210</v>
      </c>
      <c r="N2039" s="293" t="s">
        <v>10500</v>
      </c>
      <c r="O2039" s="293" t="s">
        <v>11206</v>
      </c>
      <c r="P2039" s="293" t="s">
        <v>11207</v>
      </c>
      <c r="Q2039" s="293" t="s">
        <v>4741</v>
      </c>
    </row>
    <row r="2040" spans="1:17" x14ac:dyDescent="0.25">
      <c r="A2040" s="293" t="s">
        <v>11285</v>
      </c>
      <c r="B2040" s="293" t="s">
        <v>11286</v>
      </c>
      <c r="C2040" s="293" t="s">
        <v>11287</v>
      </c>
      <c r="D2040" s="293"/>
      <c r="E2040" s="293" t="s">
        <v>4973</v>
      </c>
      <c r="F2040" s="293"/>
      <c r="G2040" s="291"/>
      <c r="H2040" s="292">
        <v>0</v>
      </c>
      <c r="I2040" s="293" t="s">
        <v>5200</v>
      </c>
      <c r="J2040" s="293" t="s">
        <v>5201</v>
      </c>
      <c r="K2040" s="293" t="s">
        <v>4737</v>
      </c>
      <c r="L2040" s="293" t="s">
        <v>4840</v>
      </c>
      <c r="M2040" s="293" t="s">
        <v>5210</v>
      </c>
      <c r="N2040" s="293" t="s">
        <v>10500</v>
      </c>
      <c r="O2040" s="293" t="s">
        <v>11206</v>
      </c>
      <c r="P2040" s="293" t="s">
        <v>11207</v>
      </c>
      <c r="Q2040" s="293" t="s">
        <v>4741</v>
      </c>
    </row>
    <row r="2041" spans="1:17" x14ac:dyDescent="0.25">
      <c r="A2041" s="293" t="s">
        <v>11288</v>
      </c>
      <c r="B2041" s="293" t="s">
        <v>11289</v>
      </c>
      <c r="C2041" s="293" t="s">
        <v>11290</v>
      </c>
      <c r="D2041" s="293"/>
      <c r="E2041" s="293" t="s">
        <v>4973</v>
      </c>
      <c r="F2041" s="293"/>
      <c r="G2041" s="291"/>
      <c r="H2041" s="292">
        <v>0</v>
      </c>
      <c r="I2041" s="293" t="s">
        <v>5200</v>
      </c>
      <c r="J2041" s="293" t="s">
        <v>5201</v>
      </c>
      <c r="K2041" s="293" t="s">
        <v>4737</v>
      </c>
      <c r="L2041" s="293" t="s">
        <v>4840</v>
      </c>
      <c r="M2041" s="293" t="s">
        <v>5210</v>
      </c>
      <c r="N2041" s="293" t="s">
        <v>11291</v>
      </c>
      <c r="O2041" s="293" t="s">
        <v>11206</v>
      </c>
      <c r="P2041" s="293" t="s">
        <v>11207</v>
      </c>
      <c r="Q2041" s="293" t="s">
        <v>4741</v>
      </c>
    </row>
    <row r="2042" spans="1:17" x14ac:dyDescent="0.25">
      <c r="A2042" s="293" t="s">
        <v>11292</v>
      </c>
      <c r="B2042" s="293" t="s">
        <v>11293</v>
      </c>
      <c r="C2042" s="293" t="s">
        <v>11294</v>
      </c>
      <c r="D2042" s="293"/>
      <c r="E2042" s="293" t="s">
        <v>4973</v>
      </c>
      <c r="F2042" s="293"/>
      <c r="G2042" s="291"/>
      <c r="H2042" s="292">
        <v>0</v>
      </c>
      <c r="I2042" s="293" t="s">
        <v>4856</v>
      </c>
      <c r="J2042" s="293" t="s">
        <v>4857</v>
      </c>
      <c r="K2042" s="293" t="s">
        <v>4737</v>
      </c>
      <c r="L2042" s="293" t="s">
        <v>4858</v>
      </c>
      <c r="M2042" s="293" t="s">
        <v>4859</v>
      </c>
      <c r="N2042" s="293" t="s">
        <v>11295</v>
      </c>
      <c r="O2042" s="293" t="s">
        <v>11206</v>
      </c>
      <c r="P2042" s="293" t="s">
        <v>11207</v>
      </c>
      <c r="Q2042" s="293" t="s">
        <v>4741</v>
      </c>
    </row>
    <row r="2043" spans="1:17" x14ac:dyDescent="0.25">
      <c r="A2043" s="293" t="s">
        <v>11296</v>
      </c>
      <c r="B2043" s="293" t="s">
        <v>11297</v>
      </c>
      <c r="C2043" s="293" t="s">
        <v>11298</v>
      </c>
      <c r="D2043" s="293"/>
      <c r="E2043" s="293" t="s">
        <v>4973</v>
      </c>
      <c r="F2043" s="293"/>
      <c r="G2043" s="291"/>
      <c r="H2043" s="292">
        <v>0</v>
      </c>
      <c r="I2043" s="293" t="s">
        <v>4803</v>
      </c>
      <c r="J2043" s="293" t="s">
        <v>4804</v>
      </c>
      <c r="K2043" s="293" t="s">
        <v>4737</v>
      </c>
      <c r="L2043" s="293" t="s">
        <v>7896</v>
      </c>
      <c r="M2043" s="293" t="s">
        <v>4806</v>
      </c>
      <c r="N2043" s="293" t="s">
        <v>11299</v>
      </c>
      <c r="O2043" s="293" t="s">
        <v>11206</v>
      </c>
      <c r="P2043" s="293" t="s">
        <v>11207</v>
      </c>
      <c r="Q2043" s="293" t="s">
        <v>4741</v>
      </c>
    </row>
    <row r="2044" spans="1:17" x14ac:dyDescent="0.25">
      <c r="A2044" s="293" t="s">
        <v>11300</v>
      </c>
      <c r="B2044" s="293" t="s">
        <v>11301</v>
      </c>
      <c r="C2044" s="293" t="s">
        <v>11302</v>
      </c>
      <c r="D2044" s="293"/>
      <c r="E2044" s="293" t="s">
        <v>4973</v>
      </c>
      <c r="F2044" s="293"/>
      <c r="G2044" s="291"/>
      <c r="H2044" s="292">
        <v>0</v>
      </c>
      <c r="I2044" s="293" t="s">
        <v>4856</v>
      </c>
      <c r="J2044" s="293" t="s">
        <v>4857</v>
      </c>
      <c r="K2044" s="293" t="s">
        <v>4737</v>
      </c>
      <c r="L2044" s="293" t="s">
        <v>5459</v>
      </c>
      <c r="M2044" s="293" t="s">
        <v>4859</v>
      </c>
      <c r="N2044" s="293" t="s">
        <v>11303</v>
      </c>
      <c r="O2044" s="293" t="s">
        <v>11206</v>
      </c>
      <c r="P2044" s="293" t="s">
        <v>11207</v>
      </c>
      <c r="Q2044" s="293" t="s">
        <v>4741</v>
      </c>
    </row>
    <row r="2045" spans="1:17" x14ac:dyDescent="0.25">
      <c r="A2045" s="293" t="s">
        <v>11304</v>
      </c>
      <c r="B2045" s="293" t="s">
        <v>11305</v>
      </c>
      <c r="C2045" s="293" t="s">
        <v>11306</v>
      </c>
      <c r="D2045" s="293"/>
      <c r="E2045" s="293" t="s">
        <v>4973</v>
      </c>
      <c r="F2045" s="293"/>
      <c r="G2045" s="291"/>
      <c r="H2045" s="292">
        <v>0</v>
      </c>
      <c r="I2045" s="293" t="s">
        <v>4856</v>
      </c>
      <c r="J2045" s="293" t="s">
        <v>4857</v>
      </c>
      <c r="K2045" s="293" t="s">
        <v>4737</v>
      </c>
      <c r="L2045" s="293" t="s">
        <v>5459</v>
      </c>
      <c r="M2045" s="293" t="s">
        <v>4859</v>
      </c>
      <c r="N2045" s="293" t="s">
        <v>11307</v>
      </c>
      <c r="O2045" s="293" t="s">
        <v>11206</v>
      </c>
      <c r="P2045" s="293" t="s">
        <v>11207</v>
      </c>
      <c r="Q2045" s="293" t="s">
        <v>4741</v>
      </c>
    </row>
    <row r="2046" spans="1:17" x14ac:dyDescent="0.25">
      <c r="A2046" s="293" t="s">
        <v>11308</v>
      </c>
      <c r="B2046" s="293" t="s">
        <v>11309</v>
      </c>
      <c r="C2046" s="293" t="s">
        <v>11310</v>
      </c>
      <c r="D2046" s="293"/>
      <c r="E2046" s="293" t="s">
        <v>4973</v>
      </c>
      <c r="F2046" s="293"/>
      <c r="G2046" s="291"/>
      <c r="H2046" s="292">
        <v>0</v>
      </c>
      <c r="I2046" s="293" t="s">
        <v>5200</v>
      </c>
      <c r="J2046" s="293" t="s">
        <v>5201</v>
      </c>
      <c r="K2046" s="293" t="s">
        <v>4737</v>
      </c>
      <c r="L2046" s="293" t="s">
        <v>4840</v>
      </c>
      <c r="M2046" s="293" t="s">
        <v>5210</v>
      </c>
      <c r="N2046" s="293" t="s">
        <v>11311</v>
      </c>
      <c r="O2046" s="293" t="s">
        <v>11206</v>
      </c>
      <c r="P2046" s="293" t="s">
        <v>11207</v>
      </c>
      <c r="Q2046" s="293" t="s">
        <v>4741</v>
      </c>
    </row>
    <row r="2047" spans="1:17" x14ac:dyDescent="0.25">
      <c r="A2047" s="293" t="s">
        <v>11312</v>
      </c>
      <c r="B2047" s="293" t="s">
        <v>11313</v>
      </c>
      <c r="C2047" s="293" t="s">
        <v>11314</v>
      </c>
      <c r="D2047" s="293"/>
      <c r="E2047" s="293" t="s">
        <v>4973</v>
      </c>
      <c r="F2047" s="293"/>
      <c r="G2047" s="291"/>
      <c r="H2047" s="292">
        <v>0</v>
      </c>
      <c r="I2047" s="293" t="s">
        <v>5200</v>
      </c>
      <c r="J2047" s="293" t="s">
        <v>5201</v>
      </c>
      <c r="K2047" s="293" t="s">
        <v>4737</v>
      </c>
      <c r="L2047" s="293" t="s">
        <v>4840</v>
      </c>
      <c r="M2047" s="293" t="s">
        <v>5210</v>
      </c>
      <c r="N2047" s="293"/>
      <c r="O2047" s="293" t="s">
        <v>11206</v>
      </c>
      <c r="P2047" s="293" t="s">
        <v>11207</v>
      </c>
      <c r="Q2047" s="293" t="s">
        <v>4741</v>
      </c>
    </row>
    <row r="2048" spans="1:17" x14ac:dyDescent="0.25">
      <c r="A2048" s="293" t="s">
        <v>11315</v>
      </c>
      <c r="B2048" s="293" t="s">
        <v>11316</v>
      </c>
      <c r="C2048" s="293" t="s">
        <v>11317</v>
      </c>
      <c r="D2048" s="293"/>
      <c r="E2048" s="293" t="s">
        <v>4973</v>
      </c>
      <c r="F2048" s="293"/>
      <c r="G2048" s="291"/>
      <c r="H2048" s="292">
        <v>0</v>
      </c>
      <c r="I2048" s="293" t="s">
        <v>4975</v>
      </c>
      <c r="J2048" s="293" t="s">
        <v>4976</v>
      </c>
      <c r="K2048" s="293" t="s">
        <v>4737</v>
      </c>
      <c r="L2048" s="293" t="s">
        <v>4840</v>
      </c>
      <c r="M2048" s="293" t="s">
        <v>5175</v>
      </c>
      <c r="N2048" s="293" t="s">
        <v>11318</v>
      </c>
      <c r="O2048" s="293" t="s">
        <v>11206</v>
      </c>
      <c r="P2048" s="293" t="s">
        <v>11207</v>
      </c>
      <c r="Q2048" s="293" t="s">
        <v>4741</v>
      </c>
    </row>
    <row r="2049" spans="1:17" x14ac:dyDescent="0.25">
      <c r="A2049" s="293" t="s">
        <v>11319</v>
      </c>
      <c r="B2049" s="293" t="s">
        <v>11320</v>
      </c>
      <c r="C2049" s="293" t="s">
        <v>11321</v>
      </c>
      <c r="D2049" s="293"/>
      <c r="E2049" s="293" t="s">
        <v>4973</v>
      </c>
      <c r="F2049" s="293"/>
      <c r="G2049" s="291"/>
      <c r="H2049" s="292">
        <v>0</v>
      </c>
      <c r="I2049" s="293" t="s">
        <v>5200</v>
      </c>
      <c r="J2049" s="293" t="s">
        <v>5201</v>
      </c>
      <c r="K2049" s="293" t="s">
        <v>4737</v>
      </c>
      <c r="L2049" s="293" t="s">
        <v>4840</v>
      </c>
      <c r="M2049" s="293" t="s">
        <v>5210</v>
      </c>
      <c r="N2049" s="293" t="s">
        <v>6127</v>
      </c>
      <c r="O2049" s="293" t="s">
        <v>11206</v>
      </c>
      <c r="P2049" s="293" t="s">
        <v>11207</v>
      </c>
      <c r="Q2049" s="293" t="s">
        <v>4741</v>
      </c>
    </row>
    <row r="2050" spans="1:17" x14ac:dyDescent="0.25">
      <c r="A2050" s="293" t="s">
        <v>11322</v>
      </c>
      <c r="B2050" s="293" t="s">
        <v>11323</v>
      </c>
      <c r="C2050" s="293" t="s">
        <v>11324</v>
      </c>
      <c r="D2050" s="293"/>
      <c r="E2050" s="293" t="s">
        <v>4973</v>
      </c>
      <c r="F2050" s="293"/>
      <c r="G2050" s="291"/>
      <c r="H2050" s="292">
        <v>0</v>
      </c>
      <c r="I2050" s="293" t="s">
        <v>4975</v>
      </c>
      <c r="J2050" s="293" t="s">
        <v>4976</v>
      </c>
      <c r="K2050" s="293" t="s">
        <v>4737</v>
      </c>
      <c r="L2050" s="293" t="s">
        <v>4840</v>
      </c>
      <c r="M2050" s="293" t="s">
        <v>4999</v>
      </c>
      <c r="N2050" s="293" t="s">
        <v>11325</v>
      </c>
      <c r="O2050" s="293" t="s">
        <v>11206</v>
      </c>
      <c r="P2050" s="293" t="s">
        <v>11207</v>
      </c>
      <c r="Q2050" s="293" t="s">
        <v>4741</v>
      </c>
    </row>
    <row r="2051" spans="1:17" x14ac:dyDescent="0.25">
      <c r="A2051" s="293" t="s">
        <v>11326</v>
      </c>
      <c r="B2051" s="293" t="s">
        <v>11327</v>
      </c>
      <c r="C2051" s="293" t="s">
        <v>11328</v>
      </c>
      <c r="D2051" s="293"/>
      <c r="E2051" s="293" t="s">
        <v>4973</v>
      </c>
      <c r="F2051" s="293"/>
      <c r="G2051" s="291"/>
      <c r="H2051" s="292">
        <v>0</v>
      </c>
      <c r="I2051" s="293" t="s">
        <v>5200</v>
      </c>
      <c r="J2051" s="293" t="s">
        <v>5201</v>
      </c>
      <c r="K2051" s="293" t="s">
        <v>4737</v>
      </c>
      <c r="L2051" s="293" t="s">
        <v>4840</v>
      </c>
      <c r="M2051" s="293" t="s">
        <v>5333</v>
      </c>
      <c r="N2051" s="293" t="s">
        <v>6085</v>
      </c>
      <c r="O2051" s="293" t="s">
        <v>11206</v>
      </c>
      <c r="P2051" s="293" t="s">
        <v>11207</v>
      </c>
      <c r="Q2051" s="293" t="s">
        <v>4741</v>
      </c>
    </row>
    <row r="2052" spans="1:17" x14ac:dyDescent="0.25">
      <c r="A2052" s="293" t="s">
        <v>11329</v>
      </c>
      <c r="B2052" s="293" t="s">
        <v>11330</v>
      </c>
      <c r="C2052" s="293" t="s">
        <v>11331</v>
      </c>
      <c r="D2052" s="293"/>
      <c r="E2052" s="293" t="s">
        <v>4973</v>
      </c>
      <c r="F2052" s="293"/>
      <c r="G2052" s="291"/>
      <c r="H2052" s="292">
        <v>0</v>
      </c>
      <c r="I2052" s="293" t="s">
        <v>4803</v>
      </c>
      <c r="J2052" s="293" t="s">
        <v>4804</v>
      </c>
      <c r="K2052" s="293" t="s">
        <v>4737</v>
      </c>
      <c r="L2052" s="293" t="s">
        <v>7896</v>
      </c>
      <c r="M2052" s="293" t="s">
        <v>4806</v>
      </c>
      <c r="N2052" s="293" t="s">
        <v>11332</v>
      </c>
      <c r="O2052" s="293" t="s">
        <v>11206</v>
      </c>
      <c r="P2052" s="293" t="s">
        <v>11207</v>
      </c>
      <c r="Q2052" s="293" t="s">
        <v>4741</v>
      </c>
    </row>
    <row r="2053" spans="1:17" x14ac:dyDescent="0.25">
      <c r="A2053" s="293" t="s">
        <v>11333</v>
      </c>
      <c r="B2053" s="293" t="s">
        <v>11334</v>
      </c>
      <c r="C2053" s="293" t="s">
        <v>11335</v>
      </c>
      <c r="D2053" s="293"/>
      <c r="E2053" s="293" t="s">
        <v>4973</v>
      </c>
      <c r="F2053" s="293"/>
      <c r="G2053" s="291"/>
      <c r="H2053" s="292">
        <v>0</v>
      </c>
      <c r="I2053" s="293" t="s">
        <v>5200</v>
      </c>
      <c r="J2053" s="293" t="s">
        <v>5201</v>
      </c>
      <c r="K2053" s="293" t="s">
        <v>4737</v>
      </c>
      <c r="L2053" s="293" t="s">
        <v>4840</v>
      </c>
      <c r="M2053" s="293" t="s">
        <v>5333</v>
      </c>
      <c r="N2053" s="293" t="s">
        <v>11336</v>
      </c>
      <c r="O2053" s="293" t="s">
        <v>11206</v>
      </c>
      <c r="P2053" s="293" t="s">
        <v>11207</v>
      </c>
      <c r="Q2053" s="293" t="s">
        <v>4741</v>
      </c>
    </row>
    <row r="2054" spans="1:17" x14ac:dyDescent="0.25">
      <c r="A2054" s="293" t="s">
        <v>11337</v>
      </c>
      <c r="B2054" s="293" t="s">
        <v>11338</v>
      </c>
      <c r="C2054" s="293" t="s">
        <v>11339</v>
      </c>
      <c r="D2054" s="293"/>
      <c r="E2054" s="293" t="s">
        <v>4973</v>
      </c>
      <c r="F2054" s="293"/>
      <c r="G2054" s="291"/>
      <c r="H2054" s="292">
        <v>0</v>
      </c>
      <c r="I2054" s="293" t="s">
        <v>4856</v>
      </c>
      <c r="J2054" s="293" t="s">
        <v>4857</v>
      </c>
      <c r="K2054" s="293" t="s">
        <v>4737</v>
      </c>
      <c r="L2054" s="293" t="s">
        <v>5459</v>
      </c>
      <c r="M2054" s="293" t="s">
        <v>4859</v>
      </c>
      <c r="N2054" s="293" t="s">
        <v>11340</v>
      </c>
      <c r="O2054" s="293" t="s">
        <v>11206</v>
      </c>
      <c r="P2054" s="293" t="s">
        <v>11207</v>
      </c>
      <c r="Q2054" s="293" t="s">
        <v>4741</v>
      </c>
    </row>
    <row r="2055" spans="1:17" x14ac:dyDescent="0.25">
      <c r="A2055" s="293" t="s">
        <v>11341</v>
      </c>
      <c r="B2055" s="293" t="s">
        <v>11342</v>
      </c>
      <c r="C2055" s="293" t="s">
        <v>11343</v>
      </c>
      <c r="D2055" s="293"/>
      <c r="E2055" s="293" t="s">
        <v>4973</v>
      </c>
      <c r="F2055" s="293"/>
      <c r="G2055" s="291"/>
      <c r="H2055" s="292">
        <v>0</v>
      </c>
      <c r="I2055" s="293" t="s">
        <v>5200</v>
      </c>
      <c r="J2055" s="293" t="s">
        <v>5201</v>
      </c>
      <c r="K2055" s="293" t="s">
        <v>4737</v>
      </c>
      <c r="L2055" s="293" t="s">
        <v>4840</v>
      </c>
      <c r="M2055" s="293" t="s">
        <v>5210</v>
      </c>
      <c r="N2055" s="293" t="s">
        <v>10500</v>
      </c>
      <c r="O2055" s="293" t="s">
        <v>11206</v>
      </c>
      <c r="P2055" s="293" t="s">
        <v>11207</v>
      </c>
      <c r="Q2055" s="293" t="s">
        <v>4741</v>
      </c>
    </row>
    <row r="2056" spans="1:17" x14ac:dyDescent="0.25">
      <c r="A2056" s="293" t="s">
        <v>11344</v>
      </c>
      <c r="B2056" s="293" t="s">
        <v>11345</v>
      </c>
      <c r="C2056" s="293" t="s">
        <v>11346</v>
      </c>
      <c r="D2056" s="293"/>
      <c r="E2056" s="293" t="s">
        <v>4973</v>
      </c>
      <c r="F2056" s="293"/>
      <c r="G2056" s="291"/>
      <c r="H2056" s="292">
        <v>0</v>
      </c>
      <c r="I2056" s="293" t="s">
        <v>4975</v>
      </c>
      <c r="J2056" s="293" t="s">
        <v>4976</v>
      </c>
      <c r="K2056" s="293" t="s">
        <v>4737</v>
      </c>
      <c r="L2056" s="293" t="s">
        <v>4840</v>
      </c>
      <c r="M2056" s="293" t="s">
        <v>4999</v>
      </c>
      <c r="N2056" s="293" t="s">
        <v>11266</v>
      </c>
      <c r="O2056" s="293" t="s">
        <v>11206</v>
      </c>
      <c r="P2056" s="293" t="s">
        <v>11207</v>
      </c>
      <c r="Q2056" s="293" t="s">
        <v>4741</v>
      </c>
    </row>
    <row r="2057" spans="1:17" x14ac:dyDescent="0.25">
      <c r="A2057" s="293" t="s">
        <v>11347</v>
      </c>
      <c r="B2057" s="293" t="s">
        <v>11348</v>
      </c>
      <c r="C2057" s="293" t="s">
        <v>11349</v>
      </c>
      <c r="D2057" s="293"/>
      <c r="E2057" s="293" t="s">
        <v>4973</v>
      </c>
      <c r="F2057" s="293"/>
      <c r="G2057" s="291"/>
      <c r="H2057" s="292">
        <v>0</v>
      </c>
      <c r="I2057" s="293" t="s">
        <v>4803</v>
      </c>
      <c r="J2057" s="293" t="s">
        <v>4804</v>
      </c>
      <c r="K2057" s="293" t="s">
        <v>4737</v>
      </c>
      <c r="L2057" s="293" t="s">
        <v>7896</v>
      </c>
      <c r="M2057" s="293" t="s">
        <v>4806</v>
      </c>
      <c r="N2057" s="293" t="s">
        <v>11350</v>
      </c>
      <c r="O2057" s="293" t="s">
        <v>11206</v>
      </c>
      <c r="P2057" s="293" t="s">
        <v>11207</v>
      </c>
      <c r="Q2057" s="293" t="s">
        <v>4741</v>
      </c>
    </row>
    <row r="2058" spans="1:17" x14ac:dyDescent="0.25">
      <c r="A2058" s="293" t="s">
        <v>11351</v>
      </c>
      <c r="B2058" s="293" t="s">
        <v>11352</v>
      </c>
      <c r="C2058" s="293" t="s">
        <v>11353</v>
      </c>
      <c r="D2058" s="293"/>
      <c r="E2058" s="293" t="s">
        <v>4973</v>
      </c>
      <c r="F2058" s="293"/>
      <c r="G2058" s="291"/>
      <c r="H2058" s="292">
        <v>0</v>
      </c>
      <c r="I2058" s="293" t="s">
        <v>5200</v>
      </c>
      <c r="J2058" s="293" t="s">
        <v>5201</v>
      </c>
      <c r="K2058" s="293" t="s">
        <v>4737</v>
      </c>
      <c r="L2058" s="293" t="s">
        <v>4840</v>
      </c>
      <c r="M2058" s="293" t="s">
        <v>5210</v>
      </c>
      <c r="N2058" s="293" t="s">
        <v>6127</v>
      </c>
      <c r="O2058" s="293" t="s">
        <v>11206</v>
      </c>
      <c r="P2058" s="293" t="s">
        <v>11207</v>
      </c>
      <c r="Q2058" s="293" t="s">
        <v>4741</v>
      </c>
    </row>
    <row r="2059" spans="1:17" x14ac:dyDescent="0.25">
      <c r="A2059" s="293" t="s">
        <v>11354</v>
      </c>
      <c r="B2059" s="293" t="s">
        <v>11355</v>
      </c>
      <c r="C2059" s="293" t="s">
        <v>11356</v>
      </c>
      <c r="D2059" s="293"/>
      <c r="E2059" s="293" t="s">
        <v>4973</v>
      </c>
      <c r="F2059" s="293"/>
      <c r="G2059" s="291"/>
      <c r="H2059" s="292">
        <v>0</v>
      </c>
      <c r="I2059" s="293" t="s">
        <v>4856</v>
      </c>
      <c r="J2059" s="293" t="s">
        <v>4857</v>
      </c>
      <c r="K2059" s="293" t="s">
        <v>4737</v>
      </c>
      <c r="L2059" s="293" t="s">
        <v>5314</v>
      </c>
      <c r="M2059" s="293" t="s">
        <v>4859</v>
      </c>
      <c r="N2059" s="293"/>
      <c r="O2059" s="293" t="s">
        <v>11206</v>
      </c>
      <c r="P2059" s="293" t="s">
        <v>11207</v>
      </c>
      <c r="Q2059" s="293" t="s">
        <v>4741</v>
      </c>
    </row>
    <row r="2060" spans="1:17" x14ac:dyDescent="0.25">
      <c r="A2060" s="293" t="s">
        <v>11357</v>
      </c>
      <c r="B2060" s="293" t="s">
        <v>11358</v>
      </c>
      <c r="C2060" s="293" t="s">
        <v>11359</v>
      </c>
      <c r="D2060" s="293"/>
      <c r="E2060" s="293" t="s">
        <v>4973</v>
      </c>
      <c r="F2060" s="293"/>
      <c r="G2060" s="291"/>
      <c r="H2060" s="292">
        <v>0</v>
      </c>
      <c r="I2060" s="293" t="s">
        <v>4856</v>
      </c>
      <c r="J2060" s="293" t="s">
        <v>4857</v>
      </c>
      <c r="K2060" s="293" t="s">
        <v>4737</v>
      </c>
      <c r="L2060" s="293" t="s">
        <v>5459</v>
      </c>
      <c r="M2060" s="293" t="s">
        <v>4859</v>
      </c>
      <c r="N2060" s="293" t="s">
        <v>11307</v>
      </c>
      <c r="O2060" s="293" t="s">
        <v>11206</v>
      </c>
      <c r="P2060" s="293" t="s">
        <v>11207</v>
      </c>
      <c r="Q2060" s="293" t="s">
        <v>4741</v>
      </c>
    </row>
    <row r="2061" spans="1:17" x14ac:dyDescent="0.25">
      <c r="A2061" s="293" t="s">
        <v>11360</v>
      </c>
      <c r="B2061" s="293" t="s">
        <v>11361</v>
      </c>
      <c r="C2061" s="293" t="s">
        <v>11362</v>
      </c>
      <c r="D2061" s="293"/>
      <c r="E2061" s="293" t="s">
        <v>4973</v>
      </c>
      <c r="F2061" s="293"/>
      <c r="G2061" s="291"/>
      <c r="H2061" s="292">
        <v>0</v>
      </c>
      <c r="I2061" s="293" t="s">
        <v>4856</v>
      </c>
      <c r="J2061" s="293" t="s">
        <v>4857</v>
      </c>
      <c r="K2061" s="293" t="s">
        <v>4737</v>
      </c>
      <c r="L2061" s="293" t="s">
        <v>5186</v>
      </c>
      <c r="M2061" s="293" t="s">
        <v>4859</v>
      </c>
      <c r="N2061" s="293" t="s">
        <v>11363</v>
      </c>
      <c r="O2061" s="293" t="s">
        <v>11206</v>
      </c>
      <c r="P2061" s="293" t="s">
        <v>11207</v>
      </c>
      <c r="Q2061" s="293" t="s">
        <v>4741</v>
      </c>
    </row>
    <row r="2062" spans="1:17" x14ac:dyDescent="0.25">
      <c r="A2062" s="293" t="s">
        <v>11364</v>
      </c>
      <c r="B2062" s="293" t="s">
        <v>11365</v>
      </c>
      <c r="C2062" s="293" t="s">
        <v>11366</v>
      </c>
      <c r="D2062" s="293"/>
      <c r="E2062" s="293" t="s">
        <v>4973</v>
      </c>
      <c r="F2062" s="293"/>
      <c r="G2062" s="291"/>
      <c r="H2062" s="292">
        <v>0</v>
      </c>
      <c r="I2062" s="293" t="s">
        <v>4856</v>
      </c>
      <c r="J2062" s="293" t="s">
        <v>4857</v>
      </c>
      <c r="K2062" s="293" t="s">
        <v>4737</v>
      </c>
      <c r="L2062" s="293" t="s">
        <v>5186</v>
      </c>
      <c r="M2062" s="293" t="s">
        <v>4859</v>
      </c>
      <c r="N2062" s="293" t="s">
        <v>11367</v>
      </c>
      <c r="O2062" s="293" t="s">
        <v>11206</v>
      </c>
      <c r="P2062" s="293" t="s">
        <v>11207</v>
      </c>
      <c r="Q2062" s="293" t="s">
        <v>4741</v>
      </c>
    </row>
    <row r="2063" spans="1:17" x14ac:dyDescent="0.25">
      <c r="A2063" s="293" t="s">
        <v>11368</v>
      </c>
      <c r="B2063" s="293" t="s">
        <v>11369</v>
      </c>
      <c r="C2063" s="293" t="s">
        <v>11370</v>
      </c>
      <c r="D2063" s="293"/>
      <c r="E2063" s="293" t="s">
        <v>4973</v>
      </c>
      <c r="F2063" s="293"/>
      <c r="G2063" s="291"/>
      <c r="H2063" s="292">
        <v>0</v>
      </c>
      <c r="I2063" s="293" t="s">
        <v>5200</v>
      </c>
      <c r="J2063" s="293" t="s">
        <v>5201</v>
      </c>
      <c r="K2063" s="293" t="s">
        <v>4737</v>
      </c>
      <c r="L2063" s="293" t="s">
        <v>4840</v>
      </c>
      <c r="M2063" s="293" t="s">
        <v>5210</v>
      </c>
      <c r="N2063" s="293"/>
      <c r="O2063" s="293" t="s">
        <v>11206</v>
      </c>
      <c r="P2063" s="293" t="s">
        <v>11207</v>
      </c>
      <c r="Q2063" s="293" t="s">
        <v>4741</v>
      </c>
    </row>
    <row r="2064" spans="1:17" x14ac:dyDescent="0.25">
      <c r="A2064" s="293" t="s">
        <v>11371</v>
      </c>
      <c r="B2064" s="293" t="s">
        <v>11372</v>
      </c>
      <c r="C2064" s="293" t="s">
        <v>11373</v>
      </c>
      <c r="D2064" s="293" t="s">
        <v>4750</v>
      </c>
      <c r="E2064" s="293" t="s">
        <v>4973</v>
      </c>
      <c r="F2064" s="293"/>
      <c r="G2064" s="291"/>
      <c r="H2064" s="292">
        <v>0</v>
      </c>
      <c r="I2064" s="293" t="s">
        <v>4856</v>
      </c>
      <c r="J2064" s="293" t="s">
        <v>4857</v>
      </c>
      <c r="K2064" s="293" t="s">
        <v>4737</v>
      </c>
      <c r="L2064" s="293" t="s">
        <v>4858</v>
      </c>
      <c r="M2064" s="293" t="s">
        <v>4859</v>
      </c>
      <c r="N2064" s="293"/>
      <c r="O2064" s="293" t="s">
        <v>18834</v>
      </c>
      <c r="P2064" s="293" t="s">
        <v>18843</v>
      </c>
      <c r="Q2064" s="293" t="s">
        <v>4741</v>
      </c>
    </row>
    <row r="2065" spans="1:17" x14ac:dyDescent="0.25">
      <c r="A2065" s="293" t="s">
        <v>11374</v>
      </c>
      <c r="B2065" s="293" t="s">
        <v>11375</v>
      </c>
      <c r="C2065" s="293" t="s">
        <v>11376</v>
      </c>
      <c r="D2065" s="293" t="s">
        <v>4750</v>
      </c>
      <c r="E2065" s="293" t="s">
        <v>4973</v>
      </c>
      <c r="F2065" s="293"/>
      <c r="G2065" s="291"/>
      <c r="H2065" s="292">
        <v>0</v>
      </c>
      <c r="I2065" s="293" t="s">
        <v>4856</v>
      </c>
      <c r="J2065" s="293" t="s">
        <v>4857</v>
      </c>
      <c r="K2065" s="293" t="s">
        <v>4737</v>
      </c>
      <c r="L2065" s="293" t="s">
        <v>4858</v>
      </c>
      <c r="M2065" s="293" t="s">
        <v>4859</v>
      </c>
      <c r="N2065" s="293"/>
      <c r="O2065" s="293" t="s">
        <v>18834</v>
      </c>
      <c r="P2065" s="293" t="s">
        <v>18843</v>
      </c>
      <c r="Q2065" s="293" t="s">
        <v>4741</v>
      </c>
    </row>
    <row r="2066" spans="1:17" x14ac:dyDescent="0.25">
      <c r="A2066" s="293" t="s">
        <v>11377</v>
      </c>
      <c r="B2066" s="293" t="s">
        <v>11378</v>
      </c>
      <c r="C2066" s="293" t="s">
        <v>11379</v>
      </c>
      <c r="D2066" s="293" t="s">
        <v>4750</v>
      </c>
      <c r="E2066" s="293" t="s">
        <v>4973</v>
      </c>
      <c r="F2066" s="293"/>
      <c r="G2066" s="291"/>
      <c r="H2066" s="292">
        <v>0</v>
      </c>
      <c r="I2066" s="293" t="s">
        <v>4856</v>
      </c>
      <c r="J2066" s="293" t="s">
        <v>4857</v>
      </c>
      <c r="K2066" s="293" t="s">
        <v>4737</v>
      </c>
      <c r="L2066" s="293" t="s">
        <v>4858</v>
      </c>
      <c r="M2066" s="293" t="s">
        <v>4859</v>
      </c>
      <c r="N2066" s="293"/>
      <c r="O2066" s="293" t="s">
        <v>18834</v>
      </c>
      <c r="P2066" s="293" t="s">
        <v>18843</v>
      </c>
      <c r="Q2066" s="293" t="s">
        <v>4741</v>
      </c>
    </row>
    <row r="2067" spans="1:17" x14ac:dyDescent="0.25">
      <c r="A2067" s="293" t="s">
        <v>11380</v>
      </c>
      <c r="B2067" s="293" t="s">
        <v>11381</v>
      </c>
      <c r="C2067" s="293" t="s">
        <v>11382</v>
      </c>
      <c r="D2067" s="293" t="s">
        <v>4750</v>
      </c>
      <c r="E2067" s="293" t="s">
        <v>4973</v>
      </c>
      <c r="F2067" s="293"/>
      <c r="G2067" s="291"/>
      <c r="H2067" s="292">
        <v>0</v>
      </c>
      <c r="I2067" s="293" t="s">
        <v>4856</v>
      </c>
      <c r="J2067" s="293" t="s">
        <v>4857</v>
      </c>
      <c r="K2067" s="293" t="s">
        <v>4737</v>
      </c>
      <c r="L2067" s="293" t="s">
        <v>4858</v>
      </c>
      <c r="M2067" s="293" t="s">
        <v>4859</v>
      </c>
      <c r="N2067" s="293" t="s">
        <v>11383</v>
      </c>
      <c r="O2067" s="293" t="s">
        <v>18834</v>
      </c>
      <c r="P2067" s="293" t="s">
        <v>18843</v>
      </c>
      <c r="Q2067" s="293" t="s">
        <v>4741</v>
      </c>
    </row>
    <row r="2068" spans="1:17" x14ac:dyDescent="0.25">
      <c r="A2068" s="293" t="s">
        <v>11384</v>
      </c>
      <c r="B2068" s="293" t="s">
        <v>11385</v>
      </c>
      <c r="C2068" s="293" t="s">
        <v>11386</v>
      </c>
      <c r="D2068" s="293" t="s">
        <v>4750</v>
      </c>
      <c r="E2068" s="293" t="s">
        <v>4973</v>
      </c>
      <c r="F2068" s="293"/>
      <c r="G2068" s="291"/>
      <c r="H2068" s="292">
        <v>0</v>
      </c>
      <c r="I2068" s="293" t="s">
        <v>4856</v>
      </c>
      <c r="J2068" s="293" t="s">
        <v>4857</v>
      </c>
      <c r="K2068" s="293" t="s">
        <v>4737</v>
      </c>
      <c r="L2068" s="293" t="s">
        <v>4858</v>
      </c>
      <c r="M2068" s="293" t="s">
        <v>4859</v>
      </c>
      <c r="N2068" s="293"/>
      <c r="O2068" s="293" t="s">
        <v>18834</v>
      </c>
      <c r="P2068" s="293" t="s">
        <v>18843</v>
      </c>
      <c r="Q2068" s="293" t="s">
        <v>4741</v>
      </c>
    </row>
    <row r="2069" spans="1:17" x14ac:dyDescent="0.25">
      <c r="A2069" s="293" t="s">
        <v>11387</v>
      </c>
      <c r="B2069" s="293" t="s">
        <v>11388</v>
      </c>
      <c r="C2069" s="293" t="s">
        <v>11389</v>
      </c>
      <c r="D2069" s="293" t="s">
        <v>4750</v>
      </c>
      <c r="E2069" s="293" t="s">
        <v>4973</v>
      </c>
      <c r="F2069" s="293"/>
      <c r="G2069" s="291"/>
      <c r="H2069" s="292">
        <v>0</v>
      </c>
      <c r="I2069" s="293" t="s">
        <v>5200</v>
      </c>
      <c r="J2069" s="293" t="s">
        <v>5201</v>
      </c>
      <c r="K2069" s="293" t="s">
        <v>4737</v>
      </c>
      <c r="L2069" s="293" t="s">
        <v>4840</v>
      </c>
      <c r="M2069" s="293" t="s">
        <v>5291</v>
      </c>
      <c r="N2069" s="293" t="s">
        <v>11390</v>
      </c>
      <c r="O2069" s="293" t="s">
        <v>18834</v>
      </c>
      <c r="P2069" s="293" t="s">
        <v>18843</v>
      </c>
      <c r="Q2069" s="293" t="s">
        <v>4741</v>
      </c>
    </row>
    <row r="2070" spans="1:17" x14ac:dyDescent="0.25">
      <c r="A2070" s="293" t="s">
        <v>11391</v>
      </c>
      <c r="B2070" s="293" t="s">
        <v>11392</v>
      </c>
      <c r="C2070" s="293" t="s">
        <v>11393</v>
      </c>
      <c r="D2070" s="293" t="s">
        <v>4750</v>
      </c>
      <c r="E2070" s="293" t="s">
        <v>4973</v>
      </c>
      <c r="F2070" s="293"/>
      <c r="G2070" s="291"/>
      <c r="H2070" s="292">
        <v>0</v>
      </c>
      <c r="I2070" s="293" t="s">
        <v>4856</v>
      </c>
      <c r="J2070" s="293" t="s">
        <v>4857</v>
      </c>
      <c r="K2070" s="293" t="s">
        <v>4737</v>
      </c>
      <c r="L2070" s="293" t="s">
        <v>4858</v>
      </c>
      <c r="M2070" s="293" t="s">
        <v>4859</v>
      </c>
      <c r="N2070" s="293"/>
      <c r="O2070" s="293" t="s">
        <v>18834</v>
      </c>
      <c r="P2070" s="293" t="s">
        <v>18843</v>
      </c>
      <c r="Q2070" s="293" t="s">
        <v>4741</v>
      </c>
    </row>
    <row r="2071" spans="1:17" x14ac:dyDescent="0.25">
      <c r="A2071" s="293" t="s">
        <v>102</v>
      </c>
      <c r="B2071" s="293" t="s">
        <v>11394</v>
      </c>
      <c r="C2071" s="293" t="s">
        <v>1123</v>
      </c>
      <c r="D2071" s="293"/>
      <c r="E2071" s="293" t="s">
        <v>4973</v>
      </c>
      <c r="F2071" s="293" t="s">
        <v>11395</v>
      </c>
      <c r="G2071" s="291"/>
      <c r="H2071" s="292">
        <v>0</v>
      </c>
      <c r="I2071" s="293" t="s">
        <v>4856</v>
      </c>
      <c r="J2071" s="293" t="s">
        <v>4857</v>
      </c>
      <c r="K2071" s="293" t="s">
        <v>4737</v>
      </c>
      <c r="L2071" s="293" t="s">
        <v>5186</v>
      </c>
      <c r="M2071" s="293" t="s">
        <v>4859</v>
      </c>
      <c r="N2071" s="293" t="s">
        <v>11396</v>
      </c>
      <c r="O2071" s="293" t="s">
        <v>102</v>
      </c>
      <c r="P2071" s="293" t="s">
        <v>11394</v>
      </c>
      <c r="Q2071" s="293" t="s">
        <v>4741</v>
      </c>
    </row>
    <row r="2072" spans="1:17" x14ac:dyDescent="0.25">
      <c r="A2072" s="293" t="s">
        <v>11397</v>
      </c>
      <c r="B2072" s="293" t="s">
        <v>11398</v>
      </c>
      <c r="C2072" s="293" t="s">
        <v>11399</v>
      </c>
      <c r="D2072" s="293"/>
      <c r="E2072" s="293" t="s">
        <v>4973</v>
      </c>
      <c r="F2072" s="293" t="s">
        <v>11400</v>
      </c>
      <c r="G2072" s="291">
        <v>60</v>
      </c>
      <c r="H2072" s="292">
        <v>0</v>
      </c>
      <c r="I2072" s="293" t="s">
        <v>4975</v>
      </c>
      <c r="J2072" s="293" t="s">
        <v>4976</v>
      </c>
      <c r="K2072" s="293" t="s">
        <v>4737</v>
      </c>
      <c r="L2072" s="293" t="s">
        <v>4840</v>
      </c>
      <c r="M2072" s="293" t="s">
        <v>6026</v>
      </c>
      <c r="N2072" s="293"/>
      <c r="O2072" s="293" t="s">
        <v>11397</v>
      </c>
      <c r="P2072" s="293" t="s">
        <v>11398</v>
      </c>
      <c r="Q2072" s="293" t="s">
        <v>4741</v>
      </c>
    </row>
    <row r="2073" spans="1:17" x14ac:dyDescent="0.25">
      <c r="A2073" s="293" t="s">
        <v>11401</v>
      </c>
      <c r="B2073" s="293" t="s">
        <v>11402</v>
      </c>
      <c r="C2073" s="293" t="s">
        <v>11403</v>
      </c>
      <c r="D2073" s="293"/>
      <c r="E2073" s="293" t="s">
        <v>11404</v>
      </c>
      <c r="F2073" s="293" t="s">
        <v>11405</v>
      </c>
      <c r="G2073" s="291">
        <v>60</v>
      </c>
      <c r="H2073" s="292">
        <v>0</v>
      </c>
      <c r="I2073" s="293" t="s">
        <v>4803</v>
      </c>
      <c r="J2073" s="293" t="s">
        <v>4804</v>
      </c>
      <c r="K2073" s="293" t="s">
        <v>4737</v>
      </c>
      <c r="L2073" s="293" t="s">
        <v>5087</v>
      </c>
      <c r="M2073" s="293"/>
      <c r="N2073" s="293" t="s">
        <v>9701</v>
      </c>
      <c r="O2073" s="293" t="s">
        <v>18817</v>
      </c>
      <c r="P2073" s="293" t="s">
        <v>11402</v>
      </c>
      <c r="Q2073" s="293" t="s">
        <v>4741</v>
      </c>
    </row>
    <row r="2074" spans="1:17" x14ac:dyDescent="0.25">
      <c r="A2074" s="293" t="s">
        <v>11406</v>
      </c>
      <c r="B2074" s="293" t="s">
        <v>11407</v>
      </c>
      <c r="C2074" s="293" t="s">
        <v>11408</v>
      </c>
      <c r="D2074" s="293"/>
      <c r="E2074" s="293" t="s">
        <v>11409</v>
      </c>
      <c r="F2074" s="293" t="s">
        <v>11410</v>
      </c>
      <c r="G2074" s="291">
        <v>60</v>
      </c>
      <c r="H2074" s="292">
        <v>0</v>
      </c>
      <c r="I2074" s="293" t="s">
        <v>4746</v>
      </c>
      <c r="J2074" s="293" t="s">
        <v>4747</v>
      </c>
      <c r="K2074" s="293" t="s">
        <v>4737</v>
      </c>
      <c r="L2074" s="293" t="s">
        <v>4738</v>
      </c>
      <c r="M2074" s="293" t="s">
        <v>4793</v>
      </c>
      <c r="N2074" s="293"/>
      <c r="O2074" s="293" t="s">
        <v>11406</v>
      </c>
      <c r="P2074" s="293" t="s">
        <v>11407</v>
      </c>
      <c r="Q2074" s="293" t="s">
        <v>4741</v>
      </c>
    </row>
    <row r="2075" spans="1:17" x14ac:dyDescent="0.25">
      <c r="A2075" s="293" t="s">
        <v>11411</v>
      </c>
      <c r="B2075" s="293" t="s">
        <v>11412</v>
      </c>
      <c r="C2075" s="293" t="s">
        <v>11413</v>
      </c>
      <c r="D2075" s="293"/>
      <c r="E2075" s="293" t="s">
        <v>11409</v>
      </c>
      <c r="F2075" s="293" t="s">
        <v>11414</v>
      </c>
      <c r="G2075" s="291">
        <v>60</v>
      </c>
      <c r="H2075" s="292">
        <v>0</v>
      </c>
      <c r="I2075" s="293" t="s">
        <v>4783</v>
      </c>
      <c r="J2075" s="293" t="s">
        <v>4784</v>
      </c>
      <c r="K2075" s="293" t="s">
        <v>4737</v>
      </c>
      <c r="L2075" s="293" t="s">
        <v>5047</v>
      </c>
      <c r="M2075" s="293" t="s">
        <v>4806</v>
      </c>
      <c r="N2075" s="293" t="s">
        <v>7016</v>
      </c>
      <c r="O2075" s="293" t="s">
        <v>11406</v>
      </c>
      <c r="P2075" s="293" t="s">
        <v>11407</v>
      </c>
      <c r="Q2075" s="293" t="s">
        <v>4741</v>
      </c>
    </row>
    <row r="2076" spans="1:17" x14ac:dyDescent="0.25">
      <c r="A2076" s="293" t="s">
        <v>11415</v>
      </c>
      <c r="B2076" s="293" t="s">
        <v>11416</v>
      </c>
      <c r="C2076" s="293" t="s">
        <v>11417</v>
      </c>
      <c r="D2076" s="293"/>
      <c r="E2076" s="293" t="s">
        <v>11409</v>
      </c>
      <c r="F2076" s="293" t="s">
        <v>11418</v>
      </c>
      <c r="G2076" s="291">
        <v>60</v>
      </c>
      <c r="H2076" s="292">
        <v>0</v>
      </c>
      <c r="I2076" s="293" t="s">
        <v>4783</v>
      </c>
      <c r="J2076" s="293" t="s">
        <v>4784</v>
      </c>
      <c r="K2076" s="293" t="s">
        <v>4737</v>
      </c>
      <c r="L2076" s="293" t="s">
        <v>5099</v>
      </c>
      <c r="M2076" s="293" t="s">
        <v>4806</v>
      </c>
      <c r="N2076" s="293"/>
      <c r="O2076" s="293" t="s">
        <v>11406</v>
      </c>
      <c r="P2076" s="293" t="s">
        <v>11407</v>
      </c>
      <c r="Q2076" s="293" t="s">
        <v>4741</v>
      </c>
    </row>
    <row r="2077" spans="1:17" x14ac:dyDescent="0.25">
      <c r="A2077" s="293" t="s">
        <v>11419</v>
      </c>
      <c r="B2077" s="293" t="s">
        <v>11420</v>
      </c>
      <c r="C2077" s="293" t="s">
        <v>11421</v>
      </c>
      <c r="D2077" s="293"/>
      <c r="E2077" s="293" t="s">
        <v>11409</v>
      </c>
      <c r="F2077" s="293" t="s">
        <v>11422</v>
      </c>
      <c r="G2077" s="291">
        <v>60</v>
      </c>
      <c r="H2077" s="292">
        <v>0</v>
      </c>
      <c r="I2077" s="293" t="s">
        <v>4783</v>
      </c>
      <c r="J2077" s="293" t="s">
        <v>4784</v>
      </c>
      <c r="K2077" s="293" t="s">
        <v>4737</v>
      </c>
      <c r="L2077" s="293" t="s">
        <v>4805</v>
      </c>
      <c r="M2077" s="293" t="s">
        <v>4806</v>
      </c>
      <c r="N2077" s="293"/>
      <c r="O2077" s="293" t="s">
        <v>11406</v>
      </c>
      <c r="P2077" s="293" t="s">
        <v>11407</v>
      </c>
      <c r="Q2077" s="293" t="s">
        <v>4741</v>
      </c>
    </row>
    <row r="2078" spans="1:17" x14ac:dyDescent="0.25">
      <c r="A2078" s="293" t="s">
        <v>11423</v>
      </c>
      <c r="B2078" s="293" t="s">
        <v>11424</v>
      </c>
      <c r="C2078" s="293" t="s">
        <v>11425</v>
      </c>
      <c r="D2078" s="293"/>
      <c r="E2078" s="293" t="s">
        <v>11426</v>
      </c>
      <c r="F2078" s="293" t="s">
        <v>11427</v>
      </c>
      <c r="G2078" s="291">
        <v>60</v>
      </c>
      <c r="H2078" s="292">
        <v>0</v>
      </c>
      <c r="I2078" s="293" t="s">
        <v>9482</v>
      </c>
      <c r="J2078" s="293" t="s">
        <v>9483</v>
      </c>
      <c r="K2078" s="293" t="s">
        <v>4737</v>
      </c>
      <c r="L2078" s="293" t="s">
        <v>4840</v>
      </c>
      <c r="M2078" s="293" t="s">
        <v>5166</v>
      </c>
      <c r="N2078" s="293"/>
      <c r="O2078" s="293" t="s">
        <v>11406</v>
      </c>
      <c r="P2078" s="293" t="s">
        <v>11407</v>
      </c>
      <c r="Q2078" s="293" t="s">
        <v>4741</v>
      </c>
    </row>
    <row r="2079" spans="1:17" x14ac:dyDescent="0.25">
      <c r="A2079" s="293" t="s">
        <v>11428</v>
      </c>
      <c r="B2079" s="293" t="s">
        <v>11429</v>
      </c>
      <c r="C2079" s="293" t="s">
        <v>11430</v>
      </c>
      <c r="D2079" s="293"/>
      <c r="E2079" s="293" t="s">
        <v>11409</v>
      </c>
      <c r="F2079" s="293" t="s">
        <v>11431</v>
      </c>
      <c r="G2079" s="291">
        <v>60</v>
      </c>
      <c r="H2079" s="292">
        <v>0</v>
      </c>
      <c r="I2079" s="293" t="s">
        <v>4783</v>
      </c>
      <c r="J2079" s="293" t="s">
        <v>4784</v>
      </c>
      <c r="K2079" s="293" t="s">
        <v>4737</v>
      </c>
      <c r="L2079" s="293" t="s">
        <v>4986</v>
      </c>
      <c r="M2079" s="293" t="s">
        <v>4806</v>
      </c>
      <c r="N2079" s="293"/>
      <c r="O2079" s="293" t="s">
        <v>11406</v>
      </c>
      <c r="P2079" s="293" t="s">
        <v>11407</v>
      </c>
      <c r="Q2079" s="293" t="s">
        <v>4741</v>
      </c>
    </row>
    <row r="2080" spans="1:17" x14ac:dyDescent="0.25">
      <c r="A2080" s="293" t="s">
        <v>11432</v>
      </c>
      <c r="B2080" s="293" t="s">
        <v>11433</v>
      </c>
      <c r="C2080" s="293" t="s">
        <v>11434</v>
      </c>
      <c r="D2080" s="293"/>
      <c r="E2080" s="293" t="s">
        <v>11409</v>
      </c>
      <c r="F2080" s="293" t="s">
        <v>11435</v>
      </c>
      <c r="G2080" s="291">
        <v>60</v>
      </c>
      <c r="H2080" s="292">
        <v>0</v>
      </c>
      <c r="I2080" s="293" t="s">
        <v>4816</v>
      </c>
      <c r="J2080" s="293" t="s">
        <v>4817</v>
      </c>
      <c r="K2080" s="293" t="s">
        <v>4737</v>
      </c>
      <c r="L2080" s="293" t="s">
        <v>4738</v>
      </c>
      <c r="M2080" s="293" t="s">
        <v>4818</v>
      </c>
      <c r="N2080" s="293"/>
      <c r="O2080" s="293" t="s">
        <v>11406</v>
      </c>
      <c r="P2080" s="293" t="s">
        <v>11407</v>
      </c>
      <c r="Q2080" s="293" t="s">
        <v>4741</v>
      </c>
    </row>
    <row r="2081" spans="1:17" x14ac:dyDescent="0.25">
      <c r="A2081" s="293" t="s">
        <v>11436</v>
      </c>
      <c r="B2081" s="293" t="s">
        <v>11437</v>
      </c>
      <c r="C2081" s="293" t="s">
        <v>11438</v>
      </c>
      <c r="D2081" s="293"/>
      <c r="E2081" s="293" t="s">
        <v>11409</v>
      </c>
      <c r="F2081" s="293" t="s">
        <v>11439</v>
      </c>
      <c r="G2081" s="291">
        <v>60</v>
      </c>
      <c r="H2081" s="292">
        <v>0</v>
      </c>
      <c r="I2081" s="293" t="s">
        <v>4783</v>
      </c>
      <c r="J2081" s="293" t="s">
        <v>4784</v>
      </c>
      <c r="K2081" s="293" t="s">
        <v>4737</v>
      </c>
      <c r="L2081" s="293" t="s">
        <v>5051</v>
      </c>
      <c r="M2081" s="293" t="s">
        <v>4806</v>
      </c>
      <c r="N2081" s="293"/>
      <c r="O2081" s="293" t="s">
        <v>11406</v>
      </c>
      <c r="P2081" s="293" t="s">
        <v>11407</v>
      </c>
      <c r="Q2081" s="293" t="s">
        <v>4741</v>
      </c>
    </row>
    <row r="2082" spans="1:17" x14ac:dyDescent="0.25">
      <c r="A2082" s="293" t="s">
        <v>11440</v>
      </c>
      <c r="B2082" s="293" t="s">
        <v>11441</v>
      </c>
      <c r="C2082" s="293" t="s">
        <v>11442</v>
      </c>
      <c r="D2082" s="293"/>
      <c r="E2082" s="293" t="s">
        <v>11426</v>
      </c>
      <c r="F2082" s="293" t="s">
        <v>11443</v>
      </c>
      <c r="G2082" s="291">
        <v>60</v>
      </c>
      <c r="H2082" s="292">
        <v>0</v>
      </c>
      <c r="I2082" s="293" t="s">
        <v>9482</v>
      </c>
      <c r="J2082" s="293" t="s">
        <v>9483</v>
      </c>
      <c r="K2082" s="293" t="s">
        <v>4737</v>
      </c>
      <c r="L2082" s="293" t="s">
        <v>4840</v>
      </c>
      <c r="M2082" s="293" t="s">
        <v>5175</v>
      </c>
      <c r="N2082" s="293" t="s">
        <v>11444</v>
      </c>
      <c r="O2082" s="293" t="s">
        <v>11406</v>
      </c>
      <c r="P2082" s="293" t="s">
        <v>11407</v>
      </c>
      <c r="Q2082" s="293" t="s">
        <v>4741</v>
      </c>
    </row>
    <row r="2083" spans="1:17" x14ac:dyDescent="0.25">
      <c r="A2083" s="293" t="s">
        <v>11445</v>
      </c>
      <c r="B2083" s="293" t="s">
        <v>11446</v>
      </c>
      <c r="C2083" s="293" t="s">
        <v>11447</v>
      </c>
      <c r="D2083" s="293"/>
      <c r="E2083" s="293" t="s">
        <v>11409</v>
      </c>
      <c r="F2083" s="293" t="s">
        <v>11448</v>
      </c>
      <c r="G2083" s="291">
        <v>60</v>
      </c>
      <c r="H2083" s="292">
        <v>0</v>
      </c>
      <c r="I2083" s="293" t="s">
        <v>4783</v>
      </c>
      <c r="J2083" s="293" t="s">
        <v>4784</v>
      </c>
      <c r="K2083" s="293" t="s">
        <v>4737</v>
      </c>
      <c r="L2083" s="293" t="s">
        <v>7896</v>
      </c>
      <c r="M2083" s="293" t="s">
        <v>4806</v>
      </c>
      <c r="N2083" s="293"/>
      <c r="O2083" s="293" t="s">
        <v>11406</v>
      </c>
      <c r="P2083" s="293" t="s">
        <v>11407</v>
      </c>
      <c r="Q2083" s="293" t="s">
        <v>4741</v>
      </c>
    </row>
    <row r="2084" spans="1:17" x14ac:dyDescent="0.25">
      <c r="A2084" s="293" t="s">
        <v>11449</v>
      </c>
      <c r="B2084" s="293" t="s">
        <v>11450</v>
      </c>
      <c r="C2084" s="293" t="s">
        <v>11451</v>
      </c>
      <c r="D2084" s="293"/>
      <c r="E2084" s="293" t="s">
        <v>11409</v>
      </c>
      <c r="F2084" s="293" t="s">
        <v>11452</v>
      </c>
      <c r="G2084" s="291">
        <v>60</v>
      </c>
      <c r="H2084" s="292">
        <v>0</v>
      </c>
      <c r="I2084" s="293" t="s">
        <v>4788</v>
      </c>
      <c r="J2084" s="293" t="s">
        <v>4789</v>
      </c>
      <c r="K2084" s="293" t="s">
        <v>4737</v>
      </c>
      <c r="L2084" s="293" t="s">
        <v>4738</v>
      </c>
      <c r="M2084" s="293" t="s">
        <v>4945</v>
      </c>
      <c r="N2084" s="293"/>
      <c r="O2084" s="293" t="s">
        <v>11406</v>
      </c>
      <c r="P2084" s="293" t="s">
        <v>11407</v>
      </c>
      <c r="Q2084" s="293" t="s">
        <v>4741</v>
      </c>
    </row>
    <row r="2085" spans="1:17" x14ac:dyDescent="0.25">
      <c r="A2085" s="293" t="s">
        <v>11453</v>
      </c>
      <c r="B2085" s="293" t="s">
        <v>11454</v>
      </c>
      <c r="C2085" s="293" t="s">
        <v>11455</v>
      </c>
      <c r="D2085" s="293"/>
      <c r="E2085" s="293" t="s">
        <v>11409</v>
      </c>
      <c r="F2085" s="293" t="s">
        <v>11456</v>
      </c>
      <c r="G2085" s="291">
        <v>60</v>
      </c>
      <c r="H2085" s="292">
        <v>0</v>
      </c>
      <c r="I2085" s="293" t="s">
        <v>4783</v>
      </c>
      <c r="J2085" s="293" t="s">
        <v>4784</v>
      </c>
      <c r="K2085" s="293" t="s">
        <v>4737</v>
      </c>
      <c r="L2085" s="293" t="s">
        <v>4870</v>
      </c>
      <c r="M2085" s="293" t="s">
        <v>4806</v>
      </c>
      <c r="N2085" s="293"/>
      <c r="O2085" s="293" t="s">
        <v>11406</v>
      </c>
      <c r="P2085" s="293" t="s">
        <v>11407</v>
      </c>
      <c r="Q2085" s="293" t="s">
        <v>4741</v>
      </c>
    </row>
    <row r="2086" spans="1:17" x14ac:dyDescent="0.25">
      <c r="A2086" s="293" t="s">
        <v>11457</v>
      </c>
      <c r="B2086" s="293" t="s">
        <v>11458</v>
      </c>
      <c r="C2086" s="293" t="s">
        <v>11459</v>
      </c>
      <c r="D2086" s="293"/>
      <c r="E2086" s="293" t="s">
        <v>11426</v>
      </c>
      <c r="F2086" s="293" t="s">
        <v>11460</v>
      </c>
      <c r="G2086" s="291">
        <v>60</v>
      </c>
      <c r="H2086" s="292">
        <v>0</v>
      </c>
      <c r="I2086" s="293" t="s">
        <v>4856</v>
      </c>
      <c r="J2086" s="293" t="s">
        <v>4857</v>
      </c>
      <c r="K2086" s="293" t="s">
        <v>4737</v>
      </c>
      <c r="L2086" s="293" t="s">
        <v>9367</v>
      </c>
      <c r="M2086" s="293" t="s">
        <v>4859</v>
      </c>
      <c r="N2086" s="293"/>
      <c r="O2086" s="293" t="s">
        <v>11406</v>
      </c>
      <c r="P2086" s="293" t="s">
        <v>11407</v>
      </c>
      <c r="Q2086" s="293" t="s">
        <v>4741</v>
      </c>
    </row>
    <row r="2087" spans="1:17" x14ac:dyDescent="0.25">
      <c r="A2087" s="293" t="s">
        <v>11461</v>
      </c>
      <c r="B2087" s="293" t="s">
        <v>11462</v>
      </c>
      <c r="C2087" s="293" t="s">
        <v>11463</v>
      </c>
      <c r="D2087" s="293"/>
      <c r="E2087" s="293" t="s">
        <v>11426</v>
      </c>
      <c r="F2087" s="293" t="s">
        <v>11464</v>
      </c>
      <c r="G2087" s="291"/>
      <c r="H2087" s="292">
        <v>0</v>
      </c>
      <c r="I2087" s="293" t="s">
        <v>9482</v>
      </c>
      <c r="J2087" s="293" t="s">
        <v>9483</v>
      </c>
      <c r="K2087" s="293" t="s">
        <v>4737</v>
      </c>
      <c r="L2087" s="293" t="s">
        <v>4840</v>
      </c>
      <c r="M2087" s="293" t="s">
        <v>4999</v>
      </c>
      <c r="N2087" s="293" t="s">
        <v>11465</v>
      </c>
      <c r="O2087" s="293" t="s">
        <v>11406</v>
      </c>
      <c r="P2087" s="293" t="s">
        <v>11407</v>
      </c>
      <c r="Q2087" s="293" t="s">
        <v>4741</v>
      </c>
    </row>
    <row r="2088" spans="1:17" x14ac:dyDescent="0.25">
      <c r="A2088" s="293" t="s">
        <v>11466</v>
      </c>
      <c r="B2088" s="293" t="s">
        <v>11467</v>
      </c>
      <c r="C2088" s="293" t="s">
        <v>11468</v>
      </c>
      <c r="D2088" s="293"/>
      <c r="E2088" s="293" t="s">
        <v>11409</v>
      </c>
      <c r="F2088" s="293" t="s">
        <v>4750</v>
      </c>
      <c r="G2088" s="291">
        <v>60</v>
      </c>
      <c r="H2088" s="292">
        <v>0</v>
      </c>
      <c r="I2088" s="293" t="s">
        <v>4788</v>
      </c>
      <c r="J2088" s="293" t="s">
        <v>4789</v>
      </c>
      <c r="K2088" s="293" t="s">
        <v>4737</v>
      </c>
      <c r="L2088" s="293" t="s">
        <v>4738</v>
      </c>
      <c r="M2088" s="293" t="s">
        <v>4830</v>
      </c>
      <c r="N2088" s="293"/>
      <c r="O2088" s="293" t="s">
        <v>11406</v>
      </c>
      <c r="P2088" s="293" t="s">
        <v>11407</v>
      </c>
      <c r="Q2088" s="293" t="s">
        <v>4741</v>
      </c>
    </row>
    <row r="2089" spans="1:17" x14ac:dyDescent="0.25">
      <c r="A2089" s="293" t="s">
        <v>11469</v>
      </c>
      <c r="B2089" s="293" t="s">
        <v>11470</v>
      </c>
      <c r="C2089" s="293" t="s">
        <v>11471</v>
      </c>
      <c r="D2089" s="293"/>
      <c r="E2089" s="293" t="s">
        <v>11426</v>
      </c>
      <c r="F2089" s="293" t="s">
        <v>11472</v>
      </c>
      <c r="G2089" s="291">
        <v>60</v>
      </c>
      <c r="H2089" s="292">
        <v>0</v>
      </c>
      <c r="I2089" s="293" t="s">
        <v>9482</v>
      </c>
      <c r="J2089" s="293" t="s">
        <v>9483</v>
      </c>
      <c r="K2089" s="293" t="s">
        <v>4737</v>
      </c>
      <c r="L2089" s="293" t="s">
        <v>4840</v>
      </c>
      <c r="M2089" s="293" t="s">
        <v>5175</v>
      </c>
      <c r="N2089" s="293"/>
      <c r="O2089" s="293" t="s">
        <v>11406</v>
      </c>
      <c r="P2089" s="293" t="s">
        <v>11407</v>
      </c>
      <c r="Q2089" s="293" t="s">
        <v>4741</v>
      </c>
    </row>
    <row r="2090" spans="1:17" x14ac:dyDescent="0.25">
      <c r="A2090" s="293" t="s">
        <v>11473</v>
      </c>
      <c r="B2090" s="293" t="s">
        <v>11474</v>
      </c>
      <c r="C2090" s="293" t="s">
        <v>11475</v>
      </c>
      <c r="D2090" s="293"/>
      <c r="E2090" s="293"/>
      <c r="F2090" s="293" t="s">
        <v>11476</v>
      </c>
      <c r="G2090" s="291"/>
      <c r="H2090" s="292">
        <v>0</v>
      </c>
      <c r="I2090" s="293"/>
      <c r="J2090" s="293"/>
      <c r="K2090" s="293" t="s">
        <v>4737</v>
      </c>
      <c r="L2090" s="293" t="s">
        <v>4986</v>
      </c>
      <c r="M2090" s="293" t="s">
        <v>4806</v>
      </c>
      <c r="N2090" s="293"/>
      <c r="O2090" s="293" t="s">
        <v>11473</v>
      </c>
      <c r="P2090" s="293" t="s">
        <v>11474</v>
      </c>
      <c r="Q2090" s="293" t="s">
        <v>4741</v>
      </c>
    </row>
    <row r="2091" spans="1:17" x14ac:dyDescent="0.25">
      <c r="A2091" s="293" t="s">
        <v>11477</v>
      </c>
      <c r="B2091" s="293" t="s">
        <v>11478</v>
      </c>
      <c r="C2091" s="293" t="s">
        <v>11479</v>
      </c>
      <c r="D2091" s="293"/>
      <c r="E2091" s="293" t="s">
        <v>4745</v>
      </c>
      <c r="F2091" s="293" t="s">
        <v>11480</v>
      </c>
      <c r="G2091" s="291"/>
      <c r="H2091" s="292">
        <v>0</v>
      </c>
      <c r="I2091" s="293"/>
      <c r="J2091" s="293"/>
      <c r="K2091" s="293" t="s">
        <v>4737</v>
      </c>
      <c r="L2091" s="293" t="s">
        <v>4738</v>
      </c>
      <c r="M2091" s="293" t="s">
        <v>6404</v>
      </c>
      <c r="N2091" s="293"/>
      <c r="O2091" s="293" t="s">
        <v>11477</v>
      </c>
      <c r="P2091" s="293" t="s">
        <v>11478</v>
      </c>
      <c r="Q2091" s="293" t="s">
        <v>4741</v>
      </c>
    </row>
    <row r="2092" spans="1:17" x14ac:dyDescent="0.25">
      <c r="A2092" s="293" t="s">
        <v>11481</v>
      </c>
      <c r="B2092" s="293" t="s">
        <v>11482</v>
      </c>
      <c r="C2092" s="293" t="s">
        <v>11483</v>
      </c>
      <c r="D2092" s="293"/>
      <c r="E2092" s="293" t="s">
        <v>4745</v>
      </c>
      <c r="F2092" s="293" t="s">
        <v>11484</v>
      </c>
      <c r="G2092" s="291"/>
      <c r="H2092" s="292">
        <v>0</v>
      </c>
      <c r="I2092" s="293"/>
      <c r="J2092" s="293"/>
      <c r="K2092" s="293" t="s">
        <v>4737</v>
      </c>
      <c r="L2092" s="293" t="s">
        <v>4738</v>
      </c>
      <c r="M2092" s="293" t="s">
        <v>6404</v>
      </c>
      <c r="N2092" s="293"/>
      <c r="O2092" s="293" t="s">
        <v>11481</v>
      </c>
      <c r="P2092" s="293" t="s">
        <v>11482</v>
      </c>
      <c r="Q2092" s="293" t="s">
        <v>4741</v>
      </c>
    </row>
    <row r="2093" spans="1:17" x14ac:dyDescent="0.25">
      <c r="A2093" s="293" t="s">
        <v>11485</v>
      </c>
      <c r="B2093" s="293" t="s">
        <v>11486</v>
      </c>
      <c r="C2093" s="293" t="s">
        <v>11487</v>
      </c>
      <c r="D2093" s="293"/>
      <c r="E2093" s="293" t="s">
        <v>4745</v>
      </c>
      <c r="F2093" s="293" t="s">
        <v>11488</v>
      </c>
      <c r="G2093" s="291"/>
      <c r="H2093" s="292">
        <v>0</v>
      </c>
      <c r="I2093" s="293"/>
      <c r="J2093" s="293"/>
      <c r="K2093" s="293" t="s">
        <v>4737</v>
      </c>
      <c r="L2093" s="293" t="s">
        <v>4738</v>
      </c>
      <c r="M2093" s="293" t="s">
        <v>6404</v>
      </c>
      <c r="N2093" s="293"/>
      <c r="O2093" s="293" t="s">
        <v>11485</v>
      </c>
      <c r="P2093" s="293" t="s">
        <v>11486</v>
      </c>
      <c r="Q2093" s="293" t="s">
        <v>4741</v>
      </c>
    </row>
    <row r="2094" spans="1:17" x14ac:dyDescent="0.25">
      <c r="A2094" s="293" t="s">
        <v>11489</v>
      </c>
      <c r="B2094" s="293" t="s">
        <v>11490</v>
      </c>
      <c r="C2094" s="293" t="s">
        <v>11491</v>
      </c>
      <c r="D2094" s="293"/>
      <c r="E2094" s="293" t="s">
        <v>4973</v>
      </c>
      <c r="F2094" s="293" t="s">
        <v>11492</v>
      </c>
      <c r="G2094" s="291"/>
      <c r="H2094" s="292">
        <v>0</v>
      </c>
      <c r="I2094" s="293" t="s">
        <v>4856</v>
      </c>
      <c r="J2094" s="293" t="s">
        <v>4857</v>
      </c>
      <c r="K2094" s="293" t="s">
        <v>4737</v>
      </c>
      <c r="L2094" s="293" t="s">
        <v>5178</v>
      </c>
      <c r="M2094" s="293" t="s">
        <v>4859</v>
      </c>
      <c r="N2094" s="293" t="s">
        <v>11493</v>
      </c>
      <c r="O2094" s="293" t="s">
        <v>11489</v>
      </c>
      <c r="P2094" s="293" t="s">
        <v>11490</v>
      </c>
      <c r="Q2094" s="293" t="s">
        <v>4741</v>
      </c>
    </row>
    <row r="2095" spans="1:17" x14ac:dyDescent="0.25">
      <c r="A2095" s="293" t="s">
        <v>11494</v>
      </c>
      <c r="B2095" s="293" t="s">
        <v>11495</v>
      </c>
      <c r="C2095" s="293" t="s">
        <v>11496</v>
      </c>
      <c r="D2095" s="293"/>
      <c r="E2095" s="293" t="s">
        <v>4745</v>
      </c>
      <c r="F2095" s="293" t="s">
        <v>11497</v>
      </c>
      <c r="G2095" s="291"/>
      <c r="H2095" s="292">
        <v>0</v>
      </c>
      <c r="I2095" s="293" t="s">
        <v>4783</v>
      </c>
      <c r="J2095" s="293" t="s">
        <v>4784</v>
      </c>
      <c r="K2095" s="293" t="s">
        <v>4737</v>
      </c>
      <c r="L2095" s="293" t="s">
        <v>4738</v>
      </c>
      <c r="M2095" s="293" t="s">
        <v>4767</v>
      </c>
      <c r="N2095" s="293"/>
      <c r="O2095" s="293" t="s">
        <v>11494</v>
      </c>
      <c r="P2095" s="293" t="s">
        <v>11495</v>
      </c>
      <c r="Q2095" s="293" t="s">
        <v>4741</v>
      </c>
    </row>
    <row r="2096" spans="1:17" x14ac:dyDescent="0.25">
      <c r="A2096" s="293" t="s">
        <v>11498</v>
      </c>
      <c r="B2096" s="293" t="s">
        <v>11499</v>
      </c>
      <c r="C2096" s="293" t="s">
        <v>11500</v>
      </c>
      <c r="D2096" s="293"/>
      <c r="E2096" s="293" t="s">
        <v>4745</v>
      </c>
      <c r="F2096" s="293" t="s">
        <v>11501</v>
      </c>
      <c r="G2096" s="291"/>
      <c r="H2096" s="292">
        <v>0</v>
      </c>
      <c r="I2096" s="293" t="s">
        <v>4746</v>
      </c>
      <c r="J2096" s="293" t="s">
        <v>4747</v>
      </c>
      <c r="K2096" s="293" t="s">
        <v>4737</v>
      </c>
      <c r="L2096" s="293" t="s">
        <v>4738</v>
      </c>
      <c r="M2096" s="293" t="s">
        <v>4793</v>
      </c>
      <c r="N2096" s="293"/>
      <c r="O2096" s="293" t="s">
        <v>11498</v>
      </c>
      <c r="P2096" s="293" t="s">
        <v>11499</v>
      </c>
      <c r="Q2096" s="293" t="s">
        <v>4741</v>
      </c>
    </row>
    <row r="2097" spans="1:17" x14ac:dyDescent="0.25">
      <c r="A2097" s="293" t="s">
        <v>11502</v>
      </c>
      <c r="B2097" s="293" t="s">
        <v>11503</v>
      </c>
      <c r="C2097" s="293" t="s">
        <v>11504</v>
      </c>
      <c r="D2097" s="293"/>
      <c r="E2097" s="293" t="s">
        <v>4745</v>
      </c>
      <c r="F2097" s="293" t="s">
        <v>11505</v>
      </c>
      <c r="G2097" s="291">
        <v>60</v>
      </c>
      <c r="H2097" s="292">
        <v>0</v>
      </c>
      <c r="I2097" s="293" t="s">
        <v>4755</v>
      </c>
      <c r="J2097" s="293" t="s">
        <v>4756</v>
      </c>
      <c r="K2097" s="293" t="s">
        <v>4737</v>
      </c>
      <c r="L2097" s="293" t="s">
        <v>4738</v>
      </c>
      <c r="M2097" s="293" t="s">
        <v>4757</v>
      </c>
      <c r="N2097" s="293"/>
      <c r="O2097" s="293" t="s">
        <v>11502</v>
      </c>
      <c r="P2097" s="293" t="s">
        <v>11503</v>
      </c>
      <c r="Q2097" s="293" t="s">
        <v>4741</v>
      </c>
    </row>
    <row r="2098" spans="1:17" x14ac:dyDescent="0.25">
      <c r="A2098" s="293" t="s">
        <v>11506</v>
      </c>
      <c r="B2098" s="293" t="s">
        <v>11507</v>
      </c>
      <c r="C2098" s="293" t="s">
        <v>11508</v>
      </c>
      <c r="D2098" s="293" t="s">
        <v>4750</v>
      </c>
      <c r="E2098" s="293" t="s">
        <v>4973</v>
      </c>
      <c r="F2098" s="293" t="s">
        <v>11509</v>
      </c>
      <c r="G2098" s="291"/>
      <c r="H2098" s="292">
        <v>0</v>
      </c>
      <c r="I2098" s="293" t="s">
        <v>4856</v>
      </c>
      <c r="J2098" s="293" t="s">
        <v>4857</v>
      </c>
      <c r="K2098" s="293" t="s">
        <v>4737</v>
      </c>
      <c r="L2098" s="293" t="s">
        <v>10444</v>
      </c>
      <c r="M2098" s="293" t="s">
        <v>4859</v>
      </c>
      <c r="N2098" s="293" t="s">
        <v>11510</v>
      </c>
      <c r="O2098" s="293" t="s">
        <v>11506</v>
      </c>
      <c r="P2098" s="293" t="s">
        <v>11507</v>
      </c>
      <c r="Q2098" s="293" t="s">
        <v>4741</v>
      </c>
    </row>
    <row r="2099" spans="1:17" x14ac:dyDescent="0.25">
      <c r="A2099" s="293" t="s">
        <v>11511</v>
      </c>
      <c r="B2099" s="293" t="s">
        <v>11512</v>
      </c>
      <c r="C2099" s="293" t="s">
        <v>11513</v>
      </c>
      <c r="D2099" s="293"/>
      <c r="E2099" s="293" t="s">
        <v>4745</v>
      </c>
      <c r="F2099" s="293" t="s">
        <v>11514</v>
      </c>
      <c r="G2099" s="291"/>
      <c r="H2099" s="292">
        <v>0</v>
      </c>
      <c r="I2099" s="293" t="s">
        <v>4939</v>
      </c>
      <c r="J2099" s="293" t="s">
        <v>4940</v>
      </c>
      <c r="K2099" s="293" t="s">
        <v>4737</v>
      </c>
      <c r="L2099" s="293" t="s">
        <v>4738</v>
      </c>
      <c r="M2099" s="293" t="s">
        <v>4945</v>
      </c>
      <c r="N2099" s="293"/>
      <c r="O2099" s="293" t="s">
        <v>11511</v>
      </c>
      <c r="P2099" s="293" t="s">
        <v>11512</v>
      </c>
      <c r="Q2099" s="293" t="s">
        <v>4741</v>
      </c>
    </row>
    <row r="2100" spans="1:17" x14ac:dyDescent="0.25">
      <c r="A2100" s="293" t="s">
        <v>11515</v>
      </c>
      <c r="B2100" s="293" t="s">
        <v>11516</v>
      </c>
      <c r="C2100" s="293" t="s">
        <v>11517</v>
      </c>
      <c r="D2100" s="293"/>
      <c r="E2100" s="293" t="s">
        <v>11518</v>
      </c>
      <c r="F2100" s="293" t="s">
        <v>11519</v>
      </c>
      <c r="G2100" s="291">
        <v>60</v>
      </c>
      <c r="H2100" s="292">
        <v>0</v>
      </c>
      <c r="I2100" s="293"/>
      <c r="J2100" s="293"/>
      <c r="K2100" s="293" t="s">
        <v>4737</v>
      </c>
      <c r="L2100" s="293" t="s">
        <v>4738</v>
      </c>
      <c r="M2100" s="293" t="s">
        <v>4748</v>
      </c>
      <c r="N2100" s="293"/>
      <c r="O2100" s="293" t="s">
        <v>11515</v>
      </c>
      <c r="P2100" s="293" t="s">
        <v>11516</v>
      </c>
      <c r="Q2100" s="293" t="s">
        <v>4741</v>
      </c>
    </row>
    <row r="2101" spans="1:17" x14ac:dyDescent="0.25">
      <c r="A2101" s="293" t="s">
        <v>11520</v>
      </c>
      <c r="B2101" s="293" t="s">
        <v>11521</v>
      </c>
      <c r="C2101" s="293" t="s">
        <v>11522</v>
      </c>
      <c r="D2101" s="293"/>
      <c r="E2101" s="293" t="s">
        <v>11518</v>
      </c>
      <c r="F2101" s="293" t="s">
        <v>4750</v>
      </c>
      <c r="G2101" s="291">
        <v>60</v>
      </c>
      <c r="H2101" s="292">
        <v>0</v>
      </c>
      <c r="I2101" s="293" t="s">
        <v>4746</v>
      </c>
      <c r="J2101" s="293" t="s">
        <v>4747</v>
      </c>
      <c r="K2101" s="293" t="s">
        <v>4737</v>
      </c>
      <c r="L2101" s="293" t="s">
        <v>4738</v>
      </c>
      <c r="M2101" s="293" t="s">
        <v>4748</v>
      </c>
      <c r="N2101" s="293" t="s">
        <v>5514</v>
      </c>
      <c r="O2101" s="293" t="s">
        <v>11515</v>
      </c>
      <c r="P2101" s="293" t="s">
        <v>11516</v>
      </c>
      <c r="Q2101" s="293" t="s">
        <v>4741</v>
      </c>
    </row>
    <row r="2102" spans="1:17" x14ac:dyDescent="0.25">
      <c r="A2102" s="293" t="s">
        <v>11523</v>
      </c>
      <c r="B2102" s="293" t="s">
        <v>11524</v>
      </c>
      <c r="C2102" s="293" t="s">
        <v>11525</v>
      </c>
      <c r="D2102" s="293"/>
      <c r="E2102" s="293" t="s">
        <v>11518</v>
      </c>
      <c r="F2102" s="293" t="s">
        <v>4750</v>
      </c>
      <c r="G2102" s="291">
        <v>60</v>
      </c>
      <c r="H2102" s="292">
        <v>0</v>
      </c>
      <c r="I2102" s="293" t="s">
        <v>4788</v>
      </c>
      <c r="J2102" s="293" t="s">
        <v>4789</v>
      </c>
      <c r="K2102" s="293" t="s">
        <v>4737</v>
      </c>
      <c r="L2102" s="293" t="s">
        <v>4738</v>
      </c>
      <c r="M2102" s="293" t="s">
        <v>4790</v>
      </c>
      <c r="N2102" s="293"/>
      <c r="O2102" s="293" t="s">
        <v>11515</v>
      </c>
      <c r="P2102" s="293" t="s">
        <v>11516</v>
      </c>
      <c r="Q2102" s="293" t="s">
        <v>4741</v>
      </c>
    </row>
    <row r="2103" spans="1:17" x14ac:dyDescent="0.25">
      <c r="A2103" s="293" t="s">
        <v>11526</v>
      </c>
      <c r="B2103" s="293" t="s">
        <v>11527</v>
      </c>
      <c r="C2103" s="293" t="s">
        <v>11528</v>
      </c>
      <c r="D2103" s="293"/>
      <c r="E2103" s="293" t="s">
        <v>11515</v>
      </c>
      <c r="F2103" s="293" t="s">
        <v>4750</v>
      </c>
      <c r="G2103" s="291">
        <v>60</v>
      </c>
      <c r="H2103" s="292">
        <v>0</v>
      </c>
      <c r="I2103" s="293" t="s">
        <v>4755</v>
      </c>
      <c r="J2103" s="293" t="s">
        <v>4756</v>
      </c>
      <c r="K2103" s="293" t="s">
        <v>4737</v>
      </c>
      <c r="L2103" s="293" t="s">
        <v>4738</v>
      </c>
      <c r="M2103" s="293" t="s">
        <v>4916</v>
      </c>
      <c r="N2103" s="293" t="s">
        <v>8321</v>
      </c>
      <c r="O2103" s="293" t="s">
        <v>11515</v>
      </c>
      <c r="P2103" s="293" t="s">
        <v>11516</v>
      </c>
      <c r="Q2103" s="293" t="s">
        <v>4741</v>
      </c>
    </row>
    <row r="2104" spans="1:17" x14ac:dyDescent="0.25">
      <c r="A2104" s="293" t="s">
        <v>11529</v>
      </c>
      <c r="B2104" s="293" t="s">
        <v>11530</v>
      </c>
      <c r="C2104" s="293" t="s">
        <v>11531</v>
      </c>
      <c r="D2104" s="293"/>
      <c r="E2104" s="293" t="s">
        <v>11518</v>
      </c>
      <c r="F2104" s="293" t="s">
        <v>4750</v>
      </c>
      <c r="G2104" s="291">
        <v>60</v>
      </c>
      <c r="H2104" s="292">
        <v>0</v>
      </c>
      <c r="I2104" s="293" t="s">
        <v>4816</v>
      </c>
      <c r="J2104" s="293" t="s">
        <v>4817</v>
      </c>
      <c r="K2104" s="293" t="s">
        <v>4737</v>
      </c>
      <c r="L2104" s="293" t="s">
        <v>4738</v>
      </c>
      <c r="M2104" s="293" t="s">
        <v>5121</v>
      </c>
      <c r="N2104" s="293"/>
      <c r="O2104" s="293" t="s">
        <v>11515</v>
      </c>
      <c r="P2104" s="293" t="s">
        <v>11516</v>
      </c>
      <c r="Q2104" s="293" t="s">
        <v>4741</v>
      </c>
    </row>
    <row r="2105" spans="1:17" x14ac:dyDescent="0.25">
      <c r="A2105" s="293" t="s">
        <v>11532</v>
      </c>
      <c r="B2105" s="293" t="s">
        <v>11533</v>
      </c>
      <c r="C2105" s="293" t="s">
        <v>11534</v>
      </c>
      <c r="D2105" s="293"/>
      <c r="E2105" s="293" t="s">
        <v>11535</v>
      </c>
      <c r="F2105" s="293" t="s">
        <v>4750</v>
      </c>
      <c r="G2105" s="291">
        <v>60</v>
      </c>
      <c r="H2105" s="292">
        <v>0</v>
      </c>
      <c r="I2105" s="293" t="s">
        <v>4838</v>
      </c>
      <c r="J2105" s="293" t="s">
        <v>4839</v>
      </c>
      <c r="K2105" s="293" t="s">
        <v>4737</v>
      </c>
      <c r="L2105" s="293" t="s">
        <v>4840</v>
      </c>
      <c r="M2105" s="293" t="s">
        <v>5230</v>
      </c>
      <c r="N2105" s="293"/>
      <c r="O2105" s="293" t="s">
        <v>11515</v>
      </c>
      <c r="P2105" s="293" t="s">
        <v>11516</v>
      </c>
      <c r="Q2105" s="293" t="s">
        <v>4741</v>
      </c>
    </row>
    <row r="2106" spans="1:17" x14ac:dyDescent="0.25">
      <c r="A2106" s="293" t="s">
        <v>11536</v>
      </c>
      <c r="B2106" s="293" t="s">
        <v>11537</v>
      </c>
      <c r="C2106" s="293" t="s">
        <v>11538</v>
      </c>
      <c r="D2106" s="293"/>
      <c r="E2106" s="293" t="s">
        <v>11535</v>
      </c>
      <c r="F2106" s="293" t="s">
        <v>4750</v>
      </c>
      <c r="G2106" s="291">
        <v>60</v>
      </c>
      <c r="H2106" s="292">
        <v>0</v>
      </c>
      <c r="I2106" s="293" t="s">
        <v>4850</v>
      </c>
      <c r="J2106" s="293" t="s">
        <v>4851</v>
      </c>
      <c r="K2106" s="293" t="s">
        <v>4737</v>
      </c>
      <c r="L2106" s="293" t="s">
        <v>4840</v>
      </c>
      <c r="M2106" s="293" t="s">
        <v>5333</v>
      </c>
      <c r="N2106" s="293"/>
      <c r="O2106" s="293" t="s">
        <v>11515</v>
      </c>
      <c r="P2106" s="293" t="s">
        <v>11516</v>
      </c>
      <c r="Q2106" s="293" t="s">
        <v>4741</v>
      </c>
    </row>
    <row r="2107" spans="1:17" x14ac:dyDescent="0.25">
      <c r="A2107" s="293" t="s">
        <v>11539</v>
      </c>
      <c r="B2107" s="293" t="s">
        <v>11540</v>
      </c>
      <c r="C2107" s="293" t="s">
        <v>11541</v>
      </c>
      <c r="D2107" s="293"/>
      <c r="E2107" s="293" t="s">
        <v>11535</v>
      </c>
      <c r="F2107" s="293" t="s">
        <v>4750</v>
      </c>
      <c r="G2107" s="291">
        <v>60</v>
      </c>
      <c r="H2107" s="292">
        <v>0</v>
      </c>
      <c r="I2107" s="293" t="s">
        <v>4850</v>
      </c>
      <c r="J2107" s="293" t="s">
        <v>4851</v>
      </c>
      <c r="K2107" s="293" t="s">
        <v>4737</v>
      </c>
      <c r="L2107" s="293" t="s">
        <v>4840</v>
      </c>
      <c r="M2107" s="293" t="s">
        <v>5202</v>
      </c>
      <c r="N2107" s="293"/>
      <c r="O2107" s="293" t="s">
        <v>11515</v>
      </c>
      <c r="P2107" s="293" t="s">
        <v>11516</v>
      </c>
      <c r="Q2107" s="293" t="s">
        <v>4741</v>
      </c>
    </row>
    <row r="2108" spans="1:17" x14ac:dyDescent="0.25">
      <c r="A2108" s="293" t="s">
        <v>11542</v>
      </c>
      <c r="B2108" s="293" t="s">
        <v>11543</v>
      </c>
      <c r="C2108" s="293" t="s">
        <v>11544</v>
      </c>
      <c r="D2108" s="293"/>
      <c r="E2108" s="293" t="s">
        <v>11535</v>
      </c>
      <c r="F2108" s="293" t="s">
        <v>4750</v>
      </c>
      <c r="G2108" s="291">
        <v>60</v>
      </c>
      <c r="H2108" s="292">
        <v>0</v>
      </c>
      <c r="I2108" s="293" t="s">
        <v>9482</v>
      </c>
      <c r="J2108" s="293" t="s">
        <v>9483</v>
      </c>
      <c r="K2108" s="293" t="s">
        <v>4737</v>
      </c>
      <c r="L2108" s="293" t="s">
        <v>4840</v>
      </c>
      <c r="M2108" s="293" t="s">
        <v>5220</v>
      </c>
      <c r="N2108" s="293"/>
      <c r="O2108" s="293" t="s">
        <v>11515</v>
      </c>
      <c r="P2108" s="293" t="s">
        <v>11516</v>
      </c>
      <c r="Q2108" s="293" t="s">
        <v>4741</v>
      </c>
    </row>
    <row r="2109" spans="1:17" x14ac:dyDescent="0.25">
      <c r="A2109" s="293" t="s">
        <v>11545</v>
      </c>
      <c r="B2109" s="293" t="s">
        <v>11546</v>
      </c>
      <c r="C2109" s="293" t="s">
        <v>11547</v>
      </c>
      <c r="D2109" s="293"/>
      <c r="E2109" s="293" t="s">
        <v>11518</v>
      </c>
      <c r="F2109" s="293" t="s">
        <v>4750</v>
      </c>
      <c r="G2109" s="291">
        <v>60</v>
      </c>
      <c r="H2109" s="292">
        <v>0</v>
      </c>
      <c r="I2109" s="293" t="s">
        <v>4816</v>
      </c>
      <c r="J2109" s="293" t="s">
        <v>4817</v>
      </c>
      <c r="K2109" s="293" t="s">
        <v>4737</v>
      </c>
      <c r="L2109" s="293" t="s">
        <v>4738</v>
      </c>
      <c r="M2109" s="293" t="s">
        <v>5121</v>
      </c>
      <c r="N2109" s="293"/>
      <c r="O2109" s="293" t="s">
        <v>11515</v>
      </c>
      <c r="P2109" s="293" t="s">
        <v>11516</v>
      </c>
      <c r="Q2109" s="293" t="s">
        <v>4741</v>
      </c>
    </row>
    <row r="2110" spans="1:17" x14ac:dyDescent="0.25">
      <c r="A2110" s="293" t="s">
        <v>11548</v>
      </c>
      <c r="B2110" s="293" t="s">
        <v>11549</v>
      </c>
      <c r="C2110" s="293" t="s">
        <v>11550</v>
      </c>
      <c r="D2110" s="293" t="s">
        <v>11551</v>
      </c>
      <c r="E2110" s="293" t="s">
        <v>11535</v>
      </c>
      <c r="F2110" s="293" t="s">
        <v>11552</v>
      </c>
      <c r="G2110" s="291">
        <v>60</v>
      </c>
      <c r="H2110" s="292">
        <v>0</v>
      </c>
      <c r="I2110" s="293" t="s">
        <v>4850</v>
      </c>
      <c r="J2110" s="293" t="s">
        <v>4851</v>
      </c>
      <c r="K2110" s="293" t="s">
        <v>4737</v>
      </c>
      <c r="L2110" s="293" t="s">
        <v>4840</v>
      </c>
      <c r="M2110" s="293" t="s">
        <v>5333</v>
      </c>
      <c r="N2110" s="293" t="s">
        <v>11553</v>
      </c>
      <c r="O2110" s="293" t="s">
        <v>11515</v>
      </c>
      <c r="P2110" s="293" t="s">
        <v>11516</v>
      </c>
      <c r="Q2110" s="293" t="s">
        <v>4741</v>
      </c>
    </row>
    <row r="2111" spans="1:17" x14ac:dyDescent="0.25">
      <c r="A2111" s="293" t="s">
        <v>11554</v>
      </c>
      <c r="B2111" s="293" t="s">
        <v>11555</v>
      </c>
      <c r="C2111" s="293" t="s">
        <v>11556</v>
      </c>
      <c r="D2111" s="293" t="s">
        <v>11557</v>
      </c>
      <c r="E2111" s="293" t="s">
        <v>11558</v>
      </c>
      <c r="F2111" s="293" t="s">
        <v>11559</v>
      </c>
      <c r="G2111" s="291">
        <v>60</v>
      </c>
      <c r="H2111" s="292">
        <v>0</v>
      </c>
      <c r="I2111" s="293"/>
      <c r="J2111" s="293"/>
      <c r="K2111" s="293" t="s">
        <v>4737</v>
      </c>
      <c r="L2111" s="293" t="s">
        <v>5051</v>
      </c>
      <c r="M2111" s="293"/>
      <c r="N2111" s="293"/>
      <c r="O2111" s="293" t="s">
        <v>11515</v>
      </c>
      <c r="P2111" s="293" t="s">
        <v>11516</v>
      </c>
      <c r="Q2111" s="293" t="s">
        <v>4741</v>
      </c>
    </row>
    <row r="2112" spans="1:17" x14ac:dyDescent="0.25">
      <c r="A2112" s="293" t="s">
        <v>11560</v>
      </c>
      <c r="B2112" s="293" t="s">
        <v>11561</v>
      </c>
      <c r="C2112" s="293" t="s">
        <v>11562</v>
      </c>
      <c r="D2112" s="293" t="s">
        <v>11563</v>
      </c>
      <c r="E2112" s="293" t="s">
        <v>11535</v>
      </c>
      <c r="F2112" s="293" t="s">
        <v>11564</v>
      </c>
      <c r="G2112" s="291">
        <v>60</v>
      </c>
      <c r="H2112" s="292">
        <v>0</v>
      </c>
      <c r="I2112" s="293" t="s">
        <v>4856</v>
      </c>
      <c r="J2112" s="293" t="s">
        <v>4857</v>
      </c>
      <c r="K2112" s="293" t="s">
        <v>4737</v>
      </c>
      <c r="L2112" s="293" t="s">
        <v>5186</v>
      </c>
      <c r="M2112" s="293" t="s">
        <v>4859</v>
      </c>
      <c r="N2112" s="293"/>
      <c r="O2112" s="293" t="s">
        <v>11515</v>
      </c>
      <c r="P2112" s="293" t="s">
        <v>11516</v>
      </c>
      <c r="Q2112" s="293" t="s">
        <v>4741</v>
      </c>
    </row>
    <row r="2113" spans="1:17" x14ac:dyDescent="0.25">
      <c r="A2113" s="293" t="s">
        <v>11565</v>
      </c>
      <c r="B2113" s="293" t="s">
        <v>11566</v>
      </c>
      <c r="C2113" s="293" t="s">
        <v>11567</v>
      </c>
      <c r="D2113" s="293" t="s">
        <v>11568</v>
      </c>
      <c r="E2113" s="293" t="s">
        <v>11558</v>
      </c>
      <c r="F2113" s="293" t="s">
        <v>11569</v>
      </c>
      <c r="G2113" s="291">
        <v>60</v>
      </c>
      <c r="H2113" s="292">
        <v>0</v>
      </c>
      <c r="I2113" s="293"/>
      <c r="J2113" s="293"/>
      <c r="K2113" s="293" t="s">
        <v>4737</v>
      </c>
      <c r="L2113" s="293" t="s">
        <v>7896</v>
      </c>
      <c r="M2113" s="293"/>
      <c r="N2113" s="293"/>
      <c r="O2113" s="293" t="s">
        <v>11515</v>
      </c>
      <c r="P2113" s="293" t="s">
        <v>11516</v>
      </c>
      <c r="Q2113" s="293" t="s">
        <v>4741</v>
      </c>
    </row>
    <row r="2114" spans="1:17" x14ac:dyDescent="0.25">
      <c r="A2114" s="293" t="s">
        <v>11570</v>
      </c>
      <c r="B2114" s="293" t="s">
        <v>11571</v>
      </c>
      <c r="C2114" s="293" t="s">
        <v>11572</v>
      </c>
      <c r="D2114" s="293" t="s">
        <v>11573</v>
      </c>
      <c r="E2114" s="293" t="s">
        <v>11558</v>
      </c>
      <c r="F2114" s="293" t="s">
        <v>11574</v>
      </c>
      <c r="G2114" s="291">
        <v>60</v>
      </c>
      <c r="H2114" s="292">
        <v>0</v>
      </c>
      <c r="I2114" s="293"/>
      <c r="J2114" s="293"/>
      <c r="K2114" s="293" t="s">
        <v>4737</v>
      </c>
      <c r="L2114" s="293" t="s">
        <v>5047</v>
      </c>
      <c r="M2114" s="293"/>
      <c r="N2114" s="293"/>
      <c r="O2114" s="293" t="s">
        <v>11515</v>
      </c>
      <c r="P2114" s="293" t="s">
        <v>11516</v>
      </c>
      <c r="Q2114" s="293" t="s">
        <v>4741</v>
      </c>
    </row>
    <row r="2115" spans="1:17" x14ac:dyDescent="0.25">
      <c r="A2115" s="293" t="s">
        <v>11575</v>
      </c>
      <c r="B2115" s="293" t="s">
        <v>11576</v>
      </c>
      <c r="C2115" s="293" t="s">
        <v>11577</v>
      </c>
      <c r="D2115" s="293" t="s">
        <v>11578</v>
      </c>
      <c r="E2115" s="293" t="s">
        <v>11558</v>
      </c>
      <c r="F2115" s="293" t="s">
        <v>11579</v>
      </c>
      <c r="G2115" s="291">
        <v>60</v>
      </c>
      <c r="H2115" s="292">
        <v>0</v>
      </c>
      <c r="I2115" s="293"/>
      <c r="J2115" s="293"/>
      <c r="K2115" s="293" t="s">
        <v>4737</v>
      </c>
      <c r="L2115" s="293" t="s">
        <v>5087</v>
      </c>
      <c r="M2115" s="293"/>
      <c r="N2115" s="293"/>
      <c r="O2115" s="293" t="s">
        <v>11515</v>
      </c>
      <c r="P2115" s="293" t="s">
        <v>11516</v>
      </c>
      <c r="Q2115" s="293" t="s">
        <v>4741</v>
      </c>
    </row>
    <row r="2116" spans="1:17" x14ac:dyDescent="0.25">
      <c r="A2116" s="293" t="s">
        <v>11580</v>
      </c>
      <c r="B2116" s="293" t="s">
        <v>11581</v>
      </c>
      <c r="C2116" s="293" t="s">
        <v>11582</v>
      </c>
      <c r="D2116" s="293" t="s">
        <v>11583</v>
      </c>
      <c r="E2116" s="293" t="s">
        <v>11558</v>
      </c>
      <c r="F2116" s="293" t="s">
        <v>11584</v>
      </c>
      <c r="G2116" s="291">
        <v>60</v>
      </c>
      <c r="H2116" s="292">
        <v>0</v>
      </c>
      <c r="I2116" s="293"/>
      <c r="J2116" s="293"/>
      <c r="K2116" s="293" t="s">
        <v>4737</v>
      </c>
      <c r="L2116" s="293" t="s">
        <v>8653</v>
      </c>
      <c r="M2116" s="293"/>
      <c r="N2116" s="293"/>
      <c r="O2116" s="293" t="s">
        <v>11515</v>
      </c>
      <c r="P2116" s="293" t="s">
        <v>11516</v>
      </c>
      <c r="Q2116" s="293" t="s">
        <v>4741</v>
      </c>
    </row>
    <row r="2117" spans="1:17" x14ac:dyDescent="0.25">
      <c r="A2117" s="293" t="s">
        <v>11585</v>
      </c>
      <c r="B2117" s="293" t="s">
        <v>11586</v>
      </c>
      <c r="C2117" s="293" t="s">
        <v>11587</v>
      </c>
      <c r="D2117" s="293" t="s">
        <v>11588</v>
      </c>
      <c r="E2117" s="293" t="s">
        <v>11558</v>
      </c>
      <c r="F2117" s="293" t="s">
        <v>11589</v>
      </c>
      <c r="G2117" s="291">
        <v>60</v>
      </c>
      <c r="H2117" s="292">
        <v>0</v>
      </c>
      <c r="I2117" s="293"/>
      <c r="J2117" s="293"/>
      <c r="K2117" s="293" t="s">
        <v>4737</v>
      </c>
      <c r="L2117" s="293" t="s">
        <v>4738</v>
      </c>
      <c r="M2117" s="293"/>
      <c r="N2117" s="293"/>
      <c r="O2117" s="293" t="s">
        <v>11515</v>
      </c>
      <c r="P2117" s="293" t="s">
        <v>11516</v>
      </c>
      <c r="Q2117" s="293" t="s">
        <v>4741</v>
      </c>
    </row>
    <row r="2118" spans="1:17" x14ac:dyDescent="0.25">
      <c r="A2118" s="293" t="s">
        <v>11590</v>
      </c>
      <c r="B2118" s="293" t="s">
        <v>11591</v>
      </c>
      <c r="C2118" s="293" t="s">
        <v>11592</v>
      </c>
      <c r="D2118" s="293" t="s">
        <v>11593</v>
      </c>
      <c r="E2118" s="293" t="s">
        <v>11558</v>
      </c>
      <c r="F2118" s="293" t="s">
        <v>11594</v>
      </c>
      <c r="G2118" s="291">
        <v>60</v>
      </c>
      <c r="H2118" s="292">
        <v>0</v>
      </c>
      <c r="I2118" s="293"/>
      <c r="J2118" s="293"/>
      <c r="K2118" s="293" t="s">
        <v>4737</v>
      </c>
      <c r="L2118" s="293" t="s">
        <v>4738</v>
      </c>
      <c r="M2118" s="293"/>
      <c r="N2118" s="293"/>
      <c r="O2118" s="293" t="s">
        <v>11515</v>
      </c>
      <c r="P2118" s="293" t="s">
        <v>11516</v>
      </c>
      <c r="Q2118" s="293" t="s">
        <v>4741</v>
      </c>
    </row>
    <row r="2119" spans="1:17" x14ac:dyDescent="0.25">
      <c r="A2119" s="293" t="s">
        <v>11595</v>
      </c>
      <c r="B2119" s="293" t="s">
        <v>11596</v>
      </c>
      <c r="C2119" s="293" t="s">
        <v>11597</v>
      </c>
      <c r="D2119" s="293" t="s">
        <v>11598</v>
      </c>
      <c r="E2119" s="293" t="s">
        <v>11558</v>
      </c>
      <c r="F2119" s="293" t="s">
        <v>11599</v>
      </c>
      <c r="G2119" s="291">
        <v>60</v>
      </c>
      <c r="H2119" s="292">
        <v>0</v>
      </c>
      <c r="I2119" s="293"/>
      <c r="J2119" s="293"/>
      <c r="K2119" s="293" t="s">
        <v>4737</v>
      </c>
      <c r="L2119" s="293" t="s">
        <v>4870</v>
      </c>
      <c r="M2119" s="293"/>
      <c r="N2119" s="293"/>
      <c r="O2119" s="293" t="s">
        <v>11515</v>
      </c>
      <c r="P2119" s="293" t="s">
        <v>11516</v>
      </c>
      <c r="Q2119" s="293" t="s">
        <v>4741</v>
      </c>
    </row>
    <row r="2120" spans="1:17" x14ac:dyDescent="0.25">
      <c r="A2120" s="293" t="s">
        <v>11600</v>
      </c>
      <c r="B2120" s="293" t="s">
        <v>11601</v>
      </c>
      <c r="C2120" s="293" t="s">
        <v>11602</v>
      </c>
      <c r="D2120" s="293" t="s">
        <v>11603</v>
      </c>
      <c r="E2120" s="293" t="s">
        <v>11535</v>
      </c>
      <c r="F2120" s="293" t="s">
        <v>11604</v>
      </c>
      <c r="G2120" s="291">
        <v>60</v>
      </c>
      <c r="H2120" s="292">
        <v>0</v>
      </c>
      <c r="I2120" s="293" t="s">
        <v>4856</v>
      </c>
      <c r="J2120" s="293" t="s">
        <v>4857</v>
      </c>
      <c r="K2120" s="293" t="s">
        <v>4737</v>
      </c>
      <c r="L2120" s="293" t="s">
        <v>5314</v>
      </c>
      <c r="M2120" s="293" t="s">
        <v>4859</v>
      </c>
      <c r="N2120" s="293"/>
      <c r="O2120" s="293" t="s">
        <v>11515</v>
      </c>
      <c r="P2120" s="293" t="s">
        <v>11516</v>
      </c>
      <c r="Q2120" s="293" t="s">
        <v>4741</v>
      </c>
    </row>
    <row r="2121" spans="1:17" x14ac:dyDescent="0.25">
      <c r="A2121" s="293" t="s">
        <v>11605</v>
      </c>
      <c r="B2121" s="293" t="s">
        <v>11606</v>
      </c>
      <c r="C2121" s="293" t="s">
        <v>11607</v>
      </c>
      <c r="D2121" s="293" t="s">
        <v>11608</v>
      </c>
      <c r="E2121" s="293" t="s">
        <v>11558</v>
      </c>
      <c r="F2121" s="293" t="s">
        <v>11609</v>
      </c>
      <c r="G2121" s="291">
        <v>60</v>
      </c>
      <c r="H2121" s="292">
        <v>0</v>
      </c>
      <c r="I2121" s="293" t="s">
        <v>4856</v>
      </c>
      <c r="J2121" s="293" t="s">
        <v>4857</v>
      </c>
      <c r="K2121" s="293" t="s">
        <v>4737</v>
      </c>
      <c r="L2121" s="293" t="s">
        <v>9367</v>
      </c>
      <c r="M2121" s="293" t="s">
        <v>4859</v>
      </c>
      <c r="N2121" s="293"/>
      <c r="O2121" s="293" t="s">
        <v>11515</v>
      </c>
      <c r="P2121" s="293" t="s">
        <v>11516</v>
      </c>
      <c r="Q2121" s="293" t="s">
        <v>4741</v>
      </c>
    </row>
    <row r="2122" spans="1:17" x14ac:dyDescent="0.25">
      <c r="A2122" s="293" t="s">
        <v>11610</v>
      </c>
      <c r="B2122" s="293" t="s">
        <v>11611</v>
      </c>
      <c r="C2122" s="293" t="s">
        <v>11612</v>
      </c>
      <c r="D2122" s="293" t="s">
        <v>11613</v>
      </c>
      <c r="E2122" s="293" t="s">
        <v>11558</v>
      </c>
      <c r="F2122" s="293" t="s">
        <v>11614</v>
      </c>
      <c r="G2122" s="291">
        <v>60</v>
      </c>
      <c r="H2122" s="292">
        <v>0</v>
      </c>
      <c r="I2122" s="293"/>
      <c r="J2122" s="293"/>
      <c r="K2122" s="293" t="s">
        <v>4737</v>
      </c>
      <c r="L2122" s="293" t="s">
        <v>5117</v>
      </c>
      <c r="M2122" s="293"/>
      <c r="N2122" s="293"/>
      <c r="O2122" s="293" t="s">
        <v>11515</v>
      </c>
      <c r="P2122" s="293" t="s">
        <v>11516</v>
      </c>
      <c r="Q2122" s="293" t="s">
        <v>4741</v>
      </c>
    </row>
    <row r="2123" spans="1:17" x14ac:dyDescent="0.25">
      <c r="A2123" s="293" t="s">
        <v>11615</v>
      </c>
      <c r="B2123" s="293" t="s">
        <v>11616</v>
      </c>
      <c r="C2123" s="293" t="s">
        <v>11617</v>
      </c>
      <c r="D2123" s="293" t="s">
        <v>11618</v>
      </c>
      <c r="E2123" s="293" t="s">
        <v>11558</v>
      </c>
      <c r="F2123" s="293" t="s">
        <v>11619</v>
      </c>
      <c r="G2123" s="291">
        <v>60</v>
      </c>
      <c r="H2123" s="292">
        <v>0</v>
      </c>
      <c r="I2123" s="293"/>
      <c r="J2123" s="293"/>
      <c r="K2123" s="293" t="s">
        <v>4737</v>
      </c>
      <c r="L2123" s="293" t="s">
        <v>5087</v>
      </c>
      <c r="M2123" s="293"/>
      <c r="N2123" s="293"/>
      <c r="O2123" s="293" t="s">
        <v>11515</v>
      </c>
      <c r="P2123" s="293" t="s">
        <v>11516</v>
      </c>
      <c r="Q2123" s="293" t="s">
        <v>4741</v>
      </c>
    </row>
    <row r="2124" spans="1:17" x14ac:dyDescent="0.25">
      <c r="A2124" s="293" t="s">
        <v>11620</v>
      </c>
      <c r="B2124" s="293" t="s">
        <v>11621</v>
      </c>
      <c r="C2124" s="293" t="s">
        <v>11622</v>
      </c>
      <c r="D2124" s="293"/>
      <c r="E2124" s="293" t="s">
        <v>11518</v>
      </c>
      <c r="F2124" s="293"/>
      <c r="G2124" s="291"/>
      <c r="H2124" s="292">
        <v>0</v>
      </c>
      <c r="I2124" s="293" t="s">
        <v>4803</v>
      </c>
      <c r="J2124" s="293" t="s">
        <v>4804</v>
      </c>
      <c r="K2124" s="293" t="s">
        <v>4737</v>
      </c>
      <c r="L2124" s="293" t="s">
        <v>11623</v>
      </c>
      <c r="M2124" s="293"/>
      <c r="N2124" s="293" t="s">
        <v>11624</v>
      </c>
      <c r="O2124" s="293" t="s">
        <v>11515</v>
      </c>
      <c r="P2124" s="293" t="s">
        <v>11516</v>
      </c>
      <c r="Q2124" s="293" t="s">
        <v>4741</v>
      </c>
    </row>
    <row r="2125" spans="1:17" x14ac:dyDescent="0.25">
      <c r="A2125" s="293" t="s">
        <v>11625</v>
      </c>
      <c r="B2125" s="293" t="s">
        <v>11626</v>
      </c>
      <c r="C2125" s="293" t="s">
        <v>11627</v>
      </c>
      <c r="D2125" s="293"/>
      <c r="E2125" s="293" t="s">
        <v>4745</v>
      </c>
      <c r="F2125" s="293" t="s">
        <v>11628</v>
      </c>
      <c r="G2125" s="291"/>
      <c r="H2125" s="292">
        <v>0</v>
      </c>
      <c r="I2125" s="293" t="s">
        <v>4755</v>
      </c>
      <c r="J2125" s="293" t="s">
        <v>4756</v>
      </c>
      <c r="K2125" s="293" t="s">
        <v>4737</v>
      </c>
      <c r="L2125" s="293" t="s">
        <v>4738</v>
      </c>
      <c r="M2125" s="293" t="s">
        <v>4757</v>
      </c>
      <c r="N2125" s="293"/>
      <c r="O2125" s="293" t="s">
        <v>11625</v>
      </c>
      <c r="P2125" s="293" t="s">
        <v>11626</v>
      </c>
      <c r="Q2125" s="293" t="s">
        <v>4741</v>
      </c>
    </row>
    <row r="2126" spans="1:17" x14ac:dyDescent="0.25">
      <c r="A2126" s="293" t="s">
        <v>11629</v>
      </c>
      <c r="B2126" s="293" t="s">
        <v>11630</v>
      </c>
      <c r="C2126" s="293" t="s">
        <v>11631</v>
      </c>
      <c r="D2126" s="293"/>
      <c r="E2126" s="293" t="s">
        <v>4745</v>
      </c>
      <c r="F2126" s="293" t="s">
        <v>11632</v>
      </c>
      <c r="G2126" s="291">
        <v>60</v>
      </c>
      <c r="H2126" s="292">
        <v>0</v>
      </c>
      <c r="I2126" s="293" t="s">
        <v>4755</v>
      </c>
      <c r="J2126" s="293" t="s">
        <v>4756</v>
      </c>
      <c r="K2126" s="293" t="s">
        <v>4737</v>
      </c>
      <c r="L2126" s="293" t="s">
        <v>4738</v>
      </c>
      <c r="M2126" s="293" t="s">
        <v>4757</v>
      </c>
      <c r="N2126" s="293"/>
      <c r="O2126" s="293" t="s">
        <v>11629</v>
      </c>
      <c r="P2126" s="293" t="s">
        <v>11630</v>
      </c>
      <c r="Q2126" s="293" t="s">
        <v>4741</v>
      </c>
    </row>
    <row r="2127" spans="1:17" x14ac:dyDescent="0.25">
      <c r="A2127" s="293" t="s">
        <v>11633</v>
      </c>
      <c r="B2127" s="293" t="s">
        <v>11634</v>
      </c>
      <c r="C2127" s="293" t="s">
        <v>11635</v>
      </c>
      <c r="D2127" s="293" t="s">
        <v>4750</v>
      </c>
      <c r="E2127" s="293" t="s">
        <v>4745</v>
      </c>
      <c r="F2127" s="293" t="s">
        <v>4750</v>
      </c>
      <c r="G2127" s="291">
        <v>60</v>
      </c>
      <c r="H2127" s="292">
        <v>0</v>
      </c>
      <c r="I2127" s="293" t="s">
        <v>4816</v>
      </c>
      <c r="J2127" s="293" t="s">
        <v>4817</v>
      </c>
      <c r="K2127" s="293" t="s">
        <v>4737</v>
      </c>
      <c r="L2127" s="293" t="s">
        <v>4738</v>
      </c>
      <c r="M2127" s="293" t="s">
        <v>4818</v>
      </c>
      <c r="N2127" s="293"/>
      <c r="O2127" s="293" t="s">
        <v>11633</v>
      </c>
      <c r="P2127" s="293" t="s">
        <v>11634</v>
      </c>
      <c r="Q2127" s="293" t="s">
        <v>4741</v>
      </c>
    </row>
    <row r="2128" spans="1:17" x14ac:dyDescent="0.25">
      <c r="A2128" s="293" t="s">
        <v>11636</v>
      </c>
      <c r="B2128" s="293" t="s">
        <v>11637</v>
      </c>
      <c r="C2128" s="293" t="s">
        <v>11638</v>
      </c>
      <c r="D2128" s="293" t="s">
        <v>11639</v>
      </c>
      <c r="E2128" s="293" t="s">
        <v>4973</v>
      </c>
      <c r="F2128" s="293" t="s">
        <v>11640</v>
      </c>
      <c r="G2128" s="291">
        <v>30</v>
      </c>
      <c r="H2128" s="292">
        <v>30</v>
      </c>
      <c r="I2128" s="293" t="s">
        <v>4856</v>
      </c>
      <c r="J2128" s="293" t="s">
        <v>4857</v>
      </c>
      <c r="K2128" s="293" t="s">
        <v>4737</v>
      </c>
      <c r="L2128" s="293" t="s">
        <v>5472</v>
      </c>
      <c r="M2128" s="293" t="s">
        <v>4859</v>
      </c>
      <c r="N2128" s="293" t="s">
        <v>11641</v>
      </c>
      <c r="O2128" s="293" t="s">
        <v>11636</v>
      </c>
      <c r="P2128" s="293" t="s">
        <v>11637</v>
      </c>
      <c r="Q2128" s="293" t="s">
        <v>4741</v>
      </c>
    </row>
    <row r="2129" spans="1:17" x14ac:dyDescent="0.25">
      <c r="A2129" s="293" t="s">
        <v>11642</v>
      </c>
      <c r="B2129" s="293" t="s">
        <v>11637</v>
      </c>
      <c r="C2129" s="293" t="s">
        <v>11643</v>
      </c>
      <c r="D2129" s="293" t="s">
        <v>11639</v>
      </c>
      <c r="E2129" s="293" t="s">
        <v>11644</v>
      </c>
      <c r="F2129" s="293" t="s">
        <v>4750</v>
      </c>
      <c r="G2129" s="291">
        <v>30</v>
      </c>
      <c r="H2129" s="292">
        <v>30</v>
      </c>
      <c r="I2129" s="293" t="s">
        <v>4856</v>
      </c>
      <c r="J2129" s="293" t="s">
        <v>4857</v>
      </c>
      <c r="K2129" s="293" t="s">
        <v>4737</v>
      </c>
      <c r="L2129" s="293" t="s">
        <v>5472</v>
      </c>
      <c r="M2129" s="293" t="s">
        <v>4859</v>
      </c>
      <c r="N2129" s="293"/>
      <c r="O2129" s="293" t="s">
        <v>11636</v>
      </c>
      <c r="P2129" s="293" t="s">
        <v>11637</v>
      </c>
      <c r="Q2129" s="293" t="s">
        <v>4741</v>
      </c>
    </row>
    <row r="2130" spans="1:17" x14ac:dyDescent="0.25">
      <c r="A2130" s="293" t="s">
        <v>11645</v>
      </c>
      <c r="B2130" s="293" t="s">
        <v>11637</v>
      </c>
      <c r="C2130" s="293" t="s">
        <v>11646</v>
      </c>
      <c r="D2130" s="293" t="s">
        <v>11639</v>
      </c>
      <c r="E2130" s="293" t="s">
        <v>11644</v>
      </c>
      <c r="F2130" s="293" t="s">
        <v>4750</v>
      </c>
      <c r="G2130" s="291">
        <v>30</v>
      </c>
      <c r="H2130" s="292">
        <v>30</v>
      </c>
      <c r="I2130" s="293" t="s">
        <v>4856</v>
      </c>
      <c r="J2130" s="293" t="s">
        <v>4857</v>
      </c>
      <c r="K2130" s="293" t="s">
        <v>4737</v>
      </c>
      <c r="L2130" s="293" t="s">
        <v>5472</v>
      </c>
      <c r="M2130" s="293" t="s">
        <v>4859</v>
      </c>
      <c r="N2130" s="293"/>
      <c r="O2130" s="293" t="s">
        <v>11636</v>
      </c>
      <c r="P2130" s="293" t="s">
        <v>11637</v>
      </c>
      <c r="Q2130" s="293" t="s">
        <v>4741</v>
      </c>
    </row>
    <row r="2131" spans="1:17" x14ac:dyDescent="0.25">
      <c r="A2131" s="293" t="s">
        <v>11647</v>
      </c>
      <c r="B2131" s="293" t="s">
        <v>11637</v>
      </c>
      <c r="C2131" s="293" t="s">
        <v>11648</v>
      </c>
      <c r="D2131" s="293" t="s">
        <v>11639</v>
      </c>
      <c r="E2131" s="293" t="s">
        <v>11644</v>
      </c>
      <c r="F2131" s="293" t="s">
        <v>4750</v>
      </c>
      <c r="G2131" s="291">
        <v>30</v>
      </c>
      <c r="H2131" s="292">
        <v>30</v>
      </c>
      <c r="I2131" s="293" t="s">
        <v>4856</v>
      </c>
      <c r="J2131" s="293" t="s">
        <v>4857</v>
      </c>
      <c r="K2131" s="293" t="s">
        <v>4737</v>
      </c>
      <c r="L2131" s="293" t="s">
        <v>5472</v>
      </c>
      <c r="M2131" s="293" t="s">
        <v>4859</v>
      </c>
      <c r="N2131" s="293"/>
      <c r="O2131" s="293" t="s">
        <v>11636</v>
      </c>
      <c r="P2131" s="293" t="s">
        <v>11637</v>
      </c>
      <c r="Q2131" s="293" t="s">
        <v>4741</v>
      </c>
    </row>
    <row r="2132" spans="1:17" x14ac:dyDescent="0.25">
      <c r="A2132" s="293" t="s">
        <v>11649</v>
      </c>
      <c r="B2132" s="293" t="s">
        <v>11637</v>
      </c>
      <c r="C2132" s="293" t="s">
        <v>11643</v>
      </c>
      <c r="D2132" s="293" t="s">
        <v>11639</v>
      </c>
      <c r="E2132" s="293" t="s">
        <v>11644</v>
      </c>
      <c r="F2132" s="293" t="s">
        <v>4750</v>
      </c>
      <c r="G2132" s="291">
        <v>30</v>
      </c>
      <c r="H2132" s="292">
        <v>30</v>
      </c>
      <c r="I2132" s="293" t="s">
        <v>4856</v>
      </c>
      <c r="J2132" s="293" t="s">
        <v>4857</v>
      </c>
      <c r="K2132" s="293" t="s">
        <v>4737</v>
      </c>
      <c r="L2132" s="293" t="s">
        <v>5472</v>
      </c>
      <c r="M2132" s="293" t="s">
        <v>4859</v>
      </c>
      <c r="N2132" s="293"/>
      <c r="O2132" s="293" t="s">
        <v>11636</v>
      </c>
      <c r="P2132" s="293" t="s">
        <v>11637</v>
      </c>
      <c r="Q2132" s="293" t="s">
        <v>4741</v>
      </c>
    </row>
    <row r="2133" spans="1:17" x14ac:dyDescent="0.25">
      <c r="A2133" s="293" t="s">
        <v>11650</v>
      </c>
      <c r="B2133" s="293" t="s">
        <v>11637</v>
      </c>
      <c r="C2133" s="293" t="s">
        <v>11651</v>
      </c>
      <c r="D2133" s="293" t="s">
        <v>11639</v>
      </c>
      <c r="E2133" s="293" t="s">
        <v>11644</v>
      </c>
      <c r="F2133" s="293" t="s">
        <v>4750</v>
      </c>
      <c r="G2133" s="291">
        <v>30</v>
      </c>
      <c r="H2133" s="292">
        <v>30</v>
      </c>
      <c r="I2133" s="293" t="s">
        <v>4856</v>
      </c>
      <c r="J2133" s="293" t="s">
        <v>4857</v>
      </c>
      <c r="K2133" s="293" t="s">
        <v>4737</v>
      </c>
      <c r="L2133" s="293" t="s">
        <v>5472</v>
      </c>
      <c r="M2133" s="293" t="s">
        <v>4859</v>
      </c>
      <c r="N2133" s="293"/>
      <c r="O2133" s="293" t="s">
        <v>11636</v>
      </c>
      <c r="P2133" s="293" t="s">
        <v>11637</v>
      </c>
      <c r="Q2133" s="293" t="s">
        <v>4741</v>
      </c>
    </row>
    <row r="2134" spans="1:17" x14ac:dyDescent="0.25">
      <c r="A2134" s="293" t="s">
        <v>11652</v>
      </c>
      <c r="B2134" s="293" t="s">
        <v>11637</v>
      </c>
      <c r="C2134" s="293" t="s">
        <v>11653</v>
      </c>
      <c r="D2134" s="293" t="s">
        <v>11639</v>
      </c>
      <c r="E2134" s="293" t="s">
        <v>11644</v>
      </c>
      <c r="F2134" s="293" t="s">
        <v>4750</v>
      </c>
      <c r="G2134" s="291">
        <v>30</v>
      </c>
      <c r="H2134" s="292">
        <v>30</v>
      </c>
      <c r="I2134" s="293" t="s">
        <v>4856</v>
      </c>
      <c r="J2134" s="293" t="s">
        <v>4857</v>
      </c>
      <c r="K2134" s="293" t="s">
        <v>4737</v>
      </c>
      <c r="L2134" s="293" t="s">
        <v>5472</v>
      </c>
      <c r="M2134" s="293" t="s">
        <v>4859</v>
      </c>
      <c r="N2134" s="293"/>
      <c r="O2134" s="293" t="s">
        <v>11636</v>
      </c>
      <c r="P2134" s="293" t="s">
        <v>11637</v>
      </c>
      <c r="Q2134" s="293" t="s">
        <v>4741</v>
      </c>
    </row>
    <row r="2135" spans="1:17" x14ac:dyDescent="0.25">
      <c r="A2135" s="293" t="s">
        <v>11654</v>
      </c>
      <c r="B2135" s="293" t="s">
        <v>11655</v>
      </c>
      <c r="C2135" s="293" t="s">
        <v>11656</v>
      </c>
      <c r="D2135" s="293" t="s">
        <v>11639</v>
      </c>
      <c r="E2135" s="293" t="s">
        <v>11644</v>
      </c>
      <c r="F2135" s="293" t="s">
        <v>4750</v>
      </c>
      <c r="G2135" s="291">
        <v>30</v>
      </c>
      <c r="H2135" s="292">
        <v>30</v>
      </c>
      <c r="I2135" s="293" t="s">
        <v>4856</v>
      </c>
      <c r="J2135" s="293" t="s">
        <v>4857</v>
      </c>
      <c r="K2135" s="293" t="s">
        <v>4737</v>
      </c>
      <c r="L2135" s="293" t="s">
        <v>5472</v>
      </c>
      <c r="M2135" s="293" t="s">
        <v>4859</v>
      </c>
      <c r="N2135" s="293"/>
      <c r="O2135" s="293" t="s">
        <v>11636</v>
      </c>
      <c r="P2135" s="293" t="s">
        <v>11637</v>
      </c>
      <c r="Q2135" s="293" t="s">
        <v>4741</v>
      </c>
    </row>
    <row r="2136" spans="1:17" x14ac:dyDescent="0.25">
      <c r="A2136" s="293" t="s">
        <v>11657</v>
      </c>
      <c r="B2136" s="293" t="s">
        <v>11658</v>
      </c>
      <c r="C2136" s="293" t="s">
        <v>11659</v>
      </c>
      <c r="D2136" s="293" t="s">
        <v>11660</v>
      </c>
      <c r="E2136" s="293" t="s">
        <v>11644</v>
      </c>
      <c r="F2136" s="293" t="s">
        <v>11660</v>
      </c>
      <c r="G2136" s="291">
        <v>30</v>
      </c>
      <c r="H2136" s="292">
        <v>30</v>
      </c>
      <c r="I2136" s="293" t="s">
        <v>4856</v>
      </c>
      <c r="J2136" s="293" t="s">
        <v>4857</v>
      </c>
      <c r="K2136" s="293" t="s">
        <v>4737</v>
      </c>
      <c r="L2136" s="293" t="s">
        <v>5472</v>
      </c>
      <c r="M2136" s="293" t="s">
        <v>4859</v>
      </c>
      <c r="N2136" s="293"/>
      <c r="O2136" s="293" t="s">
        <v>11636</v>
      </c>
      <c r="P2136" s="293" t="s">
        <v>11637</v>
      </c>
      <c r="Q2136" s="293" t="s">
        <v>4741</v>
      </c>
    </row>
    <row r="2137" spans="1:17" x14ac:dyDescent="0.25">
      <c r="A2137" s="293" t="s">
        <v>11661</v>
      </c>
      <c r="B2137" s="293" t="s">
        <v>11662</v>
      </c>
      <c r="C2137" s="293" t="s">
        <v>11663</v>
      </c>
      <c r="D2137" s="293"/>
      <c r="E2137" s="293"/>
      <c r="F2137" s="293" t="s">
        <v>11664</v>
      </c>
      <c r="G2137" s="291"/>
      <c r="H2137" s="292">
        <v>0</v>
      </c>
      <c r="I2137" s="293"/>
      <c r="J2137" s="293"/>
      <c r="K2137" s="293" t="s">
        <v>4737</v>
      </c>
      <c r="L2137" s="293" t="s">
        <v>4840</v>
      </c>
      <c r="M2137" s="293" t="s">
        <v>5230</v>
      </c>
      <c r="N2137" s="293" t="s">
        <v>11665</v>
      </c>
      <c r="O2137" s="293" t="s">
        <v>11661</v>
      </c>
      <c r="P2137" s="293" t="s">
        <v>11662</v>
      </c>
      <c r="Q2137" s="293" t="s">
        <v>4741</v>
      </c>
    </row>
    <row r="2138" spans="1:17" x14ac:dyDescent="0.25">
      <c r="A2138" s="293" t="s">
        <v>11666</v>
      </c>
      <c r="B2138" s="293" t="s">
        <v>11667</v>
      </c>
      <c r="C2138" s="293" t="s">
        <v>11668</v>
      </c>
      <c r="D2138" s="293"/>
      <c r="E2138" s="293" t="s">
        <v>4745</v>
      </c>
      <c r="F2138" s="293" t="s">
        <v>11669</v>
      </c>
      <c r="G2138" s="291">
        <v>60</v>
      </c>
      <c r="H2138" s="292">
        <v>0</v>
      </c>
      <c r="I2138" s="293" t="s">
        <v>11670</v>
      </c>
      <c r="J2138" s="293" t="s">
        <v>11671</v>
      </c>
      <c r="K2138" s="293" t="s">
        <v>4737</v>
      </c>
      <c r="L2138" s="293" t="s">
        <v>4738</v>
      </c>
      <c r="M2138" s="293"/>
      <c r="N2138" s="293"/>
      <c r="O2138" s="293" t="s">
        <v>11666</v>
      </c>
      <c r="P2138" s="293" t="s">
        <v>11667</v>
      </c>
      <c r="Q2138" s="293" t="s">
        <v>4741</v>
      </c>
    </row>
    <row r="2139" spans="1:17" x14ac:dyDescent="0.25">
      <c r="A2139" s="293" t="s">
        <v>11672</v>
      </c>
      <c r="B2139" s="293" t="s">
        <v>11673</v>
      </c>
      <c r="C2139" s="293" t="s">
        <v>11674</v>
      </c>
      <c r="D2139" s="293"/>
      <c r="E2139" s="293"/>
      <c r="F2139" s="293" t="s">
        <v>11675</v>
      </c>
      <c r="G2139" s="291"/>
      <c r="H2139" s="292">
        <v>0</v>
      </c>
      <c r="I2139" s="293"/>
      <c r="J2139" s="293"/>
      <c r="K2139" s="293" t="s">
        <v>4737</v>
      </c>
      <c r="L2139" s="293" t="s">
        <v>4840</v>
      </c>
      <c r="M2139" s="293" t="s">
        <v>4852</v>
      </c>
      <c r="N2139" s="293"/>
      <c r="O2139" s="293" t="s">
        <v>11672</v>
      </c>
      <c r="P2139" s="293" t="s">
        <v>11673</v>
      </c>
      <c r="Q2139" s="293" t="s">
        <v>4741</v>
      </c>
    </row>
    <row r="2140" spans="1:17" x14ac:dyDescent="0.25">
      <c r="A2140" s="293" t="s">
        <v>11676</v>
      </c>
      <c r="B2140" s="293" t="s">
        <v>11677</v>
      </c>
      <c r="C2140" s="293" t="s">
        <v>11678</v>
      </c>
      <c r="D2140" s="293"/>
      <c r="E2140" s="293" t="s">
        <v>4745</v>
      </c>
      <c r="F2140" s="293" t="s">
        <v>11679</v>
      </c>
      <c r="G2140" s="291"/>
      <c r="H2140" s="292">
        <v>0</v>
      </c>
      <c r="I2140" s="293" t="s">
        <v>4746</v>
      </c>
      <c r="J2140" s="293" t="s">
        <v>4747</v>
      </c>
      <c r="K2140" s="293" t="s">
        <v>4737</v>
      </c>
      <c r="L2140" s="293" t="s">
        <v>4738</v>
      </c>
      <c r="M2140" s="293" t="s">
        <v>5328</v>
      </c>
      <c r="N2140" s="293"/>
      <c r="O2140" s="293" t="s">
        <v>11676</v>
      </c>
      <c r="P2140" s="293" t="s">
        <v>11677</v>
      </c>
      <c r="Q2140" s="293" t="s">
        <v>4741</v>
      </c>
    </row>
    <row r="2141" spans="1:17" x14ac:dyDescent="0.25">
      <c r="A2141" s="293" t="s">
        <v>11680</v>
      </c>
      <c r="B2141" s="293" t="s">
        <v>11681</v>
      </c>
      <c r="C2141" s="293" t="s">
        <v>11682</v>
      </c>
      <c r="D2141" s="293"/>
      <c r="E2141" s="293" t="s">
        <v>4745</v>
      </c>
      <c r="F2141" s="293" t="s">
        <v>11683</v>
      </c>
      <c r="G2141" s="291"/>
      <c r="H2141" s="292">
        <v>0</v>
      </c>
      <c r="I2141" s="293" t="s">
        <v>5149</v>
      </c>
      <c r="J2141" s="293" t="s">
        <v>5150</v>
      </c>
      <c r="K2141" s="293" t="s">
        <v>4737</v>
      </c>
      <c r="L2141" s="293" t="s">
        <v>4738</v>
      </c>
      <c r="M2141" s="293" t="s">
        <v>4739</v>
      </c>
      <c r="N2141" s="293" t="s">
        <v>11684</v>
      </c>
      <c r="O2141" s="293" t="s">
        <v>11680</v>
      </c>
      <c r="P2141" s="293" t="s">
        <v>11681</v>
      </c>
      <c r="Q2141" s="293" t="s">
        <v>4741</v>
      </c>
    </row>
    <row r="2142" spans="1:17" x14ac:dyDescent="0.25">
      <c r="A2142" s="293" t="s">
        <v>11685</v>
      </c>
      <c r="B2142" s="293" t="s">
        <v>11686</v>
      </c>
      <c r="C2142" s="293"/>
      <c r="D2142" s="293"/>
      <c r="E2142" s="293"/>
      <c r="F2142" s="293"/>
      <c r="G2142" s="291"/>
      <c r="H2142" s="292">
        <v>0</v>
      </c>
      <c r="I2142" s="293"/>
      <c r="J2142" s="293"/>
      <c r="K2142" s="293" t="s">
        <v>4737</v>
      </c>
      <c r="L2142" s="293"/>
      <c r="M2142" s="293"/>
      <c r="N2142" s="293"/>
      <c r="O2142" s="293" t="s">
        <v>11685</v>
      </c>
      <c r="P2142" s="293" t="s">
        <v>11686</v>
      </c>
      <c r="Q2142" s="293" t="s">
        <v>4741</v>
      </c>
    </row>
    <row r="2143" spans="1:17" x14ac:dyDescent="0.25">
      <c r="A2143" s="293" t="s">
        <v>11687</v>
      </c>
      <c r="B2143" s="293" t="s">
        <v>11688</v>
      </c>
      <c r="C2143" s="293" t="s">
        <v>11689</v>
      </c>
      <c r="D2143" s="293"/>
      <c r="E2143" s="293" t="s">
        <v>4973</v>
      </c>
      <c r="F2143" s="293" t="s">
        <v>11690</v>
      </c>
      <c r="G2143" s="291"/>
      <c r="H2143" s="292">
        <v>0</v>
      </c>
      <c r="I2143" s="293" t="s">
        <v>4856</v>
      </c>
      <c r="J2143" s="293" t="s">
        <v>4857</v>
      </c>
      <c r="K2143" s="293" t="s">
        <v>4737</v>
      </c>
      <c r="L2143" s="293" t="s">
        <v>7787</v>
      </c>
      <c r="M2143" s="293" t="s">
        <v>4859</v>
      </c>
      <c r="N2143" s="293" t="s">
        <v>11691</v>
      </c>
      <c r="O2143" s="293" t="s">
        <v>11687</v>
      </c>
      <c r="P2143" s="293" t="s">
        <v>11688</v>
      </c>
      <c r="Q2143" s="293" t="s">
        <v>4741</v>
      </c>
    </row>
    <row r="2144" spans="1:17" x14ac:dyDescent="0.25">
      <c r="A2144" s="293" t="s">
        <v>11692</v>
      </c>
      <c r="B2144" s="293" t="s">
        <v>11693</v>
      </c>
      <c r="C2144" s="293" t="s">
        <v>11694</v>
      </c>
      <c r="D2144" s="293"/>
      <c r="E2144" s="293" t="s">
        <v>4745</v>
      </c>
      <c r="F2144" s="293" t="s">
        <v>11695</v>
      </c>
      <c r="G2144" s="291"/>
      <c r="H2144" s="292">
        <v>0</v>
      </c>
      <c r="I2144" s="293" t="s">
        <v>4746</v>
      </c>
      <c r="J2144" s="293" t="s">
        <v>4747</v>
      </c>
      <c r="K2144" s="293" t="s">
        <v>4737</v>
      </c>
      <c r="L2144" s="293" t="s">
        <v>4738</v>
      </c>
      <c r="M2144" s="293" t="s">
        <v>4793</v>
      </c>
      <c r="N2144" s="293"/>
      <c r="O2144" s="293" t="s">
        <v>11692</v>
      </c>
      <c r="P2144" s="293" t="s">
        <v>11693</v>
      </c>
      <c r="Q2144" s="293" t="s">
        <v>4741</v>
      </c>
    </row>
    <row r="2145" spans="1:17" x14ac:dyDescent="0.25">
      <c r="A2145" s="293" t="s">
        <v>11696</v>
      </c>
      <c r="B2145" s="293" t="s">
        <v>11697</v>
      </c>
      <c r="C2145" s="293" t="s">
        <v>11698</v>
      </c>
      <c r="D2145" s="293"/>
      <c r="E2145" s="293" t="s">
        <v>4973</v>
      </c>
      <c r="F2145" s="293" t="s">
        <v>11699</v>
      </c>
      <c r="G2145" s="291"/>
      <c r="H2145" s="292">
        <v>0</v>
      </c>
      <c r="I2145" s="293" t="s">
        <v>4975</v>
      </c>
      <c r="J2145" s="293" t="s">
        <v>4976</v>
      </c>
      <c r="K2145" s="293" t="s">
        <v>4737</v>
      </c>
      <c r="L2145" s="293" t="s">
        <v>4840</v>
      </c>
      <c r="M2145" s="293" t="s">
        <v>4999</v>
      </c>
      <c r="N2145" s="293" t="s">
        <v>11700</v>
      </c>
      <c r="O2145" s="293" t="s">
        <v>11696</v>
      </c>
      <c r="P2145" s="293" t="s">
        <v>11697</v>
      </c>
      <c r="Q2145" s="293" t="s">
        <v>4741</v>
      </c>
    </row>
    <row r="2146" spans="1:17" x14ac:dyDescent="0.25">
      <c r="A2146" s="293" t="s">
        <v>11701</v>
      </c>
      <c r="B2146" s="293" t="s">
        <v>11702</v>
      </c>
      <c r="C2146" s="293" t="s">
        <v>11703</v>
      </c>
      <c r="D2146" s="293" t="s">
        <v>4750</v>
      </c>
      <c r="E2146" s="293" t="s">
        <v>4745</v>
      </c>
      <c r="F2146" s="293" t="s">
        <v>11704</v>
      </c>
      <c r="G2146" s="291"/>
      <c r="H2146" s="292">
        <v>0</v>
      </c>
      <c r="I2146" s="293" t="s">
        <v>4828</v>
      </c>
      <c r="J2146" s="293" t="s">
        <v>4829</v>
      </c>
      <c r="K2146" s="293" t="s">
        <v>4737</v>
      </c>
      <c r="L2146" s="293" t="s">
        <v>4738</v>
      </c>
      <c r="M2146" s="293" t="s">
        <v>4934</v>
      </c>
      <c r="N2146" s="293"/>
      <c r="O2146" s="293" t="s">
        <v>11701</v>
      </c>
      <c r="P2146" s="293" t="s">
        <v>11702</v>
      </c>
      <c r="Q2146" s="293" t="s">
        <v>8840</v>
      </c>
    </row>
    <row r="2147" spans="1:17" x14ac:dyDescent="0.25">
      <c r="A2147" s="293" t="s">
        <v>11705</v>
      </c>
      <c r="B2147" s="293" t="s">
        <v>11706</v>
      </c>
      <c r="C2147" s="293"/>
      <c r="D2147" s="293"/>
      <c r="E2147" s="293"/>
      <c r="F2147" s="293" t="s">
        <v>11707</v>
      </c>
      <c r="G2147" s="291"/>
      <c r="H2147" s="292">
        <v>0</v>
      </c>
      <c r="I2147" s="293"/>
      <c r="J2147" s="293"/>
      <c r="K2147" s="293" t="s">
        <v>4737</v>
      </c>
      <c r="L2147" s="293"/>
      <c r="M2147" s="293"/>
      <c r="N2147" s="293"/>
      <c r="O2147" s="293" t="s">
        <v>11705</v>
      </c>
      <c r="P2147" s="293" t="s">
        <v>11706</v>
      </c>
      <c r="Q2147" s="293" t="s">
        <v>8502</v>
      </c>
    </row>
    <row r="2148" spans="1:17" x14ac:dyDescent="0.25">
      <c r="A2148" s="293" t="s">
        <v>11708</v>
      </c>
      <c r="B2148" s="293" t="s">
        <v>11709</v>
      </c>
      <c r="C2148" s="293" t="s">
        <v>11710</v>
      </c>
      <c r="D2148" s="293"/>
      <c r="E2148" s="293"/>
      <c r="F2148" s="293" t="s">
        <v>11711</v>
      </c>
      <c r="G2148" s="291"/>
      <c r="H2148" s="292">
        <v>0</v>
      </c>
      <c r="I2148" s="293"/>
      <c r="J2148" s="293"/>
      <c r="K2148" s="293" t="s">
        <v>4737</v>
      </c>
      <c r="L2148" s="293" t="s">
        <v>4738</v>
      </c>
      <c r="M2148" s="293" t="s">
        <v>4818</v>
      </c>
      <c r="N2148" s="293"/>
      <c r="O2148" s="293" t="s">
        <v>11708</v>
      </c>
      <c r="P2148" s="293" t="s">
        <v>11709</v>
      </c>
      <c r="Q2148" s="293" t="s">
        <v>4741</v>
      </c>
    </row>
    <row r="2149" spans="1:17" x14ac:dyDescent="0.25">
      <c r="A2149" s="293" t="s">
        <v>11712</v>
      </c>
      <c r="B2149" s="293" t="s">
        <v>11713</v>
      </c>
      <c r="C2149" s="293" t="s">
        <v>11714</v>
      </c>
      <c r="D2149" s="293"/>
      <c r="E2149" s="293" t="s">
        <v>4745</v>
      </c>
      <c r="F2149" s="293" t="s">
        <v>11715</v>
      </c>
      <c r="G2149" s="291"/>
      <c r="H2149" s="292">
        <v>0</v>
      </c>
      <c r="I2149" s="293" t="s">
        <v>5149</v>
      </c>
      <c r="J2149" s="293" t="s">
        <v>5150</v>
      </c>
      <c r="K2149" s="293" t="s">
        <v>4737</v>
      </c>
      <c r="L2149" s="293" t="s">
        <v>4738</v>
      </c>
      <c r="M2149" s="293" t="s">
        <v>4748</v>
      </c>
      <c r="N2149" s="293" t="s">
        <v>7778</v>
      </c>
      <c r="O2149" s="293" t="s">
        <v>11712</v>
      </c>
      <c r="P2149" s="293" t="s">
        <v>11713</v>
      </c>
      <c r="Q2149" s="293" t="s">
        <v>4741</v>
      </c>
    </row>
    <row r="2150" spans="1:17" x14ac:dyDescent="0.25">
      <c r="A2150" s="293" t="s">
        <v>11716</v>
      </c>
      <c r="B2150" s="293" t="s">
        <v>11717</v>
      </c>
      <c r="C2150" s="293" t="s">
        <v>11718</v>
      </c>
      <c r="D2150" s="293"/>
      <c r="E2150" s="293" t="s">
        <v>4745</v>
      </c>
      <c r="F2150" s="293" t="s">
        <v>11719</v>
      </c>
      <c r="G2150" s="291"/>
      <c r="H2150" s="292">
        <v>0</v>
      </c>
      <c r="I2150" s="293"/>
      <c r="J2150" s="293"/>
      <c r="K2150" s="293" t="s">
        <v>4737</v>
      </c>
      <c r="L2150" s="293" t="s">
        <v>4738</v>
      </c>
      <c r="M2150" s="293" t="s">
        <v>4757</v>
      </c>
      <c r="N2150" s="293"/>
      <c r="O2150" s="293" t="s">
        <v>11716</v>
      </c>
      <c r="P2150" s="293" t="s">
        <v>11717</v>
      </c>
      <c r="Q2150" s="293" t="s">
        <v>4741</v>
      </c>
    </row>
    <row r="2151" spans="1:17" x14ac:dyDescent="0.25">
      <c r="A2151" s="293" t="s">
        <v>11720</v>
      </c>
      <c r="B2151" s="293" t="s">
        <v>11721</v>
      </c>
      <c r="C2151" s="293" t="s">
        <v>11722</v>
      </c>
      <c r="D2151" s="293"/>
      <c r="E2151" s="293"/>
      <c r="F2151" s="293" t="s">
        <v>11723</v>
      </c>
      <c r="G2151" s="291"/>
      <c r="H2151" s="292">
        <v>0</v>
      </c>
      <c r="I2151" s="293" t="s">
        <v>4783</v>
      </c>
      <c r="J2151" s="293" t="s">
        <v>4784</v>
      </c>
      <c r="K2151" s="293" t="s">
        <v>4737</v>
      </c>
      <c r="L2151" s="293" t="s">
        <v>4738</v>
      </c>
      <c r="M2151" s="293" t="s">
        <v>4934</v>
      </c>
      <c r="N2151" s="293" t="s">
        <v>7306</v>
      </c>
      <c r="O2151" s="293" t="s">
        <v>11720</v>
      </c>
      <c r="P2151" s="293" t="s">
        <v>11721</v>
      </c>
      <c r="Q2151" s="293" t="s">
        <v>4741</v>
      </c>
    </row>
    <row r="2152" spans="1:17" x14ac:dyDescent="0.25">
      <c r="A2152" s="293" t="s">
        <v>11724</v>
      </c>
      <c r="B2152" s="293" t="s">
        <v>11725</v>
      </c>
      <c r="C2152" s="293" t="s">
        <v>11726</v>
      </c>
      <c r="D2152" s="293"/>
      <c r="E2152" s="293"/>
      <c r="F2152" s="293" t="s">
        <v>11727</v>
      </c>
      <c r="G2152" s="291"/>
      <c r="H2152" s="292">
        <v>0</v>
      </c>
      <c r="I2152" s="293"/>
      <c r="J2152" s="293"/>
      <c r="K2152" s="293" t="s">
        <v>4737</v>
      </c>
      <c r="L2152" s="293" t="s">
        <v>4986</v>
      </c>
      <c r="M2152" s="293" t="s">
        <v>4806</v>
      </c>
      <c r="N2152" s="293"/>
      <c r="O2152" s="293" t="s">
        <v>11724</v>
      </c>
      <c r="P2152" s="293" t="s">
        <v>11725</v>
      </c>
      <c r="Q2152" s="293" t="s">
        <v>4741</v>
      </c>
    </row>
    <row r="2153" spans="1:17" x14ac:dyDescent="0.25">
      <c r="A2153" s="293" t="s">
        <v>11728</v>
      </c>
      <c r="B2153" s="293" t="s">
        <v>11729</v>
      </c>
      <c r="C2153" s="293" t="s">
        <v>11730</v>
      </c>
      <c r="D2153" s="293"/>
      <c r="E2153" s="293" t="s">
        <v>4745</v>
      </c>
      <c r="F2153" s="293" t="s">
        <v>11731</v>
      </c>
      <c r="G2153" s="291"/>
      <c r="H2153" s="292">
        <v>0</v>
      </c>
      <c r="I2153" s="293"/>
      <c r="J2153" s="293"/>
      <c r="K2153" s="293" t="s">
        <v>4737</v>
      </c>
      <c r="L2153" s="293" t="s">
        <v>4738</v>
      </c>
      <c r="M2153" s="293" t="s">
        <v>5095</v>
      </c>
      <c r="N2153" s="293"/>
      <c r="O2153" s="293" t="s">
        <v>11728</v>
      </c>
      <c r="P2153" s="293" t="s">
        <v>11729</v>
      </c>
      <c r="Q2153" s="293" t="s">
        <v>4741</v>
      </c>
    </row>
    <row r="2154" spans="1:17" x14ac:dyDescent="0.25">
      <c r="A2154" s="293" t="s">
        <v>11732</v>
      </c>
      <c r="B2154" s="293" t="s">
        <v>11733</v>
      </c>
      <c r="C2154" s="293" t="s">
        <v>11734</v>
      </c>
      <c r="D2154" s="293"/>
      <c r="E2154" s="293" t="s">
        <v>4745</v>
      </c>
      <c r="F2154" s="293" t="s">
        <v>11735</v>
      </c>
      <c r="G2154" s="291"/>
      <c r="H2154" s="292">
        <v>0</v>
      </c>
      <c r="I2154" s="293"/>
      <c r="J2154" s="293"/>
      <c r="K2154" s="293" t="s">
        <v>4737</v>
      </c>
      <c r="L2154" s="293" t="s">
        <v>4738</v>
      </c>
      <c r="M2154" s="293" t="s">
        <v>6447</v>
      </c>
      <c r="N2154" s="293"/>
      <c r="O2154" s="293" t="s">
        <v>18818</v>
      </c>
      <c r="P2154" s="293" t="s">
        <v>11733</v>
      </c>
      <c r="Q2154" s="293" t="s">
        <v>4741</v>
      </c>
    </row>
    <row r="2155" spans="1:17" x14ac:dyDescent="0.25">
      <c r="A2155" s="293" t="s">
        <v>11736</v>
      </c>
      <c r="B2155" s="293" t="s">
        <v>11737</v>
      </c>
      <c r="C2155" s="293" t="s">
        <v>11738</v>
      </c>
      <c r="D2155" s="293"/>
      <c r="E2155" s="293" t="s">
        <v>4745</v>
      </c>
      <c r="F2155" s="293" t="s">
        <v>4750</v>
      </c>
      <c r="G2155" s="291"/>
      <c r="H2155" s="292">
        <v>0</v>
      </c>
      <c r="I2155" s="293" t="s">
        <v>4755</v>
      </c>
      <c r="J2155" s="293" t="s">
        <v>4756</v>
      </c>
      <c r="K2155" s="293" t="s">
        <v>4737</v>
      </c>
      <c r="L2155" s="293" t="s">
        <v>4738</v>
      </c>
      <c r="M2155" s="293" t="s">
        <v>4934</v>
      </c>
      <c r="N2155" s="293" t="s">
        <v>7306</v>
      </c>
      <c r="O2155" s="293" t="s">
        <v>18818</v>
      </c>
      <c r="P2155" s="293" t="s">
        <v>11733</v>
      </c>
      <c r="Q2155" s="293" t="s">
        <v>4741</v>
      </c>
    </row>
    <row r="2156" spans="1:17" x14ac:dyDescent="0.25">
      <c r="A2156" s="293" t="s">
        <v>11739</v>
      </c>
      <c r="B2156" s="293" t="s">
        <v>11740</v>
      </c>
      <c r="C2156" s="293" t="s">
        <v>11741</v>
      </c>
      <c r="D2156" s="293"/>
      <c r="E2156" s="293" t="s">
        <v>4745</v>
      </c>
      <c r="F2156" s="293" t="s">
        <v>4750</v>
      </c>
      <c r="G2156" s="291"/>
      <c r="H2156" s="292">
        <v>0</v>
      </c>
      <c r="I2156" s="293" t="s">
        <v>4816</v>
      </c>
      <c r="J2156" s="293" t="s">
        <v>4817</v>
      </c>
      <c r="K2156" s="293" t="s">
        <v>4737</v>
      </c>
      <c r="L2156" s="293" t="s">
        <v>4738</v>
      </c>
      <c r="M2156" s="293" t="s">
        <v>5121</v>
      </c>
      <c r="N2156" s="293"/>
      <c r="O2156" s="293" t="s">
        <v>18818</v>
      </c>
      <c r="P2156" s="293" t="s">
        <v>11733</v>
      </c>
      <c r="Q2156" s="293" t="s">
        <v>4741</v>
      </c>
    </row>
    <row r="2157" spans="1:17" x14ac:dyDescent="0.25">
      <c r="A2157" s="293" t="s">
        <v>11742</v>
      </c>
      <c r="B2157" s="293" t="s">
        <v>11743</v>
      </c>
      <c r="C2157" s="293" t="s">
        <v>11744</v>
      </c>
      <c r="D2157" s="293"/>
      <c r="E2157" s="293" t="s">
        <v>4745</v>
      </c>
      <c r="F2157" s="293" t="s">
        <v>4750</v>
      </c>
      <c r="G2157" s="291"/>
      <c r="H2157" s="292">
        <v>0</v>
      </c>
      <c r="I2157" s="293" t="s">
        <v>4828</v>
      </c>
      <c r="J2157" s="293" t="s">
        <v>4829</v>
      </c>
      <c r="K2157" s="293" t="s">
        <v>4737</v>
      </c>
      <c r="L2157" s="293" t="s">
        <v>4738</v>
      </c>
      <c r="M2157" s="293" t="s">
        <v>4824</v>
      </c>
      <c r="N2157" s="293"/>
      <c r="O2157" s="293" t="s">
        <v>18818</v>
      </c>
      <c r="P2157" s="293" t="s">
        <v>11733</v>
      </c>
      <c r="Q2157" s="293" t="s">
        <v>4741</v>
      </c>
    </row>
    <row r="2158" spans="1:17" x14ac:dyDescent="0.25">
      <c r="A2158" s="293" t="s">
        <v>11745</v>
      </c>
      <c r="B2158" s="293" t="s">
        <v>11746</v>
      </c>
      <c r="C2158" s="293" t="s">
        <v>11747</v>
      </c>
      <c r="D2158" s="293"/>
      <c r="E2158" s="293" t="s">
        <v>4745</v>
      </c>
      <c r="F2158" s="293" t="s">
        <v>4750</v>
      </c>
      <c r="G2158" s="291"/>
      <c r="H2158" s="292">
        <v>0</v>
      </c>
      <c r="I2158" s="293" t="s">
        <v>4746</v>
      </c>
      <c r="J2158" s="293" t="s">
        <v>4747</v>
      </c>
      <c r="K2158" s="293" t="s">
        <v>4737</v>
      </c>
      <c r="L2158" s="293" t="s">
        <v>4738</v>
      </c>
      <c r="M2158" s="293" t="s">
        <v>4748</v>
      </c>
      <c r="N2158" s="293" t="s">
        <v>4777</v>
      </c>
      <c r="O2158" s="293" t="s">
        <v>18818</v>
      </c>
      <c r="P2158" s="293" t="s">
        <v>11733</v>
      </c>
      <c r="Q2158" s="293" t="s">
        <v>4741</v>
      </c>
    </row>
    <row r="2159" spans="1:17" x14ac:dyDescent="0.25">
      <c r="A2159" s="293" t="s">
        <v>11748</v>
      </c>
      <c r="B2159" s="293" t="s">
        <v>11749</v>
      </c>
      <c r="C2159" s="293" t="s">
        <v>11750</v>
      </c>
      <c r="D2159" s="293"/>
      <c r="E2159" s="293" t="s">
        <v>4745</v>
      </c>
      <c r="F2159" s="293" t="s">
        <v>4750</v>
      </c>
      <c r="G2159" s="291"/>
      <c r="H2159" s="292">
        <v>0</v>
      </c>
      <c r="I2159" s="293" t="s">
        <v>4746</v>
      </c>
      <c r="J2159" s="293" t="s">
        <v>4747</v>
      </c>
      <c r="K2159" s="293" t="s">
        <v>4737</v>
      </c>
      <c r="L2159" s="293" t="s">
        <v>4738</v>
      </c>
      <c r="M2159" s="293" t="s">
        <v>4748</v>
      </c>
      <c r="N2159" s="293" t="s">
        <v>4777</v>
      </c>
      <c r="O2159" s="293" t="s">
        <v>18818</v>
      </c>
      <c r="P2159" s="293" t="s">
        <v>11733</v>
      </c>
      <c r="Q2159" s="293" t="s">
        <v>4741</v>
      </c>
    </row>
    <row r="2160" spans="1:17" x14ac:dyDescent="0.25">
      <c r="A2160" s="293" t="s">
        <v>11751</v>
      </c>
      <c r="B2160" s="293" t="s">
        <v>11752</v>
      </c>
      <c r="C2160" s="293" t="s">
        <v>11753</v>
      </c>
      <c r="D2160" s="293"/>
      <c r="E2160" s="293" t="s">
        <v>4745</v>
      </c>
      <c r="F2160" s="293" t="s">
        <v>4750</v>
      </c>
      <c r="G2160" s="291"/>
      <c r="H2160" s="292">
        <v>0</v>
      </c>
      <c r="I2160" s="293" t="s">
        <v>4816</v>
      </c>
      <c r="J2160" s="293" t="s">
        <v>4817</v>
      </c>
      <c r="K2160" s="293" t="s">
        <v>4737</v>
      </c>
      <c r="L2160" s="293" t="s">
        <v>4738</v>
      </c>
      <c r="M2160" s="293" t="s">
        <v>6572</v>
      </c>
      <c r="N2160" s="293"/>
      <c r="O2160" s="293" t="s">
        <v>18818</v>
      </c>
      <c r="P2160" s="293" t="s">
        <v>11733</v>
      </c>
      <c r="Q2160" s="293" t="s">
        <v>4741</v>
      </c>
    </row>
    <row r="2161" spans="1:17" x14ac:dyDescent="0.25">
      <c r="A2161" s="293" t="s">
        <v>11754</v>
      </c>
      <c r="B2161" s="293" t="s">
        <v>11755</v>
      </c>
      <c r="C2161" s="293" t="s">
        <v>11756</v>
      </c>
      <c r="D2161" s="293"/>
      <c r="E2161" s="293" t="s">
        <v>4745</v>
      </c>
      <c r="F2161" s="293" t="s">
        <v>4750</v>
      </c>
      <c r="G2161" s="291"/>
      <c r="H2161" s="292">
        <v>0</v>
      </c>
      <c r="I2161" s="293" t="s">
        <v>4746</v>
      </c>
      <c r="J2161" s="293" t="s">
        <v>4747</v>
      </c>
      <c r="K2161" s="293" t="s">
        <v>4737</v>
      </c>
      <c r="L2161" s="293" t="s">
        <v>4738</v>
      </c>
      <c r="M2161" s="293" t="s">
        <v>4748</v>
      </c>
      <c r="N2161" s="293"/>
      <c r="O2161" s="293" t="s">
        <v>18818</v>
      </c>
      <c r="P2161" s="293" t="s">
        <v>11733</v>
      </c>
      <c r="Q2161" s="293" t="s">
        <v>4741</v>
      </c>
    </row>
    <row r="2162" spans="1:17" x14ac:dyDescent="0.25">
      <c r="A2162" s="293" t="s">
        <v>11757</v>
      </c>
      <c r="B2162" s="293" t="s">
        <v>11758</v>
      </c>
      <c r="C2162" s="293" t="s">
        <v>11759</v>
      </c>
      <c r="D2162" s="293"/>
      <c r="E2162" s="293" t="s">
        <v>4745</v>
      </c>
      <c r="F2162" s="293" t="s">
        <v>4750</v>
      </c>
      <c r="G2162" s="291"/>
      <c r="H2162" s="292">
        <v>0</v>
      </c>
      <c r="I2162" s="293" t="s">
        <v>4816</v>
      </c>
      <c r="J2162" s="293" t="s">
        <v>4817</v>
      </c>
      <c r="K2162" s="293" t="s">
        <v>4737</v>
      </c>
      <c r="L2162" s="293" t="s">
        <v>4738</v>
      </c>
      <c r="M2162" s="293" t="s">
        <v>6572</v>
      </c>
      <c r="N2162" s="293"/>
      <c r="O2162" s="293" t="s">
        <v>18818</v>
      </c>
      <c r="P2162" s="293" t="s">
        <v>11733</v>
      </c>
      <c r="Q2162" s="293" t="s">
        <v>4741</v>
      </c>
    </row>
    <row r="2163" spans="1:17" x14ac:dyDescent="0.25">
      <c r="A2163" s="293" t="s">
        <v>11760</v>
      </c>
      <c r="B2163" s="293" t="s">
        <v>11761</v>
      </c>
      <c r="C2163" s="293" t="s">
        <v>11762</v>
      </c>
      <c r="D2163" s="293"/>
      <c r="E2163" s="293" t="s">
        <v>4745</v>
      </c>
      <c r="F2163" s="293" t="s">
        <v>4750</v>
      </c>
      <c r="G2163" s="291"/>
      <c r="H2163" s="292">
        <v>0</v>
      </c>
      <c r="I2163" s="293" t="s">
        <v>4755</v>
      </c>
      <c r="J2163" s="293" t="s">
        <v>4756</v>
      </c>
      <c r="K2163" s="293" t="s">
        <v>4737</v>
      </c>
      <c r="L2163" s="293" t="s">
        <v>4738</v>
      </c>
      <c r="M2163" s="293" t="s">
        <v>4934</v>
      </c>
      <c r="N2163" s="293" t="s">
        <v>7306</v>
      </c>
      <c r="O2163" s="293" t="s">
        <v>18818</v>
      </c>
      <c r="P2163" s="293" t="s">
        <v>11733</v>
      </c>
      <c r="Q2163" s="293" t="s">
        <v>4741</v>
      </c>
    </row>
    <row r="2164" spans="1:17" x14ac:dyDescent="0.25">
      <c r="A2164" s="293" t="s">
        <v>11763</v>
      </c>
      <c r="B2164" s="293" t="s">
        <v>11764</v>
      </c>
      <c r="C2164" s="293" t="s">
        <v>11765</v>
      </c>
      <c r="D2164" s="293"/>
      <c r="E2164" s="293" t="s">
        <v>4745</v>
      </c>
      <c r="F2164" s="293" t="s">
        <v>4750</v>
      </c>
      <c r="G2164" s="291"/>
      <c r="H2164" s="292">
        <v>0</v>
      </c>
      <c r="I2164" s="293" t="s">
        <v>4755</v>
      </c>
      <c r="J2164" s="293" t="s">
        <v>4756</v>
      </c>
      <c r="K2164" s="293" t="s">
        <v>4737</v>
      </c>
      <c r="L2164" s="293" t="s">
        <v>4738</v>
      </c>
      <c r="M2164" s="293" t="s">
        <v>4916</v>
      </c>
      <c r="N2164" s="293" t="s">
        <v>5007</v>
      </c>
      <c r="O2164" s="293" t="s">
        <v>18818</v>
      </c>
      <c r="P2164" s="293" t="s">
        <v>11733</v>
      </c>
      <c r="Q2164" s="293" t="s">
        <v>4741</v>
      </c>
    </row>
    <row r="2165" spans="1:17" x14ac:dyDescent="0.25">
      <c r="A2165" s="293" t="s">
        <v>11766</v>
      </c>
      <c r="B2165" s="293" t="s">
        <v>11767</v>
      </c>
      <c r="C2165" s="293" t="s">
        <v>11768</v>
      </c>
      <c r="D2165" s="293"/>
      <c r="E2165" s="293" t="s">
        <v>4745</v>
      </c>
      <c r="F2165" s="293" t="s">
        <v>4750</v>
      </c>
      <c r="G2165" s="291"/>
      <c r="H2165" s="292">
        <v>0</v>
      </c>
      <c r="I2165" s="293" t="s">
        <v>4828</v>
      </c>
      <c r="J2165" s="293" t="s">
        <v>4829</v>
      </c>
      <c r="K2165" s="293" t="s">
        <v>4737</v>
      </c>
      <c r="L2165" s="293" t="s">
        <v>4738</v>
      </c>
      <c r="M2165" s="293" t="s">
        <v>4830</v>
      </c>
      <c r="N2165" s="293"/>
      <c r="O2165" s="293" t="s">
        <v>18818</v>
      </c>
      <c r="P2165" s="293" t="s">
        <v>11733</v>
      </c>
      <c r="Q2165" s="293" t="s">
        <v>4741</v>
      </c>
    </row>
    <row r="2166" spans="1:17" x14ac:dyDescent="0.25">
      <c r="A2166" s="293" t="s">
        <v>11769</v>
      </c>
      <c r="B2166" s="293" t="s">
        <v>11770</v>
      </c>
      <c r="C2166" s="293" t="s">
        <v>11771</v>
      </c>
      <c r="D2166" s="293"/>
      <c r="E2166" s="293" t="s">
        <v>4745</v>
      </c>
      <c r="F2166" s="293" t="s">
        <v>4750</v>
      </c>
      <c r="G2166" s="291"/>
      <c r="H2166" s="292">
        <v>0</v>
      </c>
      <c r="I2166" s="293" t="s">
        <v>4788</v>
      </c>
      <c r="J2166" s="293" t="s">
        <v>4789</v>
      </c>
      <c r="K2166" s="293" t="s">
        <v>4737</v>
      </c>
      <c r="L2166" s="293" t="s">
        <v>4738</v>
      </c>
      <c r="M2166" s="293" t="s">
        <v>4824</v>
      </c>
      <c r="N2166" s="293"/>
      <c r="O2166" s="293" t="s">
        <v>18818</v>
      </c>
      <c r="P2166" s="293" t="s">
        <v>11733</v>
      </c>
      <c r="Q2166" s="293" t="s">
        <v>4741</v>
      </c>
    </row>
    <row r="2167" spans="1:17" x14ac:dyDescent="0.25">
      <c r="A2167" s="293" t="s">
        <v>11772</v>
      </c>
      <c r="B2167" s="293" t="s">
        <v>11773</v>
      </c>
      <c r="C2167" s="293" t="s">
        <v>11774</v>
      </c>
      <c r="D2167" s="293"/>
      <c r="E2167" s="293" t="s">
        <v>4745</v>
      </c>
      <c r="F2167" s="293" t="s">
        <v>4750</v>
      </c>
      <c r="G2167" s="291"/>
      <c r="H2167" s="292">
        <v>0</v>
      </c>
      <c r="I2167" s="293" t="s">
        <v>4828</v>
      </c>
      <c r="J2167" s="293" t="s">
        <v>4829</v>
      </c>
      <c r="K2167" s="293" t="s">
        <v>4737</v>
      </c>
      <c r="L2167" s="293" t="s">
        <v>4738</v>
      </c>
      <c r="M2167" s="293" t="s">
        <v>6447</v>
      </c>
      <c r="N2167" s="293"/>
      <c r="O2167" s="293" t="s">
        <v>18818</v>
      </c>
      <c r="P2167" s="293" t="s">
        <v>11733</v>
      </c>
      <c r="Q2167" s="293" t="s">
        <v>4741</v>
      </c>
    </row>
    <row r="2168" spans="1:17" x14ac:dyDescent="0.25">
      <c r="A2168" s="293" t="s">
        <v>11775</v>
      </c>
      <c r="B2168" s="293" t="s">
        <v>11776</v>
      </c>
      <c r="C2168" s="293" t="s">
        <v>11777</v>
      </c>
      <c r="D2168" s="293"/>
      <c r="E2168" s="293" t="s">
        <v>4745</v>
      </c>
      <c r="F2168" s="293"/>
      <c r="G2168" s="291"/>
      <c r="H2168" s="292">
        <v>0</v>
      </c>
      <c r="I2168" s="293" t="s">
        <v>4755</v>
      </c>
      <c r="J2168" s="293" t="s">
        <v>4756</v>
      </c>
      <c r="K2168" s="293" t="s">
        <v>4737</v>
      </c>
      <c r="L2168" s="293" t="s">
        <v>4738</v>
      </c>
      <c r="M2168" s="293" t="s">
        <v>4934</v>
      </c>
      <c r="N2168" s="293" t="s">
        <v>7016</v>
      </c>
      <c r="O2168" s="293" t="s">
        <v>18818</v>
      </c>
      <c r="P2168" s="293" t="s">
        <v>11733</v>
      </c>
      <c r="Q2168" s="293" t="s">
        <v>4741</v>
      </c>
    </row>
    <row r="2169" spans="1:17" x14ac:dyDescent="0.25">
      <c r="A2169" s="293" t="s">
        <v>11778</v>
      </c>
      <c r="B2169" s="293" t="s">
        <v>11779</v>
      </c>
      <c r="C2169" s="293" t="s">
        <v>11780</v>
      </c>
      <c r="D2169" s="293"/>
      <c r="E2169" s="293" t="s">
        <v>4745</v>
      </c>
      <c r="F2169" s="293"/>
      <c r="G2169" s="291"/>
      <c r="H2169" s="292">
        <v>0</v>
      </c>
      <c r="I2169" s="293" t="s">
        <v>4788</v>
      </c>
      <c r="J2169" s="293" t="s">
        <v>4789</v>
      </c>
      <c r="K2169" s="293" t="s">
        <v>4737</v>
      </c>
      <c r="L2169" s="293" t="s">
        <v>4738</v>
      </c>
      <c r="M2169" s="293" t="s">
        <v>6447</v>
      </c>
      <c r="N2169" s="293" t="s">
        <v>11164</v>
      </c>
      <c r="O2169" s="293" t="s">
        <v>18818</v>
      </c>
      <c r="P2169" s="293" t="s">
        <v>11733</v>
      </c>
      <c r="Q2169" s="293" t="s">
        <v>4741</v>
      </c>
    </row>
    <row r="2170" spans="1:17" x14ac:dyDescent="0.25">
      <c r="A2170" s="293" t="s">
        <v>11781</v>
      </c>
      <c r="B2170" s="293" t="s">
        <v>11782</v>
      </c>
      <c r="C2170" s="293" t="s">
        <v>11783</v>
      </c>
      <c r="D2170" s="293"/>
      <c r="E2170" s="293" t="s">
        <v>4745</v>
      </c>
      <c r="F2170" s="293"/>
      <c r="G2170" s="291"/>
      <c r="H2170" s="292">
        <v>0</v>
      </c>
      <c r="I2170" s="293" t="s">
        <v>4746</v>
      </c>
      <c r="J2170" s="293" t="s">
        <v>4747</v>
      </c>
      <c r="K2170" s="293" t="s">
        <v>4737</v>
      </c>
      <c r="L2170" s="293" t="s">
        <v>4738</v>
      </c>
      <c r="M2170" s="293" t="s">
        <v>4748</v>
      </c>
      <c r="N2170" s="293" t="s">
        <v>11784</v>
      </c>
      <c r="O2170" s="293" t="s">
        <v>18818</v>
      </c>
      <c r="P2170" s="293" t="s">
        <v>11733</v>
      </c>
      <c r="Q2170" s="293" t="s">
        <v>4741</v>
      </c>
    </row>
    <row r="2171" spans="1:17" x14ac:dyDescent="0.25">
      <c r="A2171" s="293" t="s">
        <v>11785</v>
      </c>
      <c r="B2171" s="293" t="s">
        <v>11786</v>
      </c>
      <c r="C2171" s="293" t="s">
        <v>11787</v>
      </c>
      <c r="D2171" s="293"/>
      <c r="E2171" s="293" t="s">
        <v>4745</v>
      </c>
      <c r="F2171" s="293" t="s">
        <v>4750</v>
      </c>
      <c r="G2171" s="291"/>
      <c r="H2171" s="292">
        <v>0</v>
      </c>
      <c r="I2171" s="293" t="s">
        <v>4788</v>
      </c>
      <c r="J2171" s="293" t="s">
        <v>4789</v>
      </c>
      <c r="K2171" s="293" t="s">
        <v>4737</v>
      </c>
      <c r="L2171" s="293" t="s">
        <v>4738</v>
      </c>
      <c r="M2171" s="293" t="s">
        <v>6447</v>
      </c>
      <c r="N2171" s="293"/>
      <c r="O2171" s="293" t="s">
        <v>18818</v>
      </c>
      <c r="P2171" s="293" t="s">
        <v>11733</v>
      </c>
      <c r="Q2171" s="293" t="s">
        <v>4741</v>
      </c>
    </row>
    <row r="2172" spans="1:17" x14ac:dyDescent="0.25">
      <c r="A2172" s="293" t="s">
        <v>11788</v>
      </c>
      <c r="B2172" s="293" t="s">
        <v>11789</v>
      </c>
      <c r="C2172" s="293" t="s">
        <v>11790</v>
      </c>
      <c r="D2172" s="293"/>
      <c r="E2172" s="293" t="s">
        <v>4745</v>
      </c>
      <c r="F2172" s="293" t="s">
        <v>4750</v>
      </c>
      <c r="G2172" s="291"/>
      <c r="H2172" s="292">
        <v>0</v>
      </c>
      <c r="I2172" s="293" t="s">
        <v>4746</v>
      </c>
      <c r="J2172" s="293" t="s">
        <v>4747</v>
      </c>
      <c r="K2172" s="293" t="s">
        <v>4737</v>
      </c>
      <c r="L2172" s="293" t="s">
        <v>4738</v>
      </c>
      <c r="M2172" s="293" t="s">
        <v>5328</v>
      </c>
      <c r="N2172" s="293"/>
      <c r="O2172" s="293" t="s">
        <v>18818</v>
      </c>
      <c r="P2172" s="293" t="s">
        <v>11733</v>
      </c>
      <c r="Q2172" s="293" t="s">
        <v>4741</v>
      </c>
    </row>
    <row r="2173" spans="1:17" x14ac:dyDescent="0.25">
      <c r="A2173" s="293" t="s">
        <v>11791</v>
      </c>
      <c r="B2173" s="293" t="s">
        <v>11792</v>
      </c>
      <c r="C2173" s="293" t="s">
        <v>11793</v>
      </c>
      <c r="D2173" s="293"/>
      <c r="E2173" s="293" t="s">
        <v>4745</v>
      </c>
      <c r="F2173" s="293" t="s">
        <v>4750</v>
      </c>
      <c r="G2173" s="291"/>
      <c r="H2173" s="292">
        <v>0</v>
      </c>
      <c r="I2173" s="293" t="s">
        <v>4755</v>
      </c>
      <c r="J2173" s="293" t="s">
        <v>4756</v>
      </c>
      <c r="K2173" s="293" t="s">
        <v>4737</v>
      </c>
      <c r="L2173" s="293" t="s">
        <v>4738</v>
      </c>
      <c r="M2173" s="293" t="s">
        <v>4916</v>
      </c>
      <c r="N2173" s="293" t="s">
        <v>9739</v>
      </c>
      <c r="O2173" s="293" t="s">
        <v>18818</v>
      </c>
      <c r="P2173" s="293" t="s">
        <v>11733</v>
      </c>
      <c r="Q2173" s="293" t="s">
        <v>4741</v>
      </c>
    </row>
    <row r="2174" spans="1:17" x14ac:dyDescent="0.25">
      <c r="A2174" s="293" t="s">
        <v>11794</v>
      </c>
      <c r="B2174" s="293" t="s">
        <v>11795</v>
      </c>
      <c r="C2174" s="293" t="s">
        <v>11796</v>
      </c>
      <c r="D2174" s="293"/>
      <c r="E2174" s="293" t="s">
        <v>4745</v>
      </c>
      <c r="F2174" s="293" t="s">
        <v>4750</v>
      </c>
      <c r="G2174" s="291"/>
      <c r="H2174" s="292">
        <v>0</v>
      </c>
      <c r="I2174" s="293" t="s">
        <v>4788</v>
      </c>
      <c r="J2174" s="293" t="s">
        <v>4789</v>
      </c>
      <c r="K2174" s="293" t="s">
        <v>4737</v>
      </c>
      <c r="L2174" s="293" t="s">
        <v>4738</v>
      </c>
      <c r="M2174" s="293" t="s">
        <v>6447</v>
      </c>
      <c r="N2174" s="293" t="s">
        <v>7499</v>
      </c>
      <c r="O2174" s="293" t="s">
        <v>18818</v>
      </c>
      <c r="P2174" s="293" t="s">
        <v>11733</v>
      </c>
      <c r="Q2174" s="293" t="s">
        <v>4741</v>
      </c>
    </row>
    <row r="2175" spans="1:17" x14ac:dyDescent="0.25">
      <c r="A2175" s="293" t="s">
        <v>11797</v>
      </c>
      <c r="B2175" s="293" t="s">
        <v>11798</v>
      </c>
      <c r="C2175" s="293" t="s">
        <v>11799</v>
      </c>
      <c r="D2175" s="293"/>
      <c r="E2175" s="293" t="s">
        <v>4745</v>
      </c>
      <c r="F2175" s="293" t="s">
        <v>4750</v>
      </c>
      <c r="G2175" s="291"/>
      <c r="H2175" s="292">
        <v>0</v>
      </c>
      <c r="I2175" s="293" t="s">
        <v>4755</v>
      </c>
      <c r="J2175" s="293" t="s">
        <v>4756</v>
      </c>
      <c r="K2175" s="293" t="s">
        <v>4737</v>
      </c>
      <c r="L2175" s="293" t="s">
        <v>4738</v>
      </c>
      <c r="M2175" s="293" t="s">
        <v>4934</v>
      </c>
      <c r="N2175" s="293" t="s">
        <v>10057</v>
      </c>
      <c r="O2175" s="293" t="s">
        <v>18818</v>
      </c>
      <c r="P2175" s="293" t="s">
        <v>11733</v>
      </c>
      <c r="Q2175" s="293" t="s">
        <v>4741</v>
      </c>
    </row>
    <row r="2176" spans="1:17" x14ac:dyDescent="0.25">
      <c r="A2176" s="293" t="s">
        <v>11800</v>
      </c>
      <c r="B2176" s="293" t="s">
        <v>11801</v>
      </c>
      <c r="C2176" s="293" t="s">
        <v>11802</v>
      </c>
      <c r="D2176" s="293"/>
      <c r="E2176" s="293" t="s">
        <v>4745</v>
      </c>
      <c r="F2176" s="293" t="s">
        <v>4750</v>
      </c>
      <c r="G2176" s="291"/>
      <c r="H2176" s="292">
        <v>0</v>
      </c>
      <c r="I2176" s="293" t="s">
        <v>4755</v>
      </c>
      <c r="J2176" s="293" t="s">
        <v>4756</v>
      </c>
      <c r="K2176" s="293" t="s">
        <v>4737</v>
      </c>
      <c r="L2176" s="293" t="s">
        <v>4738</v>
      </c>
      <c r="M2176" s="293" t="s">
        <v>4916</v>
      </c>
      <c r="N2176" s="293" t="s">
        <v>7236</v>
      </c>
      <c r="O2176" s="293" t="s">
        <v>18818</v>
      </c>
      <c r="P2176" s="293" t="s">
        <v>11733</v>
      </c>
      <c r="Q2176" s="293" t="s">
        <v>4741</v>
      </c>
    </row>
    <row r="2177" spans="1:17" x14ac:dyDescent="0.25">
      <c r="A2177" s="293" t="s">
        <v>11803</v>
      </c>
      <c r="B2177" s="293" t="s">
        <v>11804</v>
      </c>
      <c r="C2177" s="293" t="s">
        <v>11805</v>
      </c>
      <c r="D2177" s="293"/>
      <c r="E2177" s="293" t="s">
        <v>4745</v>
      </c>
      <c r="F2177" s="293" t="s">
        <v>4750</v>
      </c>
      <c r="G2177" s="291"/>
      <c r="H2177" s="292">
        <v>0</v>
      </c>
      <c r="I2177" s="293" t="s">
        <v>4755</v>
      </c>
      <c r="J2177" s="293" t="s">
        <v>4756</v>
      </c>
      <c r="K2177" s="293" t="s">
        <v>4737</v>
      </c>
      <c r="L2177" s="293" t="s">
        <v>4738</v>
      </c>
      <c r="M2177" s="293" t="s">
        <v>4934</v>
      </c>
      <c r="N2177" s="293" t="s">
        <v>7935</v>
      </c>
      <c r="O2177" s="293" t="s">
        <v>18818</v>
      </c>
      <c r="P2177" s="293" t="s">
        <v>11733</v>
      </c>
      <c r="Q2177" s="293" t="s">
        <v>4741</v>
      </c>
    </row>
    <row r="2178" spans="1:17" x14ac:dyDescent="0.25">
      <c r="A2178" s="293" t="s">
        <v>11806</v>
      </c>
      <c r="B2178" s="293" t="s">
        <v>11807</v>
      </c>
      <c r="C2178" s="293" t="s">
        <v>11808</v>
      </c>
      <c r="D2178" s="293"/>
      <c r="E2178" s="293" t="s">
        <v>4745</v>
      </c>
      <c r="F2178" s="293" t="s">
        <v>4750</v>
      </c>
      <c r="G2178" s="291"/>
      <c r="H2178" s="292">
        <v>0</v>
      </c>
      <c r="I2178" s="293" t="s">
        <v>4783</v>
      </c>
      <c r="J2178" s="293" t="s">
        <v>4784</v>
      </c>
      <c r="K2178" s="293" t="s">
        <v>4737</v>
      </c>
      <c r="L2178" s="293" t="s">
        <v>4738</v>
      </c>
      <c r="M2178" s="293" t="s">
        <v>4934</v>
      </c>
      <c r="N2178" s="293" t="s">
        <v>7362</v>
      </c>
      <c r="O2178" s="293" t="s">
        <v>18818</v>
      </c>
      <c r="P2178" s="293" t="s">
        <v>11733</v>
      </c>
      <c r="Q2178" s="293" t="s">
        <v>4741</v>
      </c>
    </row>
    <row r="2179" spans="1:17" x14ac:dyDescent="0.25">
      <c r="A2179" s="293" t="s">
        <v>11809</v>
      </c>
      <c r="B2179" s="293" t="s">
        <v>11810</v>
      </c>
      <c r="C2179" s="293" t="s">
        <v>11811</v>
      </c>
      <c r="D2179" s="293"/>
      <c r="E2179" s="293" t="s">
        <v>4745</v>
      </c>
      <c r="F2179" s="293" t="s">
        <v>4750</v>
      </c>
      <c r="G2179" s="291"/>
      <c r="H2179" s="292">
        <v>0</v>
      </c>
      <c r="I2179" s="293" t="s">
        <v>4755</v>
      </c>
      <c r="J2179" s="293" t="s">
        <v>4756</v>
      </c>
      <c r="K2179" s="293" t="s">
        <v>4737</v>
      </c>
      <c r="L2179" s="293" t="s">
        <v>4738</v>
      </c>
      <c r="M2179" s="293" t="s">
        <v>4934</v>
      </c>
      <c r="N2179" s="293" t="s">
        <v>7935</v>
      </c>
      <c r="O2179" s="293" t="s">
        <v>18818</v>
      </c>
      <c r="P2179" s="293" t="s">
        <v>11733</v>
      </c>
      <c r="Q2179" s="293" t="s">
        <v>4741</v>
      </c>
    </row>
    <row r="2180" spans="1:17" x14ac:dyDescent="0.25">
      <c r="A2180" s="293" t="s">
        <v>11812</v>
      </c>
      <c r="B2180" s="293" t="s">
        <v>11813</v>
      </c>
      <c r="C2180" s="293" t="s">
        <v>11814</v>
      </c>
      <c r="D2180" s="293" t="s">
        <v>11815</v>
      </c>
      <c r="E2180" s="293" t="s">
        <v>4745</v>
      </c>
      <c r="F2180" s="293" t="s">
        <v>11815</v>
      </c>
      <c r="G2180" s="291"/>
      <c r="H2180" s="292">
        <v>0</v>
      </c>
      <c r="I2180" s="293" t="s">
        <v>4755</v>
      </c>
      <c r="J2180" s="293" t="s">
        <v>4756</v>
      </c>
      <c r="K2180" s="293" t="s">
        <v>4737</v>
      </c>
      <c r="L2180" s="293" t="s">
        <v>4738</v>
      </c>
      <c r="M2180" s="293" t="s">
        <v>4916</v>
      </c>
      <c r="N2180" s="293" t="s">
        <v>11816</v>
      </c>
      <c r="O2180" s="293" t="s">
        <v>18818</v>
      </c>
      <c r="P2180" s="293" t="s">
        <v>11733</v>
      </c>
      <c r="Q2180" s="293" t="s">
        <v>4741</v>
      </c>
    </row>
    <row r="2181" spans="1:17" x14ac:dyDescent="0.25">
      <c r="A2181" s="293" t="s">
        <v>11817</v>
      </c>
      <c r="B2181" s="293" t="s">
        <v>11818</v>
      </c>
      <c r="C2181" s="293" t="s">
        <v>11819</v>
      </c>
      <c r="D2181" s="293" t="s">
        <v>4750</v>
      </c>
      <c r="E2181" s="293" t="s">
        <v>4745</v>
      </c>
      <c r="F2181" s="293" t="s">
        <v>4750</v>
      </c>
      <c r="G2181" s="291"/>
      <c r="H2181" s="292">
        <v>0</v>
      </c>
      <c r="I2181" s="293" t="s">
        <v>4939</v>
      </c>
      <c r="J2181" s="293" t="s">
        <v>4940</v>
      </c>
      <c r="K2181" s="293" t="s">
        <v>4737</v>
      </c>
      <c r="L2181" s="293" t="s">
        <v>4738</v>
      </c>
      <c r="M2181" s="293" t="s">
        <v>4945</v>
      </c>
      <c r="N2181" s="293" t="s">
        <v>7049</v>
      </c>
      <c r="O2181" s="293" t="s">
        <v>18818</v>
      </c>
      <c r="P2181" s="293" t="s">
        <v>11733</v>
      </c>
      <c r="Q2181" s="293" t="s">
        <v>4741</v>
      </c>
    </row>
    <row r="2182" spans="1:17" x14ac:dyDescent="0.25">
      <c r="A2182" s="293" t="s">
        <v>11820</v>
      </c>
      <c r="B2182" s="293" t="s">
        <v>11821</v>
      </c>
      <c r="C2182" s="293" t="s">
        <v>11822</v>
      </c>
      <c r="D2182" s="293"/>
      <c r="E2182" s="293" t="s">
        <v>4745</v>
      </c>
      <c r="F2182" s="293" t="s">
        <v>4750</v>
      </c>
      <c r="G2182" s="291"/>
      <c r="H2182" s="292">
        <v>0</v>
      </c>
      <c r="I2182" s="293" t="s">
        <v>4755</v>
      </c>
      <c r="J2182" s="293" t="s">
        <v>4756</v>
      </c>
      <c r="K2182" s="293" t="s">
        <v>4737</v>
      </c>
      <c r="L2182" s="293" t="s">
        <v>4738</v>
      </c>
      <c r="M2182" s="293" t="s">
        <v>4865</v>
      </c>
      <c r="N2182" s="293" t="s">
        <v>11823</v>
      </c>
      <c r="O2182" s="293" t="s">
        <v>18818</v>
      </c>
      <c r="P2182" s="293" t="s">
        <v>11733</v>
      </c>
      <c r="Q2182" s="293" t="s">
        <v>4741</v>
      </c>
    </row>
    <row r="2183" spans="1:17" x14ac:dyDescent="0.25">
      <c r="A2183" s="293" t="s">
        <v>11824</v>
      </c>
      <c r="B2183" s="293" t="s">
        <v>11825</v>
      </c>
      <c r="C2183" s="293" t="s">
        <v>11826</v>
      </c>
      <c r="D2183" s="293"/>
      <c r="E2183" s="293" t="s">
        <v>4745</v>
      </c>
      <c r="F2183" s="293" t="s">
        <v>4750</v>
      </c>
      <c r="G2183" s="291"/>
      <c r="H2183" s="292">
        <v>0</v>
      </c>
      <c r="I2183" s="293" t="s">
        <v>4746</v>
      </c>
      <c r="J2183" s="293" t="s">
        <v>4747</v>
      </c>
      <c r="K2183" s="293" t="s">
        <v>4737</v>
      </c>
      <c r="L2183" s="293" t="s">
        <v>4738</v>
      </c>
      <c r="M2183" s="293" t="s">
        <v>4821</v>
      </c>
      <c r="N2183" s="293"/>
      <c r="O2183" s="293" t="s">
        <v>18818</v>
      </c>
      <c r="P2183" s="293" t="s">
        <v>11733</v>
      </c>
      <c r="Q2183" s="293" t="s">
        <v>4741</v>
      </c>
    </row>
    <row r="2184" spans="1:17" x14ac:dyDescent="0.25">
      <c r="A2184" s="293" t="s">
        <v>11827</v>
      </c>
      <c r="B2184" s="293" t="s">
        <v>11828</v>
      </c>
      <c r="C2184" s="293" t="s">
        <v>11829</v>
      </c>
      <c r="D2184" s="293"/>
      <c r="E2184" s="293" t="s">
        <v>4745</v>
      </c>
      <c r="F2184" s="293" t="s">
        <v>4750</v>
      </c>
      <c r="G2184" s="291"/>
      <c r="H2184" s="292">
        <v>0</v>
      </c>
      <c r="I2184" s="293" t="s">
        <v>4816</v>
      </c>
      <c r="J2184" s="293" t="s">
        <v>4817</v>
      </c>
      <c r="K2184" s="293" t="s">
        <v>4737</v>
      </c>
      <c r="L2184" s="293" t="s">
        <v>4738</v>
      </c>
      <c r="M2184" s="293" t="s">
        <v>6572</v>
      </c>
      <c r="N2184" s="293" t="s">
        <v>7020</v>
      </c>
      <c r="O2184" s="293" t="s">
        <v>18818</v>
      </c>
      <c r="P2184" s="293" t="s">
        <v>11733</v>
      </c>
      <c r="Q2184" s="293" t="s">
        <v>4741</v>
      </c>
    </row>
    <row r="2185" spans="1:17" x14ac:dyDescent="0.25">
      <c r="A2185" s="293" t="s">
        <v>11830</v>
      </c>
      <c r="B2185" s="293" t="s">
        <v>11831</v>
      </c>
      <c r="C2185" s="293" t="s">
        <v>11832</v>
      </c>
      <c r="D2185" s="293"/>
      <c r="E2185" s="293" t="s">
        <v>4745</v>
      </c>
      <c r="F2185" s="293" t="s">
        <v>4750</v>
      </c>
      <c r="G2185" s="291"/>
      <c r="H2185" s="292">
        <v>0</v>
      </c>
      <c r="I2185" s="293" t="s">
        <v>4788</v>
      </c>
      <c r="J2185" s="293" t="s">
        <v>4789</v>
      </c>
      <c r="K2185" s="293" t="s">
        <v>4737</v>
      </c>
      <c r="L2185" s="293" t="s">
        <v>4738</v>
      </c>
      <c r="M2185" s="293" t="s">
        <v>4945</v>
      </c>
      <c r="N2185" s="293" t="s">
        <v>11833</v>
      </c>
      <c r="O2185" s="293" t="s">
        <v>18818</v>
      </c>
      <c r="P2185" s="293" t="s">
        <v>11733</v>
      </c>
      <c r="Q2185" s="293" t="s">
        <v>4741</v>
      </c>
    </row>
    <row r="2186" spans="1:17" x14ac:dyDescent="0.25">
      <c r="A2186" s="293" t="s">
        <v>11834</v>
      </c>
      <c r="B2186" s="293" t="s">
        <v>11835</v>
      </c>
      <c r="C2186" s="293" t="s">
        <v>11836</v>
      </c>
      <c r="D2186" s="293"/>
      <c r="E2186" s="293" t="s">
        <v>4745</v>
      </c>
      <c r="F2186" s="293" t="s">
        <v>4750</v>
      </c>
      <c r="G2186" s="291"/>
      <c r="H2186" s="292">
        <v>0</v>
      </c>
      <c r="I2186" s="293" t="s">
        <v>4783</v>
      </c>
      <c r="J2186" s="293" t="s">
        <v>4784</v>
      </c>
      <c r="K2186" s="293" t="s">
        <v>4737</v>
      </c>
      <c r="L2186" s="293" t="s">
        <v>4738</v>
      </c>
      <c r="M2186" s="293" t="s">
        <v>4916</v>
      </c>
      <c r="N2186" s="293" t="s">
        <v>9133</v>
      </c>
      <c r="O2186" s="293" t="s">
        <v>18818</v>
      </c>
      <c r="P2186" s="293" t="s">
        <v>11733</v>
      </c>
      <c r="Q2186" s="293" t="s">
        <v>4741</v>
      </c>
    </row>
    <row r="2187" spans="1:17" x14ac:dyDescent="0.25">
      <c r="A2187" s="293" t="s">
        <v>11837</v>
      </c>
      <c r="B2187" s="293" t="s">
        <v>11838</v>
      </c>
      <c r="C2187" s="293" t="s">
        <v>11839</v>
      </c>
      <c r="D2187" s="293"/>
      <c r="E2187" s="293" t="s">
        <v>4973</v>
      </c>
      <c r="F2187" s="293" t="s">
        <v>11840</v>
      </c>
      <c r="G2187" s="291"/>
      <c r="H2187" s="292">
        <v>0</v>
      </c>
      <c r="I2187" s="293" t="s">
        <v>4975</v>
      </c>
      <c r="J2187" s="293" t="s">
        <v>4976</v>
      </c>
      <c r="K2187" s="293" t="s">
        <v>4737</v>
      </c>
      <c r="L2187" s="293" t="s">
        <v>4840</v>
      </c>
      <c r="M2187" s="293" t="s">
        <v>4841</v>
      </c>
      <c r="N2187" s="293" t="s">
        <v>11841</v>
      </c>
      <c r="O2187" s="293" t="s">
        <v>11837</v>
      </c>
      <c r="P2187" s="293" t="s">
        <v>11838</v>
      </c>
      <c r="Q2187" s="293" t="s">
        <v>4741</v>
      </c>
    </row>
    <row r="2188" spans="1:17" x14ac:dyDescent="0.25">
      <c r="A2188" s="293" t="s">
        <v>11842</v>
      </c>
      <c r="B2188" s="293" t="s">
        <v>11843</v>
      </c>
      <c r="C2188" s="293" t="s">
        <v>11844</v>
      </c>
      <c r="D2188" s="293" t="s">
        <v>11845</v>
      </c>
      <c r="E2188" s="293"/>
      <c r="F2188" s="293" t="s">
        <v>11845</v>
      </c>
      <c r="G2188" s="291"/>
      <c r="H2188" s="292">
        <v>0</v>
      </c>
      <c r="I2188" s="293"/>
      <c r="J2188" s="293"/>
      <c r="K2188" s="293" t="s">
        <v>4737</v>
      </c>
      <c r="L2188" s="293" t="s">
        <v>4738</v>
      </c>
      <c r="M2188" s="293" t="s">
        <v>4945</v>
      </c>
      <c r="N2188" s="293"/>
      <c r="O2188" s="293" t="s">
        <v>11842</v>
      </c>
      <c r="P2188" s="293" t="s">
        <v>11843</v>
      </c>
      <c r="Q2188" s="293" t="s">
        <v>4741</v>
      </c>
    </row>
    <row r="2189" spans="1:17" x14ac:dyDescent="0.25">
      <c r="A2189" s="293" t="s">
        <v>11846</v>
      </c>
      <c r="B2189" s="293" t="s">
        <v>11847</v>
      </c>
      <c r="C2189" s="293" t="s">
        <v>11848</v>
      </c>
      <c r="D2189" s="293"/>
      <c r="E2189" s="293"/>
      <c r="F2189" s="293" t="s">
        <v>11849</v>
      </c>
      <c r="G2189" s="291"/>
      <c r="H2189" s="292">
        <v>0</v>
      </c>
      <c r="I2189" s="293"/>
      <c r="J2189" s="293"/>
      <c r="K2189" s="293" t="s">
        <v>4737</v>
      </c>
      <c r="L2189" s="293" t="s">
        <v>5047</v>
      </c>
      <c r="M2189" s="293" t="s">
        <v>4806</v>
      </c>
      <c r="N2189" s="293"/>
      <c r="O2189" s="293" t="s">
        <v>11846</v>
      </c>
      <c r="P2189" s="293" t="s">
        <v>11847</v>
      </c>
      <c r="Q2189" s="293" t="s">
        <v>4741</v>
      </c>
    </row>
    <row r="2190" spans="1:17" x14ac:dyDescent="0.25">
      <c r="A2190" s="293" t="s">
        <v>11850</v>
      </c>
      <c r="B2190" s="293" t="s">
        <v>11851</v>
      </c>
      <c r="C2190" s="293" t="s">
        <v>11852</v>
      </c>
      <c r="D2190" s="293"/>
      <c r="E2190" s="293" t="s">
        <v>4745</v>
      </c>
      <c r="F2190" s="293" t="s">
        <v>11853</v>
      </c>
      <c r="G2190" s="291"/>
      <c r="H2190" s="292">
        <v>0</v>
      </c>
      <c r="I2190" s="293"/>
      <c r="J2190" s="293"/>
      <c r="K2190" s="293" t="s">
        <v>4737</v>
      </c>
      <c r="L2190" s="293" t="s">
        <v>5047</v>
      </c>
      <c r="M2190" s="293" t="s">
        <v>4806</v>
      </c>
      <c r="N2190" s="293"/>
      <c r="O2190" s="293" t="s">
        <v>11850</v>
      </c>
      <c r="P2190" s="293" t="s">
        <v>11851</v>
      </c>
      <c r="Q2190" s="293" t="s">
        <v>4741</v>
      </c>
    </row>
    <row r="2191" spans="1:17" x14ac:dyDescent="0.25">
      <c r="A2191" s="293" t="s">
        <v>11854</v>
      </c>
      <c r="B2191" s="293" t="s">
        <v>11855</v>
      </c>
      <c r="C2191" s="293"/>
      <c r="D2191" s="293"/>
      <c r="E2191" s="293"/>
      <c r="F2191" s="293"/>
      <c r="G2191" s="291"/>
      <c r="H2191" s="292">
        <v>0</v>
      </c>
      <c r="I2191" s="293"/>
      <c r="J2191" s="293"/>
      <c r="K2191" s="293" t="s">
        <v>4737</v>
      </c>
      <c r="L2191" s="293"/>
      <c r="M2191" s="293"/>
      <c r="N2191" s="293"/>
      <c r="O2191" s="293" t="s">
        <v>11854</v>
      </c>
      <c r="P2191" s="293" t="s">
        <v>11855</v>
      </c>
      <c r="Q2191" s="293" t="s">
        <v>4741</v>
      </c>
    </row>
    <row r="2192" spans="1:17" x14ac:dyDescent="0.25">
      <c r="A2192" s="293" t="s">
        <v>11856</v>
      </c>
      <c r="B2192" s="293" t="s">
        <v>11857</v>
      </c>
      <c r="C2192" s="293"/>
      <c r="D2192" s="293"/>
      <c r="E2192" s="293"/>
      <c r="F2192" s="293"/>
      <c r="G2192" s="291"/>
      <c r="H2192" s="292">
        <v>0</v>
      </c>
      <c r="I2192" s="293"/>
      <c r="J2192" s="293"/>
      <c r="K2192" s="293" t="s">
        <v>4737</v>
      </c>
      <c r="L2192" s="293"/>
      <c r="M2192" s="293"/>
      <c r="N2192" s="293"/>
      <c r="O2192" s="293" t="s">
        <v>11856</v>
      </c>
      <c r="P2192" s="293" t="s">
        <v>11857</v>
      </c>
      <c r="Q2192" s="293" t="s">
        <v>4741</v>
      </c>
    </row>
    <row r="2193" spans="1:17" x14ac:dyDescent="0.25">
      <c r="A2193" s="293" t="s">
        <v>11858</v>
      </c>
      <c r="B2193" s="293" t="s">
        <v>11859</v>
      </c>
      <c r="C2193" s="293" t="s">
        <v>11860</v>
      </c>
      <c r="D2193" s="293"/>
      <c r="E2193" s="293"/>
      <c r="F2193" s="293" t="s">
        <v>11861</v>
      </c>
      <c r="G2193" s="291"/>
      <c r="H2193" s="292">
        <v>0</v>
      </c>
      <c r="I2193" s="293"/>
      <c r="J2193" s="293"/>
      <c r="K2193" s="293" t="s">
        <v>4737</v>
      </c>
      <c r="L2193" s="293" t="s">
        <v>11862</v>
      </c>
      <c r="M2193" s="293" t="s">
        <v>4806</v>
      </c>
      <c r="N2193" s="293"/>
      <c r="O2193" s="293" t="s">
        <v>11858</v>
      </c>
      <c r="P2193" s="293" t="s">
        <v>11859</v>
      </c>
      <c r="Q2193" s="293" t="s">
        <v>4741</v>
      </c>
    </row>
    <row r="2194" spans="1:17" x14ac:dyDescent="0.25">
      <c r="A2194" s="293" t="s">
        <v>11863</v>
      </c>
      <c r="B2194" s="293" t="s">
        <v>11864</v>
      </c>
      <c r="C2194" s="293" t="s">
        <v>11865</v>
      </c>
      <c r="D2194" s="293" t="s">
        <v>9269</v>
      </c>
      <c r="E2194" s="293" t="s">
        <v>4973</v>
      </c>
      <c r="F2194" s="293" t="s">
        <v>9269</v>
      </c>
      <c r="G2194" s="291"/>
      <c r="H2194" s="292">
        <v>0</v>
      </c>
      <c r="I2194" s="293" t="s">
        <v>5200</v>
      </c>
      <c r="J2194" s="293" t="s">
        <v>5201</v>
      </c>
      <c r="K2194" s="293" t="s">
        <v>4737</v>
      </c>
      <c r="L2194" s="293" t="s">
        <v>4840</v>
      </c>
      <c r="M2194" s="293" t="s">
        <v>5344</v>
      </c>
      <c r="N2194" s="293"/>
      <c r="O2194" s="293" t="s">
        <v>11863</v>
      </c>
      <c r="P2194" s="293" t="s">
        <v>11864</v>
      </c>
      <c r="Q2194" s="293" t="s">
        <v>8502</v>
      </c>
    </row>
    <row r="2195" spans="1:17" x14ac:dyDescent="0.25">
      <c r="A2195" s="293" t="s">
        <v>11866</v>
      </c>
      <c r="B2195" s="293" t="s">
        <v>11867</v>
      </c>
      <c r="C2195" s="293" t="s">
        <v>11868</v>
      </c>
      <c r="D2195" s="293"/>
      <c r="E2195" s="293" t="s">
        <v>4745</v>
      </c>
      <c r="F2195" s="293" t="s">
        <v>11869</v>
      </c>
      <c r="G2195" s="291">
        <v>60</v>
      </c>
      <c r="H2195" s="292">
        <v>0</v>
      </c>
      <c r="I2195" s="293"/>
      <c r="J2195" s="293"/>
      <c r="K2195" s="293" t="s">
        <v>4737</v>
      </c>
      <c r="L2195" s="293" t="s">
        <v>4738</v>
      </c>
      <c r="M2195" s="293" t="s">
        <v>4865</v>
      </c>
      <c r="N2195" s="293"/>
      <c r="O2195" s="293" t="s">
        <v>11866</v>
      </c>
      <c r="P2195" s="293" t="s">
        <v>11867</v>
      </c>
      <c r="Q2195" s="293" t="s">
        <v>4741</v>
      </c>
    </row>
    <row r="2196" spans="1:17" x14ac:dyDescent="0.25">
      <c r="A2196" s="293" t="s">
        <v>11870</v>
      </c>
      <c r="B2196" s="293" t="s">
        <v>11871</v>
      </c>
      <c r="C2196" s="293" t="s">
        <v>11872</v>
      </c>
      <c r="D2196" s="293"/>
      <c r="E2196" s="293" t="s">
        <v>4745</v>
      </c>
      <c r="F2196" s="293" t="s">
        <v>4750</v>
      </c>
      <c r="G2196" s="291">
        <v>60</v>
      </c>
      <c r="H2196" s="292">
        <v>0</v>
      </c>
      <c r="I2196" s="293" t="s">
        <v>4788</v>
      </c>
      <c r="J2196" s="293" t="s">
        <v>4789</v>
      </c>
      <c r="K2196" s="293" t="s">
        <v>4737</v>
      </c>
      <c r="L2196" s="293" t="s">
        <v>4738</v>
      </c>
      <c r="M2196" s="293" t="s">
        <v>4824</v>
      </c>
      <c r="N2196" s="293" t="s">
        <v>11873</v>
      </c>
      <c r="O2196" s="293" t="s">
        <v>11866</v>
      </c>
      <c r="P2196" s="293" t="s">
        <v>11867</v>
      </c>
      <c r="Q2196" s="293" t="s">
        <v>4741</v>
      </c>
    </row>
    <row r="2197" spans="1:17" x14ac:dyDescent="0.25">
      <c r="A2197" s="293" t="s">
        <v>11874</v>
      </c>
      <c r="B2197" s="293" t="s">
        <v>11875</v>
      </c>
      <c r="C2197" s="293" t="s">
        <v>11876</v>
      </c>
      <c r="D2197" s="293"/>
      <c r="E2197" s="293" t="s">
        <v>4745</v>
      </c>
      <c r="F2197" s="293" t="s">
        <v>4750</v>
      </c>
      <c r="G2197" s="291">
        <v>60</v>
      </c>
      <c r="H2197" s="292">
        <v>0</v>
      </c>
      <c r="I2197" s="293" t="s">
        <v>4746</v>
      </c>
      <c r="J2197" s="293" t="s">
        <v>4747</v>
      </c>
      <c r="K2197" s="293" t="s">
        <v>4737</v>
      </c>
      <c r="L2197" s="293" t="s">
        <v>4738</v>
      </c>
      <c r="M2197" s="293" t="s">
        <v>4793</v>
      </c>
      <c r="N2197" s="293" t="s">
        <v>10689</v>
      </c>
      <c r="O2197" s="293" t="s">
        <v>11866</v>
      </c>
      <c r="P2197" s="293" t="s">
        <v>11867</v>
      </c>
      <c r="Q2197" s="293" t="s">
        <v>4741</v>
      </c>
    </row>
    <row r="2198" spans="1:17" x14ac:dyDescent="0.25">
      <c r="A2198" s="293" t="s">
        <v>11877</v>
      </c>
      <c r="B2198" s="293" t="s">
        <v>11878</v>
      </c>
      <c r="C2198" s="293" t="s">
        <v>11879</v>
      </c>
      <c r="D2198" s="293"/>
      <c r="E2198" s="293" t="s">
        <v>4745</v>
      </c>
      <c r="F2198" s="293" t="s">
        <v>4750</v>
      </c>
      <c r="G2198" s="291">
        <v>60</v>
      </c>
      <c r="H2198" s="292">
        <v>0</v>
      </c>
      <c r="I2198" s="293" t="s">
        <v>4746</v>
      </c>
      <c r="J2198" s="293" t="s">
        <v>4747</v>
      </c>
      <c r="K2198" s="293" t="s">
        <v>4737</v>
      </c>
      <c r="L2198" s="293" t="s">
        <v>4738</v>
      </c>
      <c r="M2198" s="293" t="s">
        <v>4793</v>
      </c>
      <c r="N2198" s="293" t="s">
        <v>11880</v>
      </c>
      <c r="O2198" s="293" t="s">
        <v>11866</v>
      </c>
      <c r="P2198" s="293" t="s">
        <v>11867</v>
      </c>
      <c r="Q2198" s="293" t="s">
        <v>4741</v>
      </c>
    </row>
    <row r="2199" spans="1:17" x14ac:dyDescent="0.25">
      <c r="A2199" s="293" t="s">
        <v>183</v>
      </c>
      <c r="B2199" s="293" t="s">
        <v>11881</v>
      </c>
      <c r="C2199" s="293" t="s">
        <v>11882</v>
      </c>
      <c r="D2199" s="293"/>
      <c r="E2199" s="293" t="s">
        <v>11883</v>
      </c>
      <c r="F2199" s="293" t="s">
        <v>11884</v>
      </c>
      <c r="G2199" s="291">
        <v>60</v>
      </c>
      <c r="H2199" s="292">
        <v>0</v>
      </c>
      <c r="I2199" s="293"/>
      <c r="J2199" s="293"/>
      <c r="K2199" s="293" t="s">
        <v>4737</v>
      </c>
      <c r="L2199" s="293" t="s">
        <v>4738</v>
      </c>
      <c r="M2199" s="293" t="s">
        <v>4757</v>
      </c>
      <c r="N2199" s="293"/>
      <c r="O2199" s="293" t="s">
        <v>18819</v>
      </c>
      <c r="P2199" s="293" t="s">
        <v>11881</v>
      </c>
      <c r="Q2199" s="293" t="s">
        <v>4741</v>
      </c>
    </row>
    <row r="2200" spans="1:17" x14ac:dyDescent="0.25">
      <c r="A2200" s="293" t="s">
        <v>11885</v>
      </c>
      <c r="B2200" s="293" t="s">
        <v>11886</v>
      </c>
      <c r="C2200" s="293" t="s">
        <v>11887</v>
      </c>
      <c r="D2200" s="293"/>
      <c r="E2200" s="293" t="s">
        <v>11888</v>
      </c>
      <c r="F2200" s="293" t="s">
        <v>4750</v>
      </c>
      <c r="G2200" s="291">
        <v>60</v>
      </c>
      <c r="H2200" s="292">
        <v>0</v>
      </c>
      <c r="I2200" s="293" t="s">
        <v>4746</v>
      </c>
      <c r="J2200" s="293" t="s">
        <v>4747</v>
      </c>
      <c r="K2200" s="293" t="s">
        <v>4737</v>
      </c>
      <c r="L2200" s="293" t="s">
        <v>4738</v>
      </c>
      <c r="M2200" s="293" t="s">
        <v>4748</v>
      </c>
      <c r="N2200" s="293" t="s">
        <v>5514</v>
      </c>
      <c r="O2200" s="293" t="s">
        <v>18819</v>
      </c>
      <c r="P2200" s="293" t="s">
        <v>11881</v>
      </c>
      <c r="Q2200" s="293" t="s">
        <v>4741</v>
      </c>
    </row>
    <row r="2201" spans="1:17" x14ac:dyDescent="0.25">
      <c r="A2201" s="293" t="s">
        <v>11889</v>
      </c>
      <c r="B2201" s="293" t="s">
        <v>11890</v>
      </c>
      <c r="C2201" s="293" t="s">
        <v>11891</v>
      </c>
      <c r="D2201" s="293"/>
      <c r="E2201" s="293" t="s">
        <v>11888</v>
      </c>
      <c r="F2201" s="293" t="s">
        <v>4750</v>
      </c>
      <c r="G2201" s="291">
        <v>60</v>
      </c>
      <c r="H2201" s="292">
        <v>0</v>
      </c>
      <c r="I2201" s="293" t="s">
        <v>4783</v>
      </c>
      <c r="J2201" s="293" t="s">
        <v>4784</v>
      </c>
      <c r="K2201" s="293" t="s">
        <v>4737</v>
      </c>
      <c r="L2201" s="293" t="s">
        <v>4738</v>
      </c>
      <c r="M2201" s="293" t="s">
        <v>4757</v>
      </c>
      <c r="N2201" s="293"/>
      <c r="O2201" s="293" t="s">
        <v>18819</v>
      </c>
      <c r="P2201" s="293" t="s">
        <v>11881</v>
      </c>
      <c r="Q2201" s="293" t="s">
        <v>4741</v>
      </c>
    </row>
    <row r="2202" spans="1:17" x14ac:dyDescent="0.25">
      <c r="A2202" s="293" t="s">
        <v>11892</v>
      </c>
      <c r="B2202" s="293" t="s">
        <v>11893</v>
      </c>
      <c r="C2202" s="293" t="s">
        <v>11894</v>
      </c>
      <c r="D2202" s="293"/>
      <c r="E2202" s="293" t="s">
        <v>11888</v>
      </c>
      <c r="F2202" s="293" t="s">
        <v>4750</v>
      </c>
      <c r="G2202" s="291">
        <v>60</v>
      </c>
      <c r="H2202" s="292">
        <v>0</v>
      </c>
      <c r="I2202" s="293" t="s">
        <v>4939</v>
      </c>
      <c r="J2202" s="293" t="s">
        <v>4940</v>
      </c>
      <c r="K2202" s="293" t="s">
        <v>4737</v>
      </c>
      <c r="L2202" s="293" t="s">
        <v>4738</v>
      </c>
      <c r="M2202" s="293" t="s">
        <v>4739</v>
      </c>
      <c r="N2202" s="293"/>
      <c r="O2202" s="293" t="s">
        <v>18819</v>
      </c>
      <c r="P2202" s="293" t="s">
        <v>11881</v>
      </c>
      <c r="Q2202" s="293" t="s">
        <v>4741</v>
      </c>
    </row>
    <row r="2203" spans="1:17" x14ac:dyDescent="0.25">
      <c r="A2203" s="293" t="s">
        <v>11895</v>
      </c>
      <c r="B2203" s="293" t="s">
        <v>11896</v>
      </c>
      <c r="C2203" s="293" t="s">
        <v>11897</v>
      </c>
      <c r="D2203" s="293"/>
      <c r="E2203" s="293" t="s">
        <v>11888</v>
      </c>
      <c r="F2203" s="293" t="s">
        <v>4750</v>
      </c>
      <c r="G2203" s="291">
        <v>60</v>
      </c>
      <c r="H2203" s="292">
        <v>0</v>
      </c>
      <c r="I2203" s="293" t="s">
        <v>4746</v>
      </c>
      <c r="J2203" s="293" t="s">
        <v>4747</v>
      </c>
      <c r="K2203" s="293" t="s">
        <v>4737</v>
      </c>
      <c r="L2203" s="293" t="s">
        <v>4738</v>
      </c>
      <c r="M2203" s="293" t="s">
        <v>4748</v>
      </c>
      <c r="N2203" s="293" t="s">
        <v>4749</v>
      </c>
      <c r="O2203" s="293" t="s">
        <v>18819</v>
      </c>
      <c r="P2203" s="293" t="s">
        <v>11881</v>
      </c>
      <c r="Q2203" s="293" t="s">
        <v>4741</v>
      </c>
    </row>
    <row r="2204" spans="1:17" x14ac:dyDescent="0.25">
      <c r="A2204" s="293" t="s">
        <v>11898</v>
      </c>
      <c r="B2204" s="293" t="s">
        <v>11899</v>
      </c>
      <c r="C2204" s="293" t="s">
        <v>11900</v>
      </c>
      <c r="D2204" s="293"/>
      <c r="E2204" s="293" t="s">
        <v>11888</v>
      </c>
      <c r="F2204" s="293" t="s">
        <v>4750</v>
      </c>
      <c r="G2204" s="291">
        <v>60</v>
      </c>
      <c r="H2204" s="292">
        <v>0</v>
      </c>
      <c r="I2204" s="293" t="s">
        <v>4783</v>
      </c>
      <c r="J2204" s="293" t="s">
        <v>4784</v>
      </c>
      <c r="K2204" s="293" t="s">
        <v>4737</v>
      </c>
      <c r="L2204" s="293" t="s">
        <v>4738</v>
      </c>
      <c r="M2204" s="293" t="s">
        <v>4767</v>
      </c>
      <c r="N2204" s="293"/>
      <c r="O2204" s="293" t="s">
        <v>18819</v>
      </c>
      <c r="P2204" s="293" t="s">
        <v>11881</v>
      </c>
      <c r="Q2204" s="293" t="s">
        <v>4741</v>
      </c>
    </row>
    <row r="2205" spans="1:17" x14ac:dyDescent="0.25">
      <c r="A2205" s="293" t="s">
        <v>11901</v>
      </c>
      <c r="B2205" s="293" t="s">
        <v>11902</v>
      </c>
      <c r="C2205" s="293" t="s">
        <v>11903</v>
      </c>
      <c r="D2205" s="293"/>
      <c r="E2205" s="293" t="s">
        <v>11888</v>
      </c>
      <c r="F2205" s="293" t="s">
        <v>4750</v>
      </c>
      <c r="G2205" s="291">
        <v>60</v>
      </c>
      <c r="H2205" s="292">
        <v>0</v>
      </c>
      <c r="I2205" s="293" t="s">
        <v>4828</v>
      </c>
      <c r="J2205" s="293" t="s">
        <v>4829</v>
      </c>
      <c r="K2205" s="293" t="s">
        <v>4737</v>
      </c>
      <c r="L2205" s="293" t="s">
        <v>4738</v>
      </c>
      <c r="M2205" s="293" t="s">
        <v>6447</v>
      </c>
      <c r="N2205" s="293"/>
      <c r="O2205" s="293" t="s">
        <v>18819</v>
      </c>
      <c r="P2205" s="293" t="s">
        <v>11881</v>
      </c>
      <c r="Q2205" s="293" t="s">
        <v>4741</v>
      </c>
    </row>
    <row r="2206" spans="1:17" x14ac:dyDescent="0.25">
      <c r="A2206" s="293" t="s">
        <v>11904</v>
      </c>
      <c r="B2206" s="293" t="s">
        <v>11905</v>
      </c>
      <c r="C2206" s="293" t="s">
        <v>11906</v>
      </c>
      <c r="D2206" s="293"/>
      <c r="E2206" s="293" t="s">
        <v>11888</v>
      </c>
      <c r="F2206" s="293" t="s">
        <v>4750</v>
      </c>
      <c r="G2206" s="291">
        <v>60</v>
      </c>
      <c r="H2206" s="292">
        <v>0</v>
      </c>
      <c r="I2206" s="293" t="s">
        <v>4939</v>
      </c>
      <c r="J2206" s="293" t="s">
        <v>4940</v>
      </c>
      <c r="K2206" s="293" t="s">
        <v>4737</v>
      </c>
      <c r="L2206" s="293" t="s">
        <v>4738</v>
      </c>
      <c r="M2206" s="293" t="s">
        <v>4739</v>
      </c>
      <c r="N2206" s="293"/>
      <c r="O2206" s="293" t="s">
        <v>18819</v>
      </c>
      <c r="P2206" s="293" t="s">
        <v>11881</v>
      </c>
      <c r="Q2206" s="293" t="s">
        <v>4741</v>
      </c>
    </row>
    <row r="2207" spans="1:17" x14ac:dyDescent="0.25">
      <c r="A2207" s="293" t="s">
        <v>11907</v>
      </c>
      <c r="B2207" s="293" t="s">
        <v>11908</v>
      </c>
      <c r="C2207" s="293" t="s">
        <v>11909</v>
      </c>
      <c r="D2207" s="293"/>
      <c r="E2207" s="293" t="s">
        <v>11888</v>
      </c>
      <c r="F2207" s="293" t="s">
        <v>4750</v>
      </c>
      <c r="G2207" s="291">
        <v>60</v>
      </c>
      <c r="H2207" s="292">
        <v>0</v>
      </c>
      <c r="I2207" s="293" t="s">
        <v>4783</v>
      </c>
      <c r="J2207" s="293" t="s">
        <v>4784</v>
      </c>
      <c r="K2207" s="293" t="s">
        <v>4737</v>
      </c>
      <c r="L2207" s="293" t="s">
        <v>4738</v>
      </c>
      <c r="M2207" s="293" t="s">
        <v>4865</v>
      </c>
      <c r="N2207" s="293"/>
      <c r="O2207" s="293" t="s">
        <v>18819</v>
      </c>
      <c r="P2207" s="293" t="s">
        <v>11881</v>
      </c>
      <c r="Q2207" s="293" t="s">
        <v>4741</v>
      </c>
    </row>
    <row r="2208" spans="1:17" x14ac:dyDescent="0.25">
      <c r="A2208" s="293" t="s">
        <v>11910</v>
      </c>
      <c r="B2208" s="293" t="s">
        <v>11911</v>
      </c>
      <c r="C2208" s="293" t="s">
        <v>11912</v>
      </c>
      <c r="D2208" s="293"/>
      <c r="E2208" s="293" t="s">
        <v>11888</v>
      </c>
      <c r="F2208" s="293" t="s">
        <v>4750</v>
      </c>
      <c r="G2208" s="291">
        <v>60</v>
      </c>
      <c r="H2208" s="292">
        <v>0</v>
      </c>
      <c r="I2208" s="293" t="s">
        <v>4939</v>
      </c>
      <c r="J2208" s="293" t="s">
        <v>4940</v>
      </c>
      <c r="K2208" s="293" t="s">
        <v>4737</v>
      </c>
      <c r="L2208" s="293" t="s">
        <v>4738</v>
      </c>
      <c r="M2208" s="293" t="s">
        <v>4818</v>
      </c>
      <c r="N2208" s="293"/>
      <c r="O2208" s="293" t="s">
        <v>18819</v>
      </c>
      <c r="P2208" s="293" t="s">
        <v>11881</v>
      </c>
      <c r="Q2208" s="293" t="s">
        <v>4741</v>
      </c>
    </row>
    <row r="2209" spans="1:17" x14ac:dyDescent="0.25">
      <c r="A2209" s="293" t="s">
        <v>11913</v>
      </c>
      <c r="B2209" s="293" t="s">
        <v>11914</v>
      </c>
      <c r="C2209" s="293" t="s">
        <v>11915</v>
      </c>
      <c r="D2209" s="293"/>
      <c r="E2209" s="293" t="s">
        <v>11888</v>
      </c>
      <c r="F2209" s="293" t="s">
        <v>4750</v>
      </c>
      <c r="G2209" s="291">
        <v>60</v>
      </c>
      <c r="H2209" s="292">
        <v>0</v>
      </c>
      <c r="I2209" s="293" t="s">
        <v>4746</v>
      </c>
      <c r="J2209" s="293" t="s">
        <v>4747</v>
      </c>
      <c r="K2209" s="293" t="s">
        <v>4737</v>
      </c>
      <c r="L2209" s="293" t="s">
        <v>4738</v>
      </c>
      <c r="M2209" s="293" t="s">
        <v>4793</v>
      </c>
      <c r="N2209" s="293"/>
      <c r="O2209" s="293" t="s">
        <v>18819</v>
      </c>
      <c r="P2209" s="293" t="s">
        <v>11881</v>
      </c>
      <c r="Q2209" s="293" t="s">
        <v>4741</v>
      </c>
    </row>
    <row r="2210" spans="1:17" x14ac:dyDescent="0.25">
      <c r="A2210" s="293" t="s">
        <v>11916</v>
      </c>
      <c r="B2210" s="293" t="s">
        <v>11917</v>
      </c>
      <c r="C2210" s="293" t="s">
        <v>11918</v>
      </c>
      <c r="D2210" s="293"/>
      <c r="E2210" s="293" t="s">
        <v>11888</v>
      </c>
      <c r="F2210" s="293" t="s">
        <v>4750</v>
      </c>
      <c r="G2210" s="291">
        <v>60</v>
      </c>
      <c r="H2210" s="292">
        <v>0</v>
      </c>
      <c r="I2210" s="293" t="s">
        <v>4939</v>
      </c>
      <c r="J2210" s="293" t="s">
        <v>4940</v>
      </c>
      <c r="K2210" s="293" t="s">
        <v>4737</v>
      </c>
      <c r="L2210" s="293" t="s">
        <v>4738</v>
      </c>
      <c r="M2210" s="293" t="s">
        <v>4739</v>
      </c>
      <c r="N2210" s="293"/>
      <c r="O2210" s="293" t="s">
        <v>18819</v>
      </c>
      <c r="P2210" s="293" t="s">
        <v>11881</v>
      </c>
      <c r="Q2210" s="293" t="s">
        <v>4741</v>
      </c>
    </row>
    <row r="2211" spans="1:17" x14ac:dyDescent="0.25">
      <c r="A2211" s="293" t="s">
        <v>11919</v>
      </c>
      <c r="B2211" s="293" t="s">
        <v>11920</v>
      </c>
      <c r="C2211" s="293" t="s">
        <v>11921</v>
      </c>
      <c r="D2211" s="293"/>
      <c r="E2211" s="293" t="s">
        <v>11888</v>
      </c>
      <c r="F2211" s="293" t="s">
        <v>4750</v>
      </c>
      <c r="G2211" s="291">
        <v>60</v>
      </c>
      <c r="H2211" s="292">
        <v>0</v>
      </c>
      <c r="I2211" s="293" t="s">
        <v>4746</v>
      </c>
      <c r="J2211" s="293" t="s">
        <v>4747</v>
      </c>
      <c r="K2211" s="293" t="s">
        <v>4737</v>
      </c>
      <c r="L2211" s="293" t="s">
        <v>4738</v>
      </c>
      <c r="M2211" s="293" t="s">
        <v>5328</v>
      </c>
      <c r="N2211" s="293"/>
      <c r="O2211" s="293" t="s">
        <v>18819</v>
      </c>
      <c r="P2211" s="293" t="s">
        <v>11881</v>
      </c>
      <c r="Q2211" s="293" t="s">
        <v>4741</v>
      </c>
    </row>
    <row r="2212" spans="1:17" x14ac:dyDescent="0.25">
      <c r="A2212" s="293" t="s">
        <v>11922</v>
      </c>
      <c r="B2212" s="293" t="s">
        <v>11923</v>
      </c>
      <c r="C2212" s="293" t="s">
        <v>11924</v>
      </c>
      <c r="D2212" s="293"/>
      <c r="E2212" s="293" t="s">
        <v>11888</v>
      </c>
      <c r="F2212" s="293" t="s">
        <v>4750</v>
      </c>
      <c r="G2212" s="291">
        <v>60</v>
      </c>
      <c r="H2212" s="292">
        <v>0</v>
      </c>
      <c r="I2212" s="293" t="s">
        <v>4783</v>
      </c>
      <c r="J2212" s="293" t="s">
        <v>4784</v>
      </c>
      <c r="K2212" s="293" t="s">
        <v>4737</v>
      </c>
      <c r="L2212" s="293" t="s">
        <v>4738</v>
      </c>
      <c r="M2212" s="293" t="s">
        <v>4916</v>
      </c>
      <c r="N2212" s="293" t="s">
        <v>8321</v>
      </c>
      <c r="O2212" s="293" t="s">
        <v>18819</v>
      </c>
      <c r="P2212" s="293" t="s">
        <v>11881</v>
      </c>
      <c r="Q2212" s="293" t="s">
        <v>4741</v>
      </c>
    </row>
    <row r="2213" spans="1:17" x14ac:dyDescent="0.25">
      <c r="A2213" s="293" t="s">
        <v>11925</v>
      </c>
      <c r="B2213" s="293" t="s">
        <v>11926</v>
      </c>
      <c r="C2213" s="293" t="s">
        <v>11927</v>
      </c>
      <c r="D2213" s="293"/>
      <c r="E2213" s="293" t="s">
        <v>11888</v>
      </c>
      <c r="F2213" s="293" t="s">
        <v>4750</v>
      </c>
      <c r="G2213" s="291">
        <v>60</v>
      </c>
      <c r="H2213" s="292">
        <v>0</v>
      </c>
      <c r="I2213" s="293" t="s">
        <v>4783</v>
      </c>
      <c r="J2213" s="293" t="s">
        <v>4784</v>
      </c>
      <c r="K2213" s="293" t="s">
        <v>4737</v>
      </c>
      <c r="L2213" s="293" t="s">
        <v>4738</v>
      </c>
      <c r="M2213" s="293" t="s">
        <v>4757</v>
      </c>
      <c r="N2213" s="293"/>
      <c r="O2213" s="293" t="s">
        <v>18819</v>
      </c>
      <c r="P2213" s="293" t="s">
        <v>11881</v>
      </c>
      <c r="Q2213" s="293" t="s">
        <v>4741</v>
      </c>
    </row>
    <row r="2214" spans="1:17" x14ac:dyDescent="0.25">
      <c r="A2214" s="293" t="s">
        <v>11928</v>
      </c>
      <c r="B2214" s="293" t="s">
        <v>11929</v>
      </c>
      <c r="C2214" s="293" t="s">
        <v>11930</v>
      </c>
      <c r="D2214" s="293"/>
      <c r="E2214" s="293" t="s">
        <v>11888</v>
      </c>
      <c r="F2214" s="293" t="s">
        <v>4750</v>
      </c>
      <c r="G2214" s="291">
        <v>60</v>
      </c>
      <c r="H2214" s="292">
        <v>0</v>
      </c>
      <c r="I2214" s="293" t="s">
        <v>4783</v>
      </c>
      <c r="J2214" s="293" t="s">
        <v>4784</v>
      </c>
      <c r="K2214" s="293" t="s">
        <v>4737</v>
      </c>
      <c r="L2214" s="293" t="s">
        <v>4738</v>
      </c>
      <c r="M2214" s="293" t="s">
        <v>4757</v>
      </c>
      <c r="N2214" s="293"/>
      <c r="O2214" s="293" t="s">
        <v>18819</v>
      </c>
      <c r="P2214" s="293" t="s">
        <v>11881</v>
      </c>
      <c r="Q2214" s="293" t="s">
        <v>4741</v>
      </c>
    </row>
    <row r="2215" spans="1:17" x14ac:dyDescent="0.25">
      <c r="A2215" s="293" t="s">
        <v>11931</v>
      </c>
      <c r="B2215" s="293" t="s">
        <v>11932</v>
      </c>
      <c r="C2215" s="293" t="s">
        <v>11933</v>
      </c>
      <c r="D2215" s="293"/>
      <c r="E2215" s="293" t="s">
        <v>11888</v>
      </c>
      <c r="F2215" s="293" t="s">
        <v>4750</v>
      </c>
      <c r="G2215" s="291">
        <v>60</v>
      </c>
      <c r="H2215" s="292">
        <v>0</v>
      </c>
      <c r="I2215" s="293" t="s">
        <v>4939</v>
      </c>
      <c r="J2215" s="293" t="s">
        <v>4940</v>
      </c>
      <c r="K2215" s="293" t="s">
        <v>4737</v>
      </c>
      <c r="L2215" s="293" t="s">
        <v>4738</v>
      </c>
      <c r="M2215" s="293" t="s">
        <v>4739</v>
      </c>
      <c r="N2215" s="293"/>
      <c r="O2215" s="293" t="s">
        <v>18819</v>
      </c>
      <c r="P2215" s="293" t="s">
        <v>11881</v>
      </c>
      <c r="Q2215" s="293" t="s">
        <v>4741</v>
      </c>
    </row>
    <row r="2216" spans="1:17" x14ac:dyDescent="0.25">
      <c r="A2216" s="293" t="s">
        <v>11934</v>
      </c>
      <c r="B2216" s="293" t="s">
        <v>11935</v>
      </c>
      <c r="C2216" s="293" t="s">
        <v>11936</v>
      </c>
      <c r="D2216" s="293"/>
      <c r="E2216" s="293" t="s">
        <v>11888</v>
      </c>
      <c r="F2216" s="293" t="s">
        <v>4750</v>
      </c>
      <c r="G2216" s="291">
        <v>60</v>
      </c>
      <c r="H2216" s="292">
        <v>0</v>
      </c>
      <c r="I2216" s="293" t="s">
        <v>4746</v>
      </c>
      <c r="J2216" s="293" t="s">
        <v>4747</v>
      </c>
      <c r="K2216" s="293" t="s">
        <v>4737</v>
      </c>
      <c r="L2216" s="293" t="s">
        <v>4738</v>
      </c>
      <c r="M2216" s="293" t="s">
        <v>4748</v>
      </c>
      <c r="N2216" s="293" t="s">
        <v>4777</v>
      </c>
      <c r="O2216" s="293" t="s">
        <v>18819</v>
      </c>
      <c r="P2216" s="293" t="s">
        <v>11881</v>
      </c>
      <c r="Q2216" s="293" t="s">
        <v>4741</v>
      </c>
    </row>
    <row r="2217" spans="1:17" x14ac:dyDescent="0.25">
      <c r="A2217" s="293" t="s">
        <v>11937</v>
      </c>
      <c r="B2217" s="293" t="s">
        <v>11938</v>
      </c>
      <c r="C2217" s="293" t="s">
        <v>11939</v>
      </c>
      <c r="D2217" s="293"/>
      <c r="E2217" s="293" t="s">
        <v>11888</v>
      </c>
      <c r="F2217" s="293" t="s">
        <v>4750</v>
      </c>
      <c r="G2217" s="291">
        <v>60</v>
      </c>
      <c r="H2217" s="292">
        <v>0</v>
      </c>
      <c r="I2217" s="293" t="s">
        <v>4783</v>
      </c>
      <c r="J2217" s="293" t="s">
        <v>4784</v>
      </c>
      <c r="K2217" s="293" t="s">
        <v>4737</v>
      </c>
      <c r="L2217" s="293" t="s">
        <v>4738</v>
      </c>
      <c r="M2217" s="293" t="s">
        <v>4916</v>
      </c>
      <c r="N2217" s="293" t="s">
        <v>9739</v>
      </c>
      <c r="O2217" s="293" t="s">
        <v>18819</v>
      </c>
      <c r="P2217" s="293" t="s">
        <v>11881</v>
      </c>
      <c r="Q2217" s="293" t="s">
        <v>4741</v>
      </c>
    </row>
    <row r="2218" spans="1:17" x14ac:dyDescent="0.25">
      <c r="A2218" s="293" t="s">
        <v>11940</v>
      </c>
      <c r="B2218" s="293" t="s">
        <v>11941</v>
      </c>
      <c r="C2218" s="293" t="s">
        <v>11942</v>
      </c>
      <c r="D2218" s="293"/>
      <c r="E2218" s="293" t="s">
        <v>11888</v>
      </c>
      <c r="F2218" s="293" t="s">
        <v>4750</v>
      </c>
      <c r="G2218" s="291">
        <v>60</v>
      </c>
      <c r="H2218" s="292">
        <v>0</v>
      </c>
      <c r="I2218" s="293" t="s">
        <v>4746</v>
      </c>
      <c r="J2218" s="293" t="s">
        <v>4747</v>
      </c>
      <c r="K2218" s="293" t="s">
        <v>4737</v>
      </c>
      <c r="L2218" s="293" t="s">
        <v>4738</v>
      </c>
      <c r="M2218" s="293" t="s">
        <v>4793</v>
      </c>
      <c r="N2218" s="293"/>
      <c r="O2218" s="293" t="s">
        <v>18819</v>
      </c>
      <c r="P2218" s="293" t="s">
        <v>11881</v>
      </c>
      <c r="Q2218" s="293" t="s">
        <v>4741</v>
      </c>
    </row>
    <row r="2219" spans="1:17" x14ac:dyDescent="0.25">
      <c r="A2219" s="293" t="s">
        <v>11943</v>
      </c>
      <c r="B2219" s="293" t="s">
        <v>11944</v>
      </c>
      <c r="C2219" s="293" t="s">
        <v>11945</v>
      </c>
      <c r="D2219" s="293"/>
      <c r="E2219" s="293" t="s">
        <v>11888</v>
      </c>
      <c r="F2219" s="293" t="s">
        <v>4750</v>
      </c>
      <c r="G2219" s="291">
        <v>60</v>
      </c>
      <c r="H2219" s="292">
        <v>0</v>
      </c>
      <c r="I2219" s="293" t="s">
        <v>4783</v>
      </c>
      <c r="J2219" s="293" t="s">
        <v>4784</v>
      </c>
      <c r="K2219" s="293" t="s">
        <v>4737</v>
      </c>
      <c r="L2219" s="293" t="s">
        <v>4738</v>
      </c>
      <c r="M2219" s="293" t="s">
        <v>4785</v>
      </c>
      <c r="N2219" s="293"/>
      <c r="O2219" s="293" t="s">
        <v>18819</v>
      </c>
      <c r="P2219" s="293" t="s">
        <v>11881</v>
      </c>
      <c r="Q2219" s="293" t="s">
        <v>4741</v>
      </c>
    </row>
    <row r="2220" spans="1:17" x14ac:dyDescent="0.25">
      <c r="A2220" s="293" t="s">
        <v>11946</v>
      </c>
      <c r="B2220" s="293" t="s">
        <v>11947</v>
      </c>
      <c r="C2220" s="293" t="s">
        <v>11948</v>
      </c>
      <c r="D2220" s="293"/>
      <c r="E2220" s="293" t="s">
        <v>11888</v>
      </c>
      <c r="F2220" s="293" t="s">
        <v>4750</v>
      </c>
      <c r="G2220" s="291">
        <v>60</v>
      </c>
      <c r="H2220" s="292">
        <v>0</v>
      </c>
      <c r="I2220" s="293" t="s">
        <v>4783</v>
      </c>
      <c r="J2220" s="293" t="s">
        <v>4784</v>
      </c>
      <c r="K2220" s="293" t="s">
        <v>4737</v>
      </c>
      <c r="L2220" s="293" t="s">
        <v>4738</v>
      </c>
      <c r="M2220" s="293" t="s">
        <v>4865</v>
      </c>
      <c r="N2220" s="293"/>
      <c r="O2220" s="293" t="s">
        <v>18819</v>
      </c>
      <c r="P2220" s="293" t="s">
        <v>11881</v>
      </c>
      <c r="Q2220" s="293" t="s">
        <v>4741</v>
      </c>
    </row>
    <row r="2221" spans="1:17" x14ac:dyDescent="0.25">
      <c r="A2221" s="293" t="s">
        <v>11949</v>
      </c>
      <c r="B2221" s="293" t="s">
        <v>11950</v>
      </c>
      <c r="C2221" s="293" t="s">
        <v>11951</v>
      </c>
      <c r="D2221" s="293"/>
      <c r="E2221" s="293" t="s">
        <v>11888</v>
      </c>
      <c r="F2221" s="293" t="s">
        <v>4750</v>
      </c>
      <c r="G2221" s="291">
        <v>60</v>
      </c>
      <c r="H2221" s="292">
        <v>0</v>
      </c>
      <c r="I2221" s="293" t="s">
        <v>4783</v>
      </c>
      <c r="J2221" s="293" t="s">
        <v>4784</v>
      </c>
      <c r="K2221" s="293" t="s">
        <v>4737</v>
      </c>
      <c r="L2221" s="293" t="s">
        <v>4738</v>
      </c>
      <c r="M2221" s="293" t="s">
        <v>4748</v>
      </c>
      <c r="N2221" s="293" t="s">
        <v>11784</v>
      </c>
      <c r="O2221" s="293" t="s">
        <v>18819</v>
      </c>
      <c r="P2221" s="293" t="s">
        <v>11881</v>
      </c>
      <c r="Q2221" s="293" t="s">
        <v>4741</v>
      </c>
    </row>
    <row r="2222" spans="1:17" x14ac:dyDescent="0.25">
      <c r="A2222" s="293" t="s">
        <v>11952</v>
      </c>
      <c r="B2222" s="293" t="s">
        <v>11953</v>
      </c>
      <c r="C2222" s="293" t="s">
        <v>11954</v>
      </c>
      <c r="D2222" s="293"/>
      <c r="E2222" s="293" t="s">
        <v>11888</v>
      </c>
      <c r="F2222" s="293" t="s">
        <v>4750</v>
      </c>
      <c r="G2222" s="291">
        <v>60</v>
      </c>
      <c r="H2222" s="292">
        <v>0</v>
      </c>
      <c r="I2222" s="293" t="s">
        <v>4746</v>
      </c>
      <c r="J2222" s="293" t="s">
        <v>4747</v>
      </c>
      <c r="K2222" s="293" t="s">
        <v>4737</v>
      </c>
      <c r="L2222" s="293" t="s">
        <v>4738</v>
      </c>
      <c r="M2222" s="293" t="s">
        <v>4748</v>
      </c>
      <c r="N2222" s="293" t="s">
        <v>5514</v>
      </c>
      <c r="O2222" s="293" t="s">
        <v>18819</v>
      </c>
      <c r="P2222" s="293" t="s">
        <v>11881</v>
      </c>
      <c r="Q2222" s="293" t="s">
        <v>4741</v>
      </c>
    </row>
    <row r="2223" spans="1:17" x14ac:dyDescent="0.25">
      <c r="A2223" s="293" t="s">
        <v>11955</v>
      </c>
      <c r="B2223" s="293" t="s">
        <v>11956</v>
      </c>
      <c r="C2223" s="293"/>
      <c r="D2223" s="293"/>
      <c r="E2223" s="293"/>
      <c r="F2223" s="293"/>
      <c r="G2223" s="291"/>
      <c r="H2223" s="292">
        <v>0</v>
      </c>
      <c r="I2223" s="293"/>
      <c r="J2223" s="293"/>
      <c r="K2223" s="293" t="s">
        <v>4737</v>
      </c>
      <c r="L2223" s="293"/>
      <c r="M2223" s="293"/>
      <c r="N2223" s="293"/>
      <c r="O2223" s="293" t="s">
        <v>18835</v>
      </c>
      <c r="P2223" s="293" t="s">
        <v>11956</v>
      </c>
      <c r="Q2223" s="293" t="s">
        <v>4741</v>
      </c>
    </row>
    <row r="2224" spans="1:17" x14ac:dyDescent="0.25">
      <c r="A2224" s="293" t="s">
        <v>11957</v>
      </c>
      <c r="B2224" s="293" t="s">
        <v>11958</v>
      </c>
      <c r="C2224" s="293" t="s">
        <v>11959</v>
      </c>
      <c r="D2224" s="293"/>
      <c r="E2224" s="293"/>
      <c r="F2224" s="293" t="s">
        <v>11960</v>
      </c>
      <c r="G2224" s="291"/>
      <c r="H2224" s="292">
        <v>0</v>
      </c>
      <c r="I2224" s="293"/>
      <c r="J2224" s="293"/>
      <c r="K2224" s="293" t="s">
        <v>4737</v>
      </c>
      <c r="L2224" s="293" t="s">
        <v>5037</v>
      </c>
      <c r="M2224" s="293" t="s">
        <v>4806</v>
      </c>
      <c r="N2224" s="293"/>
      <c r="O2224" s="293" t="s">
        <v>18820</v>
      </c>
      <c r="P2224" s="293" t="s">
        <v>11958</v>
      </c>
      <c r="Q2224" s="293" t="s">
        <v>4741</v>
      </c>
    </row>
    <row r="2225" spans="1:17" x14ac:dyDescent="0.25">
      <c r="A2225" s="293" t="s">
        <v>11961</v>
      </c>
      <c r="B2225" s="293" t="s">
        <v>11962</v>
      </c>
      <c r="C2225" s="293" t="s">
        <v>11963</v>
      </c>
      <c r="D2225" s="293"/>
      <c r="E2225" s="293" t="s">
        <v>4745</v>
      </c>
      <c r="F2225" s="293" t="s">
        <v>11964</v>
      </c>
      <c r="G2225" s="291"/>
      <c r="H2225" s="292">
        <v>0</v>
      </c>
      <c r="I2225" s="293"/>
      <c r="J2225" s="293"/>
      <c r="K2225" s="293" t="s">
        <v>4737</v>
      </c>
      <c r="L2225" s="293" t="s">
        <v>4738</v>
      </c>
      <c r="M2225" s="293" t="s">
        <v>4748</v>
      </c>
      <c r="N2225" s="293"/>
      <c r="O2225" s="293" t="s">
        <v>11961</v>
      </c>
      <c r="P2225" s="293" t="s">
        <v>11962</v>
      </c>
      <c r="Q2225" s="293" t="s">
        <v>4741</v>
      </c>
    </row>
    <row r="2226" spans="1:17" x14ac:dyDescent="0.25">
      <c r="A2226" s="293" t="s">
        <v>11965</v>
      </c>
      <c r="B2226" s="293" t="s">
        <v>11966</v>
      </c>
      <c r="C2226" s="293" t="s">
        <v>11967</v>
      </c>
      <c r="D2226" s="293" t="s">
        <v>11968</v>
      </c>
      <c r="E2226" s="293" t="s">
        <v>4973</v>
      </c>
      <c r="F2226" s="293" t="s">
        <v>11968</v>
      </c>
      <c r="G2226" s="291"/>
      <c r="H2226" s="292">
        <v>0</v>
      </c>
      <c r="I2226" s="293" t="s">
        <v>5200</v>
      </c>
      <c r="J2226" s="293" t="s">
        <v>5201</v>
      </c>
      <c r="K2226" s="293" t="s">
        <v>4737</v>
      </c>
      <c r="L2226" s="293" t="s">
        <v>4840</v>
      </c>
      <c r="M2226" s="293" t="s">
        <v>5344</v>
      </c>
      <c r="N2226" s="293"/>
      <c r="O2226" s="293" t="s">
        <v>18836</v>
      </c>
      <c r="P2226" s="293" t="s">
        <v>18836</v>
      </c>
      <c r="Q2226" s="293" t="s">
        <v>4741</v>
      </c>
    </row>
    <row r="2227" spans="1:17" x14ac:dyDescent="0.25">
      <c r="A2227" s="293" t="s">
        <v>11969</v>
      </c>
      <c r="B2227" s="293" t="s">
        <v>11970</v>
      </c>
      <c r="C2227" s="293" t="s">
        <v>11971</v>
      </c>
      <c r="D2227" s="293" t="s">
        <v>11968</v>
      </c>
      <c r="E2227" s="293" t="s">
        <v>4973</v>
      </c>
      <c r="F2227" s="293" t="s">
        <v>11968</v>
      </c>
      <c r="G2227" s="291"/>
      <c r="H2227" s="292">
        <v>0</v>
      </c>
      <c r="I2227" s="293" t="s">
        <v>5200</v>
      </c>
      <c r="J2227" s="293" t="s">
        <v>5201</v>
      </c>
      <c r="K2227" s="293" t="s">
        <v>4737</v>
      </c>
      <c r="L2227" s="293" t="s">
        <v>4840</v>
      </c>
      <c r="M2227" s="293" t="s">
        <v>5344</v>
      </c>
      <c r="N2227" s="293"/>
      <c r="O2227" s="293" t="s">
        <v>18836</v>
      </c>
      <c r="P2227" s="293" t="s">
        <v>18836</v>
      </c>
      <c r="Q2227" s="293" t="s">
        <v>4741</v>
      </c>
    </row>
    <row r="2228" spans="1:17" x14ac:dyDescent="0.25">
      <c r="A2228" s="293" t="s">
        <v>11972</v>
      </c>
      <c r="B2228" s="293" t="s">
        <v>11973</v>
      </c>
      <c r="C2228" s="293" t="s">
        <v>11974</v>
      </c>
      <c r="D2228" s="293"/>
      <c r="E2228" s="293" t="s">
        <v>4973</v>
      </c>
      <c r="F2228" s="293" t="s">
        <v>11975</v>
      </c>
      <c r="G2228" s="291"/>
      <c r="H2228" s="292">
        <v>0</v>
      </c>
      <c r="I2228" s="293" t="s">
        <v>5200</v>
      </c>
      <c r="J2228" s="293" t="s">
        <v>5201</v>
      </c>
      <c r="K2228" s="293" t="s">
        <v>4737</v>
      </c>
      <c r="L2228" s="293" t="s">
        <v>4840</v>
      </c>
      <c r="M2228" s="293" t="s">
        <v>4852</v>
      </c>
      <c r="N2228" s="293" t="s">
        <v>11976</v>
      </c>
      <c r="O2228" s="293" t="s">
        <v>11972</v>
      </c>
      <c r="P2228" s="293" t="s">
        <v>11973</v>
      </c>
      <c r="Q2228" s="293" t="s">
        <v>4741</v>
      </c>
    </row>
    <row r="2229" spans="1:17" x14ac:dyDescent="0.25">
      <c r="A2229" s="293" t="s">
        <v>11977</v>
      </c>
      <c r="B2229" s="293" t="s">
        <v>11978</v>
      </c>
      <c r="C2229" s="293" t="s">
        <v>11979</v>
      </c>
      <c r="D2229" s="293"/>
      <c r="E2229" s="293" t="s">
        <v>4973</v>
      </c>
      <c r="F2229" s="293" t="s">
        <v>4750</v>
      </c>
      <c r="G2229" s="291"/>
      <c r="H2229" s="292">
        <v>0</v>
      </c>
      <c r="I2229" s="293" t="s">
        <v>5200</v>
      </c>
      <c r="J2229" s="293" t="s">
        <v>5201</v>
      </c>
      <c r="K2229" s="293" t="s">
        <v>4737</v>
      </c>
      <c r="L2229" s="293" t="s">
        <v>4840</v>
      </c>
      <c r="M2229" s="293" t="s">
        <v>5333</v>
      </c>
      <c r="N2229" s="293" t="s">
        <v>11980</v>
      </c>
      <c r="O2229" s="293" t="s">
        <v>11972</v>
      </c>
      <c r="P2229" s="293" t="s">
        <v>11973</v>
      </c>
      <c r="Q2229" s="293" t="s">
        <v>4741</v>
      </c>
    </row>
    <row r="2230" spans="1:17" x14ac:dyDescent="0.25">
      <c r="A2230" s="293" t="s">
        <v>11981</v>
      </c>
      <c r="B2230" s="293" t="s">
        <v>11982</v>
      </c>
      <c r="C2230" s="293" t="s">
        <v>11983</v>
      </c>
      <c r="D2230" s="293"/>
      <c r="E2230" s="293" t="s">
        <v>4973</v>
      </c>
      <c r="F2230" s="293" t="s">
        <v>4750</v>
      </c>
      <c r="G2230" s="291"/>
      <c r="H2230" s="292">
        <v>0</v>
      </c>
      <c r="I2230" s="293" t="s">
        <v>5200</v>
      </c>
      <c r="J2230" s="293" t="s">
        <v>5201</v>
      </c>
      <c r="K2230" s="293" t="s">
        <v>4737</v>
      </c>
      <c r="L2230" s="293" t="s">
        <v>4840</v>
      </c>
      <c r="M2230" s="293" t="s">
        <v>5210</v>
      </c>
      <c r="N2230" s="293" t="s">
        <v>11090</v>
      </c>
      <c r="O2230" s="293" t="s">
        <v>11972</v>
      </c>
      <c r="P2230" s="293" t="s">
        <v>11973</v>
      </c>
      <c r="Q2230" s="293" t="s">
        <v>4741</v>
      </c>
    </row>
    <row r="2231" spans="1:17" x14ac:dyDescent="0.25">
      <c r="A2231" s="293" t="s">
        <v>11984</v>
      </c>
      <c r="B2231" s="293" t="s">
        <v>11985</v>
      </c>
      <c r="C2231" s="293" t="s">
        <v>11986</v>
      </c>
      <c r="D2231" s="293"/>
      <c r="E2231" s="293" t="s">
        <v>4973</v>
      </c>
      <c r="F2231" s="293" t="s">
        <v>4750</v>
      </c>
      <c r="G2231" s="291"/>
      <c r="H2231" s="292">
        <v>0</v>
      </c>
      <c r="I2231" s="293" t="s">
        <v>5200</v>
      </c>
      <c r="J2231" s="293" t="s">
        <v>5201</v>
      </c>
      <c r="K2231" s="293" t="s">
        <v>4737</v>
      </c>
      <c r="L2231" s="293" t="s">
        <v>4840</v>
      </c>
      <c r="M2231" s="293" t="s">
        <v>4852</v>
      </c>
      <c r="N2231" s="293" t="s">
        <v>5225</v>
      </c>
      <c r="O2231" s="293" t="s">
        <v>11972</v>
      </c>
      <c r="P2231" s="293" t="s">
        <v>11973</v>
      </c>
      <c r="Q2231" s="293" t="s">
        <v>4741</v>
      </c>
    </row>
    <row r="2232" spans="1:17" x14ac:dyDescent="0.25">
      <c r="A2232" s="293" t="s">
        <v>11987</v>
      </c>
      <c r="B2232" s="293" t="s">
        <v>11988</v>
      </c>
      <c r="C2232" s="293" t="s">
        <v>11989</v>
      </c>
      <c r="D2232" s="293"/>
      <c r="E2232" s="293" t="s">
        <v>4973</v>
      </c>
      <c r="F2232" s="293" t="s">
        <v>4750</v>
      </c>
      <c r="G2232" s="291"/>
      <c r="H2232" s="292">
        <v>0</v>
      </c>
      <c r="I2232" s="293" t="s">
        <v>5200</v>
      </c>
      <c r="J2232" s="293" t="s">
        <v>5201</v>
      </c>
      <c r="K2232" s="293" t="s">
        <v>4737</v>
      </c>
      <c r="L2232" s="293" t="s">
        <v>4840</v>
      </c>
      <c r="M2232" s="293" t="s">
        <v>5220</v>
      </c>
      <c r="N2232" s="293"/>
      <c r="O2232" s="293" t="s">
        <v>11972</v>
      </c>
      <c r="P2232" s="293" t="s">
        <v>11973</v>
      </c>
      <c r="Q2232" s="293" t="s">
        <v>4741</v>
      </c>
    </row>
    <row r="2233" spans="1:17" x14ac:dyDescent="0.25">
      <c r="A2233" s="293" t="s">
        <v>11990</v>
      </c>
      <c r="B2233" s="293" t="s">
        <v>11991</v>
      </c>
      <c r="C2233" s="293" t="s">
        <v>11992</v>
      </c>
      <c r="D2233" s="293"/>
      <c r="E2233" s="293" t="s">
        <v>4973</v>
      </c>
      <c r="F2233" s="293" t="s">
        <v>4750</v>
      </c>
      <c r="G2233" s="291"/>
      <c r="H2233" s="292">
        <v>0</v>
      </c>
      <c r="I2233" s="293" t="s">
        <v>5200</v>
      </c>
      <c r="J2233" s="293" t="s">
        <v>5201</v>
      </c>
      <c r="K2233" s="293" t="s">
        <v>4737</v>
      </c>
      <c r="L2233" s="293" t="s">
        <v>4840</v>
      </c>
      <c r="M2233" s="293" t="s">
        <v>4852</v>
      </c>
      <c r="N2233" s="293"/>
      <c r="O2233" s="293" t="s">
        <v>11972</v>
      </c>
      <c r="P2233" s="293" t="s">
        <v>11973</v>
      </c>
      <c r="Q2233" s="293" t="s">
        <v>4741</v>
      </c>
    </row>
    <row r="2234" spans="1:17" x14ac:dyDescent="0.25">
      <c r="A2234" s="293" t="s">
        <v>11993</v>
      </c>
      <c r="B2234" s="293" t="s">
        <v>11994</v>
      </c>
      <c r="C2234" s="293" t="s">
        <v>11995</v>
      </c>
      <c r="D2234" s="293"/>
      <c r="E2234" s="293" t="s">
        <v>4973</v>
      </c>
      <c r="F2234" s="293" t="s">
        <v>4750</v>
      </c>
      <c r="G2234" s="291"/>
      <c r="H2234" s="292">
        <v>0</v>
      </c>
      <c r="I2234" s="293" t="s">
        <v>4975</v>
      </c>
      <c r="J2234" s="293" t="s">
        <v>4976</v>
      </c>
      <c r="K2234" s="293" t="s">
        <v>4737</v>
      </c>
      <c r="L2234" s="293" t="s">
        <v>4840</v>
      </c>
      <c r="M2234" s="293" t="s">
        <v>5161</v>
      </c>
      <c r="N2234" s="293"/>
      <c r="O2234" s="293" t="s">
        <v>11972</v>
      </c>
      <c r="P2234" s="293" t="s">
        <v>11973</v>
      </c>
      <c r="Q2234" s="293" t="s">
        <v>4741</v>
      </c>
    </row>
    <row r="2235" spans="1:17" x14ac:dyDescent="0.25">
      <c r="A2235" s="293" t="s">
        <v>11996</v>
      </c>
      <c r="B2235" s="293" t="s">
        <v>11997</v>
      </c>
      <c r="C2235" s="293" t="s">
        <v>11998</v>
      </c>
      <c r="D2235" s="293"/>
      <c r="E2235" s="293" t="s">
        <v>4973</v>
      </c>
      <c r="F2235" s="293" t="s">
        <v>4750</v>
      </c>
      <c r="G2235" s="291"/>
      <c r="H2235" s="292">
        <v>0</v>
      </c>
      <c r="I2235" s="293" t="s">
        <v>5200</v>
      </c>
      <c r="J2235" s="293" t="s">
        <v>5201</v>
      </c>
      <c r="K2235" s="293" t="s">
        <v>4737</v>
      </c>
      <c r="L2235" s="293" t="s">
        <v>4840</v>
      </c>
      <c r="M2235" s="293" t="s">
        <v>4852</v>
      </c>
      <c r="N2235" s="293"/>
      <c r="O2235" s="293" t="s">
        <v>11972</v>
      </c>
      <c r="P2235" s="293" t="s">
        <v>11973</v>
      </c>
      <c r="Q2235" s="293" t="s">
        <v>4741</v>
      </c>
    </row>
    <row r="2236" spans="1:17" x14ac:dyDescent="0.25">
      <c r="A2236" s="293" t="s">
        <v>11999</v>
      </c>
      <c r="B2236" s="293" t="s">
        <v>12000</v>
      </c>
      <c r="C2236" s="293" t="s">
        <v>12001</v>
      </c>
      <c r="D2236" s="293"/>
      <c r="E2236" s="293" t="s">
        <v>4973</v>
      </c>
      <c r="F2236" s="293" t="s">
        <v>4750</v>
      </c>
      <c r="G2236" s="291"/>
      <c r="H2236" s="292">
        <v>0</v>
      </c>
      <c r="I2236" s="293" t="s">
        <v>5200</v>
      </c>
      <c r="J2236" s="293" t="s">
        <v>5201</v>
      </c>
      <c r="K2236" s="293" t="s">
        <v>4737</v>
      </c>
      <c r="L2236" s="293" t="s">
        <v>4840</v>
      </c>
      <c r="M2236" s="293" t="s">
        <v>5210</v>
      </c>
      <c r="N2236" s="293"/>
      <c r="O2236" s="293" t="s">
        <v>11972</v>
      </c>
      <c r="P2236" s="293" t="s">
        <v>11973</v>
      </c>
      <c r="Q2236" s="293" t="s">
        <v>4741</v>
      </c>
    </row>
    <row r="2237" spans="1:17" x14ac:dyDescent="0.25">
      <c r="A2237" s="293" t="s">
        <v>12002</v>
      </c>
      <c r="B2237" s="293" t="s">
        <v>12003</v>
      </c>
      <c r="C2237" s="293" t="s">
        <v>12004</v>
      </c>
      <c r="D2237" s="293"/>
      <c r="E2237" s="293" t="s">
        <v>4973</v>
      </c>
      <c r="F2237" s="293" t="s">
        <v>4750</v>
      </c>
      <c r="G2237" s="291"/>
      <c r="H2237" s="292">
        <v>0</v>
      </c>
      <c r="I2237" s="293" t="s">
        <v>5200</v>
      </c>
      <c r="J2237" s="293" t="s">
        <v>5201</v>
      </c>
      <c r="K2237" s="293" t="s">
        <v>4737</v>
      </c>
      <c r="L2237" s="293" t="s">
        <v>4840</v>
      </c>
      <c r="M2237" s="293" t="s">
        <v>5210</v>
      </c>
      <c r="N2237" s="293"/>
      <c r="O2237" s="293" t="s">
        <v>11972</v>
      </c>
      <c r="P2237" s="293" t="s">
        <v>11973</v>
      </c>
      <c r="Q2237" s="293" t="s">
        <v>4741</v>
      </c>
    </row>
    <row r="2238" spans="1:17" x14ac:dyDescent="0.25">
      <c r="A2238" s="293" t="s">
        <v>12005</v>
      </c>
      <c r="B2238" s="293" t="s">
        <v>12006</v>
      </c>
      <c r="C2238" s="293" t="s">
        <v>12007</v>
      </c>
      <c r="D2238" s="293"/>
      <c r="E2238" s="293" t="s">
        <v>4973</v>
      </c>
      <c r="F2238" s="293" t="s">
        <v>4750</v>
      </c>
      <c r="G2238" s="291"/>
      <c r="H2238" s="292">
        <v>0</v>
      </c>
      <c r="I2238" s="293" t="s">
        <v>4975</v>
      </c>
      <c r="J2238" s="293" t="s">
        <v>4976</v>
      </c>
      <c r="K2238" s="293" t="s">
        <v>4737</v>
      </c>
      <c r="L2238" s="293" t="s">
        <v>4840</v>
      </c>
      <c r="M2238" s="293" t="s">
        <v>5161</v>
      </c>
      <c r="N2238" s="293" t="s">
        <v>12008</v>
      </c>
      <c r="O2238" s="293" t="s">
        <v>11972</v>
      </c>
      <c r="P2238" s="293" t="s">
        <v>11973</v>
      </c>
      <c r="Q2238" s="293" t="s">
        <v>4741</v>
      </c>
    </row>
    <row r="2239" spans="1:17" x14ac:dyDescent="0.25">
      <c r="A2239" s="293" t="s">
        <v>12009</v>
      </c>
      <c r="B2239" s="293" t="s">
        <v>12010</v>
      </c>
      <c r="C2239" s="293" t="s">
        <v>12011</v>
      </c>
      <c r="D2239" s="293"/>
      <c r="E2239" s="293" t="s">
        <v>4973</v>
      </c>
      <c r="F2239" s="293" t="s">
        <v>4750</v>
      </c>
      <c r="G2239" s="291"/>
      <c r="H2239" s="292">
        <v>0</v>
      </c>
      <c r="I2239" s="293" t="s">
        <v>4975</v>
      </c>
      <c r="J2239" s="293" t="s">
        <v>4976</v>
      </c>
      <c r="K2239" s="293" t="s">
        <v>4737</v>
      </c>
      <c r="L2239" s="293" t="s">
        <v>4840</v>
      </c>
      <c r="M2239" s="293" t="s">
        <v>5230</v>
      </c>
      <c r="N2239" s="293"/>
      <c r="O2239" s="293" t="s">
        <v>11972</v>
      </c>
      <c r="P2239" s="293" t="s">
        <v>11973</v>
      </c>
      <c r="Q2239" s="293" t="s">
        <v>4741</v>
      </c>
    </row>
    <row r="2240" spans="1:17" x14ac:dyDescent="0.25">
      <c r="A2240" s="293" t="s">
        <v>12012</v>
      </c>
      <c r="B2240" s="293" t="s">
        <v>12013</v>
      </c>
      <c r="C2240" s="293" t="s">
        <v>12014</v>
      </c>
      <c r="D2240" s="293"/>
      <c r="E2240" s="293" t="s">
        <v>4973</v>
      </c>
      <c r="F2240" s="293" t="s">
        <v>4750</v>
      </c>
      <c r="G2240" s="291"/>
      <c r="H2240" s="292">
        <v>0</v>
      </c>
      <c r="I2240" s="293" t="s">
        <v>4975</v>
      </c>
      <c r="J2240" s="293" t="s">
        <v>4976</v>
      </c>
      <c r="K2240" s="293" t="s">
        <v>4737</v>
      </c>
      <c r="L2240" s="293" t="s">
        <v>4840</v>
      </c>
      <c r="M2240" s="293" t="s">
        <v>5310</v>
      </c>
      <c r="N2240" s="293" t="s">
        <v>6146</v>
      </c>
      <c r="O2240" s="293" t="s">
        <v>11972</v>
      </c>
      <c r="P2240" s="293" t="s">
        <v>11973</v>
      </c>
      <c r="Q2240" s="293" t="s">
        <v>4741</v>
      </c>
    </row>
    <row r="2241" spans="1:17" x14ac:dyDescent="0.25">
      <c r="A2241" s="293" t="s">
        <v>12015</v>
      </c>
      <c r="B2241" s="293" t="s">
        <v>12016</v>
      </c>
      <c r="C2241" s="293" t="s">
        <v>12017</v>
      </c>
      <c r="D2241" s="293"/>
      <c r="E2241" s="293" t="s">
        <v>4973</v>
      </c>
      <c r="F2241" s="293" t="s">
        <v>4750</v>
      </c>
      <c r="G2241" s="291"/>
      <c r="H2241" s="292">
        <v>0</v>
      </c>
      <c r="I2241" s="293" t="s">
        <v>4975</v>
      </c>
      <c r="J2241" s="293" t="s">
        <v>4976</v>
      </c>
      <c r="K2241" s="293" t="s">
        <v>4737</v>
      </c>
      <c r="L2241" s="293" t="s">
        <v>4840</v>
      </c>
      <c r="M2241" s="293" t="s">
        <v>5230</v>
      </c>
      <c r="N2241" s="293"/>
      <c r="O2241" s="293" t="s">
        <v>11972</v>
      </c>
      <c r="P2241" s="293" t="s">
        <v>11973</v>
      </c>
      <c r="Q2241" s="293" t="s">
        <v>4741</v>
      </c>
    </row>
    <row r="2242" spans="1:17" x14ac:dyDescent="0.25">
      <c r="A2242" s="293" t="s">
        <v>12018</v>
      </c>
      <c r="B2242" s="293" t="s">
        <v>12019</v>
      </c>
      <c r="C2242" s="293" t="s">
        <v>12020</v>
      </c>
      <c r="D2242" s="293"/>
      <c r="E2242" s="293" t="s">
        <v>4973</v>
      </c>
      <c r="F2242" s="293" t="s">
        <v>4750</v>
      </c>
      <c r="G2242" s="291"/>
      <c r="H2242" s="292">
        <v>0</v>
      </c>
      <c r="I2242" s="293" t="s">
        <v>5200</v>
      </c>
      <c r="J2242" s="293" t="s">
        <v>5201</v>
      </c>
      <c r="K2242" s="293" t="s">
        <v>4737</v>
      </c>
      <c r="L2242" s="293" t="s">
        <v>4840</v>
      </c>
      <c r="M2242" s="293" t="s">
        <v>5210</v>
      </c>
      <c r="N2242" s="293"/>
      <c r="O2242" s="293" t="s">
        <v>11972</v>
      </c>
      <c r="P2242" s="293" t="s">
        <v>11973</v>
      </c>
      <c r="Q2242" s="293" t="s">
        <v>4741</v>
      </c>
    </row>
    <row r="2243" spans="1:17" x14ac:dyDescent="0.25">
      <c r="A2243" s="293" t="s">
        <v>12021</v>
      </c>
      <c r="B2243" s="293" t="s">
        <v>12022</v>
      </c>
      <c r="C2243" s="293" t="s">
        <v>12023</v>
      </c>
      <c r="D2243" s="293"/>
      <c r="E2243" s="293" t="s">
        <v>4973</v>
      </c>
      <c r="F2243" s="293"/>
      <c r="G2243" s="291"/>
      <c r="H2243" s="292">
        <v>0</v>
      </c>
      <c r="I2243" s="293" t="s">
        <v>5200</v>
      </c>
      <c r="J2243" s="293" t="s">
        <v>5201</v>
      </c>
      <c r="K2243" s="293" t="s">
        <v>4737</v>
      </c>
      <c r="L2243" s="293" t="s">
        <v>4840</v>
      </c>
      <c r="M2243" s="293" t="s">
        <v>4852</v>
      </c>
      <c r="N2243" s="293"/>
      <c r="O2243" s="293" t="s">
        <v>11972</v>
      </c>
      <c r="P2243" s="293" t="s">
        <v>11973</v>
      </c>
      <c r="Q2243" s="293" t="s">
        <v>4741</v>
      </c>
    </row>
    <row r="2244" spans="1:17" x14ac:dyDescent="0.25">
      <c r="A2244" s="293" t="s">
        <v>12024</v>
      </c>
      <c r="B2244" s="293" t="s">
        <v>12025</v>
      </c>
      <c r="C2244" s="293" t="s">
        <v>12026</v>
      </c>
      <c r="D2244" s="293"/>
      <c r="E2244" s="293" t="s">
        <v>4973</v>
      </c>
      <c r="F2244" s="293"/>
      <c r="G2244" s="291"/>
      <c r="H2244" s="292">
        <v>0</v>
      </c>
      <c r="I2244" s="293" t="s">
        <v>5200</v>
      </c>
      <c r="J2244" s="293" t="s">
        <v>5201</v>
      </c>
      <c r="K2244" s="293" t="s">
        <v>4737</v>
      </c>
      <c r="L2244" s="293" t="s">
        <v>4840</v>
      </c>
      <c r="M2244" s="293" t="s">
        <v>5220</v>
      </c>
      <c r="N2244" s="293"/>
      <c r="O2244" s="293" t="s">
        <v>11972</v>
      </c>
      <c r="P2244" s="293" t="s">
        <v>11973</v>
      </c>
      <c r="Q2244" s="293" t="s">
        <v>4741</v>
      </c>
    </row>
    <row r="2245" spans="1:17" x14ac:dyDescent="0.25">
      <c r="A2245" s="293" t="s">
        <v>12027</v>
      </c>
      <c r="B2245" s="293" t="s">
        <v>12028</v>
      </c>
      <c r="C2245" s="293" t="s">
        <v>12029</v>
      </c>
      <c r="D2245" s="293"/>
      <c r="E2245" s="293" t="s">
        <v>4973</v>
      </c>
      <c r="F2245" s="293" t="s">
        <v>4750</v>
      </c>
      <c r="G2245" s="291"/>
      <c r="H2245" s="292">
        <v>0</v>
      </c>
      <c r="I2245" s="293" t="s">
        <v>5200</v>
      </c>
      <c r="J2245" s="293" t="s">
        <v>5201</v>
      </c>
      <c r="K2245" s="293" t="s">
        <v>4737</v>
      </c>
      <c r="L2245" s="293" t="s">
        <v>4840</v>
      </c>
      <c r="M2245" s="293" t="s">
        <v>5220</v>
      </c>
      <c r="N2245" s="293"/>
      <c r="O2245" s="293" t="s">
        <v>11972</v>
      </c>
      <c r="P2245" s="293" t="s">
        <v>11973</v>
      </c>
      <c r="Q2245" s="293" t="s">
        <v>4741</v>
      </c>
    </row>
    <row r="2246" spans="1:17" x14ac:dyDescent="0.25">
      <c r="A2246" s="293" t="s">
        <v>12030</v>
      </c>
      <c r="B2246" s="293" t="s">
        <v>12031</v>
      </c>
      <c r="C2246" s="293" t="s">
        <v>12032</v>
      </c>
      <c r="D2246" s="293"/>
      <c r="E2246" s="293" t="s">
        <v>4973</v>
      </c>
      <c r="F2246" s="293" t="s">
        <v>4750</v>
      </c>
      <c r="G2246" s="291"/>
      <c r="H2246" s="292">
        <v>0</v>
      </c>
      <c r="I2246" s="293" t="s">
        <v>5200</v>
      </c>
      <c r="J2246" s="293" t="s">
        <v>5201</v>
      </c>
      <c r="K2246" s="293" t="s">
        <v>4737</v>
      </c>
      <c r="L2246" s="293" t="s">
        <v>4840</v>
      </c>
      <c r="M2246" s="293" t="s">
        <v>5202</v>
      </c>
      <c r="N2246" s="293"/>
      <c r="O2246" s="293" t="s">
        <v>11972</v>
      </c>
      <c r="P2246" s="293" t="s">
        <v>11973</v>
      </c>
      <c r="Q2246" s="293" t="s">
        <v>4741</v>
      </c>
    </row>
    <row r="2247" spans="1:17" x14ac:dyDescent="0.25">
      <c r="A2247" s="293" t="s">
        <v>12033</v>
      </c>
      <c r="B2247" s="293" t="s">
        <v>12034</v>
      </c>
      <c r="C2247" s="293" t="s">
        <v>12035</v>
      </c>
      <c r="D2247" s="293"/>
      <c r="E2247" s="293" t="s">
        <v>4973</v>
      </c>
      <c r="F2247" s="293" t="s">
        <v>4750</v>
      </c>
      <c r="G2247" s="291"/>
      <c r="H2247" s="292">
        <v>0</v>
      </c>
      <c r="I2247" s="293" t="s">
        <v>5200</v>
      </c>
      <c r="J2247" s="293" t="s">
        <v>5201</v>
      </c>
      <c r="K2247" s="293" t="s">
        <v>4737</v>
      </c>
      <c r="L2247" s="293" t="s">
        <v>4840</v>
      </c>
      <c r="M2247" s="293" t="s">
        <v>5220</v>
      </c>
      <c r="N2247" s="293"/>
      <c r="O2247" s="293" t="s">
        <v>11972</v>
      </c>
      <c r="P2247" s="293" t="s">
        <v>11973</v>
      </c>
      <c r="Q2247" s="293" t="s">
        <v>4741</v>
      </c>
    </row>
    <row r="2248" spans="1:17" x14ac:dyDescent="0.25">
      <c r="A2248" s="293" t="s">
        <v>12036</v>
      </c>
      <c r="B2248" s="293" t="s">
        <v>12037</v>
      </c>
      <c r="C2248" s="293" t="s">
        <v>12038</v>
      </c>
      <c r="D2248" s="293"/>
      <c r="E2248" s="293" t="s">
        <v>4973</v>
      </c>
      <c r="F2248" s="293" t="s">
        <v>4750</v>
      </c>
      <c r="G2248" s="291"/>
      <c r="H2248" s="292">
        <v>0</v>
      </c>
      <c r="I2248" s="293" t="s">
        <v>5200</v>
      </c>
      <c r="J2248" s="293" t="s">
        <v>5201</v>
      </c>
      <c r="K2248" s="293" t="s">
        <v>4737</v>
      </c>
      <c r="L2248" s="293" t="s">
        <v>4840</v>
      </c>
      <c r="M2248" s="293" t="s">
        <v>5210</v>
      </c>
      <c r="N2248" s="293"/>
      <c r="O2248" s="293" t="s">
        <v>11972</v>
      </c>
      <c r="P2248" s="293" t="s">
        <v>11973</v>
      </c>
      <c r="Q2248" s="293" t="s">
        <v>4741</v>
      </c>
    </row>
    <row r="2249" spans="1:17" x14ac:dyDescent="0.25">
      <c r="A2249" s="293" t="s">
        <v>12039</v>
      </c>
      <c r="B2249" s="293" t="s">
        <v>12040</v>
      </c>
      <c r="C2249" s="293" t="s">
        <v>12041</v>
      </c>
      <c r="D2249" s="293"/>
      <c r="E2249" s="293" t="s">
        <v>4973</v>
      </c>
      <c r="F2249" s="293" t="s">
        <v>4750</v>
      </c>
      <c r="G2249" s="291"/>
      <c r="H2249" s="292">
        <v>0</v>
      </c>
      <c r="I2249" s="293" t="s">
        <v>4975</v>
      </c>
      <c r="J2249" s="293" t="s">
        <v>4976</v>
      </c>
      <c r="K2249" s="293" t="s">
        <v>4737</v>
      </c>
      <c r="L2249" s="293" t="s">
        <v>4840</v>
      </c>
      <c r="M2249" s="293" t="s">
        <v>4841</v>
      </c>
      <c r="N2249" s="293"/>
      <c r="O2249" s="293" t="s">
        <v>11972</v>
      </c>
      <c r="P2249" s="293" t="s">
        <v>11973</v>
      </c>
      <c r="Q2249" s="293" t="s">
        <v>4741</v>
      </c>
    </row>
    <row r="2250" spans="1:17" x14ac:dyDescent="0.25">
      <c r="A2250" s="293" t="s">
        <v>12042</v>
      </c>
      <c r="B2250" s="293" t="s">
        <v>12043</v>
      </c>
      <c r="C2250" s="293" t="s">
        <v>12044</v>
      </c>
      <c r="D2250" s="293"/>
      <c r="E2250" s="293" t="s">
        <v>4973</v>
      </c>
      <c r="F2250" s="293" t="s">
        <v>4750</v>
      </c>
      <c r="G2250" s="291"/>
      <c r="H2250" s="292">
        <v>0</v>
      </c>
      <c r="I2250" s="293" t="s">
        <v>5200</v>
      </c>
      <c r="J2250" s="293" t="s">
        <v>5201</v>
      </c>
      <c r="K2250" s="293" t="s">
        <v>4737</v>
      </c>
      <c r="L2250" s="293" t="s">
        <v>4840</v>
      </c>
      <c r="M2250" s="293" t="s">
        <v>4852</v>
      </c>
      <c r="N2250" s="293"/>
      <c r="O2250" s="293" t="s">
        <v>11972</v>
      </c>
      <c r="P2250" s="293" t="s">
        <v>11973</v>
      </c>
      <c r="Q2250" s="293" t="s">
        <v>4741</v>
      </c>
    </row>
    <row r="2251" spans="1:17" x14ac:dyDescent="0.25">
      <c r="A2251" s="293" t="s">
        <v>12045</v>
      </c>
      <c r="B2251" s="293" t="s">
        <v>12046</v>
      </c>
      <c r="C2251" s="293" t="s">
        <v>12047</v>
      </c>
      <c r="D2251" s="293"/>
      <c r="E2251" s="293" t="s">
        <v>4973</v>
      </c>
      <c r="F2251" s="293" t="s">
        <v>4750</v>
      </c>
      <c r="G2251" s="291"/>
      <c r="H2251" s="292">
        <v>0</v>
      </c>
      <c r="I2251" s="293" t="s">
        <v>4975</v>
      </c>
      <c r="J2251" s="293" t="s">
        <v>4976</v>
      </c>
      <c r="K2251" s="293" t="s">
        <v>4737</v>
      </c>
      <c r="L2251" s="293" t="s">
        <v>4840</v>
      </c>
      <c r="M2251" s="293" t="s">
        <v>5166</v>
      </c>
      <c r="N2251" s="293"/>
      <c r="O2251" s="293" t="s">
        <v>11972</v>
      </c>
      <c r="P2251" s="293" t="s">
        <v>11973</v>
      </c>
      <c r="Q2251" s="293" t="s">
        <v>4741</v>
      </c>
    </row>
    <row r="2252" spans="1:17" x14ac:dyDescent="0.25">
      <c r="A2252" s="293" t="s">
        <v>12048</v>
      </c>
      <c r="B2252" s="293" t="s">
        <v>12049</v>
      </c>
      <c r="C2252" s="293" t="s">
        <v>12050</v>
      </c>
      <c r="D2252" s="293"/>
      <c r="E2252" s="293" t="s">
        <v>4973</v>
      </c>
      <c r="F2252" s="293" t="s">
        <v>4750</v>
      </c>
      <c r="G2252" s="291"/>
      <c r="H2252" s="292">
        <v>0</v>
      </c>
      <c r="I2252" s="293" t="s">
        <v>5200</v>
      </c>
      <c r="J2252" s="293" t="s">
        <v>5201</v>
      </c>
      <c r="K2252" s="293" t="s">
        <v>4737</v>
      </c>
      <c r="L2252" s="293" t="s">
        <v>4840</v>
      </c>
      <c r="M2252" s="293" t="s">
        <v>5333</v>
      </c>
      <c r="N2252" s="293"/>
      <c r="O2252" s="293" t="s">
        <v>11972</v>
      </c>
      <c r="P2252" s="293" t="s">
        <v>11973</v>
      </c>
      <c r="Q2252" s="293" t="s">
        <v>4741</v>
      </c>
    </row>
    <row r="2253" spans="1:17" x14ac:dyDescent="0.25">
      <c r="A2253" s="293" t="s">
        <v>12051</v>
      </c>
      <c r="B2253" s="293" t="s">
        <v>12052</v>
      </c>
      <c r="C2253" s="293" t="s">
        <v>12053</v>
      </c>
      <c r="D2253" s="293"/>
      <c r="E2253" s="293" t="s">
        <v>4973</v>
      </c>
      <c r="F2253" s="293" t="s">
        <v>4750</v>
      </c>
      <c r="G2253" s="291"/>
      <c r="H2253" s="292">
        <v>0</v>
      </c>
      <c r="I2253" s="293" t="s">
        <v>4975</v>
      </c>
      <c r="J2253" s="293" t="s">
        <v>4976</v>
      </c>
      <c r="K2253" s="293" t="s">
        <v>4737</v>
      </c>
      <c r="L2253" s="293" t="s">
        <v>4840</v>
      </c>
      <c r="M2253" s="293" t="s">
        <v>5333</v>
      </c>
      <c r="N2253" s="293"/>
      <c r="O2253" s="293" t="s">
        <v>11972</v>
      </c>
      <c r="P2253" s="293" t="s">
        <v>11973</v>
      </c>
      <c r="Q2253" s="293" t="s">
        <v>4741</v>
      </c>
    </row>
    <row r="2254" spans="1:17" x14ac:dyDescent="0.25">
      <c r="A2254" s="293" t="s">
        <v>12054</v>
      </c>
      <c r="B2254" s="293" t="s">
        <v>12055</v>
      </c>
      <c r="C2254" s="293" t="s">
        <v>12056</v>
      </c>
      <c r="D2254" s="293"/>
      <c r="E2254" s="293" t="s">
        <v>4973</v>
      </c>
      <c r="F2254" s="293" t="s">
        <v>4750</v>
      </c>
      <c r="G2254" s="291"/>
      <c r="H2254" s="292">
        <v>0</v>
      </c>
      <c r="I2254" s="293" t="s">
        <v>4975</v>
      </c>
      <c r="J2254" s="293" t="s">
        <v>4976</v>
      </c>
      <c r="K2254" s="293" t="s">
        <v>4737</v>
      </c>
      <c r="L2254" s="293" t="s">
        <v>4840</v>
      </c>
      <c r="M2254" s="293" t="s">
        <v>5175</v>
      </c>
      <c r="N2254" s="293"/>
      <c r="O2254" s="293" t="s">
        <v>11972</v>
      </c>
      <c r="P2254" s="293" t="s">
        <v>11973</v>
      </c>
      <c r="Q2254" s="293" t="s">
        <v>4741</v>
      </c>
    </row>
    <row r="2255" spans="1:17" x14ac:dyDescent="0.25">
      <c r="A2255" s="293" t="s">
        <v>12057</v>
      </c>
      <c r="B2255" s="293" t="s">
        <v>12058</v>
      </c>
      <c r="C2255" s="293" t="s">
        <v>12059</v>
      </c>
      <c r="D2255" s="293"/>
      <c r="E2255" s="293" t="s">
        <v>4973</v>
      </c>
      <c r="F2255" s="293" t="s">
        <v>4750</v>
      </c>
      <c r="G2255" s="291"/>
      <c r="H2255" s="292">
        <v>0</v>
      </c>
      <c r="I2255" s="293" t="s">
        <v>5200</v>
      </c>
      <c r="J2255" s="293" t="s">
        <v>5201</v>
      </c>
      <c r="K2255" s="293" t="s">
        <v>4737</v>
      </c>
      <c r="L2255" s="293" t="s">
        <v>4840</v>
      </c>
      <c r="M2255" s="293" t="s">
        <v>5220</v>
      </c>
      <c r="N2255" s="293"/>
      <c r="O2255" s="293" t="s">
        <v>11972</v>
      </c>
      <c r="P2255" s="293" t="s">
        <v>11973</v>
      </c>
      <c r="Q2255" s="293" t="s">
        <v>4741</v>
      </c>
    </row>
    <row r="2256" spans="1:17" x14ac:dyDescent="0.25">
      <c r="A2256" s="293" t="s">
        <v>12060</v>
      </c>
      <c r="B2256" s="293" t="s">
        <v>12061</v>
      </c>
      <c r="C2256" s="293" t="s">
        <v>12062</v>
      </c>
      <c r="D2256" s="293"/>
      <c r="E2256" s="293" t="s">
        <v>4973</v>
      </c>
      <c r="F2256" s="293" t="s">
        <v>4750</v>
      </c>
      <c r="G2256" s="291"/>
      <c r="H2256" s="292">
        <v>0</v>
      </c>
      <c r="I2256" s="293" t="s">
        <v>5200</v>
      </c>
      <c r="J2256" s="293" t="s">
        <v>5201</v>
      </c>
      <c r="K2256" s="293" t="s">
        <v>4737</v>
      </c>
      <c r="L2256" s="293" t="s">
        <v>4840</v>
      </c>
      <c r="M2256" s="293" t="s">
        <v>4852</v>
      </c>
      <c r="N2256" s="293"/>
      <c r="O2256" s="293" t="s">
        <v>11972</v>
      </c>
      <c r="P2256" s="293" t="s">
        <v>11973</v>
      </c>
      <c r="Q2256" s="293" t="s">
        <v>4741</v>
      </c>
    </row>
    <row r="2257" spans="1:17" x14ac:dyDescent="0.25">
      <c r="A2257" s="293" t="s">
        <v>12063</v>
      </c>
      <c r="B2257" s="293" t="s">
        <v>12064</v>
      </c>
      <c r="C2257" s="293" t="s">
        <v>12065</v>
      </c>
      <c r="D2257" s="293"/>
      <c r="E2257" s="293" t="s">
        <v>4973</v>
      </c>
      <c r="F2257" s="293" t="s">
        <v>4750</v>
      </c>
      <c r="G2257" s="291"/>
      <c r="H2257" s="292">
        <v>0</v>
      </c>
      <c r="I2257" s="293" t="s">
        <v>5200</v>
      </c>
      <c r="J2257" s="293" t="s">
        <v>5201</v>
      </c>
      <c r="K2257" s="293" t="s">
        <v>4737</v>
      </c>
      <c r="L2257" s="293" t="s">
        <v>4840</v>
      </c>
      <c r="M2257" s="293" t="s">
        <v>5333</v>
      </c>
      <c r="N2257" s="293" t="s">
        <v>11228</v>
      </c>
      <c r="O2257" s="293" t="s">
        <v>11972</v>
      </c>
      <c r="P2257" s="293" t="s">
        <v>11973</v>
      </c>
      <c r="Q2257" s="293" t="s">
        <v>4741</v>
      </c>
    </row>
    <row r="2258" spans="1:17" x14ac:dyDescent="0.25">
      <c r="A2258" s="293" t="s">
        <v>12066</v>
      </c>
      <c r="B2258" s="293" t="s">
        <v>12067</v>
      </c>
      <c r="C2258" s="293" t="s">
        <v>12068</v>
      </c>
      <c r="D2258" s="293"/>
      <c r="E2258" s="293" t="s">
        <v>4973</v>
      </c>
      <c r="F2258" s="293" t="s">
        <v>4750</v>
      </c>
      <c r="G2258" s="291"/>
      <c r="H2258" s="292">
        <v>0</v>
      </c>
      <c r="I2258" s="293" t="s">
        <v>5200</v>
      </c>
      <c r="J2258" s="293" t="s">
        <v>5201</v>
      </c>
      <c r="K2258" s="293" t="s">
        <v>4737</v>
      </c>
      <c r="L2258" s="293" t="s">
        <v>4840</v>
      </c>
      <c r="M2258" s="293" t="s">
        <v>5202</v>
      </c>
      <c r="N2258" s="293"/>
      <c r="O2258" s="293" t="s">
        <v>11972</v>
      </c>
      <c r="P2258" s="293" t="s">
        <v>11973</v>
      </c>
      <c r="Q2258" s="293" t="s">
        <v>4741</v>
      </c>
    </row>
    <row r="2259" spans="1:17" x14ac:dyDescent="0.25">
      <c r="A2259" s="293" t="s">
        <v>12069</v>
      </c>
      <c r="B2259" s="293" t="s">
        <v>12070</v>
      </c>
      <c r="C2259" s="293" t="s">
        <v>12071</v>
      </c>
      <c r="D2259" s="293"/>
      <c r="E2259" s="293"/>
      <c r="F2259" s="293"/>
      <c r="G2259" s="291"/>
      <c r="H2259" s="292">
        <v>0</v>
      </c>
      <c r="I2259" s="293"/>
      <c r="J2259" s="293"/>
      <c r="K2259" s="293" t="s">
        <v>4737</v>
      </c>
      <c r="L2259" s="293" t="s">
        <v>7896</v>
      </c>
      <c r="M2259" s="293" t="s">
        <v>4806</v>
      </c>
      <c r="N2259" s="293" t="s">
        <v>12072</v>
      </c>
      <c r="O2259" s="293" t="s">
        <v>11972</v>
      </c>
      <c r="P2259" s="293" t="s">
        <v>11973</v>
      </c>
      <c r="Q2259" s="293" t="s">
        <v>4741</v>
      </c>
    </row>
    <row r="2260" spans="1:17" x14ac:dyDescent="0.25">
      <c r="A2260" s="293" t="s">
        <v>12073</v>
      </c>
      <c r="B2260" s="293" t="s">
        <v>12074</v>
      </c>
      <c r="C2260" s="293" t="s">
        <v>12075</v>
      </c>
      <c r="D2260" s="293"/>
      <c r="E2260" s="293"/>
      <c r="F2260" s="293"/>
      <c r="G2260" s="291"/>
      <c r="H2260" s="292">
        <v>0</v>
      </c>
      <c r="I2260" s="293"/>
      <c r="J2260" s="293"/>
      <c r="K2260" s="293" t="s">
        <v>4737</v>
      </c>
      <c r="L2260" s="293" t="s">
        <v>7896</v>
      </c>
      <c r="M2260" s="293" t="s">
        <v>4806</v>
      </c>
      <c r="N2260" s="293" t="s">
        <v>12076</v>
      </c>
      <c r="O2260" s="293" t="s">
        <v>11972</v>
      </c>
      <c r="P2260" s="293" t="s">
        <v>11973</v>
      </c>
      <c r="Q2260" s="293" t="s">
        <v>4741</v>
      </c>
    </row>
    <row r="2261" spans="1:17" x14ac:dyDescent="0.25">
      <c r="A2261" s="293" t="s">
        <v>12077</v>
      </c>
      <c r="B2261" s="293" t="s">
        <v>12078</v>
      </c>
      <c r="C2261" s="293" t="s">
        <v>12079</v>
      </c>
      <c r="D2261" s="293"/>
      <c r="E2261" s="293" t="s">
        <v>4973</v>
      </c>
      <c r="F2261" s="293"/>
      <c r="G2261" s="291"/>
      <c r="H2261" s="292">
        <v>0</v>
      </c>
      <c r="I2261" s="293" t="s">
        <v>4856</v>
      </c>
      <c r="J2261" s="293" t="s">
        <v>4857</v>
      </c>
      <c r="K2261" s="293" t="s">
        <v>4737</v>
      </c>
      <c r="L2261" s="293" t="s">
        <v>5459</v>
      </c>
      <c r="M2261" s="293" t="s">
        <v>4859</v>
      </c>
      <c r="N2261" s="293" t="s">
        <v>12080</v>
      </c>
      <c r="O2261" s="293" t="s">
        <v>11972</v>
      </c>
      <c r="P2261" s="293" t="s">
        <v>11973</v>
      </c>
      <c r="Q2261" s="293" t="s">
        <v>4741</v>
      </c>
    </row>
    <row r="2262" spans="1:17" x14ac:dyDescent="0.25">
      <c r="A2262" s="293" t="s">
        <v>12081</v>
      </c>
      <c r="B2262" s="293" t="s">
        <v>12082</v>
      </c>
      <c r="C2262" s="293" t="s">
        <v>12083</v>
      </c>
      <c r="D2262" s="293"/>
      <c r="E2262" s="293" t="s">
        <v>4745</v>
      </c>
      <c r="F2262" s="293" t="s">
        <v>12084</v>
      </c>
      <c r="G2262" s="291"/>
      <c r="H2262" s="292">
        <v>0</v>
      </c>
      <c r="I2262" s="293" t="s">
        <v>4783</v>
      </c>
      <c r="J2262" s="293" t="s">
        <v>4784</v>
      </c>
      <c r="K2262" s="293" t="s">
        <v>4737</v>
      </c>
      <c r="L2262" s="293" t="s">
        <v>4738</v>
      </c>
      <c r="M2262" s="293" t="s">
        <v>4934</v>
      </c>
      <c r="N2262" s="293" t="s">
        <v>7935</v>
      </c>
      <c r="O2262" s="293" t="s">
        <v>12081</v>
      </c>
      <c r="P2262" s="293" t="s">
        <v>12082</v>
      </c>
      <c r="Q2262" s="293" t="s">
        <v>4741</v>
      </c>
    </row>
    <row r="2263" spans="1:17" x14ac:dyDescent="0.25">
      <c r="A2263" s="293" t="s">
        <v>12085</v>
      </c>
      <c r="B2263" s="293" t="s">
        <v>12086</v>
      </c>
      <c r="C2263" s="293" t="s">
        <v>12087</v>
      </c>
      <c r="D2263" s="293"/>
      <c r="E2263" s="293"/>
      <c r="F2263" s="293" t="s">
        <v>12088</v>
      </c>
      <c r="G2263" s="291"/>
      <c r="H2263" s="292">
        <v>0</v>
      </c>
      <c r="I2263" s="293"/>
      <c r="J2263" s="293"/>
      <c r="K2263" s="293" t="s">
        <v>4737</v>
      </c>
      <c r="L2263" s="293" t="s">
        <v>4870</v>
      </c>
      <c r="M2263" s="293" t="s">
        <v>4806</v>
      </c>
      <c r="N2263" s="293" t="s">
        <v>12089</v>
      </c>
      <c r="O2263" s="293" t="s">
        <v>12085</v>
      </c>
      <c r="P2263" s="293" t="s">
        <v>12086</v>
      </c>
      <c r="Q2263" s="293" t="s">
        <v>4741</v>
      </c>
    </row>
    <row r="2264" spans="1:17" x14ac:dyDescent="0.25">
      <c r="A2264" s="293" t="s">
        <v>12090</v>
      </c>
      <c r="B2264" s="293" t="s">
        <v>12091</v>
      </c>
      <c r="C2264" s="293" t="s">
        <v>12092</v>
      </c>
      <c r="D2264" s="293"/>
      <c r="E2264" s="293" t="s">
        <v>9322</v>
      </c>
      <c r="F2264" s="293" t="s">
        <v>12093</v>
      </c>
      <c r="G2264" s="291"/>
      <c r="H2264" s="292">
        <v>0</v>
      </c>
      <c r="I2264" s="293" t="s">
        <v>4856</v>
      </c>
      <c r="J2264" s="293" t="s">
        <v>4857</v>
      </c>
      <c r="K2264" s="293" t="s">
        <v>4737</v>
      </c>
      <c r="L2264" s="293" t="s">
        <v>8020</v>
      </c>
      <c r="M2264" s="293" t="s">
        <v>4859</v>
      </c>
      <c r="N2264" s="293" t="s">
        <v>12094</v>
      </c>
      <c r="O2264" s="293" t="s">
        <v>12090</v>
      </c>
      <c r="P2264" s="293" t="s">
        <v>12091</v>
      </c>
      <c r="Q2264" s="293" t="s">
        <v>4741</v>
      </c>
    </row>
    <row r="2265" spans="1:17" x14ac:dyDescent="0.25">
      <c r="A2265" s="293" t="s">
        <v>12095</v>
      </c>
      <c r="B2265" s="293" t="s">
        <v>12096</v>
      </c>
      <c r="C2265" s="293" t="s">
        <v>12097</v>
      </c>
      <c r="D2265" s="293"/>
      <c r="E2265" s="293"/>
      <c r="F2265" s="293" t="s">
        <v>12098</v>
      </c>
      <c r="G2265" s="291"/>
      <c r="H2265" s="292">
        <v>0</v>
      </c>
      <c r="I2265" s="293"/>
      <c r="J2265" s="293"/>
      <c r="K2265" s="293" t="s">
        <v>4737</v>
      </c>
      <c r="L2265" s="293" t="s">
        <v>4738</v>
      </c>
      <c r="M2265" s="293" t="s">
        <v>4757</v>
      </c>
      <c r="N2265" s="293" t="s">
        <v>8641</v>
      </c>
      <c r="O2265" s="293" t="s">
        <v>12095</v>
      </c>
      <c r="P2265" s="293" t="s">
        <v>12096</v>
      </c>
      <c r="Q2265" s="293" t="s">
        <v>4741</v>
      </c>
    </row>
    <row r="2266" spans="1:17" x14ac:dyDescent="0.25">
      <c r="A2266" s="293" t="s">
        <v>12099</v>
      </c>
      <c r="B2266" s="293" t="s">
        <v>12100</v>
      </c>
      <c r="C2266" s="293"/>
      <c r="D2266" s="293"/>
      <c r="E2266" s="293"/>
      <c r="F2266" s="293"/>
      <c r="G2266" s="291"/>
      <c r="H2266" s="292">
        <v>0</v>
      </c>
      <c r="I2266" s="293"/>
      <c r="J2266" s="293"/>
      <c r="K2266" s="293" t="s">
        <v>4737</v>
      </c>
      <c r="L2266" s="293"/>
      <c r="M2266" s="293"/>
      <c r="N2266" s="293"/>
      <c r="O2266" s="293" t="s">
        <v>12099</v>
      </c>
      <c r="P2266" s="293" t="s">
        <v>12100</v>
      </c>
      <c r="Q2266" s="293" t="s">
        <v>4741</v>
      </c>
    </row>
    <row r="2267" spans="1:17" x14ac:dyDescent="0.25">
      <c r="A2267" s="293" t="s">
        <v>12101</v>
      </c>
      <c r="B2267" s="293" t="s">
        <v>12102</v>
      </c>
      <c r="C2267" s="293"/>
      <c r="D2267" s="293"/>
      <c r="E2267" s="293"/>
      <c r="F2267" s="293"/>
      <c r="G2267" s="291"/>
      <c r="H2267" s="292">
        <v>0</v>
      </c>
      <c r="I2267" s="293"/>
      <c r="J2267" s="293"/>
      <c r="K2267" s="293" t="s">
        <v>4737</v>
      </c>
      <c r="L2267" s="293"/>
      <c r="M2267" s="293"/>
      <c r="N2267" s="293"/>
      <c r="O2267" s="293" t="s">
        <v>12101</v>
      </c>
      <c r="P2267" s="293" t="s">
        <v>12102</v>
      </c>
      <c r="Q2267" s="293" t="s">
        <v>4741</v>
      </c>
    </row>
    <row r="2268" spans="1:17" x14ac:dyDescent="0.25">
      <c r="A2268" s="293" t="s">
        <v>12103</v>
      </c>
      <c r="B2268" s="293" t="s">
        <v>12104</v>
      </c>
      <c r="C2268" s="293" t="s">
        <v>12105</v>
      </c>
      <c r="D2268" s="293"/>
      <c r="E2268" s="293" t="s">
        <v>4973</v>
      </c>
      <c r="F2268" s="293" t="s">
        <v>12106</v>
      </c>
      <c r="G2268" s="291"/>
      <c r="H2268" s="292">
        <v>0</v>
      </c>
      <c r="I2268" s="293" t="s">
        <v>4975</v>
      </c>
      <c r="J2268" s="293" t="s">
        <v>4976</v>
      </c>
      <c r="K2268" s="293" t="s">
        <v>4737</v>
      </c>
      <c r="L2268" s="293" t="s">
        <v>4840</v>
      </c>
      <c r="M2268" s="293" t="s">
        <v>5230</v>
      </c>
      <c r="N2268" s="293" t="s">
        <v>12107</v>
      </c>
      <c r="O2268" s="293" t="s">
        <v>12103</v>
      </c>
      <c r="P2268" s="293" t="s">
        <v>12104</v>
      </c>
      <c r="Q2268" s="293" t="s">
        <v>8502</v>
      </c>
    </row>
    <row r="2269" spans="1:17" x14ac:dyDescent="0.25">
      <c r="A2269" s="293" t="s">
        <v>12108</v>
      </c>
      <c r="B2269" s="293" t="s">
        <v>12109</v>
      </c>
      <c r="C2269" s="293" t="s">
        <v>12110</v>
      </c>
      <c r="D2269" s="293" t="s">
        <v>4750</v>
      </c>
      <c r="E2269" s="293" t="s">
        <v>10448</v>
      </c>
      <c r="F2269" s="293"/>
      <c r="G2269" s="291"/>
      <c r="H2269" s="292">
        <v>0</v>
      </c>
      <c r="I2269" s="293" t="s">
        <v>4975</v>
      </c>
      <c r="J2269" s="293" t="s">
        <v>4976</v>
      </c>
      <c r="K2269" s="293" t="s">
        <v>4737</v>
      </c>
      <c r="L2269" s="293" t="s">
        <v>4840</v>
      </c>
      <c r="M2269" s="293" t="s">
        <v>5161</v>
      </c>
      <c r="N2269" s="293"/>
      <c r="O2269" s="293" t="s">
        <v>12103</v>
      </c>
      <c r="P2269" s="293" t="s">
        <v>12104</v>
      </c>
      <c r="Q2269" s="293" t="s">
        <v>4741</v>
      </c>
    </row>
    <row r="2270" spans="1:17" x14ac:dyDescent="0.25">
      <c r="A2270" s="293" t="s">
        <v>12111</v>
      </c>
      <c r="B2270" s="293" t="s">
        <v>12112</v>
      </c>
      <c r="C2270" s="293" t="s">
        <v>12113</v>
      </c>
      <c r="D2270" s="293" t="s">
        <v>4750</v>
      </c>
      <c r="E2270" s="293" t="s">
        <v>10448</v>
      </c>
      <c r="F2270" s="293"/>
      <c r="G2270" s="291"/>
      <c r="H2270" s="292">
        <v>0</v>
      </c>
      <c r="I2270" s="293" t="s">
        <v>5200</v>
      </c>
      <c r="J2270" s="293" t="s">
        <v>5201</v>
      </c>
      <c r="K2270" s="293" t="s">
        <v>4737</v>
      </c>
      <c r="L2270" s="293" t="s">
        <v>4840</v>
      </c>
      <c r="M2270" s="293" t="s">
        <v>5220</v>
      </c>
      <c r="N2270" s="293" t="s">
        <v>8510</v>
      </c>
      <c r="O2270" s="293" t="s">
        <v>12103</v>
      </c>
      <c r="P2270" s="293" t="s">
        <v>12104</v>
      </c>
      <c r="Q2270" s="293" t="s">
        <v>4741</v>
      </c>
    </row>
    <row r="2271" spans="1:17" x14ac:dyDescent="0.25">
      <c r="A2271" s="293" t="s">
        <v>12114</v>
      </c>
      <c r="B2271" s="293" t="s">
        <v>12115</v>
      </c>
      <c r="C2271" s="293" t="s">
        <v>12116</v>
      </c>
      <c r="D2271" s="293" t="s">
        <v>4750</v>
      </c>
      <c r="E2271" s="293" t="s">
        <v>10448</v>
      </c>
      <c r="F2271" s="293"/>
      <c r="G2271" s="291"/>
      <c r="H2271" s="292">
        <v>0</v>
      </c>
      <c r="I2271" s="293" t="s">
        <v>5200</v>
      </c>
      <c r="J2271" s="293" t="s">
        <v>5201</v>
      </c>
      <c r="K2271" s="293" t="s">
        <v>4737</v>
      </c>
      <c r="L2271" s="293" t="s">
        <v>4840</v>
      </c>
      <c r="M2271" s="293" t="s">
        <v>5220</v>
      </c>
      <c r="N2271" s="293" t="s">
        <v>8510</v>
      </c>
      <c r="O2271" s="293" t="s">
        <v>12103</v>
      </c>
      <c r="P2271" s="293" t="s">
        <v>12104</v>
      </c>
      <c r="Q2271" s="293" t="s">
        <v>4741</v>
      </c>
    </row>
    <row r="2272" spans="1:17" x14ac:dyDescent="0.25">
      <c r="A2272" s="293" t="s">
        <v>12117</v>
      </c>
      <c r="B2272" s="293" t="s">
        <v>12118</v>
      </c>
      <c r="C2272" s="293" t="s">
        <v>12119</v>
      </c>
      <c r="D2272" s="293" t="s">
        <v>4750</v>
      </c>
      <c r="E2272" s="293" t="s">
        <v>10448</v>
      </c>
      <c r="F2272" s="293"/>
      <c r="G2272" s="291"/>
      <c r="H2272" s="292">
        <v>0</v>
      </c>
      <c r="I2272" s="293" t="s">
        <v>5200</v>
      </c>
      <c r="J2272" s="293" t="s">
        <v>5201</v>
      </c>
      <c r="K2272" s="293" t="s">
        <v>4737</v>
      </c>
      <c r="L2272" s="293" t="s">
        <v>4840</v>
      </c>
      <c r="M2272" s="293" t="s">
        <v>5220</v>
      </c>
      <c r="N2272" s="293" t="s">
        <v>8510</v>
      </c>
      <c r="O2272" s="293" t="s">
        <v>12103</v>
      </c>
      <c r="P2272" s="293" t="s">
        <v>12104</v>
      </c>
      <c r="Q2272" s="293" t="s">
        <v>4741</v>
      </c>
    </row>
    <row r="2273" spans="1:17" x14ac:dyDescent="0.25">
      <c r="A2273" s="293" t="s">
        <v>12120</v>
      </c>
      <c r="B2273" s="293" t="s">
        <v>12121</v>
      </c>
      <c r="C2273" s="293" t="s">
        <v>12122</v>
      </c>
      <c r="D2273" s="293" t="s">
        <v>4750</v>
      </c>
      <c r="E2273" s="293" t="s">
        <v>4973</v>
      </c>
      <c r="F2273" s="293"/>
      <c r="G2273" s="291"/>
      <c r="H2273" s="292">
        <v>0</v>
      </c>
      <c r="I2273" s="293" t="s">
        <v>5200</v>
      </c>
      <c r="J2273" s="293" t="s">
        <v>5201</v>
      </c>
      <c r="K2273" s="293" t="s">
        <v>4737</v>
      </c>
      <c r="L2273" s="293" t="s">
        <v>4840</v>
      </c>
      <c r="M2273" s="293" t="s">
        <v>4852</v>
      </c>
      <c r="N2273" s="293"/>
      <c r="O2273" s="293" t="s">
        <v>12103</v>
      </c>
      <c r="P2273" s="293" t="s">
        <v>12104</v>
      </c>
      <c r="Q2273" s="293" t="s">
        <v>4741</v>
      </c>
    </row>
    <row r="2274" spans="1:17" x14ac:dyDescent="0.25">
      <c r="A2274" s="293" t="s">
        <v>12123</v>
      </c>
      <c r="B2274" s="293" t="s">
        <v>12124</v>
      </c>
      <c r="C2274" s="293" t="s">
        <v>12125</v>
      </c>
      <c r="D2274" s="293" t="s">
        <v>4750</v>
      </c>
      <c r="E2274" s="293" t="s">
        <v>10448</v>
      </c>
      <c r="F2274" s="293"/>
      <c r="G2274" s="291"/>
      <c r="H2274" s="292">
        <v>0</v>
      </c>
      <c r="I2274" s="293" t="s">
        <v>4975</v>
      </c>
      <c r="J2274" s="293" t="s">
        <v>4976</v>
      </c>
      <c r="K2274" s="293" t="s">
        <v>4737</v>
      </c>
      <c r="L2274" s="293" t="s">
        <v>4840</v>
      </c>
      <c r="M2274" s="293" t="s">
        <v>5230</v>
      </c>
      <c r="N2274" s="293" t="s">
        <v>12126</v>
      </c>
      <c r="O2274" s="293" t="s">
        <v>12103</v>
      </c>
      <c r="P2274" s="293" t="s">
        <v>12104</v>
      </c>
      <c r="Q2274" s="293" t="s">
        <v>4741</v>
      </c>
    </row>
    <row r="2275" spans="1:17" x14ac:dyDescent="0.25">
      <c r="A2275" s="293" t="s">
        <v>12127</v>
      </c>
      <c r="B2275" s="293" t="s">
        <v>12128</v>
      </c>
      <c r="C2275" s="293" t="s">
        <v>12129</v>
      </c>
      <c r="D2275" s="293" t="s">
        <v>4750</v>
      </c>
      <c r="E2275" s="293" t="s">
        <v>10448</v>
      </c>
      <c r="F2275" s="293"/>
      <c r="G2275" s="291"/>
      <c r="H2275" s="292">
        <v>0</v>
      </c>
      <c r="I2275" s="293" t="s">
        <v>5200</v>
      </c>
      <c r="J2275" s="293" t="s">
        <v>5201</v>
      </c>
      <c r="K2275" s="293" t="s">
        <v>4737</v>
      </c>
      <c r="L2275" s="293" t="s">
        <v>4840</v>
      </c>
      <c r="M2275" s="293" t="s">
        <v>5202</v>
      </c>
      <c r="N2275" s="293" t="s">
        <v>8523</v>
      </c>
      <c r="O2275" s="293" t="s">
        <v>12103</v>
      </c>
      <c r="P2275" s="293" t="s">
        <v>12104</v>
      </c>
      <c r="Q2275" s="293" t="s">
        <v>4741</v>
      </c>
    </row>
    <row r="2276" spans="1:17" x14ac:dyDescent="0.25">
      <c r="A2276" s="293" t="s">
        <v>12130</v>
      </c>
      <c r="B2276" s="293" t="s">
        <v>12131</v>
      </c>
      <c r="C2276" s="293" t="s">
        <v>12132</v>
      </c>
      <c r="D2276" s="293" t="s">
        <v>4750</v>
      </c>
      <c r="E2276" s="293" t="s">
        <v>10448</v>
      </c>
      <c r="F2276" s="293"/>
      <c r="G2276" s="291"/>
      <c r="H2276" s="292">
        <v>0</v>
      </c>
      <c r="I2276" s="293" t="s">
        <v>5200</v>
      </c>
      <c r="J2276" s="293" t="s">
        <v>5201</v>
      </c>
      <c r="K2276" s="293" t="s">
        <v>4737</v>
      </c>
      <c r="L2276" s="293" t="s">
        <v>4840</v>
      </c>
      <c r="M2276" s="293" t="s">
        <v>5202</v>
      </c>
      <c r="N2276" s="293"/>
      <c r="O2276" s="293" t="s">
        <v>12103</v>
      </c>
      <c r="P2276" s="293" t="s">
        <v>12104</v>
      </c>
      <c r="Q2276" s="293" t="s">
        <v>4741</v>
      </c>
    </row>
    <row r="2277" spans="1:17" x14ac:dyDescent="0.25">
      <c r="A2277" s="293" t="s">
        <v>12133</v>
      </c>
      <c r="B2277" s="293" t="s">
        <v>12134</v>
      </c>
      <c r="C2277" s="293" t="s">
        <v>12135</v>
      </c>
      <c r="D2277" s="293" t="s">
        <v>4750</v>
      </c>
      <c r="E2277" s="293" t="s">
        <v>10448</v>
      </c>
      <c r="F2277" s="293"/>
      <c r="G2277" s="291"/>
      <c r="H2277" s="292">
        <v>0</v>
      </c>
      <c r="I2277" s="293" t="s">
        <v>4975</v>
      </c>
      <c r="J2277" s="293" t="s">
        <v>4976</v>
      </c>
      <c r="K2277" s="293" t="s">
        <v>4737</v>
      </c>
      <c r="L2277" s="293" t="s">
        <v>4840</v>
      </c>
      <c r="M2277" s="293" t="s">
        <v>5161</v>
      </c>
      <c r="N2277" s="293"/>
      <c r="O2277" s="293" t="s">
        <v>12103</v>
      </c>
      <c r="P2277" s="293" t="s">
        <v>12104</v>
      </c>
      <c r="Q2277" s="293" t="s">
        <v>4741</v>
      </c>
    </row>
    <row r="2278" spans="1:17" x14ac:dyDescent="0.25">
      <c r="A2278" s="293" t="s">
        <v>12136</v>
      </c>
      <c r="B2278" s="293" t="s">
        <v>12137</v>
      </c>
      <c r="C2278" s="293" t="s">
        <v>12138</v>
      </c>
      <c r="D2278" s="293" t="s">
        <v>4750</v>
      </c>
      <c r="E2278" s="293" t="s">
        <v>10448</v>
      </c>
      <c r="F2278" s="293"/>
      <c r="G2278" s="291"/>
      <c r="H2278" s="292">
        <v>0</v>
      </c>
      <c r="I2278" s="293" t="s">
        <v>5200</v>
      </c>
      <c r="J2278" s="293" t="s">
        <v>5201</v>
      </c>
      <c r="K2278" s="293" t="s">
        <v>4737</v>
      </c>
      <c r="L2278" s="293" t="s">
        <v>4840</v>
      </c>
      <c r="M2278" s="293" t="s">
        <v>5220</v>
      </c>
      <c r="N2278" s="293"/>
      <c r="O2278" s="293" t="s">
        <v>12103</v>
      </c>
      <c r="P2278" s="293" t="s">
        <v>12104</v>
      </c>
      <c r="Q2278" s="293" t="s">
        <v>4741</v>
      </c>
    </row>
    <row r="2279" spans="1:17" x14ac:dyDescent="0.25">
      <c r="A2279" s="293" t="s">
        <v>12139</v>
      </c>
      <c r="B2279" s="293" t="s">
        <v>12140</v>
      </c>
      <c r="C2279" s="293" t="s">
        <v>12141</v>
      </c>
      <c r="D2279" s="293" t="s">
        <v>4750</v>
      </c>
      <c r="E2279" s="293" t="s">
        <v>10448</v>
      </c>
      <c r="F2279" s="293"/>
      <c r="G2279" s="291"/>
      <c r="H2279" s="292">
        <v>0</v>
      </c>
      <c r="I2279" s="293" t="s">
        <v>5200</v>
      </c>
      <c r="J2279" s="293" t="s">
        <v>5201</v>
      </c>
      <c r="K2279" s="293" t="s">
        <v>4737</v>
      </c>
      <c r="L2279" s="293" t="s">
        <v>4840</v>
      </c>
      <c r="M2279" s="293" t="s">
        <v>5202</v>
      </c>
      <c r="N2279" s="293" t="s">
        <v>12142</v>
      </c>
      <c r="O2279" s="293" t="s">
        <v>12103</v>
      </c>
      <c r="P2279" s="293" t="s">
        <v>12104</v>
      </c>
      <c r="Q2279" s="293" t="s">
        <v>4741</v>
      </c>
    </row>
    <row r="2280" spans="1:17" x14ac:dyDescent="0.25">
      <c r="A2280" s="293" t="s">
        <v>12143</v>
      </c>
      <c r="B2280" s="293" t="s">
        <v>12144</v>
      </c>
      <c r="C2280" s="293"/>
      <c r="D2280" s="293"/>
      <c r="E2280" s="293"/>
      <c r="F2280" s="293"/>
      <c r="G2280" s="291"/>
      <c r="H2280" s="292">
        <v>0</v>
      </c>
      <c r="I2280" s="293"/>
      <c r="J2280" s="293"/>
      <c r="K2280" s="293" t="s">
        <v>4737</v>
      </c>
      <c r="L2280" s="293"/>
      <c r="M2280" s="293"/>
      <c r="N2280" s="293"/>
      <c r="O2280" s="293" t="s">
        <v>12143</v>
      </c>
      <c r="P2280" s="293" t="s">
        <v>12144</v>
      </c>
      <c r="Q2280" s="293" t="s">
        <v>4741</v>
      </c>
    </row>
    <row r="2281" spans="1:17" x14ac:dyDescent="0.25">
      <c r="A2281" s="293" t="s">
        <v>12145</v>
      </c>
      <c r="B2281" s="293" t="s">
        <v>12146</v>
      </c>
      <c r="C2281" s="293" t="s">
        <v>12147</v>
      </c>
      <c r="D2281" s="293"/>
      <c r="E2281" s="293" t="s">
        <v>4745</v>
      </c>
      <c r="F2281" s="293" t="s">
        <v>12148</v>
      </c>
      <c r="G2281" s="291"/>
      <c r="H2281" s="292">
        <v>0</v>
      </c>
      <c r="I2281" s="293"/>
      <c r="J2281" s="293"/>
      <c r="K2281" s="293" t="s">
        <v>4737</v>
      </c>
      <c r="L2281" s="293" t="s">
        <v>4738</v>
      </c>
      <c r="M2281" s="293" t="s">
        <v>4916</v>
      </c>
      <c r="N2281" s="293"/>
      <c r="O2281" s="293" t="s">
        <v>12145</v>
      </c>
      <c r="P2281" s="293" t="s">
        <v>12146</v>
      </c>
      <c r="Q2281" s="293" t="s">
        <v>4741</v>
      </c>
    </row>
    <row r="2282" spans="1:17" x14ac:dyDescent="0.25">
      <c r="A2282" s="293" t="s">
        <v>12149</v>
      </c>
      <c r="B2282" s="293" t="s">
        <v>12150</v>
      </c>
      <c r="C2282" s="293" t="s">
        <v>10522</v>
      </c>
      <c r="D2282" s="293"/>
      <c r="E2282" s="293" t="s">
        <v>4973</v>
      </c>
      <c r="F2282" s="293"/>
      <c r="G2282" s="291"/>
      <c r="H2282" s="292">
        <v>0</v>
      </c>
      <c r="I2282" s="293" t="s">
        <v>5200</v>
      </c>
      <c r="J2282" s="293" t="s">
        <v>5201</v>
      </c>
      <c r="K2282" s="293" t="s">
        <v>4737</v>
      </c>
      <c r="L2282" s="293" t="s">
        <v>4840</v>
      </c>
      <c r="M2282" s="293" t="s">
        <v>5202</v>
      </c>
      <c r="N2282" s="293" t="s">
        <v>7227</v>
      </c>
      <c r="O2282" s="293" t="s">
        <v>12149</v>
      </c>
      <c r="P2282" s="293" t="s">
        <v>12150</v>
      </c>
      <c r="Q2282" s="293" t="s">
        <v>4741</v>
      </c>
    </row>
    <row r="2283" spans="1:17" x14ac:dyDescent="0.25">
      <c r="A2283" s="293" t="s">
        <v>12151</v>
      </c>
      <c r="B2283" s="293" t="s">
        <v>12152</v>
      </c>
      <c r="C2283" s="293" t="s">
        <v>12153</v>
      </c>
      <c r="D2283" s="293"/>
      <c r="E2283" s="293" t="s">
        <v>4745</v>
      </c>
      <c r="F2283" s="293" t="s">
        <v>12154</v>
      </c>
      <c r="G2283" s="291"/>
      <c r="H2283" s="292">
        <v>0</v>
      </c>
      <c r="I2283" s="293"/>
      <c r="J2283" s="293"/>
      <c r="K2283" s="293" t="s">
        <v>4737</v>
      </c>
      <c r="L2283" s="293" t="s">
        <v>4870</v>
      </c>
      <c r="M2283" s="293" t="s">
        <v>4806</v>
      </c>
      <c r="N2283" s="293" t="s">
        <v>12155</v>
      </c>
      <c r="O2283" s="293" t="s">
        <v>12151</v>
      </c>
      <c r="P2283" s="293" t="s">
        <v>12152</v>
      </c>
      <c r="Q2283" s="293" t="s">
        <v>4741</v>
      </c>
    </row>
    <row r="2284" spans="1:17" x14ac:dyDescent="0.25">
      <c r="A2284" s="293" t="s">
        <v>152</v>
      </c>
      <c r="B2284" s="293" t="s">
        <v>12156</v>
      </c>
      <c r="C2284" s="293"/>
      <c r="D2284" s="293"/>
      <c r="E2284" s="293" t="s">
        <v>4888</v>
      </c>
      <c r="F2284" s="293" t="s">
        <v>11664</v>
      </c>
      <c r="G2284" s="291"/>
      <c r="H2284" s="292">
        <v>0</v>
      </c>
      <c r="I2284" s="293"/>
      <c r="J2284" s="293"/>
      <c r="K2284" s="293" t="s">
        <v>4737</v>
      </c>
      <c r="L2284" s="293"/>
      <c r="M2284" s="293"/>
      <c r="N2284" s="293"/>
      <c r="O2284" s="293" t="s">
        <v>18829</v>
      </c>
      <c r="P2284" s="293" t="s">
        <v>12156</v>
      </c>
      <c r="Q2284" s="293" t="s">
        <v>4741</v>
      </c>
    </row>
    <row r="2285" spans="1:17" x14ac:dyDescent="0.25">
      <c r="A2285" s="293" t="s">
        <v>149</v>
      </c>
      <c r="B2285" s="293" t="s">
        <v>3195</v>
      </c>
      <c r="C2285" s="293" t="s">
        <v>12157</v>
      </c>
      <c r="D2285" s="293" t="s">
        <v>4750</v>
      </c>
      <c r="E2285" s="293" t="s">
        <v>9207</v>
      </c>
      <c r="F2285" s="293"/>
      <c r="G2285" s="291"/>
      <c r="H2285" s="292">
        <v>0</v>
      </c>
      <c r="I2285" s="293" t="s">
        <v>4975</v>
      </c>
      <c r="J2285" s="293" t="s">
        <v>4976</v>
      </c>
      <c r="K2285" s="293" t="s">
        <v>4737</v>
      </c>
      <c r="L2285" s="293" t="s">
        <v>4840</v>
      </c>
      <c r="M2285" s="293" t="s">
        <v>5230</v>
      </c>
      <c r="N2285" s="293"/>
      <c r="O2285" s="293" t="s">
        <v>18829</v>
      </c>
      <c r="P2285" s="293" t="s">
        <v>12156</v>
      </c>
      <c r="Q2285" s="293" t="s">
        <v>4741</v>
      </c>
    </row>
    <row r="2286" spans="1:17" x14ac:dyDescent="0.25">
      <c r="A2286" s="293" t="s">
        <v>153</v>
      </c>
      <c r="B2286" s="293" t="s">
        <v>3190</v>
      </c>
      <c r="C2286" s="293" t="s">
        <v>12158</v>
      </c>
      <c r="D2286" s="293" t="s">
        <v>4750</v>
      </c>
      <c r="E2286" s="293" t="s">
        <v>9207</v>
      </c>
      <c r="F2286" s="293"/>
      <c r="G2286" s="291"/>
      <c r="H2286" s="292">
        <v>0</v>
      </c>
      <c r="I2286" s="293" t="s">
        <v>4975</v>
      </c>
      <c r="J2286" s="293" t="s">
        <v>4976</v>
      </c>
      <c r="K2286" s="293" t="s">
        <v>4737</v>
      </c>
      <c r="L2286" s="293" t="s">
        <v>4840</v>
      </c>
      <c r="M2286" s="293" t="s">
        <v>5230</v>
      </c>
      <c r="N2286" s="293"/>
      <c r="O2286" s="293" t="s">
        <v>18829</v>
      </c>
      <c r="P2286" s="293" t="s">
        <v>12156</v>
      </c>
      <c r="Q2286" s="293" t="s">
        <v>4741</v>
      </c>
    </row>
    <row r="2287" spans="1:17" x14ac:dyDescent="0.25">
      <c r="A2287" s="293" t="s">
        <v>155</v>
      </c>
      <c r="B2287" s="293" t="s">
        <v>3193</v>
      </c>
      <c r="C2287" s="293" t="s">
        <v>12159</v>
      </c>
      <c r="D2287" s="293" t="s">
        <v>4750</v>
      </c>
      <c r="E2287" s="293" t="s">
        <v>9207</v>
      </c>
      <c r="F2287" s="293"/>
      <c r="G2287" s="291"/>
      <c r="H2287" s="292">
        <v>0</v>
      </c>
      <c r="I2287" s="293" t="s">
        <v>4975</v>
      </c>
      <c r="J2287" s="293" t="s">
        <v>4976</v>
      </c>
      <c r="K2287" s="293" t="s">
        <v>4737</v>
      </c>
      <c r="L2287" s="293" t="s">
        <v>4840</v>
      </c>
      <c r="M2287" s="293" t="s">
        <v>5230</v>
      </c>
      <c r="N2287" s="293"/>
      <c r="O2287" s="293" t="s">
        <v>18829</v>
      </c>
      <c r="P2287" s="293" t="s">
        <v>12156</v>
      </c>
      <c r="Q2287" s="293" t="s">
        <v>4741</v>
      </c>
    </row>
    <row r="2288" spans="1:17" x14ac:dyDescent="0.25">
      <c r="A2288" s="293" t="s">
        <v>154</v>
      </c>
      <c r="B2288" s="293" t="s">
        <v>3202</v>
      </c>
      <c r="C2288" s="293" t="s">
        <v>12160</v>
      </c>
      <c r="D2288" s="293" t="s">
        <v>4750</v>
      </c>
      <c r="E2288" s="293" t="s">
        <v>9207</v>
      </c>
      <c r="F2288" s="293"/>
      <c r="G2288" s="291"/>
      <c r="H2288" s="292">
        <v>0</v>
      </c>
      <c r="I2288" s="293" t="s">
        <v>4975</v>
      </c>
      <c r="J2288" s="293" t="s">
        <v>4976</v>
      </c>
      <c r="K2288" s="293" t="s">
        <v>4737</v>
      </c>
      <c r="L2288" s="293" t="s">
        <v>4840</v>
      </c>
      <c r="M2288" s="293" t="s">
        <v>5230</v>
      </c>
      <c r="N2288" s="293"/>
      <c r="O2288" s="293" t="s">
        <v>18829</v>
      </c>
      <c r="P2288" s="293" t="s">
        <v>12156</v>
      </c>
      <c r="Q2288" s="293" t="s">
        <v>4741</v>
      </c>
    </row>
    <row r="2289" spans="1:17" x14ac:dyDescent="0.25">
      <c r="A2289" s="293" t="s">
        <v>150</v>
      </c>
      <c r="B2289" s="293" t="s">
        <v>3198</v>
      </c>
      <c r="C2289" s="293" t="s">
        <v>12161</v>
      </c>
      <c r="D2289" s="293" t="s">
        <v>4750</v>
      </c>
      <c r="E2289" s="293" t="s">
        <v>9207</v>
      </c>
      <c r="F2289" s="293"/>
      <c r="G2289" s="291"/>
      <c r="H2289" s="292">
        <v>0</v>
      </c>
      <c r="I2289" s="293" t="s">
        <v>4975</v>
      </c>
      <c r="J2289" s="293" t="s">
        <v>4976</v>
      </c>
      <c r="K2289" s="293" t="s">
        <v>4737</v>
      </c>
      <c r="L2289" s="293" t="s">
        <v>4840</v>
      </c>
      <c r="M2289" s="293" t="s">
        <v>5230</v>
      </c>
      <c r="N2289" s="293"/>
      <c r="O2289" s="293" t="s">
        <v>18829</v>
      </c>
      <c r="P2289" s="293" t="s">
        <v>12156</v>
      </c>
      <c r="Q2289" s="293" t="s">
        <v>4741</v>
      </c>
    </row>
    <row r="2290" spans="1:17" x14ac:dyDescent="0.25">
      <c r="A2290" s="293" t="s">
        <v>151</v>
      </c>
      <c r="B2290" s="293" t="s">
        <v>3200</v>
      </c>
      <c r="C2290" s="293" t="s">
        <v>12162</v>
      </c>
      <c r="D2290" s="293" t="s">
        <v>4750</v>
      </c>
      <c r="E2290" s="293" t="s">
        <v>9207</v>
      </c>
      <c r="F2290" s="293"/>
      <c r="G2290" s="291"/>
      <c r="H2290" s="292">
        <v>0</v>
      </c>
      <c r="I2290" s="293" t="s">
        <v>4975</v>
      </c>
      <c r="J2290" s="293" t="s">
        <v>4976</v>
      </c>
      <c r="K2290" s="293" t="s">
        <v>4737</v>
      </c>
      <c r="L2290" s="293" t="s">
        <v>4840</v>
      </c>
      <c r="M2290" s="293" t="s">
        <v>5230</v>
      </c>
      <c r="N2290" s="293"/>
      <c r="O2290" s="293" t="s">
        <v>18829</v>
      </c>
      <c r="P2290" s="293" t="s">
        <v>12156</v>
      </c>
      <c r="Q2290" s="293" t="s">
        <v>4741</v>
      </c>
    </row>
    <row r="2291" spans="1:17" x14ac:dyDescent="0.25">
      <c r="A2291" s="293" t="s">
        <v>12163</v>
      </c>
      <c r="B2291" s="293" t="s">
        <v>12164</v>
      </c>
      <c r="C2291" s="293" t="s">
        <v>12165</v>
      </c>
      <c r="D2291" s="293"/>
      <c r="E2291" s="293" t="s">
        <v>4973</v>
      </c>
      <c r="F2291" s="293"/>
      <c r="G2291" s="291"/>
      <c r="H2291" s="292">
        <v>0</v>
      </c>
      <c r="I2291" s="293" t="s">
        <v>5200</v>
      </c>
      <c r="J2291" s="293" t="s">
        <v>5201</v>
      </c>
      <c r="K2291" s="293" t="s">
        <v>4737</v>
      </c>
      <c r="L2291" s="293" t="s">
        <v>10636</v>
      </c>
      <c r="M2291" s="293" t="s">
        <v>12166</v>
      </c>
      <c r="N2291" s="293" t="s">
        <v>12167</v>
      </c>
      <c r="O2291" s="293" t="s">
        <v>18829</v>
      </c>
      <c r="P2291" s="293" t="s">
        <v>12156</v>
      </c>
      <c r="Q2291" s="293" t="s">
        <v>4741</v>
      </c>
    </row>
    <row r="2292" spans="1:17" x14ac:dyDescent="0.25">
      <c r="A2292" s="293" t="s">
        <v>147</v>
      </c>
      <c r="B2292" s="293" t="s">
        <v>4519</v>
      </c>
      <c r="C2292" s="293" t="s">
        <v>12168</v>
      </c>
      <c r="D2292" s="293"/>
      <c r="E2292" s="293" t="s">
        <v>4888</v>
      </c>
      <c r="F2292" s="293" t="s">
        <v>12169</v>
      </c>
      <c r="G2292" s="291"/>
      <c r="H2292" s="292">
        <v>0</v>
      </c>
      <c r="I2292" s="293" t="s">
        <v>4788</v>
      </c>
      <c r="J2292" s="293" t="s">
        <v>4789</v>
      </c>
      <c r="K2292" s="293" t="s">
        <v>4737</v>
      </c>
      <c r="L2292" s="293" t="s">
        <v>4738</v>
      </c>
      <c r="M2292" s="293" t="s">
        <v>4824</v>
      </c>
      <c r="N2292" s="293" t="s">
        <v>7070</v>
      </c>
      <c r="O2292" s="293" t="s">
        <v>147</v>
      </c>
      <c r="P2292" s="293" t="s">
        <v>4519</v>
      </c>
      <c r="Q2292" s="293" t="s">
        <v>4741</v>
      </c>
    </row>
    <row r="2293" spans="1:17" x14ac:dyDescent="0.25">
      <c r="A2293" s="293" t="s">
        <v>12170</v>
      </c>
      <c r="B2293" s="293" t="s">
        <v>12171</v>
      </c>
      <c r="C2293" s="293" t="s">
        <v>12172</v>
      </c>
      <c r="D2293" s="293" t="s">
        <v>12173</v>
      </c>
      <c r="E2293" s="293" t="s">
        <v>4745</v>
      </c>
      <c r="F2293" s="293" t="s">
        <v>12173</v>
      </c>
      <c r="G2293" s="291"/>
      <c r="H2293" s="292">
        <v>0</v>
      </c>
      <c r="I2293" s="293"/>
      <c r="J2293" s="293"/>
      <c r="K2293" s="293" t="s">
        <v>4737</v>
      </c>
      <c r="L2293" s="293" t="s">
        <v>4738</v>
      </c>
      <c r="M2293" s="293" t="s">
        <v>4757</v>
      </c>
      <c r="N2293" s="293"/>
      <c r="O2293" s="293" t="s">
        <v>12170</v>
      </c>
      <c r="P2293" s="293" t="s">
        <v>12171</v>
      </c>
      <c r="Q2293" s="293" t="s">
        <v>4741</v>
      </c>
    </row>
    <row r="2294" spans="1:17" x14ac:dyDescent="0.25">
      <c r="A2294" s="293" t="s">
        <v>12174</v>
      </c>
      <c r="B2294" s="293" t="s">
        <v>12175</v>
      </c>
      <c r="C2294" s="293" t="s">
        <v>12176</v>
      </c>
      <c r="D2294" s="293"/>
      <c r="E2294" s="293" t="s">
        <v>4745</v>
      </c>
      <c r="F2294" s="293" t="s">
        <v>12177</v>
      </c>
      <c r="G2294" s="291">
        <v>15</v>
      </c>
      <c r="H2294" s="292">
        <v>0</v>
      </c>
      <c r="I2294" s="293"/>
      <c r="J2294" s="293"/>
      <c r="K2294" s="293" t="s">
        <v>4737</v>
      </c>
      <c r="L2294" s="293" t="s">
        <v>4738</v>
      </c>
      <c r="M2294" s="293" t="s">
        <v>4757</v>
      </c>
      <c r="N2294" s="293"/>
      <c r="O2294" s="293" t="s">
        <v>12174</v>
      </c>
      <c r="P2294" s="293" t="s">
        <v>12175</v>
      </c>
      <c r="Q2294" s="293" t="s">
        <v>4741</v>
      </c>
    </row>
    <row r="2295" spans="1:17" x14ac:dyDescent="0.25">
      <c r="A2295" s="293" t="s">
        <v>12178</v>
      </c>
      <c r="B2295" s="293" t="s">
        <v>12179</v>
      </c>
      <c r="C2295" s="293" t="s">
        <v>12180</v>
      </c>
      <c r="D2295" s="293"/>
      <c r="E2295" s="293" t="s">
        <v>4735</v>
      </c>
      <c r="F2295" s="293" t="s">
        <v>4750</v>
      </c>
      <c r="G2295" s="291">
        <v>15</v>
      </c>
      <c r="H2295" s="292">
        <v>0</v>
      </c>
      <c r="I2295" s="293" t="s">
        <v>4783</v>
      </c>
      <c r="J2295" s="293" t="s">
        <v>4784</v>
      </c>
      <c r="K2295" s="293" t="s">
        <v>4737</v>
      </c>
      <c r="L2295" s="293" t="s">
        <v>4738</v>
      </c>
      <c r="M2295" s="293" t="s">
        <v>4757</v>
      </c>
      <c r="N2295" s="293"/>
      <c r="O2295" s="293" t="s">
        <v>12174</v>
      </c>
      <c r="P2295" s="293" t="s">
        <v>12175</v>
      </c>
      <c r="Q2295" s="293" t="s">
        <v>4741</v>
      </c>
    </row>
    <row r="2296" spans="1:17" x14ac:dyDescent="0.25">
      <c r="A2296" s="293" t="s">
        <v>12181</v>
      </c>
      <c r="B2296" s="293" t="s">
        <v>12182</v>
      </c>
      <c r="C2296" s="293" t="s">
        <v>12183</v>
      </c>
      <c r="D2296" s="293"/>
      <c r="E2296" s="293" t="s">
        <v>4735</v>
      </c>
      <c r="F2296" s="293" t="s">
        <v>4750</v>
      </c>
      <c r="G2296" s="291">
        <v>15</v>
      </c>
      <c r="H2296" s="292">
        <v>0</v>
      </c>
      <c r="I2296" s="293" t="s">
        <v>4783</v>
      </c>
      <c r="J2296" s="293" t="s">
        <v>4784</v>
      </c>
      <c r="K2296" s="293" t="s">
        <v>4737</v>
      </c>
      <c r="L2296" s="293" t="s">
        <v>4738</v>
      </c>
      <c r="M2296" s="293" t="s">
        <v>4916</v>
      </c>
      <c r="N2296" s="293"/>
      <c r="O2296" s="293" t="s">
        <v>12174</v>
      </c>
      <c r="P2296" s="293" t="s">
        <v>12175</v>
      </c>
      <c r="Q2296" s="293" t="s">
        <v>4741</v>
      </c>
    </row>
    <row r="2297" spans="1:17" x14ac:dyDescent="0.25">
      <c r="A2297" s="293" t="s">
        <v>12184</v>
      </c>
      <c r="B2297" s="293" t="s">
        <v>12185</v>
      </c>
      <c r="C2297" s="293" t="s">
        <v>12186</v>
      </c>
      <c r="D2297" s="293"/>
      <c r="E2297" s="293" t="s">
        <v>4735</v>
      </c>
      <c r="F2297" s="293" t="s">
        <v>4750</v>
      </c>
      <c r="G2297" s="291">
        <v>15</v>
      </c>
      <c r="H2297" s="292">
        <v>0</v>
      </c>
      <c r="I2297" s="293" t="s">
        <v>4783</v>
      </c>
      <c r="J2297" s="293" t="s">
        <v>4784</v>
      </c>
      <c r="K2297" s="293" t="s">
        <v>4737</v>
      </c>
      <c r="L2297" s="293" t="s">
        <v>4738</v>
      </c>
      <c r="M2297" s="293" t="s">
        <v>4757</v>
      </c>
      <c r="N2297" s="293"/>
      <c r="O2297" s="293" t="s">
        <v>12174</v>
      </c>
      <c r="P2297" s="293" t="s">
        <v>12175</v>
      </c>
      <c r="Q2297" s="293" t="s">
        <v>4741</v>
      </c>
    </row>
    <row r="2298" spans="1:17" x14ac:dyDescent="0.25">
      <c r="A2298" s="293" t="s">
        <v>12187</v>
      </c>
      <c r="B2298" s="293" t="s">
        <v>12188</v>
      </c>
      <c r="C2298" s="293" t="s">
        <v>12189</v>
      </c>
      <c r="D2298" s="293"/>
      <c r="E2298" s="293" t="s">
        <v>4735</v>
      </c>
      <c r="F2298" s="293" t="s">
        <v>4750</v>
      </c>
      <c r="G2298" s="291">
        <v>15</v>
      </c>
      <c r="H2298" s="292">
        <v>0</v>
      </c>
      <c r="I2298" s="293" t="s">
        <v>4939</v>
      </c>
      <c r="J2298" s="293" t="s">
        <v>4940</v>
      </c>
      <c r="K2298" s="293" t="s">
        <v>4737</v>
      </c>
      <c r="L2298" s="293" t="s">
        <v>4738</v>
      </c>
      <c r="M2298" s="293" t="s">
        <v>4945</v>
      </c>
      <c r="N2298" s="293"/>
      <c r="O2298" s="293" t="s">
        <v>12174</v>
      </c>
      <c r="P2298" s="293" t="s">
        <v>12175</v>
      </c>
      <c r="Q2298" s="293" t="s">
        <v>4741</v>
      </c>
    </row>
    <row r="2299" spans="1:17" x14ac:dyDescent="0.25">
      <c r="A2299" s="293" t="s">
        <v>12190</v>
      </c>
      <c r="B2299" s="293" t="s">
        <v>12191</v>
      </c>
      <c r="C2299" s="293" t="s">
        <v>12192</v>
      </c>
      <c r="D2299" s="293"/>
      <c r="E2299" s="293" t="s">
        <v>4735</v>
      </c>
      <c r="F2299" s="293" t="s">
        <v>4750</v>
      </c>
      <c r="G2299" s="291">
        <v>15</v>
      </c>
      <c r="H2299" s="292">
        <v>0</v>
      </c>
      <c r="I2299" s="293" t="s">
        <v>4939</v>
      </c>
      <c r="J2299" s="293" t="s">
        <v>4940</v>
      </c>
      <c r="K2299" s="293" t="s">
        <v>4737</v>
      </c>
      <c r="L2299" s="293" t="s">
        <v>4738</v>
      </c>
      <c r="M2299" s="293" t="s">
        <v>5121</v>
      </c>
      <c r="N2299" s="293"/>
      <c r="O2299" s="293" t="s">
        <v>12174</v>
      </c>
      <c r="P2299" s="293" t="s">
        <v>12175</v>
      </c>
      <c r="Q2299" s="293" t="s">
        <v>4741</v>
      </c>
    </row>
    <row r="2300" spans="1:17" x14ac:dyDescent="0.25">
      <c r="A2300" s="293" t="s">
        <v>12193</v>
      </c>
      <c r="B2300" s="293" t="s">
        <v>12194</v>
      </c>
      <c r="C2300" s="293" t="s">
        <v>12195</v>
      </c>
      <c r="D2300" s="293"/>
      <c r="E2300" s="293" t="s">
        <v>4735</v>
      </c>
      <c r="F2300" s="293" t="s">
        <v>4750</v>
      </c>
      <c r="G2300" s="291">
        <v>15</v>
      </c>
      <c r="H2300" s="292">
        <v>0</v>
      </c>
      <c r="I2300" s="293" t="s">
        <v>4746</v>
      </c>
      <c r="J2300" s="293" t="s">
        <v>4747</v>
      </c>
      <c r="K2300" s="293" t="s">
        <v>4737</v>
      </c>
      <c r="L2300" s="293" t="s">
        <v>4738</v>
      </c>
      <c r="M2300" s="293" t="s">
        <v>6404</v>
      </c>
      <c r="N2300" s="293"/>
      <c r="O2300" s="293" t="s">
        <v>12174</v>
      </c>
      <c r="P2300" s="293" t="s">
        <v>12175</v>
      </c>
      <c r="Q2300" s="293" t="s">
        <v>4741</v>
      </c>
    </row>
    <row r="2301" spans="1:17" x14ac:dyDescent="0.25">
      <c r="A2301" s="293" t="s">
        <v>12196</v>
      </c>
      <c r="B2301" s="293" t="s">
        <v>12197</v>
      </c>
      <c r="C2301" s="293" t="s">
        <v>12198</v>
      </c>
      <c r="D2301" s="293"/>
      <c r="E2301" s="293" t="s">
        <v>4735</v>
      </c>
      <c r="F2301" s="293" t="s">
        <v>4750</v>
      </c>
      <c r="G2301" s="291">
        <v>15</v>
      </c>
      <c r="H2301" s="292">
        <v>0</v>
      </c>
      <c r="I2301" s="293" t="s">
        <v>4746</v>
      </c>
      <c r="J2301" s="293" t="s">
        <v>4747</v>
      </c>
      <c r="K2301" s="293" t="s">
        <v>4737</v>
      </c>
      <c r="L2301" s="293" t="s">
        <v>4738</v>
      </c>
      <c r="M2301" s="293" t="s">
        <v>4793</v>
      </c>
      <c r="N2301" s="293"/>
      <c r="O2301" s="293" t="s">
        <v>12174</v>
      </c>
      <c r="P2301" s="293" t="s">
        <v>12175</v>
      </c>
      <c r="Q2301" s="293" t="s">
        <v>4741</v>
      </c>
    </row>
    <row r="2302" spans="1:17" x14ac:dyDescent="0.25">
      <c r="A2302" s="293" t="s">
        <v>12199</v>
      </c>
      <c r="B2302" s="293" t="s">
        <v>12200</v>
      </c>
      <c r="C2302" s="293" t="s">
        <v>12201</v>
      </c>
      <c r="D2302" s="293"/>
      <c r="E2302" s="293" t="s">
        <v>4735</v>
      </c>
      <c r="F2302" s="293" t="s">
        <v>4750</v>
      </c>
      <c r="G2302" s="291">
        <v>15</v>
      </c>
      <c r="H2302" s="292">
        <v>0</v>
      </c>
      <c r="I2302" s="293" t="s">
        <v>4828</v>
      </c>
      <c r="J2302" s="293" t="s">
        <v>4829</v>
      </c>
      <c r="K2302" s="293" t="s">
        <v>4737</v>
      </c>
      <c r="L2302" s="293" t="s">
        <v>4738</v>
      </c>
      <c r="M2302" s="293" t="s">
        <v>6447</v>
      </c>
      <c r="N2302" s="293"/>
      <c r="O2302" s="293" t="s">
        <v>12174</v>
      </c>
      <c r="P2302" s="293" t="s">
        <v>12175</v>
      </c>
      <c r="Q2302" s="293" t="s">
        <v>4741</v>
      </c>
    </row>
    <row r="2303" spans="1:17" x14ac:dyDescent="0.25">
      <c r="A2303" s="293" t="s">
        <v>12202</v>
      </c>
      <c r="B2303" s="293" t="s">
        <v>12203</v>
      </c>
      <c r="C2303" s="293" t="s">
        <v>12204</v>
      </c>
      <c r="D2303" s="293"/>
      <c r="E2303" s="293" t="s">
        <v>4745</v>
      </c>
      <c r="F2303" s="293" t="s">
        <v>12205</v>
      </c>
      <c r="G2303" s="291">
        <v>60</v>
      </c>
      <c r="H2303" s="292">
        <v>0</v>
      </c>
      <c r="I2303" s="293"/>
      <c r="J2303" s="293"/>
      <c r="K2303" s="293" t="s">
        <v>4737</v>
      </c>
      <c r="L2303" s="293" t="s">
        <v>4738</v>
      </c>
      <c r="M2303" s="293" t="s">
        <v>4865</v>
      </c>
      <c r="N2303" s="293"/>
      <c r="O2303" s="293" t="s">
        <v>12202</v>
      </c>
      <c r="P2303" s="293" t="s">
        <v>12203</v>
      </c>
      <c r="Q2303" s="293" t="s">
        <v>4741</v>
      </c>
    </row>
    <row r="2304" spans="1:17" x14ac:dyDescent="0.25">
      <c r="A2304" s="293" t="s">
        <v>12207</v>
      </c>
      <c r="B2304" s="293" t="s">
        <v>12203</v>
      </c>
      <c r="C2304" s="293" t="s">
        <v>12206</v>
      </c>
      <c r="D2304" s="293"/>
      <c r="E2304" s="293" t="s">
        <v>4745</v>
      </c>
      <c r="F2304" s="293" t="s">
        <v>4750</v>
      </c>
      <c r="G2304" s="291">
        <v>60</v>
      </c>
      <c r="H2304" s="292">
        <v>0</v>
      </c>
      <c r="I2304" s="293" t="s">
        <v>4783</v>
      </c>
      <c r="J2304" s="293" t="s">
        <v>4784</v>
      </c>
      <c r="K2304" s="293" t="s">
        <v>4737</v>
      </c>
      <c r="L2304" s="293" t="s">
        <v>4738</v>
      </c>
      <c r="M2304" s="293" t="s">
        <v>4865</v>
      </c>
      <c r="N2304" s="293"/>
      <c r="O2304" s="293" t="s">
        <v>12202</v>
      </c>
      <c r="P2304" s="293" t="s">
        <v>12203</v>
      </c>
      <c r="Q2304" s="293" t="s">
        <v>4741</v>
      </c>
    </row>
    <row r="2305" spans="1:17" x14ac:dyDescent="0.25">
      <c r="A2305" s="293" t="s">
        <v>12208</v>
      </c>
      <c r="B2305" s="293" t="s">
        <v>12209</v>
      </c>
      <c r="C2305" s="293" t="s">
        <v>12210</v>
      </c>
      <c r="D2305" s="293"/>
      <c r="E2305" s="293" t="s">
        <v>4745</v>
      </c>
      <c r="F2305" s="293" t="s">
        <v>4750</v>
      </c>
      <c r="G2305" s="291">
        <v>60</v>
      </c>
      <c r="H2305" s="292">
        <v>0</v>
      </c>
      <c r="I2305" s="293" t="s">
        <v>4788</v>
      </c>
      <c r="J2305" s="293" t="s">
        <v>4789</v>
      </c>
      <c r="K2305" s="293" t="s">
        <v>4737</v>
      </c>
      <c r="L2305" s="293" t="s">
        <v>4738</v>
      </c>
      <c r="M2305" s="293" t="s">
        <v>6447</v>
      </c>
      <c r="N2305" s="293"/>
      <c r="O2305" s="293" t="s">
        <v>12202</v>
      </c>
      <c r="P2305" s="293" t="s">
        <v>12203</v>
      </c>
      <c r="Q2305" s="293" t="s">
        <v>4741</v>
      </c>
    </row>
    <row r="2306" spans="1:17" x14ac:dyDescent="0.25">
      <c r="A2306" s="293" t="s">
        <v>12211</v>
      </c>
      <c r="B2306" s="293" t="s">
        <v>12212</v>
      </c>
      <c r="C2306" s="293" t="s">
        <v>12213</v>
      </c>
      <c r="D2306" s="293"/>
      <c r="E2306" s="293" t="s">
        <v>4745</v>
      </c>
      <c r="F2306" s="293" t="s">
        <v>4750</v>
      </c>
      <c r="G2306" s="291">
        <v>60</v>
      </c>
      <c r="H2306" s="292">
        <v>0</v>
      </c>
      <c r="I2306" s="293" t="s">
        <v>4746</v>
      </c>
      <c r="J2306" s="293" t="s">
        <v>4747</v>
      </c>
      <c r="K2306" s="293" t="s">
        <v>4737</v>
      </c>
      <c r="L2306" s="293" t="s">
        <v>4738</v>
      </c>
      <c r="M2306" s="293" t="s">
        <v>4748</v>
      </c>
      <c r="N2306" s="293" t="s">
        <v>9857</v>
      </c>
      <c r="O2306" s="293" t="s">
        <v>12202</v>
      </c>
      <c r="P2306" s="293" t="s">
        <v>12203</v>
      </c>
      <c r="Q2306" s="293" t="s">
        <v>4741</v>
      </c>
    </row>
    <row r="2307" spans="1:17" x14ac:dyDescent="0.25">
      <c r="A2307" s="293" t="s">
        <v>12214</v>
      </c>
      <c r="B2307" s="293" t="s">
        <v>12215</v>
      </c>
      <c r="C2307" s="293" t="s">
        <v>12216</v>
      </c>
      <c r="D2307" s="293"/>
      <c r="E2307" s="293" t="s">
        <v>4745</v>
      </c>
      <c r="F2307" s="293" t="s">
        <v>4750</v>
      </c>
      <c r="G2307" s="291">
        <v>60</v>
      </c>
      <c r="H2307" s="292">
        <v>0</v>
      </c>
      <c r="I2307" s="293" t="s">
        <v>4746</v>
      </c>
      <c r="J2307" s="293" t="s">
        <v>4747</v>
      </c>
      <c r="K2307" s="293" t="s">
        <v>4737</v>
      </c>
      <c r="L2307" s="293" t="s">
        <v>4738</v>
      </c>
      <c r="M2307" s="293" t="s">
        <v>4748</v>
      </c>
      <c r="N2307" s="293" t="s">
        <v>7778</v>
      </c>
      <c r="O2307" s="293" t="s">
        <v>12202</v>
      </c>
      <c r="P2307" s="293" t="s">
        <v>12203</v>
      </c>
      <c r="Q2307" s="293" t="s">
        <v>4741</v>
      </c>
    </row>
    <row r="2308" spans="1:17" x14ac:dyDescent="0.25">
      <c r="A2308" s="293" t="s">
        <v>12217</v>
      </c>
      <c r="B2308" s="293" t="s">
        <v>12218</v>
      </c>
      <c r="C2308" s="293" t="s">
        <v>12219</v>
      </c>
      <c r="D2308" s="293"/>
      <c r="E2308" s="293" t="s">
        <v>4745</v>
      </c>
      <c r="F2308" s="293" t="s">
        <v>4750</v>
      </c>
      <c r="G2308" s="291">
        <v>60</v>
      </c>
      <c r="H2308" s="292">
        <v>0</v>
      </c>
      <c r="I2308" s="293" t="s">
        <v>4746</v>
      </c>
      <c r="J2308" s="293" t="s">
        <v>4747</v>
      </c>
      <c r="K2308" s="293" t="s">
        <v>4737</v>
      </c>
      <c r="L2308" s="293" t="s">
        <v>4738</v>
      </c>
      <c r="M2308" s="293" t="s">
        <v>4821</v>
      </c>
      <c r="N2308" s="293"/>
      <c r="O2308" s="293" t="s">
        <v>12202</v>
      </c>
      <c r="P2308" s="293" t="s">
        <v>12203</v>
      </c>
      <c r="Q2308" s="293" t="s">
        <v>4741</v>
      </c>
    </row>
    <row r="2309" spans="1:17" x14ac:dyDescent="0.25">
      <c r="A2309" s="293" t="s">
        <v>12220</v>
      </c>
      <c r="B2309" s="293" t="s">
        <v>12221</v>
      </c>
      <c r="C2309" s="293" t="s">
        <v>12222</v>
      </c>
      <c r="D2309" s="293"/>
      <c r="E2309" s="293" t="s">
        <v>4745</v>
      </c>
      <c r="F2309" s="293" t="s">
        <v>4750</v>
      </c>
      <c r="G2309" s="291">
        <v>60</v>
      </c>
      <c r="H2309" s="292">
        <v>0</v>
      </c>
      <c r="I2309" s="293" t="s">
        <v>4755</v>
      </c>
      <c r="J2309" s="293" t="s">
        <v>4756</v>
      </c>
      <c r="K2309" s="293" t="s">
        <v>4737</v>
      </c>
      <c r="L2309" s="293" t="s">
        <v>4738</v>
      </c>
      <c r="M2309" s="293" t="s">
        <v>4916</v>
      </c>
      <c r="N2309" s="293" t="s">
        <v>7707</v>
      </c>
      <c r="O2309" s="293" t="s">
        <v>12202</v>
      </c>
      <c r="P2309" s="293" t="s">
        <v>12203</v>
      </c>
      <c r="Q2309" s="293" t="s">
        <v>4741</v>
      </c>
    </row>
    <row r="2310" spans="1:17" x14ac:dyDescent="0.25">
      <c r="A2310" s="293" t="s">
        <v>12223</v>
      </c>
      <c r="B2310" s="293" t="s">
        <v>12224</v>
      </c>
      <c r="C2310" s="293" t="s">
        <v>12225</v>
      </c>
      <c r="D2310" s="293"/>
      <c r="E2310" s="293" t="s">
        <v>4745</v>
      </c>
      <c r="F2310" s="293" t="s">
        <v>4750</v>
      </c>
      <c r="G2310" s="291">
        <v>60</v>
      </c>
      <c r="H2310" s="292">
        <v>0</v>
      </c>
      <c r="I2310" s="293" t="s">
        <v>4746</v>
      </c>
      <c r="J2310" s="293" t="s">
        <v>4747</v>
      </c>
      <c r="K2310" s="293" t="s">
        <v>4737</v>
      </c>
      <c r="L2310" s="293" t="s">
        <v>4738</v>
      </c>
      <c r="M2310" s="293" t="s">
        <v>4821</v>
      </c>
      <c r="N2310" s="293"/>
      <c r="O2310" s="293" t="s">
        <v>12202</v>
      </c>
      <c r="P2310" s="293" t="s">
        <v>12203</v>
      </c>
      <c r="Q2310" s="293" t="s">
        <v>4741</v>
      </c>
    </row>
    <row r="2311" spans="1:17" x14ac:dyDescent="0.25">
      <c r="A2311" s="293" t="s">
        <v>12226</v>
      </c>
      <c r="B2311" s="293" t="s">
        <v>12227</v>
      </c>
      <c r="C2311" s="293" t="s">
        <v>12228</v>
      </c>
      <c r="D2311" s="293"/>
      <c r="E2311" s="293" t="s">
        <v>4745</v>
      </c>
      <c r="F2311" s="293" t="s">
        <v>4750</v>
      </c>
      <c r="G2311" s="291">
        <v>60</v>
      </c>
      <c r="H2311" s="292">
        <v>0</v>
      </c>
      <c r="I2311" s="293" t="s">
        <v>4746</v>
      </c>
      <c r="J2311" s="293" t="s">
        <v>4747</v>
      </c>
      <c r="K2311" s="293" t="s">
        <v>4737</v>
      </c>
      <c r="L2311" s="293" t="s">
        <v>4738</v>
      </c>
      <c r="M2311" s="293" t="s">
        <v>4748</v>
      </c>
      <c r="N2311" s="293" t="s">
        <v>5514</v>
      </c>
      <c r="O2311" s="293" t="s">
        <v>12202</v>
      </c>
      <c r="P2311" s="293" t="s">
        <v>12203</v>
      </c>
      <c r="Q2311" s="293" t="s">
        <v>4741</v>
      </c>
    </row>
    <row r="2312" spans="1:17" x14ac:dyDescent="0.25">
      <c r="A2312" s="293" t="s">
        <v>12229</v>
      </c>
      <c r="B2312" s="293" t="s">
        <v>12230</v>
      </c>
      <c r="C2312" s="293" t="s">
        <v>12231</v>
      </c>
      <c r="D2312" s="293"/>
      <c r="E2312" s="293" t="s">
        <v>4745</v>
      </c>
      <c r="F2312" s="293" t="s">
        <v>4750</v>
      </c>
      <c r="G2312" s="291">
        <v>60</v>
      </c>
      <c r="H2312" s="292">
        <v>0</v>
      </c>
      <c r="I2312" s="293" t="s">
        <v>4788</v>
      </c>
      <c r="J2312" s="293" t="s">
        <v>4789</v>
      </c>
      <c r="K2312" s="293" t="s">
        <v>4737</v>
      </c>
      <c r="L2312" s="293" t="s">
        <v>4738</v>
      </c>
      <c r="M2312" s="293" t="s">
        <v>6447</v>
      </c>
      <c r="N2312" s="293" t="s">
        <v>12232</v>
      </c>
      <c r="O2312" s="293" t="s">
        <v>12202</v>
      </c>
      <c r="P2312" s="293" t="s">
        <v>12203</v>
      </c>
      <c r="Q2312" s="293" t="s">
        <v>4741</v>
      </c>
    </row>
    <row r="2313" spans="1:17" x14ac:dyDescent="0.25">
      <c r="A2313" s="293" t="s">
        <v>12233</v>
      </c>
      <c r="B2313" s="293" t="s">
        <v>12234</v>
      </c>
      <c r="C2313" s="293" t="s">
        <v>12235</v>
      </c>
      <c r="D2313" s="293"/>
      <c r="E2313" s="293" t="s">
        <v>4745</v>
      </c>
      <c r="F2313" s="293" t="s">
        <v>4750</v>
      </c>
      <c r="G2313" s="291">
        <v>60</v>
      </c>
      <c r="H2313" s="292">
        <v>0</v>
      </c>
      <c r="I2313" s="293" t="s">
        <v>4816</v>
      </c>
      <c r="J2313" s="293" t="s">
        <v>4817</v>
      </c>
      <c r="K2313" s="293" t="s">
        <v>4737</v>
      </c>
      <c r="L2313" s="293" t="s">
        <v>4738</v>
      </c>
      <c r="M2313" s="293" t="s">
        <v>4739</v>
      </c>
      <c r="N2313" s="293" t="s">
        <v>12236</v>
      </c>
      <c r="O2313" s="293" t="s">
        <v>12202</v>
      </c>
      <c r="P2313" s="293" t="s">
        <v>12203</v>
      </c>
      <c r="Q2313" s="293" t="s">
        <v>4741</v>
      </c>
    </row>
    <row r="2314" spans="1:17" x14ac:dyDescent="0.25">
      <c r="A2314" s="293" t="s">
        <v>12237</v>
      </c>
      <c r="B2314" s="293" t="s">
        <v>12238</v>
      </c>
      <c r="C2314" s="293" t="s">
        <v>12239</v>
      </c>
      <c r="D2314" s="293"/>
      <c r="E2314" s="293" t="s">
        <v>4745</v>
      </c>
      <c r="F2314" s="293" t="s">
        <v>4750</v>
      </c>
      <c r="G2314" s="291">
        <v>60</v>
      </c>
      <c r="H2314" s="292">
        <v>0</v>
      </c>
      <c r="I2314" s="293" t="s">
        <v>4746</v>
      </c>
      <c r="J2314" s="293" t="s">
        <v>4747</v>
      </c>
      <c r="K2314" s="293" t="s">
        <v>4737</v>
      </c>
      <c r="L2314" s="293" t="s">
        <v>4738</v>
      </c>
      <c r="M2314" s="293" t="s">
        <v>4793</v>
      </c>
      <c r="N2314" s="293" t="s">
        <v>10689</v>
      </c>
      <c r="O2314" s="293" t="s">
        <v>12202</v>
      </c>
      <c r="P2314" s="293" t="s">
        <v>12203</v>
      </c>
      <c r="Q2314" s="293" t="s">
        <v>4741</v>
      </c>
    </row>
    <row r="2315" spans="1:17" x14ac:dyDescent="0.25">
      <c r="A2315" s="293" t="s">
        <v>12240</v>
      </c>
      <c r="B2315" s="293" t="s">
        <v>12241</v>
      </c>
      <c r="C2315" s="293" t="s">
        <v>12242</v>
      </c>
      <c r="D2315" s="293"/>
      <c r="E2315" s="293" t="s">
        <v>4745</v>
      </c>
      <c r="F2315" s="293" t="s">
        <v>4750</v>
      </c>
      <c r="G2315" s="291">
        <v>60</v>
      </c>
      <c r="H2315" s="292">
        <v>0</v>
      </c>
      <c r="I2315" s="293" t="s">
        <v>4746</v>
      </c>
      <c r="J2315" s="293" t="s">
        <v>4747</v>
      </c>
      <c r="K2315" s="293" t="s">
        <v>4737</v>
      </c>
      <c r="L2315" s="293" t="s">
        <v>4738</v>
      </c>
      <c r="M2315" s="293" t="s">
        <v>4793</v>
      </c>
      <c r="N2315" s="293" t="s">
        <v>12243</v>
      </c>
      <c r="O2315" s="293" t="s">
        <v>12202</v>
      </c>
      <c r="P2315" s="293" t="s">
        <v>12203</v>
      </c>
      <c r="Q2315" s="293" t="s">
        <v>4741</v>
      </c>
    </row>
    <row r="2316" spans="1:17" x14ac:dyDescent="0.25">
      <c r="A2316" s="293" t="s">
        <v>12244</v>
      </c>
      <c r="B2316" s="293" t="s">
        <v>12245</v>
      </c>
      <c r="C2316" s="293" t="s">
        <v>12246</v>
      </c>
      <c r="D2316" s="293"/>
      <c r="E2316" s="293" t="s">
        <v>4745</v>
      </c>
      <c r="F2316" s="293" t="s">
        <v>4750</v>
      </c>
      <c r="G2316" s="291">
        <v>60</v>
      </c>
      <c r="H2316" s="292">
        <v>0</v>
      </c>
      <c r="I2316" s="293" t="s">
        <v>4816</v>
      </c>
      <c r="J2316" s="293" t="s">
        <v>4817</v>
      </c>
      <c r="K2316" s="293" t="s">
        <v>4737</v>
      </c>
      <c r="L2316" s="293" t="s">
        <v>4738</v>
      </c>
      <c r="M2316" s="293" t="s">
        <v>5121</v>
      </c>
      <c r="N2316" s="293"/>
      <c r="O2316" s="293" t="s">
        <v>12202</v>
      </c>
      <c r="P2316" s="293" t="s">
        <v>12203</v>
      </c>
      <c r="Q2316" s="293" t="s">
        <v>4741</v>
      </c>
    </row>
    <row r="2317" spans="1:17" x14ac:dyDescent="0.25">
      <c r="A2317" s="293" t="s">
        <v>12247</v>
      </c>
      <c r="B2317" s="293" t="s">
        <v>12248</v>
      </c>
      <c r="C2317" s="293" t="s">
        <v>12249</v>
      </c>
      <c r="D2317" s="293"/>
      <c r="E2317" s="293" t="s">
        <v>4745</v>
      </c>
      <c r="F2317" s="293" t="s">
        <v>4750</v>
      </c>
      <c r="G2317" s="291">
        <v>60</v>
      </c>
      <c r="H2317" s="292">
        <v>0</v>
      </c>
      <c r="I2317" s="293" t="s">
        <v>4746</v>
      </c>
      <c r="J2317" s="293" t="s">
        <v>4747</v>
      </c>
      <c r="K2317" s="293" t="s">
        <v>4737</v>
      </c>
      <c r="L2317" s="293" t="s">
        <v>4738</v>
      </c>
      <c r="M2317" s="293" t="s">
        <v>6404</v>
      </c>
      <c r="N2317" s="293" t="s">
        <v>7049</v>
      </c>
      <c r="O2317" s="293" t="s">
        <v>12202</v>
      </c>
      <c r="P2317" s="293" t="s">
        <v>12203</v>
      </c>
      <c r="Q2317" s="293" t="s">
        <v>4741</v>
      </c>
    </row>
    <row r="2318" spans="1:17" x14ac:dyDescent="0.25">
      <c r="A2318" s="293" t="s">
        <v>12250</v>
      </c>
      <c r="B2318" s="293" t="s">
        <v>12251</v>
      </c>
      <c r="C2318" s="293" t="s">
        <v>12252</v>
      </c>
      <c r="D2318" s="293"/>
      <c r="E2318" s="293" t="s">
        <v>4745</v>
      </c>
      <c r="F2318" s="293" t="s">
        <v>12253</v>
      </c>
      <c r="G2318" s="291"/>
      <c r="H2318" s="292">
        <v>0</v>
      </c>
      <c r="I2318" s="293" t="s">
        <v>4783</v>
      </c>
      <c r="J2318" s="293" t="s">
        <v>4784</v>
      </c>
      <c r="K2318" s="293" t="s">
        <v>4737</v>
      </c>
      <c r="L2318" s="293" t="s">
        <v>4738</v>
      </c>
      <c r="M2318" s="293" t="s">
        <v>4767</v>
      </c>
      <c r="N2318" s="293"/>
      <c r="O2318" s="293" t="s">
        <v>12250</v>
      </c>
      <c r="P2318" s="293" t="s">
        <v>12251</v>
      </c>
      <c r="Q2318" s="293" t="s">
        <v>4741</v>
      </c>
    </row>
    <row r="2319" spans="1:17" x14ac:dyDescent="0.25">
      <c r="A2319" s="293" t="s">
        <v>12254</v>
      </c>
      <c r="B2319" s="293" t="s">
        <v>12255</v>
      </c>
      <c r="C2319" s="293" t="s">
        <v>12256</v>
      </c>
      <c r="D2319" s="293"/>
      <c r="E2319" s="293" t="s">
        <v>4745</v>
      </c>
      <c r="F2319" s="293" t="s">
        <v>12257</v>
      </c>
      <c r="G2319" s="291"/>
      <c r="H2319" s="292">
        <v>0</v>
      </c>
      <c r="I2319" s="293"/>
      <c r="J2319" s="293"/>
      <c r="K2319" s="293" t="s">
        <v>4737</v>
      </c>
      <c r="L2319" s="293" t="s">
        <v>4870</v>
      </c>
      <c r="M2319" s="293" t="s">
        <v>4806</v>
      </c>
      <c r="N2319" s="293"/>
      <c r="O2319" s="293" t="s">
        <v>12254</v>
      </c>
      <c r="P2319" s="293" t="s">
        <v>18844</v>
      </c>
      <c r="Q2319" s="293" t="s">
        <v>4741</v>
      </c>
    </row>
    <row r="2320" spans="1:17" x14ac:dyDescent="0.25">
      <c r="A2320" s="293" t="s">
        <v>145</v>
      </c>
      <c r="B2320" s="293" t="s">
        <v>4517</v>
      </c>
      <c r="C2320" s="293" t="s">
        <v>12258</v>
      </c>
      <c r="D2320" s="293"/>
      <c r="E2320" s="293" t="s">
        <v>4765</v>
      </c>
      <c r="F2320" s="293" t="s">
        <v>12259</v>
      </c>
      <c r="G2320" s="291"/>
      <c r="H2320" s="292">
        <v>0</v>
      </c>
      <c r="I2320" s="293"/>
      <c r="J2320" s="293"/>
      <c r="K2320" s="293" t="s">
        <v>4737</v>
      </c>
      <c r="L2320" s="293" t="s">
        <v>4738</v>
      </c>
      <c r="M2320" s="293" t="s">
        <v>4748</v>
      </c>
      <c r="N2320" s="293" t="s">
        <v>4773</v>
      </c>
      <c r="O2320" s="293" t="s">
        <v>18821</v>
      </c>
      <c r="P2320" s="293" t="s">
        <v>4517</v>
      </c>
      <c r="Q2320" s="293" t="s">
        <v>4741</v>
      </c>
    </row>
    <row r="2321" spans="1:17" x14ac:dyDescent="0.25">
      <c r="A2321" s="293" t="s">
        <v>12260</v>
      </c>
      <c r="B2321" s="293" t="s">
        <v>2767</v>
      </c>
      <c r="C2321" s="293" t="s">
        <v>12261</v>
      </c>
      <c r="D2321" s="293"/>
      <c r="E2321" s="293" t="s">
        <v>4765</v>
      </c>
      <c r="F2321" s="293" t="s">
        <v>4750</v>
      </c>
      <c r="G2321" s="291"/>
      <c r="H2321" s="292">
        <v>0</v>
      </c>
      <c r="I2321" s="293" t="s">
        <v>4746</v>
      </c>
      <c r="J2321" s="293" t="s">
        <v>4747</v>
      </c>
      <c r="K2321" s="293" t="s">
        <v>4737</v>
      </c>
      <c r="L2321" s="293" t="s">
        <v>4738</v>
      </c>
      <c r="M2321" s="293" t="s">
        <v>4748</v>
      </c>
      <c r="N2321" s="293" t="s">
        <v>4773</v>
      </c>
      <c r="O2321" s="293" t="s">
        <v>18821</v>
      </c>
      <c r="P2321" s="293" t="s">
        <v>4517</v>
      </c>
      <c r="Q2321" s="293" t="s">
        <v>4741</v>
      </c>
    </row>
    <row r="2322" spans="1:17" x14ac:dyDescent="0.25">
      <c r="A2322" s="293" t="s">
        <v>12262</v>
      </c>
      <c r="B2322" s="293" t="s">
        <v>2757</v>
      </c>
      <c r="C2322" s="293" t="s">
        <v>12263</v>
      </c>
      <c r="D2322" s="293"/>
      <c r="E2322" s="293" t="s">
        <v>4765</v>
      </c>
      <c r="F2322" s="293" t="s">
        <v>4750</v>
      </c>
      <c r="G2322" s="291"/>
      <c r="H2322" s="292">
        <v>0</v>
      </c>
      <c r="I2322" s="293" t="s">
        <v>4746</v>
      </c>
      <c r="J2322" s="293" t="s">
        <v>4747</v>
      </c>
      <c r="K2322" s="293" t="s">
        <v>4737</v>
      </c>
      <c r="L2322" s="293" t="s">
        <v>4738</v>
      </c>
      <c r="M2322" s="293" t="s">
        <v>4793</v>
      </c>
      <c r="N2322" s="293"/>
      <c r="O2322" s="293" t="s">
        <v>18821</v>
      </c>
      <c r="P2322" s="293" t="s">
        <v>4517</v>
      </c>
      <c r="Q2322" s="293" t="s">
        <v>4741</v>
      </c>
    </row>
    <row r="2323" spans="1:17" x14ac:dyDescent="0.25">
      <c r="A2323" s="293" t="s">
        <v>12264</v>
      </c>
      <c r="B2323" s="293" t="s">
        <v>2748</v>
      </c>
      <c r="C2323" s="293" t="s">
        <v>12265</v>
      </c>
      <c r="D2323" s="293"/>
      <c r="E2323" s="293" t="s">
        <v>4765</v>
      </c>
      <c r="F2323" s="293" t="s">
        <v>4750</v>
      </c>
      <c r="G2323" s="291"/>
      <c r="H2323" s="292">
        <v>0</v>
      </c>
      <c r="I2323" s="293" t="s">
        <v>4746</v>
      </c>
      <c r="J2323" s="293" t="s">
        <v>4747</v>
      </c>
      <c r="K2323" s="293" t="s">
        <v>4737</v>
      </c>
      <c r="L2323" s="293" t="s">
        <v>4738</v>
      </c>
      <c r="M2323" s="293" t="s">
        <v>4748</v>
      </c>
      <c r="N2323" s="293" t="s">
        <v>4773</v>
      </c>
      <c r="O2323" s="293" t="s">
        <v>18821</v>
      </c>
      <c r="P2323" s="293" t="s">
        <v>4517</v>
      </c>
      <c r="Q2323" s="293" t="s">
        <v>4741</v>
      </c>
    </row>
    <row r="2324" spans="1:17" x14ac:dyDescent="0.25">
      <c r="A2324" s="293" t="s">
        <v>12266</v>
      </c>
      <c r="B2324" s="293" t="s">
        <v>12267</v>
      </c>
      <c r="C2324" s="293" t="s">
        <v>12268</v>
      </c>
      <c r="D2324" s="293"/>
      <c r="E2324" s="293" t="s">
        <v>4765</v>
      </c>
      <c r="F2324" s="293" t="s">
        <v>4750</v>
      </c>
      <c r="G2324" s="291"/>
      <c r="H2324" s="292">
        <v>0</v>
      </c>
      <c r="I2324" s="293" t="s">
        <v>4788</v>
      </c>
      <c r="J2324" s="293" t="s">
        <v>4789</v>
      </c>
      <c r="K2324" s="293" t="s">
        <v>4737</v>
      </c>
      <c r="L2324" s="293" t="s">
        <v>4738</v>
      </c>
      <c r="M2324" s="293" t="s">
        <v>6447</v>
      </c>
      <c r="N2324" s="293"/>
      <c r="O2324" s="293" t="s">
        <v>18821</v>
      </c>
      <c r="P2324" s="293" t="s">
        <v>4517</v>
      </c>
      <c r="Q2324" s="293" t="s">
        <v>4741</v>
      </c>
    </row>
    <row r="2325" spans="1:17" x14ac:dyDescent="0.25">
      <c r="A2325" s="293" t="s">
        <v>12269</v>
      </c>
      <c r="B2325" s="293" t="s">
        <v>2790</v>
      </c>
      <c r="C2325" s="293" t="s">
        <v>12270</v>
      </c>
      <c r="D2325" s="293"/>
      <c r="E2325" s="293" t="s">
        <v>4765</v>
      </c>
      <c r="F2325" s="293" t="s">
        <v>4750</v>
      </c>
      <c r="G2325" s="291"/>
      <c r="H2325" s="292">
        <v>0</v>
      </c>
      <c r="I2325" s="293" t="s">
        <v>4746</v>
      </c>
      <c r="J2325" s="293" t="s">
        <v>4747</v>
      </c>
      <c r="K2325" s="293" t="s">
        <v>4737</v>
      </c>
      <c r="L2325" s="293" t="s">
        <v>4738</v>
      </c>
      <c r="M2325" s="293" t="s">
        <v>4793</v>
      </c>
      <c r="N2325" s="293"/>
      <c r="O2325" s="293" t="s">
        <v>18821</v>
      </c>
      <c r="P2325" s="293" t="s">
        <v>4517</v>
      </c>
      <c r="Q2325" s="293" t="s">
        <v>4741</v>
      </c>
    </row>
    <row r="2326" spans="1:17" x14ac:dyDescent="0.25">
      <c r="A2326" s="293" t="s">
        <v>12271</v>
      </c>
      <c r="B2326" s="293" t="s">
        <v>2745</v>
      </c>
      <c r="C2326" s="293" t="s">
        <v>12265</v>
      </c>
      <c r="D2326" s="293"/>
      <c r="E2326" s="293" t="s">
        <v>4765</v>
      </c>
      <c r="F2326" s="293" t="s">
        <v>4750</v>
      </c>
      <c r="G2326" s="291"/>
      <c r="H2326" s="292">
        <v>0</v>
      </c>
      <c r="I2326" s="293" t="s">
        <v>4746</v>
      </c>
      <c r="J2326" s="293" t="s">
        <v>4747</v>
      </c>
      <c r="K2326" s="293" t="s">
        <v>4737</v>
      </c>
      <c r="L2326" s="293" t="s">
        <v>4738</v>
      </c>
      <c r="M2326" s="293" t="s">
        <v>4748</v>
      </c>
      <c r="N2326" s="293" t="s">
        <v>5514</v>
      </c>
      <c r="O2326" s="293" t="s">
        <v>18821</v>
      </c>
      <c r="P2326" s="293" t="s">
        <v>4517</v>
      </c>
      <c r="Q2326" s="293" t="s">
        <v>4741</v>
      </c>
    </row>
    <row r="2327" spans="1:17" x14ac:dyDescent="0.25">
      <c r="A2327" s="293" t="s">
        <v>12272</v>
      </c>
      <c r="B2327" s="293" t="s">
        <v>12273</v>
      </c>
      <c r="C2327" s="293" t="s">
        <v>12274</v>
      </c>
      <c r="D2327" s="293"/>
      <c r="E2327" s="293" t="s">
        <v>4765</v>
      </c>
      <c r="F2327" s="293" t="s">
        <v>4750</v>
      </c>
      <c r="G2327" s="291"/>
      <c r="H2327" s="292">
        <v>0</v>
      </c>
      <c r="I2327" s="293" t="s">
        <v>4788</v>
      </c>
      <c r="J2327" s="293" t="s">
        <v>4789</v>
      </c>
      <c r="K2327" s="293" t="s">
        <v>4737</v>
      </c>
      <c r="L2327" s="293" t="s">
        <v>4738</v>
      </c>
      <c r="M2327" s="293" t="s">
        <v>6447</v>
      </c>
      <c r="N2327" s="293"/>
      <c r="O2327" s="293" t="s">
        <v>18821</v>
      </c>
      <c r="P2327" s="293" t="s">
        <v>4517</v>
      </c>
      <c r="Q2327" s="293" t="s">
        <v>4741</v>
      </c>
    </row>
    <row r="2328" spans="1:17" x14ac:dyDescent="0.25">
      <c r="A2328" s="293" t="s">
        <v>12275</v>
      </c>
      <c r="B2328" s="293" t="s">
        <v>2760</v>
      </c>
      <c r="C2328" s="293" t="s">
        <v>12276</v>
      </c>
      <c r="D2328" s="293"/>
      <c r="E2328" s="293" t="s">
        <v>4765</v>
      </c>
      <c r="F2328" s="293" t="s">
        <v>4750</v>
      </c>
      <c r="G2328" s="291"/>
      <c r="H2328" s="292">
        <v>0</v>
      </c>
      <c r="I2328" s="293" t="s">
        <v>4755</v>
      </c>
      <c r="J2328" s="293" t="s">
        <v>4756</v>
      </c>
      <c r="K2328" s="293" t="s">
        <v>4737</v>
      </c>
      <c r="L2328" s="293" t="s">
        <v>4738</v>
      </c>
      <c r="M2328" s="293" t="s">
        <v>4865</v>
      </c>
      <c r="N2328" s="293"/>
      <c r="O2328" s="293" t="s">
        <v>18821</v>
      </c>
      <c r="P2328" s="293" t="s">
        <v>4517</v>
      </c>
      <c r="Q2328" s="293" t="s">
        <v>4741</v>
      </c>
    </row>
    <row r="2329" spans="1:17" x14ac:dyDescent="0.25">
      <c r="A2329" s="293" t="s">
        <v>12277</v>
      </c>
      <c r="B2329" s="293" t="s">
        <v>2754</v>
      </c>
      <c r="C2329" s="293" t="s">
        <v>12278</v>
      </c>
      <c r="D2329" s="293"/>
      <c r="E2329" s="293" t="s">
        <v>4765</v>
      </c>
      <c r="F2329" s="293" t="s">
        <v>4750</v>
      </c>
      <c r="G2329" s="291"/>
      <c r="H2329" s="292">
        <v>0</v>
      </c>
      <c r="I2329" s="293" t="s">
        <v>4755</v>
      </c>
      <c r="J2329" s="293" t="s">
        <v>4756</v>
      </c>
      <c r="K2329" s="293" t="s">
        <v>4737</v>
      </c>
      <c r="L2329" s="293" t="s">
        <v>4738</v>
      </c>
      <c r="M2329" s="293" t="s">
        <v>4757</v>
      </c>
      <c r="N2329" s="293"/>
      <c r="O2329" s="293" t="s">
        <v>18821</v>
      </c>
      <c r="P2329" s="293" t="s">
        <v>4517</v>
      </c>
      <c r="Q2329" s="293" t="s">
        <v>4741</v>
      </c>
    </row>
    <row r="2330" spans="1:17" x14ac:dyDescent="0.25">
      <c r="A2330" s="293" t="s">
        <v>12279</v>
      </c>
      <c r="B2330" s="293" t="s">
        <v>2742</v>
      </c>
      <c r="C2330" s="293" t="s">
        <v>12280</v>
      </c>
      <c r="D2330" s="293"/>
      <c r="E2330" s="293" t="s">
        <v>4765</v>
      </c>
      <c r="F2330" s="293" t="s">
        <v>4750</v>
      </c>
      <c r="G2330" s="291"/>
      <c r="H2330" s="292">
        <v>0</v>
      </c>
      <c r="I2330" s="293" t="s">
        <v>4755</v>
      </c>
      <c r="J2330" s="293" t="s">
        <v>4756</v>
      </c>
      <c r="K2330" s="293" t="s">
        <v>4737</v>
      </c>
      <c r="L2330" s="293" t="s">
        <v>4738</v>
      </c>
      <c r="M2330" s="293" t="s">
        <v>4757</v>
      </c>
      <c r="N2330" s="293"/>
      <c r="O2330" s="293" t="s">
        <v>18821</v>
      </c>
      <c r="P2330" s="293" t="s">
        <v>4517</v>
      </c>
      <c r="Q2330" s="293" t="s">
        <v>4741</v>
      </c>
    </row>
    <row r="2331" spans="1:17" x14ac:dyDescent="0.25">
      <c r="A2331" s="293" t="s">
        <v>12281</v>
      </c>
      <c r="B2331" s="293" t="s">
        <v>2751</v>
      </c>
      <c r="C2331" s="293" t="s">
        <v>12282</v>
      </c>
      <c r="D2331" s="293"/>
      <c r="E2331" s="293" t="s">
        <v>4765</v>
      </c>
      <c r="F2331" s="293" t="s">
        <v>4750</v>
      </c>
      <c r="G2331" s="291"/>
      <c r="H2331" s="292">
        <v>0</v>
      </c>
      <c r="I2331" s="293" t="s">
        <v>4746</v>
      </c>
      <c r="J2331" s="293" t="s">
        <v>4747</v>
      </c>
      <c r="K2331" s="293" t="s">
        <v>4737</v>
      </c>
      <c r="L2331" s="293" t="s">
        <v>4738</v>
      </c>
      <c r="M2331" s="293" t="s">
        <v>4748</v>
      </c>
      <c r="N2331" s="293" t="s">
        <v>7778</v>
      </c>
      <c r="O2331" s="293" t="s">
        <v>18821</v>
      </c>
      <c r="P2331" s="293" t="s">
        <v>4517</v>
      </c>
      <c r="Q2331" s="293" t="s">
        <v>4741</v>
      </c>
    </row>
    <row r="2332" spans="1:17" x14ac:dyDescent="0.25">
      <c r="A2332" s="293" t="s">
        <v>12283</v>
      </c>
      <c r="B2332" s="293" t="s">
        <v>12284</v>
      </c>
      <c r="C2332" s="293" t="s">
        <v>12285</v>
      </c>
      <c r="D2332" s="293"/>
      <c r="E2332" s="293" t="s">
        <v>4765</v>
      </c>
      <c r="F2332" s="293" t="s">
        <v>4750</v>
      </c>
      <c r="G2332" s="291"/>
      <c r="H2332" s="292">
        <v>0</v>
      </c>
      <c r="I2332" s="293" t="s">
        <v>4746</v>
      </c>
      <c r="J2332" s="293" t="s">
        <v>4747</v>
      </c>
      <c r="K2332" s="293" t="s">
        <v>4737</v>
      </c>
      <c r="L2332" s="293" t="s">
        <v>4738</v>
      </c>
      <c r="M2332" s="293" t="s">
        <v>4748</v>
      </c>
      <c r="N2332" s="293" t="s">
        <v>4773</v>
      </c>
      <c r="O2332" s="293" t="s">
        <v>18821</v>
      </c>
      <c r="P2332" s="293" t="s">
        <v>4517</v>
      </c>
      <c r="Q2332" s="293" t="s">
        <v>4741</v>
      </c>
    </row>
    <row r="2333" spans="1:17" x14ac:dyDescent="0.25">
      <c r="A2333" s="293" t="s">
        <v>146</v>
      </c>
      <c r="B2333" s="293" t="s">
        <v>4518</v>
      </c>
      <c r="C2333" s="293" t="s">
        <v>12286</v>
      </c>
      <c r="D2333" s="293"/>
      <c r="E2333" s="293" t="s">
        <v>9207</v>
      </c>
      <c r="F2333" s="293" t="s">
        <v>12287</v>
      </c>
      <c r="G2333" s="291"/>
      <c r="H2333" s="292">
        <v>0</v>
      </c>
      <c r="I2333" s="293" t="s">
        <v>4975</v>
      </c>
      <c r="J2333" s="293" t="s">
        <v>4976</v>
      </c>
      <c r="K2333" s="293" t="s">
        <v>4737</v>
      </c>
      <c r="L2333" s="293" t="s">
        <v>4840</v>
      </c>
      <c r="M2333" s="293" t="s">
        <v>5210</v>
      </c>
      <c r="N2333" s="293" t="s">
        <v>12288</v>
      </c>
      <c r="O2333" s="293" t="s">
        <v>18821</v>
      </c>
      <c r="P2333" s="293" t="s">
        <v>4517</v>
      </c>
      <c r="Q2333" s="293" t="s">
        <v>4741</v>
      </c>
    </row>
    <row r="2334" spans="1:17" x14ac:dyDescent="0.25">
      <c r="A2334" s="293" t="s">
        <v>12289</v>
      </c>
      <c r="B2334" s="293" t="s">
        <v>12290</v>
      </c>
      <c r="C2334" s="293" t="s">
        <v>12291</v>
      </c>
      <c r="D2334" s="293"/>
      <c r="E2334" s="293" t="s">
        <v>7186</v>
      </c>
      <c r="F2334" s="293" t="s">
        <v>4750</v>
      </c>
      <c r="G2334" s="291"/>
      <c r="H2334" s="292">
        <v>0</v>
      </c>
      <c r="I2334" s="293" t="s">
        <v>4975</v>
      </c>
      <c r="J2334" s="293" t="s">
        <v>4976</v>
      </c>
      <c r="K2334" s="293" t="s">
        <v>4737</v>
      </c>
      <c r="L2334" s="293" t="s">
        <v>4840</v>
      </c>
      <c r="M2334" s="293" t="s">
        <v>5210</v>
      </c>
      <c r="N2334" s="293"/>
      <c r="O2334" s="293" t="s">
        <v>18821</v>
      </c>
      <c r="P2334" s="293" t="s">
        <v>4517</v>
      </c>
      <c r="Q2334" s="293" t="s">
        <v>4741</v>
      </c>
    </row>
    <row r="2335" spans="1:17" x14ac:dyDescent="0.25">
      <c r="A2335" s="293" t="s">
        <v>12292</v>
      </c>
      <c r="B2335" s="293" t="s">
        <v>3027</v>
      </c>
      <c r="C2335" s="293" t="s">
        <v>12293</v>
      </c>
      <c r="D2335" s="293"/>
      <c r="E2335" s="293" t="s">
        <v>7186</v>
      </c>
      <c r="F2335" s="293" t="s">
        <v>4750</v>
      </c>
      <c r="G2335" s="291"/>
      <c r="H2335" s="292">
        <v>0</v>
      </c>
      <c r="I2335" s="293" t="s">
        <v>4975</v>
      </c>
      <c r="J2335" s="293" t="s">
        <v>4976</v>
      </c>
      <c r="K2335" s="293" t="s">
        <v>4737</v>
      </c>
      <c r="L2335" s="293" t="s">
        <v>4840</v>
      </c>
      <c r="M2335" s="293" t="s">
        <v>4909</v>
      </c>
      <c r="N2335" s="293"/>
      <c r="O2335" s="293" t="s">
        <v>18821</v>
      </c>
      <c r="P2335" s="293" t="s">
        <v>4517</v>
      </c>
      <c r="Q2335" s="293" t="s">
        <v>4741</v>
      </c>
    </row>
    <row r="2336" spans="1:17" x14ac:dyDescent="0.25">
      <c r="A2336" s="293" t="s">
        <v>12294</v>
      </c>
      <c r="B2336" s="293" t="s">
        <v>3030</v>
      </c>
      <c r="C2336" s="293" t="s">
        <v>12295</v>
      </c>
      <c r="D2336" s="293"/>
      <c r="E2336" s="293" t="s">
        <v>7186</v>
      </c>
      <c r="F2336" s="293" t="s">
        <v>4750</v>
      </c>
      <c r="G2336" s="291"/>
      <c r="H2336" s="292">
        <v>0</v>
      </c>
      <c r="I2336" s="293" t="s">
        <v>4975</v>
      </c>
      <c r="J2336" s="293" t="s">
        <v>4976</v>
      </c>
      <c r="K2336" s="293" t="s">
        <v>4737</v>
      </c>
      <c r="L2336" s="293" t="s">
        <v>4840</v>
      </c>
      <c r="M2336" s="293" t="s">
        <v>4999</v>
      </c>
      <c r="N2336" s="293"/>
      <c r="O2336" s="293" t="s">
        <v>18821</v>
      </c>
      <c r="P2336" s="293" t="s">
        <v>4517</v>
      </c>
      <c r="Q2336" s="293" t="s">
        <v>4741</v>
      </c>
    </row>
    <row r="2337" spans="1:17" x14ac:dyDescent="0.25">
      <c r="A2337" s="293" t="s">
        <v>12296</v>
      </c>
      <c r="B2337" s="293" t="s">
        <v>12297</v>
      </c>
      <c r="C2337" s="293" t="s">
        <v>12298</v>
      </c>
      <c r="D2337" s="293"/>
      <c r="E2337" s="293" t="s">
        <v>7186</v>
      </c>
      <c r="F2337" s="293" t="s">
        <v>4750</v>
      </c>
      <c r="G2337" s="291"/>
      <c r="H2337" s="292">
        <v>0</v>
      </c>
      <c r="I2337" s="293" t="s">
        <v>5200</v>
      </c>
      <c r="J2337" s="293" t="s">
        <v>5201</v>
      </c>
      <c r="K2337" s="293" t="s">
        <v>4737</v>
      </c>
      <c r="L2337" s="293" t="s">
        <v>4840</v>
      </c>
      <c r="M2337" s="293" t="s">
        <v>5210</v>
      </c>
      <c r="N2337" s="293"/>
      <c r="O2337" s="293" t="s">
        <v>18821</v>
      </c>
      <c r="P2337" s="293" t="s">
        <v>4517</v>
      </c>
      <c r="Q2337" s="293" t="s">
        <v>4741</v>
      </c>
    </row>
    <row r="2338" spans="1:17" x14ac:dyDescent="0.25">
      <c r="A2338" s="293" t="s">
        <v>12299</v>
      </c>
      <c r="B2338" s="293" t="s">
        <v>12300</v>
      </c>
      <c r="C2338" s="293" t="s">
        <v>12301</v>
      </c>
      <c r="D2338" s="293"/>
      <c r="E2338" s="293"/>
      <c r="F2338" s="293" t="s">
        <v>12302</v>
      </c>
      <c r="G2338" s="291"/>
      <c r="H2338" s="292">
        <v>0</v>
      </c>
      <c r="I2338" s="293"/>
      <c r="J2338" s="293"/>
      <c r="K2338" s="293" t="s">
        <v>4737</v>
      </c>
      <c r="L2338" s="293" t="s">
        <v>4738</v>
      </c>
      <c r="M2338" s="293" t="s">
        <v>4757</v>
      </c>
      <c r="N2338" s="293" t="s">
        <v>8641</v>
      </c>
      <c r="O2338" s="293" t="s">
        <v>12299</v>
      </c>
      <c r="P2338" s="293" t="s">
        <v>12300</v>
      </c>
      <c r="Q2338" s="293" t="s">
        <v>4741</v>
      </c>
    </row>
    <row r="2339" spans="1:17" x14ac:dyDescent="0.25">
      <c r="A2339" s="293" t="s">
        <v>12303</v>
      </c>
      <c r="B2339" s="293" t="s">
        <v>12304</v>
      </c>
      <c r="C2339" s="293" t="s">
        <v>12305</v>
      </c>
      <c r="D2339" s="293"/>
      <c r="E2339" s="293" t="s">
        <v>12306</v>
      </c>
      <c r="F2339" s="293"/>
      <c r="G2339" s="291"/>
      <c r="H2339" s="292">
        <v>0</v>
      </c>
      <c r="I2339" s="293" t="s">
        <v>4755</v>
      </c>
      <c r="J2339" s="293" t="s">
        <v>4756</v>
      </c>
      <c r="K2339" s="293" t="s">
        <v>4737</v>
      </c>
      <c r="L2339" s="293" t="s">
        <v>4738</v>
      </c>
      <c r="M2339" s="293" t="s">
        <v>4757</v>
      </c>
      <c r="N2339" s="293"/>
      <c r="O2339" s="293" t="s">
        <v>12299</v>
      </c>
      <c r="P2339" s="293" t="s">
        <v>12300</v>
      </c>
      <c r="Q2339" s="293" t="s">
        <v>4741</v>
      </c>
    </row>
    <row r="2340" spans="1:17" x14ac:dyDescent="0.25">
      <c r="A2340" s="293" t="s">
        <v>12307</v>
      </c>
      <c r="B2340" s="293" t="s">
        <v>12308</v>
      </c>
      <c r="C2340" s="293" t="s">
        <v>12309</v>
      </c>
      <c r="D2340" s="293"/>
      <c r="E2340" s="293" t="s">
        <v>12306</v>
      </c>
      <c r="F2340" s="293"/>
      <c r="G2340" s="291"/>
      <c r="H2340" s="292">
        <v>0</v>
      </c>
      <c r="I2340" s="293" t="s">
        <v>4783</v>
      </c>
      <c r="J2340" s="293" t="s">
        <v>4784</v>
      </c>
      <c r="K2340" s="293" t="s">
        <v>4737</v>
      </c>
      <c r="L2340" s="293" t="s">
        <v>4738</v>
      </c>
      <c r="M2340" s="293" t="s">
        <v>4757</v>
      </c>
      <c r="N2340" s="293"/>
      <c r="O2340" s="293" t="s">
        <v>12299</v>
      </c>
      <c r="P2340" s="293" t="s">
        <v>12300</v>
      </c>
      <c r="Q2340" s="293" t="s">
        <v>4741</v>
      </c>
    </row>
    <row r="2341" spans="1:17" x14ac:dyDescent="0.25">
      <c r="A2341" s="293" t="s">
        <v>12310</v>
      </c>
      <c r="B2341" s="293" t="s">
        <v>12311</v>
      </c>
      <c r="C2341" s="293" t="s">
        <v>12312</v>
      </c>
      <c r="D2341" s="293"/>
      <c r="E2341" s="293" t="s">
        <v>12306</v>
      </c>
      <c r="F2341" s="293"/>
      <c r="G2341" s="291"/>
      <c r="H2341" s="292">
        <v>0</v>
      </c>
      <c r="I2341" s="293" t="s">
        <v>4783</v>
      </c>
      <c r="J2341" s="293" t="s">
        <v>4784</v>
      </c>
      <c r="K2341" s="293" t="s">
        <v>4737</v>
      </c>
      <c r="L2341" s="293" t="s">
        <v>4738</v>
      </c>
      <c r="M2341" s="293" t="s">
        <v>4757</v>
      </c>
      <c r="N2341" s="293"/>
      <c r="O2341" s="293" t="s">
        <v>12299</v>
      </c>
      <c r="P2341" s="293" t="s">
        <v>12300</v>
      </c>
      <c r="Q2341" s="293" t="s">
        <v>4741</v>
      </c>
    </row>
    <row r="2342" spans="1:17" x14ac:dyDescent="0.25">
      <c r="A2342" s="293" t="s">
        <v>12313</v>
      </c>
      <c r="B2342" s="293" t="s">
        <v>12314</v>
      </c>
      <c r="C2342" s="293" t="s">
        <v>12315</v>
      </c>
      <c r="D2342" s="293"/>
      <c r="E2342" s="293" t="s">
        <v>12306</v>
      </c>
      <c r="F2342" s="293"/>
      <c r="G2342" s="291"/>
      <c r="H2342" s="292">
        <v>0</v>
      </c>
      <c r="I2342" s="293" t="s">
        <v>4783</v>
      </c>
      <c r="J2342" s="293" t="s">
        <v>4784</v>
      </c>
      <c r="K2342" s="293" t="s">
        <v>4737</v>
      </c>
      <c r="L2342" s="293" t="s">
        <v>4738</v>
      </c>
      <c r="M2342" s="293" t="s">
        <v>4757</v>
      </c>
      <c r="N2342" s="293"/>
      <c r="O2342" s="293" t="s">
        <v>12299</v>
      </c>
      <c r="P2342" s="293" t="s">
        <v>12300</v>
      </c>
      <c r="Q2342" s="293" t="s">
        <v>4741</v>
      </c>
    </row>
    <row r="2343" spans="1:17" x14ac:dyDescent="0.25">
      <c r="A2343" s="293" t="s">
        <v>12316</v>
      </c>
      <c r="B2343" s="293" t="s">
        <v>12317</v>
      </c>
      <c r="C2343" s="293" t="s">
        <v>12318</v>
      </c>
      <c r="D2343" s="293"/>
      <c r="E2343" s="293" t="s">
        <v>12306</v>
      </c>
      <c r="F2343" s="293"/>
      <c r="G2343" s="291"/>
      <c r="H2343" s="292">
        <v>0</v>
      </c>
      <c r="I2343" s="293" t="s">
        <v>4783</v>
      </c>
      <c r="J2343" s="293" t="s">
        <v>4784</v>
      </c>
      <c r="K2343" s="293" t="s">
        <v>4737</v>
      </c>
      <c r="L2343" s="293" t="s">
        <v>4738</v>
      </c>
      <c r="M2343" s="293" t="s">
        <v>4757</v>
      </c>
      <c r="N2343" s="293"/>
      <c r="O2343" s="293" t="s">
        <v>12299</v>
      </c>
      <c r="P2343" s="293" t="s">
        <v>12300</v>
      </c>
      <c r="Q2343" s="293" t="s">
        <v>4741</v>
      </c>
    </row>
    <row r="2344" spans="1:17" x14ac:dyDescent="0.25">
      <c r="A2344" s="293" t="s">
        <v>12319</v>
      </c>
      <c r="B2344" s="293" t="s">
        <v>12320</v>
      </c>
      <c r="C2344" s="293" t="s">
        <v>12321</v>
      </c>
      <c r="D2344" s="293"/>
      <c r="E2344" s="293" t="s">
        <v>12306</v>
      </c>
      <c r="F2344" s="293"/>
      <c r="G2344" s="291"/>
      <c r="H2344" s="292">
        <v>0</v>
      </c>
      <c r="I2344" s="293" t="s">
        <v>4755</v>
      </c>
      <c r="J2344" s="293" t="s">
        <v>4756</v>
      </c>
      <c r="K2344" s="293" t="s">
        <v>4737</v>
      </c>
      <c r="L2344" s="293" t="s">
        <v>4738</v>
      </c>
      <c r="M2344" s="293" t="s">
        <v>4757</v>
      </c>
      <c r="N2344" s="293"/>
      <c r="O2344" s="293" t="s">
        <v>12299</v>
      </c>
      <c r="P2344" s="293" t="s">
        <v>12300</v>
      </c>
      <c r="Q2344" s="293" t="s">
        <v>4741</v>
      </c>
    </row>
    <row r="2345" spans="1:17" x14ac:dyDescent="0.25">
      <c r="A2345" s="293" t="s">
        <v>12322</v>
      </c>
      <c r="B2345" s="293" t="s">
        <v>12323</v>
      </c>
      <c r="C2345" s="293" t="s">
        <v>12324</v>
      </c>
      <c r="D2345" s="293"/>
      <c r="E2345" s="293" t="s">
        <v>12306</v>
      </c>
      <c r="F2345" s="293"/>
      <c r="G2345" s="291"/>
      <c r="H2345" s="292">
        <v>0</v>
      </c>
      <c r="I2345" s="293" t="s">
        <v>4755</v>
      </c>
      <c r="J2345" s="293" t="s">
        <v>4756</v>
      </c>
      <c r="K2345" s="293" t="s">
        <v>4737</v>
      </c>
      <c r="L2345" s="293" t="s">
        <v>4738</v>
      </c>
      <c r="M2345" s="293" t="s">
        <v>4757</v>
      </c>
      <c r="N2345" s="293"/>
      <c r="O2345" s="293" t="s">
        <v>12299</v>
      </c>
      <c r="P2345" s="293" t="s">
        <v>12300</v>
      </c>
      <c r="Q2345" s="293" t="s">
        <v>4741</v>
      </c>
    </row>
    <row r="2346" spans="1:17" x14ac:dyDescent="0.25">
      <c r="A2346" s="293" t="s">
        <v>12325</v>
      </c>
      <c r="B2346" s="293" t="s">
        <v>12326</v>
      </c>
      <c r="C2346" s="293" t="s">
        <v>12327</v>
      </c>
      <c r="D2346" s="293"/>
      <c r="E2346" s="293" t="s">
        <v>12306</v>
      </c>
      <c r="F2346" s="293"/>
      <c r="G2346" s="291"/>
      <c r="H2346" s="292">
        <v>0</v>
      </c>
      <c r="I2346" s="293" t="s">
        <v>4783</v>
      </c>
      <c r="J2346" s="293" t="s">
        <v>4784</v>
      </c>
      <c r="K2346" s="293" t="s">
        <v>4737</v>
      </c>
      <c r="L2346" s="293" t="s">
        <v>4738</v>
      </c>
      <c r="M2346" s="293" t="s">
        <v>4757</v>
      </c>
      <c r="N2346" s="293"/>
      <c r="O2346" s="293" t="s">
        <v>12299</v>
      </c>
      <c r="P2346" s="293" t="s">
        <v>12300</v>
      </c>
      <c r="Q2346" s="293" t="s">
        <v>4741</v>
      </c>
    </row>
    <row r="2347" spans="1:17" x14ac:dyDescent="0.25">
      <c r="A2347" s="293" t="s">
        <v>12328</v>
      </c>
      <c r="B2347" s="293" t="s">
        <v>12329</v>
      </c>
      <c r="C2347" s="293" t="s">
        <v>12330</v>
      </c>
      <c r="D2347" s="293"/>
      <c r="E2347" s="293" t="s">
        <v>12306</v>
      </c>
      <c r="F2347" s="293"/>
      <c r="G2347" s="291"/>
      <c r="H2347" s="292">
        <v>0</v>
      </c>
      <c r="I2347" s="293" t="s">
        <v>4783</v>
      </c>
      <c r="J2347" s="293" t="s">
        <v>4784</v>
      </c>
      <c r="K2347" s="293" t="s">
        <v>4737</v>
      </c>
      <c r="L2347" s="293" t="s">
        <v>4738</v>
      </c>
      <c r="M2347" s="293" t="s">
        <v>4757</v>
      </c>
      <c r="N2347" s="293"/>
      <c r="O2347" s="293" t="s">
        <v>12299</v>
      </c>
      <c r="P2347" s="293" t="s">
        <v>12300</v>
      </c>
      <c r="Q2347" s="293" t="s">
        <v>4741</v>
      </c>
    </row>
    <row r="2348" spans="1:17" x14ac:dyDescent="0.25">
      <c r="A2348" s="293" t="s">
        <v>12331</v>
      </c>
      <c r="B2348" s="293" t="s">
        <v>12332</v>
      </c>
      <c r="C2348" s="293" t="s">
        <v>12333</v>
      </c>
      <c r="D2348" s="293"/>
      <c r="E2348" s="293" t="s">
        <v>12334</v>
      </c>
      <c r="F2348" s="293"/>
      <c r="G2348" s="291"/>
      <c r="H2348" s="292">
        <v>0</v>
      </c>
      <c r="I2348" s="293" t="s">
        <v>4746</v>
      </c>
      <c r="J2348" s="293" t="s">
        <v>4747</v>
      </c>
      <c r="K2348" s="293" t="s">
        <v>4737</v>
      </c>
      <c r="L2348" s="293" t="s">
        <v>4738</v>
      </c>
      <c r="M2348" s="293" t="s">
        <v>4748</v>
      </c>
      <c r="N2348" s="293"/>
      <c r="O2348" s="293" t="s">
        <v>12299</v>
      </c>
      <c r="P2348" s="293" t="s">
        <v>12300</v>
      </c>
      <c r="Q2348" s="293" t="s">
        <v>4741</v>
      </c>
    </row>
    <row r="2349" spans="1:17" x14ac:dyDescent="0.25">
      <c r="A2349" s="293" t="s">
        <v>12335</v>
      </c>
      <c r="B2349" s="293" t="s">
        <v>12336</v>
      </c>
      <c r="C2349" s="293" t="s">
        <v>12337</v>
      </c>
      <c r="D2349" s="293"/>
      <c r="E2349" s="293" t="s">
        <v>12334</v>
      </c>
      <c r="F2349" s="293"/>
      <c r="G2349" s="291"/>
      <c r="H2349" s="292">
        <v>0</v>
      </c>
      <c r="I2349" s="293" t="s">
        <v>4746</v>
      </c>
      <c r="J2349" s="293" t="s">
        <v>4747</v>
      </c>
      <c r="K2349" s="293" t="s">
        <v>4737</v>
      </c>
      <c r="L2349" s="293" t="s">
        <v>4738</v>
      </c>
      <c r="M2349" s="293" t="s">
        <v>4748</v>
      </c>
      <c r="N2349" s="293"/>
      <c r="O2349" s="293" t="s">
        <v>12299</v>
      </c>
      <c r="P2349" s="293" t="s">
        <v>12300</v>
      </c>
      <c r="Q2349" s="293" t="s">
        <v>4741</v>
      </c>
    </row>
    <row r="2350" spans="1:17" x14ac:dyDescent="0.25">
      <c r="A2350" s="293" t="s">
        <v>12338</v>
      </c>
      <c r="B2350" s="293" t="s">
        <v>12339</v>
      </c>
      <c r="C2350" s="293" t="s">
        <v>12340</v>
      </c>
      <c r="D2350" s="293"/>
      <c r="E2350" s="293" t="s">
        <v>12334</v>
      </c>
      <c r="F2350" s="293"/>
      <c r="G2350" s="291"/>
      <c r="H2350" s="292">
        <v>0</v>
      </c>
      <c r="I2350" s="293" t="s">
        <v>4746</v>
      </c>
      <c r="J2350" s="293" t="s">
        <v>4747</v>
      </c>
      <c r="K2350" s="293" t="s">
        <v>4737</v>
      </c>
      <c r="L2350" s="293" t="s">
        <v>4738</v>
      </c>
      <c r="M2350" s="293" t="s">
        <v>4748</v>
      </c>
      <c r="N2350" s="293"/>
      <c r="O2350" s="293" t="s">
        <v>12299</v>
      </c>
      <c r="P2350" s="293" t="s">
        <v>12300</v>
      </c>
      <c r="Q2350" s="293" t="s">
        <v>4741</v>
      </c>
    </row>
    <row r="2351" spans="1:17" x14ac:dyDescent="0.25">
      <c r="A2351" s="293" t="s">
        <v>12341</v>
      </c>
      <c r="B2351" s="293" t="s">
        <v>12342</v>
      </c>
      <c r="C2351" s="293" t="s">
        <v>12343</v>
      </c>
      <c r="D2351" s="293"/>
      <c r="E2351" s="293" t="s">
        <v>12334</v>
      </c>
      <c r="F2351" s="293"/>
      <c r="G2351" s="291"/>
      <c r="H2351" s="292">
        <v>0</v>
      </c>
      <c r="I2351" s="293" t="s">
        <v>4746</v>
      </c>
      <c r="J2351" s="293" t="s">
        <v>4747</v>
      </c>
      <c r="K2351" s="293" t="s">
        <v>4737</v>
      </c>
      <c r="L2351" s="293" t="s">
        <v>4738</v>
      </c>
      <c r="M2351" s="293" t="s">
        <v>4748</v>
      </c>
      <c r="N2351" s="293"/>
      <c r="O2351" s="293" t="s">
        <v>12299</v>
      </c>
      <c r="P2351" s="293" t="s">
        <v>12300</v>
      </c>
      <c r="Q2351" s="293" t="s">
        <v>4741</v>
      </c>
    </row>
    <row r="2352" spans="1:17" x14ac:dyDescent="0.25">
      <c r="A2352" s="293" t="s">
        <v>12344</v>
      </c>
      <c r="B2352" s="293" t="s">
        <v>12345</v>
      </c>
      <c r="C2352" s="293" t="s">
        <v>12346</v>
      </c>
      <c r="D2352" s="293"/>
      <c r="E2352" s="293" t="s">
        <v>12306</v>
      </c>
      <c r="F2352" s="293"/>
      <c r="G2352" s="291"/>
      <c r="H2352" s="292">
        <v>0</v>
      </c>
      <c r="I2352" s="293" t="s">
        <v>4755</v>
      </c>
      <c r="J2352" s="293" t="s">
        <v>4756</v>
      </c>
      <c r="K2352" s="293" t="s">
        <v>4737</v>
      </c>
      <c r="L2352" s="293" t="s">
        <v>4738</v>
      </c>
      <c r="M2352" s="293" t="s">
        <v>4767</v>
      </c>
      <c r="N2352" s="293"/>
      <c r="O2352" s="293" t="s">
        <v>12299</v>
      </c>
      <c r="P2352" s="293" t="s">
        <v>12300</v>
      </c>
      <c r="Q2352" s="293" t="s">
        <v>4741</v>
      </c>
    </row>
    <row r="2353" spans="1:17" x14ac:dyDescent="0.25">
      <c r="A2353" s="293" t="s">
        <v>12347</v>
      </c>
      <c r="B2353" s="293" t="s">
        <v>12348</v>
      </c>
      <c r="C2353" s="293" t="s">
        <v>12349</v>
      </c>
      <c r="D2353" s="293"/>
      <c r="E2353" s="293" t="s">
        <v>12306</v>
      </c>
      <c r="F2353" s="293"/>
      <c r="G2353" s="291"/>
      <c r="H2353" s="292">
        <v>0</v>
      </c>
      <c r="I2353" s="293" t="s">
        <v>4755</v>
      </c>
      <c r="J2353" s="293" t="s">
        <v>4756</v>
      </c>
      <c r="K2353" s="293" t="s">
        <v>4737</v>
      </c>
      <c r="L2353" s="293" t="s">
        <v>4738</v>
      </c>
      <c r="M2353" s="293" t="s">
        <v>4767</v>
      </c>
      <c r="N2353" s="293"/>
      <c r="O2353" s="293" t="s">
        <v>12299</v>
      </c>
      <c r="P2353" s="293" t="s">
        <v>12300</v>
      </c>
      <c r="Q2353" s="293" t="s">
        <v>4741</v>
      </c>
    </row>
    <row r="2354" spans="1:17" x14ac:dyDescent="0.25">
      <c r="A2354" s="293" t="s">
        <v>12350</v>
      </c>
      <c r="B2354" s="293" t="s">
        <v>12351</v>
      </c>
      <c r="C2354" s="293" t="s">
        <v>12352</v>
      </c>
      <c r="D2354" s="293"/>
      <c r="E2354" s="293" t="s">
        <v>12334</v>
      </c>
      <c r="F2354" s="293"/>
      <c r="G2354" s="291"/>
      <c r="H2354" s="292">
        <v>0</v>
      </c>
      <c r="I2354" s="293" t="s">
        <v>4746</v>
      </c>
      <c r="J2354" s="293" t="s">
        <v>4747</v>
      </c>
      <c r="K2354" s="293" t="s">
        <v>4737</v>
      </c>
      <c r="L2354" s="293" t="s">
        <v>4738</v>
      </c>
      <c r="M2354" s="293" t="s">
        <v>5328</v>
      </c>
      <c r="N2354" s="293"/>
      <c r="O2354" s="293" t="s">
        <v>12299</v>
      </c>
      <c r="P2354" s="293" t="s">
        <v>12300</v>
      </c>
      <c r="Q2354" s="293" t="s">
        <v>4741</v>
      </c>
    </row>
    <row r="2355" spans="1:17" x14ac:dyDescent="0.25">
      <c r="A2355" s="293" t="s">
        <v>12353</v>
      </c>
      <c r="B2355" s="293" t="s">
        <v>12354</v>
      </c>
      <c r="C2355" s="293" t="s">
        <v>12355</v>
      </c>
      <c r="D2355" s="293"/>
      <c r="E2355" s="293" t="s">
        <v>12334</v>
      </c>
      <c r="F2355" s="293"/>
      <c r="G2355" s="291"/>
      <c r="H2355" s="292">
        <v>0</v>
      </c>
      <c r="I2355" s="293" t="s">
        <v>4746</v>
      </c>
      <c r="J2355" s="293" t="s">
        <v>4747</v>
      </c>
      <c r="K2355" s="293" t="s">
        <v>4737</v>
      </c>
      <c r="L2355" s="293" t="s">
        <v>4738</v>
      </c>
      <c r="M2355" s="293" t="s">
        <v>5328</v>
      </c>
      <c r="N2355" s="293"/>
      <c r="O2355" s="293" t="s">
        <v>12299</v>
      </c>
      <c r="P2355" s="293" t="s">
        <v>12300</v>
      </c>
      <c r="Q2355" s="293" t="s">
        <v>4741</v>
      </c>
    </row>
    <row r="2356" spans="1:17" x14ac:dyDescent="0.25">
      <c r="A2356" s="293" t="s">
        <v>12356</v>
      </c>
      <c r="B2356" s="293" t="s">
        <v>12357</v>
      </c>
      <c r="C2356" s="293" t="s">
        <v>12358</v>
      </c>
      <c r="D2356" s="293"/>
      <c r="E2356" s="293" t="s">
        <v>12334</v>
      </c>
      <c r="F2356" s="293"/>
      <c r="G2356" s="291"/>
      <c r="H2356" s="292">
        <v>0</v>
      </c>
      <c r="I2356" s="293" t="s">
        <v>4746</v>
      </c>
      <c r="J2356" s="293" t="s">
        <v>4747</v>
      </c>
      <c r="K2356" s="293" t="s">
        <v>4737</v>
      </c>
      <c r="L2356" s="293" t="s">
        <v>4738</v>
      </c>
      <c r="M2356" s="293" t="s">
        <v>5328</v>
      </c>
      <c r="N2356" s="293"/>
      <c r="O2356" s="293" t="s">
        <v>12299</v>
      </c>
      <c r="P2356" s="293" t="s">
        <v>12300</v>
      </c>
      <c r="Q2356" s="293" t="s">
        <v>4741</v>
      </c>
    </row>
    <row r="2357" spans="1:17" x14ac:dyDescent="0.25">
      <c r="A2357" s="293" t="s">
        <v>12359</v>
      </c>
      <c r="B2357" s="293" t="s">
        <v>12360</v>
      </c>
      <c r="C2357" s="293" t="s">
        <v>12361</v>
      </c>
      <c r="D2357" s="293"/>
      <c r="E2357" s="293" t="s">
        <v>12362</v>
      </c>
      <c r="F2357" s="293"/>
      <c r="G2357" s="291"/>
      <c r="H2357" s="292">
        <v>0</v>
      </c>
      <c r="I2357" s="293" t="s">
        <v>4746</v>
      </c>
      <c r="J2357" s="293" t="s">
        <v>4747</v>
      </c>
      <c r="K2357" s="293" t="s">
        <v>4737</v>
      </c>
      <c r="L2357" s="293" t="s">
        <v>4738</v>
      </c>
      <c r="M2357" s="293" t="s">
        <v>5328</v>
      </c>
      <c r="N2357" s="293"/>
      <c r="O2357" s="293" t="s">
        <v>12299</v>
      </c>
      <c r="P2357" s="293" t="s">
        <v>12300</v>
      </c>
      <c r="Q2357" s="293" t="s">
        <v>4741</v>
      </c>
    </row>
    <row r="2358" spans="1:17" x14ac:dyDescent="0.25">
      <c r="A2358" s="293" t="s">
        <v>12363</v>
      </c>
      <c r="B2358" s="293" t="s">
        <v>12364</v>
      </c>
      <c r="C2358" s="293" t="s">
        <v>12365</v>
      </c>
      <c r="D2358" s="293"/>
      <c r="E2358" s="293" t="s">
        <v>12334</v>
      </c>
      <c r="F2358" s="293"/>
      <c r="G2358" s="291"/>
      <c r="H2358" s="292">
        <v>0</v>
      </c>
      <c r="I2358" s="293" t="s">
        <v>4746</v>
      </c>
      <c r="J2358" s="293" t="s">
        <v>4747</v>
      </c>
      <c r="K2358" s="293" t="s">
        <v>4737</v>
      </c>
      <c r="L2358" s="293" t="s">
        <v>4738</v>
      </c>
      <c r="M2358" s="293" t="s">
        <v>5328</v>
      </c>
      <c r="N2358" s="293"/>
      <c r="O2358" s="293" t="s">
        <v>12299</v>
      </c>
      <c r="P2358" s="293" t="s">
        <v>12300</v>
      </c>
      <c r="Q2358" s="293" t="s">
        <v>4741</v>
      </c>
    </row>
    <row r="2359" spans="1:17" x14ac:dyDescent="0.25">
      <c r="A2359" s="293" t="s">
        <v>12366</v>
      </c>
      <c r="B2359" s="293" t="s">
        <v>12367</v>
      </c>
      <c r="C2359" s="293" t="s">
        <v>12368</v>
      </c>
      <c r="D2359" s="293"/>
      <c r="E2359" s="293" t="s">
        <v>12334</v>
      </c>
      <c r="F2359" s="293"/>
      <c r="G2359" s="291"/>
      <c r="H2359" s="292">
        <v>0</v>
      </c>
      <c r="I2359" s="293" t="s">
        <v>4746</v>
      </c>
      <c r="J2359" s="293" t="s">
        <v>4747</v>
      </c>
      <c r="K2359" s="293" t="s">
        <v>4737</v>
      </c>
      <c r="L2359" s="293" t="s">
        <v>4738</v>
      </c>
      <c r="M2359" s="293" t="s">
        <v>5328</v>
      </c>
      <c r="N2359" s="293"/>
      <c r="O2359" s="293" t="s">
        <v>12299</v>
      </c>
      <c r="P2359" s="293" t="s">
        <v>12300</v>
      </c>
      <c r="Q2359" s="293" t="s">
        <v>4741</v>
      </c>
    </row>
    <row r="2360" spans="1:17" x14ac:dyDescent="0.25">
      <c r="A2360" s="293" t="s">
        <v>12369</v>
      </c>
      <c r="B2360" s="293" t="s">
        <v>12370</v>
      </c>
      <c r="C2360" s="293" t="s">
        <v>12371</v>
      </c>
      <c r="D2360" s="293"/>
      <c r="E2360" s="293" t="s">
        <v>12306</v>
      </c>
      <c r="F2360" s="293"/>
      <c r="G2360" s="291"/>
      <c r="H2360" s="292">
        <v>0</v>
      </c>
      <c r="I2360" s="293" t="s">
        <v>4755</v>
      </c>
      <c r="J2360" s="293" t="s">
        <v>4756</v>
      </c>
      <c r="K2360" s="293" t="s">
        <v>4737</v>
      </c>
      <c r="L2360" s="293" t="s">
        <v>4738</v>
      </c>
      <c r="M2360" s="293" t="s">
        <v>4785</v>
      </c>
      <c r="N2360" s="293"/>
      <c r="O2360" s="293" t="s">
        <v>12299</v>
      </c>
      <c r="P2360" s="293" t="s">
        <v>12300</v>
      </c>
      <c r="Q2360" s="293" t="s">
        <v>4741</v>
      </c>
    </row>
    <row r="2361" spans="1:17" x14ac:dyDescent="0.25">
      <c r="A2361" s="293" t="s">
        <v>12372</v>
      </c>
      <c r="B2361" s="293" t="s">
        <v>12373</v>
      </c>
      <c r="C2361" s="293" t="s">
        <v>12374</v>
      </c>
      <c r="D2361" s="293"/>
      <c r="E2361" s="293" t="s">
        <v>12306</v>
      </c>
      <c r="F2361" s="293"/>
      <c r="G2361" s="291"/>
      <c r="H2361" s="292">
        <v>0</v>
      </c>
      <c r="I2361" s="293" t="s">
        <v>4783</v>
      </c>
      <c r="J2361" s="293" t="s">
        <v>4784</v>
      </c>
      <c r="K2361" s="293" t="s">
        <v>4737</v>
      </c>
      <c r="L2361" s="293" t="s">
        <v>4738</v>
      </c>
      <c r="M2361" s="293" t="s">
        <v>4785</v>
      </c>
      <c r="N2361" s="293"/>
      <c r="O2361" s="293" t="s">
        <v>12299</v>
      </c>
      <c r="P2361" s="293" t="s">
        <v>12300</v>
      </c>
      <c r="Q2361" s="293" t="s">
        <v>4741</v>
      </c>
    </row>
    <row r="2362" spans="1:17" x14ac:dyDescent="0.25">
      <c r="A2362" s="293" t="s">
        <v>12375</v>
      </c>
      <c r="B2362" s="293" t="s">
        <v>12376</v>
      </c>
      <c r="C2362" s="293" t="s">
        <v>12377</v>
      </c>
      <c r="D2362" s="293"/>
      <c r="E2362" s="293" t="s">
        <v>12306</v>
      </c>
      <c r="F2362" s="293"/>
      <c r="G2362" s="291"/>
      <c r="H2362" s="292">
        <v>0</v>
      </c>
      <c r="I2362" s="293" t="s">
        <v>4755</v>
      </c>
      <c r="J2362" s="293" t="s">
        <v>4756</v>
      </c>
      <c r="K2362" s="293" t="s">
        <v>4737</v>
      </c>
      <c r="L2362" s="293" t="s">
        <v>4738</v>
      </c>
      <c r="M2362" s="293" t="s">
        <v>4785</v>
      </c>
      <c r="N2362" s="293"/>
      <c r="O2362" s="293" t="s">
        <v>12299</v>
      </c>
      <c r="P2362" s="293" t="s">
        <v>12300</v>
      </c>
      <c r="Q2362" s="293" t="s">
        <v>4741</v>
      </c>
    </row>
    <row r="2363" spans="1:17" x14ac:dyDescent="0.25">
      <c r="A2363" s="293" t="s">
        <v>12378</v>
      </c>
      <c r="B2363" s="293" t="s">
        <v>12379</v>
      </c>
      <c r="C2363" s="293" t="s">
        <v>12380</v>
      </c>
      <c r="D2363" s="293"/>
      <c r="E2363" s="293" t="s">
        <v>12306</v>
      </c>
      <c r="F2363" s="293"/>
      <c r="G2363" s="291"/>
      <c r="H2363" s="292">
        <v>0</v>
      </c>
      <c r="I2363" s="293" t="s">
        <v>4755</v>
      </c>
      <c r="J2363" s="293" t="s">
        <v>4756</v>
      </c>
      <c r="K2363" s="293" t="s">
        <v>4737</v>
      </c>
      <c r="L2363" s="293" t="s">
        <v>4738</v>
      </c>
      <c r="M2363" s="293" t="s">
        <v>4785</v>
      </c>
      <c r="N2363" s="293"/>
      <c r="O2363" s="293" t="s">
        <v>12299</v>
      </c>
      <c r="P2363" s="293" t="s">
        <v>12300</v>
      </c>
      <c r="Q2363" s="293" t="s">
        <v>4741</v>
      </c>
    </row>
    <row r="2364" spans="1:17" x14ac:dyDescent="0.25">
      <c r="A2364" s="293" t="s">
        <v>12381</v>
      </c>
      <c r="B2364" s="293" t="s">
        <v>12382</v>
      </c>
      <c r="C2364" s="293" t="s">
        <v>12383</v>
      </c>
      <c r="D2364" s="293"/>
      <c r="E2364" s="293" t="s">
        <v>12306</v>
      </c>
      <c r="F2364" s="293"/>
      <c r="G2364" s="291"/>
      <c r="H2364" s="292">
        <v>0</v>
      </c>
      <c r="I2364" s="293" t="s">
        <v>4755</v>
      </c>
      <c r="J2364" s="293" t="s">
        <v>4756</v>
      </c>
      <c r="K2364" s="293" t="s">
        <v>4737</v>
      </c>
      <c r="L2364" s="293" t="s">
        <v>4738</v>
      </c>
      <c r="M2364" s="293" t="s">
        <v>4785</v>
      </c>
      <c r="N2364" s="293"/>
      <c r="O2364" s="293" t="s">
        <v>12299</v>
      </c>
      <c r="P2364" s="293" t="s">
        <v>12300</v>
      </c>
      <c r="Q2364" s="293" t="s">
        <v>4741</v>
      </c>
    </row>
    <row r="2365" spans="1:17" x14ac:dyDescent="0.25">
      <c r="A2365" s="293" t="s">
        <v>12384</v>
      </c>
      <c r="B2365" s="293" t="s">
        <v>12385</v>
      </c>
      <c r="C2365" s="293" t="s">
        <v>12386</v>
      </c>
      <c r="D2365" s="293"/>
      <c r="E2365" s="293" t="s">
        <v>12334</v>
      </c>
      <c r="F2365" s="293"/>
      <c r="G2365" s="291"/>
      <c r="H2365" s="292">
        <v>0</v>
      </c>
      <c r="I2365" s="293" t="s">
        <v>4828</v>
      </c>
      <c r="J2365" s="293" t="s">
        <v>4829</v>
      </c>
      <c r="K2365" s="293" t="s">
        <v>4737</v>
      </c>
      <c r="L2365" s="293" t="s">
        <v>4738</v>
      </c>
      <c r="M2365" s="293" t="s">
        <v>4790</v>
      </c>
      <c r="N2365" s="293"/>
      <c r="O2365" s="293" t="s">
        <v>12299</v>
      </c>
      <c r="P2365" s="293" t="s">
        <v>12300</v>
      </c>
      <c r="Q2365" s="293" t="s">
        <v>4741</v>
      </c>
    </row>
    <row r="2366" spans="1:17" x14ac:dyDescent="0.25">
      <c r="A2366" s="293" t="s">
        <v>12387</v>
      </c>
      <c r="B2366" s="293" t="s">
        <v>12388</v>
      </c>
      <c r="C2366" s="293" t="s">
        <v>12389</v>
      </c>
      <c r="D2366" s="293"/>
      <c r="E2366" s="293" t="s">
        <v>12334</v>
      </c>
      <c r="F2366" s="293"/>
      <c r="G2366" s="291"/>
      <c r="H2366" s="292">
        <v>0</v>
      </c>
      <c r="I2366" s="293" t="s">
        <v>4828</v>
      </c>
      <c r="J2366" s="293" t="s">
        <v>4829</v>
      </c>
      <c r="K2366" s="293" t="s">
        <v>4737</v>
      </c>
      <c r="L2366" s="293" t="s">
        <v>4738</v>
      </c>
      <c r="M2366" s="293" t="s">
        <v>4790</v>
      </c>
      <c r="N2366" s="293"/>
      <c r="O2366" s="293" t="s">
        <v>12299</v>
      </c>
      <c r="P2366" s="293" t="s">
        <v>12300</v>
      </c>
      <c r="Q2366" s="293" t="s">
        <v>4741</v>
      </c>
    </row>
    <row r="2367" spans="1:17" x14ac:dyDescent="0.25">
      <c r="A2367" s="293" t="s">
        <v>12390</v>
      </c>
      <c r="B2367" s="293" t="s">
        <v>12391</v>
      </c>
      <c r="C2367" s="293" t="s">
        <v>12392</v>
      </c>
      <c r="D2367" s="293"/>
      <c r="E2367" s="293" t="s">
        <v>12334</v>
      </c>
      <c r="F2367" s="293"/>
      <c r="G2367" s="291"/>
      <c r="H2367" s="292">
        <v>0</v>
      </c>
      <c r="I2367" s="293" t="s">
        <v>4788</v>
      </c>
      <c r="J2367" s="293" t="s">
        <v>4789</v>
      </c>
      <c r="K2367" s="293" t="s">
        <v>4737</v>
      </c>
      <c r="L2367" s="293" t="s">
        <v>4738</v>
      </c>
      <c r="M2367" s="293" t="s">
        <v>4790</v>
      </c>
      <c r="N2367" s="293"/>
      <c r="O2367" s="293" t="s">
        <v>12299</v>
      </c>
      <c r="P2367" s="293" t="s">
        <v>12300</v>
      </c>
      <c r="Q2367" s="293" t="s">
        <v>4741</v>
      </c>
    </row>
    <row r="2368" spans="1:17" x14ac:dyDescent="0.25">
      <c r="A2368" s="293" t="s">
        <v>12393</v>
      </c>
      <c r="B2368" s="293" t="s">
        <v>12394</v>
      </c>
      <c r="C2368" s="293" t="s">
        <v>12395</v>
      </c>
      <c r="D2368" s="293"/>
      <c r="E2368" s="293" t="s">
        <v>12334</v>
      </c>
      <c r="F2368" s="293"/>
      <c r="G2368" s="291"/>
      <c r="H2368" s="292">
        <v>0</v>
      </c>
      <c r="I2368" s="293" t="s">
        <v>4788</v>
      </c>
      <c r="J2368" s="293" t="s">
        <v>4789</v>
      </c>
      <c r="K2368" s="293" t="s">
        <v>4737</v>
      </c>
      <c r="L2368" s="293" t="s">
        <v>4738</v>
      </c>
      <c r="M2368" s="293" t="s">
        <v>4790</v>
      </c>
      <c r="N2368" s="293"/>
      <c r="O2368" s="293" t="s">
        <v>12299</v>
      </c>
      <c r="P2368" s="293" t="s">
        <v>12300</v>
      </c>
      <c r="Q2368" s="293" t="s">
        <v>4741</v>
      </c>
    </row>
    <row r="2369" spans="1:17" x14ac:dyDescent="0.25">
      <c r="A2369" s="293" t="s">
        <v>12396</v>
      </c>
      <c r="B2369" s="293" t="s">
        <v>12397</v>
      </c>
      <c r="C2369" s="293" t="s">
        <v>12398</v>
      </c>
      <c r="D2369" s="293"/>
      <c r="E2369" s="293" t="s">
        <v>12334</v>
      </c>
      <c r="F2369" s="293"/>
      <c r="G2369" s="291"/>
      <c r="H2369" s="292">
        <v>0</v>
      </c>
      <c r="I2369" s="293" t="s">
        <v>4788</v>
      </c>
      <c r="J2369" s="293" t="s">
        <v>4789</v>
      </c>
      <c r="K2369" s="293" t="s">
        <v>4737</v>
      </c>
      <c r="L2369" s="293" t="s">
        <v>4738</v>
      </c>
      <c r="M2369" s="293" t="s">
        <v>4790</v>
      </c>
      <c r="N2369" s="293"/>
      <c r="O2369" s="293" t="s">
        <v>12299</v>
      </c>
      <c r="P2369" s="293" t="s">
        <v>12300</v>
      </c>
      <c r="Q2369" s="293" t="s">
        <v>4741</v>
      </c>
    </row>
    <row r="2370" spans="1:17" x14ac:dyDescent="0.25">
      <c r="A2370" s="293" t="s">
        <v>12399</v>
      </c>
      <c r="B2370" s="293" t="s">
        <v>12400</v>
      </c>
      <c r="C2370" s="293" t="s">
        <v>12401</v>
      </c>
      <c r="D2370" s="293"/>
      <c r="E2370" s="293" t="s">
        <v>12334</v>
      </c>
      <c r="F2370" s="293"/>
      <c r="G2370" s="291"/>
      <c r="H2370" s="292">
        <v>0</v>
      </c>
      <c r="I2370" s="293" t="s">
        <v>4788</v>
      </c>
      <c r="J2370" s="293" t="s">
        <v>4789</v>
      </c>
      <c r="K2370" s="293" t="s">
        <v>4737</v>
      </c>
      <c r="L2370" s="293" t="s">
        <v>4738</v>
      </c>
      <c r="M2370" s="293" t="s">
        <v>4790</v>
      </c>
      <c r="N2370" s="293"/>
      <c r="O2370" s="293" t="s">
        <v>12299</v>
      </c>
      <c r="P2370" s="293" t="s">
        <v>12300</v>
      </c>
      <c r="Q2370" s="293" t="s">
        <v>4741</v>
      </c>
    </row>
    <row r="2371" spans="1:17" x14ac:dyDescent="0.25">
      <c r="A2371" s="293" t="s">
        <v>12402</v>
      </c>
      <c r="B2371" s="293" t="s">
        <v>12403</v>
      </c>
      <c r="C2371" s="293" t="s">
        <v>12404</v>
      </c>
      <c r="D2371" s="293"/>
      <c r="E2371" s="293" t="s">
        <v>12334</v>
      </c>
      <c r="F2371" s="293"/>
      <c r="G2371" s="291"/>
      <c r="H2371" s="292">
        <v>0</v>
      </c>
      <c r="I2371" s="293" t="s">
        <v>4788</v>
      </c>
      <c r="J2371" s="293" t="s">
        <v>4789</v>
      </c>
      <c r="K2371" s="293" t="s">
        <v>4737</v>
      </c>
      <c r="L2371" s="293" t="s">
        <v>4738</v>
      </c>
      <c r="M2371" s="293" t="s">
        <v>4790</v>
      </c>
      <c r="N2371" s="293"/>
      <c r="O2371" s="293" t="s">
        <v>12299</v>
      </c>
      <c r="P2371" s="293" t="s">
        <v>12300</v>
      </c>
      <c r="Q2371" s="293" t="s">
        <v>4741</v>
      </c>
    </row>
    <row r="2372" spans="1:17" x14ac:dyDescent="0.25">
      <c r="A2372" s="293" t="s">
        <v>12405</v>
      </c>
      <c r="B2372" s="293" t="s">
        <v>12406</v>
      </c>
      <c r="C2372" s="293" t="s">
        <v>12407</v>
      </c>
      <c r="D2372" s="293"/>
      <c r="E2372" s="293" t="s">
        <v>12334</v>
      </c>
      <c r="F2372" s="293"/>
      <c r="G2372" s="291"/>
      <c r="H2372" s="292">
        <v>0</v>
      </c>
      <c r="I2372" s="293" t="s">
        <v>4746</v>
      </c>
      <c r="J2372" s="293" t="s">
        <v>4747</v>
      </c>
      <c r="K2372" s="293" t="s">
        <v>4737</v>
      </c>
      <c r="L2372" s="293" t="s">
        <v>4738</v>
      </c>
      <c r="M2372" s="293" t="s">
        <v>4793</v>
      </c>
      <c r="N2372" s="293"/>
      <c r="O2372" s="293" t="s">
        <v>12299</v>
      </c>
      <c r="P2372" s="293" t="s">
        <v>12300</v>
      </c>
      <c r="Q2372" s="293" t="s">
        <v>4741</v>
      </c>
    </row>
    <row r="2373" spans="1:17" x14ac:dyDescent="0.25">
      <c r="A2373" s="293" t="s">
        <v>12408</v>
      </c>
      <c r="B2373" s="293" t="s">
        <v>12409</v>
      </c>
      <c r="C2373" s="293" t="s">
        <v>12410</v>
      </c>
      <c r="D2373" s="293"/>
      <c r="E2373" s="293" t="s">
        <v>12334</v>
      </c>
      <c r="F2373" s="293"/>
      <c r="G2373" s="291"/>
      <c r="H2373" s="292">
        <v>0</v>
      </c>
      <c r="I2373" s="293" t="s">
        <v>4746</v>
      </c>
      <c r="J2373" s="293" t="s">
        <v>4747</v>
      </c>
      <c r="K2373" s="293" t="s">
        <v>4737</v>
      </c>
      <c r="L2373" s="293" t="s">
        <v>4738</v>
      </c>
      <c r="M2373" s="293" t="s">
        <v>4793</v>
      </c>
      <c r="N2373" s="293"/>
      <c r="O2373" s="293" t="s">
        <v>12299</v>
      </c>
      <c r="P2373" s="293" t="s">
        <v>12300</v>
      </c>
      <c r="Q2373" s="293" t="s">
        <v>4741</v>
      </c>
    </row>
    <row r="2374" spans="1:17" x14ac:dyDescent="0.25">
      <c r="A2374" s="293" t="s">
        <v>12411</v>
      </c>
      <c r="B2374" s="293" t="s">
        <v>12412</v>
      </c>
      <c r="C2374" s="293" t="s">
        <v>12413</v>
      </c>
      <c r="D2374" s="293"/>
      <c r="E2374" s="293" t="s">
        <v>12334</v>
      </c>
      <c r="F2374" s="293"/>
      <c r="G2374" s="291"/>
      <c r="H2374" s="292">
        <v>0</v>
      </c>
      <c r="I2374" s="293" t="s">
        <v>4746</v>
      </c>
      <c r="J2374" s="293" t="s">
        <v>4747</v>
      </c>
      <c r="K2374" s="293" t="s">
        <v>4737</v>
      </c>
      <c r="L2374" s="293" t="s">
        <v>4738</v>
      </c>
      <c r="M2374" s="293" t="s">
        <v>4793</v>
      </c>
      <c r="N2374" s="293"/>
      <c r="O2374" s="293" t="s">
        <v>12299</v>
      </c>
      <c r="P2374" s="293" t="s">
        <v>12300</v>
      </c>
      <c r="Q2374" s="293" t="s">
        <v>4741</v>
      </c>
    </row>
    <row r="2375" spans="1:17" x14ac:dyDescent="0.25">
      <c r="A2375" s="293" t="s">
        <v>12414</v>
      </c>
      <c r="B2375" s="293" t="s">
        <v>12415</v>
      </c>
      <c r="C2375" s="293" t="s">
        <v>12416</v>
      </c>
      <c r="D2375" s="293"/>
      <c r="E2375" s="293" t="s">
        <v>12334</v>
      </c>
      <c r="F2375" s="293"/>
      <c r="G2375" s="291"/>
      <c r="H2375" s="292">
        <v>0</v>
      </c>
      <c r="I2375" s="293" t="s">
        <v>4746</v>
      </c>
      <c r="J2375" s="293" t="s">
        <v>4747</v>
      </c>
      <c r="K2375" s="293" t="s">
        <v>4737</v>
      </c>
      <c r="L2375" s="293" t="s">
        <v>4738</v>
      </c>
      <c r="M2375" s="293" t="s">
        <v>4793</v>
      </c>
      <c r="N2375" s="293"/>
      <c r="O2375" s="293" t="s">
        <v>12299</v>
      </c>
      <c r="P2375" s="293" t="s">
        <v>12300</v>
      </c>
      <c r="Q2375" s="293" t="s">
        <v>4741</v>
      </c>
    </row>
    <row r="2376" spans="1:17" x14ac:dyDescent="0.25">
      <c r="A2376" s="293" t="s">
        <v>12417</v>
      </c>
      <c r="B2376" s="293" t="s">
        <v>12418</v>
      </c>
      <c r="C2376" s="293" t="s">
        <v>12419</v>
      </c>
      <c r="D2376" s="293"/>
      <c r="E2376" s="293" t="s">
        <v>12334</v>
      </c>
      <c r="F2376" s="293"/>
      <c r="G2376" s="291"/>
      <c r="H2376" s="292">
        <v>0</v>
      </c>
      <c r="I2376" s="293" t="s">
        <v>4746</v>
      </c>
      <c r="J2376" s="293" t="s">
        <v>4747</v>
      </c>
      <c r="K2376" s="293" t="s">
        <v>4737</v>
      </c>
      <c r="L2376" s="293" t="s">
        <v>4738</v>
      </c>
      <c r="M2376" s="293" t="s">
        <v>4793</v>
      </c>
      <c r="N2376" s="293"/>
      <c r="O2376" s="293" t="s">
        <v>12299</v>
      </c>
      <c r="P2376" s="293" t="s">
        <v>12300</v>
      </c>
      <c r="Q2376" s="293" t="s">
        <v>4741</v>
      </c>
    </row>
    <row r="2377" spans="1:17" x14ac:dyDescent="0.25">
      <c r="A2377" s="293" t="s">
        <v>12420</v>
      </c>
      <c r="B2377" s="293" t="s">
        <v>12421</v>
      </c>
      <c r="C2377" s="293" t="s">
        <v>12422</v>
      </c>
      <c r="D2377" s="293"/>
      <c r="E2377" s="293" t="s">
        <v>12423</v>
      </c>
      <c r="F2377" s="293" t="s">
        <v>12424</v>
      </c>
      <c r="G2377" s="291">
        <v>60</v>
      </c>
      <c r="H2377" s="292">
        <v>0</v>
      </c>
      <c r="I2377" s="293" t="s">
        <v>4746</v>
      </c>
      <c r="J2377" s="293" t="s">
        <v>4747</v>
      </c>
      <c r="K2377" s="293" t="s">
        <v>4737</v>
      </c>
      <c r="L2377" s="293" t="s">
        <v>4738</v>
      </c>
      <c r="M2377" s="293" t="s">
        <v>6404</v>
      </c>
      <c r="N2377" s="293"/>
      <c r="O2377" s="293" t="s">
        <v>12299</v>
      </c>
      <c r="P2377" s="293" t="s">
        <v>12300</v>
      </c>
      <c r="Q2377" s="293" t="s">
        <v>4741</v>
      </c>
    </row>
    <row r="2378" spans="1:17" x14ac:dyDescent="0.25">
      <c r="A2378" s="293" t="s">
        <v>12425</v>
      </c>
      <c r="B2378" s="293" t="s">
        <v>12426</v>
      </c>
      <c r="C2378" s="293" t="s">
        <v>12427</v>
      </c>
      <c r="D2378" s="293"/>
      <c r="E2378" s="293" t="s">
        <v>12334</v>
      </c>
      <c r="F2378" s="293"/>
      <c r="G2378" s="291"/>
      <c r="H2378" s="292">
        <v>0</v>
      </c>
      <c r="I2378" s="293" t="s">
        <v>4746</v>
      </c>
      <c r="J2378" s="293" t="s">
        <v>4747</v>
      </c>
      <c r="K2378" s="293" t="s">
        <v>4737</v>
      </c>
      <c r="L2378" s="293" t="s">
        <v>4738</v>
      </c>
      <c r="M2378" s="293" t="s">
        <v>4793</v>
      </c>
      <c r="N2378" s="293"/>
      <c r="O2378" s="293" t="s">
        <v>12299</v>
      </c>
      <c r="P2378" s="293" t="s">
        <v>12300</v>
      </c>
      <c r="Q2378" s="293" t="s">
        <v>4741</v>
      </c>
    </row>
    <row r="2379" spans="1:17" x14ac:dyDescent="0.25">
      <c r="A2379" s="293" t="s">
        <v>12428</v>
      </c>
      <c r="B2379" s="293" t="s">
        <v>12429</v>
      </c>
      <c r="C2379" s="293" t="s">
        <v>12430</v>
      </c>
      <c r="D2379" s="293"/>
      <c r="E2379" s="293" t="s">
        <v>12334</v>
      </c>
      <c r="F2379" s="293"/>
      <c r="G2379" s="291"/>
      <c r="H2379" s="292">
        <v>0</v>
      </c>
      <c r="I2379" s="293" t="s">
        <v>4746</v>
      </c>
      <c r="J2379" s="293" t="s">
        <v>4747</v>
      </c>
      <c r="K2379" s="293" t="s">
        <v>4737</v>
      </c>
      <c r="L2379" s="293" t="s">
        <v>4738</v>
      </c>
      <c r="M2379" s="293" t="s">
        <v>4793</v>
      </c>
      <c r="N2379" s="293"/>
      <c r="O2379" s="293" t="s">
        <v>12299</v>
      </c>
      <c r="P2379" s="293" t="s">
        <v>12300</v>
      </c>
      <c r="Q2379" s="293" t="s">
        <v>4741</v>
      </c>
    </row>
    <row r="2380" spans="1:17" x14ac:dyDescent="0.25">
      <c r="A2380" s="293" t="s">
        <v>12431</v>
      </c>
      <c r="B2380" s="293" t="s">
        <v>12432</v>
      </c>
      <c r="C2380" s="293" t="s">
        <v>12433</v>
      </c>
      <c r="D2380" s="293"/>
      <c r="E2380" s="293" t="s">
        <v>12334</v>
      </c>
      <c r="F2380" s="293"/>
      <c r="G2380" s="291"/>
      <c r="H2380" s="292">
        <v>0</v>
      </c>
      <c r="I2380" s="293" t="s">
        <v>4746</v>
      </c>
      <c r="J2380" s="293" t="s">
        <v>4747</v>
      </c>
      <c r="K2380" s="293" t="s">
        <v>4737</v>
      </c>
      <c r="L2380" s="293" t="s">
        <v>4738</v>
      </c>
      <c r="M2380" s="293" t="s">
        <v>4793</v>
      </c>
      <c r="N2380" s="293"/>
      <c r="O2380" s="293" t="s">
        <v>12299</v>
      </c>
      <c r="P2380" s="293" t="s">
        <v>12300</v>
      </c>
      <c r="Q2380" s="293" t="s">
        <v>4741</v>
      </c>
    </row>
    <row r="2381" spans="1:17" x14ac:dyDescent="0.25">
      <c r="A2381" s="293" t="s">
        <v>12434</v>
      </c>
      <c r="B2381" s="293" t="s">
        <v>12435</v>
      </c>
      <c r="C2381" s="293" t="s">
        <v>12436</v>
      </c>
      <c r="D2381" s="293"/>
      <c r="E2381" s="293" t="s">
        <v>12334</v>
      </c>
      <c r="F2381" s="293"/>
      <c r="G2381" s="291"/>
      <c r="H2381" s="292">
        <v>0</v>
      </c>
      <c r="I2381" s="293" t="s">
        <v>4828</v>
      </c>
      <c r="J2381" s="293" t="s">
        <v>4829</v>
      </c>
      <c r="K2381" s="293" t="s">
        <v>4737</v>
      </c>
      <c r="L2381" s="293" t="s">
        <v>4738</v>
      </c>
      <c r="M2381" s="293" t="s">
        <v>6572</v>
      </c>
      <c r="N2381" s="293"/>
      <c r="O2381" s="293" t="s">
        <v>12299</v>
      </c>
      <c r="P2381" s="293" t="s">
        <v>12300</v>
      </c>
      <c r="Q2381" s="293" t="s">
        <v>4741</v>
      </c>
    </row>
    <row r="2382" spans="1:17" x14ac:dyDescent="0.25">
      <c r="A2382" s="293" t="s">
        <v>12437</v>
      </c>
      <c r="B2382" s="293" t="s">
        <v>12438</v>
      </c>
      <c r="C2382" s="293" t="s">
        <v>12439</v>
      </c>
      <c r="D2382" s="293"/>
      <c r="E2382" s="293" t="s">
        <v>12334</v>
      </c>
      <c r="F2382" s="293"/>
      <c r="G2382" s="291"/>
      <c r="H2382" s="292">
        <v>0</v>
      </c>
      <c r="I2382" s="293" t="s">
        <v>4816</v>
      </c>
      <c r="J2382" s="293" t="s">
        <v>4817</v>
      </c>
      <c r="K2382" s="293" t="s">
        <v>4737</v>
      </c>
      <c r="L2382" s="293" t="s">
        <v>4738</v>
      </c>
      <c r="M2382" s="293" t="s">
        <v>6572</v>
      </c>
      <c r="N2382" s="293"/>
      <c r="O2382" s="293" t="s">
        <v>12299</v>
      </c>
      <c r="P2382" s="293" t="s">
        <v>12300</v>
      </c>
      <c r="Q2382" s="293" t="s">
        <v>4741</v>
      </c>
    </row>
    <row r="2383" spans="1:17" x14ac:dyDescent="0.25">
      <c r="A2383" s="293" t="s">
        <v>12440</v>
      </c>
      <c r="B2383" s="293" t="s">
        <v>12441</v>
      </c>
      <c r="C2383" s="293" t="s">
        <v>12442</v>
      </c>
      <c r="D2383" s="293"/>
      <c r="E2383" s="293" t="s">
        <v>12334</v>
      </c>
      <c r="F2383" s="293"/>
      <c r="G2383" s="291"/>
      <c r="H2383" s="292">
        <v>0</v>
      </c>
      <c r="I2383" s="293" t="s">
        <v>4828</v>
      </c>
      <c r="J2383" s="293" t="s">
        <v>4829</v>
      </c>
      <c r="K2383" s="293" t="s">
        <v>4737</v>
      </c>
      <c r="L2383" s="293" t="s">
        <v>4738</v>
      </c>
      <c r="M2383" s="293" t="s">
        <v>6572</v>
      </c>
      <c r="N2383" s="293"/>
      <c r="O2383" s="293" t="s">
        <v>12299</v>
      </c>
      <c r="P2383" s="293" t="s">
        <v>12300</v>
      </c>
      <c r="Q2383" s="293" t="s">
        <v>4741</v>
      </c>
    </row>
    <row r="2384" spans="1:17" x14ac:dyDescent="0.25">
      <c r="A2384" s="293" t="s">
        <v>12443</v>
      </c>
      <c r="B2384" s="293" t="s">
        <v>12444</v>
      </c>
      <c r="C2384" s="293" t="s">
        <v>12445</v>
      </c>
      <c r="D2384" s="293"/>
      <c r="E2384" s="293" t="s">
        <v>12334</v>
      </c>
      <c r="F2384" s="293"/>
      <c r="G2384" s="291"/>
      <c r="H2384" s="292">
        <v>0</v>
      </c>
      <c r="I2384" s="293" t="s">
        <v>4816</v>
      </c>
      <c r="J2384" s="293" t="s">
        <v>4817</v>
      </c>
      <c r="K2384" s="293" t="s">
        <v>4737</v>
      </c>
      <c r="L2384" s="293" t="s">
        <v>4738</v>
      </c>
      <c r="M2384" s="293" t="s">
        <v>6572</v>
      </c>
      <c r="N2384" s="293"/>
      <c r="O2384" s="293" t="s">
        <v>12299</v>
      </c>
      <c r="P2384" s="293" t="s">
        <v>12300</v>
      </c>
      <c r="Q2384" s="293" t="s">
        <v>4741</v>
      </c>
    </row>
    <row r="2385" spans="1:17" x14ac:dyDescent="0.25">
      <c r="A2385" s="293" t="s">
        <v>12446</v>
      </c>
      <c r="B2385" s="293" t="s">
        <v>12447</v>
      </c>
      <c r="C2385" s="293" t="s">
        <v>12448</v>
      </c>
      <c r="D2385" s="293"/>
      <c r="E2385" s="293" t="s">
        <v>12334</v>
      </c>
      <c r="F2385" s="293"/>
      <c r="G2385" s="291"/>
      <c r="H2385" s="292">
        <v>0</v>
      </c>
      <c r="I2385" s="293" t="s">
        <v>4816</v>
      </c>
      <c r="J2385" s="293" t="s">
        <v>4817</v>
      </c>
      <c r="K2385" s="293" t="s">
        <v>4737</v>
      </c>
      <c r="L2385" s="293" t="s">
        <v>4738</v>
      </c>
      <c r="M2385" s="293" t="s">
        <v>6572</v>
      </c>
      <c r="N2385" s="293"/>
      <c r="O2385" s="293" t="s">
        <v>12299</v>
      </c>
      <c r="P2385" s="293" t="s">
        <v>12300</v>
      </c>
      <c r="Q2385" s="293" t="s">
        <v>4741</v>
      </c>
    </row>
    <row r="2386" spans="1:17" x14ac:dyDescent="0.25">
      <c r="A2386" s="293" t="s">
        <v>12449</v>
      </c>
      <c r="B2386" s="293" t="s">
        <v>12450</v>
      </c>
      <c r="C2386" s="293" t="s">
        <v>12451</v>
      </c>
      <c r="D2386" s="293"/>
      <c r="E2386" s="293" t="s">
        <v>12334</v>
      </c>
      <c r="F2386" s="293"/>
      <c r="G2386" s="291"/>
      <c r="H2386" s="292">
        <v>0</v>
      </c>
      <c r="I2386" s="293" t="s">
        <v>4828</v>
      </c>
      <c r="J2386" s="293" t="s">
        <v>4829</v>
      </c>
      <c r="K2386" s="293" t="s">
        <v>4737</v>
      </c>
      <c r="L2386" s="293" t="s">
        <v>4738</v>
      </c>
      <c r="M2386" s="293" t="s">
        <v>6572</v>
      </c>
      <c r="N2386" s="293"/>
      <c r="O2386" s="293" t="s">
        <v>12299</v>
      </c>
      <c r="P2386" s="293" t="s">
        <v>12300</v>
      </c>
      <c r="Q2386" s="293" t="s">
        <v>4741</v>
      </c>
    </row>
    <row r="2387" spans="1:17" x14ac:dyDescent="0.25">
      <c r="A2387" s="293" t="s">
        <v>12452</v>
      </c>
      <c r="B2387" s="293" t="s">
        <v>12453</v>
      </c>
      <c r="C2387" s="293" t="s">
        <v>12454</v>
      </c>
      <c r="D2387" s="293"/>
      <c r="E2387" s="293" t="s">
        <v>12334</v>
      </c>
      <c r="F2387" s="293"/>
      <c r="G2387" s="291"/>
      <c r="H2387" s="292">
        <v>0</v>
      </c>
      <c r="I2387" s="293" t="s">
        <v>4816</v>
      </c>
      <c r="J2387" s="293" t="s">
        <v>4817</v>
      </c>
      <c r="K2387" s="293" t="s">
        <v>4737</v>
      </c>
      <c r="L2387" s="293" t="s">
        <v>4738</v>
      </c>
      <c r="M2387" s="293" t="s">
        <v>6572</v>
      </c>
      <c r="N2387" s="293"/>
      <c r="O2387" s="293" t="s">
        <v>12299</v>
      </c>
      <c r="P2387" s="293" t="s">
        <v>12300</v>
      </c>
      <c r="Q2387" s="293" t="s">
        <v>4741</v>
      </c>
    </row>
    <row r="2388" spans="1:17" x14ac:dyDescent="0.25">
      <c r="A2388" s="293" t="s">
        <v>12455</v>
      </c>
      <c r="B2388" s="293" t="s">
        <v>12456</v>
      </c>
      <c r="C2388" s="293" t="s">
        <v>12457</v>
      </c>
      <c r="D2388" s="293"/>
      <c r="E2388" s="293" t="s">
        <v>12334</v>
      </c>
      <c r="F2388" s="293"/>
      <c r="G2388" s="291"/>
      <c r="H2388" s="292">
        <v>0</v>
      </c>
      <c r="I2388" s="293" t="s">
        <v>4816</v>
      </c>
      <c r="J2388" s="293" t="s">
        <v>4817</v>
      </c>
      <c r="K2388" s="293" t="s">
        <v>4737</v>
      </c>
      <c r="L2388" s="293" t="s">
        <v>4738</v>
      </c>
      <c r="M2388" s="293" t="s">
        <v>6572</v>
      </c>
      <c r="N2388" s="293"/>
      <c r="O2388" s="293" t="s">
        <v>12299</v>
      </c>
      <c r="P2388" s="293" t="s">
        <v>12300</v>
      </c>
      <c r="Q2388" s="293" t="s">
        <v>4741</v>
      </c>
    </row>
    <row r="2389" spans="1:17" x14ac:dyDescent="0.25">
      <c r="A2389" s="293" t="s">
        <v>12458</v>
      </c>
      <c r="B2389" s="293" t="s">
        <v>12459</v>
      </c>
      <c r="C2389" s="293" t="s">
        <v>12460</v>
      </c>
      <c r="D2389" s="293"/>
      <c r="E2389" s="293" t="s">
        <v>12334</v>
      </c>
      <c r="F2389" s="293"/>
      <c r="G2389" s="291"/>
      <c r="H2389" s="292">
        <v>0</v>
      </c>
      <c r="I2389" s="293" t="s">
        <v>4828</v>
      </c>
      <c r="J2389" s="293" t="s">
        <v>4829</v>
      </c>
      <c r="K2389" s="293" t="s">
        <v>4737</v>
      </c>
      <c r="L2389" s="293" t="s">
        <v>4738</v>
      </c>
      <c r="M2389" s="293" t="s">
        <v>6572</v>
      </c>
      <c r="N2389" s="293"/>
      <c r="O2389" s="293" t="s">
        <v>12299</v>
      </c>
      <c r="P2389" s="293" t="s">
        <v>12300</v>
      </c>
      <c r="Q2389" s="293" t="s">
        <v>4741</v>
      </c>
    </row>
    <row r="2390" spans="1:17" x14ac:dyDescent="0.25">
      <c r="A2390" s="293" t="s">
        <v>12461</v>
      </c>
      <c r="B2390" s="293" t="s">
        <v>12462</v>
      </c>
      <c r="C2390" s="293" t="s">
        <v>12463</v>
      </c>
      <c r="D2390" s="293"/>
      <c r="E2390" s="293" t="s">
        <v>12334</v>
      </c>
      <c r="F2390" s="293"/>
      <c r="G2390" s="291"/>
      <c r="H2390" s="292">
        <v>0</v>
      </c>
      <c r="I2390" s="293" t="s">
        <v>4816</v>
      </c>
      <c r="J2390" s="293" t="s">
        <v>4817</v>
      </c>
      <c r="K2390" s="293" t="s">
        <v>4737</v>
      </c>
      <c r="L2390" s="293" t="s">
        <v>4738</v>
      </c>
      <c r="M2390" s="293" t="s">
        <v>6572</v>
      </c>
      <c r="N2390" s="293"/>
      <c r="O2390" s="293" t="s">
        <v>12299</v>
      </c>
      <c r="P2390" s="293" t="s">
        <v>12300</v>
      </c>
      <c r="Q2390" s="293" t="s">
        <v>4741</v>
      </c>
    </row>
    <row r="2391" spans="1:17" x14ac:dyDescent="0.25">
      <c r="A2391" s="293" t="s">
        <v>12464</v>
      </c>
      <c r="B2391" s="293" t="s">
        <v>12465</v>
      </c>
      <c r="C2391" s="293" t="s">
        <v>12466</v>
      </c>
      <c r="D2391" s="293"/>
      <c r="E2391" s="293" t="s">
        <v>12334</v>
      </c>
      <c r="F2391" s="293"/>
      <c r="G2391" s="291"/>
      <c r="H2391" s="292">
        <v>0</v>
      </c>
      <c r="I2391" s="293" t="s">
        <v>4816</v>
      </c>
      <c r="J2391" s="293" t="s">
        <v>4817</v>
      </c>
      <c r="K2391" s="293" t="s">
        <v>4737</v>
      </c>
      <c r="L2391" s="293" t="s">
        <v>4738</v>
      </c>
      <c r="M2391" s="293" t="s">
        <v>6572</v>
      </c>
      <c r="N2391" s="293"/>
      <c r="O2391" s="293" t="s">
        <v>12299</v>
      </c>
      <c r="P2391" s="293" t="s">
        <v>12300</v>
      </c>
      <c r="Q2391" s="293" t="s">
        <v>4741</v>
      </c>
    </row>
    <row r="2392" spans="1:17" x14ac:dyDescent="0.25">
      <c r="A2392" s="293" t="s">
        <v>12467</v>
      </c>
      <c r="B2392" s="293" t="s">
        <v>12468</v>
      </c>
      <c r="C2392" s="293" t="s">
        <v>12469</v>
      </c>
      <c r="D2392" s="293"/>
      <c r="E2392" s="293" t="s">
        <v>12334</v>
      </c>
      <c r="F2392" s="293"/>
      <c r="G2392" s="291"/>
      <c r="H2392" s="292">
        <v>0</v>
      </c>
      <c r="I2392" s="293" t="s">
        <v>4816</v>
      </c>
      <c r="J2392" s="293" t="s">
        <v>4817</v>
      </c>
      <c r="K2392" s="293" t="s">
        <v>4737</v>
      </c>
      <c r="L2392" s="293" t="s">
        <v>4738</v>
      </c>
      <c r="M2392" s="293" t="s">
        <v>6572</v>
      </c>
      <c r="N2392" s="293"/>
      <c r="O2392" s="293" t="s">
        <v>12299</v>
      </c>
      <c r="P2392" s="293" t="s">
        <v>12300</v>
      </c>
      <c r="Q2392" s="293" t="s">
        <v>4741</v>
      </c>
    </row>
    <row r="2393" spans="1:17" x14ac:dyDescent="0.25">
      <c r="A2393" s="293" t="s">
        <v>12470</v>
      </c>
      <c r="B2393" s="293" t="s">
        <v>12471</v>
      </c>
      <c r="C2393" s="293" t="s">
        <v>12472</v>
      </c>
      <c r="D2393" s="293"/>
      <c r="E2393" s="293" t="s">
        <v>12306</v>
      </c>
      <c r="F2393" s="293"/>
      <c r="G2393" s="291"/>
      <c r="H2393" s="292">
        <v>0</v>
      </c>
      <c r="I2393" s="293" t="s">
        <v>4783</v>
      </c>
      <c r="J2393" s="293" t="s">
        <v>4784</v>
      </c>
      <c r="K2393" s="293" t="s">
        <v>4737</v>
      </c>
      <c r="L2393" s="293" t="s">
        <v>4738</v>
      </c>
      <c r="M2393" s="293" t="s">
        <v>4934</v>
      </c>
      <c r="N2393" s="293" t="s">
        <v>7306</v>
      </c>
      <c r="O2393" s="293" t="s">
        <v>12299</v>
      </c>
      <c r="P2393" s="293" t="s">
        <v>12300</v>
      </c>
      <c r="Q2393" s="293" t="s">
        <v>4741</v>
      </c>
    </row>
    <row r="2394" spans="1:17" x14ac:dyDescent="0.25">
      <c r="A2394" s="293" t="s">
        <v>12473</v>
      </c>
      <c r="B2394" s="293" t="s">
        <v>12474</v>
      </c>
      <c r="C2394" s="293" t="s">
        <v>12475</v>
      </c>
      <c r="D2394" s="293"/>
      <c r="E2394" s="293" t="s">
        <v>12306</v>
      </c>
      <c r="F2394" s="293"/>
      <c r="G2394" s="291"/>
      <c r="H2394" s="292">
        <v>0</v>
      </c>
      <c r="I2394" s="293" t="s">
        <v>4783</v>
      </c>
      <c r="J2394" s="293" t="s">
        <v>4784</v>
      </c>
      <c r="K2394" s="293" t="s">
        <v>4737</v>
      </c>
      <c r="L2394" s="293" t="s">
        <v>4738</v>
      </c>
      <c r="M2394" s="293" t="s">
        <v>4934</v>
      </c>
      <c r="N2394" s="293" t="s">
        <v>7935</v>
      </c>
      <c r="O2394" s="293" t="s">
        <v>12299</v>
      </c>
      <c r="P2394" s="293" t="s">
        <v>12300</v>
      </c>
      <c r="Q2394" s="293" t="s">
        <v>4741</v>
      </c>
    </row>
    <row r="2395" spans="1:17" x14ac:dyDescent="0.25">
      <c r="A2395" s="293" t="s">
        <v>12476</v>
      </c>
      <c r="B2395" s="293" t="s">
        <v>12477</v>
      </c>
      <c r="C2395" s="293" t="s">
        <v>12478</v>
      </c>
      <c r="D2395" s="293"/>
      <c r="E2395" s="293" t="s">
        <v>12306</v>
      </c>
      <c r="F2395" s="293"/>
      <c r="G2395" s="291"/>
      <c r="H2395" s="292">
        <v>0</v>
      </c>
      <c r="I2395" s="293" t="s">
        <v>4783</v>
      </c>
      <c r="J2395" s="293" t="s">
        <v>4784</v>
      </c>
      <c r="K2395" s="293" t="s">
        <v>4737</v>
      </c>
      <c r="L2395" s="293" t="s">
        <v>4738</v>
      </c>
      <c r="M2395" s="293" t="s">
        <v>4934</v>
      </c>
      <c r="N2395" s="293" t="s">
        <v>7306</v>
      </c>
      <c r="O2395" s="293" t="s">
        <v>12299</v>
      </c>
      <c r="P2395" s="293" t="s">
        <v>12300</v>
      </c>
      <c r="Q2395" s="293" t="s">
        <v>4741</v>
      </c>
    </row>
    <row r="2396" spans="1:17" x14ac:dyDescent="0.25">
      <c r="A2396" s="293" t="s">
        <v>12479</v>
      </c>
      <c r="B2396" s="293" t="s">
        <v>12480</v>
      </c>
      <c r="C2396" s="293" t="s">
        <v>12481</v>
      </c>
      <c r="D2396" s="293"/>
      <c r="E2396" s="293" t="s">
        <v>12306</v>
      </c>
      <c r="F2396" s="293"/>
      <c r="G2396" s="291"/>
      <c r="H2396" s="292">
        <v>0</v>
      </c>
      <c r="I2396" s="293" t="s">
        <v>4755</v>
      </c>
      <c r="J2396" s="293" t="s">
        <v>4756</v>
      </c>
      <c r="K2396" s="293" t="s">
        <v>4737</v>
      </c>
      <c r="L2396" s="293" t="s">
        <v>4738</v>
      </c>
      <c r="M2396" s="293" t="s">
        <v>4934</v>
      </c>
      <c r="N2396" s="293"/>
      <c r="O2396" s="293" t="s">
        <v>12299</v>
      </c>
      <c r="P2396" s="293" t="s">
        <v>12300</v>
      </c>
      <c r="Q2396" s="293" t="s">
        <v>4741</v>
      </c>
    </row>
    <row r="2397" spans="1:17" x14ac:dyDescent="0.25">
      <c r="A2397" s="293" t="s">
        <v>12482</v>
      </c>
      <c r="B2397" s="293" t="s">
        <v>12483</v>
      </c>
      <c r="C2397" s="293" t="s">
        <v>12484</v>
      </c>
      <c r="D2397" s="293"/>
      <c r="E2397" s="293" t="s">
        <v>12306</v>
      </c>
      <c r="F2397" s="293"/>
      <c r="G2397" s="291"/>
      <c r="H2397" s="292">
        <v>0</v>
      </c>
      <c r="I2397" s="293" t="s">
        <v>4783</v>
      </c>
      <c r="J2397" s="293" t="s">
        <v>4784</v>
      </c>
      <c r="K2397" s="293" t="s">
        <v>4737</v>
      </c>
      <c r="L2397" s="293" t="s">
        <v>4738</v>
      </c>
      <c r="M2397" s="293" t="s">
        <v>4934</v>
      </c>
      <c r="N2397" s="293" t="s">
        <v>7362</v>
      </c>
      <c r="O2397" s="293" t="s">
        <v>12299</v>
      </c>
      <c r="P2397" s="293" t="s">
        <v>12300</v>
      </c>
      <c r="Q2397" s="293" t="s">
        <v>4741</v>
      </c>
    </row>
    <row r="2398" spans="1:17" x14ac:dyDescent="0.25">
      <c r="A2398" s="293" t="s">
        <v>12485</v>
      </c>
      <c r="B2398" s="293" t="s">
        <v>12486</v>
      </c>
      <c r="C2398" s="293" t="s">
        <v>12487</v>
      </c>
      <c r="D2398" s="293"/>
      <c r="E2398" s="293" t="s">
        <v>12306</v>
      </c>
      <c r="F2398" s="293"/>
      <c r="G2398" s="291"/>
      <c r="H2398" s="292">
        <v>0</v>
      </c>
      <c r="I2398" s="293" t="s">
        <v>4755</v>
      </c>
      <c r="J2398" s="293" t="s">
        <v>4756</v>
      </c>
      <c r="K2398" s="293" t="s">
        <v>4737</v>
      </c>
      <c r="L2398" s="293" t="s">
        <v>4738</v>
      </c>
      <c r="M2398" s="293" t="s">
        <v>4934</v>
      </c>
      <c r="N2398" s="293"/>
      <c r="O2398" s="293" t="s">
        <v>12299</v>
      </c>
      <c r="P2398" s="293" t="s">
        <v>12300</v>
      </c>
      <c r="Q2398" s="293" t="s">
        <v>4741</v>
      </c>
    </row>
    <row r="2399" spans="1:17" x14ac:dyDescent="0.25">
      <c r="A2399" s="293" t="s">
        <v>12488</v>
      </c>
      <c r="B2399" s="293" t="s">
        <v>12489</v>
      </c>
      <c r="C2399" s="293" t="s">
        <v>12490</v>
      </c>
      <c r="D2399" s="293"/>
      <c r="E2399" s="293" t="s">
        <v>12306</v>
      </c>
      <c r="F2399" s="293"/>
      <c r="G2399" s="291"/>
      <c r="H2399" s="292">
        <v>0</v>
      </c>
      <c r="I2399" s="293" t="s">
        <v>4755</v>
      </c>
      <c r="J2399" s="293" t="s">
        <v>4756</v>
      </c>
      <c r="K2399" s="293" t="s">
        <v>4737</v>
      </c>
      <c r="L2399" s="293" t="s">
        <v>4738</v>
      </c>
      <c r="M2399" s="293" t="s">
        <v>4934</v>
      </c>
      <c r="N2399" s="293"/>
      <c r="O2399" s="293" t="s">
        <v>12299</v>
      </c>
      <c r="P2399" s="293" t="s">
        <v>12300</v>
      </c>
      <c r="Q2399" s="293" t="s">
        <v>4741</v>
      </c>
    </row>
    <row r="2400" spans="1:17" x14ac:dyDescent="0.25">
      <c r="A2400" s="293" t="s">
        <v>12491</v>
      </c>
      <c r="B2400" s="293" t="s">
        <v>12492</v>
      </c>
      <c r="C2400" s="293" t="s">
        <v>12493</v>
      </c>
      <c r="D2400" s="293"/>
      <c r="E2400" s="293" t="s">
        <v>12306</v>
      </c>
      <c r="F2400" s="293"/>
      <c r="G2400" s="291"/>
      <c r="H2400" s="292">
        <v>0</v>
      </c>
      <c r="I2400" s="293" t="s">
        <v>4755</v>
      </c>
      <c r="J2400" s="293" t="s">
        <v>4756</v>
      </c>
      <c r="K2400" s="293" t="s">
        <v>4737</v>
      </c>
      <c r="L2400" s="293" t="s">
        <v>4738</v>
      </c>
      <c r="M2400" s="293" t="s">
        <v>4934</v>
      </c>
      <c r="N2400" s="293"/>
      <c r="O2400" s="293" t="s">
        <v>12299</v>
      </c>
      <c r="P2400" s="293" t="s">
        <v>12300</v>
      </c>
      <c r="Q2400" s="293" t="s">
        <v>4741</v>
      </c>
    </row>
    <row r="2401" spans="1:17" x14ac:dyDescent="0.25">
      <c r="A2401" s="293" t="s">
        <v>12494</v>
      </c>
      <c r="B2401" s="293" t="s">
        <v>12495</v>
      </c>
      <c r="C2401" s="293" t="s">
        <v>12496</v>
      </c>
      <c r="D2401" s="293"/>
      <c r="E2401" s="293" t="s">
        <v>12306</v>
      </c>
      <c r="F2401" s="293"/>
      <c r="G2401" s="291"/>
      <c r="H2401" s="292">
        <v>0</v>
      </c>
      <c r="I2401" s="293" t="s">
        <v>4783</v>
      </c>
      <c r="J2401" s="293" t="s">
        <v>4784</v>
      </c>
      <c r="K2401" s="293" t="s">
        <v>4737</v>
      </c>
      <c r="L2401" s="293" t="s">
        <v>4738</v>
      </c>
      <c r="M2401" s="293" t="s">
        <v>4934</v>
      </c>
      <c r="N2401" s="293" t="s">
        <v>9133</v>
      </c>
      <c r="O2401" s="293" t="s">
        <v>12299</v>
      </c>
      <c r="P2401" s="293" t="s">
        <v>12300</v>
      </c>
      <c r="Q2401" s="293" t="s">
        <v>4741</v>
      </c>
    </row>
    <row r="2402" spans="1:17" x14ac:dyDescent="0.25">
      <c r="A2402" s="293" t="s">
        <v>12497</v>
      </c>
      <c r="B2402" s="293" t="s">
        <v>12498</v>
      </c>
      <c r="C2402" s="293" t="s">
        <v>12499</v>
      </c>
      <c r="D2402" s="293"/>
      <c r="E2402" s="293" t="s">
        <v>12306</v>
      </c>
      <c r="F2402" s="293"/>
      <c r="G2402" s="291"/>
      <c r="H2402" s="292">
        <v>0</v>
      </c>
      <c r="I2402" s="293" t="s">
        <v>4755</v>
      </c>
      <c r="J2402" s="293" t="s">
        <v>4756</v>
      </c>
      <c r="K2402" s="293" t="s">
        <v>4737</v>
      </c>
      <c r="L2402" s="293" t="s">
        <v>4738</v>
      </c>
      <c r="M2402" s="293" t="s">
        <v>4934</v>
      </c>
      <c r="N2402" s="293"/>
      <c r="O2402" s="293" t="s">
        <v>12299</v>
      </c>
      <c r="P2402" s="293" t="s">
        <v>12300</v>
      </c>
      <c r="Q2402" s="293" t="s">
        <v>4741</v>
      </c>
    </row>
    <row r="2403" spans="1:17" x14ac:dyDescent="0.25">
      <c r="A2403" s="293" t="s">
        <v>12500</v>
      </c>
      <c r="B2403" s="293" t="s">
        <v>12501</v>
      </c>
      <c r="C2403" s="293" t="s">
        <v>12502</v>
      </c>
      <c r="D2403" s="293"/>
      <c r="E2403" s="293" t="s">
        <v>12306</v>
      </c>
      <c r="F2403" s="293"/>
      <c r="G2403" s="291"/>
      <c r="H2403" s="292">
        <v>0</v>
      </c>
      <c r="I2403" s="293" t="s">
        <v>4755</v>
      </c>
      <c r="J2403" s="293" t="s">
        <v>4756</v>
      </c>
      <c r="K2403" s="293" t="s">
        <v>4737</v>
      </c>
      <c r="L2403" s="293" t="s">
        <v>4738</v>
      </c>
      <c r="M2403" s="293" t="s">
        <v>4934</v>
      </c>
      <c r="N2403" s="293"/>
      <c r="O2403" s="293" t="s">
        <v>12299</v>
      </c>
      <c r="P2403" s="293" t="s">
        <v>12300</v>
      </c>
      <c r="Q2403" s="293" t="s">
        <v>4741</v>
      </c>
    </row>
    <row r="2404" spans="1:17" x14ac:dyDescent="0.25">
      <c r="A2404" s="293" t="s">
        <v>12503</v>
      </c>
      <c r="B2404" s="293" t="s">
        <v>12504</v>
      </c>
      <c r="C2404" s="293" t="s">
        <v>12505</v>
      </c>
      <c r="D2404" s="293"/>
      <c r="E2404" s="293" t="s">
        <v>12306</v>
      </c>
      <c r="F2404" s="293"/>
      <c r="G2404" s="291"/>
      <c r="H2404" s="292">
        <v>0</v>
      </c>
      <c r="I2404" s="293" t="s">
        <v>4755</v>
      </c>
      <c r="J2404" s="293" t="s">
        <v>4756</v>
      </c>
      <c r="K2404" s="293" t="s">
        <v>4737</v>
      </c>
      <c r="L2404" s="293" t="s">
        <v>4738</v>
      </c>
      <c r="M2404" s="293" t="s">
        <v>4934</v>
      </c>
      <c r="N2404" s="293"/>
      <c r="O2404" s="293" t="s">
        <v>12299</v>
      </c>
      <c r="P2404" s="293" t="s">
        <v>12300</v>
      </c>
      <c r="Q2404" s="293" t="s">
        <v>4741</v>
      </c>
    </row>
    <row r="2405" spans="1:17" x14ac:dyDescent="0.25">
      <c r="A2405" s="293" t="s">
        <v>12506</v>
      </c>
      <c r="B2405" s="293" t="s">
        <v>12507</v>
      </c>
      <c r="C2405" s="293" t="s">
        <v>12508</v>
      </c>
      <c r="D2405" s="293"/>
      <c r="E2405" s="293" t="s">
        <v>12306</v>
      </c>
      <c r="F2405" s="293"/>
      <c r="G2405" s="291"/>
      <c r="H2405" s="292">
        <v>0</v>
      </c>
      <c r="I2405" s="293" t="s">
        <v>4755</v>
      </c>
      <c r="J2405" s="293" t="s">
        <v>4756</v>
      </c>
      <c r="K2405" s="293" t="s">
        <v>4737</v>
      </c>
      <c r="L2405" s="293" t="s">
        <v>4738</v>
      </c>
      <c r="M2405" s="293" t="s">
        <v>4934</v>
      </c>
      <c r="N2405" s="293"/>
      <c r="O2405" s="293" t="s">
        <v>12299</v>
      </c>
      <c r="P2405" s="293" t="s">
        <v>12300</v>
      </c>
      <c r="Q2405" s="293" t="s">
        <v>4741</v>
      </c>
    </row>
    <row r="2406" spans="1:17" x14ac:dyDescent="0.25">
      <c r="A2406" s="293" t="s">
        <v>12509</v>
      </c>
      <c r="B2406" s="293" t="s">
        <v>12510</v>
      </c>
      <c r="C2406" s="293" t="s">
        <v>12511</v>
      </c>
      <c r="D2406" s="293"/>
      <c r="E2406" s="293" t="s">
        <v>12306</v>
      </c>
      <c r="F2406" s="293"/>
      <c r="G2406" s="291"/>
      <c r="H2406" s="292">
        <v>0</v>
      </c>
      <c r="I2406" s="293" t="s">
        <v>4755</v>
      </c>
      <c r="J2406" s="293" t="s">
        <v>4756</v>
      </c>
      <c r="K2406" s="293" t="s">
        <v>4737</v>
      </c>
      <c r="L2406" s="293" t="s">
        <v>4738</v>
      </c>
      <c r="M2406" s="293" t="s">
        <v>4934</v>
      </c>
      <c r="N2406" s="293"/>
      <c r="O2406" s="293" t="s">
        <v>12299</v>
      </c>
      <c r="P2406" s="293" t="s">
        <v>12300</v>
      </c>
      <c r="Q2406" s="293" t="s">
        <v>4741</v>
      </c>
    </row>
    <row r="2407" spans="1:17" x14ac:dyDescent="0.25">
      <c r="A2407" s="293" t="s">
        <v>12512</v>
      </c>
      <c r="B2407" s="293" t="s">
        <v>12513</v>
      </c>
      <c r="C2407" s="293" t="s">
        <v>12514</v>
      </c>
      <c r="D2407" s="293"/>
      <c r="E2407" s="293" t="s">
        <v>12306</v>
      </c>
      <c r="F2407" s="293"/>
      <c r="G2407" s="291"/>
      <c r="H2407" s="292">
        <v>0</v>
      </c>
      <c r="I2407" s="293" t="s">
        <v>4755</v>
      </c>
      <c r="J2407" s="293" t="s">
        <v>4756</v>
      </c>
      <c r="K2407" s="293" t="s">
        <v>4737</v>
      </c>
      <c r="L2407" s="293" t="s">
        <v>4738</v>
      </c>
      <c r="M2407" s="293" t="s">
        <v>4934</v>
      </c>
      <c r="N2407" s="293"/>
      <c r="O2407" s="293" t="s">
        <v>12299</v>
      </c>
      <c r="P2407" s="293" t="s">
        <v>12300</v>
      </c>
      <c r="Q2407" s="293" t="s">
        <v>4741</v>
      </c>
    </row>
    <row r="2408" spans="1:17" x14ac:dyDescent="0.25">
      <c r="A2408" s="293" t="s">
        <v>12515</v>
      </c>
      <c r="B2408" s="293" t="s">
        <v>12516</v>
      </c>
      <c r="C2408" s="293" t="s">
        <v>12517</v>
      </c>
      <c r="D2408" s="293"/>
      <c r="E2408" s="293" t="s">
        <v>12334</v>
      </c>
      <c r="F2408" s="293"/>
      <c r="G2408" s="291"/>
      <c r="H2408" s="292">
        <v>0</v>
      </c>
      <c r="I2408" s="293" t="s">
        <v>4746</v>
      </c>
      <c r="J2408" s="293" t="s">
        <v>4747</v>
      </c>
      <c r="K2408" s="293" t="s">
        <v>4737</v>
      </c>
      <c r="L2408" s="293" t="s">
        <v>4738</v>
      </c>
      <c r="M2408" s="293" t="s">
        <v>6404</v>
      </c>
      <c r="N2408" s="293"/>
      <c r="O2408" s="293" t="s">
        <v>12299</v>
      </c>
      <c r="P2408" s="293" t="s">
        <v>12300</v>
      </c>
      <c r="Q2408" s="293" t="s">
        <v>4741</v>
      </c>
    </row>
    <row r="2409" spans="1:17" x14ac:dyDescent="0.25">
      <c r="A2409" s="293" t="s">
        <v>12518</v>
      </c>
      <c r="B2409" s="293" t="s">
        <v>12519</v>
      </c>
      <c r="C2409" s="293" t="s">
        <v>12520</v>
      </c>
      <c r="D2409" s="293"/>
      <c r="E2409" s="293" t="s">
        <v>12334</v>
      </c>
      <c r="F2409" s="293"/>
      <c r="G2409" s="291"/>
      <c r="H2409" s="292">
        <v>0</v>
      </c>
      <c r="I2409" s="293" t="s">
        <v>4746</v>
      </c>
      <c r="J2409" s="293" t="s">
        <v>4747</v>
      </c>
      <c r="K2409" s="293" t="s">
        <v>4737</v>
      </c>
      <c r="L2409" s="293" t="s">
        <v>4738</v>
      </c>
      <c r="M2409" s="293" t="s">
        <v>6404</v>
      </c>
      <c r="N2409" s="293"/>
      <c r="O2409" s="293" t="s">
        <v>12299</v>
      </c>
      <c r="P2409" s="293" t="s">
        <v>12300</v>
      </c>
      <c r="Q2409" s="293" t="s">
        <v>4741</v>
      </c>
    </row>
    <row r="2410" spans="1:17" x14ac:dyDescent="0.25">
      <c r="A2410" s="293" t="s">
        <v>12521</v>
      </c>
      <c r="B2410" s="293" t="s">
        <v>12522</v>
      </c>
      <c r="C2410" s="293" t="s">
        <v>12523</v>
      </c>
      <c r="D2410" s="293"/>
      <c r="E2410" s="293" t="s">
        <v>12334</v>
      </c>
      <c r="F2410" s="293"/>
      <c r="G2410" s="291"/>
      <c r="H2410" s="292">
        <v>0</v>
      </c>
      <c r="I2410" s="293" t="s">
        <v>4828</v>
      </c>
      <c r="J2410" s="293" t="s">
        <v>4829</v>
      </c>
      <c r="K2410" s="293" t="s">
        <v>4737</v>
      </c>
      <c r="L2410" s="293" t="s">
        <v>4738</v>
      </c>
      <c r="M2410" s="293" t="s">
        <v>4830</v>
      </c>
      <c r="N2410" s="293"/>
      <c r="O2410" s="293" t="s">
        <v>12299</v>
      </c>
      <c r="P2410" s="293" t="s">
        <v>12300</v>
      </c>
      <c r="Q2410" s="293" t="s">
        <v>4741</v>
      </c>
    </row>
    <row r="2411" spans="1:17" x14ac:dyDescent="0.25">
      <c r="A2411" s="293" t="s">
        <v>12524</v>
      </c>
      <c r="B2411" s="293" t="s">
        <v>12525</v>
      </c>
      <c r="C2411" s="293" t="s">
        <v>12526</v>
      </c>
      <c r="D2411" s="293"/>
      <c r="E2411" s="293" t="s">
        <v>12334</v>
      </c>
      <c r="F2411" s="293"/>
      <c r="G2411" s="291"/>
      <c r="H2411" s="292">
        <v>0</v>
      </c>
      <c r="I2411" s="293" t="s">
        <v>4788</v>
      </c>
      <c r="J2411" s="293" t="s">
        <v>4789</v>
      </c>
      <c r="K2411" s="293" t="s">
        <v>4737</v>
      </c>
      <c r="L2411" s="293" t="s">
        <v>4738</v>
      </c>
      <c r="M2411" s="293" t="s">
        <v>4830</v>
      </c>
      <c r="N2411" s="293"/>
      <c r="O2411" s="293" t="s">
        <v>12299</v>
      </c>
      <c r="P2411" s="293" t="s">
        <v>12300</v>
      </c>
      <c r="Q2411" s="293" t="s">
        <v>4741</v>
      </c>
    </row>
    <row r="2412" spans="1:17" x14ac:dyDescent="0.25">
      <c r="A2412" s="293" t="s">
        <v>12527</v>
      </c>
      <c r="B2412" s="293" t="s">
        <v>12528</v>
      </c>
      <c r="C2412" s="293" t="s">
        <v>12529</v>
      </c>
      <c r="D2412" s="293"/>
      <c r="E2412" s="293" t="s">
        <v>12334</v>
      </c>
      <c r="F2412" s="293"/>
      <c r="G2412" s="291"/>
      <c r="H2412" s="292">
        <v>0</v>
      </c>
      <c r="I2412" s="293" t="s">
        <v>4788</v>
      </c>
      <c r="J2412" s="293" t="s">
        <v>4789</v>
      </c>
      <c r="K2412" s="293" t="s">
        <v>4737</v>
      </c>
      <c r="L2412" s="293" t="s">
        <v>4738</v>
      </c>
      <c r="M2412" s="293" t="s">
        <v>4830</v>
      </c>
      <c r="N2412" s="293"/>
      <c r="O2412" s="293" t="s">
        <v>12299</v>
      </c>
      <c r="P2412" s="293" t="s">
        <v>12300</v>
      </c>
      <c r="Q2412" s="293" t="s">
        <v>4741</v>
      </c>
    </row>
    <row r="2413" spans="1:17" x14ac:dyDescent="0.25">
      <c r="A2413" s="293" t="s">
        <v>12530</v>
      </c>
      <c r="B2413" s="293" t="s">
        <v>12531</v>
      </c>
      <c r="C2413" s="293" t="s">
        <v>12532</v>
      </c>
      <c r="D2413" s="293"/>
      <c r="E2413" s="293" t="s">
        <v>12334</v>
      </c>
      <c r="F2413" s="293"/>
      <c r="G2413" s="291"/>
      <c r="H2413" s="292">
        <v>0</v>
      </c>
      <c r="I2413" s="293" t="s">
        <v>4788</v>
      </c>
      <c r="J2413" s="293" t="s">
        <v>4789</v>
      </c>
      <c r="K2413" s="293" t="s">
        <v>4737</v>
      </c>
      <c r="L2413" s="293" t="s">
        <v>4738</v>
      </c>
      <c r="M2413" s="293" t="s">
        <v>4830</v>
      </c>
      <c r="N2413" s="293"/>
      <c r="O2413" s="293" t="s">
        <v>12299</v>
      </c>
      <c r="P2413" s="293" t="s">
        <v>12300</v>
      </c>
      <c r="Q2413" s="293" t="s">
        <v>4741</v>
      </c>
    </row>
    <row r="2414" spans="1:17" x14ac:dyDescent="0.25">
      <c r="A2414" s="293" t="s">
        <v>12533</v>
      </c>
      <c r="B2414" s="293" t="s">
        <v>12534</v>
      </c>
      <c r="C2414" s="293" t="s">
        <v>12535</v>
      </c>
      <c r="D2414" s="293"/>
      <c r="E2414" s="293" t="s">
        <v>12334</v>
      </c>
      <c r="F2414" s="293"/>
      <c r="G2414" s="291"/>
      <c r="H2414" s="292">
        <v>0</v>
      </c>
      <c r="I2414" s="293" t="s">
        <v>4788</v>
      </c>
      <c r="J2414" s="293" t="s">
        <v>4789</v>
      </c>
      <c r="K2414" s="293" t="s">
        <v>4737</v>
      </c>
      <c r="L2414" s="293" t="s">
        <v>4738</v>
      </c>
      <c r="M2414" s="293" t="s">
        <v>4830</v>
      </c>
      <c r="N2414" s="293"/>
      <c r="O2414" s="293" t="s">
        <v>12299</v>
      </c>
      <c r="P2414" s="293" t="s">
        <v>12300</v>
      </c>
      <c r="Q2414" s="293" t="s">
        <v>4741</v>
      </c>
    </row>
    <row r="2415" spans="1:17" x14ac:dyDescent="0.25">
      <c r="A2415" s="293" t="s">
        <v>12536</v>
      </c>
      <c r="B2415" s="293" t="s">
        <v>12537</v>
      </c>
      <c r="C2415" s="293" t="s">
        <v>12538</v>
      </c>
      <c r="D2415" s="293"/>
      <c r="E2415" s="293" t="s">
        <v>12334</v>
      </c>
      <c r="F2415" s="293"/>
      <c r="G2415" s="291"/>
      <c r="H2415" s="292">
        <v>0</v>
      </c>
      <c r="I2415" s="293" t="s">
        <v>4816</v>
      </c>
      <c r="J2415" s="293" t="s">
        <v>4817</v>
      </c>
      <c r="K2415" s="293" t="s">
        <v>4737</v>
      </c>
      <c r="L2415" s="293" t="s">
        <v>4738</v>
      </c>
      <c r="M2415" s="293" t="s">
        <v>5121</v>
      </c>
      <c r="N2415" s="293"/>
      <c r="O2415" s="293" t="s">
        <v>12299</v>
      </c>
      <c r="P2415" s="293" t="s">
        <v>12300</v>
      </c>
      <c r="Q2415" s="293" t="s">
        <v>4741</v>
      </c>
    </row>
    <row r="2416" spans="1:17" x14ac:dyDescent="0.25">
      <c r="A2416" s="293" t="s">
        <v>12539</v>
      </c>
      <c r="B2416" s="293" t="s">
        <v>12540</v>
      </c>
      <c r="C2416" s="293" t="s">
        <v>12541</v>
      </c>
      <c r="D2416" s="293"/>
      <c r="E2416" s="293" t="s">
        <v>12334</v>
      </c>
      <c r="F2416" s="293"/>
      <c r="G2416" s="291"/>
      <c r="H2416" s="292">
        <v>0</v>
      </c>
      <c r="I2416" s="293" t="s">
        <v>4816</v>
      </c>
      <c r="J2416" s="293" t="s">
        <v>4817</v>
      </c>
      <c r="K2416" s="293" t="s">
        <v>4737</v>
      </c>
      <c r="L2416" s="293" t="s">
        <v>4738</v>
      </c>
      <c r="M2416" s="293" t="s">
        <v>5121</v>
      </c>
      <c r="N2416" s="293"/>
      <c r="O2416" s="293" t="s">
        <v>12299</v>
      </c>
      <c r="P2416" s="293" t="s">
        <v>12300</v>
      </c>
      <c r="Q2416" s="293" t="s">
        <v>4741</v>
      </c>
    </row>
    <row r="2417" spans="1:17" x14ac:dyDescent="0.25">
      <c r="A2417" s="293" t="s">
        <v>12542</v>
      </c>
      <c r="B2417" s="293" t="s">
        <v>12543</v>
      </c>
      <c r="C2417" s="293" t="s">
        <v>12544</v>
      </c>
      <c r="D2417" s="293"/>
      <c r="E2417" s="293" t="s">
        <v>12334</v>
      </c>
      <c r="F2417" s="293"/>
      <c r="G2417" s="291"/>
      <c r="H2417" s="292">
        <v>0</v>
      </c>
      <c r="I2417" s="293" t="s">
        <v>4939</v>
      </c>
      <c r="J2417" s="293" t="s">
        <v>4940</v>
      </c>
      <c r="K2417" s="293" t="s">
        <v>4737</v>
      </c>
      <c r="L2417" s="293" t="s">
        <v>4738</v>
      </c>
      <c r="M2417" s="293" t="s">
        <v>5121</v>
      </c>
      <c r="N2417" s="293"/>
      <c r="O2417" s="293" t="s">
        <v>12299</v>
      </c>
      <c r="P2417" s="293" t="s">
        <v>12300</v>
      </c>
      <c r="Q2417" s="293" t="s">
        <v>4741</v>
      </c>
    </row>
    <row r="2418" spans="1:17" x14ac:dyDescent="0.25">
      <c r="A2418" s="293" t="s">
        <v>12545</v>
      </c>
      <c r="B2418" s="293" t="s">
        <v>12546</v>
      </c>
      <c r="C2418" s="293" t="s">
        <v>12547</v>
      </c>
      <c r="D2418" s="293"/>
      <c r="E2418" s="293" t="s">
        <v>12334</v>
      </c>
      <c r="F2418" s="293"/>
      <c r="G2418" s="291"/>
      <c r="H2418" s="292">
        <v>0</v>
      </c>
      <c r="I2418" s="293" t="s">
        <v>4816</v>
      </c>
      <c r="J2418" s="293" t="s">
        <v>4817</v>
      </c>
      <c r="K2418" s="293" t="s">
        <v>4737</v>
      </c>
      <c r="L2418" s="293" t="s">
        <v>4738</v>
      </c>
      <c r="M2418" s="293" t="s">
        <v>5121</v>
      </c>
      <c r="N2418" s="293"/>
      <c r="O2418" s="293" t="s">
        <v>12299</v>
      </c>
      <c r="P2418" s="293" t="s">
        <v>12300</v>
      </c>
      <c r="Q2418" s="293" t="s">
        <v>4741</v>
      </c>
    </row>
    <row r="2419" spans="1:17" x14ac:dyDescent="0.25">
      <c r="A2419" s="293" t="s">
        <v>12548</v>
      </c>
      <c r="B2419" s="293" t="s">
        <v>12549</v>
      </c>
      <c r="C2419" s="293" t="s">
        <v>12550</v>
      </c>
      <c r="D2419" s="293"/>
      <c r="E2419" s="293" t="s">
        <v>12334</v>
      </c>
      <c r="F2419" s="293"/>
      <c r="G2419" s="291"/>
      <c r="H2419" s="292">
        <v>0</v>
      </c>
      <c r="I2419" s="293" t="s">
        <v>4816</v>
      </c>
      <c r="J2419" s="293" t="s">
        <v>4817</v>
      </c>
      <c r="K2419" s="293" t="s">
        <v>4737</v>
      </c>
      <c r="L2419" s="293" t="s">
        <v>4738</v>
      </c>
      <c r="M2419" s="293" t="s">
        <v>5121</v>
      </c>
      <c r="N2419" s="293"/>
      <c r="O2419" s="293" t="s">
        <v>12299</v>
      </c>
      <c r="P2419" s="293" t="s">
        <v>12300</v>
      </c>
      <c r="Q2419" s="293" t="s">
        <v>4741</v>
      </c>
    </row>
    <row r="2420" spans="1:17" x14ac:dyDescent="0.25">
      <c r="A2420" s="293" t="s">
        <v>12551</v>
      </c>
      <c r="B2420" s="293" t="s">
        <v>12552</v>
      </c>
      <c r="C2420" s="293" t="s">
        <v>12553</v>
      </c>
      <c r="D2420" s="293"/>
      <c r="E2420" s="293" t="s">
        <v>12334</v>
      </c>
      <c r="F2420" s="293"/>
      <c r="G2420" s="291"/>
      <c r="H2420" s="292">
        <v>0</v>
      </c>
      <c r="I2420" s="293" t="s">
        <v>4816</v>
      </c>
      <c r="J2420" s="293" t="s">
        <v>4817</v>
      </c>
      <c r="K2420" s="293" t="s">
        <v>4737</v>
      </c>
      <c r="L2420" s="293" t="s">
        <v>4738</v>
      </c>
      <c r="M2420" s="293" t="s">
        <v>5121</v>
      </c>
      <c r="N2420" s="293"/>
      <c r="O2420" s="293" t="s">
        <v>12299</v>
      </c>
      <c r="P2420" s="293" t="s">
        <v>12300</v>
      </c>
      <c r="Q2420" s="293" t="s">
        <v>4741</v>
      </c>
    </row>
    <row r="2421" spans="1:17" x14ac:dyDescent="0.25">
      <c r="A2421" s="293" t="s">
        <v>12554</v>
      </c>
      <c r="B2421" s="293" t="s">
        <v>12555</v>
      </c>
      <c r="C2421" s="293" t="s">
        <v>12556</v>
      </c>
      <c r="D2421" s="293"/>
      <c r="E2421" s="293" t="s">
        <v>12334</v>
      </c>
      <c r="F2421" s="293"/>
      <c r="G2421" s="291"/>
      <c r="H2421" s="292">
        <v>0</v>
      </c>
      <c r="I2421" s="293" t="s">
        <v>4816</v>
      </c>
      <c r="J2421" s="293" t="s">
        <v>4817</v>
      </c>
      <c r="K2421" s="293" t="s">
        <v>4737</v>
      </c>
      <c r="L2421" s="293" t="s">
        <v>4738</v>
      </c>
      <c r="M2421" s="293" t="s">
        <v>5121</v>
      </c>
      <c r="N2421" s="293"/>
      <c r="O2421" s="293" t="s">
        <v>12299</v>
      </c>
      <c r="P2421" s="293" t="s">
        <v>12300</v>
      </c>
      <c r="Q2421" s="293" t="s">
        <v>4741</v>
      </c>
    </row>
    <row r="2422" spans="1:17" x14ac:dyDescent="0.25">
      <c r="A2422" s="293" t="s">
        <v>12557</v>
      </c>
      <c r="B2422" s="293" t="s">
        <v>12558</v>
      </c>
      <c r="C2422" s="293" t="s">
        <v>12559</v>
      </c>
      <c r="D2422" s="293"/>
      <c r="E2422" s="293" t="s">
        <v>12334</v>
      </c>
      <c r="F2422" s="293"/>
      <c r="G2422" s="291"/>
      <c r="H2422" s="292">
        <v>0</v>
      </c>
      <c r="I2422" s="293" t="s">
        <v>4816</v>
      </c>
      <c r="J2422" s="293" t="s">
        <v>4817</v>
      </c>
      <c r="K2422" s="293" t="s">
        <v>4737</v>
      </c>
      <c r="L2422" s="293" t="s">
        <v>4738</v>
      </c>
      <c r="M2422" s="293" t="s">
        <v>5121</v>
      </c>
      <c r="N2422" s="293"/>
      <c r="O2422" s="293" t="s">
        <v>12299</v>
      </c>
      <c r="P2422" s="293" t="s">
        <v>12300</v>
      </c>
      <c r="Q2422" s="293" t="s">
        <v>4741</v>
      </c>
    </row>
    <row r="2423" spans="1:17" x14ac:dyDescent="0.25">
      <c r="A2423" s="293" t="s">
        <v>12560</v>
      </c>
      <c r="B2423" s="293" t="s">
        <v>12561</v>
      </c>
      <c r="C2423" s="293" t="s">
        <v>12562</v>
      </c>
      <c r="D2423" s="293"/>
      <c r="E2423" s="293" t="s">
        <v>12334</v>
      </c>
      <c r="F2423" s="293"/>
      <c r="G2423" s="291"/>
      <c r="H2423" s="292">
        <v>0</v>
      </c>
      <c r="I2423" s="293" t="s">
        <v>4939</v>
      </c>
      <c r="J2423" s="293" t="s">
        <v>4940</v>
      </c>
      <c r="K2423" s="293" t="s">
        <v>4737</v>
      </c>
      <c r="L2423" s="293" t="s">
        <v>4738</v>
      </c>
      <c r="M2423" s="293" t="s">
        <v>5121</v>
      </c>
      <c r="N2423" s="293"/>
      <c r="O2423" s="293" t="s">
        <v>12299</v>
      </c>
      <c r="P2423" s="293" t="s">
        <v>12300</v>
      </c>
      <c r="Q2423" s="293" t="s">
        <v>4741</v>
      </c>
    </row>
    <row r="2424" spans="1:17" x14ac:dyDescent="0.25">
      <c r="A2424" s="293" t="s">
        <v>12563</v>
      </c>
      <c r="B2424" s="293" t="s">
        <v>12564</v>
      </c>
      <c r="C2424" s="293" t="s">
        <v>12565</v>
      </c>
      <c r="D2424" s="293"/>
      <c r="E2424" s="293" t="s">
        <v>12334</v>
      </c>
      <c r="F2424" s="293"/>
      <c r="G2424" s="291"/>
      <c r="H2424" s="292">
        <v>0</v>
      </c>
      <c r="I2424" s="293" t="s">
        <v>4816</v>
      </c>
      <c r="J2424" s="293" t="s">
        <v>4817</v>
      </c>
      <c r="K2424" s="293" t="s">
        <v>4737</v>
      </c>
      <c r="L2424" s="293" t="s">
        <v>4738</v>
      </c>
      <c r="M2424" s="293" t="s">
        <v>5121</v>
      </c>
      <c r="N2424" s="293"/>
      <c r="O2424" s="293" t="s">
        <v>12299</v>
      </c>
      <c r="P2424" s="293" t="s">
        <v>12300</v>
      </c>
      <c r="Q2424" s="293" t="s">
        <v>4741</v>
      </c>
    </row>
    <row r="2425" spans="1:17" x14ac:dyDescent="0.25">
      <c r="A2425" s="293" t="s">
        <v>12566</v>
      </c>
      <c r="B2425" s="293" t="s">
        <v>12567</v>
      </c>
      <c r="C2425" s="293" t="s">
        <v>12568</v>
      </c>
      <c r="D2425" s="293"/>
      <c r="E2425" s="293" t="s">
        <v>12334</v>
      </c>
      <c r="F2425" s="293"/>
      <c r="G2425" s="291"/>
      <c r="H2425" s="292">
        <v>0</v>
      </c>
      <c r="I2425" s="293" t="s">
        <v>4939</v>
      </c>
      <c r="J2425" s="293" t="s">
        <v>4940</v>
      </c>
      <c r="K2425" s="293" t="s">
        <v>4737</v>
      </c>
      <c r="L2425" s="293" t="s">
        <v>4738</v>
      </c>
      <c r="M2425" s="293" t="s">
        <v>5121</v>
      </c>
      <c r="N2425" s="293"/>
      <c r="O2425" s="293" t="s">
        <v>12299</v>
      </c>
      <c r="P2425" s="293" t="s">
        <v>12300</v>
      </c>
      <c r="Q2425" s="293" t="s">
        <v>4741</v>
      </c>
    </row>
    <row r="2426" spans="1:17" x14ac:dyDescent="0.25">
      <c r="A2426" s="293" t="s">
        <v>12569</v>
      </c>
      <c r="B2426" s="293" t="s">
        <v>12570</v>
      </c>
      <c r="C2426" s="293" t="s">
        <v>12571</v>
      </c>
      <c r="D2426" s="293"/>
      <c r="E2426" s="293" t="s">
        <v>12334</v>
      </c>
      <c r="F2426" s="293"/>
      <c r="G2426" s="291"/>
      <c r="H2426" s="292">
        <v>0</v>
      </c>
      <c r="I2426" s="293" t="s">
        <v>4816</v>
      </c>
      <c r="J2426" s="293" t="s">
        <v>4817</v>
      </c>
      <c r="K2426" s="293" t="s">
        <v>4737</v>
      </c>
      <c r="L2426" s="293" t="s">
        <v>4738</v>
      </c>
      <c r="M2426" s="293" t="s">
        <v>5121</v>
      </c>
      <c r="N2426" s="293"/>
      <c r="O2426" s="293" t="s">
        <v>12299</v>
      </c>
      <c r="P2426" s="293" t="s">
        <v>12300</v>
      </c>
      <c r="Q2426" s="293" t="s">
        <v>4741</v>
      </c>
    </row>
    <row r="2427" spans="1:17" x14ac:dyDescent="0.25">
      <c r="A2427" s="293" t="s">
        <v>12572</v>
      </c>
      <c r="B2427" s="293" t="s">
        <v>12573</v>
      </c>
      <c r="C2427" s="293" t="s">
        <v>12574</v>
      </c>
      <c r="D2427" s="293"/>
      <c r="E2427" s="293" t="s">
        <v>12334</v>
      </c>
      <c r="F2427" s="293"/>
      <c r="G2427" s="291"/>
      <c r="H2427" s="292">
        <v>0</v>
      </c>
      <c r="I2427" s="293" t="s">
        <v>4816</v>
      </c>
      <c r="J2427" s="293" t="s">
        <v>4817</v>
      </c>
      <c r="K2427" s="293" t="s">
        <v>4737</v>
      </c>
      <c r="L2427" s="293" t="s">
        <v>4738</v>
      </c>
      <c r="M2427" s="293" t="s">
        <v>5121</v>
      </c>
      <c r="N2427" s="293"/>
      <c r="O2427" s="293" t="s">
        <v>12299</v>
      </c>
      <c r="P2427" s="293" t="s">
        <v>12300</v>
      </c>
      <c r="Q2427" s="293" t="s">
        <v>4741</v>
      </c>
    </row>
    <row r="2428" spans="1:17" x14ac:dyDescent="0.25">
      <c r="A2428" s="293" t="s">
        <v>12575</v>
      </c>
      <c r="B2428" s="293" t="s">
        <v>12576</v>
      </c>
      <c r="C2428" s="293" t="s">
        <v>12577</v>
      </c>
      <c r="D2428" s="293"/>
      <c r="E2428" s="293" t="s">
        <v>12334</v>
      </c>
      <c r="F2428" s="293"/>
      <c r="G2428" s="291"/>
      <c r="H2428" s="292">
        <v>0</v>
      </c>
      <c r="I2428" s="293" t="s">
        <v>4816</v>
      </c>
      <c r="J2428" s="293" t="s">
        <v>4817</v>
      </c>
      <c r="K2428" s="293" t="s">
        <v>4737</v>
      </c>
      <c r="L2428" s="293" t="s">
        <v>4738</v>
      </c>
      <c r="M2428" s="293" t="s">
        <v>5121</v>
      </c>
      <c r="N2428" s="293"/>
      <c r="O2428" s="293" t="s">
        <v>12299</v>
      </c>
      <c r="P2428" s="293" t="s">
        <v>12300</v>
      </c>
      <c r="Q2428" s="293" t="s">
        <v>4741</v>
      </c>
    </row>
    <row r="2429" spans="1:17" x14ac:dyDescent="0.25">
      <c r="A2429" s="293" t="s">
        <v>12578</v>
      </c>
      <c r="B2429" s="293" t="s">
        <v>12579</v>
      </c>
      <c r="C2429" s="293" t="s">
        <v>12580</v>
      </c>
      <c r="D2429" s="293"/>
      <c r="E2429" s="293" t="s">
        <v>12334</v>
      </c>
      <c r="F2429" s="293"/>
      <c r="G2429" s="291"/>
      <c r="H2429" s="292">
        <v>0</v>
      </c>
      <c r="I2429" s="293" t="s">
        <v>4816</v>
      </c>
      <c r="J2429" s="293" t="s">
        <v>4817</v>
      </c>
      <c r="K2429" s="293" t="s">
        <v>4737</v>
      </c>
      <c r="L2429" s="293" t="s">
        <v>4738</v>
      </c>
      <c r="M2429" s="293" t="s">
        <v>5121</v>
      </c>
      <c r="N2429" s="293"/>
      <c r="O2429" s="293" t="s">
        <v>12299</v>
      </c>
      <c r="P2429" s="293" t="s">
        <v>12300</v>
      </c>
      <c r="Q2429" s="293" t="s">
        <v>4741</v>
      </c>
    </row>
    <row r="2430" spans="1:17" x14ac:dyDescent="0.25">
      <c r="A2430" s="293" t="s">
        <v>12581</v>
      </c>
      <c r="B2430" s="293" t="s">
        <v>12582</v>
      </c>
      <c r="C2430" s="293" t="s">
        <v>12583</v>
      </c>
      <c r="D2430" s="293"/>
      <c r="E2430" s="293" t="s">
        <v>12334</v>
      </c>
      <c r="F2430" s="293"/>
      <c r="G2430" s="291"/>
      <c r="H2430" s="292">
        <v>0</v>
      </c>
      <c r="I2430" s="293" t="s">
        <v>4816</v>
      </c>
      <c r="J2430" s="293" t="s">
        <v>4817</v>
      </c>
      <c r="K2430" s="293" t="s">
        <v>4737</v>
      </c>
      <c r="L2430" s="293" t="s">
        <v>4738</v>
      </c>
      <c r="M2430" s="293" t="s">
        <v>5121</v>
      </c>
      <c r="N2430" s="293"/>
      <c r="O2430" s="293" t="s">
        <v>12299</v>
      </c>
      <c r="P2430" s="293" t="s">
        <v>12300</v>
      </c>
      <c r="Q2430" s="293" t="s">
        <v>4741</v>
      </c>
    </row>
    <row r="2431" spans="1:17" x14ac:dyDescent="0.25">
      <c r="A2431" s="293" t="s">
        <v>12584</v>
      </c>
      <c r="B2431" s="293" t="s">
        <v>12585</v>
      </c>
      <c r="C2431" s="293" t="s">
        <v>12586</v>
      </c>
      <c r="D2431" s="293"/>
      <c r="E2431" s="293" t="s">
        <v>12334</v>
      </c>
      <c r="F2431" s="293"/>
      <c r="G2431" s="291"/>
      <c r="H2431" s="292">
        <v>0</v>
      </c>
      <c r="I2431" s="293" t="s">
        <v>4939</v>
      </c>
      <c r="J2431" s="293" t="s">
        <v>4940</v>
      </c>
      <c r="K2431" s="293" t="s">
        <v>4737</v>
      </c>
      <c r="L2431" s="293" t="s">
        <v>4738</v>
      </c>
      <c r="M2431" s="293" t="s">
        <v>5121</v>
      </c>
      <c r="N2431" s="293"/>
      <c r="O2431" s="293" t="s">
        <v>12299</v>
      </c>
      <c r="P2431" s="293" t="s">
        <v>12300</v>
      </c>
      <c r="Q2431" s="293" t="s">
        <v>4741</v>
      </c>
    </row>
    <row r="2432" spans="1:17" x14ac:dyDescent="0.25">
      <c r="A2432" s="293" t="s">
        <v>12587</v>
      </c>
      <c r="B2432" s="293" t="s">
        <v>12588</v>
      </c>
      <c r="C2432" s="293" t="s">
        <v>12589</v>
      </c>
      <c r="D2432" s="293"/>
      <c r="E2432" s="293" t="s">
        <v>12334</v>
      </c>
      <c r="F2432" s="293"/>
      <c r="G2432" s="291"/>
      <c r="H2432" s="292">
        <v>0</v>
      </c>
      <c r="I2432" s="293" t="s">
        <v>4816</v>
      </c>
      <c r="J2432" s="293" t="s">
        <v>4817</v>
      </c>
      <c r="K2432" s="293" t="s">
        <v>4737</v>
      </c>
      <c r="L2432" s="293" t="s">
        <v>4738</v>
      </c>
      <c r="M2432" s="293" t="s">
        <v>5121</v>
      </c>
      <c r="N2432" s="293"/>
      <c r="O2432" s="293" t="s">
        <v>12299</v>
      </c>
      <c r="P2432" s="293" t="s">
        <v>12300</v>
      </c>
      <c r="Q2432" s="293" t="s">
        <v>4741</v>
      </c>
    </row>
    <row r="2433" spans="1:17" x14ac:dyDescent="0.25">
      <c r="A2433" s="293" t="s">
        <v>12590</v>
      </c>
      <c r="B2433" s="293" t="s">
        <v>12591</v>
      </c>
      <c r="C2433" s="293" t="s">
        <v>12592</v>
      </c>
      <c r="D2433" s="293"/>
      <c r="E2433" s="293" t="s">
        <v>12334</v>
      </c>
      <c r="F2433" s="293"/>
      <c r="G2433" s="291"/>
      <c r="H2433" s="292">
        <v>0</v>
      </c>
      <c r="I2433" s="293" t="s">
        <v>4788</v>
      </c>
      <c r="J2433" s="293" t="s">
        <v>4789</v>
      </c>
      <c r="K2433" s="293" t="s">
        <v>4737</v>
      </c>
      <c r="L2433" s="293" t="s">
        <v>4738</v>
      </c>
      <c r="M2433" s="293" t="s">
        <v>4824</v>
      </c>
      <c r="N2433" s="293"/>
      <c r="O2433" s="293" t="s">
        <v>12299</v>
      </c>
      <c r="P2433" s="293" t="s">
        <v>12300</v>
      </c>
      <c r="Q2433" s="293" t="s">
        <v>4741</v>
      </c>
    </row>
    <row r="2434" spans="1:17" x14ac:dyDescent="0.25">
      <c r="A2434" s="293" t="s">
        <v>12593</v>
      </c>
      <c r="B2434" s="293" t="s">
        <v>12594</v>
      </c>
      <c r="C2434" s="293" t="s">
        <v>12595</v>
      </c>
      <c r="D2434" s="293"/>
      <c r="E2434" s="293" t="s">
        <v>12334</v>
      </c>
      <c r="F2434" s="293"/>
      <c r="G2434" s="291"/>
      <c r="H2434" s="292">
        <v>0</v>
      </c>
      <c r="I2434" s="293" t="s">
        <v>4788</v>
      </c>
      <c r="J2434" s="293" t="s">
        <v>4789</v>
      </c>
      <c r="K2434" s="293" t="s">
        <v>4737</v>
      </c>
      <c r="L2434" s="293" t="s">
        <v>4738</v>
      </c>
      <c r="M2434" s="293" t="s">
        <v>4824</v>
      </c>
      <c r="N2434" s="293"/>
      <c r="O2434" s="293" t="s">
        <v>12299</v>
      </c>
      <c r="P2434" s="293" t="s">
        <v>12300</v>
      </c>
      <c r="Q2434" s="293" t="s">
        <v>4741</v>
      </c>
    </row>
    <row r="2435" spans="1:17" x14ac:dyDescent="0.25">
      <c r="A2435" s="293" t="s">
        <v>12596</v>
      </c>
      <c r="B2435" s="293" t="s">
        <v>12597</v>
      </c>
      <c r="C2435" s="293" t="s">
        <v>12598</v>
      </c>
      <c r="D2435" s="293"/>
      <c r="E2435" s="293" t="s">
        <v>12334</v>
      </c>
      <c r="F2435" s="293"/>
      <c r="G2435" s="291"/>
      <c r="H2435" s="292">
        <v>0</v>
      </c>
      <c r="I2435" s="293" t="s">
        <v>4828</v>
      </c>
      <c r="J2435" s="293" t="s">
        <v>4829</v>
      </c>
      <c r="K2435" s="293" t="s">
        <v>4737</v>
      </c>
      <c r="L2435" s="293" t="s">
        <v>4738</v>
      </c>
      <c r="M2435" s="293" t="s">
        <v>4824</v>
      </c>
      <c r="N2435" s="293"/>
      <c r="O2435" s="293" t="s">
        <v>12299</v>
      </c>
      <c r="P2435" s="293" t="s">
        <v>12300</v>
      </c>
      <c r="Q2435" s="293" t="s">
        <v>4741</v>
      </c>
    </row>
    <row r="2436" spans="1:17" x14ac:dyDescent="0.25">
      <c r="A2436" s="293" t="s">
        <v>12599</v>
      </c>
      <c r="B2436" s="293" t="s">
        <v>12600</v>
      </c>
      <c r="C2436" s="293" t="s">
        <v>12601</v>
      </c>
      <c r="D2436" s="293"/>
      <c r="E2436" s="293" t="s">
        <v>12334</v>
      </c>
      <c r="F2436" s="293"/>
      <c r="G2436" s="291"/>
      <c r="H2436" s="292">
        <v>0</v>
      </c>
      <c r="I2436" s="293" t="s">
        <v>4828</v>
      </c>
      <c r="J2436" s="293" t="s">
        <v>4829</v>
      </c>
      <c r="K2436" s="293" t="s">
        <v>4737</v>
      </c>
      <c r="L2436" s="293" t="s">
        <v>4738</v>
      </c>
      <c r="M2436" s="293" t="s">
        <v>4824</v>
      </c>
      <c r="N2436" s="293"/>
      <c r="O2436" s="293" t="s">
        <v>12299</v>
      </c>
      <c r="P2436" s="293" t="s">
        <v>12300</v>
      </c>
      <c r="Q2436" s="293" t="s">
        <v>4741</v>
      </c>
    </row>
    <row r="2437" spans="1:17" x14ac:dyDescent="0.25">
      <c r="A2437" s="293" t="s">
        <v>12602</v>
      </c>
      <c r="B2437" s="293" t="s">
        <v>12603</v>
      </c>
      <c r="C2437" s="293" t="s">
        <v>12604</v>
      </c>
      <c r="D2437" s="293"/>
      <c r="E2437" s="293" t="s">
        <v>12334</v>
      </c>
      <c r="F2437" s="293"/>
      <c r="G2437" s="291"/>
      <c r="H2437" s="292">
        <v>0</v>
      </c>
      <c r="I2437" s="293" t="s">
        <v>4788</v>
      </c>
      <c r="J2437" s="293" t="s">
        <v>4789</v>
      </c>
      <c r="K2437" s="293" t="s">
        <v>4737</v>
      </c>
      <c r="L2437" s="293" t="s">
        <v>4738</v>
      </c>
      <c r="M2437" s="293" t="s">
        <v>4824</v>
      </c>
      <c r="N2437" s="293"/>
      <c r="O2437" s="293" t="s">
        <v>12299</v>
      </c>
      <c r="P2437" s="293" t="s">
        <v>12300</v>
      </c>
      <c r="Q2437" s="293" t="s">
        <v>4741</v>
      </c>
    </row>
    <row r="2438" spans="1:17" x14ac:dyDescent="0.25">
      <c r="A2438" s="293" t="s">
        <v>12605</v>
      </c>
      <c r="B2438" s="293" t="s">
        <v>12606</v>
      </c>
      <c r="C2438" s="293" t="s">
        <v>4750</v>
      </c>
      <c r="D2438" s="293"/>
      <c r="E2438" s="293" t="s">
        <v>12334</v>
      </c>
      <c r="F2438" s="293"/>
      <c r="G2438" s="291"/>
      <c r="H2438" s="292">
        <v>0</v>
      </c>
      <c r="I2438" s="293" t="s">
        <v>4828</v>
      </c>
      <c r="J2438" s="293" t="s">
        <v>4829</v>
      </c>
      <c r="K2438" s="293" t="s">
        <v>4737</v>
      </c>
      <c r="L2438" s="293" t="s">
        <v>4738</v>
      </c>
      <c r="M2438" s="293"/>
      <c r="N2438" s="293"/>
      <c r="O2438" s="293" t="s">
        <v>12299</v>
      </c>
      <c r="P2438" s="293" t="s">
        <v>12300</v>
      </c>
      <c r="Q2438" s="293" t="s">
        <v>4741</v>
      </c>
    </row>
    <row r="2439" spans="1:17" x14ac:dyDescent="0.25">
      <c r="A2439" s="293" t="s">
        <v>12607</v>
      </c>
      <c r="B2439" s="293" t="s">
        <v>12608</v>
      </c>
      <c r="C2439" s="293" t="s">
        <v>12609</v>
      </c>
      <c r="D2439" s="293"/>
      <c r="E2439" s="293" t="s">
        <v>12334</v>
      </c>
      <c r="F2439" s="293"/>
      <c r="G2439" s="291"/>
      <c r="H2439" s="292">
        <v>0</v>
      </c>
      <c r="I2439" s="293" t="s">
        <v>4788</v>
      </c>
      <c r="J2439" s="293" t="s">
        <v>4789</v>
      </c>
      <c r="K2439" s="293" t="s">
        <v>4737</v>
      </c>
      <c r="L2439" s="293" t="s">
        <v>4738</v>
      </c>
      <c r="M2439" s="293" t="s">
        <v>4824</v>
      </c>
      <c r="N2439" s="293"/>
      <c r="O2439" s="293" t="s">
        <v>12299</v>
      </c>
      <c r="P2439" s="293" t="s">
        <v>12300</v>
      </c>
      <c r="Q2439" s="293" t="s">
        <v>4741</v>
      </c>
    </row>
    <row r="2440" spans="1:17" x14ac:dyDescent="0.25">
      <c r="A2440" s="293" t="s">
        <v>12610</v>
      </c>
      <c r="B2440" s="293" t="s">
        <v>12611</v>
      </c>
      <c r="C2440" s="293" t="s">
        <v>12612</v>
      </c>
      <c r="D2440" s="293"/>
      <c r="E2440" s="293" t="s">
        <v>12334</v>
      </c>
      <c r="F2440" s="293"/>
      <c r="G2440" s="291"/>
      <c r="H2440" s="292">
        <v>0</v>
      </c>
      <c r="I2440" s="293" t="s">
        <v>4788</v>
      </c>
      <c r="J2440" s="293" t="s">
        <v>4789</v>
      </c>
      <c r="K2440" s="293" t="s">
        <v>4737</v>
      </c>
      <c r="L2440" s="293" t="s">
        <v>4738</v>
      </c>
      <c r="M2440" s="293" t="s">
        <v>4824</v>
      </c>
      <c r="N2440" s="293"/>
      <c r="O2440" s="293" t="s">
        <v>12299</v>
      </c>
      <c r="P2440" s="293" t="s">
        <v>12300</v>
      </c>
      <c r="Q2440" s="293" t="s">
        <v>4741</v>
      </c>
    </row>
    <row r="2441" spans="1:17" x14ac:dyDescent="0.25">
      <c r="A2441" s="293" t="s">
        <v>12613</v>
      </c>
      <c r="B2441" s="293" t="s">
        <v>12614</v>
      </c>
      <c r="C2441" s="293" t="s">
        <v>12615</v>
      </c>
      <c r="D2441" s="293"/>
      <c r="E2441" s="293" t="s">
        <v>12334</v>
      </c>
      <c r="F2441" s="293"/>
      <c r="G2441" s="291"/>
      <c r="H2441" s="292">
        <v>0</v>
      </c>
      <c r="I2441" s="293" t="s">
        <v>4828</v>
      </c>
      <c r="J2441" s="293" t="s">
        <v>4829</v>
      </c>
      <c r="K2441" s="293" t="s">
        <v>4737</v>
      </c>
      <c r="L2441" s="293" t="s">
        <v>4738</v>
      </c>
      <c r="M2441" s="293" t="s">
        <v>4824</v>
      </c>
      <c r="N2441" s="293"/>
      <c r="O2441" s="293" t="s">
        <v>12299</v>
      </c>
      <c r="P2441" s="293" t="s">
        <v>12300</v>
      </c>
      <c r="Q2441" s="293" t="s">
        <v>4741</v>
      </c>
    </row>
    <row r="2442" spans="1:17" x14ac:dyDescent="0.25">
      <c r="A2442" s="293" t="s">
        <v>12616</v>
      </c>
      <c r="B2442" s="293" t="s">
        <v>12617</v>
      </c>
      <c r="C2442" s="293" t="s">
        <v>12618</v>
      </c>
      <c r="D2442" s="293"/>
      <c r="E2442" s="293" t="s">
        <v>12334</v>
      </c>
      <c r="F2442" s="293"/>
      <c r="G2442" s="291"/>
      <c r="H2442" s="292">
        <v>0</v>
      </c>
      <c r="I2442" s="293" t="s">
        <v>4788</v>
      </c>
      <c r="J2442" s="293" t="s">
        <v>4789</v>
      </c>
      <c r="K2442" s="293" t="s">
        <v>4737</v>
      </c>
      <c r="L2442" s="293" t="s">
        <v>4738</v>
      </c>
      <c r="M2442" s="293" t="s">
        <v>4824</v>
      </c>
      <c r="N2442" s="293"/>
      <c r="O2442" s="293" t="s">
        <v>12299</v>
      </c>
      <c r="P2442" s="293" t="s">
        <v>12300</v>
      </c>
      <c r="Q2442" s="293" t="s">
        <v>4741</v>
      </c>
    </row>
    <row r="2443" spans="1:17" x14ac:dyDescent="0.25">
      <c r="A2443" s="293" t="s">
        <v>12619</v>
      </c>
      <c r="B2443" s="293" t="s">
        <v>12620</v>
      </c>
      <c r="C2443" s="293" t="s">
        <v>12621</v>
      </c>
      <c r="D2443" s="293"/>
      <c r="E2443" s="293" t="s">
        <v>12334</v>
      </c>
      <c r="F2443" s="293"/>
      <c r="G2443" s="291"/>
      <c r="H2443" s="292">
        <v>0</v>
      </c>
      <c r="I2443" s="293" t="s">
        <v>4788</v>
      </c>
      <c r="J2443" s="293" t="s">
        <v>4789</v>
      </c>
      <c r="K2443" s="293" t="s">
        <v>4737</v>
      </c>
      <c r="L2443" s="293" t="s">
        <v>4738</v>
      </c>
      <c r="M2443" s="293" t="s">
        <v>4824</v>
      </c>
      <c r="N2443" s="293"/>
      <c r="O2443" s="293" t="s">
        <v>12299</v>
      </c>
      <c r="P2443" s="293" t="s">
        <v>12300</v>
      </c>
      <c r="Q2443" s="293" t="s">
        <v>4741</v>
      </c>
    </row>
    <row r="2444" spans="1:17" x14ac:dyDescent="0.25">
      <c r="A2444" s="293" t="s">
        <v>12622</v>
      </c>
      <c r="B2444" s="293" t="s">
        <v>12623</v>
      </c>
      <c r="C2444" s="293" t="s">
        <v>12624</v>
      </c>
      <c r="D2444" s="293"/>
      <c r="E2444" s="293" t="s">
        <v>12334</v>
      </c>
      <c r="F2444" s="293"/>
      <c r="G2444" s="291"/>
      <c r="H2444" s="292">
        <v>0</v>
      </c>
      <c r="I2444" s="293" t="s">
        <v>4788</v>
      </c>
      <c r="J2444" s="293" t="s">
        <v>4789</v>
      </c>
      <c r="K2444" s="293" t="s">
        <v>4737</v>
      </c>
      <c r="L2444" s="293" t="s">
        <v>4738</v>
      </c>
      <c r="M2444" s="293" t="s">
        <v>4880</v>
      </c>
      <c r="N2444" s="293"/>
      <c r="O2444" s="293" t="s">
        <v>12299</v>
      </c>
      <c r="P2444" s="293" t="s">
        <v>12300</v>
      </c>
      <c r="Q2444" s="293" t="s">
        <v>4741</v>
      </c>
    </row>
    <row r="2445" spans="1:17" x14ac:dyDescent="0.25">
      <c r="A2445" s="293" t="s">
        <v>12625</v>
      </c>
      <c r="B2445" s="293" t="s">
        <v>12626</v>
      </c>
      <c r="C2445" s="293" t="s">
        <v>12627</v>
      </c>
      <c r="D2445" s="293"/>
      <c r="E2445" s="293" t="s">
        <v>12334</v>
      </c>
      <c r="F2445" s="293"/>
      <c r="G2445" s="291"/>
      <c r="H2445" s="292">
        <v>0</v>
      </c>
      <c r="I2445" s="293" t="s">
        <v>4788</v>
      </c>
      <c r="J2445" s="293" t="s">
        <v>4789</v>
      </c>
      <c r="K2445" s="293" t="s">
        <v>4737</v>
      </c>
      <c r="L2445" s="293" t="s">
        <v>4738</v>
      </c>
      <c r="M2445" s="293" t="s">
        <v>4880</v>
      </c>
      <c r="N2445" s="293"/>
      <c r="O2445" s="293" t="s">
        <v>12299</v>
      </c>
      <c r="P2445" s="293" t="s">
        <v>12300</v>
      </c>
      <c r="Q2445" s="293" t="s">
        <v>4741</v>
      </c>
    </row>
    <row r="2446" spans="1:17" x14ac:dyDescent="0.25">
      <c r="A2446" s="293" t="s">
        <v>12628</v>
      </c>
      <c r="B2446" s="293" t="s">
        <v>12629</v>
      </c>
      <c r="C2446" s="293" t="s">
        <v>12630</v>
      </c>
      <c r="D2446" s="293"/>
      <c r="E2446" s="293" t="s">
        <v>12334</v>
      </c>
      <c r="F2446" s="293"/>
      <c r="G2446" s="291"/>
      <c r="H2446" s="292">
        <v>0</v>
      </c>
      <c r="I2446" s="293" t="s">
        <v>4788</v>
      </c>
      <c r="J2446" s="293" t="s">
        <v>4789</v>
      </c>
      <c r="K2446" s="293" t="s">
        <v>4737</v>
      </c>
      <c r="L2446" s="293" t="s">
        <v>4738</v>
      </c>
      <c r="M2446" s="293" t="s">
        <v>4880</v>
      </c>
      <c r="N2446" s="293"/>
      <c r="O2446" s="293" t="s">
        <v>12299</v>
      </c>
      <c r="P2446" s="293" t="s">
        <v>12300</v>
      </c>
      <c r="Q2446" s="293" t="s">
        <v>4741</v>
      </c>
    </row>
    <row r="2447" spans="1:17" x14ac:dyDescent="0.25">
      <c r="A2447" s="293" t="s">
        <v>12631</v>
      </c>
      <c r="B2447" s="293" t="s">
        <v>12632</v>
      </c>
      <c r="C2447" s="293" t="s">
        <v>12633</v>
      </c>
      <c r="D2447" s="293"/>
      <c r="E2447" s="293" t="s">
        <v>12334</v>
      </c>
      <c r="F2447" s="293"/>
      <c r="G2447" s="291"/>
      <c r="H2447" s="292">
        <v>0</v>
      </c>
      <c r="I2447" s="293" t="s">
        <v>4788</v>
      </c>
      <c r="J2447" s="293" t="s">
        <v>4789</v>
      </c>
      <c r="K2447" s="293" t="s">
        <v>4737</v>
      </c>
      <c r="L2447" s="293" t="s">
        <v>4738</v>
      </c>
      <c r="M2447" s="293" t="s">
        <v>4880</v>
      </c>
      <c r="N2447" s="293"/>
      <c r="O2447" s="293" t="s">
        <v>12299</v>
      </c>
      <c r="P2447" s="293" t="s">
        <v>12300</v>
      </c>
      <c r="Q2447" s="293" t="s">
        <v>4741</v>
      </c>
    </row>
    <row r="2448" spans="1:17" x14ac:dyDescent="0.25">
      <c r="A2448" s="293" t="s">
        <v>12634</v>
      </c>
      <c r="B2448" s="293" t="s">
        <v>12635</v>
      </c>
      <c r="C2448" s="293" t="s">
        <v>12636</v>
      </c>
      <c r="D2448" s="293"/>
      <c r="E2448" s="293" t="s">
        <v>12334</v>
      </c>
      <c r="F2448" s="293"/>
      <c r="G2448" s="291"/>
      <c r="H2448" s="292">
        <v>0</v>
      </c>
      <c r="I2448" s="293" t="s">
        <v>4828</v>
      </c>
      <c r="J2448" s="293" t="s">
        <v>4829</v>
      </c>
      <c r="K2448" s="293" t="s">
        <v>4737</v>
      </c>
      <c r="L2448" s="293" t="s">
        <v>4738</v>
      </c>
      <c r="M2448" s="293" t="s">
        <v>4880</v>
      </c>
      <c r="N2448" s="293"/>
      <c r="O2448" s="293" t="s">
        <v>12299</v>
      </c>
      <c r="P2448" s="293" t="s">
        <v>12300</v>
      </c>
      <c r="Q2448" s="293" t="s">
        <v>4741</v>
      </c>
    </row>
    <row r="2449" spans="1:17" x14ac:dyDescent="0.25">
      <c r="A2449" s="293" t="s">
        <v>12637</v>
      </c>
      <c r="B2449" s="293" t="s">
        <v>12638</v>
      </c>
      <c r="C2449" s="293" t="s">
        <v>12639</v>
      </c>
      <c r="D2449" s="293"/>
      <c r="E2449" s="293" t="s">
        <v>12334</v>
      </c>
      <c r="F2449" s="293"/>
      <c r="G2449" s="291"/>
      <c r="H2449" s="292">
        <v>0</v>
      </c>
      <c r="I2449" s="293" t="s">
        <v>4788</v>
      </c>
      <c r="J2449" s="293" t="s">
        <v>4789</v>
      </c>
      <c r="K2449" s="293" t="s">
        <v>4737</v>
      </c>
      <c r="L2449" s="293" t="s">
        <v>4738</v>
      </c>
      <c r="M2449" s="293" t="s">
        <v>4880</v>
      </c>
      <c r="N2449" s="293"/>
      <c r="O2449" s="293" t="s">
        <v>12299</v>
      </c>
      <c r="P2449" s="293" t="s">
        <v>12300</v>
      </c>
      <c r="Q2449" s="293" t="s">
        <v>4741</v>
      </c>
    </row>
    <row r="2450" spans="1:17" x14ac:dyDescent="0.25">
      <c r="A2450" s="293" t="s">
        <v>12640</v>
      </c>
      <c r="B2450" s="293" t="s">
        <v>12641</v>
      </c>
      <c r="C2450" s="293" t="s">
        <v>12642</v>
      </c>
      <c r="D2450" s="293"/>
      <c r="E2450" s="293" t="s">
        <v>12334</v>
      </c>
      <c r="F2450" s="293"/>
      <c r="G2450" s="291"/>
      <c r="H2450" s="292">
        <v>0</v>
      </c>
      <c r="I2450" s="293" t="s">
        <v>4828</v>
      </c>
      <c r="J2450" s="293" t="s">
        <v>4829</v>
      </c>
      <c r="K2450" s="293" t="s">
        <v>4737</v>
      </c>
      <c r="L2450" s="293" t="s">
        <v>4738</v>
      </c>
      <c r="M2450" s="293" t="s">
        <v>4880</v>
      </c>
      <c r="N2450" s="293"/>
      <c r="O2450" s="293" t="s">
        <v>12299</v>
      </c>
      <c r="P2450" s="293" t="s">
        <v>12300</v>
      </c>
      <c r="Q2450" s="293" t="s">
        <v>4741</v>
      </c>
    </row>
    <row r="2451" spans="1:17" x14ac:dyDescent="0.25">
      <c r="A2451" s="293" t="s">
        <v>12643</v>
      </c>
      <c r="B2451" s="293" t="s">
        <v>12644</v>
      </c>
      <c r="C2451" s="293" t="s">
        <v>12645</v>
      </c>
      <c r="D2451" s="293"/>
      <c r="E2451" s="293" t="s">
        <v>12334</v>
      </c>
      <c r="F2451" s="293"/>
      <c r="G2451" s="291"/>
      <c r="H2451" s="292">
        <v>0</v>
      </c>
      <c r="I2451" s="293" t="s">
        <v>4788</v>
      </c>
      <c r="J2451" s="293" t="s">
        <v>4789</v>
      </c>
      <c r="K2451" s="293" t="s">
        <v>4737</v>
      </c>
      <c r="L2451" s="293" t="s">
        <v>4738</v>
      </c>
      <c r="M2451" s="293" t="s">
        <v>4880</v>
      </c>
      <c r="N2451" s="293"/>
      <c r="O2451" s="293" t="s">
        <v>12299</v>
      </c>
      <c r="P2451" s="293" t="s">
        <v>12300</v>
      </c>
      <c r="Q2451" s="293" t="s">
        <v>4741</v>
      </c>
    </row>
    <row r="2452" spans="1:17" x14ac:dyDescent="0.25">
      <c r="A2452" s="293" t="s">
        <v>12646</v>
      </c>
      <c r="B2452" s="293" t="s">
        <v>12647</v>
      </c>
      <c r="C2452" s="293" t="s">
        <v>12648</v>
      </c>
      <c r="D2452" s="293"/>
      <c r="E2452" s="293" t="s">
        <v>12334</v>
      </c>
      <c r="F2452" s="293"/>
      <c r="G2452" s="291"/>
      <c r="H2452" s="292">
        <v>0</v>
      </c>
      <c r="I2452" s="293" t="s">
        <v>4828</v>
      </c>
      <c r="J2452" s="293" t="s">
        <v>4829</v>
      </c>
      <c r="K2452" s="293" t="s">
        <v>4737</v>
      </c>
      <c r="L2452" s="293" t="s">
        <v>4738</v>
      </c>
      <c r="M2452" s="293" t="s">
        <v>4880</v>
      </c>
      <c r="N2452" s="293"/>
      <c r="O2452" s="293" t="s">
        <v>12299</v>
      </c>
      <c r="P2452" s="293" t="s">
        <v>12300</v>
      </c>
      <c r="Q2452" s="293" t="s">
        <v>4741</v>
      </c>
    </row>
    <row r="2453" spans="1:17" x14ac:dyDescent="0.25">
      <c r="A2453" s="293" t="s">
        <v>12649</v>
      </c>
      <c r="B2453" s="293" t="s">
        <v>12650</v>
      </c>
      <c r="C2453" s="293" t="s">
        <v>12651</v>
      </c>
      <c r="D2453" s="293"/>
      <c r="E2453" s="293" t="s">
        <v>12334</v>
      </c>
      <c r="F2453" s="293"/>
      <c r="G2453" s="291"/>
      <c r="H2453" s="292">
        <v>0</v>
      </c>
      <c r="I2453" s="293" t="s">
        <v>4788</v>
      </c>
      <c r="J2453" s="293" t="s">
        <v>4789</v>
      </c>
      <c r="K2453" s="293" t="s">
        <v>4737</v>
      </c>
      <c r="L2453" s="293" t="s">
        <v>4738</v>
      </c>
      <c r="M2453" s="293" t="s">
        <v>4880</v>
      </c>
      <c r="N2453" s="293"/>
      <c r="O2453" s="293" t="s">
        <v>12299</v>
      </c>
      <c r="P2453" s="293" t="s">
        <v>12300</v>
      </c>
      <c r="Q2453" s="293" t="s">
        <v>4741</v>
      </c>
    </row>
    <row r="2454" spans="1:17" x14ac:dyDescent="0.25">
      <c r="A2454" s="293" t="s">
        <v>12652</v>
      </c>
      <c r="B2454" s="293" t="s">
        <v>12653</v>
      </c>
      <c r="C2454" s="293" t="s">
        <v>12654</v>
      </c>
      <c r="D2454" s="293"/>
      <c r="E2454" s="293" t="s">
        <v>12334</v>
      </c>
      <c r="F2454" s="293"/>
      <c r="G2454" s="291"/>
      <c r="H2454" s="292">
        <v>0</v>
      </c>
      <c r="I2454" s="293" t="s">
        <v>4828</v>
      </c>
      <c r="J2454" s="293" t="s">
        <v>4829</v>
      </c>
      <c r="K2454" s="293" t="s">
        <v>4737</v>
      </c>
      <c r="L2454" s="293" t="s">
        <v>4738</v>
      </c>
      <c r="M2454" s="293" t="s">
        <v>4880</v>
      </c>
      <c r="N2454" s="293"/>
      <c r="O2454" s="293" t="s">
        <v>12299</v>
      </c>
      <c r="P2454" s="293" t="s">
        <v>12300</v>
      </c>
      <c r="Q2454" s="293" t="s">
        <v>4741</v>
      </c>
    </row>
    <row r="2455" spans="1:17" x14ac:dyDescent="0.25">
      <c r="A2455" s="293" t="s">
        <v>12655</v>
      </c>
      <c r="B2455" s="293" t="s">
        <v>12656</v>
      </c>
      <c r="C2455" s="293" t="s">
        <v>12657</v>
      </c>
      <c r="D2455" s="293"/>
      <c r="E2455" s="293" t="s">
        <v>12334</v>
      </c>
      <c r="F2455" s="293"/>
      <c r="G2455" s="291"/>
      <c r="H2455" s="292">
        <v>0</v>
      </c>
      <c r="I2455" s="293" t="s">
        <v>4828</v>
      </c>
      <c r="J2455" s="293" t="s">
        <v>4829</v>
      </c>
      <c r="K2455" s="293" t="s">
        <v>4737</v>
      </c>
      <c r="L2455" s="293" t="s">
        <v>4738</v>
      </c>
      <c r="M2455" s="293" t="s">
        <v>4880</v>
      </c>
      <c r="N2455" s="293"/>
      <c r="O2455" s="293" t="s">
        <v>12299</v>
      </c>
      <c r="P2455" s="293" t="s">
        <v>12300</v>
      </c>
      <c r="Q2455" s="293" t="s">
        <v>4741</v>
      </c>
    </row>
    <row r="2456" spans="1:17" x14ac:dyDescent="0.25">
      <c r="A2456" s="293" t="s">
        <v>12658</v>
      </c>
      <c r="B2456" s="293" t="s">
        <v>12659</v>
      </c>
      <c r="C2456" s="293" t="s">
        <v>12660</v>
      </c>
      <c r="D2456" s="293"/>
      <c r="E2456" s="293" t="s">
        <v>12334</v>
      </c>
      <c r="F2456" s="293"/>
      <c r="G2456" s="291"/>
      <c r="H2456" s="292">
        <v>0</v>
      </c>
      <c r="I2456" s="293" t="s">
        <v>4788</v>
      </c>
      <c r="J2456" s="293" t="s">
        <v>4789</v>
      </c>
      <c r="K2456" s="293" t="s">
        <v>4737</v>
      </c>
      <c r="L2456" s="293" t="s">
        <v>4738</v>
      </c>
      <c r="M2456" s="293" t="s">
        <v>4880</v>
      </c>
      <c r="N2456" s="293"/>
      <c r="O2456" s="293" t="s">
        <v>12299</v>
      </c>
      <c r="P2456" s="293" t="s">
        <v>12300</v>
      </c>
      <c r="Q2456" s="293" t="s">
        <v>4741</v>
      </c>
    </row>
    <row r="2457" spans="1:17" x14ac:dyDescent="0.25">
      <c r="A2457" s="293" t="s">
        <v>12661</v>
      </c>
      <c r="B2457" s="293" t="s">
        <v>12662</v>
      </c>
      <c r="C2457" s="293" t="s">
        <v>12663</v>
      </c>
      <c r="D2457" s="293"/>
      <c r="E2457" s="293" t="s">
        <v>12334</v>
      </c>
      <c r="F2457" s="293"/>
      <c r="G2457" s="291"/>
      <c r="H2457" s="292">
        <v>0</v>
      </c>
      <c r="I2457" s="293" t="s">
        <v>4788</v>
      </c>
      <c r="J2457" s="293" t="s">
        <v>4789</v>
      </c>
      <c r="K2457" s="293" t="s">
        <v>4737</v>
      </c>
      <c r="L2457" s="293" t="s">
        <v>4738</v>
      </c>
      <c r="M2457" s="293" t="s">
        <v>4880</v>
      </c>
      <c r="N2457" s="293"/>
      <c r="O2457" s="293" t="s">
        <v>12299</v>
      </c>
      <c r="P2457" s="293" t="s">
        <v>12300</v>
      </c>
      <c r="Q2457" s="293" t="s">
        <v>4741</v>
      </c>
    </row>
    <row r="2458" spans="1:17" x14ac:dyDescent="0.25">
      <c r="A2458" s="293" t="s">
        <v>12664</v>
      </c>
      <c r="B2458" s="293" t="s">
        <v>12665</v>
      </c>
      <c r="C2458" s="293" t="s">
        <v>12666</v>
      </c>
      <c r="D2458" s="293"/>
      <c r="E2458" s="293" t="s">
        <v>12334</v>
      </c>
      <c r="F2458" s="293"/>
      <c r="G2458" s="291"/>
      <c r="H2458" s="292">
        <v>0</v>
      </c>
      <c r="I2458" s="293" t="s">
        <v>4828</v>
      </c>
      <c r="J2458" s="293" t="s">
        <v>4829</v>
      </c>
      <c r="K2458" s="293" t="s">
        <v>4737</v>
      </c>
      <c r="L2458" s="293" t="s">
        <v>4738</v>
      </c>
      <c r="M2458" s="293" t="s">
        <v>6447</v>
      </c>
      <c r="N2458" s="293"/>
      <c r="O2458" s="293" t="s">
        <v>12299</v>
      </c>
      <c r="P2458" s="293" t="s">
        <v>12300</v>
      </c>
      <c r="Q2458" s="293" t="s">
        <v>4741</v>
      </c>
    </row>
    <row r="2459" spans="1:17" x14ac:dyDescent="0.25">
      <c r="A2459" s="293" t="s">
        <v>12667</v>
      </c>
      <c r="B2459" s="293" t="s">
        <v>12668</v>
      </c>
      <c r="C2459" s="293" t="s">
        <v>12669</v>
      </c>
      <c r="D2459" s="293"/>
      <c r="E2459" s="293" t="s">
        <v>12334</v>
      </c>
      <c r="F2459" s="293"/>
      <c r="G2459" s="291"/>
      <c r="H2459" s="292">
        <v>0</v>
      </c>
      <c r="I2459" s="293" t="s">
        <v>4788</v>
      </c>
      <c r="J2459" s="293" t="s">
        <v>4789</v>
      </c>
      <c r="K2459" s="293" t="s">
        <v>4737</v>
      </c>
      <c r="L2459" s="293" t="s">
        <v>4738</v>
      </c>
      <c r="M2459" s="293" t="s">
        <v>6447</v>
      </c>
      <c r="N2459" s="293"/>
      <c r="O2459" s="293" t="s">
        <v>12299</v>
      </c>
      <c r="P2459" s="293" t="s">
        <v>12300</v>
      </c>
      <c r="Q2459" s="293" t="s">
        <v>4741</v>
      </c>
    </row>
    <row r="2460" spans="1:17" x14ac:dyDescent="0.25">
      <c r="A2460" s="293" t="s">
        <v>12670</v>
      </c>
      <c r="B2460" s="293" t="s">
        <v>12671</v>
      </c>
      <c r="C2460" s="293" t="s">
        <v>12672</v>
      </c>
      <c r="D2460" s="293"/>
      <c r="E2460" s="293" t="s">
        <v>12334</v>
      </c>
      <c r="F2460" s="293"/>
      <c r="G2460" s="291"/>
      <c r="H2460" s="292">
        <v>0</v>
      </c>
      <c r="I2460" s="293" t="s">
        <v>4788</v>
      </c>
      <c r="J2460" s="293" t="s">
        <v>4789</v>
      </c>
      <c r="K2460" s="293" t="s">
        <v>4737</v>
      </c>
      <c r="L2460" s="293" t="s">
        <v>4738</v>
      </c>
      <c r="M2460" s="293" t="s">
        <v>6447</v>
      </c>
      <c r="N2460" s="293"/>
      <c r="O2460" s="293" t="s">
        <v>12299</v>
      </c>
      <c r="P2460" s="293" t="s">
        <v>12300</v>
      </c>
      <c r="Q2460" s="293" t="s">
        <v>4741</v>
      </c>
    </row>
    <row r="2461" spans="1:17" x14ac:dyDescent="0.25">
      <c r="A2461" s="293" t="s">
        <v>12673</v>
      </c>
      <c r="B2461" s="293" t="s">
        <v>12674</v>
      </c>
      <c r="C2461" s="293" t="s">
        <v>12675</v>
      </c>
      <c r="D2461" s="293"/>
      <c r="E2461" s="293" t="s">
        <v>12334</v>
      </c>
      <c r="F2461" s="293"/>
      <c r="G2461" s="291"/>
      <c r="H2461" s="292">
        <v>0</v>
      </c>
      <c r="I2461" s="293" t="s">
        <v>4788</v>
      </c>
      <c r="J2461" s="293" t="s">
        <v>4789</v>
      </c>
      <c r="K2461" s="293" t="s">
        <v>4737</v>
      </c>
      <c r="L2461" s="293" t="s">
        <v>4738</v>
      </c>
      <c r="M2461" s="293" t="s">
        <v>6447</v>
      </c>
      <c r="N2461" s="293"/>
      <c r="O2461" s="293" t="s">
        <v>12299</v>
      </c>
      <c r="P2461" s="293" t="s">
        <v>12300</v>
      </c>
      <c r="Q2461" s="293" t="s">
        <v>4741</v>
      </c>
    </row>
    <row r="2462" spans="1:17" x14ac:dyDescent="0.25">
      <c r="A2462" s="293" t="s">
        <v>12676</v>
      </c>
      <c r="B2462" s="293" t="s">
        <v>12677</v>
      </c>
      <c r="C2462" s="293" t="s">
        <v>12678</v>
      </c>
      <c r="D2462" s="293"/>
      <c r="E2462" s="293" t="s">
        <v>12334</v>
      </c>
      <c r="F2462" s="293"/>
      <c r="G2462" s="291"/>
      <c r="H2462" s="292">
        <v>0</v>
      </c>
      <c r="I2462" s="293" t="s">
        <v>4788</v>
      </c>
      <c r="J2462" s="293" t="s">
        <v>4789</v>
      </c>
      <c r="K2462" s="293" t="s">
        <v>4737</v>
      </c>
      <c r="L2462" s="293" t="s">
        <v>4738</v>
      </c>
      <c r="M2462" s="293" t="s">
        <v>6447</v>
      </c>
      <c r="N2462" s="293"/>
      <c r="O2462" s="293" t="s">
        <v>12299</v>
      </c>
      <c r="P2462" s="293" t="s">
        <v>12300</v>
      </c>
      <c r="Q2462" s="293" t="s">
        <v>4741</v>
      </c>
    </row>
    <row r="2463" spans="1:17" x14ac:dyDescent="0.25">
      <c r="A2463" s="293" t="s">
        <v>12679</v>
      </c>
      <c r="B2463" s="293" t="s">
        <v>12680</v>
      </c>
      <c r="C2463" s="293" t="s">
        <v>12681</v>
      </c>
      <c r="D2463" s="293"/>
      <c r="E2463" s="293" t="s">
        <v>12334</v>
      </c>
      <c r="F2463" s="293"/>
      <c r="G2463" s="291"/>
      <c r="H2463" s="292">
        <v>0</v>
      </c>
      <c r="I2463" s="293" t="s">
        <v>4788</v>
      </c>
      <c r="J2463" s="293" t="s">
        <v>4789</v>
      </c>
      <c r="K2463" s="293" t="s">
        <v>4737</v>
      </c>
      <c r="L2463" s="293" t="s">
        <v>4738</v>
      </c>
      <c r="M2463" s="293" t="s">
        <v>6447</v>
      </c>
      <c r="N2463" s="293"/>
      <c r="O2463" s="293" t="s">
        <v>12299</v>
      </c>
      <c r="P2463" s="293" t="s">
        <v>12300</v>
      </c>
      <c r="Q2463" s="293" t="s">
        <v>4741</v>
      </c>
    </row>
    <row r="2464" spans="1:17" x14ac:dyDescent="0.25">
      <c r="A2464" s="293" t="s">
        <v>12682</v>
      </c>
      <c r="B2464" s="293" t="s">
        <v>12683</v>
      </c>
      <c r="C2464" s="293" t="s">
        <v>12684</v>
      </c>
      <c r="D2464" s="293"/>
      <c r="E2464" s="293" t="s">
        <v>12334</v>
      </c>
      <c r="F2464" s="293"/>
      <c r="G2464" s="291"/>
      <c r="H2464" s="292">
        <v>0</v>
      </c>
      <c r="I2464" s="293" t="s">
        <v>4788</v>
      </c>
      <c r="J2464" s="293" t="s">
        <v>4789</v>
      </c>
      <c r="K2464" s="293" t="s">
        <v>4737</v>
      </c>
      <c r="L2464" s="293" t="s">
        <v>4738</v>
      </c>
      <c r="M2464" s="293" t="s">
        <v>6447</v>
      </c>
      <c r="N2464" s="293"/>
      <c r="O2464" s="293" t="s">
        <v>12299</v>
      </c>
      <c r="P2464" s="293" t="s">
        <v>12300</v>
      </c>
      <c r="Q2464" s="293" t="s">
        <v>4741</v>
      </c>
    </row>
    <row r="2465" spans="1:17" x14ac:dyDescent="0.25">
      <c r="A2465" s="293" t="s">
        <v>12685</v>
      </c>
      <c r="B2465" s="293" t="s">
        <v>12686</v>
      </c>
      <c r="C2465" s="293" t="s">
        <v>12687</v>
      </c>
      <c r="D2465" s="293"/>
      <c r="E2465" s="293" t="s">
        <v>12334</v>
      </c>
      <c r="F2465" s="293"/>
      <c r="G2465" s="291"/>
      <c r="H2465" s="292">
        <v>0</v>
      </c>
      <c r="I2465" s="293" t="s">
        <v>4828</v>
      </c>
      <c r="J2465" s="293" t="s">
        <v>4829</v>
      </c>
      <c r="K2465" s="293" t="s">
        <v>4737</v>
      </c>
      <c r="L2465" s="293" t="s">
        <v>4738</v>
      </c>
      <c r="M2465" s="293" t="s">
        <v>6447</v>
      </c>
      <c r="N2465" s="293"/>
      <c r="O2465" s="293" t="s">
        <v>12299</v>
      </c>
      <c r="P2465" s="293" t="s">
        <v>12300</v>
      </c>
      <c r="Q2465" s="293" t="s">
        <v>4741</v>
      </c>
    </row>
    <row r="2466" spans="1:17" x14ac:dyDescent="0.25">
      <c r="A2466" s="293" t="s">
        <v>12688</v>
      </c>
      <c r="B2466" s="293" t="s">
        <v>12689</v>
      </c>
      <c r="C2466" s="293" t="s">
        <v>12690</v>
      </c>
      <c r="D2466" s="293"/>
      <c r="E2466" s="293" t="s">
        <v>12334</v>
      </c>
      <c r="F2466" s="293"/>
      <c r="G2466" s="291"/>
      <c r="H2466" s="292">
        <v>0</v>
      </c>
      <c r="I2466" s="293" t="s">
        <v>4788</v>
      </c>
      <c r="J2466" s="293" t="s">
        <v>4789</v>
      </c>
      <c r="K2466" s="293" t="s">
        <v>4737</v>
      </c>
      <c r="L2466" s="293" t="s">
        <v>4738</v>
      </c>
      <c r="M2466" s="293" t="s">
        <v>6447</v>
      </c>
      <c r="N2466" s="293"/>
      <c r="O2466" s="293" t="s">
        <v>12299</v>
      </c>
      <c r="P2466" s="293" t="s">
        <v>12300</v>
      </c>
      <c r="Q2466" s="293" t="s">
        <v>4741</v>
      </c>
    </row>
    <row r="2467" spans="1:17" x14ac:dyDescent="0.25">
      <c r="A2467" s="293" t="s">
        <v>12691</v>
      </c>
      <c r="B2467" s="293" t="s">
        <v>12692</v>
      </c>
      <c r="C2467" s="293" t="s">
        <v>12693</v>
      </c>
      <c r="D2467" s="293"/>
      <c r="E2467" s="293" t="s">
        <v>12334</v>
      </c>
      <c r="F2467" s="293"/>
      <c r="G2467" s="291"/>
      <c r="H2467" s="292">
        <v>0</v>
      </c>
      <c r="I2467" s="293" t="s">
        <v>4788</v>
      </c>
      <c r="J2467" s="293" t="s">
        <v>4789</v>
      </c>
      <c r="K2467" s="293" t="s">
        <v>4737</v>
      </c>
      <c r="L2467" s="293" t="s">
        <v>4738</v>
      </c>
      <c r="M2467" s="293" t="s">
        <v>6447</v>
      </c>
      <c r="N2467" s="293"/>
      <c r="O2467" s="293" t="s">
        <v>12299</v>
      </c>
      <c r="P2467" s="293" t="s">
        <v>12300</v>
      </c>
      <c r="Q2467" s="293" t="s">
        <v>4741</v>
      </c>
    </row>
    <row r="2468" spans="1:17" x14ac:dyDescent="0.25">
      <c r="A2468" s="293" t="s">
        <v>12694</v>
      </c>
      <c r="B2468" s="293" t="s">
        <v>12695</v>
      </c>
      <c r="C2468" s="293" t="s">
        <v>12696</v>
      </c>
      <c r="D2468" s="293"/>
      <c r="E2468" s="293" t="s">
        <v>12334</v>
      </c>
      <c r="F2468" s="293"/>
      <c r="G2468" s="291"/>
      <c r="H2468" s="292">
        <v>0</v>
      </c>
      <c r="I2468" s="293" t="s">
        <v>4788</v>
      </c>
      <c r="J2468" s="293" t="s">
        <v>4789</v>
      </c>
      <c r="K2468" s="293" t="s">
        <v>4737</v>
      </c>
      <c r="L2468" s="293" t="s">
        <v>4738</v>
      </c>
      <c r="M2468" s="293" t="s">
        <v>6447</v>
      </c>
      <c r="N2468" s="293"/>
      <c r="O2468" s="293" t="s">
        <v>12299</v>
      </c>
      <c r="P2468" s="293" t="s">
        <v>12300</v>
      </c>
      <c r="Q2468" s="293" t="s">
        <v>4741</v>
      </c>
    </row>
    <row r="2469" spans="1:17" x14ac:dyDescent="0.25">
      <c r="A2469" s="293" t="s">
        <v>12697</v>
      </c>
      <c r="B2469" s="293" t="s">
        <v>12698</v>
      </c>
      <c r="C2469" s="293" t="s">
        <v>12699</v>
      </c>
      <c r="D2469" s="293"/>
      <c r="E2469" s="293" t="s">
        <v>12334</v>
      </c>
      <c r="F2469" s="293"/>
      <c r="G2469" s="291"/>
      <c r="H2469" s="292">
        <v>0</v>
      </c>
      <c r="I2469" s="293" t="s">
        <v>4788</v>
      </c>
      <c r="J2469" s="293" t="s">
        <v>4789</v>
      </c>
      <c r="K2469" s="293" t="s">
        <v>4737</v>
      </c>
      <c r="L2469" s="293" t="s">
        <v>4738</v>
      </c>
      <c r="M2469" s="293" t="s">
        <v>6447</v>
      </c>
      <c r="N2469" s="293"/>
      <c r="O2469" s="293" t="s">
        <v>12299</v>
      </c>
      <c r="P2469" s="293" t="s">
        <v>12300</v>
      </c>
      <c r="Q2469" s="293" t="s">
        <v>4741</v>
      </c>
    </row>
    <row r="2470" spans="1:17" x14ac:dyDescent="0.25">
      <c r="A2470" s="293" t="s">
        <v>12700</v>
      </c>
      <c r="B2470" s="293" t="s">
        <v>12701</v>
      </c>
      <c r="C2470" s="293" t="s">
        <v>12702</v>
      </c>
      <c r="D2470" s="293"/>
      <c r="E2470" s="293" t="s">
        <v>12334</v>
      </c>
      <c r="F2470" s="293"/>
      <c r="G2470" s="291"/>
      <c r="H2470" s="292">
        <v>0</v>
      </c>
      <c r="I2470" s="293" t="s">
        <v>4828</v>
      </c>
      <c r="J2470" s="293" t="s">
        <v>4829</v>
      </c>
      <c r="K2470" s="293" t="s">
        <v>4737</v>
      </c>
      <c r="L2470" s="293" t="s">
        <v>4738</v>
      </c>
      <c r="M2470" s="293" t="s">
        <v>6447</v>
      </c>
      <c r="N2470" s="293"/>
      <c r="O2470" s="293" t="s">
        <v>12299</v>
      </c>
      <c r="P2470" s="293" t="s">
        <v>12300</v>
      </c>
      <c r="Q2470" s="293" t="s">
        <v>4741</v>
      </c>
    </row>
    <row r="2471" spans="1:17" x14ac:dyDescent="0.25">
      <c r="A2471" s="293" t="s">
        <v>12703</v>
      </c>
      <c r="B2471" s="293" t="s">
        <v>12704</v>
      </c>
      <c r="C2471" s="293" t="s">
        <v>12705</v>
      </c>
      <c r="D2471" s="293"/>
      <c r="E2471" s="293" t="s">
        <v>12334</v>
      </c>
      <c r="F2471" s="293"/>
      <c r="G2471" s="291"/>
      <c r="H2471" s="292">
        <v>0</v>
      </c>
      <c r="I2471" s="293" t="s">
        <v>4816</v>
      </c>
      <c r="J2471" s="293" t="s">
        <v>4817</v>
      </c>
      <c r="K2471" s="293" t="s">
        <v>4737</v>
      </c>
      <c r="L2471" s="293" t="s">
        <v>4738</v>
      </c>
      <c r="M2471" s="293" t="s">
        <v>7601</v>
      </c>
      <c r="N2471" s="293"/>
      <c r="O2471" s="293" t="s">
        <v>12299</v>
      </c>
      <c r="P2471" s="293" t="s">
        <v>12300</v>
      </c>
      <c r="Q2471" s="293" t="s">
        <v>4741</v>
      </c>
    </row>
    <row r="2472" spans="1:17" x14ac:dyDescent="0.25">
      <c r="A2472" s="293" t="s">
        <v>12706</v>
      </c>
      <c r="B2472" s="293" t="s">
        <v>12707</v>
      </c>
      <c r="C2472" s="293" t="s">
        <v>12708</v>
      </c>
      <c r="D2472" s="293"/>
      <c r="E2472" s="293" t="s">
        <v>12334</v>
      </c>
      <c r="F2472" s="293"/>
      <c r="G2472" s="291"/>
      <c r="H2472" s="292">
        <v>0</v>
      </c>
      <c r="I2472" s="293" t="s">
        <v>4816</v>
      </c>
      <c r="J2472" s="293" t="s">
        <v>4817</v>
      </c>
      <c r="K2472" s="293" t="s">
        <v>4737</v>
      </c>
      <c r="L2472" s="293" t="s">
        <v>4738</v>
      </c>
      <c r="M2472" s="293" t="s">
        <v>7601</v>
      </c>
      <c r="N2472" s="293"/>
      <c r="O2472" s="293" t="s">
        <v>12299</v>
      </c>
      <c r="P2472" s="293" t="s">
        <v>12300</v>
      </c>
      <c r="Q2472" s="293" t="s">
        <v>4741</v>
      </c>
    </row>
    <row r="2473" spans="1:17" x14ac:dyDescent="0.25">
      <c r="A2473" s="293" t="s">
        <v>12709</v>
      </c>
      <c r="B2473" s="293" t="s">
        <v>12710</v>
      </c>
      <c r="C2473" s="293" t="s">
        <v>12711</v>
      </c>
      <c r="D2473" s="293"/>
      <c r="E2473" s="293" t="s">
        <v>12334</v>
      </c>
      <c r="F2473" s="293"/>
      <c r="G2473" s="291"/>
      <c r="H2473" s="292">
        <v>0</v>
      </c>
      <c r="I2473" s="293" t="s">
        <v>4816</v>
      </c>
      <c r="J2473" s="293" t="s">
        <v>4817</v>
      </c>
      <c r="K2473" s="293" t="s">
        <v>4737</v>
      </c>
      <c r="L2473" s="293" t="s">
        <v>4738</v>
      </c>
      <c r="M2473" s="293" t="s">
        <v>7601</v>
      </c>
      <c r="N2473" s="293"/>
      <c r="O2473" s="293" t="s">
        <v>12299</v>
      </c>
      <c r="P2473" s="293" t="s">
        <v>12300</v>
      </c>
      <c r="Q2473" s="293" t="s">
        <v>4741</v>
      </c>
    </row>
    <row r="2474" spans="1:17" x14ac:dyDescent="0.25">
      <c r="A2474" s="293" t="s">
        <v>12712</v>
      </c>
      <c r="B2474" s="293" t="s">
        <v>12713</v>
      </c>
      <c r="C2474" s="293" t="s">
        <v>12714</v>
      </c>
      <c r="D2474" s="293"/>
      <c r="E2474" s="293" t="s">
        <v>12334</v>
      </c>
      <c r="F2474" s="293"/>
      <c r="G2474" s="291"/>
      <c r="H2474" s="292">
        <v>0</v>
      </c>
      <c r="I2474" s="293" t="s">
        <v>4816</v>
      </c>
      <c r="J2474" s="293" t="s">
        <v>4817</v>
      </c>
      <c r="K2474" s="293" t="s">
        <v>4737</v>
      </c>
      <c r="L2474" s="293" t="s">
        <v>4738</v>
      </c>
      <c r="M2474" s="293" t="s">
        <v>7601</v>
      </c>
      <c r="N2474" s="293"/>
      <c r="O2474" s="293" t="s">
        <v>12299</v>
      </c>
      <c r="P2474" s="293" t="s">
        <v>12300</v>
      </c>
      <c r="Q2474" s="293" t="s">
        <v>4741</v>
      </c>
    </row>
    <row r="2475" spans="1:17" x14ac:dyDescent="0.25">
      <c r="A2475" s="293" t="s">
        <v>12715</v>
      </c>
      <c r="B2475" s="293" t="s">
        <v>12716</v>
      </c>
      <c r="C2475" s="293" t="s">
        <v>12717</v>
      </c>
      <c r="D2475" s="293"/>
      <c r="E2475" s="293" t="s">
        <v>12334</v>
      </c>
      <c r="F2475" s="293"/>
      <c r="G2475" s="291"/>
      <c r="H2475" s="292">
        <v>0</v>
      </c>
      <c r="I2475" s="293" t="s">
        <v>4816</v>
      </c>
      <c r="J2475" s="293" t="s">
        <v>4817</v>
      </c>
      <c r="K2475" s="293" t="s">
        <v>4737</v>
      </c>
      <c r="L2475" s="293" t="s">
        <v>4738</v>
      </c>
      <c r="M2475" s="293" t="s">
        <v>7601</v>
      </c>
      <c r="N2475" s="293"/>
      <c r="O2475" s="293" t="s">
        <v>12299</v>
      </c>
      <c r="P2475" s="293" t="s">
        <v>12300</v>
      </c>
      <c r="Q2475" s="293" t="s">
        <v>4741</v>
      </c>
    </row>
    <row r="2476" spans="1:17" x14ac:dyDescent="0.25">
      <c r="A2476" s="293" t="s">
        <v>12718</v>
      </c>
      <c r="B2476" s="293" t="s">
        <v>12719</v>
      </c>
      <c r="C2476" s="293" t="s">
        <v>12720</v>
      </c>
      <c r="D2476" s="293"/>
      <c r="E2476" s="293" t="s">
        <v>12334</v>
      </c>
      <c r="F2476" s="293"/>
      <c r="G2476" s="291"/>
      <c r="H2476" s="292">
        <v>0</v>
      </c>
      <c r="I2476" s="293" t="s">
        <v>4939</v>
      </c>
      <c r="J2476" s="293" t="s">
        <v>4940</v>
      </c>
      <c r="K2476" s="293" t="s">
        <v>4737</v>
      </c>
      <c r="L2476" s="293" t="s">
        <v>4738</v>
      </c>
      <c r="M2476" s="293" t="s">
        <v>7601</v>
      </c>
      <c r="N2476" s="293"/>
      <c r="O2476" s="293" t="s">
        <v>12299</v>
      </c>
      <c r="P2476" s="293" t="s">
        <v>12300</v>
      </c>
      <c r="Q2476" s="293" t="s">
        <v>4741</v>
      </c>
    </row>
    <row r="2477" spans="1:17" x14ac:dyDescent="0.25">
      <c r="A2477" s="293" t="s">
        <v>12721</v>
      </c>
      <c r="B2477" s="293" t="s">
        <v>12722</v>
      </c>
      <c r="C2477" s="293" t="s">
        <v>12723</v>
      </c>
      <c r="D2477" s="293"/>
      <c r="E2477" s="293" t="s">
        <v>12334</v>
      </c>
      <c r="F2477" s="293"/>
      <c r="G2477" s="291"/>
      <c r="H2477" s="292">
        <v>0</v>
      </c>
      <c r="I2477" s="293" t="s">
        <v>4939</v>
      </c>
      <c r="J2477" s="293" t="s">
        <v>4940</v>
      </c>
      <c r="K2477" s="293" t="s">
        <v>4737</v>
      </c>
      <c r="L2477" s="293" t="s">
        <v>4738</v>
      </c>
      <c r="M2477" s="293" t="s">
        <v>4824</v>
      </c>
      <c r="N2477" s="293"/>
      <c r="O2477" s="293" t="s">
        <v>12299</v>
      </c>
      <c r="P2477" s="293" t="s">
        <v>12300</v>
      </c>
      <c r="Q2477" s="293" t="s">
        <v>4741</v>
      </c>
    </row>
    <row r="2478" spans="1:17" x14ac:dyDescent="0.25">
      <c r="A2478" s="293" t="s">
        <v>12724</v>
      </c>
      <c r="B2478" s="293" t="s">
        <v>12725</v>
      </c>
      <c r="C2478" s="293" t="s">
        <v>12726</v>
      </c>
      <c r="D2478" s="293"/>
      <c r="E2478" s="293" t="s">
        <v>12334</v>
      </c>
      <c r="F2478" s="293"/>
      <c r="G2478" s="291"/>
      <c r="H2478" s="292">
        <v>0</v>
      </c>
      <c r="I2478" s="293" t="s">
        <v>4816</v>
      </c>
      <c r="J2478" s="293" t="s">
        <v>4817</v>
      </c>
      <c r="K2478" s="293" t="s">
        <v>4737</v>
      </c>
      <c r="L2478" s="293" t="s">
        <v>4738</v>
      </c>
      <c r="M2478" s="293" t="s">
        <v>7601</v>
      </c>
      <c r="N2478" s="293"/>
      <c r="O2478" s="293" t="s">
        <v>12299</v>
      </c>
      <c r="P2478" s="293" t="s">
        <v>12300</v>
      </c>
      <c r="Q2478" s="293" t="s">
        <v>4741</v>
      </c>
    </row>
    <row r="2479" spans="1:17" x14ac:dyDescent="0.25">
      <c r="A2479" s="293" t="s">
        <v>12727</v>
      </c>
      <c r="B2479" s="293" t="s">
        <v>12728</v>
      </c>
      <c r="C2479" s="293" t="s">
        <v>12729</v>
      </c>
      <c r="D2479" s="293"/>
      <c r="E2479" s="293" t="s">
        <v>12334</v>
      </c>
      <c r="F2479" s="293"/>
      <c r="G2479" s="291"/>
      <c r="H2479" s="292">
        <v>0</v>
      </c>
      <c r="I2479" s="293" t="s">
        <v>4816</v>
      </c>
      <c r="J2479" s="293" t="s">
        <v>4817</v>
      </c>
      <c r="K2479" s="293" t="s">
        <v>4737</v>
      </c>
      <c r="L2479" s="293" t="s">
        <v>4738</v>
      </c>
      <c r="M2479" s="293" t="s">
        <v>7601</v>
      </c>
      <c r="N2479" s="293"/>
      <c r="O2479" s="293" t="s">
        <v>12299</v>
      </c>
      <c r="P2479" s="293" t="s">
        <v>12300</v>
      </c>
      <c r="Q2479" s="293" t="s">
        <v>4741</v>
      </c>
    </row>
    <row r="2480" spans="1:17" x14ac:dyDescent="0.25">
      <c r="A2480" s="293" t="s">
        <v>12730</v>
      </c>
      <c r="B2480" s="293" t="s">
        <v>12731</v>
      </c>
      <c r="C2480" s="293" t="s">
        <v>12732</v>
      </c>
      <c r="D2480" s="293"/>
      <c r="E2480" s="293" t="s">
        <v>12334</v>
      </c>
      <c r="F2480" s="293"/>
      <c r="G2480" s="291"/>
      <c r="H2480" s="292">
        <v>0</v>
      </c>
      <c r="I2480" s="293" t="s">
        <v>4816</v>
      </c>
      <c r="J2480" s="293" t="s">
        <v>4817</v>
      </c>
      <c r="K2480" s="293" t="s">
        <v>4737</v>
      </c>
      <c r="L2480" s="293" t="s">
        <v>4738</v>
      </c>
      <c r="M2480" s="293" t="s">
        <v>7601</v>
      </c>
      <c r="N2480" s="293"/>
      <c r="O2480" s="293" t="s">
        <v>12299</v>
      </c>
      <c r="P2480" s="293" t="s">
        <v>12300</v>
      </c>
      <c r="Q2480" s="293" t="s">
        <v>4741</v>
      </c>
    </row>
    <row r="2481" spans="1:17" x14ac:dyDescent="0.25">
      <c r="A2481" s="293" t="s">
        <v>12733</v>
      </c>
      <c r="B2481" s="293" t="s">
        <v>12734</v>
      </c>
      <c r="C2481" s="293" t="s">
        <v>12735</v>
      </c>
      <c r="D2481" s="293"/>
      <c r="E2481" s="293" t="s">
        <v>12334</v>
      </c>
      <c r="F2481" s="293"/>
      <c r="G2481" s="291"/>
      <c r="H2481" s="292">
        <v>0</v>
      </c>
      <c r="I2481" s="293" t="s">
        <v>4816</v>
      </c>
      <c r="J2481" s="293" t="s">
        <v>4817</v>
      </c>
      <c r="K2481" s="293" t="s">
        <v>4737</v>
      </c>
      <c r="L2481" s="293" t="s">
        <v>4738</v>
      </c>
      <c r="M2481" s="293" t="s">
        <v>7601</v>
      </c>
      <c r="N2481" s="293"/>
      <c r="O2481" s="293" t="s">
        <v>12299</v>
      </c>
      <c r="P2481" s="293" t="s">
        <v>12300</v>
      </c>
      <c r="Q2481" s="293" t="s">
        <v>4741</v>
      </c>
    </row>
    <row r="2482" spans="1:17" x14ac:dyDescent="0.25">
      <c r="A2482" s="293" t="s">
        <v>12736</v>
      </c>
      <c r="B2482" s="293" t="s">
        <v>12737</v>
      </c>
      <c r="C2482" s="293" t="s">
        <v>12738</v>
      </c>
      <c r="D2482" s="293"/>
      <c r="E2482" s="293" t="s">
        <v>12334</v>
      </c>
      <c r="F2482" s="293"/>
      <c r="G2482" s="291"/>
      <c r="H2482" s="292">
        <v>0</v>
      </c>
      <c r="I2482" s="293" t="s">
        <v>4939</v>
      </c>
      <c r="J2482" s="293" t="s">
        <v>4940</v>
      </c>
      <c r="K2482" s="293" t="s">
        <v>4737</v>
      </c>
      <c r="L2482" s="293" t="s">
        <v>4738</v>
      </c>
      <c r="M2482" s="293" t="s">
        <v>7601</v>
      </c>
      <c r="N2482" s="293"/>
      <c r="O2482" s="293" t="s">
        <v>12299</v>
      </c>
      <c r="P2482" s="293" t="s">
        <v>12300</v>
      </c>
      <c r="Q2482" s="293" t="s">
        <v>4741</v>
      </c>
    </row>
    <row r="2483" spans="1:17" x14ac:dyDescent="0.25">
      <c r="A2483" s="293" t="s">
        <v>12739</v>
      </c>
      <c r="B2483" s="293" t="s">
        <v>12740</v>
      </c>
      <c r="C2483" s="293" t="s">
        <v>12741</v>
      </c>
      <c r="D2483" s="293"/>
      <c r="E2483" s="293" t="s">
        <v>12334</v>
      </c>
      <c r="F2483" s="293"/>
      <c r="G2483" s="291"/>
      <c r="H2483" s="292">
        <v>0</v>
      </c>
      <c r="I2483" s="293" t="s">
        <v>4816</v>
      </c>
      <c r="J2483" s="293" t="s">
        <v>4817</v>
      </c>
      <c r="K2483" s="293" t="s">
        <v>4737</v>
      </c>
      <c r="L2483" s="293" t="s">
        <v>4738</v>
      </c>
      <c r="M2483" s="293" t="s">
        <v>7601</v>
      </c>
      <c r="N2483" s="293"/>
      <c r="O2483" s="293" t="s">
        <v>12299</v>
      </c>
      <c r="P2483" s="293" t="s">
        <v>12300</v>
      </c>
      <c r="Q2483" s="293" t="s">
        <v>4741</v>
      </c>
    </row>
    <row r="2484" spans="1:17" x14ac:dyDescent="0.25">
      <c r="A2484" s="293" t="s">
        <v>12742</v>
      </c>
      <c r="B2484" s="293" t="s">
        <v>12743</v>
      </c>
      <c r="C2484" s="293" t="s">
        <v>12744</v>
      </c>
      <c r="D2484" s="293"/>
      <c r="E2484" s="293" t="s">
        <v>12306</v>
      </c>
      <c r="F2484" s="293"/>
      <c r="G2484" s="291"/>
      <c r="H2484" s="292">
        <v>0</v>
      </c>
      <c r="I2484" s="293" t="s">
        <v>4788</v>
      </c>
      <c r="J2484" s="293" t="s">
        <v>4789</v>
      </c>
      <c r="K2484" s="293" t="s">
        <v>4737</v>
      </c>
      <c r="L2484" s="293" t="s">
        <v>4738</v>
      </c>
      <c r="M2484" s="293" t="s">
        <v>4945</v>
      </c>
      <c r="N2484" s="293"/>
      <c r="O2484" s="293" t="s">
        <v>12299</v>
      </c>
      <c r="P2484" s="293" t="s">
        <v>12300</v>
      </c>
      <c r="Q2484" s="293" t="s">
        <v>4741</v>
      </c>
    </row>
    <row r="2485" spans="1:17" x14ac:dyDescent="0.25">
      <c r="A2485" s="293" t="s">
        <v>12745</v>
      </c>
      <c r="B2485" s="293" t="s">
        <v>12746</v>
      </c>
      <c r="C2485" s="293" t="s">
        <v>12747</v>
      </c>
      <c r="D2485" s="293"/>
      <c r="E2485" s="293" t="s">
        <v>12306</v>
      </c>
      <c r="F2485" s="293"/>
      <c r="G2485" s="291"/>
      <c r="H2485" s="292">
        <v>0</v>
      </c>
      <c r="I2485" s="293" t="s">
        <v>4788</v>
      </c>
      <c r="J2485" s="293" t="s">
        <v>4789</v>
      </c>
      <c r="K2485" s="293" t="s">
        <v>4737</v>
      </c>
      <c r="L2485" s="293" t="s">
        <v>4738</v>
      </c>
      <c r="M2485" s="293" t="s">
        <v>4945</v>
      </c>
      <c r="N2485" s="293"/>
      <c r="O2485" s="293" t="s">
        <v>12299</v>
      </c>
      <c r="P2485" s="293" t="s">
        <v>12300</v>
      </c>
      <c r="Q2485" s="293" t="s">
        <v>4741</v>
      </c>
    </row>
    <row r="2486" spans="1:17" x14ac:dyDescent="0.25">
      <c r="A2486" s="293" t="s">
        <v>12748</v>
      </c>
      <c r="B2486" s="293" t="s">
        <v>12749</v>
      </c>
      <c r="C2486" s="293" t="s">
        <v>12750</v>
      </c>
      <c r="D2486" s="293"/>
      <c r="E2486" s="293" t="s">
        <v>12306</v>
      </c>
      <c r="F2486" s="293"/>
      <c r="G2486" s="291"/>
      <c r="H2486" s="292">
        <v>0</v>
      </c>
      <c r="I2486" s="293" t="s">
        <v>4788</v>
      </c>
      <c r="J2486" s="293" t="s">
        <v>4789</v>
      </c>
      <c r="K2486" s="293" t="s">
        <v>4737</v>
      </c>
      <c r="L2486" s="293" t="s">
        <v>4738</v>
      </c>
      <c r="M2486" s="293" t="s">
        <v>4945</v>
      </c>
      <c r="N2486" s="293"/>
      <c r="O2486" s="293" t="s">
        <v>12299</v>
      </c>
      <c r="P2486" s="293" t="s">
        <v>12300</v>
      </c>
      <c r="Q2486" s="293" t="s">
        <v>4741</v>
      </c>
    </row>
    <row r="2487" spans="1:17" x14ac:dyDescent="0.25">
      <c r="A2487" s="293" t="s">
        <v>12751</v>
      </c>
      <c r="B2487" s="293" t="s">
        <v>12752</v>
      </c>
      <c r="C2487" s="293" t="s">
        <v>12753</v>
      </c>
      <c r="D2487" s="293"/>
      <c r="E2487" s="293" t="s">
        <v>12306</v>
      </c>
      <c r="F2487" s="293"/>
      <c r="G2487" s="291"/>
      <c r="H2487" s="292">
        <v>0</v>
      </c>
      <c r="I2487" s="293" t="s">
        <v>4939</v>
      </c>
      <c r="J2487" s="293" t="s">
        <v>4940</v>
      </c>
      <c r="K2487" s="293" t="s">
        <v>4737</v>
      </c>
      <c r="L2487" s="293" t="s">
        <v>4738</v>
      </c>
      <c r="M2487" s="293" t="s">
        <v>4945</v>
      </c>
      <c r="N2487" s="293"/>
      <c r="O2487" s="293" t="s">
        <v>12299</v>
      </c>
      <c r="P2487" s="293" t="s">
        <v>12300</v>
      </c>
      <c r="Q2487" s="293" t="s">
        <v>4741</v>
      </c>
    </row>
    <row r="2488" spans="1:17" x14ac:dyDescent="0.25">
      <c r="A2488" s="293" t="s">
        <v>12754</v>
      </c>
      <c r="B2488" s="293" t="s">
        <v>12755</v>
      </c>
      <c r="C2488" s="293" t="s">
        <v>12756</v>
      </c>
      <c r="D2488" s="293"/>
      <c r="E2488" s="293" t="s">
        <v>12306</v>
      </c>
      <c r="F2488" s="293"/>
      <c r="G2488" s="291"/>
      <c r="H2488" s="292">
        <v>0</v>
      </c>
      <c r="I2488" s="293" t="s">
        <v>4788</v>
      </c>
      <c r="J2488" s="293" t="s">
        <v>4789</v>
      </c>
      <c r="K2488" s="293" t="s">
        <v>4737</v>
      </c>
      <c r="L2488" s="293" t="s">
        <v>4738</v>
      </c>
      <c r="M2488" s="293" t="s">
        <v>4945</v>
      </c>
      <c r="N2488" s="293"/>
      <c r="O2488" s="293" t="s">
        <v>12299</v>
      </c>
      <c r="P2488" s="293" t="s">
        <v>12300</v>
      </c>
      <c r="Q2488" s="293" t="s">
        <v>4741</v>
      </c>
    </row>
    <row r="2489" spans="1:17" x14ac:dyDescent="0.25">
      <c r="A2489" s="293" t="s">
        <v>12757</v>
      </c>
      <c r="B2489" s="293" t="s">
        <v>12758</v>
      </c>
      <c r="C2489" s="293" t="s">
        <v>12759</v>
      </c>
      <c r="D2489" s="293"/>
      <c r="E2489" s="293" t="s">
        <v>12306</v>
      </c>
      <c r="F2489" s="293"/>
      <c r="G2489" s="291"/>
      <c r="H2489" s="292">
        <v>0</v>
      </c>
      <c r="I2489" s="293" t="s">
        <v>4788</v>
      </c>
      <c r="J2489" s="293" t="s">
        <v>4789</v>
      </c>
      <c r="K2489" s="293" t="s">
        <v>4737</v>
      </c>
      <c r="L2489" s="293" t="s">
        <v>4738</v>
      </c>
      <c r="M2489" s="293" t="s">
        <v>4945</v>
      </c>
      <c r="N2489" s="293"/>
      <c r="O2489" s="293" t="s">
        <v>12299</v>
      </c>
      <c r="P2489" s="293" t="s">
        <v>12300</v>
      </c>
      <c r="Q2489" s="293" t="s">
        <v>4741</v>
      </c>
    </row>
    <row r="2490" spans="1:17" x14ac:dyDescent="0.25">
      <c r="A2490" s="293" t="s">
        <v>12760</v>
      </c>
      <c r="B2490" s="293" t="s">
        <v>12761</v>
      </c>
      <c r="C2490" s="293" t="s">
        <v>12762</v>
      </c>
      <c r="D2490" s="293"/>
      <c r="E2490" s="293" t="s">
        <v>12306</v>
      </c>
      <c r="F2490" s="293"/>
      <c r="G2490" s="291"/>
      <c r="H2490" s="292">
        <v>0</v>
      </c>
      <c r="I2490" s="293" t="s">
        <v>4788</v>
      </c>
      <c r="J2490" s="293" t="s">
        <v>4789</v>
      </c>
      <c r="K2490" s="293" t="s">
        <v>4737</v>
      </c>
      <c r="L2490" s="293" t="s">
        <v>4738</v>
      </c>
      <c r="M2490" s="293" t="s">
        <v>4945</v>
      </c>
      <c r="N2490" s="293"/>
      <c r="O2490" s="293" t="s">
        <v>12299</v>
      </c>
      <c r="P2490" s="293" t="s">
        <v>12300</v>
      </c>
      <c r="Q2490" s="293" t="s">
        <v>4741</v>
      </c>
    </row>
    <row r="2491" spans="1:17" x14ac:dyDescent="0.25">
      <c r="A2491" s="293" t="s">
        <v>12763</v>
      </c>
      <c r="B2491" s="293" t="s">
        <v>12764</v>
      </c>
      <c r="C2491" s="293" t="s">
        <v>12765</v>
      </c>
      <c r="D2491" s="293"/>
      <c r="E2491" s="293" t="s">
        <v>12306</v>
      </c>
      <c r="F2491" s="293"/>
      <c r="G2491" s="291"/>
      <c r="H2491" s="292">
        <v>0</v>
      </c>
      <c r="I2491" s="293" t="s">
        <v>4788</v>
      </c>
      <c r="J2491" s="293" t="s">
        <v>4789</v>
      </c>
      <c r="K2491" s="293" t="s">
        <v>4737</v>
      </c>
      <c r="L2491" s="293" t="s">
        <v>4738</v>
      </c>
      <c r="M2491" s="293" t="s">
        <v>4945</v>
      </c>
      <c r="N2491" s="293"/>
      <c r="O2491" s="293" t="s">
        <v>12299</v>
      </c>
      <c r="P2491" s="293" t="s">
        <v>12300</v>
      </c>
      <c r="Q2491" s="293" t="s">
        <v>4741</v>
      </c>
    </row>
    <row r="2492" spans="1:17" x14ac:dyDescent="0.25">
      <c r="A2492" s="293" t="s">
        <v>12766</v>
      </c>
      <c r="B2492" s="293" t="s">
        <v>12767</v>
      </c>
      <c r="C2492" s="293" t="s">
        <v>12768</v>
      </c>
      <c r="D2492" s="293"/>
      <c r="E2492" s="293" t="s">
        <v>12306</v>
      </c>
      <c r="F2492" s="293"/>
      <c r="G2492" s="291"/>
      <c r="H2492" s="292">
        <v>0</v>
      </c>
      <c r="I2492" s="293" t="s">
        <v>4788</v>
      </c>
      <c r="J2492" s="293" t="s">
        <v>4789</v>
      </c>
      <c r="K2492" s="293" t="s">
        <v>4737</v>
      </c>
      <c r="L2492" s="293" t="s">
        <v>4738</v>
      </c>
      <c r="M2492" s="293" t="s">
        <v>4945</v>
      </c>
      <c r="N2492" s="293"/>
      <c r="O2492" s="293" t="s">
        <v>12299</v>
      </c>
      <c r="P2492" s="293" t="s">
        <v>12300</v>
      </c>
      <c r="Q2492" s="293" t="s">
        <v>4741</v>
      </c>
    </row>
    <row r="2493" spans="1:17" x14ac:dyDescent="0.25">
      <c r="A2493" s="293" t="s">
        <v>12769</v>
      </c>
      <c r="B2493" s="293" t="s">
        <v>12770</v>
      </c>
      <c r="C2493" s="293" t="s">
        <v>12771</v>
      </c>
      <c r="D2493" s="293"/>
      <c r="E2493" s="293" t="s">
        <v>12306</v>
      </c>
      <c r="F2493" s="293"/>
      <c r="G2493" s="291"/>
      <c r="H2493" s="292">
        <v>0</v>
      </c>
      <c r="I2493" s="293" t="s">
        <v>4939</v>
      </c>
      <c r="J2493" s="293" t="s">
        <v>4940</v>
      </c>
      <c r="K2493" s="293" t="s">
        <v>4737</v>
      </c>
      <c r="L2493" s="293" t="s">
        <v>4738</v>
      </c>
      <c r="M2493" s="293" t="s">
        <v>4945</v>
      </c>
      <c r="N2493" s="293"/>
      <c r="O2493" s="293" t="s">
        <v>12299</v>
      </c>
      <c r="P2493" s="293" t="s">
        <v>12300</v>
      </c>
      <c r="Q2493" s="293" t="s">
        <v>4741</v>
      </c>
    </row>
    <row r="2494" spans="1:17" x14ac:dyDescent="0.25">
      <c r="A2494" s="293" t="s">
        <v>12772</v>
      </c>
      <c r="B2494" s="293" t="s">
        <v>12773</v>
      </c>
      <c r="C2494" s="293" t="s">
        <v>12774</v>
      </c>
      <c r="D2494" s="293"/>
      <c r="E2494" s="293" t="s">
        <v>12306</v>
      </c>
      <c r="F2494" s="293"/>
      <c r="G2494" s="291"/>
      <c r="H2494" s="292">
        <v>0</v>
      </c>
      <c r="I2494" s="293" t="s">
        <v>4788</v>
      </c>
      <c r="J2494" s="293" t="s">
        <v>4789</v>
      </c>
      <c r="K2494" s="293" t="s">
        <v>4737</v>
      </c>
      <c r="L2494" s="293" t="s">
        <v>4738</v>
      </c>
      <c r="M2494" s="293" t="s">
        <v>4945</v>
      </c>
      <c r="N2494" s="293"/>
      <c r="O2494" s="293" t="s">
        <v>12299</v>
      </c>
      <c r="P2494" s="293" t="s">
        <v>12300</v>
      </c>
      <c r="Q2494" s="293" t="s">
        <v>4741</v>
      </c>
    </row>
    <row r="2495" spans="1:17" x14ac:dyDescent="0.25">
      <c r="A2495" s="293" t="s">
        <v>12775</v>
      </c>
      <c r="B2495" s="293" t="s">
        <v>12776</v>
      </c>
      <c r="C2495" s="293" t="s">
        <v>12777</v>
      </c>
      <c r="D2495" s="293"/>
      <c r="E2495" s="293" t="s">
        <v>12306</v>
      </c>
      <c r="F2495" s="293"/>
      <c r="G2495" s="291"/>
      <c r="H2495" s="292">
        <v>0</v>
      </c>
      <c r="I2495" s="293" t="s">
        <v>4939</v>
      </c>
      <c r="J2495" s="293" t="s">
        <v>4940</v>
      </c>
      <c r="K2495" s="293" t="s">
        <v>4737</v>
      </c>
      <c r="L2495" s="293" t="s">
        <v>4738</v>
      </c>
      <c r="M2495" s="293" t="s">
        <v>4945</v>
      </c>
      <c r="N2495" s="293"/>
      <c r="O2495" s="293" t="s">
        <v>12299</v>
      </c>
      <c r="P2495" s="293" t="s">
        <v>12300</v>
      </c>
      <c r="Q2495" s="293" t="s">
        <v>4741</v>
      </c>
    </row>
    <row r="2496" spans="1:17" x14ac:dyDescent="0.25">
      <c r="A2496" s="293" t="s">
        <v>12778</v>
      </c>
      <c r="B2496" s="293" t="s">
        <v>12779</v>
      </c>
      <c r="C2496" s="293" t="s">
        <v>12780</v>
      </c>
      <c r="D2496" s="293"/>
      <c r="E2496" s="293" t="s">
        <v>12306</v>
      </c>
      <c r="F2496" s="293"/>
      <c r="G2496" s="291"/>
      <c r="H2496" s="292">
        <v>0</v>
      </c>
      <c r="I2496" s="293" t="s">
        <v>4939</v>
      </c>
      <c r="J2496" s="293" t="s">
        <v>4940</v>
      </c>
      <c r="K2496" s="293" t="s">
        <v>4737</v>
      </c>
      <c r="L2496" s="293" t="s">
        <v>4738</v>
      </c>
      <c r="M2496" s="293" t="s">
        <v>4945</v>
      </c>
      <c r="N2496" s="293"/>
      <c r="O2496" s="293" t="s">
        <v>12299</v>
      </c>
      <c r="P2496" s="293" t="s">
        <v>12300</v>
      </c>
      <c r="Q2496" s="293" t="s">
        <v>4741</v>
      </c>
    </row>
    <row r="2497" spans="1:17" x14ac:dyDescent="0.25">
      <c r="A2497" s="293" t="s">
        <v>12781</v>
      </c>
      <c r="B2497" s="293" t="s">
        <v>12782</v>
      </c>
      <c r="C2497" s="293" t="s">
        <v>12783</v>
      </c>
      <c r="D2497" s="293"/>
      <c r="E2497" s="293" t="s">
        <v>12306</v>
      </c>
      <c r="F2497" s="293"/>
      <c r="G2497" s="291"/>
      <c r="H2497" s="292">
        <v>0</v>
      </c>
      <c r="I2497" s="293" t="s">
        <v>4788</v>
      </c>
      <c r="J2497" s="293" t="s">
        <v>4789</v>
      </c>
      <c r="K2497" s="293" t="s">
        <v>4737</v>
      </c>
      <c r="L2497" s="293" t="s">
        <v>4738</v>
      </c>
      <c r="M2497" s="293" t="s">
        <v>4945</v>
      </c>
      <c r="N2497" s="293"/>
      <c r="O2497" s="293" t="s">
        <v>12299</v>
      </c>
      <c r="P2497" s="293" t="s">
        <v>12300</v>
      </c>
      <c r="Q2497" s="293" t="s">
        <v>4741</v>
      </c>
    </row>
    <row r="2498" spans="1:17" x14ac:dyDescent="0.25">
      <c r="A2498" s="293" t="s">
        <v>12784</v>
      </c>
      <c r="B2498" s="293" t="s">
        <v>12785</v>
      </c>
      <c r="C2498" s="293" t="s">
        <v>12786</v>
      </c>
      <c r="D2498" s="293"/>
      <c r="E2498" s="293" t="s">
        <v>12334</v>
      </c>
      <c r="F2498" s="293"/>
      <c r="G2498" s="291"/>
      <c r="H2498" s="292">
        <v>0</v>
      </c>
      <c r="I2498" s="293" t="s">
        <v>4939</v>
      </c>
      <c r="J2498" s="293" t="s">
        <v>4940</v>
      </c>
      <c r="K2498" s="293" t="s">
        <v>4737</v>
      </c>
      <c r="L2498" s="293" t="s">
        <v>4738</v>
      </c>
      <c r="M2498" s="293" t="s">
        <v>5095</v>
      </c>
      <c r="N2498" s="293"/>
      <c r="O2498" s="293" t="s">
        <v>12299</v>
      </c>
      <c r="P2498" s="293" t="s">
        <v>12300</v>
      </c>
      <c r="Q2498" s="293" t="s">
        <v>4741</v>
      </c>
    </row>
    <row r="2499" spans="1:17" x14ac:dyDescent="0.25">
      <c r="A2499" s="293" t="s">
        <v>12787</v>
      </c>
      <c r="B2499" s="293" t="s">
        <v>12788</v>
      </c>
      <c r="C2499" s="293" t="s">
        <v>12789</v>
      </c>
      <c r="D2499" s="293"/>
      <c r="E2499" s="293" t="s">
        <v>12334</v>
      </c>
      <c r="F2499" s="293"/>
      <c r="G2499" s="291"/>
      <c r="H2499" s="292">
        <v>0</v>
      </c>
      <c r="I2499" s="293" t="s">
        <v>4816</v>
      </c>
      <c r="J2499" s="293" t="s">
        <v>4817</v>
      </c>
      <c r="K2499" s="293" t="s">
        <v>4737</v>
      </c>
      <c r="L2499" s="293" t="s">
        <v>4738</v>
      </c>
      <c r="M2499" s="293" t="s">
        <v>5095</v>
      </c>
      <c r="N2499" s="293"/>
      <c r="O2499" s="293" t="s">
        <v>12299</v>
      </c>
      <c r="P2499" s="293" t="s">
        <v>12300</v>
      </c>
      <c r="Q2499" s="293" t="s">
        <v>4741</v>
      </c>
    </row>
    <row r="2500" spans="1:17" x14ac:dyDescent="0.25">
      <c r="A2500" s="293" t="s">
        <v>12790</v>
      </c>
      <c r="B2500" s="293" t="s">
        <v>12791</v>
      </c>
      <c r="C2500" s="293" t="s">
        <v>12792</v>
      </c>
      <c r="D2500" s="293"/>
      <c r="E2500" s="293" t="s">
        <v>12334</v>
      </c>
      <c r="F2500" s="293"/>
      <c r="G2500" s="291"/>
      <c r="H2500" s="292">
        <v>0</v>
      </c>
      <c r="I2500" s="293" t="s">
        <v>4816</v>
      </c>
      <c r="J2500" s="293" t="s">
        <v>4817</v>
      </c>
      <c r="K2500" s="293" t="s">
        <v>4737</v>
      </c>
      <c r="L2500" s="293" t="s">
        <v>4738</v>
      </c>
      <c r="M2500" s="293" t="s">
        <v>5121</v>
      </c>
      <c r="N2500" s="293"/>
      <c r="O2500" s="293" t="s">
        <v>12299</v>
      </c>
      <c r="P2500" s="293" t="s">
        <v>12300</v>
      </c>
      <c r="Q2500" s="293" t="s">
        <v>4741</v>
      </c>
    </row>
    <row r="2501" spans="1:17" x14ac:dyDescent="0.25">
      <c r="A2501" s="293" t="s">
        <v>12793</v>
      </c>
      <c r="B2501" s="293" t="s">
        <v>12794</v>
      </c>
      <c r="C2501" s="293" t="s">
        <v>12795</v>
      </c>
      <c r="D2501" s="293"/>
      <c r="E2501" s="293" t="s">
        <v>12334</v>
      </c>
      <c r="F2501" s="293"/>
      <c r="G2501" s="291"/>
      <c r="H2501" s="292">
        <v>0</v>
      </c>
      <c r="I2501" s="293" t="s">
        <v>4816</v>
      </c>
      <c r="J2501" s="293" t="s">
        <v>4817</v>
      </c>
      <c r="K2501" s="293" t="s">
        <v>4737</v>
      </c>
      <c r="L2501" s="293" t="s">
        <v>4738</v>
      </c>
      <c r="M2501" s="293" t="s">
        <v>5095</v>
      </c>
      <c r="N2501" s="293"/>
      <c r="O2501" s="293" t="s">
        <v>12299</v>
      </c>
      <c r="P2501" s="293" t="s">
        <v>12300</v>
      </c>
      <c r="Q2501" s="293" t="s">
        <v>4741</v>
      </c>
    </row>
    <row r="2502" spans="1:17" x14ac:dyDescent="0.25">
      <c r="A2502" s="293" t="s">
        <v>12796</v>
      </c>
      <c r="B2502" s="293" t="s">
        <v>12797</v>
      </c>
      <c r="C2502" s="293" t="s">
        <v>12798</v>
      </c>
      <c r="D2502" s="293"/>
      <c r="E2502" s="293" t="s">
        <v>12334</v>
      </c>
      <c r="F2502" s="293"/>
      <c r="G2502" s="291"/>
      <c r="H2502" s="292">
        <v>0</v>
      </c>
      <c r="I2502" s="293" t="s">
        <v>4939</v>
      </c>
      <c r="J2502" s="293" t="s">
        <v>4940</v>
      </c>
      <c r="K2502" s="293" t="s">
        <v>4737</v>
      </c>
      <c r="L2502" s="293" t="s">
        <v>4738</v>
      </c>
      <c r="M2502" s="293" t="s">
        <v>5095</v>
      </c>
      <c r="N2502" s="293"/>
      <c r="O2502" s="293" t="s">
        <v>12299</v>
      </c>
      <c r="P2502" s="293" t="s">
        <v>12300</v>
      </c>
      <c r="Q2502" s="293" t="s">
        <v>4741</v>
      </c>
    </row>
    <row r="2503" spans="1:17" x14ac:dyDescent="0.25">
      <c r="A2503" s="293" t="s">
        <v>12799</v>
      </c>
      <c r="B2503" s="293" t="s">
        <v>12800</v>
      </c>
      <c r="C2503" s="293" t="s">
        <v>12801</v>
      </c>
      <c r="D2503" s="293"/>
      <c r="E2503" s="293" t="s">
        <v>12334</v>
      </c>
      <c r="F2503" s="293"/>
      <c r="G2503" s="291"/>
      <c r="H2503" s="292">
        <v>0</v>
      </c>
      <c r="I2503" s="293" t="s">
        <v>4816</v>
      </c>
      <c r="J2503" s="293" t="s">
        <v>4817</v>
      </c>
      <c r="K2503" s="293" t="s">
        <v>4737</v>
      </c>
      <c r="L2503" s="293" t="s">
        <v>4738</v>
      </c>
      <c r="M2503" s="293" t="s">
        <v>5095</v>
      </c>
      <c r="N2503" s="293"/>
      <c r="O2503" s="293" t="s">
        <v>12299</v>
      </c>
      <c r="P2503" s="293" t="s">
        <v>12300</v>
      </c>
      <c r="Q2503" s="293" t="s">
        <v>4741</v>
      </c>
    </row>
    <row r="2504" spans="1:17" x14ac:dyDescent="0.25">
      <c r="A2504" s="293" t="s">
        <v>12802</v>
      </c>
      <c r="B2504" s="293" t="s">
        <v>12803</v>
      </c>
      <c r="C2504" s="293" t="s">
        <v>12804</v>
      </c>
      <c r="D2504" s="293"/>
      <c r="E2504" s="293" t="s">
        <v>12334</v>
      </c>
      <c r="F2504" s="293"/>
      <c r="G2504" s="291"/>
      <c r="H2504" s="292">
        <v>0</v>
      </c>
      <c r="I2504" s="293" t="s">
        <v>4816</v>
      </c>
      <c r="J2504" s="293" t="s">
        <v>4817</v>
      </c>
      <c r="K2504" s="293" t="s">
        <v>4737</v>
      </c>
      <c r="L2504" s="293" t="s">
        <v>4738</v>
      </c>
      <c r="M2504" s="293" t="s">
        <v>5095</v>
      </c>
      <c r="N2504" s="293"/>
      <c r="O2504" s="293" t="s">
        <v>12299</v>
      </c>
      <c r="P2504" s="293" t="s">
        <v>12300</v>
      </c>
      <c r="Q2504" s="293" t="s">
        <v>4741</v>
      </c>
    </row>
    <row r="2505" spans="1:17" x14ac:dyDescent="0.25">
      <c r="A2505" s="293" t="s">
        <v>12805</v>
      </c>
      <c r="B2505" s="293" t="s">
        <v>12806</v>
      </c>
      <c r="C2505" s="293" t="s">
        <v>12807</v>
      </c>
      <c r="D2505" s="293"/>
      <c r="E2505" s="293" t="s">
        <v>12334</v>
      </c>
      <c r="F2505" s="293"/>
      <c r="G2505" s="291"/>
      <c r="H2505" s="292">
        <v>0</v>
      </c>
      <c r="I2505" s="293" t="s">
        <v>4939</v>
      </c>
      <c r="J2505" s="293" t="s">
        <v>4940</v>
      </c>
      <c r="K2505" s="293" t="s">
        <v>4737</v>
      </c>
      <c r="L2505" s="293" t="s">
        <v>4738</v>
      </c>
      <c r="M2505" s="293" t="s">
        <v>5095</v>
      </c>
      <c r="N2505" s="293"/>
      <c r="O2505" s="293" t="s">
        <v>12299</v>
      </c>
      <c r="P2505" s="293" t="s">
        <v>12300</v>
      </c>
      <c r="Q2505" s="293" t="s">
        <v>4741</v>
      </c>
    </row>
    <row r="2506" spans="1:17" x14ac:dyDescent="0.25">
      <c r="A2506" s="293" t="s">
        <v>12808</v>
      </c>
      <c r="B2506" s="293" t="s">
        <v>12809</v>
      </c>
      <c r="C2506" s="293" t="s">
        <v>12810</v>
      </c>
      <c r="D2506" s="293"/>
      <c r="E2506" s="293" t="s">
        <v>12334</v>
      </c>
      <c r="F2506" s="293"/>
      <c r="G2506" s="291"/>
      <c r="H2506" s="292">
        <v>0</v>
      </c>
      <c r="I2506" s="293" t="s">
        <v>4816</v>
      </c>
      <c r="J2506" s="293" t="s">
        <v>4817</v>
      </c>
      <c r="K2506" s="293" t="s">
        <v>4737</v>
      </c>
      <c r="L2506" s="293" t="s">
        <v>4738</v>
      </c>
      <c r="M2506" s="293" t="s">
        <v>5095</v>
      </c>
      <c r="N2506" s="293"/>
      <c r="O2506" s="293" t="s">
        <v>12299</v>
      </c>
      <c r="P2506" s="293" t="s">
        <v>12300</v>
      </c>
      <c r="Q2506" s="293" t="s">
        <v>4741</v>
      </c>
    </row>
    <row r="2507" spans="1:17" x14ac:dyDescent="0.25">
      <c r="A2507" s="293" t="s">
        <v>12811</v>
      </c>
      <c r="B2507" s="293" t="s">
        <v>12812</v>
      </c>
      <c r="C2507" s="293" t="s">
        <v>12813</v>
      </c>
      <c r="D2507" s="293"/>
      <c r="E2507" s="293" t="s">
        <v>12334</v>
      </c>
      <c r="F2507" s="293"/>
      <c r="G2507" s="291"/>
      <c r="H2507" s="292">
        <v>0</v>
      </c>
      <c r="I2507" s="293" t="s">
        <v>4816</v>
      </c>
      <c r="J2507" s="293" t="s">
        <v>4817</v>
      </c>
      <c r="K2507" s="293" t="s">
        <v>4737</v>
      </c>
      <c r="L2507" s="293" t="s">
        <v>4738</v>
      </c>
      <c r="M2507" s="293" t="s">
        <v>5095</v>
      </c>
      <c r="N2507" s="293"/>
      <c r="O2507" s="293" t="s">
        <v>12299</v>
      </c>
      <c r="P2507" s="293" t="s">
        <v>12300</v>
      </c>
      <c r="Q2507" s="293" t="s">
        <v>4741</v>
      </c>
    </row>
    <row r="2508" spans="1:17" x14ac:dyDescent="0.25">
      <c r="A2508" s="293" t="s">
        <v>12814</v>
      </c>
      <c r="B2508" s="293" t="s">
        <v>12815</v>
      </c>
      <c r="C2508" s="293" t="s">
        <v>12816</v>
      </c>
      <c r="D2508" s="293"/>
      <c r="E2508" s="293" t="s">
        <v>12334</v>
      </c>
      <c r="F2508" s="293"/>
      <c r="G2508" s="291"/>
      <c r="H2508" s="292">
        <v>0</v>
      </c>
      <c r="I2508" s="293" t="s">
        <v>4816</v>
      </c>
      <c r="J2508" s="293" t="s">
        <v>4817</v>
      </c>
      <c r="K2508" s="293" t="s">
        <v>4737</v>
      </c>
      <c r="L2508" s="293" t="s">
        <v>4738</v>
      </c>
      <c r="M2508" s="293" t="s">
        <v>5095</v>
      </c>
      <c r="N2508" s="293"/>
      <c r="O2508" s="293" t="s">
        <v>12299</v>
      </c>
      <c r="P2508" s="293" t="s">
        <v>12300</v>
      </c>
      <c r="Q2508" s="293" t="s">
        <v>4741</v>
      </c>
    </row>
    <row r="2509" spans="1:17" x14ac:dyDescent="0.25">
      <c r="A2509" s="293" t="s">
        <v>12817</v>
      </c>
      <c r="B2509" s="293" t="s">
        <v>12818</v>
      </c>
      <c r="C2509" s="293" t="s">
        <v>12819</v>
      </c>
      <c r="D2509" s="293"/>
      <c r="E2509" s="293" t="s">
        <v>12334</v>
      </c>
      <c r="F2509" s="293"/>
      <c r="G2509" s="291"/>
      <c r="H2509" s="292">
        <v>0</v>
      </c>
      <c r="I2509" s="293" t="s">
        <v>4746</v>
      </c>
      <c r="J2509" s="293" t="s">
        <v>4747</v>
      </c>
      <c r="K2509" s="293" t="s">
        <v>4737</v>
      </c>
      <c r="L2509" s="293" t="s">
        <v>4738</v>
      </c>
      <c r="M2509" s="293" t="s">
        <v>4821</v>
      </c>
      <c r="N2509" s="293"/>
      <c r="O2509" s="293" t="s">
        <v>12299</v>
      </c>
      <c r="P2509" s="293" t="s">
        <v>12300</v>
      </c>
      <c r="Q2509" s="293" t="s">
        <v>4741</v>
      </c>
    </row>
    <row r="2510" spans="1:17" x14ac:dyDescent="0.25">
      <c r="A2510" s="293" t="s">
        <v>12820</v>
      </c>
      <c r="B2510" s="293" t="s">
        <v>12821</v>
      </c>
      <c r="C2510" s="293" t="s">
        <v>12822</v>
      </c>
      <c r="D2510" s="293"/>
      <c r="E2510" s="293" t="s">
        <v>12334</v>
      </c>
      <c r="F2510" s="293"/>
      <c r="G2510" s="291"/>
      <c r="H2510" s="292">
        <v>0</v>
      </c>
      <c r="I2510" s="293" t="s">
        <v>4746</v>
      </c>
      <c r="J2510" s="293" t="s">
        <v>4747</v>
      </c>
      <c r="K2510" s="293" t="s">
        <v>4737</v>
      </c>
      <c r="L2510" s="293" t="s">
        <v>4738</v>
      </c>
      <c r="M2510" s="293" t="s">
        <v>4821</v>
      </c>
      <c r="N2510" s="293"/>
      <c r="O2510" s="293" t="s">
        <v>12299</v>
      </c>
      <c r="P2510" s="293" t="s">
        <v>12300</v>
      </c>
      <c r="Q2510" s="293" t="s">
        <v>4741</v>
      </c>
    </row>
    <row r="2511" spans="1:17" x14ac:dyDescent="0.25">
      <c r="A2511" s="293" t="s">
        <v>12823</v>
      </c>
      <c r="B2511" s="293" t="s">
        <v>12824</v>
      </c>
      <c r="C2511" s="293" t="s">
        <v>12825</v>
      </c>
      <c r="D2511" s="293"/>
      <c r="E2511" s="293" t="s">
        <v>12334</v>
      </c>
      <c r="F2511" s="293"/>
      <c r="G2511" s="291"/>
      <c r="H2511" s="292">
        <v>0</v>
      </c>
      <c r="I2511" s="293" t="s">
        <v>4746</v>
      </c>
      <c r="J2511" s="293" t="s">
        <v>4747</v>
      </c>
      <c r="K2511" s="293" t="s">
        <v>4737</v>
      </c>
      <c r="L2511" s="293" t="s">
        <v>4738</v>
      </c>
      <c r="M2511" s="293" t="s">
        <v>4821</v>
      </c>
      <c r="N2511" s="293"/>
      <c r="O2511" s="293" t="s">
        <v>12299</v>
      </c>
      <c r="P2511" s="293" t="s">
        <v>12300</v>
      </c>
      <c r="Q2511" s="293" t="s">
        <v>4741</v>
      </c>
    </row>
    <row r="2512" spans="1:17" x14ac:dyDescent="0.25">
      <c r="A2512" s="293" t="s">
        <v>12826</v>
      </c>
      <c r="B2512" s="293" t="s">
        <v>12827</v>
      </c>
      <c r="C2512" s="293" t="s">
        <v>12828</v>
      </c>
      <c r="D2512" s="293"/>
      <c r="E2512" s="293" t="s">
        <v>12334</v>
      </c>
      <c r="F2512" s="293"/>
      <c r="G2512" s="291"/>
      <c r="H2512" s="292">
        <v>0</v>
      </c>
      <c r="I2512" s="293" t="s">
        <v>4746</v>
      </c>
      <c r="J2512" s="293" t="s">
        <v>4747</v>
      </c>
      <c r="K2512" s="293" t="s">
        <v>4737</v>
      </c>
      <c r="L2512" s="293" t="s">
        <v>4738</v>
      </c>
      <c r="M2512" s="293" t="s">
        <v>4821</v>
      </c>
      <c r="N2512" s="293"/>
      <c r="O2512" s="293" t="s">
        <v>12299</v>
      </c>
      <c r="P2512" s="293" t="s">
        <v>12300</v>
      </c>
      <c r="Q2512" s="293" t="s">
        <v>4741</v>
      </c>
    </row>
    <row r="2513" spans="1:17" x14ac:dyDescent="0.25">
      <c r="A2513" s="293" t="s">
        <v>12829</v>
      </c>
      <c r="B2513" s="293" t="s">
        <v>12830</v>
      </c>
      <c r="C2513" s="293" t="s">
        <v>12831</v>
      </c>
      <c r="D2513" s="293"/>
      <c r="E2513" s="293" t="s">
        <v>12334</v>
      </c>
      <c r="F2513" s="293"/>
      <c r="G2513" s="291"/>
      <c r="H2513" s="292">
        <v>0</v>
      </c>
      <c r="I2513" s="293" t="s">
        <v>4746</v>
      </c>
      <c r="J2513" s="293" t="s">
        <v>4747</v>
      </c>
      <c r="K2513" s="293" t="s">
        <v>4737</v>
      </c>
      <c r="L2513" s="293" t="s">
        <v>4738</v>
      </c>
      <c r="M2513" s="293" t="s">
        <v>4821</v>
      </c>
      <c r="N2513" s="293"/>
      <c r="O2513" s="293" t="s">
        <v>12299</v>
      </c>
      <c r="P2513" s="293" t="s">
        <v>12300</v>
      </c>
      <c r="Q2513" s="293" t="s">
        <v>4741</v>
      </c>
    </row>
    <row r="2514" spans="1:17" x14ac:dyDescent="0.25">
      <c r="A2514" s="293" t="s">
        <v>12832</v>
      </c>
      <c r="B2514" s="293" t="s">
        <v>12833</v>
      </c>
      <c r="C2514" s="293" t="s">
        <v>12834</v>
      </c>
      <c r="D2514" s="293"/>
      <c r="E2514" s="293" t="s">
        <v>12334</v>
      </c>
      <c r="F2514" s="293"/>
      <c r="G2514" s="291"/>
      <c r="H2514" s="292">
        <v>0</v>
      </c>
      <c r="I2514" s="293" t="s">
        <v>4746</v>
      </c>
      <c r="J2514" s="293" t="s">
        <v>4747</v>
      </c>
      <c r="K2514" s="293" t="s">
        <v>4737</v>
      </c>
      <c r="L2514" s="293" t="s">
        <v>4738</v>
      </c>
      <c r="M2514" s="293" t="s">
        <v>4821</v>
      </c>
      <c r="N2514" s="293"/>
      <c r="O2514" s="293" t="s">
        <v>12299</v>
      </c>
      <c r="P2514" s="293" t="s">
        <v>12300</v>
      </c>
      <c r="Q2514" s="293" t="s">
        <v>4741</v>
      </c>
    </row>
    <row r="2515" spans="1:17" x14ac:dyDescent="0.25">
      <c r="A2515" s="293" t="s">
        <v>12835</v>
      </c>
      <c r="B2515" s="293" t="s">
        <v>12836</v>
      </c>
      <c r="C2515" s="293" t="s">
        <v>12837</v>
      </c>
      <c r="D2515" s="293"/>
      <c r="E2515" s="293" t="s">
        <v>12334</v>
      </c>
      <c r="F2515" s="293"/>
      <c r="G2515" s="291"/>
      <c r="H2515" s="292">
        <v>0</v>
      </c>
      <c r="I2515" s="293" t="s">
        <v>4746</v>
      </c>
      <c r="J2515" s="293" t="s">
        <v>4747</v>
      </c>
      <c r="K2515" s="293" t="s">
        <v>4737</v>
      </c>
      <c r="L2515" s="293" t="s">
        <v>4738</v>
      </c>
      <c r="M2515" s="293" t="s">
        <v>4821</v>
      </c>
      <c r="N2515" s="293"/>
      <c r="O2515" s="293" t="s">
        <v>12299</v>
      </c>
      <c r="P2515" s="293" t="s">
        <v>12300</v>
      </c>
      <c r="Q2515" s="293" t="s">
        <v>4741</v>
      </c>
    </row>
    <row r="2516" spans="1:17" x14ac:dyDescent="0.25">
      <c r="A2516" s="293" t="s">
        <v>12838</v>
      </c>
      <c r="B2516" s="293" t="s">
        <v>12839</v>
      </c>
      <c r="C2516" s="293" t="s">
        <v>12840</v>
      </c>
      <c r="D2516" s="293"/>
      <c r="E2516" s="293" t="s">
        <v>12334</v>
      </c>
      <c r="F2516" s="293"/>
      <c r="G2516" s="291"/>
      <c r="H2516" s="292">
        <v>0</v>
      </c>
      <c r="I2516" s="293" t="s">
        <v>4755</v>
      </c>
      <c r="J2516" s="293" t="s">
        <v>4756</v>
      </c>
      <c r="K2516" s="293" t="s">
        <v>4737</v>
      </c>
      <c r="L2516" s="293" t="s">
        <v>4738</v>
      </c>
      <c r="M2516" s="293" t="s">
        <v>4865</v>
      </c>
      <c r="N2516" s="293"/>
      <c r="O2516" s="293" t="s">
        <v>12299</v>
      </c>
      <c r="P2516" s="293" t="s">
        <v>12300</v>
      </c>
      <c r="Q2516" s="293" t="s">
        <v>4741</v>
      </c>
    </row>
    <row r="2517" spans="1:17" x14ac:dyDescent="0.25">
      <c r="A2517" s="293" t="s">
        <v>12841</v>
      </c>
      <c r="B2517" s="293" t="s">
        <v>12842</v>
      </c>
      <c r="C2517" s="293" t="s">
        <v>12843</v>
      </c>
      <c r="D2517" s="293"/>
      <c r="E2517" s="293" t="s">
        <v>12334</v>
      </c>
      <c r="F2517" s="293"/>
      <c r="G2517" s="291"/>
      <c r="H2517" s="292">
        <v>0</v>
      </c>
      <c r="I2517" s="293" t="s">
        <v>4755</v>
      </c>
      <c r="J2517" s="293" t="s">
        <v>4756</v>
      </c>
      <c r="K2517" s="293" t="s">
        <v>4737</v>
      </c>
      <c r="L2517" s="293" t="s">
        <v>4738</v>
      </c>
      <c r="M2517" s="293" t="s">
        <v>4865</v>
      </c>
      <c r="N2517" s="293"/>
      <c r="O2517" s="293" t="s">
        <v>12299</v>
      </c>
      <c r="P2517" s="293" t="s">
        <v>12300</v>
      </c>
      <c r="Q2517" s="293" t="s">
        <v>4741</v>
      </c>
    </row>
    <row r="2518" spans="1:17" x14ac:dyDescent="0.25">
      <c r="A2518" s="293" t="s">
        <v>12844</v>
      </c>
      <c r="B2518" s="293" t="s">
        <v>12845</v>
      </c>
      <c r="C2518" s="293" t="s">
        <v>12846</v>
      </c>
      <c r="D2518" s="293"/>
      <c r="E2518" s="293" t="s">
        <v>12334</v>
      </c>
      <c r="F2518" s="293"/>
      <c r="G2518" s="291"/>
      <c r="H2518" s="292">
        <v>0</v>
      </c>
      <c r="I2518" s="293" t="s">
        <v>4755</v>
      </c>
      <c r="J2518" s="293" t="s">
        <v>4756</v>
      </c>
      <c r="K2518" s="293" t="s">
        <v>4737</v>
      </c>
      <c r="L2518" s="293" t="s">
        <v>4738</v>
      </c>
      <c r="M2518" s="293" t="s">
        <v>4865</v>
      </c>
      <c r="N2518" s="293"/>
      <c r="O2518" s="293" t="s">
        <v>12299</v>
      </c>
      <c r="P2518" s="293" t="s">
        <v>12300</v>
      </c>
      <c r="Q2518" s="293" t="s">
        <v>4741</v>
      </c>
    </row>
    <row r="2519" spans="1:17" x14ac:dyDescent="0.25">
      <c r="A2519" s="293" t="s">
        <v>12847</v>
      </c>
      <c r="B2519" s="293" t="s">
        <v>12848</v>
      </c>
      <c r="C2519" s="293" t="s">
        <v>12849</v>
      </c>
      <c r="D2519" s="293"/>
      <c r="E2519" s="293" t="s">
        <v>12334</v>
      </c>
      <c r="F2519" s="293"/>
      <c r="G2519" s="291"/>
      <c r="H2519" s="292">
        <v>0</v>
      </c>
      <c r="I2519" s="293" t="s">
        <v>4816</v>
      </c>
      <c r="J2519" s="293" t="s">
        <v>4817</v>
      </c>
      <c r="K2519" s="293" t="s">
        <v>4737</v>
      </c>
      <c r="L2519" s="293" t="s">
        <v>4738</v>
      </c>
      <c r="M2519" s="293" t="s">
        <v>4818</v>
      </c>
      <c r="N2519" s="293"/>
      <c r="O2519" s="293" t="s">
        <v>12299</v>
      </c>
      <c r="P2519" s="293" t="s">
        <v>12300</v>
      </c>
      <c r="Q2519" s="293" t="s">
        <v>4741</v>
      </c>
    </row>
    <row r="2520" spans="1:17" x14ac:dyDescent="0.25">
      <c r="A2520" s="293" t="s">
        <v>12850</v>
      </c>
      <c r="B2520" s="293" t="s">
        <v>12851</v>
      </c>
      <c r="C2520" s="293" t="s">
        <v>12852</v>
      </c>
      <c r="D2520" s="293"/>
      <c r="E2520" s="293" t="s">
        <v>12334</v>
      </c>
      <c r="F2520" s="293"/>
      <c r="G2520" s="291"/>
      <c r="H2520" s="292">
        <v>0</v>
      </c>
      <c r="I2520" s="293" t="s">
        <v>4816</v>
      </c>
      <c r="J2520" s="293" t="s">
        <v>4817</v>
      </c>
      <c r="K2520" s="293" t="s">
        <v>4737</v>
      </c>
      <c r="L2520" s="293" t="s">
        <v>4738</v>
      </c>
      <c r="M2520" s="293" t="s">
        <v>4818</v>
      </c>
      <c r="N2520" s="293"/>
      <c r="O2520" s="293" t="s">
        <v>12299</v>
      </c>
      <c r="P2520" s="293" t="s">
        <v>12300</v>
      </c>
      <c r="Q2520" s="293" t="s">
        <v>4741</v>
      </c>
    </row>
    <row r="2521" spans="1:17" x14ac:dyDescent="0.25">
      <c r="A2521" s="293" t="s">
        <v>12853</v>
      </c>
      <c r="B2521" s="293" t="s">
        <v>12854</v>
      </c>
      <c r="C2521" s="293" t="s">
        <v>12855</v>
      </c>
      <c r="D2521" s="293"/>
      <c r="E2521" s="293" t="s">
        <v>12334</v>
      </c>
      <c r="F2521" s="293"/>
      <c r="G2521" s="291"/>
      <c r="H2521" s="292">
        <v>0</v>
      </c>
      <c r="I2521" s="293" t="s">
        <v>4939</v>
      </c>
      <c r="J2521" s="293" t="s">
        <v>4940</v>
      </c>
      <c r="K2521" s="293" t="s">
        <v>4737</v>
      </c>
      <c r="L2521" s="293" t="s">
        <v>4738</v>
      </c>
      <c r="M2521" s="293" t="s">
        <v>4818</v>
      </c>
      <c r="N2521" s="293"/>
      <c r="O2521" s="293" t="s">
        <v>12299</v>
      </c>
      <c r="P2521" s="293" t="s">
        <v>12300</v>
      </c>
      <c r="Q2521" s="293" t="s">
        <v>4741</v>
      </c>
    </row>
    <row r="2522" spans="1:17" x14ac:dyDescent="0.25">
      <c r="A2522" s="293" t="s">
        <v>12856</v>
      </c>
      <c r="B2522" s="293" t="s">
        <v>12857</v>
      </c>
      <c r="C2522" s="293" t="s">
        <v>12858</v>
      </c>
      <c r="D2522" s="293"/>
      <c r="E2522" s="293" t="s">
        <v>12334</v>
      </c>
      <c r="F2522" s="293"/>
      <c r="G2522" s="291"/>
      <c r="H2522" s="292">
        <v>0</v>
      </c>
      <c r="I2522" s="293" t="s">
        <v>4939</v>
      </c>
      <c r="J2522" s="293" t="s">
        <v>4940</v>
      </c>
      <c r="K2522" s="293" t="s">
        <v>4737</v>
      </c>
      <c r="L2522" s="293" t="s">
        <v>4738</v>
      </c>
      <c r="M2522" s="293" t="s">
        <v>4818</v>
      </c>
      <c r="N2522" s="293"/>
      <c r="O2522" s="293" t="s">
        <v>12299</v>
      </c>
      <c r="P2522" s="293" t="s">
        <v>12300</v>
      </c>
      <c r="Q2522" s="293" t="s">
        <v>4741</v>
      </c>
    </row>
    <row r="2523" spans="1:17" x14ac:dyDescent="0.25">
      <c r="A2523" s="293" t="s">
        <v>12859</v>
      </c>
      <c r="B2523" s="293" t="s">
        <v>12860</v>
      </c>
      <c r="C2523" s="293" t="s">
        <v>12861</v>
      </c>
      <c r="D2523" s="293"/>
      <c r="E2523" s="293" t="s">
        <v>12334</v>
      </c>
      <c r="F2523" s="293"/>
      <c r="G2523" s="291"/>
      <c r="H2523" s="292">
        <v>0</v>
      </c>
      <c r="I2523" s="293" t="s">
        <v>4816</v>
      </c>
      <c r="J2523" s="293" t="s">
        <v>4817</v>
      </c>
      <c r="K2523" s="293" t="s">
        <v>4737</v>
      </c>
      <c r="L2523" s="293" t="s">
        <v>4738</v>
      </c>
      <c r="M2523" s="293" t="s">
        <v>4818</v>
      </c>
      <c r="N2523" s="293"/>
      <c r="O2523" s="293" t="s">
        <v>12299</v>
      </c>
      <c r="P2523" s="293" t="s">
        <v>12300</v>
      </c>
      <c r="Q2523" s="293" t="s">
        <v>4741</v>
      </c>
    </row>
    <row r="2524" spans="1:17" x14ac:dyDescent="0.25">
      <c r="A2524" s="293" t="s">
        <v>12862</v>
      </c>
      <c r="B2524" s="293" t="s">
        <v>12863</v>
      </c>
      <c r="C2524" s="293" t="s">
        <v>12864</v>
      </c>
      <c r="D2524" s="293"/>
      <c r="E2524" s="293" t="s">
        <v>12334</v>
      </c>
      <c r="F2524" s="293"/>
      <c r="G2524" s="291"/>
      <c r="H2524" s="292">
        <v>0</v>
      </c>
      <c r="I2524" s="293" t="s">
        <v>4816</v>
      </c>
      <c r="J2524" s="293" t="s">
        <v>4817</v>
      </c>
      <c r="K2524" s="293" t="s">
        <v>4737</v>
      </c>
      <c r="L2524" s="293" t="s">
        <v>4738</v>
      </c>
      <c r="M2524" s="293" t="s">
        <v>4818</v>
      </c>
      <c r="N2524" s="293"/>
      <c r="O2524" s="293" t="s">
        <v>12299</v>
      </c>
      <c r="P2524" s="293" t="s">
        <v>12300</v>
      </c>
      <c r="Q2524" s="293" t="s">
        <v>4741</v>
      </c>
    </row>
    <row r="2525" spans="1:17" x14ac:dyDescent="0.25">
      <c r="A2525" s="293" t="s">
        <v>12865</v>
      </c>
      <c r="B2525" s="293" t="s">
        <v>12866</v>
      </c>
      <c r="C2525" s="293" t="s">
        <v>12867</v>
      </c>
      <c r="D2525" s="293"/>
      <c r="E2525" s="293" t="s">
        <v>12334</v>
      </c>
      <c r="F2525" s="293"/>
      <c r="G2525" s="291"/>
      <c r="H2525" s="292">
        <v>0</v>
      </c>
      <c r="I2525" s="293" t="s">
        <v>4816</v>
      </c>
      <c r="J2525" s="293" t="s">
        <v>4817</v>
      </c>
      <c r="K2525" s="293" t="s">
        <v>4737</v>
      </c>
      <c r="L2525" s="293" t="s">
        <v>4738</v>
      </c>
      <c r="M2525" s="293" t="s">
        <v>4818</v>
      </c>
      <c r="N2525" s="293"/>
      <c r="O2525" s="293" t="s">
        <v>12299</v>
      </c>
      <c r="P2525" s="293" t="s">
        <v>12300</v>
      </c>
      <c r="Q2525" s="293" t="s">
        <v>4741</v>
      </c>
    </row>
    <row r="2526" spans="1:17" x14ac:dyDescent="0.25">
      <c r="A2526" s="293" t="s">
        <v>12868</v>
      </c>
      <c r="B2526" s="293" t="s">
        <v>12869</v>
      </c>
      <c r="C2526" s="293" t="s">
        <v>12870</v>
      </c>
      <c r="D2526" s="293"/>
      <c r="E2526" s="293" t="s">
        <v>12334</v>
      </c>
      <c r="F2526" s="293"/>
      <c r="G2526" s="291"/>
      <c r="H2526" s="292">
        <v>0</v>
      </c>
      <c r="I2526" s="293" t="s">
        <v>4816</v>
      </c>
      <c r="J2526" s="293" t="s">
        <v>4817</v>
      </c>
      <c r="K2526" s="293" t="s">
        <v>4737</v>
      </c>
      <c r="L2526" s="293" t="s">
        <v>4738</v>
      </c>
      <c r="M2526" s="293" t="s">
        <v>4818</v>
      </c>
      <c r="N2526" s="293"/>
      <c r="O2526" s="293" t="s">
        <v>12299</v>
      </c>
      <c r="P2526" s="293" t="s">
        <v>12300</v>
      </c>
      <c r="Q2526" s="293" t="s">
        <v>4741</v>
      </c>
    </row>
    <row r="2527" spans="1:17" x14ac:dyDescent="0.25">
      <c r="A2527" s="293" t="s">
        <v>12871</v>
      </c>
      <c r="B2527" s="293" t="s">
        <v>12872</v>
      </c>
      <c r="C2527" s="293" t="s">
        <v>12873</v>
      </c>
      <c r="D2527" s="293"/>
      <c r="E2527" s="293" t="s">
        <v>12334</v>
      </c>
      <c r="F2527" s="293"/>
      <c r="G2527" s="291"/>
      <c r="H2527" s="292">
        <v>0</v>
      </c>
      <c r="I2527" s="293" t="s">
        <v>4939</v>
      </c>
      <c r="J2527" s="293" t="s">
        <v>4940</v>
      </c>
      <c r="K2527" s="293" t="s">
        <v>4737</v>
      </c>
      <c r="L2527" s="293" t="s">
        <v>4738</v>
      </c>
      <c r="M2527" s="293" t="s">
        <v>4818</v>
      </c>
      <c r="N2527" s="293"/>
      <c r="O2527" s="293" t="s">
        <v>12299</v>
      </c>
      <c r="P2527" s="293" t="s">
        <v>12300</v>
      </c>
      <c r="Q2527" s="293" t="s">
        <v>4741</v>
      </c>
    </row>
    <row r="2528" spans="1:17" x14ac:dyDescent="0.25">
      <c r="A2528" s="293" t="s">
        <v>12874</v>
      </c>
      <c r="B2528" s="293" t="s">
        <v>12875</v>
      </c>
      <c r="C2528" s="293" t="s">
        <v>12876</v>
      </c>
      <c r="D2528" s="293"/>
      <c r="E2528" s="293" t="s">
        <v>12334</v>
      </c>
      <c r="F2528" s="293"/>
      <c r="G2528" s="291"/>
      <c r="H2528" s="292">
        <v>0</v>
      </c>
      <c r="I2528" s="293" t="s">
        <v>4816</v>
      </c>
      <c r="J2528" s="293" t="s">
        <v>4817</v>
      </c>
      <c r="K2528" s="293" t="s">
        <v>4737</v>
      </c>
      <c r="L2528" s="293" t="s">
        <v>4738</v>
      </c>
      <c r="M2528" s="293" t="s">
        <v>4739</v>
      </c>
      <c r="N2528" s="293"/>
      <c r="O2528" s="293" t="s">
        <v>12299</v>
      </c>
      <c r="P2528" s="293" t="s">
        <v>12300</v>
      </c>
      <c r="Q2528" s="293" t="s">
        <v>4741</v>
      </c>
    </row>
    <row r="2529" spans="1:17" x14ac:dyDescent="0.25">
      <c r="A2529" s="293" t="s">
        <v>12877</v>
      </c>
      <c r="B2529" s="293" t="s">
        <v>12878</v>
      </c>
      <c r="C2529" s="293" t="s">
        <v>12879</v>
      </c>
      <c r="D2529" s="293"/>
      <c r="E2529" s="293" t="s">
        <v>12334</v>
      </c>
      <c r="F2529" s="293"/>
      <c r="G2529" s="291"/>
      <c r="H2529" s="292">
        <v>0</v>
      </c>
      <c r="I2529" s="293" t="s">
        <v>4816</v>
      </c>
      <c r="J2529" s="293" t="s">
        <v>4817</v>
      </c>
      <c r="K2529" s="293" t="s">
        <v>4737</v>
      </c>
      <c r="L2529" s="293" t="s">
        <v>4738</v>
      </c>
      <c r="M2529" s="293" t="s">
        <v>4739</v>
      </c>
      <c r="N2529" s="293"/>
      <c r="O2529" s="293" t="s">
        <v>12299</v>
      </c>
      <c r="P2529" s="293" t="s">
        <v>12300</v>
      </c>
      <c r="Q2529" s="293" t="s">
        <v>4741</v>
      </c>
    </row>
    <row r="2530" spans="1:17" x14ac:dyDescent="0.25">
      <c r="A2530" s="293" t="s">
        <v>12880</v>
      </c>
      <c r="B2530" s="293" t="s">
        <v>12881</v>
      </c>
      <c r="C2530" s="293" t="s">
        <v>12882</v>
      </c>
      <c r="D2530" s="293"/>
      <c r="E2530" s="293" t="s">
        <v>12334</v>
      </c>
      <c r="F2530" s="293"/>
      <c r="G2530" s="291"/>
      <c r="H2530" s="292">
        <v>0</v>
      </c>
      <c r="I2530" s="293" t="s">
        <v>4816</v>
      </c>
      <c r="J2530" s="293" t="s">
        <v>4817</v>
      </c>
      <c r="K2530" s="293" t="s">
        <v>4737</v>
      </c>
      <c r="L2530" s="293" t="s">
        <v>4738</v>
      </c>
      <c r="M2530" s="293" t="s">
        <v>4739</v>
      </c>
      <c r="N2530" s="293"/>
      <c r="O2530" s="293" t="s">
        <v>12299</v>
      </c>
      <c r="P2530" s="293" t="s">
        <v>12300</v>
      </c>
      <c r="Q2530" s="293" t="s">
        <v>4741</v>
      </c>
    </row>
    <row r="2531" spans="1:17" x14ac:dyDescent="0.25">
      <c r="A2531" s="293" t="s">
        <v>12883</v>
      </c>
      <c r="B2531" s="293" t="s">
        <v>12884</v>
      </c>
      <c r="C2531" s="293" t="s">
        <v>12885</v>
      </c>
      <c r="D2531" s="293"/>
      <c r="E2531" s="293" t="s">
        <v>12334</v>
      </c>
      <c r="F2531" s="293"/>
      <c r="G2531" s="291"/>
      <c r="H2531" s="292">
        <v>0</v>
      </c>
      <c r="I2531" s="293" t="s">
        <v>4816</v>
      </c>
      <c r="J2531" s="293" t="s">
        <v>4817</v>
      </c>
      <c r="K2531" s="293" t="s">
        <v>4737</v>
      </c>
      <c r="L2531" s="293" t="s">
        <v>4738</v>
      </c>
      <c r="M2531" s="293" t="s">
        <v>4739</v>
      </c>
      <c r="N2531" s="293"/>
      <c r="O2531" s="293" t="s">
        <v>12299</v>
      </c>
      <c r="P2531" s="293" t="s">
        <v>12300</v>
      </c>
      <c r="Q2531" s="293" t="s">
        <v>4741</v>
      </c>
    </row>
    <row r="2532" spans="1:17" x14ac:dyDescent="0.25">
      <c r="A2532" s="293" t="s">
        <v>12886</v>
      </c>
      <c r="B2532" s="293" t="s">
        <v>12887</v>
      </c>
      <c r="C2532" s="293" t="s">
        <v>12888</v>
      </c>
      <c r="D2532" s="293"/>
      <c r="E2532" s="293" t="s">
        <v>12334</v>
      </c>
      <c r="F2532" s="293"/>
      <c r="G2532" s="291"/>
      <c r="H2532" s="292">
        <v>0</v>
      </c>
      <c r="I2532" s="293" t="s">
        <v>4816</v>
      </c>
      <c r="J2532" s="293" t="s">
        <v>4817</v>
      </c>
      <c r="K2532" s="293" t="s">
        <v>4737</v>
      </c>
      <c r="L2532" s="293" t="s">
        <v>4738</v>
      </c>
      <c r="M2532" s="293" t="s">
        <v>4739</v>
      </c>
      <c r="N2532" s="293"/>
      <c r="O2532" s="293" t="s">
        <v>12299</v>
      </c>
      <c r="P2532" s="293" t="s">
        <v>12300</v>
      </c>
      <c r="Q2532" s="293" t="s">
        <v>4741</v>
      </c>
    </row>
    <row r="2533" spans="1:17" x14ac:dyDescent="0.25">
      <c r="A2533" s="293" t="s">
        <v>12889</v>
      </c>
      <c r="B2533" s="293" t="s">
        <v>12890</v>
      </c>
      <c r="C2533" s="293" t="s">
        <v>12891</v>
      </c>
      <c r="D2533" s="293"/>
      <c r="E2533" s="293" t="s">
        <v>12334</v>
      </c>
      <c r="F2533" s="293"/>
      <c r="G2533" s="291"/>
      <c r="H2533" s="292">
        <v>0</v>
      </c>
      <c r="I2533" s="293" t="s">
        <v>4939</v>
      </c>
      <c r="J2533" s="293" t="s">
        <v>4940</v>
      </c>
      <c r="K2533" s="293" t="s">
        <v>4737</v>
      </c>
      <c r="L2533" s="293" t="s">
        <v>4738</v>
      </c>
      <c r="M2533" s="293" t="s">
        <v>4739</v>
      </c>
      <c r="N2533" s="293"/>
      <c r="O2533" s="293" t="s">
        <v>12299</v>
      </c>
      <c r="P2533" s="293" t="s">
        <v>12300</v>
      </c>
      <c r="Q2533" s="293" t="s">
        <v>4741</v>
      </c>
    </row>
    <row r="2534" spans="1:17" x14ac:dyDescent="0.25">
      <c r="A2534" s="293" t="s">
        <v>12892</v>
      </c>
      <c r="B2534" s="293" t="s">
        <v>12893</v>
      </c>
      <c r="C2534" s="293" t="s">
        <v>12894</v>
      </c>
      <c r="D2534" s="293"/>
      <c r="E2534" s="293" t="s">
        <v>12334</v>
      </c>
      <c r="F2534" s="293"/>
      <c r="G2534" s="291"/>
      <c r="H2534" s="292">
        <v>0</v>
      </c>
      <c r="I2534" s="293" t="s">
        <v>4816</v>
      </c>
      <c r="J2534" s="293" t="s">
        <v>4817</v>
      </c>
      <c r="K2534" s="293" t="s">
        <v>4737</v>
      </c>
      <c r="L2534" s="293" t="s">
        <v>4738</v>
      </c>
      <c r="M2534" s="293" t="s">
        <v>4739</v>
      </c>
      <c r="N2534" s="293"/>
      <c r="O2534" s="293" t="s">
        <v>12299</v>
      </c>
      <c r="P2534" s="293" t="s">
        <v>12300</v>
      </c>
      <c r="Q2534" s="293" t="s">
        <v>4741</v>
      </c>
    </row>
    <row r="2535" spans="1:17" x14ac:dyDescent="0.25">
      <c r="A2535" s="293" t="s">
        <v>12895</v>
      </c>
      <c r="B2535" s="293" t="s">
        <v>12896</v>
      </c>
      <c r="C2535" s="293" t="s">
        <v>12897</v>
      </c>
      <c r="D2535" s="293"/>
      <c r="E2535" s="293" t="s">
        <v>12334</v>
      </c>
      <c r="F2535" s="293"/>
      <c r="G2535" s="291"/>
      <c r="H2535" s="292">
        <v>0</v>
      </c>
      <c r="I2535" s="293" t="s">
        <v>4939</v>
      </c>
      <c r="J2535" s="293" t="s">
        <v>4940</v>
      </c>
      <c r="K2535" s="293" t="s">
        <v>4737</v>
      </c>
      <c r="L2535" s="293" t="s">
        <v>4738</v>
      </c>
      <c r="M2535" s="293" t="s">
        <v>4739</v>
      </c>
      <c r="N2535" s="293"/>
      <c r="O2535" s="293" t="s">
        <v>12299</v>
      </c>
      <c r="P2535" s="293" t="s">
        <v>12300</v>
      </c>
      <c r="Q2535" s="293" t="s">
        <v>4741</v>
      </c>
    </row>
    <row r="2536" spans="1:17" x14ac:dyDescent="0.25">
      <c r="A2536" s="293" t="s">
        <v>12898</v>
      </c>
      <c r="B2536" s="293" t="s">
        <v>12899</v>
      </c>
      <c r="C2536" s="293" t="s">
        <v>12900</v>
      </c>
      <c r="D2536" s="293"/>
      <c r="E2536" s="293" t="s">
        <v>12334</v>
      </c>
      <c r="F2536" s="293"/>
      <c r="G2536" s="291"/>
      <c r="H2536" s="292">
        <v>0</v>
      </c>
      <c r="I2536" s="293" t="s">
        <v>4939</v>
      </c>
      <c r="J2536" s="293" t="s">
        <v>4940</v>
      </c>
      <c r="K2536" s="293" t="s">
        <v>4737</v>
      </c>
      <c r="L2536" s="293" t="s">
        <v>4738</v>
      </c>
      <c r="M2536" s="293" t="s">
        <v>4739</v>
      </c>
      <c r="N2536" s="293"/>
      <c r="O2536" s="293" t="s">
        <v>12299</v>
      </c>
      <c r="P2536" s="293" t="s">
        <v>12300</v>
      </c>
      <c r="Q2536" s="293" t="s">
        <v>4741</v>
      </c>
    </row>
    <row r="2537" spans="1:17" x14ac:dyDescent="0.25">
      <c r="A2537" s="293" t="s">
        <v>12901</v>
      </c>
      <c r="B2537" s="293" t="s">
        <v>12902</v>
      </c>
      <c r="C2537" s="293" t="s">
        <v>12903</v>
      </c>
      <c r="D2537" s="293"/>
      <c r="E2537" s="293" t="s">
        <v>12423</v>
      </c>
      <c r="F2537" s="293"/>
      <c r="G2537" s="291"/>
      <c r="H2537" s="292">
        <v>0</v>
      </c>
      <c r="I2537" s="293" t="s">
        <v>4755</v>
      </c>
      <c r="J2537" s="293" t="s">
        <v>4756</v>
      </c>
      <c r="K2537" s="293" t="s">
        <v>4737</v>
      </c>
      <c r="L2537" s="293" t="s">
        <v>4738</v>
      </c>
      <c r="M2537" s="293" t="s">
        <v>4916</v>
      </c>
      <c r="N2537" s="293"/>
      <c r="O2537" s="293" t="s">
        <v>12299</v>
      </c>
      <c r="P2537" s="293" t="s">
        <v>12300</v>
      </c>
      <c r="Q2537" s="293" t="s">
        <v>4741</v>
      </c>
    </row>
    <row r="2538" spans="1:17" x14ac:dyDescent="0.25">
      <c r="A2538" s="293" t="s">
        <v>12904</v>
      </c>
      <c r="B2538" s="293" t="s">
        <v>12905</v>
      </c>
      <c r="C2538" s="293" t="s">
        <v>12906</v>
      </c>
      <c r="D2538" s="293"/>
      <c r="E2538" s="293" t="s">
        <v>12334</v>
      </c>
      <c r="F2538" s="293" t="s">
        <v>12907</v>
      </c>
      <c r="G2538" s="291">
        <v>60</v>
      </c>
      <c r="H2538" s="292">
        <v>0</v>
      </c>
      <c r="I2538" s="293" t="s">
        <v>4788</v>
      </c>
      <c r="J2538" s="293" t="s">
        <v>4789</v>
      </c>
      <c r="K2538" s="293" t="s">
        <v>4737</v>
      </c>
      <c r="L2538" s="293" t="s">
        <v>4738</v>
      </c>
      <c r="M2538" s="293" t="s">
        <v>4824</v>
      </c>
      <c r="N2538" s="293"/>
      <c r="O2538" s="293" t="s">
        <v>12299</v>
      </c>
      <c r="P2538" s="293" t="s">
        <v>12300</v>
      </c>
      <c r="Q2538" s="293" t="s">
        <v>4741</v>
      </c>
    </row>
    <row r="2539" spans="1:17" x14ac:dyDescent="0.25">
      <c r="A2539" s="293" t="s">
        <v>12908</v>
      </c>
      <c r="B2539" s="293" t="s">
        <v>12909</v>
      </c>
      <c r="C2539" s="293" t="s">
        <v>12910</v>
      </c>
      <c r="D2539" s="293"/>
      <c r="E2539" s="293" t="s">
        <v>12306</v>
      </c>
      <c r="F2539" s="293"/>
      <c r="G2539" s="291"/>
      <c r="H2539" s="292">
        <v>0</v>
      </c>
      <c r="I2539" s="293" t="s">
        <v>4755</v>
      </c>
      <c r="J2539" s="293" t="s">
        <v>4756</v>
      </c>
      <c r="K2539" s="293" t="s">
        <v>4737</v>
      </c>
      <c r="L2539" s="293" t="s">
        <v>4738</v>
      </c>
      <c r="M2539" s="293" t="s">
        <v>4916</v>
      </c>
      <c r="N2539" s="293"/>
      <c r="O2539" s="293" t="s">
        <v>12299</v>
      </c>
      <c r="P2539" s="293" t="s">
        <v>12300</v>
      </c>
      <c r="Q2539" s="293" t="s">
        <v>4741</v>
      </c>
    </row>
    <row r="2540" spans="1:17" x14ac:dyDescent="0.25">
      <c r="A2540" s="293" t="s">
        <v>12911</v>
      </c>
      <c r="B2540" s="293" t="s">
        <v>12912</v>
      </c>
      <c r="C2540" s="293" t="s">
        <v>12913</v>
      </c>
      <c r="D2540" s="293"/>
      <c r="E2540" s="293" t="s">
        <v>12306</v>
      </c>
      <c r="F2540" s="293"/>
      <c r="G2540" s="291"/>
      <c r="H2540" s="292">
        <v>0</v>
      </c>
      <c r="I2540" s="293" t="s">
        <v>4755</v>
      </c>
      <c r="J2540" s="293" t="s">
        <v>4756</v>
      </c>
      <c r="K2540" s="293" t="s">
        <v>4737</v>
      </c>
      <c r="L2540" s="293" t="s">
        <v>4738</v>
      </c>
      <c r="M2540" s="293" t="s">
        <v>4916</v>
      </c>
      <c r="N2540" s="293" t="s">
        <v>5007</v>
      </c>
      <c r="O2540" s="293" t="s">
        <v>12299</v>
      </c>
      <c r="P2540" s="293" t="s">
        <v>12300</v>
      </c>
      <c r="Q2540" s="293" t="s">
        <v>4741</v>
      </c>
    </row>
    <row r="2541" spans="1:17" x14ac:dyDescent="0.25">
      <c r="A2541" s="293" t="s">
        <v>12914</v>
      </c>
      <c r="B2541" s="293" t="s">
        <v>12915</v>
      </c>
      <c r="C2541" s="293" t="s">
        <v>12916</v>
      </c>
      <c r="D2541" s="293"/>
      <c r="E2541" s="293" t="s">
        <v>12306</v>
      </c>
      <c r="F2541" s="293"/>
      <c r="G2541" s="291"/>
      <c r="H2541" s="292">
        <v>0</v>
      </c>
      <c r="I2541" s="293" t="s">
        <v>4755</v>
      </c>
      <c r="J2541" s="293" t="s">
        <v>4756</v>
      </c>
      <c r="K2541" s="293" t="s">
        <v>4737</v>
      </c>
      <c r="L2541" s="293" t="s">
        <v>4738</v>
      </c>
      <c r="M2541" s="293" t="s">
        <v>4916</v>
      </c>
      <c r="N2541" s="293"/>
      <c r="O2541" s="293" t="s">
        <v>12299</v>
      </c>
      <c r="P2541" s="293" t="s">
        <v>12300</v>
      </c>
      <c r="Q2541" s="293" t="s">
        <v>4741</v>
      </c>
    </row>
    <row r="2542" spans="1:17" x14ac:dyDescent="0.25">
      <c r="A2542" s="293" t="s">
        <v>12917</v>
      </c>
      <c r="B2542" s="293" t="s">
        <v>12918</v>
      </c>
      <c r="C2542" s="293" t="s">
        <v>12919</v>
      </c>
      <c r="D2542" s="293"/>
      <c r="E2542" s="293" t="s">
        <v>12334</v>
      </c>
      <c r="F2542" s="293"/>
      <c r="G2542" s="291"/>
      <c r="H2542" s="292">
        <v>0</v>
      </c>
      <c r="I2542" s="293" t="s">
        <v>4755</v>
      </c>
      <c r="J2542" s="293" t="s">
        <v>4756</v>
      </c>
      <c r="K2542" s="293" t="s">
        <v>4737</v>
      </c>
      <c r="L2542" s="293" t="s">
        <v>4738</v>
      </c>
      <c r="M2542" s="293" t="s">
        <v>4916</v>
      </c>
      <c r="N2542" s="293" t="s">
        <v>7945</v>
      </c>
      <c r="O2542" s="293" t="s">
        <v>12299</v>
      </c>
      <c r="P2542" s="293" t="s">
        <v>12300</v>
      </c>
      <c r="Q2542" s="293" t="s">
        <v>4741</v>
      </c>
    </row>
    <row r="2543" spans="1:17" x14ac:dyDescent="0.25">
      <c r="A2543" s="293" t="s">
        <v>12920</v>
      </c>
      <c r="B2543" s="293" t="s">
        <v>12921</v>
      </c>
      <c r="C2543" s="293" t="s">
        <v>12922</v>
      </c>
      <c r="D2543" s="293"/>
      <c r="E2543" s="293" t="s">
        <v>12306</v>
      </c>
      <c r="F2543" s="293"/>
      <c r="G2543" s="291"/>
      <c r="H2543" s="292">
        <v>0</v>
      </c>
      <c r="I2543" s="293" t="s">
        <v>4755</v>
      </c>
      <c r="J2543" s="293" t="s">
        <v>4756</v>
      </c>
      <c r="K2543" s="293" t="s">
        <v>4737</v>
      </c>
      <c r="L2543" s="293" t="s">
        <v>4738</v>
      </c>
      <c r="M2543" s="293" t="s">
        <v>4916</v>
      </c>
      <c r="N2543" s="293" t="s">
        <v>7030</v>
      </c>
      <c r="O2543" s="293" t="s">
        <v>12299</v>
      </c>
      <c r="P2543" s="293" t="s">
        <v>12300</v>
      </c>
      <c r="Q2543" s="293" t="s">
        <v>4741</v>
      </c>
    </row>
    <row r="2544" spans="1:17" x14ac:dyDescent="0.25">
      <c r="A2544" s="293" t="s">
        <v>12923</v>
      </c>
      <c r="B2544" s="293" t="s">
        <v>12924</v>
      </c>
      <c r="C2544" s="293" t="s">
        <v>12925</v>
      </c>
      <c r="D2544" s="293"/>
      <c r="E2544" s="293" t="s">
        <v>12306</v>
      </c>
      <c r="F2544" s="293"/>
      <c r="G2544" s="291"/>
      <c r="H2544" s="292">
        <v>0</v>
      </c>
      <c r="I2544" s="293" t="s">
        <v>4755</v>
      </c>
      <c r="J2544" s="293" t="s">
        <v>4756</v>
      </c>
      <c r="K2544" s="293" t="s">
        <v>4737</v>
      </c>
      <c r="L2544" s="293" t="s">
        <v>4738</v>
      </c>
      <c r="M2544" s="293" t="s">
        <v>4916</v>
      </c>
      <c r="N2544" s="293" t="s">
        <v>8321</v>
      </c>
      <c r="O2544" s="293" t="s">
        <v>12299</v>
      </c>
      <c r="P2544" s="293" t="s">
        <v>12300</v>
      </c>
      <c r="Q2544" s="293" t="s">
        <v>4741</v>
      </c>
    </row>
    <row r="2545" spans="1:17" x14ac:dyDescent="0.25">
      <c r="A2545" s="293" t="s">
        <v>12926</v>
      </c>
      <c r="B2545" s="293" t="s">
        <v>12927</v>
      </c>
      <c r="C2545" s="293" t="s">
        <v>12928</v>
      </c>
      <c r="D2545" s="293"/>
      <c r="E2545" s="293" t="s">
        <v>12306</v>
      </c>
      <c r="F2545" s="293"/>
      <c r="G2545" s="291"/>
      <c r="H2545" s="292">
        <v>0</v>
      </c>
      <c r="I2545" s="293" t="s">
        <v>4783</v>
      </c>
      <c r="J2545" s="293" t="s">
        <v>4784</v>
      </c>
      <c r="K2545" s="293" t="s">
        <v>4737</v>
      </c>
      <c r="L2545" s="293" t="s">
        <v>4738</v>
      </c>
      <c r="M2545" s="293" t="s">
        <v>4916</v>
      </c>
      <c r="N2545" s="293" t="s">
        <v>5007</v>
      </c>
      <c r="O2545" s="293" t="s">
        <v>12299</v>
      </c>
      <c r="P2545" s="293" t="s">
        <v>12300</v>
      </c>
      <c r="Q2545" s="293" t="s">
        <v>4741</v>
      </c>
    </row>
    <row r="2546" spans="1:17" x14ac:dyDescent="0.25">
      <c r="A2546" s="293" t="s">
        <v>12929</v>
      </c>
      <c r="B2546" s="293" t="s">
        <v>12930</v>
      </c>
      <c r="C2546" s="293" t="s">
        <v>12931</v>
      </c>
      <c r="D2546" s="293"/>
      <c r="E2546" s="293" t="s">
        <v>12306</v>
      </c>
      <c r="F2546" s="293"/>
      <c r="G2546" s="291"/>
      <c r="H2546" s="292">
        <v>0</v>
      </c>
      <c r="I2546" s="293" t="s">
        <v>4783</v>
      </c>
      <c r="J2546" s="293" t="s">
        <v>4784</v>
      </c>
      <c r="K2546" s="293" t="s">
        <v>4737</v>
      </c>
      <c r="L2546" s="293" t="s">
        <v>4738</v>
      </c>
      <c r="M2546" s="293" t="s">
        <v>4916</v>
      </c>
      <c r="N2546" s="293"/>
      <c r="O2546" s="293" t="s">
        <v>12299</v>
      </c>
      <c r="P2546" s="293" t="s">
        <v>12300</v>
      </c>
      <c r="Q2546" s="293" t="s">
        <v>4741</v>
      </c>
    </row>
    <row r="2547" spans="1:17" x14ac:dyDescent="0.25">
      <c r="A2547" s="293" t="s">
        <v>12932</v>
      </c>
      <c r="B2547" s="293" t="s">
        <v>12933</v>
      </c>
      <c r="C2547" s="293" t="s">
        <v>12934</v>
      </c>
      <c r="D2547" s="293"/>
      <c r="E2547" s="293" t="s">
        <v>12306</v>
      </c>
      <c r="F2547" s="293"/>
      <c r="G2547" s="291"/>
      <c r="H2547" s="292">
        <v>0</v>
      </c>
      <c r="I2547" s="293" t="s">
        <v>4755</v>
      </c>
      <c r="J2547" s="293" t="s">
        <v>4756</v>
      </c>
      <c r="K2547" s="293" t="s">
        <v>4737</v>
      </c>
      <c r="L2547" s="293" t="s">
        <v>4738</v>
      </c>
      <c r="M2547" s="293" t="s">
        <v>4916</v>
      </c>
      <c r="N2547" s="293"/>
      <c r="O2547" s="293" t="s">
        <v>12299</v>
      </c>
      <c r="P2547" s="293" t="s">
        <v>12300</v>
      </c>
      <c r="Q2547" s="293" t="s">
        <v>4741</v>
      </c>
    </row>
    <row r="2548" spans="1:17" x14ac:dyDescent="0.25">
      <c r="A2548" s="293" t="s">
        <v>12935</v>
      </c>
      <c r="B2548" s="293" t="s">
        <v>12936</v>
      </c>
      <c r="C2548" s="293" t="s">
        <v>12937</v>
      </c>
      <c r="D2548" s="293"/>
      <c r="E2548" s="293" t="s">
        <v>12306</v>
      </c>
      <c r="F2548" s="293"/>
      <c r="G2548" s="291"/>
      <c r="H2548" s="292">
        <v>0</v>
      </c>
      <c r="I2548" s="293" t="s">
        <v>4755</v>
      </c>
      <c r="J2548" s="293" t="s">
        <v>4756</v>
      </c>
      <c r="K2548" s="293" t="s">
        <v>4737</v>
      </c>
      <c r="L2548" s="293" t="s">
        <v>4738</v>
      </c>
      <c r="M2548" s="293" t="s">
        <v>4916</v>
      </c>
      <c r="N2548" s="293" t="s">
        <v>7041</v>
      </c>
      <c r="O2548" s="293" t="s">
        <v>12299</v>
      </c>
      <c r="P2548" s="293" t="s">
        <v>12300</v>
      </c>
      <c r="Q2548" s="293" t="s">
        <v>4741</v>
      </c>
    </row>
    <row r="2549" spans="1:17" x14ac:dyDescent="0.25">
      <c r="A2549" s="293" t="s">
        <v>12938</v>
      </c>
      <c r="B2549" s="293" t="s">
        <v>12939</v>
      </c>
      <c r="C2549" s="293" t="s">
        <v>12940</v>
      </c>
      <c r="D2549" s="293"/>
      <c r="E2549" s="293" t="s">
        <v>12306</v>
      </c>
      <c r="F2549" s="293"/>
      <c r="G2549" s="291"/>
      <c r="H2549" s="292">
        <v>0</v>
      </c>
      <c r="I2549" s="293" t="s">
        <v>4755</v>
      </c>
      <c r="J2549" s="293" t="s">
        <v>4756</v>
      </c>
      <c r="K2549" s="293" t="s">
        <v>4737</v>
      </c>
      <c r="L2549" s="293" t="s">
        <v>4738</v>
      </c>
      <c r="M2549" s="293" t="s">
        <v>4916</v>
      </c>
      <c r="N2549" s="293"/>
      <c r="O2549" s="293" t="s">
        <v>12299</v>
      </c>
      <c r="P2549" s="293" t="s">
        <v>12300</v>
      </c>
      <c r="Q2549" s="293" t="s">
        <v>4741</v>
      </c>
    </row>
    <row r="2550" spans="1:17" x14ac:dyDescent="0.25">
      <c r="A2550" s="293" t="s">
        <v>12941</v>
      </c>
      <c r="B2550" s="293" t="s">
        <v>12942</v>
      </c>
      <c r="C2550" s="293" t="s">
        <v>12943</v>
      </c>
      <c r="D2550" s="293"/>
      <c r="E2550" s="293" t="s">
        <v>12306</v>
      </c>
      <c r="F2550" s="293"/>
      <c r="G2550" s="291"/>
      <c r="H2550" s="292">
        <v>0</v>
      </c>
      <c r="I2550" s="293" t="s">
        <v>4755</v>
      </c>
      <c r="J2550" s="293" t="s">
        <v>4756</v>
      </c>
      <c r="K2550" s="293" t="s">
        <v>4737</v>
      </c>
      <c r="L2550" s="293" t="s">
        <v>4738</v>
      </c>
      <c r="M2550" s="293" t="s">
        <v>4916</v>
      </c>
      <c r="N2550" s="293"/>
      <c r="O2550" s="293" t="s">
        <v>12299</v>
      </c>
      <c r="P2550" s="293" t="s">
        <v>12300</v>
      </c>
      <c r="Q2550" s="293" t="s">
        <v>4741</v>
      </c>
    </row>
    <row r="2551" spans="1:17" x14ac:dyDescent="0.25">
      <c r="A2551" s="293" t="s">
        <v>12944</v>
      </c>
      <c r="B2551" s="293" t="s">
        <v>12945</v>
      </c>
      <c r="C2551" s="293" t="s">
        <v>12946</v>
      </c>
      <c r="D2551" s="293"/>
      <c r="E2551" s="293" t="s">
        <v>12306</v>
      </c>
      <c r="F2551" s="293"/>
      <c r="G2551" s="291"/>
      <c r="H2551" s="292">
        <v>0</v>
      </c>
      <c r="I2551" s="293" t="s">
        <v>4755</v>
      </c>
      <c r="J2551" s="293" t="s">
        <v>4756</v>
      </c>
      <c r="K2551" s="293" t="s">
        <v>4737</v>
      </c>
      <c r="L2551" s="293" t="s">
        <v>4738</v>
      </c>
      <c r="M2551" s="293" t="s">
        <v>4916</v>
      </c>
      <c r="N2551" s="293"/>
      <c r="O2551" s="293" t="s">
        <v>12299</v>
      </c>
      <c r="P2551" s="293" t="s">
        <v>12300</v>
      </c>
      <c r="Q2551" s="293" t="s">
        <v>4741</v>
      </c>
    </row>
    <row r="2552" spans="1:17" x14ac:dyDescent="0.25">
      <c r="A2552" s="293" t="s">
        <v>12947</v>
      </c>
      <c r="B2552" s="293" t="s">
        <v>12948</v>
      </c>
      <c r="C2552" s="293" t="s">
        <v>12949</v>
      </c>
      <c r="D2552" s="293"/>
      <c r="E2552" s="293" t="s">
        <v>12306</v>
      </c>
      <c r="F2552" s="293"/>
      <c r="G2552" s="291"/>
      <c r="H2552" s="292">
        <v>0</v>
      </c>
      <c r="I2552" s="293" t="s">
        <v>4755</v>
      </c>
      <c r="J2552" s="293" t="s">
        <v>4756</v>
      </c>
      <c r="K2552" s="293" t="s">
        <v>4737</v>
      </c>
      <c r="L2552" s="293" t="s">
        <v>4738</v>
      </c>
      <c r="M2552" s="293" t="s">
        <v>4916</v>
      </c>
      <c r="N2552" s="293"/>
      <c r="O2552" s="293" t="s">
        <v>12299</v>
      </c>
      <c r="P2552" s="293" t="s">
        <v>12300</v>
      </c>
      <c r="Q2552" s="293" t="s">
        <v>4741</v>
      </c>
    </row>
    <row r="2553" spans="1:17" x14ac:dyDescent="0.25">
      <c r="A2553" s="293" t="s">
        <v>12950</v>
      </c>
      <c r="B2553" s="293" t="s">
        <v>12951</v>
      </c>
      <c r="C2553" s="293" t="s">
        <v>12952</v>
      </c>
      <c r="D2553" s="293"/>
      <c r="E2553" s="293" t="s">
        <v>12306</v>
      </c>
      <c r="F2553" s="293"/>
      <c r="G2553" s="291"/>
      <c r="H2553" s="292">
        <v>0</v>
      </c>
      <c r="I2553" s="293" t="s">
        <v>4755</v>
      </c>
      <c r="J2553" s="293" t="s">
        <v>4756</v>
      </c>
      <c r="K2553" s="293" t="s">
        <v>4737</v>
      </c>
      <c r="L2553" s="293" t="s">
        <v>4738</v>
      </c>
      <c r="M2553" s="293" t="s">
        <v>4916</v>
      </c>
      <c r="N2553" s="293"/>
      <c r="O2553" s="293" t="s">
        <v>12299</v>
      </c>
      <c r="P2553" s="293" t="s">
        <v>12300</v>
      </c>
      <c r="Q2553" s="293" t="s">
        <v>4741</v>
      </c>
    </row>
    <row r="2554" spans="1:17" x14ac:dyDescent="0.25">
      <c r="A2554" s="293" t="s">
        <v>12953</v>
      </c>
      <c r="B2554" s="293" t="s">
        <v>12954</v>
      </c>
      <c r="C2554" s="293" t="s">
        <v>12955</v>
      </c>
      <c r="D2554" s="293"/>
      <c r="E2554" s="293" t="s">
        <v>12306</v>
      </c>
      <c r="F2554" s="293"/>
      <c r="G2554" s="291"/>
      <c r="H2554" s="292">
        <v>0</v>
      </c>
      <c r="I2554" s="293" t="s">
        <v>4783</v>
      </c>
      <c r="J2554" s="293" t="s">
        <v>4784</v>
      </c>
      <c r="K2554" s="293" t="s">
        <v>4737</v>
      </c>
      <c r="L2554" s="293" t="s">
        <v>4738</v>
      </c>
      <c r="M2554" s="293" t="s">
        <v>4916</v>
      </c>
      <c r="N2554" s="293"/>
      <c r="O2554" s="293" t="s">
        <v>12299</v>
      </c>
      <c r="P2554" s="293" t="s">
        <v>12300</v>
      </c>
      <c r="Q2554" s="293" t="s">
        <v>4741</v>
      </c>
    </row>
    <row r="2555" spans="1:17" x14ac:dyDescent="0.25">
      <c r="A2555" s="293" t="s">
        <v>12956</v>
      </c>
      <c r="B2555" s="293" t="s">
        <v>12957</v>
      </c>
      <c r="C2555" s="293" t="s">
        <v>12958</v>
      </c>
      <c r="D2555" s="293" t="s">
        <v>12959</v>
      </c>
      <c r="E2555" s="293" t="s">
        <v>12334</v>
      </c>
      <c r="F2555" s="293" t="s">
        <v>12959</v>
      </c>
      <c r="G2555" s="291"/>
      <c r="H2555" s="292">
        <v>0</v>
      </c>
      <c r="I2555" s="293" t="s">
        <v>4746</v>
      </c>
      <c r="J2555" s="293" t="s">
        <v>4747</v>
      </c>
      <c r="K2555" s="293" t="s">
        <v>4737</v>
      </c>
      <c r="L2555" s="293" t="s">
        <v>4738</v>
      </c>
      <c r="M2555" s="293" t="s">
        <v>4748</v>
      </c>
      <c r="N2555" s="293"/>
      <c r="O2555" s="293" t="s">
        <v>12299</v>
      </c>
      <c r="P2555" s="293" t="s">
        <v>12300</v>
      </c>
      <c r="Q2555" s="293" t="s">
        <v>4741</v>
      </c>
    </row>
    <row r="2556" spans="1:17" x14ac:dyDescent="0.25">
      <c r="A2556" s="293" t="s">
        <v>12960</v>
      </c>
      <c r="B2556" s="293" t="s">
        <v>12961</v>
      </c>
      <c r="C2556" s="293" t="s">
        <v>12962</v>
      </c>
      <c r="D2556" s="293" t="s">
        <v>12959</v>
      </c>
      <c r="E2556" s="293" t="s">
        <v>12334</v>
      </c>
      <c r="F2556" s="293" t="s">
        <v>12959</v>
      </c>
      <c r="G2556" s="291"/>
      <c r="H2556" s="292">
        <v>0</v>
      </c>
      <c r="I2556" s="293" t="s">
        <v>4788</v>
      </c>
      <c r="J2556" s="293" t="s">
        <v>4789</v>
      </c>
      <c r="K2556" s="293" t="s">
        <v>4737</v>
      </c>
      <c r="L2556" s="293" t="s">
        <v>4738</v>
      </c>
      <c r="M2556" s="293" t="s">
        <v>6447</v>
      </c>
      <c r="N2556" s="293"/>
      <c r="O2556" s="293" t="s">
        <v>12299</v>
      </c>
      <c r="P2556" s="293" t="s">
        <v>12300</v>
      </c>
      <c r="Q2556" s="293" t="s">
        <v>4741</v>
      </c>
    </row>
    <row r="2557" spans="1:17" x14ac:dyDescent="0.25">
      <c r="A2557" s="293" t="s">
        <v>12963</v>
      </c>
      <c r="B2557" s="293" t="s">
        <v>12964</v>
      </c>
      <c r="C2557" s="293" t="s">
        <v>12965</v>
      </c>
      <c r="D2557" s="293" t="s">
        <v>4750</v>
      </c>
      <c r="E2557" s="293" t="s">
        <v>12334</v>
      </c>
      <c r="F2557" s="293"/>
      <c r="G2557" s="291"/>
      <c r="H2557" s="292">
        <v>0</v>
      </c>
      <c r="I2557" s="293" t="s">
        <v>4816</v>
      </c>
      <c r="J2557" s="293" t="s">
        <v>4817</v>
      </c>
      <c r="K2557" s="293" t="s">
        <v>4737</v>
      </c>
      <c r="L2557" s="293" t="s">
        <v>4738</v>
      </c>
      <c r="M2557" s="293" t="s">
        <v>4739</v>
      </c>
      <c r="N2557" s="293"/>
      <c r="O2557" s="293" t="s">
        <v>12299</v>
      </c>
      <c r="P2557" s="293" t="s">
        <v>12300</v>
      </c>
      <c r="Q2557" s="293" t="s">
        <v>4741</v>
      </c>
    </row>
    <row r="2558" spans="1:17" x14ac:dyDescent="0.25">
      <c r="A2558" s="293" t="s">
        <v>12966</v>
      </c>
      <c r="B2558" s="293" t="s">
        <v>12967</v>
      </c>
      <c r="C2558" s="293" t="s">
        <v>12968</v>
      </c>
      <c r="D2558" s="293"/>
      <c r="E2558" s="293" t="s">
        <v>12423</v>
      </c>
      <c r="F2558" s="293" t="s">
        <v>12969</v>
      </c>
      <c r="G2558" s="291">
        <v>60</v>
      </c>
      <c r="H2558" s="292">
        <v>0</v>
      </c>
      <c r="I2558" s="293"/>
      <c r="J2558" s="293"/>
      <c r="K2558" s="293" t="s">
        <v>4737</v>
      </c>
      <c r="L2558" s="293" t="s">
        <v>4738</v>
      </c>
      <c r="M2558" s="293" t="s">
        <v>4757</v>
      </c>
      <c r="N2558" s="293"/>
      <c r="O2558" s="293" t="s">
        <v>12299</v>
      </c>
      <c r="P2558" s="293" t="s">
        <v>12300</v>
      </c>
      <c r="Q2558" s="293" t="s">
        <v>4741</v>
      </c>
    </row>
    <row r="2559" spans="1:17" x14ac:dyDescent="0.25">
      <c r="A2559" s="293" t="s">
        <v>12970</v>
      </c>
      <c r="B2559" s="293" t="s">
        <v>12971</v>
      </c>
      <c r="C2559" s="293" t="s">
        <v>12972</v>
      </c>
      <c r="D2559" s="293" t="s">
        <v>4750</v>
      </c>
      <c r="E2559" s="293" t="s">
        <v>12973</v>
      </c>
      <c r="F2559" s="293" t="s">
        <v>12974</v>
      </c>
      <c r="G2559" s="291">
        <v>60</v>
      </c>
      <c r="H2559" s="292">
        <v>0</v>
      </c>
      <c r="I2559" s="293"/>
      <c r="J2559" s="293"/>
      <c r="K2559" s="293" t="s">
        <v>4737</v>
      </c>
      <c r="L2559" s="293" t="s">
        <v>4738</v>
      </c>
      <c r="M2559" s="293" t="s">
        <v>4767</v>
      </c>
      <c r="N2559" s="293"/>
      <c r="O2559" s="293" t="s">
        <v>12299</v>
      </c>
      <c r="P2559" s="293" t="s">
        <v>12300</v>
      </c>
      <c r="Q2559" s="293" t="s">
        <v>4741</v>
      </c>
    </row>
    <row r="2560" spans="1:17" x14ac:dyDescent="0.25">
      <c r="A2560" s="293" t="s">
        <v>12975</v>
      </c>
      <c r="B2560" s="293" t="s">
        <v>12976</v>
      </c>
      <c r="C2560" s="293" t="s">
        <v>12977</v>
      </c>
      <c r="D2560" s="293"/>
      <c r="E2560" s="293" t="s">
        <v>12423</v>
      </c>
      <c r="F2560" s="293" t="s">
        <v>12978</v>
      </c>
      <c r="G2560" s="291">
        <v>60</v>
      </c>
      <c r="H2560" s="292">
        <v>0</v>
      </c>
      <c r="I2560" s="293" t="s">
        <v>4816</v>
      </c>
      <c r="J2560" s="293" t="s">
        <v>4817</v>
      </c>
      <c r="K2560" s="293" t="s">
        <v>4737</v>
      </c>
      <c r="L2560" s="293" t="s">
        <v>4738</v>
      </c>
      <c r="M2560" s="293" t="s">
        <v>7601</v>
      </c>
      <c r="N2560" s="293"/>
      <c r="O2560" s="293" t="s">
        <v>12299</v>
      </c>
      <c r="P2560" s="293" t="s">
        <v>12300</v>
      </c>
      <c r="Q2560" s="293" t="s">
        <v>4741</v>
      </c>
    </row>
    <row r="2561" spans="1:17" x14ac:dyDescent="0.25">
      <c r="A2561" s="293" t="s">
        <v>12979</v>
      </c>
      <c r="B2561" s="293" t="s">
        <v>12980</v>
      </c>
      <c r="C2561" s="293" t="s">
        <v>12981</v>
      </c>
      <c r="D2561" s="293"/>
      <c r="E2561" s="293" t="s">
        <v>12334</v>
      </c>
      <c r="F2561" s="293" t="s">
        <v>12982</v>
      </c>
      <c r="G2561" s="291">
        <v>60</v>
      </c>
      <c r="H2561" s="292">
        <v>0</v>
      </c>
      <c r="I2561" s="293" t="s">
        <v>4788</v>
      </c>
      <c r="J2561" s="293" t="s">
        <v>4789</v>
      </c>
      <c r="K2561" s="293" t="s">
        <v>4737</v>
      </c>
      <c r="L2561" s="293" t="s">
        <v>4738</v>
      </c>
      <c r="M2561" s="293" t="s">
        <v>4790</v>
      </c>
      <c r="N2561" s="293"/>
      <c r="O2561" s="293" t="s">
        <v>12299</v>
      </c>
      <c r="P2561" s="293" t="s">
        <v>12300</v>
      </c>
      <c r="Q2561" s="293" t="s">
        <v>4741</v>
      </c>
    </row>
    <row r="2562" spans="1:17" x14ac:dyDescent="0.25">
      <c r="A2562" s="293" t="s">
        <v>12983</v>
      </c>
      <c r="B2562" s="293" t="s">
        <v>12585</v>
      </c>
      <c r="C2562" s="293" t="s">
        <v>12984</v>
      </c>
      <c r="D2562" s="293"/>
      <c r="E2562" s="293" t="s">
        <v>12334</v>
      </c>
      <c r="F2562" s="293"/>
      <c r="G2562" s="291"/>
      <c r="H2562" s="292">
        <v>0</v>
      </c>
      <c r="I2562" s="293" t="s">
        <v>4816</v>
      </c>
      <c r="J2562" s="293" t="s">
        <v>4817</v>
      </c>
      <c r="K2562" s="293" t="s">
        <v>4737</v>
      </c>
      <c r="L2562" s="293" t="s">
        <v>4738</v>
      </c>
      <c r="M2562" s="293" t="s">
        <v>5121</v>
      </c>
      <c r="N2562" s="293"/>
      <c r="O2562" s="293" t="s">
        <v>12299</v>
      </c>
      <c r="P2562" s="293" t="s">
        <v>12300</v>
      </c>
      <c r="Q2562" s="293" t="s">
        <v>4741</v>
      </c>
    </row>
    <row r="2563" spans="1:17" x14ac:dyDescent="0.25">
      <c r="A2563" s="293" t="s">
        <v>12985</v>
      </c>
      <c r="B2563" s="293" t="s">
        <v>12986</v>
      </c>
      <c r="C2563" s="293" t="s">
        <v>12987</v>
      </c>
      <c r="D2563" s="293" t="s">
        <v>12988</v>
      </c>
      <c r="E2563" s="293" t="s">
        <v>12334</v>
      </c>
      <c r="F2563" s="293" t="s">
        <v>12988</v>
      </c>
      <c r="G2563" s="291"/>
      <c r="H2563" s="292">
        <v>0</v>
      </c>
      <c r="I2563" s="293" t="s">
        <v>4788</v>
      </c>
      <c r="J2563" s="293" t="s">
        <v>4789</v>
      </c>
      <c r="K2563" s="293" t="s">
        <v>4737</v>
      </c>
      <c r="L2563" s="293" t="s">
        <v>4738</v>
      </c>
      <c r="M2563" s="293" t="s">
        <v>4945</v>
      </c>
      <c r="N2563" s="293"/>
      <c r="O2563" s="293" t="s">
        <v>12299</v>
      </c>
      <c r="P2563" s="293" t="s">
        <v>12300</v>
      </c>
      <c r="Q2563" s="293" t="s">
        <v>4741</v>
      </c>
    </row>
    <row r="2564" spans="1:17" x14ac:dyDescent="0.25">
      <c r="A2564" s="293" t="s">
        <v>12989</v>
      </c>
      <c r="B2564" s="293" t="s">
        <v>12990</v>
      </c>
      <c r="C2564" s="293" t="s">
        <v>12991</v>
      </c>
      <c r="D2564" s="293"/>
      <c r="E2564" s="293" t="s">
        <v>12306</v>
      </c>
      <c r="F2564" s="293"/>
      <c r="G2564" s="291"/>
      <c r="H2564" s="292">
        <v>0</v>
      </c>
      <c r="I2564" s="293" t="s">
        <v>4788</v>
      </c>
      <c r="J2564" s="293" t="s">
        <v>4789</v>
      </c>
      <c r="K2564" s="293" t="s">
        <v>4737</v>
      </c>
      <c r="L2564" s="293" t="s">
        <v>4738</v>
      </c>
      <c r="M2564" s="293" t="s">
        <v>6447</v>
      </c>
      <c r="N2564" s="293"/>
      <c r="O2564" s="293" t="s">
        <v>12299</v>
      </c>
      <c r="P2564" s="293" t="s">
        <v>12300</v>
      </c>
      <c r="Q2564" s="293" t="s">
        <v>4741</v>
      </c>
    </row>
    <row r="2565" spans="1:17" x14ac:dyDescent="0.25">
      <c r="A2565" s="293" t="s">
        <v>12992</v>
      </c>
      <c r="B2565" s="293" t="s">
        <v>12993</v>
      </c>
      <c r="C2565" s="293" t="s">
        <v>12994</v>
      </c>
      <c r="D2565" s="293"/>
      <c r="E2565" s="293" t="s">
        <v>12334</v>
      </c>
      <c r="F2565" s="293"/>
      <c r="G2565" s="291"/>
      <c r="H2565" s="292">
        <v>0</v>
      </c>
      <c r="I2565" s="293" t="s">
        <v>4788</v>
      </c>
      <c r="J2565" s="293" t="s">
        <v>4789</v>
      </c>
      <c r="K2565" s="293" t="s">
        <v>4737</v>
      </c>
      <c r="L2565" s="293" t="s">
        <v>4738</v>
      </c>
      <c r="M2565" s="293" t="s">
        <v>6447</v>
      </c>
      <c r="N2565" s="293"/>
      <c r="O2565" s="293" t="s">
        <v>12299</v>
      </c>
      <c r="P2565" s="293" t="s">
        <v>12300</v>
      </c>
      <c r="Q2565" s="293" t="s">
        <v>4741</v>
      </c>
    </row>
    <row r="2566" spans="1:17" x14ac:dyDescent="0.25">
      <c r="A2566" s="293" t="s">
        <v>12995</v>
      </c>
      <c r="B2566" s="293" t="s">
        <v>12996</v>
      </c>
      <c r="C2566" s="293" t="s">
        <v>12997</v>
      </c>
      <c r="D2566" s="293"/>
      <c r="E2566" s="293" t="s">
        <v>12334</v>
      </c>
      <c r="F2566" s="293"/>
      <c r="G2566" s="291"/>
      <c r="H2566" s="292">
        <v>0</v>
      </c>
      <c r="I2566" s="293" t="s">
        <v>4816</v>
      </c>
      <c r="J2566" s="293" t="s">
        <v>4817</v>
      </c>
      <c r="K2566" s="293" t="s">
        <v>4737</v>
      </c>
      <c r="L2566" s="293" t="s">
        <v>4738</v>
      </c>
      <c r="M2566" s="293" t="s">
        <v>7601</v>
      </c>
      <c r="N2566" s="293"/>
      <c r="O2566" s="293" t="s">
        <v>12299</v>
      </c>
      <c r="P2566" s="293" t="s">
        <v>12300</v>
      </c>
      <c r="Q2566" s="293" t="s">
        <v>4741</v>
      </c>
    </row>
    <row r="2567" spans="1:17" x14ac:dyDescent="0.25">
      <c r="A2567" s="293" t="s">
        <v>12998</v>
      </c>
      <c r="B2567" s="293" t="s">
        <v>12999</v>
      </c>
      <c r="C2567" s="293" t="s">
        <v>13000</v>
      </c>
      <c r="D2567" s="293"/>
      <c r="E2567" s="293" t="s">
        <v>12334</v>
      </c>
      <c r="F2567" s="293"/>
      <c r="G2567" s="291"/>
      <c r="H2567" s="292">
        <v>0</v>
      </c>
      <c r="I2567" s="293" t="s">
        <v>4788</v>
      </c>
      <c r="J2567" s="293" t="s">
        <v>4789</v>
      </c>
      <c r="K2567" s="293" t="s">
        <v>4737</v>
      </c>
      <c r="L2567" s="293" t="s">
        <v>4738</v>
      </c>
      <c r="M2567" s="293" t="s">
        <v>4824</v>
      </c>
      <c r="N2567" s="293"/>
      <c r="O2567" s="293" t="s">
        <v>12299</v>
      </c>
      <c r="P2567" s="293" t="s">
        <v>12300</v>
      </c>
      <c r="Q2567" s="293" t="s">
        <v>4741</v>
      </c>
    </row>
    <row r="2568" spans="1:17" x14ac:dyDescent="0.25">
      <c r="A2568" s="293" t="s">
        <v>13001</v>
      </c>
      <c r="B2568" s="293" t="s">
        <v>13002</v>
      </c>
      <c r="C2568" s="293" t="s">
        <v>13003</v>
      </c>
      <c r="D2568" s="293"/>
      <c r="E2568" s="293" t="s">
        <v>12334</v>
      </c>
      <c r="F2568" s="293"/>
      <c r="G2568" s="291"/>
      <c r="H2568" s="292">
        <v>0</v>
      </c>
      <c r="I2568" s="293" t="s">
        <v>4746</v>
      </c>
      <c r="J2568" s="293" t="s">
        <v>4747</v>
      </c>
      <c r="K2568" s="293" t="s">
        <v>4737</v>
      </c>
      <c r="L2568" s="293" t="s">
        <v>4738</v>
      </c>
      <c r="M2568" s="293" t="s">
        <v>4793</v>
      </c>
      <c r="N2568" s="293"/>
      <c r="O2568" s="293" t="s">
        <v>12299</v>
      </c>
      <c r="P2568" s="293" t="s">
        <v>12300</v>
      </c>
      <c r="Q2568" s="293" t="s">
        <v>4741</v>
      </c>
    </row>
    <row r="2569" spans="1:17" x14ac:dyDescent="0.25">
      <c r="A2569" s="293" t="s">
        <v>13004</v>
      </c>
      <c r="B2569" s="293" t="s">
        <v>13005</v>
      </c>
      <c r="C2569" s="293" t="s">
        <v>13006</v>
      </c>
      <c r="D2569" s="293"/>
      <c r="E2569" s="293" t="s">
        <v>12423</v>
      </c>
      <c r="F2569" s="293"/>
      <c r="G2569" s="291"/>
      <c r="H2569" s="292">
        <v>0</v>
      </c>
      <c r="I2569" s="293" t="s">
        <v>4816</v>
      </c>
      <c r="J2569" s="293" t="s">
        <v>4817</v>
      </c>
      <c r="K2569" s="293" t="s">
        <v>4737</v>
      </c>
      <c r="L2569" s="293" t="s">
        <v>4738</v>
      </c>
      <c r="M2569" s="293" t="s">
        <v>7601</v>
      </c>
      <c r="N2569" s="293"/>
      <c r="O2569" s="293" t="s">
        <v>12299</v>
      </c>
      <c r="P2569" s="293" t="s">
        <v>12300</v>
      </c>
      <c r="Q2569" s="293" t="s">
        <v>4741</v>
      </c>
    </row>
    <row r="2570" spans="1:17" x14ac:dyDescent="0.25">
      <c r="A2570" s="293" t="s">
        <v>13007</v>
      </c>
      <c r="B2570" s="293" t="s">
        <v>13008</v>
      </c>
      <c r="C2570" s="293" t="s">
        <v>13009</v>
      </c>
      <c r="D2570" s="293"/>
      <c r="E2570" s="293" t="s">
        <v>12423</v>
      </c>
      <c r="F2570" s="293"/>
      <c r="G2570" s="291"/>
      <c r="H2570" s="292">
        <v>0</v>
      </c>
      <c r="I2570" s="293" t="s">
        <v>4803</v>
      </c>
      <c r="J2570" s="293" t="s">
        <v>4804</v>
      </c>
      <c r="K2570" s="293" t="s">
        <v>4737</v>
      </c>
      <c r="L2570" s="293" t="s">
        <v>4805</v>
      </c>
      <c r="M2570" s="293" t="s">
        <v>4806</v>
      </c>
      <c r="N2570" s="293"/>
      <c r="O2570" s="293" t="s">
        <v>12299</v>
      </c>
      <c r="P2570" s="293" t="s">
        <v>12300</v>
      </c>
      <c r="Q2570" s="293" t="s">
        <v>4741</v>
      </c>
    </row>
    <row r="2571" spans="1:17" x14ac:dyDescent="0.25">
      <c r="A2571" s="293" t="s">
        <v>13010</v>
      </c>
      <c r="B2571" s="293" t="s">
        <v>13011</v>
      </c>
      <c r="C2571" s="293" t="s">
        <v>13012</v>
      </c>
      <c r="D2571" s="293"/>
      <c r="E2571" s="293" t="s">
        <v>4973</v>
      </c>
      <c r="F2571" s="293" t="s">
        <v>13013</v>
      </c>
      <c r="G2571" s="291"/>
      <c r="H2571" s="292">
        <v>0</v>
      </c>
      <c r="I2571" s="293" t="s">
        <v>5200</v>
      </c>
      <c r="J2571" s="293" t="s">
        <v>5201</v>
      </c>
      <c r="K2571" s="293" t="s">
        <v>4737</v>
      </c>
      <c r="L2571" s="293" t="s">
        <v>4840</v>
      </c>
      <c r="M2571" s="293" t="s">
        <v>5220</v>
      </c>
      <c r="N2571" s="293" t="s">
        <v>13014</v>
      </c>
      <c r="O2571" s="293" t="s">
        <v>18822</v>
      </c>
      <c r="P2571" s="293" t="s">
        <v>13011</v>
      </c>
      <c r="Q2571" s="293" t="s">
        <v>4741</v>
      </c>
    </row>
    <row r="2572" spans="1:17" x14ac:dyDescent="0.25">
      <c r="A2572" s="293" t="s">
        <v>13015</v>
      </c>
      <c r="B2572" s="293" t="s">
        <v>13016</v>
      </c>
      <c r="C2572" s="293" t="s">
        <v>13017</v>
      </c>
      <c r="D2572" s="293"/>
      <c r="E2572" s="293" t="s">
        <v>4973</v>
      </c>
      <c r="F2572" s="293" t="s">
        <v>13018</v>
      </c>
      <c r="G2572" s="291"/>
      <c r="H2572" s="292">
        <v>0</v>
      </c>
      <c r="I2572" s="293" t="s">
        <v>5200</v>
      </c>
      <c r="J2572" s="293" t="s">
        <v>5201</v>
      </c>
      <c r="K2572" s="293" t="s">
        <v>4737</v>
      </c>
      <c r="L2572" s="293" t="s">
        <v>4840</v>
      </c>
      <c r="M2572" s="293" t="s">
        <v>5230</v>
      </c>
      <c r="N2572" s="293" t="s">
        <v>11148</v>
      </c>
      <c r="O2572" s="293" t="s">
        <v>13019</v>
      </c>
      <c r="P2572" s="293" t="s">
        <v>13020</v>
      </c>
      <c r="Q2572" s="293" t="s">
        <v>4741</v>
      </c>
    </row>
    <row r="2573" spans="1:17" x14ac:dyDescent="0.25">
      <c r="A2573" s="293" t="s">
        <v>13019</v>
      </c>
      <c r="B2573" s="293" t="s">
        <v>13020</v>
      </c>
      <c r="C2573" s="293" t="s">
        <v>13021</v>
      </c>
      <c r="D2573" s="293"/>
      <c r="E2573" s="293" t="s">
        <v>13022</v>
      </c>
      <c r="F2573" s="293" t="s">
        <v>13023</v>
      </c>
      <c r="G2573" s="291"/>
      <c r="H2573" s="292">
        <v>0</v>
      </c>
      <c r="I2573" s="293" t="s">
        <v>4755</v>
      </c>
      <c r="J2573" s="293" t="s">
        <v>4756</v>
      </c>
      <c r="K2573" s="293" t="s">
        <v>4737</v>
      </c>
      <c r="L2573" s="293" t="s">
        <v>4738</v>
      </c>
      <c r="M2573" s="293" t="s">
        <v>4767</v>
      </c>
      <c r="N2573" s="293"/>
      <c r="O2573" s="293" t="s">
        <v>13019</v>
      </c>
      <c r="P2573" s="293" t="s">
        <v>13020</v>
      </c>
      <c r="Q2573" s="293" t="s">
        <v>4741</v>
      </c>
    </row>
    <row r="2574" spans="1:17" x14ac:dyDescent="0.25">
      <c r="A2574" s="293" t="s">
        <v>13024</v>
      </c>
      <c r="B2574" s="293" t="s">
        <v>13025</v>
      </c>
      <c r="C2574" s="293" t="s">
        <v>13026</v>
      </c>
      <c r="D2574" s="293"/>
      <c r="E2574" s="293" t="s">
        <v>13022</v>
      </c>
      <c r="F2574" s="293" t="s">
        <v>13027</v>
      </c>
      <c r="G2574" s="291"/>
      <c r="H2574" s="292">
        <v>0</v>
      </c>
      <c r="I2574" s="293" t="s">
        <v>1230</v>
      </c>
      <c r="J2574" s="293" t="s">
        <v>5067</v>
      </c>
      <c r="K2574" s="293" t="s">
        <v>4737</v>
      </c>
      <c r="L2574" s="293" t="s">
        <v>5037</v>
      </c>
      <c r="M2574" s="293" t="s">
        <v>4806</v>
      </c>
      <c r="N2574" s="293"/>
      <c r="O2574" s="293" t="s">
        <v>13019</v>
      </c>
      <c r="P2574" s="293" t="s">
        <v>13020</v>
      </c>
      <c r="Q2574" s="293" t="s">
        <v>4741</v>
      </c>
    </row>
    <row r="2575" spans="1:17" x14ac:dyDescent="0.25">
      <c r="A2575" s="293" t="s">
        <v>13028</v>
      </c>
      <c r="B2575" s="293" t="s">
        <v>13029</v>
      </c>
      <c r="C2575" s="293" t="s">
        <v>13030</v>
      </c>
      <c r="D2575" s="293"/>
      <c r="E2575" s="293" t="s">
        <v>13022</v>
      </c>
      <c r="F2575" s="293" t="s">
        <v>13031</v>
      </c>
      <c r="G2575" s="291"/>
      <c r="H2575" s="292">
        <v>0</v>
      </c>
      <c r="I2575" s="293" t="s">
        <v>1230</v>
      </c>
      <c r="J2575" s="293" t="s">
        <v>5067</v>
      </c>
      <c r="K2575" s="293" t="s">
        <v>4737</v>
      </c>
      <c r="L2575" s="293" t="s">
        <v>4805</v>
      </c>
      <c r="M2575" s="293" t="s">
        <v>4806</v>
      </c>
      <c r="N2575" s="293"/>
      <c r="O2575" s="293" t="s">
        <v>13019</v>
      </c>
      <c r="P2575" s="293" t="s">
        <v>13020</v>
      </c>
      <c r="Q2575" s="293" t="s">
        <v>4741</v>
      </c>
    </row>
    <row r="2576" spans="1:17" x14ac:dyDescent="0.25">
      <c r="A2576" s="293" t="s">
        <v>13032</v>
      </c>
      <c r="B2576" s="293" t="s">
        <v>13033</v>
      </c>
      <c r="C2576" s="293" t="s">
        <v>13034</v>
      </c>
      <c r="D2576" s="293"/>
      <c r="E2576" s="293" t="s">
        <v>13035</v>
      </c>
      <c r="F2576" s="293" t="s">
        <v>13036</v>
      </c>
      <c r="G2576" s="291"/>
      <c r="H2576" s="292">
        <v>0</v>
      </c>
      <c r="I2576" s="293" t="s">
        <v>1230</v>
      </c>
      <c r="J2576" s="293" t="s">
        <v>5067</v>
      </c>
      <c r="K2576" s="293" t="s">
        <v>4737</v>
      </c>
      <c r="L2576" s="293" t="s">
        <v>4840</v>
      </c>
      <c r="M2576" s="293" t="s">
        <v>5175</v>
      </c>
      <c r="N2576" s="293" t="s">
        <v>11318</v>
      </c>
      <c r="O2576" s="293" t="s">
        <v>13019</v>
      </c>
      <c r="P2576" s="293" t="s">
        <v>13020</v>
      </c>
      <c r="Q2576" s="293" t="s">
        <v>4741</v>
      </c>
    </row>
    <row r="2577" spans="1:17" x14ac:dyDescent="0.25">
      <c r="A2577" s="293" t="s">
        <v>13037</v>
      </c>
      <c r="B2577" s="293" t="s">
        <v>13038</v>
      </c>
      <c r="C2577" s="293" t="s">
        <v>13039</v>
      </c>
      <c r="D2577" s="293"/>
      <c r="E2577" s="293" t="s">
        <v>4745</v>
      </c>
      <c r="F2577" s="293" t="s">
        <v>13040</v>
      </c>
      <c r="G2577" s="291">
        <v>60</v>
      </c>
      <c r="H2577" s="292">
        <v>0</v>
      </c>
      <c r="I2577" s="293" t="s">
        <v>5149</v>
      </c>
      <c r="J2577" s="293" t="s">
        <v>5150</v>
      </c>
      <c r="K2577" s="293" t="s">
        <v>4737</v>
      </c>
      <c r="L2577" s="293" t="s">
        <v>4738</v>
      </c>
      <c r="M2577" s="293" t="s">
        <v>4824</v>
      </c>
      <c r="N2577" s="293"/>
      <c r="O2577" s="293" t="s">
        <v>13037</v>
      </c>
      <c r="P2577" s="293" t="s">
        <v>13038</v>
      </c>
      <c r="Q2577" s="293" t="s">
        <v>4741</v>
      </c>
    </row>
    <row r="2578" spans="1:17" x14ac:dyDescent="0.25">
      <c r="A2578" s="293" t="s">
        <v>182</v>
      </c>
      <c r="B2578" s="293" t="s">
        <v>4525</v>
      </c>
      <c r="C2578" s="293" t="s">
        <v>13041</v>
      </c>
      <c r="D2578" s="293"/>
      <c r="E2578" s="293" t="s">
        <v>4745</v>
      </c>
      <c r="F2578" s="293" t="s">
        <v>13042</v>
      </c>
      <c r="G2578" s="291"/>
      <c r="H2578" s="292">
        <v>0</v>
      </c>
      <c r="I2578" s="293"/>
      <c r="J2578" s="293"/>
      <c r="K2578" s="293" t="s">
        <v>4737</v>
      </c>
      <c r="L2578" s="293" t="s">
        <v>4738</v>
      </c>
      <c r="M2578" s="293" t="s">
        <v>6447</v>
      </c>
      <c r="N2578" s="293"/>
      <c r="O2578" s="293" t="s">
        <v>182</v>
      </c>
      <c r="P2578" s="293" t="s">
        <v>4525</v>
      </c>
      <c r="Q2578" s="293" t="s">
        <v>4741</v>
      </c>
    </row>
    <row r="2579" spans="1:17" x14ac:dyDescent="0.25">
      <c r="A2579" s="293" t="s">
        <v>13043</v>
      </c>
      <c r="B2579" s="293" t="s">
        <v>13044</v>
      </c>
      <c r="C2579" s="293" t="s">
        <v>13045</v>
      </c>
      <c r="D2579" s="293"/>
      <c r="E2579" s="293" t="s">
        <v>4745</v>
      </c>
      <c r="F2579" s="293" t="s">
        <v>4750</v>
      </c>
      <c r="G2579" s="291"/>
      <c r="H2579" s="292">
        <v>0</v>
      </c>
      <c r="I2579" s="293" t="s">
        <v>4939</v>
      </c>
      <c r="J2579" s="293" t="s">
        <v>4940</v>
      </c>
      <c r="K2579" s="293" t="s">
        <v>4737</v>
      </c>
      <c r="L2579" s="293" t="s">
        <v>4738</v>
      </c>
      <c r="M2579" s="293" t="s">
        <v>4945</v>
      </c>
      <c r="N2579" s="293"/>
      <c r="O2579" s="293" t="s">
        <v>182</v>
      </c>
      <c r="P2579" s="293" t="s">
        <v>4525</v>
      </c>
      <c r="Q2579" s="293" t="s">
        <v>4741</v>
      </c>
    </row>
    <row r="2580" spans="1:17" x14ac:dyDescent="0.25">
      <c r="A2580" s="293" t="s">
        <v>13046</v>
      </c>
      <c r="B2580" s="293" t="s">
        <v>13047</v>
      </c>
      <c r="C2580" s="293" t="s">
        <v>13048</v>
      </c>
      <c r="D2580" s="293"/>
      <c r="E2580" s="293" t="s">
        <v>4745</v>
      </c>
      <c r="F2580" s="293" t="s">
        <v>4750</v>
      </c>
      <c r="G2580" s="291"/>
      <c r="H2580" s="292">
        <v>0</v>
      </c>
      <c r="I2580" s="293" t="s">
        <v>4783</v>
      </c>
      <c r="J2580" s="293" t="s">
        <v>4784</v>
      </c>
      <c r="K2580" s="293" t="s">
        <v>4737</v>
      </c>
      <c r="L2580" s="293" t="s">
        <v>4738</v>
      </c>
      <c r="M2580" s="293" t="s">
        <v>4865</v>
      </c>
      <c r="N2580" s="293"/>
      <c r="O2580" s="293" t="s">
        <v>182</v>
      </c>
      <c r="P2580" s="293" t="s">
        <v>4525</v>
      </c>
      <c r="Q2580" s="293" t="s">
        <v>4741</v>
      </c>
    </row>
    <row r="2581" spans="1:17" x14ac:dyDescent="0.25">
      <c r="A2581" s="293" t="s">
        <v>13049</v>
      </c>
      <c r="B2581" s="293" t="s">
        <v>13050</v>
      </c>
      <c r="C2581" s="293" t="s">
        <v>13051</v>
      </c>
      <c r="D2581" s="293"/>
      <c r="E2581" s="293" t="s">
        <v>4745</v>
      </c>
      <c r="F2581" s="293" t="s">
        <v>4750</v>
      </c>
      <c r="G2581" s="291"/>
      <c r="H2581" s="292">
        <v>0</v>
      </c>
      <c r="I2581" s="293" t="s">
        <v>4828</v>
      </c>
      <c r="J2581" s="293" t="s">
        <v>4829</v>
      </c>
      <c r="K2581" s="293" t="s">
        <v>4737</v>
      </c>
      <c r="L2581" s="293" t="s">
        <v>4738</v>
      </c>
      <c r="M2581" s="293" t="s">
        <v>6447</v>
      </c>
      <c r="N2581" s="293"/>
      <c r="O2581" s="293" t="s">
        <v>182</v>
      </c>
      <c r="P2581" s="293" t="s">
        <v>4525</v>
      </c>
      <c r="Q2581" s="293" t="s">
        <v>4741</v>
      </c>
    </row>
    <row r="2582" spans="1:17" x14ac:dyDescent="0.25">
      <c r="A2582" s="293" t="s">
        <v>13052</v>
      </c>
      <c r="B2582" s="293" t="s">
        <v>13053</v>
      </c>
      <c r="C2582" s="293" t="s">
        <v>13054</v>
      </c>
      <c r="D2582" s="293"/>
      <c r="E2582" s="293" t="s">
        <v>4745</v>
      </c>
      <c r="F2582" s="293" t="s">
        <v>4750</v>
      </c>
      <c r="G2582" s="291"/>
      <c r="H2582" s="292">
        <v>0</v>
      </c>
      <c r="I2582" s="293" t="s">
        <v>4783</v>
      </c>
      <c r="J2582" s="293" t="s">
        <v>4784</v>
      </c>
      <c r="K2582" s="293" t="s">
        <v>4737</v>
      </c>
      <c r="L2582" s="293" t="s">
        <v>4738</v>
      </c>
      <c r="M2582" s="293" t="s">
        <v>4934</v>
      </c>
      <c r="N2582" s="293" t="s">
        <v>9133</v>
      </c>
      <c r="O2582" s="293" t="s">
        <v>182</v>
      </c>
      <c r="P2582" s="293" t="s">
        <v>4525</v>
      </c>
      <c r="Q2582" s="293" t="s">
        <v>4741</v>
      </c>
    </row>
    <row r="2583" spans="1:17" x14ac:dyDescent="0.25">
      <c r="A2583" s="293" t="s">
        <v>13055</v>
      </c>
      <c r="B2583" s="293" t="s">
        <v>13011</v>
      </c>
      <c r="C2583" s="293" t="s">
        <v>13056</v>
      </c>
      <c r="D2583" s="293"/>
      <c r="E2583" s="293" t="s">
        <v>4973</v>
      </c>
      <c r="F2583" s="293" t="s">
        <v>13013</v>
      </c>
      <c r="G2583" s="291"/>
      <c r="H2583" s="292">
        <v>0</v>
      </c>
      <c r="I2583" s="293" t="s">
        <v>5200</v>
      </c>
      <c r="J2583" s="293" t="s">
        <v>5201</v>
      </c>
      <c r="K2583" s="293" t="s">
        <v>4737</v>
      </c>
      <c r="L2583" s="293" t="s">
        <v>4840</v>
      </c>
      <c r="M2583" s="293" t="s">
        <v>5220</v>
      </c>
      <c r="N2583" s="293" t="s">
        <v>11254</v>
      </c>
      <c r="O2583" s="293" t="s">
        <v>18822</v>
      </c>
      <c r="P2583" s="293" t="s">
        <v>13011</v>
      </c>
      <c r="Q2583" s="293" t="s">
        <v>4741</v>
      </c>
    </row>
    <row r="2584" spans="1:17" x14ac:dyDescent="0.25">
      <c r="A2584" s="293" t="s">
        <v>13057</v>
      </c>
      <c r="B2584" s="293" t="s">
        <v>13058</v>
      </c>
      <c r="C2584" s="293" t="s">
        <v>13059</v>
      </c>
      <c r="D2584" s="293" t="s">
        <v>4750</v>
      </c>
      <c r="E2584" s="293" t="s">
        <v>13060</v>
      </c>
      <c r="F2584" s="293" t="s">
        <v>4750</v>
      </c>
      <c r="G2584" s="291"/>
      <c r="H2584" s="292">
        <v>0</v>
      </c>
      <c r="I2584" s="293" t="s">
        <v>5200</v>
      </c>
      <c r="J2584" s="293" t="s">
        <v>5201</v>
      </c>
      <c r="K2584" s="293" t="s">
        <v>4737</v>
      </c>
      <c r="L2584" s="293" t="s">
        <v>4840</v>
      </c>
      <c r="M2584" s="293" t="s">
        <v>5210</v>
      </c>
      <c r="N2584" s="293"/>
      <c r="O2584" s="293" t="s">
        <v>18822</v>
      </c>
      <c r="P2584" s="293" t="s">
        <v>13011</v>
      </c>
      <c r="Q2584" s="293" t="s">
        <v>4741</v>
      </c>
    </row>
    <row r="2585" spans="1:17" x14ac:dyDescent="0.25">
      <c r="A2585" s="293" t="s">
        <v>13061</v>
      </c>
      <c r="B2585" s="293" t="s">
        <v>13062</v>
      </c>
      <c r="C2585" s="293" t="s">
        <v>13063</v>
      </c>
      <c r="D2585" s="293" t="s">
        <v>4750</v>
      </c>
      <c r="E2585" s="293" t="s">
        <v>13060</v>
      </c>
      <c r="F2585" s="293" t="s">
        <v>4750</v>
      </c>
      <c r="G2585" s="291"/>
      <c r="H2585" s="292">
        <v>0</v>
      </c>
      <c r="I2585" s="293" t="s">
        <v>5200</v>
      </c>
      <c r="J2585" s="293" t="s">
        <v>5201</v>
      </c>
      <c r="K2585" s="293" t="s">
        <v>4737</v>
      </c>
      <c r="L2585" s="293" t="s">
        <v>4840</v>
      </c>
      <c r="M2585" s="293" t="s">
        <v>5272</v>
      </c>
      <c r="N2585" s="293"/>
      <c r="O2585" s="293" t="s">
        <v>18822</v>
      </c>
      <c r="P2585" s="293" t="s">
        <v>13011</v>
      </c>
      <c r="Q2585" s="293" t="s">
        <v>4741</v>
      </c>
    </row>
    <row r="2586" spans="1:17" x14ac:dyDescent="0.25">
      <c r="A2586" s="293" t="s">
        <v>13064</v>
      </c>
      <c r="B2586" s="293" t="s">
        <v>13065</v>
      </c>
      <c r="C2586" s="293" t="s">
        <v>13066</v>
      </c>
      <c r="D2586" s="293" t="s">
        <v>4750</v>
      </c>
      <c r="E2586" s="293" t="s">
        <v>13060</v>
      </c>
      <c r="F2586" s="293" t="s">
        <v>4750</v>
      </c>
      <c r="G2586" s="291"/>
      <c r="H2586" s="292">
        <v>0</v>
      </c>
      <c r="I2586" s="293" t="s">
        <v>5200</v>
      </c>
      <c r="J2586" s="293" t="s">
        <v>5201</v>
      </c>
      <c r="K2586" s="293" t="s">
        <v>4737</v>
      </c>
      <c r="L2586" s="293" t="s">
        <v>4840</v>
      </c>
      <c r="M2586" s="293" t="s">
        <v>5161</v>
      </c>
      <c r="N2586" s="293"/>
      <c r="O2586" s="293" t="s">
        <v>18822</v>
      </c>
      <c r="P2586" s="293" t="s">
        <v>13011</v>
      </c>
      <c r="Q2586" s="293" t="s">
        <v>4741</v>
      </c>
    </row>
    <row r="2587" spans="1:17" x14ac:dyDescent="0.25">
      <c r="A2587" s="293" t="s">
        <v>13067</v>
      </c>
      <c r="B2587" s="293" t="s">
        <v>13068</v>
      </c>
      <c r="C2587" s="293" t="s">
        <v>13069</v>
      </c>
      <c r="D2587" s="293" t="s">
        <v>4750</v>
      </c>
      <c r="E2587" s="293" t="s">
        <v>13060</v>
      </c>
      <c r="F2587" s="293" t="s">
        <v>4750</v>
      </c>
      <c r="G2587" s="291"/>
      <c r="H2587" s="292">
        <v>0</v>
      </c>
      <c r="I2587" s="293" t="s">
        <v>4975</v>
      </c>
      <c r="J2587" s="293" t="s">
        <v>4976</v>
      </c>
      <c r="K2587" s="293" t="s">
        <v>4737</v>
      </c>
      <c r="L2587" s="293" t="s">
        <v>4840</v>
      </c>
      <c r="M2587" s="293" t="s">
        <v>6026</v>
      </c>
      <c r="N2587" s="293"/>
      <c r="O2587" s="293" t="s">
        <v>18822</v>
      </c>
      <c r="P2587" s="293" t="s">
        <v>13011</v>
      </c>
      <c r="Q2587" s="293" t="s">
        <v>4741</v>
      </c>
    </row>
    <row r="2588" spans="1:17" x14ac:dyDescent="0.25">
      <c r="A2588" s="293" t="s">
        <v>13070</v>
      </c>
      <c r="B2588" s="293" t="s">
        <v>13071</v>
      </c>
      <c r="C2588" s="293" t="s">
        <v>13072</v>
      </c>
      <c r="D2588" s="293" t="s">
        <v>4750</v>
      </c>
      <c r="E2588" s="293" t="s">
        <v>13060</v>
      </c>
      <c r="F2588" s="293" t="s">
        <v>4750</v>
      </c>
      <c r="G2588" s="291"/>
      <c r="H2588" s="292">
        <v>0</v>
      </c>
      <c r="I2588" s="293" t="s">
        <v>5200</v>
      </c>
      <c r="J2588" s="293" t="s">
        <v>5201</v>
      </c>
      <c r="K2588" s="293" t="s">
        <v>4737</v>
      </c>
      <c r="L2588" s="293" t="s">
        <v>4840</v>
      </c>
      <c r="M2588" s="293" t="s">
        <v>5272</v>
      </c>
      <c r="N2588" s="293"/>
      <c r="O2588" s="293" t="s">
        <v>18822</v>
      </c>
      <c r="P2588" s="293" t="s">
        <v>13011</v>
      </c>
      <c r="Q2588" s="293" t="s">
        <v>4741</v>
      </c>
    </row>
    <row r="2589" spans="1:17" x14ac:dyDescent="0.25">
      <c r="A2589" s="293" t="s">
        <v>13073</v>
      </c>
      <c r="B2589" s="293" t="s">
        <v>13074</v>
      </c>
      <c r="C2589" s="293" t="s">
        <v>13075</v>
      </c>
      <c r="D2589" s="293" t="s">
        <v>4750</v>
      </c>
      <c r="E2589" s="293" t="s">
        <v>13060</v>
      </c>
      <c r="F2589" s="293" t="s">
        <v>4750</v>
      </c>
      <c r="G2589" s="291"/>
      <c r="H2589" s="292">
        <v>0</v>
      </c>
      <c r="I2589" s="293" t="s">
        <v>5200</v>
      </c>
      <c r="J2589" s="293" t="s">
        <v>5201</v>
      </c>
      <c r="K2589" s="293" t="s">
        <v>4737</v>
      </c>
      <c r="L2589" s="293" t="s">
        <v>4840</v>
      </c>
      <c r="M2589" s="293" t="s">
        <v>5333</v>
      </c>
      <c r="N2589" s="293"/>
      <c r="O2589" s="293" t="s">
        <v>18822</v>
      </c>
      <c r="P2589" s="293" t="s">
        <v>13011</v>
      </c>
      <c r="Q2589" s="293" t="s">
        <v>4741</v>
      </c>
    </row>
    <row r="2590" spans="1:17" x14ac:dyDescent="0.25">
      <c r="A2590" s="293" t="s">
        <v>13076</v>
      </c>
      <c r="B2590" s="293" t="s">
        <v>13077</v>
      </c>
      <c r="C2590" s="293" t="s">
        <v>13078</v>
      </c>
      <c r="D2590" s="293" t="s">
        <v>4750</v>
      </c>
      <c r="E2590" s="293" t="s">
        <v>13060</v>
      </c>
      <c r="F2590" s="293" t="s">
        <v>4750</v>
      </c>
      <c r="G2590" s="291"/>
      <c r="H2590" s="292">
        <v>0</v>
      </c>
      <c r="I2590" s="293" t="s">
        <v>5200</v>
      </c>
      <c r="J2590" s="293" t="s">
        <v>5201</v>
      </c>
      <c r="K2590" s="293" t="s">
        <v>4737</v>
      </c>
      <c r="L2590" s="293" t="s">
        <v>4840</v>
      </c>
      <c r="M2590" s="293" t="s">
        <v>5333</v>
      </c>
      <c r="N2590" s="293"/>
      <c r="O2590" s="293" t="s">
        <v>18822</v>
      </c>
      <c r="P2590" s="293" t="s">
        <v>13011</v>
      </c>
      <c r="Q2590" s="293" t="s">
        <v>4741</v>
      </c>
    </row>
    <row r="2591" spans="1:17" x14ac:dyDescent="0.25">
      <c r="A2591" s="293" t="s">
        <v>13079</v>
      </c>
      <c r="B2591" s="293" t="s">
        <v>13080</v>
      </c>
      <c r="C2591" s="293" t="s">
        <v>13081</v>
      </c>
      <c r="D2591" s="293" t="s">
        <v>4750</v>
      </c>
      <c r="E2591" s="293" t="s">
        <v>13060</v>
      </c>
      <c r="F2591" s="293" t="s">
        <v>4750</v>
      </c>
      <c r="G2591" s="291"/>
      <c r="H2591" s="292">
        <v>0</v>
      </c>
      <c r="I2591" s="293" t="s">
        <v>5200</v>
      </c>
      <c r="J2591" s="293" t="s">
        <v>5201</v>
      </c>
      <c r="K2591" s="293" t="s">
        <v>4737</v>
      </c>
      <c r="L2591" s="293" t="s">
        <v>4840</v>
      </c>
      <c r="M2591" s="293" t="s">
        <v>5202</v>
      </c>
      <c r="N2591" s="293"/>
      <c r="O2591" s="293" t="s">
        <v>18822</v>
      </c>
      <c r="P2591" s="293" t="s">
        <v>13011</v>
      </c>
      <c r="Q2591" s="293" t="s">
        <v>4741</v>
      </c>
    </row>
    <row r="2592" spans="1:17" x14ac:dyDescent="0.25">
      <c r="A2592" s="293" t="s">
        <v>13082</v>
      </c>
      <c r="B2592" s="293" t="s">
        <v>13083</v>
      </c>
      <c r="C2592" s="293" t="s">
        <v>13084</v>
      </c>
      <c r="D2592" s="293" t="s">
        <v>4750</v>
      </c>
      <c r="E2592" s="293" t="s">
        <v>13060</v>
      </c>
      <c r="F2592" s="293" t="s">
        <v>4750</v>
      </c>
      <c r="G2592" s="291"/>
      <c r="H2592" s="292">
        <v>0</v>
      </c>
      <c r="I2592" s="293" t="s">
        <v>4975</v>
      </c>
      <c r="J2592" s="293" t="s">
        <v>4976</v>
      </c>
      <c r="K2592" s="293" t="s">
        <v>4737</v>
      </c>
      <c r="L2592" s="293" t="s">
        <v>4840</v>
      </c>
      <c r="M2592" s="293" t="s">
        <v>4909</v>
      </c>
      <c r="N2592" s="293"/>
      <c r="O2592" s="293" t="s">
        <v>18822</v>
      </c>
      <c r="P2592" s="293" t="s">
        <v>13011</v>
      </c>
      <c r="Q2592" s="293" t="s">
        <v>4741</v>
      </c>
    </row>
    <row r="2593" spans="1:17" x14ac:dyDescent="0.25">
      <c r="A2593" s="293" t="s">
        <v>13085</v>
      </c>
      <c r="B2593" s="293" t="s">
        <v>13086</v>
      </c>
      <c r="C2593" s="293" t="s">
        <v>13087</v>
      </c>
      <c r="D2593" s="293" t="s">
        <v>4750</v>
      </c>
      <c r="E2593" s="293" t="s">
        <v>13060</v>
      </c>
      <c r="F2593" s="293" t="s">
        <v>4750</v>
      </c>
      <c r="G2593" s="291"/>
      <c r="H2593" s="292">
        <v>0</v>
      </c>
      <c r="I2593" s="293" t="s">
        <v>4975</v>
      </c>
      <c r="J2593" s="293" t="s">
        <v>4976</v>
      </c>
      <c r="K2593" s="293" t="s">
        <v>4737</v>
      </c>
      <c r="L2593" s="293" t="s">
        <v>4840</v>
      </c>
      <c r="M2593" s="293" t="s">
        <v>6026</v>
      </c>
      <c r="N2593" s="293"/>
      <c r="O2593" s="293" t="s">
        <v>18822</v>
      </c>
      <c r="P2593" s="293" t="s">
        <v>13011</v>
      </c>
      <c r="Q2593" s="293" t="s">
        <v>4741</v>
      </c>
    </row>
    <row r="2594" spans="1:17" x14ac:dyDescent="0.25">
      <c r="A2594" s="293" t="s">
        <v>13088</v>
      </c>
      <c r="B2594" s="293" t="s">
        <v>13089</v>
      </c>
      <c r="C2594" s="293" t="s">
        <v>13090</v>
      </c>
      <c r="D2594" s="293" t="s">
        <v>4750</v>
      </c>
      <c r="E2594" s="293" t="s">
        <v>13060</v>
      </c>
      <c r="F2594" s="293" t="s">
        <v>4750</v>
      </c>
      <c r="G2594" s="291"/>
      <c r="H2594" s="292">
        <v>0</v>
      </c>
      <c r="I2594" s="293" t="s">
        <v>4856</v>
      </c>
      <c r="J2594" s="293" t="s">
        <v>4857</v>
      </c>
      <c r="K2594" s="293" t="s">
        <v>4737</v>
      </c>
      <c r="L2594" s="293" t="s">
        <v>5186</v>
      </c>
      <c r="M2594" s="293" t="s">
        <v>4859</v>
      </c>
      <c r="N2594" s="293"/>
      <c r="O2594" s="293" t="s">
        <v>18822</v>
      </c>
      <c r="P2594" s="293" t="s">
        <v>13011</v>
      </c>
      <c r="Q2594" s="293" t="s">
        <v>4741</v>
      </c>
    </row>
    <row r="2595" spans="1:17" x14ac:dyDescent="0.25">
      <c r="A2595" s="293" t="s">
        <v>13091</v>
      </c>
      <c r="B2595" s="293" t="s">
        <v>13092</v>
      </c>
      <c r="C2595" s="293" t="s">
        <v>13093</v>
      </c>
      <c r="D2595" s="293" t="s">
        <v>4750</v>
      </c>
      <c r="E2595" s="293" t="s">
        <v>13060</v>
      </c>
      <c r="F2595" s="293" t="s">
        <v>4750</v>
      </c>
      <c r="G2595" s="291"/>
      <c r="H2595" s="292">
        <v>0</v>
      </c>
      <c r="I2595" s="293" t="s">
        <v>4975</v>
      </c>
      <c r="J2595" s="293" t="s">
        <v>4976</v>
      </c>
      <c r="K2595" s="293" t="s">
        <v>4737</v>
      </c>
      <c r="L2595" s="293" t="s">
        <v>4840</v>
      </c>
      <c r="M2595" s="293" t="s">
        <v>5166</v>
      </c>
      <c r="N2595" s="293"/>
      <c r="O2595" s="293" t="s">
        <v>18822</v>
      </c>
      <c r="P2595" s="293" t="s">
        <v>13011</v>
      </c>
      <c r="Q2595" s="293" t="s">
        <v>4741</v>
      </c>
    </row>
    <row r="2596" spans="1:17" x14ac:dyDescent="0.25">
      <c r="A2596" s="293" t="s">
        <v>13094</v>
      </c>
      <c r="B2596" s="293" t="s">
        <v>13095</v>
      </c>
      <c r="C2596" s="293" t="s">
        <v>13096</v>
      </c>
      <c r="D2596" s="293" t="s">
        <v>4750</v>
      </c>
      <c r="E2596" s="293" t="s">
        <v>13060</v>
      </c>
      <c r="F2596" s="293" t="s">
        <v>4750</v>
      </c>
      <c r="G2596" s="291"/>
      <c r="H2596" s="292">
        <v>0</v>
      </c>
      <c r="I2596" s="293" t="s">
        <v>4975</v>
      </c>
      <c r="J2596" s="293" t="s">
        <v>4976</v>
      </c>
      <c r="K2596" s="293" t="s">
        <v>4737</v>
      </c>
      <c r="L2596" s="293" t="s">
        <v>4840</v>
      </c>
      <c r="M2596" s="293" t="s">
        <v>5230</v>
      </c>
      <c r="N2596" s="293"/>
      <c r="O2596" s="293" t="s">
        <v>18822</v>
      </c>
      <c r="P2596" s="293" t="s">
        <v>13011</v>
      </c>
      <c r="Q2596" s="293" t="s">
        <v>4741</v>
      </c>
    </row>
    <row r="2597" spans="1:17" x14ac:dyDescent="0.25">
      <c r="A2597" s="293" t="s">
        <v>13097</v>
      </c>
      <c r="B2597" s="293" t="s">
        <v>13098</v>
      </c>
      <c r="C2597" s="293" t="s">
        <v>13099</v>
      </c>
      <c r="D2597" s="293" t="s">
        <v>4750</v>
      </c>
      <c r="E2597" s="293" t="s">
        <v>13060</v>
      </c>
      <c r="F2597" s="293" t="s">
        <v>4750</v>
      </c>
      <c r="G2597" s="291"/>
      <c r="H2597" s="292">
        <v>0</v>
      </c>
      <c r="I2597" s="293" t="s">
        <v>4856</v>
      </c>
      <c r="J2597" s="293" t="s">
        <v>4857</v>
      </c>
      <c r="K2597" s="293" t="s">
        <v>4737</v>
      </c>
      <c r="L2597" s="293" t="s">
        <v>5186</v>
      </c>
      <c r="M2597" s="293" t="s">
        <v>4859</v>
      </c>
      <c r="N2597" s="293"/>
      <c r="O2597" s="293" t="s">
        <v>18822</v>
      </c>
      <c r="P2597" s="293" t="s">
        <v>13011</v>
      </c>
      <c r="Q2597" s="293" t="s">
        <v>4741</v>
      </c>
    </row>
    <row r="2598" spans="1:17" x14ac:dyDescent="0.25">
      <c r="A2598" s="293" t="s">
        <v>13100</v>
      </c>
      <c r="B2598" s="293" t="s">
        <v>13101</v>
      </c>
      <c r="C2598" s="293" t="s">
        <v>13102</v>
      </c>
      <c r="D2598" s="293" t="s">
        <v>4750</v>
      </c>
      <c r="E2598" s="293" t="s">
        <v>13060</v>
      </c>
      <c r="F2598" s="293" t="s">
        <v>4750</v>
      </c>
      <c r="G2598" s="291"/>
      <c r="H2598" s="292">
        <v>0</v>
      </c>
      <c r="I2598" s="293" t="s">
        <v>5200</v>
      </c>
      <c r="J2598" s="293" t="s">
        <v>5201</v>
      </c>
      <c r="K2598" s="293" t="s">
        <v>4737</v>
      </c>
      <c r="L2598" s="293" t="s">
        <v>4840</v>
      </c>
      <c r="M2598" s="293" t="s">
        <v>5202</v>
      </c>
      <c r="N2598" s="293"/>
      <c r="O2598" s="293" t="s">
        <v>18822</v>
      </c>
      <c r="P2598" s="293" t="s">
        <v>13011</v>
      </c>
      <c r="Q2598" s="293" t="s">
        <v>4741</v>
      </c>
    </row>
    <row r="2599" spans="1:17" x14ac:dyDescent="0.25">
      <c r="A2599" s="293" t="s">
        <v>13103</v>
      </c>
      <c r="B2599" s="293" t="s">
        <v>13104</v>
      </c>
      <c r="C2599" s="293" t="s">
        <v>13105</v>
      </c>
      <c r="D2599" s="293" t="s">
        <v>4750</v>
      </c>
      <c r="E2599" s="293" t="s">
        <v>13060</v>
      </c>
      <c r="F2599" s="293" t="s">
        <v>4750</v>
      </c>
      <c r="G2599" s="291"/>
      <c r="H2599" s="292">
        <v>0</v>
      </c>
      <c r="I2599" s="293" t="s">
        <v>4856</v>
      </c>
      <c r="J2599" s="293" t="s">
        <v>4857</v>
      </c>
      <c r="K2599" s="293" t="s">
        <v>4737</v>
      </c>
      <c r="L2599" s="293" t="s">
        <v>9367</v>
      </c>
      <c r="M2599" s="293" t="s">
        <v>4859</v>
      </c>
      <c r="N2599" s="293"/>
      <c r="O2599" s="293" t="s">
        <v>18822</v>
      </c>
      <c r="P2599" s="293" t="s">
        <v>13011</v>
      </c>
      <c r="Q2599" s="293" t="s">
        <v>4741</v>
      </c>
    </row>
    <row r="2600" spans="1:17" x14ac:dyDescent="0.25">
      <c r="A2600" s="293" t="s">
        <v>13106</v>
      </c>
      <c r="B2600" s="293" t="s">
        <v>13107</v>
      </c>
      <c r="C2600" s="293" t="s">
        <v>13108</v>
      </c>
      <c r="D2600" s="293" t="s">
        <v>4750</v>
      </c>
      <c r="E2600" s="293" t="s">
        <v>13060</v>
      </c>
      <c r="F2600" s="293" t="s">
        <v>4750</v>
      </c>
      <c r="G2600" s="291"/>
      <c r="H2600" s="292">
        <v>0</v>
      </c>
      <c r="I2600" s="293" t="s">
        <v>5200</v>
      </c>
      <c r="J2600" s="293" t="s">
        <v>5201</v>
      </c>
      <c r="K2600" s="293" t="s">
        <v>4737</v>
      </c>
      <c r="L2600" s="293" t="s">
        <v>4840</v>
      </c>
      <c r="M2600" s="293" t="s">
        <v>5202</v>
      </c>
      <c r="N2600" s="293" t="s">
        <v>9357</v>
      </c>
      <c r="O2600" s="293" t="s">
        <v>18822</v>
      </c>
      <c r="P2600" s="293" t="s">
        <v>13011</v>
      </c>
      <c r="Q2600" s="293" t="s">
        <v>4741</v>
      </c>
    </row>
    <row r="2601" spans="1:17" x14ac:dyDescent="0.25">
      <c r="A2601" s="293" t="s">
        <v>13109</v>
      </c>
      <c r="B2601" s="293" t="s">
        <v>13110</v>
      </c>
      <c r="C2601" s="293" t="s">
        <v>13111</v>
      </c>
      <c r="D2601" s="293" t="s">
        <v>4750</v>
      </c>
      <c r="E2601" s="293" t="s">
        <v>13060</v>
      </c>
      <c r="F2601" s="293" t="s">
        <v>4750</v>
      </c>
      <c r="G2601" s="291"/>
      <c r="H2601" s="292">
        <v>0</v>
      </c>
      <c r="I2601" s="293" t="s">
        <v>5200</v>
      </c>
      <c r="J2601" s="293" t="s">
        <v>5201</v>
      </c>
      <c r="K2601" s="293" t="s">
        <v>4737</v>
      </c>
      <c r="L2601" s="293" t="s">
        <v>4840</v>
      </c>
      <c r="M2601" s="293" t="s">
        <v>5202</v>
      </c>
      <c r="N2601" s="293"/>
      <c r="O2601" s="293" t="s">
        <v>18822</v>
      </c>
      <c r="P2601" s="293" t="s">
        <v>13011</v>
      </c>
      <c r="Q2601" s="293" t="s">
        <v>4741</v>
      </c>
    </row>
    <row r="2602" spans="1:17" x14ac:dyDescent="0.25">
      <c r="A2602" s="293" t="s">
        <v>13112</v>
      </c>
      <c r="B2602" s="293" t="s">
        <v>13113</v>
      </c>
      <c r="C2602" s="293" t="s">
        <v>13114</v>
      </c>
      <c r="D2602" s="293"/>
      <c r="E2602" s="293" t="s">
        <v>4745</v>
      </c>
      <c r="F2602" s="293" t="s">
        <v>13115</v>
      </c>
      <c r="G2602" s="291">
        <v>60</v>
      </c>
      <c r="H2602" s="292">
        <v>0</v>
      </c>
      <c r="I2602" s="293"/>
      <c r="J2602" s="293"/>
      <c r="K2602" s="293" t="s">
        <v>4737</v>
      </c>
      <c r="L2602" s="293" t="s">
        <v>7773</v>
      </c>
      <c r="M2602" s="293" t="s">
        <v>4806</v>
      </c>
      <c r="N2602" s="293"/>
      <c r="O2602" s="293" t="s">
        <v>13112</v>
      </c>
      <c r="P2602" s="293" t="s">
        <v>13113</v>
      </c>
      <c r="Q2602" s="293" t="s">
        <v>4741</v>
      </c>
    </row>
    <row r="2603" spans="1:17" x14ac:dyDescent="0.25">
      <c r="A2603" s="293" t="s">
        <v>13116</v>
      </c>
      <c r="B2603" s="293" t="s">
        <v>13117</v>
      </c>
      <c r="C2603" s="293" t="s">
        <v>13118</v>
      </c>
      <c r="D2603" s="293"/>
      <c r="E2603" s="293" t="s">
        <v>4745</v>
      </c>
      <c r="F2603" s="293" t="s">
        <v>13119</v>
      </c>
      <c r="G2603" s="291"/>
      <c r="H2603" s="292">
        <v>0</v>
      </c>
      <c r="I2603" s="293"/>
      <c r="J2603" s="293"/>
      <c r="K2603" s="293" t="s">
        <v>4737</v>
      </c>
      <c r="L2603" s="293" t="s">
        <v>4738</v>
      </c>
      <c r="M2603" s="293" t="s">
        <v>4767</v>
      </c>
      <c r="N2603" s="293"/>
      <c r="O2603" s="293" t="s">
        <v>13116</v>
      </c>
      <c r="P2603" s="293" t="s">
        <v>13117</v>
      </c>
      <c r="Q2603" s="293" t="s">
        <v>4741</v>
      </c>
    </row>
    <row r="2604" spans="1:17" x14ac:dyDescent="0.25">
      <c r="A2604" s="293" t="s">
        <v>13120</v>
      </c>
      <c r="B2604" s="293" t="s">
        <v>13121</v>
      </c>
      <c r="C2604" s="293" t="s">
        <v>13122</v>
      </c>
      <c r="D2604" s="293"/>
      <c r="E2604" s="293" t="s">
        <v>4745</v>
      </c>
      <c r="F2604" s="293" t="s">
        <v>13123</v>
      </c>
      <c r="G2604" s="291"/>
      <c r="H2604" s="292">
        <v>0</v>
      </c>
      <c r="I2604" s="293"/>
      <c r="J2604" s="293"/>
      <c r="K2604" s="293" t="s">
        <v>4737</v>
      </c>
      <c r="L2604" s="293" t="s">
        <v>4738</v>
      </c>
      <c r="M2604" s="293" t="s">
        <v>4945</v>
      </c>
      <c r="N2604" s="293"/>
      <c r="O2604" s="293" t="s">
        <v>13120</v>
      </c>
      <c r="P2604" s="293" t="s">
        <v>13121</v>
      </c>
      <c r="Q2604" s="293" t="s">
        <v>4741</v>
      </c>
    </row>
    <row r="2605" spans="1:17" x14ac:dyDescent="0.25">
      <c r="A2605" s="293" t="s">
        <v>13124</v>
      </c>
      <c r="B2605" s="293" t="s">
        <v>13125</v>
      </c>
      <c r="C2605" s="293" t="s">
        <v>13126</v>
      </c>
      <c r="D2605" s="293"/>
      <c r="E2605" s="293" t="s">
        <v>4745</v>
      </c>
      <c r="F2605" s="293" t="s">
        <v>13127</v>
      </c>
      <c r="G2605" s="291"/>
      <c r="H2605" s="292">
        <v>0</v>
      </c>
      <c r="I2605" s="293" t="s">
        <v>4783</v>
      </c>
      <c r="J2605" s="293" t="s">
        <v>4784</v>
      </c>
      <c r="K2605" s="293" t="s">
        <v>4737</v>
      </c>
      <c r="L2605" s="293" t="s">
        <v>4738</v>
      </c>
      <c r="M2605" s="293" t="s">
        <v>4785</v>
      </c>
      <c r="N2605" s="293"/>
      <c r="O2605" s="293" t="s">
        <v>13124</v>
      </c>
      <c r="P2605" s="293" t="s">
        <v>13125</v>
      </c>
      <c r="Q2605" s="293" t="s">
        <v>4741</v>
      </c>
    </row>
    <row r="2606" spans="1:17" x14ac:dyDescent="0.25">
      <c r="A2606" s="293" t="s">
        <v>13128</v>
      </c>
      <c r="B2606" s="293" t="s">
        <v>13129</v>
      </c>
      <c r="C2606" s="293" t="s">
        <v>13130</v>
      </c>
      <c r="D2606" s="293"/>
      <c r="E2606" s="293" t="s">
        <v>4745</v>
      </c>
      <c r="F2606" s="293" t="s">
        <v>13131</v>
      </c>
      <c r="G2606" s="291"/>
      <c r="H2606" s="292">
        <v>0</v>
      </c>
      <c r="I2606" s="293" t="s">
        <v>9699</v>
      </c>
      <c r="J2606" s="293" t="s">
        <v>9700</v>
      </c>
      <c r="K2606" s="293" t="s">
        <v>4737</v>
      </c>
      <c r="L2606" s="293" t="s">
        <v>4738</v>
      </c>
      <c r="M2606" s="293" t="s">
        <v>4945</v>
      </c>
      <c r="N2606" s="293"/>
      <c r="O2606" s="293" t="s">
        <v>13128</v>
      </c>
      <c r="P2606" s="293" t="s">
        <v>13129</v>
      </c>
      <c r="Q2606" s="293" t="s">
        <v>4741</v>
      </c>
    </row>
    <row r="2607" spans="1:17" x14ac:dyDescent="0.25">
      <c r="A2607" s="293" t="s">
        <v>13132</v>
      </c>
      <c r="B2607" s="293" t="s">
        <v>13133</v>
      </c>
      <c r="C2607" s="293" t="s">
        <v>13134</v>
      </c>
      <c r="D2607" s="293"/>
      <c r="E2607" s="293" t="s">
        <v>4973</v>
      </c>
      <c r="F2607" s="293" t="s">
        <v>13135</v>
      </c>
      <c r="G2607" s="291">
        <v>60</v>
      </c>
      <c r="H2607" s="292">
        <v>0</v>
      </c>
      <c r="I2607" s="293" t="s">
        <v>5200</v>
      </c>
      <c r="J2607" s="293" t="s">
        <v>5201</v>
      </c>
      <c r="K2607" s="293" t="s">
        <v>4737</v>
      </c>
      <c r="L2607" s="293" t="s">
        <v>4840</v>
      </c>
      <c r="M2607" s="293" t="s">
        <v>5210</v>
      </c>
      <c r="N2607" s="293" t="s">
        <v>13136</v>
      </c>
      <c r="O2607" s="293" t="s">
        <v>18823</v>
      </c>
      <c r="P2607" s="293" t="s">
        <v>13133</v>
      </c>
      <c r="Q2607" s="293" t="s">
        <v>4741</v>
      </c>
    </row>
    <row r="2608" spans="1:17" x14ac:dyDescent="0.25">
      <c r="A2608" s="293" t="s">
        <v>13137</v>
      </c>
      <c r="B2608" s="293" t="s">
        <v>13138</v>
      </c>
      <c r="C2608" s="293" t="s">
        <v>13139</v>
      </c>
      <c r="D2608" s="293"/>
      <c r="E2608" s="293" t="s">
        <v>4973</v>
      </c>
      <c r="F2608" s="293" t="s">
        <v>4750</v>
      </c>
      <c r="G2608" s="291">
        <v>60</v>
      </c>
      <c r="H2608" s="292">
        <v>0</v>
      </c>
      <c r="I2608" s="293" t="s">
        <v>4975</v>
      </c>
      <c r="J2608" s="293" t="s">
        <v>4976</v>
      </c>
      <c r="K2608" s="293" t="s">
        <v>4737</v>
      </c>
      <c r="L2608" s="293" t="s">
        <v>4840</v>
      </c>
      <c r="M2608" s="293" t="s">
        <v>4999</v>
      </c>
      <c r="N2608" s="293"/>
      <c r="O2608" s="293" t="s">
        <v>18823</v>
      </c>
      <c r="P2608" s="293" t="s">
        <v>13133</v>
      </c>
      <c r="Q2608" s="293" t="s">
        <v>4741</v>
      </c>
    </row>
    <row r="2609" spans="1:17" x14ac:dyDescent="0.25">
      <c r="A2609" s="293" t="s">
        <v>13140</v>
      </c>
      <c r="B2609" s="293" t="s">
        <v>13141</v>
      </c>
      <c r="C2609" s="293" t="s">
        <v>13142</v>
      </c>
      <c r="D2609" s="293"/>
      <c r="E2609" s="293" t="s">
        <v>4973</v>
      </c>
      <c r="F2609" s="293" t="s">
        <v>4750</v>
      </c>
      <c r="G2609" s="291">
        <v>60</v>
      </c>
      <c r="H2609" s="292">
        <v>0</v>
      </c>
      <c r="I2609" s="293" t="s">
        <v>5200</v>
      </c>
      <c r="J2609" s="293" t="s">
        <v>5201</v>
      </c>
      <c r="K2609" s="293" t="s">
        <v>4737</v>
      </c>
      <c r="L2609" s="293" t="s">
        <v>4840</v>
      </c>
      <c r="M2609" s="293" t="s">
        <v>5333</v>
      </c>
      <c r="N2609" s="293"/>
      <c r="O2609" s="293" t="s">
        <v>18823</v>
      </c>
      <c r="P2609" s="293" t="s">
        <v>13133</v>
      </c>
      <c r="Q2609" s="293" t="s">
        <v>4741</v>
      </c>
    </row>
    <row r="2610" spans="1:17" x14ac:dyDescent="0.25">
      <c r="A2610" s="293" t="s">
        <v>13143</v>
      </c>
      <c r="B2610" s="293" t="s">
        <v>13144</v>
      </c>
      <c r="C2610" s="293" t="s">
        <v>13145</v>
      </c>
      <c r="D2610" s="293"/>
      <c r="E2610" s="293" t="s">
        <v>4973</v>
      </c>
      <c r="F2610" s="293" t="s">
        <v>4750</v>
      </c>
      <c r="G2610" s="291">
        <v>60</v>
      </c>
      <c r="H2610" s="292">
        <v>0</v>
      </c>
      <c r="I2610" s="293" t="s">
        <v>5200</v>
      </c>
      <c r="J2610" s="293" t="s">
        <v>5201</v>
      </c>
      <c r="K2610" s="293" t="s">
        <v>4737</v>
      </c>
      <c r="L2610" s="293" t="s">
        <v>4840</v>
      </c>
      <c r="M2610" s="293" t="s">
        <v>5210</v>
      </c>
      <c r="N2610" s="293"/>
      <c r="O2610" s="293" t="s">
        <v>18823</v>
      </c>
      <c r="P2610" s="293" t="s">
        <v>13133</v>
      </c>
      <c r="Q2610" s="293" t="s">
        <v>4741</v>
      </c>
    </row>
    <row r="2611" spans="1:17" x14ac:dyDescent="0.25">
      <c r="A2611" s="293" t="s">
        <v>13146</v>
      </c>
      <c r="B2611" s="293" t="s">
        <v>13147</v>
      </c>
      <c r="C2611" s="293" t="s">
        <v>13148</v>
      </c>
      <c r="D2611" s="293"/>
      <c r="E2611" s="293" t="s">
        <v>4973</v>
      </c>
      <c r="F2611" s="293" t="s">
        <v>4750</v>
      </c>
      <c r="G2611" s="291">
        <v>60</v>
      </c>
      <c r="H2611" s="292">
        <v>0</v>
      </c>
      <c r="I2611" s="293" t="s">
        <v>4975</v>
      </c>
      <c r="J2611" s="293" t="s">
        <v>4976</v>
      </c>
      <c r="K2611" s="293" t="s">
        <v>4737</v>
      </c>
      <c r="L2611" s="293" t="s">
        <v>4840</v>
      </c>
      <c r="M2611" s="293" t="s">
        <v>5230</v>
      </c>
      <c r="N2611" s="293"/>
      <c r="O2611" s="293" t="s">
        <v>18823</v>
      </c>
      <c r="P2611" s="293" t="s">
        <v>13133</v>
      </c>
      <c r="Q2611" s="293" t="s">
        <v>4741</v>
      </c>
    </row>
    <row r="2612" spans="1:17" x14ac:dyDescent="0.25">
      <c r="A2612" s="293" t="s">
        <v>13149</v>
      </c>
      <c r="B2612" s="293" t="s">
        <v>13150</v>
      </c>
      <c r="C2612" s="293" t="s">
        <v>13151</v>
      </c>
      <c r="D2612" s="293"/>
      <c r="E2612" s="293" t="s">
        <v>4973</v>
      </c>
      <c r="F2612" s="293" t="s">
        <v>4750</v>
      </c>
      <c r="G2612" s="291">
        <v>60</v>
      </c>
      <c r="H2612" s="292">
        <v>0</v>
      </c>
      <c r="I2612" s="293" t="s">
        <v>4975</v>
      </c>
      <c r="J2612" s="293" t="s">
        <v>4976</v>
      </c>
      <c r="K2612" s="293" t="s">
        <v>4737</v>
      </c>
      <c r="L2612" s="293" t="s">
        <v>4840</v>
      </c>
      <c r="M2612" s="293" t="s">
        <v>5230</v>
      </c>
      <c r="N2612" s="293"/>
      <c r="O2612" s="293" t="s">
        <v>18823</v>
      </c>
      <c r="P2612" s="293" t="s">
        <v>13133</v>
      </c>
      <c r="Q2612" s="293" t="s">
        <v>4741</v>
      </c>
    </row>
    <row r="2613" spans="1:17" x14ac:dyDescent="0.25">
      <c r="A2613" s="293" t="s">
        <v>13152</v>
      </c>
      <c r="B2613" s="293" t="s">
        <v>13153</v>
      </c>
      <c r="C2613" s="293" t="s">
        <v>13154</v>
      </c>
      <c r="D2613" s="293"/>
      <c r="E2613" s="293" t="s">
        <v>4745</v>
      </c>
      <c r="F2613" s="293" t="s">
        <v>4750</v>
      </c>
      <c r="G2613" s="291">
        <v>60</v>
      </c>
      <c r="H2613" s="292">
        <v>0</v>
      </c>
      <c r="I2613" s="293" t="s">
        <v>4746</v>
      </c>
      <c r="J2613" s="293" t="s">
        <v>4747</v>
      </c>
      <c r="K2613" s="293" t="s">
        <v>4737</v>
      </c>
      <c r="L2613" s="293" t="s">
        <v>4738</v>
      </c>
      <c r="M2613" s="293" t="s">
        <v>4793</v>
      </c>
      <c r="N2613" s="293" t="s">
        <v>9689</v>
      </c>
      <c r="O2613" s="293" t="s">
        <v>18823</v>
      </c>
      <c r="P2613" s="293" t="s">
        <v>13133</v>
      </c>
      <c r="Q2613" s="293" t="s">
        <v>4741</v>
      </c>
    </row>
    <row r="2614" spans="1:17" x14ac:dyDescent="0.25">
      <c r="A2614" s="293" t="s">
        <v>13155</v>
      </c>
      <c r="B2614" s="293" t="s">
        <v>13156</v>
      </c>
      <c r="C2614" s="293" t="s">
        <v>13157</v>
      </c>
      <c r="D2614" s="293"/>
      <c r="E2614" s="293" t="s">
        <v>4745</v>
      </c>
      <c r="F2614" s="293" t="s">
        <v>4750</v>
      </c>
      <c r="G2614" s="291">
        <v>60</v>
      </c>
      <c r="H2614" s="292">
        <v>0</v>
      </c>
      <c r="I2614" s="293" t="s">
        <v>4746</v>
      </c>
      <c r="J2614" s="293" t="s">
        <v>4747</v>
      </c>
      <c r="K2614" s="293" t="s">
        <v>4737</v>
      </c>
      <c r="L2614" s="293" t="s">
        <v>4738</v>
      </c>
      <c r="M2614" s="293" t="s">
        <v>4793</v>
      </c>
      <c r="N2614" s="293" t="s">
        <v>10689</v>
      </c>
      <c r="O2614" s="293" t="s">
        <v>18823</v>
      </c>
      <c r="P2614" s="293" t="s">
        <v>13133</v>
      </c>
      <c r="Q2614" s="293" t="s">
        <v>4741</v>
      </c>
    </row>
    <row r="2615" spans="1:17" x14ac:dyDescent="0.25">
      <c r="A2615" s="293" t="s">
        <v>13158</v>
      </c>
      <c r="B2615" s="293" t="s">
        <v>13159</v>
      </c>
      <c r="C2615" s="293" t="s">
        <v>13160</v>
      </c>
      <c r="D2615" s="293"/>
      <c r="E2615" s="293" t="s">
        <v>4973</v>
      </c>
      <c r="F2615" s="293" t="s">
        <v>13161</v>
      </c>
      <c r="G2615" s="291"/>
      <c r="H2615" s="292">
        <v>0</v>
      </c>
      <c r="I2615" s="293" t="s">
        <v>5200</v>
      </c>
      <c r="J2615" s="293" t="s">
        <v>5201</v>
      </c>
      <c r="K2615" s="293" t="s">
        <v>4737</v>
      </c>
      <c r="L2615" s="293" t="s">
        <v>4840</v>
      </c>
      <c r="M2615" s="293" t="s">
        <v>4852</v>
      </c>
      <c r="N2615" s="293"/>
      <c r="O2615" s="293" t="s">
        <v>13158</v>
      </c>
      <c r="P2615" s="293" t="s">
        <v>13159</v>
      </c>
      <c r="Q2615" s="293" t="s">
        <v>8502</v>
      </c>
    </row>
    <row r="2616" spans="1:17" x14ac:dyDescent="0.25">
      <c r="A2616" s="293" t="s">
        <v>13162</v>
      </c>
      <c r="B2616" s="293" t="s">
        <v>13163</v>
      </c>
      <c r="C2616" s="293" t="s">
        <v>13164</v>
      </c>
      <c r="D2616" s="293"/>
      <c r="E2616" s="293" t="s">
        <v>4973</v>
      </c>
      <c r="F2616" s="293"/>
      <c r="G2616" s="291">
        <v>30</v>
      </c>
      <c r="H2616" s="292">
        <v>0</v>
      </c>
      <c r="I2616" s="293" t="s">
        <v>4975</v>
      </c>
      <c r="J2616" s="293" t="s">
        <v>4976</v>
      </c>
      <c r="K2616" s="293" t="s">
        <v>4737</v>
      </c>
      <c r="L2616" s="293" t="s">
        <v>4840</v>
      </c>
      <c r="M2616" s="293" t="s">
        <v>5175</v>
      </c>
      <c r="N2616" s="293"/>
      <c r="O2616" s="293" t="s">
        <v>18824</v>
      </c>
      <c r="P2616" s="293" t="s">
        <v>4527</v>
      </c>
      <c r="Q2616" s="293" t="s">
        <v>8502</v>
      </c>
    </row>
    <row r="2617" spans="1:17" x14ac:dyDescent="0.25">
      <c r="A2617" s="293" t="s">
        <v>13165</v>
      </c>
      <c r="B2617" s="293" t="s">
        <v>13166</v>
      </c>
      <c r="C2617" s="293" t="s">
        <v>13167</v>
      </c>
      <c r="D2617" s="293"/>
      <c r="E2617" s="293" t="s">
        <v>4973</v>
      </c>
      <c r="F2617" s="293"/>
      <c r="G2617" s="291">
        <v>30</v>
      </c>
      <c r="H2617" s="292">
        <v>0</v>
      </c>
      <c r="I2617" s="293" t="s">
        <v>4975</v>
      </c>
      <c r="J2617" s="293" t="s">
        <v>4976</v>
      </c>
      <c r="K2617" s="293" t="s">
        <v>4737</v>
      </c>
      <c r="L2617" s="293" t="s">
        <v>4840</v>
      </c>
      <c r="M2617" s="293" t="s">
        <v>5175</v>
      </c>
      <c r="N2617" s="293"/>
      <c r="O2617" s="293" t="s">
        <v>18824</v>
      </c>
      <c r="P2617" s="293" t="s">
        <v>4527</v>
      </c>
      <c r="Q2617" s="293" t="s">
        <v>8502</v>
      </c>
    </row>
    <row r="2618" spans="1:17" x14ac:dyDescent="0.25">
      <c r="A2618" s="293" t="s">
        <v>13168</v>
      </c>
      <c r="B2618" s="293" t="s">
        <v>13169</v>
      </c>
      <c r="C2618" s="293" t="s">
        <v>13170</v>
      </c>
      <c r="D2618" s="293"/>
      <c r="E2618" s="293" t="s">
        <v>4973</v>
      </c>
      <c r="F2618" s="293"/>
      <c r="G2618" s="291">
        <v>30</v>
      </c>
      <c r="H2618" s="292">
        <v>0</v>
      </c>
      <c r="I2618" s="293" t="s">
        <v>4975</v>
      </c>
      <c r="J2618" s="293" t="s">
        <v>4976</v>
      </c>
      <c r="K2618" s="293" t="s">
        <v>4737</v>
      </c>
      <c r="L2618" s="293" t="s">
        <v>4840</v>
      </c>
      <c r="M2618" s="293" t="s">
        <v>5175</v>
      </c>
      <c r="N2618" s="293"/>
      <c r="O2618" s="293" t="s">
        <v>18824</v>
      </c>
      <c r="P2618" s="293" t="s">
        <v>4527</v>
      </c>
      <c r="Q2618" s="293" t="s">
        <v>8502</v>
      </c>
    </row>
    <row r="2619" spans="1:17" x14ac:dyDescent="0.25">
      <c r="A2619" s="293" t="s">
        <v>13171</v>
      </c>
      <c r="B2619" s="293" t="s">
        <v>13172</v>
      </c>
      <c r="C2619" s="293" t="s">
        <v>13173</v>
      </c>
      <c r="D2619" s="293"/>
      <c r="E2619" s="293" t="s">
        <v>4973</v>
      </c>
      <c r="F2619" s="293"/>
      <c r="G2619" s="291">
        <v>30</v>
      </c>
      <c r="H2619" s="292">
        <v>0</v>
      </c>
      <c r="I2619" s="293" t="s">
        <v>4975</v>
      </c>
      <c r="J2619" s="293" t="s">
        <v>4976</v>
      </c>
      <c r="K2619" s="293" t="s">
        <v>4737</v>
      </c>
      <c r="L2619" s="293" t="s">
        <v>4840</v>
      </c>
      <c r="M2619" s="293" t="s">
        <v>5175</v>
      </c>
      <c r="N2619" s="293"/>
      <c r="O2619" s="293" t="s">
        <v>18824</v>
      </c>
      <c r="P2619" s="293" t="s">
        <v>4527</v>
      </c>
      <c r="Q2619" s="293" t="s">
        <v>8502</v>
      </c>
    </row>
    <row r="2620" spans="1:17" x14ac:dyDescent="0.25">
      <c r="A2620" s="293" t="s">
        <v>13174</v>
      </c>
      <c r="B2620" s="293" t="s">
        <v>13175</v>
      </c>
      <c r="C2620" s="293" t="s">
        <v>13176</v>
      </c>
      <c r="D2620" s="293"/>
      <c r="E2620" s="293" t="s">
        <v>4973</v>
      </c>
      <c r="F2620" s="293"/>
      <c r="G2620" s="291">
        <v>30</v>
      </c>
      <c r="H2620" s="292">
        <v>0</v>
      </c>
      <c r="I2620" s="293" t="s">
        <v>4975</v>
      </c>
      <c r="J2620" s="293" t="s">
        <v>4976</v>
      </c>
      <c r="K2620" s="293" t="s">
        <v>4737</v>
      </c>
      <c r="L2620" s="293" t="s">
        <v>4840</v>
      </c>
      <c r="M2620" s="293" t="s">
        <v>5175</v>
      </c>
      <c r="N2620" s="293"/>
      <c r="O2620" s="293" t="s">
        <v>18824</v>
      </c>
      <c r="P2620" s="293" t="s">
        <v>4527</v>
      </c>
      <c r="Q2620" s="293" t="s">
        <v>8502</v>
      </c>
    </row>
    <row r="2621" spans="1:17" x14ac:dyDescent="0.25">
      <c r="A2621" s="293" t="s">
        <v>13177</v>
      </c>
      <c r="B2621" s="293" t="s">
        <v>13178</v>
      </c>
      <c r="C2621" s="293" t="s">
        <v>13179</v>
      </c>
      <c r="D2621" s="293"/>
      <c r="E2621" s="293" t="s">
        <v>4973</v>
      </c>
      <c r="F2621" s="293"/>
      <c r="G2621" s="291">
        <v>30</v>
      </c>
      <c r="H2621" s="292">
        <v>0</v>
      </c>
      <c r="I2621" s="293" t="s">
        <v>4975</v>
      </c>
      <c r="J2621" s="293" t="s">
        <v>4976</v>
      </c>
      <c r="K2621" s="293" t="s">
        <v>4737</v>
      </c>
      <c r="L2621" s="293" t="s">
        <v>4840</v>
      </c>
      <c r="M2621" s="293" t="s">
        <v>4852</v>
      </c>
      <c r="N2621" s="293"/>
      <c r="O2621" s="293" t="s">
        <v>18824</v>
      </c>
      <c r="P2621" s="293" t="s">
        <v>4527</v>
      </c>
      <c r="Q2621" s="293" t="s">
        <v>8502</v>
      </c>
    </row>
    <row r="2622" spans="1:17" x14ac:dyDescent="0.25">
      <c r="A2622" s="293" t="s">
        <v>13180</v>
      </c>
      <c r="B2622" s="293" t="s">
        <v>13181</v>
      </c>
      <c r="C2622" s="293" t="s">
        <v>13182</v>
      </c>
      <c r="D2622" s="293"/>
      <c r="E2622" s="293" t="s">
        <v>4973</v>
      </c>
      <c r="F2622" s="293"/>
      <c r="G2622" s="291">
        <v>30</v>
      </c>
      <c r="H2622" s="292">
        <v>0</v>
      </c>
      <c r="I2622" s="293" t="s">
        <v>5200</v>
      </c>
      <c r="J2622" s="293" t="s">
        <v>5201</v>
      </c>
      <c r="K2622" s="293" t="s">
        <v>4737</v>
      </c>
      <c r="L2622" s="293" t="s">
        <v>4840</v>
      </c>
      <c r="M2622" s="293" t="s">
        <v>4852</v>
      </c>
      <c r="N2622" s="293"/>
      <c r="O2622" s="293" t="s">
        <v>18824</v>
      </c>
      <c r="P2622" s="293" t="s">
        <v>4527</v>
      </c>
      <c r="Q2622" s="293" t="s">
        <v>8502</v>
      </c>
    </row>
    <row r="2623" spans="1:17" x14ac:dyDescent="0.25">
      <c r="A2623" s="293" t="s">
        <v>13183</v>
      </c>
      <c r="B2623" s="293" t="s">
        <v>13184</v>
      </c>
      <c r="C2623" s="293" t="s">
        <v>13185</v>
      </c>
      <c r="D2623" s="293"/>
      <c r="E2623" s="293" t="s">
        <v>4973</v>
      </c>
      <c r="F2623" s="293"/>
      <c r="G2623" s="291">
        <v>30</v>
      </c>
      <c r="H2623" s="292">
        <v>0</v>
      </c>
      <c r="I2623" s="293" t="s">
        <v>5200</v>
      </c>
      <c r="J2623" s="293" t="s">
        <v>5201</v>
      </c>
      <c r="K2623" s="293" t="s">
        <v>4737</v>
      </c>
      <c r="L2623" s="293" t="s">
        <v>4840</v>
      </c>
      <c r="M2623" s="293" t="s">
        <v>4852</v>
      </c>
      <c r="N2623" s="293"/>
      <c r="O2623" s="293" t="s">
        <v>18824</v>
      </c>
      <c r="P2623" s="293" t="s">
        <v>4527</v>
      </c>
      <c r="Q2623" s="293" t="s">
        <v>8502</v>
      </c>
    </row>
    <row r="2624" spans="1:17" x14ac:dyDescent="0.25">
      <c r="A2624" s="293" t="s">
        <v>13186</v>
      </c>
      <c r="B2624" s="293" t="s">
        <v>13187</v>
      </c>
      <c r="C2624" s="293" t="s">
        <v>13188</v>
      </c>
      <c r="D2624" s="293"/>
      <c r="E2624" s="293" t="s">
        <v>4973</v>
      </c>
      <c r="F2624" s="293"/>
      <c r="G2624" s="291">
        <v>30</v>
      </c>
      <c r="H2624" s="292">
        <v>0</v>
      </c>
      <c r="I2624" s="293" t="s">
        <v>5200</v>
      </c>
      <c r="J2624" s="293" t="s">
        <v>5201</v>
      </c>
      <c r="K2624" s="293" t="s">
        <v>4737</v>
      </c>
      <c r="L2624" s="293" t="s">
        <v>4840</v>
      </c>
      <c r="M2624" s="293" t="s">
        <v>4852</v>
      </c>
      <c r="N2624" s="293"/>
      <c r="O2624" s="293" t="s">
        <v>18824</v>
      </c>
      <c r="P2624" s="293" t="s">
        <v>4527</v>
      </c>
      <c r="Q2624" s="293" t="s">
        <v>8502</v>
      </c>
    </row>
    <row r="2625" spans="1:17" x14ac:dyDescent="0.25">
      <c r="A2625" s="293" t="s">
        <v>13189</v>
      </c>
      <c r="B2625" s="293" t="s">
        <v>13190</v>
      </c>
      <c r="C2625" s="293" t="s">
        <v>13191</v>
      </c>
      <c r="D2625" s="293"/>
      <c r="E2625" s="293" t="s">
        <v>4973</v>
      </c>
      <c r="F2625" s="293"/>
      <c r="G2625" s="291">
        <v>30</v>
      </c>
      <c r="H2625" s="292">
        <v>0</v>
      </c>
      <c r="I2625" s="293" t="s">
        <v>5200</v>
      </c>
      <c r="J2625" s="293" t="s">
        <v>5201</v>
      </c>
      <c r="K2625" s="293" t="s">
        <v>4737</v>
      </c>
      <c r="L2625" s="293" t="s">
        <v>4840</v>
      </c>
      <c r="M2625" s="293" t="s">
        <v>4852</v>
      </c>
      <c r="N2625" s="293"/>
      <c r="O2625" s="293" t="s">
        <v>18824</v>
      </c>
      <c r="P2625" s="293" t="s">
        <v>4527</v>
      </c>
      <c r="Q2625" s="293" t="s">
        <v>8502</v>
      </c>
    </row>
    <row r="2626" spans="1:17" x14ac:dyDescent="0.25">
      <c r="A2626" s="293" t="s">
        <v>13192</v>
      </c>
      <c r="B2626" s="293" t="s">
        <v>13193</v>
      </c>
      <c r="C2626" s="293" t="s">
        <v>13194</v>
      </c>
      <c r="D2626" s="293"/>
      <c r="E2626" s="293" t="s">
        <v>4973</v>
      </c>
      <c r="F2626" s="293"/>
      <c r="G2626" s="291">
        <v>30</v>
      </c>
      <c r="H2626" s="292">
        <v>0</v>
      </c>
      <c r="I2626" s="293" t="s">
        <v>4975</v>
      </c>
      <c r="J2626" s="293" t="s">
        <v>4976</v>
      </c>
      <c r="K2626" s="293" t="s">
        <v>4737</v>
      </c>
      <c r="L2626" s="293" t="s">
        <v>4840</v>
      </c>
      <c r="M2626" s="293" t="s">
        <v>5166</v>
      </c>
      <c r="N2626" s="293"/>
      <c r="O2626" s="293" t="s">
        <v>18824</v>
      </c>
      <c r="P2626" s="293" t="s">
        <v>4527</v>
      </c>
      <c r="Q2626" s="293" t="s">
        <v>8502</v>
      </c>
    </row>
    <row r="2627" spans="1:17" x14ac:dyDescent="0.25">
      <c r="A2627" s="293" t="s">
        <v>13195</v>
      </c>
      <c r="B2627" s="293" t="s">
        <v>13196</v>
      </c>
      <c r="C2627" s="293" t="s">
        <v>13197</v>
      </c>
      <c r="D2627" s="293"/>
      <c r="E2627" s="293" t="s">
        <v>4973</v>
      </c>
      <c r="F2627" s="293"/>
      <c r="G2627" s="291">
        <v>30</v>
      </c>
      <c r="H2627" s="292">
        <v>0</v>
      </c>
      <c r="I2627" s="293" t="s">
        <v>4975</v>
      </c>
      <c r="J2627" s="293" t="s">
        <v>4976</v>
      </c>
      <c r="K2627" s="293" t="s">
        <v>4737</v>
      </c>
      <c r="L2627" s="293" t="s">
        <v>4840</v>
      </c>
      <c r="M2627" s="293" t="s">
        <v>5166</v>
      </c>
      <c r="N2627" s="293"/>
      <c r="O2627" s="293" t="s">
        <v>18824</v>
      </c>
      <c r="P2627" s="293" t="s">
        <v>4527</v>
      </c>
      <c r="Q2627" s="293" t="s">
        <v>8502</v>
      </c>
    </row>
    <row r="2628" spans="1:17" x14ac:dyDescent="0.25">
      <c r="A2628" s="293" t="s">
        <v>13198</v>
      </c>
      <c r="B2628" s="293" t="s">
        <v>13199</v>
      </c>
      <c r="C2628" s="293" t="s">
        <v>13200</v>
      </c>
      <c r="D2628" s="293"/>
      <c r="E2628" s="293" t="s">
        <v>4973</v>
      </c>
      <c r="F2628" s="293"/>
      <c r="G2628" s="291">
        <v>30</v>
      </c>
      <c r="H2628" s="292">
        <v>0</v>
      </c>
      <c r="I2628" s="293" t="s">
        <v>4975</v>
      </c>
      <c r="J2628" s="293" t="s">
        <v>4976</v>
      </c>
      <c r="K2628" s="293" t="s">
        <v>4737</v>
      </c>
      <c r="L2628" s="293" t="s">
        <v>4840</v>
      </c>
      <c r="M2628" s="293" t="s">
        <v>5166</v>
      </c>
      <c r="N2628" s="293"/>
      <c r="O2628" s="293" t="s">
        <v>18824</v>
      </c>
      <c r="P2628" s="293" t="s">
        <v>4527</v>
      </c>
      <c r="Q2628" s="293" t="s">
        <v>8502</v>
      </c>
    </row>
    <row r="2629" spans="1:17" x14ac:dyDescent="0.25">
      <c r="A2629" s="293" t="s">
        <v>13201</v>
      </c>
      <c r="B2629" s="293" t="s">
        <v>13202</v>
      </c>
      <c r="C2629" s="293" t="s">
        <v>13203</v>
      </c>
      <c r="D2629" s="293"/>
      <c r="E2629" s="293" t="s">
        <v>4973</v>
      </c>
      <c r="F2629" s="293"/>
      <c r="G2629" s="291">
        <v>30</v>
      </c>
      <c r="H2629" s="292">
        <v>0</v>
      </c>
      <c r="I2629" s="293" t="s">
        <v>4975</v>
      </c>
      <c r="J2629" s="293" t="s">
        <v>4976</v>
      </c>
      <c r="K2629" s="293" t="s">
        <v>4737</v>
      </c>
      <c r="L2629" s="293" t="s">
        <v>4840</v>
      </c>
      <c r="M2629" s="293" t="s">
        <v>5166</v>
      </c>
      <c r="N2629" s="293"/>
      <c r="O2629" s="293" t="s">
        <v>18824</v>
      </c>
      <c r="P2629" s="293" t="s">
        <v>4527</v>
      </c>
      <c r="Q2629" s="293" t="s">
        <v>8502</v>
      </c>
    </row>
    <row r="2630" spans="1:17" x14ac:dyDescent="0.25">
      <c r="A2630" s="293" t="s">
        <v>13204</v>
      </c>
      <c r="B2630" s="293" t="s">
        <v>13205</v>
      </c>
      <c r="C2630" s="293" t="s">
        <v>13206</v>
      </c>
      <c r="D2630" s="293"/>
      <c r="E2630" s="293" t="s">
        <v>4973</v>
      </c>
      <c r="F2630" s="293"/>
      <c r="G2630" s="291">
        <v>30</v>
      </c>
      <c r="H2630" s="292">
        <v>0</v>
      </c>
      <c r="I2630" s="293" t="s">
        <v>4975</v>
      </c>
      <c r="J2630" s="293" t="s">
        <v>4976</v>
      </c>
      <c r="K2630" s="293" t="s">
        <v>4737</v>
      </c>
      <c r="L2630" s="293" t="s">
        <v>4840</v>
      </c>
      <c r="M2630" s="293" t="s">
        <v>6026</v>
      </c>
      <c r="N2630" s="293"/>
      <c r="O2630" s="293" t="s">
        <v>18824</v>
      </c>
      <c r="P2630" s="293" t="s">
        <v>4527</v>
      </c>
      <c r="Q2630" s="293" t="s">
        <v>8502</v>
      </c>
    </row>
    <row r="2631" spans="1:17" x14ac:dyDescent="0.25">
      <c r="A2631" s="293" t="s">
        <v>13207</v>
      </c>
      <c r="B2631" s="293" t="s">
        <v>13208</v>
      </c>
      <c r="C2631" s="293" t="s">
        <v>13209</v>
      </c>
      <c r="D2631" s="293"/>
      <c r="E2631" s="293" t="s">
        <v>4973</v>
      </c>
      <c r="F2631" s="293"/>
      <c r="G2631" s="291">
        <v>30</v>
      </c>
      <c r="H2631" s="292">
        <v>0</v>
      </c>
      <c r="I2631" s="293" t="s">
        <v>4975</v>
      </c>
      <c r="J2631" s="293" t="s">
        <v>4976</v>
      </c>
      <c r="K2631" s="293" t="s">
        <v>4737</v>
      </c>
      <c r="L2631" s="293" t="s">
        <v>4840</v>
      </c>
      <c r="M2631" s="293" t="s">
        <v>5161</v>
      </c>
      <c r="N2631" s="293"/>
      <c r="O2631" s="293" t="s">
        <v>18824</v>
      </c>
      <c r="P2631" s="293" t="s">
        <v>4527</v>
      </c>
      <c r="Q2631" s="293" t="s">
        <v>8502</v>
      </c>
    </row>
    <row r="2632" spans="1:17" x14ac:dyDescent="0.25">
      <c r="A2632" s="293" t="s">
        <v>13210</v>
      </c>
      <c r="B2632" s="293" t="s">
        <v>13211</v>
      </c>
      <c r="C2632" s="293" t="s">
        <v>13212</v>
      </c>
      <c r="D2632" s="293"/>
      <c r="E2632" s="293" t="s">
        <v>4973</v>
      </c>
      <c r="F2632" s="293"/>
      <c r="G2632" s="291">
        <v>30</v>
      </c>
      <c r="H2632" s="292">
        <v>0</v>
      </c>
      <c r="I2632" s="293" t="s">
        <v>4975</v>
      </c>
      <c r="J2632" s="293" t="s">
        <v>4976</v>
      </c>
      <c r="K2632" s="293" t="s">
        <v>4737</v>
      </c>
      <c r="L2632" s="293" t="s">
        <v>4840</v>
      </c>
      <c r="M2632" s="293" t="s">
        <v>5161</v>
      </c>
      <c r="N2632" s="293"/>
      <c r="O2632" s="293" t="s">
        <v>18824</v>
      </c>
      <c r="P2632" s="293" t="s">
        <v>4527</v>
      </c>
      <c r="Q2632" s="293" t="s">
        <v>8502</v>
      </c>
    </row>
    <row r="2633" spans="1:17" x14ac:dyDescent="0.25">
      <c r="A2633" s="293" t="s">
        <v>13213</v>
      </c>
      <c r="B2633" s="293" t="s">
        <v>13214</v>
      </c>
      <c r="C2633" s="293" t="s">
        <v>13215</v>
      </c>
      <c r="D2633" s="293"/>
      <c r="E2633" s="293" t="s">
        <v>4973</v>
      </c>
      <c r="F2633" s="293"/>
      <c r="G2633" s="291">
        <v>30</v>
      </c>
      <c r="H2633" s="292">
        <v>0</v>
      </c>
      <c r="I2633" s="293" t="s">
        <v>4975</v>
      </c>
      <c r="J2633" s="293" t="s">
        <v>4976</v>
      </c>
      <c r="K2633" s="293" t="s">
        <v>4737</v>
      </c>
      <c r="L2633" s="293" t="s">
        <v>4840</v>
      </c>
      <c r="M2633" s="293" t="s">
        <v>5161</v>
      </c>
      <c r="N2633" s="293"/>
      <c r="O2633" s="293" t="s">
        <v>18824</v>
      </c>
      <c r="P2633" s="293" t="s">
        <v>4527</v>
      </c>
      <c r="Q2633" s="293" t="s">
        <v>8502</v>
      </c>
    </row>
    <row r="2634" spans="1:17" x14ac:dyDescent="0.25">
      <c r="A2634" s="293" t="s">
        <v>13216</v>
      </c>
      <c r="B2634" s="293" t="s">
        <v>13217</v>
      </c>
      <c r="C2634" s="293" t="s">
        <v>13218</v>
      </c>
      <c r="D2634" s="293"/>
      <c r="E2634" s="293" t="s">
        <v>4973</v>
      </c>
      <c r="F2634" s="293"/>
      <c r="G2634" s="291">
        <v>30</v>
      </c>
      <c r="H2634" s="292">
        <v>0</v>
      </c>
      <c r="I2634" s="293" t="s">
        <v>4975</v>
      </c>
      <c r="J2634" s="293" t="s">
        <v>4976</v>
      </c>
      <c r="K2634" s="293" t="s">
        <v>4737</v>
      </c>
      <c r="L2634" s="293" t="s">
        <v>4840</v>
      </c>
      <c r="M2634" s="293" t="s">
        <v>5161</v>
      </c>
      <c r="N2634" s="293"/>
      <c r="O2634" s="293" t="s">
        <v>18824</v>
      </c>
      <c r="P2634" s="293" t="s">
        <v>4527</v>
      </c>
      <c r="Q2634" s="293" t="s">
        <v>8502</v>
      </c>
    </row>
    <row r="2635" spans="1:17" x14ac:dyDescent="0.25">
      <c r="A2635" s="293" t="s">
        <v>13219</v>
      </c>
      <c r="B2635" s="293" t="s">
        <v>13220</v>
      </c>
      <c r="C2635" s="293" t="s">
        <v>13221</v>
      </c>
      <c r="D2635" s="293"/>
      <c r="E2635" s="293" t="s">
        <v>4973</v>
      </c>
      <c r="F2635" s="293"/>
      <c r="G2635" s="291">
        <v>30</v>
      </c>
      <c r="H2635" s="292">
        <v>0</v>
      </c>
      <c r="I2635" s="293" t="s">
        <v>4975</v>
      </c>
      <c r="J2635" s="293" t="s">
        <v>4976</v>
      </c>
      <c r="K2635" s="293" t="s">
        <v>4737</v>
      </c>
      <c r="L2635" s="293" t="s">
        <v>4840</v>
      </c>
      <c r="M2635" s="293" t="s">
        <v>5161</v>
      </c>
      <c r="N2635" s="293"/>
      <c r="O2635" s="293" t="s">
        <v>18824</v>
      </c>
      <c r="P2635" s="293" t="s">
        <v>4527</v>
      </c>
      <c r="Q2635" s="293" t="s">
        <v>8502</v>
      </c>
    </row>
    <row r="2636" spans="1:17" x14ac:dyDescent="0.25">
      <c r="A2636" s="293" t="s">
        <v>13222</v>
      </c>
      <c r="B2636" s="293" t="s">
        <v>13223</v>
      </c>
      <c r="C2636" s="293" t="s">
        <v>13224</v>
      </c>
      <c r="D2636" s="293"/>
      <c r="E2636" s="293" t="s">
        <v>4973</v>
      </c>
      <c r="F2636" s="293"/>
      <c r="G2636" s="291">
        <v>30</v>
      </c>
      <c r="H2636" s="292">
        <v>0</v>
      </c>
      <c r="I2636" s="293" t="s">
        <v>5200</v>
      </c>
      <c r="J2636" s="293" t="s">
        <v>5201</v>
      </c>
      <c r="K2636" s="293" t="s">
        <v>4737</v>
      </c>
      <c r="L2636" s="293" t="s">
        <v>4840</v>
      </c>
      <c r="M2636" s="293" t="s">
        <v>5272</v>
      </c>
      <c r="N2636" s="293"/>
      <c r="O2636" s="293" t="s">
        <v>18824</v>
      </c>
      <c r="P2636" s="293" t="s">
        <v>4527</v>
      </c>
      <c r="Q2636" s="293" t="s">
        <v>8502</v>
      </c>
    </row>
    <row r="2637" spans="1:17" x14ac:dyDescent="0.25">
      <c r="A2637" s="293" t="s">
        <v>13225</v>
      </c>
      <c r="B2637" s="293" t="s">
        <v>13226</v>
      </c>
      <c r="C2637" s="293" t="s">
        <v>13227</v>
      </c>
      <c r="D2637" s="293"/>
      <c r="E2637" s="293" t="s">
        <v>4973</v>
      </c>
      <c r="F2637" s="293"/>
      <c r="G2637" s="291">
        <v>30</v>
      </c>
      <c r="H2637" s="292">
        <v>0</v>
      </c>
      <c r="I2637" s="293" t="s">
        <v>5200</v>
      </c>
      <c r="J2637" s="293" t="s">
        <v>5201</v>
      </c>
      <c r="K2637" s="293" t="s">
        <v>4737</v>
      </c>
      <c r="L2637" s="293" t="s">
        <v>4840</v>
      </c>
      <c r="M2637" s="293" t="s">
        <v>5202</v>
      </c>
      <c r="N2637" s="293"/>
      <c r="O2637" s="293" t="s">
        <v>18824</v>
      </c>
      <c r="P2637" s="293" t="s">
        <v>4527</v>
      </c>
      <c r="Q2637" s="293" t="s">
        <v>8502</v>
      </c>
    </row>
    <row r="2638" spans="1:17" x14ac:dyDescent="0.25">
      <c r="A2638" s="293" t="s">
        <v>13228</v>
      </c>
      <c r="B2638" s="293" t="s">
        <v>13229</v>
      </c>
      <c r="C2638" s="293" t="s">
        <v>13230</v>
      </c>
      <c r="D2638" s="293"/>
      <c r="E2638" s="293" t="s">
        <v>4973</v>
      </c>
      <c r="F2638" s="293"/>
      <c r="G2638" s="291">
        <v>30</v>
      </c>
      <c r="H2638" s="292">
        <v>0</v>
      </c>
      <c r="I2638" s="293" t="s">
        <v>5200</v>
      </c>
      <c r="J2638" s="293" t="s">
        <v>5201</v>
      </c>
      <c r="K2638" s="293" t="s">
        <v>4737</v>
      </c>
      <c r="L2638" s="293" t="s">
        <v>4840</v>
      </c>
      <c r="M2638" s="293" t="s">
        <v>5202</v>
      </c>
      <c r="N2638" s="293"/>
      <c r="O2638" s="293" t="s">
        <v>18824</v>
      </c>
      <c r="P2638" s="293" t="s">
        <v>4527</v>
      </c>
      <c r="Q2638" s="293" t="s">
        <v>8502</v>
      </c>
    </row>
    <row r="2639" spans="1:17" x14ac:dyDescent="0.25">
      <c r="A2639" s="293" t="s">
        <v>13231</v>
      </c>
      <c r="B2639" s="293" t="s">
        <v>13232</v>
      </c>
      <c r="C2639" s="293" t="s">
        <v>13233</v>
      </c>
      <c r="D2639" s="293"/>
      <c r="E2639" s="293" t="s">
        <v>4973</v>
      </c>
      <c r="F2639" s="293"/>
      <c r="G2639" s="291">
        <v>30</v>
      </c>
      <c r="H2639" s="292">
        <v>0</v>
      </c>
      <c r="I2639" s="293" t="s">
        <v>5200</v>
      </c>
      <c r="J2639" s="293" t="s">
        <v>5201</v>
      </c>
      <c r="K2639" s="293" t="s">
        <v>4737</v>
      </c>
      <c r="L2639" s="293" t="s">
        <v>4840</v>
      </c>
      <c r="M2639" s="293" t="s">
        <v>5202</v>
      </c>
      <c r="N2639" s="293"/>
      <c r="O2639" s="293" t="s">
        <v>18824</v>
      </c>
      <c r="P2639" s="293" t="s">
        <v>4527</v>
      </c>
      <c r="Q2639" s="293" t="s">
        <v>8502</v>
      </c>
    </row>
    <row r="2640" spans="1:17" x14ac:dyDescent="0.25">
      <c r="A2640" s="293" t="s">
        <v>13234</v>
      </c>
      <c r="B2640" s="293" t="s">
        <v>13235</v>
      </c>
      <c r="C2640" s="293" t="s">
        <v>13236</v>
      </c>
      <c r="D2640" s="293"/>
      <c r="E2640" s="293" t="s">
        <v>4973</v>
      </c>
      <c r="F2640" s="293"/>
      <c r="G2640" s="291">
        <v>30</v>
      </c>
      <c r="H2640" s="292">
        <v>0</v>
      </c>
      <c r="I2640" s="293" t="s">
        <v>5200</v>
      </c>
      <c r="J2640" s="293" t="s">
        <v>5201</v>
      </c>
      <c r="K2640" s="293" t="s">
        <v>4737</v>
      </c>
      <c r="L2640" s="293" t="s">
        <v>4840</v>
      </c>
      <c r="M2640" s="293" t="s">
        <v>5202</v>
      </c>
      <c r="N2640" s="293"/>
      <c r="O2640" s="293" t="s">
        <v>18824</v>
      </c>
      <c r="P2640" s="293" t="s">
        <v>4527</v>
      </c>
      <c r="Q2640" s="293" t="s">
        <v>8502</v>
      </c>
    </row>
    <row r="2641" spans="1:17" x14ac:dyDescent="0.25">
      <c r="A2641" s="293" t="s">
        <v>13237</v>
      </c>
      <c r="B2641" s="293" t="s">
        <v>13238</v>
      </c>
      <c r="C2641" s="293" t="s">
        <v>13239</v>
      </c>
      <c r="D2641" s="293"/>
      <c r="E2641" s="293" t="s">
        <v>4973</v>
      </c>
      <c r="F2641" s="293"/>
      <c r="G2641" s="291">
        <v>30</v>
      </c>
      <c r="H2641" s="292">
        <v>0</v>
      </c>
      <c r="I2641" s="293" t="s">
        <v>4975</v>
      </c>
      <c r="J2641" s="293" t="s">
        <v>4976</v>
      </c>
      <c r="K2641" s="293" t="s">
        <v>4737</v>
      </c>
      <c r="L2641" s="293" t="s">
        <v>4840</v>
      </c>
      <c r="M2641" s="293" t="s">
        <v>4841</v>
      </c>
      <c r="N2641" s="293"/>
      <c r="O2641" s="293" t="s">
        <v>18824</v>
      </c>
      <c r="P2641" s="293" t="s">
        <v>4527</v>
      </c>
      <c r="Q2641" s="293" t="s">
        <v>8502</v>
      </c>
    </row>
    <row r="2642" spans="1:17" x14ac:dyDescent="0.25">
      <c r="A2642" s="293" t="s">
        <v>184</v>
      </c>
      <c r="B2642" s="293" t="s">
        <v>4527</v>
      </c>
      <c r="C2642" s="293" t="s">
        <v>13240</v>
      </c>
      <c r="D2642" s="293"/>
      <c r="E2642" s="293" t="s">
        <v>4973</v>
      </c>
      <c r="F2642" s="293" t="s">
        <v>13241</v>
      </c>
      <c r="G2642" s="291"/>
      <c r="H2642" s="292">
        <v>0</v>
      </c>
      <c r="I2642" s="293" t="s">
        <v>4975</v>
      </c>
      <c r="J2642" s="293" t="s">
        <v>4976</v>
      </c>
      <c r="K2642" s="293" t="s">
        <v>4737</v>
      </c>
      <c r="L2642" s="293" t="s">
        <v>4840</v>
      </c>
      <c r="M2642" s="293" t="s">
        <v>5310</v>
      </c>
      <c r="N2642" s="293" t="s">
        <v>13242</v>
      </c>
      <c r="O2642" s="293" t="s">
        <v>18824</v>
      </c>
      <c r="P2642" s="293" t="s">
        <v>4527</v>
      </c>
      <c r="Q2642" s="293" t="s">
        <v>4741</v>
      </c>
    </row>
    <row r="2643" spans="1:17" x14ac:dyDescent="0.25">
      <c r="A2643" s="293" t="s">
        <v>13243</v>
      </c>
      <c r="B2643" s="293" t="s">
        <v>13244</v>
      </c>
      <c r="C2643" s="293" t="s">
        <v>13245</v>
      </c>
      <c r="D2643" s="293"/>
      <c r="E2643" s="293" t="s">
        <v>4973</v>
      </c>
      <c r="F2643" s="293"/>
      <c r="G2643" s="291">
        <v>30</v>
      </c>
      <c r="H2643" s="292">
        <v>0</v>
      </c>
      <c r="I2643" s="293" t="s">
        <v>4975</v>
      </c>
      <c r="J2643" s="293" t="s">
        <v>4976</v>
      </c>
      <c r="K2643" s="293" t="s">
        <v>4737</v>
      </c>
      <c r="L2643" s="293" t="s">
        <v>4840</v>
      </c>
      <c r="M2643" s="293" t="s">
        <v>5230</v>
      </c>
      <c r="N2643" s="293"/>
      <c r="O2643" s="293" t="s">
        <v>18824</v>
      </c>
      <c r="P2643" s="293" t="s">
        <v>4527</v>
      </c>
      <c r="Q2643" s="293" t="s">
        <v>8502</v>
      </c>
    </row>
    <row r="2644" spans="1:17" x14ac:dyDescent="0.25">
      <c r="A2644" s="293" t="s">
        <v>13246</v>
      </c>
      <c r="B2644" s="293" t="s">
        <v>13247</v>
      </c>
      <c r="C2644" s="293" t="s">
        <v>13248</v>
      </c>
      <c r="D2644" s="293"/>
      <c r="E2644" s="293" t="s">
        <v>4973</v>
      </c>
      <c r="F2644" s="293"/>
      <c r="G2644" s="291">
        <v>30</v>
      </c>
      <c r="H2644" s="292">
        <v>0</v>
      </c>
      <c r="I2644" s="293" t="s">
        <v>4975</v>
      </c>
      <c r="J2644" s="293" t="s">
        <v>4976</v>
      </c>
      <c r="K2644" s="293" t="s">
        <v>4737</v>
      </c>
      <c r="L2644" s="293" t="s">
        <v>4840</v>
      </c>
      <c r="M2644" s="293" t="s">
        <v>4909</v>
      </c>
      <c r="N2644" s="293"/>
      <c r="O2644" s="293" t="s">
        <v>18824</v>
      </c>
      <c r="P2644" s="293" t="s">
        <v>4527</v>
      </c>
      <c r="Q2644" s="293" t="s">
        <v>8502</v>
      </c>
    </row>
    <row r="2645" spans="1:17" x14ac:dyDescent="0.25">
      <c r="A2645" s="293" t="s">
        <v>13249</v>
      </c>
      <c r="B2645" s="293" t="s">
        <v>13250</v>
      </c>
      <c r="C2645" s="293" t="s">
        <v>13251</v>
      </c>
      <c r="D2645" s="293"/>
      <c r="E2645" s="293" t="s">
        <v>4973</v>
      </c>
      <c r="F2645" s="293"/>
      <c r="G2645" s="291">
        <v>30</v>
      </c>
      <c r="H2645" s="292">
        <v>0</v>
      </c>
      <c r="I2645" s="293" t="s">
        <v>4975</v>
      </c>
      <c r="J2645" s="293" t="s">
        <v>4976</v>
      </c>
      <c r="K2645" s="293" t="s">
        <v>4737</v>
      </c>
      <c r="L2645" s="293" t="s">
        <v>4840</v>
      </c>
      <c r="M2645" s="293" t="s">
        <v>4909</v>
      </c>
      <c r="N2645" s="293"/>
      <c r="O2645" s="293" t="s">
        <v>18824</v>
      </c>
      <c r="P2645" s="293" t="s">
        <v>4527</v>
      </c>
      <c r="Q2645" s="293" t="s">
        <v>8502</v>
      </c>
    </row>
    <row r="2646" spans="1:17" x14ac:dyDescent="0.25">
      <c r="A2646" s="293" t="s">
        <v>13252</v>
      </c>
      <c r="B2646" s="293" t="s">
        <v>13253</v>
      </c>
      <c r="C2646" s="293" t="s">
        <v>13254</v>
      </c>
      <c r="D2646" s="293"/>
      <c r="E2646" s="293" t="s">
        <v>4973</v>
      </c>
      <c r="F2646" s="293"/>
      <c r="G2646" s="291">
        <v>30</v>
      </c>
      <c r="H2646" s="292">
        <v>0</v>
      </c>
      <c r="I2646" s="293" t="s">
        <v>5200</v>
      </c>
      <c r="J2646" s="293" t="s">
        <v>5201</v>
      </c>
      <c r="K2646" s="293" t="s">
        <v>4737</v>
      </c>
      <c r="L2646" s="293" t="s">
        <v>4840</v>
      </c>
      <c r="M2646" s="293" t="s">
        <v>5210</v>
      </c>
      <c r="N2646" s="293"/>
      <c r="O2646" s="293" t="s">
        <v>18824</v>
      </c>
      <c r="P2646" s="293" t="s">
        <v>4527</v>
      </c>
      <c r="Q2646" s="293" t="s">
        <v>8502</v>
      </c>
    </row>
    <row r="2647" spans="1:17" x14ac:dyDescent="0.25">
      <c r="A2647" s="293" t="s">
        <v>13255</v>
      </c>
      <c r="B2647" s="293" t="s">
        <v>13256</v>
      </c>
      <c r="C2647" s="293" t="s">
        <v>13257</v>
      </c>
      <c r="D2647" s="293"/>
      <c r="E2647" s="293" t="s">
        <v>4973</v>
      </c>
      <c r="F2647" s="293"/>
      <c r="G2647" s="291">
        <v>30</v>
      </c>
      <c r="H2647" s="292">
        <v>0</v>
      </c>
      <c r="I2647" s="293" t="s">
        <v>5200</v>
      </c>
      <c r="J2647" s="293" t="s">
        <v>5201</v>
      </c>
      <c r="K2647" s="293" t="s">
        <v>4737</v>
      </c>
      <c r="L2647" s="293" t="s">
        <v>4840</v>
      </c>
      <c r="M2647" s="293" t="s">
        <v>5210</v>
      </c>
      <c r="N2647" s="293"/>
      <c r="O2647" s="293" t="s">
        <v>18824</v>
      </c>
      <c r="P2647" s="293" t="s">
        <v>4527</v>
      </c>
      <c r="Q2647" s="293" t="s">
        <v>8502</v>
      </c>
    </row>
    <row r="2648" spans="1:17" x14ac:dyDescent="0.25">
      <c r="A2648" s="293" t="s">
        <v>13258</v>
      </c>
      <c r="B2648" s="293" t="s">
        <v>13259</v>
      </c>
      <c r="C2648" s="293" t="s">
        <v>13260</v>
      </c>
      <c r="D2648" s="293"/>
      <c r="E2648" s="293" t="s">
        <v>4973</v>
      </c>
      <c r="F2648" s="293"/>
      <c r="G2648" s="291">
        <v>30</v>
      </c>
      <c r="H2648" s="292">
        <v>0</v>
      </c>
      <c r="I2648" s="293" t="s">
        <v>4975</v>
      </c>
      <c r="J2648" s="293" t="s">
        <v>4976</v>
      </c>
      <c r="K2648" s="293" t="s">
        <v>4737</v>
      </c>
      <c r="L2648" s="293" t="s">
        <v>4840</v>
      </c>
      <c r="M2648" s="293" t="s">
        <v>4999</v>
      </c>
      <c r="N2648" s="293"/>
      <c r="O2648" s="293" t="s">
        <v>18824</v>
      </c>
      <c r="P2648" s="293" t="s">
        <v>4527</v>
      </c>
      <c r="Q2648" s="293" t="s">
        <v>8502</v>
      </c>
    </row>
    <row r="2649" spans="1:17" x14ac:dyDescent="0.25">
      <c r="A2649" s="293" t="s">
        <v>13261</v>
      </c>
      <c r="B2649" s="293" t="s">
        <v>13262</v>
      </c>
      <c r="C2649" s="293" t="s">
        <v>13263</v>
      </c>
      <c r="D2649" s="293"/>
      <c r="E2649" s="293" t="s">
        <v>4973</v>
      </c>
      <c r="F2649" s="293"/>
      <c r="G2649" s="291">
        <v>30</v>
      </c>
      <c r="H2649" s="292">
        <v>0</v>
      </c>
      <c r="I2649" s="293" t="s">
        <v>4975</v>
      </c>
      <c r="J2649" s="293" t="s">
        <v>4976</v>
      </c>
      <c r="K2649" s="293" t="s">
        <v>4737</v>
      </c>
      <c r="L2649" s="293" t="s">
        <v>4840</v>
      </c>
      <c r="M2649" s="293" t="s">
        <v>4999</v>
      </c>
      <c r="N2649" s="293"/>
      <c r="O2649" s="293" t="s">
        <v>18824</v>
      </c>
      <c r="P2649" s="293" t="s">
        <v>4527</v>
      </c>
      <c r="Q2649" s="293" t="s">
        <v>8502</v>
      </c>
    </row>
    <row r="2650" spans="1:17" x14ac:dyDescent="0.25">
      <c r="A2650" s="293" t="s">
        <v>13264</v>
      </c>
      <c r="B2650" s="293" t="s">
        <v>13265</v>
      </c>
      <c r="C2650" s="293" t="s">
        <v>13266</v>
      </c>
      <c r="D2650" s="293"/>
      <c r="E2650" s="293" t="s">
        <v>4973</v>
      </c>
      <c r="F2650" s="293"/>
      <c r="G2650" s="291">
        <v>30</v>
      </c>
      <c r="H2650" s="292">
        <v>0</v>
      </c>
      <c r="I2650" s="293" t="s">
        <v>5200</v>
      </c>
      <c r="J2650" s="293" t="s">
        <v>5201</v>
      </c>
      <c r="K2650" s="293" t="s">
        <v>4737</v>
      </c>
      <c r="L2650" s="293" t="s">
        <v>4840</v>
      </c>
      <c r="M2650" s="293" t="s">
        <v>5220</v>
      </c>
      <c r="N2650" s="293"/>
      <c r="O2650" s="293" t="s">
        <v>18824</v>
      </c>
      <c r="P2650" s="293" t="s">
        <v>4527</v>
      </c>
      <c r="Q2650" s="293" t="s">
        <v>8502</v>
      </c>
    </row>
    <row r="2651" spans="1:17" x14ac:dyDescent="0.25">
      <c r="A2651" s="293" t="s">
        <v>13267</v>
      </c>
      <c r="B2651" s="293" t="s">
        <v>13268</v>
      </c>
      <c r="C2651" s="293" t="s">
        <v>13269</v>
      </c>
      <c r="D2651" s="293"/>
      <c r="E2651" s="293" t="s">
        <v>4973</v>
      </c>
      <c r="F2651" s="293"/>
      <c r="G2651" s="291">
        <v>30</v>
      </c>
      <c r="H2651" s="292">
        <v>0</v>
      </c>
      <c r="I2651" s="293" t="s">
        <v>5200</v>
      </c>
      <c r="J2651" s="293" t="s">
        <v>5201</v>
      </c>
      <c r="K2651" s="293" t="s">
        <v>4737</v>
      </c>
      <c r="L2651" s="293" t="s">
        <v>4840</v>
      </c>
      <c r="M2651" s="293" t="s">
        <v>5220</v>
      </c>
      <c r="N2651" s="293"/>
      <c r="O2651" s="293" t="s">
        <v>18824</v>
      </c>
      <c r="P2651" s="293" t="s">
        <v>4527</v>
      </c>
      <c r="Q2651" s="293" t="s">
        <v>8502</v>
      </c>
    </row>
    <row r="2652" spans="1:17" x14ac:dyDescent="0.25">
      <c r="A2652" s="293" t="s">
        <v>13270</v>
      </c>
      <c r="B2652" s="293" t="s">
        <v>13271</v>
      </c>
      <c r="C2652" s="293" t="s">
        <v>13272</v>
      </c>
      <c r="D2652" s="293"/>
      <c r="E2652" s="293" t="s">
        <v>4973</v>
      </c>
      <c r="F2652" s="293"/>
      <c r="G2652" s="291">
        <v>30</v>
      </c>
      <c r="H2652" s="292">
        <v>0</v>
      </c>
      <c r="I2652" s="293" t="s">
        <v>5200</v>
      </c>
      <c r="J2652" s="293" t="s">
        <v>5201</v>
      </c>
      <c r="K2652" s="293" t="s">
        <v>4737</v>
      </c>
      <c r="L2652" s="293" t="s">
        <v>4840</v>
      </c>
      <c r="M2652" s="293" t="s">
        <v>5220</v>
      </c>
      <c r="N2652" s="293"/>
      <c r="O2652" s="293" t="s">
        <v>18824</v>
      </c>
      <c r="P2652" s="293" t="s">
        <v>4527</v>
      </c>
      <c r="Q2652" s="293" t="s">
        <v>8502</v>
      </c>
    </row>
    <row r="2653" spans="1:17" x14ac:dyDescent="0.25">
      <c r="A2653" s="293" t="s">
        <v>13273</v>
      </c>
      <c r="B2653" s="293" t="s">
        <v>13274</v>
      </c>
      <c r="C2653" s="293" t="s">
        <v>13275</v>
      </c>
      <c r="D2653" s="293"/>
      <c r="E2653" s="293" t="s">
        <v>4973</v>
      </c>
      <c r="F2653" s="293"/>
      <c r="G2653" s="291">
        <v>30</v>
      </c>
      <c r="H2653" s="292">
        <v>0</v>
      </c>
      <c r="I2653" s="293" t="s">
        <v>5200</v>
      </c>
      <c r="J2653" s="293" t="s">
        <v>5201</v>
      </c>
      <c r="K2653" s="293" t="s">
        <v>4737</v>
      </c>
      <c r="L2653" s="293" t="s">
        <v>4840</v>
      </c>
      <c r="M2653" s="293" t="s">
        <v>5220</v>
      </c>
      <c r="N2653" s="293"/>
      <c r="O2653" s="293" t="s">
        <v>18824</v>
      </c>
      <c r="P2653" s="293" t="s">
        <v>4527</v>
      </c>
      <c r="Q2653" s="293" t="s">
        <v>8502</v>
      </c>
    </row>
    <row r="2654" spans="1:17" x14ac:dyDescent="0.25">
      <c r="A2654" s="293" t="s">
        <v>144</v>
      </c>
      <c r="B2654" s="293" t="s">
        <v>4516</v>
      </c>
      <c r="C2654" s="293" t="s">
        <v>13276</v>
      </c>
      <c r="D2654" s="293"/>
      <c r="E2654" s="293" t="s">
        <v>4765</v>
      </c>
      <c r="F2654" s="293" t="s">
        <v>13277</v>
      </c>
      <c r="G2654" s="291"/>
      <c r="H2654" s="292">
        <v>0</v>
      </c>
      <c r="I2654" s="293" t="s">
        <v>4816</v>
      </c>
      <c r="J2654" s="293" t="s">
        <v>4817</v>
      </c>
      <c r="K2654" s="293" t="s">
        <v>4737</v>
      </c>
      <c r="L2654" s="293" t="s">
        <v>4738</v>
      </c>
      <c r="M2654" s="293" t="s">
        <v>6572</v>
      </c>
      <c r="N2654" s="293"/>
      <c r="O2654" s="293" t="s">
        <v>144</v>
      </c>
      <c r="P2654" s="293" t="s">
        <v>4516</v>
      </c>
      <c r="Q2654" s="293" t="s">
        <v>4741</v>
      </c>
    </row>
    <row r="2655" spans="1:17" x14ac:dyDescent="0.25">
      <c r="A2655" s="293" t="s">
        <v>13278</v>
      </c>
      <c r="B2655" s="293" t="s">
        <v>2734</v>
      </c>
      <c r="C2655" s="293" t="s">
        <v>13279</v>
      </c>
      <c r="D2655" s="293"/>
      <c r="E2655" s="293" t="s">
        <v>4765</v>
      </c>
      <c r="F2655" s="293" t="s">
        <v>13280</v>
      </c>
      <c r="G2655" s="291">
        <v>60</v>
      </c>
      <c r="H2655" s="292">
        <v>0</v>
      </c>
      <c r="I2655" s="293" t="s">
        <v>4788</v>
      </c>
      <c r="J2655" s="293" t="s">
        <v>4789</v>
      </c>
      <c r="K2655" s="293" t="s">
        <v>4737</v>
      </c>
      <c r="L2655" s="293" t="s">
        <v>4738</v>
      </c>
      <c r="M2655" s="293" t="s">
        <v>4824</v>
      </c>
      <c r="N2655" s="293"/>
      <c r="O2655" s="293" t="s">
        <v>13278</v>
      </c>
      <c r="P2655" s="293" t="s">
        <v>2734</v>
      </c>
      <c r="Q2655" s="293" t="s">
        <v>4741</v>
      </c>
    </row>
    <row r="2656" spans="1:17" x14ac:dyDescent="0.25">
      <c r="A2656" s="293" t="s">
        <v>13281</v>
      </c>
      <c r="B2656" s="293" t="s">
        <v>13282</v>
      </c>
      <c r="C2656" s="293" t="s">
        <v>13283</v>
      </c>
      <c r="D2656" s="293"/>
      <c r="E2656" s="293" t="s">
        <v>4745</v>
      </c>
      <c r="F2656" s="293" t="s">
        <v>13284</v>
      </c>
      <c r="G2656" s="291"/>
      <c r="H2656" s="292">
        <v>0</v>
      </c>
      <c r="I2656" s="293" t="s">
        <v>4828</v>
      </c>
      <c r="J2656" s="293" t="s">
        <v>4829</v>
      </c>
      <c r="K2656" s="293" t="s">
        <v>4737</v>
      </c>
      <c r="L2656" s="293" t="s">
        <v>4738</v>
      </c>
      <c r="M2656" s="293" t="s">
        <v>6447</v>
      </c>
      <c r="N2656" s="293"/>
      <c r="O2656" s="293" t="s">
        <v>13281</v>
      </c>
      <c r="P2656" s="293" t="s">
        <v>13282</v>
      </c>
      <c r="Q2656" s="293" t="s">
        <v>4741</v>
      </c>
    </row>
    <row r="2657" spans="1:17" x14ac:dyDescent="0.25">
      <c r="A2657" s="293" t="s">
        <v>13285</v>
      </c>
      <c r="B2657" s="293" t="s">
        <v>13286</v>
      </c>
      <c r="C2657" s="293" t="s">
        <v>13287</v>
      </c>
      <c r="D2657" s="293"/>
      <c r="E2657" s="293" t="s">
        <v>4745</v>
      </c>
      <c r="F2657" s="293" t="s">
        <v>4750</v>
      </c>
      <c r="G2657" s="291"/>
      <c r="H2657" s="292">
        <v>0</v>
      </c>
      <c r="I2657" s="293" t="s">
        <v>4828</v>
      </c>
      <c r="J2657" s="293" t="s">
        <v>4829</v>
      </c>
      <c r="K2657" s="293" t="s">
        <v>4737</v>
      </c>
      <c r="L2657" s="293" t="s">
        <v>4738</v>
      </c>
      <c r="M2657" s="293" t="s">
        <v>6447</v>
      </c>
      <c r="N2657" s="293"/>
      <c r="O2657" s="293" t="s">
        <v>13281</v>
      </c>
      <c r="P2657" s="293" t="s">
        <v>13282</v>
      </c>
      <c r="Q2657" s="293" t="s">
        <v>4741</v>
      </c>
    </row>
    <row r="2658" spans="1:17" x14ac:dyDescent="0.25">
      <c r="A2658" s="293" t="s">
        <v>13288</v>
      </c>
      <c r="B2658" s="293" t="s">
        <v>13289</v>
      </c>
      <c r="C2658" s="293" t="s">
        <v>13290</v>
      </c>
      <c r="D2658" s="293"/>
      <c r="E2658" s="293" t="s">
        <v>4745</v>
      </c>
      <c r="F2658" s="293" t="s">
        <v>13291</v>
      </c>
      <c r="G2658" s="291"/>
      <c r="H2658" s="292">
        <v>0</v>
      </c>
      <c r="I2658" s="293"/>
      <c r="J2658" s="293"/>
      <c r="K2658" s="293" t="s">
        <v>4737</v>
      </c>
      <c r="L2658" s="293" t="s">
        <v>4738</v>
      </c>
      <c r="M2658" s="293" t="s">
        <v>4757</v>
      </c>
      <c r="N2658" s="293"/>
      <c r="O2658" s="293" t="s">
        <v>13288</v>
      </c>
      <c r="P2658" s="293" t="s">
        <v>13289</v>
      </c>
      <c r="Q2658" s="293" t="s">
        <v>4741</v>
      </c>
    </row>
    <row r="2659" spans="1:17" x14ac:dyDescent="0.25">
      <c r="A2659" s="293" t="s">
        <v>13292</v>
      </c>
      <c r="B2659" s="293" t="s">
        <v>13293</v>
      </c>
      <c r="C2659" s="293" t="s">
        <v>13294</v>
      </c>
      <c r="D2659" s="293" t="s">
        <v>4750</v>
      </c>
      <c r="E2659" s="293" t="s">
        <v>4973</v>
      </c>
      <c r="F2659" s="293"/>
      <c r="G2659" s="291"/>
      <c r="H2659" s="292">
        <v>0</v>
      </c>
      <c r="I2659" s="293" t="s">
        <v>4975</v>
      </c>
      <c r="J2659" s="293" t="s">
        <v>4976</v>
      </c>
      <c r="K2659" s="293" t="s">
        <v>4737</v>
      </c>
      <c r="L2659" s="293" t="s">
        <v>4840</v>
      </c>
      <c r="M2659" s="293" t="s">
        <v>5175</v>
      </c>
      <c r="N2659" s="293"/>
      <c r="O2659" s="293" t="s">
        <v>13292</v>
      </c>
      <c r="P2659" s="293" t="s">
        <v>13293</v>
      </c>
      <c r="Q2659" s="293" t="s">
        <v>4741</v>
      </c>
    </row>
    <row r="2660" spans="1:17" x14ac:dyDescent="0.25">
      <c r="A2660" s="293" t="s">
        <v>13295</v>
      </c>
      <c r="B2660" s="293" t="s">
        <v>13296</v>
      </c>
      <c r="C2660" s="293" t="s">
        <v>13297</v>
      </c>
      <c r="D2660" s="293"/>
      <c r="E2660" s="293" t="s">
        <v>5401</v>
      </c>
      <c r="F2660" s="293"/>
      <c r="G2660" s="291"/>
      <c r="H2660" s="292">
        <v>0</v>
      </c>
      <c r="I2660" s="293" t="s">
        <v>4856</v>
      </c>
      <c r="J2660" s="293" t="s">
        <v>4857</v>
      </c>
      <c r="K2660" s="293" t="s">
        <v>4737</v>
      </c>
      <c r="L2660" s="293" t="s">
        <v>5186</v>
      </c>
      <c r="M2660" s="293" t="s">
        <v>4859</v>
      </c>
      <c r="N2660" s="293" t="s">
        <v>5403</v>
      </c>
      <c r="O2660" s="293" t="s">
        <v>13295</v>
      </c>
      <c r="P2660" s="293" t="s">
        <v>13296</v>
      </c>
      <c r="Q2660" s="293" t="s">
        <v>4741</v>
      </c>
    </row>
    <row r="2661" spans="1:17" x14ac:dyDescent="0.25">
      <c r="A2661" s="293" t="s">
        <v>13298</v>
      </c>
      <c r="B2661" s="293" t="s">
        <v>13299</v>
      </c>
      <c r="C2661" s="293" t="s">
        <v>13300</v>
      </c>
      <c r="D2661" s="293" t="s">
        <v>4750</v>
      </c>
      <c r="E2661" s="293" t="s">
        <v>9322</v>
      </c>
      <c r="F2661" s="293" t="s">
        <v>13301</v>
      </c>
      <c r="G2661" s="291">
        <v>0</v>
      </c>
      <c r="H2661" s="292">
        <v>0</v>
      </c>
      <c r="I2661" s="293" t="s">
        <v>4975</v>
      </c>
      <c r="J2661" s="293" t="s">
        <v>4976</v>
      </c>
      <c r="K2661" s="293" t="s">
        <v>4737</v>
      </c>
      <c r="L2661" s="293" t="s">
        <v>4840</v>
      </c>
      <c r="M2661" s="293" t="s">
        <v>4909</v>
      </c>
      <c r="N2661" s="293" t="s">
        <v>13302</v>
      </c>
      <c r="O2661" s="293" t="s">
        <v>13298</v>
      </c>
      <c r="P2661" s="293" t="s">
        <v>13299</v>
      </c>
      <c r="Q2661" s="293" t="s">
        <v>4741</v>
      </c>
    </row>
    <row r="2662" spans="1:17" x14ac:dyDescent="0.25">
      <c r="A2662" s="293" t="s">
        <v>13303</v>
      </c>
      <c r="B2662" s="293" t="s">
        <v>13304</v>
      </c>
      <c r="C2662" s="293" t="s">
        <v>13305</v>
      </c>
      <c r="D2662" s="293"/>
      <c r="E2662" s="293"/>
      <c r="F2662" s="293"/>
      <c r="G2662" s="291"/>
      <c r="H2662" s="292">
        <v>0</v>
      </c>
      <c r="I2662" s="293" t="s">
        <v>9699</v>
      </c>
      <c r="J2662" s="293" t="s">
        <v>9700</v>
      </c>
      <c r="K2662" s="293" t="s">
        <v>4737</v>
      </c>
      <c r="L2662" s="293" t="s">
        <v>4738</v>
      </c>
      <c r="M2662" s="293" t="s">
        <v>4748</v>
      </c>
      <c r="N2662" s="293"/>
      <c r="O2662" s="293" t="s">
        <v>18810</v>
      </c>
      <c r="P2662" s="293" t="s">
        <v>13304</v>
      </c>
      <c r="Q2662" s="293" t="s">
        <v>4741</v>
      </c>
    </row>
    <row r="2663" spans="1:17" x14ac:dyDescent="0.25">
      <c r="A2663" s="293" t="s">
        <v>13306</v>
      </c>
      <c r="B2663" s="293" t="s">
        <v>13307</v>
      </c>
      <c r="C2663" s="293" t="s">
        <v>13308</v>
      </c>
      <c r="D2663" s="293"/>
      <c r="E2663" s="293"/>
      <c r="F2663" s="293"/>
      <c r="G2663" s="291"/>
      <c r="H2663" s="292">
        <v>0</v>
      </c>
      <c r="I2663" s="293" t="s">
        <v>9699</v>
      </c>
      <c r="J2663" s="293" t="s">
        <v>9700</v>
      </c>
      <c r="K2663" s="293" t="s">
        <v>4737</v>
      </c>
      <c r="L2663" s="293" t="s">
        <v>4738</v>
      </c>
      <c r="M2663" s="293"/>
      <c r="N2663" s="293"/>
      <c r="O2663" s="293" t="s">
        <v>18810</v>
      </c>
      <c r="P2663" s="293" t="s">
        <v>13307</v>
      </c>
      <c r="Q2663" s="293" t="s">
        <v>4741</v>
      </c>
    </row>
    <row r="2664" spans="1:17" x14ac:dyDescent="0.25">
      <c r="A2664" s="293" t="s">
        <v>13309</v>
      </c>
      <c r="B2664" s="293" t="s">
        <v>13310</v>
      </c>
      <c r="C2664" s="293" t="s">
        <v>13311</v>
      </c>
      <c r="D2664" s="293"/>
      <c r="E2664" s="293"/>
      <c r="F2664" s="293"/>
      <c r="G2664" s="291"/>
      <c r="H2664" s="292">
        <v>0</v>
      </c>
      <c r="I2664" s="293" t="s">
        <v>9699</v>
      </c>
      <c r="J2664" s="293" t="s">
        <v>9700</v>
      </c>
      <c r="K2664" s="293" t="s">
        <v>4737</v>
      </c>
      <c r="L2664" s="293" t="s">
        <v>4738</v>
      </c>
      <c r="M2664" s="293" t="s">
        <v>4880</v>
      </c>
      <c r="N2664" s="293"/>
      <c r="O2664" s="293" t="s">
        <v>18810</v>
      </c>
      <c r="P2664" s="293" t="s">
        <v>13310</v>
      </c>
      <c r="Q2664" s="293" t="s">
        <v>4741</v>
      </c>
    </row>
    <row r="2665" spans="1:17" x14ac:dyDescent="0.25">
      <c r="A2665" s="293" t="s">
        <v>13312</v>
      </c>
      <c r="B2665" s="293" t="s">
        <v>13313</v>
      </c>
      <c r="C2665" s="293" t="s">
        <v>13314</v>
      </c>
      <c r="D2665" s="293"/>
      <c r="E2665" s="293"/>
      <c r="F2665" s="293"/>
      <c r="G2665" s="291"/>
      <c r="H2665" s="292">
        <v>0</v>
      </c>
      <c r="I2665" s="293" t="s">
        <v>9699</v>
      </c>
      <c r="J2665" s="293" t="s">
        <v>9700</v>
      </c>
      <c r="K2665" s="293" t="s">
        <v>4737</v>
      </c>
      <c r="L2665" s="293" t="s">
        <v>4738</v>
      </c>
      <c r="M2665" s="293" t="s">
        <v>4916</v>
      </c>
      <c r="N2665" s="293"/>
      <c r="O2665" s="293" t="s">
        <v>18810</v>
      </c>
      <c r="P2665" s="293" t="s">
        <v>13313</v>
      </c>
      <c r="Q2665" s="293" t="s">
        <v>4741</v>
      </c>
    </row>
    <row r="2666" spans="1:17" x14ac:dyDescent="0.25">
      <c r="A2666" s="293" t="s">
        <v>13315</v>
      </c>
      <c r="B2666" s="293" t="s">
        <v>13316</v>
      </c>
      <c r="C2666" s="293" t="s">
        <v>13317</v>
      </c>
      <c r="D2666" s="293"/>
      <c r="E2666" s="293"/>
      <c r="F2666" s="293"/>
      <c r="G2666" s="291"/>
      <c r="H2666" s="292">
        <v>0</v>
      </c>
      <c r="I2666" s="293" t="s">
        <v>9699</v>
      </c>
      <c r="J2666" s="293" t="s">
        <v>9700</v>
      </c>
      <c r="K2666" s="293" t="s">
        <v>4737</v>
      </c>
      <c r="L2666" s="293" t="s">
        <v>4738</v>
      </c>
      <c r="M2666" s="293" t="s">
        <v>4945</v>
      </c>
      <c r="N2666" s="293"/>
      <c r="O2666" s="293" t="s">
        <v>18810</v>
      </c>
      <c r="P2666" s="293" t="s">
        <v>13316</v>
      </c>
      <c r="Q2666" s="293" t="s">
        <v>4741</v>
      </c>
    </row>
    <row r="2667" spans="1:17" x14ac:dyDescent="0.25">
      <c r="A2667" s="293" t="s">
        <v>13318</v>
      </c>
      <c r="B2667" s="293" t="s">
        <v>13319</v>
      </c>
      <c r="C2667" s="293" t="s">
        <v>13320</v>
      </c>
      <c r="D2667" s="293"/>
      <c r="E2667" s="293"/>
      <c r="F2667" s="293"/>
      <c r="G2667" s="291"/>
      <c r="H2667" s="292">
        <v>0</v>
      </c>
      <c r="I2667" s="293" t="s">
        <v>9699</v>
      </c>
      <c r="J2667" s="293" t="s">
        <v>9700</v>
      </c>
      <c r="K2667" s="293" t="s">
        <v>4737</v>
      </c>
      <c r="L2667" s="293" t="s">
        <v>4738</v>
      </c>
      <c r="M2667" s="293" t="s">
        <v>4824</v>
      </c>
      <c r="N2667" s="293"/>
      <c r="O2667" s="293" t="s">
        <v>18810</v>
      </c>
      <c r="P2667" s="293" t="s">
        <v>13319</v>
      </c>
      <c r="Q2667" s="293" t="s">
        <v>4741</v>
      </c>
    </row>
    <row r="2668" spans="1:17" x14ac:dyDescent="0.25">
      <c r="A2668" s="293" t="s">
        <v>13321</v>
      </c>
      <c r="B2668" s="293" t="s">
        <v>13322</v>
      </c>
      <c r="C2668" s="293" t="s">
        <v>13323</v>
      </c>
      <c r="D2668" s="293"/>
      <c r="E2668" s="293"/>
      <c r="F2668" s="293"/>
      <c r="G2668" s="291"/>
      <c r="H2668" s="292">
        <v>0</v>
      </c>
      <c r="I2668" s="293" t="s">
        <v>9699</v>
      </c>
      <c r="J2668" s="293" t="s">
        <v>9700</v>
      </c>
      <c r="K2668" s="293" t="s">
        <v>4737</v>
      </c>
      <c r="L2668" s="293" t="s">
        <v>4738</v>
      </c>
      <c r="M2668" s="293" t="s">
        <v>4739</v>
      </c>
      <c r="N2668" s="293"/>
      <c r="O2668" s="293" t="s">
        <v>18810</v>
      </c>
      <c r="P2668" s="293" t="s">
        <v>13322</v>
      </c>
      <c r="Q2668" s="293" t="s">
        <v>4741</v>
      </c>
    </row>
    <row r="2669" spans="1:17" x14ac:dyDescent="0.25">
      <c r="A2669" s="293" t="s">
        <v>13324</v>
      </c>
      <c r="B2669" s="293" t="s">
        <v>13325</v>
      </c>
      <c r="C2669" s="293" t="s">
        <v>13326</v>
      </c>
      <c r="D2669" s="293"/>
      <c r="E2669" s="293"/>
      <c r="F2669" s="293"/>
      <c r="G2669" s="291"/>
      <c r="H2669" s="292">
        <v>0</v>
      </c>
      <c r="I2669" s="293" t="s">
        <v>9699</v>
      </c>
      <c r="J2669" s="293" t="s">
        <v>9700</v>
      </c>
      <c r="K2669" s="293" t="s">
        <v>4737</v>
      </c>
      <c r="L2669" s="293" t="s">
        <v>4738</v>
      </c>
      <c r="M2669" s="293" t="s">
        <v>4916</v>
      </c>
      <c r="N2669" s="293"/>
      <c r="O2669" s="293" t="s">
        <v>18810</v>
      </c>
      <c r="P2669" s="293" t="s">
        <v>13325</v>
      </c>
      <c r="Q2669" s="293" t="s">
        <v>4741</v>
      </c>
    </row>
    <row r="2670" spans="1:17" x14ac:dyDescent="0.25">
      <c r="A2670" s="293" t="s">
        <v>13327</v>
      </c>
      <c r="B2670" s="293" t="s">
        <v>13328</v>
      </c>
      <c r="C2670" s="293" t="s">
        <v>13329</v>
      </c>
      <c r="D2670" s="293"/>
      <c r="E2670" s="293"/>
      <c r="F2670" s="293"/>
      <c r="G2670" s="291"/>
      <c r="H2670" s="292">
        <v>0</v>
      </c>
      <c r="I2670" s="293" t="s">
        <v>9699</v>
      </c>
      <c r="J2670" s="293" t="s">
        <v>9700</v>
      </c>
      <c r="K2670" s="293" t="s">
        <v>4737</v>
      </c>
      <c r="L2670" s="293" t="s">
        <v>4738</v>
      </c>
      <c r="M2670" s="293" t="s">
        <v>4945</v>
      </c>
      <c r="N2670" s="293"/>
      <c r="O2670" s="293" t="s">
        <v>18810</v>
      </c>
      <c r="P2670" s="293" t="s">
        <v>13328</v>
      </c>
      <c r="Q2670" s="293" t="s">
        <v>4741</v>
      </c>
    </row>
    <row r="2671" spans="1:17" x14ac:dyDescent="0.25">
      <c r="A2671" s="293" t="s">
        <v>13330</v>
      </c>
      <c r="B2671" s="293" t="s">
        <v>13331</v>
      </c>
      <c r="C2671" s="293" t="s">
        <v>13332</v>
      </c>
      <c r="D2671" s="293"/>
      <c r="E2671" s="293" t="s">
        <v>4745</v>
      </c>
      <c r="F2671" s="293" t="s">
        <v>13333</v>
      </c>
      <c r="G2671" s="291"/>
      <c r="H2671" s="292">
        <v>0</v>
      </c>
      <c r="I2671" s="293" t="s">
        <v>9699</v>
      </c>
      <c r="J2671" s="293" t="s">
        <v>9700</v>
      </c>
      <c r="K2671" s="293" t="s">
        <v>4737</v>
      </c>
      <c r="L2671" s="293" t="s">
        <v>4738</v>
      </c>
      <c r="M2671" s="293" t="s">
        <v>4916</v>
      </c>
      <c r="N2671" s="293" t="s">
        <v>13334</v>
      </c>
      <c r="O2671" s="293" t="s">
        <v>18810</v>
      </c>
      <c r="P2671" s="293" t="s">
        <v>13331</v>
      </c>
      <c r="Q2671" s="293" t="s">
        <v>4741</v>
      </c>
    </row>
    <row r="2672" spans="1:17" x14ac:dyDescent="0.25">
      <c r="A2672" s="293" t="s">
        <v>13335</v>
      </c>
      <c r="B2672" s="293" t="s">
        <v>13336</v>
      </c>
      <c r="C2672" s="293" t="s">
        <v>13337</v>
      </c>
      <c r="D2672" s="293"/>
      <c r="E2672" s="293"/>
      <c r="F2672" s="293"/>
      <c r="G2672" s="291"/>
      <c r="H2672" s="292">
        <v>0</v>
      </c>
      <c r="I2672" s="293" t="s">
        <v>9699</v>
      </c>
      <c r="J2672" s="293" t="s">
        <v>9700</v>
      </c>
      <c r="K2672" s="293" t="s">
        <v>4737</v>
      </c>
      <c r="L2672" s="293" t="s">
        <v>4738</v>
      </c>
      <c r="M2672" s="293" t="s">
        <v>6447</v>
      </c>
      <c r="N2672" s="293"/>
      <c r="O2672" s="293" t="s">
        <v>18810</v>
      </c>
      <c r="P2672" s="293" t="s">
        <v>13336</v>
      </c>
      <c r="Q2672" s="293" t="s">
        <v>4741</v>
      </c>
    </row>
    <row r="2673" spans="1:17" x14ac:dyDescent="0.25">
      <c r="A2673" s="293" t="s">
        <v>13338</v>
      </c>
      <c r="B2673" s="293" t="s">
        <v>13339</v>
      </c>
      <c r="C2673" s="293" t="s">
        <v>13340</v>
      </c>
      <c r="D2673" s="293"/>
      <c r="E2673" s="293"/>
      <c r="F2673" s="293"/>
      <c r="G2673" s="291"/>
      <c r="H2673" s="292">
        <v>0</v>
      </c>
      <c r="I2673" s="293" t="s">
        <v>9699</v>
      </c>
      <c r="J2673" s="293" t="s">
        <v>9700</v>
      </c>
      <c r="K2673" s="293" t="s">
        <v>4737</v>
      </c>
      <c r="L2673" s="293" t="s">
        <v>4738</v>
      </c>
      <c r="M2673" s="293" t="s">
        <v>4757</v>
      </c>
      <c r="N2673" s="293"/>
      <c r="O2673" s="293" t="s">
        <v>18810</v>
      </c>
      <c r="P2673" s="293" t="s">
        <v>13339</v>
      </c>
      <c r="Q2673" s="293" t="s">
        <v>4741</v>
      </c>
    </row>
    <row r="2674" spans="1:17" x14ac:dyDescent="0.25">
      <c r="A2674" s="293" t="s">
        <v>13341</v>
      </c>
      <c r="B2674" s="293" t="s">
        <v>13342</v>
      </c>
      <c r="C2674" s="293" t="s">
        <v>13343</v>
      </c>
      <c r="D2674" s="293"/>
      <c r="E2674" s="293"/>
      <c r="F2674" s="293"/>
      <c r="G2674" s="291"/>
      <c r="H2674" s="292">
        <v>0</v>
      </c>
      <c r="I2674" s="293" t="s">
        <v>9699</v>
      </c>
      <c r="J2674" s="293" t="s">
        <v>9700</v>
      </c>
      <c r="K2674" s="293" t="s">
        <v>4737</v>
      </c>
      <c r="L2674" s="293" t="s">
        <v>4738</v>
      </c>
      <c r="M2674" s="293" t="s">
        <v>4739</v>
      </c>
      <c r="N2674" s="293"/>
      <c r="O2674" s="293" t="s">
        <v>18810</v>
      </c>
      <c r="P2674" s="293" t="s">
        <v>13342</v>
      </c>
      <c r="Q2674" s="293" t="s">
        <v>4741</v>
      </c>
    </row>
    <row r="2675" spans="1:17" x14ac:dyDescent="0.25">
      <c r="A2675" s="293" t="s">
        <v>13344</v>
      </c>
      <c r="B2675" s="293" t="s">
        <v>13345</v>
      </c>
      <c r="C2675" s="293" t="s">
        <v>13346</v>
      </c>
      <c r="D2675" s="293"/>
      <c r="E2675" s="293"/>
      <c r="F2675" s="293"/>
      <c r="G2675" s="291"/>
      <c r="H2675" s="292">
        <v>0</v>
      </c>
      <c r="I2675" s="293" t="s">
        <v>9699</v>
      </c>
      <c r="J2675" s="293" t="s">
        <v>9700</v>
      </c>
      <c r="K2675" s="293" t="s">
        <v>4737</v>
      </c>
      <c r="L2675" s="293" t="s">
        <v>4738</v>
      </c>
      <c r="M2675" s="293" t="s">
        <v>5121</v>
      </c>
      <c r="N2675" s="293"/>
      <c r="O2675" s="293" t="s">
        <v>18810</v>
      </c>
      <c r="P2675" s="293" t="s">
        <v>13345</v>
      </c>
      <c r="Q2675" s="293" t="s">
        <v>4741</v>
      </c>
    </row>
    <row r="2676" spans="1:17" x14ac:dyDescent="0.25">
      <c r="A2676" s="293" t="s">
        <v>13347</v>
      </c>
      <c r="B2676" s="293" t="s">
        <v>13348</v>
      </c>
      <c r="C2676" s="293" t="s">
        <v>13349</v>
      </c>
      <c r="D2676" s="293"/>
      <c r="E2676" s="293"/>
      <c r="F2676" s="293" t="s">
        <v>13350</v>
      </c>
      <c r="G2676" s="291">
        <v>60</v>
      </c>
      <c r="H2676" s="292">
        <v>0</v>
      </c>
      <c r="I2676" s="293" t="s">
        <v>9699</v>
      </c>
      <c r="J2676" s="293" t="s">
        <v>9700</v>
      </c>
      <c r="K2676" s="293" t="s">
        <v>4737</v>
      </c>
      <c r="L2676" s="293" t="s">
        <v>4738</v>
      </c>
      <c r="M2676" s="293" t="s">
        <v>4880</v>
      </c>
      <c r="N2676" s="293"/>
      <c r="O2676" s="293" t="s">
        <v>18810</v>
      </c>
      <c r="P2676" s="293" t="s">
        <v>13348</v>
      </c>
      <c r="Q2676" s="293" t="s">
        <v>4741</v>
      </c>
    </row>
    <row r="2677" spans="1:17" x14ac:dyDescent="0.25">
      <c r="A2677" s="293" t="s">
        <v>13351</v>
      </c>
      <c r="B2677" s="293" t="s">
        <v>13352</v>
      </c>
      <c r="C2677" s="293" t="s">
        <v>13353</v>
      </c>
      <c r="D2677" s="293"/>
      <c r="E2677" s="293" t="s">
        <v>4745</v>
      </c>
      <c r="F2677" s="293" t="s">
        <v>13354</v>
      </c>
      <c r="G2677" s="291"/>
      <c r="H2677" s="292">
        <v>0</v>
      </c>
      <c r="I2677" s="293" t="s">
        <v>9699</v>
      </c>
      <c r="J2677" s="293" t="s">
        <v>9700</v>
      </c>
      <c r="K2677" s="293" t="s">
        <v>4737</v>
      </c>
      <c r="L2677" s="293" t="s">
        <v>5029</v>
      </c>
      <c r="M2677" s="293" t="s">
        <v>4806</v>
      </c>
      <c r="N2677" s="293"/>
      <c r="O2677" s="293" t="s">
        <v>18810</v>
      </c>
      <c r="P2677" s="293" t="s">
        <v>13352</v>
      </c>
      <c r="Q2677" s="293" t="s">
        <v>4741</v>
      </c>
    </row>
    <row r="2678" spans="1:17" x14ac:dyDescent="0.25">
      <c r="A2678" s="293" t="s">
        <v>13355</v>
      </c>
      <c r="B2678" s="293" t="s">
        <v>13356</v>
      </c>
      <c r="C2678" s="293" t="s">
        <v>13357</v>
      </c>
      <c r="D2678" s="293"/>
      <c r="E2678" s="293" t="s">
        <v>4745</v>
      </c>
      <c r="F2678" s="293" t="s">
        <v>13358</v>
      </c>
      <c r="G2678" s="291"/>
      <c r="H2678" s="292">
        <v>0</v>
      </c>
      <c r="I2678" s="293" t="s">
        <v>9699</v>
      </c>
      <c r="J2678" s="293" t="s">
        <v>9700</v>
      </c>
      <c r="K2678" s="293" t="s">
        <v>4737</v>
      </c>
      <c r="L2678" s="293" t="s">
        <v>4738</v>
      </c>
      <c r="M2678" s="293" t="s">
        <v>4739</v>
      </c>
      <c r="N2678" s="293" t="s">
        <v>13359</v>
      </c>
      <c r="O2678" s="293" t="s">
        <v>18810</v>
      </c>
      <c r="P2678" s="293" t="s">
        <v>13356</v>
      </c>
      <c r="Q2678" s="293" t="s">
        <v>4741</v>
      </c>
    </row>
    <row r="2679" spans="1:17" x14ac:dyDescent="0.25">
      <c r="A2679" s="293" t="s">
        <v>13360</v>
      </c>
      <c r="B2679" s="293" t="s">
        <v>13361</v>
      </c>
      <c r="C2679" s="293" t="s">
        <v>13362</v>
      </c>
      <c r="D2679" s="293"/>
      <c r="E2679" s="293" t="s">
        <v>4745</v>
      </c>
      <c r="F2679" s="293" t="s">
        <v>13363</v>
      </c>
      <c r="G2679" s="291"/>
      <c r="H2679" s="292">
        <v>0</v>
      </c>
      <c r="I2679" s="293" t="s">
        <v>9699</v>
      </c>
      <c r="J2679" s="293" t="s">
        <v>9700</v>
      </c>
      <c r="K2679" s="293" t="s">
        <v>4737</v>
      </c>
      <c r="L2679" s="293" t="s">
        <v>4738</v>
      </c>
      <c r="M2679" s="293" t="s">
        <v>4880</v>
      </c>
      <c r="N2679" s="293"/>
      <c r="O2679" s="293" t="s">
        <v>18810</v>
      </c>
      <c r="P2679" s="293" t="s">
        <v>13361</v>
      </c>
      <c r="Q2679" s="293" t="s">
        <v>4741</v>
      </c>
    </row>
    <row r="2680" spans="1:17" x14ac:dyDescent="0.25">
      <c r="A2680" s="293" t="s">
        <v>13364</v>
      </c>
      <c r="B2680" s="293" t="s">
        <v>13365</v>
      </c>
      <c r="C2680" s="293" t="s">
        <v>13366</v>
      </c>
      <c r="D2680" s="293"/>
      <c r="E2680" s="293" t="s">
        <v>4745</v>
      </c>
      <c r="F2680" s="293" t="s">
        <v>13367</v>
      </c>
      <c r="G2680" s="291"/>
      <c r="H2680" s="292">
        <v>0</v>
      </c>
      <c r="I2680" s="293" t="s">
        <v>9699</v>
      </c>
      <c r="J2680" s="293" t="s">
        <v>9700</v>
      </c>
      <c r="K2680" s="293" t="s">
        <v>4737</v>
      </c>
      <c r="L2680" s="293" t="s">
        <v>4738</v>
      </c>
      <c r="M2680" s="293" t="s">
        <v>4757</v>
      </c>
      <c r="N2680" s="293"/>
      <c r="O2680" s="293" t="s">
        <v>18810</v>
      </c>
      <c r="P2680" s="293" t="s">
        <v>13365</v>
      </c>
      <c r="Q2680" s="293" t="s">
        <v>4741</v>
      </c>
    </row>
    <row r="2681" spans="1:17" x14ac:dyDescent="0.25">
      <c r="A2681" s="293" t="s">
        <v>13368</v>
      </c>
      <c r="B2681" s="293" t="s">
        <v>13369</v>
      </c>
      <c r="C2681" s="293" t="s">
        <v>13370</v>
      </c>
      <c r="D2681" s="293"/>
      <c r="E2681" s="293" t="s">
        <v>9600</v>
      </c>
      <c r="F2681" s="293" t="s">
        <v>13371</v>
      </c>
      <c r="G2681" s="291">
        <v>60</v>
      </c>
      <c r="H2681" s="292">
        <v>0</v>
      </c>
      <c r="I2681" s="293" t="s">
        <v>5200</v>
      </c>
      <c r="J2681" s="293" t="s">
        <v>5201</v>
      </c>
      <c r="K2681" s="293" t="s">
        <v>4737</v>
      </c>
      <c r="L2681" s="293" t="s">
        <v>4840</v>
      </c>
      <c r="M2681" s="293" t="s">
        <v>5210</v>
      </c>
      <c r="N2681" s="293" t="s">
        <v>10500</v>
      </c>
      <c r="O2681" s="293" t="s">
        <v>13368</v>
      </c>
      <c r="P2681" s="293" t="s">
        <v>13369</v>
      </c>
      <c r="Q2681" s="293" t="s">
        <v>4741</v>
      </c>
    </row>
    <row r="2682" spans="1:17" x14ac:dyDescent="0.25">
      <c r="A2682" s="293" t="s">
        <v>13372</v>
      </c>
      <c r="B2682" s="293" t="s">
        <v>13373</v>
      </c>
      <c r="C2682" s="293" t="s">
        <v>13374</v>
      </c>
      <c r="D2682" s="293"/>
      <c r="E2682" s="293" t="s">
        <v>4745</v>
      </c>
      <c r="F2682" s="293" t="s">
        <v>13375</v>
      </c>
      <c r="G2682" s="291"/>
      <c r="H2682" s="292">
        <v>0</v>
      </c>
      <c r="I2682" s="293" t="s">
        <v>4939</v>
      </c>
      <c r="J2682" s="293" t="s">
        <v>4940</v>
      </c>
      <c r="K2682" s="293" t="s">
        <v>4737</v>
      </c>
      <c r="L2682" s="293" t="s">
        <v>4738</v>
      </c>
      <c r="M2682" s="293" t="s">
        <v>4739</v>
      </c>
      <c r="N2682" s="293"/>
      <c r="O2682" s="293" t="s">
        <v>13372</v>
      </c>
      <c r="P2682" s="293" t="s">
        <v>13373</v>
      </c>
      <c r="Q2682" s="293" t="s">
        <v>4741</v>
      </c>
    </row>
    <row r="2683" spans="1:17" x14ac:dyDescent="0.25">
      <c r="A2683" s="293" t="s">
        <v>13376</v>
      </c>
      <c r="B2683" s="293" t="s">
        <v>13377</v>
      </c>
      <c r="C2683" s="293" t="s">
        <v>13378</v>
      </c>
      <c r="D2683" s="293"/>
      <c r="E2683" s="293" t="s">
        <v>4745</v>
      </c>
      <c r="F2683" s="293" t="s">
        <v>13379</v>
      </c>
      <c r="G2683" s="291"/>
      <c r="H2683" s="292">
        <v>0</v>
      </c>
      <c r="I2683" s="293"/>
      <c r="J2683" s="293"/>
      <c r="K2683" s="293" t="s">
        <v>4737</v>
      </c>
      <c r="L2683" s="293" t="s">
        <v>4738</v>
      </c>
      <c r="M2683" s="293" t="s">
        <v>6447</v>
      </c>
      <c r="N2683" s="293" t="s">
        <v>13380</v>
      </c>
      <c r="O2683" s="293" t="s">
        <v>13376</v>
      </c>
      <c r="P2683" s="293" t="s">
        <v>13377</v>
      </c>
      <c r="Q2683" s="293" t="s">
        <v>4741</v>
      </c>
    </row>
    <row r="2684" spans="1:17" x14ac:dyDescent="0.25">
      <c r="A2684" s="293" t="s">
        <v>13381</v>
      </c>
      <c r="B2684" s="293" t="s">
        <v>13382</v>
      </c>
      <c r="C2684" s="293" t="s">
        <v>13383</v>
      </c>
      <c r="D2684" s="293"/>
      <c r="E2684" s="293" t="s">
        <v>4973</v>
      </c>
      <c r="F2684" s="293" t="s">
        <v>13384</v>
      </c>
      <c r="G2684" s="291"/>
      <c r="H2684" s="292">
        <v>0</v>
      </c>
      <c r="I2684" s="293" t="s">
        <v>4975</v>
      </c>
      <c r="J2684" s="293" t="s">
        <v>4976</v>
      </c>
      <c r="K2684" s="293" t="s">
        <v>4737</v>
      </c>
      <c r="L2684" s="293" t="s">
        <v>4840</v>
      </c>
      <c r="M2684" s="293" t="s">
        <v>4841</v>
      </c>
      <c r="N2684" s="293" t="s">
        <v>6168</v>
      </c>
      <c r="O2684" s="293" t="s">
        <v>13381</v>
      </c>
      <c r="P2684" s="293" t="s">
        <v>13382</v>
      </c>
      <c r="Q2684" s="293" t="s">
        <v>4741</v>
      </c>
    </row>
    <row r="2685" spans="1:17" x14ac:dyDescent="0.25">
      <c r="A2685" s="293" t="s">
        <v>13385</v>
      </c>
      <c r="B2685" s="293" t="s">
        <v>13386</v>
      </c>
      <c r="C2685" s="293" t="s">
        <v>13387</v>
      </c>
      <c r="D2685" s="293"/>
      <c r="E2685" s="293" t="s">
        <v>4973</v>
      </c>
      <c r="F2685" s="293" t="s">
        <v>4750</v>
      </c>
      <c r="G2685" s="291"/>
      <c r="H2685" s="292">
        <v>0</v>
      </c>
      <c r="I2685" s="293" t="s">
        <v>4975</v>
      </c>
      <c r="J2685" s="293" t="s">
        <v>4976</v>
      </c>
      <c r="K2685" s="293" t="s">
        <v>4737</v>
      </c>
      <c r="L2685" s="293" t="s">
        <v>4840</v>
      </c>
      <c r="M2685" s="293" t="s">
        <v>4841</v>
      </c>
      <c r="N2685" s="293" t="s">
        <v>6168</v>
      </c>
      <c r="O2685" s="293" t="s">
        <v>13381</v>
      </c>
      <c r="P2685" s="293" t="s">
        <v>13382</v>
      </c>
      <c r="Q2685" s="293" t="s">
        <v>4741</v>
      </c>
    </row>
    <row r="2686" spans="1:17" x14ac:dyDescent="0.25">
      <c r="A2686" s="293" t="s">
        <v>13388</v>
      </c>
      <c r="B2686" s="293" t="s">
        <v>13389</v>
      </c>
      <c r="C2686" s="293" t="s">
        <v>13390</v>
      </c>
      <c r="D2686" s="293" t="s">
        <v>10888</v>
      </c>
      <c r="E2686" s="293" t="s">
        <v>4973</v>
      </c>
      <c r="F2686" s="293" t="s">
        <v>10888</v>
      </c>
      <c r="G2686" s="291"/>
      <c r="H2686" s="292">
        <v>0</v>
      </c>
      <c r="I2686" s="293" t="s">
        <v>5200</v>
      </c>
      <c r="J2686" s="293" t="s">
        <v>5201</v>
      </c>
      <c r="K2686" s="293" t="s">
        <v>4737</v>
      </c>
      <c r="L2686" s="293" t="s">
        <v>4840</v>
      </c>
      <c r="M2686" s="293" t="s">
        <v>5333</v>
      </c>
      <c r="N2686" s="293"/>
      <c r="O2686" s="293" t="s">
        <v>13381</v>
      </c>
      <c r="P2686" s="293" t="s">
        <v>13382</v>
      </c>
      <c r="Q2686" s="293" t="s">
        <v>4741</v>
      </c>
    </row>
    <row r="2687" spans="1:17" x14ac:dyDescent="0.25">
      <c r="A2687" s="293" t="s">
        <v>13391</v>
      </c>
      <c r="B2687" s="293" t="s">
        <v>13392</v>
      </c>
      <c r="C2687" s="293" t="s">
        <v>13393</v>
      </c>
      <c r="D2687" s="293" t="s">
        <v>13394</v>
      </c>
      <c r="E2687" s="293" t="s">
        <v>4973</v>
      </c>
      <c r="F2687" s="293" t="s">
        <v>13394</v>
      </c>
      <c r="G2687" s="291"/>
      <c r="H2687" s="292">
        <v>0</v>
      </c>
      <c r="I2687" s="293" t="s">
        <v>4856</v>
      </c>
      <c r="J2687" s="293" t="s">
        <v>4857</v>
      </c>
      <c r="K2687" s="293" t="s">
        <v>4737</v>
      </c>
      <c r="L2687" s="293" t="s">
        <v>5143</v>
      </c>
      <c r="M2687" s="293" t="s">
        <v>4859</v>
      </c>
      <c r="N2687" s="293" t="s">
        <v>13395</v>
      </c>
      <c r="O2687" s="293" t="s">
        <v>18825</v>
      </c>
      <c r="P2687" s="293" t="s">
        <v>13392</v>
      </c>
      <c r="Q2687" s="293" t="s">
        <v>4741</v>
      </c>
    </row>
    <row r="2688" spans="1:17" x14ac:dyDescent="0.25">
      <c r="A2688" s="293" t="s">
        <v>13396</v>
      </c>
      <c r="B2688" s="293" t="s">
        <v>13397</v>
      </c>
      <c r="C2688" s="293" t="s">
        <v>13398</v>
      </c>
      <c r="D2688" s="293"/>
      <c r="E2688" s="293" t="s">
        <v>4745</v>
      </c>
      <c r="F2688" s="293" t="s">
        <v>13399</v>
      </c>
      <c r="G2688" s="291"/>
      <c r="H2688" s="292">
        <v>0</v>
      </c>
      <c r="I2688" s="293" t="s">
        <v>5149</v>
      </c>
      <c r="J2688" s="293" t="s">
        <v>5150</v>
      </c>
      <c r="K2688" s="293" t="s">
        <v>4737</v>
      </c>
      <c r="L2688" s="293" t="s">
        <v>4738</v>
      </c>
      <c r="M2688" s="293" t="s">
        <v>4767</v>
      </c>
      <c r="N2688" s="293"/>
      <c r="O2688" s="293" t="s">
        <v>18810</v>
      </c>
      <c r="P2688" s="293" t="s">
        <v>13397</v>
      </c>
      <c r="Q2688" s="293" t="s">
        <v>4741</v>
      </c>
    </row>
    <row r="2689" spans="1:17" x14ac:dyDescent="0.25">
      <c r="A2689" s="293" t="s">
        <v>13400</v>
      </c>
      <c r="B2689" s="293" t="s">
        <v>13401</v>
      </c>
      <c r="C2689" s="293" t="s">
        <v>13402</v>
      </c>
      <c r="D2689" s="293"/>
      <c r="E2689" s="293"/>
      <c r="F2689" s="293" t="s">
        <v>13403</v>
      </c>
      <c r="G2689" s="291"/>
      <c r="H2689" s="292">
        <v>0</v>
      </c>
      <c r="I2689" s="293"/>
      <c r="J2689" s="293"/>
      <c r="K2689" s="293" t="s">
        <v>4737</v>
      </c>
      <c r="L2689" s="293" t="s">
        <v>4738</v>
      </c>
      <c r="M2689" s="293" t="s">
        <v>4880</v>
      </c>
      <c r="N2689" s="293"/>
      <c r="O2689" s="293" t="s">
        <v>18825</v>
      </c>
      <c r="P2689" s="293" t="s">
        <v>13401</v>
      </c>
      <c r="Q2689" s="293" t="s">
        <v>4741</v>
      </c>
    </row>
    <row r="2690" spans="1:17" x14ac:dyDescent="0.25">
      <c r="A2690" s="293" t="s">
        <v>13404</v>
      </c>
      <c r="B2690" s="293" t="s">
        <v>13405</v>
      </c>
      <c r="C2690" s="293" t="s">
        <v>13406</v>
      </c>
      <c r="D2690" s="293"/>
      <c r="E2690" s="293"/>
      <c r="F2690" s="293" t="s">
        <v>13407</v>
      </c>
      <c r="G2690" s="291"/>
      <c r="H2690" s="292">
        <v>0</v>
      </c>
      <c r="I2690" s="293"/>
      <c r="J2690" s="293"/>
      <c r="K2690" s="293" t="s">
        <v>4737</v>
      </c>
      <c r="L2690" s="293" t="s">
        <v>4738</v>
      </c>
      <c r="M2690" s="293" t="s">
        <v>4757</v>
      </c>
      <c r="N2690" s="293"/>
      <c r="O2690" s="293" t="s">
        <v>13404</v>
      </c>
      <c r="P2690" s="293" t="s">
        <v>13405</v>
      </c>
      <c r="Q2690" s="293" t="s">
        <v>4741</v>
      </c>
    </row>
    <row r="2691" spans="1:17" x14ac:dyDescent="0.25">
      <c r="A2691" s="293" t="s">
        <v>13408</v>
      </c>
      <c r="B2691" s="293" t="s">
        <v>13409</v>
      </c>
      <c r="C2691" s="293" t="s">
        <v>13410</v>
      </c>
      <c r="D2691" s="293"/>
      <c r="E2691" s="293" t="s">
        <v>4745</v>
      </c>
      <c r="F2691" s="293" t="s">
        <v>13411</v>
      </c>
      <c r="G2691" s="291"/>
      <c r="H2691" s="292">
        <v>0</v>
      </c>
      <c r="I2691" s="293"/>
      <c r="J2691" s="293"/>
      <c r="K2691" s="293" t="s">
        <v>4737</v>
      </c>
      <c r="L2691" s="293" t="s">
        <v>7773</v>
      </c>
      <c r="M2691" s="293" t="s">
        <v>4806</v>
      </c>
      <c r="N2691" s="293"/>
      <c r="O2691" s="293" t="s">
        <v>13408</v>
      </c>
      <c r="P2691" s="293" t="s">
        <v>13409</v>
      </c>
      <c r="Q2691" s="293" t="s">
        <v>4741</v>
      </c>
    </row>
    <row r="2692" spans="1:17" x14ac:dyDescent="0.25">
      <c r="A2692" s="293" t="s">
        <v>13412</v>
      </c>
      <c r="B2692" s="293" t="s">
        <v>13413</v>
      </c>
      <c r="C2692" s="293" t="s">
        <v>13414</v>
      </c>
      <c r="D2692" s="293"/>
      <c r="E2692" s="293" t="s">
        <v>4745</v>
      </c>
      <c r="F2692" s="293" t="s">
        <v>13415</v>
      </c>
      <c r="G2692" s="291"/>
      <c r="H2692" s="292">
        <v>0</v>
      </c>
      <c r="I2692" s="293" t="s">
        <v>9699</v>
      </c>
      <c r="J2692" s="293" t="s">
        <v>9700</v>
      </c>
      <c r="K2692" s="293" t="s">
        <v>4737</v>
      </c>
      <c r="L2692" s="293" t="s">
        <v>5033</v>
      </c>
      <c r="M2692" s="293" t="s">
        <v>4806</v>
      </c>
      <c r="N2692" s="293"/>
      <c r="O2692" s="293" t="s">
        <v>13412</v>
      </c>
      <c r="P2692" s="293" t="s">
        <v>13413</v>
      </c>
      <c r="Q2692" s="293" t="s">
        <v>4741</v>
      </c>
    </row>
    <row r="2693" spans="1:17" x14ac:dyDescent="0.25">
      <c r="A2693" s="293" t="s">
        <v>13416</v>
      </c>
      <c r="B2693" s="293" t="s">
        <v>13417</v>
      </c>
      <c r="C2693" s="293" t="s">
        <v>13418</v>
      </c>
      <c r="D2693" s="293" t="s">
        <v>13419</v>
      </c>
      <c r="E2693" s="293" t="s">
        <v>13420</v>
      </c>
      <c r="F2693" s="293" t="s">
        <v>13419</v>
      </c>
      <c r="G2693" s="291"/>
      <c r="H2693" s="292">
        <v>0</v>
      </c>
      <c r="I2693" s="293" t="s">
        <v>9699</v>
      </c>
      <c r="J2693" s="293" t="s">
        <v>9700</v>
      </c>
      <c r="K2693" s="293" t="s">
        <v>4737</v>
      </c>
      <c r="L2693" s="293" t="s">
        <v>4805</v>
      </c>
      <c r="M2693" s="293" t="s">
        <v>4806</v>
      </c>
      <c r="N2693" s="293"/>
      <c r="O2693" s="293" t="s">
        <v>13416</v>
      </c>
      <c r="P2693" s="293" t="s">
        <v>13417</v>
      </c>
      <c r="Q2693" s="293" t="s">
        <v>4741</v>
      </c>
    </row>
    <row r="2694" spans="1:17" x14ac:dyDescent="0.25">
      <c r="A2694" s="293" t="s">
        <v>13421</v>
      </c>
      <c r="B2694" s="293" t="s">
        <v>13422</v>
      </c>
      <c r="C2694" s="293" t="s">
        <v>13423</v>
      </c>
      <c r="D2694" s="293" t="s">
        <v>13424</v>
      </c>
      <c r="E2694" s="293" t="s">
        <v>13420</v>
      </c>
      <c r="F2694" s="293" t="s">
        <v>13424</v>
      </c>
      <c r="G2694" s="291"/>
      <c r="H2694" s="292">
        <v>0</v>
      </c>
      <c r="I2694" s="293" t="s">
        <v>5149</v>
      </c>
      <c r="J2694" s="293" t="s">
        <v>5150</v>
      </c>
      <c r="K2694" s="293" t="s">
        <v>4737</v>
      </c>
      <c r="L2694" s="293" t="s">
        <v>4805</v>
      </c>
      <c r="M2694" s="293" t="s">
        <v>4806</v>
      </c>
      <c r="N2694" s="293"/>
      <c r="O2694" s="293" t="s">
        <v>13421</v>
      </c>
      <c r="P2694" s="293" t="s">
        <v>13422</v>
      </c>
      <c r="Q2694" s="293" t="s">
        <v>4741</v>
      </c>
    </row>
    <row r="2695" spans="1:17" x14ac:dyDescent="0.25">
      <c r="A2695" s="293" t="s">
        <v>13425</v>
      </c>
      <c r="B2695" s="293" t="s">
        <v>13426</v>
      </c>
      <c r="C2695" s="293" t="s">
        <v>13427</v>
      </c>
      <c r="D2695" s="293"/>
      <c r="E2695" s="293"/>
      <c r="F2695" s="293" t="s">
        <v>13428</v>
      </c>
      <c r="G2695" s="291"/>
      <c r="H2695" s="292">
        <v>0</v>
      </c>
      <c r="I2695" s="293"/>
      <c r="J2695" s="293"/>
      <c r="K2695" s="293" t="s">
        <v>4737</v>
      </c>
      <c r="L2695" s="293"/>
      <c r="M2695" s="293"/>
      <c r="N2695" s="293"/>
      <c r="O2695" s="293" t="s">
        <v>13425</v>
      </c>
      <c r="P2695" s="293" t="s">
        <v>13426</v>
      </c>
      <c r="Q2695" s="293" t="s">
        <v>4741</v>
      </c>
    </row>
    <row r="2696" spans="1:17" x14ac:dyDescent="0.25">
      <c r="A2696" s="293" t="s">
        <v>13429</v>
      </c>
      <c r="B2696" s="293" t="s">
        <v>13430</v>
      </c>
      <c r="C2696" s="293" t="s">
        <v>13431</v>
      </c>
      <c r="D2696" s="293"/>
      <c r="E2696" s="293" t="s">
        <v>13432</v>
      </c>
      <c r="F2696" s="293" t="s">
        <v>13433</v>
      </c>
      <c r="G2696" s="291"/>
      <c r="H2696" s="292">
        <v>0</v>
      </c>
      <c r="I2696" s="293"/>
      <c r="J2696" s="293"/>
      <c r="K2696" s="293" t="s">
        <v>4737</v>
      </c>
      <c r="L2696" s="293" t="s">
        <v>4840</v>
      </c>
      <c r="M2696" s="293" t="s">
        <v>4909</v>
      </c>
      <c r="N2696" s="293"/>
      <c r="O2696" s="293" t="s">
        <v>13429</v>
      </c>
      <c r="P2696" s="293" t="s">
        <v>13430</v>
      </c>
      <c r="Q2696" s="293" t="s">
        <v>4741</v>
      </c>
    </row>
    <row r="2697" spans="1:17" x14ac:dyDescent="0.25">
      <c r="A2697" s="293" t="s">
        <v>13434</v>
      </c>
      <c r="B2697" s="293" t="s">
        <v>13435</v>
      </c>
      <c r="C2697" s="293" t="s">
        <v>13436</v>
      </c>
      <c r="D2697" s="293"/>
      <c r="E2697" s="293"/>
      <c r="F2697" s="293" t="s">
        <v>13437</v>
      </c>
      <c r="G2697" s="291"/>
      <c r="H2697" s="292">
        <v>0</v>
      </c>
      <c r="I2697" s="293"/>
      <c r="J2697" s="293"/>
      <c r="K2697" s="293" t="s">
        <v>4737</v>
      </c>
      <c r="L2697" s="293" t="s">
        <v>5581</v>
      </c>
      <c r="M2697" s="293" t="s">
        <v>4806</v>
      </c>
      <c r="N2697" s="293"/>
      <c r="O2697" s="293" t="s">
        <v>13434</v>
      </c>
      <c r="P2697" s="293" t="s">
        <v>13435</v>
      </c>
      <c r="Q2697" s="293" t="s">
        <v>4741</v>
      </c>
    </row>
    <row r="2698" spans="1:17" x14ac:dyDescent="0.25">
      <c r="A2698" s="293" t="s">
        <v>13438</v>
      </c>
      <c r="B2698" s="293" t="s">
        <v>13439</v>
      </c>
      <c r="C2698" s="293" t="s">
        <v>13440</v>
      </c>
      <c r="D2698" s="293" t="s">
        <v>13441</v>
      </c>
      <c r="E2698" s="293" t="s">
        <v>4973</v>
      </c>
      <c r="F2698" s="293" t="s">
        <v>13441</v>
      </c>
      <c r="G2698" s="291"/>
      <c r="H2698" s="292">
        <v>0</v>
      </c>
      <c r="I2698" s="293" t="s">
        <v>5200</v>
      </c>
      <c r="J2698" s="293" t="s">
        <v>5201</v>
      </c>
      <c r="K2698" s="293" t="s">
        <v>4737</v>
      </c>
      <c r="L2698" s="293" t="s">
        <v>4840</v>
      </c>
      <c r="M2698" s="293" t="s">
        <v>5210</v>
      </c>
      <c r="N2698" s="293" t="s">
        <v>13442</v>
      </c>
      <c r="O2698" s="293" t="s">
        <v>13438</v>
      </c>
      <c r="P2698" s="293" t="s">
        <v>13439</v>
      </c>
      <c r="Q2698" s="293" t="s">
        <v>4741</v>
      </c>
    </row>
    <row r="2699" spans="1:17" x14ac:dyDescent="0.25">
      <c r="A2699" s="293" t="s">
        <v>13443</v>
      </c>
      <c r="B2699" s="293" t="s">
        <v>13444</v>
      </c>
      <c r="C2699" s="293" t="s">
        <v>13445</v>
      </c>
      <c r="D2699" s="293" t="s">
        <v>13424</v>
      </c>
      <c r="E2699" s="293" t="s">
        <v>4745</v>
      </c>
      <c r="F2699" s="293" t="s">
        <v>13424</v>
      </c>
      <c r="G2699" s="291"/>
      <c r="H2699" s="292">
        <v>0</v>
      </c>
      <c r="I2699" s="293" t="s">
        <v>5149</v>
      </c>
      <c r="J2699" s="293" t="s">
        <v>5150</v>
      </c>
      <c r="K2699" s="293" t="s">
        <v>4737</v>
      </c>
      <c r="L2699" s="293" t="s">
        <v>4738</v>
      </c>
      <c r="M2699" s="293" t="s">
        <v>4818</v>
      </c>
      <c r="N2699" s="293"/>
      <c r="O2699" s="293" t="s">
        <v>13443</v>
      </c>
      <c r="P2699" s="293" t="s">
        <v>13444</v>
      </c>
      <c r="Q2699" s="293" t="s">
        <v>4741</v>
      </c>
    </row>
    <row r="2700" spans="1:17" x14ac:dyDescent="0.25">
      <c r="A2700" s="293" t="s">
        <v>13446</v>
      </c>
      <c r="B2700" s="293" t="s">
        <v>13447</v>
      </c>
      <c r="C2700" s="293" t="s">
        <v>13448</v>
      </c>
      <c r="D2700" s="293" t="s">
        <v>13424</v>
      </c>
      <c r="E2700" s="293" t="s">
        <v>13449</v>
      </c>
      <c r="F2700" s="293" t="s">
        <v>13424</v>
      </c>
      <c r="G2700" s="291"/>
      <c r="H2700" s="292">
        <v>0</v>
      </c>
      <c r="I2700" s="293" t="s">
        <v>5149</v>
      </c>
      <c r="J2700" s="293" t="s">
        <v>5150</v>
      </c>
      <c r="K2700" s="293" t="s">
        <v>4737</v>
      </c>
      <c r="L2700" s="293" t="s">
        <v>4738</v>
      </c>
      <c r="M2700" s="293" t="s">
        <v>6404</v>
      </c>
      <c r="N2700" s="293"/>
      <c r="O2700" s="293" t="s">
        <v>13443</v>
      </c>
      <c r="P2700" s="293" t="s">
        <v>13444</v>
      </c>
      <c r="Q2700" s="293" t="s">
        <v>4741</v>
      </c>
    </row>
    <row r="2701" spans="1:17" x14ac:dyDescent="0.25">
      <c r="A2701" s="293" t="s">
        <v>13450</v>
      </c>
      <c r="B2701" s="293" t="s">
        <v>13451</v>
      </c>
      <c r="C2701" s="293" t="s">
        <v>13452</v>
      </c>
      <c r="D2701" s="293" t="s">
        <v>13424</v>
      </c>
      <c r="E2701" s="293" t="s">
        <v>13449</v>
      </c>
      <c r="F2701" s="293" t="s">
        <v>13424</v>
      </c>
      <c r="G2701" s="291"/>
      <c r="H2701" s="292">
        <v>0</v>
      </c>
      <c r="I2701" s="293" t="s">
        <v>5149</v>
      </c>
      <c r="J2701" s="293" t="s">
        <v>5150</v>
      </c>
      <c r="K2701" s="293" t="s">
        <v>4737</v>
      </c>
      <c r="L2701" s="293" t="s">
        <v>4738</v>
      </c>
      <c r="M2701" s="293" t="s">
        <v>4793</v>
      </c>
      <c r="N2701" s="293"/>
      <c r="O2701" s="293" t="s">
        <v>13443</v>
      </c>
      <c r="P2701" s="293" t="s">
        <v>13444</v>
      </c>
      <c r="Q2701" s="293" t="s">
        <v>4741</v>
      </c>
    </row>
    <row r="2702" spans="1:17" x14ac:dyDescent="0.25">
      <c r="A2702" s="293" t="s">
        <v>13453</v>
      </c>
      <c r="B2702" s="293" t="s">
        <v>13454</v>
      </c>
      <c r="C2702" s="293" t="s">
        <v>13455</v>
      </c>
      <c r="D2702" s="293" t="s">
        <v>13424</v>
      </c>
      <c r="E2702" s="293" t="s">
        <v>13449</v>
      </c>
      <c r="F2702" s="293" t="s">
        <v>13424</v>
      </c>
      <c r="G2702" s="291"/>
      <c r="H2702" s="292">
        <v>0</v>
      </c>
      <c r="I2702" s="293" t="s">
        <v>5149</v>
      </c>
      <c r="J2702" s="293" t="s">
        <v>5150</v>
      </c>
      <c r="K2702" s="293" t="s">
        <v>4737</v>
      </c>
      <c r="L2702" s="293" t="s">
        <v>4738</v>
      </c>
      <c r="M2702" s="293" t="s">
        <v>4880</v>
      </c>
      <c r="N2702" s="293"/>
      <c r="O2702" s="293" t="s">
        <v>13443</v>
      </c>
      <c r="P2702" s="293" t="s">
        <v>13444</v>
      </c>
      <c r="Q2702" s="293" t="s">
        <v>4741</v>
      </c>
    </row>
    <row r="2703" spans="1:17" x14ac:dyDescent="0.25">
      <c r="A2703" s="293" t="s">
        <v>13456</v>
      </c>
      <c r="B2703" s="293" t="s">
        <v>13457</v>
      </c>
      <c r="C2703" s="293" t="s">
        <v>13458</v>
      </c>
      <c r="D2703" s="293" t="s">
        <v>13424</v>
      </c>
      <c r="E2703" s="293" t="s">
        <v>13449</v>
      </c>
      <c r="F2703" s="293" t="s">
        <v>13424</v>
      </c>
      <c r="G2703" s="291"/>
      <c r="H2703" s="292">
        <v>0</v>
      </c>
      <c r="I2703" s="293" t="s">
        <v>5149</v>
      </c>
      <c r="J2703" s="293" t="s">
        <v>5150</v>
      </c>
      <c r="K2703" s="293" t="s">
        <v>4737</v>
      </c>
      <c r="L2703" s="293" t="s">
        <v>4840</v>
      </c>
      <c r="M2703" s="293" t="s">
        <v>5310</v>
      </c>
      <c r="N2703" s="293"/>
      <c r="O2703" s="293" t="s">
        <v>13443</v>
      </c>
      <c r="P2703" s="293" t="s">
        <v>13444</v>
      </c>
      <c r="Q2703" s="293" t="s">
        <v>4741</v>
      </c>
    </row>
    <row r="2704" spans="1:17" x14ac:dyDescent="0.25">
      <c r="A2704" s="293" t="s">
        <v>13459</v>
      </c>
      <c r="B2704" s="293" t="s">
        <v>13460</v>
      </c>
      <c r="C2704" s="293" t="s">
        <v>13461</v>
      </c>
      <c r="D2704" s="293" t="s">
        <v>13424</v>
      </c>
      <c r="E2704" s="293" t="s">
        <v>13449</v>
      </c>
      <c r="F2704" s="293" t="s">
        <v>13424</v>
      </c>
      <c r="G2704" s="291"/>
      <c r="H2704" s="292">
        <v>0</v>
      </c>
      <c r="I2704" s="293" t="s">
        <v>4975</v>
      </c>
      <c r="J2704" s="293" t="s">
        <v>4976</v>
      </c>
      <c r="K2704" s="293" t="s">
        <v>4737</v>
      </c>
      <c r="L2704" s="293" t="s">
        <v>4840</v>
      </c>
      <c r="M2704" s="293" t="s">
        <v>4909</v>
      </c>
      <c r="N2704" s="293"/>
      <c r="O2704" s="293" t="s">
        <v>13443</v>
      </c>
      <c r="P2704" s="293" t="s">
        <v>13444</v>
      </c>
      <c r="Q2704" s="293" t="s">
        <v>4741</v>
      </c>
    </row>
    <row r="2705" spans="1:17" x14ac:dyDescent="0.25">
      <c r="A2705" s="293" t="s">
        <v>13462</v>
      </c>
      <c r="B2705" s="293" t="s">
        <v>13463</v>
      </c>
      <c r="C2705" s="293" t="s">
        <v>13464</v>
      </c>
      <c r="D2705" s="293" t="s">
        <v>13424</v>
      </c>
      <c r="E2705" s="293" t="s">
        <v>13449</v>
      </c>
      <c r="F2705" s="293" t="s">
        <v>13424</v>
      </c>
      <c r="G2705" s="291"/>
      <c r="H2705" s="292">
        <v>0</v>
      </c>
      <c r="I2705" s="293" t="s">
        <v>5149</v>
      </c>
      <c r="J2705" s="293" t="s">
        <v>5150</v>
      </c>
      <c r="K2705" s="293" t="s">
        <v>4737</v>
      </c>
      <c r="L2705" s="293" t="s">
        <v>4738</v>
      </c>
      <c r="M2705" s="293" t="s">
        <v>4818</v>
      </c>
      <c r="N2705" s="293"/>
      <c r="O2705" s="293" t="s">
        <v>13443</v>
      </c>
      <c r="P2705" s="293" t="s">
        <v>13444</v>
      </c>
      <c r="Q2705" s="293" t="s">
        <v>4741</v>
      </c>
    </row>
    <row r="2706" spans="1:17" x14ac:dyDescent="0.25">
      <c r="A2706" s="293" t="s">
        <v>13465</v>
      </c>
      <c r="B2706" s="293" t="s">
        <v>13466</v>
      </c>
      <c r="C2706" s="293" t="s">
        <v>13467</v>
      </c>
      <c r="D2706" s="293"/>
      <c r="E2706" s="293" t="s">
        <v>4745</v>
      </c>
      <c r="F2706" s="293"/>
      <c r="G2706" s="291"/>
      <c r="H2706" s="292">
        <v>0</v>
      </c>
      <c r="I2706" s="293"/>
      <c r="J2706" s="293"/>
      <c r="K2706" s="293" t="s">
        <v>4737</v>
      </c>
      <c r="L2706" s="293" t="s">
        <v>4738</v>
      </c>
      <c r="M2706" s="293"/>
      <c r="N2706" s="293"/>
      <c r="O2706" s="293" t="s">
        <v>13465</v>
      </c>
      <c r="P2706" s="293" t="s">
        <v>13466</v>
      </c>
      <c r="Q2706" s="293" t="s">
        <v>4741</v>
      </c>
    </row>
    <row r="2707" spans="1:17" x14ac:dyDescent="0.25">
      <c r="A2707" s="293" t="s">
        <v>13468</v>
      </c>
      <c r="B2707" s="293" t="s">
        <v>13469</v>
      </c>
      <c r="C2707" s="293" t="s">
        <v>13470</v>
      </c>
      <c r="D2707" s="293"/>
      <c r="E2707" s="293" t="s">
        <v>4745</v>
      </c>
      <c r="F2707" s="293" t="s">
        <v>13471</v>
      </c>
      <c r="G2707" s="291"/>
      <c r="H2707" s="292">
        <v>0</v>
      </c>
      <c r="I2707" s="293" t="s">
        <v>4783</v>
      </c>
      <c r="J2707" s="293" t="s">
        <v>4784</v>
      </c>
      <c r="K2707" s="293" t="s">
        <v>4737</v>
      </c>
      <c r="L2707" s="293" t="s">
        <v>4738</v>
      </c>
      <c r="M2707" s="293" t="s">
        <v>4916</v>
      </c>
      <c r="N2707" s="293" t="s">
        <v>9133</v>
      </c>
      <c r="O2707" s="293" t="s">
        <v>13468</v>
      </c>
      <c r="P2707" s="293" t="s">
        <v>13469</v>
      </c>
      <c r="Q2707" s="293" t="s">
        <v>4741</v>
      </c>
    </row>
    <row r="2708" spans="1:17" x14ac:dyDescent="0.25">
      <c r="A2708" s="293" t="s">
        <v>13472</v>
      </c>
      <c r="B2708" s="293" t="s">
        <v>13473</v>
      </c>
      <c r="C2708" s="293" t="s">
        <v>13474</v>
      </c>
      <c r="D2708" s="293"/>
      <c r="E2708" s="293" t="s">
        <v>4973</v>
      </c>
      <c r="F2708" s="293" t="s">
        <v>13475</v>
      </c>
      <c r="G2708" s="291">
        <v>60</v>
      </c>
      <c r="H2708" s="292">
        <v>0</v>
      </c>
      <c r="I2708" s="293" t="s">
        <v>4975</v>
      </c>
      <c r="J2708" s="293" t="s">
        <v>4976</v>
      </c>
      <c r="K2708" s="293" t="s">
        <v>4737</v>
      </c>
      <c r="L2708" s="293" t="s">
        <v>4840</v>
      </c>
      <c r="M2708" s="293" t="s">
        <v>5230</v>
      </c>
      <c r="N2708" s="293" t="s">
        <v>13476</v>
      </c>
      <c r="O2708" s="293" t="s">
        <v>18826</v>
      </c>
      <c r="P2708" s="293" t="s">
        <v>13473</v>
      </c>
      <c r="Q2708" s="293" t="s">
        <v>4741</v>
      </c>
    </row>
    <row r="2709" spans="1:17" x14ac:dyDescent="0.25">
      <c r="A2709" s="293" t="s">
        <v>13477</v>
      </c>
      <c r="B2709" s="293" t="s">
        <v>13478</v>
      </c>
      <c r="C2709" s="293" t="s">
        <v>13479</v>
      </c>
      <c r="D2709" s="293"/>
      <c r="E2709" s="293" t="s">
        <v>13480</v>
      </c>
      <c r="F2709" s="293" t="s">
        <v>4750</v>
      </c>
      <c r="G2709" s="291">
        <v>60</v>
      </c>
      <c r="H2709" s="292">
        <v>0</v>
      </c>
      <c r="I2709" s="293" t="s">
        <v>4975</v>
      </c>
      <c r="J2709" s="293" t="s">
        <v>4976</v>
      </c>
      <c r="K2709" s="293" t="s">
        <v>4737</v>
      </c>
      <c r="L2709" s="293" t="s">
        <v>4840</v>
      </c>
      <c r="M2709" s="293" t="s">
        <v>5230</v>
      </c>
      <c r="N2709" s="293"/>
      <c r="O2709" s="293" t="s">
        <v>18826</v>
      </c>
      <c r="P2709" s="293" t="s">
        <v>13473</v>
      </c>
      <c r="Q2709" s="293" t="s">
        <v>4741</v>
      </c>
    </row>
    <row r="2710" spans="1:17" x14ac:dyDescent="0.25">
      <c r="A2710" s="293" t="s">
        <v>13481</v>
      </c>
      <c r="B2710" s="293" t="s">
        <v>13482</v>
      </c>
      <c r="C2710" s="293" t="s">
        <v>13483</v>
      </c>
      <c r="D2710" s="293"/>
      <c r="E2710" s="293" t="s">
        <v>13480</v>
      </c>
      <c r="F2710" s="293" t="s">
        <v>4750</v>
      </c>
      <c r="G2710" s="291">
        <v>60</v>
      </c>
      <c r="H2710" s="292">
        <v>0</v>
      </c>
      <c r="I2710" s="293" t="s">
        <v>5200</v>
      </c>
      <c r="J2710" s="293" t="s">
        <v>5201</v>
      </c>
      <c r="K2710" s="293" t="s">
        <v>4737</v>
      </c>
      <c r="L2710" s="293" t="s">
        <v>4840</v>
      </c>
      <c r="M2710" s="293" t="s">
        <v>5210</v>
      </c>
      <c r="N2710" s="293"/>
      <c r="O2710" s="293" t="s">
        <v>18826</v>
      </c>
      <c r="P2710" s="293" t="s">
        <v>13473</v>
      </c>
      <c r="Q2710" s="293" t="s">
        <v>4741</v>
      </c>
    </row>
    <row r="2711" spans="1:17" x14ac:dyDescent="0.25">
      <c r="A2711" s="293" t="s">
        <v>13484</v>
      </c>
      <c r="B2711" s="293" t="s">
        <v>13485</v>
      </c>
      <c r="C2711" s="293" t="s">
        <v>13486</v>
      </c>
      <c r="D2711" s="293"/>
      <c r="E2711" s="293" t="s">
        <v>13480</v>
      </c>
      <c r="F2711" s="293" t="s">
        <v>4750</v>
      </c>
      <c r="G2711" s="291">
        <v>60</v>
      </c>
      <c r="H2711" s="292">
        <v>0</v>
      </c>
      <c r="I2711" s="293" t="s">
        <v>5200</v>
      </c>
      <c r="J2711" s="293" t="s">
        <v>5201</v>
      </c>
      <c r="K2711" s="293" t="s">
        <v>4737</v>
      </c>
      <c r="L2711" s="293" t="s">
        <v>4840</v>
      </c>
      <c r="M2711" s="293" t="s">
        <v>5220</v>
      </c>
      <c r="N2711" s="293"/>
      <c r="O2711" s="293" t="s">
        <v>18826</v>
      </c>
      <c r="P2711" s="293" t="s">
        <v>13473</v>
      </c>
      <c r="Q2711" s="293" t="s">
        <v>4741</v>
      </c>
    </row>
    <row r="2712" spans="1:17" x14ac:dyDescent="0.25">
      <c r="A2712" s="293" t="s">
        <v>13487</v>
      </c>
      <c r="B2712" s="293" t="s">
        <v>13488</v>
      </c>
      <c r="C2712" s="293" t="s">
        <v>13489</v>
      </c>
      <c r="D2712" s="293"/>
      <c r="E2712" s="293" t="s">
        <v>13480</v>
      </c>
      <c r="F2712" s="293" t="s">
        <v>4750</v>
      </c>
      <c r="G2712" s="291">
        <v>60</v>
      </c>
      <c r="H2712" s="292">
        <v>0</v>
      </c>
      <c r="I2712" s="293" t="s">
        <v>5200</v>
      </c>
      <c r="J2712" s="293" t="s">
        <v>5201</v>
      </c>
      <c r="K2712" s="293" t="s">
        <v>4737</v>
      </c>
      <c r="L2712" s="293" t="s">
        <v>4840</v>
      </c>
      <c r="M2712" s="293" t="s">
        <v>5344</v>
      </c>
      <c r="N2712" s="293" t="s">
        <v>13490</v>
      </c>
      <c r="O2712" s="293" t="s">
        <v>18826</v>
      </c>
      <c r="P2712" s="293" t="s">
        <v>13473</v>
      </c>
      <c r="Q2712" s="293" t="s">
        <v>4741</v>
      </c>
    </row>
    <row r="2713" spans="1:17" x14ac:dyDescent="0.25">
      <c r="A2713" s="293" t="s">
        <v>13491</v>
      </c>
      <c r="B2713" s="293" t="s">
        <v>13492</v>
      </c>
      <c r="C2713" s="293" t="s">
        <v>13493</v>
      </c>
      <c r="D2713" s="293"/>
      <c r="E2713" s="293" t="s">
        <v>13035</v>
      </c>
      <c r="F2713" s="293" t="s">
        <v>4750</v>
      </c>
      <c r="G2713" s="291">
        <v>60</v>
      </c>
      <c r="H2713" s="292">
        <v>0</v>
      </c>
      <c r="I2713" s="293" t="s">
        <v>5200</v>
      </c>
      <c r="J2713" s="293" t="s">
        <v>5201</v>
      </c>
      <c r="K2713" s="293" t="s">
        <v>4737</v>
      </c>
      <c r="L2713" s="293" t="s">
        <v>4840</v>
      </c>
      <c r="M2713" s="293" t="s">
        <v>10975</v>
      </c>
      <c r="N2713" s="293"/>
      <c r="O2713" s="293" t="s">
        <v>18826</v>
      </c>
      <c r="P2713" s="293" t="s">
        <v>13473</v>
      </c>
      <c r="Q2713" s="293" t="s">
        <v>4741</v>
      </c>
    </row>
    <row r="2714" spans="1:17" x14ac:dyDescent="0.25">
      <c r="A2714" s="293" t="s">
        <v>13494</v>
      </c>
      <c r="B2714" s="293" t="s">
        <v>13495</v>
      </c>
      <c r="C2714" s="293" t="s">
        <v>13496</v>
      </c>
      <c r="D2714" s="293"/>
      <c r="E2714" s="293" t="s">
        <v>13480</v>
      </c>
      <c r="F2714" s="293" t="s">
        <v>4750</v>
      </c>
      <c r="G2714" s="291">
        <v>60</v>
      </c>
      <c r="H2714" s="292">
        <v>0</v>
      </c>
      <c r="I2714" s="293" t="s">
        <v>4975</v>
      </c>
      <c r="J2714" s="293" t="s">
        <v>4976</v>
      </c>
      <c r="K2714" s="293" t="s">
        <v>4737</v>
      </c>
      <c r="L2714" s="293" t="s">
        <v>4840</v>
      </c>
      <c r="M2714" s="293" t="s">
        <v>5230</v>
      </c>
      <c r="N2714" s="293"/>
      <c r="O2714" s="293" t="s">
        <v>18826</v>
      </c>
      <c r="P2714" s="293" t="s">
        <v>13473</v>
      </c>
      <c r="Q2714" s="293" t="s">
        <v>4741</v>
      </c>
    </row>
    <row r="2715" spans="1:17" x14ac:dyDescent="0.25">
      <c r="A2715" s="293" t="s">
        <v>13497</v>
      </c>
      <c r="B2715" s="293" t="s">
        <v>13498</v>
      </c>
      <c r="C2715" s="293" t="s">
        <v>13499</v>
      </c>
      <c r="D2715" s="293"/>
      <c r="E2715" s="293" t="s">
        <v>13480</v>
      </c>
      <c r="F2715" s="293" t="s">
        <v>4750</v>
      </c>
      <c r="G2715" s="291">
        <v>60</v>
      </c>
      <c r="H2715" s="292">
        <v>0</v>
      </c>
      <c r="I2715" s="293" t="s">
        <v>4975</v>
      </c>
      <c r="J2715" s="293" t="s">
        <v>4976</v>
      </c>
      <c r="K2715" s="293" t="s">
        <v>4737</v>
      </c>
      <c r="L2715" s="293" t="s">
        <v>4840</v>
      </c>
      <c r="M2715" s="293" t="s">
        <v>5230</v>
      </c>
      <c r="N2715" s="293"/>
      <c r="O2715" s="293" t="s">
        <v>18826</v>
      </c>
      <c r="P2715" s="293" t="s">
        <v>13473</v>
      </c>
      <c r="Q2715" s="293" t="s">
        <v>4741</v>
      </c>
    </row>
    <row r="2716" spans="1:17" x14ac:dyDescent="0.25">
      <c r="A2716" s="293" t="s">
        <v>13500</v>
      </c>
      <c r="B2716" s="293" t="s">
        <v>13501</v>
      </c>
      <c r="C2716" s="293" t="s">
        <v>13502</v>
      </c>
      <c r="D2716" s="293"/>
      <c r="E2716" s="293" t="s">
        <v>13480</v>
      </c>
      <c r="F2716" s="293" t="s">
        <v>4750</v>
      </c>
      <c r="G2716" s="291">
        <v>60</v>
      </c>
      <c r="H2716" s="292">
        <v>0</v>
      </c>
      <c r="I2716" s="293" t="s">
        <v>5200</v>
      </c>
      <c r="J2716" s="293" t="s">
        <v>5201</v>
      </c>
      <c r="K2716" s="293" t="s">
        <v>4737</v>
      </c>
      <c r="L2716" s="293" t="s">
        <v>4840</v>
      </c>
      <c r="M2716" s="293" t="s">
        <v>5202</v>
      </c>
      <c r="N2716" s="293"/>
      <c r="O2716" s="293" t="s">
        <v>18826</v>
      </c>
      <c r="P2716" s="293" t="s">
        <v>13473</v>
      </c>
      <c r="Q2716" s="293" t="s">
        <v>4741</v>
      </c>
    </row>
    <row r="2717" spans="1:17" x14ac:dyDescent="0.25">
      <c r="A2717" s="293" t="s">
        <v>13503</v>
      </c>
      <c r="B2717" s="293" t="s">
        <v>13504</v>
      </c>
      <c r="C2717" s="293" t="s">
        <v>13505</v>
      </c>
      <c r="D2717" s="293"/>
      <c r="E2717" s="293" t="s">
        <v>13480</v>
      </c>
      <c r="F2717" s="293" t="s">
        <v>4750</v>
      </c>
      <c r="G2717" s="291">
        <v>60</v>
      </c>
      <c r="H2717" s="292">
        <v>0</v>
      </c>
      <c r="I2717" s="293" t="s">
        <v>4975</v>
      </c>
      <c r="J2717" s="293" t="s">
        <v>4976</v>
      </c>
      <c r="K2717" s="293" t="s">
        <v>4737</v>
      </c>
      <c r="L2717" s="293" t="s">
        <v>4840</v>
      </c>
      <c r="M2717" s="293" t="s">
        <v>5230</v>
      </c>
      <c r="N2717" s="293"/>
      <c r="O2717" s="293" t="s">
        <v>18826</v>
      </c>
      <c r="P2717" s="293" t="s">
        <v>13473</v>
      </c>
      <c r="Q2717" s="293" t="s">
        <v>4741</v>
      </c>
    </row>
    <row r="2718" spans="1:17" x14ac:dyDescent="0.25">
      <c r="A2718" s="293" t="s">
        <v>13506</v>
      </c>
      <c r="B2718" s="293" t="s">
        <v>13507</v>
      </c>
      <c r="C2718" s="293" t="s">
        <v>13508</v>
      </c>
      <c r="D2718" s="293"/>
      <c r="E2718" s="293" t="s">
        <v>13480</v>
      </c>
      <c r="F2718" s="293" t="s">
        <v>4750</v>
      </c>
      <c r="G2718" s="291">
        <v>60</v>
      </c>
      <c r="H2718" s="292">
        <v>0</v>
      </c>
      <c r="I2718" s="293" t="s">
        <v>5200</v>
      </c>
      <c r="J2718" s="293" t="s">
        <v>5201</v>
      </c>
      <c r="K2718" s="293" t="s">
        <v>4737</v>
      </c>
      <c r="L2718" s="293" t="s">
        <v>4840</v>
      </c>
      <c r="M2718" s="293" t="s">
        <v>5333</v>
      </c>
      <c r="N2718" s="293"/>
      <c r="O2718" s="293" t="s">
        <v>18826</v>
      </c>
      <c r="P2718" s="293" t="s">
        <v>13473</v>
      </c>
      <c r="Q2718" s="293" t="s">
        <v>4741</v>
      </c>
    </row>
    <row r="2719" spans="1:17" x14ac:dyDescent="0.25">
      <c r="A2719" s="293" t="s">
        <v>13509</v>
      </c>
      <c r="B2719" s="293" t="s">
        <v>13510</v>
      </c>
      <c r="C2719" s="293" t="s">
        <v>13511</v>
      </c>
      <c r="D2719" s="293"/>
      <c r="E2719" s="293" t="s">
        <v>13480</v>
      </c>
      <c r="F2719" s="293" t="s">
        <v>4750</v>
      </c>
      <c r="G2719" s="291">
        <v>60</v>
      </c>
      <c r="H2719" s="292">
        <v>0</v>
      </c>
      <c r="I2719" s="293" t="s">
        <v>5200</v>
      </c>
      <c r="J2719" s="293" t="s">
        <v>5201</v>
      </c>
      <c r="K2719" s="293" t="s">
        <v>4737</v>
      </c>
      <c r="L2719" s="293" t="s">
        <v>4840</v>
      </c>
      <c r="M2719" s="293" t="s">
        <v>11181</v>
      </c>
      <c r="N2719" s="293"/>
      <c r="O2719" s="293" t="s">
        <v>18826</v>
      </c>
      <c r="P2719" s="293" t="s">
        <v>13473</v>
      </c>
      <c r="Q2719" s="293" t="s">
        <v>4741</v>
      </c>
    </row>
    <row r="2720" spans="1:17" x14ac:dyDescent="0.25">
      <c r="A2720" s="293" t="s">
        <v>13512</v>
      </c>
      <c r="B2720" s="293" t="s">
        <v>13513</v>
      </c>
      <c r="C2720" s="293" t="s">
        <v>13514</v>
      </c>
      <c r="D2720" s="293"/>
      <c r="E2720" s="293" t="s">
        <v>13480</v>
      </c>
      <c r="F2720" s="293" t="s">
        <v>4750</v>
      </c>
      <c r="G2720" s="291">
        <v>60</v>
      </c>
      <c r="H2720" s="292">
        <v>0</v>
      </c>
      <c r="I2720" s="293" t="s">
        <v>5200</v>
      </c>
      <c r="J2720" s="293" t="s">
        <v>5201</v>
      </c>
      <c r="K2720" s="293" t="s">
        <v>4737</v>
      </c>
      <c r="L2720" s="293" t="s">
        <v>4840</v>
      </c>
      <c r="M2720" s="293" t="s">
        <v>5202</v>
      </c>
      <c r="N2720" s="293"/>
      <c r="O2720" s="293" t="s">
        <v>18826</v>
      </c>
      <c r="P2720" s="293" t="s">
        <v>13473</v>
      </c>
      <c r="Q2720" s="293" t="s">
        <v>4741</v>
      </c>
    </row>
    <row r="2721" spans="1:17" x14ac:dyDescent="0.25">
      <c r="A2721" s="293" t="s">
        <v>13515</v>
      </c>
      <c r="B2721" s="293" t="s">
        <v>13516</v>
      </c>
      <c r="C2721" s="293" t="s">
        <v>13517</v>
      </c>
      <c r="D2721" s="293"/>
      <c r="E2721" s="293" t="s">
        <v>13480</v>
      </c>
      <c r="F2721" s="293" t="s">
        <v>4750</v>
      </c>
      <c r="G2721" s="291">
        <v>60</v>
      </c>
      <c r="H2721" s="292">
        <v>0</v>
      </c>
      <c r="I2721" s="293" t="s">
        <v>5200</v>
      </c>
      <c r="J2721" s="293" t="s">
        <v>5201</v>
      </c>
      <c r="K2721" s="293" t="s">
        <v>4737</v>
      </c>
      <c r="L2721" s="293" t="s">
        <v>4840</v>
      </c>
      <c r="M2721" s="293" t="s">
        <v>5202</v>
      </c>
      <c r="N2721" s="293"/>
      <c r="O2721" s="293" t="s">
        <v>18826</v>
      </c>
      <c r="P2721" s="293" t="s">
        <v>13473</v>
      </c>
      <c r="Q2721" s="293" t="s">
        <v>4741</v>
      </c>
    </row>
    <row r="2722" spans="1:17" x14ac:dyDescent="0.25">
      <c r="A2722" s="293" t="s">
        <v>13518</v>
      </c>
      <c r="B2722" s="293" t="s">
        <v>13519</v>
      </c>
      <c r="C2722" s="293" t="s">
        <v>13520</v>
      </c>
      <c r="D2722" s="293"/>
      <c r="E2722" s="293" t="s">
        <v>13480</v>
      </c>
      <c r="F2722" s="293" t="s">
        <v>4750</v>
      </c>
      <c r="G2722" s="291">
        <v>60</v>
      </c>
      <c r="H2722" s="292">
        <v>0</v>
      </c>
      <c r="I2722" s="293" t="s">
        <v>5200</v>
      </c>
      <c r="J2722" s="293" t="s">
        <v>5201</v>
      </c>
      <c r="K2722" s="293" t="s">
        <v>4737</v>
      </c>
      <c r="L2722" s="293" t="s">
        <v>4840</v>
      </c>
      <c r="M2722" s="293" t="s">
        <v>5272</v>
      </c>
      <c r="N2722" s="293"/>
      <c r="O2722" s="293" t="s">
        <v>18826</v>
      </c>
      <c r="P2722" s="293" t="s">
        <v>13473</v>
      </c>
      <c r="Q2722" s="293" t="s">
        <v>4741</v>
      </c>
    </row>
    <row r="2723" spans="1:17" x14ac:dyDescent="0.25">
      <c r="A2723" s="293" t="s">
        <v>13521</v>
      </c>
      <c r="B2723" s="293" t="s">
        <v>13522</v>
      </c>
      <c r="C2723" s="293" t="s">
        <v>13523</v>
      </c>
      <c r="D2723" s="293"/>
      <c r="E2723" s="293" t="s">
        <v>13480</v>
      </c>
      <c r="F2723" s="293" t="s">
        <v>4750</v>
      </c>
      <c r="G2723" s="291">
        <v>60</v>
      </c>
      <c r="H2723" s="292">
        <v>0</v>
      </c>
      <c r="I2723" s="293" t="s">
        <v>5200</v>
      </c>
      <c r="J2723" s="293" t="s">
        <v>5201</v>
      </c>
      <c r="K2723" s="293" t="s">
        <v>4737</v>
      </c>
      <c r="L2723" s="293" t="s">
        <v>4840</v>
      </c>
      <c r="M2723" s="293" t="s">
        <v>5202</v>
      </c>
      <c r="N2723" s="293"/>
      <c r="O2723" s="293" t="s">
        <v>18826</v>
      </c>
      <c r="P2723" s="293" t="s">
        <v>13473</v>
      </c>
      <c r="Q2723" s="293" t="s">
        <v>4741</v>
      </c>
    </row>
    <row r="2724" spans="1:17" x14ac:dyDescent="0.25">
      <c r="A2724" s="293" t="s">
        <v>13524</v>
      </c>
      <c r="B2724" s="293" t="s">
        <v>13525</v>
      </c>
      <c r="C2724" s="293" t="s">
        <v>13526</v>
      </c>
      <c r="D2724" s="293"/>
      <c r="E2724" s="293" t="s">
        <v>13480</v>
      </c>
      <c r="F2724" s="293" t="s">
        <v>4750</v>
      </c>
      <c r="G2724" s="291">
        <v>60</v>
      </c>
      <c r="H2724" s="292">
        <v>0</v>
      </c>
      <c r="I2724" s="293" t="s">
        <v>4975</v>
      </c>
      <c r="J2724" s="293" t="s">
        <v>4976</v>
      </c>
      <c r="K2724" s="293" t="s">
        <v>4737</v>
      </c>
      <c r="L2724" s="293" t="s">
        <v>4840</v>
      </c>
      <c r="M2724" s="293" t="s">
        <v>5310</v>
      </c>
      <c r="N2724" s="293"/>
      <c r="O2724" s="293" t="s">
        <v>18826</v>
      </c>
      <c r="P2724" s="293" t="s">
        <v>13473</v>
      </c>
      <c r="Q2724" s="293" t="s">
        <v>4741</v>
      </c>
    </row>
    <row r="2725" spans="1:17" x14ac:dyDescent="0.25">
      <c r="A2725" s="293" t="s">
        <v>13527</v>
      </c>
      <c r="B2725" s="293" t="s">
        <v>13528</v>
      </c>
      <c r="C2725" s="293" t="s">
        <v>13529</v>
      </c>
      <c r="D2725" s="293"/>
      <c r="E2725" s="293" t="s">
        <v>13480</v>
      </c>
      <c r="F2725" s="293" t="s">
        <v>4750</v>
      </c>
      <c r="G2725" s="291">
        <v>60</v>
      </c>
      <c r="H2725" s="292">
        <v>0</v>
      </c>
      <c r="I2725" s="293" t="s">
        <v>5200</v>
      </c>
      <c r="J2725" s="293" t="s">
        <v>5201</v>
      </c>
      <c r="K2725" s="293" t="s">
        <v>4737</v>
      </c>
      <c r="L2725" s="293" t="s">
        <v>4840</v>
      </c>
      <c r="M2725" s="293" t="s">
        <v>5220</v>
      </c>
      <c r="N2725" s="293"/>
      <c r="O2725" s="293" t="s">
        <v>18826</v>
      </c>
      <c r="P2725" s="293" t="s">
        <v>13473</v>
      </c>
      <c r="Q2725" s="293" t="s">
        <v>4741</v>
      </c>
    </row>
    <row r="2726" spans="1:17" x14ac:dyDescent="0.25">
      <c r="A2726" s="293" t="s">
        <v>13530</v>
      </c>
      <c r="B2726" s="293" t="s">
        <v>13531</v>
      </c>
      <c r="C2726" s="293" t="s">
        <v>13532</v>
      </c>
      <c r="D2726" s="293"/>
      <c r="E2726" s="293" t="s">
        <v>13480</v>
      </c>
      <c r="F2726" s="293" t="s">
        <v>4750</v>
      </c>
      <c r="G2726" s="291">
        <v>60</v>
      </c>
      <c r="H2726" s="292">
        <v>0</v>
      </c>
      <c r="I2726" s="293" t="s">
        <v>5200</v>
      </c>
      <c r="J2726" s="293" t="s">
        <v>5201</v>
      </c>
      <c r="K2726" s="293" t="s">
        <v>4737</v>
      </c>
      <c r="L2726" s="293" t="s">
        <v>4840</v>
      </c>
      <c r="M2726" s="293" t="s">
        <v>5202</v>
      </c>
      <c r="N2726" s="293"/>
      <c r="O2726" s="293" t="s">
        <v>18826</v>
      </c>
      <c r="P2726" s="293" t="s">
        <v>13473</v>
      </c>
      <c r="Q2726" s="293" t="s">
        <v>4741</v>
      </c>
    </row>
    <row r="2727" spans="1:17" x14ac:dyDescent="0.25">
      <c r="A2727" s="293" t="s">
        <v>13533</v>
      </c>
      <c r="B2727" s="293" t="s">
        <v>13534</v>
      </c>
      <c r="C2727" s="293" t="s">
        <v>13535</v>
      </c>
      <c r="D2727" s="293"/>
      <c r="E2727" s="293" t="s">
        <v>13480</v>
      </c>
      <c r="F2727" s="293" t="s">
        <v>4750</v>
      </c>
      <c r="G2727" s="291">
        <v>60</v>
      </c>
      <c r="H2727" s="292">
        <v>0</v>
      </c>
      <c r="I2727" s="293" t="s">
        <v>5200</v>
      </c>
      <c r="J2727" s="293" t="s">
        <v>5201</v>
      </c>
      <c r="K2727" s="293" t="s">
        <v>4737</v>
      </c>
      <c r="L2727" s="293" t="s">
        <v>4840</v>
      </c>
      <c r="M2727" s="293" t="s">
        <v>5333</v>
      </c>
      <c r="N2727" s="293"/>
      <c r="O2727" s="293" t="s">
        <v>18826</v>
      </c>
      <c r="P2727" s="293" t="s">
        <v>13473</v>
      </c>
      <c r="Q2727" s="293" t="s">
        <v>4741</v>
      </c>
    </row>
    <row r="2728" spans="1:17" x14ac:dyDescent="0.25">
      <c r="A2728" s="293" t="s">
        <v>13536</v>
      </c>
      <c r="B2728" s="293" t="s">
        <v>13537</v>
      </c>
      <c r="C2728" s="293" t="s">
        <v>13538</v>
      </c>
      <c r="D2728" s="293"/>
      <c r="E2728" s="293" t="s">
        <v>13480</v>
      </c>
      <c r="F2728" s="293" t="s">
        <v>4750</v>
      </c>
      <c r="G2728" s="291">
        <v>60</v>
      </c>
      <c r="H2728" s="292">
        <v>0</v>
      </c>
      <c r="I2728" s="293" t="s">
        <v>5200</v>
      </c>
      <c r="J2728" s="293" t="s">
        <v>5201</v>
      </c>
      <c r="K2728" s="293" t="s">
        <v>4737</v>
      </c>
      <c r="L2728" s="293" t="s">
        <v>4840</v>
      </c>
      <c r="M2728" s="293" t="s">
        <v>5202</v>
      </c>
      <c r="N2728" s="293"/>
      <c r="O2728" s="293" t="s">
        <v>18826</v>
      </c>
      <c r="P2728" s="293" t="s">
        <v>13473</v>
      </c>
      <c r="Q2728" s="293" t="s">
        <v>4741</v>
      </c>
    </row>
    <row r="2729" spans="1:17" x14ac:dyDescent="0.25">
      <c r="A2729" s="293" t="s">
        <v>13539</v>
      </c>
      <c r="B2729" s="293" t="s">
        <v>13540</v>
      </c>
      <c r="C2729" s="293" t="s">
        <v>13541</v>
      </c>
      <c r="D2729" s="293"/>
      <c r="E2729" s="293" t="s">
        <v>13480</v>
      </c>
      <c r="F2729" s="293" t="s">
        <v>4750</v>
      </c>
      <c r="G2729" s="291">
        <v>60</v>
      </c>
      <c r="H2729" s="292">
        <v>0</v>
      </c>
      <c r="I2729" s="293" t="s">
        <v>5200</v>
      </c>
      <c r="J2729" s="293" t="s">
        <v>5201</v>
      </c>
      <c r="K2729" s="293" t="s">
        <v>4737</v>
      </c>
      <c r="L2729" s="293" t="s">
        <v>4840</v>
      </c>
      <c r="M2729" s="293" t="s">
        <v>5272</v>
      </c>
      <c r="N2729" s="293"/>
      <c r="O2729" s="293" t="s">
        <v>18826</v>
      </c>
      <c r="P2729" s="293" t="s">
        <v>13473</v>
      </c>
      <c r="Q2729" s="293" t="s">
        <v>4741</v>
      </c>
    </row>
    <row r="2730" spans="1:17" x14ac:dyDescent="0.25">
      <c r="A2730" s="293" t="s">
        <v>13542</v>
      </c>
      <c r="B2730" s="293" t="s">
        <v>13543</v>
      </c>
      <c r="C2730" s="293" t="s">
        <v>13544</v>
      </c>
      <c r="D2730" s="293"/>
      <c r="E2730" s="293" t="s">
        <v>13480</v>
      </c>
      <c r="F2730" s="293" t="s">
        <v>4750</v>
      </c>
      <c r="G2730" s="291">
        <v>60</v>
      </c>
      <c r="H2730" s="292">
        <v>0</v>
      </c>
      <c r="I2730" s="293" t="s">
        <v>5200</v>
      </c>
      <c r="J2730" s="293" t="s">
        <v>5201</v>
      </c>
      <c r="K2730" s="293" t="s">
        <v>4737</v>
      </c>
      <c r="L2730" s="293" t="s">
        <v>4840</v>
      </c>
      <c r="M2730" s="293" t="s">
        <v>5202</v>
      </c>
      <c r="N2730" s="293"/>
      <c r="O2730" s="293" t="s">
        <v>18826</v>
      </c>
      <c r="P2730" s="293" t="s">
        <v>13473</v>
      </c>
      <c r="Q2730" s="293" t="s">
        <v>4741</v>
      </c>
    </row>
    <row r="2731" spans="1:17" x14ac:dyDescent="0.25">
      <c r="A2731" s="293" t="s">
        <v>13545</v>
      </c>
      <c r="B2731" s="293" t="s">
        <v>13546</v>
      </c>
      <c r="C2731" s="293" t="s">
        <v>13547</v>
      </c>
      <c r="D2731" s="293"/>
      <c r="E2731" s="293" t="s">
        <v>13480</v>
      </c>
      <c r="F2731" s="293" t="s">
        <v>4750</v>
      </c>
      <c r="G2731" s="291">
        <v>60</v>
      </c>
      <c r="H2731" s="292">
        <v>0</v>
      </c>
      <c r="I2731" s="293" t="s">
        <v>4975</v>
      </c>
      <c r="J2731" s="293" t="s">
        <v>4976</v>
      </c>
      <c r="K2731" s="293" t="s">
        <v>4737</v>
      </c>
      <c r="L2731" s="293" t="s">
        <v>4840</v>
      </c>
      <c r="M2731" s="293" t="s">
        <v>4999</v>
      </c>
      <c r="N2731" s="293"/>
      <c r="O2731" s="293" t="s">
        <v>18826</v>
      </c>
      <c r="P2731" s="293" t="s">
        <v>13473</v>
      </c>
      <c r="Q2731" s="293" t="s">
        <v>4741</v>
      </c>
    </row>
    <row r="2732" spans="1:17" x14ac:dyDescent="0.25">
      <c r="A2732" s="293" t="s">
        <v>13548</v>
      </c>
      <c r="B2732" s="293" t="s">
        <v>13549</v>
      </c>
      <c r="C2732" s="293" t="s">
        <v>13550</v>
      </c>
      <c r="D2732" s="293"/>
      <c r="E2732" s="293" t="s">
        <v>13480</v>
      </c>
      <c r="F2732" s="293" t="s">
        <v>4750</v>
      </c>
      <c r="G2732" s="291">
        <v>60</v>
      </c>
      <c r="H2732" s="292">
        <v>0</v>
      </c>
      <c r="I2732" s="293" t="s">
        <v>5200</v>
      </c>
      <c r="J2732" s="293" t="s">
        <v>5201</v>
      </c>
      <c r="K2732" s="293" t="s">
        <v>4737</v>
      </c>
      <c r="L2732" s="293" t="s">
        <v>4840</v>
      </c>
      <c r="M2732" s="293" t="s">
        <v>5202</v>
      </c>
      <c r="N2732" s="293"/>
      <c r="O2732" s="293" t="s">
        <v>18826</v>
      </c>
      <c r="P2732" s="293" t="s">
        <v>13473</v>
      </c>
      <c r="Q2732" s="293" t="s">
        <v>4741</v>
      </c>
    </row>
    <row r="2733" spans="1:17" x14ac:dyDescent="0.25">
      <c r="A2733" s="293" t="s">
        <v>13551</v>
      </c>
      <c r="B2733" s="293" t="s">
        <v>13552</v>
      </c>
      <c r="C2733" s="293" t="s">
        <v>13553</v>
      </c>
      <c r="D2733" s="293"/>
      <c r="E2733" s="293" t="s">
        <v>13480</v>
      </c>
      <c r="F2733" s="293" t="s">
        <v>4750</v>
      </c>
      <c r="G2733" s="291">
        <v>60</v>
      </c>
      <c r="H2733" s="292">
        <v>0</v>
      </c>
      <c r="I2733" s="293" t="s">
        <v>5200</v>
      </c>
      <c r="J2733" s="293" t="s">
        <v>5201</v>
      </c>
      <c r="K2733" s="293" t="s">
        <v>4737</v>
      </c>
      <c r="L2733" s="293" t="s">
        <v>4840</v>
      </c>
      <c r="M2733" s="293" t="s">
        <v>5210</v>
      </c>
      <c r="N2733" s="293"/>
      <c r="O2733" s="293" t="s">
        <v>18826</v>
      </c>
      <c r="P2733" s="293" t="s">
        <v>13473</v>
      </c>
      <c r="Q2733" s="293" t="s">
        <v>4741</v>
      </c>
    </row>
    <row r="2734" spans="1:17" x14ac:dyDescent="0.25">
      <c r="A2734" s="293" t="s">
        <v>13554</v>
      </c>
      <c r="B2734" s="293" t="s">
        <v>13555</v>
      </c>
      <c r="C2734" s="293" t="s">
        <v>13556</v>
      </c>
      <c r="D2734" s="293"/>
      <c r="E2734" s="293" t="s">
        <v>13480</v>
      </c>
      <c r="F2734" s="293" t="s">
        <v>4750</v>
      </c>
      <c r="G2734" s="291">
        <v>60</v>
      </c>
      <c r="H2734" s="292">
        <v>0</v>
      </c>
      <c r="I2734" s="293" t="s">
        <v>5200</v>
      </c>
      <c r="J2734" s="293" t="s">
        <v>5201</v>
      </c>
      <c r="K2734" s="293" t="s">
        <v>4737</v>
      </c>
      <c r="L2734" s="293" t="s">
        <v>4840</v>
      </c>
      <c r="M2734" s="293" t="s">
        <v>5333</v>
      </c>
      <c r="N2734" s="293"/>
      <c r="O2734" s="293" t="s">
        <v>18826</v>
      </c>
      <c r="P2734" s="293" t="s">
        <v>13473</v>
      </c>
      <c r="Q2734" s="293" t="s">
        <v>4741</v>
      </c>
    </row>
    <row r="2735" spans="1:17" x14ac:dyDescent="0.25">
      <c r="A2735" s="293" t="s">
        <v>13557</v>
      </c>
      <c r="B2735" s="293" t="s">
        <v>13558</v>
      </c>
      <c r="C2735" s="293" t="s">
        <v>13559</v>
      </c>
      <c r="D2735" s="293"/>
      <c r="E2735" s="293" t="s">
        <v>13480</v>
      </c>
      <c r="F2735" s="293" t="s">
        <v>4750</v>
      </c>
      <c r="G2735" s="291">
        <v>60</v>
      </c>
      <c r="H2735" s="292">
        <v>0</v>
      </c>
      <c r="I2735" s="293" t="s">
        <v>5200</v>
      </c>
      <c r="J2735" s="293" t="s">
        <v>5201</v>
      </c>
      <c r="K2735" s="293" t="s">
        <v>4737</v>
      </c>
      <c r="L2735" s="293" t="s">
        <v>4840</v>
      </c>
      <c r="M2735" s="293" t="s">
        <v>5333</v>
      </c>
      <c r="N2735" s="293"/>
      <c r="O2735" s="293" t="s">
        <v>18826</v>
      </c>
      <c r="P2735" s="293" t="s">
        <v>13473</v>
      </c>
      <c r="Q2735" s="293" t="s">
        <v>4741</v>
      </c>
    </row>
    <row r="2736" spans="1:17" x14ac:dyDescent="0.25">
      <c r="A2736" s="293" t="s">
        <v>13560</v>
      </c>
      <c r="B2736" s="293" t="s">
        <v>13561</v>
      </c>
      <c r="C2736" s="293" t="s">
        <v>13562</v>
      </c>
      <c r="D2736" s="293"/>
      <c r="E2736" s="293" t="s">
        <v>13480</v>
      </c>
      <c r="F2736" s="293" t="s">
        <v>4750</v>
      </c>
      <c r="G2736" s="291">
        <v>60</v>
      </c>
      <c r="H2736" s="292">
        <v>0</v>
      </c>
      <c r="I2736" s="293" t="s">
        <v>5200</v>
      </c>
      <c r="J2736" s="293" t="s">
        <v>5201</v>
      </c>
      <c r="K2736" s="293" t="s">
        <v>4737</v>
      </c>
      <c r="L2736" s="293" t="s">
        <v>4840</v>
      </c>
      <c r="M2736" s="293" t="s">
        <v>5202</v>
      </c>
      <c r="N2736" s="293"/>
      <c r="O2736" s="293" t="s">
        <v>18826</v>
      </c>
      <c r="P2736" s="293" t="s">
        <v>13473</v>
      </c>
      <c r="Q2736" s="293" t="s">
        <v>4741</v>
      </c>
    </row>
    <row r="2737" spans="1:17" x14ac:dyDescent="0.25">
      <c r="A2737" s="293" t="s">
        <v>13563</v>
      </c>
      <c r="B2737" s="293" t="s">
        <v>13564</v>
      </c>
      <c r="C2737" s="293" t="s">
        <v>13565</v>
      </c>
      <c r="D2737" s="293" t="s">
        <v>13566</v>
      </c>
      <c r="E2737" s="293" t="s">
        <v>13480</v>
      </c>
      <c r="F2737" s="293" t="s">
        <v>13566</v>
      </c>
      <c r="G2737" s="291">
        <v>60</v>
      </c>
      <c r="H2737" s="292">
        <v>0</v>
      </c>
      <c r="I2737" s="293" t="s">
        <v>5200</v>
      </c>
      <c r="J2737" s="293" t="s">
        <v>5201</v>
      </c>
      <c r="K2737" s="293" t="s">
        <v>4737</v>
      </c>
      <c r="L2737" s="293" t="s">
        <v>4840</v>
      </c>
      <c r="M2737" s="293" t="s">
        <v>5202</v>
      </c>
      <c r="N2737" s="293"/>
      <c r="O2737" s="293" t="s">
        <v>18826</v>
      </c>
      <c r="P2737" s="293" t="s">
        <v>13473</v>
      </c>
      <c r="Q2737" s="293" t="s">
        <v>4741</v>
      </c>
    </row>
    <row r="2738" spans="1:17" x14ac:dyDescent="0.25">
      <c r="A2738" s="293" t="s">
        <v>13567</v>
      </c>
      <c r="B2738" s="293" t="s">
        <v>13568</v>
      </c>
      <c r="C2738" s="293" t="s">
        <v>13569</v>
      </c>
      <c r="D2738" s="293"/>
      <c r="E2738" s="293" t="s">
        <v>13480</v>
      </c>
      <c r="F2738" s="293" t="s">
        <v>4750</v>
      </c>
      <c r="G2738" s="291">
        <v>60</v>
      </c>
      <c r="H2738" s="292">
        <v>0</v>
      </c>
      <c r="I2738" s="293" t="s">
        <v>4975</v>
      </c>
      <c r="J2738" s="293" t="s">
        <v>4976</v>
      </c>
      <c r="K2738" s="293" t="s">
        <v>4737</v>
      </c>
      <c r="L2738" s="293" t="s">
        <v>4840</v>
      </c>
      <c r="M2738" s="293" t="s">
        <v>5230</v>
      </c>
      <c r="N2738" s="293"/>
      <c r="O2738" s="293" t="s">
        <v>18826</v>
      </c>
      <c r="P2738" s="293" t="s">
        <v>13473</v>
      </c>
      <c r="Q2738" s="293" t="s">
        <v>4741</v>
      </c>
    </row>
    <row r="2739" spans="1:17" x14ac:dyDescent="0.25">
      <c r="A2739" s="293" t="s">
        <v>13570</v>
      </c>
      <c r="B2739" s="293" t="s">
        <v>13571</v>
      </c>
      <c r="C2739" s="293" t="s">
        <v>13572</v>
      </c>
      <c r="D2739" s="293"/>
      <c r="E2739" s="293" t="s">
        <v>13480</v>
      </c>
      <c r="F2739" s="293" t="s">
        <v>4750</v>
      </c>
      <c r="G2739" s="291">
        <v>60</v>
      </c>
      <c r="H2739" s="292">
        <v>0</v>
      </c>
      <c r="I2739" s="293" t="s">
        <v>4975</v>
      </c>
      <c r="J2739" s="293" t="s">
        <v>4976</v>
      </c>
      <c r="K2739" s="293" t="s">
        <v>4737</v>
      </c>
      <c r="L2739" s="293" t="s">
        <v>4840</v>
      </c>
      <c r="M2739" s="293" t="s">
        <v>5310</v>
      </c>
      <c r="N2739" s="293"/>
      <c r="O2739" s="293" t="s">
        <v>18826</v>
      </c>
      <c r="P2739" s="293" t="s">
        <v>13473</v>
      </c>
      <c r="Q2739" s="293" t="s">
        <v>4741</v>
      </c>
    </row>
    <row r="2740" spans="1:17" x14ac:dyDescent="0.25">
      <c r="A2740" s="293" t="s">
        <v>13573</v>
      </c>
      <c r="B2740" s="293" t="s">
        <v>13574</v>
      </c>
      <c r="C2740" s="293" t="s">
        <v>13575</v>
      </c>
      <c r="D2740" s="293"/>
      <c r="E2740" s="293" t="s">
        <v>13480</v>
      </c>
      <c r="F2740" s="293" t="s">
        <v>4750</v>
      </c>
      <c r="G2740" s="291">
        <v>60</v>
      </c>
      <c r="H2740" s="292">
        <v>0</v>
      </c>
      <c r="I2740" s="293" t="s">
        <v>5200</v>
      </c>
      <c r="J2740" s="293" t="s">
        <v>5201</v>
      </c>
      <c r="K2740" s="293" t="s">
        <v>4737</v>
      </c>
      <c r="L2740" s="293" t="s">
        <v>4840</v>
      </c>
      <c r="M2740" s="293" t="s">
        <v>5333</v>
      </c>
      <c r="N2740" s="293"/>
      <c r="O2740" s="293" t="s">
        <v>18826</v>
      </c>
      <c r="P2740" s="293" t="s">
        <v>13473</v>
      </c>
      <c r="Q2740" s="293" t="s">
        <v>4741</v>
      </c>
    </row>
    <row r="2741" spans="1:17" x14ac:dyDescent="0.25">
      <c r="A2741" s="293" t="s">
        <v>13576</v>
      </c>
      <c r="B2741" s="293" t="s">
        <v>13577</v>
      </c>
      <c r="C2741" s="293" t="s">
        <v>13578</v>
      </c>
      <c r="D2741" s="293"/>
      <c r="E2741" s="293" t="s">
        <v>13480</v>
      </c>
      <c r="F2741" s="293" t="s">
        <v>4750</v>
      </c>
      <c r="G2741" s="291">
        <v>60</v>
      </c>
      <c r="H2741" s="292">
        <v>0</v>
      </c>
      <c r="I2741" s="293" t="s">
        <v>4975</v>
      </c>
      <c r="J2741" s="293" t="s">
        <v>4976</v>
      </c>
      <c r="K2741" s="293" t="s">
        <v>4737</v>
      </c>
      <c r="L2741" s="293" t="s">
        <v>4840</v>
      </c>
      <c r="M2741" s="293" t="s">
        <v>5230</v>
      </c>
      <c r="N2741" s="293"/>
      <c r="O2741" s="293" t="s">
        <v>18826</v>
      </c>
      <c r="P2741" s="293" t="s">
        <v>13473</v>
      </c>
      <c r="Q2741" s="293" t="s">
        <v>4741</v>
      </c>
    </row>
    <row r="2742" spans="1:17" x14ac:dyDescent="0.25">
      <c r="A2742" s="293" t="s">
        <v>13579</v>
      </c>
      <c r="B2742" s="293" t="s">
        <v>13580</v>
      </c>
      <c r="C2742" s="293" t="s">
        <v>13581</v>
      </c>
      <c r="D2742" s="293"/>
      <c r="E2742" s="293" t="s">
        <v>13480</v>
      </c>
      <c r="F2742" s="293" t="s">
        <v>4750</v>
      </c>
      <c r="G2742" s="291">
        <v>60</v>
      </c>
      <c r="H2742" s="292">
        <v>0</v>
      </c>
      <c r="I2742" s="293" t="s">
        <v>5200</v>
      </c>
      <c r="J2742" s="293" t="s">
        <v>5201</v>
      </c>
      <c r="K2742" s="293" t="s">
        <v>4737</v>
      </c>
      <c r="L2742" s="293" t="s">
        <v>4840</v>
      </c>
      <c r="M2742" s="293" t="s">
        <v>5333</v>
      </c>
      <c r="N2742" s="293"/>
      <c r="O2742" s="293" t="s">
        <v>18826</v>
      </c>
      <c r="P2742" s="293" t="s">
        <v>13473</v>
      </c>
      <c r="Q2742" s="293" t="s">
        <v>4741</v>
      </c>
    </row>
    <row r="2743" spans="1:17" x14ac:dyDescent="0.25">
      <c r="A2743" s="293" t="s">
        <v>13582</v>
      </c>
      <c r="B2743" s="293" t="s">
        <v>13583</v>
      </c>
      <c r="C2743" s="293" t="s">
        <v>13584</v>
      </c>
      <c r="D2743" s="293"/>
      <c r="E2743" s="293" t="s">
        <v>13480</v>
      </c>
      <c r="F2743" s="293" t="s">
        <v>4750</v>
      </c>
      <c r="G2743" s="291">
        <v>60</v>
      </c>
      <c r="H2743" s="292">
        <v>0</v>
      </c>
      <c r="I2743" s="293" t="s">
        <v>4975</v>
      </c>
      <c r="J2743" s="293" t="s">
        <v>4976</v>
      </c>
      <c r="K2743" s="293" t="s">
        <v>4737</v>
      </c>
      <c r="L2743" s="293" t="s">
        <v>4840</v>
      </c>
      <c r="M2743" s="293" t="s">
        <v>5230</v>
      </c>
      <c r="N2743" s="293"/>
      <c r="O2743" s="293" t="s">
        <v>18826</v>
      </c>
      <c r="P2743" s="293" t="s">
        <v>13473</v>
      </c>
      <c r="Q2743" s="293" t="s">
        <v>4741</v>
      </c>
    </row>
    <row r="2744" spans="1:17" x14ac:dyDescent="0.25">
      <c r="A2744" s="293" t="s">
        <v>13585</v>
      </c>
      <c r="B2744" s="293" t="s">
        <v>13586</v>
      </c>
      <c r="C2744" s="293" t="s">
        <v>13587</v>
      </c>
      <c r="D2744" s="293"/>
      <c r="E2744" s="293" t="s">
        <v>13480</v>
      </c>
      <c r="F2744" s="293" t="s">
        <v>4750</v>
      </c>
      <c r="G2744" s="291">
        <v>60</v>
      </c>
      <c r="H2744" s="292">
        <v>0</v>
      </c>
      <c r="I2744" s="293" t="s">
        <v>5200</v>
      </c>
      <c r="J2744" s="293" t="s">
        <v>5201</v>
      </c>
      <c r="K2744" s="293" t="s">
        <v>4737</v>
      </c>
      <c r="L2744" s="293" t="s">
        <v>4840</v>
      </c>
      <c r="M2744" s="293" t="s">
        <v>5272</v>
      </c>
      <c r="N2744" s="293"/>
      <c r="O2744" s="293" t="s">
        <v>18826</v>
      </c>
      <c r="P2744" s="293" t="s">
        <v>13473</v>
      </c>
      <c r="Q2744" s="293" t="s">
        <v>4741</v>
      </c>
    </row>
    <row r="2745" spans="1:17" x14ac:dyDescent="0.25">
      <c r="A2745" s="293" t="s">
        <v>13588</v>
      </c>
      <c r="B2745" s="293" t="s">
        <v>13589</v>
      </c>
      <c r="C2745" s="293" t="s">
        <v>13590</v>
      </c>
      <c r="D2745" s="293"/>
      <c r="E2745" s="293" t="s">
        <v>13480</v>
      </c>
      <c r="F2745" s="293" t="s">
        <v>4750</v>
      </c>
      <c r="G2745" s="291">
        <v>60</v>
      </c>
      <c r="H2745" s="292">
        <v>0</v>
      </c>
      <c r="I2745" s="293" t="s">
        <v>4975</v>
      </c>
      <c r="J2745" s="293" t="s">
        <v>4976</v>
      </c>
      <c r="K2745" s="293" t="s">
        <v>4737</v>
      </c>
      <c r="L2745" s="293" t="s">
        <v>4840</v>
      </c>
      <c r="M2745" s="293" t="s">
        <v>4999</v>
      </c>
      <c r="N2745" s="293"/>
      <c r="O2745" s="293" t="s">
        <v>18826</v>
      </c>
      <c r="P2745" s="293" t="s">
        <v>13473</v>
      </c>
      <c r="Q2745" s="293" t="s">
        <v>4741</v>
      </c>
    </row>
    <row r="2746" spans="1:17" x14ac:dyDescent="0.25">
      <c r="A2746" s="293" t="s">
        <v>13591</v>
      </c>
      <c r="B2746" s="293" t="s">
        <v>13592</v>
      </c>
      <c r="C2746" s="293" t="s">
        <v>13593</v>
      </c>
      <c r="D2746" s="293"/>
      <c r="E2746" s="293" t="s">
        <v>13480</v>
      </c>
      <c r="F2746" s="293" t="s">
        <v>4750</v>
      </c>
      <c r="G2746" s="291">
        <v>60</v>
      </c>
      <c r="H2746" s="292">
        <v>0</v>
      </c>
      <c r="I2746" s="293" t="s">
        <v>4856</v>
      </c>
      <c r="J2746" s="293" t="s">
        <v>4857</v>
      </c>
      <c r="K2746" s="293" t="s">
        <v>4737</v>
      </c>
      <c r="L2746" s="293" t="s">
        <v>4858</v>
      </c>
      <c r="M2746" s="293" t="s">
        <v>4859</v>
      </c>
      <c r="N2746" s="293"/>
      <c r="O2746" s="293" t="s">
        <v>18826</v>
      </c>
      <c r="P2746" s="293" t="s">
        <v>13473</v>
      </c>
      <c r="Q2746" s="293" t="s">
        <v>4741</v>
      </c>
    </row>
    <row r="2747" spans="1:17" x14ac:dyDescent="0.25">
      <c r="A2747" s="293" t="s">
        <v>13594</v>
      </c>
      <c r="B2747" s="293" t="s">
        <v>13595</v>
      </c>
      <c r="C2747" s="293" t="s">
        <v>13596</v>
      </c>
      <c r="D2747" s="293"/>
      <c r="E2747" s="293" t="s">
        <v>13022</v>
      </c>
      <c r="F2747" s="293" t="s">
        <v>4750</v>
      </c>
      <c r="G2747" s="291">
        <v>60</v>
      </c>
      <c r="H2747" s="292">
        <v>0</v>
      </c>
      <c r="I2747" s="293" t="s">
        <v>4746</v>
      </c>
      <c r="J2747" s="293" t="s">
        <v>4747</v>
      </c>
      <c r="K2747" s="293" t="s">
        <v>4737</v>
      </c>
      <c r="L2747" s="293" t="s">
        <v>4738</v>
      </c>
      <c r="M2747" s="293" t="s">
        <v>4821</v>
      </c>
      <c r="N2747" s="293"/>
      <c r="O2747" s="293" t="s">
        <v>18826</v>
      </c>
      <c r="P2747" s="293" t="s">
        <v>13473</v>
      </c>
      <c r="Q2747" s="293" t="s">
        <v>4741</v>
      </c>
    </row>
    <row r="2748" spans="1:17" x14ac:dyDescent="0.25">
      <c r="A2748" s="293" t="s">
        <v>13597</v>
      </c>
      <c r="B2748" s="293" t="s">
        <v>13598</v>
      </c>
      <c r="C2748" s="293" t="s">
        <v>13599</v>
      </c>
      <c r="D2748" s="293"/>
      <c r="E2748" s="293" t="s">
        <v>13022</v>
      </c>
      <c r="F2748" s="293" t="s">
        <v>4750</v>
      </c>
      <c r="G2748" s="291">
        <v>60</v>
      </c>
      <c r="H2748" s="292">
        <v>0</v>
      </c>
      <c r="I2748" s="293" t="s">
        <v>4788</v>
      </c>
      <c r="J2748" s="293" t="s">
        <v>4789</v>
      </c>
      <c r="K2748" s="293" t="s">
        <v>4737</v>
      </c>
      <c r="L2748" s="293" t="s">
        <v>4738</v>
      </c>
      <c r="M2748" s="293" t="s">
        <v>4824</v>
      </c>
      <c r="N2748" s="293"/>
      <c r="O2748" s="293" t="s">
        <v>18826</v>
      </c>
      <c r="P2748" s="293" t="s">
        <v>13473</v>
      </c>
      <c r="Q2748" s="293" t="s">
        <v>4741</v>
      </c>
    </row>
    <row r="2749" spans="1:17" x14ac:dyDescent="0.25">
      <c r="A2749" s="293" t="s">
        <v>13600</v>
      </c>
      <c r="B2749" s="293" t="s">
        <v>13601</v>
      </c>
      <c r="C2749" s="293" t="s">
        <v>13602</v>
      </c>
      <c r="D2749" s="293"/>
      <c r="E2749" s="293" t="s">
        <v>13022</v>
      </c>
      <c r="F2749" s="293" t="s">
        <v>4750</v>
      </c>
      <c r="G2749" s="291">
        <v>60</v>
      </c>
      <c r="H2749" s="292">
        <v>0</v>
      </c>
      <c r="I2749" s="293" t="s">
        <v>4788</v>
      </c>
      <c r="J2749" s="293" t="s">
        <v>4789</v>
      </c>
      <c r="K2749" s="293" t="s">
        <v>4737</v>
      </c>
      <c r="L2749" s="293" t="s">
        <v>4738</v>
      </c>
      <c r="M2749" s="293" t="s">
        <v>4880</v>
      </c>
      <c r="N2749" s="293"/>
      <c r="O2749" s="293" t="s">
        <v>18826</v>
      </c>
      <c r="P2749" s="293" t="s">
        <v>13473</v>
      </c>
      <c r="Q2749" s="293" t="s">
        <v>4741</v>
      </c>
    </row>
    <row r="2750" spans="1:17" x14ac:dyDescent="0.25">
      <c r="A2750" s="293" t="s">
        <v>13603</v>
      </c>
      <c r="B2750" s="293" t="s">
        <v>13604</v>
      </c>
      <c r="C2750" s="293" t="s">
        <v>13605</v>
      </c>
      <c r="D2750" s="293"/>
      <c r="E2750" s="293" t="s">
        <v>13022</v>
      </c>
      <c r="F2750" s="293" t="s">
        <v>4750</v>
      </c>
      <c r="G2750" s="291">
        <v>60</v>
      </c>
      <c r="H2750" s="292">
        <v>0</v>
      </c>
      <c r="I2750" s="293" t="s">
        <v>4816</v>
      </c>
      <c r="J2750" s="293" t="s">
        <v>4817</v>
      </c>
      <c r="K2750" s="293" t="s">
        <v>4737</v>
      </c>
      <c r="L2750" s="293" t="s">
        <v>4738</v>
      </c>
      <c r="M2750" s="293" t="s">
        <v>5121</v>
      </c>
      <c r="N2750" s="293"/>
      <c r="O2750" s="293" t="s">
        <v>18826</v>
      </c>
      <c r="P2750" s="293" t="s">
        <v>13473</v>
      </c>
      <c r="Q2750" s="293" t="s">
        <v>4741</v>
      </c>
    </row>
    <row r="2751" spans="1:17" x14ac:dyDescent="0.25">
      <c r="A2751" s="293" t="s">
        <v>13606</v>
      </c>
      <c r="B2751" s="293" t="s">
        <v>13607</v>
      </c>
      <c r="C2751" s="293" t="s">
        <v>13608</v>
      </c>
      <c r="D2751" s="293"/>
      <c r="E2751" s="293" t="s">
        <v>13022</v>
      </c>
      <c r="F2751" s="293" t="s">
        <v>4750</v>
      </c>
      <c r="G2751" s="291">
        <v>60</v>
      </c>
      <c r="H2751" s="292">
        <v>0</v>
      </c>
      <c r="I2751" s="293" t="s">
        <v>4816</v>
      </c>
      <c r="J2751" s="293" t="s">
        <v>4817</v>
      </c>
      <c r="K2751" s="293" t="s">
        <v>4737</v>
      </c>
      <c r="L2751" s="293" t="s">
        <v>4738</v>
      </c>
      <c r="M2751" s="293" t="s">
        <v>5121</v>
      </c>
      <c r="N2751" s="293"/>
      <c r="O2751" s="293" t="s">
        <v>18826</v>
      </c>
      <c r="P2751" s="293" t="s">
        <v>13473</v>
      </c>
      <c r="Q2751" s="293" t="s">
        <v>4741</v>
      </c>
    </row>
    <row r="2752" spans="1:17" x14ac:dyDescent="0.25">
      <c r="A2752" s="293" t="s">
        <v>13609</v>
      </c>
      <c r="B2752" s="293" t="s">
        <v>13610</v>
      </c>
      <c r="C2752" s="293" t="s">
        <v>13611</v>
      </c>
      <c r="D2752" s="293"/>
      <c r="E2752" s="293" t="s">
        <v>13022</v>
      </c>
      <c r="F2752" s="293" t="s">
        <v>4750</v>
      </c>
      <c r="G2752" s="291">
        <v>60</v>
      </c>
      <c r="H2752" s="292">
        <v>0</v>
      </c>
      <c r="I2752" s="293" t="s">
        <v>4816</v>
      </c>
      <c r="J2752" s="293" t="s">
        <v>4817</v>
      </c>
      <c r="K2752" s="293" t="s">
        <v>4737</v>
      </c>
      <c r="L2752" s="293" t="s">
        <v>4738</v>
      </c>
      <c r="M2752" s="293" t="s">
        <v>5121</v>
      </c>
      <c r="N2752" s="293"/>
      <c r="O2752" s="293" t="s">
        <v>18826</v>
      </c>
      <c r="P2752" s="293" t="s">
        <v>13473</v>
      </c>
      <c r="Q2752" s="293" t="s">
        <v>4741</v>
      </c>
    </row>
    <row r="2753" spans="1:17" x14ac:dyDescent="0.25">
      <c r="A2753" s="293" t="s">
        <v>13612</v>
      </c>
      <c r="B2753" s="293" t="s">
        <v>13613</v>
      </c>
      <c r="C2753" s="293" t="s">
        <v>13614</v>
      </c>
      <c r="D2753" s="293"/>
      <c r="E2753" s="293" t="s">
        <v>13022</v>
      </c>
      <c r="F2753" s="293" t="s">
        <v>4750</v>
      </c>
      <c r="G2753" s="291">
        <v>60</v>
      </c>
      <c r="H2753" s="292">
        <v>0</v>
      </c>
      <c r="I2753" s="293" t="s">
        <v>4816</v>
      </c>
      <c r="J2753" s="293" t="s">
        <v>4817</v>
      </c>
      <c r="K2753" s="293" t="s">
        <v>4737</v>
      </c>
      <c r="L2753" s="293" t="s">
        <v>4738</v>
      </c>
      <c r="M2753" s="293" t="s">
        <v>5121</v>
      </c>
      <c r="N2753" s="293"/>
      <c r="O2753" s="293" t="s">
        <v>18826</v>
      </c>
      <c r="P2753" s="293" t="s">
        <v>13473</v>
      </c>
      <c r="Q2753" s="293" t="s">
        <v>4741</v>
      </c>
    </row>
    <row r="2754" spans="1:17" x14ac:dyDescent="0.25">
      <c r="A2754" s="293" t="s">
        <v>13615</v>
      </c>
      <c r="B2754" s="293" t="s">
        <v>13616</v>
      </c>
      <c r="C2754" s="293" t="s">
        <v>13617</v>
      </c>
      <c r="D2754" s="293"/>
      <c r="E2754" s="293" t="s">
        <v>13480</v>
      </c>
      <c r="F2754" s="293" t="s">
        <v>4750</v>
      </c>
      <c r="G2754" s="291">
        <v>60</v>
      </c>
      <c r="H2754" s="292">
        <v>0</v>
      </c>
      <c r="I2754" s="293" t="s">
        <v>5200</v>
      </c>
      <c r="J2754" s="293" t="s">
        <v>5201</v>
      </c>
      <c r="K2754" s="293" t="s">
        <v>4737</v>
      </c>
      <c r="L2754" s="293" t="s">
        <v>4840</v>
      </c>
      <c r="M2754" s="293" t="s">
        <v>5272</v>
      </c>
      <c r="N2754" s="293"/>
      <c r="O2754" s="293" t="s">
        <v>18826</v>
      </c>
      <c r="P2754" s="293" t="s">
        <v>13473</v>
      </c>
      <c r="Q2754" s="293" t="s">
        <v>4741</v>
      </c>
    </row>
    <row r="2755" spans="1:17" x14ac:dyDescent="0.25">
      <c r="A2755" s="293" t="s">
        <v>13618</v>
      </c>
      <c r="B2755" s="293" t="s">
        <v>13619</v>
      </c>
      <c r="C2755" s="293" t="s">
        <v>13620</v>
      </c>
      <c r="D2755" s="293"/>
      <c r="E2755" s="293" t="s">
        <v>13480</v>
      </c>
      <c r="F2755" s="293" t="s">
        <v>4750</v>
      </c>
      <c r="G2755" s="291">
        <v>60</v>
      </c>
      <c r="H2755" s="292">
        <v>0</v>
      </c>
      <c r="I2755" s="293" t="s">
        <v>5200</v>
      </c>
      <c r="J2755" s="293" t="s">
        <v>5201</v>
      </c>
      <c r="K2755" s="293" t="s">
        <v>4737</v>
      </c>
      <c r="L2755" s="293" t="s">
        <v>4840</v>
      </c>
      <c r="M2755" s="293" t="s">
        <v>5210</v>
      </c>
      <c r="N2755" s="293"/>
      <c r="O2755" s="293" t="s">
        <v>18826</v>
      </c>
      <c r="P2755" s="293" t="s">
        <v>13473</v>
      </c>
      <c r="Q2755" s="293" t="s">
        <v>4741</v>
      </c>
    </row>
    <row r="2756" spans="1:17" x14ac:dyDescent="0.25">
      <c r="A2756" s="293" t="s">
        <v>13621</v>
      </c>
      <c r="B2756" s="293" t="s">
        <v>13622</v>
      </c>
      <c r="C2756" s="293" t="s">
        <v>13623</v>
      </c>
      <c r="D2756" s="293"/>
      <c r="E2756" s="293" t="s">
        <v>13480</v>
      </c>
      <c r="F2756" s="293" t="s">
        <v>4750</v>
      </c>
      <c r="G2756" s="291">
        <v>60</v>
      </c>
      <c r="H2756" s="292">
        <v>0</v>
      </c>
      <c r="I2756" s="293" t="s">
        <v>5200</v>
      </c>
      <c r="J2756" s="293" t="s">
        <v>5201</v>
      </c>
      <c r="K2756" s="293" t="s">
        <v>4737</v>
      </c>
      <c r="L2756" s="293" t="s">
        <v>4840</v>
      </c>
      <c r="M2756" s="293" t="s">
        <v>5333</v>
      </c>
      <c r="N2756" s="293"/>
      <c r="O2756" s="293" t="s">
        <v>18826</v>
      </c>
      <c r="P2756" s="293" t="s">
        <v>13473</v>
      </c>
      <c r="Q2756" s="293" t="s">
        <v>4741</v>
      </c>
    </row>
    <row r="2757" spans="1:17" x14ac:dyDescent="0.25">
      <c r="A2757" s="293" t="s">
        <v>13624</v>
      </c>
      <c r="B2757" s="293" t="s">
        <v>13625</v>
      </c>
      <c r="C2757" s="293" t="s">
        <v>13626</v>
      </c>
      <c r="D2757" s="293"/>
      <c r="E2757" s="293" t="s">
        <v>13480</v>
      </c>
      <c r="F2757" s="293" t="s">
        <v>4750</v>
      </c>
      <c r="G2757" s="291">
        <v>60</v>
      </c>
      <c r="H2757" s="292">
        <v>0</v>
      </c>
      <c r="I2757" s="293" t="s">
        <v>4975</v>
      </c>
      <c r="J2757" s="293" t="s">
        <v>4976</v>
      </c>
      <c r="K2757" s="293" t="s">
        <v>4737</v>
      </c>
      <c r="L2757" s="293" t="s">
        <v>4840</v>
      </c>
      <c r="M2757" s="293" t="s">
        <v>5310</v>
      </c>
      <c r="N2757" s="293"/>
      <c r="O2757" s="293" t="s">
        <v>18826</v>
      </c>
      <c r="P2757" s="293" t="s">
        <v>13473</v>
      </c>
      <c r="Q2757" s="293" t="s">
        <v>4741</v>
      </c>
    </row>
    <row r="2758" spans="1:17" x14ac:dyDescent="0.25">
      <c r="A2758" s="293" t="s">
        <v>13627</v>
      </c>
      <c r="B2758" s="293" t="s">
        <v>13628</v>
      </c>
      <c r="C2758" s="293" t="s">
        <v>13629</v>
      </c>
      <c r="D2758" s="293"/>
      <c r="E2758" s="293" t="s">
        <v>13480</v>
      </c>
      <c r="F2758" s="293" t="s">
        <v>4750</v>
      </c>
      <c r="G2758" s="291">
        <v>60</v>
      </c>
      <c r="H2758" s="292">
        <v>0</v>
      </c>
      <c r="I2758" s="293" t="s">
        <v>4975</v>
      </c>
      <c r="J2758" s="293" t="s">
        <v>4976</v>
      </c>
      <c r="K2758" s="293" t="s">
        <v>4737</v>
      </c>
      <c r="L2758" s="293" t="s">
        <v>4840</v>
      </c>
      <c r="M2758" s="293" t="s">
        <v>5230</v>
      </c>
      <c r="N2758" s="293"/>
      <c r="O2758" s="293" t="s">
        <v>18826</v>
      </c>
      <c r="P2758" s="293" t="s">
        <v>13473</v>
      </c>
      <c r="Q2758" s="293" t="s">
        <v>4741</v>
      </c>
    </row>
    <row r="2759" spans="1:17" x14ac:dyDescent="0.25">
      <c r="A2759" s="293" t="s">
        <v>13630</v>
      </c>
      <c r="B2759" s="293" t="s">
        <v>13631</v>
      </c>
      <c r="C2759" s="293" t="s">
        <v>13632</v>
      </c>
      <c r="D2759" s="293"/>
      <c r="E2759" s="293" t="s">
        <v>13480</v>
      </c>
      <c r="F2759" s="293" t="s">
        <v>4750</v>
      </c>
      <c r="G2759" s="291">
        <v>60</v>
      </c>
      <c r="H2759" s="292">
        <v>0</v>
      </c>
      <c r="I2759" s="293" t="s">
        <v>5200</v>
      </c>
      <c r="J2759" s="293" t="s">
        <v>5201</v>
      </c>
      <c r="K2759" s="293" t="s">
        <v>4737</v>
      </c>
      <c r="L2759" s="293" t="s">
        <v>4840</v>
      </c>
      <c r="M2759" s="293" t="s">
        <v>5333</v>
      </c>
      <c r="N2759" s="293"/>
      <c r="O2759" s="293" t="s">
        <v>18826</v>
      </c>
      <c r="P2759" s="293" t="s">
        <v>13473</v>
      </c>
      <c r="Q2759" s="293" t="s">
        <v>4741</v>
      </c>
    </row>
    <row r="2760" spans="1:17" x14ac:dyDescent="0.25">
      <c r="A2760" s="293" t="s">
        <v>13633</v>
      </c>
      <c r="B2760" s="293" t="s">
        <v>13634</v>
      </c>
      <c r="C2760" s="293" t="s">
        <v>13635</v>
      </c>
      <c r="D2760" s="293"/>
      <c r="E2760" s="293" t="s">
        <v>13480</v>
      </c>
      <c r="F2760" s="293" t="s">
        <v>4750</v>
      </c>
      <c r="G2760" s="291">
        <v>60</v>
      </c>
      <c r="H2760" s="292">
        <v>0</v>
      </c>
      <c r="I2760" s="293" t="s">
        <v>4975</v>
      </c>
      <c r="J2760" s="293" t="s">
        <v>4976</v>
      </c>
      <c r="K2760" s="293" t="s">
        <v>4737</v>
      </c>
      <c r="L2760" s="293" t="s">
        <v>4840</v>
      </c>
      <c r="M2760" s="293" t="s">
        <v>5310</v>
      </c>
      <c r="N2760" s="293"/>
      <c r="O2760" s="293" t="s">
        <v>18826</v>
      </c>
      <c r="P2760" s="293" t="s">
        <v>13473</v>
      </c>
      <c r="Q2760" s="293" t="s">
        <v>4741</v>
      </c>
    </row>
    <row r="2761" spans="1:17" x14ac:dyDescent="0.25">
      <c r="A2761" s="293" t="s">
        <v>13636</v>
      </c>
      <c r="B2761" s="293" t="s">
        <v>13637</v>
      </c>
      <c r="C2761" s="293" t="s">
        <v>13638</v>
      </c>
      <c r="D2761" s="293"/>
      <c r="E2761" s="293" t="s">
        <v>13480</v>
      </c>
      <c r="F2761" s="293" t="s">
        <v>4750</v>
      </c>
      <c r="G2761" s="291">
        <v>60</v>
      </c>
      <c r="H2761" s="292">
        <v>0</v>
      </c>
      <c r="I2761" s="293" t="s">
        <v>4975</v>
      </c>
      <c r="J2761" s="293" t="s">
        <v>4976</v>
      </c>
      <c r="K2761" s="293" t="s">
        <v>4737</v>
      </c>
      <c r="L2761" s="293" t="s">
        <v>4840</v>
      </c>
      <c r="M2761" s="293" t="s">
        <v>5230</v>
      </c>
      <c r="N2761" s="293"/>
      <c r="O2761" s="293" t="s">
        <v>18826</v>
      </c>
      <c r="P2761" s="293" t="s">
        <v>13473</v>
      </c>
      <c r="Q2761" s="293" t="s">
        <v>4741</v>
      </c>
    </row>
    <row r="2762" spans="1:17" x14ac:dyDescent="0.25">
      <c r="A2762" s="293" t="s">
        <v>13639</v>
      </c>
      <c r="B2762" s="293" t="s">
        <v>13640</v>
      </c>
      <c r="C2762" s="293" t="s">
        <v>13641</v>
      </c>
      <c r="D2762" s="293"/>
      <c r="E2762" s="293" t="s">
        <v>13480</v>
      </c>
      <c r="F2762" s="293" t="s">
        <v>4750</v>
      </c>
      <c r="G2762" s="291">
        <v>60</v>
      </c>
      <c r="H2762" s="292">
        <v>0</v>
      </c>
      <c r="I2762" s="293" t="s">
        <v>5200</v>
      </c>
      <c r="J2762" s="293" t="s">
        <v>5201</v>
      </c>
      <c r="K2762" s="293" t="s">
        <v>4737</v>
      </c>
      <c r="L2762" s="293" t="s">
        <v>4840</v>
      </c>
      <c r="M2762" s="293" t="s">
        <v>5220</v>
      </c>
      <c r="N2762" s="293"/>
      <c r="O2762" s="293" t="s">
        <v>18826</v>
      </c>
      <c r="P2762" s="293" t="s">
        <v>13473</v>
      </c>
      <c r="Q2762" s="293" t="s">
        <v>4741</v>
      </c>
    </row>
    <row r="2763" spans="1:17" x14ac:dyDescent="0.25">
      <c r="A2763" s="293" t="s">
        <v>13642</v>
      </c>
      <c r="B2763" s="293" t="s">
        <v>13643</v>
      </c>
      <c r="C2763" s="293" t="s">
        <v>13644</v>
      </c>
      <c r="D2763" s="293"/>
      <c r="E2763" s="293" t="s">
        <v>13480</v>
      </c>
      <c r="F2763" s="293" t="s">
        <v>4750</v>
      </c>
      <c r="G2763" s="291">
        <v>60</v>
      </c>
      <c r="H2763" s="292">
        <v>0</v>
      </c>
      <c r="I2763" s="293" t="s">
        <v>4975</v>
      </c>
      <c r="J2763" s="293" t="s">
        <v>4976</v>
      </c>
      <c r="K2763" s="293" t="s">
        <v>4737</v>
      </c>
      <c r="L2763" s="293" t="s">
        <v>4840</v>
      </c>
      <c r="M2763" s="293" t="s">
        <v>5230</v>
      </c>
      <c r="N2763" s="293"/>
      <c r="O2763" s="293" t="s">
        <v>18826</v>
      </c>
      <c r="P2763" s="293" t="s">
        <v>13473</v>
      </c>
      <c r="Q2763" s="293" t="s">
        <v>4741</v>
      </c>
    </row>
    <row r="2764" spans="1:17" x14ac:dyDescent="0.25">
      <c r="A2764" s="293" t="s">
        <v>13645</v>
      </c>
      <c r="B2764" s="293" t="s">
        <v>13646</v>
      </c>
      <c r="C2764" s="293" t="s">
        <v>13647</v>
      </c>
      <c r="D2764" s="293"/>
      <c r="E2764" s="293" t="s">
        <v>13480</v>
      </c>
      <c r="F2764" s="293" t="s">
        <v>4750</v>
      </c>
      <c r="G2764" s="291">
        <v>60</v>
      </c>
      <c r="H2764" s="292">
        <v>0</v>
      </c>
      <c r="I2764" s="293" t="s">
        <v>5200</v>
      </c>
      <c r="J2764" s="293" t="s">
        <v>5201</v>
      </c>
      <c r="K2764" s="293" t="s">
        <v>4737</v>
      </c>
      <c r="L2764" s="293" t="s">
        <v>4840</v>
      </c>
      <c r="M2764" s="293" t="s">
        <v>5333</v>
      </c>
      <c r="N2764" s="293"/>
      <c r="O2764" s="293" t="s">
        <v>18826</v>
      </c>
      <c r="P2764" s="293" t="s">
        <v>13473</v>
      </c>
      <c r="Q2764" s="293" t="s">
        <v>4741</v>
      </c>
    </row>
    <row r="2765" spans="1:17" x14ac:dyDescent="0.25">
      <c r="A2765" s="293" t="s">
        <v>13648</v>
      </c>
      <c r="B2765" s="293" t="s">
        <v>13649</v>
      </c>
      <c r="C2765" s="293" t="s">
        <v>13650</v>
      </c>
      <c r="D2765" s="293"/>
      <c r="E2765" s="293" t="s">
        <v>13480</v>
      </c>
      <c r="F2765" s="293" t="s">
        <v>4750</v>
      </c>
      <c r="G2765" s="291">
        <v>60</v>
      </c>
      <c r="H2765" s="292">
        <v>0</v>
      </c>
      <c r="I2765" s="293" t="s">
        <v>5200</v>
      </c>
      <c r="J2765" s="293" t="s">
        <v>5201</v>
      </c>
      <c r="K2765" s="293" t="s">
        <v>4737</v>
      </c>
      <c r="L2765" s="293" t="s">
        <v>4840</v>
      </c>
      <c r="M2765" s="293" t="s">
        <v>5202</v>
      </c>
      <c r="N2765" s="293"/>
      <c r="O2765" s="293" t="s">
        <v>18826</v>
      </c>
      <c r="P2765" s="293" t="s">
        <v>13473</v>
      </c>
      <c r="Q2765" s="293" t="s">
        <v>4741</v>
      </c>
    </row>
    <row r="2766" spans="1:17" x14ac:dyDescent="0.25">
      <c r="A2766" s="293" t="s">
        <v>13651</v>
      </c>
      <c r="B2766" s="293" t="s">
        <v>13652</v>
      </c>
      <c r="C2766" s="293" t="s">
        <v>13653</v>
      </c>
      <c r="D2766" s="293"/>
      <c r="E2766" s="293" t="s">
        <v>13480</v>
      </c>
      <c r="F2766" s="293" t="s">
        <v>4750</v>
      </c>
      <c r="G2766" s="291">
        <v>60</v>
      </c>
      <c r="H2766" s="292">
        <v>0</v>
      </c>
      <c r="I2766" s="293" t="s">
        <v>4975</v>
      </c>
      <c r="J2766" s="293" t="s">
        <v>4976</v>
      </c>
      <c r="K2766" s="293" t="s">
        <v>4737</v>
      </c>
      <c r="L2766" s="293" t="s">
        <v>4840</v>
      </c>
      <c r="M2766" s="293" t="s">
        <v>5291</v>
      </c>
      <c r="N2766" s="293"/>
      <c r="O2766" s="293" t="s">
        <v>18826</v>
      </c>
      <c r="P2766" s="293" t="s">
        <v>13473</v>
      </c>
      <c r="Q2766" s="293" t="s">
        <v>4741</v>
      </c>
    </row>
    <row r="2767" spans="1:17" x14ac:dyDescent="0.25">
      <c r="A2767" s="293" t="s">
        <v>13654</v>
      </c>
      <c r="B2767" s="293" t="s">
        <v>13655</v>
      </c>
      <c r="C2767" s="293" t="s">
        <v>13656</v>
      </c>
      <c r="D2767" s="293"/>
      <c r="E2767" s="293" t="s">
        <v>13480</v>
      </c>
      <c r="F2767" s="293" t="s">
        <v>4750</v>
      </c>
      <c r="G2767" s="291">
        <v>60</v>
      </c>
      <c r="H2767" s="292">
        <v>0</v>
      </c>
      <c r="I2767" s="293" t="s">
        <v>5200</v>
      </c>
      <c r="J2767" s="293" t="s">
        <v>5201</v>
      </c>
      <c r="K2767" s="293" t="s">
        <v>4737</v>
      </c>
      <c r="L2767" s="293" t="s">
        <v>4840</v>
      </c>
      <c r="M2767" s="293" t="s">
        <v>5333</v>
      </c>
      <c r="N2767" s="293"/>
      <c r="O2767" s="293" t="s">
        <v>18826</v>
      </c>
      <c r="P2767" s="293" t="s">
        <v>13473</v>
      </c>
      <c r="Q2767" s="293" t="s">
        <v>4741</v>
      </c>
    </row>
    <row r="2768" spans="1:17" x14ac:dyDescent="0.25">
      <c r="A2768" s="293" t="s">
        <v>13657</v>
      </c>
      <c r="B2768" s="293" t="s">
        <v>13658</v>
      </c>
      <c r="C2768" s="293" t="s">
        <v>13659</v>
      </c>
      <c r="D2768" s="293"/>
      <c r="E2768" s="293" t="s">
        <v>13480</v>
      </c>
      <c r="F2768" s="293" t="s">
        <v>4750</v>
      </c>
      <c r="G2768" s="291">
        <v>60</v>
      </c>
      <c r="H2768" s="292">
        <v>0</v>
      </c>
      <c r="I2768" s="293" t="s">
        <v>4975</v>
      </c>
      <c r="J2768" s="293" t="s">
        <v>4976</v>
      </c>
      <c r="K2768" s="293" t="s">
        <v>4737</v>
      </c>
      <c r="L2768" s="293" t="s">
        <v>4840</v>
      </c>
      <c r="M2768" s="293" t="s">
        <v>5230</v>
      </c>
      <c r="N2768" s="293"/>
      <c r="O2768" s="293" t="s">
        <v>18826</v>
      </c>
      <c r="P2768" s="293" t="s">
        <v>13473</v>
      </c>
      <c r="Q2768" s="293" t="s">
        <v>4741</v>
      </c>
    </row>
    <row r="2769" spans="1:17" x14ac:dyDescent="0.25">
      <c r="A2769" s="293" t="s">
        <v>13660</v>
      </c>
      <c r="B2769" s="293" t="s">
        <v>13661</v>
      </c>
      <c r="C2769" s="293" t="s">
        <v>13662</v>
      </c>
      <c r="D2769" s="293"/>
      <c r="E2769" s="293" t="s">
        <v>13480</v>
      </c>
      <c r="F2769" s="293" t="s">
        <v>4750</v>
      </c>
      <c r="G2769" s="291">
        <v>60</v>
      </c>
      <c r="H2769" s="292">
        <v>0</v>
      </c>
      <c r="I2769" s="293" t="s">
        <v>5200</v>
      </c>
      <c r="J2769" s="293" t="s">
        <v>5201</v>
      </c>
      <c r="K2769" s="293" t="s">
        <v>4737</v>
      </c>
      <c r="L2769" s="293" t="s">
        <v>4840</v>
      </c>
      <c r="M2769" s="293" t="s">
        <v>5210</v>
      </c>
      <c r="N2769" s="293"/>
      <c r="O2769" s="293" t="s">
        <v>18826</v>
      </c>
      <c r="P2769" s="293" t="s">
        <v>13473</v>
      </c>
      <c r="Q2769" s="293" t="s">
        <v>4741</v>
      </c>
    </row>
    <row r="2770" spans="1:17" x14ac:dyDescent="0.25">
      <c r="A2770" s="293" t="s">
        <v>13663</v>
      </c>
      <c r="B2770" s="293" t="s">
        <v>13664</v>
      </c>
      <c r="C2770" s="293" t="s">
        <v>13665</v>
      </c>
      <c r="D2770" s="293"/>
      <c r="E2770" s="293" t="s">
        <v>13480</v>
      </c>
      <c r="F2770" s="293" t="s">
        <v>4750</v>
      </c>
      <c r="G2770" s="291">
        <v>60</v>
      </c>
      <c r="H2770" s="292">
        <v>0</v>
      </c>
      <c r="I2770" s="293" t="s">
        <v>4975</v>
      </c>
      <c r="J2770" s="293" t="s">
        <v>4976</v>
      </c>
      <c r="K2770" s="293" t="s">
        <v>4737</v>
      </c>
      <c r="L2770" s="293" t="s">
        <v>4840</v>
      </c>
      <c r="M2770" s="293" t="s">
        <v>5230</v>
      </c>
      <c r="N2770" s="293"/>
      <c r="O2770" s="293" t="s">
        <v>18826</v>
      </c>
      <c r="P2770" s="293" t="s">
        <v>13473</v>
      </c>
      <c r="Q2770" s="293" t="s">
        <v>4741</v>
      </c>
    </row>
    <row r="2771" spans="1:17" x14ac:dyDescent="0.25">
      <c r="A2771" s="293" t="s">
        <v>13666</v>
      </c>
      <c r="B2771" s="293" t="s">
        <v>13667</v>
      </c>
      <c r="C2771" s="293" t="s">
        <v>13668</v>
      </c>
      <c r="D2771" s="293"/>
      <c r="E2771" s="293" t="s">
        <v>13480</v>
      </c>
      <c r="F2771" s="293" t="s">
        <v>4750</v>
      </c>
      <c r="G2771" s="291">
        <v>60</v>
      </c>
      <c r="H2771" s="292">
        <v>0</v>
      </c>
      <c r="I2771" s="293" t="s">
        <v>5200</v>
      </c>
      <c r="J2771" s="293" t="s">
        <v>5201</v>
      </c>
      <c r="K2771" s="293" t="s">
        <v>4737</v>
      </c>
      <c r="L2771" s="293" t="s">
        <v>4840</v>
      </c>
      <c r="M2771" s="293" t="s">
        <v>5333</v>
      </c>
      <c r="N2771" s="293"/>
      <c r="O2771" s="293" t="s">
        <v>18826</v>
      </c>
      <c r="P2771" s="293" t="s">
        <v>13473</v>
      </c>
      <c r="Q2771" s="293" t="s">
        <v>4741</v>
      </c>
    </row>
    <row r="2772" spans="1:17" x14ac:dyDescent="0.25">
      <c r="A2772" s="293" t="s">
        <v>13669</v>
      </c>
      <c r="B2772" s="293" t="s">
        <v>13670</v>
      </c>
      <c r="C2772" s="293" t="s">
        <v>13671</v>
      </c>
      <c r="D2772" s="293"/>
      <c r="E2772" s="293" t="s">
        <v>13480</v>
      </c>
      <c r="F2772" s="293" t="s">
        <v>4750</v>
      </c>
      <c r="G2772" s="291">
        <v>60</v>
      </c>
      <c r="H2772" s="292">
        <v>0</v>
      </c>
      <c r="I2772" s="293" t="s">
        <v>4975</v>
      </c>
      <c r="J2772" s="293" t="s">
        <v>4976</v>
      </c>
      <c r="K2772" s="293" t="s">
        <v>4737</v>
      </c>
      <c r="L2772" s="293" t="s">
        <v>4840</v>
      </c>
      <c r="M2772" s="293" t="s">
        <v>5310</v>
      </c>
      <c r="N2772" s="293"/>
      <c r="O2772" s="293" t="s">
        <v>18826</v>
      </c>
      <c r="P2772" s="293" t="s">
        <v>13473</v>
      </c>
      <c r="Q2772" s="293" t="s">
        <v>4741</v>
      </c>
    </row>
    <row r="2773" spans="1:17" x14ac:dyDescent="0.25">
      <c r="A2773" s="293" t="s">
        <v>13672</v>
      </c>
      <c r="B2773" s="293" t="s">
        <v>13673</v>
      </c>
      <c r="C2773" s="293" t="s">
        <v>13674</v>
      </c>
      <c r="D2773" s="293"/>
      <c r="E2773" s="293" t="s">
        <v>13480</v>
      </c>
      <c r="F2773" s="293" t="s">
        <v>4750</v>
      </c>
      <c r="G2773" s="291">
        <v>60</v>
      </c>
      <c r="H2773" s="292">
        <v>0</v>
      </c>
      <c r="I2773" s="293" t="s">
        <v>5200</v>
      </c>
      <c r="J2773" s="293" t="s">
        <v>5201</v>
      </c>
      <c r="K2773" s="293" t="s">
        <v>4737</v>
      </c>
      <c r="L2773" s="293" t="s">
        <v>4840</v>
      </c>
      <c r="M2773" s="293" t="s">
        <v>5333</v>
      </c>
      <c r="N2773" s="293"/>
      <c r="O2773" s="293" t="s">
        <v>18826</v>
      </c>
      <c r="P2773" s="293" t="s">
        <v>13473</v>
      </c>
      <c r="Q2773" s="293" t="s">
        <v>4741</v>
      </c>
    </row>
    <row r="2774" spans="1:17" x14ac:dyDescent="0.25">
      <c r="A2774" s="293" t="s">
        <v>13675</v>
      </c>
      <c r="B2774" s="293" t="s">
        <v>13676</v>
      </c>
      <c r="C2774" s="293" t="s">
        <v>13677</v>
      </c>
      <c r="D2774" s="293"/>
      <c r="E2774" s="293" t="s">
        <v>13480</v>
      </c>
      <c r="F2774" s="293" t="s">
        <v>4750</v>
      </c>
      <c r="G2774" s="291">
        <v>60</v>
      </c>
      <c r="H2774" s="292">
        <v>0</v>
      </c>
      <c r="I2774" s="293" t="s">
        <v>5200</v>
      </c>
      <c r="J2774" s="293" t="s">
        <v>5201</v>
      </c>
      <c r="K2774" s="293" t="s">
        <v>4737</v>
      </c>
      <c r="L2774" s="293" t="s">
        <v>4840</v>
      </c>
      <c r="M2774" s="293" t="s">
        <v>5220</v>
      </c>
      <c r="N2774" s="293"/>
      <c r="O2774" s="293" t="s">
        <v>18826</v>
      </c>
      <c r="P2774" s="293" t="s">
        <v>13473</v>
      </c>
      <c r="Q2774" s="293" t="s">
        <v>4741</v>
      </c>
    </row>
    <row r="2775" spans="1:17" x14ac:dyDescent="0.25">
      <c r="A2775" s="293" t="s">
        <v>13678</v>
      </c>
      <c r="B2775" s="293" t="s">
        <v>13679</v>
      </c>
      <c r="C2775" s="293" t="s">
        <v>13665</v>
      </c>
      <c r="D2775" s="293"/>
      <c r="E2775" s="293" t="s">
        <v>13480</v>
      </c>
      <c r="F2775" s="293" t="s">
        <v>4750</v>
      </c>
      <c r="G2775" s="291">
        <v>60</v>
      </c>
      <c r="H2775" s="292">
        <v>0</v>
      </c>
      <c r="I2775" s="293" t="s">
        <v>4975</v>
      </c>
      <c r="J2775" s="293" t="s">
        <v>4976</v>
      </c>
      <c r="K2775" s="293" t="s">
        <v>4737</v>
      </c>
      <c r="L2775" s="293" t="s">
        <v>4840</v>
      </c>
      <c r="M2775" s="293" t="s">
        <v>5230</v>
      </c>
      <c r="N2775" s="293"/>
      <c r="O2775" s="293" t="s">
        <v>18826</v>
      </c>
      <c r="P2775" s="293" t="s">
        <v>13473</v>
      </c>
      <c r="Q2775" s="293" t="s">
        <v>4741</v>
      </c>
    </row>
    <row r="2776" spans="1:17" x14ac:dyDescent="0.25">
      <c r="A2776" s="293" t="s">
        <v>13680</v>
      </c>
      <c r="B2776" s="293" t="s">
        <v>13681</v>
      </c>
      <c r="C2776" s="293" t="s">
        <v>13682</v>
      </c>
      <c r="D2776" s="293"/>
      <c r="E2776" s="293" t="s">
        <v>13480</v>
      </c>
      <c r="F2776" s="293" t="s">
        <v>4750</v>
      </c>
      <c r="G2776" s="291">
        <v>60</v>
      </c>
      <c r="H2776" s="292">
        <v>0</v>
      </c>
      <c r="I2776" s="293" t="s">
        <v>5200</v>
      </c>
      <c r="J2776" s="293" t="s">
        <v>5201</v>
      </c>
      <c r="K2776" s="293" t="s">
        <v>4737</v>
      </c>
      <c r="L2776" s="293" t="s">
        <v>4840</v>
      </c>
      <c r="M2776" s="293" t="s">
        <v>5333</v>
      </c>
      <c r="N2776" s="293"/>
      <c r="O2776" s="293" t="s">
        <v>18826</v>
      </c>
      <c r="P2776" s="293" t="s">
        <v>13473</v>
      </c>
      <c r="Q2776" s="293" t="s">
        <v>4741</v>
      </c>
    </row>
    <row r="2777" spans="1:17" x14ac:dyDescent="0.25">
      <c r="A2777" s="293" t="s">
        <v>13683</v>
      </c>
      <c r="B2777" s="293" t="s">
        <v>13684</v>
      </c>
      <c r="C2777" s="293" t="s">
        <v>13685</v>
      </c>
      <c r="D2777" s="293"/>
      <c r="E2777" s="293" t="s">
        <v>13480</v>
      </c>
      <c r="F2777" s="293" t="s">
        <v>4750</v>
      </c>
      <c r="G2777" s="291">
        <v>60</v>
      </c>
      <c r="H2777" s="292">
        <v>0</v>
      </c>
      <c r="I2777" s="293" t="s">
        <v>4975</v>
      </c>
      <c r="J2777" s="293" t="s">
        <v>4976</v>
      </c>
      <c r="K2777" s="293" t="s">
        <v>4737</v>
      </c>
      <c r="L2777" s="293" t="s">
        <v>4840</v>
      </c>
      <c r="M2777" s="293" t="s">
        <v>4909</v>
      </c>
      <c r="N2777" s="293"/>
      <c r="O2777" s="293" t="s">
        <v>18826</v>
      </c>
      <c r="P2777" s="293" t="s">
        <v>13473</v>
      </c>
      <c r="Q2777" s="293" t="s">
        <v>4741</v>
      </c>
    </row>
    <row r="2778" spans="1:17" x14ac:dyDescent="0.25">
      <c r="A2778" s="293" t="s">
        <v>13686</v>
      </c>
      <c r="B2778" s="293" t="s">
        <v>13687</v>
      </c>
      <c r="C2778" s="293" t="s">
        <v>13688</v>
      </c>
      <c r="D2778" s="293"/>
      <c r="E2778" s="293" t="s">
        <v>13480</v>
      </c>
      <c r="F2778" s="293" t="s">
        <v>4750</v>
      </c>
      <c r="G2778" s="291">
        <v>60</v>
      </c>
      <c r="H2778" s="292">
        <v>0</v>
      </c>
      <c r="I2778" s="293" t="s">
        <v>5200</v>
      </c>
      <c r="J2778" s="293" t="s">
        <v>5201</v>
      </c>
      <c r="K2778" s="293" t="s">
        <v>4737</v>
      </c>
      <c r="L2778" s="293" t="s">
        <v>4840</v>
      </c>
      <c r="M2778" s="293" t="s">
        <v>5220</v>
      </c>
      <c r="N2778" s="293"/>
      <c r="O2778" s="293" t="s">
        <v>18826</v>
      </c>
      <c r="P2778" s="293" t="s">
        <v>13473</v>
      </c>
      <c r="Q2778" s="293" t="s">
        <v>4741</v>
      </c>
    </row>
    <row r="2779" spans="1:17" x14ac:dyDescent="0.25">
      <c r="A2779" s="293" t="s">
        <v>13689</v>
      </c>
      <c r="B2779" s="293" t="s">
        <v>13690</v>
      </c>
      <c r="C2779" s="293" t="s">
        <v>13691</v>
      </c>
      <c r="D2779" s="293"/>
      <c r="E2779" s="293" t="s">
        <v>13480</v>
      </c>
      <c r="F2779" s="293" t="s">
        <v>4750</v>
      </c>
      <c r="G2779" s="291">
        <v>60</v>
      </c>
      <c r="H2779" s="292">
        <v>0</v>
      </c>
      <c r="I2779" s="293" t="s">
        <v>4975</v>
      </c>
      <c r="J2779" s="293" t="s">
        <v>4976</v>
      </c>
      <c r="K2779" s="293" t="s">
        <v>4737</v>
      </c>
      <c r="L2779" s="293" t="s">
        <v>4840</v>
      </c>
      <c r="M2779" s="293" t="s">
        <v>5230</v>
      </c>
      <c r="N2779" s="293"/>
      <c r="O2779" s="293" t="s">
        <v>18826</v>
      </c>
      <c r="P2779" s="293" t="s">
        <v>13473</v>
      </c>
      <c r="Q2779" s="293" t="s">
        <v>4741</v>
      </c>
    </row>
    <row r="2780" spans="1:17" x14ac:dyDescent="0.25">
      <c r="A2780" s="293" t="s">
        <v>13692</v>
      </c>
      <c r="B2780" s="293" t="s">
        <v>13693</v>
      </c>
      <c r="C2780" s="293" t="s">
        <v>13694</v>
      </c>
      <c r="D2780" s="293"/>
      <c r="E2780" s="293" t="s">
        <v>13480</v>
      </c>
      <c r="F2780" s="293" t="s">
        <v>4750</v>
      </c>
      <c r="G2780" s="291">
        <v>60</v>
      </c>
      <c r="H2780" s="292">
        <v>0</v>
      </c>
      <c r="I2780" s="293" t="s">
        <v>5200</v>
      </c>
      <c r="J2780" s="293" t="s">
        <v>5201</v>
      </c>
      <c r="K2780" s="293" t="s">
        <v>4737</v>
      </c>
      <c r="L2780" s="293" t="s">
        <v>4840</v>
      </c>
      <c r="M2780" s="293" t="s">
        <v>5202</v>
      </c>
      <c r="N2780" s="293"/>
      <c r="O2780" s="293" t="s">
        <v>18826</v>
      </c>
      <c r="P2780" s="293" t="s">
        <v>13473</v>
      </c>
      <c r="Q2780" s="293" t="s">
        <v>4741</v>
      </c>
    </row>
    <row r="2781" spans="1:17" x14ac:dyDescent="0.25">
      <c r="A2781" s="293" t="s">
        <v>13695</v>
      </c>
      <c r="B2781" s="293" t="s">
        <v>13696</v>
      </c>
      <c r="C2781" s="293" t="s">
        <v>13697</v>
      </c>
      <c r="D2781" s="293"/>
      <c r="E2781" s="293" t="s">
        <v>13480</v>
      </c>
      <c r="F2781" s="293" t="s">
        <v>4750</v>
      </c>
      <c r="G2781" s="291">
        <v>60</v>
      </c>
      <c r="H2781" s="292">
        <v>0</v>
      </c>
      <c r="I2781" s="293" t="s">
        <v>5200</v>
      </c>
      <c r="J2781" s="293" t="s">
        <v>5201</v>
      </c>
      <c r="K2781" s="293" t="s">
        <v>4737</v>
      </c>
      <c r="L2781" s="293" t="s">
        <v>4840</v>
      </c>
      <c r="M2781" s="293" t="s">
        <v>5333</v>
      </c>
      <c r="N2781" s="293"/>
      <c r="O2781" s="293" t="s">
        <v>18826</v>
      </c>
      <c r="P2781" s="293" t="s">
        <v>13473</v>
      </c>
      <c r="Q2781" s="293" t="s">
        <v>4741</v>
      </c>
    </row>
    <row r="2782" spans="1:17" x14ac:dyDescent="0.25">
      <c r="A2782" s="293" t="s">
        <v>13698</v>
      </c>
      <c r="B2782" s="293" t="s">
        <v>13699</v>
      </c>
      <c r="C2782" s="293" t="s">
        <v>13700</v>
      </c>
      <c r="D2782" s="293"/>
      <c r="E2782" s="293" t="s">
        <v>13480</v>
      </c>
      <c r="F2782" s="293" t="s">
        <v>4750</v>
      </c>
      <c r="G2782" s="291">
        <v>60</v>
      </c>
      <c r="H2782" s="292">
        <v>0</v>
      </c>
      <c r="I2782" s="293" t="s">
        <v>5200</v>
      </c>
      <c r="J2782" s="293" t="s">
        <v>5201</v>
      </c>
      <c r="K2782" s="293" t="s">
        <v>4737</v>
      </c>
      <c r="L2782" s="293" t="s">
        <v>4840</v>
      </c>
      <c r="M2782" s="293" t="s">
        <v>5220</v>
      </c>
      <c r="N2782" s="293"/>
      <c r="O2782" s="293" t="s">
        <v>18826</v>
      </c>
      <c r="P2782" s="293" t="s">
        <v>13473</v>
      </c>
      <c r="Q2782" s="293" t="s">
        <v>4741</v>
      </c>
    </row>
    <row r="2783" spans="1:17" x14ac:dyDescent="0.25">
      <c r="A2783" s="293" t="s">
        <v>13701</v>
      </c>
      <c r="B2783" s="293" t="s">
        <v>13702</v>
      </c>
      <c r="C2783" s="293" t="s">
        <v>13703</v>
      </c>
      <c r="D2783" s="293"/>
      <c r="E2783" s="293" t="s">
        <v>13480</v>
      </c>
      <c r="F2783" s="293" t="s">
        <v>4750</v>
      </c>
      <c r="G2783" s="291">
        <v>60</v>
      </c>
      <c r="H2783" s="292">
        <v>0</v>
      </c>
      <c r="I2783" s="293" t="s">
        <v>4975</v>
      </c>
      <c r="J2783" s="293" t="s">
        <v>4976</v>
      </c>
      <c r="K2783" s="293" t="s">
        <v>4737</v>
      </c>
      <c r="L2783" s="293" t="s">
        <v>4840</v>
      </c>
      <c r="M2783" s="293" t="s">
        <v>6026</v>
      </c>
      <c r="N2783" s="293"/>
      <c r="O2783" s="293" t="s">
        <v>18826</v>
      </c>
      <c r="P2783" s="293" t="s">
        <v>13473</v>
      </c>
      <c r="Q2783" s="293" t="s">
        <v>4741</v>
      </c>
    </row>
    <row r="2784" spans="1:17" x14ac:dyDescent="0.25">
      <c r="A2784" s="293" t="s">
        <v>13704</v>
      </c>
      <c r="B2784" s="293" t="s">
        <v>13705</v>
      </c>
      <c r="C2784" s="293" t="s">
        <v>13706</v>
      </c>
      <c r="D2784" s="293"/>
      <c r="E2784" s="293" t="s">
        <v>13480</v>
      </c>
      <c r="F2784" s="293" t="s">
        <v>4750</v>
      </c>
      <c r="G2784" s="291">
        <v>60</v>
      </c>
      <c r="H2784" s="292">
        <v>0</v>
      </c>
      <c r="I2784" s="293" t="s">
        <v>4975</v>
      </c>
      <c r="J2784" s="293" t="s">
        <v>4976</v>
      </c>
      <c r="K2784" s="293" t="s">
        <v>4737</v>
      </c>
      <c r="L2784" s="293" t="s">
        <v>4840</v>
      </c>
      <c r="M2784" s="293" t="s">
        <v>6026</v>
      </c>
      <c r="N2784" s="293"/>
      <c r="O2784" s="293" t="s">
        <v>18826</v>
      </c>
      <c r="P2784" s="293" t="s">
        <v>13473</v>
      </c>
      <c r="Q2784" s="293" t="s">
        <v>4741</v>
      </c>
    </row>
    <row r="2785" spans="1:17" x14ac:dyDescent="0.25">
      <c r="A2785" s="293" t="s">
        <v>13707</v>
      </c>
      <c r="B2785" s="293" t="s">
        <v>13708</v>
      </c>
      <c r="C2785" s="293" t="s">
        <v>13709</v>
      </c>
      <c r="D2785" s="293"/>
      <c r="E2785" s="293" t="s">
        <v>13480</v>
      </c>
      <c r="F2785" s="293" t="s">
        <v>4750</v>
      </c>
      <c r="G2785" s="291">
        <v>60</v>
      </c>
      <c r="H2785" s="292">
        <v>0</v>
      </c>
      <c r="I2785" s="293" t="s">
        <v>5200</v>
      </c>
      <c r="J2785" s="293" t="s">
        <v>5201</v>
      </c>
      <c r="K2785" s="293" t="s">
        <v>4737</v>
      </c>
      <c r="L2785" s="293" t="s">
        <v>4840</v>
      </c>
      <c r="M2785" s="293" t="s">
        <v>5291</v>
      </c>
      <c r="N2785" s="293"/>
      <c r="O2785" s="293" t="s">
        <v>18826</v>
      </c>
      <c r="P2785" s="293" t="s">
        <v>13473</v>
      </c>
      <c r="Q2785" s="293" t="s">
        <v>4741</v>
      </c>
    </row>
    <row r="2786" spans="1:17" x14ac:dyDescent="0.25">
      <c r="A2786" s="293" t="s">
        <v>13710</v>
      </c>
      <c r="B2786" s="293" t="s">
        <v>13711</v>
      </c>
      <c r="C2786" s="293" t="s">
        <v>13712</v>
      </c>
      <c r="D2786" s="293"/>
      <c r="E2786" s="293" t="s">
        <v>13480</v>
      </c>
      <c r="F2786" s="293" t="s">
        <v>4750</v>
      </c>
      <c r="G2786" s="291">
        <v>60</v>
      </c>
      <c r="H2786" s="292">
        <v>0</v>
      </c>
      <c r="I2786" s="293" t="s">
        <v>5200</v>
      </c>
      <c r="J2786" s="293" t="s">
        <v>5201</v>
      </c>
      <c r="K2786" s="293" t="s">
        <v>4737</v>
      </c>
      <c r="L2786" s="293" t="s">
        <v>4840</v>
      </c>
      <c r="M2786" s="293" t="s">
        <v>5210</v>
      </c>
      <c r="N2786" s="293"/>
      <c r="O2786" s="293" t="s">
        <v>18826</v>
      </c>
      <c r="P2786" s="293" t="s">
        <v>13473</v>
      </c>
      <c r="Q2786" s="293" t="s">
        <v>4741</v>
      </c>
    </row>
    <row r="2787" spans="1:17" x14ac:dyDescent="0.25">
      <c r="A2787" s="293" t="s">
        <v>13713</v>
      </c>
      <c r="B2787" s="293" t="s">
        <v>13714</v>
      </c>
      <c r="C2787" s="293" t="s">
        <v>13715</v>
      </c>
      <c r="D2787" s="293"/>
      <c r="E2787" s="293" t="s">
        <v>13480</v>
      </c>
      <c r="F2787" s="293" t="s">
        <v>4750</v>
      </c>
      <c r="G2787" s="291">
        <v>60</v>
      </c>
      <c r="H2787" s="292">
        <v>0</v>
      </c>
      <c r="I2787" s="293" t="s">
        <v>4856</v>
      </c>
      <c r="J2787" s="293" t="s">
        <v>4857</v>
      </c>
      <c r="K2787" s="293" t="s">
        <v>4737</v>
      </c>
      <c r="L2787" s="293" t="s">
        <v>5459</v>
      </c>
      <c r="M2787" s="293" t="s">
        <v>4859</v>
      </c>
      <c r="N2787" s="293"/>
      <c r="O2787" s="293" t="s">
        <v>18826</v>
      </c>
      <c r="P2787" s="293" t="s">
        <v>13473</v>
      </c>
      <c r="Q2787" s="293" t="s">
        <v>4741</v>
      </c>
    </row>
    <row r="2788" spans="1:17" x14ac:dyDescent="0.25">
      <c r="A2788" s="293" t="s">
        <v>13716</v>
      </c>
      <c r="B2788" s="293" t="s">
        <v>13717</v>
      </c>
      <c r="C2788" s="293" t="s">
        <v>13718</v>
      </c>
      <c r="D2788" s="293"/>
      <c r="E2788" s="293" t="s">
        <v>13480</v>
      </c>
      <c r="F2788" s="293" t="s">
        <v>4750</v>
      </c>
      <c r="G2788" s="291">
        <v>60</v>
      </c>
      <c r="H2788" s="292">
        <v>0</v>
      </c>
      <c r="I2788" s="293" t="s">
        <v>4856</v>
      </c>
      <c r="J2788" s="293" t="s">
        <v>4857</v>
      </c>
      <c r="K2788" s="293" t="s">
        <v>4737</v>
      </c>
      <c r="L2788" s="293" t="s">
        <v>4858</v>
      </c>
      <c r="M2788" s="293" t="s">
        <v>4859</v>
      </c>
      <c r="N2788" s="293"/>
      <c r="O2788" s="293" t="s">
        <v>18826</v>
      </c>
      <c r="P2788" s="293" t="s">
        <v>13473</v>
      </c>
      <c r="Q2788" s="293" t="s">
        <v>4741</v>
      </c>
    </row>
    <row r="2789" spans="1:17" x14ac:dyDescent="0.25">
      <c r="A2789" s="293" t="s">
        <v>13719</v>
      </c>
      <c r="B2789" s="293" t="s">
        <v>13720</v>
      </c>
      <c r="C2789" s="293" t="s">
        <v>13721</v>
      </c>
      <c r="D2789" s="293"/>
      <c r="E2789" s="293" t="s">
        <v>13480</v>
      </c>
      <c r="F2789" s="293" t="s">
        <v>4750</v>
      </c>
      <c r="G2789" s="291">
        <v>60</v>
      </c>
      <c r="H2789" s="292">
        <v>0</v>
      </c>
      <c r="I2789" s="293" t="s">
        <v>4975</v>
      </c>
      <c r="J2789" s="293" t="s">
        <v>4976</v>
      </c>
      <c r="K2789" s="293" t="s">
        <v>4737</v>
      </c>
      <c r="L2789" s="293" t="s">
        <v>4840</v>
      </c>
      <c r="M2789" s="293" t="s">
        <v>5310</v>
      </c>
      <c r="N2789" s="293"/>
      <c r="O2789" s="293" t="s">
        <v>18826</v>
      </c>
      <c r="P2789" s="293" t="s">
        <v>13473</v>
      </c>
      <c r="Q2789" s="293" t="s">
        <v>4741</v>
      </c>
    </row>
    <row r="2790" spans="1:17" x14ac:dyDescent="0.25">
      <c r="A2790" s="293" t="s">
        <v>13722</v>
      </c>
      <c r="B2790" s="293" t="s">
        <v>13723</v>
      </c>
      <c r="C2790" s="293" t="s">
        <v>13724</v>
      </c>
      <c r="D2790" s="293"/>
      <c r="E2790" s="293" t="s">
        <v>13480</v>
      </c>
      <c r="F2790" s="293" t="s">
        <v>4750</v>
      </c>
      <c r="G2790" s="291">
        <v>60</v>
      </c>
      <c r="H2790" s="292">
        <v>0</v>
      </c>
      <c r="I2790" s="293" t="s">
        <v>5200</v>
      </c>
      <c r="J2790" s="293" t="s">
        <v>5201</v>
      </c>
      <c r="K2790" s="293" t="s">
        <v>4737</v>
      </c>
      <c r="L2790" s="293" t="s">
        <v>4840</v>
      </c>
      <c r="M2790" s="293" t="s">
        <v>5202</v>
      </c>
      <c r="N2790" s="293"/>
      <c r="O2790" s="293" t="s">
        <v>18826</v>
      </c>
      <c r="P2790" s="293" t="s">
        <v>13473</v>
      </c>
      <c r="Q2790" s="293" t="s">
        <v>4741</v>
      </c>
    </row>
    <row r="2791" spans="1:17" x14ac:dyDescent="0.25">
      <c r="A2791" s="293" t="s">
        <v>13725</v>
      </c>
      <c r="B2791" s="293" t="s">
        <v>13726</v>
      </c>
      <c r="C2791" s="293" t="s">
        <v>13562</v>
      </c>
      <c r="D2791" s="293"/>
      <c r="E2791" s="293" t="s">
        <v>13480</v>
      </c>
      <c r="F2791" s="293" t="s">
        <v>4750</v>
      </c>
      <c r="G2791" s="291">
        <v>60</v>
      </c>
      <c r="H2791" s="292">
        <v>0</v>
      </c>
      <c r="I2791" s="293" t="s">
        <v>5200</v>
      </c>
      <c r="J2791" s="293" t="s">
        <v>5201</v>
      </c>
      <c r="K2791" s="293" t="s">
        <v>4737</v>
      </c>
      <c r="L2791" s="293" t="s">
        <v>4840</v>
      </c>
      <c r="M2791" s="293" t="s">
        <v>5310</v>
      </c>
      <c r="N2791" s="293"/>
      <c r="O2791" s="293" t="s">
        <v>18826</v>
      </c>
      <c r="P2791" s="293" t="s">
        <v>13473</v>
      </c>
      <c r="Q2791" s="293" t="s">
        <v>4741</v>
      </c>
    </row>
    <row r="2792" spans="1:17" x14ac:dyDescent="0.25">
      <c r="A2792" s="293" t="s">
        <v>13727</v>
      </c>
      <c r="B2792" s="293" t="s">
        <v>13728</v>
      </c>
      <c r="C2792" s="293" t="s">
        <v>13729</v>
      </c>
      <c r="D2792" s="293"/>
      <c r="E2792" s="293" t="s">
        <v>4973</v>
      </c>
      <c r="F2792" s="293"/>
      <c r="G2792" s="291"/>
      <c r="H2792" s="292">
        <v>0</v>
      </c>
      <c r="I2792" s="293" t="s">
        <v>4975</v>
      </c>
      <c r="J2792" s="293" t="s">
        <v>4976</v>
      </c>
      <c r="K2792" s="293" t="s">
        <v>4737</v>
      </c>
      <c r="L2792" s="293" t="s">
        <v>4840</v>
      </c>
      <c r="M2792" s="293" t="s">
        <v>5310</v>
      </c>
      <c r="N2792" s="293" t="s">
        <v>13730</v>
      </c>
      <c r="O2792" s="293" t="s">
        <v>18826</v>
      </c>
      <c r="P2792" s="293" t="s">
        <v>13473</v>
      </c>
      <c r="Q2792" s="293" t="s">
        <v>4741</v>
      </c>
    </row>
    <row r="2793" spans="1:17" x14ac:dyDescent="0.25">
      <c r="A2793" s="293" t="s">
        <v>13731</v>
      </c>
      <c r="B2793" s="293" t="s">
        <v>13732</v>
      </c>
      <c r="C2793" s="293" t="s">
        <v>13733</v>
      </c>
      <c r="D2793" s="293"/>
      <c r="E2793" s="293" t="s">
        <v>13480</v>
      </c>
      <c r="F2793" s="293" t="s">
        <v>4750</v>
      </c>
      <c r="G2793" s="291">
        <v>60</v>
      </c>
      <c r="H2793" s="292">
        <v>0</v>
      </c>
      <c r="I2793" s="293" t="s">
        <v>5200</v>
      </c>
      <c r="J2793" s="293" t="s">
        <v>5201</v>
      </c>
      <c r="K2793" s="293" t="s">
        <v>4737</v>
      </c>
      <c r="L2793" s="293" t="s">
        <v>4840</v>
      </c>
      <c r="M2793" s="293" t="s">
        <v>5220</v>
      </c>
      <c r="N2793" s="293"/>
      <c r="O2793" s="293" t="s">
        <v>18826</v>
      </c>
      <c r="P2793" s="293" t="s">
        <v>13473</v>
      </c>
      <c r="Q2793" s="293" t="s">
        <v>4741</v>
      </c>
    </row>
    <row r="2794" spans="1:17" x14ac:dyDescent="0.25">
      <c r="A2794" s="293" t="s">
        <v>13734</v>
      </c>
      <c r="B2794" s="293" t="s">
        <v>13735</v>
      </c>
      <c r="C2794" s="293" t="s">
        <v>13736</v>
      </c>
      <c r="D2794" s="293"/>
      <c r="E2794" s="293" t="s">
        <v>13480</v>
      </c>
      <c r="F2794" s="293" t="s">
        <v>4750</v>
      </c>
      <c r="G2794" s="291">
        <v>60</v>
      </c>
      <c r="H2794" s="292">
        <v>0</v>
      </c>
      <c r="I2794" s="293" t="s">
        <v>5200</v>
      </c>
      <c r="J2794" s="293" t="s">
        <v>5201</v>
      </c>
      <c r="K2794" s="293" t="s">
        <v>4737</v>
      </c>
      <c r="L2794" s="293" t="s">
        <v>4840</v>
      </c>
      <c r="M2794" s="293" t="s">
        <v>5333</v>
      </c>
      <c r="N2794" s="293"/>
      <c r="O2794" s="293" t="s">
        <v>18826</v>
      </c>
      <c r="P2794" s="293" t="s">
        <v>13473</v>
      </c>
      <c r="Q2794" s="293" t="s">
        <v>4741</v>
      </c>
    </row>
    <row r="2795" spans="1:17" x14ac:dyDescent="0.25">
      <c r="A2795" s="293" t="s">
        <v>13737</v>
      </c>
      <c r="B2795" s="293" t="s">
        <v>13738</v>
      </c>
      <c r="C2795" s="293" t="s">
        <v>13739</v>
      </c>
      <c r="D2795" s="293"/>
      <c r="E2795" s="293" t="s">
        <v>13480</v>
      </c>
      <c r="F2795" s="293" t="s">
        <v>4750</v>
      </c>
      <c r="G2795" s="291">
        <v>60</v>
      </c>
      <c r="H2795" s="292">
        <v>0</v>
      </c>
      <c r="I2795" s="293" t="s">
        <v>5200</v>
      </c>
      <c r="J2795" s="293" t="s">
        <v>5201</v>
      </c>
      <c r="K2795" s="293" t="s">
        <v>4737</v>
      </c>
      <c r="L2795" s="293" t="s">
        <v>4840</v>
      </c>
      <c r="M2795" s="293" t="s">
        <v>5202</v>
      </c>
      <c r="N2795" s="293"/>
      <c r="O2795" s="293" t="s">
        <v>18826</v>
      </c>
      <c r="P2795" s="293" t="s">
        <v>13473</v>
      </c>
      <c r="Q2795" s="293" t="s">
        <v>4741</v>
      </c>
    </row>
    <row r="2796" spans="1:17" x14ac:dyDescent="0.25">
      <c r="A2796" s="293" t="s">
        <v>13740</v>
      </c>
      <c r="B2796" s="293" t="s">
        <v>13741</v>
      </c>
      <c r="C2796" s="293" t="s">
        <v>13742</v>
      </c>
      <c r="D2796" s="293"/>
      <c r="E2796" s="293" t="s">
        <v>13480</v>
      </c>
      <c r="F2796" s="293" t="s">
        <v>4750</v>
      </c>
      <c r="G2796" s="291">
        <v>60</v>
      </c>
      <c r="H2796" s="292">
        <v>0</v>
      </c>
      <c r="I2796" s="293" t="s">
        <v>4975</v>
      </c>
      <c r="J2796" s="293" t="s">
        <v>4976</v>
      </c>
      <c r="K2796" s="293" t="s">
        <v>4737</v>
      </c>
      <c r="L2796" s="293" t="s">
        <v>4840</v>
      </c>
      <c r="M2796" s="293" t="s">
        <v>5230</v>
      </c>
      <c r="N2796" s="293" t="s">
        <v>11242</v>
      </c>
      <c r="O2796" s="293" t="s">
        <v>18826</v>
      </c>
      <c r="P2796" s="293" t="s">
        <v>13473</v>
      </c>
      <c r="Q2796" s="293" t="s">
        <v>4741</v>
      </c>
    </row>
    <row r="2797" spans="1:17" x14ac:dyDescent="0.25">
      <c r="A2797" s="293" t="s">
        <v>13743</v>
      </c>
      <c r="B2797" s="293" t="s">
        <v>13744</v>
      </c>
      <c r="C2797" s="293" t="s">
        <v>13745</v>
      </c>
      <c r="D2797" s="293"/>
      <c r="E2797" s="293" t="s">
        <v>13480</v>
      </c>
      <c r="F2797" s="293" t="s">
        <v>4750</v>
      </c>
      <c r="G2797" s="291">
        <v>60</v>
      </c>
      <c r="H2797" s="292">
        <v>0</v>
      </c>
      <c r="I2797" s="293" t="s">
        <v>5200</v>
      </c>
      <c r="J2797" s="293" t="s">
        <v>5201</v>
      </c>
      <c r="K2797" s="293" t="s">
        <v>4737</v>
      </c>
      <c r="L2797" s="293" t="s">
        <v>4840</v>
      </c>
      <c r="M2797" s="293" t="s">
        <v>10975</v>
      </c>
      <c r="N2797" s="293" t="s">
        <v>6127</v>
      </c>
      <c r="O2797" s="293" t="s">
        <v>18826</v>
      </c>
      <c r="P2797" s="293" t="s">
        <v>13473</v>
      </c>
      <c r="Q2797" s="293" t="s">
        <v>4741</v>
      </c>
    </row>
    <row r="2798" spans="1:17" x14ac:dyDescent="0.25">
      <c r="A2798" s="293" t="s">
        <v>13746</v>
      </c>
      <c r="B2798" s="293" t="s">
        <v>13747</v>
      </c>
      <c r="C2798" s="293" t="s">
        <v>13748</v>
      </c>
      <c r="D2798" s="293"/>
      <c r="E2798" s="293" t="s">
        <v>13480</v>
      </c>
      <c r="F2798" s="293" t="s">
        <v>4750</v>
      </c>
      <c r="G2798" s="291">
        <v>60</v>
      </c>
      <c r="H2798" s="292">
        <v>0</v>
      </c>
      <c r="I2798" s="293" t="s">
        <v>4975</v>
      </c>
      <c r="J2798" s="293" t="s">
        <v>4976</v>
      </c>
      <c r="K2798" s="293" t="s">
        <v>4737</v>
      </c>
      <c r="L2798" s="293" t="s">
        <v>4840</v>
      </c>
      <c r="M2798" s="293" t="s">
        <v>5230</v>
      </c>
      <c r="N2798" s="293" t="s">
        <v>11148</v>
      </c>
      <c r="O2798" s="293" t="s">
        <v>18826</v>
      </c>
      <c r="P2798" s="293" t="s">
        <v>13473</v>
      </c>
      <c r="Q2798" s="293" t="s">
        <v>4741</v>
      </c>
    </row>
    <row r="2799" spans="1:17" x14ac:dyDescent="0.25">
      <c r="A2799" s="293" t="s">
        <v>13749</v>
      </c>
      <c r="B2799" s="293" t="s">
        <v>13750</v>
      </c>
      <c r="C2799" s="293" t="s">
        <v>13751</v>
      </c>
      <c r="D2799" s="293"/>
      <c r="E2799" s="293" t="s">
        <v>13480</v>
      </c>
      <c r="F2799" s="293" t="s">
        <v>4750</v>
      </c>
      <c r="G2799" s="291">
        <v>60</v>
      </c>
      <c r="H2799" s="292">
        <v>0</v>
      </c>
      <c r="I2799" s="293" t="s">
        <v>5200</v>
      </c>
      <c r="J2799" s="293" t="s">
        <v>5201</v>
      </c>
      <c r="K2799" s="293" t="s">
        <v>4737</v>
      </c>
      <c r="L2799" s="293" t="s">
        <v>4840</v>
      </c>
      <c r="M2799" s="293" t="s">
        <v>5333</v>
      </c>
      <c r="N2799" s="293"/>
      <c r="O2799" s="293" t="s">
        <v>18826</v>
      </c>
      <c r="P2799" s="293" t="s">
        <v>13473</v>
      </c>
      <c r="Q2799" s="293" t="s">
        <v>4741</v>
      </c>
    </row>
    <row r="2800" spans="1:17" x14ac:dyDescent="0.25">
      <c r="A2800" s="293" t="s">
        <v>13752</v>
      </c>
      <c r="B2800" s="293" t="s">
        <v>13753</v>
      </c>
      <c r="C2800" s="293" t="s">
        <v>13754</v>
      </c>
      <c r="D2800" s="293"/>
      <c r="E2800" s="293" t="s">
        <v>13480</v>
      </c>
      <c r="F2800" s="293" t="s">
        <v>4750</v>
      </c>
      <c r="G2800" s="291">
        <v>60</v>
      </c>
      <c r="H2800" s="292">
        <v>0</v>
      </c>
      <c r="I2800" s="293" t="s">
        <v>5200</v>
      </c>
      <c r="J2800" s="293" t="s">
        <v>5201</v>
      </c>
      <c r="K2800" s="293" t="s">
        <v>4737</v>
      </c>
      <c r="L2800" s="293" t="s">
        <v>4840</v>
      </c>
      <c r="M2800" s="293" t="s">
        <v>13754</v>
      </c>
      <c r="N2800" s="293"/>
      <c r="O2800" s="293" t="s">
        <v>18826</v>
      </c>
      <c r="P2800" s="293" t="s">
        <v>13473</v>
      </c>
      <c r="Q2800" s="293" t="s">
        <v>4741</v>
      </c>
    </row>
    <row r="2801" spans="1:17" x14ac:dyDescent="0.25">
      <c r="A2801" s="293" t="s">
        <v>13755</v>
      </c>
      <c r="B2801" s="293" t="s">
        <v>13756</v>
      </c>
      <c r="C2801" s="293" t="s">
        <v>13757</v>
      </c>
      <c r="D2801" s="293"/>
      <c r="E2801" s="293" t="s">
        <v>13480</v>
      </c>
      <c r="F2801" s="293" t="s">
        <v>4750</v>
      </c>
      <c r="G2801" s="291">
        <v>60</v>
      </c>
      <c r="H2801" s="292">
        <v>0</v>
      </c>
      <c r="I2801" s="293" t="s">
        <v>4975</v>
      </c>
      <c r="J2801" s="293" t="s">
        <v>4976</v>
      </c>
      <c r="K2801" s="293" t="s">
        <v>4737</v>
      </c>
      <c r="L2801" s="293" t="s">
        <v>4840</v>
      </c>
      <c r="M2801" s="293" t="s">
        <v>5230</v>
      </c>
      <c r="N2801" s="293"/>
      <c r="O2801" s="293" t="s">
        <v>18826</v>
      </c>
      <c r="P2801" s="293" t="s">
        <v>13473</v>
      </c>
      <c r="Q2801" s="293" t="s">
        <v>4741</v>
      </c>
    </row>
    <row r="2802" spans="1:17" x14ac:dyDescent="0.25">
      <c r="A2802" s="293" t="s">
        <v>13758</v>
      </c>
      <c r="B2802" s="293" t="s">
        <v>13759</v>
      </c>
      <c r="C2802" s="293" t="s">
        <v>13760</v>
      </c>
      <c r="D2802" s="293"/>
      <c r="E2802" s="293" t="s">
        <v>13480</v>
      </c>
      <c r="F2802" s="293" t="s">
        <v>4750</v>
      </c>
      <c r="G2802" s="291">
        <v>60</v>
      </c>
      <c r="H2802" s="292">
        <v>0</v>
      </c>
      <c r="I2802" s="293" t="s">
        <v>5200</v>
      </c>
      <c r="J2802" s="293" t="s">
        <v>5201</v>
      </c>
      <c r="K2802" s="293" t="s">
        <v>4737</v>
      </c>
      <c r="L2802" s="293" t="s">
        <v>4840</v>
      </c>
      <c r="M2802" s="293" t="s">
        <v>13760</v>
      </c>
      <c r="N2802" s="293"/>
      <c r="O2802" s="293" t="s">
        <v>18826</v>
      </c>
      <c r="P2802" s="293" t="s">
        <v>13473</v>
      </c>
      <c r="Q2802" s="293" t="s">
        <v>4741</v>
      </c>
    </row>
    <row r="2803" spans="1:17" x14ac:dyDescent="0.25">
      <c r="A2803" s="293" t="s">
        <v>13761</v>
      </c>
      <c r="B2803" s="293" t="s">
        <v>13762</v>
      </c>
      <c r="C2803" s="293" t="s">
        <v>13763</v>
      </c>
      <c r="D2803" s="293"/>
      <c r="E2803" s="293" t="s">
        <v>13480</v>
      </c>
      <c r="F2803" s="293" t="s">
        <v>4750</v>
      </c>
      <c r="G2803" s="291">
        <v>60</v>
      </c>
      <c r="H2803" s="292">
        <v>0</v>
      </c>
      <c r="I2803" s="293" t="s">
        <v>5200</v>
      </c>
      <c r="J2803" s="293" t="s">
        <v>5201</v>
      </c>
      <c r="K2803" s="293" t="s">
        <v>4737</v>
      </c>
      <c r="L2803" s="293" t="s">
        <v>4840</v>
      </c>
      <c r="M2803" s="293" t="s">
        <v>5202</v>
      </c>
      <c r="N2803" s="293"/>
      <c r="O2803" s="293" t="s">
        <v>18826</v>
      </c>
      <c r="P2803" s="293" t="s">
        <v>13473</v>
      </c>
      <c r="Q2803" s="293" t="s">
        <v>4741</v>
      </c>
    </row>
    <row r="2804" spans="1:17" x14ac:dyDescent="0.25">
      <c r="A2804" s="293" t="s">
        <v>13764</v>
      </c>
      <c r="B2804" s="293" t="s">
        <v>13765</v>
      </c>
      <c r="C2804" s="293" t="s">
        <v>13766</v>
      </c>
      <c r="D2804" s="293"/>
      <c r="E2804" s="293" t="s">
        <v>13035</v>
      </c>
      <c r="F2804" s="293" t="s">
        <v>4750</v>
      </c>
      <c r="G2804" s="291">
        <v>60</v>
      </c>
      <c r="H2804" s="292">
        <v>0</v>
      </c>
      <c r="I2804" s="293" t="s">
        <v>5200</v>
      </c>
      <c r="J2804" s="293" t="s">
        <v>5201</v>
      </c>
      <c r="K2804" s="293" t="s">
        <v>4737</v>
      </c>
      <c r="L2804" s="293" t="s">
        <v>4840</v>
      </c>
      <c r="M2804" s="293" t="s">
        <v>10975</v>
      </c>
      <c r="N2804" s="293"/>
      <c r="O2804" s="293" t="s">
        <v>18826</v>
      </c>
      <c r="P2804" s="293" t="s">
        <v>13473</v>
      </c>
      <c r="Q2804" s="293" t="s">
        <v>4741</v>
      </c>
    </row>
    <row r="2805" spans="1:17" x14ac:dyDescent="0.25">
      <c r="A2805" s="293" t="s">
        <v>13767</v>
      </c>
      <c r="B2805" s="293" t="s">
        <v>13768</v>
      </c>
      <c r="C2805" s="293" t="s">
        <v>13769</v>
      </c>
      <c r="D2805" s="293"/>
      <c r="E2805" s="293" t="s">
        <v>13480</v>
      </c>
      <c r="F2805" s="293" t="s">
        <v>4750</v>
      </c>
      <c r="G2805" s="291">
        <v>60</v>
      </c>
      <c r="H2805" s="292">
        <v>0</v>
      </c>
      <c r="I2805" s="293" t="s">
        <v>4975</v>
      </c>
      <c r="J2805" s="293" t="s">
        <v>4976</v>
      </c>
      <c r="K2805" s="293" t="s">
        <v>4737</v>
      </c>
      <c r="L2805" s="293" t="s">
        <v>4840</v>
      </c>
      <c r="M2805" s="293" t="s">
        <v>4909</v>
      </c>
      <c r="N2805" s="293"/>
      <c r="O2805" s="293" t="s">
        <v>18826</v>
      </c>
      <c r="P2805" s="293" t="s">
        <v>13473</v>
      </c>
      <c r="Q2805" s="293" t="s">
        <v>4741</v>
      </c>
    </row>
    <row r="2806" spans="1:17" x14ac:dyDescent="0.25">
      <c r="A2806" s="293" t="s">
        <v>13770</v>
      </c>
      <c r="B2806" s="293" t="s">
        <v>13771</v>
      </c>
      <c r="C2806" s="293" t="s">
        <v>13772</v>
      </c>
      <c r="D2806" s="293"/>
      <c r="E2806" s="293" t="s">
        <v>13480</v>
      </c>
      <c r="F2806" s="293" t="s">
        <v>4750</v>
      </c>
      <c r="G2806" s="291">
        <v>60</v>
      </c>
      <c r="H2806" s="292">
        <v>0</v>
      </c>
      <c r="I2806" s="293" t="s">
        <v>5200</v>
      </c>
      <c r="J2806" s="293" t="s">
        <v>5201</v>
      </c>
      <c r="K2806" s="293" t="s">
        <v>4737</v>
      </c>
      <c r="L2806" s="293" t="s">
        <v>4840</v>
      </c>
      <c r="M2806" s="293" t="s">
        <v>5333</v>
      </c>
      <c r="N2806" s="293" t="s">
        <v>11553</v>
      </c>
      <c r="O2806" s="293" t="s">
        <v>18826</v>
      </c>
      <c r="P2806" s="293" t="s">
        <v>13473</v>
      </c>
      <c r="Q2806" s="293" t="s">
        <v>4741</v>
      </c>
    </row>
    <row r="2807" spans="1:17" x14ac:dyDescent="0.25">
      <c r="A2807" s="293" t="s">
        <v>13773</v>
      </c>
      <c r="B2807" s="293" t="s">
        <v>13774</v>
      </c>
      <c r="C2807" s="293" t="s">
        <v>13775</v>
      </c>
      <c r="D2807" s="293"/>
      <c r="E2807" s="293" t="s">
        <v>13035</v>
      </c>
      <c r="F2807" s="293" t="s">
        <v>4750</v>
      </c>
      <c r="G2807" s="291">
        <v>60</v>
      </c>
      <c r="H2807" s="292">
        <v>0</v>
      </c>
      <c r="I2807" s="293" t="s">
        <v>5200</v>
      </c>
      <c r="J2807" s="293" t="s">
        <v>5201</v>
      </c>
      <c r="K2807" s="293" t="s">
        <v>4737</v>
      </c>
      <c r="L2807" s="293" t="s">
        <v>4840</v>
      </c>
      <c r="M2807" s="293" t="s">
        <v>5210</v>
      </c>
      <c r="N2807" s="293"/>
      <c r="O2807" s="293" t="s">
        <v>18826</v>
      </c>
      <c r="P2807" s="293" t="s">
        <v>13473</v>
      </c>
      <c r="Q2807" s="293" t="s">
        <v>4741</v>
      </c>
    </row>
    <row r="2808" spans="1:17" x14ac:dyDescent="0.25">
      <c r="A2808" s="293" t="s">
        <v>13776</v>
      </c>
      <c r="B2808" s="293" t="s">
        <v>13777</v>
      </c>
      <c r="C2808" s="293" t="s">
        <v>13778</v>
      </c>
      <c r="D2808" s="293"/>
      <c r="E2808" s="293" t="s">
        <v>13035</v>
      </c>
      <c r="F2808" s="293" t="s">
        <v>4750</v>
      </c>
      <c r="G2808" s="291">
        <v>60</v>
      </c>
      <c r="H2808" s="292">
        <v>0</v>
      </c>
      <c r="I2808" s="293" t="s">
        <v>4975</v>
      </c>
      <c r="J2808" s="293" t="s">
        <v>4976</v>
      </c>
      <c r="K2808" s="293" t="s">
        <v>4737</v>
      </c>
      <c r="L2808" s="293" t="s">
        <v>4840</v>
      </c>
      <c r="M2808" s="293" t="s">
        <v>5220</v>
      </c>
      <c r="N2808" s="293"/>
      <c r="O2808" s="293" t="s">
        <v>18826</v>
      </c>
      <c r="P2808" s="293" t="s">
        <v>13473</v>
      </c>
      <c r="Q2808" s="293" t="s">
        <v>4741</v>
      </c>
    </row>
    <row r="2809" spans="1:17" x14ac:dyDescent="0.25">
      <c r="A2809" s="293" t="s">
        <v>13779</v>
      </c>
      <c r="B2809" s="293" t="s">
        <v>13780</v>
      </c>
      <c r="C2809" s="293" t="s">
        <v>13781</v>
      </c>
      <c r="D2809" s="293"/>
      <c r="E2809" s="293" t="s">
        <v>13035</v>
      </c>
      <c r="F2809" s="293" t="s">
        <v>4750</v>
      </c>
      <c r="G2809" s="291">
        <v>60</v>
      </c>
      <c r="H2809" s="292">
        <v>0</v>
      </c>
      <c r="I2809" s="293" t="s">
        <v>5200</v>
      </c>
      <c r="J2809" s="293" t="s">
        <v>5201</v>
      </c>
      <c r="K2809" s="293" t="s">
        <v>4737</v>
      </c>
      <c r="L2809" s="293" t="s">
        <v>4840</v>
      </c>
      <c r="M2809" s="293" t="s">
        <v>4852</v>
      </c>
      <c r="N2809" s="293"/>
      <c r="O2809" s="293" t="s">
        <v>18826</v>
      </c>
      <c r="P2809" s="293" t="s">
        <v>13473</v>
      </c>
      <c r="Q2809" s="293" t="s">
        <v>4741</v>
      </c>
    </row>
    <row r="2810" spans="1:17" x14ac:dyDescent="0.25">
      <c r="A2810" s="293" t="s">
        <v>13782</v>
      </c>
      <c r="B2810" s="293" t="s">
        <v>13783</v>
      </c>
      <c r="C2810" s="293" t="s">
        <v>13784</v>
      </c>
      <c r="D2810" s="293"/>
      <c r="E2810" s="293" t="s">
        <v>13035</v>
      </c>
      <c r="F2810" s="293" t="s">
        <v>4750</v>
      </c>
      <c r="G2810" s="291">
        <v>60</v>
      </c>
      <c r="H2810" s="292">
        <v>0</v>
      </c>
      <c r="I2810" s="293" t="s">
        <v>4975</v>
      </c>
      <c r="J2810" s="293" t="s">
        <v>4976</v>
      </c>
      <c r="K2810" s="293" t="s">
        <v>4737</v>
      </c>
      <c r="L2810" s="293" t="s">
        <v>4840</v>
      </c>
      <c r="M2810" s="293" t="s">
        <v>5230</v>
      </c>
      <c r="N2810" s="293"/>
      <c r="O2810" s="293" t="s">
        <v>18826</v>
      </c>
      <c r="P2810" s="293" t="s">
        <v>13473</v>
      </c>
      <c r="Q2810" s="293" t="s">
        <v>4741</v>
      </c>
    </row>
    <row r="2811" spans="1:17" x14ac:dyDescent="0.25">
      <c r="A2811" s="293" t="s">
        <v>13785</v>
      </c>
      <c r="B2811" s="293" t="s">
        <v>13786</v>
      </c>
      <c r="C2811" s="293" t="s">
        <v>13787</v>
      </c>
      <c r="D2811" s="293"/>
      <c r="E2811" s="293" t="s">
        <v>4973</v>
      </c>
      <c r="F2811" s="293" t="s">
        <v>4750</v>
      </c>
      <c r="G2811" s="291">
        <v>60</v>
      </c>
      <c r="H2811" s="292">
        <v>0</v>
      </c>
      <c r="I2811" s="293" t="s">
        <v>4975</v>
      </c>
      <c r="J2811" s="293" t="s">
        <v>4976</v>
      </c>
      <c r="K2811" s="293" t="s">
        <v>4737</v>
      </c>
      <c r="L2811" s="293" t="s">
        <v>4840</v>
      </c>
      <c r="M2811" s="293" t="s">
        <v>5230</v>
      </c>
      <c r="N2811" s="293" t="s">
        <v>13788</v>
      </c>
      <c r="O2811" s="293" t="s">
        <v>18826</v>
      </c>
      <c r="P2811" s="293" t="s">
        <v>13473</v>
      </c>
      <c r="Q2811" s="293" t="s">
        <v>4741</v>
      </c>
    </row>
    <row r="2812" spans="1:17" x14ac:dyDescent="0.25">
      <c r="A2812" s="293" t="s">
        <v>13789</v>
      </c>
      <c r="B2812" s="293" t="s">
        <v>4519</v>
      </c>
      <c r="C2812" s="293" t="s">
        <v>13790</v>
      </c>
      <c r="D2812" s="293"/>
      <c r="E2812" s="293" t="s">
        <v>4745</v>
      </c>
      <c r="F2812" s="293" t="s">
        <v>12169</v>
      </c>
      <c r="G2812" s="291">
        <v>60</v>
      </c>
      <c r="H2812" s="292">
        <v>0</v>
      </c>
      <c r="I2812" s="293" t="s">
        <v>4828</v>
      </c>
      <c r="J2812" s="293" t="s">
        <v>4829</v>
      </c>
      <c r="K2812" s="293" t="s">
        <v>4737</v>
      </c>
      <c r="L2812" s="293" t="s">
        <v>4738</v>
      </c>
      <c r="M2812" s="293" t="s">
        <v>4824</v>
      </c>
      <c r="N2812" s="293"/>
      <c r="O2812" s="293" t="s">
        <v>13789</v>
      </c>
      <c r="P2812" s="293" t="s">
        <v>4519</v>
      </c>
      <c r="Q2812" s="293" t="s">
        <v>4741</v>
      </c>
    </row>
    <row r="2813" spans="1:17" x14ac:dyDescent="0.25">
      <c r="A2813" s="293" t="s">
        <v>116</v>
      </c>
      <c r="B2813" s="293" t="s">
        <v>1847</v>
      </c>
      <c r="C2813" s="293" t="s">
        <v>13791</v>
      </c>
      <c r="D2813" s="293"/>
      <c r="E2813" s="293" t="s">
        <v>7186</v>
      </c>
      <c r="F2813" s="293" t="s">
        <v>13792</v>
      </c>
      <c r="G2813" s="291"/>
      <c r="H2813" s="292">
        <v>0</v>
      </c>
      <c r="I2813" s="293" t="s">
        <v>5200</v>
      </c>
      <c r="J2813" s="293" t="s">
        <v>5201</v>
      </c>
      <c r="K2813" s="293" t="s">
        <v>4737</v>
      </c>
      <c r="L2813" s="293" t="s">
        <v>4840</v>
      </c>
      <c r="M2813" s="293" t="s">
        <v>5333</v>
      </c>
      <c r="N2813" s="293" t="s">
        <v>13793</v>
      </c>
      <c r="O2813" s="293" t="s">
        <v>116</v>
      </c>
      <c r="P2813" s="293" t="s">
        <v>1847</v>
      </c>
      <c r="Q2813" s="293" t="s">
        <v>4741</v>
      </c>
    </row>
    <row r="2814" spans="1:17" x14ac:dyDescent="0.25">
      <c r="A2814" s="293" t="s">
        <v>13794</v>
      </c>
      <c r="B2814" s="293" t="s">
        <v>13795</v>
      </c>
      <c r="C2814" s="293" t="s">
        <v>13796</v>
      </c>
      <c r="D2814" s="293" t="s">
        <v>4750</v>
      </c>
      <c r="E2814" s="293" t="s">
        <v>7186</v>
      </c>
      <c r="F2814" s="293"/>
      <c r="G2814" s="291"/>
      <c r="H2814" s="292">
        <v>0</v>
      </c>
      <c r="I2814" s="293" t="s">
        <v>5200</v>
      </c>
      <c r="J2814" s="293" t="s">
        <v>5201</v>
      </c>
      <c r="K2814" s="293" t="s">
        <v>4737</v>
      </c>
      <c r="L2814" s="293" t="s">
        <v>4840</v>
      </c>
      <c r="M2814" s="293" t="s">
        <v>5210</v>
      </c>
      <c r="N2814" s="293"/>
      <c r="O2814" s="293" t="s">
        <v>116</v>
      </c>
      <c r="P2814" s="293" t="s">
        <v>1847</v>
      </c>
      <c r="Q2814" s="293" t="s">
        <v>4741</v>
      </c>
    </row>
    <row r="2815" spans="1:17" x14ac:dyDescent="0.25">
      <c r="A2815" s="293" t="s">
        <v>13797</v>
      </c>
      <c r="B2815" s="293" t="s">
        <v>13798</v>
      </c>
      <c r="C2815" s="293" t="s">
        <v>13799</v>
      </c>
      <c r="D2815" s="293" t="s">
        <v>4750</v>
      </c>
      <c r="E2815" s="293" t="s">
        <v>7186</v>
      </c>
      <c r="F2815" s="293"/>
      <c r="G2815" s="291"/>
      <c r="H2815" s="292">
        <v>0</v>
      </c>
      <c r="I2815" s="293" t="s">
        <v>5200</v>
      </c>
      <c r="J2815" s="293" t="s">
        <v>5201</v>
      </c>
      <c r="K2815" s="293" t="s">
        <v>4737</v>
      </c>
      <c r="L2815" s="293" t="s">
        <v>4840</v>
      </c>
      <c r="M2815" s="293" t="s">
        <v>5210</v>
      </c>
      <c r="N2815" s="293"/>
      <c r="O2815" s="293" t="s">
        <v>116</v>
      </c>
      <c r="P2815" s="293" t="s">
        <v>1847</v>
      </c>
      <c r="Q2815" s="293" t="s">
        <v>4741</v>
      </c>
    </row>
    <row r="2816" spans="1:17" x14ac:dyDescent="0.25">
      <c r="A2816" s="293" t="s">
        <v>13800</v>
      </c>
      <c r="B2816" s="293" t="s">
        <v>1855</v>
      </c>
      <c r="C2816" s="293" t="s">
        <v>13801</v>
      </c>
      <c r="D2816" s="293" t="s">
        <v>4750</v>
      </c>
      <c r="E2816" s="293" t="s">
        <v>7186</v>
      </c>
      <c r="F2816" s="293"/>
      <c r="G2816" s="291"/>
      <c r="H2816" s="292">
        <v>0</v>
      </c>
      <c r="I2816" s="293" t="s">
        <v>5200</v>
      </c>
      <c r="J2816" s="293" t="s">
        <v>5201</v>
      </c>
      <c r="K2816" s="293" t="s">
        <v>4737</v>
      </c>
      <c r="L2816" s="293" t="s">
        <v>4840</v>
      </c>
      <c r="M2816" s="293" t="s">
        <v>5202</v>
      </c>
      <c r="N2816" s="293"/>
      <c r="O2816" s="293" t="s">
        <v>116</v>
      </c>
      <c r="P2816" s="293" t="s">
        <v>1847</v>
      </c>
      <c r="Q2816" s="293" t="s">
        <v>4741</v>
      </c>
    </row>
    <row r="2817" spans="1:17" x14ac:dyDescent="0.25">
      <c r="A2817" s="293" t="s">
        <v>13802</v>
      </c>
      <c r="B2817" s="293" t="s">
        <v>13803</v>
      </c>
      <c r="C2817" s="293" t="s">
        <v>13804</v>
      </c>
      <c r="D2817" s="293" t="s">
        <v>4750</v>
      </c>
      <c r="E2817" s="293" t="s">
        <v>7186</v>
      </c>
      <c r="F2817" s="293"/>
      <c r="G2817" s="291"/>
      <c r="H2817" s="292">
        <v>0</v>
      </c>
      <c r="I2817" s="293" t="s">
        <v>5200</v>
      </c>
      <c r="J2817" s="293" t="s">
        <v>5201</v>
      </c>
      <c r="K2817" s="293" t="s">
        <v>4737</v>
      </c>
      <c r="L2817" s="293" t="s">
        <v>4840</v>
      </c>
      <c r="M2817" s="293" t="s">
        <v>5210</v>
      </c>
      <c r="N2817" s="293"/>
      <c r="O2817" s="293" t="s">
        <v>116</v>
      </c>
      <c r="P2817" s="293" t="s">
        <v>1847</v>
      </c>
      <c r="Q2817" s="293" t="s">
        <v>4741</v>
      </c>
    </row>
    <row r="2818" spans="1:17" x14ac:dyDescent="0.25">
      <c r="A2818" s="293" t="s">
        <v>13805</v>
      </c>
      <c r="B2818" s="293" t="s">
        <v>13806</v>
      </c>
      <c r="C2818" s="293" t="s">
        <v>13807</v>
      </c>
      <c r="D2818" s="293" t="s">
        <v>4750</v>
      </c>
      <c r="E2818" s="293" t="s">
        <v>7186</v>
      </c>
      <c r="F2818" s="293"/>
      <c r="G2818" s="291"/>
      <c r="H2818" s="292">
        <v>0</v>
      </c>
      <c r="I2818" s="293" t="s">
        <v>5200</v>
      </c>
      <c r="J2818" s="293" t="s">
        <v>5201</v>
      </c>
      <c r="K2818" s="293" t="s">
        <v>4737</v>
      </c>
      <c r="L2818" s="293" t="s">
        <v>4840</v>
      </c>
      <c r="M2818" s="293" t="s">
        <v>5210</v>
      </c>
      <c r="N2818" s="293"/>
      <c r="O2818" s="293" t="s">
        <v>116</v>
      </c>
      <c r="P2818" s="293" t="s">
        <v>1847</v>
      </c>
      <c r="Q2818" s="293" t="s">
        <v>4741</v>
      </c>
    </row>
    <row r="2819" spans="1:17" x14ac:dyDescent="0.25">
      <c r="A2819" s="293" t="s">
        <v>13808</v>
      </c>
      <c r="B2819" s="293" t="s">
        <v>13809</v>
      </c>
      <c r="C2819" s="293" t="s">
        <v>13810</v>
      </c>
      <c r="D2819" s="293"/>
      <c r="E2819" s="293" t="s">
        <v>4745</v>
      </c>
      <c r="F2819" s="293" t="s">
        <v>13811</v>
      </c>
      <c r="G2819" s="291">
        <v>60</v>
      </c>
      <c r="H2819" s="292">
        <v>0</v>
      </c>
      <c r="I2819" s="293" t="s">
        <v>4816</v>
      </c>
      <c r="J2819" s="293" t="s">
        <v>4817</v>
      </c>
      <c r="K2819" s="293" t="s">
        <v>4737</v>
      </c>
      <c r="L2819" s="293" t="s">
        <v>4738</v>
      </c>
      <c r="M2819" s="293" t="s">
        <v>4818</v>
      </c>
      <c r="N2819" s="293" t="s">
        <v>13812</v>
      </c>
      <c r="O2819" s="293" t="s">
        <v>13808</v>
      </c>
      <c r="P2819" s="293" t="s">
        <v>13809</v>
      </c>
      <c r="Q2819" s="293" t="s">
        <v>4741</v>
      </c>
    </row>
    <row r="2820" spans="1:17" x14ac:dyDescent="0.25">
      <c r="A2820" s="293" t="s">
        <v>13813</v>
      </c>
      <c r="B2820" s="293" t="s">
        <v>13814</v>
      </c>
      <c r="C2820" s="293" t="s">
        <v>13815</v>
      </c>
      <c r="D2820" s="293"/>
      <c r="E2820" s="293" t="s">
        <v>4745</v>
      </c>
      <c r="F2820" s="293" t="s">
        <v>13816</v>
      </c>
      <c r="G2820" s="291">
        <v>60</v>
      </c>
      <c r="H2820" s="292">
        <v>0</v>
      </c>
      <c r="I2820" s="293"/>
      <c r="J2820" s="293"/>
      <c r="K2820" s="293" t="s">
        <v>4737</v>
      </c>
      <c r="L2820" s="293" t="s">
        <v>4738</v>
      </c>
      <c r="M2820" s="293" t="s">
        <v>6447</v>
      </c>
      <c r="N2820" s="293"/>
      <c r="O2820" s="293" t="s">
        <v>18845</v>
      </c>
      <c r="P2820" s="293" t="s">
        <v>18846</v>
      </c>
      <c r="Q2820" s="293" t="s">
        <v>4741</v>
      </c>
    </row>
    <row r="2821" spans="1:17" x14ac:dyDescent="0.25">
      <c r="A2821" s="293" t="s">
        <v>13817</v>
      </c>
      <c r="B2821" s="293" t="s">
        <v>13818</v>
      </c>
      <c r="C2821" s="293" t="s">
        <v>13819</v>
      </c>
      <c r="D2821" s="293"/>
      <c r="E2821" s="293" t="s">
        <v>4745</v>
      </c>
      <c r="F2821" s="293" t="s">
        <v>13820</v>
      </c>
      <c r="G2821" s="291">
        <v>60</v>
      </c>
      <c r="H2821" s="292">
        <v>0</v>
      </c>
      <c r="I2821" s="293"/>
      <c r="J2821" s="293"/>
      <c r="K2821" s="293" t="s">
        <v>4737</v>
      </c>
      <c r="L2821" s="293" t="s">
        <v>4738</v>
      </c>
      <c r="M2821" s="293" t="s">
        <v>4767</v>
      </c>
      <c r="N2821" s="293"/>
      <c r="O2821" s="293" t="s">
        <v>18845</v>
      </c>
      <c r="P2821" s="293" t="s">
        <v>18846</v>
      </c>
      <c r="Q2821" s="293" t="s">
        <v>4741</v>
      </c>
    </row>
    <row r="2822" spans="1:17" x14ac:dyDescent="0.25">
      <c r="A2822" s="293" t="s">
        <v>13821</v>
      </c>
      <c r="B2822" s="293" t="s">
        <v>13822</v>
      </c>
      <c r="C2822" s="293" t="s">
        <v>13823</v>
      </c>
      <c r="D2822" s="293"/>
      <c r="E2822" s="293" t="s">
        <v>4745</v>
      </c>
      <c r="F2822" s="293" t="s">
        <v>13824</v>
      </c>
      <c r="G2822" s="291">
        <v>60</v>
      </c>
      <c r="H2822" s="292">
        <v>0</v>
      </c>
      <c r="I2822" s="293"/>
      <c r="J2822" s="293"/>
      <c r="K2822" s="293" t="s">
        <v>4737</v>
      </c>
      <c r="L2822" s="293" t="s">
        <v>4738</v>
      </c>
      <c r="M2822" s="293" t="s">
        <v>4830</v>
      </c>
      <c r="N2822" s="293"/>
      <c r="O2822" s="293" t="s">
        <v>18845</v>
      </c>
      <c r="P2822" s="293" t="s">
        <v>18846</v>
      </c>
      <c r="Q2822" s="293" t="s">
        <v>4741</v>
      </c>
    </row>
    <row r="2823" spans="1:17" x14ac:dyDescent="0.25">
      <c r="A2823" s="293" t="s">
        <v>13825</v>
      </c>
      <c r="B2823" s="293" t="s">
        <v>13826</v>
      </c>
      <c r="C2823" s="293" t="s">
        <v>13827</v>
      </c>
      <c r="D2823" s="293"/>
      <c r="E2823" s="293" t="s">
        <v>4745</v>
      </c>
      <c r="F2823" s="293" t="s">
        <v>13828</v>
      </c>
      <c r="G2823" s="291">
        <v>60</v>
      </c>
      <c r="H2823" s="292">
        <v>0</v>
      </c>
      <c r="I2823" s="293" t="s">
        <v>4939</v>
      </c>
      <c r="J2823" s="293" t="s">
        <v>4940</v>
      </c>
      <c r="K2823" s="293" t="s">
        <v>4737</v>
      </c>
      <c r="L2823" s="293" t="s">
        <v>4738</v>
      </c>
      <c r="M2823" s="293" t="s">
        <v>4818</v>
      </c>
      <c r="N2823" s="293"/>
      <c r="O2823" s="293" t="s">
        <v>18845</v>
      </c>
      <c r="P2823" s="293" t="s">
        <v>18846</v>
      </c>
      <c r="Q2823" s="293" t="s">
        <v>4741</v>
      </c>
    </row>
    <row r="2824" spans="1:17" x14ac:dyDescent="0.25">
      <c r="A2824" s="293" t="s">
        <v>13829</v>
      </c>
      <c r="B2824" s="293" t="s">
        <v>13830</v>
      </c>
      <c r="C2824" s="293" t="s">
        <v>13831</v>
      </c>
      <c r="D2824" s="293"/>
      <c r="E2824" s="293" t="s">
        <v>4745</v>
      </c>
      <c r="F2824" s="293" t="s">
        <v>13832</v>
      </c>
      <c r="G2824" s="291">
        <v>60</v>
      </c>
      <c r="H2824" s="292">
        <v>0</v>
      </c>
      <c r="I2824" s="293"/>
      <c r="J2824" s="293"/>
      <c r="K2824" s="293" t="s">
        <v>4737</v>
      </c>
      <c r="L2824" s="293" t="s">
        <v>4738</v>
      </c>
      <c r="M2824" s="293" t="s">
        <v>6404</v>
      </c>
      <c r="N2824" s="293"/>
      <c r="O2824" s="293" t="s">
        <v>18845</v>
      </c>
      <c r="P2824" s="293" t="s">
        <v>18846</v>
      </c>
      <c r="Q2824" s="293" t="s">
        <v>4741</v>
      </c>
    </row>
    <row r="2825" spans="1:17" x14ac:dyDescent="0.25">
      <c r="A2825" s="293" t="s">
        <v>13833</v>
      </c>
      <c r="B2825" s="293" t="s">
        <v>13834</v>
      </c>
      <c r="C2825" s="293" t="s">
        <v>13835</v>
      </c>
      <c r="D2825" s="293"/>
      <c r="E2825" s="293" t="s">
        <v>4745</v>
      </c>
      <c r="F2825" s="293" t="s">
        <v>13836</v>
      </c>
      <c r="G2825" s="291">
        <v>60</v>
      </c>
      <c r="H2825" s="292">
        <v>0</v>
      </c>
      <c r="I2825" s="293"/>
      <c r="J2825" s="293"/>
      <c r="K2825" s="293" t="s">
        <v>4737</v>
      </c>
      <c r="L2825" s="293" t="s">
        <v>4738</v>
      </c>
      <c r="M2825" s="293" t="s">
        <v>4945</v>
      </c>
      <c r="N2825" s="293"/>
      <c r="O2825" s="293" t="s">
        <v>18845</v>
      </c>
      <c r="P2825" s="293" t="s">
        <v>18846</v>
      </c>
      <c r="Q2825" s="293" t="s">
        <v>4741</v>
      </c>
    </row>
    <row r="2826" spans="1:17" x14ac:dyDescent="0.25">
      <c r="A2826" s="293" t="s">
        <v>13837</v>
      </c>
      <c r="B2826" s="293" t="s">
        <v>13838</v>
      </c>
      <c r="C2826" s="293" t="s">
        <v>13839</v>
      </c>
      <c r="D2826" s="293"/>
      <c r="E2826" s="293" t="s">
        <v>4745</v>
      </c>
      <c r="F2826" s="293" t="s">
        <v>13840</v>
      </c>
      <c r="G2826" s="291">
        <v>60</v>
      </c>
      <c r="H2826" s="292">
        <v>0</v>
      </c>
      <c r="I2826" s="293"/>
      <c r="J2826" s="293"/>
      <c r="K2826" s="293" t="s">
        <v>4737</v>
      </c>
      <c r="L2826" s="293" t="s">
        <v>4738</v>
      </c>
      <c r="M2826" s="293" t="s">
        <v>4757</v>
      </c>
      <c r="N2826" s="293"/>
      <c r="O2826" s="293" t="s">
        <v>18845</v>
      </c>
      <c r="P2826" s="293" t="s">
        <v>18846</v>
      </c>
      <c r="Q2826" s="293" t="s">
        <v>4741</v>
      </c>
    </row>
    <row r="2827" spans="1:17" x14ac:dyDescent="0.25">
      <c r="A2827" s="293" t="s">
        <v>13841</v>
      </c>
      <c r="B2827" s="293" t="s">
        <v>13842</v>
      </c>
      <c r="C2827" s="293" t="s">
        <v>13843</v>
      </c>
      <c r="D2827" s="293"/>
      <c r="E2827" s="293" t="s">
        <v>4745</v>
      </c>
      <c r="F2827" s="293" t="s">
        <v>13844</v>
      </c>
      <c r="G2827" s="291">
        <v>60</v>
      </c>
      <c r="H2827" s="292">
        <v>0</v>
      </c>
      <c r="I2827" s="293" t="s">
        <v>4783</v>
      </c>
      <c r="J2827" s="293" t="s">
        <v>4784</v>
      </c>
      <c r="K2827" s="293" t="s">
        <v>4737</v>
      </c>
      <c r="L2827" s="293" t="s">
        <v>4738</v>
      </c>
      <c r="M2827" s="293" t="s">
        <v>4916</v>
      </c>
      <c r="N2827" s="293"/>
      <c r="O2827" s="293" t="s">
        <v>18845</v>
      </c>
      <c r="P2827" s="293" t="s">
        <v>18846</v>
      </c>
      <c r="Q2827" s="293" t="s">
        <v>4741</v>
      </c>
    </row>
    <row r="2828" spans="1:17" x14ac:dyDescent="0.25">
      <c r="A2828" s="293" t="s">
        <v>13845</v>
      </c>
      <c r="B2828" s="293" t="s">
        <v>13846</v>
      </c>
      <c r="C2828" s="293" t="s">
        <v>13847</v>
      </c>
      <c r="D2828" s="293" t="s">
        <v>13848</v>
      </c>
      <c r="E2828" s="293" t="s">
        <v>13420</v>
      </c>
      <c r="F2828" s="293" t="s">
        <v>13849</v>
      </c>
      <c r="G2828" s="291"/>
      <c r="H2828" s="292">
        <v>0</v>
      </c>
      <c r="I2828" s="293" t="s">
        <v>9699</v>
      </c>
      <c r="J2828" s="293" t="s">
        <v>9700</v>
      </c>
      <c r="K2828" s="293" t="s">
        <v>4737</v>
      </c>
      <c r="L2828" s="293" t="s">
        <v>4738</v>
      </c>
      <c r="M2828" s="293" t="s">
        <v>4934</v>
      </c>
      <c r="N2828" s="293" t="s">
        <v>7016</v>
      </c>
      <c r="O2828" s="293" t="s">
        <v>13845</v>
      </c>
      <c r="P2828" s="293" t="s">
        <v>13846</v>
      </c>
      <c r="Q2828" s="293" t="s">
        <v>4741</v>
      </c>
    </row>
    <row r="2829" spans="1:17" x14ac:dyDescent="0.25">
      <c r="A2829" s="293" t="s">
        <v>13850</v>
      </c>
      <c r="B2829" s="293" t="s">
        <v>13851</v>
      </c>
      <c r="C2829" s="293" t="s">
        <v>13852</v>
      </c>
      <c r="D2829" s="293"/>
      <c r="E2829" s="293" t="s">
        <v>4745</v>
      </c>
      <c r="F2829" s="293" t="s">
        <v>13853</v>
      </c>
      <c r="G2829" s="291"/>
      <c r="H2829" s="292">
        <v>0</v>
      </c>
      <c r="I2829" s="293" t="s">
        <v>4939</v>
      </c>
      <c r="J2829" s="293" t="s">
        <v>4940</v>
      </c>
      <c r="K2829" s="293" t="s">
        <v>4737</v>
      </c>
      <c r="L2829" s="293" t="s">
        <v>4738</v>
      </c>
      <c r="M2829" s="293" t="s">
        <v>5121</v>
      </c>
      <c r="N2829" s="293"/>
      <c r="O2829" s="293" t="s">
        <v>13850</v>
      </c>
      <c r="P2829" s="293" t="s">
        <v>13851</v>
      </c>
      <c r="Q2829" s="293" t="s">
        <v>4741</v>
      </c>
    </row>
    <row r="2830" spans="1:17" x14ac:dyDescent="0.25">
      <c r="A2830" s="293" t="s">
        <v>117</v>
      </c>
      <c r="B2830" s="293" t="s">
        <v>1861</v>
      </c>
      <c r="C2830" s="293" t="s">
        <v>13854</v>
      </c>
      <c r="D2830" s="293" t="s">
        <v>13855</v>
      </c>
      <c r="E2830" s="293" t="s">
        <v>7186</v>
      </c>
      <c r="F2830" s="293" t="s">
        <v>13855</v>
      </c>
      <c r="G2830" s="291"/>
      <c r="H2830" s="292">
        <v>0</v>
      </c>
      <c r="I2830" s="293" t="s">
        <v>4856</v>
      </c>
      <c r="J2830" s="293" t="s">
        <v>4857</v>
      </c>
      <c r="K2830" s="293" t="s">
        <v>4737</v>
      </c>
      <c r="L2830" s="293" t="s">
        <v>4858</v>
      </c>
      <c r="M2830" s="293" t="s">
        <v>4859</v>
      </c>
      <c r="N2830" s="293"/>
      <c r="O2830" s="293" t="s">
        <v>117</v>
      </c>
      <c r="P2830" s="293" t="s">
        <v>1861</v>
      </c>
      <c r="Q2830" s="293" t="s">
        <v>4741</v>
      </c>
    </row>
    <row r="2831" spans="1:17" x14ac:dyDescent="0.25">
      <c r="A2831" s="293" t="s">
        <v>122</v>
      </c>
      <c r="B2831" s="293" t="s">
        <v>2002</v>
      </c>
      <c r="C2831" s="293" t="s">
        <v>13856</v>
      </c>
      <c r="D2831" s="293"/>
      <c r="E2831" s="293" t="s">
        <v>13857</v>
      </c>
      <c r="F2831" s="293"/>
      <c r="G2831" s="291"/>
      <c r="H2831" s="292">
        <v>0</v>
      </c>
      <c r="I2831" s="293" t="s">
        <v>4975</v>
      </c>
      <c r="J2831" s="293" t="s">
        <v>4976</v>
      </c>
      <c r="K2831" s="293" t="s">
        <v>4737</v>
      </c>
      <c r="L2831" s="293" t="s">
        <v>4840</v>
      </c>
      <c r="M2831" s="293" t="s">
        <v>5161</v>
      </c>
      <c r="N2831" s="293"/>
      <c r="O2831" s="293" t="s">
        <v>117</v>
      </c>
      <c r="P2831" s="293" t="s">
        <v>1861</v>
      </c>
      <c r="Q2831" s="293" t="s">
        <v>4741</v>
      </c>
    </row>
    <row r="2832" spans="1:17" x14ac:dyDescent="0.25">
      <c r="A2832" s="293" t="s">
        <v>13858</v>
      </c>
      <c r="B2832" s="293" t="s">
        <v>13859</v>
      </c>
      <c r="C2832" s="293" t="s">
        <v>13860</v>
      </c>
      <c r="D2832" s="293"/>
      <c r="E2832" s="293" t="s">
        <v>13861</v>
      </c>
      <c r="F2832" s="293"/>
      <c r="G2832" s="291"/>
      <c r="H2832" s="292">
        <v>0</v>
      </c>
      <c r="I2832" s="293" t="s">
        <v>4975</v>
      </c>
      <c r="J2832" s="293" t="s">
        <v>4976</v>
      </c>
      <c r="K2832" s="293" t="s">
        <v>4737</v>
      </c>
      <c r="L2832" s="293" t="s">
        <v>4840</v>
      </c>
      <c r="M2832" s="293" t="s">
        <v>5230</v>
      </c>
      <c r="N2832" s="293"/>
      <c r="O2832" s="293" t="s">
        <v>117</v>
      </c>
      <c r="P2832" s="293" t="s">
        <v>1861</v>
      </c>
      <c r="Q2832" s="293" t="s">
        <v>4741</v>
      </c>
    </row>
    <row r="2833" spans="1:17" x14ac:dyDescent="0.25">
      <c r="A2833" s="293" t="s">
        <v>13862</v>
      </c>
      <c r="B2833" s="293" t="s">
        <v>13863</v>
      </c>
      <c r="C2833" s="293" t="s">
        <v>13864</v>
      </c>
      <c r="D2833" s="293"/>
      <c r="E2833" s="293" t="s">
        <v>13857</v>
      </c>
      <c r="F2833" s="293"/>
      <c r="G2833" s="291"/>
      <c r="H2833" s="292">
        <v>0</v>
      </c>
      <c r="I2833" s="293" t="s">
        <v>4975</v>
      </c>
      <c r="J2833" s="293" t="s">
        <v>4976</v>
      </c>
      <c r="K2833" s="293" t="s">
        <v>4737</v>
      </c>
      <c r="L2833" s="293" t="s">
        <v>4840</v>
      </c>
      <c r="M2833" s="293" t="s">
        <v>5161</v>
      </c>
      <c r="N2833" s="293" t="s">
        <v>12008</v>
      </c>
      <c r="O2833" s="293" t="s">
        <v>117</v>
      </c>
      <c r="P2833" s="293" t="s">
        <v>1861</v>
      </c>
      <c r="Q2833" s="293" t="s">
        <v>4741</v>
      </c>
    </row>
    <row r="2834" spans="1:17" x14ac:dyDescent="0.25">
      <c r="A2834" s="293" t="s">
        <v>120</v>
      </c>
      <c r="B2834" s="293" t="s">
        <v>1969</v>
      </c>
      <c r="C2834" s="293" t="s">
        <v>13865</v>
      </c>
      <c r="D2834" s="293"/>
      <c r="E2834" s="293" t="s">
        <v>13857</v>
      </c>
      <c r="F2834" s="293"/>
      <c r="G2834" s="291"/>
      <c r="H2834" s="292">
        <v>0</v>
      </c>
      <c r="I2834" s="293" t="s">
        <v>4975</v>
      </c>
      <c r="J2834" s="293" t="s">
        <v>4976</v>
      </c>
      <c r="K2834" s="293" t="s">
        <v>4737</v>
      </c>
      <c r="L2834" s="293" t="s">
        <v>4840</v>
      </c>
      <c r="M2834" s="293" t="s">
        <v>5161</v>
      </c>
      <c r="N2834" s="293" t="s">
        <v>12008</v>
      </c>
      <c r="O2834" s="293" t="s">
        <v>117</v>
      </c>
      <c r="P2834" s="293" t="s">
        <v>1861</v>
      </c>
      <c r="Q2834" s="293" t="s">
        <v>4741</v>
      </c>
    </row>
    <row r="2835" spans="1:17" x14ac:dyDescent="0.25">
      <c r="A2835" s="293" t="s">
        <v>126</v>
      </c>
      <c r="B2835" s="293" t="s">
        <v>2023</v>
      </c>
      <c r="C2835" s="293" t="s">
        <v>13866</v>
      </c>
      <c r="D2835" s="293"/>
      <c r="E2835" s="293" t="s">
        <v>13857</v>
      </c>
      <c r="F2835" s="293"/>
      <c r="G2835" s="291"/>
      <c r="H2835" s="292">
        <v>0</v>
      </c>
      <c r="I2835" s="293" t="s">
        <v>4975</v>
      </c>
      <c r="J2835" s="293" t="s">
        <v>4976</v>
      </c>
      <c r="K2835" s="293" t="s">
        <v>4737</v>
      </c>
      <c r="L2835" s="293" t="s">
        <v>4840</v>
      </c>
      <c r="M2835" s="293" t="s">
        <v>5161</v>
      </c>
      <c r="N2835" s="293" t="s">
        <v>12008</v>
      </c>
      <c r="O2835" s="293" t="s">
        <v>117</v>
      </c>
      <c r="P2835" s="293" t="s">
        <v>1861</v>
      </c>
      <c r="Q2835" s="293" t="s">
        <v>8840</v>
      </c>
    </row>
    <row r="2836" spans="1:17" x14ac:dyDescent="0.25">
      <c r="A2836" s="293" t="s">
        <v>13867</v>
      </c>
      <c r="B2836" s="293" t="s">
        <v>13868</v>
      </c>
      <c r="C2836" s="293" t="s">
        <v>13869</v>
      </c>
      <c r="D2836" s="293"/>
      <c r="E2836" s="293" t="s">
        <v>13857</v>
      </c>
      <c r="F2836" s="293"/>
      <c r="G2836" s="291"/>
      <c r="H2836" s="292">
        <v>0</v>
      </c>
      <c r="I2836" s="293" t="s">
        <v>4975</v>
      </c>
      <c r="J2836" s="293" t="s">
        <v>4976</v>
      </c>
      <c r="K2836" s="293" t="s">
        <v>4737</v>
      </c>
      <c r="L2836" s="293" t="s">
        <v>4840</v>
      </c>
      <c r="M2836" s="293" t="s">
        <v>5230</v>
      </c>
      <c r="N2836" s="293" t="s">
        <v>12107</v>
      </c>
      <c r="O2836" s="293" t="s">
        <v>117</v>
      </c>
      <c r="P2836" s="293" t="s">
        <v>1861</v>
      </c>
      <c r="Q2836" s="293" t="s">
        <v>4741</v>
      </c>
    </row>
    <row r="2837" spans="1:17" x14ac:dyDescent="0.25">
      <c r="A2837" s="293" t="s">
        <v>13870</v>
      </c>
      <c r="B2837" s="293" t="s">
        <v>13871</v>
      </c>
      <c r="C2837" s="293" t="s">
        <v>13872</v>
      </c>
      <c r="D2837" s="293"/>
      <c r="E2837" s="293" t="s">
        <v>13857</v>
      </c>
      <c r="F2837" s="293"/>
      <c r="G2837" s="291"/>
      <c r="H2837" s="292">
        <v>0</v>
      </c>
      <c r="I2837" s="293" t="s">
        <v>4975</v>
      </c>
      <c r="J2837" s="293" t="s">
        <v>4976</v>
      </c>
      <c r="K2837" s="293" t="s">
        <v>4737</v>
      </c>
      <c r="L2837" s="293" t="s">
        <v>4840</v>
      </c>
      <c r="M2837" s="293" t="s">
        <v>6026</v>
      </c>
      <c r="N2837" s="293"/>
      <c r="O2837" s="293" t="s">
        <v>117</v>
      </c>
      <c r="P2837" s="293" t="s">
        <v>1861</v>
      </c>
      <c r="Q2837" s="293" t="s">
        <v>4741</v>
      </c>
    </row>
    <row r="2838" spans="1:17" x14ac:dyDescent="0.25">
      <c r="A2838" s="293" t="s">
        <v>13873</v>
      </c>
      <c r="B2838" s="293" t="s">
        <v>13874</v>
      </c>
      <c r="C2838" s="293" t="s">
        <v>13875</v>
      </c>
      <c r="D2838" s="293"/>
      <c r="E2838" s="293" t="s">
        <v>13857</v>
      </c>
      <c r="F2838" s="293"/>
      <c r="G2838" s="291"/>
      <c r="H2838" s="292">
        <v>0</v>
      </c>
      <c r="I2838" s="293" t="s">
        <v>4975</v>
      </c>
      <c r="J2838" s="293" t="s">
        <v>4976</v>
      </c>
      <c r="K2838" s="293" t="s">
        <v>4737</v>
      </c>
      <c r="L2838" s="293" t="s">
        <v>4840</v>
      </c>
      <c r="M2838" s="293" t="s">
        <v>6026</v>
      </c>
      <c r="N2838" s="293"/>
      <c r="O2838" s="293" t="s">
        <v>117</v>
      </c>
      <c r="P2838" s="293" t="s">
        <v>1861</v>
      </c>
      <c r="Q2838" s="293" t="s">
        <v>4741</v>
      </c>
    </row>
    <row r="2839" spans="1:17" x14ac:dyDescent="0.25">
      <c r="A2839" s="293" t="s">
        <v>121</v>
      </c>
      <c r="B2839" s="293" t="s">
        <v>1977</v>
      </c>
      <c r="C2839" s="293" t="s">
        <v>13876</v>
      </c>
      <c r="D2839" s="293"/>
      <c r="E2839" s="293" t="s">
        <v>13857</v>
      </c>
      <c r="F2839" s="293"/>
      <c r="G2839" s="291"/>
      <c r="H2839" s="292">
        <v>0</v>
      </c>
      <c r="I2839" s="293" t="s">
        <v>4975</v>
      </c>
      <c r="J2839" s="293" t="s">
        <v>4976</v>
      </c>
      <c r="K2839" s="293" t="s">
        <v>4737</v>
      </c>
      <c r="L2839" s="293" t="s">
        <v>4840</v>
      </c>
      <c r="M2839" s="293" t="s">
        <v>5230</v>
      </c>
      <c r="N2839" s="293" t="s">
        <v>12008</v>
      </c>
      <c r="O2839" s="293" t="s">
        <v>117</v>
      </c>
      <c r="P2839" s="293" t="s">
        <v>1861</v>
      </c>
      <c r="Q2839" s="293" t="s">
        <v>4741</v>
      </c>
    </row>
    <row r="2840" spans="1:17" x14ac:dyDescent="0.25">
      <c r="A2840" s="293" t="s">
        <v>119</v>
      </c>
      <c r="B2840" s="293" t="s">
        <v>1870</v>
      </c>
      <c r="C2840" s="293" t="s">
        <v>13877</v>
      </c>
      <c r="D2840" s="293"/>
      <c r="E2840" s="293" t="s">
        <v>13857</v>
      </c>
      <c r="F2840" s="293"/>
      <c r="G2840" s="291"/>
      <c r="H2840" s="292">
        <v>0</v>
      </c>
      <c r="I2840" s="293" t="s">
        <v>4975</v>
      </c>
      <c r="J2840" s="293" t="s">
        <v>4976</v>
      </c>
      <c r="K2840" s="293" t="s">
        <v>4737</v>
      </c>
      <c r="L2840" s="293" t="s">
        <v>4840</v>
      </c>
      <c r="M2840" s="293" t="s">
        <v>5230</v>
      </c>
      <c r="N2840" s="293" t="s">
        <v>12008</v>
      </c>
      <c r="O2840" s="293" t="s">
        <v>117</v>
      </c>
      <c r="P2840" s="293" t="s">
        <v>1861</v>
      </c>
      <c r="Q2840" s="293" t="s">
        <v>4741</v>
      </c>
    </row>
    <row r="2841" spans="1:17" x14ac:dyDescent="0.25">
      <c r="A2841" s="293" t="s">
        <v>118</v>
      </c>
      <c r="B2841" s="293" t="s">
        <v>1865</v>
      </c>
      <c r="C2841" s="293" t="s">
        <v>13878</v>
      </c>
      <c r="D2841" s="293"/>
      <c r="E2841" s="293" t="s">
        <v>13857</v>
      </c>
      <c r="F2841" s="293"/>
      <c r="G2841" s="291"/>
      <c r="H2841" s="292">
        <v>0</v>
      </c>
      <c r="I2841" s="293" t="s">
        <v>4975</v>
      </c>
      <c r="J2841" s="293" t="s">
        <v>4976</v>
      </c>
      <c r="K2841" s="293" t="s">
        <v>4737</v>
      </c>
      <c r="L2841" s="293" t="s">
        <v>4840</v>
      </c>
      <c r="M2841" s="293" t="s">
        <v>5161</v>
      </c>
      <c r="N2841" s="293" t="s">
        <v>12008</v>
      </c>
      <c r="O2841" s="293" t="s">
        <v>117</v>
      </c>
      <c r="P2841" s="293" t="s">
        <v>1861</v>
      </c>
      <c r="Q2841" s="293" t="s">
        <v>4741</v>
      </c>
    </row>
    <row r="2842" spans="1:17" x14ac:dyDescent="0.25">
      <c r="A2842" s="293" t="s">
        <v>124</v>
      </c>
      <c r="B2842" s="293" t="s">
        <v>2014</v>
      </c>
      <c r="C2842" s="293" t="s">
        <v>13879</v>
      </c>
      <c r="D2842" s="293"/>
      <c r="E2842" s="293" t="s">
        <v>13857</v>
      </c>
      <c r="F2842" s="293"/>
      <c r="G2842" s="291"/>
      <c r="H2842" s="292">
        <v>0</v>
      </c>
      <c r="I2842" s="293" t="s">
        <v>4975</v>
      </c>
      <c r="J2842" s="293" t="s">
        <v>4976</v>
      </c>
      <c r="K2842" s="293" t="s">
        <v>4737</v>
      </c>
      <c r="L2842" s="293" t="s">
        <v>4840</v>
      </c>
      <c r="M2842" s="293" t="s">
        <v>6026</v>
      </c>
      <c r="N2842" s="293"/>
      <c r="O2842" s="293" t="s">
        <v>117</v>
      </c>
      <c r="P2842" s="293" t="s">
        <v>1861</v>
      </c>
      <c r="Q2842" s="293" t="s">
        <v>4741</v>
      </c>
    </row>
    <row r="2843" spans="1:17" x14ac:dyDescent="0.25">
      <c r="A2843" s="293" t="s">
        <v>125</v>
      </c>
      <c r="B2843" s="293" t="s">
        <v>2017</v>
      </c>
      <c r="C2843" s="293" t="s">
        <v>13880</v>
      </c>
      <c r="D2843" s="293"/>
      <c r="E2843" s="293" t="s">
        <v>13857</v>
      </c>
      <c r="F2843" s="293"/>
      <c r="G2843" s="291"/>
      <c r="H2843" s="292">
        <v>0</v>
      </c>
      <c r="I2843" s="293" t="s">
        <v>4975</v>
      </c>
      <c r="J2843" s="293" t="s">
        <v>4976</v>
      </c>
      <c r="K2843" s="293" t="s">
        <v>4737</v>
      </c>
      <c r="L2843" s="293" t="s">
        <v>4840</v>
      </c>
      <c r="M2843" s="293" t="s">
        <v>5161</v>
      </c>
      <c r="N2843" s="293" t="s">
        <v>11980</v>
      </c>
      <c r="O2843" s="293" t="s">
        <v>117</v>
      </c>
      <c r="P2843" s="293" t="s">
        <v>1861</v>
      </c>
      <c r="Q2843" s="293" t="s">
        <v>4741</v>
      </c>
    </row>
    <row r="2844" spans="1:17" x14ac:dyDescent="0.25">
      <c r="A2844" s="293" t="s">
        <v>123</v>
      </c>
      <c r="B2844" s="293" t="s">
        <v>2005</v>
      </c>
      <c r="C2844" s="293" t="s">
        <v>13881</v>
      </c>
      <c r="D2844" s="293"/>
      <c r="E2844" s="293" t="s">
        <v>13857</v>
      </c>
      <c r="F2844" s="293"/>
      <c r="G2844" s="291"/>
      <c r="H2844" s="292">
        <v>0</v>
      </c>
      <c r="I2844" s="293" t="s">
        <v>4975</v>
      </c>
      <c r="J2844" s="293" t="s">
        <v>4976</v>
      </c>
      <c r="K2844" s="293" t="s">
        <v>4737</v>
      </c>
      <c r="L2844" s="293" t="s">
        <v>4840</v>
      </c>
      <c r="M2844" s="293" t="s">
        <v>5230</v>
      </c>
      <c r="N2844" s="293" t="s">
        <v>11980</v>
      </c>
      <c r="O2844" s="293" t="s">
        <v>117</v>
      </c>
      <c r="P2844" s="293" t="s">
        <v>1861</v>
      </c>
      <c r="Q2844" s="293" t="s">
        <v>4741</v>
      </c>
    </row>
    <row r="2845" spans="1:17" x14ac:dyDescent="0.25">
      <c r="A2845" s="293" t="s">
        <v>13882</v>
      </c>
      <c r="B2845" s="293" t="s">
        <v>13883</v>
      </c>
      <c r="C2845" s="293" t="s">
        <v>13884</v>
      </c>
      <c r="D2845" s="293"/>
      <c r="E2845" s="293" t="s">
        <v>4745</v>
      </c>
      <c r="F2845" s="293" t="s">
        <v>13885</v>
      </c>
      <c r="G2845" s="291"/>
      <c r="H2845" s="292">
        <v>0</v>
      </c>
      <c r="I2845" s="293"/>
      <c r="J2845" s="293"/>
      <c r="K2845" s="293" t="s">
        <v>4737</v>
      </c>
      <c r="L2845" s="293" t="s">
        <v>4738</v>
      </c>
      <c r="M2845" s="293" t="s">
        <v>4785</v>
      </c>
      <c r="N2845" s="293"/>
      <c r="O2845" s="293" t="s">
        <v>13882</v>
      </c>
      <c r="P2845" s="293" t="s">
        <v>13883</v>
      </c>
      <c r="Q2845" s="293" t="s">
        <v>4741</v>
      </c>
    </row>
    <row r="2846" spans="1:17" x14ac:dyDescent="0.25">
      <c r="A2846" s="293" t="s">
        <v>13886</v>
      </c>
      <c r="B2846" s="293" t="s">
        <v>13887</v>
      </c>
      <c r="C2846" s="293" t="s">
        <v>13888</v>
      </c>
      <c r="D2846" s="293"/>
      <c r="E2846" s="293" t="s">
        <v>4745</v>
      </c>
      <c r="F2846" s="293" t="s">
        <v>13889</v>
      </c>
      <c r="G2846" s="291"/>
      <c r="H2846" s="292">
        <v>0</v>
      </c>
      <c r="I2846" s="293" t="s">
        <v>4783</v>
      </c>
      <c r="J2846" s="293" t="s">
        <v>4784</v>
      </c>
      <c r="K2846" s="293" t="s">
        <v>4737</v>
      </c>
      <c r="L2846" s="293" t="s">
        <v>4738</v>
      </c>
      <c r="M2846" s="293" t="s">
        <v>4916</v>
      </c>
      <c r="N2846" s="293" t="s">
        <v>13890</v>
      </c>
      <c r="O2846" s="293" t="s">
        <v>13886</v>
      </c>
      <c r="P2846" s="293" t="s">
        <v>13887</v>
      </c>
      <c r="Q2846" s="293" t="s">
        <v>4741</v>
      </c>
    </row>
    <row r="2847" spans="1:17" x14ac:dyDescent="0.25">
      <c r="A2847" s="293" t="s">
        <v>13891</v>
      </c>
      <c r="B2847" s="293" t="s">
        <v>13892</v>
      </c>
      <c r="C2847" s="293" t="s">
        <v>13893</v>
      </c>
      <c r="D2847" s="293" t="s">
        <v>10797</v>
      </c>
      <c r="E2847" s="293" t="s">
        <v>4745</v>
      </c>
      <c r="F2847" s="293" t="s">
        <v>10797</v>
      </c>
      <c r="G2847" s="291"/>
      <c r="H2847" s="292">
        <v>0</v>
      </c>
      <c r="I2847" s="293" t="s">
        <v>5200</v>
      </c>
      <c r="J2847" s="293" t="s">
        <v>5201</v>
      </c>
      <c r="K2847" s="293" t="s">
        <v>4737</v>
      </c>
      <c r="L2847" s="293" t="s">
        <v>4840</v>
      </c>
      <c r="M2847" s="293" t="s">
        <v>5210</v>
      </c>
      <c r="N2847" s="293"/>
      <c r="O2847" s="293" t="s">
        <v>13891</v>
      </c>
      <c r="P2847" s="293" t="s">
        <v>13892</v>
      </c>
      <c r="Q2847" s="293" t="s">
        <v>4741</v>
      </c>
    </row>
    <row r="2848" spans="1:17" x14ac:dyDescent="0.25">
      <c r="A2848" s="293" t="s">
        <v>13894</v>
      </c>
      <c r="B2848" s="293" t="s">
        <v>13895</v>
      </c>
      <c r="C2848" s="293" t="s">
        <v>13896</v>
      </c>
      <c r="D2848" s="293" t="s">
        <v>10797</v>
      </c>
      <c r="E2848" s="293" t="s">
        <v>4745</v>
      </c>
      <c r="F2848" s="293" t="s">
        <v>10797</v>
      </c>
      <c r="G2848" s="291"/>
      <c r="H2848" s="292">
        <v>0</v>
      </c>
      <c r="I2848" s="293" t="s">
        <v>9628</v>
      </c>
      <c r="J2848" s="293" t="s">
        <v>9629</v>
      </c>
      <c r="K2848" s="293" t="s">
        <v>4737</v>
      </c>
      <c r="L2848" s="293" t="s">
        <v>4738</v>
      </c>
      <c r="M2848" s="293" t="s">
        <v>6404</v>
      </c>
      <c r="N2848" s="293"/>
      <c r="O2848" s="293" t="s">
        <v>13891</v>
      </c>
      <c r="P2848" s="293" t="s">
        <v>13892</v>
      </c>
      <c r="Q2848" s="293" t="s">
        <v>4741</v>
      </c>
    </row>
    <row r="2849" spans="1:17" x14ac:dyDescent="0.25">
      <c r="A2849" s="293" t="s">
        <v>13897</v>
      </c>
      <c r="B2849" s="293" t="s">
        <v>13898</v>
      </c>
      <c r="C2849" s="293" t="s">
        <v>13899</v>
      </c>
      <c r="D2849" s="293" t="s">
        <v>10797</v>
      </c>
      <c r="E2849" s="293" t="s">
        <v>4745</v>
      </c>
      <c r="F2849" s="293" t="s">
        <v>10797</v>
      </c>
      <c r="G2849" s="291"/>
      <c r="H2849" s="292">
        <v>0</v>
      </c>
      <c r="I2849" s="293" t="s">
        <v>9628</v>
      </c>
      <c r="J2849" s="293" t="s">
        <v>9629</v>
      </c>
      <c r="K2849" s="293" t="s">
        <v>4737</v>
      </c>
      <c r="L2849" s="293" t="s">
        <v>4738</v>
      </c>
      <c r="M2849" s="293" t="s">
        <v>4757</v>
      </c>
      <c r="N2849" s="293" t="s">
        <v>4758</v>
      </c>
      <c r="O2849" s="293" t="s">
        <v>13891</v>
      </c>
      <c r="P2849" s="293" t="s">
        <v>13892</v>
      </c>
      <c r="Q2849" s="293" t="s">
        <v>4741</v>
      </c>
    </row>
    <row r="2850" spans="1:17" x14ac:dyDescent="0.25">
      <c r="A2850" s="293" t="s">
        <v>13900</v>
      </c>
      <c r="B2850" s="293" t="s">
        <v>13901</v>
      </c>
      <c r="C2850" s="293" t="s">
        <v>13902</v>
      </c>
      <c r="D2850" s="293"/>
      <c r="E2850" s="293" t="s">
        <v>4973</v>
      </c>
      <c r="F2850" s="293" t="s">
        <v>13903</v>
      </c>
      <c r="G2850" s="291"/>
      <c r="H2850" s="292">
        <v>0</v>
      </c>
      <c r="I2850" s="293" t="s">
        <v>4975</v>
      </c>
      <c r="J2850" s="293" t="s">
        <v>4976</v>
      </c>
      <c r="K2850" s="293" t="s">
        <v>4737</v>
      </c>
      <c r="L2850" s="293" t="s">
        <v>4840</v>
      </c>
      <c r="M2850" s="293" t="s">
        <v>5175</v>
      </c>
      <c r="N2850" s="293" t="s">
        <v>13904</v>
      </c>
      <c r="O2850" s="293" t="s">
        <v>13900</v>
      </c>
      <c r="P2850" s="293" t="s">
        <v>13901</v>
      </c>
      <c r="Q2850" s="293" t="s">
        <v>8502</v>
      </c>
    </row>
    <row r="2851" spans="1:17" x14ac:dyDescent="0.25">
      <c r="A2851" s="293" t="s">
        <v>13905</v>
      </c>
      <c r="B2851" s="293" t="s">
        <v>13906</v>
      </c>
      <c r="C2851" s="293" t="s">
        <v>13907</v>
      </c>
      <c r="D2851" s="293" t="s">
        <v>4750</v>
      </c>
      <c r="E2851" s="293" t="s">
        <v>10448</v>
      </c>
      <c r="F2851" s="293"/>
      <c r="G2851" s="291"/>
      <c r="H2851" s="292">
        <v>0</v>
      </c>
      <c r="I2851" s="293" t="s">
        <v>5200</v>
      </c>
      <c r="J2851" s="293" t="s">
        <v>5201</v>
      </c>
      <c r="K2851" s="293" t="s">
        <v>4737</v>
      </c>
      <c r="L2851" s="293" t="s">
        <v>4840</v>
      </c>
      <c r="M2851" s="293" t="s">
        <v>5220</v>
      </c>
      <c r="N2851" s="293"/>
      <c r="O2851" s="293" t="s">
        <v>13900</v>
      </c>
      <c r="P2851" s="293" t="s">
        <v>13901</v>
      </c>
      <c r="Q2851" s="293" t="s">
        <v>4741</v>
      </c>
    </row>
    <row r="2852" spans="1:17" x14ac:dyDescent="0.25">
      <c r="A2852" s="293" t="s">
        <v>13908</v>
      </c>
      <c r="B2852" s="293" t="s">
        <v>13909</v>
      </c>
      <c r="C2852" s="293" t="s">
        <v>13910</v>
      </c>
      <c r="D2852" s="293" t="s">
        <v>4750</v>
      </c>
      <c r="E2852" s="293" t="s">
        <v>10448</v>
      </c>
      <c r="F2852" s="293"/>
      <c r="G2852" s="291"/>
      <c r="H2852" s="292">
        <v>0</v>
      </c>
      <c r="I2852" s="293" t="s">
        <v>5200</v>
      </c>
      <c r="J2852" s="293" t="s">
        <v>5201</v>
      </c>
      <c r="K2852" s="293" t="s">
        <v>4737</v>
      </c>
      <c r="L2852" s="293" t="s">
        <v>4840</v>
      </c>
      <c r="M2852" s="293" t="s">
        <v>5220</v>
      </c>
      <c r="N2852" s="293"/>
      <c r="O2852" s="293" t="s">
        <v>13900</v>
      </c>
      <c r="P2852" s="293" t="s">
        <v>13901</v>
      </c>
      <c r="Q2852" s="293" t="s">
        <v>4741</v>
      </c>
    </row>
    <row r="2853" spans="1:17" x14ac:dyDescent="0.25">
      <c r="A2853" s="293" t="s">
        <v>13911</v>
      </c>
      <c r="B2853" s="293" t="s">
        <v>13912</v>
      </c>
      <c r="C2853" s="293" t="s">
        <v>13913</v>
      </c>
      <c r="D2853" s="293" t="s">
        <v>4750</v>
      </c>
      <c r="E2853" s="293" t="s">
        <v>10448</v>
      </c>
      <c r="F2853" s="293"/>
      <c r="G2853" s="291"/>
      <c r="H2853" s="292">
        <v>0</v>
      </c>
      <c r="I2853" s="293" t="s">
        <v>4975</v>
      </c>
      <c r="J2853" s="293" t="s">
        <v>4976</v>
      </c>
      <c r="K2853" s="293" t="s">
        <v>4737</v>
      </c>
      <c r="L2853" s="293" t="s">
        <v>4840</v>
      </c>
      <c r="M2853" s="293" t="s">
        <v>5166</v>
      </c>
      <c r="N2853" s="293"/>
      <c r="O2853" s="293" t="s">
        <v>13900</v>
      </c>
      <c r="P2853" s="293" t="s">
        <v>13901</v>
      </c>
      <c r="Q2853" s="293" t="s">
        <v>4741</v>
      </c>
    </row>
    <row r="2854" spans="1:17" x14ac:dyDescent="0.25">
      <c r="A2854" s="293" t="s">
        <v>13914</v>
      </c>
      <c r="B2854" s="293" t="s">
        <v>13915</v>
      </c>
      <c r="C2854" s="293" t="s">
        <v>13916</v>
      </c>
      <c r="D2854" s="293" t="s">
        <v>4750</v>
      </c>
      <c r="E2854" s="293" t="s">
        <v>10448</v>
      </c>
      <c r="F2854" s="293"/>
      <c r="G2854" s="291"/>
      <c r="H2854" s="292">
        <v>0</v>
      </c>
      <c r="I2854" s="293" t="s">
        <v>4975</v>
      </c>
      <c r="J2854" s="293" t="s">
        <v>4976</v>
      </c>
      <c r="K2854" s="293" t="s">
        <v>4737</v>
      </c>
      <c r="L2854" s="293" t="s">
        <v>4840</v>
      </c>
      <c r="M2854" s="293" t="s">
        <v>4841</v>
      </c>
      <c r="N2854" s="293"/>
      <c r="O2854" s="293" t="s">
        <v>13900</v>
      </c>
      <c r="P2854" s="293" t="s">
        <v>13901</v>
      </c>
      <c r="Q2854" s="293" t="s">
        <v>4741</v>
      </c>
    </row>
    <row r="2855" spans="1:17" x14ac:dyDescent="0.25">
      <c r="A2855" s="293" t="s">
        <v>127</v>
      </c>
      <c r="B2855" s="293" t="s">
        <v>4514</v>
      </c>
      <c r="C2855" s="293" t="s">
        <v>13917</v>
      </c>
      <c r="D2855" s="293"/>
      <c r="E2855" s="293" t="s">
        <v>7186</v>
      </c>
      <c r="F2855" s="293" t="s">
        <v>13918</v>
      </c>
      <c r="G2855" s="291"/>
      <c r="H2855" s="292">
        <v>0</v>
      </c>
      <c r="I2855" s="293" t="s">
        <v>5200</v>
      </c>
      <c r="J2855" s="293" t="s">
        <v>5201</v>
      </c>
      <c r="K2855" s="293" t="s">
        <v>4737</v>
      </c>
      <c r="L2855" s="293" t="s">
        <v>4840</v>
      </c>
      <c r="M2855" s="293" t="s">
        <v>5210</v>
      </c>
      <c r="N2855" s="293" t="s">
        <v>9337</v>
      </c>
      <c r="O2855" s="293" t="s">
        <v>127</v>
      </c>
      <c r="P2855" s="293" t="s">
        <v>4514</v>
      </c>
      <c r="Q2855" s="293" t="s">
        <v>4741</v>
      </c>
    </row>
    <row r="2856" spans="1:17" x14ac:dyDescent="0.25">
      <c r="A2856" s="293" t="s">
        <v>137</v>
      </c>
      <c r="B2856" s="293" t="s">
        <v>2058</v>
      </c>
      <c r="C2856" s="293" t="s">
        <v>13919</v>
      </c>
      <c r="D2856" s="293" t="s">
        <v>13920</v>
      </c>
      <c r="E2856" s="293" t="s">
        <v>7186</v>
      </c>
      <c r="F2856" s="293" t="s">
        <v>13920</v>
      </c>
      <c r="G2856" s="291"/>
      <c r="H2856" s="292">
        <v>0</v>
      </c>
      <c r="I2856" s="293" t="s">
        <v>4975</v>
      </c>
      <c r="J2856" s="293" t="s">
        <v>4976</v>
      </c>
      <c r="K2856" s="293" t="s">
        <v>4737</v>
      </c>
      <c r="L2856" s="293" t="s">
        <v>4840</v>
      </c>
      <c r="M2856" s="293" t="s">
        <v>5230</v>
      </c>
      <c r="N2856" s="293"/>
      <c r="O2856" s="293" t="s">
        <v>127</v>
      </c>
      <c r="P2856" s="293" t="s">
        <v>4514</v>
      </c>
      <c r="Q2856" s="293" t="s">
        <v>4741</v>
      </c>
    </row>
    <row r="2857" spans="1:17" x14ac:dyDescent="0.25">
      <c r="A2857" s="293" t="s">
        <v>128</v>
      </c>
      <c r="B2857" s="293" t="s">
        <v>2076</v>
      </c>
      <c r="C2857" s="293" t="s">
        <v>13921</v>
      </c>
      <c r="D2857" s="293" t="s">
        <v>4750</v>
      </c>
      <c r="E2857" s="293" t="s">
        <v>7186</v>
      </c>
      <c r="F2857" s="293" t="s">
        <v>4750</v>
      </c>
      <c r="G2857" s="291"/>
      <c r="H2857" s="292">
        <v>0</v>
      </c>
      <c r="I2857" s="293" t="s">
        <v>4975</v>
      </c>
      <c r="J2857" s="293" t="s">
        <v>4976</v>
      </c>
      <c r="K2857" s="293" t="s">
        <v>4737</v>
      </c>
      <c r="L2857" s="293" t="s">
        <v>4840</v>
      </c>
      <c r="M2857" s="293" t="s">
        <v>5310</v>
      </c>
      <c r="N2857" s="293" t="s">
        <v>8575</v>
      </c>
      <c r="O2857" s="293" t="s">
        <v>127</v>
      </c>
      <c r="P2857" s="293" t="s">
        <v>4514</v>
      </c>
      <c r="Q2857" s="293" t="s">
        <v>4741</v>
      </c>
    </row>
    <row r="2858" spans="1:17" x14ac:dyDescent="0.25">
      <c r="A2858" s="293" t="s">
        <v>130</v>
      </c>
      <c r="B2858" s="293" t="s">
        <v>2041</v>
      </c>
      <c r="C2858" s="293" t="s">
        <v>13922</v>
      </c>
      <c r="D2858" s="293" t="s">
        <v>4750</v>
      </c>
      <c r="E2858" s="293" t="s">
        <v>7186</v>
      </c>
      <c r="F2858" s="293" t="s">
        <v>4750</v>
      </c>
      <c r="G2858" s="291"/>
      <c r="H2858" s="292">
        <v>0</v>
      </c>
      <c r="I2858" s="293" t="s">
        <v>4975</v>
      </c>
      <c r="J2858" s="293" t="s">
        <v>4976</v>
      </c>
      <c r="K2858" s="293" t="s">
        <v>4737</v>
      </c>
      <c r="L2858" s="293" t="s">
        <v>4840</v>
      </c>
      <c r="M2858" s="293" t="s">
        <v>5230</v>
      </c>
      <c r="N2858" s="293" t="s">
        <v>8543</v>
      </c>
      <c r="O2858" s="293" t="s">
        <v>127</v>
      </c>
      <c r="P2858" s="293" t="s">
        <v>4514</v>
      </c>
      <c r="Q2858" s="293" t="s">
        <v>4741</v>
      </c>
    </row>
    <row r="2859" spans="1:17" x14ac:dyDescent="0.25">
      <c r="A2859" s="293" t="s">
        <v>136</v>
      </c>
      <c r="B2859" s="293" t="s">
        <v>2052</v>
      </c>
      <c r="C2859" s="293" t="s">
        <v>13923</v>
      </c>
      <c r="D2859" s="293" t="s">
        <v>4750</v>
      </c>
      <c r="E2859" s="293" t="s">
        <v>7186</v>
      </c>
      <c r="F2859" s="293" t="s">
        <v>4750</v>
      </c>
      <c r="G2859" s="291"/>
      <c r="H2859" s="292">
        <v>0</v>
      </c>
      <c r="I2859" s="293" t="s">
        <v>4975</v>
      </c>
      <c r="J2859" s="293" t="s">
        <v>4976</v>
      </c>
      <c r="K2859" s="293" t="s">
        <v>4737</v>
      </c>
      <c r="L2859" s="293" t="s">
        <v>4840</v>
      </c>
      <c r="M2859" s="293" t="s">
        <v>6026</v>
      </c>
      <c r="N2859" s="293" t="s">
        <v>10335</v>
      </c>
      <c r="O2859" s="293" t="s">
        <v>127</v>
      </c>
      <c r="P2859" s="293" t="s">
        <v>4514</v>
      </c>
      <c r="Q2859" s="293" t="s">
        <v>4741</v>
      </c>
    </row>
    <row r="2860" spans="1:17" x14ac:dyDescent="0.25">
      <c r="A2860" s="293" t="s">
        <v>13924</v>
      </c>
      <c r="B2860" s="293" t="s">
        <v>13925</v>
      </c>
      <c r="C2860" s="293" t="s">
        <v>13926</v>
      </c>
      <c r="D2860" s="293" t="s">
        <v>4750</v>
      </c>
      <c r="E2860" s="293" t="s">
        <v>13927</v>
      </c>
      <c r="F2860" s="293" t="s">
        <v>4750</v>
      </c>
      <c r="G2860" s="291"/>
      <c r="H2860" s="292">
        <v>0</v>
      </c>
      <c r="I2860" s="293" t="s">
        <v>4975</v>
      </c>
      <c r="J2860" s="293" t="s">
        <v>4976</v>
      </c>
      <c r="K2860" s="293" t="s">
        <v>4737</v>
      </c>
      <c r="L2860" s="293" t="s">
        <v>4840</v>
      </c>
      <c r="M2860" s="293" t="s">
        <v>5230</v>
      </c>
      <c r="N2860" s="293"/>
      <c r="O2860" s="293" t="s">
        <v>127</v>
      </c>
      <c r="P2860" s="293" t="s">
        <v>4514</v>
      </c>
      <c r="Q2860" s="293" t="s">
        <v>4741</v>
      </c>
    </row>
    <row r="2861" spans="1:17" x14ac:dyDescent="0.25">
      <c r="A2861" s="293" t="s">
        <v>13928</v>
      </c>
      <c r="B2861" s="293" t="s">
        <v>13929</v>
      </c>
      <c r="C2861" s="293" t="s">
        <v>13930</v>
      </c>
      <c r="D2861" s="293" t="s">
        <v>4750</v>
      </c>
      <c r="E2861" s="293" t="s">
        <v>7186</v>
      </c>
      <c r="F2861" s="293" t="s">
        <v>4750</v>
      </c>
      <c r="G2861" s="291"/>
      <c r="H2861" s="292">
        <v>0</v>
      </c>
      <c r="I2861" s="293" t="s">
        <v>5200</v>
      </c>
      <c r="J2861" s="293" t="s">
        <v>5201</v>
      </c>
      <c r="K2861" s="293" t="s">
        <v>4737</v>
      </c>
      <c r="L2861" s="293" t="s">
        <v>4840</v>
      </c>
      <c r="M2861" s="293" t="s">
        <v>5220</v>
      </c>
      <c r="N2861" s="293" t="s">
        <v>10356</v>
      </c>
      <c r="O2861" s="293" t="s">
        <v>127</v>
      </c>
      <c r="P2861" s="293" t="s">
        <v>4514</v>
      </c>
      <c r="Q2861" s="293" t="s">
        <v>4741</v>
      </c>
    </row>
    <row r="2862" spans="1:17" x14ac:dyDescent="0.25">
      <c r="A2862" s="293" t="s">
        <v>135</v>
      </c>
      <c r="B2862" s="293" t="s">
        <v>13931</v>
      </c>
      <c r="C2862" s="293" t="s">
        <v>13932</v>
      </c>
      <c r="D2862" s="293" t="s">
        <v>4750</v>
      </c>
      <c r="E2862" s="293" t="s">
        <v>7186</v>
      </c>
      <c r="F2862" s="293" t="s">
        <v>4750</v>
      </c>
      <c r="G2862" s="291"/>
      <c r="H2862" s="292">
        <v>0</v>
      </c>
      <c r="I2862" s="293" t="s">
        <v>5200</v>
      </c>
      <c r="J2862" s="293" t="s">
        <v>5201</v>
      </c>
      <c r="K2862" s="293" t="s">
        <v>4737</v>
      </c>
      <c r="L2862" s="293" t="s">
        <v>4840</v>
      </c>
      <c r="M2862" s="293" t="s">
        <v>4852</v>
      </c>
      <c r="N2862" s="293" t="s">
        <v>9475</v>
      </c>
      <c r="O2862" s="293" t="s">
        <v>127</v>
      </c>
      <c r="P2862" s="293" t="s">
        <v>4514</v>
      </c>
      <c r="Q2862" s="293" t="s">
        <v>4741</v>
      </c>
    </row>
    <row r="2863" spans="1:17" x14ac:dyDescent="0.25">
      <c r="A2863" s="293" t="s">
        <v>134</v>
      </c>
      <c r="B2863" s="293" t="s">
        <v>2086</v>
      </c>
      <c r="C2863" s="293" t="s">
        <v>13933</v>
      </c>
      <c r="D2863" s="293" t="s">
        <v>4750</v>
      </c>
      <c r="E2863" s="293" t="s">
        <v>7186</v>
      </c>
      <c r="F2863" s="293" t="s">
        <v>4750</v>
      </c>
      <c r="G2863" s="291"/>
      <c r="H2863" s="292">
        <v>0</v>
      </c>
      <c r="I2863" s="293" t="s">
        <v>5200</v>
      </c>
      <c r="J2863" s="293" t="s">
        <v>5201</v>
      </c>
      <c r="K2863" s="293" t="s">
        <v>4737</v>
      </c>
      <c r="L2863" s="293" t="s">
        <v>4840</v>
      </c>
      <c r="M2863" s="293" t="s">
        <v>5333</v>
      </c>
      <c r="N2863" s="293" t="s">
        <v>11553</v>
      </c>
      <c r="O2863" s="293" t="s">
        <v>127</v>
      </c>
      <c r="P2863" s="293" t="s">
        <v>4514</v>
      </c>
      <c r="Q2863" s="293" t="s">
        <v>4741</v>
      </c>
    </row>
    <row r="2864" spans="1:17" x14ac:dyDescent="0.25">
      <c r="A2864" s="293" t="s">
        <v>138</v>
      </c>
      <c r="B2864" s="293" t="s">
        <v>2029</v>
      </c>
      <c r="C2864" s="293" t="s">
        <v>13934</v>
      </c>
      <c r="D2864" s="293" t="s">
        <v>4750</v>
      </c>
      <c r="E2864" s="293" t="s">
        <v>7186</v>
      </c>
      <c r="F2864" s="293" t="s">
        <v>4750</v>
      </c>
      <c r="G2864" s="291"/>
      <c r="H2864" s="292">
        <v>0</v>
      </c>
      <c r="I2864" s="293" t="s">
        <v>4975</v>
      </c>
      <c r="J2864" s="293" t="s">
        <v>4976</v>
      </c>
      <c r="K2864" s="293" t="s">
        <v>4737</v>
      </c>
      <c r="L2864" s="293" t="s">
        <v>4840</v>
      </c>
      <c r="M2864" s="293" t="s">
        <v>5230</v>
      </c>
      <c r="N2864" s="293" t="s">
        <v>13935</v>
      </c>
      <c r="O2864" s="293" t="s">
        <v>127</v>
      </c>
      <c r="P2864" s="293" t="s">
        <v>4514</v>
      </c>
      <c r="Q2864" s="293" t="s">
        <v>4741</v>
      </c>
    </row>
    <row r="2865" spans="1:17" x14ac:dyDescent="0.25">
      <c r="A2865" s="293" t="s">
        <v>133</v>
      </c>
      <c r="B2865" s="293" t="s">
        <v>2063</v>
      </c>
      <c r="C2865" s="293" t="s">
        <v>13936</v>
      </c>
      <c r="D2865" s="293" t="s">
        <v>4750</v>
      </c>
      <c r="E2865" s="293" t="s">
        <v>7186</v>
      </c>
      <c r="F2865" s="293" t="s">
        <v>4750</v>
      </c>
      <c r="G2865" s="291"/>
      <c r="H2865" s="292">
        <v>0</v>
      </c>
      <c r="I2865" s="293" t="s">
        <v>4975</v>
      </c>
      <c r="J2865" s="293" t="s">
        <v>4976</v>
      </c>
      <c r="K2865" s="293" t="s">
        <v>4737</v>
      </c>
      <c r="L2865" s="293" t="s">
        <v>4840</v>
      </c>
      <c r="M2865" s="293" t="s">
        <v>4999</v>
      </c>
      <c r="N2865" s="293" t="s">
        <v>13937</v>
      </c>
      <c r="O2865" s="293" t="s">
        <v>127</v>
      </c>
      <c r="P2865" s="293" t="s">
        <v>4514</v>
      </c>
      <c r="Q2865" s="293" t="s">
        <v>4741</v>
      </c>
    </row>
    <row r="2866" spans="1:17" x14ac:dyDescent="0.25">
      <c r="A2866" s="293" t="s">
        <v>131</v>
      </c>
      <c r="B2866" s="293" t="s">
        <v>2031</v>
      </c>
      <c r="C2866" s="293" t="s">
        <v>13938</v>
      </c>
      <c r="D2866" s="293" t="s">
        <v>4750</v>
      </c>
      <c r="E2866" s="293" t="s">
        <v>7186</v>
      </c>
      <c r="F2866" s="293" t="s">
        <v>4750</v>
      </c>
      <c r="G2866" s="291"/>
      <c r="H2866" s="292">
        <v>0</v>
      </c>
      <c r="I2866" s="293" t="s">
        <v>5200</v>
      </c>
      <c r="J2866" s="293" t="s">
        <v>5201</v>
      </c>
      <c r="K2866" s="293" t="s">
        <v>4737</v>
      </c>
      <c r="L2866" s="293" t="s">
        <v>4840</v>
      </c>
      <c r="M2866" s="293" t="s">
        <v>5220</v>
      </c>
      <c r="N2866" s="293"/>
      <c r="O2866" s="293" t="s">
        <v>127</v>
      </c>
      <c r="P2866" s="293" t="s">
        <v>4514</v>
      </c>
      <c r="Q2866" s="293" t="s">
        <v>4741</v>
      </c>
    </row>
    <row r="2867" spans="1:17" x14ac:dyDescent="0.25">
      <c r="A2867" s="293" t="s">
        <v>132</v>
      </c>
      <c r="B2867" s="293" t="s">
        <v>2045</v>
      </c>
      <c r="C2867" s="293" t="s">
        <v>13939</v>
      </c>
      <c r="D2867" s="293" t="s">
        <v>13940</v>
      </c>
      <c r="E2867" s="293" t="s">
        <v>7186</v>
      </c>
      <c r="F2867" s="293" t="s">
        <v>13940</v>
      </c>
      <c r="G2867" s="291"/>
      <c r="H2867" s="292">
        <v>0</v>
      </c>
      <c r="I2867" s="293" t="s">
        <v>5200</v>
      </c>
      <c r="J2867" s="293" t="s">
        <v>5201</v>
      </c>
      <c r="K2867" s="293" t="s">
        <v>4737</v>
      </c>
      <c r="L2867" s="293" t="s">
        <v>4840</v>
      </c>
      <c r="M2867" s="293" t="s">
        <v>5202</v>
      </c>
      <c r="N2867" s="293"/>
      <c r="O2867" s="293" t="s">
        <v>127</v>
      </c>
      <c r="P2867" s="293" t="s">
        <v>4514</v>
      </c>
      <c r="Q2867" s="293" t="s">
        <v>4741</v>
      </c>
    </row>
    <row r="2868" spans="1:17" x14ac:dyDescent="0.25">
      <c r="A2868" s="293" t="s">
        <v>13941</v>
      </c>
      <c r="B2868" s="293" t="s">
        <v>2035</v>
      </c>
      <c r="C2868" s="293" t="s">
        <v>13942</v>
      </c>
      <c r="D2868" s="293" t="s">
        <v>13940</v>
      </c>
      <c r="E2868" s="293" t="s">
        <v>7186</v>
      </c>
      <c r="F2868" s="293" t="s">
        <v>13940</v>
      </c>
      <c r="G2868" s="291"/>
      <c r="H2868" s="292">
        <v>0</v>
      </c>
      <c r="I2868" s="293" t="s">
        <v>5200</v>
      </c>
      <c r="J2868" s="293" t="s">
        <v>5201</v>
      </c>
      <c r="K2868" s="293" t="s">
        <v>4737</v>
      </c>
      <c r="L2868" s="293" t="s">
        <v>4840</v>
      </c>
      <c r="M2868" s="293" t="s">
        <v>5210</v>
      </c>
      <c r="N2868" s="293"/>
      <c r="O2868" s="293" t="s">
        <v>127</v>
      </c>
      <c r="P2868" s="293" t="s">
        <v>4514</v>
      </c>
      <c r="Q2868" s="293" t="s">
        <v>4741</v>
      </c>
    </row>
    <row r="2869" spans="1:17" x14ac:dyDescent="0.25">
      <c r="A2869" s="293" t="s">
        <v>129</v>
      </c>
      <c r="B2869" s="293" t="s">
        <v>2116</v>
      </c>
      <c r="C2869" s="293" t="s">
        <v>2082</v>
      </c>
      <c r="D2869" s="293" t="s">
        <v>4750</v>
      </c>
      <c r="E2869" s="293" t="s">
        <v>7186</v>
      </c>
      <c r="F2869" s="293"/>
      <c r="G2869" s="291"/>
      <c r="H2869" s="292">
        <v>0</v>
      </c>
      <c r="I2869" s="293" t="s">
        <v>5200</v>
      </c>
      <c r="J2869" s="293" t="s">
        <v>5201</v>
      </c>
      <c r="K2869" s="293" t="s">
        <v>4737</v>
      </c>
      <c r="L2869" s="293" t="s">
        <v>4840</v>
      </c>
      <c r="M2869" s="293" t="s">
        <v>5210</v>
      </c>
      <c r="N2869" s="293"/>
      <c r="O2869" s="293" t="s">
        <v>127</v>
      </c>
      <c r="P2869" s="293" t="s">
        <v>4514</v>
      </c>
      <c r="Q2869" s="293" t="s">
        <v>4741</v>
      </c>
    </row>
    <row r="2870" spans="1:17" x14ac:dyDescent="0.25">
      <c r="A2870" s="293" t="s">
        <v>13943</v>
      </c>
      <c r="B2870" s="293" t="s">
        <v>13944</v>
      </c>
      <c r="C2870" s="293" t="s">
        <v>13945</v>
      </c>
      <c r="D2870" s="293"/>
      <c r="E2870" s="293" t="s">
        <v>4973</v>
      </c>
      <c r="F2870" s="293" t="s">
        <v>13946</v>
      </c>
      <c r="G2870" s="291"/>
      <c r="H2870" s="292">
        <v>0</v>
      </c>
      <c r="I2870" s="293" t="s">
        <v>5200</v>
      </c>
      <c r="J2870" s="293" t="s">
        <v>5201</v>
      </c>
      <c r="K2870" s="293" t="s">
        <v>4737</v>
      </c>
      <c r="L2870" s="293" t="s">
        <v>4840</v>
      </c>
      <c r="M2870" s="293" t="s">
        <v>5333</v>
      </c>
      <c r="N2870" s="293"/>
      <c r="O2870" s="293" t="s">
        <v>13943</v>
      </c>
      <c r="P2870" s="293" t="s">
        <v>13944</v>
      </c>
      <c r="Q2870" s="293" t="s">
        <v>8502</v>
      </c>
    </row>
    <row r="2871" spans="1:17" x14ac:dyDescent="0.25">
      <c r="A2871" s="293" t="s">
        <v>13947</v>
      </c>
      <c r="B2871" s="293" t="s">
        <v>13948</v>
      </c>
      <c r="C2871" s="293" t="s">
        <v>13949</v>
      </c>
      <c r="D2871" s="293"/>
      <c r="E2871" s="293" t="s">
        <v>10710</v>
      </c>
      <c r="F2871" s="293" t="s">
        <v>4750</v>
      </c>
      <c r="G2871" s="291"/>
      <c r="H2871" s="292">
        <v>0</v>
      </c>
      <c r="I2871" s="293" t="s">
        <v>5200</v>
      </c>
      <c r="J2871" s="293" t="s">
        <v>5201</v>
      </c>
      <c r="K2871" s="293" t="s">
        <v>4737</v>
      </c>
      <c r="L2871" s="293" t="s">
        <v>4840</v>
      </c>
      <c r="M2871" s="293" t="s">
        <v>5333</v>
      </c>
      <c r="N2871" s="293"/>
      <c r="O2871" s="293" t="s">
        <v>13943</v>
      </c>
      <c r="P2871" s="293" t="s">
        <v>13944</v>
      </c>
      <c r="Q2871" s="293" t="s">
        <v>8502</v>
      </c>
    </row>
    <row r="2872" spans="1:17" x14ac:dyDescent="0.25">
      <c r="A2872" s="293" t="s">
        <v>13950</v>
      </c>
      <c r="B2872" s="293" t="s">
        <v>13951</v>
      </c>
      <c r="C2872" s="293" t="s">
        <v>13952</v>
      </c>
      <c r="D2872" s="293"/>
      <c r="E2872" s="293" t="s">
        <v>4745</v>
      </c>
      <c r="F2872" s="293" t="s">
        <v>13953</v>
      </c>
      <c r="G2872" s="291">
        <v>60</v>
      </c>
      <c r="H2872" s="292">
        <v>0</v>
      </c>
      <c r="I2872" s="293" t="s">
        <v>4838</v>
      </c>
      <c r="J2872" s="293" t="s">
        <v>4839</v>
      </c>
      <c r="K2872" s="293" t="s">
        <v>4737</v>
      </c>
      <c r="L2872" s="293" t="s">
        <v>4738</v>
      </c>
      <c r="M2872" s="293" t="s">
        <v>4757</v>
      </c>
      <c r="N2872" s="293"/>
      <c r="O2872" s="293" t="s">
        <v>13950</v>
      </c>
      <c r="P2872" s="293" t="s">
        <v>13951</v>
      </c>
      <c r="Q2872" s="293" t="s">
        <v>4741</v>
      </c>
    </row>
    <row r="2873" spans="1:17" x14ac:dyDescent="0.25">
      <c r="A2873" s="293" t="s">
        <v>13954</v>
      </c>
      <c r="B2873" s="293" t="s">
        <v>13955</v>
      </c>
      <c r="C2873" s="293" t="s">
        <v>13956</v>
      </c>
      <c r="D2873" s="293" t="s">
        <v>4750</v>
      </c>
      <c r="E2873" s="293" t="s">
        <v>13957</v>
      </c>
      <c r="F2873" s="293" t="s">
        <v>13958</v>
      </c>
      <c r="G2873" s="291"/>
      <c r="H2873" s="292">
        <v>0</v>
      </c>
      <c r="I2873" s="293" t="s">
        <v>4975</v>
      </c>
      <c r="J2873" s="293" t="s">
        <v>4976</v>
      </c>
      <c r="K2873" s="293" t="s">
        <v>4737</v>
      </c>
      <c r="L2873" s="293" t="s">
        <v>4840</v>
      </c>
      <c r="M2873" s="293" t="s">
        <v>5161</v>
      </c>
      <c r="N2873" s="293"/>
      <c r="O2873" s="293" t="s">
        <v>13954</v>
      </c>
      <c r="P2873" s="293" t="s">
        <v>13955</v>
      </c>
      <c r="Q2873" s="293" t="s">
        <v>4741</v>
      </c>
    </row>
    <row r="2874" spans="1:17" x14ac:dyDescent="0.25">
      <c r="A2874" s="293" t="s">
        <v>13959</v>
      </c>
      <c r="B2874" s="293" t="s">
        <v>13960</v>
      </c>
      <c r="C2874" s="293" t="s">
        <v>13961</v>
      </c>
      <c r="D2874" s="293" t="s">
        <v>13962</v>
      </c>
      <c r="E2874" s="293" t="s">
        <v>4745</v>
      </c>
      <c r="F2874" s="293" t="s">
        <v>13963</v>
      </c>
      <c r="G2874" s="291"/>
      <c r="H2874" s="292">
        <v>0</v>
      </c>
      <c r="I2874" s="293" t="s">
        <v>4828</v>
      </c>
      <c r="J2874" s="293" t="s">
        <v>4829</v>
      </c>
      <c r="K2874" s="293" t="s">
        <v>4737</v>
      </c>
      <c r="L2874" s="293" t="s">
        <v>8844</v>
      </c>
      <c r="M2874" s="293"/>
      <c r="N2874" s="293"/>
      <c r="O2874" s="293" t="s">
        <v>13959</v>
      </c>
      <c r="P2874" s="293" t="s">
        <v>13960</v>
      </c>
      <c r="Q2874" s="293" t="s">
        <v>8840</v>
      </c>
    </row>
    <row r="2875" spans="1:17" x14ac:dyDescent="0.25">
      <c r="A2875" s="293" t="s">
        <v>13964</v>
      </c>
      <c r="B2875" s="293" t="s">
        <v>13965</v>
      </c>
      <c r="C2875" s="293" t="s">
        <v>13966</v>
      </c>
      <c r="D2875" s="293"/>
      <c r="E2875" s="293"/>
      <c r="F2875" s="293" t="s">
        <v>13967</v>
      </c>
      <c r="G2875" s="291"/>
      <c r="H2875" s="292">
        <v>0</v>
      </c>
      <c r="I2875" s="293"/>
      <c r="J2875" s="293"/>
      <c r="K2875" s="293" t="s">
        <v>4737</v>
      </c>
      <c r="L2875" s="293" t="s">
        <v>4738</v>
      </c>
      <c r="M2875" s="293" t="s">
        <v>5328</v>
      </c>
      <c r="N2875" s="293"/>
      <c r="O2875" s="293" t="s">
        <v>13964</v>
      </c>
      <c r="P2875" s="293" t="s">
        <v>13965</v>
      </c>
      <c r="Q2875" s="293" t="s">
        <v>4741</v>
      </c>
    </row>
    <row r="2876" spans="1:17" x14ac:dyDescent="0.25">
      <c r="A2876" s="293" t="s">
        <v>13968</v>
      </c>
      <c r="B2876" s="293" t="s">
        <v>13969</v>
      </c>
      <c r="C2876" s="293" t="s">
        <v>13970</v>
      </c>
      <c r="D2876" s="293"/>
      <c r="E2876" s="293" t="s">
        <v>4745</v>
      </c>
      <c r="F2876" s="293" t="s">
        <v>13971</v>
      </c>
      <c r="G2876" s="291"/>
      <c r="H2876" s="292">
        <v>0</v>
      </c>
      <c r="I2876" s="293" t="s">
        <v>4746</v>
      </c>
      <c r="J2876" s="293" t="s">
        <v>4747</v>
      </c>
      <c r="K2876" s="293" t="s">
        <v>4737</v>
      </c>
      <c r="L2876" s="293" t="s">
        <v>4738</v>
      </c>
      <c r="M2876" s="293" t="s">
        <v>6404</v>
      </c>
      <c r="N2876" s="293"/>
      <c r="O2876" s="293" t="s">
        <v>13968</v>
      </c>
      <c r="P2876" s="293" t="s">
        <v>13969</v>
      </c>
      <c r="Q2876" s="293" t="s">
        <v>4741</v>
      </c>
    </row>
    <row r="2877" spans="1:17" x14ac:dyDescent="0.25">
      <c r="A2877" s="293" t="s">
        <v>13972</v>
      </c>
      <c r="B2877" s="293" t="s">
        <v>13973</v>
      </c>
      <c r="C2877" s="293" t="s">
        <v>13974</v>
      </c>
      <c r="D2877" s="293"/>
      <c r="E2877" s="293" t="s">
        <v>4745</v>
      </c>
      <c r="F2877" s="293" t="s">
        <v>13975</v>
      </c>
      <c r="G2877" s="291"/>
      <c r="H2877" s="292">
        <v>0</v>
      </c>
      <c r="I2877" s="293"/>
      <c r="J2877" s="293"/>
      <c r="K2877" s="293" t="s">
        <v>4737</v>
      </c>
      <c r="L2877" s="293" t="s">
        <v>4738</v>
      </c>
      <c r="M2877" s="293" t="s">
        <v>4767</v>
      </c>
      <c r="N2877" s="293"/>
      <c r="O2877" s="293" t="s">
        <v>13972</v>
      </c>
      <c r="P2877" s="293" t="s">
        <v>13973</v>
      </c>
      <c r="Q2877" s="293" t="s">
        <v>4741</v>
      </c>
    </row>
    <row r="2878" spans="1:17" x14ac:dyDescent="0.25">
      <c r="A2878" s="293" t="s">
        <v>13976</v>
      </c>
      <c r="B2878" s="293" t="s">
        <v>13977</v>
      </c>
      <c r="C2878" s="293" t="s">
        <v>13978</v>
      </c>
      <c r="D2878" s="293"/>
      <c r="E2878" s="293"/>
      <c r="F2878" s="293" t="s">
        <v>13979</v>
      </c>
      <c r="G2878" s="291"/>
      <c r="H2878" s="292">
        <v>0</v>
      </c>
      <c r="I2878" s="293"/>
      <c r="J2878" s="293"/>
      <c r="K2878" s="293" t="s">
        <v>4737</v>
      </c>
      <c r="L2878" s="293" t="s">
        <v>4738</v>
      </c>
      <c r="M2878" s="293" t="s">
        <v>4767</v>
      </c>
      <c r="N2878" s="293" t="s">
        <v>11823</v>
      </c>
      <c r="O2878" s="293" t="s">
        <v>13976</v>
      </c>
      <c r="P2878" s="293" t="s">
        <v>13977</v>
      </c>
      <c r="Q2878" s="293" t="s">
        <v>4741</v>
      </c>
    </row>
    <row r="2879" spans="1:17" x14ac:dyDescent="0.25">
      <c r="A2879" s="293" t="s">
        <v>13980</v>
      </c>
      <c r="B2879" s="293" t="s">
        <v>13981</v>
      </c>
      <c r="C2879" s="293" t="s">
        <v>13982</v>
      </c>
      <c r="D2879" s="293"/>
      <c r="E2879" s="293" t="s">
        <v>4745</v>
      </c>
      <c r="F2879" s="293" t="s">
        <v>13983</v>
      </c>
      <c r="G2879" s="291"/>
      <c r="H2879" s="292">
        <v>0</v>
      </c>
      <c r="I2879" s="293" t="s">
        <v>4783</v>
      </c>
      <c r="J2879" s="293" t="s">
        <v>4784</v>
      </c>
      <c r="K2879" s="293" t="s">
        <v>4737</v>
      </c>
      <c r="L2879" s="293" t="s">
        <v>4738</v>
      </c>
      <c r="M2879" s="293" t="s">
        <v>4916</v>
      </c>
      <c r="N2879" s="293"/>
      <c r="O2879" s="293" t="s">
        <v>13980</v>
      </c>
      <c r="P2879" s="293" t="s">
        <v>13981</v>
      </c>
      <c r="Q2879" s="293" t="s">
        <v>4741</v>
      </c>
    </row>
    <row r="2880" spans="1:17" x14ac:dyDescent="0.25">
      <c r="A2880" s="293" t="s">
        <v>148</v>
      </c>
      <c r="B2880" s="293" t="s">
        <v>4520</v>
      </c>
      <c r="C2880" s="293" t="s">
        <v>13984</v>
      </c>
      <c r="D2880" s="293"/>
      <c r="E2880" s="293" t="s">
        <v>9173</v>
      </c>
      <c r="F2880" s="293" t="s">
        <v>13985</v>
      </c>
      <c r="G2880" s="291">
        <v>60</v>
      </c>
      <c r="H2880" s="292">
        <v>0</v>
      </c>
      <c r="I2880" s="293" t="s">
        <v>4975</v>
      </c>
      <c r="J2880" s="293" t="s">
        <v>4976</v>
      </c>
      <c r="K2880" s="293" t="s">
        <v>4737</v>
      </c>
      <c r="L2880" s="293" t="s">
        <v>4840</v>
      </c>
      <c r="M2880" s="293" t="s">
        <v>5230</v>
      </c>
      <c r="N2880" s="293" t="s">
        <v>8550</v>
      </c>
      <c r="O2880" s="293" t="s">
        <v>18827</v>
      </c>
      <c r="P2880" s="293" t="s">
        <v>18847</v>
      </c>
      <c r="Q2880" s="293" t="s">
        <v>4741</v>
      </c>
    </row>
    <row r="2881" spans="1:17" x14ac:dyDescent="0.25">
      <c r="A2881" s="293" t="s">
        <v>13986</v>
      </c>
      <c r="B2881" s="293" t="s">
        <v>3077</v>
      </c>
      <c r="C2881" s="293" t="s">
        <v>13987</v>
      </c>
      <c r="D2881" s="293"/>
      <c r="E2881" s="293" t="s">
        <v>7186</v>
      </c>
      <c r="F2881" s="293" t="s">
        <v>4750</v>
      </c>
      <c r="G2881" s="291">
        <v>60</v>
      </c>
      <c r="H2881" s="292">
        <v>0</v>
      </c>
      <c r="I2881" s="293" t="s">
        <v>4975</v>
      </c>
      <c r="J2881" s="293" t="s">
        <v>4976</v>
      </c>
      <c r="K2881" s="293" t="s">
        <v>4737</v>
      </c>
      <c r="L2881" s="293" t="s">
        <v>4840</v>
      </c>
      <c r="M2881" s="293" t="s">
        <v>5310</v>
      </c>
      <c r="N2881" s="293"/>
      <c r="O2881" s="293" t="s">
        <v>18827</v>
      </c>
      <c r="P2881" s="293" t="s">
        <v>18847</v>
      </c>
      <c r="Q2881" s="293" t="s">
        <v>4741</v>
      </c>
    </row>
    <row r="2882" spans="1:17" x14ac:dyDescent="0.25">
      <c r="A2882" s="293" t="s">
        <v>13988</v>
      </c>
      <c r="B2882" s="293" t="s">
        <v>3090</v>
      </c>
      <c r="C2882" s="293" t="s">
        <v>13989</v>
      </c>
      <c r="D2882" s="293"/>
      <c r="E2882" s="293" t="s">
        <v>7186</v>
      </c>
      <c r="F2882" s="293" t="s">
        <v>4750</v>
      </c>
      <c r="G2882" s="291">
        <v>60</v>
      </c>
      <c r="H2882" s="292">
        <v>0</v>
      </c>
      <c r="I2882" s="293" t="s">
        <v>4975</v>
      </c>
      <c r="J2882" s="293" t="s">
        <v>4976</v>
      </c>
      <c r="K2882" s="293" t="s">
        <v>4737</v>
      </c>
      <c r="L2882" s="293" t="s">
        <v>4840</v>
      </c>
      <c r="M2882" s="293" t="s">
        <v>6026</v>
      </c>
      <c r="N2882" s="293"/>
      <c r="O2882" s="293" t="s">
        <v>18827</v>
      </c>
      <c r="P2882" s="293" t="s">
        <v>18847</v>
      </c>
      <c r="Q2882" s="293" t="s">
        <v>4741</v>
      </c>
    </row>
    <row r="2883" spans="1:17" x14ac:dyDescent="0.25">
      <c r="A2883" s="293" t="s">
        <v>13990</v>
      </c>
      <c r="B2883" s="293" t="s">
        <v>13991</v>
      </c>
      <c r="C2883" s="293" t="s">
        <v>13992</v>
      </c>
      <c r="D2883" s="293"/>
      <c r="E2883" s="293" t="s">
        <v>7186</v>
      </c>
      <c r="F2883" s="293" t="s">
        <v>4750</v>
      </c>
      <c r="G2883" s="291">
        <v>60</v>
      </c>
      <c r="H2883" s="292">
        <v>0</v>
      </c>
      <c r="I2883" s="293" t="s">
        <v>4975</v>
      </c>
      <c r="J2883" s="293" t="s">
        <v>4976</v>
      </c>
      <c r="K2883" s="293" t="s">
        <v>4737</v>
      </c>
      <c r="L2883" s="293" t="s">
        <v>4840</v>
      </c>
      <c r="M2883" s="293" t="s">
        <v>6026</v>
      </c>
      <c r="N2883" s="293"/>
      <c r="O2883" s="293" t="s">
        <v>18827</v>
      </c>
      <c r="P2883" s="293" t="s">
        <v>18847</v>
      </c>
      <c r="Q2883" s="293" t="s">
        <v>4741</v>
      </c>
    </row>
    <row r="2884" spans="1:17" x14ac:dyDescent="0.25">
      <c r="A2884" s="293" t="s">
        <v>13993</v>
      </c>
      <c r="B2884" s="293" t="s">
        <v>3127</v>
      </c>
      <c r="C2884" s="293" t="s">
        <v>13994</v>
      </c>
      <c r="D2884" s="293"/>
      <c r="E2884" s="293" t="s">
        <v>7186</v>
      </c>
      <c r="F2884" s="293" t="s">
        <v>4750</v>
      </c>
      <c r="G2884" s="291">
        <v>60</v>
      </c>
      <c r="H2884" s="292">
        <v>0</v>
      </c>
      <c r="I2884" s="293" t="s">
        <v>4975</v>
      </c>
      <c r="J2884" s="293" t="s">
        <v>4976</v>
      </c>
      <c r="K2884" s="293" t="s">
        <v>4737</v>
      </c>
      <c r="L2884" s="293" t="s">
        <v>4840</v>
      </c>
      <c r="M2884" s="293" t="s">
        <v>6026</v>
      </c>
      <c r="N2884" s="293" t="s">
        <v>10335</v>
      </c>
      <c r="O2884" s="293" t="s">
        <v>18827</v>
      </c>
      <c r="P2884" s="293" t="s">
        <v>18847</v>
      </c>
      <c r="Q2884" s="293" t="s">
        <v>4741</v>
      </c>
    </row>
    <row r="2885" spans="1:17" x14ac:dyDescent="0.25">
      <c r="A2885" s="293" t="s">
        <v>13995</v>
      </c>
      <c r="B2885" s="293" t="s">
        <v>13996</v>
      </c>
      <c r="C2885" s="293" t="s">
        <v>13997</v>
      </c>
      <c r="D2885" s="293"/>
      <c r="E2885" s="293" t="s">
        <v>7186</v>
      </c>
      <c r="F2885" s="293" t="s">
        <v>4750</v>
      </c>
      <c r="G2885" s="291">
        <v>60</v>
      </c>
      <c r="H2885" s="292">
        <v>0</v>
      </c>
      <c r="I2885" s="293" t="s">
        <v>4975</v>
      </c>
      <c r="J2885" s="293" t="s">
        <v>4976</v>
      </c>
      <c r="K2885" s="293" t="s">
        <v>4737</v>
      </c>
      <c r="L2885" s="293" t="s">
        <v>4840</v>
      </c>
      <c r="M2885" s="293" t="s">
        <v>4909</v>
      </c>
      <c r="N2885" s="293" t="s">
        <v>13998</v>
      </c>
      <c r="O2885" s="293" t="s">
        <v>18827</v>
      </c>
      <c r="P2885" s="293" t="s">
        <v>18847</v>
      </c>
      <c r="Q2885" s="293" t="s">
        <v>4741</v>
      </c>
    </row>
    <row r="2886" spans="1:17" x14ac:dyDescent="0.25">
      <c r="A2886" s="293" t="s">
        <v>13999</v>
      </c>
      <c r="B2886" s="293" t="s">
        <v>14000</v>
      </c>
      <c r="C2886" s="293" t="s">
        <v>14001</v>
      </c>
      <c r="D2886" s="293"/>
      <c r="E2886" s="293" t="s">
        <v>9633</v>
      </c>
      <c r="F2886" s="293" t="s">
        <v>14002</v>
      </c>
      <c r="G2886" s="291"/>
      <c r="H2886" s="292">
        <v>0</v>
      </c>
      <c r="I2886" s="293" t="s">
        <v>9699</v>
      </c>
      <c r="J2886" s="293" t="s">
        <v>9700</v>
      </c>
      <c r="K2886" s="293" t="s">
        <v>4737</v>
      </c>
      <c r="L2886" s="293" t="s">
        <v>4870</v>
      </c>
      <c r="M2886" s="293" t="s">
        <v>4806</v>
      </c>
      <c r="N2886" s="293"/>
      <c r="O2886" s="293" t="s">
        <v>18827</v>
      </c>
      <c r="P2886" s="293" t="s">
        <v>18847</v>
      </c>
      <c r="Q2886" s="293" t="s">
        <v>4741</v>
      </c>
    </row>
    <row r="2887" spans="1:17" x14ac:dyDescent="0.25">
      <c r="A2887" s="293" t="s">
        <v>14003</v>
      </c>
      <c r="B2887" s="293" t="s">
        <v>14004</v>
      </c>
      <c r="C2887" s="293" t="s">
        <v>14005</v>
      </c>
      <c r="D2887" s="293"/>
      <c r="E2887" s="293" t="s">
        <v>4973</v>
      </c>
      <c r="F2887" s="293" t="s">
        <v>14006</v>
      </c>
      <c r="G2887" s="291"/>
      <c r="H2887" s="292">
        <v>0</v>
      </c>
      <c r="I2887" s="293" t="s">
        <v>4975</v>
      </c>
      <c r="J2887" s="293" t="s">
        <v>4976</v>
      </c>
      <c r="K2887" s="293" t="s">
        <v>4737</v>
      </c>
      <c r="L2887" s="293" t="s">
        <v>4840</v>
      </c>
      <c r="M2887" s="293" t="s">
        <v>5230</v>
      </c>
      <c r="N2887" s="293" t="s">
        <v>11665</v>
      </c>
      <c r="O2887" s="293" t="s">
        <v>18827</v>
      </c>
      <c r="P2887" s="293" t="s">
        <v>18847</v>
      </c>
      <c r="Q2887" s="293" t="s">
        <v>4741</v>
      </c>
    </row>
    <row r="2888" spans="1:17" x14ac:dyDescent="0.25">
      <c r="A2888" s="293" t="s">
        <v>14007</v>
      </c>
      <c r="B2888" s="293" t="s">
        <v>14008</v>
      </c>
      <c r="C2888" s="293" t="s">
        <v>14009</v>
      </c>
      <c r="D2888" s="293"/>
      <c r="E2888" s="293" t="s">
        <v>4745</v>
      </c>
      <c r="F2888" s="293" t="s">
        <v>14010</v>
      </c>
      <c r="G2888" s="291"/>
      <c r="H2888" s="292">
        <v>0</v>
      </c>
      <c r="I2888" s="293"/>
      <c r="J2888" s="293"/>
      <c r="K2888" s="293" t="s">
        <v>4737</v>
      </c>
      <c r="L2888" s="293" t="s">
        <v>4738</v>
      </c>
      <c r="M2888" s="293" t="s">
        <v>4767</v>
      </c>
      <c r="N2888" s="293"/>
      <c r="O2888" s="293" t="s">
        <v>14007</v>
      </c>
      <c r="P2888" s="293" t="s">
        <v>14008</v>
      </c>
      <c r="Q2888" s="293" t="s">
        <v>4741</v>
      </c>
    </row>
    <row r="2889" spans="1:17" x14ac:dyDescent="0.25">
      <c r="A2889" s="293" t="s">
        <v>14011</v>
      </c>
      <c r="B2889" s="293" t="s">
        <v>14012</v>
      </c>
      <c r="C2889" s="293" t="s">
        <v>14013</v>
      </c>
      <c r="D2889" s="293"/>
      <c r="E2889" s="293" t="s">
        <v>4973</v>
      </c>
      <c r="F2889" s="293" t="s">
        <v>14014</v>
      </c>
      <c r="G2889" s="291"/>
      <c r="H2889" s="292">
        <v>0</v>
      </c>
      <c r="I2889" s="293" t="s">
        <v>4975</v>
      </c>
      <c r="J2889" s="293" t="s">
        <v>4976</v>
      </c>
      <c r="K2889" s="293" t="s">
        <v>4737</v>
      </c>
      <c r="L2889" s="293" t="s">
        <v>4840</v>
      </c>
      <c r="M2889" s="293" t="s">
        <v>4999</v>
      </c>
      <c r="N2889" s="293" t="s">
        <v>11700</v>
      </c>
      <c r="O2889" s="293" t="s">
        <v>14011</v>
      </c>
      <c r="P2889" s="293" t="s">
        <v>14012</v>
      </c>
      <c r="Q2889" s="293" t="s">
        <v>4741</v>
      </c>
    </row>
    <row r="2890" spans="1:17" x14ac:dyDescent="0.25">
      <c r="A2890" s="293" t="s">
        <v>14015</v>
      </c>
      <c r="B2890" s="293" t="s">
        <v>14016</v>
      </c>
      <c r="C2890" s="293" t="s">
        <v>14017</v>
      </c>
      <c r="D2890" s="293"/>
      <c r="E2890" s="293" t="s">
        <v>4973</v>
      </c>
      <c r="F2890" s="293" t="s">
        <v>14018</v>
      </c>
      <c r="G2890" s="291"/>
      <c r="H2890" s="292">
        <v>0</v>
      </c>
      <c r="I2890" s="293" t="s">
        <v>14019</v>
      </c>
      <c r="J2890" s="293" t="s">
        <v>14020</v>
      </c>
      <c r="K2890" s="293" t="s">
        <v>4737</v>
      </c>
      <c r="L2890" s="293" t="s">
        <v>4840</v>
      </c>
      <c r="M2890" s="293" t="s">
        <v>5161</v>
      </c>
      <c r="N2890" s="293"/>
      <c r="O2890" s="293" t="s">
        <v>14015</v>
      </c>
      <c r="P2890" s="293" t="s">
        <v>14016</v>
      </c>
      <c r="Q2890" s="293" t="s">
        <v>4741</v>
      </c>
    </row>
    <row r="2891" spans="1:17" x14ac:dyDescent="0.25">
      <c r="A2891" s="293" t="s">
        <v>14021</v>
      </c>
      <c r="B2891" s="293" t="s">
        <v>14022</v>
      </c>
      <c r="C2891" s="293" t="s">
        <v>14023</v>
      </c>
      <c r="D2891" s="293"/>
      <c r="E2891" s="293" t="s">
        <v>4973</v>
      </c>
      <c r="F2891" s="293" t="s">
        <v>14024</v>
      </c>
      <c r="G2891" s="291"/>
      <c r="H2891" s="292">
        <v>0</v>
      </c>
      <c r="I2891" s="293" t="s">
        <v>5200</v>
      </c>
      <c r="J2891" s="293" t="s">
        <v>5201</v>
      </c>
      <c r="K2891" s="293" t="s">
        <v>4737</v>
      </c>
      <c r="L2891" s="293" t="s">
        <v>4840</v>
      </c>
      <c r="M2891" s="293" t="s">
        <v>5202</v>
      </c>
      <c r="N2891" s="293" t="s">
        <v>14025</v>
      </c>
      <c r="O2891" s="293" t="s">
        <v>14021</v>
      </c>
      <c r="P2891" s="293" t="s">
        <v>14022</v>
      </c>
      <c r="Q2891" s="293" t="s">
        <v>4741</v>
      </c>
    </row>
    <row r="2892" spans="1:17" x14ac:dyDescent="0.25">
      <c r="A2892" s="293" t="s">
        <v>14026</v>
      </c>
      <c r="B2892" s="293" t="s">
        <v>14027</v>
      </c>
      <c r="C2892" s="293" t="s">
        <v>14028</v>
      </c>
      <c r="D2892" s="293"/>
      <c r="E2892" s="293" t="s">
        <v>4973</v>
      </c>
      <c r="F2892" s="293"/>
      <c r="G2892" s="291"/>
      <c r="H2892" s="292">
        <v>0</v>
      </c>
      <c r="I2892" s="293" t="s">
        <v>5200</v>
      </c>
      <c r="J2892" s="293" t="s">
        <v>5201</v>
      </c>
      <c r="K2892" s="293" t="s">
        <v>4737</v>
      </c>
      <c r="L2892" s="293" t="s">
        <v>4840</v>
      </c>
      <c r="M2892" s="293" t="s">
        <v>4852</v>
      </c>
      <c r="N2892" s="293"/>
      <c r="O2892" s="293" t="s">
        <v>14021</v>
      </c>
      <c r="P2892" s="293" t="s">
        <v>14022</v>
      </c>
      <c r="Q2892" s="293" t="s">
        <v>4741</v>
      </c>
    </row>
    <row r="2893" spans="1:17" x14ac:dyDescent="0.25">
      <c r="A2893" s="293" t="s">
        <v>14029</v>
      </c>
      <c r="B2893" s="293" t="s">
        <v>14030</v>
      </c>
      <c r="C2893" s="293" t="s">
        <v>14031</v>
      </c>
      <c r="D2893" s="293"/>
      <c r="E2893" s="293" t="s">
        <v>4973</v>
      </c>
      <c r="F2893" s="293"/>
      <c r="G2893" s="291"/>
      <c r="H2893" s="292">
        <v>0</v>
      </c>
      <c r="I2893" s="293" t="s">
        <v>5200</v>
      </c>
      <c r="J2893" s="293" t="s">
        <v>5201</v>
      </c>
      <c r="K2893" s="293" t="s">
        <v>4737</v>
      </c>
      <c r="L2893" s="293" t="s">
        <v>4840</v>
      </c>
      <c r="M2893" s="293" t="s">
        <v>4852</v>
      </c>
      <c r="N2893" s="293"/>
      <c r="O2893" s="293" t="s">
        <v>14021</v>
      </c>
      <c r="P2893" s="293" t="s">
        <v>14022</v>
      </c>
      <c r="Q2893" s="293" t="s">
        <v>4741</v>
      </c>
    </row>
    <row r="2894" spans="1:17" x14ac:dyDescent="0.25">
      <c r="A2894" s="293" t="s">
        <v>14032</v>
      </c>
      <c r="B2894" s="293" t="s">
        <v>14033</v>
      </c>
      <c r="C2894" s="293" t="s">
        <v>14034</v>
      </c>
      <c r="D2894" s="293"/>
      <c r="E2894" s="293" t="s">
        <v>4973</v>
      </c>
      <c r="F2894" s="293"/>
      <c r="G2894" s="291"/>
      <c r="H2894" s="292">
        <v>0</v>
      </c>
      <c r="I2894" s="293" t="s">
        <v>5200</v>
      </c>
      <c r="J2894" s="293" t="s">
        <v>5201</v>
      </c>
      <c r="K2894" s="293" t="s">
        <v>4737</v>
      </c>
      <c r="L2894" s="293" t="s">
        <v>4840</v>
      </c>
      <c r="M2894" s="293" t="s">
        <v>4852</v>
      </c>
      <c r="N2894" s="293"/>
      <c r="O2894" s="293" t="s">
        <v>14021</v>
      </c>
      <c r="P2894" s="293" t="s">
        <v>14022</v>
      </c>
      <c r="Q2894" s="293" t="s">
        <v>4741</v>
      </c>
    </row>
    <row r="2895" spans="1:17" x14ac:dyDescent="0.25">
      <c r="A2895" s="293" t="s">
        <v>14035</v>
      </c>
      <c r="B2895" s="293" t="s">
        <v>14036</v>
      </c>
      <c r="C2895" s="293" t="s">
        <v>14037</v>
      </c>
      <c r="D2895" s="293"/>
      <c r="E2895" s="293" t="s">
        <v>4973</v>
      </c>
      <c r="F2895" s="293"/>
      <c r="G2895" s="291"/>
      <c r="H2895" s="292">
        <v>0</v>
      </c>
      <c r="I2895" s="293" t="s">
        <v>5200</v>
      </c>
      <c r="J2895" s="293" t="s">
        <v>5201</v>
      </c>
      <c r="K2895" s="293" t="s">
        <v>4737</v>
      </c>
      <c r="L2895" s="293" t="s">
        <v>4840</v>
      </c>
      <c r="M2895" s="293" t="s">
        <v>5202</v>
      </c>
      <c r="N2895" s="293"/>
      <c r="O2895" s="293" t="s">
        <v>14021</v>
      </c>
      <c r="P2895" s="293" t="s">
        <v>14022</v>
      </c>
      <c r="Q2895" s="293" t="s">
        <v>4741</v>
      </c>
    </row>
    <row r="2896" spans="1:17" x14ac:dyDescent="0.25">
      <c r="A2896" s="293" t="s">
        <v>14038</v>
      </c>
      <c r="B2896" s="293" t="s">
        <v>14039</v>
      </c>
      <c r="C2896" s="293" t="s">
        <v>14040</v>
      </c>
      <c r="D2896" s="293"/>
      <c r="E2896" s="293" t="s">
        <v>4973</v>
      </c>
      <c r="F2896" s="293"/>
      <c r="G2896" s="291"/>
      <c r="H2896" s="292">
        <v>0</v>
      </c>
      <c r="I2896" s="293" t="s">
        <v>5200</v>
      </c>
      <c r="J2896" s="293" t="s">
        <v>5201</v>
      </c>
      <c r="K2896" s="293" t="s">
        <v>4737</v>
      </c>
      <c r="L2896" s="293" t="s">
        <v>4840</v>
      </c>
      <c r="M2896" s="293" t="s">
        <v>5210</v>
      </c>
      <c r="N2896" s="293"/>
      <c r="O2896" s="293" t="s">
        <v>14021</v>
      </c>
      <c r="P2896" s="293" t="s">
        <v>14022</v>
      </c>
      <c r="Q2896" s="293" t="s">
        <v>4741</v>
      </c>
    </row>
    <row r="2897" spans="1:17" x14ac:dyDescent="0.25">
      <c r="A2897" s="293" t="s">
        <v>14041</v>
      </c>
      <c r="B2897" s="293" t="s">
        <v>14042</v>
      </c>
      <c r="C2897" s="293" t="s">
        <v>14043</v>
      </c>
      <c r="D2897" s="293"/>
      <c r="E2897" s="293" t="s">
        <v>4973</v>
      </c>
      <c r="F2897" s="293"/>
      <c r="G2897" s="291"/>
      <c r="H2897" s="292">
        <v>0</v>
      </c>
      <c r="I2897" s="293" t="s">
        <v>5200</v>
      </c>
      <c r="J2897" s="293" t="s">
        <v>5201</v>
      </c>
      <c r="K2897" s="293" t="s">
        <v>4737</v>
      </c>
      <c r="L2897" s="293" t="s">
        <v>4840</v>
      </c>
      <c r="M2897" s="293" t="s">
        <v>5210</v>
      </c>
      <c r="N2897" s="293"/>
      <c r="O2897" s="293" t="s">
        <v>14021</v>
      </c>
      <c r="P2897" s="293" t="s">
        <v>14022</v>
      </c>
      <c r="Q2897" s="293" t="s">
        <v>4741</v>
      </c>
    </row>
    <row r="2898" spans="1:17" x14ac:dyDescent="0.25">
      <c r="A2898" s="293" t="s">
        <v>14044</v>
      </c>
      <c r="B2898" s="293" t="s">
        <v>14045</v>
      </c>
      <c r="C2898" s="293" t="s">
        <v>14046</v>
      </c>
      <c r="D2898" s="293"/>
      <c r="E2898" s="293" t="s">
        <v>4973</v>
      </c>
      <c r="F2898" s="293"/>
      <c r="G2898" s="291"/>
      <c r="H2898" s="292">
        <v>0</v>
      </c>
      <c r="I2898" s="293" t="s">
        <v>5200</v>
      </c>
      <c r="J2898" s="293" t="s">
        <v>5201</v>
      </c>
      <c r="K2898" s="293" t="s">
        <v>4737</v>
      </c>
      <c r="L2898" s="293" t="s">
        <v>4840</v>
      </c>
      <c r="M2898" s="293" t="s">
        <v>5210</v>
      </c>
      <c r="N2898" s="293"/>
      <c r="O2898" s="293" t="s">
        <v>14021</v>
      </c>
      <c r="P2898" s="293" t="s">
        <v>14022</v>
      </c>
      <c r="Q2898" s="293" t="s">
        <v>4741</v>
      </c>
    </row>
    <row r="2899" spans="1:17" x14ac:dyDescent="0.25">
      <c r="A2899" s="293" t="s">
        <v>14047</v>
      </c>
      <c r="B2899" s="293" t="s">
        <v>14048</v>
      </c>
      <c r="C2899" s="293" t="s">
        <v>14049</v>
      </c>
      <c r="D2899" s="293"/>
      <c r="E2899" s="293" t="s">
        <v>4973</v>
      </c>
      <c r="F2899" s="293"/>
      <c r="G2899" s="291"/>
      <c r="H2899" s="292">
        <v>0</v>
      </c>
      <c r="I2899" s="293" t="s">
        <v>5200</v>
      </c>
      <c r="J2899" s="293" t="s">
        <v>5201</v>
      </c>
      <c r="K2899" s="293" t="s">
        <v>4737</v>
      </c>
      <c r="L2899" s="293" t="s">
        <v>4840</v>
      </c>
      <c r="M2899" s="293" t="s">
        <v>5210</v>
      </c>
      <c r="N2899" s="293"/>
      <c r="O2899" s="293" t="s">
        <v>14021</v>
      </c>
      <c r="P2899" s="293" t="s">
        <v>14022</v>
      </c>
      <c r="Q2899" s="293" t="s">
        <v>4741</v>
      </c>
    </row>
    <row r="2900" spans="1:17" x14ac:dyDescent="0.25">
      <c r="A2900" s="293" t="s">
        <v>14050</v>
      </c>
      <c r="B2900" s="293" t="s">
        <v>14051</v>
      </c>
      <c r="C2900" s="293" t="s">
        <v>14052</v>
      </c>
      <c r="D2900" s="293"/>
      <c r="E2900" s="293" t="s">
        <v>4973</v>
      </c>
      <c r="F2900" s="293"/>
      <c r="G2900" s="291"/>
      <c r="H2900" s="292">
        <v>0</v>
      </c>
      <c r="I2900" s="293" t="s">
        <v>5200</v>
      </c>
      <c r="J2900" s="293" t="s">
        <v>5201</v>
      </c>
      <c r="K2900" s="293" t="s">
        <v>4737</v>
      </c>
      <c r="L2900" s="293" t="s">
        <v>4840</v>
      </c>
      <c r="M2900" s="293" t="s">
        <v>5210</v>
      </c>
      <c r="N2900" s="293"/>
      <c r="O2900" s="293" t="s">
        <v>14021</v>
      </c>
      <c r="P2900" s="293" t="s">
        <v>14022</v>
      </c>
      <c r="Q2900" s="293" t="s">
        <v>4741</v>
      </c>
    </row>
    <row r="2901" spans="1:17" x14ac:dyDescent="0.25">
      <c r="A2901" s="293" t="s">
        <v>14053</v>
      </c>
      <c r="B2901" s="293" t="s">
        <v>14054</v>
      </c>
      <c r="C2901" s="293" t="s">
        <v>14055</v>
      </c>
      <c r="D2901" s="293"/>
      <c r="E2901" s="293" t="s">
        <v>4973</v>
      </c>
      <c r="F2901" s="293"/>
      <c r="G2901" s="291"/>
      <c r="H2901" s="292">
        <v>0</v>
      </c>
      <c r="I2901" s="293" t="s">
        <v>5200</v>
      </c>
      <c r="J2901" s="293" t="s">
        <v>5201</v>
      </c>
      <c r="K2901" s="293" t="s">
        <v>4737</v>
      </c>
      <c r="L2901" s="293" t="s">
        <v>4840</v>
      </c>
      <c r="M2901" s="293" t="s">
        <v>5210</v>
      </c>
      <c r="N2901" s="293"/>
      <c r="O2901" s="293" t="s">
        <v>14021</v>
      </c>
      <c r="P2901" s="293" t="s">
        <v>14022</v>
      </c>
      <c r="Q2901" s="293" t="s">
        <v>4741</v>
      </c>
    </row>
    <row r="2902" spans="1:17" x14ac:dyDescent="0.25">
      <c r="A2902" s="293" t="s">
        <v>14056</v>
      </c>
      <c r="B2902" s="293" t="s">
        <v>14057</v>
      </c>
      <c r="C2902" s="293" t="s">
        <v>14058</v>
      </c>
      <c r="D2902" s="293"/>
      <c r="E2902" s="293" t="s">
        <v>4973</v>
      </c>
      <c r="F2902" s="293"/>
      <c r="G2902" s="291"/>
      <c r="H2902" s="292">
        <v>0</v>
      </c>
      <c r="I2902" s="293" t="s">
        <v>5200</v>
      </c>
      <c r="J2902" s="293" t="s">
        <v>5201</v>
      </c>
      <c r="K2902" s="293" t="s">
        <v>4737</v>
      </c>
      <c r="L2902" s="293" t="s">
        <v>10636</v>
      </c>
      <c r="M2902" s="293" t="s">
        <v>4852</v>
      </c>
      <c r="N2902" s="293" t="s">
        <v>14059</v>
      </c>
      <c r="O2902" s="293" t="s">
        <v>14021</v>
      </c>
      <c r="P2902" s="293" t="s">
        <v>14022</v>
      </c>
      <c r="Q2902" s="293" t="s">
        <v>4741</v>
      </c>
    </row>
    <row r="2903" spans="1:17" x14ac:dyDescent="0.25">
      <c r="A2903" s="293" t="s">
        <v>14060</v>
      </c>
      <c r="B2903" s="293" t="s">
        <v>14061</v>
      </c>
      <c r="C2903" s="293" t="s">
        <v>14062</v>
      </c>
      <c r="D2903" s="293"/>
      <c r="E2903" s="293" t="s">
        <v>4973</v>
      </c>
      <c r="F2903" s="293" t="s">
        <v>14063</v>
      </c>
      <c r="G2903" s="291">
        <v>60</v>
      </c>
      <c r="H2903" s="292">
        <v>0</v>
      </c>
      <c r="I2903" s="293" t="s">
        <v>5200</v>
      </c>
      <c r="J2903" s="293" t="s">
        <v>5201</v>
      </c>
      <c r="K2903" s="293" t="s">
        <v>4737</v>
      </c>
      <c r="L2903" s="293" t="s">
        <v>4840</v>
      </c>
      <c r="M2903" s="293" t="s">
        <v>4852</v>
      </c>
      <c r="N2903" s="293" t="s">
        <v>14064</v>
      </c>
      <c r="O2903" s="293" t="s">
        <v>14060</v>
      </c>
      <c r="P2903" s="293" t="s">
        <v>14061</v>
      </c>
      <c r="Q2903" s="293" t="s">
        <v>4741</v>
      </c>
    </row>
    <row r="2904" spans="1:17" x14ac:dyDescent="0.25">
      <c r="A2904" s="293" t="s">
        <v>14065</v>
      </c>
      <c r="B2904" s="293" t="s">
        <v>14066</v>
      </c>
      <c r="C2904" s="293" t="s">
        <v>14067</v>
      </c>
      <c r="D2904" s="293"/>
      <c r="E2904" s="293" t="s">
        <v>4745</v>
      </c>
      <c r="F2904" s="293" t="s">
        <v>4750</v>
      </c>
      <c r="G2904" s="291"/>
      <c r="H2904" s="292">
        <v>0</v>
      </c>
      <c r="I2904" s="293" t="s">
        <v>4816</v>
      </c>
      <c r="J2904" s="293" t="s">
        <v>4817</v>
      </c>
      <c r="K2904" s="293" t="s">
        <v>4737</v>
      </c>
      <c r="L2904" s="293" t="s">
        <v>4738</v>
      </c>
      <c r="M2904" s="293" t="s">
        <v>7601</v>
      </c>
      <c r="N2904" s="293"/>
      <c r="O2904" s="293" t="s">
        <v>14060</v>
      </c>
      <c r="P2904" s="293" t="s">
        <v>14061</v>
      </c>
      <c r="Q2904" s="293" t="s">
        <v>4741</v>
      </c>
    </row>
    <row r="2905" spans="1:17" x14ac:dyDescent="0.25">
      <c r="A2905" s="293" t="s">
        <v>14068</v>
      </c>
      <c r="B2905" s="293" t="s">
        <v>14069</v>
      </c>
      <c r="C2905" s="293" t="s">
        <v>14070</v>
      </c>
      <c r="D2905" s="293"/>
      <c r="E2905" s="293" t="s">
        <v>4745</v>
      </c>
      <c r="F2905" s="293" t="s">
        <v>4750</v>
      </c>
      <c r="G2905" s="291"/>
      <c r="H2905" s="292">
        <v>0</v>
      </c>
      <c r="I2905" s="293" t="s">
        <v>4755</v>
      </c>
      <c r="J2905" s="293" t="s">
        <v>4756</v>
      </c>
      <c r="K2905" s="293" t="s">
        <v>4737</v>
      </c>
      <c r="L2905" s="293" t="s">
        <v>4738</v>
      </c>
      <c r="M2905" s="293" t="s">
        <v>4865</v>
      </c>
      <c r="N2905" s="293"/>
      <c r="O2905" s="293" t="s">
        <v>14060</v>
      </c>
      <c r="P2905" s="293" t="s">
        <v>14061</v>
      </c>
      <c r="Q2905" s="293" t="s">
        <v>4741</v>
      </c>
    </row>
    <row r="2906" spans="1:17" x14ac:dyDescent="0.25">
      <c r="A2906" s="293" t="s">
        <v>14071</v>
      </c>
      <c r="B2906" s="293" t="s">
        <v>14072</v>
      </c>
      <c r="C2906" s="293" t="s">
        <v>14073</v>
      </c>
      <c r="D2906" s="293"/>
      <c r="E2906" s="293" t="s">
        <v>4745</v>
      </c>
      <c r="F2906" s="293" t="s">
        <v>4750</v>
      </c>
      <c r="G2906" s="291"/>
      <c r="H2906" s="292">
        <v>0</v>
      </c>
      <c r="I2906" s="293" t="s">
        <v>4788</v>
      </c>
      <c r="J2906" s="293" t="s">
        <v>4789</v>
      </c>
      <c r="K2906" s="293" t="s">
        <v>4737</v>
      </c>
      <c r="L2906" s="293" t="s">
        <v>4738</v>
      </c>
      <c r="M2906" s="293" t="s">
        <v>6447</v>
      </c>
      <c r="N2906" s="293"/>
      <c r="O2906" s="293" t="s">
        <v>14060</v>
      </c>
      <c r="P2906" s="293" t="s">
        <v>14061</v>
      </c>
      <c r="Q2906" s="293" t="s">
        <v>4741</v>
      </c>
    </row>
    <row r="2907" spans="1:17" x14ac:dyDescent="0.25">
      <c r="A2907" s="293" t="s">
        <v>14074</v>
      </c>
      <c r="B2907" s="293" t="s">
        <v>14075</v>
      </c>
      <c r="C2907" s="293" t="s">
        <v>14076</v>
      </c>
      <c r="D2907" s="293"/>
      <c r="E2907" s="293" t="s">
        <v>4745</v>
      </c>
      <c r="F2907" s="293" t="s">
        <v>4750</v>
      </c>
      <c r="G2907" s="291"/>
      <c r="H2907" s="292">
        <v>0</v>
      </c>
      <c r="I2907" s="293" t="s">
        <v>4816</v>
      </c>
      <c r="J2907" s="293" t="s">
        <v>4817</v>
      </c>
      <c r="K2907" s="293" t="s">
        <v>4737</v>
      </c>
      <c r="L2907" s="293" t="s">
        <v>4738</v>
      </c>
      <c r="M2907" s="293" t="s">
        <v>7601</v>
      </c>
      <c r="N2907" s="293"/>
      <c r="O2907" s="293" t="s">
        <v>14060</v>
      </c>
      <c r="P2907" s="293" t="s">
        <v>14061</v>
      </c>
      <c r="Q2907" s="293" t="s">
        <v>4741</v>
      </c>
    </row>
    <row r="2908" spans="1:17" x14ac:dyDescent="0.25">
      <c r="A2908" s="293" t="s">
        <v>14077</v>
      </c>
      <c r="B2908" s="293" t="s">
        <v>14078</v>
      </c>
      <c r="C2908" s="293" t="s">
        <v>14079</v>
      </c>
      <c r="D2908" s="293"/>
      <c r="E2908" s="293" t="s">
        <v>4745</v>
      </c>
      <c r="F2908" s="293" t="s">
        <v>4750</v>
      </c>
      <c r="G2908" s="291"/>
      <c r="H2908" s="292">
        <v>0</v>
      </c>
      <c r="I2908" s="293" t="s">
        <v>4816</v>
      </c>
      <c r="J2908" s="293" t="s">
        <v>4817</v>
      </c>
      <c r="K2908" s="293" t="s">
        <v>4737</v>
      </c>
      <c r="L2908" s="293" t="s">
        <v>4738</v>
      </c>
      <c r="M2908" s="293" t="s">
        <v>5095</v>
      </c>
      <c r="N2908" s="293"/>
      <c r="O2908" s="293" t="s">
        <v>14060</v>
      </c>
      <c r="P2908" s="293" t="s">
        <v>14061</v>
      </c>
      <c r="Q2908" s="293" t="s">
        <v>4741</v>
      </c>
    </row>
    <row r="2909" spans="1:17" x14ac:dyDescent="0.25">
      <c r="A2909" s="293" t="s">
        <v>14080</v>
      </c>
      <c r="B2909" s="293" t="s">
        <v>14081</v>
      </c>
      <c r="C2909" s="293" t="s">
        <v>14082</v>
      </c>
      <c r="D2909" s="293"/>
      <c r="E2909" s="293" t="s">
        <v>4745</v>
      </c>
      <c r="F2909" s="293" t="s">
        <v>4750</v>
      </c>
      <c r="G2909" s="291"/>
      <c r="H2909" s="292">
        <v>0</v>
      </c>
      <c r="I2909" s="293" t="s">
        <v>4816</v>
      </c>
      <c r="J2909" s="293" t="s">
        <v>4817</v>
      </c>
      <c r="K2909" s="293" t="s">
        <v>4737</v>
      </c>
      <c r="L2909" s="293" t="s">
        <v>4738</v>
      </c>
      <c r="M2909" s="293" t="s">
        <v>4739</v>
      </c>
      <c r="N2909" s="293"/>
      <c r="O2909" s="293" t="s">
        <v>14060</v>
      </c>
      <c r="P2909" s="293" t="s">
        <v>14061</v>
      </c>
      <c r="Q2909" s="293" t="s">
        <v>4741</v>
      </c>
    </row>
    <row r="2910" spans="1:17" x14ac:dyDescent="0.25">
      <c r="A2910" s="293" t="s">
        <v>14083</v>
      </c>
      <c r="B2910" s="293" t="s">
        <v>14084</v>
      </c>
      <c r="C2910" s="293" t="s">
        <v>14085</v>
      </c>
      <c r="D2910" s="293"/>
      <c r="E2910" s="293" t="s">
        <v>4973</v>
      </c>
      <c r="F2910" s="293" t="s">
        <v>4750</v>
      </c>
      <c r="G2910" s="291"/>
      <c r="H2910" s="292">
        <v>0</v>
      </c>
      <c r="I2910" s="293" t="s">
        <v>4856</v>
      </c>
      <c r="J2910" s="293" t="s">
        <v>4857</v>
      </c>
      <c r="K2910" s="293" t="s">
        <v>4737</v>
      </c>
      <c r="L2910" s="293" t="s">
        <v>5178</v>
      </c>
      <c r="M2910" s="293" t="s">
        <v>4859</v>
      </c>
      <c r="N2910" s="293"/>
      <c r="O2910" s="293" t="s">
        <v>14060</v>
      </c>
      <c r="P2910" s="293" t="s">
        <v>14061</v>
      </c>
      <c r="Q2910" s="293" t="s">
        <v>4741</v>
      </c>
    </row>
    <row r="2911" spans="1:17" x14ac:dyDescent="0.25">
      <c r="A2911" s="293" t="s">
        <v>14086</v>
      </c>
      <c r="B2911" s="293" t="s">
        <v>14087</v>
      </c>
      <c r="C2911" s="293" t="s">
        <v>14088</v>
      </c>
      <c r="D2911" s="293"/>
      <c r="E2911" s="293" t="s">
        <v>4973</v>
      </c>
      <c r="F2911" s="293" t="s">
        <v>4750</v>
      </c>
      <c r="G2911" s="291"/>
      <c r="H2911" s="292">
        <v>0</v>
      </c>
      <c r="I2911" s="293" t="s">
        <v>4856</v>
      </c>
      <c r="J2911" s="293" t="s">
        <v>4857</v>
      </c>
      <c r="K2911" s="293" t="s">
        <v>4737</v>
      </c>
      <c r="L2911" s="293" t="s">
        <v>5178</v>
      </c>
      <c r="M2911" s="293" t="s">
        <v>4859</v>
      </c>
      <c r="N2911" s="293"/>
      <c r="O2911" s="293" t="s">
        <v>14060</v>
      </c>
      <c r="P2911" s="293" t="s">
        <v>14061</v>
      </c>
      <c r="Q2911" s="293" t="s">
        <v>4741</v>
      </c>
    </row>
    <row r="2912" spans="1:17" x14ac:dyDescent="0.25">
      <c r="A2912" s="293" t="s">
        <v>14089</v>
      </c>
      <c r="B2912" s="293" t="s">
        <v>14090</v>
      </c>
      <c r="C2912" s="293" t="s">
        <v>14091</v>
      </c>
      <c r="D2912" s="293"/>
      <c r="E2912" s="293" t="s">
        <v>4973</v>
      </c>
      <c r="F2912" s="293" t="s">
        <v>4750</v>
      </c>
      <c r="G2912" s="291"/>
      <c r="H2912" s="292">
        <v>0</v>
      </c>
      <c r="I2912" s="293" t="s">
        <v>4856</v>
      </c>
      <c r="J2912" s="293" t="s">
        <v>4857</v>
      </c>
      <c r="K2912" s="293" t="s">
        <v>4737</v>
      </c>
      <c r="L2912" s="293" t="s">
        <v>5178</v>
      </c>
      <c r="M2912" s="293" t="s">
        <v>4859</v>
      </c>
      <c r="N2912" s="293"/>
      <c r="O2912" s="293" t="s">
        <v>14060</v>
      </c>
      <c r="P2912" s="293" t="s">
        <v>14061</v>
      </c>
      <c r="Q2912" s="293" t="s">
        <v>4741</v>
      </c>
    </row>
    <row r="2913" spans="1:17" x14ac:dyDescent="0.25">
      <c r="A2913" s="293" t="s">
        <v>14092</v>
      </c>
      <c r="B2913" s="293" t="s">
        <v>14093</v>
      </c>
      <c r="C2913" s="293" t="s">
        <v>14094</v>
      </c>
      <c r="D2913" s="293"/>
      <c r="E2913" s="293" t="s">
        <v>4973</v>
      </c>
      <c r="F2913" s="293" t="s">
        <v>4750</v>
      </c>
      <c r="G2913" s="291"/>
      <c r="H2913" s="292">
        <v>0</v>
      </c>
      <c r="I2913" s="293" t="s">
        <v>4856</v>
      </c>
      <c r="J2913" s="293" t="s">
        <v>4857</v>
      </c>
      <c r="K2913" s="293" t="s">
        <v>4737</v>
      </c>
      <c r="L2913" s="293" t="s">
        <v>5178</v>
      </c>
      <c r="M2913" s="293" t="s">
        <v>4859</v>
      </c>
      <c r="N2913" s="293"/>
      <c r="O2913" s="293" t="s">
        <v>14060</v>
      </c>
      <c r="P2913" s="293" t="s">
        <v>14061</v>
      </c>
      <c r="Q2913" s="293" t="s">
        <v>4741</v>
      </c>
    </row>
    <row r="2914" spans="1:17" x14ac:dyDescent="0.25">
      <c r="A2914" s="293" t="s">
        <v>14095</v>
      </c>
      <c r="B2914" s="293" t="s">
        <v>14096</v>
      </c>
      <c r="C2914" s="293" t="s">
        <v>14097</v>
      </c>
      <c r="D2914" s="293"/>
      <c r="E2914" s="293" t="s">
        <v>4973</v>
      </c>
      <c r="F2914" s="293" t="s">
        <v>4750</v>
      </c>
      <c r="G2914" s="291"/>
      <c r="H2914" s="292">
        <v>0</v>
      </c>
      <c r="I2914" s="293" t="s">
        <v>4975</v>
      </c>
      <c r="J2914" s="293" t="s">
        <v>4976</v>
      </c>
      <c r="K2914" s="293" t="s">
        <v>4737</v>
      </c>
      <c r="L2914" s="293" t="s">
        <v>4840</v>
      </c>
      <c r="M2914" s="293" t="s">
        <v>5175</v>
      </c>
      <c r="N2914" s="293"/>
      <c r="O2914" s="293" t="s">
        <v>14060</v>
      </c>
      <c r="P2914" s="293" t="s">
        <v>14061</v>
      </c>
      <c r="Q2914" s="293" t="s">
        <v>4741</v>
      </c>
    </row>
    <row r="2915" spans="1:17" x14ac:dyDescent="0.25">
      <c r="A2915" s="293" t="s">
        <v>14098</v>
      </c>
      <c r="B2915" s="293" t="s">
        <v>14099</v>
      </c>
      <c r="C2915" s="293" t="s">
        <v>14100</v>
      </c>
      <c r="D2915" s="293"/>
      <c r="E2915" s="293" t="s">
        <v>4973</v>
      </c>
      <c r="F2915" s="293" t="s">
        <v>4750</v>
      </c>
      <c r="G2915" s="291"/>
      <c r="H2915" s="292">
        <v>0</v>
      </c>
      <c r="I2915" s="293" t="s">
        <v>5200</v>
      </c>
      <c r="J2915" s="293" t="s">
        <v>5201</v>
      </c>
      <c r="K2915" s="293" t="s">
        <v>4737</v>
      </c>
      <c r="L2915" s="293" t="s">
        <v>4840</v>
      </c>
      <c r="M2915" s="293" t="s">
        <v>5333</v>
      </c>
      <c r="N2915" s="293"/>
      <c r="O2915" s="293" t="s">
        <v>14060</v>
      </c>
      <c r="P2915" s="293" t="s">
        <v>14061</v>
      </c>
      <c r="Q2915" s="293" t="s">
        <v>4741</v>
      </c>
    </row>
    <row r="2916" spans="1:17" x14ac:dyDescent="0.25">
      <c r="A2916" s="293" t="s">
        <v>14101</v>
      </c>
      <c r="B2916" s="293" t="s">
        <v>14102</v>
      </c>
      <c r="C2916" s="293" t="s">
        <v>14103</v>
      </c>
      <c r="D2916" s="293"/>
      <c r="E2916" s="293" t="s">
        <v>4973</v>
      </c>
      <c r="F2916" s="293" t="s">
        <v>4750</v>
      </c>
      <c r="G2916" s="291"/>
      <c r="H2916" s="292">
        <v>0</v>
      </c>
      <c r="I2916" s="293" t="s">
        <v>5200</v>
      </c>
      <c r="J2916" s="293" t="s">
        <v>5201</v>
      </c>
      <c r="K2916" s="293" t="s">
        <v>4737</v>
      </c>
      <c r="L2916" s="293" t="s">
        <v>4840</v>
      </c>
      <c r="M2916" s="293" t="s">
        <v>4852</v>
      </c>
      <c r="N2916" s="293"/>
      <c r="O2916" s="293" t="s">
        <v>14060</v>
      </c>
      <c r="P2916" s="293" t="s">
        <v>14061</v>
      </c>
      <c r="Q2916" s="293" t="s">
        <v>4741</v>
      </c>
    </row>
    <row r="2917" spans="1:17" x14ac:dyDescent="0.25">
      <c r="A2917" s="293" t="s">
        <v>14104</v>
      </c>
      <c r="B2917" s="293" t="s">
        <v>14105</v>
      </c>
      <c r="C2917" s="293" t="s">
        <v>14106</v>
      </c>
      <c r="D2917" s="293"/>
      <c r="E2917" s="293" t="s">
        <v>4973</v>
      </c>
      <c r="F2917" s="293" t="s">
        <v>4750</v>
      </c>
      <c r="G2917" s="291"/>
      <c r="H2917" s="292">
        <v>0</v>
      </c>
      <c r="I2917" s="293" t="s">
        <v>5200</v>
      </c>
      <c r="J2917" s="293" t="s">
        <v>5201</v>
      </c>
      <c r="K2917" s="293" t="s">
        <v>4737</v>
      </c>
      <c r="L2917" s="293" t="s">
        <v>4840</v>
      </c>
      <c r="M2917" s="293" t="s">
        <v>5291</v>
      </c>
      <c r="N2917" s="293"/>
      <c r="O2917" s="293" t="s">
        <v>14060</v>
      </c>
      <c r="P2917" s="293" t="s">
        <v>14061</v>
      </c>
      <c r="Q2917" s="293" t="s">
        <v>4741</v>
      </c>
    </row>
    <row r="2918" spans="1:17" x14ac:dyDescent="0.25">
      <c r="A2918" s="293" t="s">
        <v>14107</v>
      </c>
      <c r="B2918" s="293" t="s">
        <v>14108</v>
      </c>
      <c r="C2918" s="293" t="s">
        <v>14109</v>
      </c>
      <c r="D2918" s="293"/>
      <c r="E2918" s="293" t="s">
        <v>4973</v>
      </c>
      <c r="F2918" s="293" t="s">
        <v>4750</v>
      </c>
      <c r="G2918" s="291"/>
      <c r="H2918" s="292">
        <v>0</v>
      </c>
      <c r="I2918" s="293" t="s">
        <v>5200</v>
      </c>
      <c r="J2918" s="293" t="s">
        <v>5201</v>
      </c>
      <c r="K2918" s="293" t="s">
        <v>4737</v>
      </c>
      <c r="L2918" s="293" t="s">
        <v>4840</v>
      </c>
      <c r="M2918" s="293" t="s">
        <v>5202</v>
      </c>
      <c r="N2918" s="293"/>
      <c r="O2918" s="293" t="s">
        <v>14060</v>
      </c>
      <c r="P2918" s="293" t="s">
        <v>14061</v>
      </c>
      <c r="Q2918" s="293" t="s">
        <v>4741</v>
      </c>
    </row>
    <row r="2919" spans="1:17" x14ac:dyDescent="0.25">
      <c r="A2919" s="293" t="s">
        <v>14110</v>
      </c>
      <c r="B2919" s="293" t="s">
        <v>14111</v>
      </c>
      <c r="C2919" s="293" t="s">
        <v>14112</v>
      </c>
      <c r="D2919" s="293"/>
      <c r="E2919" s="293" t="s">
        <v>4973</v>
      </c>
      <c r="F2919" s="293" t="s">
        <v>4750</v>
      </c>
      <c r="G2919" s="291"/>
      <c r="H2919" s="292">
        <v>0</v>
      </c>
      <c r="I2919" s="293" t="s">
        <v>4975</v>
      </c>
      <c r="J2919" s="293" t="s">
        <v>4976</v>
      </c>
      <c r="K2919" s="293" t="s">
        <v>4737</v>
      </c>
      <c r="L2919" s="293" t="s">
        <v>4840</v>
      </c>
      <c r="M2919" s="293" t="s">
        <v>4841</v>
      </c>
      <c r="N2919" s="293"/>
      <c r="O2919" s="293" t="s">
        <v>14060</v>
      </c>
      <c r="P2919" s="293" t="s">
        <v>14061</v>
      </c>
      <c r="Q2919" s="293" t="s">
        <v>4741</v>
      </c>
    </row>
    <row r="2920" spans="1:17" x14ac:dyDescent="0.25">
      <c r="A2920" s="293" t="s">
        <v>14113</v>
      </c>
      <c r="B2920" s="293" t="s">
        <v>14114</v>
      </c>
      <c r="C2920" s="293" t="s">
        <v>14115</v>
      </c>
      <c r="D2920" s="293"/>
      <c r="E2920" s="293" t="s">
        <v>4973</v>
      </c>
      <c r="F2920" s="293" t="s">
        <v>4750</v>
      </c>
      <c r="G2920" s="291"/>
      <c r="H2920" s="292">
        <v>0</v>
      </c>
      <c r="I2920" s="293" t="s">
        <v>5200</v>
      </c>
      <c r="J2920" s="293" t="s">
        <v>5201</v>
      </c>
      <c r="K2920" s="293" t="s">
        <v>4737</v>
      </c>
      <c r="L2920" s="293" t="s">
        <v>4840</v>
      </c>
      <c r="M2920" s="293" t="s">
        <v>10975</v>
      </c>
      <c r="N2920" s="293"/>
      <c r="O2920" s="293" t="s">
        <v>14060</v>
      </c>
      <c r="P2920" s="293" t="s">
        <v>14061</v>
      </c>
      <c r="Q2920" s="293" t="s">
        <v>4741</v>
      </c>
    </row>
    <row r="2921" spans="1:17" x14ac:dyDescent="0.25">
      <c r="A2921" s="293" t="s">
        <v>14116</v>
      </c>
      <c r="B2921" s="293" t="s">
        <v>14117</v>
      </c>
      <c r="C2921" s="293" t="s">
        <v>14118</v>
      </c>
      <c r="D2921" s="293"/>
      <c r="E2921" s="293" t="s">
        <v>4973</v>
      </c>
      <c r="F2921" s="293" t="s">
        <v>4750</v>
      </c>
      <c r="G2921" s="291"/>
      <c r="H2921" s="292">
        <v>0</v>
      </c>
      <c r="I2921" s="293" t="s">
        <v>5200</v>
      </c>
      <c r="J2921" s="293" t="s">
        <v>5201</v>
      </c>
      <c r="K2921" s="293" t="s">
        <v>4737</v>
      </c>
      <c r="L2921" s="293" t="s">
        <v>4840</v>
      </c>
      <c r="M2921" s="293" t="s">
        <v>14119</v>
      </c>
      <c r="N2921" s="293"/>
      <c r="O2921" s="293" t="s">
        <v>14060</v>
      </c>
      <c r="P2921" s="293" t="s">
        <v>14061</v>
      </c>
      <c r="Q2921" s="293" t="s">
        <v>4741</v>
      </c>
    </row>
    <row r="2922" spans="1:17" x14ac:dyDescent="0.25">
      <c r="A2922" s="293" t="s">
        <v>14120</v>
      </c>
      <c r="B2922" s="293" t="s">
        <v>14121</v>
      </c>
      <c r="C2922" s="293" t="s">
        <v>14122</v>
      </c>
      <c r="D2922" s="293"/>
      <c r="E2922" s="293" t="s">
        <v>4973</v>
      </c>
      <c r="F2922" s="293" t="s">
        <v>4750</v>
      </c>
      <c r="G2922" s="291"/>
      <c r="H2922" s="292">
        <v>0</v>
      </c>
      <c r="I2922" s="293" t="s">
        <v>4975</v>
      </c>
      <c r="J2922" s="293" t="s">
        <v>4976</v>
      </c>
      <c r="K2922" s="293" t="s">
        <v>4737</v>
      </c>
      <c r="L2922" s="293" t="s">
        <v>4840</v>
      </c>
      <c r="M2922" s="293" t="s">
        <v>5310</v>
      </c>
      <c r="N2922" s="293"/>
      <c r="O2922" s="293" t="s">
        <v>14060</v>
      </c>
      <c r="P2922" s="293" t="s">
        <v>14061</v>
      </c>
      <c r="Q2922" s="293" t="s">
        <v>4741</v>
      </c>
    </row>
    <row r="2923" spans="1:17" x14ac:dyDescent="0.25">
      <c r="A2923" s="293" t="s">
        <v>14123</v>
      </c>
      <c r="B2923" s="293" t="s">
        <v>14124</v>
      </c>
      <c r="C2923" s="293" t="s">
        <v>14125</v>
      </c>
      <c r="D2923" s="293"/>
      <c r="E2923" s="293" t="s">
        <v>4745</v>
      </c>
      <c r="F2923" s="293" t="s">
        <v>14126</v>
      </c>
      <c r="G2923" s="291"/>
      <c r="H2923" s="292">
        <v>0</v>
      </c>
      <c r="I2923" s="293"/>
      <c r="J2923" s="293"/>
      <c r="K2923" s="293" t="s">
        <v>4737</v>
      </c>
      <c r="L2923" s="293" t="s">
        <v>4738</v>
      </c>
      <c r="M2923" s="293" t="s">
        <v>4767</v>
      </c>
      <c r="N2923" s="293"/>
      <c r="O2923" s="293" t="s">
        <v>14123</v>
      </c>
      <c r="P2923" s="293" t="s">
        <v>14124</v>
      </c>
      <c r="Q2923" s="293" t="s">
        <v>4741</v>
      </c>
    </row>
    <row r="2924" spans="1:17" x14ac:dyDescent="0.25">
      <c r="A2924" s="293" t="s">
        <v>14127</v>
      </c>
      <c r="B2924" s="293" t="s">
        <v>14128</v>
      </c>
      <c r="C2924" s="293" t="s">
        <v>14129</v>
      </c>
      <c r="D2924" s="293"/>
      <c r="E2924" s="293" t="s">
        <v>4745</v>
      </c>
      <c r="F2924" s="293" t="s">
        <v>14130</v>
      </c>
      <c r="G2924" s="291"/>
      <c r="H2924" s="292">
        <v>0</v>
      </c>
      <c r="I2924" s="293" t="s">
        <v>5149</v>
      </c>
      <c r="J2924" s="293" t="s">
        <v>5150</v>
      </c>
      <c r="K2924" s="293" t="s">
        <v>4737</v>
      </c>
      <c r="L2924" s="293" t="s">
        <v>4738</v>
      </c>
      <c r="M2924" s="293" t="s">
        <v>4757</v>
      </c>
      <c r="N2924" s="293"/>
      <c r="O2924" s="293" t="s">
        <v>14127</v>
      </c>
      <c r="P2924" s="293" t="s">
        <v>14128</v>
      </c>
      <c r="Q2924" s="293" t="s">
        <v>4741</v>
      </c>
    </row>
    <row r="2925" spans="1:17" x14ac:dyDescent="0.25">
      <c r="A2925" s="293" t="s">
        <v>14131</v>
      </c>
      <c r="B2925" s="293" t="s">
        <v>14132</v>
      </c>
      <c r="C2925" s="293" t="s">
        <v>14133</v>
      </c>
      <c r="D2925" s="293"/>
      <c r="E2925" s="293"/>
      <c r="F2925" s="293" t="s">
        <v>14134</v>
      </c>
      <c r="G2925" s="291"/>
      <c r="H2925" s="292">
        <v>0</v>
      </c>
      <c r="I2925" s="293"/>
      <c r="J2925" s="293"/>
      <c r="K2925" s="293" t="s">
        <v>4737</v>
      </c>
      <c r="L2925" s="293" t="s">
        <v>4738</v>
      </c>
      <c r="M2925" s="293" t="s">
        <v>6447</v>
      </c>
      <c r="N2925" s="293"/>
      <c r="O2925" s="293" t="s">
        <v>14131</v>
      </c>
      <c r="P2925" s="293" t="s">
        <v>14132</v>
      </c>
      <c r="Q2925" s="293" t="s">
        <v>4741</v>
      </c>
    </row>
    <row r="2926" spans="1:17" x14ac:dyDescent="0.25">
      <c r="A2926" s="293" t="s">
        <v>14135</v>
      </c>
      <c r="B2926" s="293" t="s">
        <v>14136</v>
      </c>
      <c r="C2926" s="293" t="s">
        <v>14137</v>
      </c>
      <c r="D2926" s="293"/>
      <c r="E2926" s="293" t="s">
        <v>14138</v>
      </c>
      <c r="F2926" s="293" t="s">
        <v>14139</v>
      </c>
      <c r="G2926" s="291">
        <v>60</v>
      </c>
      <c r="H2926" s="292">
        <v>0</v>
      </c>
      <c r="I2926" s="293"/>
      <c r="J2926" s="293"/>
      <c r="K2926" s="293" t="s">
        <v>4737</v>
      </c>
      <c r="L2926" s="293" t="s">
        <v>4738</v>
      </c>
      <c r="M2926" s="293" t="s">
        <v>4757</v>
      </c>
      <c r="N2926" s="293"/>
      <c r="O2926" s="293" t="s">
        <v>18828</v>
      </c>
      <c r="P2926" s="293" t="s">
        <v>14136</v>
      </c>
      <c r="Q2926" s="293" t="s">
        <v>4741</v>
      </c>
    </row>
    <row r="2927" spans="1:17" x14ac:dyDescent="0.25">
      <c r="A2927" s="293" t="s">
        <v>14140</v>
      </c>
      <c r="B2927" s="293" t="s">
        <v>14141</v>
      </c>
      <c r="C2927" s="293" t="s">
        <v>14142</v>
      </c>
      <c r="D2927" s="293"/>
      <c r="E2927" s="293" t="s">
        <v>14138</v>
      </c>
      <c r="F2927" s="293" t="s">
        <v>14143</v>
      </c>
      <c r="G2927" s="291">
        <v>60</v>
      </c>
      <c r="H2927" s="292">
        <v>0</v>
      </c>
      <c r="I2927" s="293" t="s">
        <v>4783</v>
      </c>
      <c r="J2927" s="293" t="s">
        <v>4784</v>
      </c>
      <c r="K2927" s="293" t="s">
        <v>4737</v>
      </c>
      <c r="L2927" s="293" t="s">
        <v>5117</v>
      </c>
      <c r="M2927" s="293" t="s">
        <v>4806</v>
      </c>
      <c r="N2927" s="293" t="s">
        <v>14144</v>
      </c>
      <c r="O2927" s="293" t="s">
        <v>18828</v>
      </c>
      <c r="P2927" s="293" t="s">
        <v>14136</v>
      </c>
      <c r="Q2927" s="293" t="s">
        <v>4741</v>
      </c>
    </row>
    <row r="2928" spans="1:17" x14ac:dyDescent="0.25">
      <c r="A2928" s="293" t="s">
        <v>14145</v>
      </c>
      <c r="B2928" s="293" t="s">
        <v>14146</v>
      </c>
      <c r="C2928" s="293" t="s">
        <v>14147</v>
      </c>
      <c r="D2928" s="293"/>
      <c r="E2928" s="293" t="s">
        <v>14138</v>
      </c>
      <c r="F2928" s="293" t="s">
        <v>14148</v>
      </c>
      <c r="G2928" s="291">
        <v>60</v>
      </c>
      <c r="H2928" s="292">
        <v>0</v>
      </c>
      <c r="I2928" s="293" t="s">
        <v>4783</v>
      </c>
      <c r="J2928" s="293" t="s">
        <v>4784</v>
      </c>
      <c r="K2928" s="293" t="s">
        <v>4737</v>
      </c>
      <c r="L2928" s="293" t="s">
        <v>14149</v>
      </c>
      <c r="M2928" s="293" t="s">
        <v>4806</v>
      </c>
      <c r="N2928" s="293"/>
      <c r="O2928" s="293" t="s">
        <v>18828</v>
      </c>
      <c r="P2928" s="293" t="s">
        <v>14136</v>
      </c>
      <c r="Q2928" s="293" t="s">
        <v>4741</v>
      </c>
    </row>
    <row r="2929" spans="1:17" x14ac:dyDescent="0.25">
      <c r="A2929" s="293" t="s">
        <v>14150</v>
      </c>
      <c r="B2929" s="293" t="s">
        <v>14151</v>
      </c>
      <c r="C2929" s="293" t="s">
        <v>14152</v>
      </c>
      <c r="D2929" s="293"/>
      <c r="E2929" s="293" t="s">
        <v>14138</v>
      </c>
      <c r="F2929" s="293" t="s">
        <v>14153</v>
      </c>
      <c r="G2929" s="291">
        <v>60</v>
      </c>
      <c r="H2929" s="292">
        <v>0</v>
      </c>
      <c r="I2929" s="293" t="s">
        <v>4783</v>
      </c>
      <c r="J2929" s="293" t="s">
        <v>4784</v>
      </c>
      <c r="K2929" s="293" t="s">
        <v>4737</v>
      </c>
      <c r="L2929" s="293" t="s">
        <v>5091</v>
      </c>
      <c r="M2929" s="293" t="s">
        <v>4806</v>
      </c>
      <c r="N2929" s="293" t="s">
        <v>14154</v>
      </c>
      <c r="O2929" s="293" t="s">
        <v>18828</v>
      </c>
      <c r="P2929" s="293" t="s">
        <v>14136</v>
      </c>
      <c r="Q2929" s="293" t="s">
        <v>4741</v>
      </c>
    </row>
    <row r="2930" spans="1:17" x14ac:dyDescent="0.25">
      <c r="A2930" s="293" t="s">
        <v>14155</v>
      </c>
      <c r="B2930" s="293" t="s">
        <v>14156</v>
      </c>
      <c r="C2930" s="293" t="s">
        <v>14157</v>
      </c>
      <c r="D2930" s="293"/>
      <c r="E2930" s="293" t="s">
        <v>14158</v>
      </c>
      <c r="F2930" s="293" t="s">
        <v>14159</v>
      </c>
      <c r="G2930" s="291">
        <v>60</v>
      </c>
      <c r="H2930" s="292">
        <v>0</v>
      </c>
      <c r="I2930" s="293" t="s">
        <v>4856</v>
      </c>
      <c r="J2930" s="293" t="s">
        <v>4857</v>
      </c>
      <c r="K2930" s="293" t="s">
        <v>4737</v>
      </c>
      <c r="L2930" s="293" t="s">
        <v>8809</v>
      </c>
      <c r="M2930" s="293" t="s">
        <v>4859</v>
      </c>
      <c r="N2930" s="293"/>
      <c r="O2930" s="293" t="s">
        <v>18828</v>
      </c>
      <c r="P2930" s="293" t="s">
        <v>14136</v>
      </c>
      <c r="Q2930" s="293" t="s">
        <v>4741</v>
      </c>
    </row>
    <row r="2931" spans="1:17" x14ac:dyDescent="0.25">
      <c r="A2931" s="293" t="s">
        <v>14160</v>
      </c>
      <c r="B2931" s="293" t="s">
        <v>14161</v>
      </c>
      <c r="C2931" s="293" t="s">
        <v>14162</v>
      </c>
      <c r="D2931" s="293"/>
      <c r="E2931" s="293" t="s">
        <v>14138</v>
      </c>
      <c r="F2931" s="293" t="s">
        <v>14163</v>
      </c>
      <c r="G2931" s="291">
        <v>60</v>
      </c>
      <c r="H2931" s="292">
        <v>0</v>
      </c>
      <c r="I2931" s="293" t="s">
        <v>4783</v>
      </c>
      <c r="J2931" s="293" t="s">
        <v>4784</v>
      </c>
      <c r="K2931" s="293" t="s">
        <v>4737</v>
      </c>
      <c r="L2931" s="293" t="s">
        <v>8865</v>
      </c>
      <c r="M2931" s="293" t="s">
        <v>4806</v>
      </c>
      <c r="N2931" s="293"/>
      <c r="O2931" s="293" t="s">
        <v>18828</v>
      </c>
      <c r="P2931" s="293" t="s">
        <v>14136</v>
      </c>
      <c r="Q2931" s="293" t="s">
        <v>4741</v>
      </c>
    </row>
    <row r="2932" spans="1:17" x14ac:dyDescent="0.25">
      <c r="A2932" s="293" t="s">
        <v>14164</v>
      </c>
      <c r="B2932" s="293" t="s">
        <v>14165</v>
      </c>
      <c r="C2932" s="293" t="s">
        <v>14166</v>
      </c>
      <c r="D2932" s="293"/>
      <c r="E2932" s="293" t="s">
        <v>14138</v>
      </c>
      <c r="F2932" s="293" t="s">
        <v>14167</v>
      </c>
      <c r="G2932" s="291">
        <v>60</v>
      </c>
      <c r="H2932" s="292">
        <v>0</v>
      </c>
      <c r="I2932" s="293" t="s">
        <v>4783</v>
      </c>
      <c r="J2932" s="293" t="s">
        <v>4784</v>
      </c>
      <c r="K2932" s="293" t="s">
        <v>4737</v>
      </c>
      <c r="L2932" s="293" t="s">
        <v>8653</v>
      </c>
      <c r="M2932" s="293" t="s">
        <v>4806</v>
      </c>
      <c r="N2932" s="293"/>
      <c r="O2932" s="293" t="s">
        <v>18828</v>
      </c>
      <c r="P2932" s="293" t="s">
        <v>14136</v>
      </c>
      <c r="Q2932" s="293" t="s">
        <v>4741</v>
      </c>
    </row>
    <row r="2933" spans="1:17" x14ac:dyDescent="0.25">
      <c r="A2933" s="293" t="s">
        <v>14168</v>
      </c>
      <c r="B2933" s="293" t="s">
        <v>14169</v>
      </c>
      <c r="C2933" s="293" t="s">
        <v>14170</v>
      </c>
      <c r="D2933" s="293"/>
      <c r="E2933" s="293" t="s">
        <v>14138</v>
      </c>
      <c r="F2933" s="293" t="s">
        <v>14171</v>
      </c>
      <c r="G2933" s="291">
        <v>60</v>
      </c>
      <c r="H2933" s="292">
        <v>0</v>
      </c>
      <c r="I2933" s="293" t="s">
        <v>4783</v>
      </c>
      <c r="J2933" s="293" t="s">
        <v>4784</v>
      </c>
      <c r="K2933" s="293" t="s">
        <v>4737</v>
      </c>
      <c r="L2933" s="293" t="s">
        <v>5047</v>
      </c>
      <c r="M2933" s="293" t="s">
        <v>4806</v>
      </c>
      <c r="N2933" s="293"/>
      <c r="O2933" s="293" t="s">
        <v>18828</v>
      </c>
      <c r="P2933" s="293" t="s">
        <v>14136</v>
      </c>
      <c r="Q2933" s="293" t="s">
        <v>4741</v>
      </c>
    </row>
    <row r="2934" spans="1:17" x14ac:dyDescent="0.25">
      <c r="A2934" s="293" t="s">
        <v>14172</v>
      </c>
      <c r="B2934" s="293" t="s">
        <v>14173</v>
      </c>
      <c r="C2934" s="293" t="s">
        <v>14174</v>
      </c>
      <c r="D2934" s="293"/>
      <c r="E2934" s="293" t="s">
        <v>14138</v>
      </c>
      <c r="F2934" s="293" t="s">
        <v>14175</v>
      </c>
      <c r="G2934" s="291">
        <v>60</v>
      </c>
      <c r="H2934" s="292">
        <v>0</v>
      </c>
      <c r="I2934" s="293" t="s">
        <v>4783</v>
      </c>
      <c r="J2934" s="293" t="s">
        <v>4784</v>
      </c>
      <c r="K2934" s="293" t="s">
        <v>4737</v>
      </c>
      <c r="L2934" s="293" t="s">
        <v>4805</v>
      </c>
      <c r="M2934" s="293" t="s">
        <v>4806</v>
      </c>
      <c r="N2934" s="293"/>
      <c r="O2934" s="293" t="s">
        <v>18828</v>
      </c>
      <c r="P2934" s="293" t="s">
        <v>14136</v>
      </c>
      <c r="Q2934" s="293" t="s">
        <v>4741</v>
      </c>
    </row>
    <row r="2935" spans="1:17" x14ac:dyDescent="0.25">
      <c r="A2935" s="293" t="s">
        <v>14176</v>
      </c>
      <c r="B2935" s="293" t="s">
        <v>14177</v>
      </c>
      <c r="C2935" s="293" t="s">
        <v>14178</v>
      </c>
      <c r="D2935" s="293"/>
      <c r="E2935" s="293" t="s">
        <v>14158</v>
      </c>
      <c r="F2935" s="293" t="s">
        <v>14179</v>
      </c>
      <c r="G2935" s="291">
        <v>60</v>
      </c>
      <c r="H2935" s="292">
        <v>0</v>
      </c>
      <c r="I2935" s="293" t="s">
        <v>4856</v>
      </c>
      <c r="J2935" s="293" t="s">
        <v>4857</v>
      </c>
      <c r="K2935" s="293" t="s">
        <v>4737</v>
      </c>
      <c r="L2935" s="293" t="s">
        <v>5186</v>
      </c>
      <c r="M2935" s="293" t="s">
        <v>4859</v>
      </c>
      <c r="N2935" s="293"/>
      <c r="O2935" s="293" t="s">
        <v>18828</v>
      </c>
      <c r="P2935" s="293" t="s">
        <v>14136</v>
      </c>
      <c r="Q2935" s="293" t="s">
        <v>4741</v>
      </c>
    </row>
    <row r="2936" spans="1:17" x14ac:dyDescent="0.25">
      <c r="A2936" s="293" t="s">
        <v>14180</v>
      </c>
      <c r="B2936" s="293" t="s">
        <v>14181</v>
      </c>
      <c r="C2936" s="293" t="s">
        <v>14182</v>
      </c>
      <c r="D2936" s="293"/>
      <c r="E2936" s="293" t="s">
        <v>14138</v>
      </c>
      <c r="F2936" s="293" t="s">
        <v>14183</v>
      </c>
      <c r="G2936" s="291">
        <v>60</v>
      </c>
      <c r="H2936" s="292">
        <v>0</v>
      </c>
      <c r="I2936" s="293" t="s">
        <v>4783</v>
      </c>
      <c r="J2936" s="293" t="s">
        <v>4784</v>
      </c>
      <c r="K2936" s="293" t="s">
        <v>4737</v>
      </c>
      <c r="L2936" s="293" t="s">
        <v>11862</v>
      </c>
      <c r="M2936" s="293" t="s">
        <v>4806</v>
      </c>
      <c r="N2936" s="293" t="s">
        <v>14184</v>
      </c>
      <c r="O2936" s="293" t="s">
        <v>18828</v>
      </c>
      <c r="P2936" s="293" t="s">
        <v>14136</v>
      </c>
      <c r="Q2936" s="293" t="s">
        <v>4741</v>
      </c>
    </row>
    <row r="2937" spans="1:17" x14ac:dyDescent="0.25">
      <c r="A2937" s="293" t="s">
        <v>14185</v>
      </c>
      <c r="B2937" s="293" t="s">
        <v>14186</v>
      </c>
      <c r="C2937" s="293" t="s">
        <v>14187</v>
      </c>
      <c r="D2937" s="293"/>
      <c r="E2937" s="293" t="s">
        <v>14138</v>
      </c>
      <c r="F2937" s="293" t="s">
        <v>14188</v>
      </c>
      <c r="G2937" s="291">
        <v>60</v>
      </c>
      <c r="H2937" s="292">
        <v>0</v>
      </c>
      <c r="I2937" s="293" t="s">
        <v>4783</v>
      </c>
      <c r="J2937" s="293" t="s">
        <v>4784</v>
      </c>
      <c r="K2937" s="293" t="s">
        <v>4737</v>
      </c>
      <c r="L2937" s="293" t="s">
        <v>4870</v>
      </c>
      <c r="M2937" s="293" t="s">
        <v>4806</v>
      </c>
      <c r="N2937" s="293"/>
      <c r="O2937" s="293" t="s">
        <v>18828</v>
      </c>
      <c r="P2937" s="293" t="s">
        <v>14136</v>
      </c>
      <c r="Q2937" s="293" t="s">
        <v>4741</v>
      </c>
    </row>
    <row r="2938" spans="1:17" x14ac:dyDescent="0.25">
      <c r="A2938" s="293" t="s">
        <v>14189</v>
      </c>
      <c r="B2938" s="293" t="s">
        <v>14190</v>
      </c>
      <c r="C2938" s="293" t="s">
        <v>14191</v>
      </c>
      <c r="D2938" s="293"/>
      <c r="E2938" s="293" t="s">
        <v>14158</v>
      </c>
      <c r="F2938" s="293" t="s">
        <v>14192</v>
      </c>
      <c r="G2938" s="291">
        <v>60</v>
      </c>
      <c r="H2938" s="292">
        <v>0</v>
      </c>
      <c r="I2938" s="293" t="s">
        <v>4856</v>
      </c>
      <c r="J2938" s="293" t="s">
        <v>4857</v>
      </c>
      <c r="K2938" s="293" t="s">
        <v>4737</v>
      </c>
      <c r="L2938" s="293" t="s">
        <v>14193</v>
      </c>
      <c r="M2938" s="293" t="s">
        <v>4859</v>
      </c>
      <c r="N2938" s="293"/>
      <c r="O2938" s="293" t="s">
        <v>18828</v>
      </c>
      <c r="P2938" s="293" t="s">
        <v>14136</v>
      </c>
      <c r="Q2938" s="293" t="s">
        <v>4741</v>
      </c>
    </row>
    <row r="2939" spans="1:17" x14ac:dyDescent="0.25">
      <c r="A2939" s="293" t="s">
        <v>14194</v>
      </c>
      <c r="B2939" s="293" t="s">
        <v>14195</v>
      </c>
      <c r="C2939" s="293" t="s">
        <v>14196</v>
      </c>
      <c r="D2939" s="293"/>
      <c r="E2939" s="293" t="s">
        <v>14158</v>
      </c>
      <c r="F2939" s="293" t="s">
        <v>14197</v>
      </c>
      <c r="G2939" s="291">
        <v>60</v>
      </c>
      <c r="H2939" s="292">
        <v>0</v>
      </c>
      <c r="I2939" s="293" t="s">
        <v>4856</v>
      </c>
      <c r="J2939" s="293" t="s">
        <v>4857</v>
      </c>
      <c r="K2939" s="293" t="s">
        <v>4737</v>
      </c>
      <c r="L2939" s="293" t="s">
        <v>10444</v>
      </c>
      <c r="M2939" s="293" t="s">
        <v>4859</v>
      </c>
      <c r="N2939" s="293"/>
      <c r="O2939" s="293" t="s">
        <v>18828</v>
      </c>
      <c r="P2939" s="293" t="s">
        <v>14136</v>
      </c>
      <c r="Q2939" s="293" t="s">
        <v>4741</v>
      </c>
    </row>
    <row r="2940" spans="1:17" x14ac:dyDescent="0.25">
      <c r="A2940" s="293" t="s">
        <v>14198</v>
      </c>
      <c r="B2940" s="293" t="s">
        <v>14199</v>
      </c>
      <c r="C2940" s="293" t="s">
        <v>14200</v>
      </c>
      <c r="D2940" s="293"/>
      <c r="E2940" s="293" t="s">
        <v>14158</v>
      </c>
      <c r="F2940" s="293" t="s">
        <v>14201</v>
      </c>
      <c r="G2940" s="291">
        <v>60</v>
      </c>
      <c r="H2940" s="292">
        <v>0</v>
      </c>
      <c r="I2940" s="293" t="s">
        <v>4856</v>
      </c>
      <c r="J2940" s="293" t="s">
        <v>4857</v>
      </c>
      <c r="K2940" s="293" t="s">
        <v>4737</v>
      </c>
      <c r="L2940" s="293" t="s">
        <v>5459</v>
      </c>
      <c r="M2940" s="293" t="s">
        <v>4859</v>
      </c>
      <c r="N2940" s="293"/>
      <c r="O2940" s="293" t="s">
        <v>18828</v>
      </c>
      <c r="P2940" s="293" t="s">
        <v>14136</v>
      </c>
      <c r="Q2940" s="293" t="s">
        <v>4741</v>
      </c>
    </row>
    <row r="2941" spans="1:17" x14ac:dyDescent="0.25">
      <c r="A2941" s="293" t="s">
        <v>14202</v>
      </c>
      <c r="B2941" s="293" t="s">
        <v>14203</v>
      </c>
      <c r="C2941" s="293" t="s">
        <v>14204</v>
      </c>
      <c r="D2941" s="293"/>
      <c r="E2941" s="293" t="s">
        <v>14138</v>
      </c>
      <c r="F2941" s="293" t="s">
        <v>14205</v>
      </c>
      <c r="G2941" s="291">
        <v>60</v>
      </c>
      <c r="H2941" s="292">
        <v>0</v>
      </c>
      <c r="I2941" s="293" t="s">
        <v>4783</v>
      </c>
      <c r="J2941" s="293" t="s">
        <v>4784</v>
      </c>
      <c r="K2941" s="293" t="s">
        <v>4737</v>
      </c>
      <c r="L2941" s="293" t="s">
        <v>5073</v>
      </c>
      <c r="M2941" s="293" t="s">
        <v>4806</v>
      </c>
      <c r="N2941" s="293"/>
      <c r="O2941" s="293" t="s">
        <v>18828</v>
      </c>
      <c r="P2941" s="293" t="s">
        <v>14136</v>
      </c>
      <c r="Q2941" s="293" t="s">
        <v>4741</v>
      </c>
    </row>
    <row r="2942" spans="1:17" x14ac:dyDescent="0.25">
      <c r="A2942" s="293" t="s">
        <v>14206</v>
      </c>
      <c r="B2942" s="293" t="s">
        <v>14207</v>
      </c>
      <c r="C2942" s="293" t="s">
        <v>14208</v>
      </c>
      <c r="D2942" s="293"/>
      <c r="E2942" s="293" t="s">
        <v>14158</v>
      </c>
      <c r="F2942" s="293" t="s">
        <v>14209</v>
      </c>
      <c r="G2942" s="291">
        <v>60</v>
      </c>
      <c r="H2942" s="292">
        <v>0</v>
      </c>
      <c r="I2942" s="293" t="s">
        <v>4856</v>
      </c>
      <c r="J2942" s="293" t="s">
        <v>4857</v>
      </c>
      <c r="K2942" s="293" t="s">
        <v>4737</v>
      </c>
      <c r="L2942" s="293" t="s">
        <v>14210</v>
      </c>
      <c r="M2942" s="293" t="s">
        <v>4859</v>
      </c>
      <c r="N2942" s="293"/>
      <c r="O2942" s="293" t="s">
        <v>18828</v>
      </c>
      <c r="P2942" s="293" t="s">
        <v>14136</v>
      </c>
      <c r="Q2942" s="293" t="s">
        <v>4741</v>
      </c>
    </row>
    <row r="2943" spans="1:17" x14ac:dyDescent="0.25">
      <c r="A2943" s="293" t="s">
        <v>14211</v>
      </c>
      <c r="B2943" s="293" t="s">
        <v>14212</v>
      </c>
      <c r="C2943" s="293" t="s">
        <v>14213</v>
      </c>
      <c r="D2943" s="293"/>
      <c r="E2943" s="293" t="s">
        <v>14158</v>
      </c>
      <c r="F2943" s="293" t="s">
        <v>14214</v>
      </c>
      <c r="G2943" s="291">
        <v>60</v>
      </c>
      <c r="H2943" s="292">
        <v>0</v>
      </c>
      <c r="I2943" s="293" t="s">
        <v>4856</v>
      </c>
      <c r="J2943" s="293" t="s">
        <v>4857</v>
      </c>
      <c r="K2943" s="293" t="s">
        <v>4737</v>
      </c>
      <c r="L2943" s="293" t="s">
        <v>14215</v>
      </c>
      <c r="M2943" s="293" t="s">
        <v>4859</v>
      </c>
      <c r="N2943" s="293"/>
      <c r="O2943" s="293" t="s">
        <v>18828</v>
      </c>
      <c r="P2943" s="293" t="s">
        <v>14136</v>
      </c>
      <c r="Q2943" s="293" t="s">
        <v>4741</v>
      </c>
    </row>
    <row r="2944" spans="1:17" x14ac:dyDescent="0.25">
      <c r="A2944" s="293" t="s">
        <v>14216</v>
      </c>
      <c r="B2944" s="293" t="s">
        <v>14217</v>
      </c>
      <c r="C2944" s="293" t="s">
        <v>14218</v>
      </c>
      <c r="D2944" s="293"/>
      <c r="E2944" s="293" t="s">
        <v>14158</v>
      </c>
      <c r="F2944" s="293" t="s">
        <v>14219</v>
      </c>
      <c r="G2944" s="291">
        <v>60</v>
      </c>
      <c r="H2944" s="292">
        <v>0</v>
      </c>
      <c r="I2944" s="293" t="s">
        <v>4856</v>
      </c>
      <c r="J2944" s="293" t="s">
        <v>4857</v>
      </c>
      <c r="K2944" s="293" t="s">
        <v>4737</v>
      </c>
      <c r="L2944" s="293" t="s">
        <v>14220</v>
      </c>
      <c r="M2944" s="293" t="s">
        <v>4859</v>
      </c>
      <c r="N2944" s="293"/>
      <c r="O2944" s="293" t="s">
        <v>18828</v>
      </c>
      <c r="P2944" s="293" t="s">
        <v>14136</v>
      </c>
      <c r="Q2944" s="293" t="s">
        <v>4741</v>
      </c>
    </row>
    <row r="2945" spans="1:17" x14ac:dyDescent="0.25">
      <c r="A2945" s="293" t="s">
        <v>14221</v>
      </c>
      <c r="B2945" s="293" t="s">
        <v>14222</v>
      </c>
      <c r="C2945" s="293" t="s">
        <v>14223</v>
      </c>
      <c r="D2945" s="293"/>
      <c r="E2945" s="293" t="s">
        <v>14138</v>
      </c>
      <c r="F2945" s="293" t="s">
        <v>14224</v>
      </c>
      <c r="G2945" s="291">
        <v>60</v>
      </c>
      <c r="H2945" s="292">
        <v>0</v>
      </c>
      <c r="I2945" s="293" t="s">
        <v>4783</v>
      </c>
      <c r="J2945" s="293" t="s">
        <v>4784</v>
      </c>
      <c r="K2945" s="293" t="s">
        <v>4737</v>
      </c>
      <c r="L2945" s="293" t="s">
        <v>5151</v>
      </c>
      <c r="M2945" s="293" t="s">
        <v>4806</v>
      </c>
      <c r="N2945" s="293"/>
      <c r="O2945" s="293" t="s">
        <v>18828</v>
      </c>
      <c r="P2945" s="293" t="s">
        <v>14136</v>
      </c>
      <c r="Q2945" s="293" t="s">
        <v>4741</v>
      </c>
    </row>
    <row r="2946" spans="1:17" x14ac:dyDescent="0.25">
      <c r="A2946" s="293" t="s">
        <v>14225</v>
      </c>
      <c r="B2946" s="293" t="s">
        <v>14226</v>
      </c>
      <c r="C2946" s="293" t="s">
        <v>14227</v>
      </c>
      <c r="D2946" s="293"/>
      <c r="E2946" s="293" t="s">
        <v>14138</v>
      </c>
      <c r="F2946" s="293" t="s">
        <v>14228</v>
      </c>
      <c r="G2946" s="291">
        <v>60</v>
      </c>
      <c r="H2946" s="292">
        <v>0</v>
      </c>
      <c r="I2946" s="293" t="s">
        <v>4783</v>
      </c>
      <c r="J2946" s="293" t="s">
        <v>4784</v>
      </c>
      <c r="K2946" s="293" t="s">
        <v>4737</v>
      </c>
      <c r="L2946" s="293" t="s">
        <v>4950</v>
      </c>
      <c r="M2946" s="293" t="s">
        <v>4806</v>
      </c>
      <c r="N2946" s="293" t="s">
        <v>14229</v>
      </c>
      <c r="O2946" s="293" t="s">
        <v>18828</v>
      </c>
      <c r="P2946" s="293" t="s">
        <v>14136</v>
      </c>
      <c r="Q2946" s="293" t="s">
        <v>4741</v>
      </c>
    </row>
    <row r="2947" spans="1:17" x14ac:dyDescent="0.25">
      <c r="A2947" s="293" t="s">
        <v>14230</v>
      </c>
      <c r="B2947" s="293" t="s">
        <v>14231</v>
      </c>
      <c r="C2947" s="293" t="s">
        <v>14232</v>
      </c>
      <c r="D2947" s="293"/>
      <c r="E2947" s="293" t="s">
        <v>14138</v>
      </c>
      <c r="F2947" s="293" t="s">
        <v>14233</v>
      </c>
      <c r="G2947" s="291">
        <v>60</v>
      </c>
      <c r="H2947" s="292">
        <v>0</v>
      </c>
      <c r="I2947" s="293" t="s">
        <v>4783</v>
      </c>
      <c r="J2947" s="293" t="s">
        <v>4784</v>
      </c>
      <c r="K2947" s="293" t="s">
        <v>4737</v>
      </c>
      <c r="L2947" s="293" t="s">
        <v>7773</v>
      </c>
      <c r="M2947" s="293" t="s">
        <v>4806</v>
      </c>
      <c r="N2947" s="293"/>
      <c r="O2947" s="293" t="s">
        <v>18828</v>
      </c>
      <c r="P2947" s="293" t="s">
        <v>14136</v>
      </c>
      <c r="Q2947" s="293" t="s">
        <v>4741</v>
      </c>
    </row>
    <row r="2948" spans="1:17" x14ac:dyDescent="0.25">
      <c r="A2948" s="293" t="s">
        <v>14234</v>
      </c>
      <c r="B2948" s="293" t="s">
        <v>14235</v>
      </c>
      <c r="C2948" s="293" t="s">
        <v>14236</v>
      </c>
      <c r="D2948" s="293"/>
      <c r="E2948" s="293" t="s">
        <v>14158</v>
      </c>
      <c r="F2948" s="293" t="s">
        <v>14237</v>
      </c>
      <c r="G2948" s="291">
        <v>60</v>
      </c>
      <c r="H2948" s="292">
        <v>0</v>
      </c>
      <c r="I2948" s="293" t="s">
        <v>4856</v>
      </c>
      <c r="J2948" s="293" t="s">
        <v>4857</v>
      </c>
      <c r="K2948" s="293" t="s">
        <v>4737</v>
      </c>
      <c r="L2948" s="293" t="s">
        <v>5143</v>
      </c>
      <c r="M2948" s="293" t="s">
        <v>4859</v>
      </c>
      <c r="N2948" s="293"/>
      <c r="O2948" s="293" t="s">
        <v>18828</v>
      </c>
      <c r="P2948" s="293" t="s">
        <v>14136</v>
      </c>
      <c r="Q2948" s="293" t="s">
        <v>4741</v>
      </c>
    </row>
    <row r="2949" spans="1:17" x14ac:dyDescent="0.25">
      <c r="A2949" s="293" t="s">
        <v>14238</v>
      </c>
      <c r="B2949" s="293" t="s">
        <v>14239</v>
      </c>
      <c r="C2949" s="293" t="s">
        <v>14240</v>
      </c>
      <c r="D2949" s="293"/>
      <c r="E2949" s="293" t="s">
        <v>14158</v>
      </c>
      <c r="F2949" s="293" t="s">
        <v>14241</v>
      </c>
      <c r="G2949" s="291">
        <v>60</v>
      </c>
      <c r="H2949" s="292">
        <v>0</v>
      </c>
      <c r="I2949" s="293" t="s">
        <v>4856</v>
      </c>
      <c r="J2949" s="293" t="s">
        <v>4857</v>
      </c>
      <c r="K2949" s="293" t="s">
        <v>4737</v>
      </c>
      <c r="L2949" s="293" t="s">
        <v>14242</v>
      </c>
      <c r="M2949" s="293" t="s">
        <v>4859</v>
      </c>
      <c r="N2949" s="293"/>
      <c r="O2949" s="293" t="s">
        <v>18828</v>
      </c>
      <c r="P2949" s="293" t="s">
        <v>14136</v>
      </c>
      <c r="Q2949" s="293" t="s">
        <v>4741</v>
      </c>
    </row>
    <row r="2950" spans="1:17" x14ac:dyDescent="0.25">
      <c r="A2950" s="293" t="s">
        <v>14243</v>
      </c>
      <c r="B2950" s="293" t="s">
        <v>14244</v>
      </c>
      <c r="C2950" s="293" t="s">
        <v>14245</v>
      </c>
      <c r="D2950" s="293"/>
      <c r="E2950" s="293" t="s">
        <v>14138</v>
      </c>
      <c r="F2950" s="293" t="s">
        <v>14246</v>
      </c>
      <c r="G2950" s="291">
        <v>60</v>
      </c>
      <c r="H2950" s="292">
        <v>0</v>
      </c>
      <c r="I2950" s="293" t="s">
        <v>4783</v>
      </c>
      <c r="J2950" s="293" t="s">
        <v>4784</v>
      </c>
      <c r="K2950" s="293" t="s">
        <v>4737</v>
      </c>
      <c r="L2950" s="293" t="s">
        <v>5037</v>
      </c>
      <c r="M2950" s="293" t="s">
        <v>4806</v>
      </c>
      <c r="N2950" s="293"/>
      <c r="O2950" s="293" t="s">
        <v>18828</v>
      </c>
      <c r="P2950" s="293" t="s">
        <v>14136</v>
      </c>
      <c r="Q2950" s="293" t="s">
        <v>4741</v>
      </c>
    </row>
    <row r="2951" spans="1:17" x14ac:dyDescent="0.25">
      <c r="A2951" s="293" t="s">
        <v>14247</v>
      </c>
      <c r="B2951" s="293" t="s">
        <v>14248</v>
      </c>
      <c r="C2951" s="293" t="s">
        <v>14249</v>
      </c>
      <c r="D2951" s="293"/>
      <c r="E2951" s="293" t="s">
        <v>14138</v>
      </c>
      <c r="F2951" s="293" t="s">
        <v>14250</v>
      </c>
      <c r="G2951" s="291">
        <v>60</v>
      </c>
      <c r="H2951" s="292">
        <v>0</v>
      </c>
      <c r="I2951" s="293" t="s">
        <v>4783</v>
      </c>
      <c r="J2951" s="293" t="s">
        <v>4784</v>
      </c>
      <c r="K2951" s="293" t="s">
        <v>4737</v>
      </c>
      <c r="L2951" s="293" t="s">
        <v>4986</v>
      </c>
      <c r="M2951" s="293" t="s">
        <v>4806</v>
      </c>
      <c r="N2951" s="293"/>
      <c r="O2951" s="293" t="s">
        <v>18828</v>
      </c>
      <c r="P2951" s="293" t="s">
        <v>14136</v>
      </c>
      <c r="Q2951" s="293" t="s">
        <v>4741</v>
      </c>
    </row>
    <row r="2952" spans="1:17" x14ac:dyDescent="0.25">
      <c r="A2952" s="293" t="s">
        <v>14251</v>
      </c>
      <c r="B2952" s="293" t="s">
        <v>14136</v>
      </c>
      <c r="C2952" s="293" t="s">
        <v>14252</v>
      </c>
      <c r="D2952" s="293"/>
      <c r="E2952" s="293" t="s">
        <v>14138</v>
      </c>
      <c r="F2952" s="293" t="s">
        <v>14253</v>
      </c>
      <c r="G2952" s="291">
        <v>60</v>
      </c>
      <c r="H2952" s="292">
        <v>0</v>
      </c>
      <c r="I2952" s="293" t="s">
        <v>4783</v>
      </c>
      <c r="J2952" s="293" t="s">
        <v>4784</v>
      </c>
      <c r="K2952" s="293" t="s">
        <v>4737</v>
      </c>
      <c r="L2952" s="293" t="s">
        <v>4738</v>
      </c>
      <c r="M2952" s="293" t="s">
        <v>4757</v>
      </c>
      <c r="N2952" s="293"/>
      <c r="O2952" s="293" t="s">
        <v>18828</v>
      </c>
      <c r="P2952" s="293" t="s">
        <v>14136</v>
      </c>
      <c r="Q2952" s="293" t="s">
        <v>4741</v>
      </c>
    </row>
    <row r="2953" spans="1:17" x14ac:dyDescent="0.25">
      <c r="A2953" s="293" t="s">
        <v>14254</v>
      </c>
      <c r="B2953" s="293" t="s">
        <v>14255</v>
      </c>
      <c r="C2953" s="293" t="s">
        <v>14256</v>
      </c>
      <c r="D2953" s="293"/>
      <c r="E2953" s="293" t="s">
        <v>14158</v>
      </c>
      <c r="F2953" s="293" t="s">
        <v>14257</v>
      </c>
      <c r="G2953" s="291">
        <v>60</v>
      </c>
      <c r="H2953" s="292">
        <v>0</v>
      </c>
      <c r="I2953" s="293" t="s">
        <v>4856</v>
      </c>
      <c r="J2953" s="293" t="s">
        <v>4857</v>
      </c>
      <c r="K2953" s="293" t="s">
        <v>4737</v>
      </c>
      <c r="L2953" s="293" t="s">
        <v>14258</v>
      </c>
      <c r="M2953" s="293" t="s">
        <v>4859</v>
      </c>
      <c r="N2953" s="293"/>
      <c r="O2953" s="293" t="s">
        <v>18828</v>
      </c>
      <c r="P2953" s="293" t="s">
        <v>14136</v>
      </c>
      <c r="Q2953" s="293" t="s">
        <v>4741</v>
      </c>
    </row>
    <row r="2954" spans="1:17" x14ac:dyDescent="0.25">
      <c r="A2954" s="293" t="s">
        <v>14259</v>
      </c>
      <c r="B2954" s="293" t="s">
        <v>14260</v>
      </c>
      <c r="C2954" s="293" t="s">
        <v>14261</v>
      </c>
      <c r="D2954" s="293"/>
      <c r="E2954" s="293" t="s">
        <v>14158</v>
      </c>
      <c r="F2954" s="293" t="s">
        <v>14262</v>
      </c>
      <c r="G2954" s="291">
        <v>60</v>
      </c>
      <c r="H2954" s="292">
        <v>0</v>
      </c>
      <c r="I2954" s="293" t="s">
        <v>4856</v>
      </c>
      <c r="J2954" s="293" t="s">
        <v>4857</v>
      </c>
      <c r="K2954" s="293" t="s">
        <v>4737</v>
      </c>
      <c r="L2954" s="293" t="s">
        <v>9256</v>
      </c>
      <c r="M2954" s="293" t="s">
        <v>4859</v>
      </c>
      <c r="N2954" s="293"/>
      <c r="O2954" s="293" t="s">
        <v>18828</v>
      </c>
      <c r="P2954" s="293" t="s">
        <v>14136</v>
      </c>
      <c r="Q2954" s="293" t="s">
        <v>4741</v>
      </c>
    </row>
    <row r="2955" spans="1:17" x14ac:dyDescent="0.25">
      <c r="A2955" s="293" t="s">
        <v>14263</v>
      </c>
      <c r="B2955" s="293" t="s">
        <v>14264</v>
      </c>
      <c r="C2955" s="293" t="s">
        <v>14265</v>
      </c>
      <c r="D2955" s="293"/>
      <c r="E2955" s="293" t="s">
        <v>14138</v>
      </c>
      <c r="F2955" s="293" t="s">
        <v>14266</v>
      </c>
      <c r="G2955" s="291">
        <v>60</v>
      </c>
      <c r="H2955" s="292">
        <v>0</v>
      </c>
      <c r="I2955" s="293" t="s">
        <v>4783</v>
      </c>
      <c r="J2955" s="293" t="s">
        <v>4784</v>
      </c>
      <c r="K2955" s="293" t="s">
        <v>4737</v>
      </c>
      <c r="L2955" s="293" t="s">
        <v>14267</v>
      </c>
      <c r="M2955" s="293" t="s">
        <v>4806</v>
      </c>
      <c r="N2955" s="293"/>
      <c r="O2955" s="293" t="s">
        <v>18828</v>
      </c>
      <c r="P2955" s="293" t="s">
        <v>14136</v>
      </c>
      <c r="Q2955" s="293" t="s">
        <v>4741</v>
      </c>
    </row>
    <row r="2956" spans="1:17" x14ac:dyDescent="0.25">
      <c r="A2956" s="293" t="s">
        <v>14268</v>
      </c>
      <c r="B2956" s="293" t="s">
        <v>14269</v>
      </c>
      <c r="C2956" s="293" t="s">
        <v>14270</v>
      </c>
      <c r="D2956" s="293"/>
      <c r="E2956" s="293" t="s">
        <v>14158</v>
      </c>
      <c r="F2956" s="293" t="s">
        <v>14271</v>
      </c>
      <c r="G2956" s="291">
        <v>60</v>
      </c>
      <c r="H2956" s="292">
        <v>0</v>
      </c>
      <c r="I2956" s="293" t="s">
        <v>4856</v>
      </c>
      <c r="J2956" s="293" t="s">
        <v>4857</v>
      </c>
      <c r="K2956" s="293" t="s">
        <v>4737</v>
      </c>
      <c r="L2956" s="293" t="s">
        <v>4858</v>
      </c>
      <c r="M2956" s="293" t="s">
        <v>4859</v>
      </c>
      <c r="N2956" s="293"/>
      <c r="O2956" s="293" t="s">
        <v>18828</v>
      </c>
      <c r="P2956" s="293" t="s">
        <v>14136</v>
      </c>
      <c r="Q2956" s="293" t="s">
        <v>4741</v>
      </c>
    </row>
    <row r="2957" spans="1:17" x14ac:dyDescent="0.25">
      <c r="A2957" s="293" t="s">
        <v>14272</v>
      </c>
      <c r="B2957" s="293" t="s">
        <v>14273</v>
      </c>
      <c r="C2957" s="293" t="s">
        <v>14274</v>
      </c>
      <c r="D2957" s="293"/>
      <c r="E2957" s="293" t="s">
        <v>14138</v>
      </c>
      <c r="F2957" s="293" t="s">
        <v>14275</v>
      </c>
      <c r="G2957" s="291">
        <v>60</v>
      </c>
      <c r="H2957" s="292">
        <v>0</v>
      </c>
      <c r="I2957" s="293" t="s">
        <v>4783</v>
      </c>
      <c r="J2957" s="293" t="s">
        <v>4784</v>
      </c>
      <c r="K2957" s="293" t="s">
        <v>4737</v>
      </c>
      <c r="L2957" s="293" t="s">
        <v>5029</v>
      </c>
      <c r="M2957" s="293" t="s">
        <v>4806</v>
      </c>
      <c r="N2957" s="293"/>
      <c r="O2957" s="293" t="s">
        <v>18828</v>
      </c>
      <c r="P2957" s="293" t="s">
        <v>14136</v>
      </c>
      <c r="Q2957" s="293" t="s">
        <v>4741</v>
      </c>
    </row>
    <row r="2958" spans="1:17" x14ac:dyDescent="0.25">
      <c r="A2958" s="293" t="s">
        <v>14276</v>
      </c>
      <c r="B2958" s="293" t="s">
        <v>14277</v>
      </c>
      <c r="C2958" s="293" t="s">
        <v>14278</v>
      </c>
      <c r="D2958" s="293"/>
      <c r="E2958" s="293" t="s">
        <v>14158</v>
      </c>
      <c r="F2958" s="293" t="s">
        <v>14279</v>
      </c>
      <c r="G2958" s="291">
        <v>60</v>
      </c>
      <c r="H2958" s="292">
        <v>0</v>
      </c>
      <c r="I2958" s="293" t="s">
        <v>4856</v>
      </c>
      <c r="J2958" s="293" t="s">
        <v>4857</v>
      </c>
      <c r="K2958" s="293" t="s">
        <v>4737</v>
      </c>
      <c r="L2958" s="293" t="s">
        <v>9367</v>
      </c>
      <c r="M2958" s="293" t="s">
        <v>4859</v>
      </c>
      <c r="N2958" s="293"/>
      <c r="O2958" s="293" t="s">
        <v>18828</v>
      </c>
      <c r="P2958" s="293" t="s">
        <v>14136</v>
      </c>
      <c r="Q2958" s="293" t="s">
        <v>4741</v>
      </c>
    </row>
    <row r="2959" spans="1:17" x14ac:dyDescent="0.25">
      <c r="A2959" s="293" t="s">
        <v>14280</v>
      </c>
      <c r="B2959" s="293" t="s">
        <v>14281</v>
      </c>
      <c r="C2959" s="293" t="s">
        <v>14282</v>
      </c>
      <c r="D2959" s="293"/>
      <c r="E2959" s="293" t="s">
        <v>14158</v>
      </c>
      <c r="F2959" s="293" t="s">
        <v>14283</v>
      </c>
      <c r="G2959" s="291">
        <v>60</v>
      </c>
      <c r="H2959" s="292">
        <v>0</v>
      </c>
      <c r="I2959" s="293" t="s">
        <v>4856</v>
      </c>
      <c r="J2959" s="293" t="s">
        <v>4857</v>
      </c>
      <c r="K2959" s="293" t="s">
        <v>4737</v>
      </c>
      <c r="L2959" s="293" t="s">
        <v>5472</v>
      </c>
      <c r="M2959" s="293" t="s">
        <v>4859</v>
      </c>
      <c r="N2959" s="293"/>
      <c r="O2959" s="293" t="s">
        <v>18828</v>
      </c>
      <c r="P2959" s="293" t="s">
        <v>14136</v>
      </c>
      <c r="Q2959" s="293" t="s">
        <v>4741</v>
      </c>
    </row>
    <row r="2960" spans="1:17" x14ac:dyDescent="0.25">
      <c r="A2960" s="293" t="s">
        <v>14284</v>
      </c>
      <c r="B2960" s="293" t="s">
        <v>14285</v>
      </c>
      <c r="C2960" s="293" t="s">
        <v>14286</v>
      </c>
      <c r="D2960" s="293"/>
      <c r="E2960" s="293" t="s">
        <v>14138</v>
      </c>
      <c r="F2960" s="293" t="s">
        <v>14287</v>
      </c>
      <c r="G2960" s="291">
        <v>60</v>
      </c>
      <c r="H2960" s="292">
        <v>0</v>
      </c>
      <c r="I2960" s="293" t="s">
        <v>4783</v>
      </c>
      <c r="J2960" s="293" t="s">
        <v>4784</v>
      </c>
      <c r="K2960" s="293" t="s">
        <v>4737</v>
      </c>
      <c r="L2960" s="293" t="s">
        <v>5021</v>
      </c>
      <c r="M2960" s="293" t="s">
        <v>4806</v>
      </c>
      <c r="N2960" s="293"/>
      <c r="O2960" s="293" t="s">
        <v>18828</v>
      </c>
      <c r="P2960" s="293" t="s">
        <v>14136</v>
      </c>
      <c r="Q2960" s="293" t="s">
        <v>4741</v>
      </c>
    </row>
    <row r="2961" spans="1:17" x14ac:dyDescent="0.25">
      <c r="A2961" s="293" t="s">
        <v>14288</v>
      </c>
      <c r="B2961" s="293" t="s">
        <v>14289</v>
      </c>
      <c r="C2961" s="293" t="s">
        <v>14290</v>
      </c>
      <c r="D2961" s="293"/>
      <c r="E2961" s="293" t="s">
        <v>14138</v>
      </c>
      <c r="F2961" s="293" t="s">
        <v>14291</v>
      </c>
      <c r="G2961" s="291">
        <v>60</v>
      </c>
      <c r="H2961" s="292">
        <v>0</v>
      </c>
      <c r="I2961" s="293" t="s">
        <v>4783</v>
      </c>
      <c r="J2961" s="293" t="s">
        <v>4784</v>
      </c>
      <c r="K2961" s="293" t="s">
        <v>4737</v>
      </c>
      <c r="L2961" s="293" t="s">
        <v>14292</v>
      </c>
      <c r="M2961" s="293" t="s">
        <v>4806</v>
      </c>
      <c r="N2961" s="293"/>
      <c r="O2961" s="293" t="s">
        <v>18828</v>
      </c>
      <c r="P2961" s="293" t="s">
        <v>14136</v>
      </c>
      <c r="Q2961" s="293" t="s">
        <v>4741</v>
      </c>
    </row>
    <row r="2962" spans="1:17" x14ac:dyDescent="0.25">
      <c r="A2962" s="293" t="s">
        <v>14293</v>
      </c>
      <c r="B2962" s="293" t="s">
        <v>14294</v>
      </c>
      <c r="C2962" s="293" t="s">
        <v>14295</v>
      </c>
      <c r="D2962" s="293"/>
      <c r="E2962" s="293" t="s">
        <v>14138</v>
      </c>
      <c r="F2962" s="293" t="s">
        <v>14296</v>
      </c>
      <c r="G2962" s="291">
        <v>60</v>
      </c>
      <c r="H2962" s="292">
        <v>0</v>
      </c>
      <c r="I2962" s="293" t="s">
        <v>4783</v>
      </c>
      <c r="J2962" s="293" t="s">
        <v>4784</v>
      </c>
      <c r="K2962" s="293" t="s">
        <v>4737</v>
      </c>
      <c r="L2962" s="293" t="s">
        <v>5099</v>
      </c>
      <c r="M2962" s="293" t="s">
        <v>4806</v>
      </c>
      <c r="N2962" s="293"/>
      <c r="O2962" s="293" t="s">
        <v>18828</v>
      </c>
      <c r="P2962" s="293" t="s">
        <v>14136</v>
      </c>
      <c r="Q2962" s="293" t="s">
        <v>4741</v>
      </c>
    </row>
    <row r="2963" spans="1:17" x14ac:dyDescent="0.25">
      <c r="A2963" s="293" t="s">
        <v>14297</v>
      </c>
      <c r="B2963" s="293" t="s">
        <v>14298</v>
      </c>
      <c r="C2963" s="293" t="s">
        <v>14299</v>
      </c>
      <c r="D2963" s="293"/>
      <c r="E2963" s="293" t="s">
        <v>14138</v>
      </c>
      <c r="F2963" s="293" t="s">
        <v>14300</v>
      </c>
      <c r="G2963" s="291">
        <v>60</v>
      </c>
      <c r="H2963" s="292">
        <v>0</v>
      </c>
      <c r="I2963" s="293" t="s">
        <v>4783</v>
      </c>
      <c r="J2963" s="293" t="s">
        <v>4784</v>
      </c>
      <c r="K2963" s="293" t="s">
        <v>4737</v>
      </c>
      <c r="L2963" s="293" t="s">
        <v>5581</v>
      </c>
      <c r="M2963" s="293" t="s">
        <v>4806</v>
      </c>
      <c r="N2963" s="293"/>
      <c r="O2963" s="293" t="s">
        <v>18828</v>
      </c>
      <c r="P2963" s="293" t="s">
        <v>14136</v>
      </c>
      <c r="Q2963" s="293" t="s">
        <v>4741</v>
      </c>
    </row>
    <row r="2964" spans="1:17" x14ac:dyDescent="0.25">
      <c r="A2964" s="293" t="s">
        <v>14301</v>
      </c>
      <c r="B2964" s="293" t="s">
        <v>14302</v>
      </c>
      <c r="C2964" s="293" t="s">
        <v>14303</v>
      </c>
      <c r="D2964" s="293"/>
      <c r="E2964" s="293" t="s">
        <v>14158</v>
      </c>
      <c r="F2964" s="293" t="s">
        <v>14304</v>
      </c>
      <c r="G2964" s="291">
        <v>60</v>
      </c>
      <c r="H2964" s="292">
        <v>0</v>
      </c>
      <c r="I2964" s="293" t="s">
        <v>4856</v>
      </c>
      <c r="J2964" s="293" t="s">
        <v>4857</v>
      </c>
      <c r="K2964" s="293" t="s">
        <v>4737</v>
      </c>
      <c r="L2964" s="293" t="s">
        <v>7787</v>
      </c>
      <c r="M2964" s="293" t="s">
        <v>4859</v>
      </c>
      <c r="N2964" s="293"/>
      <c r="O2964" s="293" t="s">
        <v>18828</v>
      </c>
      <c r="P2964" s="293" t="s">
        <v>14136</v>
      </c>
      <c r="Q2964" s="293" t="s">
        <v>4741</v>
      </c>
    </row>
    <row r="2965" spans="1:17" x14ac:dyDescent="0.25">
      <c r="A2965" s="293" t="s">
        <v>14305</v>
      </c>
      <c r="B2965" s="293" t="s">
        <v>14306</v>
      </c>
      <c r="C2965" s="293" t="s">
        <v>14307</v>
      </c>
      <c r="D2965" s="293"/>
      <c r="E2965" s="293" t="s">
        <v>14158</v>
      </c>
      <c r="F2965" s="293" t="s">
        <v>14308</v>
      </c>
      <c r="G2965" s="291">
        <v>60</v>
      </c>
      <c r="H2965" s="292">
        <v>0</v>
      </c>
      <c r="I2965" s="293" t="s">
        <v>4856</v>
      </c>
      <c r="J2965" s="293" t="s">
        <v>4857</v>
      </c>
      <c r="K2965" s="293" t="s">
        <v>4737</v>
      </c>
      <c r="L2965" s="293" t="s">
        <v>9243</v>
      </c>
      <c r="M2965" s="293" t="s">
        <v>4859</v>
      </c>
      <c r="N2965" s="293"/>
      <c r="O2965" s="293" t="s">
        <v>18828</v>
      </c>
      <c r="P2965" s="293" t="s">
        <v>14136</v>
      </c>
      <c r="Q2965" s="293" t="s">
        <v>4741</v>
      </c>
    </row>
    <row r="2966" spans="1:17" x14ac:dyDescent="0.25">
      <c r="A2966" s="293" t="s">
        <v>14309</v>
      </c>
      <c r="B2966" s="293" t="s">
        <v>14310</v>
      </c>
      <c r="C2966" s="293" t="s">
        <v>14311</v>
      </c>
      <c r="D2966" s="293"/>
      <c r="E2966" s="293" t="s">
        <v>14138</v>
      </c>
      <c r="F2966" s="293" t="s">
        <v>14312</v>
      </c>
      <c r="G2966" s="291">
        <v>60</v>
      </c>
      <c r="H2966" s="292">
        <v>0</v>
      </c>
      <c r="I2966" s="293" t="s">
        <v>4783</v>
      </c>
      <c r="J2966" s="293" t="s">
        <v>4784</v>
      </c>
      <c r="K2966" s="293" t="s">
        <v>4737</v>
      </c>
      <c r="L2966" s="293" t="s">
        <v>14313</v>
      </c>
      <c r="M2966" s="293" t="s">
        <v>4806</v>
      </c>
      <c r="N2966" s="293"/>
      <c r="O2966" s="293" t="s">
        <v>18828</v>
      </c>
      <c r="P2966" s="293" t="s">
        <v>14136</v>
      </c>
      <c r="Q2966" s="293" t="s">
        <v>4741</v>
      </c>
    </row>
    <row r="2967" spans="1:17" x14ac:dyDescent="0.25">
      <c r="A2967" s="293" t="s">
        <v>14314</v>
      </c>
      <c r="B2967" s="293" t="s">
        <v>14315</v>
      </c>
      <c r="C2967" s="293" t="s">
        <v>14316</v>
      </c>
      <c r="D2967" s="293"/>
      <c r="E2967" s="293" t="s">
        <v>14138</v>
      </c>
      <c r="F2967" s="293" t="s">
        <v>14317</v>
      </c>
      <c r="G2967" s="291">
        <v>60</v>
      </c>
      <c r="H2967" s="292">
        <v>0</v>
      </c>
      <c r="I2967" s="293" t="s">
        <v>4783</v>
      </c>
      <c r="J2967" s="293" t="s">
        <v>4784</v>
      </c>
      <c r="K2967" s="293" t="s">
        <v>4737</v>
      </c>
      <c r="L2967" s="293" t="s">
        <v>14318</v>
      </c>
      <c r="M2967" s="293" t="s">
        <v>4806</v>
      </c>
      <c r="N2967" s="293"/>
      <c r="O2967" s="293" t="s">
        <v>18828</v>
      </c>
      <c r="P2967" s="293" t="s">
        <v>14136</v>
      </c>
      <c r="Q2967" s="293" t="s">
        <v>4741</v>
      </c>
    </row>
    <row r="2968" spans="1:17" x14ac:dyDescent="0.25">
      <c r="A2968" s="293" t="s">
        <v>14319</v>
      </c>
      <c r="B2968" s="293" t="s">
        <v>14320</v>
      </c>
      <c r="C2968" s="293" t="s">
        <v>14321</v>
      </c>
      <c r="D2968" s="293"/>
      <c r="E2968" s="293" t="s">
        <v>14138</v>
      </c>
      <c r="F2968" s="293" t="s">
        <v>14322</v>
      </c>
      <c r="G2968" s="291">
        <v>60</v>
      </c>
      <c r="H2968" s="292">
        <v>0</v>
      </c>
      <c r="I2968" s="293" t="s">
        <v>4783</v>
      </c>
      <c r="J2968" s="293" t="s">
        <v>4784</v>
      </c>
      <c r="K2968" s="293" t="s">
        <v>4737</v>
      </c>
      <c r="L2968" s="293" t="s">
        <v>7515</v>
      </c>
      <c r="M2968" s="293" t="s">
        <v>4806</v>
      </c>
      <c r="N2968" s="293"/>
      <c r="O2968" s="293" t="s">
        <v>18828</v>
      </c>
      <c r="P2968" s="293" t="s">
        <v>14136</v>
      </c>
      <c r="Q2968" s="293" t="s">
        <v>4741</v>
      </c>
    </row>
    <row r="2969" spans="1:17" x14ac:dyDescent="0.25">
      <c r="A2969" s="293" t="s">
        <v>14323</v>
      </c>
      <c r="B2969" s="293" t="s">
        <v>14324</v>
      </c>
      <c r="C2969" s="293" t="s">
        <v>14325</v>
      </c>
      <c r="D2969" s="293"/>
      <c r="E2969" s="293" t="s">
        <v>14138</v>
      </c>
      <c r="F2969" s="293" t="s">
        <v>14326</v>
      </c>
      <c r="G2969" s="291">
        <v>60</v>
      </c>
      <c r="H2969" s="292">
        <v>0</v>
      </c>
      <c r="I2969" s="293" t="s">
        <v>4783</v>
      </c>
      <c r="J2969" s="293" t="s">
        <v>4784</v>
      </c>
      <c r="K2969" s="293" t="s">
        <v>4737</v>
      </c>
      <c r="L2969" s="293" t="s">
        <v>7452</v>
      </c>
      <c r="M2969" s="293" t="s">
        <v>4806</v>
      </c>
      <c r="N2969" s="293"/>
      <c r="O2969" s="293" t="s">
        <v>18828</v>
      </c>
      <c r="P2969" s="293" t="s">
        <v>14136</v>
      </c>
      <c r="Q2969" s="293" t="s">
        <v>4741</v>
      </c>
    </row>
    <row r="2970" spans="1:17" x14ac:dyDescent="0.25">
      <c r="A2970" s="293" t="s">
        <v>14327</v>
      </c>
      <c r="B2970" s="293" t="s">
        <v>14328</v>
      </c>
      <c r="C2970" s="293" t="s">
        <v>14329</v>
      </c>
      <c r="D2970" s="293"/>
      <c r="E2970" s="293" t="s">
        <v>14158</v>
      </c>
      <c r="F2970" s="293" t="s">
        <v>14330</v>
      </c>
      <c r="G2970" s="291">
        <v>60</v>
      </c>
      <c r="H2970" s="292">
        <v>0</v>
      </c>
      <c r="I2970" s="293" t="s">
        <v>4856</v>
      </c>
      <c r="J2970" s="293" t="s">
        <v>4857</v>
      </c>
      <c r="K2970" s="293" t="s">
        <v>4737</v>
      </c>
      <c r="L2970" s="293" t="s">
        <v>9404</v>
      </c>
      <c r="M2970" s="293" t="s">
        <v>4859</v>
      </c>
      <c r="N2970" s="293"/>
      <c r="O2970" s="293" t="s">
        <v>18828</v>
      </c>
      <c r="P2970" s="293" t="s">
        <v>14136</v>
      </c>
      <c r="Q2970" s="293" t="s">
        <v>4741</v>
      </c>
    </row>
    <row r="2971" spans="1:17" x14ac:dyDescent="0.25">
      <c r="A2971" s="293" t="s">
        <v>14331</v>
      </c>
      <c r="B2971" s="293" t="s">
        <v>14332</v>
      </c>
      <c r="C2971" s="293" t="s">
        <v>14333</v>
      </c>
      <c r="D2971" s="293"/>
      <c r="E2971" s="293" t="s">
        <v>14158</v>
      </c>
      <c r="F2971" s="293" t="s">
        <v>14334</v>
      </c>
      <c r="G2971" s="291">
        <v>60</v>
      </c>
      <c r="H2971" s="292">
        <v>0</v>
      </c>
      <c r="I2971" s="293" t="s">
        <v>4856</v>
      </c>
      <c r="J2971" s="293" t="s">
        <v>4857</v>
      </c>
      <c r="K2971" s="293" t="s">
        <v>4737</v>
      </c>
      <c r="L2971" s="293" t="s">
        <v>14335</v>
      </c>
      <c r="M2971" s="293" t="s">
        <v>4859</v>
      </c>
      <c r="N2971" s="293"/>
      <c r="O2971" s="293" t="s">
        <v>18828</v>
      </c>
      <c r="P2971" s="293" t="s">
        <v>14136</v>
      </c>
      <c r="Q2971" s="293" t="s">
        <v>4741</v>
      </c>
    </row>
    <row r="2972" spans="1:17" x14ac:dyDescent="0.25">
      <c r="A2972" s="293" t="s">
        <v>14336</v>
      </c>
      <c r="B2972" s="293" t="s">
        <v>14337</v>
      </c>
      <c r="C2972" s="293" t="s">
        <v>14338</v>
      </c>
      <c r="D2972" s="293"/>
      <c r="E2972" s="293" t="s">
        <v>14138</v>
      </c>
      <c r="F2972" s="293" t="s">
        <v>14339</v>
      </c>
      <c r="G2972" s="291">
        <v>60</v>
      </c>
      <c r="H2972" s="292">
        <v>0</v>
      </c>
      <c r="I2972" s="293" t="s">
        <v>4783</v>
      </c>
      <c r="J2972" s="293" t="s">
        <v>4784</v>
      </c>
      <c r="K2972" s="293" t="s">
        <v>4737</v>
      </c>
      <c r="L2972" s="293" t="s">
        <v>5033</v>
      </c>
      <c r="M2972" s="293" t="s">
        <v>4806</v>
      </c>
      <c r="N2972" s="293"/>
      <c r="O2972" s="293" t="s">
        <v>18828</v>
      </c>
      <c r="P2972" s="293" t="s">
        <v>14136</v>
      </c>
      <c r="Q2972" s="293" t="s">
        <v>4741</v>
      </c>
    </row>
    <row r="2973" spans="1:17" x14ac:dyDescent="0.25">
      <c r="A2973" s="293" t="s">
        <v>14340</v>
      </c>
      <c r="B2973" s="293" t="s">
        <v>14341</v>
      </c>
      <c r="C2973" s="293" t="s">
        <v>14342</v>
      </c>
      <c r="D2973" s="293"/>
      <c r="E2973" s="293" t="s">
        <v>14158</v>
      </c>
      <c r="F2973" s="293" t="s">
        <v>14343</v>
      </c>
      <c r="G2973" s="291">
        <v>60</v>
      </c>
      <c r="H2973" s="292">
        <v>0</v>
      </c>
      <c r="I2973" s="293" t="s">
        <v>4856</v>
      </c>
      <c r="J2973" s="293" t="s">
        <v>4857</v>
      </c>
      <c r="K2973" s="293" t="s">
        <v>4737</v>
      </c>
      <c r="L2973" s="293" t="s">
        <v>14344</v>
      </c>
      <c r="M2973" s="293" t="s">
        <v>4859</v>
      </c>
      <c r="N2973" s="293"/>
      <c r="O2973" s="293" t="s">
        <v>18828</v>
      </c>
      <c r="P2973" s="293" t="s">
        <v>14136</v>
      </c>
      <c r="Q2973" s="293" t="s">
        <v>4741</v>
      </c>
    </row>
    <row r="2974" spans="1:17" x14ac:dyDescent="0.25">
      <c r="A2974" s="293" t="s">
        <v>14345</v>
      </c>
      <c r="B2974" s="293" t="s">
        <v>14346</v>
      </c>
      <c r="C2974" s="293" t="s">
        <v>14347</v>
      </c>
      <c r="D2974" s="293"/>
      <c r="E2974" s="293" t="s">
        <v>14158</v>
      </c>
      <c r="F2974" s="293" t="s">
        <v>14348</v>
      </c>
      <c r="G2974" s="291">
        <v>60</v>
      </c>
      <c r="H2974" s="292">
        <v>0</v>
      </c>
      <c r="I2974" s="293" t="s">
        <v>4856</v>
      </c>
      <c r="J2974" s="293" t="s">
        <v>4857</v>
      </c>
      <c r="K2974" s="293" t="s">
        <v>4737</v>
      </c>
      <c r="L2974" s="293" t="s">
        <v>14349</v>
      </c>
      <c r="M2974" s="293" t="s">
        <v>4859</v>
      </c>
      <c r="N2974" s="293"/>
      <c r="O2974" s="293" t="s">
        <v>18828</v>
      </c>
      <c r="P2974" s="293" t="s">
        <v>14136</v>
      </c>
      <c r="Q2974" s="293" t="s">
        <v>4741</v>
      </c>
    </row>
    <row r="2975" spans="1:17" x14ac:dyDescent="0.25">
      <c r="A2975" s="293" t="s">
        <v>14350</v>
      </c>
      <c r="B2975" s="293" t="s">
        <v>14351</v>
      </c>
      <c r="C2975" s="293" t="s">
        <v>14352</v>
      </c>
      <c r="D2975" s="293"/>
      <c r="E2975" s="293" t="s">
        <v>14158</v>
      </c>
      <c r="F2975" s="293" t="s">
        <v>14353</v>
      </c>
      <c r="G2975" s="291">
        <v>60</v>
      </c>
      <c r="H2975" s="292">
        <v>0</v>
      </c>
      <c r="I2975" s="293" t="s">
        <v>4856</v>
      </c>
      <c r="J2975" s="293" t="s">
        <v>4857</v>
      </c>
      <c r="K2975" s="293" t="s">
        <v>4737</v>
      </c>
      <c r="L2975" s="293" t="s">
        <v>14354</v>
      </c>
      <c r="M2975" s="293" t="s">
        <v>4859</v>
      </c>
      <c r="N2975" s="293"/>
      <c r="O2975" s="293" t="s">
        <v>18828</v>
      </c>
      <c r="P2975" s="293" t="s">
        <v>14136</v>
      </c>
      <c r="Q2975" s="293" t="s">
        <v>4741</v>
      </c>
    </row>
    <row r="2976" spans="1:17" x14ac:dyDescent="0.25">
      <c r="A2976" s="293" t="s">
        <v>14355</v>
      </c>
      <c r="B2976" s="293" t="s">
        <v>14356</v>
      </c>
      <c r="C2976" s="293" t="s">
        <v>14357</v>
      </c>
      <c r="D2976" s="293"/>
      <c r="E2976" s="293" t="s">
        <v>14158</v>
      </c>
      <c r="F2976" s="293" t="s">
        <v>14358</v>
      </c>
      <c r="G2976" s="291">
        <v>60</v>
      </c>
      <c r="H2976" s="292">
        <v>0</v>
      </c>
      <c r="I2976" s="293" t="s">
        <v>4856</v>
      </c>
      <c r="J2976" s="293" t="s">
        <v>4857</v>
      </c>
      <c r="K2976" s="293" t="s">
        <v>4737</v>
      </c>
      <c r="L2976" s="293" t="s">
        <v>14359</v>
      </c>
      <c r="M2976" s="293" t="s">
        <v>4859</v>
      </c>
      <c r="N2976" s="293"/>
      <c r="O2976" s="293" t="s">
        <v>18828</v>
      </c>
      <c r="P2976" s="293" t="s">
        <v>14136</v>
      </c>
      <c r="Q2976" s="293" t="s">
        <v>8502</v>
      </c>
    </row>
    <row r="2977" spans="1:17" x14ac:dyDescent="0.25">
      <c r="A2977" s="293" t="s">
        <v>14360</v>
      </c>
      <c r="B2977" s="293" t="s">
        <v>14361</v>
      </c>
      <c r="C2977" s="293" t="s">
        <v>14362</v>
      </c>
      <c r="D2977" s="293"/>
      <c r="E2977" s="293" t="s">
        <v>14138</v>
      </c>
      <c r="F2977" s="293" t="s">
        <v>4750</v>
      </c>
      <c r="G2977" s="291">
        <v>60</v>
      </c>
      <c r="H2977" s="292">
        <v>0</v>
      </c>
      <c r="I2977" s="293" t="s">
        <v>4783</v>
      </c>
      <c r="J2977" s="293" t="s">
        <v>4784</v>
      </c>
      <c r="K2977" s="293" t="s">
        <v>4737</v>
      </c>
      <c r="L2977" s="293" t="s">
        <v>4738</v>
      </c>
      <c r="M2977" s="293" t="s">
        <v>4880</v>
      </c>
      <c r="N2977" s="293"/>
      <c r="O2977" s="293" t="s">
        <v>18828</v>
      </c>
      <c r="P2977" s="293" t="s">
        <v>14136</v>
      </c>
      <c r="Q2977" s="293" t="s">
        <v>4741</v>
      </c>
    </row>
    <row r="2978" spans="1:17" x14ac:dyDescent="0.25">
      <c r="A2978" s="293" t="s">
        <v>14363</v>
      </c>
      <c r="B2978" s="293" t="s">
        <v>14364</v>
      </c>
      <c r="C2978" s="293" t="s">
        <v>14365</v>
      </c>
      <c r="D2978" s="293"/>
      <c r="E2978" s="293" t="s">
        <v>14138</v>
      </c>
      <c r="F2978" s="293" t="s">
        <v>4750</v>
      </c>
      <c r="G2978" s="291">
        <v>60</v>
      </c>
      <c r="H2978" s="292">
        <v>0</v>
      </c>
      <c r="I2978" s="293" t="s">
        <v>4746</v>
      </c>
      <c r="J2978" s="293" t="s">
        <v>4747</v>
      </c>
      <c r="K2978" s="293" t="s">
        <v>4737</v>
      </c>
      <c r="L2978" s="293" t="s">
        <v>4738</v>
      </c>
      <c r="M2978" s="293" t="s">
        <v>6404</v>
      </c>
      <c r="N2978" s="293"/>
      <c r="O2978" s="293" t="s">
        <v>18828</v>
      </c>
      <c r="P2978" s="293" t="s">
        <v>14136</v>
      </c>
      <c r="Q2978" s="293" t="s">
        <v>4741</v>
      </c>
    </row>
    <row r="2979" spans="1:17" x14ac:dyDescent="0.25">
      <c r="A2979" s="293" t="s">
        <v>14366</v>
      </c>
      <c r="B2979" s="293" t="s">
        <v>14361</v>
      </c>
      <c r="C2979" s="293" t="s">
        <v>14367</v>
      </c>
      <c r="D2979" s="293" t="s">
        <v>4750</v>
      </c>
      <c r="E2979" s="293" t="s">
        <v>14368</v>
      </c>
      <c r="F2979" s="293"/>
      <c r="G2979" s="291">
        <v>60</v>
      </c>
      <c r="H2979" s="292">
        <v>0</v>
      </c>
      <c r="I2979" s="293" t="s">
        <v>4816</v>
      </c>
      <c r="J2979" s="293" t="s">
        <v>4817</v>
      </c>
      <c r="K2979" s="293" t="s">
        <v>4737</v>
      </c>
      <c r="L2979" s="293" t="s">
        <v>4738</v>
      </c>
      <c r="M2979" s="293" t="s">
        <v>4818</v>
      </c>
      <c r="N2979" s="293"/>
      <c r="O2979" s="293" t="s">
        <v>18828</v>
      </c>
      <c r="P2979" s="293" t="s">
        <v>14136</v>
      </c>
      <c r="Q2979" s="293" t="s">
        <v>8502</v>
      </c>
    </row>
    <row r="2980" spans="1:17" x14ac:dyDescent="0.25">
      <c r="A2980" s="293" t="s">
        <v>14369</v>
      </c>
      <c r="B2980" s="293" t="s">
        <v>14370</v>
      </c>
      <c r="C2980" s="293" t="s">
        <v>14371</v>
      </c>
      <c r="D2980" s="293"/>
      <c r="E2980" s="293" t="s">
        <v>14138</v>
      </c>
      <c r="F2980" s="293" t="s">
        <v>4750</v>
      </c>
      <c r="G2980" s="291">
        <v>60</v>
      </c>
      <c r="H2980" s="292">
        <v>0</v>
      </c>
      <c r="I2980" s="293" t="s">
        <v>4746</v>
      </c>
      <c r="J2980" s="293" t="s">
        <v>4747</v>
      </c>
      <c r="K2980" s="293" t="s">
        <v>4737</v>
      </c>
      <c r="L2980" s="293" t="s">
        <v>4738</v>
      </c>
      <c r="M2980" s="293" t="s">
        <v>4748</v>
      </c>
      <c r="N2980" s="293" t="s">
        <v>4749</v>
      </c>
      <c r="O2980" s="293" t="s">
        <v>18828</v>
      </c>
      <c r="P2980" s="293" t="s">
        <v>14136</v>
      </c>
      <c r="Q2980" s="293" t="s">
        <v>4741</v>
      </c>
    </row>
    <row r="2981" spans="1:17" x14ac:dyDescent="0.25">
      <c r="A2981" s="293" t="s">
        <v>14372</v>
      </c>
      <c r="B2981" s="293" t="s">
        <v>14373</v>
      </c>
      <c r="C2981" s="293" t="s">
        <v>14374</v>
      </c>
      <c r="D2981" s="293" t="s">
        <v>4750</v>
      </c>
      <c r="E2981" s="293" t="s">
        <v>14158</v>
      </c>
      <c r="F2981" s="293"/>
      <c r="G2981" s="291">
        <v>60</v>
      </c>
      <c r="H2981" s="292">
        <v>0</v>
      </c>
      <c r="I2981" s="293" t="s">
        <v>4850</v>
      </c>
      <c r="J2981" s="293" t="s">
        <v>4851</v>
      </c>
      <c r="K2981" s="293" t="s">
        <v>4737</v>
      </c>
      <c r="L2981" s="293" t="s">
        <v>4840</v>
      </c>
      <c r="M2981" s="293" t="s">
        <v>5202</v>
      </c>
      <c r="N2981" s="293"/>
      <c r="O2981" s="293" t="s">
        <v>18828</v>
      </c>
      <c r="P2981" s="293" t="s">
        <v>14136</v>
      </c>
      <c r="Q2981" s="293" t="s">
        <v>8502</v>
      </c>
    </row>
    <row r="2982" spans="1:17" x14ac:dyDescent="0.25">
      <c r="A2982" s="293" t="s">
        <v>14375</v>
      </c>
      <c r="B2982" s="293" t="s">
        <v>14376</v>
      </c>
      <c r="C2982" s="293" t="s">
        <v>14377</v>
      </c>
      <c r="D2982" s="293" t="s">
        <v>4750</v>
      </c>
      <c r="E2982" s="293" t="s">
        <v>14158</v>
      </c>
      <c r="F2982" s="293"/>
      <c r="G2982" s="291">
        <v>60</v>
      </c>
      <c r="H2982" s="292">
        <v>0</v>
      </c>
      <c r="I2982" s="293" t="s">
        <v>4850</v>
      </c>
      <c r="J2982" s="293" t="s">
        <v>4851</v>
      </c>
      <c r="K2982" s="293" t="s">
        <v>4737</v>
      </c>
      <c r="L2982" s="293" t="s">
        <v>4840</v>
      </c>
      <c r="M2982" s="293" t="s">
        <v>4852</v>
      </c>
      <c r="N2982" s="293"/>
      <c r="O2982" s="293" t="s">
        <v>18828</v>
      </c>
      <c r="P2982" s="293" t="s">
        <v>14136</v>
      </c>
      <c r="Q2982" s="293" t="s">
        <v>8502</v>
      </c>
    </row>
    <row r="2983" spans="1:17" x14ac:dyDescent="0.25">
      <c r="A2983" s="293" t="s">
        <v>14378</v>
      </c>
      <c r="B2983" s="293" t="s">
        <v>14373</v>
      </c>
      <c r="C2983" s="293" t="s">
        <v>14379</v>
      </c>
      <c r="D2983" s="293" t="s">
        <v>4750</v>
      </c>
      <c r="E2983" s="293" t="s">
        <v>14158</v>
      </c>
      <c r="F2983" s="293"/>
      <c r="G2983" s="291">
        <v>60</v>
      </c>
      <c r="H2983" s="292">
        <v>0</v>
      </c>
      <c r="I2983" s="293" t="s">
        <v>9482</v>
      </c>
      <c r="J2983" s="293" t="s">
        <v>9483</v>
      </c>
      <c r="K2983" s="293" t="s">
        <v>4737</v>
      </c>
      <c r="L2983" s="293" t="s">
        <v>4840</v>
      </c>
      <c r="M2983" s="293" t="s">
        <v>5220</v>
      </c>
      <c r="N2983" s="293"/>
      <c r="O2983" s="293" t="s">
        <v>18828</v>
      </c>
      <c r="P2983" s="293" t="s">
        <v>14136</v>
      </c>
      <c r="Q2983" s="293" t="s">
        <v>8502</v>
      </c>
    </row>
    <row r="2984" spans="1:17" x14ac:dyDescent="0.25">
      <c r="A2984" s="293" t="s">
        <v>14380</v>
      </c>
      <c r="B2984" s="293" t="s">
        <v>14376</v>
      </c>
      <c r="C2984" s="293" t="s">
        <v>14381</v>
      </c>
      <c r="D2984" s="293" t="s">
        <v>4750</v>
      </c>
      <c r="E2984" s="293" t="s">
        <v>14158</v>
      </c>
      <c r="F2984" s="293"/>
      <c r="G2984" s="291">
        <v>60</v>
      </c>
      <c r="H2984" s="292">
        <v>0</v>
      </c>
      <c r="I2984" s="293" t="s">
        <v>4850</v>
      </c>
      <c r="J2984" s="293" t="s">
        <v>4851</v>
      </c>
      <c r="K2984" s="293" t="s">
        <v>4737</v>
      </c>
      <c r="L2984" s="293" t="s">
        <v>4840</v>
      </c>
      <c r="M2984" s="293" t="s">
        <v>4852</v>
      </c>
      <c r="N2984" s="293"/>
      <c r="O2984" s="293" t="s">
        <v>18828</v>
      </c>
      <c r="P2984" s="293" t="s">
        <v>14136</v>
      </c>
      <c r="Q2984" s="293" t="s">
        <v>8502</v>
      </c>
    </row>
    <row r="2985" spans="1:17" x14ac:dyDescent="0.25">
      <c r="A2985" s="293" t="s">
        <v>14382</v>
      </c>
      <c r="B2985" s="293" t="s">
        <v>14376</v>
      </c>
      <c r="C2985" s="293" t="s">
        <v>14383</v>
      </c>
      <c r="D2985" s="293" t="s">
        <v>4750</v>
      </c>
      <c r="E2985" s="293" t="s">
        <v>14158</v>
      </c>
      <c r="F2985" s="293"/>
      <c r="G2985" s="291">
        <v>60</v>
      </c>
      <c r="H2985" s="292">
        <v>0</v>
      </c>
      <c r="I2985" s="293" t="s">
        <v>4838</v>
      </c>
      <c r="J2985" s="293" t="s">
        <v>4839</v>
      </c>
      <c r="K2985" s="293" t="s">
        <v>4737</v>
      </c>
      <c r="L2985" s="293" t="s">
        <v>4840</v>
      </c>
      <c r="M2985" s="293" t="s">
        <v>5161</v>
      </c>
      <c r="N2985" s="293"/>
      <c r="O2985" s="293" t="s">
        <v>18828</v>
      </c>
      <c r="P2985" s="293" t="s">
        <v>14136</v>
      </c>
      <c r="Q2985" s="293" t="s">
        <v>8502</v>
      </c>
    </row>
    <row r="2986" spans="1:17" x14ac:dyDescent="0.25">
      <c r="A2986" s="293" t="s">
        <v>14384</v>
      </c>
      <c r="B2986" s="293" t="s">
        <v>14376</v>
      </c>
      <c r="C2986" s="293" t="s">
        <v>14385</v>
      </c>
      <c r="D2986" s="293" t="s">
        <v>4750</v>
      </c>
      <c r="E2986" s="293" t="s">
        <v>14158</v>
      </c>
      <c r="F2986" s="293"/>
      <c r="G2986" s="291">
        <v>60</v>
      </c>
      <c r="H2986" s="292">
        <v>0</v>
      </c>
      <c r="I2986" s="293" t="s">
        <v>4838</v>
      </c>
      <c r="J2986" s="293" t="s">
        <v>4839</v>
      </c>
      <c r="K2986" s="293" t="s">
        <v>4737</v>
      </c>
      <c r="L2986" s="293" t="s">
        <v>4840</v>
      </c>
      <c r="M2986" s="293" t="s">
        <v>5161</v>
      </c>
      <c r="N2986" s="293"/>
      <c r="O2986" s="293" t="s">
        <v>18828</v>
      </c>
      <c r="P2986" s="293" t="s">
        <v>14136</v>
      </c>
      <c r="Q2986" s="293" t="s">
        <v>8502</v>
      </c>
    </row>
    <row r="2987" spans="1:17" x14ac:dyDescent="0.25">
      <c r="A2987" s="293" t="s">
        <v>14386</v>
      </c>
      <c r="B2987" s="293" t="s">
        <v>14387</v>
      </c>
      <c r="C2987" s="293" t="s">
        <v>14388</v>
      </c>
      <c r="D2987" s="293" t="s">
        <v>4750</v>
      </c>
      <c r="E2987" s="293" t="s">
        <v>14158</v>
      </c>
      <c r="F2987" s="293"/>
      <c r="G2987" s="291">
        <v>60</v>
      </c>
      <c r="H2987" s="292">
        <v>0</v>
      </c>
      <c r="I2987" s="293" t="s">
        <v>4838</v>
      </c>
      <c r="J2987" s="293" t="s">
        <v>4839</v>
      </c>
      <c r="K2987" s="293" t="s">
        <v>4737</v>
      </c>
      <c r="L2987" s="293" t="s">
        <v>4840</v>
      </c>
      <c r="M2987" s="293" t="s">
        <v>4909</v>
      </c>
      <c r="N2987" s="293"/>
      <c r="O2987" s="293" t="s">
        <v>18828</v>
      </c>
      <c r="P2987" s="293" t="s">
        <v>14136</v>
      </c>
      <c r="Q2987" s="293" t="s">
        <v>8502</v>
      </c>
    </row>
    <row r="2988" spans="1:17" x14ac:dyDescent="0.25">
      <c r="A2988" s="293" t="s">
        <v>14389</v>
      </c>
      <c r="B2988" s="293" t="s">
        <v>14373</v>
      </c>
      <c r="C2988" s="293" t="s">
        <v>14390</v>
      </c>
      <c r="D2988" s="293" t="s">
        <v>4750</v>
      </c>
      <c r="E2988" s="293" t="s">
        <v>14158</v>
      </c>
      <c r="F2988" s="293"/>
      <c r="G2988" s="291">
        <v>60</v>
      </c>
      <c r="H2988" s="292">
        <v>0</v>
      </c>
      <c r="I2988" s="293" t="s">
        <v>4850</v>
      </c>
      <c r="J2988" s="293" t="s">
        <v>4851</v>
      </c>
      <c r="K2988" s="293" t="s">
        <v>4737</v>
      </c>
      <c r="L2988" s="293" t="s">
        <v>4840</v>
      </c>
      <c r="M2988" s="293" t="s">
        <v>5202</v>
      </c>
      <c r="N2988" s="293"/>
      <c r="O2988" s="293" t="s">
        <v>18828</v>
      </c>
      <c r="P2988" s="293" t="s">
        <v>14136</v>
      </c>
      <c r="Q2988" s="293" t="s">
        <v>8502</v>
      </c>
    </row>
    <row r="2989" spans="1:17" x14ac:dyDescent="0.25">
      <c r="A2989" s="293" t="s">
        <v>14391</v>
      </c>
      <c r="B2989" s="293" t="s">
        <v>14370</v>
      </c>
      <c r="C2989" s="293" t="s">
        <v>14392</v>
      </c>
      <c r="D2989" s="293"/>
      <c r="E2989" s="293" t="s">
        <v>14138</v>
      </c>
      <c r="F2989" s="293" t="s">
        <v>4750</v>
      </c>
      <c r="G2989" s="291">
        <v>60</v>
      </c>
      <c r="H2989" s="292">
        <v>0</v>
      </c>
      <c r="I2989" s="293" t="s">
        <v>4755</v>
      </c>
      <c r="J2989" s="293" t="s">
        <v>4756</v>
      </c>
      <c r="K2989" s="293" t="s">
        <v>4737</v>
      </c>
      <c r="L2989" s="293" t="s">
        <v>4738</v>
      </c>
      <c r="M2989" s="293" t="s">
        <v>4916</v>
      </c>
      <c r="N2989" s="293" t="s">
        <v>7030</v>
      </c>
      <c r="O2989" s="293" t="s">
        <v>18828</v>
      </c>
      <c r="P2989" s="293" t="s">
        <v>14136</v>
      </c>
      <c r="Q2989" s="293" t="s">
        <v>4741</v>
      </c>
    </row>
    <row r="2990" spans="1:17" x14ac:dyDescent="0.25">
      <c r="A2990" s="293" t="s">
        <v>14393</v>
      </c>
      <c r="B2990" s="293" t="s">
        <v>14370</v>
      </c>
      <c r="C2990" s="293" t="s">
        <v>14394</v>
      </c>
      <c r="D2990" s="293"/>
      <c r="E2990" s="293" t="s">
        <v>14138</v>
      </c>
      <c r="F2990" s="293" t="s">
        <v>4750</v>
      </c>
      <c r="G2990" s="291">
        <v>60</v>
      </c>
      <c r="H2990" s="292">
        <v>0</v>
      </c>
      <c r="I2990" s="293" t="s">
        <v>4755</v>
      </c>
      <c r="J2990" s="293" t="s">
        <v>4756</v>
      </c>
      <c r="K2990" s="293" t="s">
        <v>4737</v>
      </c>
      <c r="L2990" s="293" t="s">
        <v>4738</v>
      </c>
      <c r="M2990" s="293" t="s">
        <v>4757</v>
      </c>
      <c r="N2990" s="293"/>
      <c r="O2990" s="293" t="s">
        <v>18828</v>
      </c>
      <c r="P2990" s="293" t="s">
        <v>14136</v>
      </c>
      <c r="Q2990" s="293" t="s">
        <v>4741</v>
      </c>
    </row>
    <row r="2991" spans="1:17" x14ac:dyDescent="0.25">
      <c r="A2991" s="293" t="s">
        <v>14395</v>
      </c>
      <c r="B2991" s="293" t="s">
        <v>14396</v>
      </c>
      <c r="C2991" s="293" t="s">
        <v>14397</v>
      </c>
      <c r="D2991" s="293"/>
      <c r="E2991" s="293" t="s">
        <v>14138</v>
      </c>
      <c r="F2991" s="293" t="s">
        <v>4750</v>
      </c>
      <c r="G2991" s="291">
        <v>60</v>
      </c>
      <c r="H2991" s="292">
        <v>0</v>
      </c>
      <c r="I2991" s="293" t="s">
        <v>4788</v>
      </c>
      <c r="J2991" s="293" t="s">
        <v>4789</v>
      </c>
      <c r="K2991" s="293" t="s">
        <v>4737</v>
      </c>
      <c r="L2991" s="293" t="s">
        <v>4738</v>
      </c>
      <c r="M2991" s="293" t="s">
        <v>4945</v>
      </c>
      <c r="N2991" s="293"/>
      <c r="O2991" s="293" t="s">
        <v>18828</v>
      </c>
      <c r="P2991" s="293" t="s">
        <v>14136</v>
      </c>
      <c r="Q2991" s="293" t="s">
        <v>4741</v>
      </c>
    </row>
    <row r="2992" spans="1:17" x14ac:dyDescent="0.25">
      <c r="A2992" s="293" t="s">
        <v>14398</v>
      </c>
      <c r="B2992" s="293" t="s">
        <v>14396</v>
      </c>
      <c r="C2992" s="293" t="s">
        <v>14399</v>
      </c>
      <c r="D2992" s="293"/>
      <c r="E2992" s="293" t="s">
        <v>14138</v>
      </c>
      <c r="F2992" s="293" t="s">
        <v>4750</v>
      </c>
      <c r="G2992" s="291">
        <v>60</v>
      </c>
      <c r="H2992" s="292">
        <v>0</v>
      </c>
      <c r="I2992" s="293" t="s">
        <v>4788</v>
      </c>
      <c r="J2992" s="293" t="s">
        <v>4789</v>
      </c>
      <c r="K2992" s="293" t="s">
        <v>4737</v>
      </c>
      <c r="L2992" s="293" t="s">
        <v>4738</v>
      </c>
      <c r="M2992" s="293" t="s">
        <v>4945</v>
      </c>
      <c r="N2992" s="293"/>
      <c r="O2992" s="293" t="s">
        <v>18828</v>
      </c>
      <c r="P2992" s="293" t="s">
        <v>14136</v>
      </c>
      <c r="Q2992" s="293" t="s">
        <v>4741</v>
      </c>
    </row>
    <row r="2993" spans="1:17" x14ac:dyDescent="0.25">
      <c r="A2993" s="293" t="s">
        <v>14400</v>
      </c>
      <c r="B2993" s="293" t="s">
        <v>14376</v>
      </c>
      <c r="C2993" s="293" t="s">
        <v>14401</v>
      </c>
      <c r="D2993" s="293" t="s">
        <v>4750</v>
      </c>
      <c r="E2993" s="293" t="s">
        <v>14158</v>
      </c>
      <c r="F2993" s="293"/>
      <c r="G2993" s="291">
        <v>60</v>
      </c>
      <c r="H2993" s="292">
        <v>0</v>
      </c>
      <c r="I2993" s="293" t="s">
        <v>4838</v>
      </c>
      <c r="J2993" s="293" t="s">
        <v>4839</v>
      </c>
      <c r="K2993" s="293" t="s">
        <v>4737</v>
      </c>
      <c r="L2993" s="293" t="s">
        <v>4840</v>
      </c>
      <c r="M2993" s="293" t="s">
        <v>5166</v>
      </c>
      <c r="N2993" s="293"/>
      <c r="O2993" s="293" t="s">
        <v>18828</v>
      </c>
      <c r="P2993" s="293" t="s">
        <v>14136</v>
      </c>
      <c r="Q2993" s="293" t="s">
        <v>8502</v>
      </c>
    </row>
    <row r="2994" spans="1:17" x14ac:dyDescent="0.25">
      <c r="A2994" s="293" t="s">
        <v>14402</v>
      </c>
      <c r="B2994" s="293" t="s">
        <v>14370</v>
      </c>
      <c r="C2994" s="293" t="s">
        <v>14403</v>
      </c>
      <c r="D2994" s="293"/>
      <c r="E2994" s="293" t="s">
        <v>14138</v>
      </c>
      <c r="F2994" s="293" t="s">
        <v>4750</v>
      </c>
      <c r="G2994" s="291">
        <v>60</v>
      </c>
      <c r="H2994" s="292">
        <v>0</v>
      </c>
      <c r="I2994" s="293" t="s">
        <v>4746</v>
      </c>
      <c r="J2994" s="293" t="s">
        <v>4747</v>
      </c>
      <c r="K2994" s="293" t="s">
        <v>4737</v>
      </c>
      <c r="L2994" s="293" t="s">
        <v>4738</v>
      </c>
      <c r="M2994" s="293" t="s">
        <v>4748</v>
      </c>
      <c r="N2994" s="293" t="s">
        <v>4773</v>
      </c>
      <c r="O2994" s="293" t="s">
        <v>18828</v>
      </c>
      <c r="P2994" s="293" t="s">
        <v>14136</v>
      </c>
      <c r="Q2994" s="293" t="s">
        <v>4741</v>
      </c>
    </row>
    <row r="2995" spans="1:17" x14ac:dyDescent="0.25">
      <c r="A2995" s="293" t="s">
        <v>14404</v>
      </c>
      <c r="B2995" s="293" t="s">
        <v>14370</v>
      </c>
      <c r="C2995" s="293" t="s">
        <v>14405</v>
      </c>
      <c r="D2995" s="293"/>
      <c r="E2995" s="293" t="s">
        <v>14138</v>
      </c>
      <c r="F2995" s="293" t="s">
        <v>4750</v>
      </c>
      <c r="G2995" s="291">
        <v>60</v>
      </c>
      <c r="H2995" s="292">
        <v>0</v>
      </c>
      <c r="I2995" s="293" t="s">
        <v>4755</v>
      </c>
      <c r="J2995" s="293" t="s">
        <v>4756</v>
      </c>
      <c r="K2995" s="293" t="s">
        <v>4737</v>
      </c>
      <c r="L2995" s="293" t="s">
        <v>4738</v>
      </c>
      <c r="M2995" s="293" t="s">
        <v>4934</v>
      </c>
      <c r="N2995" s="293" t="s">
        <v>9133</v>
      </c>
      <c r="O2995" s="293" t="s">
        <v>18828</v>
      </c>
      <c r="P2995" s="293" t="s">
        <v>14136</v>
      </c>
      <c r="Q2995" s="293" t="s">
        <v>4741</v>
      </c>
    </row>
    <row r="2996" spans="1:17" x14ac:dyDescent="0.25">
      <c r="A2996" s="293" t="s">
        <v>14406</v>
      </c>
      <c r="B2996" s="293" t="s">
        <v>14370</v>
      </c>
      <c r="C2996" s="293" t="s">
        <v>14407</v>
      </c>
      <c r="D2996" s="293"/>
      <c r="E2996" s="293" t="s">
        <v>14138</v>
      </c>
      <c r="F2996" s="293" t="s">
        <v>4750</v>
      </c>
      <c r="G2996" s="291">
        <v>60</v>
      </c>
      <c r="H2996" s="292">
        <v>0</v>
      </c>
      <c r="I2996" s="293" t="s">
        <v>4746</v>
      </c>
      <c r="J2996" s="293" t="s">
        <v>4747</v>
      </c>
      <c r="K2996" s="293" t="s">
        <v>4737</v>
      </c>
      <c r="L2996" s="293" t="s">
        <v>4738</v>
      </c>
      <c r="M2996" s="293" t="s">
        <v>4748</v>
      </c>
      <c r="N2996" s="293" t="s">
        <v>4749</v>
      </c>
      <c r="O2996" s="293" t="s">
        <v>18828</v>
      </c>
      <c r="P2996" s="293" t="s">
        <v>14136</v>
      </c>
      <c r="Q2996" s="293" t="s">
        <v>4741</v>
      </c>
    </row>
    <row r="2997" spans="1:17" x14ac:dyDescent="0.25">
      <c r="A2997" s="293" t="s">
        <v>14408</v>
      </c>
      <c r="B2997" s="293" t="s">
        <v>14373</v>
      </c>
      <c r="C2997" s="293" t="s">
        <v>14409</v>
      </c>
      <c r="D2997" s="293" t="s">
        <v>4750</v>
      </c>
      <c r="E2997" s="293" t="s">
        <v>14158</v>
      </c>
      <c r="F2997" s="293"/>
      <c r="G2997" s="291">
        <v>60</v>
      </c>
      <c r="H2997" s="292">
        <v>0</v>
      </c>
      <c r="I2997" s="293" t="s">
        <v>4850</v>
      </c>
      <c r="J2997" s="293" t="s">
        <v>4851</v>
      </c>
      <c r="K2997" s="293" t="s">
        <v>4737</v>
      </c>
      <c r="L2997" s="293" t="s">
        <v>4840</v>
      </c>
      <c r="M2997" s="293" t="s">
        <v>11181</v>
      </c>
      <c r="N2997" s="293"/>
      <c r="O2997" s="293" t="s">
        <v>18828</v>
      </c>
      <c r="P2997" s="293" t="s">
        <v>14136</v>
      </c>
      <c r="Q2997" s="293" t="s">
        <v>8502</v>
      </c>
    </row>
    <row r="2998" spans="1:17" x14ac:dyDescent="0.25">
      <c r="A2998" s="293" t="s">
        <v>14410</v>
      </c>
      <c r="B2998" s="293" t="s">
        <v>14373</v>
      </c>
      <c r="C2998" s="293" t="s">
        <v>14411</v>
      </c>
      <c r="D2998" s="293" t="s">
        <v>4750</v>
      </c>
      <c r="E2998" s="293" t="s">
        <v>14158</v>
      </c>
      <c r="F2998" s="293"/>
      <c r="G2998" s="291">
        <v>60</v>
      </c>
      <c r="H2998" s="292">
        <v>0</v>
      </c>
      <c r="I2998" s="293" t="s">
        <v>4850</v>
      </c>
      <c r="J2998" s="293" t="s">
        <v>4851</v>
      </c>
      <c r="K2998" s="293" t="s">
        <v>4737</v>
      </c>
      <c r="L2998" s="293" t="s">
        <v>4840</v>
      </c>
      <c r="M2998" s="293" t="s">
        <v>5272</v>
      </c>
      <c r="N2998" s="293"/>
      <c r="O2998" s="293" t="s">
        <v>18828</v>
      </c>
      <c r="P2998" s="293" t="s">
        <v>14136</v>
      </c>
      <c r="Q2998" s="293" t="s">
        <v>8502</v>
      </c>
    </row>
    <row r="2999" spans="1:17" x14ac:dyDescent="0.25">
      <c r="A2999" s="293" t="s">
        <v>14412</v>
      </c>
      <c r="B2999" s="293" t="s">
        <v>14376</v>
      </c>
      <c r="C2999" s="293" t="s">
        <v>14413</v>
      </c>
      <c r="D2999" s="293" t="s">
        <v>4750</v>
      </c>
      <c r="E2999" s="293" t="s">
        <v>14158</v>
      </c>
      <c r="F2999" s="293"/>
      <c r="G2999" s="291">
        <v>60</v>
      </c>
      <c r="H2999" s="292">
        <v>0</v>
      </c>
      <c r="I2999" s="293" t="s">
        <v>4838</v>
      </c>
      <c r="J2999" s="293" t="s">
        <v>4839</v>
      </c>
      <c r="K2999" s="293" t="s">
        <v>4737</v>
      </c>
      <c r="L2999" s="293" t="s">
        <v>4840</v>
      </c>
      <c r="M2999" s="293" t="s">
        <v>5166</v>
      </c>
      <c r="N2999" s="293"/>
      <c r="O2999" s="293" t="s">
        <v>18828</v>
      </c>
      <c r="P2999" s="293" t="s">
        <v>14136</v>
      </c>
      <c r="Q2999" s="293" t="s">
        <v>8502</v>
      </c>
    </row>
    <row r="3000" spans="1:17" x14ac:dyDescent="0.25">
      <c r="A3000" s="293" t="s">
        <v>14414</v>
      </c>
      <c r="B3000" s="293" t="s">
        <v>14373</v>
      </c>
      <c r="C3000" s="293" t="s">
        <v>14415</v>
      </c>
      <c r="D3000" s="293" t="s">
        <v>4750</v>
      </c>
      <c r="E3000" s="293" t="s">
        <v>14158</v>
      </c>
      <c r="F3000" s="293"/>
      <c r="G3000" s="291">
        <v>60</v>
      </c>
      <c r="H3000" s="292">
        <v>0</v>
      </c>
      <c r="I3000" s="293" t="s">
        <v>4850</v>
      </c>
      <c r="J3000" s="293" t="s">
        <v>4851</v>
      </c>
      <c r="K3000" s="293" t="s">
        <v>4737</v>
      </c>
      <c r="L3000" s="293" t="s">
        <v>4840</v>
      </c>
      <c r="M3000" s="293" t="s">
        <v>5333</v>
      </c>
      <c r="N3000" s="293"/>
      <c r="O3000" s="293" t="s">
        <v>18828</v>
      </c>
      <c r="P3000" s="293" t="s">
        <v>14136</v>
      </c>
      <c r="Q3000" s="293" t="s">
        <v>8502</v>
      </c>
    </row>
    <row r="3001" spans="1:17" x14ac:dyDescent="0.25">
      <c r="A3001" s="293" t="s">
        <v>14416</v>
      </c>
      <c r="B3001" s="293" t="s">
        <v>14370</v>
      </c>
      <c r="C3001" s="293" t="s">
        <v>14417</v>
      </c>
      <c r="D3001" s="293"/>
      <c r="E3001" s="293" t="s">
        <v>14138</v>
      </c>
      <c r="F3001" s="293" t="s">
        <v>4750</v>
      </c>
      <c r="G3001" s="291">
        <v>60</v>
      </c>
      <c r="H3001" s="292">
        <v>0</v>
      </c>
      <c r="I3001" s="293" t="s">
        <v>4788</v>
      </c>
      <c r="J3001" s="293" t="s">
        <v>4789</v>
      </c>
      <c r="K3001" s="293" t="s">
        <v>4737</v>
      </c>
      <c r="L3001" s="293" t="s">
        <v>4738</v>
      </c>
      <c r="M3001" s="293" t="s">
        <v>6447</v>
      </c>
      <c r="N3001" s="293"/>
      <c r="O3001" s="293" t="s">
        <v>18828</v>
      </c>
      <c r="P3001" s="293" t="s">
        <v>14136</v>
      </c>
      <c r="Q3001" s="293" t="s">
        <v>4741</v>
      </c>
    </row>
    <row r="3002" spans="1:17" x14ac:dyDescent="0.25">
      <c r="A3002" s="293" t="s">
        <v>14418</v>
      </c>
      <c r="B3002" s="293" t="s">
        <v>14370</v>
      </c>
      <c r="C3002" s="293" t="s">
        <v>14419</v>
      </c>
      <c r="D3002" s="293"/>
      <c r="E3002" s="293" t="s">
        <v>14138</v>
      </c>
      <c r="F3002" s="293" t="s">
        <v>4750</v>
      </c>
      <c r="G3002" s="291">
        <v>60</v>
      </c>
      <c r="H3002" s="292">
        <v>0</v>
      </c>
      <c r="I3002" s="293" t="s">
        <v>4746</v>
      </c>
      <c r="J3002" s="293" t="s">
        <v>4747</v>
      </c>
      <c r="K3002" s="293" t="s">
        <v>4737</v>
      </c>
      <c r="L3002" s="293" t="s">
        <v>4738</v>
      </c>
      <c r="M3002" s="293" t="s">
        <v>4793</v>
      </c>
      <c r="N3002" s="293"/>
      <c r="O3002" s="293" t="s">
        <v>18828</v>
      </c>
      <c r="P3002" s="293" t="s">
        <v>14136</v>
      </c>
      <c r="Q3002" s="293" t="s">
        <v>4741</v>
      </c>
    </row>
    <row r="3003" spans="1:17" x14ac:dyDescent="0.25">
      <c r="A3003" s="293" t="s">
        <v>14420</v>
      </c>
      <c r="B3003" s="293" t="s">
        <v>14387</v>
      </c>
      <c r="C3003" s="293" t="s">
        <v>14421</v>
      </c>
      <c r="D3003" s="293" t="s">
        <v>4750</v>
      </c>
      <c r="E3003" s="293" t="s">
        <v>14158</v>
      </c>
      <c r="F3003" s="293"/>
      <c r="G3003" s="291">
        <v>60</v>
      </c>
      <c r="H3003" s="292">
        <v>0</v>
      </c>
      <c r="I3003" s="293" t="s">
        <v>4838</v>
      </c>
      <c r="J3003" s="293" t="s">
        <v>4839</v>
      </c>
      <c r="K3003" s="293" t="s">
        <v>4737</v>
      </c>
      <c r="L3003" s="293" t="s">
        <v>4840</v>
      </c>
      <c r="M3003" s="293" t="s">
        <v>5166</v>
      </c>
      <c r="N3003" s="293"/>
      <c r="O3003" s="293" t="s">
        <v>18828</v>
      </c>
      <c r="P3003" s="293" t="s">
        <v>14136</v>
      </c>
      <c r="Q3003" s="293" t="s">
        <v>8502</v>
      </c>
    </row>
    <row r="3004" spans="1:17" x14ac:dyDescent="0.25">
      <c r="A3004" s="293" t="s">
        <v>14422</v>
      </c>
      <c r="B3004" s="293" t="s">
        <v>14373</v>
      </c>
      <c r="C3004" s="293" t="s">
        <v>14423</v>
      </c>
      <c r="D3004" s="293" t="s">
        <v>4750</v>
      </c>
      <c r="E3004" s="293" t="s">
        <v>14158</v>
      </c>
      <c r="F3004" s="293"/>
      <c r="G3004" s="291">
        <v>60</v>
      </c>
      <c r="H3004" s="292">
        <v>0</v>
      </c>
      <c r="I3004" s="293" t="s">
        <v>9482</v>
      </c>
      <c r="J3004" s="293" t="s">
        <v>9483</v>
      </c>
      <c r="K3004" s="293" t="s">
        <v>4737</v>
      </c>
      <c r="L3004" s="293" t="s">
        <v>4840</v>
      </c>
      <c r="M3004" s="293" t="s">
        <v>5175</v>
      </c>
      <c r="N3004" s="293"/>
      <c r="O3004" s="293" t="s">
        <v>18828</v>
      </c>
      <c r="P3004" s="293" t="s">
        <v>14136</v>
      </c>
      <c r="Q3004" s="293" t="s">
        <v>8502</v>
      </c>
    </row>
    <row r="3005" spans="1:17" x14ac:dyDescent="0.25">
      <c r="A3005" s="293" t="s">
        <v>14424</v>
      </c>
      <c r="B3005" s="293" t="s">
        <v>14373</v>
      </c>
      <c r="C3005" s="293" t="s">
        <v>14425</v>
      </c>
      <c r="D3005" s="293" t="s">
        <v>4750</v>
      </c>
      <c r="E3005" s="293" t="s">
        <v>14158</v>
      </c>
      <c r="F3005" s="293"/>
      <c r="G3005" s="291">
        <v>60</v>
      </c>
      <c r="H3005" s="292">
        <v>0</v>
      </c>
      <c r="I3005" s="293" t="s">
        <v>4850</v>
      </c>
      <c r="J3005" s="293" t="s">
        <v>4851</v>
      </c>
      <c r="K3005" s="293" t="s">
        <v>4737</v>
      </c>
      <c r="L3005" s="293" t="s">
        <v>4840</v>
      </c>
      <c r="M3005" s="293" t="s">
        <v>5333</v>
      </c>
      <c r="N3005" s="293"/>
      <c r="O3005" s="293" t="s">
        <v>18828</v>
      </c>
      <c r="P3005" s="293" t="s">
        <v>14136</v>
      </c>
      <c r="Q3005" s="293" t="s">
        <v>8502</v>
      </c>
    </row>
    <row r="3006" spans="1:17" x14ac:dyDescent="0.25">
      <c r="A3006" s="293" t="s">
        <v>14426</v>
      </c>
      <c r="B3006" s="293" t="s">
        <v>14370</v>
      </c>
      <c r="C3006" s="293" t="s">
        <v>14427</v>
      </c>
      <c r="D3006" s="293"/>
      <c r="E3006" s="293" t="s">
        <v>14138</v>
      </c>
      <c r="F3006" s="293" t="s">
        <v>4750</v>
      </c>
      <c r="G3006" s="291">
        <v>60</v>
      </c>
      <c r="H3006" s="292">
        <v>0</v>
      </c>
      <c r="I3006" s="293" t="s">
        <v>4788</v>
      </c>
      <c r="J3006" s="293" t="s">
        <v>4789</v>
      </c>
      <c r="K3006" s="293" t="s">
        <v>4737</v>
      </c>
      <c r="L3006" s="293" t="s">
        <v>4738</v>
      </c>
      <c r="M3006" s="293" t="s">
        <v>6447</v>
      </c>
      <c r="N3006" s="293"/>
      <c r="O3006" s="293" t="s">
        <v>18828</v>
      </c>
      <c r="P3006" s="293" t="s">
        <v>14136</v>
      </c>
      <c r="Q3006" s="293" t="s">
        <v>4741</v>
      </c>
    </row>
    <row r="3007" spans="1:17" x14ac:dyDescent="0.25">
      <c r="A3007" s="293" t="s">
        <v>14428</v>
      </c>
      <c r="B3007" s="293" t="s">
        <v>14361</v>
      </c>
      <c r="C3007" s="293" t="s">
        <v>14429</v>
      </c>
      <c r="D3007" s="293"/>
      <c r="E3007" s="293" t="s">
        <v>14138</v>
      </c>
      <c r="F3007" s="293" t="s">
        <v>4750</v>
      </c>
      <c r="G3007" s="291">
        <v>60</v>
      </c>
      <c r="H3007" s="292">
        <v>0</v>
      </c>
      <c r="I3007" s="293" t="s">
        <v>4816</v>
      </c>
      <c r="J3007" s="293" t="s">
        <v>4817</v>
      </c>
      <c r="K3007" s="293" t="s">
        <v>4737</v>
      </c>
      <c r="L3007" s="293" t="s">
        <v>4738</v>
      </c>
      <c r="M3007" s="293" t="s">
        <v>4818</v>
      </c>
      <c r="N3007" s="293"/>
      <c r="O3007" s="293" t="s">
        <v>18828</v>
      </c>
      <c r="P3007" s="293" t="s">
        <v>14136</v>
      </c>
      <c r="Q3007" s="293" t="s">
        <v>4741</v>
      </c>
    </row>
    <row r="3008" spans="1:17" x14ac:dyDescent="0.25">
      <c r="A3008" s="293" t="s">
        <v>14431</v>
      </c>
      <c r="B3008" s="293" t="s">
        <v>14432</v>
      </c>
      <c r="C3008" s="293" t="s">
        <v>14433</v>
      </c>
      <c r="D3008" s="293" t="s">
        <v>4750</v>
      </c>
      <c r="E3008" s="293" t="s">
        <v>14158</v>
      </c>
      <c r="F3008" s="293"/>
      <c r="G3008" s="291">
        <v>60</v>
      </c>
      <c r="H3008" s="292">
        <v>0</v>
      </c>
      <c r="I3008" s="293" t="s">
        <v>4850</v>
      </c>
      <c r="J3008" s="293" t="s">
        <v>4851</v>
      </c>
      <c r="K3008" s="293" t="s">
        <v>4737</v>
      </c>
      <c r="L3008" s="293" t="s">
        <v>4840</v>
      </c>
      <c r="M3008" s="293" t="s">
        <v>5210</v>
      </c>
      <c r="N3008" s="293"/>
      <c r="O3008" s="293" t="s">
        <v>18828</v>
      </c>
      <c r="P3008" s="293" t="s">
        <v>14136</v>
      </c>
      <c r="Q3008" s="293" t="s">
        <v>8502</v>
      </c>
    </row>
    <row r="3009" spans="1:17" x14ac:dyDescent="0.25">
      <c r="A3009" s="293" t="s">
        <v>14434</v>
      </c>
      <c r="B3009" s="293" t="s">
        <v>14373</v>
      </c>
      <c r="C3009" s="293" t="s">
        <v>14435</v>
      </c>
      <c r="D3009" s="293" t="s">
        <v>4750</v>
      </c>
      <c r="E3009" s="293" t="s">
        <v>14158</v>
      </c>
      <c r="F3009" s="293"/>
      <c r="G3009" s="291">
        <v>60</v>
      </c>
      <c r="H3009" s="292">
        <v>0</v>
      </c>
      <c r="I3009" s="293" t="s">
        <v>4838</v>
      </c>
      <c r="J3009" s="293" t="s">
        <v>4839</v>
      </c>
      <c r="K3009" s="293" t="s">
        <v>4737</v>
      </c>
      <c r="L3009" s="293" t="s">
        <v>4840</v>
      </c>
      <c r="M3009" s="293" t="s">
        <v>5230</v>
      </c>
      <c r="N3009" s="293"/>
      <c r="O3009" s="293" t="s">
        <v>18828</v>
      </c>
      <c r="P3009" s="293" t="s">
        <v>14136</v>
      </c>
      <c r="Q3009" s="293" t="s">
        <v>8502</v>
      </c>
    </row>
    <row r="3010" spans="1:17" x14ac:dyDescent="0.25">
      <c r="A3010" s="293" t="s">
        <v>14436</v>
      </c>
      <c r="B3010" s="293" t="s">
        <v>14376</v>
      </c>
      <c r="C3010" s="293" t="s">
        <v>14437</v>
      </c>
      <c r="D3010" s="293" t="s">
        <v>4750</v>
      </c>
      <c r="E3010" s="293" t="s">
        <v>14158</v>
      </c>
      <c r="F3010" s="293"/>
      <c r="G3010" s="291">
        <v>60</v>
      </c>
      <c r="H3010" s="292">
        <v>0</v>
      </c>
      <c r="I3010" s="293" t="s">
        <v>4850</v>
      </c>
      <c r="J3010" s="293" t="s">
        <v>4851</v>
      </c>
      <c r="K3010" s="293" t="s">
        <v>4737</v>
      </c>
      <c r="L3010" s="293" t="s">
        <v>4840</v>
      </c>
      <c r="M3010" s="293" t="s">
        <v>4852</v>
      </c>
      <c r="N3010" s="293"/>
      <c r="O3010" s="293" t="s">
        <v>18828</v>
      </c>
      <c r="P3010" s="293" t="s">
        <v>14136</v>
      </c>
      <c r="Q3010" s="293" t="s">
        <v>8502</v>
      </c>
    </row>
    <row r="3011" spans="1:17" x14ac:dyDescent="0.25">
      <c r="A3011" s="293" t="s">
        <v>14438</v>
      </c>
      <c r="B3011" s="293" t="s">
        <v>14376</v>
      </c>
      <c r="C3011" s="293" t="s">
        <v>14439</v>
      </c>
      <c r="D3011" s="293" t="s">
        <v>4750</v>
      </c>
      <c r="E3011" s="293" t="s">
        <v>14158</v>
      </c>
      <c r="F3011" s="293"/>
      <c r="G3011" s="291">
        <v>60</v>
      </c>
      <c r="H3011" s="292">
        <v>0</v>
      </c>
      <c r="I3011" s="293" t="s">
        <v>4850</v>
      </c>
      <c r="J3011" s="293" t="s">
        <v>4851</v>
      </c>
      <c r="K3011" s="293" t="s">
        <v>4737</v>
      </c>
      <c r="L3011" s="293" t="s">
        <v>4840</v>
      </c>
      <c r="M3011" s="293" t="s">
        <v>4852</v>
      </c>
      <c r="N3011" s="293"/>
      <c r="O3011" s="293" t="s">
        <v>18828</v>
      </c>
      <c r="P3011" s="293" t="s">
        <v>14136</v>
      </c>
      <c r="Q3011" s="293" t="s">
        <v>8502</v>
      </c>
    </row>
    <row r="3012" spans="1:17" x14ac:dyDescent="0.25">
      <c r="A3012" s="293" t="s">
        <v>14440</v>
      </c>
      <c r="B3012" s="293" t="s">
        <v>14376</v>
      </c>
      <c r="C3012" s="293" t="s">
        <v>14441</v>
      </c>
      <c r="D3012" s="293" t="s">
        <v>4750</v>
      </c>
      <c r="E3012" s="293" t="s">
        <v>14158</v>
      </c>
      <c r="F3012" s="293"/>
      <c r="G3012" s="291">
        <v>60</v>
      </c>
      <c r="H3012" s="292">
        <v>0</v>
      </c>
      <c r="I3012" s="293" t="s">
        <v>4838</v>
      </c>
      <c r="J3012" s="293" t="s">
        <v>4839</v>
      </c>
      <c r="K3012" s="293" t="s">
        <v>4737</v>
      </c>
      <c r="L3012" s="293" t="s">
        <v>4840</v>
      </c>
      <c r="M3012" s="293" t="s">
        <v>5166</v>
      </c>
      <c r="N3012" s="293"/>
      <c r="O3012" s="293" t="s">
        <v>18828</v>
      </c>
      <c r="P3012" s="293" t="s">
        <v>14136</v>
      </c>
      <c r="Q3012" s="293" t="s">
        <v>8502</v>
      </c>
    </row>
    <row r="3013" spans="1:17" x14ac:dyDescent="0.25">
      <c r="A3013" s="293" t="s">
        <v>14442</v>
      </c>
      <c r="B3013" s="293" t="s">
        <v>14373</v>
      </c>
      <c r="C3013" s="293" t="s">
        <v>14443</v>
      </c>
      <c r="D3013" s="293" t="s">
        <v>4750</v>
      </c>
      <c r="E3013" s="293" t="s">
        <v>14158</v>
      </c>
      <c r="F3013" s="293"/>
      <c r="G3013" s="291">
        <v>60</v>
      </c>
      <c r="H3013" s="292">
        <v>0</v>
      </c>
      <c r="I3013" s="293" t="s">
        <v>4838</v>
      </c>
      <c r="J3013" s="293" t="s">
        <v>4839</v>
      </c>
      <c r="K3013" s="293" t="s">
        <v>4737</v>
      </c>
      <c r="L3013" s="293" t="s">
        <v>4840</v>
      </c>
      <c r="M3013" s="293" t="s">
        <v>5230</v>
      </c>
      <c r="N3013" s="293"/>
      <c r="O3013" s="293" t="s">
        <v>18828</v>
      </c>
      <c r="P3013" s="293" t="s">
        <v>14136</v>
      </c>
      <c r="Q3013" s="293" t="s">
        <v>8502</v>
      </c>
    </row>
    <row r="3014" spans="1:17" x14ac:dyDescent="0.25">
      <c r="A3014" s="293" t="s">
        <v>14444</v>
      </c>
      <c r="B3014" s="293" t="s">
        <v>14373</v>
      </c>
      <c r="C3014" s="293" t="s">
        <v>14445</v>
      </c>
      <c r="D3014" s="293" t="s">
        <v>4750</v>
      </c>
      <c r="E3014" s="293" t="s">
        <v>14158</v>
      </c>
      <c r="F3014" s="293"/>
      <c r="G3014" s="291">
        <v>60</v>
      </c>
      <c r="H3014" s="292">
        <v>0</v>
      </c>
      <c r="I3014" s="293" t="s">
        <v>9482</v>
      </c>
      <c r="J3014" s="293" t="s">
        <v>9483</v>
      </c>
      <c r="K3014" s="293" t="s">
        <v>4737</v>
      </c>
      <c r="L3014" s="293" t="s">
        <v>4840</v>
      </c>
      <c r="M3014" s="293" t="s">
        <v>5175</v>
      </c>
      <c r="N3014" s="293"/>
      <c r="O3014" s="293" t="s">
        <v>18828</v>
      </c>
      <c r="P3014" s="293" t="s">
        <v>14136</v>
      </c>
      <c r="Q3014" s="293" t="s">
        <v>8502</v>
      </c>
    </row>
    <row r="3015" spans="1:17" x14ac:dyDescent="0.25">
      <c r="A3015" s="293" t="s">
        <v>14446</v>
      </c>
      <c r="B3015" s="293" t="s">
        <v>14376</v>
      </c>
      <c r="C3015" s="293" t="s">
        <v>14447</v>
      </c>
      <c r="D3015" s="293" t="s">
        <v>4750</v>
      </c>
      <c r="E3015" s="293" t="s">
        <v>14158</v>
      </c>
      <c r="F3015" s="293"/>
      <c r="G3015" s="291">
        <v>60</v>
      </c>
      <c r="H3015" s="292">
        <v>0</v>
      </c>
      <c r="I3015" s="293" t="s">
        <v>4838</v>
      </c>
      <c r="J3015" s="293" t="s">
        <v>4839</v>
      </c>
      <c r="K3015" s="293" t="s">
        <v>4737</v>
      </c>
      <c r="L3015" s="293" t="s">
        <v>4840</v>
      </c>
      <c r="M3015" s="293" t="s">
        <v>5161</v>
      </c>
      <c r="N3015" s="293"/>
      <c r="O3015" s="293" t="s">
        <v>18828</v>
      </c>
      <c r="P3015" s="293" t="s">
        <v>14136</v>
      </c>
      <c r="Q3015" s="293" t="s">
        <v>8502</v>
      </c>
    </row>
    <row r="3016" spans="1:17" x14ac:dyDescent="0.25">
      <c r="A3016" s="293" t="s">
        <v>14448</v>
      </c>
      <c r="B3016" s="293" t="s">
        <v>14376</v>
      </c>
      <c r="C3016" s="293" t="s">
        <v>14449</v>
      </c>
      <c r="D3016" s="293" t="s">
        <v>4750</v>
      </c>
      <c r="E3016" s="293" t="s">
        <v>14158</v>
      </c>
      <c r="F3016" s="293"/>
      <c r="G3016" s="291">
        <v>60</v>
      </c>
      <c r="H3016" s="292">
        <v>0</v>
      </c>
      <c r="I3016" s="293" t="s">
        <v>9482</v>
      </c>
      <c r="J3016" s="293" t="s">
        <v>9483</v>
      </c>
      <c r="K3016" s="293" t="s">
        <v>4737</v>
      </c>
      <c r="L3016" s="293" t="s">
        <v>4840</v>
      </c>
      <c r="M3016" s="293" t="s">
        <v>4999</v>
      </c>
      <c r="N3016" s="293"/>
      <c r="O3016" s="293" t="s">
        <v>18828</v>
      </c>
      <c r="P3016" s="293" t="s">
        <v>14136</v>
      </c>
      <c r="Q3016" s="293" t="s">
        <v>8502</v>
      </c>
    </row>
    <row r="3017" spans="1:17" x14ac:dyDescent="0.25">
      <c r="A3017" s="293" t="s">
        <v>14450</v>
      </c>
      <c r="B3017" s="293" t="s">
        <v>14373</v>
      </c>
      <c r="C3017" s="293" t="s">
        <v>14451</v>
      </c>
      <c r="D3017" s="293" t="s">
        <v>4750</v>
      </c>
      <c r="E3017" s="293" t="s">
        <v>14158</v>
      </c>
      <c r="F3017" s="293"/>
      <c r="G3017" s="291">
        <v>60</v>
      </c>
      <c r="H3017" s="292">
        <v>0</v>
      </c>
      <c r="I3017" s="293" t="s">
        <v>4850</v>
      </c>
      <c r="J3017" s="293" t="s">
        <v>4851</v>
      </c>
      <c r="K3017" s="293" t="s">
        <v>4737</v>
      </c>
      <c r="L3017" s="293" t="s">
        <v>4840</v>
      </c>
      <c r="M3017" s="293" t="s">
        <v>5202</v>
      </c>
      <c r="N3017" s="293"/>
      <c r="O3017" s="293" t="s">
        <v>18828</v>
      </c>
      <c r="P3017" s="293" t="s">
        <v>14136</v>
      </c>
      <c r="Q3017" s="293" t="s">
        <v>8502</v>
      </c>
    </row>
    <row r="3018" spans="1:17" x14ac:dyDescent="0.25">
      <c r="A3018" s="293" t="s">
        <v>14452</v>
      </c>
      <c r="B3018" s="293" t="s">
        <v>14376</v>
      </c>
      <c r="C3018" s="293" t="s">
        <v>14453</v>
      </c>
      <c r="D3018" s="293" t="s">
        <v>4750</v>
      </c>
      <c r="E3018" s="293" t="s">
        <v>14158</v>
      </c>
      <c r="F3018" s="293"/>
      <c r="G3018" s="291">
        <v>60</v>
      </c>
      <c r="H3018" s="292">
        <v>0</v>
      </c>
      <c r="I3018" s="293" t="s">
        <v>4850</v>
      </c>
      <c r="J3018" s="293" t="s">
        <v>4851</v>
      </c>
      <c r="K3018" s="293" t="s">
        <v>4737</v>
      </c>
      <c r="L3018" s="293" t="s">
        <v>4840</v>
      </c>
      <c r="M3018" s="293" t="s">
        <v>5210</v>
      </c>
      <c r="N3018" s="293"/>
      <c r="O3018" s="293" t="s">
        <v>18828</v>
      </c>
      <c r="P3018" s="293" t="s">
        <v>14136</v>
      </c>
      <c r="Q3018" s="293" t="s">
        <v>8502</v>
      </c>
    </row>
    <row r="3019" spans="1:17" x14ac:dyDescent="0.25">
      <c r="A3019" s="293" t="s">
        <v>14454</v>
      </c>
      <c r="B3019" s="293" t="s">
        <v>14387</v>
      </c>
      <c r="C3019" s="293" t="s">
        <v>14455</v>
      </c>
      <c r="D3019" s="293" t="s">
        <v>4750</v>
      </c>
      <c r="E3019" s="293" t="s">
        <v>14158</v>
      </c>
      <c r="F3019" s="293"/>
      <c r="G3019" s="291">
        <v>60</v>
      </c>
      <c r="H3019" s="292">
        <v>0</v>
      </c>
      <c r="I3019" s="293" t="s">
        <v>4838</v>
      </c>
      <c r="J3019" s="293" t="s">
        <v>4839</v>
      </c>
      <c r="K3019" s="293" t="s">
        <v>4737</v>
      </c>
      <c r="L3019" s="293" t="s">
        <v>4840</v>
      </c>
      <c r="M3019" s="293" t="s">
        <v>5161</v>
      </c>
      <c r="N3019" s="293"/>
      <c r="O3019" s="293" t="s">
        <v>18828</v>
      </c>
      <c r="P3019" s="293" t="s">
        <v>14136</v>
      </c>
      <c r="Q3019" s="293" t="s">
        <v>8502</v>
      </c>
    </row>
    <row r="3020" spans="1:17" x14ac:dyDescent="0.25">
      <c r="A3020" s="293" t="s">
        <v>14456</v>
      </c>
      <c r="B3020" s="293" t="s">
        <v>14376</v>
      </c>
      <c r="C3020" s="293" t="s">
        <v>14457</v>
      </c>
      <c r="D3020" s="293" t="s">
        <v>4750</v>
      </c>
      <c r="E3020" s="293" t="s">
        <v>14158</v>
      </c>
      <c r="F3020" s="293"/>
      <c r="G3020" s="291">
        <v>60</v>
      </c>
      <c r="H3020" s="292">
        <v>0</v>
      </c>
      <c r="I3020" s="293" t="s">
        <v>4838</v>
      </c>
      <c r="J3020" s="293" t="s">
        <v>4839</v>
      </c>
      <c r="K3020" s="293" t="s">
        <v>4737</v>
      </c>
      <c r="L3020" s="293" t="s">
        <v>4840</v>
      </c>
      <c r="M3020" s="293" t="s">
        <v>5166</v>
      </c>
      <c r="N3020" s="293"/>
      <c r="O3020" s="293" t="s">
        <v>18828</v>
      </c>
      <c r="P3020" s="293" t="s">
        <v>14136</v>
      </c>
      <c r="Q3020" s="293" t="s">
        <v>8502</v>
      </c>
    </row>
    <row r="3021" spans="1:17" x14ac:dyDescent="0.25">
      <c r="A3021" s="293" t="s">
        <v>14458</v>
      </c>
      <c r="B3021" s="293" t="s">
        <v>14376</v>
      </c>
      <c r="C3021" s="293" t="s">
        <v>14459</v>
      </c>
      <c r="D3021" s="293" t="s">
        <v>4750</v>
      </c>
      <c r="E3021" s="293" t="s">
        <v>14158</v>
      </c>
      <c r="F3021" s="293"/>
      <c r="G3021" s="291">
        <v>60</v>
      </c>
      <c r="H3021" s="292">
        <v>0</v>
      </c>
      <c r="I3021" s="293" t="s">
        <v>4850</v>
      </c>
      <c r="J3021" s="293" t="s">
        <v>4851</v>
      </c>
      <c r="K3021" s="293" t="s">
        <v>4737</v>
      </c>
      <c r="L3021" s="293" t="s">
        <v>4840</v>
      </c>
      <c r="M3021" s="293" t="s">
        <v>4852</v>
      </c>
      <c r="N3021" s="293"/>
      <c r="O3021" s="293" t="s">
        <v>18828</v>
      </c>
      <c r="P3021" s="293" t="s">
        <v>14136</v>
      </c>
      <c r="Q3021" s="293" t="s">
        <v>8502</v>
      </c>
    </row>
    <row r="3022" spans="1:17" x14ac:dyDescent="0.25">
      <c r="A3022" s="293" t="s">
        <v>14460</v>
      </c>
      <c r="B3022" s="293" t="s">
        <v>14376</v>
      </c>
      <c r="C3022" s="293" t="s">
        <v>14461</v>
      </c>
      <c r="D3022" s="293" t="s">
        <v>4750</v>
      </c>
      <c r="E3022" s="293" t="s">
        <v>14158</v>
      </c>
      <c r="F3022" s="293"/>
      <c r="G3022" s="291">
        <v>60</v>
      </c>
      <c r="H3022" s="292">
        <v>0</v>
      </c>
      <c r="I3022" s="293" t="s">
        <v>9482</v>
      </c>
      <c r="J3022" s="293" t="s">
        <v>9483</v>
      </c>
      <c r="K3022" s="293" t="s">
        <v>4737</v>
      </c>
      <c r="L3022" s="293" t="s">
        <v>4840</v>
      </c>
      <c r="M3022" s="293" t="s">
        <v>4999</v>
      </c>
      <c r="N3022" s="293"/>
      <c r="O3022" s="293" t="s">
        <v>18828</v>
      </c>
      <c r="P3022" s="293" t="s">
        <v>14136</v>
      </c>
      <c r="Q3022" s="293" t="s">
        <v>8502</v>
      </c>
    </row>
    <row r="3023" spans="1:17" x14ac:dyDescent="0.25">
      <c r="A3023" s="293" t="s">
        <v>14462</v>
      </c>
      <c r="B3023" s="293" t="s">
        <v>14376</v>
      </c>
      <c r="C3023" s="293" t="s">
        <v>14463</v>
      </c>
      <c r="D3023" s="293" t="s">
        <v>4750</v>
      </c>
      <c r="E3023" s="293" t="s">
        <v>14158</v>
      </c>
      <c r="F3023" s="293"/>
      <c r="G3023" s="291">
        <v>60</v>
      </c>
      <c r="H3023" s="292">
        <v>0</v>
      </c>
      <c r="I3023" s="293" t="s">
        <v>4838</v>
      </c>
      <c r="J3023" s="293" t="s">
        <v>4839</v>
      </c>
      <c r="K3023" s="293" t="s">
        <v>4737</v>
      </c>
      <c r="L3023" s="293" t="s">
        <v>4840</v>
      </c>
      <c r="M3023" s="293" t="s">
        <v>5166</v>
      </c>
      <c r="N3023" s="293"/>
      <c r="O3023" s="293" t="s">
        <v>18828</v>
      </c>
      <c r="P3023" s="293" t="s">
        <v>14136</v>
      </c>
      <c r="Q3023" s="293" t="s">
        <v>8502</v>
      </c>
    </row>
    <row r="3024" spans="1:17" x14ac:dyDescent="0.25">
      <c r="A3024" s="293" t="s">
        <v>14464</v>
      </c>
      <c r="B3024" s="293" t="s">
        <v>14376</v>
      </c>
      <c r="C3024" s="293" t="s">
        <v>14465</v>
      </c>
      <c r="D3024" s="293" t="s">
        <v>4750</v>
      </c>
      <c r="E3024" s="293" t="s">
        <v>14158</v>
      </c>
      <c r="F3024" s="293"/>
      <c r="G3024" s="291">
        <v>60</v>
      </c>
      <c r="H3024" s="292">
        <v>0</v>
      </c>
      <c r="I3024" s="293" t="s">
        <v>4850</v>
      </c>
      <c r="J3024" s="293" t="s">
        <v>4851</v>
      </c>
      <c r="K3024" s="293" t="s">
        <v>4737</v>
      </c>
      <c r="L3024" s="293" t="s">
        <v>4840</v>
      </c>
      <c r="M3024" s="293" t="s">
        <v>4852</v>
      </c>
      <c r="N3024" s="293"/>
      <c r="O3024" s="293" t="s">
        <v>18828</v>
      </c>
      <c r="P3024" s="293" t="s">
        <v>14136</v>
      </c>
      <c r="Q3024" s="293" t="s">
        <v>8502</v>
      </c>
    </row>
    <row r="3025" spans="1:17" x14ac:dyDescent="0.25">
      <c r="A3025" s="293" t="s">
        <v>14466</v>
      </c>
      <c r="B3025" s="293" t="s">
        <v>14376</v>
      </c>
      <c r="C3025" s="293" t="s">
        <v>14467</v>
      </c>
      <c r="D3025" s="293" t="s">
        <v>4750</v>
      </c>
      <c r="E3025" s="293" t="s">
        <v>14158</v>
      </c>
      <c r="F3025" s="293"/>
      <c r="G3025" s="291">
        <v>60</v>
      </c>
      <c r="H3025" s="292">
        <v>0</v>
      </c>
      <c r="I3025" s="293" t="s">
        <v>4838</v>
      </c>
      <c r="J3025" s="293" t="s">
        <v>4839</v>
      </c>
      <c r="K3025" s="293" t="s">
        <v>4737</v>
      </c>
      <c r="L3025" s="293" t="s">
        <v>4840</v>
      </c>
      <c r="M3025" s="293" t="s">
        <v>5166</v>
      </c>
      <c r="N3025" s="293"/>
      <c r="O3025" s="293" t="s">
        <v>18828</v>
      </c>
      <c r="P3025" s="293" t="s">
        <v>14136</v>
      </c>
      <c r="Q3025" s="293" t="s">
        <v>8502</v>
      </c>
    </row>
    <row r="3026" spans="1:17" x14ac:dyDescent="0.25">
      <c r="A3026" s="293" t="s">
        <v>14468</v>
      </c>
      <c r="B3026" s="293" t="s">
        <v>14373</v>
      </c>
      <c r="C3026" s="293" t="s">
        <v>14469</v>
      </c>
      <c r="D3026" s="293" t="s">
        <v>4750</v>
      </c>
      <c r="E3026" s="293" t="s">
        <v>14158</v>
      </c>
      <c r="F3026" s="293"/>
      <c r="G3026" s="291">
        <v>60</v>
      </c>
      <c r="H3026" s="292">
        <v>0</v>
      </c>
      <c r="I3026" s="293" t="s">
        <v>4838</v>
      </c>
      <c r="J3026" s="293" t="s">
        <v>4839</v>
      </c>
      <c r="K3026" s="293" t="s">
        <v>4737</v>
      </c>
      <c r="L3026" s="293" t="s">
        <v>4840</v>
      </c>
      <c r="M3026" s="293" t="s">
        <v>5230</v>
      </c>
      <c r="N3026" s="293"/>
      <c r="O3026" s="293" t="s">
        <v>18828</v>
      </c>
      <c r="P3026" s="293" t="s">
        <v>14136</v>
      </c>
      <c r="Q3026" s="293" t="s">
        <v>8502</v>
      </c>
    </row>
    <row r="3027" spans="1:17" x14ac:dyDescent="0.25">
      <c r="A3027" s="293" t="s">
        <v>14470</v>
      </c>
      <c r="B3027" s="293" t="s">
        <v>14387</v>
      </c>
      <c r="C3027" s="293" t="s">
        <v>14471</v>
      </c>
      <c r="D3027" s="293" t="s">
        <v>4750</v>
      </c>
      <c r="E3027" s="293" t="s">
        <v>14158</v>
      </c>
      <c r="F3027" s="293"/>
      <c r="G3027" s="291">
        <v>60</v>
      </c>
      <c r="H3027" s="292">
        <v>0</v>
      </c>
      <c r="I3027" s="293" t="s">
        <v>9482</v>
      </c>
      <c r="J3027" s="293" t="s">
        <v>9483</v>
      </c>
      <c r="K3027" s="293" t="s">
        <v>4737</v>
      </c>
      <c r="L3027" s="293" t="s">
        <v>4840</v>
      </c>
      <c r="M3027" s="293" t="s">
        <v>5220</v>
      </c>
      <c r="N3027" s="293"/>
      <c r="O3027" s="293" t="s">
        <v>18828</v>
      </c>
      <c r="P3027" s="293" t="s">
        <v>14136</v>
      </c>
      <c r="Q3027" s="293" t="s">
        <v>8502</v>
      </c>
    </row>
    <row r="3028" spans="1:17" x14ac:dyDescent="0.25">
      <c r="A3028" s="293" t="s">
        <v>14472</v>
      </c>
      <c r="B3028" s="293" t="s">
        <v>14387</v>
      </c>
      <c r="C3028" s="293" t="s">
        <v>14473</v>
      </c>
      <c r="D3028" s="293" t="s">
        <v>4750</v>
      </c>
      <c r="E3028" s="293" t="s">
        <v>14158</v>
      </c>
      <c r="F3028" s="293"/>
      <c r="G3028" s="291">
        <v>60</v>
      </c>
      <c r="H3028" s="292">
        <v>0</v>
      </c>
      <c r="I3028" s="293" t="s">
        <v>4838</v>
      </c>
      <c r="J3028" s="293" t="s">
        <v>4839</v>
      </c>
      <c r="K3028" s="293" t="s">
        <v>4737</v>
      </c>
      <c r="L3028" s="293" t="s">
        <v>4840</v>
      </c>
      <c r="M3028" s="293" t="s">
        <v>4909</v>
      </c>
      <c r="N3028" s="293"/>
      <c r="O3028" s="293" t="s">
        <v>18828</v>
      </c>
      <c r="P3028" s="293" t="s">
        <v>14136</v>
      </c>
      <c r="Q3028" s="293" t="s">
        <v>8502</v>
      </c>
    </row>
    <row r="3029" spans="1:17" x14ac:dyDescent="0.25">
      <c r="A3029" s="293" t="s">
        <v>14474</v>
      </c>
      <c r="B3029" s="293" t="s">
        <v>14376</v>
      </c>
      <c r="C3029" s="293" t="s">
        <v>14475</v>
      </c>
      <c r="D3029" s="293" t="s">
        <v>4750</v>
      </c>
      <c r="E3029" s="293" t="s">
        <v>14158</v>
      </c>
      <c r="F3029" s="293"/>
      <c r="G3029" s="291">
        <v>60</v>
      </c>
      <c r="H3029" s="292">
        <v>0</v>
      </c>
      <c r="I3029" s="293" t="s">
        <v>9482</v>
      </c>
      <c r="J3029" s="293" t="s">
        <v>9483</v>
      </c>
      <c r="K3029" s="293" t="s">
        <v>4737</v>
      </c>
      <c r="L3029" s="293" t="s">
        <v>4840</v>
      </c>
      <c r="M3029" s="293" t="s">
        <v>4999</v>
      </c>
      <c r="N3029" s="293"/>
      <c r="O3029" s="293" t="s">
        <v>18828</v>
      </c>
      <c r="P3029" s="293" t="s">
        <v>14136</v>
      </c>
      <c r="Q3029" s="293" t="s">
        <v>8502</v>
      </c>
    </row>
    <row r="3030" spans="1:17" x14ac:dyDescent="0.25">
      <c r="A3030" s="293" t="s">
        <v>14476</v>
      </c>
      <c r="B3030" s="293" t="s">
        <v>14376</v>
      </c>
      <c r="C3030" s="293" t="s">
        <v>14477</v>
      </c>
      <c r="D3030" s="293" t="s">
        <v>4750</v>
      </c>
      <c r="E3030" s="293" t="s">
        <v>14158</v>
      </c>
      <c r="F3030" s="293"/>
      <c r="G3030" s="291">
        <v>60</v>
      </c>
      <c r="H3030" s="292">
        <v>0</v>
      </c>
      <c r="I3030" s="293" t="s">
        <v>4838</v>
      </c>
      <c r="J3030" s="293" t="s">
        <v>4839</v>
      </c>
      <c r="K3030" s="293" t="s">
        <v>4737</v>
      </c>
      <c r="L3030" s="293" t="s">
        <v>4840</v>
      </c>
      <c r="M3030" s="293" t="s">
        <v>5161</v>
      </c>
      <c r="N3030" s="293"/>
      <c r="O3030" s="293" t="s">
        <v>18828</v>
      </c>
      <c r="P3030" s="293" t="s">
        <v>14136</v>
      </c>
      <c r="Q3030" s="293" t="s">
        <v>8502</v>
      </c>
    </row>
    <row r="3031" spans="1:17" x14ac:dyDescent="0.25">
      <c r="A3031" s="293" t="s">
        <v>14478</v>
      </c>
      <c r="B3031" s="293" t="s">
        <v>14370</v>
      </c>
      <c r="C3031" s="293" t="s">
        <v>14479</v>
      </c>
      <c r="D3031" s="293"/>
      <c r="E3031" s="293" t="s">
        <v>14138</v>
      </c>
      <c r="F3031" s="293" t="s">
        <v>4750</v>
      </c>
      <c r="G3031" s="291">
        <v>60</v>
      </c>
      <c r="H3031" s="292">
        <v>0</v>
      </c>
      <c r="I3031" s="293" t="s">
        <v>4746</v>
      </c>
      <c r="J3031" s="293" t="s">
        <v>4747</v>
      </c>
      <c r="K3031" s="293" t="s">
        <v>4737</v>
      </c>
      <c r="L3031" s="293" t="s">
        <v>4738</v>
      </c>
      <c r="M3031" s="293" t="s">
        <v>4793</v>
      </c>
      <c r="N3031" s="293"/>
      <c r="O3031" s="293" t="s">
        <v>18828</v>
      </c>
      <c r="P3031" s="293" t="s">
        <v>14136</v>
      </c>
      <c r="Q3031" s="293" t="s">
        <v>4741</v>
      </c>
    </row>
    <row r="3032" spans="1:17" x14ac:dyDescent="0.25">
      <c r="A3032" s="293" t="s">
        <v>14480</v>
      </c>
      <c r="B3032" s="293" t="s">
        <v>14361</v>
      </c>
      <c r="C3032" s="293" t="s">
        <v>14481</v>
      </c>
      <c r="D3032" s="293"/>
      <c r="E3032" s="293" t="s">
        <v>14138</v>
      </c>
      <c r="F3032" s="293" t="s">
        <v>4750</v>
      </c>
      <c r="G3032" s="291">
        <v>60</v>
      </c>
      <c r="H3032" s="292">
        <v>0</v>
      </c>
      <c r="I3032" s="293" t="s">
        <v>4788</v>
      </c>
      <c r="J3032" s="293" t="s">
        <v>4789</v>
      </c>
      <c r="K3032" s="293" t="s">
        <v>4737</v>
      </c>
      <c r="L3032" s="293" t="s">
        <v>4738</v>
      </c>
      <c r="M3032" s="293" t="s">
        <v>4824</v>
      </c>
      <c r="N3032" s="293"/>
      <c r="O3032" s="293" t="s">
        <v>18828</v>
      </c>
      <c r="P3032" s="293" t="s">
        <v>14136</v>
      </c>
      <c r="Q3032" s="293" t="s">
        <v>4741</v>
      </c>
    </row>
    <row r="3033" spans="1:17" x14ac:dyDescent="0.25">
      <c r="A3033" s="293" t="s">
        <v>14482</v>
      </c>
      <c r="B3033" s="293" t="s">
        <v>14370</v>
      </c>
      <c r="C3033" s="293" t="s">
        <v>14483</v>
      </c>
      <c r="D3033" s="293"/>
      <c r="E3033" s="293" t="s">
        <v>14138</v>
      </c>
      <c r="F3033" s="293" t="s">
        <v>4750</v>
      </c>
      <c r="G3033" s="291">
        <v>60</v>
      </c>
      <c r="H3033" s="292">
        <v>0</v>
      </c>
      <c r="I3033" s="293" t="s">
        <v>4746</v>
      </c>
      <c r="J3033" s="293" t="s">
        <v>4747</v>
      </c>
      <c r="K3033" s="293" t="s">
        <v>4737</v>
      </c>
      <c r="L3033" s="293" t="s">
        <v>4738</v>
      </c>
      <c r="M3033" s="293" t="s">
        <v>4748</v>
      </c>
      <c r="N3033" s="293" t="s">
        <v>4749</v>
      </c>
      <c r="O3033" s="293" t="s">
        <v>18828</v>
      </c>
      <c r="P3033" s="293" t="s">
        <v>14136</v>
      </c>
      <c r="Q3033" s="293" t="s">
        <v>4741</v>
      </c>
    </row>
    <row r="3034" spans="1:17" x14ac:dyDescent="0.25">
      <c r="A3034" s="293" t="s">
        <v>14484</v>
      </c>
      <c r="B3034" s="293" t="s">
        <v>14376</v>
      </c>
      <c r="C3034" s="293" t="s">
        <v>14485</v>
      </c>
      <c r="D3034" s="293" t="s">
        <v>4750</v>
      </c>
      <c r="E3034" s="293" t="s">
        <v>14158</v>
      </c>
      <c r="F3034" s="293"/>
      <c r="G3034" s="291">
        <v>60</v>
      </c>
      <c r="H3034" s="292">
        <v>0</v>
      </c>
      <c r="I3034" s="293" t="s">
        <v>4850</v>
      </c>
      <c r="J3034" s="293" t="s">
        <v>4851</v>
      </c>
      <c r="K3034" s="293" t="s">
        <v>4737</v>
      </c>
      <c r="L3034" s="293" t="s">
        <v>4840</v>
      </c>
      <c r="M3034" s="293" t="s">
        <v>5210</v>
      </c>
      <c r="N3034" s="293"/>
      <c r="O3034" s="293" t="s">
        <v>18828</v>
      </c>
      <c r="P3034" s="293" t="s">
        <v>14136</v>
      </c>
      <c r="Q3034" s="293" t="s">
        <v>8502</v>
      </c>
    </row>
    <row r="3035" spans="1:17" x14ac:dyDescent="0.25">
      <c r="A3035" s="293" t="s">
        <v>14486</v>
      </c>
      <c r="B3035" s="293" t="s">
        <v>14487</v>
      </c>
      <c r="C3035" s="293" t="s">
        <v>14488</v>
      </c>
      <c r="D3035" s="293" t="s">
        <v>4750</v>
      </c>
      <c r="E3035" s="293" t="s">
        <v>14158</v>
      </c>
      <c r="F3035" s="293"/>
      <c r="G3035" s="291">
        <v>60</v>
      </c>
      <c r="H3035" s="292">
        <v>0</v>
      </c>
      <c r="I3035" s="293" t="s">
        <v>9482</v>
      </c>
      <c r="J3035" s="293" t="s">
        <v>9483</v>
      </c>
      <c r="K3035" s="293" t="s">
        <v>4737</v>
      </c>
      <c r="L3035" s="293" t="s">
        <v>4840</v>
      </c>
      <c r="M3035" s="293" t="s">
        <v>6026</v>
      </c>
      <c r="N3035" s="293"/>
      <c r="O3035" s="293" t="s">
        <v>18828</v>
      </c>
      <c r="P3035" s="293" t="s">
        <v>14136</v>
      </c>
      <c r="Q3035" s="293" t="s">
        <v>8502</v>
      </c>
    </row>
    <row r="3036" spans="1:17" x14ac:dyDescent="0.25">
      <c r="A3036" s="293" t="s">
        <v>14489</v>
      </c>
      <c r="B3036" s="293" t="s">
        <v>14490</v>
      </c>
      <c r="C3036" s="293" t="s">
        <v>14491</v>
      </c>
      <c r="D3036" s="293"/>
      <c r="E3036" s="293" t="s">
        <v>14138</v>
      </c>
      <c r="F3036" s="293" t="s">
        <v>4750</v>
      </c>
      <c r="G3036" s="291">
        <v>60</v>
      </c>
      <c r="H3036" s="292">
        <v>0</v>
      </c>
      <c r="I3036" s="293" t="s">
        <v>4755</v>
      </c>
      <c r="J3036" s="293" t="s">
        <v>4756</v>
      </c>
      <c r="K3036" s="293" t="s">
        <v>4737</v>
      </c>
      <c r="L3036" s="293" t="s">
        <v>4738</v>
      </c>
      <c r="M3036" s="293" t="s">
        <v>4916</v>
      </c>
      <c r="N3036" s="293"/>
      <c r="O3036" s="293" t="s">
        <v>18828</v>
      </c>
      <c r="P3036" s="293" t="s">
        <v>14136</v>
      </c>
      <c r="Q3036" s="293" t="s">
        <v>4741</v>
      </c>
    </row>
    <row r="3037" spans="1:17" x14ac:dyDescent="0.25">
      <c r="A3037" s="293" t="s">
        <v>14492</v>
      </c>
      <c r="B3037" s="293" t="s">
        <v>14387</v>
      </c>
      <c r="C3037" s="293" t="s">
        <v>14493</v>
      </c>
      <c r="D3037" s="293" t="s">
        <v>4750</v>
      </c>
      <c r="E3037" s="293" t="s">
        <v>14158</v>
      </c>
      <c r="F3037" s="293"/>
      <c r="G3037" s="291">
        <v>60</v>
      </c>
      <c r="H3037" s="292">
        <v>0</v>
      </c>
      <c r="I3037" s="293" t="s">
        <v>4838</v>
      </c>
      <c r="J3037" s="293" t="s">
        <v>4839</v>
      </c>
      <c r="K3037" s="293" t="s">
        <v>4737</v>
      </c>
      <c r="L3037" s="293" t="s">
        <v>4840</v>
      </c>
      <c r="M3037" s="293" t="s">
        <v>5291</v>
      </c>
      <c r="N3037" s="293"/>
      <c r="O3037" s="293" t="s">
        <v>18828</v>
      </c>
      <c r="P3037" s="293" t="s">
        <v>14136</v>
      </c>
      <c r="Q3037" s="293" t="s">
        <v>8502</v>
      </c>
    </row>
    <row r="3038" spans="1:17" x14ac:dyDescent="0.25">
      <c r="A3038" s="293" t="s">
        <v>14494</v>
      </c>
      <c r="B3038" s="293" t="s">
        <v>14495</v>
      </c>
      <c r="C3038" s="293" t="s">
        <v>14496</v>
      </c>
      <c r="D3038" s="293" t="s">
        <v>4750</v>
      </c>
      <c r="E3038" s="293" t="s">
        <v>14158</v>
      </c>
      <c r="F3038" s="293"/>
      <c r="G3038" s="291">
        <v>60</v>
      </c>
      <c r="H3038" s="292">
        <v>0</v>
      </c>
      <c r="I3038" s="293" t="s">
        <v>9482</v>
      </c>
      <c r="J3038" s="293" t="s">
        <v>9483</v>
      </c>
      <c r="K3038" s="293" t="s">
        <v>4737</v>
      </c>
      <c r="L3038" s="293" t="s">
        <v>4840</v>
      </c>
      <c r="M3038" s="293" t="s">
        <v>5220</v>
      </c>
      <c r="N3038" s="293"/>
      <c r="O3038" s="293" t="s">
        <v>18828</v>
      </c>
      <c r="P3038" s="293" t="s">
        <v>14136</v>
      </c>
      <c r="Q3038" s="293" t="s">
        <v>8502</v>
      </c>
    </row>
    <row r="3039" spans="1:17" x14ac:dyDescent="0.25">
      <c r="A3039" s="293" t="s">
        <v>14497</v>
      </c>
      <c r="B3039" s="293" t="s">
        <v>14498</v>
      </c>
      <c r="C3039" s="293" t="s">
        <v>14499</v>
      </c>
      <c r="D3039" s="293"/>
      <c r="E3039" s="293" t="s">
        <v>14138</v>
      </c>
      <c r="F3039" s="293" t="s">
        <v>4750</v>
      </c>
      <c r="G3039" s="291">
        <v>60</v>
      </c>
      <c r="H3039" s="292">
        <v>0</v>
      </c>
      <c r="I3039" s="293" t="s">
        <v>4783</v>
      </c>
      <c r="J3039" s="293" t="s">
        <v>4784</v>
      </c>
      <c r="K3039" s="293" t="s">
        <v>4737</v>
      </c>
      <c r="L3039" s="293" t="s">
        <v>4738</v>
      </c>
      <c r="M3039" s="293" t="s">
        <v>4916</v>
      </c>
      <c r="N3039" s="293"/>
      <c r="O3039" s="293" t="s">
        <v>18828</v>
      </c>
      <c r="P3039" s="293" t="s">
        <v>14136</v>
      </c>
      <c r="Q3039" s="293" t="s">
        <v>4741</v>
      </c>
    </row>
    <row r="3040" spans="1:17" x14ac:dyDescent="0.25">
      <c r="A3040" s="293" t="s">
        <v>14500</v>
      </c>
      <c r="B3040" s="293" t="s">
        <v>14387</v>
      </c>
      <c r="C3040" s="293" t="s">
        <v>14501</v>
      </c>
      <c r="D3040" s="293" t="s">
        <v>4750</v>
      </c>
      <c r="E3040" s="293" t="s">
        <v>14158</v>
      </c>
      <c r="F3040" s="293"/>
      <c r="G3040" s="291">
        <v>60</v>
      </c>
      <c r="H3040" s="292">
        <v>0</v>
      </c>
      <c r="I3040" s="293" t="s">
        <v>4838</v>
      </c>
      <c r="J3040" s="293" t="s">
        <v>4839</v>
      </c>
      <c r="K3040" s="293" t="s">
        <v>4737</v>
      </c>
      <c r="L3040" s="293" t="s">
        <v>4840</v>
      </c>
      <c r="M3040" s="293" t="s">
        <v>4909</v>
      </c>
      <c r="N3040" s="293"/>
      <c r="O3040" s="293" t="s">
        <v>18828</v>
      </c>
      <c r="P3040" s="293" t="s">
        <v>14136</v>
      </c>
      <c r="Q3040" s="293" t="s">
        <v>8502</v>
      </c>
    </row>
    <row r="3041" spans="1:17" x14ac:dyDescent="0.25">
      <c r="A3041" s="293" t="s">
        <v>14502</v>
      </c>
      <c r="B3041" s="293" t="s">
        <v>14376</v>
      </c>
      <c r="C3041" s="293" t="s">
        <v>14503</v>
      </c>
      <c r="D3041" s="293" t="s">
        <v>4750</v>
      </c>
      <c r="E3041" s="293" t="s">
        <v>14158</v>
      </c>
      <c r="F3041" s="293"/>
      <c r="G3041" s="291">
        <v>60</v>
      </c>
      <c r="H3041" s="292">
        <v>0</v>
      </c>
      <c r="I3041" s="293" t="s">
        <v>4850</v>
      </c>
      <c r="J3041" s="293" t="s">
        <v>4851</v>
      </c>
      <c r="K3041" s="293" t="s">
        <v>4737</v>
      </c>
      <c r="L3041" s="293" t="s">
        <v>4840</v>
      </c>
      <c r="M3041" s="293" t="s">
        <v>5210</v>
      </c>
      <c r="N3041" s="293"/>
      <c r="O3041" s="293" t="s">
        <v>18828</v>
      </c>
      <c r="P3041" s="293" t="s">
        <v>14136</v>
      </c>
      <c r="Q3041" s="293" t="s">
        <v>8502</v>
      </c>
    </row>
    <row r="3042" spans="1:17" x14ac:dyDescent="0.25">
      <c r="A3042" s="293" t="s">
        <v>14504</v>
      </c>
      <c r="B3042" s="293" t="s">
        <v>14387</v>
      </c>
      <c r="C3042" s="293" t="s">
        <v>14505</v>
      </c>
      <c r="D3042" s="293" t="s">
        <v>4750</v>
      </c>
      <c r="E3042" s="293" t="s">
        <v>14158</v>
      </c>
      <c r="F3042" s="293"/>
      <c r="G3042" s="291">
        <v>60</v>
      </c>
      <c r="H3042" s="292">
        <v>0</v>
      </c>
      <c r="I3042" s="293" t="s">
        <v>9482</v>
      </c>
      <c r="J3042" s="293" t="s">
        <v>9483</v>
      </c>
      <c r="K3042" s="293" t="s">
        <v>4737</v>
      </c>
      <c r="L3042" s="293" t="s">
        <v>4840</v>
      </c>
      <c r="M3042" s="293" t="s">
        <v>5220</v>
      </c>
      <c r="N3042" s="293"/>
      <c r="O3042" s="293" t="s">
        <v>18828</v>
      </c>
      <c r="P3042" s="293" t="s">
        <v>14136</v>
      </c>
      <c r="Q3042" s="293" t="s">
        <v>8502</v>
      </c>
    </row>
    <row r="3043" spans="1:17" x14ac:dyDescent="0.25">
      <c r="A3043" s="293" t="s">
        <v>14506</v>
      </c>
      <c r="B3043" s="293" t="s">
        <v>14376</v>
      </c>
      <c r="C3043" s="293" t="s">
        <v>14507</v>
      </c>
      <c r="D3043" s="293" t="s">
        <v>4750</v>
      </c>
      <c r="E3043" s="293" t="s">
        <v>14158</v>
      </c>
      <c r="F3043" s="293"/>
      <c r="G3043" s="291">
        <v>60</v>
      </c>
      <c r="H3043" s="292">
        <v>0</v>
      </c>
      <c r="I3043" s="293" t="s">
        <v>4838</v>
      </c>
      <c r="J3043" s="293" t="s">
        <v>4839</v>
      </c>
      <c r="K3043" s="293" t="s">
        <v>4737</v>
      </c>
      <c r="L3043" s="293" t="s">
        <v>4840</v>
      </c>
      <c r="M3043" s="293" t="s">
        <v>5161</v>
      </c>
      <c r="N3043" s="293"/>
      <c r="O3043" s="293" t="s">
        <v>18828</v>
      </c>
      <c r="P3043" s="293" t="s">
        <v>14136</v>
      </c>
      <c r="Q3043" s="293" t="s">
        <v>8502</v>
      </c>
    </row>
    <row r="3044" spans="1:17" x14ac:dyDescent="0.25">
      <c r="A3044" s="293" t="s">
        <v>14508</v>
      </c>
      <c r="B3044" s="293" t="s">
        <v>14376</v>
      </c>
      <c r="C3044" s="293" t="s">
        <v>14509</v>
      </c>
      <c r="D3044" s="293" t="s">
        <v>4750</v>
      </c>
      <c r="E3044" s="293" t="s">
        <v>14158</v>
      </c>
      <c r="F3044" s="293"/>
      <c r="G3044" s="291">
        <v>60</v>
      </c>
      <c r="H3044" s="292">
        <v>0</v>
      </c>
      <c r="I3044" s="293" t="s">
        <v>4838</v>
      </c>
      <c r="J3044" s="293" t="s">
        <v>4839</v>
      </c>
      <c r="K3044" s="293" t="s">
        <v>4737</v>
      </c>
      <c r="L3044" s="293" t="s">
        <v>4840</v>
      </c>
      <c r="M3044" s="293" t="s">
        <v>5161</v>
      </c>
      <c r="N3044" s="293"/>
      <c r="O3044" s="293" t="s">
        <v>18828</v>
      </c>
      <c r="P3044" s="293" t="s">
        <v>14136</v>
      </c>
      <c r="Q3044" s="293" t="s">
        <v>8502</v>
      </c>
    </row>
    <row r="3045" spans="1:17" x14ac:dyDescent="0.25">
      <c r="A3045" s="293" t="s">
        <v>14510</v>
      </c>
      <c r="B3045" s="293" t="s">
        <v>14387</v>
      </c>
      <c r="C3045" s="293" t="s">
        <v>14511</v>
      </c>
      <c r="D3045" s="293" t="s">
        <v>4750</v>
      </c>
      <c r="E3045" s="293" t="s">
        <v>14158</v>
      </c>
      <c r="F3045" s="293"/>
      <c r="G3045" s="291">
        <v>60</v>
      </c>
      <c r="H3045" s="292">
        <v>0</v>
      </c>
      <c r="I3045" s="293" t="s">
        <v>9482</v>
      </c>
      <c r="J3045" s="293" t="s">
        <v>9483</v>
      </c>
      <c r="K3045" s="293" t="s">
        <v>4737</v>
      </c>
      <c r="L3045" s="293" t="s">
        <v>4840</v>
      </c>
      <c r="M3045" s="293" t="s">
        <v>5220</v>
      </c>
      <c r="N3045" s="293"/>
      <c r="O3045" s="293" t="s">
        <v>18828</v>
      </c>
      <c r="P3045" s="293" t="s">
        <v>14136</v>
      </c>
      <c r="Q3045" s="293" t="s">
        <v>8502</v>
      </c>
    </row>
    <row r="3046" spans="1:17" x14ac:dyDescent="0.25">
      <c r="A3046" s="293" t="s">
        <v>14512</v>
      </c>
      <c r="B3046" s="293" t="s">
        <v>14376</v>
      </c>
      <c r="C3046" s="293" t="s">
        <v>14513</v>
      </c>
      <c r="D3046" s="293" t="s">
        <v>4750</v>
      </c>
      <c r="E3046" s="293" t="s">
        <v>14158</v>
      </c>
      <c r="F3046" s="293"/>
      <c r="G3046" s="291">
        <v>60</v>
      </c>
      <c r="H3046" s="292">
        <v>0</v>
      </c>
      <c r="I3046" s="293" t="s">
        <v>9482</v>
      </c>
      <c r="J3046" s="293" t="s">
        <v>9483</v>
      </c>
      <c r="K3046" s="293" t="s">
        <v>4737</v>
      </c>
      <c r="L3046" s="293" t="s">
        <v>4840</v>
      </c>
      <c r="M3046" s="293" t="s">
        <v>5220</v>
      </c>
      <c r="N3046" s="293"/>
      <c r="O3046" s="293" t="s">
        <v>18828</v>
      </c>
      <c r="P3046" s="293" t="s">
        <v>14136</v>
      </c>
      <c r="Q3046" s="293" t="s">
        <v>8502</v>
      </c>
    </row>
    <row r="3047" spans="1:17" x14ac:dyDescent="0.25">
      <c r="A3047" s="293" t="s">
        <v>14514</v>
      </c>
      <c r="B3047" s="293" t="s">
        <v>14376</v>
      </c>
      <c r="C3047" s="293" t="s">
        <v>14515</v>
      </c>
      <c r="D3047" s="293" t="s">
        <v>4750</v>
      </c>
      <c r="E3047" s="293" t="s">
        <v>14158</v>
      </c>
      <c r="F3047" s="293"/>
      <c r="G3047" s="291">
        <v>60</v>
      </c>
      <c r="H3047" s="292">
        <v>0</v>
      </c>
      <c r="I3047" s="293" t="s">
        <v>4838</v>
      </c>
      <c r="J3047" s="293" t="s">
        <v>4839</v>
      </c>
      <c r="K3047" s="293" t="s">
        <v>4737</v>
      </c>
      <c r="L3047" s="293" t="s">
        <v>4840</v>
      </c>
      <c r="M3047" s="293" t="s">
        <v>5161</v>
      </c>
      <c r="N3047" s="293"/>
      <c r="O3047" s="293" t="s">
        <v>18828</v>
      </c>
      <c r="P3047" s="293" t="s">
        <v>14136</v>
      </c>
      <c r="Q3047" s="293" t="s">
        <v>8502</v>
      </c>
    </row>
    <row r="3048" spans="1:17" x14ac:dyDescent="0.25">
      <c r="A3048" s="293" t="s">
        <v>14516</v>
      </c>
      <c r="B3048" s="293" t="s">
        <v>14376</v>
      </c>
      <c r="C3048" s="293" t="s">
        <v>14517</v>
      </c>
      <c r="D3048" s="293" t="s">
        <v>4750</v>
      </c>
      <c r="E3048" s="293" t="s">
        <v>14158</v>
      </c>
      <c r="F3048" s="293"/>
      <c r="G3048" s="291">
        <v>60</v>
      </c>
      <c r="H3048" s="292">
        <v>0</v>
      </c>
      <c r="I3048" s="293" t="s">
        <v>4838</v>
      </c>
      <c r="J3048" s="293" t="s">
        <v>4839</v>
      </c>
      <c r="K3048" s="293" t="s">
        <v>4737</v>
      </c>
      <c r="L3048" s="293" t="s">
        <v>4840</v>
      </c>
      <c r="M3048" s="293" t="s">
        <v>5230</v>
      </c>
      <c r="N3048" s="293"/>
      <c r="O3048" s="293" t="s">
        <v>18828</v>
      </c>
      <c r="P3048" s="293" t="s">
        <v>14136</v>
      </c>
      <c r="Q3048" s="293" t="s">
        <v>8502</v>
      </c>
    </row>
    <row r="3049" spans="1:17" x14ac:dyDescent="0.25">
      <c r="A3049" s="293" t="s">
        <v>14518</v>
      </c>
      <c r="B3049" s="293" t="s">
        <v>14376</v>
      </c>
      <c r="C3049" s="293" t="s">
        <v>14519</v>
      </c>
      <c r="D3049" s="293" t="s">
        <v>4750</v>
      </c>
      <c r="E3049" s="293" t="s">
        <v>14158</v>
      </c>
      <c r="F3049" s="293"/>
      <c r="G3049" s="291">
        <v>60</v>
      </c>
      <c r="H3049" s="292">
        <v>0</v>
      </c>
      <c r="I3049" s="293" t="s">
        <v>4850</v>
      </c>
      <c r="J3049" s="293" t="s">
        <v>4851</v>
      </c>
      <c r="K3049" s="293" t="s">
        <v>4737</v>
      </c>
      <c r="L3049" s="293" t="s">
        <v>4840</v>
      </c>
      <c r="M3049" s="293" t="s">
        <v>4852</v>
      </c>
      <c r="N3049" s="293"/>
      <c r="O3049" s="293" t="s">
        <v>18828</v>
      </c>
      <c r="P3049" s="293" t="s">
        <v>14136</v>
      </c>
      <c r="Q3049" s="293" t="s">
        <v>8502</v>
      </c>
    </row>
    <row r="3050" spans="1:17" x14ac:dyDescent="0.25">
      <c r="A3050" s="293" t="s">
        <v>14520</v>
      </c>
      <c r="B3050" s="293" t="s">
        <v>14370</v>
      </c>
      <c r="C3050" s="293" t="s">
        <v>14521</v>
      </c>
      <c r="D3050" s="293"/>
      <c r="E3050" s="293" t="s">
        <v>14138</v>
      </c>
      <c r="F3050" s="293" t="s">
        <v>4750</v>
      </c>
      <c r="G3050" s="291">
        <v>60</v>
      </c>
      <c r="H3050" s="292">
        <v>0</v>
      </c>
      <c r="I3050" s="293" t="s">
        <v>4755</v>
      </c>
      <c r="J3050" s="293" t="s">
        <v>4756</v>
      </c>
      <c r="K3050" s="293" t="s">
        <v>4737</v>
      </c>
      <c r="L3050" s="293" t="s">
        <v>4738</v>
      </c>
      <c r="M3050" s="293" t="s">
        <v>4757</v>
      </c>
      <c r="N3050" s="293"/>
      <c r="O3050" s="293" t="s">
        <v>18828</v>
      </c>
      <c r="P3050" s="293" t="s">
        <v>14136</v>
      </c>
      <c r="Q3050" s="293" t="s">
        <v>4741</v>
      </c>
    </row>
    <row r="3051" spans="1:17" x14ac:dyDescent="0.25">
      <c r="A3051" s="293" t="s">
        <v>14522</v>
      </c>
      <c r="B3051" s="293" t="s">
        <v>14376</v>
      </c>
      <c r="C3051" s="293" t="s">
        <v>14523</v>
      </c>
      <c r="D3051" s="293" t="s">
        <v>4750</v>
      </c>
      <c r="E3051" s="293" t="s">
        <v>14158</v>
      </c>
      <c r="F3051" s="293"/>
      <c r="G3051" s="291">
        <v>60</v>
      </c>
      <c r="H3051" s="292">
        <v>0</v>
      </c>
      <c r="I3051" s="293" t="s">
        <v>4850</v>
      </c>
      <c r="J3051" s="293" t="s">
        <v>4851</v>
      </c>
      <c r="K3051" s="293" t="s">
        <v>4737</v>
      </c>
      <c r="L3051" s="293" t="s">
        <v>4840</v>
      </c>
      <c r="M3051" s="293" t="s">
        <v>5210</v>
      </c>
      <c r="N3051" s="293"/>
      <c r="O3051" s="293" t="s">
        <v>18828</v>
      </c>
      <c r="P3051" s="293" t="s">
        <v>14136</v>
      </c>
      <c r="Q3051" s="293" t="s">
        <v>8502</v>
      </c>
    </row>
    <row r="3052" spans="1:17" x14ac:dyDescent="0.25">
      <c r="A3052" s="293" t="s">
        <v>14524</v>
      </c>
      <c r="B3052" s="293" t="s">
        <v>14370</v>
      </c>
      <c r="C3052" s="293" t="s">
        <v>14525</v>
      </c>
      <c r="D3052" s="293"/>
      <c r="E3052" s="293" t="s">
        <v>14138</v>
      </c>
      <c r="F3052" s="293" t="s">
        <v>4750</v>
      </c>
      <c r="G3052" s="291">
        <v>60</v>
      </c>
      <c r="H3052" s="292">
        <v>0</v>
      </c>
      <c r="I3052" s="293" t="s">
        <v>4746</v>
      </c>
      <c r="J3052" s="293" t="s">
        <v>4747</v>
      </c>
      <c r="K3052" s="293" t="s">
        <v>4737</v>
      </c>
      <c r="L3052" s="293" t="s">
        <v>4738</v>
      </c>
      <c r="M3052" s="293" t="s">
        <v>4748</v>
      </c>
      <c r="N3052" s="293" t="s">
        <v>4773</v>
      </c>
      <c r="O3052" s="293" t="s">
        <v>18828</v>
      </c>
      <c r="P3052" s="293" t="s">
        <v>14136</v>
      </c>
      <c r="Q3052" s="293" t="s">
        <v>4741</v>
      </c>
    </row>
    <row r="3053" spans="1:17" x14ac:dyDescent="0.25">
      <c r="A3053" s="293" t="s">
        <v>14526</v>
      </c>
      <c r="B3053" s="293" t="s">
        <v>14370</v>
      </c>
      <c r="C3053" s="293" t="s">
        <v>14527</v>
      </c>
      <c r="D3053" s="293"/>
      <c r="E3053" s="293" t="s">
        <v>14138</v>
      </c>
      <c r="F3053" s="293" t="s">
        <v>4750</v>
      </c>
      <c r="G3053" s="291">
        <v>60</v>
      </c>
      <c r="H3053" s="292">
        <v>0</v>
      </c>
      <c r="I3053" s="293" t="s">
        <v>4746</v>
      </c>
      <c r="J3053" s="293" t="s">
        <v>4747</v>
      </c>
      <c r="K3053" s="293" t="s">
        <v>4737</v>
      </c>
      <c r="L3053" s="293" t="s">
        <v>4738</v>
      </c>
      <c r="M3053" s="293" t="s">
        <v>4821</v>
      </c>
      <c r="N3053" s="293"/>
      <c r="O3053" s="293" t="s">
        <v>18828</v>
      </c>
      <c r="P3053" s="293" t="s">
        <v>14136</v>
      </c>
      <c r="Q3053" s="293" t="s">
        <v>4741</v>
      </c>
    </row>
    <row r="3054" spans="1:17" x14ac:dyDescent="0.25">
      <c r="A3054" s="293" t="s">
        <v>14528</v>
      </c>
      <c r="B3054" s="293" t="s">
        <v>14529</v>
      </c>
      <c r="C3054" s="293" t="s">
        <v>14530</v>
      </c>
      <c r="D3054" s="293"/>
      <c r="E3054" s="293" t="s">
        <v>14138</v>
      </c>
      <c r="F3054" s="293" t="s">
        <v>4750</v>
      </c>
      <c r="G3054" s="291">
        <v>60</v>
      </c>
      <c r="H3054" s="292">
        <v>0</v>
      </c>
      <c r="I3054" s="293" t="s">
        <v>4746</v>
      </c>
      <c r="J3054" s="293" t="s">
        <v>4747</v>
      </c>
      <c r="K3054" s="293" t="s">
        <v>4737</v>
      </c>
      <c r="L3054" s="293" t="s">
        <v>4738</v>
      </c>
      <c r="M3054" s="293" t="s">
        <v>5328</v>
      </c>
      <c r="N3054" s="293"/>
      <c r="O3054" s="293" t="s">
        <v>18828</v>
      </c>
      <c r="P3054" s="293" t="s">
        <v>14136</v>
      </c>
      <c r="Q3054" s="293" t="s">
        <v>4741</v>
      </c>
    </row>
    <row r="3055" spans="1:17" x14ac:dyDescent="0.25">
      <c r="A3055" s="293" t="s">
        <v>14531</v>
      </c>
      <c r="B3055" s="293" t="s">
        <v>14376</v>
      </c>
      <c r="C3055" s="293" t="s">
        <v>14532</v>
      </c>
      <c r="D3055" s="293" t="s">
        <v>4750</v>
      </c>
      <c r="E3055" s="293" t="s">
        <v>14158</v>
      </c>
      <c r="F3055" s="293"/>
      <c r="G3055" s="291">
        <v>60</v>
      </c>
      <c r="H3055" s="292">
        <v>0</v>
      </c>
      <c r="I3055" s="293" t="s">
        <v>4838</v>
      </c>
      <c r="J3055" s="293" t="s">
        <v>4839</v>
      </c>
      <c r="K3055" s="293" t="s">
        <v>4737</v>
      </c>
      <c r="L3055" s="293" t="s">
        <v>4840</v>
      </c>
      <c r="M3055" s="293" t="s">
        <v>5161</v>
      </c>
      <c r="N3055" s="293"/>
      <c r="O3055" s="293" t="s">
        <v>18828</v>
      </c>
      <c r="P3055" s="293" t="s">
        <v>14136</v>
      </c>
      <c r="Q3055" s="293" t="s">
        <v>8502</v>
      </c>
    </row>
    <row r="3056" spans="1:17" x14ac:dyDescent="0.25">
      <c r="A3056" s="293" t="s">
        <v>14533</v>
      </c>
      <c r="B3056" s="293" t="s">
        <v>14376</v>
      </c>
      <c r="C3056" s="293" t="s">
        <v>14534</v>
      </c>
      <c r="D3056" s="293" t="s">
        <v>4750</v>
      </c>
      <c r="E3056" s="293" t="s">
        <v>14158</v>
      </c>
      <c r="F3056" s="293"/>
      <c r="G3056" s="291">
        <v>60</v>
      </c>
      <c r="H3056" s="292">
        <v>0</v>
      </c>
      <c r="I3056" s="293" t="s">
        <v>9482</v>
      </c>
      <c r="J3056" s="293" t="s">
        <v>9483</v>
      </c>
      <c r="K3056" s="293" t="s">
        <v>4737</v>
      </c>
      <c r="L3056" s="293" t="s">
        <v>4840</v>
      </c>
      <c r="M3056" s="293" t="s">
        <v>4999</v>
      </c>
      <c r="N3056" s="293"/>
      <c r="O3056" s="293" t="s">
        <v>18828</v>
      </c>
      <c r="P3056" s="293" t="s">
        <v>14136</v>
      </c>
      <c r="Q3056" s="293" t="s">
        <v>8502</v>
      </c>
    </row>
    <row r="3057" spans="1:17" x14ac:dyDescent="0.25">
      <c r="A3057" s="293" t="s">
        <v>14535</v>
      </c>
      <c r="B3057" s="293" t="s">
        <v>14370</v>
      </c>
      <c r="C3057" s="293" t="s">
        <v>14536</v>
      </c>
      <c r="D3057" s="293"/>
      <c r="E3057" s="293" t="s">
        <v>14138</v>
      </c>
      <c r="F3057" s="293" t="s">
        <v>4750</v>
      </c>
      <c r="G3057" s="291">
        <v>60</v>
      </c>
      <c r="H3057" s="292">
        <v>0</v>
      </c>
      <c r="I3057" s="293" t="s">
        <v>4788</v>
      </c>
      <c r="J3057" s="293" t="s">
        <v>4789</v>
      </c>
      <c r="K3057" s="293" t="s">
        <v>4737</v>
      </c>
      <c r="L3057" s="293" t="s">
        <v>4738</v>
      </c>
      <c r="M3057" s="293" t="s">
        <v>6447</v>
      </c>
      <c r="N3057" s="293"/>
      <c r="O3057" s="293" t="s">
        <v>18828</v>
      </c>
      <c r="P3057" s="293" t="s">
        <v>14136</v>
      </c>
      <c r="Q3057" s="293" t="s">
        <v>4741</v>
      </c>
    </row>
    <row r="3058" spans="1:17" x14ac:dyDescent="0.25">
      <c r="A3058" s="293" t="s">
        <v>14537</v>
      </c>
      <c r="B3058" s="293" t="s">
        <v>14370</v>
      </c>
      <c r="C3058" s="293" t="s">
        <v>14538</v>
      </c>
      <c r="D3058" s="293"/>
      <c r="E3058" s="293" t="s">
        <v>14138</v>
      </c>
      <c r="F3058" s="293" t="s">
        <v>4750</v>
      </c>
      <c r="G3058" s="291">
        <v>60</v>
      </c>
      <c r="H3058" s="292">
        <v>0</v>
      </c>
      <c r="I3058" s="293" t="s">
        <v>4788</v>
      </c>
      <c r="J3058" s="293" t="s">
        <v>4789</v>
      </c>
      <c r="K3058" s="293" t="s">
        <v>4737</v>
      </c>
      <c r="L3058" s="293" t="s">
        <v>4738</v>
      </c>
      <c r="M3058" s="293" t="s">
        <v>4830</v>
      </c>
      <c r="N3058" s="293"/>
      <c r="O3058" s="293" t="s">
        <v>18828</v>
      </c>
      <c r="P3058" s="293" t="s">
        <v>14136</v>
      </c>
      <c r="Q3058" s="293" t="s">
        <v>4741</v>
      </c>
    </row>
    <row r="3059" spans="1:17" x14ac:dyDescent="0.25">
      <c r="A3059" s="293" t="s">
        <v>14539</v>
      </c>
      <c r="B3059" s="293" t="s">
        <v>14370</v>
      </c>
      <c r="C3059" s="293" t="s">
        <v>14540</v>
      </c>
      <c r="D3059" s="293"/>
      <c r="E3059" s="293" t="s">
        <v>14138</v>
      </c>
      <c r="F3059" s="293" t="s">
        <v>4750</v>
      </c>
      <c r="G3059" s="291">
        <v>60</v>
      </c>
      <c r="H3059" s="292">
        <v>0</v>
      </c>
      <c r="I3059" s="293" t="s">
        <v>4783</v>
      </c>
      <c r="J3059" s="293" t="s">
        <v>4784</v>
      </c>
      <c r="K3059" s="293" t="s">
        <v>4737</v>
      </c>
      <c r="L3059" s="293" t="s">
        <v>4738</v>
      </c>
      <c r="M3059" s="293" t="s">
        <v>4916</v>
      </c>
      <c r="N3059" s="293" t="s">
        <v>7945</v>
      </c>
      <c r="O3059" s="293" t="s">
        <v>18828</v>
      </c>
      <c r="P3059" s="293" t="s">
        <v>14136</v>
      </c>
      <c r="Q3059" s="293" t="s">
        <v>4741</v>
      </c>
    </row>
    <row r="3060" spans="1:17" x14ac:dyDescent="0.25">
      <c r="A3060" s="293" t="s">
        <v>14541</v>
      </c>
      <c r="B3060" s="293" t="s">
        <v>14376</v>
      </c>
      <c r="C3060" s="293" t="s">
        <v>14542</v>
      </c>
      <c r="D3060" s="293" t="s">
        <v>4750</v>
      </c>
      <c r="E3060" s="293" t="s">
        <v>14158</v>
      </c>
      <c r="F3060" s="293"/>
      <c r="G3060" s="291">
        <v>60</v>
      </c>
      <c r="H3060" s="292">
        <v>0</v>
      </c>
      <c r="I3060" s="293" t="s">
        <v>4838</v>
      </c>
      <c r="J3060" s="293" t="s">
        <v>4839</v>
      </c>
      <c r="K3060" s="293" t="s">
        <v>4737</v>
      </c>
      <c r="L3060" s="293" t="s">
        <v>4840</v>
      </c>
      <c r="M3060" s="293" t="s">
        <v>5161</v>
      </c>
      <c r="N3060" s="293"/>
      <c r="O3060" s="293" t="s">
        <v>18828</v>
      </c>
      <c r="P3060" s="293" t="s">
        <v>14136</v>
      </c>
      <c r="Q3060" s="293" t="s">
        <v>8502</v>
      </c>
    </row>
    <row r="3061" spans="1:17" x14ac:dyDescent="0.25">
      <c r="A3061" s="293" t="s">
        <v>14543</v>
      </c>
      <c r="B3061" s="293" t="s">
        <v>14370</v>
      </c>
      <c r="C3061" s="293" t="s">
        <v>14544</v>
      </c>
      <c r="D3061" s="293"/>
      <c r="E3061" s="293" t="s">
        <v>14138</v>
      </c>
      <c r="F3061" s="293" t="s">
        <v>4750</v>
      </c>
      <c r="G3061" s="291">
        <v>60</v>
      </c>
      <c r="H3061" s="292">
        <v>0</v>
      </c>
      <c r="I3061" s="293" t="s">
        <v>4746</v>
      </c>
      <c r="J3061" s="293" t="s">
        <v>4747</v>
      </c>
      <c r="K3061" s="293" t="s">
        <v>4737</v>
      </c>
      <c r="L3061" s="293" t="s">
        <v>4738</v>
      </c>
      <c r="M3061" s="293" t="s">
        <v>4821</v>
      </c>
      <c r="N3061" s="293"/>
      <c r="O3061" s="293" t="s">
        <v>18828</v>
      </c>
      <c r="P3061" s="293" t="s">
        <v>14136</v>
      </c>
      <c r="Q3061" s="293" t="s">
        <v>4741</v>
      </c>
    </row>
    <row r="3062" spans="1:17" x14ac:dyDescent="0.25">
      <c r="A3062" s="293" t="s">
        <v>14545</v>
      </c>
      <c r="B3062" s="293" t="s">
        <v>14370</v>
      </c>
      <c r="C3062" s="293" t="s">
        <v>14546</v>
      </c>
      <c r="D3062" s="293"/>
      <c r="E3062" s="293" t="s">
        <v>14138</v>
      </c>
      <c r="F3062" s="293" t="s">
        <v>4750</v>
      </c>
      <c r="G3062" s="291">
        <v>60</v>
      </c>
      <c r="H3062" s="292">
        <v>0</v>
      </c>
      <c r="I3062" s="293" t="s">
        <v>4746</v>
      </c>
      <c r="J3062" s="293" t="s">
        <v>4747</v>
      </c>
      <c r="K3062" s="293" t="s">
        <v>4737</v>
      </c>
      <c r="L3062" s="293" t="s">
        <v>4738</v>
      </c>
      <c r="M3062" s="293" t="s">
        <v>4793</v>
      </c>
      <c r="N3062" s="293"/>
      <c r="O3062" s="293" t="s">
        <v>18828</v>
      </c>
      <c r="P3062" s="293" t="s">
        <v>14136</v>
      </c>
      <c r="Q3062" s="293" t="s">
        <v>4741</v>
      </c>
    </row>
    <row r="3063" spans="1:17" x14ac:dyDescent="0.25">
      <c r="A3063" s="293" t="s">
        <v>14547</v>
      </c>
      <c r="B3063" s="293" t="s">
        <v>14361</v>
      </c>
      <c r="C3063" s="293" t="s">
        <v>14548</v>
      </c>
      <c r="D3063" s="293"/>
      <c r="E3063" s="293" t="s">
        <v>14138</v>
      </c>
      <c r="F3063" s="293" t="s">
        <v>4750</v>
      </c>
      <c r="G3063" s="291">
        <v>60</v>
      </c>
      <c r="H3063" s="292">
        <v>0</v>
      </c>
      <c r="I3063" s="293" t="s">
        <v>4816</v>
      </c>
      <c r="J3063" s="293" t="s">
        <v>4817</v>
      </c>
      <c r="K3063" s="293" t="s">
        <v>4737</v>
      </c>
      <c r="L3063" s="293" t="s">
        <v>4738</v>
      </c>
      <c r="M3063" s="293" t="s">
        <v>4818</v>
      </c>
      <c r="N3063" s="293"/>
      <c r="O3063" s="293" t="s">
        <v>18828</v>
      </c>
      <c r="P3063" s="293" t="s">
        <v>14136</v>
      </c>
      <c r="Q3063" s="293" t="s">
        <v>4741</v>
      </c>
    </row>
    <row r="3064" spans="1:17" x14ac:dyDescent="0.25">
      <c r="A3064" s="293" t="s">
        <v>14549</v>
      </c>
      <c r="B3064" s="293" t="s">
        <v>14373</v>
      </c>
      <c r="C3064" s="293" t="s">
        <v>14550</v>
      </c>
      <c r="D3064" s="293" t="s">
        <v>4750</v>
      </c>
      <c r="E3064" s="293" t="s">
        <v>14158</v>
      </c>
      <c r="F3064" s="293"/>
      <c r="G3064" s="291">
        <v>60</v>
      </c>
      <c r="H3064" s="292">
        <v>0</v>
      </c>
      <c r="I3064" s="293" t="s">
        <v>4850</v>
      </c>
      <c r="J3064" s="293" t="s">
        <v>4851</v>
      </c>
      <c r="K3064" s="293" t="s">
        <v>4737</v>
      </c>
      <c r="L3064" s="293" t="s">
        <v>4840</v>
      </c>
      <c r="M3064" s="293" t="s">
        <v>5333</v>
      </c>
      <c r="N3064" s="293"/>
      <c r="O3064" s="293" t="s">
        <v>18828</v>
      </c>
      <c r="P3064" s="293" t="s">
        <v>14136</v>
      </c>
      <c r="Q3064" s="293" t="s">
        <v>8502</v>
      </c>
    </row>
    <row r="3065" spans="1:17" x14ac:dyDescent="0.25">
      <c r="A3065" s="293" t="s">
        <v>14551</v>
      </c>
      <c r="B3065" s="293" t="s">
        <v>14376</v>
      </c>
      <c r="C3065" s="293" t="s">
        <v>14552</v>
      </c>
      <c r="D3065" s="293" t="s">
        <v>4750</v>
      </c>
      <c r="E3065" s="293" t="s">
        <v>14158</v>
      </c>
      <c r="F3065" s="293"/>
      <c r="G3065" s="291">
        <v>60</v>
      </c>
      <c r="H3065" s="292">
        <v>0</v>
      </c>
      <c r="I3065" s="293" t="s">
        <v>4838</v>
      </c>
      <c r="J3065" s="293" t="s">
        <v>4839</v>
      </c>
      <c r="K3065" s="293" t="s">
        <v>4737</v>
      </c>
      <c r="L3065" s="293" t="s">
        <v>4840</v>
      </c>
      <c r="M3065" s="293" t="s">
        <v>5161</v>
      </c>
      <c r="N3065" s="293"/>
      <c r="O3065" s="293" t="s">
        <v>18828</v>
      </c>
      <c r="P3065" s="293" t="s">
        <v>14136</v>
      </c>
      <c r="Q3065" s="293" t="s">
        <v>8502</v>
      </c>
    </row>
    <row r="3066" spans="1:17" x14ac:dyDescent="0.25">
      <c r="A3066" s="293" t="s">
        <v>14553</v>
      </c>
      <c r="B3066" s="293" t="s">
        <v>14361</v>
      </c>
      <c r="C3066" s="293" t="s">
        <v>14554</v>
      </c>
      <c r="D3066" s="293"/>
      <c r="E3066" s="293" t="s">
        <v>14138</v>
      </c>
      <c r="F3066" s="293" t="s">
        <v>4750</v>
      </c>
      <c r="G3066" s="291">
        <v>60</v>
      </c>
      <c r="H3066" s="292">
        <v>0</v>
      </c>
      <c r="I3066" s="293" t="s">
        <v>4816</v>
      </c>
      <c r="J3066" s="293" t="s">
        <v>4817</v>
      </c>
      <c r="K3066" s="293" t="s">
        <v>4737</v>
      </c>
      <c r="L3066" s="293" t="s">
        <v>4738</v>
      </c>
      <c r="M3066" s="293" t="s">
        <v>4818</v>
      </c>
      <c r="N3066" s="293"/>
      <c r="O3066" s="293" t="s">
        <v>18828</v>
      </c>
      <c r="P3066" s="293" t="s">
        <v>14136</v>
      </c>
      <c r="Q3066" s="293" t="s">
        <v>4741</v>
      </c>
    </row>
    <row r="3067" spans="1:17" x14ac:dyDescent="0.25">
      <c r="A3067" s="293" t="s">
        <v>14555</v>
      </c>
      <c r="B3067" s="293" t="s">
        <v>14376</v>
      </c>
      <c r="C3067" s="293" t="s">
        <v>14556</v>
      </c>
      <c r="D3067" s="293" t="s">
        <v>4750</v>
      </c>
      <c r="E3067" s="293" t="s">
        <v>14158</v>
      </c>
      <c r="F3067" s="293"/>
      <c r="G3067" s="291">
        <v>60</v>
      </c>
      <c r="H3067" s="292">
        <v>0</v>
      </c>
      <c r="I3067" s="293" t="s">
        <v>4838</v>
      </c>
      <c r="J3067" s="293" t="s">
        <v>4839</v>
      </c>
      <c r="K3067" s="293" t="s">
        <v>4737</v>
      </c>
      <c r="L3067" s="293" t="s">
        <v>4840</v>
      </c>
      <c r="M3067" s="293" t="s">
        <v>5161</v>
      </c>
      <c r="N3067" s="293"/>
      <c r="O3067" s="293" t="s">
        <v>18828</v>
      </c>
      <c r="P3067" s="293" t="s">
        <v>14136</v>
      </c>
      <c r="Q3067" s="293" t="s">
        <v>8502</v>
      </c>
    </row>
    <row r="3068" spans="1:17" x14ac:dyDescent="0.25">
      <c r="A3068" s="293" t="s">
        <v>14557</v>
      </c>
      <c r="B3068" s="293" t="s">
        <v>14376</v>
      </c>
      <c r="C3068" s="293" t="s">
        <v>14558</v>
      </c>
      <c r="D3068" s="293" t="s">
        <v>4750</v>
      </c>
      <c r="E3068" s="293" t="s">
        <v>14158</v>
      </c>
      <c r="F3068" s="293"/>
      <c r="G3068" s="291">
        <v>60</v>
      </c>
      <c r="H3068" s="292">
        <v>0</v>
      </c>
      <c r="I3068" s="293" t="s">
        <v>9482</v>
      </c>
      <c r="J3068" s="293" t="s">
        <v>9483</v>
      </c>
      <c r="K3068" s="293" t="s">
        <v>4737</v>
      </c>
      <c r="L3068" s="293" t="s">
        <v>4840</v>
      </c>
      <c r="M3068" s="293" t="s">
        <v>4841</v>
      </c>
      <c r="N3068" s="293"/>
      <c r="O3068" s="293" t="s">
        <v>18828</v>
      </c>
      <c r="P3068" s="293" t="s">
        <v>14136</v>
      </c>
      <c r="Q3068" s="293" t="s">
        <v>8502</v>
      </c>
    </row>
    <row r="3069" spans="1:17" x14ac:dyDescent="0.25">
      <c r="A3069" s="293" t="s">
        <v>14559</v>
      </c>
      <c r="B3069" s="293" t="s">
        <v>14387</v>
      </c>
      <c r="C3069" s="293" t="s">
        <v>14560</v>
      </c>
      <c r="D3069" s="293" t="s">
        <v>4750</v>
      </c>
      <c r="E3069" s="293" t="s">
        <v>14158</v>
      </c>
      <c r="F3069" s="293"/>
      <c r="G3069" s="291">
        <v>60</v>
      </c>
      <c r="H3069" s="292">
        <v>0</v>
      </c>
      <c r="I3069" s="293" t="s">
        <v>4838</v>
      </c>
      <c r="J3069" s="293" t="s">
        <v>4839</v>
      </c>
      <c r="K3069" s="293" t="s">
        <v>4737</v>
      </c>
      <c r="L3069" s="293" t="s">
        <v>4840</v>
      </c>
      <c r="M3069" s="293" t="s">
        <v>4909</v>
      </c>
      <c r="N3069" s="293"/>
      <c r="O3069" s="293" t="s">
        <v>18828</v>
      </c>
      <c r="P3069" s="293" t="s">
        <v>14136</v>
      </c>
      <c r="Q3069" s="293" t="s">
        <v>8502</v>
      </c>
    </row>
    <row r="3070" spans="1:17" x14ac:dyDescent="0.25">
      <c r="A3070" s="293" t="s">
        <v>14561</v>
      </c>
      <c r="B3070" s="293" t="s">
        <v>14376</v>
      </c>
      <c r="C3070" s="293" t="s">
        <v>14562</v>
      </c>
      <c r="D3070" s="293" t="s">
        <v>4750</v>
      </c>
      <c r="E3070" s="293" t="s">
        <v>14158</v>
      </c>
      <c r="F3070" s="293"/>
      <c r="G3070" s="291">
        <v>60</v>
      </c>
      <c r="H3070" s="292">
        <v>0</v>
      </c>
      <c r="I3070" s="293" t="s">
        <v>4850</v>
      </c>
      <c r="J3070" s="293" t="s">
        <v>4851</v>
      </c>
      <c r="K3070" s="293" t="s">
        <v>4737</v>
      </c>
      <c r="L3070" s="293" t="s">
        <v>4840</v>
      </c>
      <c r="M3070" s="293" t="s">
        <v>4852</v>
      </c>
      <c r="N3070" s="293"/>
      <c r="O3070" s="293" t="s">
        <v>18828</v>
      </c>
      <c r="P3070" s="293" t="s">
        <v>14136</v>
      </c>
      <c r="Q3070" s="293" t="s">
        <v>8502</v>
      </c>
    </row>
    <row r="3071" spans="1:17" x14ac:dyDescent="0.25">
      <c r="A3071" s="293" t="s">
        <v>14563</v>
      </c>
      <c r="B3071" s="293" t="s">
        <v>14376</v>
      </c>
      <c r="C3071" s="293" t="s">
        <v>14564</v>
      </c>
      <c r="D3071" s="293" t="s">
        <v>4750</v>
      </c>
      <c r="E3071" s="293" t="s">
        <v>14158</v>
      </c>
      <c r="F3071" s="293"/>
      <c r="G3071" s="291">
        <v>60</v>
      </c>
      <c r="H3071" s="292">
        <v>0</v>
      </c>
      <c r="I3071" s="293" t="s">
        <v>4838</v>
      </c>
      <c r="J3071" s="293" t="s">
        <v>4839</v>
      </c>
      <c r="K3071" s="293" t="s">
        <v>4737</v>
      </c>
      <c r="L3071" s="293" t="s">
        <v>4840</v>
      </c>
      <c r="M3071" s="293" t="s">
        <v>5161</v>
      </c>
      <c r="N3071" s="293"/>
      <c r="O3071" s="293" t="s">
        <v>18828</v>
      </c>
      <c r="P3071" s="293" t="s">
        <v>14136</v>
      </c>
      <c r="Q3071" s="293" t="s">
        <v>8502</v>
      </c>
    </row>
    <row r="3072" spans="1:17" x14ac:dyDescent="0.25">
      <c r="A3072" s="293" t="s">
        <v>14565</v>
      </c>
      <c r="B3072" s="293" t="s">
        <v>14376</v>
      </c>
      <c r="C3072" s="293" t="s">
        <v>14566</v>
      </c>
      <c r="D3072" s="293" t="s">
        <v>4750</v>
      </c>
      <c r="E3072" s="293" t="s">
        <v>14158</v>
      </c>
      <c r="F3072" s="293"/>
      <c r="G3072" s="291">
        <v>60</v>
      </c>
      <c r="H3072" s="292">
        <v>0</v>
      </c>
      <c r="I3072" s="293" t="s">
        <v>4838</v>
      </c>
      <c r="J3072" s="293" t="s">
        <v>4839</v>
      </c>
      <c r="K3072" s="293" t="s">
        <v>4737</v>
      </c>
      <c r="L3072" s="293" t="s">
        <v>4840</v>
      </c>
      <c r="M3072" s="293" t="s">
        <v>5161</v>
      </c>
      <c r="N3072" s="293"/>
      <c r="O3072" s="293" t="s">
        <v>18828</v>
      </c>
      <c r="P3072" s="293" t="s">
        <v>14136</v>
      </c>
      <c r="Q3072" s="293" t="s">
        <v>8502</v>
      </c>
    </row>
    <row r="3073" spans="1:17" x14ac:dyDescent="0.25">
      <c r="A3073" s="293" t="s">
        <v>14567</v>
      </c>
      <c r="B3073" s="293" t="s">
        <v>14376</v>
      </c>
      <c r="C3073" s="293" t="s">
        <v>14568</v>
      </c>
      <c r="D3073" s="293" t="s">
        <v>4750</v>
      </c>
      <c r="E3073" s="293" t="s">
        <v>14158</v>
      </c>
      <c r="F3073" s="293"/>
      <c r="G3073" s="291">
        <v>60</v>
      </c>
      <c r="H3073" s="292">
        <v>0</v>
      </c>
      <c r="I3073" s="293" t="s">
        <v>4838</v>
      </c>
      <c r="J3073" s="293" t="s">
        <v>4839</v>
      </c>
      <c r="K3073" s="293" t="s">
        <v>4737</v>
      </c>
      <c r="L3073" s="293" t="s">
        <v>4840</v>
      </c>
      <c r="M3073" s="293" t="s">
        <v>5230</v>
      </c>
      <c r="N3073" s="293"/>
      <c r="O3073" s="293" t="s">
        <v>18828</v>
      </c>
      <c r="P3073" s="293" t="s">
        <v>14136</v>
      </c>
      <c r="Q3073" s="293" t="s">
        <v>8502</v>
      </c>
    </row>
    <row r="3074" spans="1:17" x14ac:dyDescent="0.25">
      <c r="A3074" s="293" t="s">
        <v>14569</v>
      </c>
      <c r="B3074" s="293" t="s">
        <v>14376</v>
      </c>
      <c r="C3074" s="293" t="s">
        <v>14570</v>
      </c>
      <c r="D3074" s="293" t="s">
        <v>4750</v>
      </c>
      <c r="E3074" s="293" t="s">
        <v>14158</v>
      </c>
      <c r="F3074" s="293"/>
      <c r="G3074" s="291">
        <v>60</v>
      </c>
      <c r="H3074" s="292">
        <v>0</v>
      </c>
      <c r="I3074" s="293" t="s">
        <v>9482</v>
      </c>
      <c r="J3074" s="293" t="s">
        <v>9483</v>
      </c>
      <c r="K3074" s="293" t="s">
        <v>4737</v>
      </c>
      <c r="L3074" s="293" t="s">
        <v>4840</v>
      </c>
      <c r="M3074" s="293" t="s">
        <v>5220</v>
      </c>
      <c r="N3074" s="293"/>
      <c r="O3074" s="293" t="s">
        <v>18828</v>
      </c>
      <c r="P3074" s="293" t="s">
        <v>14136</v>
      </c>
      <c r="Q3074" s="293" t="s">
        <v>8502</v>
      </c>
    </row>
    <row r="3075" spans="1:17" x14ac:dyDescent="0.25">
      <c r="A3075" s="293" t="s">
        <v>14571</v>
      </c>
      <c r="B3075" s="293" t="s">
        <v>14373</v>
      </c>
      <c r="C3075" s="293" t="s">
        <v>14572</v>
      </c>
      <c r="D3075" s="293" t="s">
        <v>4750</v>
      </c>
      <c r="E3075" s="293" t="s">
        <v>14158</v>
      </c>
      <c r="F3075" s="293"/>
      <c r="G3075" s="291">
        <v>60</v>
      </c>
      <c r="H3075" s="292">
        <v>0</v>
      </c>
      <c r="I3075" s="293" t="s">
        <v>9482</v>
      </c>
      <c r="J3075" s="293" t="s">
        <v>9483</v>
      </c>
      <c r="K3075" s="293" t="s">
        <v>4737</v>
      </c>
      <c r="L3075" s="293" t="s">
        <v>4840</v>
      </c>
      <c r="M3075" s="293" t="s">
        <v>5175</v>
      </c>
      <c r="N3075" s="293"/>
      <c r="O3075" s="293" t="s">
        <v>18828</v>
      </c>
      <c r="P3075" s="293" t="s">
        <v>14136</v>
      </c>
      <c r="Q3075" s="293" t="s">
        <v>8502</v>
      </c>
    </row>
    <row r="3076" spans="1:17" x14ac:dyDescent="0.25">
      <c r="A3076" s="293" t="s">
        <v>14573</v>
      </c>
      <c r="B3076" s="293" t="s">
        <v>14376</v>
      </c>
      <c r="C3076" s="293" t="s">
        <v>14574</v>
      </c>
      <c r="D3076" s="293" t="s">
        <v>4750</v>
      </c>
      <c r="E3076" s="293" t="s">
        <v>14158</v>
      </c>
      <c r="F3076" s="293"/>
      <c r="G3076" s="291">
        <v>60</v>
      </c>
      <c r="H3076" s="292">
        <v>0</v>
      </c>
      <c r="I3076" s="293" t="s">
        <v>4850</v>
      </c>
      <c r="J3076" s="293" t="s">
        <v>4851</v>
      </c>
      <c r="K3076" s="293" t="s">
        <v>4737</v>
      </c>
      <c r="L3076" s="293" t="s">
        <v>4840</v>
      </c>
      <c r="M3076" s="293" t="s">
        <v>4852</v>
      </c>
      <c r="N3076" s="293"/>
      <c r="O3076" s="293" t="s">
        <v>18828</v>
      </c>
      <c r="P3076" s="293" t="s">
        <v>14136</v>
      </c>
      <c r="Q3076" s="293" t="s">
        <v>8502</v>
      </c>
    </row>
    <row r="3077" spans="1:17" x14ac:dyDescent="0.25">
      <c r="A3077" s="293" t="s">
        <v>14575</v>
      </c>
      <c r="B3077" s="293" t="s">
        <v>14376</v>
      </c>
      <c r="C3077" s="293" t="s">
        <v>14576</v>
      </c>
      <c r="D3077" s="293" t="s">
        <v>4750</v>
      </c>
      <c r="E3077" s="293" t="s">
        <v>14158</v>
      </c>
      <c r="F3077" s="293"/>
      <c r="G3077" s="291">
        <v>60</v>
      </c>
      <c r="H3077" s="292">
        <v>0</v>
      </c>
      <c r="I3077" s="293" t="s">
        <v>9482</v>
      </c>
      <c r="J3077" s="293" t="s">
        <v>9483</v>
      </c>
      <c r="K3077" s="293" t="s">
        <v>4737</v>
      </c>
      <c r="L3077" s="293" t="s">
        <v>4840</v>
      </c>
      <c r="M3077" s="293" t="s">
        <v>4841</v>
      </c>
      <c r="N3077" s="293"/>
      <c r="O3077" s="293" t="s">
        <v>18828</v>
      </c>
      <c r="P3077" s="293" t="s">
        <v>14136</v>
      </c>
      <c r="Q3077" s="293" t="s">
        <v>8502</v>
      </c>
    </row>
    <row r="3078" spans="1:17" x14ac:dyDescent="0.25">
      <c r="A3078" s="293" t="s">
        <v>14577</v>
      </c>
      <c r="B3078" s="293" t="s">
        <v>14376</v>
      </c>
      <c r="C3078" s="293" t="s">
        <v>14578</v>
      </c>
      <c r="D3078" s="293" t="s">
        <v>4750</v>
      </c>
      <c r="E3078" s="293" t="s">
        <v>14158</v>
      </c>
      <c r="F3078" s="293"/>
      <c r="G3078" s="291">
        <v>60</v>
      </c>
      <c r="H3078" s="292">
        <v>0</v>
      </c>
      <c r="I3078" s="293" t="s">
        <v>4838</v>
      </c>
      <c r="J3078" s="293" t="s">
        <v>4839</v>
      </c>
      <c r="K3078" s="293" t="s">
        <v>4737</v>
      </c>
      <c r="L3078" s="293" t="s">
        <v>4840</v>
      </c>
      <c r="M3078" s="293" t="s">
        <v>5161</v>
      </c>
      <c r="N3078" s="293"/>
      <c r="O3078" s="293" t="s">
        <v>18828</v>
      </c>
      <c r="P3078" s="293" t="s">
        <v>14136</v>
      </c>
      <c r="Q3078" s="293" t="s">
        <v>8502</v>
      </c>
    </row>
    <row r="3079" spans="1:17" x14ac:dyDescent="0.25">
      <c r="A3079" s="293" t="s">
        <v>14579</v>
      </c>
      <c r="B3079" s="293" t="s">
        <v>14376</v>
      </c>
      <c r="C3079" s="293" t="s">
        <v>14580</v>
      </c>
      <c r="D3079" s="293" t="s">
        <v>4750</v>
      </c>
      <c r="E3079" s="293" t="s">
        <v>14158</v>
      </c>
      <c r="F3079" s="293"/>
      <c r="G3079" s="291">
        <v>60</v>
      </c>
      <c r="H3079" s="292">
        <v>0</v>
      </c>
      <c r="I3079" s="293" t="s">
        <v>4850</v>
      </c>
      <c r="J3079" s="293" t="s">
        <v>4851</v>
      </c>
      <c r="K3079" s="293" t="s">
        <v>4737</v>
      </c>
      <c r="L3079" s="293" t="s">
        <v>4840</v>
      </c>
      <c r="M3079" s="293" t="s">
        <v>4852</v>
      </c>
      <c r="N3079" s="293"/>
      <c r="O3079" s="293" t="s">
        <v>18828</v>
      </c>
      <c r="P3079" s="293" t="s">
        <v>14136</v>
      </c>
      <c r="Q3079" s="293" t="s">
        <v>8502</v>
      </c>
    </row>
    <row r="3080" spans="1:17" x14ac:dyDescent="0.25">
      <c r="A3080" s="293" t="s">
        <v>14581</v>
      </c>
      <c r="B3080" s="293" t="s">
        <v>14373</v>
      </c>
      <c r="C3080" s="293" t="s">
        <v>14582</v>
      </c>
      <c r="D3080" s="293" t="s">
        <v>4750</v>
      </c>
      <c r="E3080" s="293" t="s">
        <v>14158</v>
      </c>
      <c r="F3080" s="293"/>
      <c r="G3080" s="291">
        <v>60</v>
      </c>
      <c r="H3080" s="292">
        <v>0</v>
      </c>
      <c r="I3080" s="293" t="s">
        <v>9482</v>
      </c>
      <c r="J3080" s="293" t="s">
        <v>9483</v>
      </c>
      <c r="K3080" s="293" t="s">
        <v>4737</v>
      </c>
      <c r="L3080" s="293" t="s">
        <v>4840</v>
      </c>
      <c r="M3080" s="293" t="s">
        <v>5175</v>
      </c>
      <c r="N3080" s="293"/>
      <c r="O3080" s="293" t="s">
        <v>18828</v>
      </c>
      <c r="P3080" s="293" t="s">
        <v>14136</v>
      </c>
      <c r="Q3080" s="293" t="s">
        <v>8502</v>
      </c>
    </row>
    <row r="3081" spans="1:17" x14ac:dyDescent="0.25">
      <c r="A3081" s="293" t="s">
        <v>14583</v>
      </c>
      <c r="B3081" s="293" t="s">
        <v>14376</v>
      </c>
      <c r="C3081" s="293" t="s">
        <v>14584</v>
      </c>
      <c r="D3081" s="293" t="s">
        <v>4750</v>
      </c>
      <c r="E3081" s="293" t="s">
        <v>14158</v>
      </c>
      <c r="F3081" s="293"/>
      <c r="G3081" s="291">
        <v>60</v>
      </c>
      <c r="H3081" s="292">
        <v>0</v>
      </c>
      <c r="I3081" s="293" t="s">
        <v>4838</v>
      </c>
      <c r="J3081" s="293" t="s">
        <v>4839</v>
      </c>
      <c r="K3081" s="293" t="s">
        <v>4737</v>
      </c>
      <c r="L3081" s="293" t="s">
        <v>4840</v>
      </c>
      <c r="M3081" s="293" t="s">
        <v>5166</v>
      </c>
      <c r="N3081" s="293"/>
      <c r="O3081" s="293" t="s">
        <v>18828</v>
      </c>
      <c r="P3081" s="293" t="s">
        <v>14136</v>
      </c>
      <c r="Q3081" s="293" t="s">
        <v>8502</v>
      </c>
    </row>
    <row r="3082" spans="1:17" x14ac:dyDescent="0.25">
      <c r="A3082" s="293" t="s">
        <v>14585</v>
      </c>
      <c r="B3082" s="293" t="s">
        <v>14376</v>
      </c>
      <c r="C3082" s="293" t="s">
        <v>14586</v>
      </c>
      <c r="D3082" s="293" t="s">
        <v>4750</v>
      </c>
      <c r="E3082" s="293" t="s">
        <v>14158</v>
      </c>
      <c r="F3082" s="293"/>
      <c r="G3082" s="291">
        <v>60</v>
      </c>
      <c r="H3082" s="292">
        <v>0</v>
      </c>
      <c r="I3082" s="293" t="s">
        <v>9482</v>
      </c>
      <c r="J3082" s="293" t="s">
        <v>9483</v>
      </c>
      <c r="K3082" s="293" t="s">
        <v>4737</v>
      </c>
      <c r="L3082" s="293" t="s">
        <v>4840</v>
      </c>
      <c r="M3082" s="293" t="s">
        <v>5220</v>
      </c>
      <c r="N3082" s="293"/>
      <c r="O3082" s="293" t="s">
        <v>18828</v>
      </c>
      <c r="P3082" s="293" t="s">
        <v>14136</v>
      </c>
      <c r="Q3082" s="293" t="s">
        <v>8502</v>
      </c>
    </row>
    <row r="3083" spans="1:17" x14ac:dyDescent="0.25">
      <c r="A3083" s="293" t="s">
        <v>14587</v>
      </c>
      <c r="B3083" s="293" t="s">
        <v>14376</v>
      </c>
      <c r="C3083" s="293" t="s">
        <v>14588</v>
      </c>
      <c r="D3083" s="293" t="s">
        <v>4750</v>
      </c>
      <c r="E3083" s="293" t="s">
        <v>14158</v>
      </c>
      <c r="F3083" s="293"/>
      <c r="G3083" s="291">
        <v>60</v>
      </c>
      <c r="H3083" s="292">
        <v>0</v>
      </c>
      <c r="I3083" s="293" t="s">
        <v>4838</v>
      </c>
      <c r="J3083" s="293" t="s">
        <v>4839</v>
      </c>
      <c r="K3083" s="293" t="s">
        <v>4737</v>
      </c>
      <c r="L3083" s="293" t="s">
        <v>4840</v>
      </c>
      <c r="M3083" s="293" t="s">
        <v>5161</v>
      </c>
      <c r="N3083" s="293"/>
      <c r="O3083" s="293" t="s">
        <v>18828</v>
      </c>
      <c r="P3083" s="293" t="s">
        <v>14136</v>
      </c>
      <c r="Q3083" s="293" t="s">
        <v>8502</v>
      </c>
    </row>
    <row r="3084" spans="1:17" x14ac:dyDescent="0.25">
      <c r="A3084" s="293" t="s">
        <v>14589</v>
      </c>
      <c r="B3084" s="293" t="s">
        <v>14376</v>
      </c>
      <c r="C3084" s="293" t="s">
        <v>14590</v>
      </c>
      <c r="D3084" s="293" t="s">
        <v>4750</v>
      </c>
      <c r="E3084" s="293" t="s">
        <v>14158</v>
      </c>
      <c r="F3084" s="293"/>
      <c r="G3084" s="291">
        <v>60</v>
      </c>
      <c r="H3084" s="292">
        <v>0</v>
      </c>
      <c r="I3084" s="293" t="s">
        <v>4838</v>
      </c>
      <c r="J3084" s="293" t="s">
        <v>4839</v>
      </c>
      <c r="K3084" s="293" t="s">
        <v>4737</v>
      </c>
      <c r="L3084" s="293" t="s">
        <v>4840</v>
      </c>
      <c r="M3084" s="293" t="s">
        <v>5230</v>
      </c>
      <c r="N3084" s="293"/>
      <c r="O3084" s="293" t="s">
        <v>18828</v>
      </c>
      <c r="P3084" s="293" t="s">
        <v>14136</v>
      </c>
      <c r="Q3084" s="293" t="s">
        <v>8502</v>
      </c>
    </row>
    <row r="3085" spans="1:17" x14ac:dyDescent="0.25">
      <c r="A3085" s="293" t="s">
        <v>14591</v>
      </c>
      <c r="B3085" s="293" t="s">
        <v>14373</v>
      </c>
      <c r="C3085" s="293" t="s">
        <v>14592</v>
      </c>
      <c r="D3085" s="293" t="s">
        <v>4750</v>
      </c>
      <c r="E3085" s="293" t="s">
        <v>14158</v>
      </c>
      <c r="F3085" s="293"/>
      <c r="G3085" s="291">
        <v>60</v>
      </c>
      <c r="H3085" s="292">
        <v>0</v>
      </c>
      <c r="I3085" s="293" t="s">
        <v>4850</v>
      </c>
      <c r="J3085" s="293" t="s">
        <v>4851</v>
      </c>
      <c r="K3085" s="293" t="s">
        <v>4737</v>
      </c>
      <c r="L3085" s="293" t="s">
        <v>4840</v>
      </c>
      <c r="M3085" s="293" t="s">
        <v>5210</v>
      </c>
      <c r="N3085" s="293"/>
      <c r="O3085" s="293" t="s">
        <v>18828</v>
      </c>
      <c r="P3085" s="293" t="s">
        <v>14136</v>
      </c>
      <c r="Q3085" s="293" t="s">
        <v>8502</v>
      </c>
    </row>
    <row r="3086" spans="1:17" x14ac:dyDescent="0.25">
      <c r="A3086" s="293" t="s">
        <v>14593</v>
      </c>
      <c r="B3086" s="293" t="s">
        <v>14376</v>
      </c>
      <c r="C3086" s="293" t="s">
        <v>14594</v>
      </c>
      <c r="D3086" s="293" t="s">
        <v>4750</v>
      </c>
      <c r="E3086" s="293" t="s">
        <v>14158</v>
      </c>
      <c r="F3086" s="293"/>
      <c r="G3086" s="291">
        <v>60</v>
      </c>
      <c r="H3086" s="292">
        <v>0</v>
      </c>
      <c r="I3086" s="293" t="s">
        <v>4838</v>
      </c>
      <c r="J3086" s="293" t="s">
        <v>4839</v>
      </c>
      <c r="K3086" s="293" t="s">
        <v>4737</v>
      </c>
      <c r="L3086" s="293" t="s">
        <v>4840</v>
      </c>
      <c r="M3086" s="293" t="s">
        <v>5161</v>
      </c>
      <c r="N3086" s="293"/>
      <c r="O3086" s="293" t="s">
        <v>18828</v>
      </c>
      <c r="P3086" s="293" t="s">
        <v>14136</v>
      </c>
      <c r="Q3086" s="293" t="s">
        <v>8502</v>
      </c>
    </row>
    <row r="3087" spans="1:17" x14ac:dyDescent="0.25">
      <c r="A3087" s="293" t="s">
        <v>14595</v>
      </c>
      <c r="B3087" s="293" t="s">
        <v>14373</v>
      </c>
      <c r="C3087" s="293" t="s">
        <v>14596</v>
      </c>
      <c r="D3087" s="293" t="s">
        <v>4750</v>
      </c>
      <c r="E3087" s="293" t="s">
        <v>14158</v>
      </c>
      <c r="F3087" s="293"/>
      <c r="G3087" s="291">
        <v>60</v>
      </c>
      <c r="H3087" s="292">
        <v>0</v>
      </c>
      <c r="I3087" s="293" t="s">
        <v>9482</v>
      </c>
      <c r="J3087" s="293" t="s">
        <v>9483</v>
      </c>
      <c r="K3087" s="293" t="s">
        <v>4737</v>
      </c>
      <c r="L3087" s="293" t="s">
        <v>4840</v>
      </c>
      <c r="M3087" s="293" t="s">
        <v>5175</v>
      </c>
      <c r="N3087" s="293"/>
      <c r="O3087" s="293" t="s">
        <v>18828</v>
      </c>
      <c r="P3087" s="293" t="s">
        <v>14136</v>
      </c>
      <c r="Q3087" s="293" t="s">
        <v>8502</v>
      </c>
    </row>
    <row r="3088" spans="1:17" x14ac:dyDescent="0.25">
      <c r="A3088" s="293" t="s">
        <v>14597</v>
      </c>
      <c r="B3088" s="293" t="s">
        <v>14376</v>
      </c>
      <c r="C3088" s="293" t="s">
        <v>14598</v>
      </c>
      <c r="D3088" s="293" t="s">
        <v>4750</v>
      </c>
      <c r="E3088" s="293" t="s">
        <v>14158</v>
      </c>
      <c r="F3088" s="293"/>
      <c r="G3088" s="291">
        <v>60</v>
      </c>
      <c r="H3088" s="292">
        <v>0</v>
      </c>
      <c r="I3088" s="293" t="s">
        <v>4838</v>
      </c>
      <c r="J3088" s="293" t="s">
        <v>4839</v>
      </c>
      <c r="K3088" s="293" t="s">
        <v>4737</v>
      </c>
      <c r="L3088" s="293" t="s">
        <v>4840</v>
      </c>
      <c r="M3088" s="293" t="s">
        <v>5161</v>
      </c>
      <c r="N3088" s="293"/>
      <c r="O3088" s="293" t="s">
        <v>18828</v>
      </c>
      <c r="P3088" s="293" t="s">
        <v>14136</v>
      </c>
      <c r="Q3088" s="293" t="s">
        <v>8502</v>
      </c>
    </row>
    <row r="3089" spans="1:17" x14ac:dyDescent="0.25">
      <c r="A3089" s="293" t="s">
        <v>14599</v>
      </c>
      <c r="B3089" s="293" t="s">
        <v>14376</v>
      </c>
      <c r="C3089" s="293" t="s">
        <v>14600</v>
      </c>
      <c r="D3089" s="293" t="s">
        <v>4750</v>
      </c>
      <c r="E3089" s="293" t="s">
        <v>14158</v>
      </c>
      <c r="F3089" s="293"/>
      <c r="G3089" s="291">
        <v>60</v>
      </c>
      <c r="H3089" s="292">
        <v>0</v>
      </c>
      <c r="I3089" s="293" t="s">
        <v>4850</v>
      </c>
      <c r="J3089" s="293" t="s">
        <v>4851</v>
      </c>
      <c r="K3089" s="293" t="s">
        <v>4737</v>
      </c>
      <c r="L3089" s="293" t="s">
        <v>4840</v>
      </c>
      <c r="M3089" s="293" t="s">
        <v>4852</v>
      </c>
      <c r="N3089" s="293"/>
      <c r="O3089" s="293" t="s">
        <v>18828</v>
      </c>
      <c r="P3089" s="293" t="s">
        <v>14136</v>
      </c>
      <c r="Q3089" s="293" t="s">
        <v>8502</v>
      </c>
    </row>
    <row r="3090" spans="1:17" x14ac:dyDescent="0.25">
      <c r="A3090" s="293" t="s">
        <v>14601</v>
      </c>
      <c r="B3090" s="293" t="s">
        <v>14373</v>
      </c>
      <c r="C3090" s="293" t="s">
        <v>14602</v>
      </c>
      <c r="D3090" s="293" t="s">
        <v>4750</v>
      </c>
      <c r="E3090" s="293" t="s">
        <v>14158</v>
      </c>
      <c r="F3090" s="293"/>
      <c r="G3090" s="291">
        <v>60</v>
      </c>
      <c r="H3090" s="292">
        <v>0</v>
      </c>
      <c r="I3090" s="293" t="s">
        <v>9482</v>
      </c>
      <c r="J3090" s="293" t="s">
        <v>9483</v>
      </c>
      <c r="K3090" s="293" t="s">
        <v>4737</v>
      </c>
      <c r="L3090" s="293" t="s">
        <v>4840</v>
      </c>
      <c r="M3090" s="293" t="s">
        <v>5175</v>
      </c>
      <c r="N3090" s="293"/>
      <c r="O3090" s="293" t="s">
        <v>18828</v>
      </c>
      <c r="P3090" s="293" t="s">
        <v>14136</v>
      </c>
      <c r="Q3090" s="293" t="s">
        <v>8502</v>
      </c>
    </row>
    <row r="3091" spans="1:17" x14ac:dyDescent="0.25">
      <c r="A3091" s="293" t="s">
        <v>14603</v>
      </c>
      <c r="B3091" s="293" t="s">
        <v>14376</v>
      </c>
      <c r="C3091" s="293" t="s">
        <v>14604</v>
      </c>
      <c r="D3091" s="293" t="s">
        <v>4750</v>
      </c>
      <c r="E3091" s="293" t="s">
        <v>14158</v>
      </c>
      <c r="F3091" s="293"/>
      <c r="G3091" s="291">
        <v>60</v>
      </c>
      <c r="H3091" s="292">
        <v>0</v>
      </c>
      <c r="I3091" s="293" t="s">
        <v>9482</v>
      </c>
      <c r="J3091" s="293" t="s">
        <v>9483</v>
      </c>
      <c r="K3091" s="293" t="s">
        <v>4737</v>
      </c>
      <c r="L3091" s="293" t="s">
        <v>4840</v>
      </c>
      <c r="M3091" s="293" t="s">
        <v>4999</v>
      </c>
      <c r="N3091" s="293"/>
      <c r="O3091" s="293" t="s">
        <v>18828</v>
      </c>
      <c r="P3091" s="293" t="s">
        <v>14136</v>
      </c>
      <c r="Q3091" s="293" t="s">
        <v>8502</v>
      </c>
    </row>
    <row r="3092" spans="1:17" x14ac:dyDescent="0.25">
      <c r="A3092" s="293" t="s">
        <v>14605</v>
      </c>
      <c r="B3092" s="293" t="s">
        <v>14376</v>
      </c>
      <c r="C3092" s="293" t="s">
        <v>14606</v>
      </c>
      <c r="D3092" s="293" t="s">
        <v>4750</v>
      </c>
      <c r="E3092" s="293" t="s">
        <v>14158</v>
      </c>
      <c r="F3092" s="293"/>
      <c r="G3092" s="291">
        <v>60</v>
      </c>
      <c r="H3092" s="292">
        <v>0</v>
      </c>
      <c r="I3092" s="293" t="s">
        <v>9482</v>
      </c>
      <c r="J3092" s="293" t="s">
        <v>9483</v>
      </c>
      <c r="K3092" s="293" t="s">
        <v>4737</v>
      </c>
      <c r="L3092" s="293" t="s">
        <v>4840</v>
      </c>
      <c r="M3092" s="293" t="s">
        <v>4999</v>
      </c>
      <c r="N3092" s="293"/>
      <c r="O3092" s="293" t="s">
        <v>18828</v>
      </c>
      <c r="P3092" s="293" t="s">
        <v>14136</v>
      </c>
      <c r="Q3092" s="293" t="s">
        <v>8502</v>
      </c>
    </row>
    <row r="3093" spans="1:17" x14ac:dyDescent="0.25">
      <c r="A3093" s="293" t="s">
        <v>14607</v>
      </c>
      <c r="B3093" s="293" t="s">
        <v>14376</v>
      </c>
      <c r="C3093" s="293" t="s">
        <v>14608</v>
      </c>
      <c r="D3093" s="293" t="s">
        <v>4750</v>
      </c>
      <c r="E3093" s="293" t="s">
        <v>14158</v>
      </c>
      <c r="F3093" s="293"/>
      <c r="G3093" s="291">
        <v>60</v>
      </c>
      <c r="H3093" s="292">
        <v>0</v>
      </c>
      <c r="I3093" s="293" t="s">
        <v>9482</v>
      </c>
      <c r="J3093" s="293" t="s">
        <v>9483</v>
      </c>
      <c r="K3093" s="293" t="s">
        <v>4737</v>
      </c>
      <c r="L3093" s="293" t="s">
        <v>4840</v>
      </c>
      <c r="M3093" s="293" t="s">
        <v>5220</v>
      </c>
      <c r="N3093" s="293"/>
      <c r="O3093" s="293" t="s">
        <v>18828</v>
      </c>
      <c r="P3093" s="293" t="s">
        <v>14136</v>
      </c>
      <c r="Q3093" s="293" t="s">
        <v>8502</v>
      </c>
    </row>
    <row r="3094" spans="1:17" x14ac:dyDescent="0.25">
      <c r="A3094" s="293" t="s">
        <v>14609</v>
      </c>
      <c r="B3094" s="293" t="s">
        <v>14370</v>
      </c>
      <c r="C3094" s="293" t="s">
        <v>14610</v>
      </c>
      <c r="D3094" s="293"/>
      <c r="E3094" s="293" t="s">
        <v>14138</v>
      </c>
      <c r="F3094" s="293" t="s">
        <v>4750</v>
      </c>
      <c r="G3094" s="291">
        <v>60</v>
      </c>
      <c r="H3094" s="292">
        <v>0</v>
      </c>
      <c r="I3094" s="293" t="s">
        <v>4755</v>
      </c>
      <c r="J3094" s="293" t="s">
        <v>4756</v>
      </c>
      <c r="K3094" s="293" t="s">
        <v>4737</v>
      </c>
      <c r="L3094" s="293" t="s">
        <v>4738</v>
      </c>
      <c r="M3094" s="293" t="s">
        <v>4865</v>
      </c>
      <c r="N3094" s="293"/>
      <c r="O3094" s="293" t="s">
        <v>18828</v>
      </c>
      <c r="P3094" s="293" t="s">
        <v>14136</v>
      </c>
      <c r="Q3094" s="293" t="s">
        <v>4741</v>
      </c>
    </row>
    <row r="3095" spans="1:17" x14ac:dyDescent="0.25">
      <c r="A3095" s="293" t="s">
        <v>14611</v>
      </c>
      <c r="B3095" s="293" t="s">
        <v>14370</v>
      </c>
      <c r="C3095" s="293" t="s">
        <v>14612</v>
      </c>
      <c r="D3095" s="293"/>
      <c r="E3095" s="293" t="s">
        <v>14138</v>
      </c>
      <c r="F3095" s="293" t="s">
        <v>4750</v>
      </c>
      <c r="G3095" s="291">
        <v>60</v>
      </c>
      <c r="H3095" s="292">
        <v>0</v>
      </c>
      <c r="I3095" s="293" t="s">
        <v>4828</v>
      </c>
      <c r="J3095" s="293" t="s">
        <v>4829</v>
      </c>
      <c r="K3095" s="293" t="s">
        <v>4737</v>
      </c>
      <c r="L3095" s="293" t="s">
        <v>4738</v>
      </c>
      <c r="M3095" s="293" t="s">
        <v>6447</v>
      </c>
      <c r="N3095" s="293"/>
      <c r="O3095" s="293" t="s">
        <v>18828</v>
      </c>
      <c r="P3095" s="293" t="s">
        <v>14136</v>
      </c>
      <c r="Q3095" s="293" t="s">
        <v>4741</v>
      </c>
    </row>
    <row r="3096" spans="1:17" x14ac:dyDescent="0.25">
      <c r="A3096" s="293" t="s">
        <v>14613</v>
      </c>
      <c r="B3096" s="293" t="s">
        <v>14376</v>
      </c>
      <c r="C3096" s="293" t="s">
        <v>14614</v>
      </c>
      <c r="D3096" s="293" t="s">
        <v>4750</v>
      </c>
      <c r="E3096" s="293" t="s">
        <v>14158</v>
      </c>
      <c r="F3096" s="293"/>
      <c r="G3096" s="291">
        <v>60</v>
      </c>
      <c r="H3096" s="292">
        <v>0</v>
      </c>
      <c r="I3096" s="293" t="s">
        <v>9482</v>
      </c>
      <c r="J3096" s="293" t="s">
        <v>9483</v>
      </c>
      <c r="K3096" s="293" t="s">
        <v>4737</v>
      </c>
      <c r="L3096" s="293" t="s">
        <v>4840</v>
      </c>
      <c r="M3096" s="293" t="s">
        <v>4999</v>
      </c>
      <c r="N3096" s="293"/>
      <c r="O3096" s="293" t="s">
        <v>18828</v>
      </c>
      <c r="P3096" s="293" t="s">
        <v>14136</v>
      </c>
      <c r="Q3096" s="293" t="s">
        <v>8502</v>
      </c>
    </row>
    <row r="3097" spans="1:17" x14ac:dyDescent="0.25">
      <c r="A3097" s="293" t="s">
        <v>14615</v>
      </c>
      <c r="B3097" s="293" t="s">
        <v>14376</v>
      </c>
      <c r="C3097" s="293" t="s">
        <v>14616</v>
      </c>
      <c r="D3097" s="293" t="s">
        <v>4750</v>
      </c>
      <c r="E3097" s="293" t="s">
        <v>14158</v>
      </c>
      <c r="F3097" s="293"/>
      <c r="G3097" s="291">
        <v>60</v>
      </c>
      <c r="H3097" s="292">
        <v>0</v>
      </c>
      <c r="I3097" s="293" t="s">
        <v>4838</v>
      </c>
      <c r="J3097" s="293" t="s">
        <v>4839</v>
      </c>
      <c r="K3097" s="293" t="s">
        <v>4737</v>
      </c>
      <c r="L3097" s="293" t="s">
        <v>4840</v>
      </c>
      <c r="M3097" s="293" t="s">
        <v>5166</v>
      </c>
      <c r="N3097" s="293"/>
      <c r="O3097" s="293" t="s">
        <v>18828</v>
      </c>
      <c r="P3097" s="293" t="s">
        <v>14136</v>
      </c>
      <c r="Q3097" s="293" t="s">
        <v>8502</v>
      </c>
    </row>
    <row r="3098" spans="1:17" x14ac:dyDescent="0.25">
      <c r="A3098" s="293" t="s">
        <v>14617</v>
      </c>
      <c r="B3098" s="293" t="s">
        <v>14376</v>
      </c>
      <c r="C3098" s="293" t="s">
        <v>14618</v>
      </c>
      <c r="D3098" s="293" t="s">
        <v>4750</v>
      </c>
      <c r="E3098" s="293" t="s">
        <v>14158</v>
      </c>
      <c r="F3098" s="293"/>
      <c r="G3098" s="291">
        <v>60</v>
      </c>
      <c r="H3098" s="292">
        <v>0</v>
      </c>
      <c r="I3098" s="293" t="s">
        <v>9482</v>
      </c>
      <c r="J3098" s="293" t="s">
        <v>9483</v>
      </c>
      <c r="K3098" s="293" t="s">
        <v>4737</v>
      </c>
      <c r="L3098" s="293" t="s">
        <v>4840</v>
      </c>
      <c r="M3098" s="293" t="s">
        <v>5175</v>
      </c>
      <c r="N3098" s="293"/>
      <c r="O3098" s="293" t="s">
        <v>18828</v>
      </c>
      <c r="P3098" s="293" t="s">
        <v>14136</v>
      </c>
      <c r="Q3098" s="293" t="s">
        <v>8502</v>
      </c>
    </row>
    <row r="3099" spans="1:17" x14ac:dyDescent="0.25">
      <c r="A3099" s="293" t="s">
        <v>14619</v>
      </c>
      <c r="B3099" s="293" t="s">
        <v>14376</v>
      </c>
      <c r="C3099" s="293" t="s">
        <v>14620</v>
      </c>
      <c r="D3099" s="293" t="s">
        <v>4750</v>
      </c>
      <c r="E3099" s="293" t="s">
        <v>14158</v>
      </c>
      <c r="F3099" s="293"/>
      <c r="G3099" s="291">
        <v>60</v>
      </c>
      <c r="H3099" s="292">
        <v>0</v>
      </c>
      <c r="I3099" s="293" t="s">
        <v>4850</v>
      </c>
      <c r="J3099" s="293" t="s">
        <v>4851</v>
      </c>
      <c r="K3099" s="293" t="s">
        <v>4737</v>
      </c>
      <c r="L3099" s="293" t="s">
        <v>4840</v>
      </c>
      <c r="M3099" s="293" t="s">
        <v>5210</v>
      </c>
      <c r="N3099" s="293"/>
      <c r="O3099" s="293" t="s">
        <v>18828</v>
      </c>
      <c r="P3099" s="293" t="s">
        <v>14136</v>
      </c>
      <c r="Q3099" s="293" t="s">
        <v>8502</v>
      </c>
    </row>
    <row r="3100" spans="1:17" x14ac:dyDescent="0.25">
      <c r="A3100" s="293" t="s">
        <v>14621</v>
      </c>
      <c r="B3100" s="293" t="s">
        <v>14376</v>
      </c>
      <c r="C3100" s="293" t="s">
        <v>14622</v>
      </c>
      <c r="D3100" s="293" t="s">
        <v>4750</v>
      </c>
      <c r="E3100" s="293" t="s">
        <v>14158</v>
      </c>
      <c r="F3100" s="293"/>
      <c r="G3100" s="291">
        <v>60</v>
      </c>
      <c r="H3100" s="292">
        <v>0</v>
      </c>
      <c r="I3100" s="293" t="s">
        <v>4850</v>
      </c>
      <c r="J3100" s="293" t="s">
        <v>4851</v>
      </c>
      <c r="K3100" s="293" t="s">
        <v>4737</v>
      </c>
      <c r="L3100" s="293" t="s">
        <v>4840</v>
      </c>
      <c r="M3100" s="293" t="s">
        <v>4852</v>
      </c>
      <c r="N3100" s="293"/>
      <c r="O3100" s="293" t="s">
        <v>18828</v>
      </c>
      <c r="P3100" s="293" t="s">
        <v>14136</v>
      </c>
      <c r="Q3100" s="293" t="s">
        <v>8502</v>
      </c>
    </row>
    <row r="3101" spans="1:17" x14ac:dyDescent="0.25">
      <c r="A3101" s="293" t="s">
        <v>14623</v>
      </c>
      <c r="B3101" s="293" t="s">
        <v>14376</v>
      </c>
      <c r="C3101" s="293" t="s">
        <v>14624</v>
      </c>
      <c r="D3101" s="293" t="s">
        <v>4750</v>
      </c>
      <c r="E3101" s="293" t="s">
        <v>14158</v>
      </c>
      <c r="F3101" s="293"/>
      <c r="G3101" s="291">
        <v>60</v>
      </c>
      <c r="H3101" s="292">
        <v>0</v>
      </c>
      <c r="I3101" s="293" t="s">
        <v>4838</v>
      </c>
      <c r="J3101" s="293" t="s">
        <v>4839</v>
      </c>
      <c r="K3101" s="293" t="s">
        <v>4737</v>
      </c>
      <c r="L3101" s="293" t="s">
        <v>4840</v>
      </c>
      <c r="M3101" s="293" t="s">
        <v>5161</v>
      </c>
      <c r="N3101" s="293"/>
      <c r="O3101" s="293" t="s">
        <v>18828</v>
      </c>
      <c r="P3101" s="293" t="s">
        <v>14136</v>
      </c>
      <c r="Q3101" s="293" t="s">
        <v>8502</v>
      </c>
    </row>
    <row r="3102" spans="1:17" x14ac:dyDescent="0.25">
      <c r="A3102" s="293" t="s">
        <v>14625</v>
      </c>
      <c r="B3102" s="293" t="s">
        <v>14376</v>
      </c>
      <c r="C3102" s="293" t="s">
        <v>14626</v>
      </c>
      <c r="D3102" s="293" t="s">
        <v>4750</v>
      </c>
      <c r="E3102" s="293" t="s">
        <v>14158</v>
      </c>
      <c r="F3102" s="293"/>
      <c r="G3102" s="291">
        <v>60</v>
      </c>
      <c r="H3102" s="292">
        <v>0</v>
      </c>
      <c r="I3102" s="293" t="s">
        <v>9482</v>
      </c>
      <c r="J3102" s="293" t="s">
        <v>9483</v>
      </c>
      <c r="K3102" s="293" t="s">
        <v>4737</v>
      </c>
      <c r="L3102" s="293" t="s">
        <v>4840</v>
      </c>
      <c r="M3102" s="293" t="s">
        <v>4999</v>
      </c>
      <c r="N3102" s="293"/>
      <c r="O3102" s="293" t="s">
        <v>18828</v>
      </c>
      <c r="P3102" s="293" t="s">
        <v>14136</v>
      </c>
      <c r="Q3102" s="293" t="s">
        <v>8502</v>
      </c>
    </row>
    <row r="3103" spans="1:17" x14ac:dyDescent="0.25">
      <c r="A3103" s="293" t="s">
        <v>14627</v>
      </c>
      <c r="B3103" s="293" t="s">
        <v>14376</v>
      </c>
      <c r="C3103" s="293" t="s">
        <v>14628</v>
      </c>
      <c r="D3103" s="293" t="s">
        <v>4750</v>
      </c>
      <c r="E3103" s="293" t="s">
        <v>14158</v>
      </c>
      <c r="F3103" s="293"/>
      <c r="G3103" s="291">
        <v>60</v>
      </c>
      <c r="H3103" s="292">
        <v>0</v>
      </c>
      <c r="I3103" s="293" t="s">
        <v>4838</v>
      </c>
      <c r="J3103" s="293" t="s">
        <v>4839</v>
      </c>
      <c r="K3103" s="293" t="s">
        <v>4737</v>
      </c>
      <c r="L3103" s="293" t="s">
        <v>4840</v>
      </c>
      <c r="M3103" s="293" t="s">
        <v>5161</v>
      </c>
      <c r="N3103" s="293"/>
      <c r="O3103" s="293" t="s">
        <v>18828</v>
      </c>
      <c r="P3103" s="293" t="s">
        <v>14136</v>
      </c>
      <c r="Q3103" s="293" t="s">
        <v>8502</v>
      </c>
    </row>
    <row r="3104" spans="1:17" x14ac:dyDescent="0.25">
      <c r="A3104" s="293" t="s">
        <v>14629</v>
      </c>
      <c r="B3104" s="293" t="s">
        <v>14376</v>
      </c>
      <c r="C3104" s="293" t="s">
        <v>14630</v>
      </c>
      <c r="D3104" s="293" t="s">
        <v>4750</v>
      </c>
      <c r="E3104" s="293" t="s">
        <v>14158</v>
      </c>
      <c r="F3104" s="293"/>
      <c r="G3104" s="291">
        <v>60</v>
      </c>
      <c r="H3104" s="292">
        <v>0</v>
      </c>
      <c r="I3104" s="293" t="s">
        <v>9482</v>
      </c>
      <c r="J3104" s="293" t="s">
        <v>9483</v>
      </c>
      <c r="K3104" s="293" t="s">
        <v>4737</v>
      </c>
      <c r="L3104" s="293" t="s">
        <v>4840</v>
      </c>
      <c r="M3104" s="293" t="s">
        <v>5175</v>
      </c>
      <c r="N3104" s="293"/>
      <c r="O3104" s="293" t="s">
        <v>18828</v>
      </c>
      <c r="P3104" s="293" t="s">
        <v>14136</v>
      </c>
      <c r="Q3104" s="293" t="s">
        <v>8502</v>
      </c>
    </row>
    <row r="3105" spans="1:17" x14ac:dyDescent="0.25">
      <c r="A3105" s="293" t="s">
        <v>14631</v>
      </c>
      <c r="B3105" s="293" t="s">
        <v>14376</v>
      </c>
      <c r="C3105" s="293" t="s">
        <v>14632</v>
      </c>
      <c r="D3105" s="293" t="s">
        <v>4750</v>
      </c>
      <c r="E3105" s="293" t="s">
        <v>14158</v>
      </c>
      <c r="F3105" s="293"/>
      <c r="G3105" s="291">
        <v>60</v>
      </c>
      <c r="H3105" s="292">
        <v>0</v>
      </c>
      <c r="I3105" s="293" t="s">
        <v>4850</v>
      </c>
      <c r="J3105" s="293" t="s">
        <v>4851</v>
      </c>
      <c r="K3105" s="293" t="s">
        <v>4737</v>
      </c>
      <c r="L3105" s="293" t="s">
        <v>4840</v>
      </c>
      <c r="M3105" s="293" t="s">
        <v>4852</v>
      </c>
      <c r="N3105" s="293"/>
      <c r="O3105" s="293" t="s">
        <v>18828</v>
      </c>
      <c r="P3105" s="293" t="s">
        <v>14136</v>
      </c>
      <c r="Q3105" s="293" t="s">
        <v>8502</v>
      </c>
    </row>
    <row r="3106" spans="1:17" x14ac:dyDescent="0.25">
      <c r="A3106" s="293" t="s">
        <v>14633</v>
      </c>
      <c r="B3106" s="293" t="s">
        <v>14376</v>
      </c>
      <c r="C3106" s="293" t="s">
        <v>14634</v>
      </c>
      <c r="D3106" s="293" t="s">
        <v>4750</v>
      </c>
      <c r="E3106" s="293" t="s">
        <v>14158</v>
      </c>
      <c r="F3106" s="293"/>
      <c r="G3106" s="291">
        <v>60</v>
      </c>
      <c r="H3106" s="292">
        <v>0</v>
      </c>
      <c r="I3106" s="293" t="s">
        <v>4838</v>
      </c>
      <c r="J3106" s="293" t="s">
        <v>4839</v>
      </c>
      <c r="K3106" s="293" t="s">
        <v>4737</v>
      </c>
      <c r="L3106" s="293" t="s">
        <v>4840</v>
      </c>
      <c r="M3106" s="293" t="s">
        <v>5161</v>
      </c>
      <c r="N3106" s="293"/>
      <c r="O3106" s="293" t="s">
        <v>18828</v>
      </c>
      <c r="P3106" s="293" t="s">
        <v>14136</v>
      </c>
      <c r="Q3106" s="293" t="s">
        <v>8502</v>
      </c>
    </row>
    <row r="3107" spans="1:17" x14ac:dyDescent="0.25">
      <c r="A3107" s="293" t="s">
        <v>14635</v>
      </c>
      <c r="B3107" s="293" t="s">
        <v>14376</v>
      </c>
      <c r="C3107" s="293" t="s">
        <v>14636</v>
      </c>
      <c r="D3107" s="293" t="s">
        <v>4750</v>
      </c>
      <c r="E3107" s="293" t="s">
        <v>14158</v>
      </c>
      <c r="F3107" s="293"/>
      <c r="G3107" s="291">
        <v>60</v>
      </c>
      <c r="H3107" s="292">
        <v>0</v>
      </c>
      <c r="I3107" s="293" t="s">
        <v>4838</v>
      </c>
      <c r="J3107" s="293" t="s">
        <v>4839</v>
      </c>
      <c r="K3107" s="293" t="s">
        <v>4737</v>
      </c>
      <c r="L3107" s="293" t="s">
        <v>4840</v>
      </c>
      <c r="M3107" s="293" t="s">
        <v>5161</v>
      </c>
      <c r="N3107" s="293"/>
      <c r="O3107" s="293" t="s">
        <v>18828</v>
      </c>
      <c r="P3107" s="293" t="s">
        <v>14136</v>
      </c>
      <c r="Q3107" s="293" t="s">
        <v>8502</v>
      </c>
    </row>
    <row r="3108" spans="1:17" x14ac:dyDescent="0.25">
      <c r="A3108" s="293" t="s">
        <v>14637</v>
      </c>
      <c r="B3108" s="293" t="s">
        <v>14376</v>
      </c>
      <c r="C3108" s="293" t="s">
        <v>14638</v>
      </c>
      <c r="D3108" s="293" t="s">
        <v>4750</v>
      </c>
      <c r="E3108" s="293" t="s">
        <v>14158</v>
      </c>
      <c r="F3108" s="293"/>
      <c r="G3108" s="291">
        <v>60</v>
      </c>
      <c r="H3108" s="292">
        <v>0</v>
      </c>
      <c r="I3108" s="293" t="s">
        <v>9482</v>
      </c>
      <c r="J3108" s="293" t="s">
        <v>9483</v>
      </c>
      <c r="K3108" s="293" t="s">
        <v>4737</v>
      </c>
      <c r="L3108" s="293" t="s">
        <v>4840</v>
      </c>
      <c r="M3108" s="293" t="s">
        <v>5220</v>
      </c>
      <c r="N3108" s="293"/>
      <c r="O3108" s="293" t="s">
        <v>18828</v>
      </c>
      <c r="P3108" s="293" t="s">
        <v>14136</v>
      </c>
      <c r="Q3108" s="293" t="s">
        <v>8502</v>
      </c>
    </row>
    <row r="3109" spans="1:17" x14ac:dyDescent="0.25">
      <c r="A3109" s="293" t="s">
        <v>14639</v>
      </c>
      <c r="B3109" s="293" t="s">
        <v>14373</v>
      </c>
      <c r="C3109" s="293" t="s">
        <v>14640</v>
      </c>
      <c r="D3109" s="293" t="s">
        <v>4750</v>
      </c>
      <c r="E3109" s="293" t="s">
        <v>14158</v>
      </c>
      <c r="F3109" s="293"/>
      <c r="G3109" s="291">
        <v>60</v>
      </c>
      <c r="H3109" s="292">
        <v>0</v>
      </c>
      <c r="I3109" s="293" t="s">
        <v>4850</v>
      </c>
      <c r="J3109" s="293" t="s">
        <v>4851</v>
      </c>
      <c r="K3109" s="293" t="s">
        <v>4737</v>
      </c>
      <c r="L3109" s="293" t="s">
        <v>4840</v>
      </c>
      <c r="M3109" s="293" t="s">
        <v>5202</v>
      </c>
      <c r="N3109" s="293"/>
      <c r="O3109" s="293" t="s">
        <v>18828</v>
      </c>
      <c r="P3109" s="293" t="s">
        <v>14136</v>
      </c>
      <c r="Q3109" s="293" t="s">
        <v>8502</v>
      </c>
    </row>
    <row r="3110" spans="1:17" x14ac:dyDescent="0.25">
      <c r="A3110" s="293" t="s">
        <v>14641</v>
      </c>
      <c r="B3110" s="293" t="s">
        <v>14376</v>
      </c>
      <c r="C3110" s="293" t="s">
        <v>14642</v>
      </c>
      <c r="D3110" s="293" t="s">
        <v>4750</v>
      </c>
      <c r="E3110" s="293" t="s">
        <v>14158</v>
      </c>
      <c r="F3110" s="293"/>
      <c r="G3110" s="291">
        <v>60</v>
      </c>
      <c r="H3110" s="292">
        <v>0</v>
      </c>
      <c r="I3110" s="293" t="s">
        <v>4838</v>
      </c>
      <c r="J3110" s="293" t="s">
        <v>4839</v>
      </c>
      <c r="K3110" s="293" t="s">
        <v>4737</v>
      </c>
      <c r="L3110" s="293" t="s">
        <v>4840</v>
      </c>
      <c r="M3110" s="293" t="s">
        <v>5166</v>
      </c>
      <c r="N3110" s="293"/>
      <c r="O3110" s="293" t="s">
        <v>18828</v>
      </c>
      <c r="P3110" s="293" t="s">
        <v>14136</v>
      </c>
      <c r="Q3110" s="293" t="s">
        <v>8502</v>
      </c>
    </row>
    <row r="3111" spans="1:17" x14ac:dyDescent="0.25">
      <c r="A3111" s="293" t="s">
        <v>14643</v>
      </c>
      <c r="B3111" s="293" t="s">
        <v>14376</v>
      </c>
      <c r="C3111" s="293" t="s">
        <v>14644</v>
      </c>
      <c r="D3111" s="293" t="s">
        <v>4750</v>
      </c>
      <c r="E3111" s="293" t="s">
        <v>14158</v>
      </c>
      <c r="F3111" s="293"/>
      <c r="G3111" s="291">
        <v>60</v>
      </c>
      <c r="H3111" s="292">
        <v>0</v>
      </c>
      <c r="I3111" s="293" t="s">
        <v>9482</v>
      </c>
      <c r="J3111" s="293" t="s">
        <v>9483</v>
      </c>
      <c r="K3111" s="293" t="s">
        <v>4737</v>
      </c>
      <c r="L3111" s="293" t="s">
        <v>4840</v>
      </c>
      <c r="M3111" s="293" t="s">
        <v>5220</v>
      </c>
      <c r="N3111" s="293"/>
      <c r="O3111" s="293" t="s">
        <v>18828</v>
      </c>
      <c r="P3111" s="293" t="s">
        <v>14136</v>
      </c>
      <c r="Q3111" s="293" t="s">
        <v>8502</v>
      </c>
    </row>
    <row r="3112" spans="1:17" x14ac:dyDescent="0.25">
      <c r="A3112" s="293" t="s">
        <v>14645</v>
      </c>
      <c r="B3112" s="293" t="s">
        <v>14376</v>
      </c>
      <c r="C3112" s="293" t="s">
        <v>14646</v>
      </c>
      <c r="D3112" s="293" t="s">
        <v>4750</v>
      </c>
      <c r="E3112" s="293" t="s">
        <v>14158</v>
      </c>
      <c r="F3112" s="293"/>
      <c r="G3112" s="291">
        <v>60</v>
      </c>
      <c r="H3112" s="292">
        <v>0</v>
      </c>
      <c r="I3112" s="293" t="s">
        <v>9482</v>
      </c>
      <c r="J3112" s="293" t="s">
        <v>9483</v>
      </c>
      <c r="K3112" s="293" t="s">
        <v>4737</v>
      </c>
      <c r="L3112" s="293" t="s">
        <v>4840</v>
      </c>
      <c r="M3112" s="293" t="s">
        <v>5220</v>
      </c>
      <c r="N3112" s="293"/>
      <c r="O3112" s="293" t="s">
        <v>18828</v>
      </c>
      <c r="P3112" s="293" t="s">
        <v>14136</v>
      </c>
      <c r="Q3112" s="293" t="s">
        <v>8502</v>
      </c>
    </row>
    <row r="3113" spans="1:17" x14ac:dyDescent="0.25">
      <c r="A3113" s="293" t="s">
        <v>14647</v>
      </c>
      <c r="B3113" s="293" t="s">
        <v>14376</v>
      </c>
      <c r="C3113" s="293" t="s">
        <v>14648</v>
      </c>
      <c r="D3113" s="293" t="s">
        <v>4750</v>
      </c>
      <c r="E3113" s="293" t="s">
        <v>14158</v>
      </c>
      <c r="F3113" s="293"/>
      <c r="G3113" s="291">
        <v>60</v>
      </c>
      <c r="H3113" s="292">
        <v>0</v>
      </c>
      <c r="I3113" s="293" t="s">
        <v>4838</v>
      </c>
      <c r="J3113" s="293" t="s">
        <v>4839</v>
      </c>
      <c r="K3113" s="293" t="s">
        <v>4737</v>
      </c>
      <c r="L3113" s="293" t="s">
        <v>4840</v>
      </c>
      <c r="M3113" s="293" t="s">
        <v>4909</v>
      </c>
      <c r="N3113" s="293"/>
      <c r="O3113" s="293" t="s">
        <v>18828</v>
      </c>
      <c r="P3113" s="293" t="s">
        <v>14136</v>
      </c>
      <c r="Q3113" s="293" t="s">
        <v>8502</v>
      </c>
    </row>
    <row r="3114" spans="1:17" x14ac:dyDescent="0.25">
      <c r="A3114" s="293" t="s">
        <v>14649</v>
      </c>
      <c r="B3114" s="293" t="s">
        <v>14376</v>
      </c>
      <c r="C3114" s="293" t="s">
        <v>14650</v>
      </c>
      <c r="D3114" s="293" t="s">
        <v>4750</v>
      </c>
      <c r="E3114" s="293" t="s">
        <v>14158</v>
      </c>
      <c r="F3114" s="293"/>
      <c r="G3114" s="291">
        <v>60</v>
      </c>
      <c r="H3114" s="292">
        <v>0</v>
      </c>
      <c r="I3114" s="293" t="s">
        <v>9482</v>
      </c>
      <c r="J3114" s="293" t="s">
        <v>9483</v>
      </c>
      <c r="K3114" s="293" t="s">
        <v>4737</v>
      </c>
      <c r="L3114" s="293" t="s">
        <v>4840</v>
      </c>
      <c r="M3114" s="293" t="s">
        <v>5175</v>
      </c>
      <c r="N3114" s="293"/>
      <c r="O3114" s="293" t="s">
        <v>18828</v>
      </c>
      <c r="P3114" s="293" t="s">
        <v>14136</v>
      </c>
      <c r="Q3114" s="293" t="s">
        <v>8502</v>
      </c>
    </row>
    <row r="3115" spans="1:17" x14ac:dyDescent="0.25">
      <c r="A3115" s="293" t="s">
        <v>14651</v>
      </c>
      <c r="B3115" s="293" t="s">
        <v>14376</v>
      </c>
      <c r="C3115" s="293" t="s">
        <v>14652</v>
      </c>
      <c r="D3115" s="293" t="s">
        <v>4750</v>
      </c>
      <c r="E3115" s="293" t="s">
        <v>14158</v>
      </c>
      <c r="F3115" s="293"/>
      <c r="G3115" s="291">
        <v>60</v>
      </c>
      <c r="H3115" s="292">
        <v>0</v>
      </c>
      <c r="I3115" s="293" t="s">
        <v>4838</v>
      </c>
      <c r="J3115" s="293" t="s">
        <v>4839</v>
      </c>
      <c r="K3115" s="293" t="s">
        <v>4737</v>
      </c>
      <c r="L3115" s="293" t="s">
        <v>4840</v>
      </c>
      <c r="M3115" s="293" t="s">
        <v>5161</v>
      </c>
      <c r="N3115" s="293"/>
      <c r="O3115" s="293" t="s">
        <v>18828</v>
      </c>
      <c r="P3115" s="293" t="s">
        <v>14136</v>
      </c>
      <c r="Q3115" s="293" t="s">
        <v>8502</v>
      </c>
    </row>
    <row r="3116" spans="1:17" x14ac:dyDescent="0.25">
      <c r="A3116" s="293" t="s">
        <v>14653</v>
      </c>
      <c r="B3116" s="293" t="s">
        <v>14376</v>
      </c>
      <c r="C3116" s="293" t="s">
        <v>14654</v>
      </c>
      <c r="D3116" s="293" t="s">
        <v>4750</v>
      </c>
      <c r="E3116" s="293" t="s">
        <v>14158</v>
      </c>
      <c r="F3116" s="293"/>
      <c r="G3116" s="291">
        <v>60</v>
      </c>
      <c r="H3116" s="292">
        <v>0</v>
      </c>
      <c r="I3116" s="293" t="s">
        <v>4838</v>
      </c>
      <c r="J3116" s="293" t="s">
        <v>4839</v>
      </c>
      <c r="K3116" s="293" t="s">
        <v>4737</v>
      </c>
      <c r="L3116" s="293" t="s">
        <v>4840</v>
      </c>
      <c r="M3116" s="293" t="s">
        <v>5166</v>
      </c>
      <c r="N3116" s="293"/>
      <c r="O3116" s="293" t="s">
        <v>18828</v>
      </c>
      <c r="P3116" s="293" t="s">
        <v>14136</v>
      </c>
      <c r="Q3116" s="293" t="s">
        <v>8502</v>
      </c>
    </row>
    <row r="3117" spans="1:17" x14ac:dyDescent="0.25">
      <c r="A3117" s="293" t="s">
        <v>14655</v>
      </c>
      <c r="B3117" s="293" t="s">
        <v>14376</v>
      </c>
      <c r="C3117" s="293" t="s">
        <v>14656</v>
      </c>
      <c r="D3117" s="293" t="s">
        <v>4750</v>
      </c>
      <c r="E3117" s="293" t="s">
        <v>14158</v>
      </c>
      <c r="F3117" s="293"/>
      <c r="G3117" s="291">
        <v>60</v>
      </c>
      <c r="H3117" s="292">
        <v>0</v>
      </c>
      <c r="I3117" s="293" t="s">
        <v>4838</v>
      </c>
      <c r="J3117" s="293" t="s">
        <v>4839</v>
      </c>
      <c r="K3117" s="293" t="s">
        <v>4737</v>
      </c>
      <c r="L3117" s="293" t="s">
        <v>4840</v>
      </c>
      <c r="M3117" s="293" t="s">
        <v>5230</v>
      </c>
      <c r="N3117" s="293"/>
      <c r="O3117" s="293" t="s">
        <v>18828</v>
      </c>
      <c r="P3117" s="293" t="s">
        <v>14136</v>
      </c>
      <c r="Q3117" s="293" t="s">
        <v>8502</v>
      </c>
    </row>
    <row r="3118" spans="1:17" x14ac:dyDescent="0.25">
      <c r="A3118" s="293" t="s">
        <v>14657</v>
      </c>
      <c r="B3118" s="293" t="s">
        <v>14373</v>
      </c>
      <c r="C3118" s="293" t="s">
        <v>14658</v>
      </c>
      <c r="D3118" s="293" t="s">
        <v>4750</v>
      </c>
      <c r="E3118" s="293" t="s">
        <v>14158</v>
      </c>
      <c r="F3118" s="293"/>
      <c r="G3118" s="291">
        <v>60</v>
      </c>
      <c r="H3118" s="292">
        <v>0</v>
      </c>
      <c r="I3118" s="293" t="s">
        <v>4850</v>
      </c>
      <c r="J3118" s="293" t="s">
        <v>4851</v>
      </c>
      <c r="K3118" s="293" t="s">
        <v>4737</v>
      </c>
      <c r="L3118" s="293" t="s">
        <v>4840</v>
      </c>
      <c r="M3118" s="293" t="s">
        <v>5202</v>
      </c>
      <c r="N3118" s="293"/>
      <c r="O3118" s="293" t="s">
        <v>18828</v>
      </c>
      <c r="P3118" s="293" t="s">
        <v>14136</v>
      </c>
      <c r="Q3118" s="293" t="s">
        <v>8502</v>
      </c>
    </row>
    <row r="3119" spans="1:17" x14ac:dyDescent="0.25">
      <c r="A3119" s="293" t="s">
        <v>14659</v>
      </c>
      <c r="B3119" s="293" t="s">
        <v>14376</v>
      </c>
      <c r="C3119" s="293" t="s">
        <v>14660</v>
      </c>
      <c r="D3119" s="293" t="s">
        <v>4750</v>
      </c>
      <c r="E3119" s="293" t="s">
        <v>14158</v>
      </c>
      <c r="F3119" s="293"/>
      <c r="G3119" s="291">
        <v>60</v>
      </c>
      <c r="H3119" s="292">
        <v>0</v>
      </c>
      <c r="I3119" s="293" t="s">
        <v>4838</v>
      </c>
      <c r="J3119" s="293" t="s">
        <v>4839</v>
      </c>
      <c r="K3119" s="293" t="s">
        <v>4737</v>
      </c>
      <c r="L3119" s="293" t="s">
        <v>4840</v>
      </c>
      <c r="M3119" s="293" t="s">
        <v>5161</v>
      </c>
      <c r="N3119" s="293"/>
      <c r="O3119" s="293" t="s">
        <v>18828</v>
      </c>
      <c r="P3119" s="293" t="s">
        <v>14136</v>
      </c>
      <c r="Q3119" s="293" t="s">
        <v>8502</v>
      </c>
    </row>
    <row r="3120" spans="1:17" x14ac:dyDescent="0.25">
      <c r="A3120" s="293" t="s">
        <v>14661</v>
      </c>
      <c r="B3120" s="293" t="s">
        <v>14373</v>
      </c>
      <c r="C3120" s="293" t="s">
        <v>14662</v>
      </c>
      <c r="D3120" s="293" t="s">
        <v>4750</v>
      </c>
      <c r="E3120" s="293" t="s">
        <v>14158</v>
      </c>
      <c r="F3120" s="293"/>
      <c r="G3120" s="291">
        <v>60</v>
      </c>
      <c r="H3120" s="292">
        <v>0</v>
      </c>
      <c r="I3120" s="293" t="s">
        <v>4850</v>
      </c>
      <c r="J3120" s="293" t="s">
        <v>4851</v>
      </c>
      <c r="K3120" s="293" t="s">
        <v>4737</v>
      </c>
      <c r="L3120" s="293" t="s">
        <v>4840</v>
      </c>
      <c r="M3120" s="293" t="s">
        <v>5202</v>
      </c>
      <c r="N3120" s="293"/>
      <c r="O3120" s="293" t="s">
        <v>18828</v>
      </c>
      <c r="P3120" s="293" t="s">
        <v>14136</v>
      </c>
      <c r="Q3120" s="293" t="s">
        <v>8502</v>
      </c>
    </row>
    <row r="3121" spans="1:17" x14ac:dyDescent="0.25">
      <c r="A3121" s="293" t="s">
        <v>14663</v>
      </c>
      <c r="B3121" s="293" t="s">
        <v>14376</v>
      </c>
      <c r="C3121" s="293" t="s">
        <v>14664</v>
      </c>
      <c r="D3121" s="293" t="s">
        <v>4750</v>
      </c>
      <c r="E3121" s="293" t="s">
        <v>14158</v>
      </c>
      <c r="F3121" s="293"/>
      <c r="G3121" s="291">
        <v>60</v>
      </c>
      <c r="H3121" s="292">
        <v>0</v>
      </c>
      <c r="I3121" s="293" t="s">
        <v>4838</v>
      </c>
      <c r="J3121" s="293" t="s">
        <v>4839</v>
      </c>
      <c r="K3121" s="293" t="s">
        <v>4737</v>
      </c>
      <c r="L3121" s="293" t="s">
        <v>4840</v>
      </c>
      <c r="M3121" s="293" t="s">
        <v>4909</v>
      </c>
      <c r="N3121" s="293"/>
      <c r="O3121" s="293" t="s">
        <v>18828</v>
      </c>
      <c r="P3121" s="293" t="s">
        <v>14136</v>
      </c>
      <c r="Q3121" s="293" t="s">
        <v>8502</v>
      </c>
    </row>
    <row r="3122" spans="1:17" x14ac:dyDescent="0.25">
      <c r="A3122" s="293" t="s">
        <v>14665</v>
      </c>
      <c r="B3122" s="293" t="s">
        <v>14376</v>
      </c>
      <c r="C3122" s="293" t="s">
        <v>14666</v>
      </c>
      <c r="D3122" s="293" t="s">
        <v>4750</v>
      </c>
      <c r="E3122" s="293" t="s">
        <v>14158</v>
      </c>
      <c r="F3122" s="293"/>
      <c r="G3122" s="291">
        <v>60</v>
      </c>
      <c r="H3122" s="292">
        <v>0</v>
      </c>
      <c r="I3122" s="293" t="s">
        <v>9482</v>
      </c>
      <c r="J3122" s="293" t="s">
        <v>9483</v>
      </c>
      <c r="K3122" s="293" t="s">
        <v>4737</v>
      </c>
      <c r="L3122" s="293" t="s">
        <v>4840</v>
      </c>
      <c r="M3122" s="293" t="s">
        <v>5175</v>
      </c>
      <c r="N3122" s="293"/>
      <c r="O3122" s="293" t="s">
        <v>18828</v>
      </c>
      <c r="P3122" s="293" t="s">
        <v>14136</v>
      </c>
      <c r="Q3122" s="293" t="s">
        <v>8502</v>
      </c>
    </row>
    <row r="3123" spans="1:17" x14ac:dyDescent="0.25">
      <c r="A3123" s="293" t="s">
        <v>14667</v>
      </c>
      <c r="B3123" s="293" t="s">
        <v>14376</v>
      </c>
      <c r="C3123" s="293" t="s">
        <v>14668</v>
      </c>
      <c r="D3123" s="293" t="s">
        <v>4750</v>
      </c>
      <c r="E3123" s="293" t="s">
        <v>14158</v>
      </c>
      <c r="F3123" s="293"/>
      <c r="G3123" s="291">
        <v>60</v>
      </c>
      <c r="H3123" s="292">
        <v>0</v>
      </c>
      <c r="I3123" s="293" t="s">
        <v>4850</v>
      </c>
      <c r="J3123" s="293" t="s">
        <v>4851</v>
      </c>
      <c r="K3123" s="293" t="s">
        <v>4737</v>
      </c>
      <c r="L3123" s="293" t="s">
        <v>4840</v>
      </c>
      <c r="M3123" s="293" t="s">
        <v>4852</v>
      </c>
      <c r="N3123" s="293"/>
      <c r="O3123" s="293" t="s">
        <v>18828</v>
      </c>
      <c r="P3123" s="293" t="s">
        <v>14136</v>
      </c>
      <c r="Q3123" s="293" t="s">
        <v>8502</v>
      </c>
    </row>
    <row r="3124" spans="1:17" x14ac:dyDescent="0.25">
      <c r="A3124" s="293" t="s">
        <v>14669</v>
      </c>
      <c r="B3124" s="293" t="s">
        <v>14373</v>
      </c>
      <c r="C3124" s="293" t="s">
        <v>14670</v>
      </c>
      <c r="D3124" s="293" t="s">
        <v>4750</v>
      </c>
      <c r="E3124" s="293" t="s">
        <v>14158</v>
      </c>
      <c r="F3124" s="293"/>
      <c r="G3124" s="291">
        <v>60</v>
      </c>
      <c r="H3124" s="292">
        <v>0</v>
      </c>
      <c r="I3124" s="293" t="s">
        <v>4850</v>
      </c>
      <c r="J3124" s="293" t="s">
        <v>4851</v>
      </c>
      <c r="K3124" s="293" t="s">
        <v>4737</v>
      </c>
      <c r="L3124" s="293" t="s">
        <v>4840</v>
      </c>
      <c r="M3124" s="293" t="s">
        <v>5333</v>
      </c>
      <c r="N3124" s="293"/>
      <c r="O3124" s="293" t="s">
        <v>18828</v>
      </c>
      <c r="P3124" s="293" t="s">
        <v>14136</v>
      </c>
      <c r="Q3124" s="293" t="s">
        <v>8502</v>
      </c>
    </row>
    <row r="3125" spans="1:17" x14ac:dyDescent="0.25">
      <c r="A3125" s="293" t="s">
        <v>14671</v>
      </c>
      <c r="B3125" s="293" t="s">
        <v>14376</v>
      </c>
      <c r="C3125" s="293" t="s">
        <v>14672</v>
      </c>
      <c r="D3125" s="293" t="s">
        <v>4750</v>
      </c>
      <c r="E3125" s="293" t="s">
        <v>14158</v>
      </c>
      <c r="F3125" s="293"/>
      <c r="G3125" s="291">
        <v>60</v>
      </c>
      <c r="H3125" s="292">
        <v>0</v>
      </c>
      <c r="I3125" s="293" t="s">
        <v>4838</v>
      </c>
      <c r="J3125" s="293" t="s">
        <v>4839</v>
      </c>
      <c r="K3125" s="293" t="s">
        <v>4737</v>
      </c>
      <c r="L3125" s="293" t="s">
        <v>4840</v>
      </c>
      <c r="M3125" s="293" t="s">
        <v>5230</v>
      </c>
      <c r="N3125" s="293"/>
      <c r="O3125" s="293" t="s">
        <v>18828</v>
      </c>
      <c r="P3125" s="293" t="s">
        <v>14136</v>
      </c>
      <c r="Q3125" s="293" t="s">
        <v>8502</v>
      </c>
    </row>
    <row r="3126" spans="1:17" x14ac:dyDescent="0.25">
      <c r="A3126" s="293" t="s">
        <v>14673</v>
      </c>
      <c r="B3126" s="293" t="s">
        <v>14376</v>
      </c>
      <c r="C3126" s="293" t="s">
        <v>14674</v>
      </c>
      <c r="D3126" s="293" t="s">
        <v>4750</v>
      </c>
      <c r="E3126" s="293" t="s">
        <v>14158</v>
      </c>
      <c r="F3126" s="293"/>
      <c r="G3126" s="291">
        <v>60</v>
      </c>
      <c r="H3126" s="292">
        <v>0</v>
      </c>
      <c r="I3126" s="293" t="s">
        <v>4838</v>
      </c>
      <c r="J3126" s="293" t="s">
        <v>4839</v>
      </c>
      <c r="K3126" s="293" t="s">
        <v>4737</v>
      </c>
      <c r="L3126" s="293" t="s">
        <v>4840</v>
      </c>
      <c r="M3126" s="293" t="s">
        <v>5161</v>
      </c>
      <c r="N3126" s="293"/>
      <c r="O3126" s="293" t="s">
        <v>18828</v>
      </c>
      <c r="P3126" s="293" t="s">
        <v>14136</v>
      </c>
      <c r="Q3126" s="293" t="s">
        <v>8502</v>
      </c>
    </row>
    <row r="3127" spans="1:17" x14ac:dyDescent="0.25">
      <c r="A3127" s="293" t="s">
        <v>14675</v>
      </c>
      <c r="B3127" s="293" t="s">
        <v>14376</v>
      </c>
      <c r="C3127" s="293" t="s">
        <v>14676</v>
      </c>
      <c r="D3127" s="293" t="s">
        <v>4750</v>
      </c>
      <c r="E3127" s="293" t="s">
        <v>14158</v>
      </c>
      <c r="F3127" s="293"/>
      <c r="G3127" s="291">
        <v>60</v>
      </c>
      <c r="H3127" s="292">
        <v>0</v>
      </c>
      <c r="I3127" s="293" t="s">
        <v>4850</v>
      </c>
      <c r="J3127" s="293" t="s">
        <v>4851</v>
      </c>
      <c r="K3127" s="293" t="s">
        <v>4737</v>
      </c>
      <c r="L3127" s="293" t="s">
        <v>4840</v>
      </c>
      <c r="M3127" s="293" t="s">
        <v>4852</v>
      </c>
      <c r="N3127" s="293"/>
      <c r="O3127" s="293" t="s">
        <v>18828</v>
      </c>
      <c r="P3127" s="293" t="s">
        <v>14136</v>
      </c>
      <c r="Q3127" s="293" t="s">
        <v>8502</v>
      </c>
    </row>
    <row r="3128" spans="1:17" x14ac:dyDescent="0.25">
      <c r="A3128" s="293" t="s">
        <v>14677</v>
      </c>
      <c r="B3128" s="293" t="s">
        <v>14376</v>
      </c>
      <c r="C3128" s="293" t="s">
        <v>14678</v>
      </c>
      <c r="D3128" s="293" t="s">
        <v>4750</v>
      </c>
      <c r="E3128" s="293" t="s">
        <v>14158</v>
      </c>
      <c r="F3128" s="293"/>
      <c r="G3128" s="291">
        <v>60</v>
      </c>
      <c r="H3128" s="292">
        <v>0</v>
      </c>
      <c r="I3128" s="293" t="s">
        <v>9482</v>
      </c>
      <c r="J3128" s="293" t="s">
        <v>9483</v>
      </c>
      <c r="K3128" s="293" t="s">
        <v>4737</v>
      </c>
      <c r="L3128" s="293" t="s">
        <v>4840</v>
      </c>
      <c r="M3128" s="293" t="s">
        <v>5175</v>
      </c>
      <c r="N3128" s="293"/>
      <c r="O3128" s="293" t="s">
        <v>18828</v>
      </c>
      <c r="P3128" s="293" t="s">
        <v>14136</v>
      </c>
      <c r="Q3128" s="293" t="s">
        <v>8502</v>
      </c>
    </row>
    <row r="3129" spans="1:17" x14ac:dyDescent="0.25">
      <c r="A3129" s="293" t="s">
        <v>14679</v>
      </c>
      <c r="B3129" s="293" t="s">
        <v>14376</v>
      </c>
      <c r="C3129" s="293" t="s">
        <v>14680</v>
      </c>
      <c r="D3129" s="293" t="s">
        <v>4750</v>
      </c>
      <c r="E3129" s="293" t="s">
        <v>14158</v>
      </c>
      <c r="F3129" s="293"/>
      <c r="G3129" s="291">
        <v>60</v>
      </c>
      <c r="H3129" s="292">
        <v>0</v>
      </c>
      <c r="I3129" s="293" t="s">
        <v>4838</v>
      </c>
      <c r="J3129" s="293" t="s">
        <v>4839</v>
      </c>
      <c r="K3129" s="293" t="s">
        <v>4737</v>
      </c>
      <c r="L3129" s="293" t="s">
        <v>4840</v>
      </c>
      <c r="M3129" s="293" t="s">
        <v>5161</v>
      </c>
      <c r="N3129" s="293"/>
      <c r="O3129" s="293" t="s">
        <v>18828</v>
      </c>
      <c r="P3129" s="293" t="s">
        <v>14136</v>
      </c>
      <c r="Q3129" s="293" t="s">
        <v>8502</v>
      </c>
    </row>
    <row r="3130" spans="1:17" x14ac:dyDescent="0.25">
      <c r="A3130" s="293" t="s">
        <v>14681</v>
      </c>
      <c r="B3130" s="293" t="s">
        <v>14376</v>
      </c>
      <c r="C3130" s="293" t="s">
        <v>14682</v>
      </c>
      <c r="D3130" s="293" t="s">
        <v>4750</v>
      </c>
      <c r="E3130" s="293" t="s">
        <v>14158</v>
      </c>
      <c r="F3130" s="293"/>
      <c r="G3130" s="291">
        <v>60</v>
      </c>
      <c r="H3130" s="292">
        <v>0</v>
      </c>
      <c r="I3130" s="293" t="s">
        <v>4838</v>
      </c>
      <c r="J3130" s="293" t="s">
        <v>4839</v>
      </c>
      <c r="K3130" s="293" t="s">
        <v>4737</v>
      </c>
      <c r="L3130" s="293" t="s">
        <v>4840</v>
      </c>
      <c r="M3130" s="293" t="s">
        <v>5166</v>
      </c>
      <c r="N3130" s="293"/>
      <c r="O3130" s="293" t="s">
        <v>18828</v>
      </c>
      <c r="P3130" s="293" t="s">
        <v>14136</v>
      </c>
      <c r="Q3130" s="293" t="s">
        <v>8502</v>
      </c>
    </row>
    <row r="3131" spans="1:17" x14ac:dyDescent="0.25">
      <c r="A3131" s="293" t="s">
        <v>14683</v>
      </c>
      <c r="B3131" s="293" t="s">
        <v>14370</v>
      </c>
      <c r="C3131" s="293" t="s">
        <v>14684</v>
      </c>
      <c r="D3131" s="293"/>
      <c r="E3131" s="293" t="s">
        <v>14138</v>
      </c>
      <c r="F3131" s="293" t="s">
        <v>4750</v>
      </c>
      <c r="G3131" s="291">
        <v>60</v>
      </c>
      <c r="H3131" s="292">
        <v>0</v>
      </c>
      <c r="I3131" s="293" t="s">
        <v>4746</v>
      </c>
      <c r="J3131" s="293" t="s">
        <v>4747</v>
      </c>
      <c r="K3131" s="293" t="s">
        <v>4737</v>
      </c>
      <c r="L3131" s="293" t="s">
        <v>4738</v>
      </c>
      <c r="M3131" s="293" t="s">
        <v>5328</v>
      </c>
      <c r="N3131" s="293"/>
      <c r="O3131" s="293" t="s">
        <v>18828</v>
      </c>
      <c r="P3131" s="293" t="s">
        <v>14136</v>
      </c>
      <c r="Q3131" s="293" t="s">
        <v>4741</v>
      </c>
    </row>
    <row r="3132" spans="1:17" x14ac:dyDescent="0.25">
      <c r="A3132" s="293" t="s">
        <v>14685</v>
      </c>
      <c r="B3132" s="293" t="s">
        <v>14376</v>
      </c>
      <c r="C3132" s="293" t="s">
        <v>14686</v>
      </c>
      <c r="D3132" s="293" t="s">
        <v>4750</v>
      </c>
      <c r="E3132" s="293" t="s">
        <v>14158</v>
      </c>
      <c r="F3132" s="293"/>
      <c r="G3132" s="291">
        <v>60</v>
      </c>
      <c r="H3132" s="292">
        <v>0</v>
      </c>
      <c r="I3132" s="293" t="s">
        <v>4850</v>
      </c>
      <c r="J3132" s="293" t="s">
        <v>4851</v>
      </c>
      <c r="K3132" s="293" t="s">
        <v>4737</v>
      </c>
      <c r="L3132" s="293" t="s">
        <v>4840</v>
      </c>
      <c r="M3132" s="293" t="s">
        <v>4852</v>
      </c>
      <c r="N3132" s="293"/>
      <c r="O3132" s="293" t="s">
        <v>18828</v>
      </c>
      <c r="P3132" s="293" t="s">
        <v>14136</v>
      </c>
      <c r="Q3132" s="293" t="s">
        <v>8502</v>
      </c>
    </row>
    <row r="3133" spans="1:17" x14ac:dyDescent="0.25">
      <c r="A3133" s="293" t="s">
        <v>14687</v>
      </c>
      <c r="B3133" s="293" t="s">
        <v>14376</v>
      </c>
      <c r="C3133" s="293" t="s">
        <v>14688</v>
      </c>
      <c r="D3133" s="293" t="s">
        <v>4750</v>
      </c>
      <c r="E3133" s="293" t="s">
        <v>14158</v>
      </c>
      <c r="F3133" s="293"/>
      <c r="G3133" s="291">
        <v>60</v>
      </c>
      <c r="H3133" s="292">
        <v>0</v>
      </c>
      <c r="I3133" s="293" t="s">
        <v>9482</v>
      </c>
      <c r="J3133" s="293" t="s">
        <v>9483</v>
      </c>
      <c r="K3133" s="293" t="s">
        <v>4737</v>
      </c>
      <c r="L3133" s="293" t="s">
        <v>4840</v>
      </c>
      <c r="M3133" s="293" t="s">
        <v>5175</v>
      </c>
      <c r="N3133" s="293"/>
      <c r="O3133" s="293" t="s">
        <v>18828</v>
      </c>
      <c r="P3133" s="293" t="s">
        <v>14136</v>
      </c>
      <c r="Q3133" s="293" t="s">
        <v>8502</v>
      </c>
    </row>
    <row r="3134" spans="1:17" x14ac:dyDescent="0.25">
      <c r="A3134" s="293" t="s">
        <v>14689</v>
      </c>
      <c r="B3134" s="293" t="s">
        <v>14376</v>
      </c>
      <c r="C3134" s="293" t="s">
        <v>14690</v>
      </c>
      <c r="D3134" s="293" t="s">
        <v>4750</v>
      </c>
      <c r="E3134" s="293" t="s">
        <v>14158</v>
      </c>
      <c r="F3134" s="293"/>
      <c r="G3134" s="291">
        <v>60</v>
      </c>
      <c r="H3134" s="292">
        <v>0</v>
      </c>
      <c r="I3134" s="293" t="s">
        <v>9482</v>
      </c>
      <c r="J3134" s="293" t="s">
        <v>9483</v>
      </c>
      <c r="K3134" s="293" t="s">
        <v>4737</v>
      </c>
      <c r="L3134" s="293" t="s">
        <v>4840</v>
      </c>
      <c r="M3134" s="293" t="s">
        <v>5175</v>
      </c>
      <c r="N3134" s="293"/>
      <c r="O3134" s="293" t="s">
        <v>18828</v>
      </c>
      <c r="P3134" s="293" t="s">
        <v>14136</v>
      </c>
      <c r="Q3134" s="293" t="s">
        <v>8502</v>
      </c>
    </row>
    <row r="3135" spans="1:17" x14ac:dyDescent="0.25">
      <c r="A3135" s="293" t="s">
        <v>14691</v>
      </c>
      <c r="B3135" s="293" t="s">
        <v>14376</v>
      </c>
      <c r="C3135" s="293" t="s">
        <v>14692</v>
      </c>
      <c r="D3135" s="293" t="s">
        <v>4750</v>
      </c>
      <c r="E3135" s="293" t="s">
        <v>14158</v>
      </c>
      <c r="F3135" s="293"/>
      <c r="G3135" s="291">
        <v>60</v>
      </c>
      <c r="H3135" s="292">
        <v>0</v>
      </c>
      <c r="I3135" s="293" t="s">
        <v>9482</v>
      </c>
      <c r="J3135" s="293" t="s">
        <v>9483</v>
      </c>
      <c r="K3135" s="293" t="s">
        <v>4737</v>
      </c>
      <c r="L3135" s="293" t="s">
        <v>4840</v>
      </c>
      <c r="M3135" s="293" t="s">
        <v>4999</v>
      </c>
      <c r="N3135" s="293"/>
      <c r="O3135" s="293" t="s">
        <v>18828</v>
      </c>
      <c r="P3135" s="293" t="s">
        <v>14136</v>
      </c>
      <c r="Q3135" s="293" t="s">
        <v>8502</v>
      </c>
    </row>
    <row r="3136" spans="1:17" x14ac:dyDescent="0.25">
      <c r="A3136" s="293" t="s">
        <v>14693</v>
      </c>
      <c r="B3136" s="293" t="s">
        <v>14373</v>
      </c>
      <c r="C3136" s="293" t="s">
        <v>14694</v>
      </c>
      <c r="D3136" s="293" t="s">
        <v>4750</v>
      </c>
      <c r="E3136" s="293" t="s">
        <v>14158</v>
      </c>
      <c r="F3136" s="293"/>
      <c r="G3136" s="291">
        <v>60</v>
      </c>
      <c r="H3136" s="292">
        <v>0</v>
      </c>
      <c r="I3136" s="293" t="s">
        <v>4850</v>
      </c>
      <c r="J3136" s="293" t="s">
        <v>4851</v>
      </c>
      <c r="K3136" s="293" t="s">
        <v>4737</v>
      </c>
      <c r="L3136" s="293" t="s">
        <v>4840</v>
      </c>
      <c r="M3136" s="293" t="s">
        <v>5202</v>
      </c>
      <c r="N3136" s="293"/>
      <c r="O3136" s="293" t="s">
        <v>18828</v>
      </c>
      <c r="P3136" s="293" t="s">
        <v>14136</v>
      </c>
      <c r="Q3136" s="293" t="s">
        <v>8502</v>
      </c>
    </row>
    <row r="3137" spans="1:17" x14ac:dyDescent="0.25">
      <c r="A3137" s="293" t="s">
        <v>14695</v>
      </c>
      <c r="B3137" s="293" t="s">
        <v>14376</v>
      </c>
      <c r="C3137" s="293" t="s">
        <v>14696</v>
      </c>
      <c r="D3137" s="293" t="s">
        <v>4750</v>
      </c>
      <c r="E3137" s="293" t="s">
        <v>14158</v>
      </c>
      <c r="F3137" s="293"/>
      <c r="G3137" s="291">
        <v>60</v>
      </c>
      <c r="H3137" s="292">
        <v>0</v>
      </c>
      <c r="I3137" s="293" t="s">
        <v>4838</v>
      </c>
      <c r="J3137" s="293" t="s">
        <v>4839</v>
      </c>
      <c r="K3137" s="293" t="s">
        <v>4737</v>
      </c>
      <c r="L3137" s="293" t="s">
        <v>4840</v>
      </c>
      <c r="M3137" s="293" t="s">
        <v>5166</v>
      </c>
      <c r="N3137" s="293"/>
      <c r="O3137" s="293" t="s">
        <v>18828</v>
      </c>
      <c r="P3137" s="293" t="s">
        <v>14136</v>
      </c>
      <c r="Q3137" s="293" t="s">
        <v>8502</v>
      </c>
    </row>
    <row r="3138" spans="1:17" x14ac:dyDescent="0.25">
      <c r="A3138" s="293" t="s">
        <v>14697</v>
      </c>
      <c r="B3138" s="293" t="s">
        <v>14376</v>
      </c>
      <c r="C3138" s="293" t="s">
        <v>14698</v>
      </c>
      <c r="D3138" s="293" t="s">
        <v>4750</v>
      </c>
      <c r="E3138" s="293" t="s">
        <v>14158</v>
      </c>
      <c r="F3138" s="293"/>
      <c r="G3138" s="291">
        <v>60</v>
      </c>
      <c r="H3138" s="292">
        <v>0</v>
      </c>
      <c r="I3138" s="293" t="s">
        <v>4838</v>
      </c>
      <c r="J3138" s="293" t="s">
        <v>4839</v>
      </c>
      <c r="K3138" s="293" t="s">
        <v>4737</v>
      </c>
      <c r="L3138" s="293" t="s">
        <v>4840</v>
      </c>
      <c r="M3138" s="293" t="s">
        <v>5166</v>
      </c>
      <c r="N3138" s="293"/>
      <c r="O3138" s="293" t="s">
        <v>18828</v>
      </c>
      <c r="P3138" s="293" t="s">
        <v>14136</v>
      </c>
      <c r="Q3138" s="293" t="s">
        <v>8502</v>
      </c>
    </row>
    <row r="3139" spans="1:17" x14ac:dyDescent="0.25">
      <c r="A3139" s="293" t="s">
        <v>14699</v>
      </c>
      <c r="B3139" s="293" t="s">
        <v>14370</v>
      </c>
      <c r="C3139" s="293" t="s">
        <v>14700</v>
      </c>
      <c r="D3139" s="293"/>
      <c r="E3139" s="293" t="s">
        <v>14138</v>
      </c>
      <c r="F3139" s="293" t="s">
        <v>4750</v>
      </c>
      <c r="G3139" s="291">
        <v>60</v>
      </c>
      <c r="H3139" s="292">
        <v>0</v>
      </c>
      <c r="I3139" s="293" t="s">
        <v>4755</v>
      </c>
      <c r="J3139" s="293" t="s">
        <v>4756</v>
      </c>
      <c r="K3139" s="293" t="s">
        <v>4737</v>
      </c>
      <c r="L3139" s="293" t="s">
        <v>4738</v>
      </c>
      <c r="M3139" s="293" t="s">
        <v>4785</v>
      </c>
      <c r="N3139" s="293"/>
      <c r="O3139" s="293" t="s">
        <v>18828</v>
      </c>
      <c r="P3139" s="293" t="s">
        <v>14136</v>
      </c>
      <c r="Q3139" s="293" t="s">
        <v>4741</v>
      </c>
    </row>
    <row r="3140" spans="1:17" x14ac:dyDescent="0.25">
      <c r="A3140" s="293" t="s">
        <v>14701</v>
      </c>
      <c r="B3140" s="293" t="s">
        <v>14370</v>
      </c>
      <c r="C3140" s="293" t="s">
        <v>14702</v>
      </c>
      <c r="D3140" s="293"/>
      <c r="E3140" s="293" t="s">
        <v>14138</v>
      </c>
      <c r="F3140" s="293" t="s">
        <v>4750</v>
      </c>
      <c r="G3140" s="291">
        <v>60</v>
      </c>
      <c r="H3140" s="292">
        <v>0</v>
      </c>
      <c r="I3140" s="293" t="s">
        <v>4788</v>
      </c>
      <c r="J3140" s="293" t="s">
        <v>4789</v>
      </c>
      <c r="K3140" s="293" t="s">
        <v>4737</v>
      </c>
      <c r="L3140" s="293" t="s">
        <v>4738</v>
      </c>
      <c r="M3140" s="293" t="s">
        <v>6447</v>
      </c>
      <c r="N3140" s="293"/>
      <c r="O3140" s="293" t="s">
        <v>18828</v>
      </c>
      <c r="P3140" s="293" t="s">
        <v>14136</v>
      </c>
      <c r="Q3140" s="293" t="s">
        <v>4741</v>
      </c>
    </row>
    <row r="3141" spans="1:17" x14ac:dyDescent="0.25">
      <c r="A3141" s="293" t="s">
        <v>14703</v>
      </c>
      <c r="B3141" s="293" t="s">
        <v>14376</v>
      </c>
      <c r="C3141" s="293" t="s">
        <v>14704</v>
      </c>
      <c r="D3141" s="293" t="s">
        <v>4750</v>
      </c>
      <c r="E3141" s="293" t="s">
        <v>14158</v>
      </c>
      <c r="F3141" s="293"/>
      <c r="G3141" s="291">
        <v>60</v>
      </c>
      <c r="H3141" s="292">
        <v>0</v>
      </c>
      <c r="I3141" s="293" t="s">
        <v>4838</v>
      </c>
      <c r="J3141" s="293" t="s">
        <v>4839</v>
      </c>
      <c r="K3141" s="293" t="s">
        <v>4737</v>
      </c>
      <c r="L3141" s="293" t="s">
        <v>4840</v>
      </c>
      <c r="M3141" s="293" t="s">
        <v>5161</v>
      </c>
      <c r="N3141" s="293"/>
      <c r="O3141" s="293" t="s">
        <v>18828</v>
      </c>
      <c r="P3141" s="293" t="s">
        <v>14136</v>
      </c>
      <c r="Q3141" s="293" t="s">
        <v>8502</v>
      </c>
    </row>
    <row r="3142" spans="1:17" x14ac:dyDescent="0.25">
      <c r="A3142" s="293" t="s">
        <v>14705</v>
      </c>
      <c r="B3142" s="293" t="s">
        <v>14376</v>
      </c>
      <c r="C3142" s="293" t="s">
        <v>14706</v>
      </c>
      <c r="D3142" s="293" t="s">
        <v>4750</v>
      </c>
      <c r="E3142" s="293" t="s">
        <v>14158</v>
      </c>
      <c r="F3142" s="293"/>
      <c r="G3142" s="291">
        <v>60</v>
      </c>
      <c r="H3142" s="292">
        <v>0</v>
      </c>
      <c r="I3142" s="293" t="s">
        <v>4838</v>
      </c>
      <c r="J3142" s="293" t="s">
        <v>4839</v>
      </c>
      <c r="K3142" s="293" t="s">
        <v>4737</v>
      </c>
      <c r="L3142" s="293" t="s">
        <v>4840</v>
      </c>
      <c r="M3142" s="293" t="s">
        <v>5230</v>
      </c>
      <c r="N3142" s="293"/>
      <c r="O3142" s="293" t="s">
        <v>18828</v>
      </c>
      <c r="P3142" s="293" t="s">
        <v>14136</v>
      </c>
      <c r="Q3142" s="293" t="s">
        <v>8502</v>
      </c>
    </row>
    <row r="3143" spans="1:17" x14ac:dyDescent="0.25">
      <c r="A3143" s="293" t="s">
        <v>14707</v>
      </c>
      <c r="B3143" s="293" t="s">
        <v>14376</v>
      </c>
      <c r="C3143" s="293" t="s">
        <v>14708</v>
      </c>
      <c r="D3143" s="293" t="s">
        <v>4750</v>
      </c>
      <c r="E3143" s="293" t="s">
        <v>14158</v>
      </c>
      <c r="F3143" s="293"/>
      <c r="G3143" s="291">
        <v>60</v>
      </c>
      <c r="H3143" s="292">
        <v>0</v>
      </c>
      <c r="I3143" s="293" t="s">
        <v>4850</v>
      </c>
      <c r="J3143" s="293" t="s">
        <v>4851</v>
      </c>
      <c r="K3143" s="293" t="s">
        <v>4737</v>
      </c>
      <c r="L3143" s="293" t="s">
        <v>4840</v>
      </c>
      <c r="M3143" s="293" t="s">
        <v>4852</v>
      </c>
      <c r="N3143" s="293"/>
      <c r="O3143" s="293" t="s">
        <v>18828</v>
      </c>
      <c r="P3143" s="293" t="s">
        <v>14136</v>
      </c>
      <c r="Q3143" s="293" t="s">
        <v>8502</v>
      </c>
    </row>
    <row r="3144" spans="1:17" x14ac:dyDescent="0.25">
      <c r="A3144" s="293" t="s">
        <v>14709</v>
      </c>
      <c r="B3144" s="293" t="s">
        <v>14376</v>
      </c>
      <c r="C3144" s="293" t="s">
        <v>14710</v>
      </c>
      <c r="D3144" s="293" t="s">
        <v>4750</v>
      </c>
      <c r="E3144" s="293" t="s">
        <v>14158</v>
      </c>
      <c r="F3144" s="293"/>
      <c r="G3144" s="291">
        <v>60</v>
      </c>
      <c r="H3144" s="292">
        <v>0</v>
      </c>
      <c r="I3144" s="293" t="s">
        <v>9482</v>
      </c>
      <c r="J3144" s="293" t="s">
        <v>9483</v>
      </c>
      <c r="K3144" s="293" t="s">
        <v>4737</v>
      </c>
      <c r="L3144" s="293" t="s">
        <v>4840</v>
      </c>
      <c r="M3144" s="293" t="s">
        <v>5220</v>
      </c>
      <c r="N3144" s="293"/>
      <c r="O3144" s="293" t="s">
        <v>18828</v>
      </c>
      <c r="P3144" s="293" t="s">
        <v>14136</v>
      </c>
      <c r="Q3144" s="293" t="s">
        <v>8502</v>
      </c>
    </row>
    <row r="3145" spans="1:17" x14ac:dyDescent="0.25">
      <c r="A3145" s="293" t="s">
        <v>14711</v>
      </c>
      <c r="B3145" s="293" t="s">
        <v>14373</v>
      </c>
      <c r="C3145" s="293" t="s">
        <v>14662</v>
      </c>
      <c r="D3145" s="293" t="s">
        <v>4750</v>
      </c>
      <c r="E3145" s="293" t="s">
        <v>14158</v>
      </c>
      <c r="F3145" s="293"/>
      <c r="G3145" s="291">
        <v>60</v>
      </c>
      <c r="H3145" s="292">
        <v>0</v>
      </c>
      <c r="I3145" s="293" t="s">
        <v>4850</v>
      </c>
      <c r="J3145" s="293" t="s">
        <v>4851</v>
      </c>
      <c r="K3145" s="293" t="s">
        <v>4737</v>
      </c>
      <c r="L3145" s="293" t="s">
        <v>4840</v>
      </c>
      <c r="M3145" s="293" t="s">
        <v>5202</v>
      </c>
      <c r="N3145" s="293"/>
      <c r="O3145" s="293" t="s">
        <v>18828</v>
      </c>
      <c r="P3145" s="293" t="s">
        <v>14136</v>
      </c>
      <c r="Q3145" s="293" t="s">
        <v>8502</v>
      </c>
    </row>
    <row r="3146" spans="1:17" x14ac:dyDescent="0.25">
      <c r="A3146" s="293" t="s">
        <v>14712</v>
      </c>
      <c r="B3146" s="293" t="s">
        <v>14376</v>
      </c>
      <c r="C3146" s="293" t="s">
        <v>14713</v>
      </c>
      <c r="D3146" s="293" t="s">
        <v>4750</v>
      </c>
      <c r="E3146" s="293" t="s">
        <v>14158</v>
      </c>
      <c r="F3146" s="293"/>
      <c r="G3146" s="291">
        <v>60</v>
      </c>
      <c r="H3146" s="292">
        <v>0</v>
      </c>
      <c r="I3146" s="293" t="s">
        <v>9482</v>
      </c>
      <c r="J3146" s="293" t="s">
        <v>9483</v>
      </c>
      <c r="K3146" s="293" t="s">
        <v>4737</v>
      </c>
      <c r="L3146" s="293" t="s">
        <v>4840</v>
      </c>
      <c r="M3146" s="293" t="s">
        <v>4999</v>
      </c>
      <c r="N3146" s="293"/>
      <c r="O3146" s="293" t="s">
        <v>18828</v>
      </c>
      <c r="P3146" s="293" t="s">
        <v>14136</v>
      </c>
      <c r="Q3146" s="293" t="s">
        <v>8502</v>
      </c>
    </row>
    <row r="3147" spans="1:17" x14ac:dyDescent="0.25">
      <c r="A3147" s="293" t="s">
        <v>14714</v>
      </c>
      <c r="B3147" s="293" t="s">
        <v>14376</v>
      </c>
      <c r="C3147" s="293" t="s">
        <v>14715</v>
      </c>
      <c r="D3147" s="293" t="s">
        <v>4750</v>
      </c>
      <c r="E3147" s="293" t="s">
        <v>14158</v>
      </c>
      <c r="F3147" s="293"/>
      <c r="G3147" s="291">
        <v>60</v>
      </c>
      <c r="H3147" s="292">
        <v>0</v>
      </c>
      <c r="I3147" s="293" t="s">
        <v>9482</v>
      </c>
      <c r="J3147" s="293" t="s">
        <v>9483</v>
      </c>
      <c r="K3147" s="293" t="s">
        <v>4737</v>
      </c>
      <c r="L3147" s="293" t="s">
        <v>4840</v>
      </c>
      <c r="M3147" s="293" t="s">
        <v>4841</v>
      </c>
      <c r="N3147" s="293"/>
      <c r="O3147" s="293" t="s">
        <v>18828</v>
      </c>
      <c r="P3147" s="293" t="s">
        <v>14136</v>
      </c>
      <c r="Q3147" s="293" t="s">
        <v>8502</v>
      </c>
    </row>
    <row r="3148" spans="1:17" x14ac:dyDescent="0.25">
      <c r="A3148" s="293" t="s">
        <v>14716</v>
      </c>
      <c r="B3148" s="293" t="s">
        <v>14376</v>
      </c>
      <c r="C3148" s="293" t="s">
        <v>14717</v>
      </c>
      <c r="D3148" s="293" t="s">
        <v>4750</v>
      </c>
      <c r="E3148" s="293" t="s">
        <v>14158</v>
      </c>
      <c r="F3148" s="293"/>
      <c r="G3148" s="291">
        <v>60</v>
      </c>
      <c r="H3148" s="292">
        <v>0</v>
      </c>
      <c r="I3148" s="293" t="s">
        <v>4838</v>
      </c>
      <c r="J3148" s="293" t="s">
        <v>4839</v>
      </c>
      <c r="K3148" s="293" t="s">
        <v>4737</v>
      </c>
      <c r="L3148" s="293" t="s">
        <v>4840</v>
      </c>
      <c r="M3148" s="293" t="s">
        <v>4909</v>
      </c>
      <c r="N3148" s="293"/>
      <c r="O3148" s="293" t="s">
        <v>18828</v>
      </c>
      <c r="P3148" s="293" t="s">
        <v>14136</v>
      </c>
      <c r="Q3148" s="293" t="s">
        <v>8502</v>
      </c>
    </row>
    <row r="3149" spans="1:17" x14ac:dyDescent="0.25">
      <c r="A3149" s="293" t="s">
        <v>14718</v>
      </c>
      <c r="B3149" s="293" t="s">
        <v>14719</v>
      </c>
      <c r="C3149" s="293" t="s">
        <v>14720</v>
      </c>
      <c r="D3149" s="293" t="s">
        <v>4750</v>
      </c>
      <c r="E3149" s="293" t="s">
        <v>14158</v>
      </c>
      <c r="F3149" s="293"/>
      <c r="G3149" s="291">
        <v>60</v>
      </c>
      <c r="H3149" s="292">
        <v>0</v>
      </c>
      <c r="I3149" s="293" t="s">
        <v>4838</v>
      </c>
      <c r="J3149" s="293" t="s">
        <v>4839</v>
      </c>
      <c r="K3149" s="293" t="s">
        <v>4737</v>
      </c>
      <c r="L3149" s="293" t="s">
        <v>4840</v>
      </c>
      <c r="M3149" s="293" t="s">
        <v>5161</v>
      </c>
      <c r="N3149" s="293"/>
      <c r="O3149" s="293" t="s">
        <v>18828</v>
      </c>
      <c r="P3149" s="293" t="s">
        <v>14136</v>
      </c>
      <c r="Q3149" s="293" t="s">
        <v>8502</v>
      </c>
    </row>
    <row r="3150" spans="1:17" x14ac:dyDescent="0.25">
      <c r="A3150" s="293" t="s">
        <v>14721</v>
      </c>
      <c r="B3150" s="293" t="s">
        <v>14376</v>
      </c>
      <c r="C3150" s="293" t="s">
        <v>14722</v>
      </c>
      <c r="D3150" s="293" t="s">
        <v>4750</v>
      </c>
      <c r="E3150" s="293" t="s">
        <v>14158</v>
      </c>
      <c r="F3150" s="293"/>
      <c r="G3150" s="291">
        <v>60</v>
      </c>
      <c r="H3150" s="292">
        <v>0</v>
      </c>
      <c r="I3150" s="293" t="s">
        <v>4838</v>
      </c>
      <c r="J3150" s="293" t="s">
        <v>4839</v>
      </c>
      <c r="K3150" s="293" t="s">
        <v>4737</v>
      </c>
      <c r="L3150" s="293" t="s">
        <v>4840</v>
      </c>
      <c r="M3150" s="293" t="s">
        <v>5161</v>
      </c>
      <c r="N3150" s="293"/>
      <c r="O3150" s="293" t="s">
        <v>18828</v>
      </c>
      <c r="P3150" s="293" t="s">
        <v>14136</v>
      </c>
      <c r="Q3150" s="293" t="s">
        <v>8502</v>
      </c>
    </row>
    <row r="3151" spans="1:17" x14ac:dyDescent="0.25">
      <c r="A3151" s="293" t="s">
        <v>14723</v>
      </c>
      <c r="B3151" s="293" t="s">
        <v>14376</v>
      </c>
      <c r="C3151" s="293" t="s">
        <v>14724</v>
      </c>
      <c r="D3151" s="293" t="s">
        <v>4750</v>
      </c>
      <c r="E3151" s="293" t="s">
        <v>14158</v>
      </c>
      <c r="F3151" s="293"/>
      <c r="G3151" s="291">
        <v>60</v>
      </c>
      <c r="H3151" s="292">
        <v>0</v>
      </c>
      <c r="I3151" s="293" t="s">
        <v>4838</v>
      </c>
      <c r="J3151" s="293" t="s">
        <v>4839</v>
      </c>
      <c r="K3151" s="293" t="s">
        <v>4737</v>
      </c>
      <c r="L3151" s="293" t="s">
        <v>4840</v>
      </c>
      <c r="M3151" s="293" t="s">
        <v>5166</v>
      </c>
      <c r="N3151" s="293"/>
      <c r="O3151" s="293" t="s">
        <v>18828</v>
      </c>
      <c r="P3151" s="293" t="s">
        <v>14136</v>
      </c>
      <c r="Q3151" s="293" t="s">
        <v>8502</v>
      </c>
    </row>
    <row r="3152" spans="1:17" x14ac:dyDescent="0.25">
      <c r="A3152" s="293" t="s">
        <v>14725</v>
      </c>
      <c r="B3152" s="293" t="s">
        <v>14376</v>
      </c>
      <c r="C3152" s="293" t="s">
        <v>14726</v>
      </c>
      <c r="D3152" s="293" t="s">
        <v>4750</v>
      </c>
      <c r="E3152" s="293" t="s">
        <v>14158</v>
      </c>
      <c r="F3152" s="293"/>
      <c r="G3152" s="291">
        <v>60</v>
      </c>
      <c r="H3152" s="292">
        <v>0</v>
      </c>
      <c r="I3152" s="293" t="s">
        <v>4838</v>
      </c>
      <c r="J3152" s="293" t="s">
        <v>4839</v>
      </c>
      <c r="K3152" s="293" t="s">
        <v>4737</v>
      </c>
      <c r="L3152" s="293" t="s">
        <v>4840</v>
      </c>
      <c r="M3152" s="293" t="s">
        <v>4909</v>
      </c>
      <c r="N3152" s="293"/>
      <c r="O3152" s="293" t="s">
        <v>18828</v>
      </c>
      <c r="P3152" s="293" t="s">
        <v>14136</v>
      </c>
      <c r="Q3152" s="293" t="s">
        <v>8502</v>
      </c>
    </row>
    <row r="3153" spans="1:17" x14ac:dyDescent="0.25">
      <c r="A3153" s="293" t="s">
        <v>14727</v>
      </c>
      <c r="B3153" s="293" t="s">
        <v>14373</v>
      </c>
      <c r="C3153" s="293" t="s">
        <v>14728</v>
      </c>
      <c r="D3153" s="293" t="s">
        <v>4750</v>
      </c>
      <c r="E3153" s="293" t="s">
        <v>14158</v>
      </c>
      <c r="F3153" s="293"/>
      <c r="G3153" s="291">
        <v>60</v>
      </c>
      <c r="H3153" s="292">
        <v>0</v>
      </c>
      <c r="I3153" s="293" t="s">
        <v>4850</v>
      </c>
      <c r="J3153" s="293" t="s">
        <v>4851</v>
      </c>
      <c r="K3153" s="293" t="s">
        <v>4737</v>
      </c>
      <c r="L3153" s="293" t="s">
        <v>4840</v>
      </c>
      <c r="M3153" s="293" t="s">
        <v>5333</v>
      </c>
      <c r="N3153" s="293"/>
      <c r="O3153" s="293" t="s">
        <v>18828</v>
      </c>
      <c r="P3153" s="293" t="s">
        <v>14136</v>
      </c>
      <c r="Q3153" s="293" t="s">
        <v>8502</v>
      </c>
    </row>
    <row r="3154" spans="1:17" x14ac:dyDescent="0.25">
      <c r="A3154" s="293" t="s">
        <v>14729</v>
      </c>
      <c r="B3154" s="293" t="s">
        <v>14376</v>
      </c>
      <c r="C3154" s="293" t="s">
        <v>14730</v>
      </c>
      <c r="D3154" s="293" t="s">
        <v>4750</v>
      </c>
      <c r="E3154" s="293" t="s">
        <v>14158</v>
      </c>
      <c r="F3154" s="293"/>
      <c r="G3154" s="291">
        <v>60</v>
      </c>
      <c r="H3154" s="292">
        <v>0</v>
      </c>
      <c r="I3154" s="293" t="s">
        <v>4838</v>
      </c>
      <c r="J3154" s="293" t="s">
        <v>4839</v>
      </c>
      <c r="K3154" s="293" t="s">
        <v>4737</v>
      </c>
      <c r="L3154" s="293" t="s">
        <v>4840</v>
      </c>
      <c r="M3154" s="293" t="s">
        <v>5230</v>
      </c>
      <c r="N3154" s="293"/>
      <c r="O3154" s="293" t="s">
        <v>18828</v>
      </c>
      <c r="P3154" s="293" t="s">
        <v>14136</v>
      </c>
      <c r="Q3154" s="293" t="s">
        <v>8502</v>
      </c>
    </row>
    <row r="3155" spans="1:17" x14ac:dyDescent="0.25">
      <c r="A3155" s="293" t="s">
        <v>14731</v>
      </c>
      <c r="B3155" s="293" t="s">
        <v>14376</v>
      </c>
      <c r="C3155" s="293" t="s">
        <v>14732</v>
      </c>
      <c r="D3155" s="293" t="s">
        <v>4750</v>
      </c>
      <c r="E3155" s="293" t="s">
        <v>14158</v>
      </c>
      <c r="F3155" s="293"/>
      <c r="G3155" s="291">
        <v>60</v>
      </c>
      <c r="H3155" s="292">
        <v>0</v>
      </c>
      <c r="I3155" s="293" t="s">
        <v>4850</v>
      </c>
      <c r="J3155" s="293" t="s">
        <v>4851</v>
      </c>
      <c r="K3155" s="293" t="s">
        <v>4737</v>
      </c>
      <c r="L3155" s="293" t="s">
        <v>4840</v>
      </c>
      <c r="M3155" s="293" t="s">
        <v>5210</v>
      </c>
      <c r="N3155" s="293"/>
      <c r="O3155" s="293" t="s">
        <v>18828</v>
      </c>
      <c r="P3155" s="293" t="s">
        <v>14136</v>
      </c>
      <c r="Q3155" s="293" t="s">
        <v>8502</v>
      </c>
    </row>
    <row r="3156" spans="1:17" x14ac:dyDescent="0.25">
      <c r="A3156" s="293" t="s">
        <v>14733</v>
      </c>
      <c r="B3156" s="293" t="s">
        <v>14376</v>
      </c>
      <c r="C3156" s="293" t="s">
        <v>14734</v>
      </c>
      <c r="D3156" s="293" t="s">
        <v>4750</v>
      </c>
      <c r="E3156" s="293" t="s">
        <v>14158</v>
      </c>
      <c r="F3156" s="293"/>
      <c r="G3156" s="291">
        <v>60</v>
      </c>
      <c r="H3156" s="292">
        <v>0</v>
      </c>
      <c r="I3156" s="293" t="s">
        <v>4838</v>
      </c>
      <c r="J3156" s="293" t="s">
        <v>4839</v>
      </c>
      <c r="K3156" s="293" t="s">
        <v>4737</v>
      </c>
      <c r="L3156" s="293" t="s">
        <v>4840</v>
      </c>
      <c r="M3156" s="293" t="s">
        <v>4909</v>
      </c>
      <c r="N3156" s="293"/>
      <c r="O3156" s="293" t="s">
        <v>18828</v>
      </c>
      <c r="P3156" s="293" t="s">
        <v>14136</v>
      </c>
      <c r="Q3156" s="293" t="s">
        <v>8502</v>
      </c>
    </row>
    <row r="3157" spans="1:17" x14ac:dyDescent="0.25">
      <c r="A3157" s="293" t="s">
        <v>14735</v>
      </c>
      <c r="B3157" s="293" t="s">
        <v>14376</v>
      </c>
      <c r="C3157" s="293" t="s">
        <v>14736</v>
      </c>
      <c r="D3157" s="293" t="s">
        <v>4750</v>
      </c>
      <c r="E3157" s="293" t="s">
        <v>14158</v>
      </c>
      <c r="F3157" s="293"/>
      <c r="G3157" s="291">
        <v>60</v>
      </c>
      <c r="H3157" s="292">
        <v>0</v>
      </c>
      <c r="I3157" s="293" t="s">
        <v>4838</v>
      </c>
      <c r="J3157" s="293" t="s">
        <v>4839</v>
      </c>
      <c r="K3157" s="293" t="s">
        <v>4737</v>
      </c>
      <c r="L3157" s="293" t="s">
        <v>4840</v>
      </c>
      <c r="M3157" s="293" t="s">
        <v>5230</v>
      </c>
      <c r="N3157" s="293"/>
      <c r="O3157" s="293" t="s">
        <v>18828</v>
      </c>
      <c r="P3157" s="293" t="s">
        <v>14136</v>
      </c>
      <c r="Q3157" s="293" t="s">
        <v>8502</v>
      </c>
    </row>
    <row r="3158" spans="1:17" x14ac:dyDescent="0.25">
      <c r="A3158" s="293" t="s">
        <v>14737</v>
      </c>
      <c r="B3158" s="293" t="s">
        <v>14376</v>
      </c>
      <c r="C3158" s="293" t="s">
        <v>14738</v>
      </c>
      <c r="D3158" s="293" t="s">
        <v>4750</v>
      </c>
      <c r="E3158" s="293" t="s">
        <v>14158</v>
      </c>
      <c r="F3158" s="293"/>
      <c r="G3158" s="291">
        <v>60</v>
      </c>
      <c r="H3158" s="292">
        <v>0</v>
      </c>
      <c r="I3158" s="293" t="s">
        <v>4838</v>
      </c>
      <c r="J3158" s="293" t="s">
        <v>4839</v>
      </c>
      <c r="K3158" s="293" t="s">
        <v>4737</v>
      </c>
      <c r="L3158" s="293" t="s">
        <v>4840</v>
      </c>
      <c r="M3158" s="293" t="s">
        <v>4909</v>
      </c>
      <c r="N3158" s="293"/>
      <c r="O3158" s="293" t="s">
        <v>18828</v>
      </c>
      <c r="P3158" s="293" t="s">
        <v>14136</v>
      </c>
      <c r="Q3158" s="293" t="s">
        <v>8502</v>
      </c>
    </row>
    <row r="3159" spans="1:17" x14ac:dyDescent="0.25">
      <c r="A3159" s="293" t="s">
        <v>14739</v>
      </c>
      <c r="B3159" s="293" t="s">
        <v>14376</v>
      </c>
      <c r="C3159" s="293" t="s">
        <v>14740</v>
      </c>
      <c r="D3159" s="293" t="s">
        <v>4750</v>
      </c>
      <c r="E3159" s="293" t="s">
        <v>14158</v>
      </c>
      <c r="F3159" s="293"/>
      <c r="G3159" s="291">
        <v>60</v>
      </c>
      <c r="H3159" s="292">
        <v>0</v>
      </c>
      <c r="I3159" s="293" t="s">
        <v>4838</v>
      </c>
      <c r="J3159" s="293" t="s">
        <v>4839</v>
      </c>
      <c r="K3159" s="293" t="s">
        <v>4737</v>
      </c>
      <c r="L3159" s="293" t="s">
        <v>4840</v>
      </c>
      <c r="M3159" s="293" t="s">
        <v>5166</v>
      </c>
      <c r="N3159" s="293"/>
      <c r="O3159" s="293" t="s">
        <v>18828</v>
      </c>
      <c r="P3159" s="293" t="s">
        <v>14136</v>
      </c>
      <c r="Q3159" s="293" t="s">
        <v>8502</v>
      </c>
    </row>
    <row r="3160" spans="1:17" x14ac:dyDescent="0.25">
      <c r="A3160" s="293" t="s">
        <v>14741</v>
      </c>
      <c r="B3160" s="293" t="s">
        <v>14376</v>
      </c>
      <c r="C3160" s="293" t="s">
        <v>14742</v>
      </c>
      <c r="D3160" s="293" t="s">
        <v>4750</v>
      </c>
      <c r="E3160" s="293" t="s">
        <v>14158</v>
      </c>
      <c r="F3160" s="293"/>
      <c r="G3160" s="291">
        <v>60</v>
      </c>
      <c r="H3160" s="292">
        <v>0</v>
      </c>
      <c r="I3160" s="293" t="s">
        <v>4838</v>
      </c>
      <c r="J3160" s="293" t="s">
        <v>4839</v>
      </c>
      <c r="K3160" s="293" t="s">
        <v>4737</v>
      </c>
      <c r="L3160" s="293" t="s">
        <v>4840</v>
      </c>
      <c r="M3160" s="293" t="s">
        <v>5166</v>
      </c>
      <c r="N3160" s="293"/>
      <c r="O3160" s="293" t="s">
        <v>18828</v>
      </c>
      <c r="P3160" s="293" t="s">
        <v>14136</v>
      </c>
      <c r="Q3160" s="293" t="s">
        <v>8502</v>
      </c>
    </row>
    <row r="3161" spans="1:17" x14ac:dyDescent="0.25">
      <c r="A3161" s="293" t="s">
        <v>14743</v>
      </c>
      <c r="B3161" s="293" t="s">
        <v>14376</v>
      </c>
      <c r="C3161" s="293" t="s">
        <v>14744</v>
      </c>
      <c r="D3161" s="293" t="s">
        <v>4750</v>
      </c>
      <c r="E3161" s="293" t="s">
        <v>14158</v>
      </c>
      <c r="F3161" s="293"/>
      <c r="G3161" s="291">
        <v>60</v>
      </c>
      <c r="H3161" s="292">
        <v>0</v>
      </c>
      <c r="I3161" s="293" t="s">
        <v>9482</v>
      </c>
      <c r="J3161" s="293" t="s">
        <v>9483</v>
      </c>
      <c r="K3161" s="293" t="s">
        <v>4737</v>
      </c>
      <c r="L3161" s="293" t="s">
        <v>4840</v>
      </c>
      <c r="M3161" s="293" t="s">
        <v>4841</v>
      </c>
      <c r="N3161" s="293"/>
      <c r="O3161" s="293" t="s">
        <v>18828</v>
      </c>
      <c r="P3161" s="293" t="s">
        <v>14136</v>
      </c>
      <c r="Q3161" s="293" t="s">
        <v>8502</v>
      </c>
    </row>
    <row r="3162" spans="1:17" x14ac:dyDescent="0.25">
      <c r="A3162" s="293" t="s">
        <v>14745</v>
      </c>
      <c r="B3162" s="293" t="s">
        <v>14376</v>
      </c>
      <c r="C3162" s="293" t="s">
        <v>14746</v>
      </c>
      <c r="D3162" s="293" t="s">
        <v>4750</v>
      </c>
      <c r="E3162" s="293" t="s">
        <v>14158</v>
      </c>
      <c r="F3162" s="293"/>
      <c r="G3162" s="291">
        <v>60</v>
      </c>
      <c r="H3162" s="292">
        <v>0</v>
      </c>
      <c r="I3162" s="293" t="s">
        <v>4838</v>
      </c>
      <c r="J3162" s="293" t="s">
        <v>4839</v>
      </c>
      <c r="K3162" s="293" t="s">
        <v>4737</v>
      </c>
      <c r="L3162" s="293" t="s">
        <v>4840</v>
      </c>
      <c r="M3162" s="293" t="s">
        <v>5230</v>
      </c>
      <c r="N3162" s="293"/>
      <c r="O3162" s="293" t="s">
        <v>18828</v>
      </c>
      <c r="P3162" s="293" t="s">
        <v>14136</v>
      </c>
      <c r="Q3162" s="293" t="s">
        <v>8502</v>
      </c>
    </row>
    <row r="3163" spans="1:17" x14ac:dyDescent="0.25">
      <c r="A3163" s="293" t="s">
        <v>14747</v>
      </c>
      <c r="B3163" s="293" t="s">
        <v>14376</v>
      </c>
      <c r="C3163" s="293" t="s">
        <v>14748</v>
      </c>
      <c r="D3163" s="293" t="s">
        <v>4750</v>
      </c>
      <c r="E3163" s="293" t="s">
        <v>14158</v>
      </c>
      <c r="F3163" s="293"/>
      <c r="G3163" s="291">
        <v>60</v>
      </c>
      <c r="H3163" s="292">
        <v>0</v>
      </c>
      <c r="I3163" s="293" t="s">
        <v>4850</v>
      </c>
      <c r="J3163" s="293" t="s">
        <v>4851</v>
      </c>
      <c r="K3163" s="293" t="s">
        <v>4737</v>
      </c>
      <c r="L3163" s="293" t="s">
        <v>4840</v>
      </c>
      <c r="M3163" s="293" t="s">
        <v>4852</v>
      </c>
      <c r="N3163" s="293"/>
      <c r="O3163" s="293" t="s">
        <v>18828</v>
      </c>
      <c r="P3163" s="293" t="s">
        <v>14136</v>
      </c>
      <c r="Q3163" s="293" t="s">
        <v>8502</v>
      </c>
    </row>
    <row r="3164" spans="1:17" x14ac:dyDescent="0.25">
      <c r="A3164" s="293" t="s">
        <v>14749</v>
      </c>
      <c r="B3164" s="293" t="s">
        <v>14376</v>
      </c>
      <c r="C3164" s="293" t="s">
        <v>14750</v>
      </c>
      <c r="D3164" s="293" t="s">
        <v>4750</v>
      </c>
      <c r="E3164" s="293" t="s">
        <v>14158</v>
      </c>
      <c r="F3164" s="293"/>
      <c r="G3164" s="291">
        <v>60</v>
      </c>
      <c r="H3164" s="292">
        <v>0</v>
      </c>
      <c r="I3164" s="293" t="s">
        <v>4838</v>
      </c>
      <c r="J3164" s="293" t="s">
        <v>4839</v>
      </c>
      <c r="K3164" s="293" t="s">
        <v>4737</v>
      </c>
      <c r="L3164" s="293" t="s">
        <v>4840</v>
      </c>
      <c r="M3164" s="293" t="s">
        <v>5230</v>
      </c>
      <c r="N3164" s="293"/>
      <c r="O3164" s="293" t="s">
        <v>18828</v>
      </c>
      <c r="P3164" s="293" t="s">
        <v>14136</v>
      </c>
      <c r="Q3164" s="293" t="s">
        <v>8502</v>
      </c>
    </row>
    <row r="3165" spans="1:17" x14ac:dyDescent="0.25">
      <c r="A3165" s="293" t="s">
        <v>14751</v>
      </c>
      <c r="B3165" s="293" t="s">
        <v>14376</v>
      </c>
      <c r="C3165" s="293" t="s">
        <v>14752</v>
      </c>
      <c r="D3165" s="293" t="s">
        <v>4750</v>
      </c>
      <c r="E3165" s="293" t="s">
        <v>14158</v>
      </c>
      <c r="F3165" s="293"/>
      <c r="G3165" s="291">
        <v>60</v>
      </c>
      <c r="H3165" s="292">
        <v>0</v>
      </c>
      <c r="I3165" s="293" t="s">
        <v>9482</v>
      </c>
      <c r="J3165" s="293" t="s">
        <v>9483</v>
      </c>
      <c r="K3165" s="293" t="s">
        <v>4737</v>
      </c>
      <c r="L3165" s="293" t="s">
        <v>4840</v>
      </c>
      <c r="M3165" s="293" t="s">
        <v>5175</v>
      </c>
      <c r="N3165" s="293"/>
      <c r="O3165" s="293" t="s">
        <v>18828</v>
      </c>
      <c r="P3165" s="293" t="s">
        <v>14136</v>
      </c>
      <c r="Q3165" s="293" t="s">
        <v>8502</v>
      </c>
    </row>
    <row r="3166" spans="1:17" x14ac:dyDescent="0.25">
      <c r="A3166" s="293" t="s">
        <v>14753</v>
      </c>
      <c r="B3166" s="293" t="s">
        <v>14376</v>
      </c>
      <c r="C3166" s="293" t="s">
        <v>14754</v>
      </c>
      <c r="D3166" s="293" t="s">
        <v>4750</v>
      </c>
      <c r="E3166" s="293" t="s">
        <v>14158</v>
      </c>
      <c r="F3166" s="293"/>
      <c r="G3166" s="291">
        <v>60</v>
      </c>
      <c r="H3166" s="292">
        <v>0</v>
      </c>
      <c r="I3166" s="293" t="s">
        <v>4838</v>
      </c>
      <c r="J3166" s="293" t="s">
        <v>4839</v>
      </c>
      <c r="K3166" s="293" t="s">
        <v>4737</v>
      </c>
      <c r="L3166" s="293" t="s">
        <v>4840</v>
      </c>
      <c r="M3166" s="293" t="s">
        <v>5161</v>
      </c>
      <c r="N3166" s="293"/>
      <c r="O3166" s="293" t="s">
        <v>18828</v>
      </c>
      <c r="P3166" s="293" t="s">
        <v>14136</v>
      </c>
      <c r="Q3166" s="293" t="s">
        <v>8502</v>
      </c>
    </row>
    <row r="3167" spans="1:17" x14ac:dyDescent="0.25">
      <c r="A3167" s="293" t="s">
        <v>14755</v>
      </c>
      <c r="B3167" s="293" t="s">
        <v>14376</v>
      </c>
      <c r="C3167" s="293" t="s">
        <v>14756</v>
      </c>
      <c r="D3167" s="293" t="s">
        <v>4750</v>
      </c>
      <c r="E3167" s="293" t="s">
        <v>14158</v>
      </c>
      <c r="F3167" s="293"/>
      <c r="G3167" s="291">
        <v>60</v>
      </c>
      <c r="H3167" s="292">
        <v>0</v>
      </c>
      <c r="I3167" s="293" t="s">
        <v>4838</v>
      </c>
      <c r="J3167" s="293" t="s">
        <v>4839</v>
      </c>
      <c r="K3167" s="293" t="s">
        <v>4737</v>
      </c>
      <c r="L3167" s="293" t="s">
        <v>4840</v>
      </c>
      <c r="M3167" s="293" t="s">
        <v>5161</v>
      </c>
      <c r="N3167" s="293"/>
      <c r="O3167" s="293" t="s">
        <v>18828</v>
      </c>
      <c r="P3167" s="293" t="s">
        <v>14136</v>
      </c>
      <c r="Q3167" s="293" t="s">
        <v>8502</v>
      </c>
    </row>
    <row r="3168" spans="1:17" x14ac:dyDescent="0.25">
      <c r="A3168" s="293" t="s">
        <v>14757</v>
      </c>
      <c r="B3168" s="293" t="s">
        <v>14376</v>
      </c>
      <c r="C3168" s="293" t="s">
        <v>14758</v>
      </c>
      <c r="D3168" s="293" t="s">
        <v>4750</v>
      </c>
      <c r="E3168" s="293" t="s">
        <v>14158</v>
      </c>
      <c r="F3168" s="293"/>
      <c r="G3168" s="291">
        <v>60</v>
      </c>
      <c r="H3168" s="292">
        <v>0</v>
      </c>
      <c r="I3168" s="293" t="s">
        <v>4838</v>
      </c>
      <c r="J3168" s="293" t="s">
        <v>4839</v>
      </c>
      <c r="K3168" s="293" t="s">
        <v>4737</v>
      </c>
      <c r="L3168" s="293" t="s">
        <v>4840</v>
      </c>
      <c r="M3168" s="293" t="s">
        <v>5161</v>
      </c>
      <c r="N3168" s="293"/>
      <c r="O3168" s="293" t="s">
        <v>18828</v>
      </c>
      <c r="P3168" s="293" t="s">
        <v>14136</v>
      </c>
      <c r="Q3168" s="293" t="s">
        <v>8502</v>
      </c>
    </row>
    <row r="3169" spans="1:17" x14ac:dyDescent="0.25">
      <c r="A3169" s="293" t="s">
        <v>14759</v>
      </c>
      <c r="B3169" s="293" t="s">
        <v>14376</v>
      </c>
      <c r="C3169" s="293" t="s">
        <v>14760</v>
      </c>
      <c r="D3169" s="293" t="s">
        <v>4750</v>
      </c>
      <c r="E3169" s="293" t="s">
        <v>14158</v>
      </c>
      <c r="F3169" s="293"/>
      <c r="G3169" s="291">
        <v>60</v>
      </c>
      <c r="H3169" s="292">
        <v>0</v>
      </c>
      <c r="I3169" s="293" t="s">
        <v>9482</v>
      </c>
      <c r="J3169" s="293" t="s">
        <v>9483</v>
      </c>
      <c r="K3169" s="293" t="s">
        <v>4737</v>
      </c>
      <c r="L3169" s="293" t="s">
        <v>4840</v>
      </c>
      <c r="M3169" s="293" t="s">
        <v>5220</v>
      </c>
      <c r="N3169" s="293"/>
      <c r="O3169" s="293" t="s">
        <v>18828</v>
      </c>
      <c r="P3169" s="293" t="s">
        <v>14136</v>
      </c>
      <c r="Q3169" s="293" t="s">
        <v>8502</v>
      </c>
    </row>
    <row r="3170" spans="1:17" x14ac:dyDescent="0.25">
      <c r="A3170" s="293" t="s">
        <v>14761</v>
      </c>
      <c r="B3170" s="293" t="s">
        <v>14376</v>
      </c>
      <c r="C3170" s="293" t="s">
        <v>14762</v>
      </c>
      <c r="D3170" s="293" t="s">
        <v>4750</v>
      </c>
      <c r="E3170" s="293" t="s">
        <v>14158</v>
      </c>
      <c r="F3170" s="293"/>
      <c r="G3170" s="291">
        <v>60</v>
      </c>
      <c r="H3170" s="292">
        <v>0</v>
      </c>
      <c r="I3170" s="293" t="s">
        <v>4838</v>
      </c>
      <c r="J3170" s="293" t="s">
        <v>4839</v>
      </c>
      <c r="K3170" s="293" t="s">
        <v>4737</v>
      </c>
      <c r="L3170" s="293" t="s">
        <v>4840</v>
      </c>
      <c r="M3170" s="293" t="s">
        <v>5166</v>
      </c>
      <c r="N3170" s="293"/>
      <c r="O3170" s="293" t="s">
        <v>18828</v>
      </c>
      <c r="P3170" s="293" t="s">
        <v>14136</v>
      </c>
      <c r="Q3170" s="293" t="s">
        <v>8502</v>
      </c>
    </row>
    <row r="3171" spans="1:17" x14ac:dyDescent="0.25">
      <c r="A3171" s="293" t="s">
        <v>14763</v>
      </c>
      <c r="B3171" s="293" t="s">
        <v>14373</v>
      </c>
      <c r="C3171" s="293" t="s">
        <v>14764</v>
      </c>
      <c r="D3171" s="293" t="s">
        <v>4750</v>
      </c>
      <c r="E3171" s="293" t="s">
        <v>14158</v>
      </c>
      <c r="F3171" s="293"/>
      <c r="G3171" s="291">
        <v>60</v>
      </c>
      <c r="H3171" s="292">
        <v>0</v>
      </c>
      <c r="I3171" s="293" t="s">
        <v>4850</v>
      </c>
      <c r="J3171" s="293" t="s">
        <v>4851</v>
      </c>
      <c r="K3171" s="293" t="s">
        <v>4737</v>
      </c>
      <c r="L3171" s="293" t="s">
        <v>4840</v>
      </c>
      <c r="M3171" s="293" t="s">
        <v>5202</v>
      </c>
      <c r="N3171" s="293"/>
      <c r="O3171" s="293" t="s">
        <v>18828</v>
      </c>
      <c r="P3171" s="293" t="s">
        <v>14136</v>
      </c>
      <c r="Q3171" s="293" t="s">
        <v>8502</v>
      </c>
    </row>
    <row r="3172" spans="1:17" x14ac:dyDescent="0.25">
      <c r="A3172" s="293" t="s">
        <v>14765</v>
      </c>
      <c r="B3172" s="293" t="s">
        <v>14376</v>
      </c>
      <c r="C3172" s="293" t="s">
        <v>14766</v>
      </c>
      <c r="D3172" s="293" t="s">
        <v>4750</v>
      </c>
      <c r="E3172" s="293" t="s">
        <v>14158</v>
      </c>
      <c r="F3172" s="293"/>
      <c r="G3172" s="291">
        <v>60</v>
      </c>
      <c r="H3172" s="292">
        <v>0</v>
      </c>
      <c r="I3172" s="293" t="s">
        <v>9482</v>
      </c>
      <c r="J3172" s="293" t="s">
        <v>9483</v>
      </c>
      <c r="K3172" s="293" t="s">
        <v>4737</v>
      </c>
      <c r="L3172" s="293" t="s">
        <v>4840</v>
      </c>
      <c r="M3172" s="293" t="s">
        <v>5175</v>
      </c>
      <c r="N3172" s="293"/>
      <c r="O3172" s="293" t="s">
        <v>18828</v>
      </c>
      <c r="P3172" s="293" t="s">
        <v>14136</v>
      </c>
      <c r="Q3172" s="293" t="s">
        <v>8502</v>
      </c>
    </row>
    <row r="3173" spans="1:17" x14ac:dyDescent="0.25">
      <c r="A3173" s="293" t="s">
        <v>14767</v>
      </c>
      <c r="B3173" s="293" t="s">
        <v>14376</v>
      </c>
      <c r="C3173" s="293" t="s">
        <v>14768</v>
      </c>
      <c r="D3173" s="293" t="s">
        <v>4750</v>
      </c>
      <c r="E3173" s="293" t="s">
        <v>14158</v>
      </c>
      <c r="F3173" s="293"/>
      <c r="G3173" s="291">
        <v>60</v>
      </c>
      <c r="H3173" s="292">
        <v>0</v>
      </c>
      <c r="I3173" s="293" t="s">
        <v>4838</v>
      </c>
      <c r="J3173" s="293" t="s">
        <v>4839</v>
      </c>
      <c r="K3173" s="293" t="s">
        <v>4737</v>
      </c>
      <c r="L3173" s="293" t="s">
        <v>4840</v>
      </c>
      <c r="M3173" s="293" t="s">
        <v>4909</v>
      </c>
      <c r="N3173" s="293"/>
      <c r="O3173" s="293" t="s">
        <v>18828</v>
      </c>
      <c r="P3173" s="293" t="s">
        <v>14136</v>
      </c>
      <c r="Q3173" s="293" t="s">
        <v>8502</v>
      </c>
    </row>
    <row r="3174" spans="1:17" x14ac:dyDescent="0.25">
      <c r="A3174" s="293" t="s">
        <v>14769</v>
      </c>
      <c r="B3174" s="293" t="s">
        <v>14376</v>
      </c>
      <c r="C3174" s="293" t="s">
        <v>14770</v>
      </c>
      <c r="D3174" s="293" t="s">
        <v>4750</v>
      </c>
      <c r="E3174" s="293" t="s">
        <v>14158</v>
      </c>
      <c r="F3174" s="293"/>
      <c r="G3174" s="291">
        <v>60</v>
      </c>
      <c r="H3174" s="292">
        <v>0</v>
      </c>
      <c r="I3174" s="293" t="s">
        <v>9482</v>
      </c>
      <c r="J3174" s="293" t="s">
        <v>9483</v>
      </c>
      <c r="K3174" s="293" t="s">
        <v>4737</v>
      </c>
      <c r="L3174" s="293" t="s">
        <v>4840</v>
      </c>
      <c r="M3174" s="293" t="s">
        <v>5220</v>
      </c>
      <c r="N3174" s="293"/>
      <c r="O3174" s="293" t="s">
        <v>18828</v>
      </c>
      <c r="P3174" s="293" t="s">
        <v>14136</v>
      </c>
      <c r="Q3174" s="293" t="s">
        <v>8502</v>
      </c>
    </row>
    <row r="3175" spans="1:17" x14ac:dyDescent="0.25">
      <c r="A3175" s="293" t="s">
        <v>14771</v>
      </c>
      <c r="B3175" s="293" t="s">
        <v>14376</v>
      </c>
      <c r="C3175" s="293" t="s">
        <v>14772</v>
      </c>
      <c r="D3175" s="293" t="s">
        <v>4750</v>
      </c>
      <c r="E3175" s="293" t="s">
        <v>14158</v>
      </c>
      <c r="F3175" s="293"/>
      <c r="G3175" s="291">
        <v>60</v>
      </c>
      <c r="H3175" s="292">
        <v>0</v>
      </c>
      <c r="I3175" s="293" t="s">
        <v>4838</v>
      </c>
      <c r="J3175" s="293" t="s">
        <v>4839</v>
      </c>
      <c r="K3175" s="293" t="s">
        <v>4737</v>
      </c>
      <c r="L3175" s="293" t="s">
        <v>4840</v>
      </c>
      <c r="M3175" s="293" t="s">
        <v>5161</v>
      </c>
      <c r="N3175" s="293"/>
      <c r="O3175" s="293" t="s">
        <v>18828</v>
      </c>
      <c r="P3175" s="293" t="s">
        <v>14136</v>
      </c>
      <c r="Q3175" s="293" t="s">
        <v>8502</v>
      </c>
    </row>
    <row r="3176" spans="1:17" x14ac:dyDescent="0.25">
      <c r="A3176" s="293" t="s">
        <v>14773</v>
      </c>
      <c r="B3176" s="293" t="s">
        <v>14376</v>
      </c>
      <c r="C3176" s="293" t="s">
        <v>14542</v>
      </c>
      <c r="D3176" s="293" t="s">
        <v>4750</v>
      </c>
      <c r="E3176" s="293" t="s">
        <v>14158</v>
      </c>
      <c r="F3176" s="293"/>
      <c r="G3176" s="291">
        <v>60</v>
      </c>
      <c r="H3176" s="292">
        <v>0</v>
      </c>
      <c r="I3176" s="293" t="s">
        <v>4838</v>
      </c>
      <c r="J3176" s="293" t="s">
        <v>4839</v>
      </c>
      <c r="K3176" s="293" t="s">
        <v>4737</v>
      </c>
      <c r="L3176" s="293" t="s">
        <v>4840</v>
      </c>
      <c r="M3176" s="293" t="s">
        <v>5161</v>
      </c>
      <c r="N3176" s="293"/>
      <c r="O3176" s="293" t="s">
        <v>18828</v>
      </c>
      <c r="P3176" s="293" t="s">
        <v>14136</v>
      </c>
      <c r="Q3176" s="293" t="s">
        <v>8502</v>
      </c>
    </row>
    <row r="3177" spans="1:17" x14ac:dyDescent="0.25">
      <c r="A3177" s="293" t="s">
        <v>14774</v>
      </c>
      <c r="B3177" s="293" t="s">
        <v>14376</v>
      </c>
      <c r="C3177" s="293" t="s">
        <v>14775</v>
      </c>
      <c r="D3177" s="293" t="s">
        <v>4750</v>
      </c>
      <c r="E3177" s="293" t="s">
        <v>14158</v>
      </c>
      <c r="F3177" s="293"/>
      <c r="G3177" s="291">
        <v>60</v>
      </c>
      <c r="H3177" s="292">
        <v>0</v>
      </c>
      <c r="I3177" s="293" t="s">
        <v>4850</v>
      </c>
      <c r="J3177" s="293" t="s">
        <v>4851</v>
      </c>
      <c r="K3177" s="293" t="s">
        <v>4737</v>
      </c>
      <c r="L3177" s="293" t="s">
        <v>4840</v>
      </c>
      <c r="M3177" s="293" t="s">
        <v>4852</v>
      </c>
      <c r="N3177" s="293"/>
      <c r="O3177" s="293" t="s">
        <v>18828</v>
      </c>
      <c r="P3177" s="293" t="s">
        <v>14136</v>
      </c>
      <c r="Q3177" s="293" t="s">
        <v>8502</v>
      </c>
    </row>
    <row r="3178" spans="1:17" x14ac:dyDescent="0.25">
      <c r="A3178" s="293" t="s">
        <v>14776</v>
      </c>
      <c r="B3178" s="293" t="s">
        <v>14376</v>
      </c>
      <c r="C3178" s="293" t="s">
        <v>14777</v>
      </c>
      <c r="D3178" s="293" t="s">
        <v>4750</v>
      </c>
      <c r="E3178" s="293" t="s">
        <v>14158</v>
      </c>
      <c r="F3178" s="293"/>
      <c r="G3178" s="291">
        <v>60</v>
      </c>
      <c r="H3178" s="292">
        <v>0</v>
      </c>
      <c r="I3178" s="293" t="s">
        <v>4838</v>
      </c>
      <c r="J3178" s="293" t="s">
        <v>4839</v>
      </c>
      <c r="K3178" s="293" t="s">
        <v>4737</v>
      </c>
      <c r="L3178" s="293" t="s">
        <v>4840</v>
      </c>
      <c r="M3178" s="293" t="s">
        <v>5230</v>
      </c>
      <c r="N3178" s="293"/>
      <c r="O3178" s="293" t="s">
        <v>18828</v>
      </c>
      <c r="P3178" s="293" t="s">
        <v>14136</v>
      </c>
      <c r="Q3178" s="293" t="s">
        <v>8502</v>
      </c>
    </row>
    <row r="3179" spans="1:17" x14ac:dyDescent="0.25">
      <c r="A3179" s="293" t="s">
        <v>14778</v>
      </c>
      <c r="B3179" s="293" t="s">
        <v>14376</v>
      </c>
      <c r="C3179" s="293" t="s">
        <v>14779</v>
      </c>
      <c r="D3179" s="293" t="s">
        <v>4750</v>
      </c>
      <c r="E3179" s="293" t="s">
        <v>14158</v>
      </c>
      <c r="F3179" s="293"/>
      <c r="G3179" s="291">
        <v>60</v>
      </c>
      <c r="H3179" s="292">
        <v>0</v>
      </c>
      <c r="I3179" s="293" t="s">
        <v>4850</v>
      </c>
      <c r="J3179" s="293" t="s">
        <v>4851</v>
      </c>
      <c r="K3179" s="293" t="s">
        <v>4737</v>
      </c>
      <c r="L3179" s="293" t="s">
        <v>4840</v>
      </c>
      <c r="M3179" s="293" t="s">
        <v>4852</v>
      </c>
      <c r="N3179" s="293"/>
      <c r="O3179" s="293" t="s">
        <v>18828</v>
      </c>
      <c r="P3179" s="293" t="s">
        <v>14136</v>
      </c>
      <c r="Q3179" s="293" t="s">
        <v>8502</v>
      </c>
    </row>
    <row r="3180" spans="1:17" x14ac:dyDescent="0.25">
      <c r="A3180" s="293" t="s">
        <v>14780</v>
      </c>
      <c r="B3180" s="293" t="s">
        <v>14376</v>
      </c>
      <c r="C3180" s="293" t="s">
        <v>14781</v>
      </c>
      <c r="D3180" s="293" t="s">
        <v>4750</v>
      </c>
      <c r="E3180" s="293" t="s">
        <v>14158</v>
      </c>
      <c r="F3180" s="293"/>
      <c r="G3180" s="291">
        <v>60</v>
      </c>
      <c r="H3180" s="292">
        <v>0</v>
      </c>
      <c r="I3180" s="293" t="s">
        <v>4838</v>
      </c>
      <c r="J3180" s="293" t="s">
        <v>4839</v>
      </c>
      <c r="K3180" s="293" t="s">
        <v>4737</v>
      </c>
      <c r="L3180" s="293" t="s">
        <v>4840</v>
      </c>
      <c r="M3180" s="293" t="s">
        <v>5230</v>
      </c>
      <c r="N3180" s="293"/>
      <c r="O3180" s="293" t="s">
        <v>18828</v>
      </c>
      <c r="P3180" s="293" t="s">
        <v>14136</v>
      </c>
      <c r="Q3180" s="293" t="s">
        <v>8502</v>
      </c>
    </row>
    <row r="3181" spans="1:17" x14ac:dyDescent="0.25">
      <c r="A3181" s="293" t="s">
        <v>14782</v>
      </c>
      <c r="B3181" s="293" t="s">
        <v>14376</v>
      </c>
      <c r="C3181" s="293" t="s">
        <v>14783</v>
      </c>
      <c r="D3181" s="293" t="s">
        <v>4750</v>
      </c>
      <c r="E3181" s="293" t="s">
        <v>14158</v>
      </c>
      <c r="F3181" s="293"/>
      <c r="G3181" s="291">
        <v>60</v>
      </c>
      <c r="H3181" s="292">
        <v>0</v>
      </c>
      <c r="I3181" s="293" t="s">
        <v>9482</v>
      </c>
      <c r="J3181" s="293" t="s">
        <v>9483</v>
      </c>
      <c r="K3181" s="293" t="s">
        <v>4737</v>
      </c>
      <c r="L3181" s="293" t="s">
        <v>4840</v>
      </c>
      <c r="M3181" s="293" t="s">
        <v>5175</v>
      </c>
      <c r="N3181" s="293"/>
      <c r="O3181" s="293" t="s">
        <v>18828</v>
      </c>
      <c r="P3181" s="293" t="s">
        <v>14136</v>
      </c>
      <c r="Q3181" s="293" t="s">
        <v>8502</v>
      </c>
    </row>
    <row r="3182" spans="1:17" x14ac:dyDescent="0.25">
      <c r="A3182" s="293" t="s">
        <v>14784</v>
      </c>
      <c r="B3182" s="293" t="s">
        <v>14376</v>
      </c>
      <c r="C3182" s="293" t="s">
        <v>14785</v>
      </c>
      <c r="D3182" s="293" t="s">
        <v>4750</v>
      </c>
      <c r="E3182" s="293" t="s">
        <v>14158</v>
      </c>
      <c r="F3182" s="293"/>
      <c r="G3182" s="291">
        <v>60</v>
      </c>
      <c r="H3182" s="292">
        <v>0</v>
      </c>
      <c r="I3182" s="293" t="s">
        <v>4838</v>
      </c>
      <c r="J3182" s="293" t="s">
        <v>4839</v>
      </c>
      <c r="K3182" s="293" t="s">
        <v>4737</v>
      </c>
      <c r="L3182" s="293" t="s">
        <v>4840</v>
      </c>
      <c r="M3182" s="293" t="s">
        <v>4909</v>
      </c>
      <c r="N3182" s="293"/>
      <c r="O3182" s="293" t="s">
        <v>18828</v>
      </c>
      <c r="P3182" s="293" t="s">
        <v>14136</v>
      </c>
      <c r="Q3182" s="293" t="s">
        <v>8502</v>
      </c>
    </row>
    <row r="3183" spans="1:17" x14ac:dyDescent="0.25">
      <c r="A3183" s="293" t="s">
        <v>14786</v>
      </c>
      <c r="B3183" s="293" t="s">
        <v>14376</v>
      </c>
      <c r="C3183" s="293" t="s">
        <v>14787</v>
      </c>
      <c r="D3183" s="293" t="s">
        <v>4750</v>
      </c>
      <c r="E3183" s="293" t="s">
        <v>14158</v>
      </c>
      <c r="F3183" s="293"/>
      <c r="G3183" s="291">
        <v>60</v>
      </c>
      <c r="H3183" s="292">
        <v>0</v>
      </c>
      <c r="I3183" s="293" t="s">
        <v>4838</v>
      </c>
      <c r="J3183" s="293" t="s">
        <v>4839</v>
      </c>
      <c r="K3183" s="293" t="s">
        <v>4737</v>
      </c>
      <c r="L3183" s="293" t="s">
        <v>4840</v>
      </c>
      <c r="M3183" s="293" t="s">
        <v>5230</v>
      </c>
      <c r="N3183" s="293"/>
      <c r="O3183" s="293" t="s">
        <v>18828</v>
      </c>
      <c r="P3183" s="293" t="s">
        <v>14136</v>
      </c>
      <c r="Q3183" s="293" t="s">
        <v>8502</v>
      </c>
    </row>
    <row r="3184" spans="1:17" x14ac:dyDescent="0.25">
      <c r="A3184" s="293" t="s">
        <v>14788</v>
      </c>
      <c r="B3184" s="293" t="s">
        <v>14376</v>
      </c>
      <c r="C3184" s="293" t="s">
        <v>14789</v>
      </c>
      <c r="D3184" s="293" t="s">
        <v>4750</v>
      </c>
      <c r="E3184" s="293" t="s">
        <v>14158</v>
      </c>
      <c r="F3184" s="293"/>
      <c r="G3184" s="291">
        <v>60</v>
      </c>
      <c r="H3184" s="292">
        <v>0</v>
      </c>
      <c r="I3184" s="293" t="s">
        <v>9482</v>
      </c>
      <c r="J3184" s="293" t="s">
        <v>9483</v>
      </c>
      <c r="K3184" s="293" t="s">
        <v>4737</v>
      </c>
      <c r="L3184" s="293" t="s">
        <v>4840</v>
      </c>
      <c r="M3184" s="293" t="s">
        <v>5220</v>
      </c>
      <c r="N3184" s="293"/>
      <c r="O3184" s="293" t="s">
        <v>18828</v>
      </c>
      <c r="P3184" s="293" t="s">
        <v>14136</v>
      </c>
      <c r="Q3184" s="293" t="s">
        <v>8502</v>
      </c>
    </row>
    <row r="3185" spans="1:17" x14ac:dyDescent="0.25">
      <c r="A3185" s="293" t="s">
        <v>14790</v>
      </c>
      <c r="B3185" s="293" t="s">
        <v>14376</v>
      </c>
      <c r="C3185" s="293" t="s">
        <v>14791</v>
      </c>
      <c r="D3185" s="293" t="s">
        <v>4750</v>
      </c>
      <c r="E3185" s="293" t="s">
        <v>14158</v>
      </c>
      <c r="F3185" s="293"/>
      <c r="G3185" s="291">
        <v>60</v>
      </c>
      <c r="H3185" s="292">
        <v>0</v>
      </c>
      <c r="I3185" s="293" t="s">
        <v>4838</v>
      </c>
      <c r="J3185" s="293" t="s">
        <v>4839</v>
      </c>
      <c r="K3185" s="293" t="s">
        <v>4737</v>
      </c>
      <c r="L3185" s="293" t="s">
        <v>4840</v>
      </c>
      <c r="M3185" s="293" t="s">
        <v>5230</v>
      </c>
      <c r="N3185" s="293"/>
      <c r="O3185" s="293" t="s">
        <v>18828</v>
      </c>
      <c r="P3185" s="293" t="s">
        <v>14136</v>
      </c>
      <c r="Q3185" s="293" t="s">
        <v>8502</v>
      </c>
    </row>
    <row r="3186" spans="1:17" x14ac:dyDescent="0.25">
      <c r="A3186" s="293" t="s">
        <v>14792</v>
      </c>
      <c r="B3186" s="293" t="s">
        <v>14376</v>
      </c>
      <c r="C3186" s="293" t="s">
        <v>14793</v>
      </c>
      <c r="D3186" s="293" t="s">
        <v>4750</v>
      </c>
      <c r="E3186" s="293" t="s">
        <v>14158</v>
      </c>
      <c r="F3186" s="293"/>
      <c r="G3186" s="291">
        <v>60</v>
      </c>
      <c r="H3186" s="292">
        <v>0</v>
      </c>
      <c r="I3186" s="293" t="s">
        <v>4838</v>
      </c>
      <c r="J3186" s="293" t="s">
        <v>4839</v>
      </c>
      <c r="K3186" s="293" t="s">
        <v>4737</v>
      </c>
      <c r="L3186" s="293" t="s">
        <v>4840</v>
      </c>
      <c r="M3186" s="293" t="s">
        <v>5166</v>
      </c>
      <c r="N3186" s="293"/>
      <c r="O3186" s="293" t="s">
        <v>18828</v>
      </c>
      <c r="P3186" s="293" t="s">
        <v>14136</v>
      </c>
      <c r="Q3186" s="293" t="s">
        <v>8502</v>
      </c>
    </row>
    <row r="3187" spans="1:17" x14ac:dyDescent="0.25">
      <c r="A3187" s="293" t="s">
        <v>14794</v>
      </c>
      <c r="B3187" s="293" t="s">
        <v>14376</v>
      </c>
      <c r="C3187" s="293" t="s">
        <v>14795</v>
      </c>
      <c r="D3187" s="293" t="s">
        <v>4750</v>
      </c>
      <c r="E3187" s="293" t="s">
        <v>14158</v>
      </c>
      <c r="F3187" s="293"/>
      <c r="G3187" s="291">
        <v>60</v>
      </c>
      <c r="H3187" s="292">
        <v>0</v>
      </c>
      <c r="I3187" s="293" t="s">
        <v>9482</v>
      </c>
      <c r="J3187" s="293" t="s">
        <v>9483</v>
      </c>
      <c r="K3187" s="293" t="s">
        <v>4737</v>
      </c>
      <c r="L3187" s="293" t="s">
        <v>4840</v>
      </c>
      <c r="M3187" s="293" t="s">
        <v>4999</v>
      </c>
      <c r="N3187" s="293"/>
      <c r="O3187" s="293" t="s">
        <v>18828</v>
      </c>
      <c r="P3187" s="293" t="s">
        <v>14136</v>
      </c>
      <c r="Q3187" s="293" t="s">
        <v>8502</v>
      </c>
    </row>
    <row r="3188" spans="1:17" x14ac:dyDescent="0.25">
      <c r="A3188" s="293" t="s">
        <v>14796</v>
      </c>
      <c r="B3188" s="293" t="s">
        <v>14376</v>
      </c>
      <c r="C3188" s="293" t="s">
        <v>14797</v>
      </c>
      <c r="D3188" s="293" t="s">
        <v>4750</v>
      </c>
      <c r="E3188" s="293" t="s">
        <v>14158</v>
      </c>
      <c r="F3188" s="293"/>
      <c r="G3188" s="291">
        <v>60</v>
      </c>
      <c r="H3188" s="292">
        <v>0</v>
      </c>
      <c r="I3188" s="293" t="s">
        <v>4838</v>
      </c>
      <c r="J3188" s="293" t="s">
        <v>4839</v>
      </c>
      <c r="K3188" s="293" t="s">
        <v>4737</v>
      </c>
      <c r="L3188" s="293" t="s">
        <v>4840</v>
      </c>
      <c r="M3188" s="293" t="s">
        <v>4909</v>
      </c>
      <c r="N3188" s="293"/>
      <c r="O3188" s="293" t="s">
        <v>18828</v>
      </c>
      <c r="P3188" s="293" t="s">
        <v>14136</v>
      </c>
      <c r="Q3188" s="293" t="s">
        <v>8502</v>
      </c>
    </row>
    <row r="3189" spans="1:17" x14ac:dyDescent="0.25">
      <c r="A3189" s="293" t="s">
        <v>14798</v>
      </c>
      <c r="B3189" s="293" t="s">
        <v>14376</v>
      </c>
      <c r="C3189" s="293" t="s">
        <v>14799</v>
      </c>
      <c r="D3189" s="293" t="s">
        <v>4750</v>
      </c>
      <c r="E3189" s="293" t="s">
        <v>14158</v>
      </c>
      <c r="F3189" s="293"/>
      <c r="G3189" s="291">
        <v>60</v>
      </c>
      <c r="H3189" s="292">
        <v>0</v>
      </c>
      <c r="I3189" s="293" t="s">
        <v>9482</v>
      </c>
      <c r="J3189" s="293" t="s">
        <v>9483</v>
      </c>
      <c r="K3189" s="293" t="s">
        <v>4737</v>
      </c>
      <c r="L3189" s="293" t="s">
        <v>4840</v>
      </c>
      <c r="M3189" s="293" t="s">
        <v>5220</v>
      </c>
      <c r="N3189" s="293"/>
      <c r="O3189" s="293" t="s">
        <v>18828</v>
      </c>
      <c r="P3189" s="293" t="s">
        <v>14136</v>
      </c>
      <c r="Q3189" s="293" t="s">
        <v>8502</v>
      </c>
    </row>
    <row r="3190" spans="1:17" x14ac:dyDescent="0.25">
      <c r="A3190" s="293" t="s">
        <v>14800</v>
      </c>
      <c r="B3190" s="293" t="s">
        <v>14370</v>
      </c>
      <c r="C3190" s="293" t="s">
        <v>14801</v>
      </c>
      <c r="D3190" s="293"/>
      <c r="E3190" s="293" t="s">
        <v>14138</v>
      </c>
      <c r="F3190" s="293" t="s">
        <v>4750</v>
      </c>
      <c r="G3190" s="291">
        <v>60</v>
      </c>
      <c r="H3190" s="292">
        <v>0</v>
      </c>
      <c r="I3190" s="293" t="s">
        <v>4816</v>
      </c>
      <c r="J3190" s="293" t="s">
        <v>4817</v>
      </c>
      <c r="K3190" s="293" t="s">
        <v>4737</v>
      </c>
      <c r="L3190" s="293" t="s">
        <v>4738</v>
      </c>
      <c r="M3190" s="293" t="s">
        <v>5121</v>
      </c>
      <c r="N3190" s="293"/>
      <c r="O3190" s="293" t="s">
        <v>18828</v>
      </c>
      <c r="P3190" s="293" t="s">
        <v>14136</v>
      </c>
      <c r="Q3190" s="293" t="s">
        <v>4741</v>
      </c>
    </row>
    <row r="3191" spans="1:17" x14ac:dyDescent="0.25">
      <c r="A3191" s="293" t="s">
        <v>14802</v>
      </c>
      <c r="B3191" s="293" t="s">
        <v>14370</v>
      </c>
      <c r="C3191" s="293" t="s">
        <v>14803</v>
      </c>
      <c r="D3191" s="293"/>
      <c r="E3191" s="293" t="s">
        <v>14138</v>
      </c>
      <c r="F3191" s="293" t="s">
        <v>4750</v>
      </c>
      <c r="G3191" s="291">
        <v>60</v>
      </c>
      <c r="H3191" s="292">
        <v>0</v>
      </c>
      <c r="I3191" s="293" t="s">
        <v>4755</v>
      </c>
      <c r="J3191" s="293" t="s">
        <v>4756</v>
      </c>
      <c r="K3191" s="293" t="s">
        <v>4737</v>
      </c>
      <c r="L3191" s="293" t="s">
        <v>4738</v>
      </c>
      <c r="M3191" s="293" t="s">
        <v>4916</v>
      </c>
      <c r="N3191" s="293" t="s">
        <v>7279</v>
      </c>
      <c r="O3191" s="293" t="s">
        <v>18828</v>
      </c>
      <c r="P3191" s="293" t="s">
        <v>14136</v>
      </c>
      <c r="Q3191" s="293" t="s">
        <v>4741</v>
      </c>
    </row>
    <row r="3192" spans="1:17" x14ac:dyDescent="0.25">
      <c r="A3192" s="293" t="s">
        <v>14804</v>
      </c>
      <c r="B3192" s="293" t="s">
        <v>14376</v>
      </c>
      <c r="C3192" s="293" t="s">
        <v>14805</v>
      </c>
      <c r="D3192" s="293" t="s">
        <v>4750</v>
      </c>
      <c r="E3192" s="293" t="s">
        <v>14158</v>
      </c>
      <c r="F3192" s="293"/>
      <c r="G3192" s="291">
        <v>60</v>
      </c>
      <c r="H3192" s="292">
        <v>0</v>
      </c>
      <c r="I3192" s="293" t="s">
        <v>9482</v>
      </c>
      <c r="J3192" s="293" t="s">
        <v>9483</v>
      </c>
      <c r="K3192" s="293" t="s">
        <v>4737</v>
      </c>
      <c r="L3192" s="293" t="s">
        <v>4840</v>
      </c>
      <c r="M3192" s="293" t="s">
        <v>4999</v>
      </c>
      <c r="N3192" s="293"/>
      <c r="O3192" s="293" t="s">
        <v>18828</v>
      </c>
      <c r="P3192" s="293" t="s">
        <v>14136</v>
      </c>
      <c r="Q3192" s="293" t="s">
        <v>8502</v>
      </c>
    </row>
    <row r="3193" spans="1:17" x14ac:dyDescent="0.25">
      <c r="A3193" s="293" t="s">
        <v>14806</v>
      </c>
      <c r="B3193" s="293" t="s">
        <v>14376</v>
      </c>
      <c r="C3193" s="293" t="s">
        <v>14807</v>
      </c>
      <c r="D3193" s="293" t="s">
        <v>4750</v>
      </c>
      <c r="E3193" s="293" t="s">
        <v>14158</v>
      </c>
      <c r="F3193" s="293"/>
      <c r="G3193" s="291">
        <v>60</v>
      </c>
      <c r="H3193" s="292">
        <v>0</v>
      </c>
      <c r="I3193" s="293" t="s">
        <v>4838</v>
      </c>
      <c r="J3193" s="293" t="s">
        <v>4839</v>
      </c>
      <c r="K3193" s="293" t="s">
        <v>4737</v>
      </c>
      <c r="L3193" s="293" t="s">
        <v>4840</v>
      </c>
      <c r="M3193" s="293" t="s">
        <v>5230</v>
      </c>
      <c r="N3193" s="293"/>
      <c r="O3193" s="293" t="s">
        <v>18828</v>
      </c>
      <c r="P3193" s="293" t="s">
        <v>14136</v>
      </c>
      <c r="Q3193" s="293" t="s">
        <v>8502</v>
      </c>
    </row>
    <row r="3194" spans="1:17" x14ac:dyDescent="0.25">
      <c r="A3194" s="293" t="s">
        <v>14808</v>
      </c>
      <c r="B3194" s="293" t="s">
        <v>14376</v>
      </c>
      <c r="C3194" s="293" t="s">
        <v>14809</v>
      </c>
      <c r="D3194" s="293" t="s">
        <v>4750</v>
      </c>
      <c r="E3194" s="293" t="s">
        <v>14158</v>
      </c>
      <c r="F3194" s="293"/>
      <c r="G3194" s="291">
        <v>60</v>
      </c>
      <c r="H3194" s="292">
        <v>0</v>
      </c>
      <c r="I3194" s="293" t="s">
        <v>4850</v>
      </c>
      <c r="J3194" s="293" t="s">
        <v>4851</v>
      </c>
      <c r="K3194" s="293" t="s">
        <v>4737</v>
      </c>
      <c r="L3194" s="293" t="s">
        <v>4840</v>
      </c>
      <c r="M3194" s="293" t="s">
        <v>5210</v>
      </c>
      <c r="N3194" s="293"/>
      <c r="O3194" s="293" t="s">
        <v>18828</v>
      </c>
      <c r="P3194" s="293" t="s">
        <v>14136</v>
      </c>
      <c r="Q3194" s="293" t="s">
        <v>8502</v>
      </c>
    </row>
    <row r="3195" spans="1:17" x14ac:dyDescent="0.25">
      <c r="A3195" s="293" t="s">
        <v>14810</v>
      </c>
      <c r="B3195" s="293" t="s">
        <v>14376</v>
      </c>
      <c r="C3195" s="293" t="s">
        <v>14811</v>
      </c>
      <c r="D3195" s="293" t="s">
        <v>4750</v>
      </c>
      <c r="E3195" s="293" t="s">
        <v>14158</v>
      </c>
      <c r="F3195" s="293"/>
      <c r="G3195" s="291">
        <v>60</v>
      </c>
      <c r="H3195" s="292">
        <v>0</v>
      </c>
      <c r="I3195" s="293" t="s">
        <v>4838</v>
      </c>
      <c r="J3195" s="293" t="s">
        <v>4839</v>
      </c>
      <c r="K3195" s="293" t="s">
        <v>4737</v>
      </c>
      <c r="L3195" s="293" t="s">
        <v>4840</v>
      </c>
      <c r="M3195" s="293" t="s">
        <v>5161</v>
      </c>
      <c r="N3195" s="293"/>
      <c r="O3195" s="293" t="s">
        <v>18828</v>
      </c>
      <c r="P3195" s="293" t="s">
        <v>14136</v>
      </c>
      <c r="Q3195" s="293" t="s">
        <v>8502</v>
      </c>
    </row>
    <row r="3196" spans="1:17" x14ac:dyDescent="0.25">
      <c r="A3196" s="293" t="s">
        <v>14812</v>
      </c>
      <c r="B3196" s="293" t="s">
        <v>14376</v>
      </c>
      <c r="C3196" s="293" t="s">
        <v>14813</v>
      </c>
      <c r="D3196" s="293" t="s">
        <v>4750</v>
      </c>
      <c r="E3196" s="293" t="s">
        <v>14158</v>
      </c>
      <c r="F3196" s="293"/>
      <c r="G3196" s="291">
        <v>60</v>
      </c>
      <c r="H3196" s="292">
        <v>0</v>
      </c>
      <c r="I3196" s="293" t="s">
        <v>9482</v>
      </c>
      <c r="J3196" s="293" t="s">
        <v>9483</v>
      </c>
      <c r="K3196" s="293" t="s">
        <v>4737</v>
      </c>
      <c r="L3196" s="293" t="s">
        <v>4840</v>
      </c>
      <c r="M3196" s="293" t="s">
        <v>4999</v>
      </c>
      <c r="N3196" s="293"/>
      <c r="O3196" s="293" t="s">
        <v>18828</v>
      </c>
      <c r="P3196" s="293" t="s">
        <v>14136</v>
      </c>
      <c r="Q3196" s="293" t="s">
        <v>8502</v>
      </c>
    </row>
    <row r="3197" spans="1:17" x14ac:dyDescent="0.25">
      <c r="A3197" s="293" t="s">
        <v>14814</v>
      </c>
      <c r="B3197" s="293" t="s">
        <v>14376</v>
      </c>
      <c r="C3197" s="293" t="s">
        <v>14815</v>
      </c>
      <c r="D3197" s="293" t="s">
        <v>4750</v>
      </c>
      <c r="E3197" s="293" t="s">
        <v>14158</v>
      </c>
      <c r="F3197" s="293"/>
      <c r="G3197" s="291">
        <v>60</v>
      </c>
      <c r="H3197" s="292">
        <v>0</v>
      </c>
      <c r="I3197" s="293" t="s">
        <v>4838</v>
      </c>
      <c r="J3197" s="293" t="s">
        <v>4839</v>
      </c>
      <c r="K3197" s="293" t="s">
        <v>4737</v>
      </c>
      <c r="L3197" s="293" t="s">
        <v>4840</v>
      </c>
      <c r="M3197" s="293" t="s">
        <v>5166</v>
      </c>
      <c r="N3197" s="293"/>
      <c r="O3197" s="293" t="s">
        <v>18828</v>
      </c>
      <c r="P3197" s="293" t="s">
        <v>14136</v>
      </c>
      <c r="Q3197" s="293" t="s">
        <v>8502</v>
      </c>
    </row>
    <row r="3198" spans="1:17" x14ac:dyDescent="0.25">
      <c r="A3198" s="293" t="s">
        <v>14816</v>
      </c>
      <c r="B3198" s="293" t="s">
        <v>14376</v>
      </c>
      <c r="C3198" s="293" t="s">
        <v>14817</v>
      </c>
      <c r="D3198" s="293" t="s">
        <v>4750</v>
      </c>
      <c r="E3198" s="293" t="s">
        <v>14158</v>
      </c>
      <c r="F3198" s="293"/>
      <c r="G3198" s="291">
        <v>60</v>
      </c>
      <c r="H3198" s="292">
        <v>0</v>
      </c>
      <c r="I3198" s="293" t="s">
        <v>4838</v>
      </c>
      <c r="J3198" s="293" t="s">
        <v>4839</v>
      </c>
      <c r="K3198" s="293" t="s">
        <v>4737</v>
      </c>
      <c r="L3198" s="293" t="s">
        <v>4840</v>
      </c>
      <c r="M3198" s="293" t="s">
        <v>5166</v>
      </c>
      <c r="N3198" s="293"/>
      <c r="O3198" s="293" t="s">
        <v>18828</v>
      </c>
      <c r="P3198" s="293" t="s">
        <v>14136</v>
      </c>
      <c r="Q3198" s="293" t="s">
        <v>8502</v>
      </c>
    </row>
    <row r="3199" spans="1:17" x14ac:dyDescent="0.25">
      <c r="A3199" s="293" t="s">
        <v>14818</v>
      </c>
      <c r="B3199" s="293" t="s">
        <v>14373</v>
      </c>
      <c r="C3199" s="293" t="s">
        <v>14819</v>
      </c>
      <c r="D3199" s="293" t="s">
        <v>4750</v>
      </c>
      <c r="E3199" s="293" t="s">
        <v>14158</v>
      </c>
      <c r="F3199" s="293"/>
      <c r="G3199" s="291">
        <v>60</v>
      </c>
      <c r="H3199" s="292">
        <v>0</v>
      </c>
      <c r="I3199" s="293" t="s">
        <v>4850</v>
      </c>
      <c r="J3199" s="293" t="s">
        <v>4851</v>
      </c>
      <c r="K3199" s="293" t="s">
        <v>4737</v>
      </c>
      <c r="L3199" s="293" t="s">
        <v>4840</v>
      </c>
      <c r="M3199" s="293" t="s">
        <v>5333</v>
      </c>
      <c r="N3199" s="293"/>
      <c r="O3199" s="293" t="s">
        <v>18828</v>
      </c>
      <c r="P3199" s="293" t="s">
        <v>14136</v>
      </c>
      <c r="Q3199" s="293" t="s">
        <v>8502</v>
      </c>
    </row>
    <row r="3200" spans="1:17" x14ac:dyDescent="0.25">
      <c r="A3200" s="293" t="s">
        <v>14820</v>
      </c>
      <c r="B3200" s="293" t="s">
        <v>14376</v>
      </c>
      <c r="C3200" s="293" t="s">
        <v>14821</v>
      </c>
      <c r="D3200" s="293" t="s">
        <v>4750</v>
      </c>
      <c r="E3200" s="293" t="s">
        <v>14158</v>
      </c>
      <c r="F3200" s="293"/>
      <c r="G3200" s="291">
        <v>60</v>
      </c>
      <c r="H3200" s="292">
        <v>0</v>
      </c>
      <c r="I3200" s="293" t="s">
        <v>4850</v>
      </c>
      <c r="J3200" s="293" t="s">
        <v>4851</v>
      </c>
      <c r="K3200" s="293" t="s">
        <v>4737</v>
      </c>
      <c r="L3200" s="293" t="s">
        <v>4840</v>
      </c>
      <c r="M3200" s="293" t="s">
        <v>5210</v>
      </c>
      <c r="N3200" s="293"/>
      <c r="O3200" s="293" t="s">
        <v>18828</v>
      </c>
      <c r="P3200" s="293" t="s">
        <v>14136</v>
      </c>
      <c r="Q3200" s="293" t="s">
        <v>8502</v>
      </c>
    </row>
    <row r="3201" spans="1:17" x14ac:dyDescent="0.25">
      <c r="A3201" s="293" t="s">
        <v>14822</v>
      </c>
      <c r="B3201" s="293" t="s">
        <v>14376</v>
      </c>
      <c r="C3201" s="293" t="s">
        <v>14823</v>
      </c>
      <c r="D3201" s="293" t="s">
        <v>4750</v>
      </c>
      <c r="E3201" s="293" t="s">
        <v>14158</v>
      </c>
      <c r="F3201" s="293"/>
      <c r="G3201" s="291">
        <v>60</v>
      </c>
      <c r="H3201" s="292">
        <v>0</v>
      </c>
      <c r="I3201" s="293" t="s">
        <v>9482</v>
      </c>
      <c r="J3201" s="293" t="s">
        <v>9483</v>
      </c>
      <c r="K3201" s="293" t="s">
        <v>4737</v>
      </c>
      <c r="L3201" s="293" t="s">
        <v>4840</v>
      </c>
      <c r="M3201" s="293" t="s">
        <v>4999</v>
      </c>
      <c r="N3201" s="293"/>
      <c r="O3201" s="293" t="s">
        <v>18828</v>
      </c>
      <c r="P3201" s="293" t="s">
        <v>14136</v>
      </c>
      <c r="Q3201" s="293" t="s">
        <v>8502</v>
      </c>
    </row>
    <row r="3202" spans="1:17" x14ac:dyDescent="0.25">
      <c r="A3202" s="293" t="s">
        <v>14824</v>
      </c>
      <c r="B3202" s="293" t="s">
        <v>14376</v>
      </c>
      <c r="C3202" s="293" t="s">
        <v>14825</v>
      </c>
      <c r="D3202" s="293" t="s">
        <v>4750</v>
      </c>
      <c r="E3202" s="293" t="s">
        <v>14158</v>
      </c>
      <c r="F3202" s="293"/>
      <c r="G3202" s="291">
        <v>60</v>
      </c>
      <c r="H3202" s="292">
        <v>0</v>
      </c>
      <c r="I3202" s="293" t="s">
        <v>4838</v>
      </c>
      <c r="J3202" s="293" t="s">
        <v>4839</v>
      </c>
      <c r="K3202" s="293" t="s">
        <v>4737</v>
      </c>
      <c r="L3202" s="293" t="s">
        <v>4840</v>
      </c>
      <c r="M3202" s="293" t="s">
        <v>5166</v>
      </c>
      <c r="N3202" s="293"/>
      <c r="O3202" s="293" t="s">
        <v>18828</v>
      </c>
      <c r="P3202" s="293" t="s">
        <v>14136</v>
      </c>
      <c r="Q3202" s="293" t="s">
        <v>8502</v>
      </c>
    </row>
    <row r="3203" spans="1:17" x14ac:dyDescent="0.25">
      <c r="A3203" s="293" t="s">
        <v>14826</v>
      </c>
      <c r="B3203" s="293" t="s">
        <v>14376</v>
      </c>
      <c r="C3203" s="293" t="s">
        <v>14827</v>
      </c>
      <c r="D3203" s="293" t="s">
        <v>4750</v>
      </c>
      <c r="E3203" s="293" t="s">
        <v>14158</v>
      </c>
      <c r="F3203" s="293"/>
      <c r="G3203" s="291">
        <v>60</v>
      </c>
      <c r="H3203" s="292">
        <v>0</v>
      </c>
      <c r="I3203" s="293" t="s">
        <v>4838</v>
      </c>
      <c r="J3203" s="293" t="s">
        <v>4839</v>
      </c>
      <c r="K3203" s="293" t="s">
        <v>4737</v>
      </c>
      <c r="L3203" s="293" t="s">
        <v>4840</v>
      </c>
      <c r="M3203" s="293" t="s">
        <v>5166</v>
      </c>
      <c r="N3203" s="293"/>
      <c r="O3203" s="293" t="s">
        <v>18828</v>
      </c>
      <c r="P3203" s="293" t="s">
        <v>14136</v>
      </c>
      <c r="Q3203" s="293" t="s">
        <v>8502</v>
      </c>
    </row>
    <row r="3204" spans="1:17" x14ac:dyDescent="0.25">
      <c r="A3204" s="293" t="s">
        <v>14828</v>
      </c>
      <c r="B3204" s="293" t="s">
        <v>14376</v>
      </c>
      <c r="C3204" s="293" t="s">
        <v>14829</v>
      </c>
      <c r="D3204" s="293" t="s">
        <v>4750</v>
      </c>
      <c r="E3204" s="293" t="s">
        <v>14158</v>
      </c>
      <c r="F3204" s="293"/>
      <c r="G3204" s="291">
        <v>60</v>
      </c>
      <c r="H3204" s="292">
        <v>0</v>
      </c>
      <c r="I3204" s="293" t="s">
        <v>4838</v>
      </c>
      <c r="J3204" s="293" t="s">
        <v>4839</v>
      </c>
      <c r="K3204" s="293" t="s">
        <v>4737</v>
      </c>
      <c r="L3204" s="293" t="s">
        <v>4840</v>
      </c>
      <c r="M3204" s="293" t="s">
        <v>5161</v>
      </c>
      <c r="N3204" s="293"/>
      <c r="O3204" s="293" t="s">
        <v>18828</v>
      </c>
      <c r="P3204" s="293" t="s">
        <v>14136</v>
      </c>
      <c r="Q3204" s="293" t="s">
        <v>8502</v>
      </c>
    </row>
    <row r="3205" spans="1:17" x14ac:dyDescent="0.25">
      <c r="A3205" s="293" t="s">
        <v>14830</v>
      </c>
      <c r="B3205" s="293" t="s">
        <v>14376</v>
      </c>
      <c r="C3205" s="293" t="s">
        <v>14831</v>
      </c>
      <c r="D3205" s="293" t="s">
        <v>4750</v>
      </c>
      <c r="E3205" s="293" t="s">
        <v>14158</v>
      </c>
      <c r="F3205" s="293"/>
      <c r="G3205" s="291">
        <v>60</v>
      </c>
      <c r="H3205" s="292">
        <v>0</v>
      </c>
      <c r="I3205" s="293" t="s">
        <v>4838</v>
      </c>
      <c r="J3205" s="293" t="s">
        <v>4839</v>
      </c>
      <c r="K3205" s="293" t="s">
        <v>4737</v>
      </c>
      <c r="L3205" s="293" t="s">
        <v>4840</v>
      </c>
      <c r="M3205" s="293" t="s">
        <v>5230</v>
      </c>
      <c r="N3205" s="293"/>
      <c r="O3205" s="293" t="s">
        <v>18828</v>
      </c>
      <c r="P3205" s="293" t="s">
        <v>14136</v>
      </c>
      <c r="Q3205" s="293" t="s">
        <v>8502</v>
      </c>
    </row>
    <row r="3206" spans="1:17" x14ac:dyDescent="0.25">
      <c r="A3206" s="293" t="s">
        <v>14832</v>
      </c>
      <c r="B3206" s="293" t="s">
        <v>14376</v>
      </c>
      <c r="C3206" s="293" t="s">
        <v>14833</v>
      </c>
      <c r="D3206" s="293" t="s">
        <v>4750</v>
      </c>
      <c r="E3206" s="293" t="s">
        <v>14158</v>
      </c>
      <c r="F3206" s="293"/>
      <c r="G3206" s="291">
        <v>60</v>
      </c>
      <c r="H3206" s="292">
        <v>0</v>
      </c>
      <c r="I3206" s="293" t="s">
        <v>4838</v>
      </c>
      <c r="J3206" s="293" t="s">
        <v>4839</v>
      </c>
      <c r="K3206" s="293" t="s">
        <v>4737</v>
      </c>
      <c r="L3206" s="293" t="s">
        <v>4840</v>
      </c>
      <c r="M3206" s="293" t="s">
        <v>5230</v>
      </c>
      <c r="N3206" s="293"/>
      <c r="O3206" s="293" t="s">
        <v>18828</v>
      </c>
      <c r="P3206" s="293" t="s">
        <v>14136</v>
      </c>
      <c r="Q3206" s="293" t="s">
        <v>8502</v>
      </c>
    </row>
    <row r="3207" spans="1:17" x14ac:dyDescent="0.25">
      <c r="A3207" s="293" t="s">
        <v>14834</v>
      </c>
      <c r="B3207" s="293" t="s">
        <v>14376</v>
      </c>
      <c r="C3207" s="293" t="s">
        <v>14835</v>
      </c>
      <c r="D3207" s="293" t="s">
        <v>4750</v>
      </c>
      <c r="E3207" s="293" t="s">
        <v>14158</v>
      </c>
      <c r="F3207" s="293"/>
      <c r="G3207" s="291">
        <v>60</v>
      </c>
      <c r="H3207" s="292">
        <v>0</v>
      </c>
      <c r="I3207" s="293" t="s">
        <v>4838</v>
      </c>
      <c r="J3207" s="293" t="s">
        <v>4839</v>
      </c>
      <c r="K3207" s="293" t="s">
        <v>4737</v>
      </c>
      <c r="L3207" s="293" t="s">
        <v>4840</v>
      </c>
      <c r="M3207" s="293" t="s">
        <v>5230</v>
      </c>
      <c r="N3207" s="293"/>
      <c r="O3207" s="293" t="s">
        <v>18828</v>
      </c>
      <c r="P3207" s="293" t="s">
        <v>14136</v>
      </c>
      <c r="Q3207" s="293" t="s">
        <v>8502</v>
      </c>
    </row>
    <row r="3208" spans="1:17" x14ac:dyDescent="0.25">
      <c r="A3208" s="293" t="s">
        <v>14836</v>
      </c>
      <c r="B3208" s="293" t="s">
        <v>14376</v>
      </c>
      <c r="C3208" s="293" t="s">
        <v>14837</v>
      </c>
      <c r="D3208" s="293" t="s">
        <v>4750</v>
      </c>
      <c r="E3208" s="293" t="s">
        <v>14158</v>
      </c>
      <c r="F3208" s="293"/>
      <c r="G3208" s="291">
        <v>60</v>
      </c>
      <c r="H3208" s="292">
        <v>0</v>
      </c>
      <c r="I3208" s="293" t="s">
        <v>4838</v>
      </c>
      <c r="J3208" s="293" t="s">
        <v>4839</v>
      </c>
      <c r="K3208" s="293" t="s">
        <v>4737</v>
      </c>
      <c r="L3208" s="293" t="s">
        <v>4840</v>
      </c>
      <c r="M3208" s="293" t="s">
        <v>4909</v>
      </c>
      <c r="N3208" s="293"/>
      <c r="O3208" s="293" t="s">
        <v>18828</v>
      </c>
      <c r="P3208" s="293" t="s">
        <v>14136</v>
      </c>
      <c r="Q3208" s="293" t="s">
        <v>8502</v>
      </c>
    </row>
    <row r="3209" spans="1:17" x14ac:dyDescent="0.25">
      <c r="A3209" s="293" t="s">
        <v>14838</v>
      </c>
      <c r="B3209" s="293" t="s">
        <v>14376</v>
      </c>
      <c r="C3209" s="293" t="s">
        <v>14839</v>
      </c>
      <c r="D3209" s="293" t="s">
        <v>4750</v>
      </c>
      <c r="E3209" s="293" t="s">
        <v>14158</v>
      </c>
      <c r="F3209" s="293"/>
      <c r="G3209" s="291">
        <v>60</v>
      </c>
      <c r="H3209" s="292">
        <v>0</v>
      </c>
      <c r="I3209" s="293" t="s">
        <v>4838</v>
      </c>
      <c r="J3209" s="293" t="s">
        <v>4839</v>
      </c>
      <c r="K3209" s="293" t="s">
        <v>4737</v>
      </c>
      <c r="L3209" s="293" t="s">
        <v>4840</v>
      </c>
      <c r="M3209" s="293" t="s">
        <v>5230</v>
      </c>
      <c r="N3209" s="293"/>
      <c r="O3209" s="293" t="s">
        <v>18828</v>
      </c>
      <c r="P3209" s="293" t="s">
        <v>14136</v>
      </c>
      <c r="Q3209" s="293" t="s">
        <v>8502</v>
      </c>
    </row>
    <row r="3210" spans="1:17" x14ac:dyDescent="0.25">
      <c r="A3210" s="293" t="s">
        <v>14840</v>
      </c>
      <c r="B3210" s="293" t="s">
        <v>14376</v>
      </c>
      <c r="C3210" s="293" t="s">
        <v>14841</v>
      </c>
      <c r="D3210" s="293" t="s">
        <v>4750</v>
      </c>
      <c r="E3210" s="293" t="s">
        <v>14158</v>
      </c>
      <c r="F3210" s="293"/>
      <c r="G3210" s="291">
        <v>60</v>
      </c>
      <c r="H3210" s="292">
        <v>0</v>
      </c>
      <c r="I3210" s="293" t="s">
        <v>4838</v>
      </c>
      <c r="J3210" s="293" t="s">
        <v>4839</v>
      </c>
      <c r="K3210" s="293" t="s">
        <v>4737</v>
      </c>
      <c r="L3210" s="293" t="s">
        <v>4840</v>
      </c>
      <c r="M3210" s="293" t="s">
        <v>5230</v>
      </c>
      <c r="N3210" s="293"/>
      <c r="O3210" s="293" t="s">
        <v>18828</v>
      </c>
      <c r="P3210" s="293" t="s">
        <v>14136</v>
      </c>
      <c r="Q3210" s="293" t="s">
        <v>8502</v>
      </c>
    </row>
    <row r="3211" spans="1:17" x14ac:dyDescent="0.25">
      <c r="A3211" s="293" t="s">
        <v>14842</v>
      </c>
      <c r="B3211" s="293" t="s">
        <v>14376</v>
      </c>
      <c r="C3211" s="293" t="s">
        <v>14843</v>
      </c>
      <c r="D3211" s="293" t="s">
        <v>4750</v>
      </c>
      <c r="E3211" s="293" t="s">
        <v>14158</v>
      </c>
      <c r="F3211" s="293"/>
      <c r="G3211" s="291">
        <v>60</v>
      </c>
      <c r="H3211" s="292">
        <v>0</v>
      </c>
      <c r="I3211" s="293" t="s">
        <v>4838</v>
      </c>
      <c r="J3211" s="293" t="s">
        <v>4839</v>
      </c>
      <c r="K3211" s="293" t="s">
        <v>4737</v>
      </c>
      <c r="L3211" s="293" t="s">
        <v>4840</v>
      </c>
      <c r="M3211" s="293" t="s">
        <v>5166</v>
      </c>
      <c r="N3211" s="293"/>
      <c r="O3211" s="293" t="s">
        <v>18828</v>
      </c>
      <c r="P3211" s="293" t="s">
        <v>14136</v>
      </c>
      <c r="Q3211" s="293" t="s">
        <v>8502</v>
      </c>
    </row>
    <row r="3212" spans="1:17" x14ac:dyDescent="0.25">
      <c r="A3212" s="293" t="s">
        <v>14844</v>
      </c>
      <c r="B3212" s="293" t="s">
        <v>14376</v>
      </c>
      <c r="C3212" s="293" t="s">
        <v>14845</v>
      </c>
      <c r="D3212" s="293" t="s">
        <v>4750</v>
      </c>
      <c r="E3212" s="293" t="s">
        <v>14158</v>
      </c>
      <c r="F3212" s="293"/>
      <c r="G3212" s="291">
        <v>60</v>
      </c>
      <c r="H3212" s="292">
        <v>0</v>
      </c>
      <c r="I3212" s="293" t="s">
        <v>9482</v>
      </c>
      <c r="J3212" s="293" t="s">
        <v>9483</v>
      </c>
      <c r="K3212" s="293" t="s">
        <v>4737</v>
      </c>
      <c r="L3212" s="293" t="s">
        <v>4840</v>
      </c>
      <c r="M3212" s="293" t="s">
        <v>4841</v>
      </c>
      <c r="N3212" s="293"/>
      <c r="O3212" s="293" t="s">
        <v>18828</v>
      </c>
      <c r="P3212" s="293" t="s">
        <v>14136</v>
      </c>
      <c r="Q3212" s="293" t="s">
        <v>8502</v>
      </c>
    </row>
    <row r="3213" spans="1:17" x14ac:dyDescent="0.25">
      <c r="A3213" s="293" t="s">
        <v>14846</v>
      </c>
      <c r="B3213" s="293" t="s">
        <v>14376</v>
      </c>
      <c r="C3213" s="293" t="s">
        <v>14847</v>
      </c>
      <c r="D3213" s="293" t="s">
        <v>4750</v>
      </c>
      <c r="E3213" s="293" t="s">
        <v>14158</v>
      </c>
      <c r="F3213" s="293"/>
      <c r="G3213" s="291">
        <v>60</v>
      </c>
      <c r="H3213" s="292">
        <v>0</v>
      </c>
      <c r="I3213" s="293" t="s">
        <v>4850</v>
      </c>
      <c r="J3213" s="293" t="s">
        <v>4851</v>
      </c>
      <c r="K3213" s="293" t="s">
        <v>4737</v>
      </c>
      <c r="L3213" s="293" t="s">
        <v>4840</v>
      </c>
      <c r="M3213" s="293" t="s">
        <v>4852</v>
      </c>
      <c r="N3213" s="293"/>
      <c r="O3213" s="293" t="s">
        <v>18828</v>
      </c>
      <c r="P3213" s="293" t="s">
        <v>14136</v>
      </c>
      <c r="Q3213" s="293" t="s">
        <v>8502</v>
      </c>
    </row>
    <row r="3214" spans="1:17" x14ac:dyDescent="0.25">
      <c r="A3214" s="293" t="s">
        <v>14848</v>
      </c>
      <c r="B3214" s="293" t="s">
        <v>14376</v>
      </c>
      <c r="C3214" s="293" t="s">
        <v>14849</v>
      </c>
      <c r="D3214" s="293" t="s">
        <v>4750</v>
      </c>
      <c r="E3214" s="293" t="s">
        <v>14158</v>
      </c>
      <c r="F3214" s="293"/>
      <c r="G3214" s="291">
        <v>60</v>
      </c>
      <c r="H3214" s="292">
        <v>0</v>
      </c>
      <c r="I3214" s="293" t="s">
        <v>4838</v>
      </c>
      <c r="J3214" s="293" t="s">
        <v>4839</v>
      </c>
      <c r="K3214" s="293" t="s">
        <v>4737</v>
      </c>
      <c r="L3214" s="293" t="s">
        <v>4840</v>
      </c>
      <c r="M3214" s="293" t="s">
        <v>4909</v>
      </c>
      <c r="N3214" s="293"/>
      <c r="O3214" s="293" t="s">
        <v>18828</v>
      </c>
      <c r="P3214" s="293" t="s">
        <v>14136</v>
      </c>
      <c r="Q3214" s="293" t="s">
        <v>8502</v>
      </c>
    </row>
    <row r="3215" spans="1:17" x14ac:dyDescent="0.25">
      <c r="A3215" s="293" t="s">
        <v>14850</v>
      </c>
      <c r="B3215" s="293" t="s">
        <v>14376</v>
      </c>
      <c r="C3215" s="293" t="s">
        <v>14851</v>
      </c>
      <c r="D3215" s="293" t="s">
        <v>4750</v>
      </c>
      <c r="E3215" s="293" t="s">
        <v>14158</v>
      </c>
      <c r="F3215" s="293"/>
      <c r="G3215" s="291">
        <v>60</v>
      </c>
      <c r="H3215" s="292">
        <v>0</v>
      </c>
      <c r="I3215" s="293" t="s">
        <v>4850</v>
      </c>
      <c r="J3215" s="293" t="s">
        <v>4851</v>
      </c>
      <c r="K3215" s="293" t="s">
        <v>4737</v>
      </c>
      <c r="L3215" s="293" t="s">
        <v>4840</v>
      </c>
      <c r="M3215" s="293" t="s">
        <v>4852</v>
      </c>
      <c r="N3215" s="293"/>
      <c r="O3215" s="293" t="s">
        <v>18828</v>
      </c>
      <c r="P3215" s="293" t="s">
        <v>14136</v>
      </c>
      <c r="Q3215" s="293" t="s">
        <v>8502</v>
      </c>
    </row>
    <row r="3216" spans="1:17" x14ac:dyDescent="0.25">
      <c r="A3216" s="293" t="s">
        <v>14852</v>
      </c>
      <c r="B3216" s="293" t="s">
        <v>14376</v>
      </c>
      <c r="C3216" s="293" t="s">
        <v>14853</v>
      </c>
      <c r="D3216" s="293" t="s">
        <v>4750</v>
      </c>
      <c r="E3216" s="293" t="s">
        <v>14158</v>
      </c>
      <c r="F3216" s="293"/>
      <c r="G3216" s="291">
        <v>60</v>
      </c>
      <c r="H3216" s="292">
        <v>0</v>
      </c>
      <c r="I3216" s="293" t="s">
        <v>4838</v>
      </c>
      <c r="J3216" s="293" t="s">
        <v>4839</v>
      </c>
      <c r="K3216" s="293" t="s">
        <v>4737</v>
      </c>
      <c r="L3216" s="293" t="s">
        <v>4840</v>
      </c>
      <c r="M3216" s="293" t="s">
        <v>5161</v>
      </c>
      <c r="N3216" s="293"/>
      <c r="O3216" s="293" t="s">
        <v>18828</v>
      </c>
      <c r="P3216" s="293" t="s">
        <v>14136</v>
      </c>
      <c r="Q3216" s="293" t="s">
        <v>8502</v>
      </c>
    </row>
    <row r="3217" spans="1:17" x14ac:dyDescent="0.25">
      <c r="A3217" s="293" t="s">
        <v>14854</v>
      </c>
      <c r="B3217" s="293" t="s">
        <v>14376</v>
      </c>
      <c r="C3217" s="293" t="s">
        <v>14855</v>
      </c>
      <c r="D3217" s="293" t="s">
        <v>4750</v>
      </c>
      <c r="E3217" s="293" t="s">
        <v>14158</v>
      </c>
      <c r="F3217" s="293"/>
      <c r="G3217" s="291">
        <v>60</v>
      </c>
      <c r="H3217" s="292">
        <v>0</v>
      </c>
      <c r="I3217" s="293" t="s">
        <v>4850</v>
      </c>
      <c r="J3217" s="293" t="s">
        <v>4851</v>
      </c>
      <c r="K3217" s="293" t="s">
        <v>4737</v>
      </c>
      <c r="L3217" s="293" t="s">
        <v>4840</v>
      </c>
      <c r="M3217" s="293" t="s">
        <v>4852</v>
      </c>
      <c r="N3217" s="293"/>
      <c r="O3217" s="293" t="s">
        <v>18828</v>
      </c>
      <c r="P3217" s="293" t="s">
        <v>14136</v>
      </c>
      <c r="Q3217" s="293" t="s">
        <v>8502</v>
      </c>
    </row>
    <row r="3218" spans="1:17" x14ac:dyDescent="0.25">
      <c r="A3218" s="293" t="s">
        <v>14856</v>
      </c>
      <c r="B3218" s="293" t="s">
        <v>14376</v>
      </c>
      <c r="C3218" s="293" t="s">
        <v>14857</v>
      </c>
      <c r="D3218" s="293" t="s">
        <v>4750</v>
      </c>
      <c r="E3218" s="293" t="s">
        <v>14158</v>
      </c>
      <c r="F3218" s="293"/>
      <c r="G3218" s="291">
        <v>60</v>
      </c>
      <c r="H3218" s="292">
        <v>0</v>
      </c>
      <c r="I3218" s="293" t="s">
        <v>9482</v>
      </c>
      <c r="J3218" s="293" t="s">
        <v>9483</v>
      </c>
      <c r="K3218" s="293" t="s">
        <v>4737</v>
      </c>
      <c r="L3218" s="293" t="s">
        <v>4840</v>
      </c>
      <c r="M3218" s="293" t="s">
        <v>4841</v>
      </c>
      <c r="N3218" s="293"/>
      <c r="O3218" s="293" t="s">
        <v>18828</v>
      </c>
      <c r="P3218" s="293" t="s">
        <v>14136</v>
      </c>
      <c r="Q3218" s="293" t="s">
        <v>8502</v>
      </c>
    </row>
    <row r="3219" spans="1:17" x14ac:dyDescent="0.25">
      <c r="A3219" s="293" t="s">
        <v>14858</v>
      </c>
      <c r="B3219" s="293" t="s">
        <v>14361</v>
      </c>
      <c r="C3219" s="293" t="s">
        <v>14859</v>
      </c>
      <c r="D3219" s="293"/>
      <c r="E3219" s="293" t="s">
        <v>14138</v>
      </c>
      <c r="F3219" s="293" t="s">
        <v>4750</v>
      </c>
      <c r="G3219" s="291">
        <v>60</v>
      </c>
      <c r="H3219" s="292">
        <v>0</v>
      </c>
      <c r="I3219" s="293" t="s">
        <v>4816</v>
      </c>
      <c r="J3219" s="293" t="s">
        <v>4817</v>
      </c>
      <c r="K3219" s="293" t="s">
        <v>4737</v>
      </c>
      <c r="L3219" s="293" t="s">
        <v>4738</v>
      </c>
      <c r="M3219" s="293" t="s">
        <v>4818</v>
      </c>
      <c r="N3219" s="293"/>
      <c r="O3219" s="293" t="s">
        <v>18828</v>
      </c>
      <c r="P3219" s="293" t="s">
        <v>14136</v>
      </c>
      <c r="Q3219" s="293" t="s">
        <v>4741</v>
      </c>
    </row>
    <row r="3220" spans="1:17" x14ac:dyDescent="0.25">
      <c r="A3220" s="293" t="s">
        <v>14860</v>
      </c>
      <c r="B3220" s="293" t="s">
        <v>14361</v>
      </c>
      <c r="C3220" s="293" t="s">
        <v>14861</v>
      </c>
      <c r="D3220" s="293"/>
      <c r="E3220" s="293" t="s">
        <v>14138</v>
      </c>
      <c r="F3220" s="293" t="s">
        <v>4750</v>
      </c>
      <c r="G3220" s="291">
        <v>60</v>
      </c>
      <c r="H3220" s="292">
        <v>0</v>
      </c>
      <c r="I3220" s="293" t="s">
        <v>4788</v>
      </c>
      <c r="J3220" s="293" t="s">
        <v>4789</v>
      </c>
      <c r="K3220" s="293" t="s">
        <v>4737</v>
      </c>
      <c r="L3220" s="293" t="s">
        <v>4738</v>
      </c>
      <c r="M3220" s="293" t="s">
        <v>4880</v>
      </c>
      <c r="N3220" s="293"/>
      <c r="O3220" s="293" t="s">
        <v>18828</v>
      </c>
      <c r="P3220" s="293" t="s">
        <v>14136</v>
      </c>
      <c r="Q3220" s="293" t="s">
        <v>4741</v>
      </c>
    </row>
    <row r="3221" spans="1:17" x14ac:dyDescent="0.25">
      <c r="A3221" s="293" t="s">
        <v>14862</v>
      </c>
      <c r="B3221" s="293" t="s">
        <v>14370</v>
      </c>
      <c r="C3221" s="293" t="s">
        <v>14863</v>
      </c>
      <c r="D3221" s="293"/>
      <c r="E3221" s="293" t="s">
        <v>14138</v>
      </c>
      <c r="F3221" s="293" t="s">
        <v>4750</v>
      </c>
      <c r="G3221" s="291">
        <v>60</v>
      </c>
      <c r="H3221" s="292">
        <v>0</v>
      </c>
      <c r="I3221" s="293" t="s">
        <v>4746</v>
      </c>
      <c r="J3221" s="293" t="s">
        <v>4747</v>
      </c>
      <c r="K3221" s="293" t="s">
        <v>4737</v>
      </c>
      <c r="L3221" s="293" t="s">
        <v>4738</v>
      </c>
      <c r="M3221" s="293" t="s">
        <v>4793</v>
      </c>
      <c r="N3221" s="293"/>
      <c r="O3221" s="293" t="s">
        <v>18828</v>
      </c>
      <c r="P3221" s="293" t="s">
        <v>14136</v>
      </c>
      <c r="Q3221" s="293" t="s">
        <v>4741</v>
      </c>
    </row>
    <row r="3222" spans="1:17" x14ac:dyDescent="0.25">
      <c r="A3222" s="293" t="s">
        <v>14864</v>
      </c>
      <c r="B3222" s="293" t="s">
        <v>14370</v>
      </c>
      <c r="C3222" s="293" t="s">
        <v>14865</v>
      </c>
      <c r="D3222" s="293"/>
      <c r="E3222" s="293" t="s">
        <v>14138</v>
      </c>
      <c r="F3222" s="293" t="s">
        <v>4750</v>
      </c>
      <c r="G3222" s="291">
        <v>60</v>
      </c>
      <c r="H3222" s="292">
        <v>0</v>
      </c>
      <c r="I3222" s="293" t="s">
        <v>4746</v>
      </c>
      <c r="J3222" s="293" t="s">
        <v>4747</v>
      </c>
      <c r="K3222" s="293" t="s">
        <v>4737</v>
      </c>
      <c r="L3222" s="293" t="s">
        <v>4738</v>
      </c>
      <c r="M3222" s="293" t="s">
        <v>4748</v>
      </c>
      <c r="N3222" s="293" t="s">
        <v>11784</v>
      </c>
      <c r="O3222" s="293" t="s">
        <v>18828</v>
      </c>
      <c r="P3222" s="293" t="s">
        <v>14136</v>
      </c>
      <c r="Q3222" s="293" t="s">
        <v>4741</v>
      </c>
    </row>
    <row r="3223" spans="1:17" x14ac:dyDescent="0.25">
      <c r="A3223" s="293" t="s">
        <v>14866</v>
      </c>
      <c r="B3223" s="293" t="s">
        <v>14376</v>
      </c>
      <c r="C3223" s="293" t="s">
        <v>14867</v>
      </c>
      <c r="D3223" s="293" t="s">
        <v>4750</v>
      </c>
      <c r="E3223" s="293" t="s">
        <v>14158</v>
      </c>
      <c r="F3223" s="293"/>
      <c r="G3223" s="291">
        <v>60</v>
      </c>
      <c r="H3223" s="292">
        <v>0</v>
      </c>
      <c r="I3223" s="293" t="s">
        <v>9482</v>
      </c>
      <c r="J3223" s="293" t="s">
        <v>9483</v>
      </c>
      <c r="K3223" s="293" t="s">
        <v>4737</v>
      </c>
      <c r="L3223" s="293" t="s">
        <v>4840</v>
      </c>
      <c r="M3223" s="293" t="s">
        <v>5220</v>
      </c>
      <c r="N3223" s="293"/>
      <c r="O3223" s="293" t="s">
        <v>18828</v>
      </c>
      <c r="P3223" s="293" t="s">
        <v>14136</v>
      </c>
      <c r="Q3223" s="293" t="s">
        <v>8502</v>
      </c>
    </row>
    <row r="3224" spans="1:17" x14ac:dyDescent="0.25">
      <c r="A3224" s="293" t="s">
        <v>14868</v>
      </c>
      <c r="B3224" s="293" t="s">
        <v>14373</v>
      </c>
      <c r="C3224" s="293" t="s">
        <v>14869</v>
      </c>
      <c r="D3224" s="293" t="s">
        <v>4750</v>
      </c>
      <c r="E3224" s="293" t="s">
        <v>14158</v>
      </c>
      <c r="F3224" s="293"/>
      <c r="G3224" s="291">
        <v>60</v>
      </c>
      <c r="H3224" s="292">
        <v>0</v>
      </c>
      <c r="I3224" s="293" t="s">
        <v>4850</v>
      </c>
      <c r="J3224" s="293" t="s">
        <v>4851</v>
      </c>
      <c r="K3224" s="293" t="s">
        <v>4737</v>
      </c>
      <c r="L3224" s="293" t="s">
        <v>4840</v>
      </c>
      <c r="M3224" s="293" t="s">
        <v>5333</v>
      </c>
      <c r="N3224" s="293"/>
      <c r="O3224" s="293" t="s">
        <v>18828</v>
      </c>
      <c r="P3224" s="293" t="s">
        <v>14136</v>
      </c>
      <c r="Q3224" s="293" t="s">
        <v>8502</v>
      </c>
    </row>
    <row r="3225" spans="1:17" x14ac:dyDescent="0.25">
      <c r="A3225" s="293" t="s">
        <v>14870</v>
      </c>
      <c r="B3225" s="293" t="s">
        <v>14376</v>
      </c>
      <c r="C3225" s="293" t="s">
        <v>14871</v>
      </c>
      <c r="D3225" s="293" t="s">
        <v>4750</v>
      </c>
      <c r="E3225" s="293" t="s">
        <v>14158</v>
      </c>
      <c r="F3225" s="293"/>
      <c r="G3225" s="291">
        <v>60</v>
      </c>
      <c r="H3225" s="292">
        <v>0</v>
      </c>
      <c r="I3225" s="293" t="s">
        <v>9482</v>
      </c>
      <c r="J3225" s="293" t="s">
        <v>9483</v>
      </c>
      <c r="K3225" s="293" t="s">
        <v>4737</v>
      </c>
      <c r="L3225" s="293" t="s">
        <v>4840</v>
      </c>
      <c r="M3225" s="293" t="s">
        <v>5175</v>
      </c>
      <c r="N3225" s="293"/>
      <c r="O3225" s="293" t="s">
        <v>18828</v>
      </c>
      <c r="P3225" s="293" t="s">
        <v>14136</v>
      </c>
      <c r="Q3225" s="293" t="s">
        <v>8502</v>
      </c>
    </row>
    <row r="3226" spans="1:17" x14ac:dyDescent="0.25">
      <c r="A3226" s="293" t="s">
        <v>14872</v>
      </c>
      <c r="B3226" s="293" t="s">
        <v>14373</v>
      </c>
      <c r="C3226" s="293" t="s">
        <v>14873</v>
      </c>
      <c r="D3226" s="293" t="s">
        <v>4750</v>
      </c>
      <c r="E3226" s="293" t="s">
        <v>14158</v>
      </c>
      <c r="F3226" s="293"/>
      <c r="G3226" s="291">
        <v>60</v>
      </c>
      <c r="H3226" s="292">
        <v>0</v>
      </c>
      <c r="I3226" s="293" t="s">
        <v>9482</v>
      </c>
      <c r="J3226" s="293" t="s">
        <v>9483</v>
      </c>
      <c r="K3226" s="293" t="s">
        <v>4737</v>
      </c>
      <c r="L3226" s="293" t="s">
        <v>4840</v>
      </c>
      <c r="M3226" s="293" t="s">
        <v>5310</v>
      </c>
      <c r="N3226" s="293"/>
      <c r="O3226" s="293" t="s">
        <v>18828</v>
      </c>
      <c r="P3226" s="293" t="s">
        <v>14136</v>
      </c>
      <c r="Q3226" s="293" t="s">
        <v>8502</v>
      </c>
    </row>
    <row r="3227" spans="1:17" x14ac:dyDescent="0.25">
      <c r="A3227" s="293" t="s">
        <v>14874</v>
      </c>
      <c r="B3227" s="293" t="s">
        <v>14376</v>
      </c>
      <c r="C3227" s="293" t="s">
        <v>14875</v>
      </c>
      <c r="D3227" s="293" t="s">
        <v>4750</v>
      </c>
      <c r="E3227" s="293" t="s">
        <v>14158</v>
      </c>
      <c r="F3227" s="293"/>
      <c r="G3227" s="291">
        <v>60</v>
      </c>
      <c r="H3227" s="292">
        <v>0</v>
      </c>
      <c r="I3227" s="293" t="s">
        <v>4838</v>
      </c>
      <c r="J3227" s="293" t="s">
        <v>4839</v>
      </c>
      <c r="K3227" s="293" t="s">
        <v>4737</v>
      </c>
      <c r="L3227" s="293" t="s">
        <v>4840</v>
      </c>
      <c r="M3227" s="293" t="s">
        <v>4909</v>
      </c>
      <c r="N3227" s="293"/>
      <c r="O3227" s="293" t="s">
        <v>18828</v>
      </c>
      <c r="P3227" s="293" t="s">
        <v>14136</v>
      </c>
      <c r="Q3227" s="293" t="s">
        <v>8502</v>
      </c>
    </row>
    <row r="3228" spans="1:17" x14ac:dyDescent="0.25">
      <c r="A3228" s="293" t="s">
        <v>14876</v>
      </c>
      <c r="B3228" s="293" t="s">
        <v>14376</v>
      </c>
      <c r="C3228" s="293" t="s">
        <v>14877</v>
      </c>
      <c r="D3228" s="293" t="s">
        <v>4750</v>
      </c>
      <c r="E3228" s="293" t="s">
        <v>14158</v>
      </c>
      <c r="F3228" s="293"/>
      <c r="G3228" s="291">
        <v>60</v>
      </c>
      <c r="H3228" s="292">
        <v>0</v>
      </c>
      <c r="I3228" s="293" t="s">
        <v>4850</v>
      </c>
      <c r="J3228" s="293" t="s">
        <v>4851</v>
      </c>
      <c r="K3228" s="293" t="s">
        <v>4737</v>
      </c>
      <c r="L3228" s="293" t="s">
        <v>4840</v>
      </c>
      <c r="M3228" s="293" t="s">
        <v>4852</v>
      </c>
      <c r="N3228" s="293"/>
      <c r="O3228" s="293" t="s">
        <v>18828</v>
      </c>
      <c r="P3228" s="293" t="s">
        <v>14136</v>
      </c>
      <c r="Q3228" s="293" t="s">
        <v>8502</v>
      </c>
    </row>
    <row r="3229" spans="1:17" x14ac:dyDescent="0.25">
      <c r="A3229" s="293" t="s">
        <v>14878</v>
      </c>
      <c r="B3229" s="293" t="s">
        <v>14387</v>
      </c>
      <c r="C3229" s="293" t="s">
        <v>14879</v>
      </c>
      <c r="D3229" s="293" t="s">
        <v>4750</v>
      </c>
      <c r="E3229" s="293" t="s">
        <v>14158</v>
      </c>
      <c r="F3229" s="293"/>
      <c r="G3229" s="291">
        <v>60</v>
      </c>
      <c r="H3229" s="292">
        <v>0</v>
      </c>
      <c r="I3229" s="293" t="s">
        <v>9482</v>
      </c>
      <c r="J3229" s="293" t="s">
        <v>9483</v>
      </c>
      <c r="K3229" s="293" t="s">
        <v>4737</v>
      </c>
      <c r="L3229" s="293" t="s">
        <v>4840</v>
      </c>
      <c r="M3229" s="293" t="s">
        <v>4841</v>
      </c>
      <c r="N3229" s="293"/>
      <c r="O3229" s="293" t="s">
        <v>18828</v>
      </c>
      <c r="P3229" s="293" t="s">
        <v>14136</v>
      </c>
      <c r="Q3229" s="293" t="s">
        <v>8502</v>
      </c>
    </row>
    <row r="3230" spans="1:17" x14ac:dyDescent="0.25">
      <c r="A3230" s="293" t="s">
        <v>14880</v>
      </c>
      <c r="B3230" s="293" t="s">
        <v>14376</v>
      </c>
      <c r="C3230" s="293" t="s">
        <v>14881</v>
      </c>
      <c r="D3230" s="293" t="s">
        <v>4750</v>
      </c>
      <c r="E3230" s="293" t="s">
        <v>14158</v>
      </c>
      <c r="F3230" s="293"/>
      <c r="G3230" s="291">
        <v>60</v>
      </c>
      <c r="H3230" s="292">
        <v>0</v>
      </c>
      <c r="I3230" s="293" t="s">
        <v>9482</v>
      </c>
      <c r="J3230" s="293" t="s">
        <v>9483</v>
      </c>
      <c r="K3230" s="293" t="s">
        <v>4737</v>
      </c>
      <c r="L3230" s="293" t="s">
        <v>4840</v>
      </c>
      <c r="M3230" s="293" t="s">
        <v>5175</v>
      </c>
      <c r="N3230" s="293"/>
      <c r="O3230" s="293" t="s">
        <v>18828</v>
      </c>
      <c r="P3230" s="293" t="s">
        <v>14136</v>
      </c>
      <c r="Q3230" s="293" t="s">
        <v>8502</v>
      </c>
    </row>
    <row r="3231" spans="1:17" x14ac:dyDescent="0.25">
      <c r="A3231" s="293" t="s">
        <v>14882</v>
      </c>
      <c r="B3231" s="293" t="s">
        <v>14376</v>
      </c>
      <c r="C3231" s="293" t="s">
        <v>14883</v>
      </c>
      <c r="D3231" s="293" t="s">
        <v>4750</v>
      </c>
      <c r="E3231" s="293" t="s">
        <v>14158</v>
      </c>
      <c r="F3231" s="293"/>
      <c r="G3231" s="291">
        <v>60</v>
      </c>
      <c r="H3231" s="292">
        <v>0</v>
      </c>
      <c r="I3231" s="293" t="s">
        <v>4838</v>
      </c>
      <c r="J3231" s="293" t="s">
        <v>4839</v>
      </c>
      <c r="K3231" s="293" t="s">
        <v>4737</v>
      </c>
      <c r="L3231" s="293" t="s">
        <v>4840</v>
      </c>
      <c r="M3231" s="293" t="s">
        <v>5166</v>
      </c>
      <c r="N3231" s="293"/>
      <c r="O3231" s="293" t="s">
        <v>18828</v>
      </c>
      <c r="P3231" s="293" t="s">
        <v>14136</v>
      </c>
      <c r="Q3231" s="293" t="s">
        <v>8502</v>
      </c>
    </row>
    <row r="3232" spans="1:17" x14ac:dyDescent="0.25">
      <c r="A3232" s="293" t="s">
        <v>14884</v>
      </c>
      <c r="B3232" s="293" t="s">
        <v>14376</v>
      </c>
      <c r="C3232" s="293" t="s">
        <v>14885</v>
      </c>
      <c r="D3232" s="293" t="s">
        <v>4750</v>
      </c>
      <c r="E3232" s="293" t="s">
        <v>14158</v>
      </c>
      <c r="F3232" s="293"/>
      <c r="G3232" s="291">
        <v>60</v>
      </c>
      <c r="H3232" s="292">
        <v>0</v>
      </c>
      <c r="I3232" s="293" t="s">
        <v>4838</v>
      </c>
      <c r="J3232" s="293" t="s">
        <v>4839</v>
      </c>
      <c r="K3232" s="293" t="s">
        <v>4737</v>
      </c>
      <c r="L3232" s="293" t="s">
        <v>4840</v>
      </c>
      <c r="M3232" s="293" t="s">
        <v>5230</v>
      </c>
      <c r="N3232" s="293"/>
      <c r="O3232" s="293" t="s">
        <v>18828</v>
      </c>
      <c r="P3232" s="293" t="s">
        <v>14136</v>
      </c>
      <c r="Q3232" s="293" t="s">
        <v>8502</v>
      </c>
    </row>
    <row r="3233" spans="1:17" x14ac:dyDescent="0.25">
      <c r="A3233" s="293" t="s">
        <v>14886</v>
      </c>
      <c r="B3233" s="293" t="s">
        <v>14376</v>
      </c>
      <c r="C3233" s="293" t="s">
        <v>14887</v>
      </c>
      <c r="D3233" s="293" t="s">
        <v>4750</v>
      </c>
      <c r="E3233" s="293" t="s">
        <v>14158</v>
      </c>
      <c r="F3233" s="293"/>
      <c r="G3233" s="291">
        <v>60</v>
      </c>
      <c r="H3233" s="292">
        <v>0</v>
      </c>
      <c r="I3233" s="293" t="s">
        <v>4838</v>
      </c>
      <c r="J3233" s="293" t="s">
        <v>4839</v>
      </c>
      <c r="K3233" s="293" t="s">
        <v>4737</v>
      </c>
      <c r="L3233" s="293" t="s">
        <v>4840</v>
      </c>
      <c r="M3233" s="293" t="s">
        <v>5161</v>
      </c>
      <c r="N3233" s="293"/>
      <c r="O3233" s="293" t="s">
        <v>18828</v>
      </c>
      <c r="P3233" s="293" t="s">
        <v>14136</v>
      </c>
      <c r="Q3233" s="293" t="s">
        <v>8502</v>
      </c>
    </row>
    <row r="3234" spans="1:17" x14ac:dyDescent="0.25">
      <c r="A3234" s="293" t="s">
        <v>14888</v>
      </c>
      <c r="B3234" s="293" t="s">
        <v>14376</v>
      </c>
      <c r="C3234" s="293" t="s">
        <v>14889</v>
      </c>
      <c r="D3234" s="293" t="s">
        <v>4750</v>
      </c>
      <c r="E3234" s="293" t="s">
        <v>14158</v>
      </c>
      <c r="F3234" s="293"/>
      <c r="G3234" s="291">
        <v>60</v>
      </c>
      <c r="H3234" s="292">
        <v>0</v>
      </c>
      <c r="I3234" s="293" t="s">
        <v>9482</v>
      </c>
      <c r="J3234" s="293" t="s">
        <v>9483</v>
      </c>
      <c r="K3234" s="293" t="s">
        <v>4737</v>
      </c>
      <c r="L3234" s="293" t="s">
        <v>4840</v>
      </c>
      <c r="M3234" s="293" t="s">
        <v>4841</v>
      </c>
      <c r="N3234" s="293"/>
      <c r="O3234" s="293" t="s">
        <v>18828</v>
      </c>
      <c r="P3234" s="293" t="s">
        <v>14136</v>
      </c>
      <c r="Q3234" s="293" t="s">
        <v>8502</v>
      </c>
    </row>
    <row r="3235" spans="1:17" x14ac:dyDescent="0.25">
      <c r="A3235" s="293" t="s">
        <v>14890</v>
      </c>
      <c r="B3235" s="293" t="s">
        <v>14376</v>
      </c>
      <c r="C3235" s="293" t="s">
        <v>14891</v>
      </c>
      <c r="D3235" s="293" t="s">
        <v>4750</v>
      </c>
      <c r="E3235" s="293" t="s">
        <v>14158</v>
      </c>
      <c r="F3235" s="293"/>
      <c r="G3235" s="291">
        <v>60</v>
      </c>
      <c r="H3235" s="292">
        <v>0</v>
      </c>
      <c r="I3235" s="293" t="s">
        <v>9482</v>
      </c>
      <c r="J3235" s="293" t="s">
        <v>9483</v>
      </c>
      <c r="K3235" s="293" t="s">
        <v>4737</v>
      </c>
      <c r="L3235" s="293" t="s">
        <v>4840</v>
      </c>
      <c r="M3235" s="293" t="s">
        <v>5220</v>
      </c>
      <c r="N3235" s="293"/>
      <c r="O3235" s="293" t="s">
        <v>18828</v>
      </c>
      <c r="P3235" s="293" t="s">
        <v>14136</v>
      </c>
      <c r="Q3235" s="293" t="s">
        <v>8502</v>
      </c>
    </row>
    <row r="3236" spans="1:17" x14ac:dyDescent="0.25">
      <c r="A3236" s="293" t="s">
        <v>14892</v>
      </c>
      <c r="B3236" s="293" t="s">
        <v>14376</v>
      </c>
      <c r="C3236" s="293" t="s">
        <v>14893</v>
      </c>
      <c r="D3236" s="293" t="s">
        <v>4750</v>
      </c>
      <c r="E3236" s="293" t="s">
        <v>14158</v>
      </c>
      <c r="F3236" s="293"/>
      <c r="G3236" s="291">
        <v>60</v>
      </c>
      <c r="H3236" s="292">
        <v>0</v>
      </c>
      <c r="I3236" s="293" t="s">
        <v>4838</v>
      </c>
      <c r="J3236" s="293" t="s">
        <v>4839</v>
      </c>
      <c r="K3236" s="293" t="s">
        <v>4737</v>
      </c>
      <c r="L3236" s="293" t="s">
        <v>4840</v>
      </c>
      <c r="M3236" s="293" t="s">
        <v>4909</v>
      </c>
      <c r="N3236" s="293"/>
      <c r="O3236" s="293" t="s">
        <v>18828</v>
      </c>
      <c r="P3236" s="293" t="s">
        <v>14136</v>
      </c>
      <c r="Q3236" s="293" t="s">
        <v>8502</v>
      </c>
    </row>
    <row r="3237" spans="1:17" x14ac:dyDescent="0.25">
      <c r="A3237" s="293" t="s">
        <v>14894</v>
      </c>
      <c r="B3237" s="293" t="s">
        <v>14376</v>
      </c>
      <c r="C3237" s="293" t="s">
        <v>14895</v>
      </c>
      <c r="D3237" s="293" t="s">
        <v>4750</v>
      </c>
      <c r="E3237" s="293" t="s">
        <v>14158</v>
      </c>
      <c r="F3237" s="293"/>
      <c r="G3237" s="291">
        <v>60</v>
      </c>
      <c r="H3237" s="292">
        <v>0</v>
      </c>
      <c r="I3237" s="293" t="s">
        <v>9482</v>
      </c>
      <c r="J3237" s="293" t="s">
        <v>9483</v>
      </c>
      <c r="K3237" s="293" t="s">
        <v>4737</v>
      </c>
      <c r="L3237" s="293" t="s">
        <v>4840</v>
      </c>
      <c r="M3237" s="293" t="s">
        <v>5220</v>
      </c>
      <c r="N3237" s="293"/>
      <c r="O3237" s="293" t="s">
        <v>18828</v>
      </c>
      <c r="P3237" s="293" t="s">
        <v>14136</v>
      </c>
      <c r="Q3237" s="293" t="s">
        <v>8502</v>
      </c>
    </row>
    <row r="3238" spans="1:17" x14ac:dyDescent="0.25">
      <c r="A3238" s="293" t="s">
        <v>14896</v>
      </c>
      <c r="B3238" s="293" t="s">
        <v>14376</v>
      </c>
      <c r="C3238" s="293" t="s">
        <v>14897</v>
      </c>
      <c r="D3238" s="293" t="s">
        <v>4750</v>
      </c>
      <c r="E3238" s="293" t="s">
        <v>14158</v>
      </c>
      <c r="F3238" s="293"/>
      <c r="G3238" s="291">
        <v>60</v>
      </c>
      <c r="H3238" s="292">
        <v>0</v>
      </c>
      <c r="I3238" s="293" t="s">
        <v>4838</v>
      </c>
      <c r="J3238" s="293" t="s">
        <v>4839</v>
      </c>
      <c r="K3238" s="293" t="s">
        <v>4737</v>
      </c>
      <c r="L3238" s="293" t="s">
        <v>4840</v>
      </c>
      <c r="M3238" s="293" t="s">
        <v>5166</v>
      </c>
      <c r="N3238" s="293"/>
      <c r="O3238" s="293" t="s">
        <v>18828</v>
      </c>
      <c r="P3238" s="293" t="s">
        <v>14136</v>
      </c>
      <c r="Q3238" s="293" t="s">
        <v>8502</v>
      </c>
    </row>
    <row r="3239" spans="1:17" x14ac:dyDescent="0.25">
      <c r="A3239" s="293" t="s">
        <v>14898</v>
      </c>
      <c r="B3239" s="293" t="s">
        <v>14376</v>
      </c>
      <c r="C3239" s="293" t="s">
        <v>14899</v>
      </c>
      <c r="D3239" s="293" t="s">
        <v>4750</v>
      </c>
      <c r="E3239" s="293" t="s">
        <v>14158</v>
      </c>
      <c r="F3239" s="293"/>
      <c r="G3239" s="291">
        <v>60</v>
      </c>
      <c r="H3239" s="292">
        <v>0</v>
      </c>
      <c r="I3239" s="293" t="s">
        <v>4838</v>
      </c>
      <c r="J3239" s="293" t="s">
        <v>4839</v>
      </c>
      <c r="K3239" s="293" t="s">
        <v>4737</v>
      </c>
      <c r="L3239" s="293" t="s">
        <v>4840</v>
      </c>
      <c r="M3239" s="293" t="s">
        <v>5166</v>
      </c>
      <c r="N3239" s="293"/>
      <c r="O3239" s="293" t="s">
        <v>18828</v>
      </c>
      <c r="P3239" s="293" t="s">
        <v>14136</v>
      </c>
      <c r="Q3239" s="293" t="s">
        <v>8502</v>
      </c>
    </row>
    <row r="3240" spans="1:17" x14ac:dyDescent="0.25">
      <c r="A3240" s="293" t="s">
        <v>14900</v>
      </c>
      <c r="B3240" s="293" t="s">
        <v>14376</v>
      </c>
      <c r="C3240" s="293" t="s">
        <v>14901</v>
      </c>
      <c r="D3240" s="293" t="s">
        <v>4750</v>
      </c>
      <c r="E3240" s="293" t="s">
        <v>14158</v>
      </c>
      <c r="F3240" s="293"/>
      <c r="G3240" s="291">
        <v>60</v>
      </c>
      <c r="H3240" s="292">
        <v>0</v>
      </c>
      <c r="I3240" s="293" t="s">
        <v>4838</v>
      </c>
      <c r="J3240" s="293" t="s">
        <v>4839</v>
      </c>
      <c r="K3240" s="293" t="s">
        <v>4737</v>
      </c>
      <c r="L3240" s="293" t="s">
        <v>4840</v>
      </c>
      <c r="M3240" s="293" t="s">
        <v>4909</v>
      </c>
      <c r="N3240" s="293"/>
      <c r="O3240" s="293" t="s">
        <v>18828</v>
      </c>
      <c r="P3240" s="293" t="s">
        <v>14136</v>
      </c>
      <c r="Q3240" s="293" t="s">
        <v>8502</v>
      </c>
    </row>
    <row r="3241" spans="1:17" x14ac:dyDescent="0.25">
      <c r="A3241" s="293" t="s">
        <v>14902</v>
      </c>
      <c r="B3241" s="293" t="s">
        <v>14376</v>
      </c>
      <c r="C3241" s="293" t="s">
        <v>14903</v>
      </c>
      <c r="D3241" s="293" t="s">
        <v>4750</v>
      </c>
      <c r="E3241" s="293" t="s">
        <v>14158</v>
      </c>
      <c r="F3241" s="293"/>
      <c r="G3241" s="291">
        <v>60</v>
      </c>
      <c r="H3241" s="292">
        <v>0</v>
      </c>
      <c r="I3241" s="293" t="s">
        <v>4850</v>
      </c>
      <c r="J3241" s="293" t="s">
        <v>4851</v>
      </c>
      <c r="K3241" s="293" t="s">
        <v>4737</v>
      </c>
      <c r="L3241" s="293" t="s">
        <v>4840</v>
      </c>
      <c r="M3241" s="293" t="s">
        <v>4852</v>
      </c>
      <c r="N3241" s="293"/>
      <c r="O3241" s="293" t="s">
        <v>18828</v>
      </c>
      <c r="P3241" s="293" t="s">
        <v>14136</v>
      </c>
      <c r="Q3241" s="293" t="s">
        <v>8502</v>
      </c>
    </row>
    <row r="3242" spans="1:17" x14ac:dyDescent="0.25">
      <c r="A3242" s="293" t="s">
        <v>14904</v>
      </c>
      <c r="B3242" s="293" t="s">
        <v>14376</v>
      </c>
      <c r="C3242" s="293" t="s">
        <v>14905</v>
      </c>
      <c r="D3242" s="293" t="s">
        <v>4750</v>
      </c>
      <c r="E3242" s="293" t="s">
        <v>14158</v>
      </c>
      <c r="F3242" s="293"/>
      <c r="G3242" s="291">
        <v>60</v>
      </c>
      <c r="H3242" s="292">
        <v>0</v>
      </c>
      <c r="I3242" s="293" t="s">
        <v>9482</v>
      </c>
      <c r="J3242" s="293" t="s">
        <v>9483</v>
      </c>
      <c r="K3242" s="293" t="s">
        <v>4737</v>
      </c>
      <c r="L3242" s="293" t="s">
        <v>4840</v>
      </c>
      <c r="M3242" s="293" t="s">
        <v>5175</v>
      </c>
      <c r="N3242" s="293"/>
      <c r="O3242" s="293" t="s">
        <v>18828</v>
      </c>
      <c r="P3242" s="293" t="s">
        <v>14136</v>
      </c>
      <c r="Q3242" s="293" t="s">
        <v>8502</v>
      </c>
    </row>
    <row r="3243" spans="1:17" x14ac:dyDescent="0.25">
      <c r="A3243" s="293" t="s">
        <v>14906</v>
      </c>
      <c r="B3243" s="293" t="s">
        <v>14373</v>
      </c>
      <c r="C3243" s="293" t="s">
        <v>14907</v>
      </c>
      <c r="D3243" s="293" t="s">
        <v>4750</v>
      </c>
      <c r="E3243" s="293" t="s">
        <v>14158</v>
      </c>
      <c r="F3243" s="293"/>
      <c r="G3243" s="291">
        <v>60</v>
      </c>
      <c r="H3243" s="292">
        <v>0</v>
      </c>
      <c r="I3243" s="293" t="s">
        <v>4850</v>
      </c>
      <c r="J3243" s="293" t="s">
        <v>4851</v>
      </c>
      <c r="K3243" s="293" t="s">
        <v>4737</v>
      </c>
      <c r="L3243" s="293" t="s">
        <v>4840</v>
      </c>
      <c r="M3243" s="293" t="s">
        <v>5202</v>
      </c>
      <c r="N3243" s="293"/>
      <c r="O3243" s="293" t="s">
        <v>18828</v>
      </c>
      <c r="P3243" s="293" t="s">
        <v>14136</v>
      </c>
      <c r="Q3243" s="293" t="s">
        <v>8502</v>
      </c>
    </row>
    <row r="3244" spans="1:17" x14ac:dyDescent="0.25">
      <c r="A3244" s="293" t="s">
        <v>14908</v>
      </c>
      <c r="B3244" s="293" t="s">
        <v>14376</v>
      </c>
      <c r="C3244" s="293" t="s">
        <v>14909</v>
      </c>
      <c r="D3244" s="293" t="s">
        <v>4750</v>
      </c>
      <c r="E3244" s="293" t="s">
        <v>14158</v>
      </c>
      <c r="F3244" s="293"/>
      <c r="G3244" s="291">
        <v>60</v>
      </c>
      <c r="H3244" s="292">
        <v>0</v>
      </c>
      <c r="I3244" s="293" t="s">
        <v>4838</v>
      </c>
      <c r="J3244" s="293" t="s">
        <v>4839</v>
      </c>
      <c r="K3244" s="293" t="s">
        <v>4737</v>
      </c>
      <c r="L3244" s="293" t="s">
        <v>4840</v>
      </c>
      <c r="M3244" s="293" t="s">
        <v>5230</v>
      </c>
      <c r="N3244" s="293"/>
      <c r="O3244" s="293" t="s">
        <v>18828</v>
      </c>
      <c r="P3244" s="293" t="s">
        <v>14136</v>
      </c>
      <c r="Q3244" s="293" t="s">
        <v>8502</v>
      </c>
    </row>
    <row r="3245" spans="1:17" x14ac:dyDescent="0.25">
      <c r="A3245" s="293" t="s">
        <v>14910</v>
      </c>
      <c r="B3245" s="293" t="s">
        <v>14373</v>
      </c>
      <c r="C3245" s="293" t="s">
        <v>14911</v>
      </c>
      <c r="D3245" s="293" t="s">
        <v>4750</v>
      </c>
      <c r="E3245" s="293" t="s">
        <v>14158</v>
      </c>
      <c r="F3245" s="293"/>
      <c r="G3245" s="291">
        <v>60</v>
      </c>
      <c r="H3245" s="292">
        <v>0</v>
      </c>
      <c r="I3245" s="293" t="s">
        <v>4850</v>
      </c>
      <c r="J3245" s="293" t="s">
        <v>4851</v>
      </c>
      <c r="K3245" s="293" t="s">
        <v>4737</v>
      </c>
      <c r="L3245" s="293" t="s">
        <v>4840</v>
      </c>
      <c r="M3245" s="293" t="s">
        <v>5333</v>
      </c>
      <c r="N3245" s="293"/>
      <c r="O3245" s="293" t="s">
        <v>18828</v>
      </c>
      <c r="P3245" s="293" t="s">
        <v>14136</v>
      </c>
      <c r="Q3245" s="293" t="s">
        <v>8502</v>
      </c>
    </row>
    <row r="3246" spans="1:17" x14ac:dyDescent="0.25">
      <c r="A3246" s="293" t="s">
        <v>14912</v>
      </c>
      <c r="B3246" s="293" t="s">
        <v>14376</v>
      </c>
      <c r="C3246" s="293" t="s">
        <v>14913</v>
      </c>
      <c r="D3246" s="293" t="s">
        <v>4750</v>
      </c>
      <c r="E3246" s="293" t="s">
        <v>14158</v>
      </c>
      <c r="F3246" s="293"/>
      <c r="G3246" s="291">
        <v>60</v>
      </c>
      <c r="H3246" s="292">
        <v>0</v>
      </c>
      <c r="I3246" s="293" t="s">
        <v>9482</v>
      </c>
      <c r="J3246" s="293" t="s">
        <v>9483</v>
      </c>
      <c r="K3246" s="293" t="s">
        <v>4737</v>
      </c>
      <c r="L3246" s="293" t="s">
        <v>4840</v>
      </c>
      <c r="M3246" s="293" t="s">
        <v>5220</v>
      </c>
      <c r="N3246" s="293"/>
      <c r="O3246" s="293" t="s">
        <v>18828</v>
      </c>
      <c r="P3246" s="293" t="s">
        <v>14136</v>
      </c>
      <c r="Q3246" s="293" t="s">
        <v>8502</v>
      </c>
    </row>
    <row r="3247" spans="1:17" x14ac:dyDescent="0.25">
      <c r="A3247" s="293" t="s">
        <v>14914</v>
      </c>
      <c r="B3247" s="293" t="s">
        <v>14361</v>
      </c>
      <c r="C3247" s="293" t="s">
        <v>14915</v>
      </c>
      <c r="D3247" s="293"/>
      <c r="E3247" s="293" t="s">
        <v>14138</v>
      </c>
      <c r="F3247" s="293" t="s">
        <v>4750</v>
      </c>
      <c r="G3247" s="291">
        <v>60</v>
      </c>
      <c r="H3247" s="292">
        <v>0</v>
      </c>
      <c r="I3247" s="293" t="s">
        <v>4788</v>
      </c>
      <c r="J3247" s="293" t="s">
        <v>4789</v>
      </c>
      <c r="K3247" s="293" t="s">
        <v>4737</v>
      </c>
      <c r="L3247" s="293" t="s">
        <v>4738</v>
      </c>
      <c r="M3247" s="293" t="s">
        <v>4880</v>
      </c>
      <c r="N3247" s="293"/>
      <c r="O3247" s="293" t="s">
        <v>18828</v>
      </c>
      <c r="P3247" s="293" t="s">
        <v>14136</v>
      </c>
      <c r="Q3247" s="293" t="s">
        <v>4741</v>
      </c>
    </row>
    <row r="3248" spans="1:17" x14ac:dyDescent="0.25">
      <c r="A3248" s="293" t="s">
        <v>14916</v>
      </c>
      <c r="B3248" s="293" t="s">
        <v>14370</v>
      </c>
      <c r="C3248" s="293" t="s">
        <v>14917</v>
      </c>
      <c r="D3248" s="293"/>
      <c r="E3248" s="293" t="s">
        <v>14138</v>
      </c>
      <c r="F3248" s="293" t="s">
        <v>4750</v>
      </c>
      <c r="G3248" s="291">
        <v>60</v>
      </c>
      <c r="H3248" s="292">
        <v>0</v>
      </c>
      <c r="I3248" s="293" t="s">
        <v>4755</v>
      </c>
      <c r="J3248" s="293" t="s">
        <v>4756</v>
      </c>
      <c r="K3248" s="293" t="s">
        <v>4737</v>
      </c>
      <c r="L3248" s="293" t="s">
        <v>4738</v>
      </c>
      <c r="M3248" s="293" t="s">
        <v>4916</v>
      </c>
      <c r="N3248" s="293" t="s">
        <v>8321</v>
      </c>
      <c r="O3248" s="293" t="s">
        <v>18828</v>
      </c>
      <c r="P3248" s="293" t="s">
        <v>14136</v>
      </c>
      <c r="Q3248" s="293" t="s">
        <v>4741</v>
      </c>
    </row>
    <row r="3249" spans="1:17" x14ac:dyDescent="0.25">
      <c r="A3249" s="293" t="s">
        <v>14918</v>
      </c>
      <c r="B3249" s="293" t="s">
        <v>14370</v>
      </c>
      <c r="C3249" s="293" t="s">
        <v>14919</v>
      </c>
      <c r="D3249" s="293"/>
      <c r="E3249" s="293" t="s">
        <v>14138</v>
      </c>
      <c r="F3249" s="293" t="s">
        <v>4750</v>
      </c>
      <c r="G3249" s="291">
        <v>60</v>
      </c>
      <c r="H3249" s="292">
        <v>0</v>
      </c>
      <c r="I3249" s="293" t="s">
        <v>4755</v>
      </c>
      <c r="J3249" s="293" t="s">
        <v>4756</v>
      </c>
      <c r="K3249" s="293" t="s">
        <v>4737</v>
      </c>
      <c r="L3249" s="293" t="s">
        <v>4738</v>
      </c>
      <c r="M3249" s="293" t="s">
        <v>4934</v>
      </c>
      <c r="N3249" s="293" t="s">
        <v>9722</v>
      </c>
      <c r="O3249" s="293" t="s">
        <v>18828</v>
      </c>
      <c r="P3249" s="293" t="s">
        <v>14136</v>
      </c>
      <c r="Q3249" s="293" t="s">
        <v>4741</v>
      </c>
    </row>
    <row r="3250" spans="1:17" x14ac:dyDescent="0.25">
      <c r="A3250" s="293" t="s">
        <v>14920</v>
      </c>
      <c r="B3250" s="293" t="s">
        <v>14370</v>
      </c>
      <c r="C3250" s="293" t="s">
        <v>14430</v>
      </c>
      <c r="D3250" s="293"/>
      <c r="E3250" s="293" t="s">
        <v>14138</v>
      </c>
      <c r="F3250" s="293" t="s">
        <v>4750</v>
      </c>
      <c r="G3250" s="291">
        <v>60</v>
      </c>
      <c r="H3250" s="292">
        <v>0</v>
      </c>
      <c r="I3250" s="293" t="s">
        <v>4746</v>
      </c>
      <c r="J3250" s="293" t="s">
        <v>4747</v>
      </c>
      <c r="K3250" s="293" t="s">
        <v>4737</v>
      </c>
      <c r="L3250" s="293" t="s">
        <v>4738</v>
      </c>
      <c r="M3250" s="293" t="s">
        <v>4748</v>
      </c>
      <c r="N3250" s="293" t="s">
        <v>5514</v>
      </c>
      <c r="O3250" s="293" t="s">
        <v>18828</v>
      </c>
      <c r="P3250" s="293" t="s">
        <v>14136</v>
      </c>
      <c r="Q3250" s="293" t="s">
        <v>4741</v>
      </c>
    </row>
    <row r="3251" spans="1:17" x14ac:dyDescent="0.25">
      <c r="A3251" s="293" t="s">
        <v>14921</v>
      </c>
      <c r="B3251" s="293" t="s">
        <v>14370</v>
      </c>
      <c r="C3251" s="293" t="s">
        <v>14922</v>
      </c>
      <c r="D3251" s="293"/>
      <c r="E3251" s="293" t="s">
        <v>14138</v>
      </c>
      <c r="F3251" s="293" t="s">
        <v>4750</v>
      </c>
      <c r="G3251" s="291">
        <v>60</v>
      </c>
      <c r="H3251" s="292">
        <v>0</v>
      </c>
      <c r="I3251" s="293" t="s">
        <v>4755</v>
      </c>
      <c r="J3251" s="293" t="s">
        <v>4756</v>
      </c>
      <c r="K3251" s="293" t="s">
        <v>4737</v>
      </c>
      <c r="L3251" s="293" t="s">
        <v>4738</v>
      </c>
      <c r="M3251" s="293" t="s">
        <v>4767</v>
      </c>
      <c r="N3251" s="293"/>
      <c r="O3251" s="293" t="s">
        <v>18828</v>
      </c>
      <c r="P3251" s="293" t="s">
        <v>14136</v>
      </c>
      <c r="Q3251" s="293" t="s">
        <v>4741</v>
      </c>
    </row>
    <row r="3252" spans="1:17" x14ac:dyDescent="0.25">
      <c r="A3252" s="293" t="s">
        <v>14923</v>
      </c>
      <c r="B3252" s="293" t="s">
        <v>14370</v>
      </c>
      <c r="C3252" s="293" t="s">
        <v>14924</v>
      </c>
      <c r="D3252" s="293"/>
      <c r="E3252" s="293" t="s">
        <v>14138</v>
      </c>
      <c r="F3252" s="293" t="s">
        <v>4750</v>
      </c>
      <c r="G3252" s="291">
        <v>60</v>
      </c>
      <c r="H3252" s="292">
        <v>0</v>
      </c>
      <c r="I3252" s="293" t="s">
        <v>4788</v>
      </c>
      <c r="J3252" s="293" t="s">
        <v>4789</v>
      </c>
      <c r="K3252" s="293" t="s">
        <v>4737</v>
      </c>
      <c r="L3252" s="293" t="s">
        <v>4738</v>
      </c>
      <c r="M3252" s="293" t="s">
        <v>6447</v>
      </c>
      <c r="N3252" s="293"/>
      <c r="O3252" s="293" t="s">
        <v>18828</v>
      </c>
      <c r="P3252" s="293" t="s">
        <v>14136</v>
      </c>
      <c r="Q3252" s="293" t="s">
        <v>4741</v>
      </c>
    </row>
    <row r="3253" spans="1:17" x14ac:dyDescent="0.25">
      <c r="A3253" s="293" t="s">
        <v>14925</v>
      </c>
      <c r="B3253" s="293" t="s">
        <v>14370</v>
      </c>
      <c r="C3253" s="293" t="s">
        <v>14926</v>
      </c>
      <c r="D3253" s="293"/>
      <c r="E3253" s="293" t="s">
        <v>14138</v>
      </c>
      <c r="F3253" s="293" t="s">
        <v>4750</v>
      </c>
      <c r="G3253" s="291">
        <v>60</v>
      </c>
      <c r="H3253" s="292">
        <v>0</v>
      </c>
      <c r="I3253" s="293" t="s">
        <v>4788</v>
      </c>
      <c r="J3253" s="293" t="s">
        <v>4789</v>
      </c>
      <c r="K3253" s="293" t="s">
        <v>4737</v>
      </c>
      <c r="L3253" s="293" t="s">
        <v>4738</v>
      </c>
      <c r="M3253" s="293" t="s">
        <v>6447</v>
      </c>
      <c r="N3253" s="293"/>
      <c r="O3253" s="293" t="s">
        <v>18828</v>
      </c>
      <c r="P3253" s="293" t="s">
        <v>14136</v>
      </c>
      <c r="Q3253" s="293" t="s">
        <v>4741</v>
      </c>
    </row>
    <row r="3254" spans="1:17" x14ac:dyDescent="0.25">
      <c r="A3254" s="293" t="s">
        <v>14927</v>
      </c>
      <c r="B3254" s="293" t="s">
        <v>14370</v>
      </c>
      <c r="C3254" s="293" t="s">
        <v>14928</v>
      </c>
      <c r="D3254" s="293"/>
      <c r="E3254" s="293" t="s">
        <v>14138</v>
      </c>
      <c r="F3254" s="293" t="s">
        <v>4750</v>
      </c>
      <c r="G3254" s="291">
        <v>60</v>
      </c>
      <c r="H3254" s="292">
        <v>0</v>
      </c>
      <c r="I3254" s="293" t="s">
        <v>4755</v>
      </c>
      <c r="J3254" s="293" t="s">
        <v>4756</v>
      </c>
      <c r="K3254" s="293" t="s">
        <v>4737</v>
      </c>
      <c r="L3254" s="293" t="s">
        <v>4738</v>
      </c>
      <c r="M3254" s="293" t="s">
        <v>4767</v>
      </c>
      <c r="N3254" s="293"/>
      <c r="O3254" s="293" t="s">
        <v>18828</v>
      </c>
      <c r="P3254" s="293" t="s">
        <v>14136</v>
      </c>
      <c r="Q3254" s="293" t="s">
        <v>4741</v>
      </c>
    </row>
    <row r="3255" spans="1:17" x14ac:dyDescent="0.25">
      <c r="A3255" s="293" t="s">
        <v>14929</v>
      </c>
      <c r="B3255" s="293" t="s">
        <v>14930</v>
      </c>
      <c r="C3255" s="293" t="s">
        <v>14931</v>
      </c>
      <c r="D3255" s="293"/>
      <c r="E3255" s="293" t="s">
        <v>14138</v>
      </c>
      <c r="F3255" s="293" t="s">
        <v>4750</v>
      </c>
      <c r="G3255" s="291">
        <v>60</v>
      </c>
      <c r="H3255" s="292">
        <v>0</v>
      </c>
      <c r="I3255" s="293" t="s">
        <v>4746</v>
      </c>
      <c r="J3255" s="293" t="s">
        <v>4747</v>
      </c>
      <c r="K3255" s="293" t="s">
        <v>4737</v>
      </c>
      <c r="L3255" s="293" t="s">
        <v>4738</v>
      </c>
      <c r="M3255" s="293" t="s">
        <v>6404</v>
      </c>
      <c r="N3255" s="293"/>
      <c r="O3255" s="293" t="s">
        <v>18828</v>
      </c>
      <c r="P3255" s="293" t="s">
        <v>14136</v>
      </c>
      <c r="Q3255" s="293" t="s">
        <v>4741</v>
      </c>
    </row>
    <row r="3256" spans="1:17" x14ac:dyDescent="0.25">
      <c r="A3256" s="293" t="s">
        <v>14932</v>
      </c>
      <c r="B3256" s="293" t="s">
        <v>14376</v>
      </c>
      <c r="C3256" s="293" t="s">
        <v>14933</v>
      </c>
      <c r="D3256" s="293" t="s">
        <v>4750</v>
      </c>
      <c r="E3256" s="293" t="s">
        <v>14158</v>
      </c>
      <c r="F3256" s="293"/>
      <c r="G3256" s="291">
        <v>60</v>
      </c>
      <c r="H3256" s="292">
        <v>0</v>
      </c>
      <c r="I3256" s="293" t="s">
        <v>4838</v>
      </c>
      <c r="J3256" s="293" t="s">
        <v>4839</v>
      </c>
      <c r="K3256" s="293" t="s">
        <v>4737</v>
      </c>
      <c r="L3256" s="293" t="s">
        <v>4840</v>
      </c>
      <c r="M3256" s="293" t="s">
        <v>5161</v>
      </c>
      <c r="N3256" s="293"/>
      <c r="O3256" s="293" t="s">
        <v>18828</v>
      </c>
      <c r="P3256" s="293" t="s">
        <v>14136</v>
      </c>
      <c r="Q3256" s="293" t="s">
        <v>8502</v>
      </c>
    </row>
    <row r="3257" spans="1:17" x14ac:dyDescent="0.25">
      <c r="A3257" s="293" t="s">
        <v>14934</v>
      </c>
      <c r="B3257" s="293" t="s">
        <v>14376</v>
      </c>
      <c r="C3257" s="293" t="s">
        <v>14935</v>
      </c>
      <c r="D3257" s="293" t="s">
        <v>4750</v>
      </c>
      <c r="E3257" s="293" t="s">
        <v>14158</v>
      </c>
      <c r="F3257" s="293"/>
      <c r="G3257" s="291">
        <v>60</v>
      </c>
      <c r="H3257" s="292">
        <v>0</v>
      </c>
      <c r="I3257" s="293" t="s">
        <v>4838</v>
      </c>
      <c r="J3257" s="293" t="s">
        <v>4839</v>
      </c>
      <c r="K3257" s="293" t="s">
        <v>4737</v>
      </c>
      <c r="L3257" s="293" t="s">
        <v>4840</v>
      </c>
      <c r="M3257" s="293" t="s">
        <v>5166</v>
      </c>
      <c r="N3257" s="293"/>
      <c r="O3257" s="293" t="s">
        <v>18828</v>
      </c>
      <c r="P3257" s="293" t="s">
        <v>14136</v>
      </c>
      <c r="Q3257" s="293" t="s">
        <v>8502</v>
      </c>
    </row>
    <row r="3258" spans="1:17" x14ac:dyDescent="0.25">
      <c r="A3258" s="293" t="s">
        <v>14936</v>
      </c>
      <c r="B3258" s="293" t="s">
        <v>14376</v>
      </c>
      <c r="C3258" s="293" t="s">
        <v>14937</v>
      </c>
      <c r="D3258" s="293" t="s">
        <v>4750</v>
      </c>
      <c r="E3258" s="293" t="s">
        <v>14158</v>
      </c>
      <c r="F3258" s="293"/>
      <c r="G3258" s="291">
        <v>60</v>
      </c>
      <c r="H3258" s="292">
        <v>0</v>
      </c>
      <c r="I3258" s="293" t="s">
        <v>4850</v>
      </c>
      <c r="J3258" s="293" t="s">
        <v>4851</v>
      </c>
      <c r="K3258" s="293" t="s">
        <v>4737</v>
      </c>
      <c r="L3258" s="293" t="s">
        <v>4840</v>
      </c>
      <c r="M3258" s="293" t="s">
        <v>5210</v>
      </c>
      <c r="N3258" s="293"/>
      <c r="O3258" s="293" t="s">
        <v>18828</v>
      </c>
      <c r="P3258" s="293" t="s">
        <v>14136</v>
      </c>
      <c r="Q3258" s="293" t="s">
        <v>8502</v>
      </c>
    </row>
    <row r="3259" spans="1:17" x14ac:dyDescent="0.25">
      <c r="A3259" s="293" t="s">
        <v>14938</v>
      </c>
      <c r="B3259" s="293" t="s">
        <v>14376</v>
      </c>
      <c r="C3259" s="293" t="s">
        <v>14939</v>
      </c>
      <c r="D3259" s="293" t="s">
        <v>4750</v>
      </c>
      <c r="E3259" s="293" t="s">
        <v>14158</v>
      </c>
      <c r="F3259" s="293"/>
      <c r="G3259" s="291">
        <v>60</v>
      </c>
      <c r="H3259" s="292">
        <v>0</v>
      </c>
      <c r="I3259" s="293" t="s">
        <v>4838</v>
      </c>
      <c r="J3259" s="293" t="s">
        <v>4839</v>
      </c>
      <c r="K3259" s="293" t="s">
        <v>4737</v>
      </c>
      <c r="L3259" s="293" t="s">
        <v>4840</v>
      </c>
      <c r="M3259" s="293" t="s">
        <v>5230</v>
      </c>
      <c r="N3259" s="293"/>
      <c r="O3259" s="293" t="s">
        <v>18828</v>
      </c>
      <c r="P3259" s="293" t="s">
        <v>14136</v>
      </c>
      <c r="Q3259" s="293" t="s">
        <v>8502</v>
      </c>
    </row>
    <row r="3260" spans="1:17" x14ac:dyDescent="0.25">
      <c r="A3260" s="293" t="s">
        <v>14940</v>
      </c>
      <c r="B3260" s="293" t="s">
        <v>14373</v>
      </c>
      <c r="C3260" s="293" t="s">
        <v>14941</v>
      </c>
      <c r="D3260" s="293" t="s">
        <v>4750</v>
      </c>
      <c r="E3260" s="293" t="s">
        <v>14158</v>
      </c>
      <c r="F3260" s="293"/>
      <c r="G3260" s="291">
        <v>60</v>
      </c>
      <c r="H3260" s="292">
        <v>0</v>
      </c>
      <c r="I3260" s="293" t="s">
        <v>4850</v>
      </c>
      <c r="J3260" s="293" t="s">
        <v>4851</v>
      </c>
      <c r="K3260" s="293" t="s">
        <v>4737</v>
      </c>
      <c r="L3260" s="293" t="s">
        <v>4840</v>
      </c>
      <c r="M3260" s="293" t="s">
        <v>5202</v>
      </c>
      <c r="N3260" s="293"/>
      <c r="O3260" s="293" t="s">
        <v>18828</v>
      </c>
      <c r="P3260" s="293" t="s">
        <v>14136</v>
      </c>
      <c r="Q3260" s="293" t="s">
        <v>8502</v>
      </c>
    </row>
    <row r="3261" spans="1:17" x14ac:dyDescent="0.25">
      <c r="A3261" s="293" t="s">
        <v>14942</v>
      </c>
      <c r="B3261" s="293" t="s">
        <v>14376</v>
      </c>
      <c r="C3261" s="293" t="s">
        <v>14943</v>
      </c>
      <c r="D3261" s="293" t="s">
        <v>4750</v>
      </c>
      <c r="E3261" s="293" t="s">
        <v>14158</v>
      </c>
      <c r="F3261" s="293"/>
      <c r="G3261" s="291">
        <v>60</v>
      </c>
      <c r="H3261" s="292">
        <v>0</v>
      </c>
      <c r="I3261" s="293" t="s">
        <v>9482</v>
      </c>
      <c r="J3261" s="293" t="s">
        <v>9483</v>
      </c>
      <c r="K3261" s="293" t="s">
        <v>4737</v>
      </c>
      <c r="L3261" s="293" t="s">
        <v>4840</v>
      </c>
      <c r="M3261" s="293" t="s">
        <v>4841</v>
      </c>
      <c r="N3261" s="293"/>
      <c r="O3261" s="293" t="s">
        <v>18828</v>
      </c>
      <c r="P3261" s="293" t="s">
        <v>14136</v>
      </c>
      <c r="Q3261" s="293" t="s">
        <v>8502</v>
      </c>
    </row>
    <row r="3262" spans="1:17" x14ac:dyDescent="0.25">
      <c r="A3262" s="293" t="s">
        <v>14944</v>
      </c>
      <c r="B3262" s="293" t="s">
        <v>14376</v>
      </c>
      <c r="C3262" s="293" t="s">
        <v>14945</v>
      </c>
      <c r="D3262" s="293" t="s">
        <v>4750</v>
      </c>
      <c r="E3262" s="293" t="s">
        <v>14158</v>
      </c>
      <c r="F3262" s="293"/>
      <c r="G3262" s="291">
        <v>60</v>
      </c>
      <c r="H3262" s="292">
        <v>0</v>
      </c>
      <c r="I3262" s="293" t="s">
        <v>9482</v>
      </c>
      <c r="J3262" s="293" t="s">
        <v>9483</v>
      </c>
      <c r="K3262" s="293" t="s">
        <v>4737</v>
      </c>
      <c r="L3262" s="293" t="s">
        <v>4840</v>
      </c>
      <c r="M3262" s="293" t="s">
        <v>5175</v>
      </c>
      <c r="N3262" s="293"/>
      <c r="O3262" s="293" t="s">
        <v>18828</v>
      </c>
      <c r="P3262" s="293" t="s">
        <v>14136</v>
      </c>
      <c r="Q3262" s="293" t="s">
        <v>8502</v>
      </c>
    </row>
    <row r="3263" spans="1:17" x14ac:dyDescent="0.25">
      <c r="A3263" s="293" t="s">
        <v>14946</v>
      </c>
      <c r="B3263" s="293" t="s">
        <v>14373</v>
      </c>
      <c r="C3263" s="293" t="s">
        <v>14947</v>
      </c>
      <c r="D3263" s="293" t="s">
        <v>4750</v>
      </c>
      <c r="E3263" s="293" t="s">
        <v>14158</v>
      </c>
      <c r="F3263" s="293"/>
      <c r="G3263" s="291">
        <v>60</v>
      </c>
      <c r="H3263" s="292">
        <v>0</v>
      </c>
      <c r="I3263" s="293" t="s">
        <v>4850</v>
      </c>
      <c r="J3263" s="293" t="s">
        <v>4851</v>
      </c>
      <c r="K3263" s="293" t="s">
        <v>4737</v>
      </c>
      <c r="L3263" s="293" t="s">
        <v>4840</v>
      </c>
      <c r="M3263" s="293" t="s">
        <v>5333</v>
      </c>
      <c r="N3263" s="293"/>
      <c r="O3263" s="293" t="s">
        <v>18828</v>
      </c>
      <c r="P3263" s="293" t="s">
        <v>14136</v>
      </c>
      <c r="Q3263" s="293" t="s">
        <v>8502</v>
      </c>
    </row>
    <row r="3264" spans="1:17" x14ac:dyDescent="0.25">
      <c r="A3264" s="293" t="s">
        <v>14948</v>
      </c>
      <c r="B3264" s="293" t="s">
        <v>14373</v>
      </c>
      <c r="C3264" s="293" t="s">
        <v>14949</v>
      </c>
      <c r="D3264" s="293" t="s">
        <v>4750</v>
      </c>
      <c r="E3264" s="293" t="s">
        <v>14158</v>
      </c>
      <c r="F3264" s="293"/>
      <c r="G3264" s="291">
        <v>60</v>
      </c>
      <c r="H3264" s="292">
        <v>0</v>
      </c>
      <c r="I3264" s="293" t="s">
        <v>4850</v>
      </c>
      <c r="J3264" s="293" t="s">
        <v>4851</v>
      </c>
      <c r="K3264" s="293" t="s">
        <v>4737</v>
      </c>
      <c r="L3264" s="293" t="s">
        <v>4840</v>
      </c>
      <c r="M3264" s="293" t="s">
        <v>5202</v>
      </c>
      <c r="N3264" s="293"/>
      <c r="O3264" s="293" t="s">
        <v>18828</v>
      </c>
      <c r="P3264" s="293" t="s">
        <v>14136</v>
      </c>
      <c r="Q3264" s="293" t="s">
        <v>8502</v>
      </c>
    </row>
    <row r="3265" spans="1:17" x14ac:dyDescent="0.25">
      <c r="A3265" s="293" t="s">
        <v>14950</v>
      </c>
      <c r="B3265" s="293" t="s">
        <v>14376</v>
      </c>
      <c r="C3265" s="293" t="s">
        <v>14951</v>
      </c>
      <c r="D3265" s="293" t="s">
        <v>4750</v>
      </c>
      <c r="E3265" s="293" t="s">
        <v>14158</v>
      </c>
      <c r="F3265" s="293"/>
      <c r="G3265" s="291">
        <v>60</v>
      </c>
      <c r="H3265" s="292">
        <v>0</v>
      </c>
      <c r="I3265" s="293" t="s">
        <v>9482</v>
      </c>
      <c r="J3265" s="293" t="s">
        <v>9483</v>
      </c>
      <c r="K3265" s="293" t="s">
        <v>4737</v>
      </c>
      <c r="L3265" s="293" t="s">
        <v>4840</v>
      </c>
      <c r="M3265" s="293" t="s">
        <v>4999</v>
      </c>
      <c r="N3265" s="293"/>
      <c r="O3265" s="293" t="s">
        <v>18828</v>
      </c>
      <c r="P3265" s="293" t="s">
        <v>14136</v>
      </c>
      <c r="Q3265" s="293" t="s">
        <v>8502</v>
      </c>
    </row>
    <row r="3266" spans="1:17" x14ac:dyDescent="0.25">
      <c r="A3266" s="293" t="s">
        <v>14952</v>
      </c>
      <c r="B3266" s="293" t="s">
        <v>14376</v>
      </c>
      <c r="C3266" s="293" t="s">
        <v>14953</v>
      </c>
      <c r="D3266" s="293" t="s">
        <v>4750</v>
      </c>
      <c r="E3266" s="293" t="s">
        <v>14158</v>
      </c>
      <c r="F3266" s="293"/>
      <c r="G3266" s="291">
        <v>60</v>
      </c>
      <c r="H3266" s="292">
        <v>0</v>
      </c>
      <c r="I3266" s="293" t="s">
        <v>4838</v>
      </c>
      <c r="J3266" s="293" t="s">
        <v>4839</v>
      </c>
      <c r="K3266" s="293" t="s">
        <v>4737</v>
      </c>
      <c r="L3266" s="293" t="s">
        <v>4840</v>
      </c>
      <c r="M3266" s="293" t="s">
        <v>5161</v>
      </c>
      <c r="N3266" s="293"/>
      <c r="O3266" s="293" t="s">
        <v>18828</v>
      </c>
      <c r="P3266" s="293" t="s">
        <v>14136</v>
      </c>
      <c r="Q3266" s="293" t="s">
        <v>8502</v>
      </c>
    </row>
    <row r="3267" spans="1:17" x14ac:dyDescent="0.25">
      <c r="A3267" s="293" t="s">
        <v>14954</v>
      </c>
      <c r="B3267" s="293" t="s">
        <v>14376</v>
      </c>
      <c r="C3267" s="293" t="s">
        <v>14955</v>
      </c>
      <c r="D3267" s="293" t="s">
        <v>4750</v>
      </c>
      <c r="E3267" s="293" t="s">
        <v>14158</v>
      </c>
      <c r="F3267" s="293"/>
      <c r="G3267" s="291">
        <v>60</v>
      </c>
      <c r="H3267" s="292">
        <v>0</v>
      </c>
      <c r="I3267" s="293" t="s">
        <v>4838</v>
      </c>
      <c r="J3267" s="293" t="s">
        <v>4839</v>
      </c>
      <c r="K3267" s="293" t="s">
        <v>4737</v>
      </c>
      <c r="L3267" s="293" t="s">
        <v>4840</v>
      </c>
      <c r="M3267" s="293" t="s">
        <v>5161</v>
      </c>
      <c r="N3267" s="293"/>
      <c r="O3267" s="293" t="s">
        <v>18828</v>
      </c>
      <c r="P3267" s="293" t="s">
        <v>14136</v>
      </c>
      <c r="Q3267" s="293" t="s">
        <v>8502</v>
      </c>
    </row>
    <row r="3268" spans="1:17" x14ac:dyDescent="0.25">
      <c r="A3268" s="293" t="s">
        <v>14956</v>
      </c>
      <c r="B3268" s="293" t="s">
        <v>14376</v>
      </c>
      <c r="C3268" s="293" t="s">
        <v>14957</v>
      </c>
      <c r="D3268" s="293" t="s">
        <v>4750</v>
      </c>
      <c r="E3268" s="293" t="s">
        <v>14158</v>
      </c>
      <c r="F3268" s="293"/>
      <c r="G3268" s="291">
        <v>60</v>
      </c>
      <c r="H3268" s="292">
        <v>0</v>
      </c>
      <c r="I3268" s="293" t="s">
        <v>4850</v>
      </c>
      <c r="J3268" s="293" t="s">
        <v>4851</v>
      </c>
      <c r="K3268" s="293" t="s">
        <v>4737</v>
      </c>
      <c r="L3268" s="293" t="s">
        <v>4840</v>
      </c>
      <c r="M3268" s="293" t="s">
        <v>5210</v>
      </c>
      <c r="N3268" s="293"/>
      <c r="O3268" s="293" t="s">
        <v>18828</v>
      </c>
      <c r="P3268" s="293" t="s">
        <v>14136</v>
      </c>
      <c r="Q3268" s="293" t="s">
        <v>8502</v>
      </c>
    </row>
    <row r="3269" spans="1:17" x14ac:dyDescent="0.25">
      <c r="A3269" s="293" t="s">
        <v>14958</v>
      </c>
      <c r="B3269" s="293" t="s">
        <v>14376</v>
      </c>
      <c r="C3269" s="293" t="s">
        <v>14959</v>
      </c>
      <c r="D3269" s="293" t="s">
        <v>4750</v>
      </c>
      <c r="E3269" s="293" t="s">
        <v>14158</v>
      </c>
      <c r="F3269" s="293"/>
      <c r="G3269" s="291">
        <v>60</v>
      </c>
      <c r="H3269" s="292">
        <v>0</v>
      </c>
      <c r="I3269" s="293" t="s">
        <v>4850</v>
      </c>
      <c r="J3269" s="293" t="s">
        <v>4851</v>
      </c>
      <c r="K3269" s="293" t="s">
        <v>4737</v>
      </c>
      <c r="L3269" s="293" t="s">
        <v>4840</v>
      </c>
      <c r="M3269" s="293" t="s">
        <v>5333</v>
      </c>
      <c r="N3269" s="293"/>
      <c r="O3269" s="293" t="s">
        <v>18828</v>
      </c>
      <c r="P3269" s="293" t="s">
        <v>14136</v>
      </c>
      <c r="Q3269" s="293" t="s">
        <v>8502</v>
      </c>
    </row>
    <row r="3270" spans="1:17" x14ac:dyDescent="0.25">
      <c r="A3270" s="293" t="s">
        <v>14960</v>
      </c>
      <c r="B3270" s="293" t="s">
        <v>14376</v>
      </c>
      <c r="C3270" s="293" t="s">
        <v>14961</v>
      </c>
      <c r="D3270" s="293" t="s">
        <v>4750</v>
      </c>
      <c r="E3270" s="293" t="s">
        <v>14158</v>
      </c>
      <c r="F3270" s="293"/>
      <c r="G3270" s="291">
        <v>60</v>
      </c>
      <c r="H3270" s="292">
        <v>0</v>
      </c>
      <c r="I3270" s="293" t="s">
        <v>4838</v>
      </c>
      <c r="J3270" s="293" t="s">
        <v>4839</v>
      </c>
      <c r="K3270" s="293" t="s">
        <v>4737</v>
      </c>
      <c r="L3270" s="293" t="s">
        <v>4840</v>
      </c>
      <c r="M3270" s="293" t="s">
        <v>4909</v>
      </c>
      <c r="N3270" s="293"/>
      <c r="O3270" s="293" t="s">
        <v>18828</v>
      </c>
      <c r="P3270" s="293" t="s">
        <v>14136</v>
      </c>
      <c r="Q3270" s="293" t="s">
        <v>8502</v>
      </c>
    </row>
    <row r="3271" spans="1:17" x14ac:dyDescent="0.25">
      <c r="A3271" s="293" t="s">
        <v>14962</v>
      </c>
      <c r="B3271" s="293" t="s">
        <v>14376</v>
      </c>
      <c r="C3271" s="293" t="s">
        <v>14963</v>
      </c>
      <c r="D3271" s="293" t="s">
        <v>4750</v>
      </c>
      <c r="E3271" s="293" t="s">
        <v>14158</v>
      </c>
      <c r="F3271" s="293"/>
      <c r="G3271" s="291">
        <v>60</v>
      </c>
      <c r="H3271" s="292">
        <v>0</v>
      </c>
      <c r="I3271" s="293" t="s">
        <v>4838</v>
      </c>
      <c r="J3271" s="293" t="s">
        <v>4839</v>
      </c>
      <c r="K3271" s="293" t="s">
        <v>4737</v>
      </c>
      <c r="L3271" s="293" t="s">
        <v>4840</v>
      </c>
      <c r="M3271" s="293" t="s">
        <v>5230</v>
      </c>
      <c r="N3271" s="293"/>
      <c r="O3271" s="293" t="s">
        <v>18828</v>
      </c>
      <c r="P3271" s="293" t="s">
        <v>14136</v>
      </c>
      <c r="Q3271" s="293" t="s">
        <v>8502</v>
      </c>
    </row>
    <row r="3272" spans="1:17" x14ac:dyDescent="0.25">
      <c r="A3272" s="293" t="s">
        <v>14964</v>
      </c>
      <c r="B3272" s="293" t="s">
        <v>14965</v>
      </c>
      <c r="C3272" s="293" t="s">
        <v>14966</v>
      </c>
      <c r="D3272" s="293" t="s">
        <v>4750</v>
      </c>
      <c r="E3272" s="293" t="s">
        <v>14158</v>
      </c>
      <c r="F3272" s="293"/>
      <c r="G3272" s="291">
        <v>60</v>
      </c>
      <c r="H3272" s="292">
        <v>0</v>
      </c>
      <c r="I3272" s="293" t="s">
        <v>4850</v>
      </c>
      <c r="J3272" s="293" t="s">
        <v>4851</v>
      </c>
      <c r="K3272" s="293" t="s">
        <v>4737</v>
      </c>
      <c r="L3272" s="293" t="s">
        <v>4840</v>
      </c>
      <c r="M3272" s="293" t="s">
        <v>4852</v>
      </c>
      <c r="N3272" s="293"/>
      <c r="O3272" s="293" t="s">
        <v>18828</v>
      </c>
      <c r="P3272" s="293" t="s">
        <v>14136</v>
      </c>
      <c r="Q3272" s="293" t="s">
        <v>8502</v>
      </c>
    </row>
    <row r="3273" spans="1:17" x14ac:dyDescent="0.25">
      <c r="A3273" s="293" t="s">
        <v>14967</v>
      </c>
      <c r="B3273" s="293" t="s">
        <v>14376</v>
      </c>
      <c r="C3273" s="293" t="s">
        <v>14968</v>
      </c>
      <c r="D3273" s="293" t="s">
        <v>4750</v>
      </c>
      <c r="E3273" s="293" t="s">
        <v>14158</v>
      </c>
      <c r="F3273" s="293"/>
      <c r="G3273" s="291">
        <v>60</v>
      </c>
      <c r="H3273" s="292">
        <v>0</v>
      </c>
      <c r="I3273" s="293" t="s">
        <v>9482</v>
      </c>
      <c r="J3273" s="293" t="s">
        <v>9483</v>
      </c>
      <c r="K3273" s="293" t="s">
        <v>4737</v>
      </c>
      <c r="L3273" s="293" t="s">
        <v>4840</v>
      </c>
      <c r="M3273" s="293" t="s">
        <v>5175</v>
      </c>
      <c r="N3273" s="293"/>
      <c r="O3273" s="293" t="s">
        <v>18828</v>
      </c>
      <c r="P3273" s="293" t="s">
        <v>14136</v>
      </c>
      <c r="Q3273" s="293" t="s">
        <v>8502</v>
      </c>
    </row>
    <row r="3274" spans="1:17" x14ac:dyDescent="0.25">
      <c r="A3274" s="293" t="s">
        <v>14969</v>
      </c>
      <c r="B3274" s="293" t="s">
        <v>14376</v>
      </c>
      <c r="C3274" s="293" t="s">
        <v>14970</v>
      </c>
      <c r="D3274" s="293" t="s">
        <v>4750</v>
      </c>
      <c r="E3274" s="293" t="s">
        <v>14158</v>
      </c>
      <c r="F3274" s="293"/>
      <c r="G3274" s="291">
        <v>60</v>
      </c>
      <c r="H3274" s="292">
        <v>0</v>
      </c>
      <c r="I3274" s="293" t="s">
        <v>4838</v>
      </c>
      <c r="J3274" s="293" t="s">
        <v>4839</v>
      </c>
      <c r="K3274" s="293" t="s">
        <v>4737</v>
      </c>
      <c r="L3274" s="293" t="s">
        <v>4840</v>
      </c>
      <c r="M3274" s="293" t="s">
        <v>5161</v>
      </c>
      <c r="N3274" s="293"/>
      <c r="O3274" s="293" t="s">
        <v>18828</v>
      </c>
      <c r="P3274" s="293" t="s">
        <v>14136</v>
      </c>
      <c r="Q3274" s="293" t="s">
        <v>8502</v>
      </c>
    </row>
    <row r="3275" spans="1:17" x14ac:dyDescent="0.25">
      <c r="A3275" s="293" t="s">
        <v>14971</v>
      </c>
      <c r="B3275" s="293" t="s">
        <v>14376</v>
      </c>
      <c r="C3275" s="293" t="s">
        <v>14972</v>
      </c>
      <c r="D3275" s="293" t="s">
        <v>4750</v>
      </c>
      <c r="E3275" s="293" t="s">
        <v>14158</v>
      </c>
      <c r="F3275" s="293"/>
      <c r="G3275" s="291">
        <v>60</v>
      </c>
      <c r="H3275" s="292">
        <v>0</v>
      </c>
      <c r="I3275" s="293" t="s">
        <v>4838</v>
      </c>
      <c r="J3275" s="293" t="s">
        <v>4839</v>
      </c>
      <c r="K3275" s="293" t="s">
        <v>4737</v>
      </c>
      <c r="L3275" s="293" t="s">
        <v>4840</v>
      </c>
      <c r="M3275" s="293" t="s">
        <v>5166</v>
      </c>
      <c r="N3275" s="293"/>
      <c r="O3275" s="293" t="s">
        <v>18828</v>
      </c>
      <c r="P3275" s="293" t="s">
        <v>14136</v>
      </c>
      <c r="Q3275" s="293" t="s">
        <v>8502</v>
      </c>
    </row>
    <row r="3276" spans="1:17" x14ac:dyDescent="0.25">
      <c r="A3276" s="293" t="s">
        <v>14973</v>
      </c>
      <c r="B3276" s="293" t="s">
        <v>14376</v>
      </c>
      <c r="C3276" s="293" t="s">
        <v>14974</v>
      </c>
      <c r="D3276" s="293" t="s">
        <v>4750</v>
      </c>
      <c r="E3276" s="293" t="s">
        <v>14158</v>
      </c>
      <c r="F3276" s="293"/>
      <c r="G3276" s="291">
        <v>60</v>
      </c>
      <c r="H3276" s="292">
        <v>0</v>
      </c>
      <c r="I3276" s="293" t="s">
        <v>4838</v>
      </c>
      <c r="J3276" s="293" t="s">
        <v>4839</v>
      </c>
      <c r="K3276" s="293" t="s">
        <v>4737</v>
      </c>
      <c r="L3276" s="293" t="s">
        <v>4840</v>
      </c>
      <c r="M3276" s="293" t="s">
        <v>5230</v>
      </c>
      <c r="N3276" s="293"/>
      <c r="O3276" s="293" t="s">
        <v>18828</v>
      </c>
      <c r="P3276" s="293" t="s">
        <v>14136</v>
      </c>
      <c r="Q3276" s="293" t="s">
        <v>8502</v>
      </c>
    </row>
    <row r="3277" spans="1:17" x14ac:dyDescent="0.25">
      <c r="A3277" s="293" t="s">
        <v>14975</v>
      </c>
      <c r="B3277" s="293" t="s">
        <v>14376</v>
      </c>
      <c r="C3277" s="293" t="s">
        <v>14976</v>
      </c>
      <c r="D3277" s="293" t="s">
        <v>4750</v>
      </c>
      <c r="E3277" s="293" t="s">
        <v>14158</v>
      </c>
      <c r="F3277" s="293"/>
      <c r="G3277" s="291">
        <v>60</v>
      </c>
      <c r="H3277" s="292">
        <v>0</v>
      </c>
      <c r="I3277" s="293" t="s">
        <v>9482</v>
      </c>
      <c r="J3277" s="293" t="s">
        <v>9483</v>
      </c>
      <c r="K3277" s="293" t="s">
        <v>4737</v>
      </c>
      <c r="L3277" s="293" t="s">
        <v>4840</v>
      </c>
      <c r="M3277" s="293" t="s">
        <v>5220</v>
      </c>
      <c r="N3277" s="293"/>
      <c r="O3277" s="293" t="s">
        <v>18828</v>
      </c>
      <c r="P3277" s="293" t="s">
        <v>14136</v>
      </c>
      <c r="Q3277" s="293" t="s">
        <v>8502</v>
      </c>
    </row>
    <row r="3278" spans="1:17" x14ac:dyDescent="0.25">
      <c r="A3278" s="293" t="s">
        <v>14977</v>
      </c>
      <c r="B3278" s="293" t="s">
        <v>14376</v>
      </c>
      <c r="C3278" s="293" t="s">
        <v>14978</v>
      </c>
      <c r="D3278" s="293" t="s">
        <v>4750</v>
      </c>
      <c r="E3278" s="293" t="s">
        <v>14158</v>
      </c>
      <c r="F3278" s="293"/>
      <c r="G3278" s="291">
        <v>60</v>
      </c>
      <c r="H3278" s="292">
        <v>0</v>
      </c>
      <c r="I3278" s="293" t="s">
        <v>4838</v>
      </c>
      <c r="J3278" s="293" t="s">
        <v>4839</v>
      </c>
      <c r="K3278" s="293" t="s">
        <v>4737</v>
      </c>
      <c r="L3278" s="293" t="s">
        <v>4840</v>
      </c>
      <c r="M3278" s="293" t="s">
        <v>5161</v>
      </c>
      <c r="N3278" s="293"/>
      <c r="O3278" s="293" t="s">
        <v>18828</v>
      </c>
      <c r="P3278" s="293" t="s">
        <v>14136</v>
      </c>
      <c r="Q3278" s="293" t="s">
        <v>8502</v>
      </c>
    </row>
    <row r="3279" spans="1:17" x14ac:dyDescent="0.25">
      <c r="A3279" s="293" t="s">
        <v>14979</v>
      </c>
      <c r="B3279" s="293" t="s">
        <v>14376</v>
      </c>
      <c r="C3279" s="293" t="s">
        <v>14980</v>
      </c>
      <c r="D3279" s="293" t="s">
        <v>4750</v>
      </c>
      <c r="E3279" s="293" t="s">
        <v>14158</v>
      </c>
      <c r="F3279" s="293"/>
      <c r="G3279" s="291">
        <v>60</v>
      </c>
      <c r="H3279" s="292">
        <v>0</v>
      </c>
      <c r="I3279" s="293" t="s">
        <v>9482</v>
      </c>
      <c r="J3279" s="293" t="s">
        <v>9483</v>
      </c>
      <c r="K3279" s="293" t="s">
        <v>4737</v>
      </c>
      <c r="L3279" s="293" t="s">
        <v>4840</v>
      </c>
      <c r="M3279" s="293" t="s">
        <v>5175</v>
      </c>
      <c r="N3279" s="293"/>
      <c r="O3279" s="293" t="s">
        <v>18828</v>
      </c>
      <c r="P3279" s="293" t="s">
        <v>14136</v>
      </c>
      <c r="Q3279" s="293" t="s">
        <v>8502</v>
      </c>
    </row>
    <row r="3280" spans="1:17" x14ac:dyDescent="0.25">
      <c r="A3280" s="293" t="s">
        <v>14981</v>
      </c>
      <c r="B3280" s="293" t="s">
        <v>14376</v>
      </c>
      <c r="C3280" s="293" t="s">
        <v>14982</v>
      </c>
      <c r="D3280" s="293" t="s">
        <v>4750</v>
      </c>
      <c r="E3280" s="293" t="s">
        <v>14158</v>
      </c>
      <c r="F3280" s="293"/>
      <c r="G3280" s="291">
        <v>60</v>
      </c>
      <c r="H3280" s="292">
        <v>0</v>
      </c>
      <c r="I3280" s="293" t="s">
        <v>4838</v>
      </c>
      <c r="J3280" s="293" t="s">
        <v>4839</v>
      </c>
      <c r="K3280" s="293" t="s">
        <v>4737</v>
      </c>
      <c r="L3280" s="293" t="s">
        <v>4840</v>
      </c>
      <c r="M3280" s="293" t="s">
        <v>5166</v>
      </c>
      <c r="N3280" s="293"/>
      <c r="O3280" s="293" t="s">
        <v>18828</v>
      </c>
      <c r="P3280" s="293" t="s">
        <v>14136</v>
      </c>
      <c r="Q3280" s="293" t="s">
        <v>8502</v>
      </c>
    </row>
    <row r="3281" spans="1:17" x14ac:dyDescent="0.25">
      <c r="A3281" s="293" t="s">
        <v>14983</v>
      </c>
      <c r="B3281" s="293" t="s">
        <v>14376</v>
      </c>
      <c r="C3281" s="293" t="s">
        <v>14984</v>
      </c>
      <c r="D3281" s="293" t="s">
        <v>4750</v>
      </c>
      <c r="E3281" s="293" t="s">
        <v>14158</v>
      </c>
      <c r="F3281" s="293"/>
      <c r="G3281" s="291">
        <v>60</v>
      </c>
      <c r="H3281" s="292">
        <v>0</v>
      </c>
      <c r="I3281" s="293" t="s">
        <v>4838</v>
      </c>
      <c r="J3281" s="293" t="s">
        <v>4839</v>
      </c>
      <c r="K3281" s="293" t="s">
        <v>4737</v>
      </c>
      <c r="L3281" s="293" t="s">
        <v>4840</v>
      </c>
      <c r="M3281" s="293" t="s">
        <v>5166</v>
      </c>
      <c r="N3281" s="293"/>
      <c r="O3281" s="293" t="s">
        <v>18828</v>
      </c>
      <c r="P3281" s="293" t="s">
        <v>14136</v>
      </c>
      <c r="Q3281" s="293" t="s">
        <v>8502</v>
      </c>
    </row>
    <row r="3282" spans="1:17" x14ac:dyDescent="0.25">
      <c r="A3282" s="293" t="s">
        <v>14985</v>
      </c>
      <c r="B3282" s="293" t="s">
        <v>14376</v>
      </c>
      <c r="C3282" s="293" t="s">
        <v>14986</v>
      </c>
      <c r="D3282" s="293" t="s">
        <v>4750</v>
      </c>
      <c r="E3282" s="293" t="s">
        <v>14158</v>
      </c>
      <c r="F3282" s="293"/>
      <c r="G3282" s="291">
        <v>60</v>
      </c>
      <c r="H3282" s="292">
        <v>0</v>
      </c>
      <c r="I3282" s="293" t="s">
        <v>9482</v>
      </c>
      <c r="J3282" s="293" t="s">
        <v>9483</v>
      </c>
      <c r="K3282" s="293" t="s">
        <v>4737</v>
      </c>
      <c r="L3282" s="293" t="s">
        <v>4840</v>
      </c>
      <c r="M3282" s="293" t="s">
        <v>4999</v>
      </c>
      <c r="N3282" s="293"/>
      <c r="O3282" s="293" t="s">
        <v>18828</v>
      </c>
      <c r="P3282" s="293" t="s">
        <v>14136</v>
      </c>
      <c r="Q3282" s="293" t="s">
        <v>8502</v>
      </c>
    </row>
    <row r="3283" spans="1:17" x14ac:dyDescent="0.25">
      <c r="A3283" s="293" t="s">
        <v>14987</v>
      </c>
      <c r="B3283" s="293" t="s">
        <v>14376</v>
      </c>
      <c r="C3283" s="293" t="s">
        <v>14988</v>
      </c>
      <c r="D3283" s="293" t="s">
        <v>4750</v>
      </c>
      <c r="E3283" s="293" t="s">
        <v>14158</v>
      </c>
      <c r="F3283" s="293"/>
      <c r="G3283" s="291">
        <v>60</v>
      </c>
      <c r="H3283" s="292">
        <v>0</v>
      </c>
      <c r="I3283" s="293" t="s">
        <v>4838</v>
      </c>
      <c r="J3283" s="293" t="s">
        <v>4839</v>
      </c>
      <c r="K3283" s="293" t="s">
        <v>4737</v>
      </c>
      <c r="L3283" s="293" t="s">
        <v>4840</v>
      </c>
      <c r="M3283" s="293" t="s">
        <v>4909</v>
      </c>
      <c r="N3283" s="293"/>
      <c r="O3283" s="293" t="s">
        <v>18828</v>
      </c>
      <c r="P3283" s="293" t="s">
        <v>14136</v>
      </c>
      <c r="Q3283" s="293" t="s">
        <v>8502</v>
      </c>
    </row>
    <row r="3284" spans="1:17" x14ac:dyDescent="0.25">
      <c r="A3284" s="293" t="s">
        <v>14989</v>
      </c>
      <c r="B3284" s="293" t="s">
        <v>14376</v>
      </c>
      <c r="C3284" s="293" t="s">
        <v>14990</v>
      </c>
      <c r="D3284" s="293" t="s">
        <v>4750</v>
      </c>
      <c r="E3284" s="293" t="s">
        <v>14158</v>
      </c>
      <c r="F3284" s="293"/>
      <c r="G3284" s="291">
        <v>60</v>
      </c>
      <c r="H3284" s="292">
        <v>0</v>
      </c>
      <c r="I3284" s="293" t="s">
        <v>4838</v>
      </c>
      <c r="J3284" s="293" t="s">
        <v>4839</v>
      </c>
      <c r="K3284" s="293" t="s">
        <v>4737</v>
      </c>
      <c r="L3284" s="293" t="s">
        <v>4840</v>
      </c>
      <c r="M3284" s="293" t="s">
        <v>5161</v>
      </c>
      <c r="N3284" s="293"/>
      <c r="O3284" s="293" t="s">
        <v>18828</v>
      </c>
      <c r="P3284" s="293" t="s">
        <v>14136</v>
      </c>
      <c r="Q3284" s="293" t="s">
        <v>8502</v>
      </c>
    </row>
    <row r="3285" spans="1:17" x14ac:dyDescent="0.25">
      <c r="A3285" s="293" t="s">
        <v>14991</v>
      </c>
      <c r="B3285" s="293" t="s">
        <v>14376</v>
      </c>
      <c r="C3285" s="293" t="s">
        <v>14992</v>
      </c>
      <c r="D3285" s="293" t="s">
        <v>4750</v>
      </c>
      <c r="E3285" s="293" t="s">
        <v>14158</v>
      </c>
      <c r="F3285" s="293"/>
      <c r="G3285" s="291">
        <v>60</v>
      </c>
      <c r="H3285" s="292">
        <v>0</v>
      </c>
      <c r="I3285" s="293" t="s">
        <v>4838</v>
      </c>
      <c r="J3285" s="293" t="s">
        <v>4839</v>
      </c>
      <c r="K3285" s="293" t="s">
        <v>4737</v>
      </c>
      <c r="L3285" s="293" t="s">
        <v>4840</v>
      </c>
      <c r="M3285" s="293" t="s">
        <v>4909</v>
      </c>
      <c r="N3285" s="293"/>
      <c r="O3285" s="293" t="s">
        <v>18828</v>
      </c>
      <c r="P3285" s="293" t="s">
        <v>14136</v>
      </c>
      <c r="Q3285" s="293" t="s">
        <v>8502</v>
      </c>
    </row>
    <row r="3286" spans="1:17" x14ac:dyDescent="0.25">
      <c r="A3286" s="293" t="s">
        <v>14993</v>
      </c>
      <c r="B3286" s="293" t="s">
        <v>14376</v>
      </c>
      <c r="C3286" s="293" t="s">
        <v>14994</v>
      </c>
      <c r="D3286" s="293" t="s">
        <v>4750</v>
      </c>
      <c r="E3286" s="293" t="s">
        <v>14158</v>
      </c>
      <c r="F3286" s="293"/>
      <c r="G3286" s="291">
        <v>60</v>
      </c>
      <c r="H3286" s="292">
        <v>0</v>
      </c>
      <c r="I3286" s="293" t="s">
        <v>4838</v>
      </c>
      <c r="J3286" s="293" t="s">
        <v>4839</v>
      </c>
      <c r="K3286" s="293" t="s">
        <v>4737</v>
      </c>
      <c r="L3286" s="293" t="s">
        <v>4840</v>
      </c>
      <c r="M3286" s="293" t="s">
        <v>4909</v>
      </c>
      <c r="N3286" s="293"/>
      <c r="O3286" s="293" t="s">
        <v>18828</v>
      </c>
      <c r="P3286" s="293" t="s">
        <v>14136</v>
      </c>
      <c r="Q3286" s="293" t="s">
        <v>8502</v>
      </c>
    </row>
    <row r="3287" spans="1:17" x14ac:dyDescent="0.25">
      <c r="A3287" s="293" t="s">
        <v>14995</v>
      </c>
      <c r="B3287" s="293" t="s">
        <v>14487</v>
      </c>
      <c r="C3287" s="293" t="s">
        <v>14996</v>
      </c>
      <c r="D3287" s="293" t="s">
        <v>4750</v>
      </c>
      <c r="E3287" s="293" t="s">
        <v>14158</v>
      </c>
      <c r="F3287" s="293"/>
      <c r="G3287" s="291">
        <v>60</v>
      </c>
      <c r="H3287" s="292">
        <v>0</v>
      </c>
      <c r="I3287" s="293" t="s">
        <v>9482</v>
      </c>
      <c r="J3287" s="293" t="s">
        <v>9483</v>
      </c>
      <c r="K3287" s="293" t="s">
        <v>4737</v>
      </c>
      <c r="L3287" s="293" t="s">
        <v>4840</v>
      </c>
      <c r="M3287" s="293" t="s">
        <v>6026</v>
      </c>
      <c r="N3287" s="293"/>
      <c r="O3287" s="293" t="s">
        <v>18828</v>
      </c>
      <c r="P3287" s="293" t="s">
        <v>14136</v>
      </c>
      <c r="Q3287" s="293" t="s">
        <v>8502</v>
      </c>
    </row>
    <row r="3288" spans="1:17" x14ac:dyDescent="0.25">
      <c r="A3288" s="293" t="s">
        <v>14997</v>
      </c>
      <c r="B3288" s="293" t="s">
        <v>14376</v>
      </c>
      <c r="C3288" s="293" t="s">
        <v>14998</v>
      </c>
      <c r="D3288" s="293" t="s">
        <v>4750</v>
      </c>
      <c r="E3288" s="293" t="s">
        <v>14158</v>
      </c>
      <c r="F3288" s="293"/>
      <c r="G3288" s="291">
        <v>60</v>
      </c>
      <c r="H3288" s="292">
        <v>0</v>
      </c>
      <c r="I3288" s="293" t="s">
        <v>4838</v>
      </c>
      <c r="J3288" s="293" t="s">
        <v>4839</v>
      </c>
      <c r="K3288" s="293" t="s">
        <v>4737</v>
      </c>
      <c r="L3288" s="293" t="s">
        <v>4840</v>
      </c>
      <c r="M3288" s="293" t="s">
        <v>4909</v>
      </c>
      <c r="N3288" s="293"/>
      <c r="O3288" s="293" t="s">
        <v>18828</v>
      </c>
      <c r="P3288" s="293" t="s">
        <v>14136</v>
      </c>
      <c r="Q3288" s="293" t="s">
        <v>8502</v>
      </c>
    </row>
    <row r="3289" spans="1:17" x14ac:dyDescent="0.25">
      <c r="A3289" s="293" t="s">
        <v>14999</v>
      </c>
      <c r="B3289" s="293" t="s">
        <v>14376</v>
      </c>
      <c r="C3289" s="293" t="s">
        <v>15000</v>
      </c>
      <c r="D3289" s="293" t="s">
        <v>4750</v>
      </c>
      <c r="E3289" s="293" t="s">
        <v>14158</v>
      </c>
      <c r="F3289" s="293"/>
      <c r="G3289" s="291">
        <v>60</v>
      </c>
      <c r="H3289" s="292">
        <v>0</v>
      </c>
      <c r="I3289" s="293" t="s">
        <v>4838</v>
      </c>
      <c r="J3289" s="293" t="s">
        <v>4839</v>
      </c>
      <c r="K3289" s="293" t="s">
        <v>4737</v>
      </c>
      <c r="L3289" s="293" t="s">
        <v>4840</v>
      </c>
      <c r="M3289" s="293" t="s">
        <v>5230</v>
      </c>
      <c r="N3289" s="293"/>
      <c r="O3289" s="293" t="s">
        <v>18828</v>
      </c>
      <c r="P3289" s="293" t="s">
        <v>14136</v>
      </c>
      <c r="Q3289" s="293" t="s">
        <v>8502</v>
      </c>
    </row>
    <row r="3290" spans="1:17" x14ac:dyDescent="0.25">
      <c r="A3290" s="293" t="s">
        <v>15001</v>
      </c>
      <c r="B3290" s="293" t="s">
        <v>14376</v>
      </c>
      <c r="C3290" s="293" t="s">
        <v>15002</v>
      </c>
      <c r="D3290" s="293" t="s">
        <v>4750</v>
      </c>
      <c r="E3290" s="293" t="s">
        <v>14158</v>
      </c>
      <c r="F3290" s="293"/>
      <c r="G3290" s="291">
        <v>60</v>
      </c>
      <c r="H3290" s="292">
        <v>0</v>
      </c>
      <c r="I3290" s="293" t="s">
        <v>4838</v>
      </c>
      <c r="J3290" s="293" t="s">
        <v>4839</v>
      </c>
      <c r="K3290" s="293" t="s">
        <v>4737</v>
      </c>
      <c r="L3290" s="293" t="s">
        <v>4840</v>
      </c>
      <c r="M3290" s="293" t="s">
        <v>5230</v>
      </c>
      <c r="N3290" s="293"/>
      <c r="O3290" s="293" t="s">
        <v>18828</v>
      </c>
      <c r="P3290" s="293" t="s">
        <v>14136</v>
      </c>
      <c r="Q3290" s="293" t="s">
        <v>8502</v>
      </c>
    </row>
    <row r="3291" spans="1:17" x14ac:dyDescent="0.25">
      <c r="A3291" s="293" t="s">
        <v>15003</v>
      </c>
      <c r="B3291" s="293" t="s">
        <v>14376</v>
      </c>
      <c r="C3291" s="293" t="s">
        <v>15004</v>
      </c>
      <c r="D3291" s="293" t="s">
        <v>4750</v>
      </c>
      <c r="E3291" s="293" t="s">
        <v>14158</v>
      </c>
      <c r="F3291" s="293"/>
      <c r="G3291" s="291">
        <v>60</v>
      </c>
      <c r="H3291" s="292">
        <v>0</v>
      </c>
      <c r="I3291" s="293" t="s">
        <v>9482</v>
      </c>
      <c r="J3291" s="293" t="s">
        <v>9483</v>
      </c>
      <c r="K3291" s="293" t="s">
        <v>4737</v>
      </c>
      <c r="L3291" s="293" t="s">
        <v>4840</v>
      </c>
      <c r="M3291" s="293" t="s">
        <v>4999</v>
      </c>
      <c r="N3291" s="293"/>
      <c r="O3291" s="293" t="s">
        <v>18828</v>
      </c>
      <c r="P3291" s="293" t="s">
        <v>14136</v>
      </c>
      <c r="Q3291" s="293" t="s">
        <v>8502</v>
      </c>
    </row>
    <row r="3292" spans="1:17" x14ac:dyDescent="0.25">
      <c r="A3292" s="293" t="s">
        <v>15005</v>
      </c>
      <c r="B3292" s="293" t="s">
        <v>14376</v>
      </c>
      <c r="C3292" s="293" t="s">
        <v>15006</v>
      </c>
      <c r="D3292" s="293" t="s">
        <v>4750</v>
      </c>
      <c r="E3292" s="293" t="s">
        <v>14158</v>
      </c>
      <c r="F3292" s="293"/>
      <c r="G3292" s="291">
        <v>60</v>
      </c>
      <c r="H3292" s="292">
        <v>0</v>
      </c>
      <c r="I3292" s="293" t="s">
        <v>4838</v>
      </c>
      <c r="J3292" s="293" t="s">
        <v>4839</v>
      </c>
      <c r="K3292" s="293" t="s">
        <v>4737</v>
      </c>
      <c r="L3292" s="293" t="s">
        <v>4840</v>
      </c>
      <c r="M3292" s="293" t="s">
        <v>4909</v>
      </c>
      <c r="N3292" s="293"/>
      <c r="O3292" s="293" t="s">
        <v>18828</v>
      </c>
      <c r="P3292" s="293" t="s">
        <v>14136</v>
      </c>
      <c r="Q3292" s="293" t="s">
        <v>8502</v>
      </c>
    </row>
    <row r="3293" spans="1:17" x14ac:dyDescent="0.25">
      <c r="A3293" s="293" t="s">
        <v>15007</v>
      </c>
      <c r="B3293" s="293" t="s">
        <v>14373</v>
      </c>
      <c r="C3293" s="293" t="s">
        <v>15008</v>
      </c>
      <c r="D3293" s="293" t="s">
        <v>4750</v>
      </c>
      <c r="E3293" s="293" t="s">
        <v>14158</v>
      </c>
      <c r="F3293" s="293"/>
      <c r="G3293" s="291">
        <v>60</v>
      </c>
      <c r="H3293" s="292">
        <v>0</v>
      </c>
      <c r="I3293" s="293" t="s">
        <v>4850</v>
      </c>
      <c r="J3293" s="293" t="s">
        <v>4851</v>
      </c>
      <c r="K3293" s="293" t="s">
        <v>4737</v>
      </c>
      <c r="L3293" s="293" t="s">
        <v>4840</v>
      </c>
      <c r="M3293" s="293" t="s">
        <v>5202</v>
      </c>
      <c r="N3293" s="293"/>
      <c r="O3293" s="293" t="s">
        <v>18828</v>
      </c>
      <c r="P3293" s="293" t="s">
        <v>14136</v>
      </c>
      <c r="Q3293" s="293" t="s">
        <v>8502</v>
      </c>
    </row>
    <row r="3294" spans="1:17" x14ac:dyDescent="0.25">
      <c r="A3294" s="293" t="s">
        <v>15009</v>
      </c>
      <c r="B3294" s="293" t="s">
        <v>14376</v>
      </c>
      <c r="C3294" s="293" t="s">
        <v>15010</v>
      </c>
      <c r="D3294" s="293" t="s">
        <v>4750</v>
      </c>
      <c r="E3294" s="293" t="s">
        <v>14158</v>
      </c>
      <c r="F3294" s="293"/>
      <c r="G3294" s="291">
        <v>60</v>
      </c>
      <c r="H3294" s="292">
        <v>0</v>
      </c>
      <c r="I3294" s="293" t="s">
        <v>9482</v>
      </c>
      <c r="J3294" s="293" t="s">
        <v>9483</v>
      </c>
      <c r="K3294" s="293" t="s">
        <v>4737</v>
      </c>
      <c r="L3294" s="293" t="s">
        <v>4840</v>
      </c>
      <c r="M3294" s="293" t="s">
        <v>4841</v>
      </c>
      <c r="N3294" s="293"/>
      <c r="O3294" s="293" t="s">
        <v>18828</v>
      </c>
      <c r="P3294" s="293" t="s">
        <v>14136</v>
      </c>
      <c r="Q3294" s="293" t="s">
        <v>8502</v>
      </c>
    </row>
    <row r="3295" spans="1:17" x14ac:dyDescent="0.25">
      <c r="A3295" s="293" t="s">
        <v>15011</v>
      </c>
      <c r="B3295" s="293" t="s">
        <v>14376</v>
      </c>
      <c r="C3295" s="293" t="s">
        <v>15012</v>
      </c>
      <c r="D3295" s="293" t="s">
        <v>4750</v>
      </c>
      <c r="E3295" s="293" t="s">
        <v>14158</v>
      </c>
      <c r="F3295" s="293"/>
      <c r="G3295" s="291">
        <v>60</v>
      </c>
      <c r="H3295" s="292">
        <v>0</v>
      </c>
      <c r="I3295" s="293" t="s">
        <v>4838</v>
      </c>
      <c r="J3295" s="293" t="s">
        <v>4839</v>
      </c>
      <c r="K3295" s="293" t="s">
        <v>4737</v>
      </c>
      <c r="L3295" s="293" t="s">
        <v>4840</v>
      </c>
      <c r="M3295" s="293" t="s">
        <v>5230</v>
      </c>
      <c r="N3295" s="293"/>
      <c r="O3295" s="293" t="s">
        <v>18828</v>
      </c>
      <c r="P3295" s="293" t="s">
        <v>14136</v>
      </c>
      <c r="Q3295" s="293" t="s">
        <v>8502</v>
      </c>
    </row>
    <row r="3296" spans="1:17" x14ac:dyDescent="0.25">
      <c r="A3296" s="293" t="s">
        <v>15013</v>
      </c>
      <c r="B3296" s="293" t="s">
        <v>14376</v>
      </c>
      <c r="C3296" s="293" t="s">
        <v>15014</v>
      </c>
      <c r="D3296" s="293" t="s">
        <v>4750</v>
      </c>
      <c r="E3296" s="293" t="s">
        <v>14158</v>
      </c>
      <c r="F3296" s="293"/>
      <c r="G3296" s="291">
        <v>60</v>
      </c>
      <c r="H3296" s="292">
        <v>0</v>
      </c>
      <c r="I3296" s="293" t="s">
        <v>9482</v>
      </c>
      <c r="J3296" s="293" t="s">
        <v>9483</v>
      </c>
      <c r="K3296" s="293" t="s">
        <v>4737</v>
      </c>
      <c r="L3296" s="293" t="s">
        <v>4840</v>
      </c>
      <c r="M3296" s="293" t="s">
        <v>5175</v>
      </c>
      <c r="N3296" s="293"/>
      <c r="O3296" s="293" t="s">
        <v>18828</v>
      </c>
      <c r="P3296" s="293" t="s">
        <v>14136</v>
      </c>
      <c r="Q3296" s="293" t="s">
        <v>8502</v>
      </c>
    </row>
    <row r="3297" spans="1:17" x14ac:dyDescent="0.25">
      <c r="A3297" s="293" t="s">
        <v>15015</v>
      </c>
      <c r="B3297" s="293" t="s">
        <v>14376</v>
      </c>
      <c r="C3297" s="293" t="s">
        <v>15016</v>
      </c>
      <c r="D3297" s="293" t="s">
        <v>4750</v>
      </c>
      <c r="E3297" s="293" t="s">
        <v>14158</v>
      </c>
      <c r="F3297" s="293"/>
      <c r="G3297" s="291">
        <v>60</v>
      </c>
      <c r="H3297" s="292">
        <v>0</v>
      </c>
      <c r="I3297" s="293" t="s">
        <v>4850</v>
      </c>
      <c r="J3297" s="293" t="s">
        <v>4851</v>
      </c>
      <c r="K3297" s="293" t="s">
        <v>4737</v>
      </c>
      <c r="L3297" s="293" t="s">
        <v>4840</v>
      </c>
      <c r="M3297" s="293" t="s">
        <v>5333</v>
      </c>
      <c r="N3297" s="293"/>
      <c r="O3297" s="293" t="s">
        <v>18828</v>
      </c>
      <c r="P3297" s="293" t="s">
        <v>14136</v>
      </c>
      <c r="Q3297" s="293" t="s">
        <v>8502</v>
      </c>
    </row>
    <row r="3298" spans="1:17" x14ac:dyDescent="0.25">
      <c r="A3298" s="293" t="s">
        <v>15017</v>
      </c>
      <c r="B3298" s="293" t="s">
        <v>14376</v>
      </c>
      <c r="C3298" s="293" t="s">
        <v>15018</v>
      </c>
      <c r="D3298" s="293" t="s">
        <v>4750</v>
      </c>
      <c r="E3298" s="293" t="s">
        <v>14158</v>
      </c>
      <c r="F3298" s="293"/>
      <c r="G3298" s="291">
        <v>60</v>
      </c>
      <c r="H3298" s="292">
        <v>0</v>
      </c>
      <c r="I3298" s="293" t="s">
        <v>4838</v>
      </c>
      <c r="J3298" s="293" t="s">
        <v>4839</v>
      </c>
      <c r="K3298" s="293" t="s">
        <v>4737</v>
      </c>
      <c r="L3298" s="293" t="s">
        <v>4840</v>
      </c>
      <c r="M3298" s="293" t="s">
        <v>5230</v>
      </c>
      <c r="N3298" s="293"/>
      <c r="O3298" s="293" t="s">
        <v>18828</v>
      </c>
      <c r="P3298" s="293" t="s">
        <v>14136</v>
      </c>
      <c r="Q3298" s="293" t="s">
        <v>8502</v>
      </c>
    </row>
    <row r="3299" spans="1:17" x14ac:dyDescent="0.25">
      <c r="A3299" s="293" t="s">
        <v>15019</v>
      </c>
      <c r="B3299" s="293" t="s">
        <v>14376</v>
      </c>
      <c r="C3299" s="293" t="s">
        <v>15020</v>
      </c>
      <c r="D3299" s="293" t="s">
        <v>4750</v>
      </c>
      <c r="E3299" s="293" t="s">
        <v>14158</v>
      </c>
      <c r="F3299" s="293"/>
      <c r="G3299" s="291">
        <v>60</v>
      </c>
      <c r="H3299" s="292">
        <v>0</v>
      </c>
      <c r="I3299" s="293" t="s">
        <v>4850</v>
      </c>
      <c r="J3299" s="293" t="s">
        <v>4851</v>
      </c>
      <c r="K3299" s="293" t="s">
        <v>4737</v>
      </c>
      <c r="L3299" s="293" t="s">
        <v>4840</v>
      </c>
      <c r="M3299" s="293" t="s">
        <v>4852</v>
      </c>
      <c r="N3299" s="293"/>
      <c r="O3299" s="293" t="s">
        <v>18828</v>
      </c>
      <c r="P3299" s="293" t="s">
        <v>14136</v>
      </c>
      <c r="Q3299" s="293" t="s">
        <v>8502</v>
      </c>
    </row>
    <row r="3300" spans="1:17" x14ac:dyDescent="0.25">
      <c r="A3300" s="293" t="s">
        <v>15021</v>
      </c>
      <c r="B3300" s="293" t="s">
        <v>14376</v>
      </c>
      <c r="C3300" s="293" t="s">
        <v>15022</v>
      </c>
      <c r="D3300" s="293" t="s">
        <v>4750</v>
      </c>
      <c r="E3300" s="293" t="s">
        <v>14158</v>
      </c>
      <c r="F3300" s="293"/>
      <c r="G3300" s="291">
        <v>60</v>
      </c>
      <c r="H3300" s="292">
        <v>0</v>
      </c>
      <c r="I3300" s="293" t="s">
        <v>4838</v>
      </c>
      <c r="J3300" s="293" t="s">
        <v>4839</v>
      </c>
      <c r="K3300" s="293" t="s">
        <v>4737</v>
      </c>
      <c r="L3300" s="293" t="s">
        <v>4840</v>
      </c>
      <c r="M3300" s="293" t="s">
        <v>5166</v>
      </c>
      <c r="N3300" s="293"/>
      <c r="O3300" s="293" t="s">
        <v>18828</v>
      </c>
      <c r="P3300" s="293" t="s">
        <v>14136</v>
      </c>
      <c r="Q3300" s="293" t="s">
        <v>8502</v>
      </c>
    </row>
    <row r="3301" spans="1:17" x14ac:dyDescent="0.25">
      <c r="A3301" s="293" t="s">
        <v>15023</v>
      </c>
      <c r="B3301" s="293" t="s">
        <v>14376</v>
      </c>
      <c r="C3301" s="293" t="s">
        <v>15024</v>
      </c>
      <c r="D3301" s="293" t="s">
        <v>4750</v>
      </c>
      <c r="E3301" s="293" t="s">
        <v>14158</v>
      </c>
      <c r="F3301" s="293"/>
      <c r="G3301" s="291">
        <v>60</v>
      </c>
      <c r="H3301" s="292">
        <v>0</v>
      </c>
      <c r="I3301" s="293" t="s">
        <v>4838</v>
      </c>
      <c r="J3301" s="293" t="s">
        <v>4839</v>
      </c>
      <c r="K3301" s="293" t="s">
        <v>4737</v>
      </c>
      <c r="L3301" s="293" t="s">
        <v>4840</v>
      </c>
      <c r="M3301" s="293" t="s">
        <v>5230</v>
      </c>
      <c r="N3301" s="293"/>
      <c r="O3301" s="293" t="s">
        <v>18828</v>
      </c>
      <c r="P3301" s="293" t="s">
        <v>14136</v>
      </c>
      <c r="Q3301" s="293" t="s">
        <v>8502</v>
      </c>
    </row>
    <row r="3302" spans="1:17" x14ac:dyDescent="0.25">
      <c r="A3302" s="293" t="s">
        <v>15025</v>
      </c>
      <c r="B3302" s="293" t="s">
        <v>14373</v>
      </c>
      <c r="C3302" s="293" t="s">
        <v>15026</v>
      </c>
      <c r="D3302" s="293" t="s">
        <v>4750</v>
      </c>
      <c r="E3302" s="293" t="s">
        <v>14158</v>
      </c>
      <c r="F3302" s="293"/>
      <c r="G3302" s="291">
        <v>60</v>
      </c>
      <c r="H3302" s="292">
        <v>0</v>
      </c>
      <c r="I3302" s="293" t="s">
        <v>9482</v>
      </c>
      <c r="J3302" s="293" t="s">
        <v>9483</v>
      </c>
      <c r="K3302" s="293" t="s">
        <v>4737</v>
      </c>
      <c r="L3302" s="293" t="s">
        <v>4840</v>
      </c>
      <c r="M3302" s="293" t="s">
        <v>5310</v>
      </c>
      <c r="N3302" s="293"/>
      <c r="O3302" s="293" t="s">
        <v>18828</v>
      </c>
      <c r="P3302" s="293" t="s">
        <v>14136</v>
      </c>
      <c r="Q3302" s="293" t="s">
        <v>8502</v>
      </c>
    </row>
    <row r="3303" spans="1:17" x14ac:dyDescent="0.25">
      <c r="A3303" s="293" t="s">
        <v>15027</v>
      </c>
      <c r="B3303" s="293" t="s">
        <v>14373</v>
      </c>
      <c r="C3303" s="293" t="s">
        <v>15028</v>
      </c>
      <c r="D3303" s="293" t="s">
        <v>4750</v>
      </c>
      <c r="E3303" s="293" t="s">
        <v>14158</v>
      </c>
      <c r="F3303" s="293"/>
      <c r="G3303" s="291">
        <v>60</v>
      </c>
      <c r="H3303" s="292">
        <v>0</v>
      </c>
      <c r="I3303" s="293" t="s">
        <v>4850</v>
      </c>
      <c r="J3303" s="293" t="s">
        <v>4851</v>
      </c>
      <c r="K3303" s="293" t="s">
        <v>4737</v>
      </c>
      <c r="L3303" s="293" t="s">
        <v>4840</v>
      </c>
      <c r="M3303" s="293" t="s">
        <v>5333</v>
      </c>
      <c r="N3303" s="293"/>
      <c r="O3303" s="293" t="s">
        <v>18828</v>
      </c>
      <c r="P3303" s="293" t="s">
        <v>14136</v>
      </c>
      <c r="Q3303" s="293" t="s">
        <v>8502</v>
      </c>
    </row>
    <row r="3304" spans="1:17" x14ac:dyDescent="0.25">
      <c r="A3304" s="293" t="s">
        <v>15029</v>
      </c>
      <c r="B3304" s="293" t="s">
        <v>14376</v>
      </c>
      <c r="C3304" s="293" t="s">
        <v>15030</v>
      </c>
      <c r="D3304" s="293" t="s">
        <v>4750</v>
      </c>
      <c r="E3304" s="293" t="s">
        <v>14158</v>
      </c>
      <c r="F3304" s="293"/>
      <c r="G3304" s="291">
        <v>60</v>
      </c>
      <c r="H3304" s="292">
        <v>0</v>
      </c>
      <c r="I3304" s="293" t="s">
        <v>4838</v>
      </c>
      <c r="J3304" s="293" t="s">
        <v>4839</v>
      </c>
      <c r="K3304" s="293" t="s">
        <v>4737</v>
      </c>
      <c r="L3304" s="293" t="s">
        <v>4840</v>
      </c>
      <c r="M3304" s="293" t="s">
        <v>5230</v>
      </c>
      <c r="N3304" s="293"/>
      <c r="O3304" s="293" t="s">
        <v>18828</v>
      </c>
      <c r="P3304" s="293" t="s">
        <v>14136</v>
      </c>
      <c r="Q3304" s="293" t="s">
        <v>8502</v>
      </c>
    </row>
    <row r="3305" spans="1:17" x14ac:dyDescent="0.25">
      <c r="A3305" s="293" t="s">
        <v>15031</v>
      </c>
      <c r="B3305" s="293" t="s">
        <v>14376</v>
      </c>
      <c r="C3305" s="293" t="s">
        <v>15032</v>
      </c>
      <c r="D3305" s="293" t="s">
        <v>4750</v>
      </c>
      <c r="E3305" s="293" t="s">
        <v>14158</v>
      </c>
      <c r="F3305" s="293"/>
      <c r="G3305" s="291">
        <v>60</v>
      </c>
      <c r="H3305" s="292">
        <v>0</v>
      </c>
      <c r="I3305" s="293" t="s">
        <v>4850</v>
      </c>
      <c r="J3305" s="293" t="s">
        <v>4851</v>
      </c>
      <c r="K3305" s="293" t="s">
        <v>4737</v>
      </c>
      <c r="L3305" s="293" t="s">
        <v>4840</v>
      </c>
      <c r="M3305" s="293" t="s">
        <v>4852</v>
      </c>
      <c r="N3305" s="293"/>
      <c r="O3305" s="293" t="s">
        <v>18828</v>
      </c>
      <c r="P3305" s="293" t="s">
        <v>14136</v>
      </c>
      <c r="Q3305" s="293" t="s">
        <v>8502</v>
      </c>
    </row>
    <row r="3306" spans="1:17" x14ac:dyDescent="0.25">
      <c r="A3306" s="293" t="s">
        <v>15033</v>
      </c>
      <c r="B3306" s="293" t="s">
        <v>14376</v>
      </c>
      <c r="C3306" s="293" t="s">
        <v>15034</v>
      </c>
      <c r="D3306" s="293" t="s">
        <v>4750</v>
      </c>
      <c r="E3306" s="293" t="s">
        <v>14158</v>
      </c>
      <c r="F3306" s="293"/>
      <c r="G3306" s="291">
        <v>60</v>
      </c>
      <c r="H3306" s="292">
        <v>0</v>
      </c>
      <c r="I3306" s="293" t="s">
        <v>4838</v>
      </c>
      <c r="J3306" s="293" t="s">
        <v>4839</v>
      </c>
      <c r="K3306" s="293" t="s">
        <v>4737</v>
      </c>
      <c r="L3306" s="293" t="s">
        <v>4840</v>
      </c>
      <c r="M3306" s="293" t="s">
        <v>4909</v>
      </c>
      <c r="N3306" s="293"/>
      <c r="O3306" s="293" t="s">
        <v>18828</v>
      </c>
      <c r="P3306" s="293" t="s">
        <v>14136</v>
      </c>
      <c r="Q3306" s="293" t="s">
        <v>8502</v>
      </c>
    </row>
    <row r="3307" spans="1:17" x14ac:dyDescent="0.25">
      <c r="A3307" s="293" t="s">
        <v>15035</v>
      </c>
      <c r="B3307" s="293" t="s">
        <v>14376</v>
      </c>
      <c r="C3307" s="293" t="s">
        <v>15036</v>
      </c>
      <c r="D3307" s="293" t="s">
        <v>4750</v>
      </c>
      <c r="E3307" s="293" t="s">
        <v>14158</v>
      </c>
      <c r="F3307" s="293"/>
      <c r="G3307" s="291">
        <v>60</v>
      </c>
      <c r="H3307" s="292">
        <v>0</v>
      </c>
      <c r="I3307" s="293" t="s">
        <v>4838</v>
      </c>
      <c r="J3307" s="293" t="s">
        <v>4839</v>
      </c>
      <c r="K3307" s="293" t="s">
        <v>4737</v>
      </c>
      <c r="L3307" s="293" t="s">
        <v>4840</v>
      </c>
      <c r="M3307" s="293" t="s">
        <v>4909</v>
      </c>
      <c r="N3307" s="293"/>
      <c r="O3307" s="293" t="s">
        <v>18828</v>
      </c>
      <c r="P3307" s="293" t="s">
        <v>14136</v>
      </c>
      <c r="Q3307" s="293" t="s">
        <v>8502</v>
      </c>
    </row>
    <row r="3308" spans="1:17" x14ac:dyDescent="0.25">
      <c r="A3308" s="293" t="s">
        <v>15037</v>
      </c>
      <c r="B3308" s="293" t="s">
        <v>14376</v>
      </c>
      <c r="C3308" s="293" t="s">
        <v>15038</v>
      </c>
      <c r="D3308" s="293" t="s">
        <v>4750</v>
      </c>
      <c r="E3308" s="293" t="s">
        <v>14158</v>
      </c>
      <c r="F3308" s="293"/>
      <c r="G3308" s="291">
        <v>60</v>
      </c>
      <c r="H3308" s="292">
        <v>0</v>
      </c>
      <c r="I3308" s="293" t="s">
        <v>4850</v>
      </c>
      <c r="J3308" s="293" t="s">
        <v>4851</v>
      </c>
      <c r="K3308" s="293" t="s">
        <v>4737</v>
      </c>
      <c r="L3308" s="293" t="s">
        <v>4840</v>
      </c>
      <c r="M3308" s="293" t="s">
        <v>5210</v>
      </c>
      <c r="N3308" s="293"/>
      <c r="O3308" s="293" t="s">
        <v>18828</v>
      </c>
      <c r="P3308" s="293" t="s">
        <v>14136</v>
      </c>
      <c r="Q3308" s="293" t="s">
        <v>8502</v>
      </c>
    </row>
    <row r="3309" spans="1:17" x14ac:dyDescent="0.25">
      <c r="A3309" s="293" t="s">
        <v>15039</v>
      </c>
      <c r="B3309" s="293" t="s">
        <v>14376</v>
      </c>
      <c r="C3309" s="293" t="s">
        <v>15040</v>
      </c>
      <c r="D3309" s="293" t="s">
        <v>4750</v>
      </c>
      <c r="E3309" s="293" t="s">
        <v>14158</v>
      </c>
      <c r="F3309" s="293"/>
      <c r="G3309" s="291">
        <v>60</v>
      </c>
      <c r="H3309" s="292">
        <v>0</v>
      </c>
      <c r="I3309" s="293" t="s">
        <v>9482</v>
      </c>
      <c r="J3309" s="293" t="s">
        <v>9483</v>
      </c>
      <c r="K3309" s="293" t="s">
        <v>4737</v>
      </c>
      <c r="L3309" s="293" t="s">
        <v>4840</v>
      </c>
      <c r="M3309" s="293" t="s">
        <v>5220</v>
      </c>
      <c r="N3309" s="293"/>
      <c r="O3309" s="293" t="s">
        <v>18828</v>
      </c>
      <c r="P3309" s="293" t="s">
        <v>14136</v>
      </c>
      <c r="Q3309" s="293" t="s">
        <v>8502</v>
      </c>
    </row>
    <row r="3310" spans="1:17" x14ac:dyDescent="0.25">
      <c r="A3310" s="293" t="s">
        <v>15041</v>
      </c>
      <c r="B3310" s="293" t="s">
        <v>14376</v>
      </c>
      <c r="C3310" s="293" t="s">
        <v>15042</v>
      </c>
      <c r="D3310" s="293" t="s">
        <v>4750</v>
      </c>
      <c r="E3310" s="293" t="s">
        <v>14158</v>
      </c>
      <c r="F3310" s="293"/>
      <c r="G3310" s="291">
        <v>60</v>
      </c>
      <c r="H3310" s="292">
        <v>0</v>
      </c>
      <c r="I3310" s="293" t="s">
        <v>4850</v>
      </c>
      <c r="J3310" s="293" t="s">
        <v>4851</v>
      </c>
      <c r="K3310" s="293" t="s">
        <v>4737</v>
      </c>
      <c r="L3310" s="293" t="s">
        <v>4840</v>
      </c>
      <c r="M3310" s="293" t="s">
        <v>4852</v>
      </c>
      <c r="N3310" s="293"/>
      <c r="O3310" s="293" t="s">
        <v>18828</v>
      </c>
      <c r="P3310" s="293" t="s">
        <v>14136</v>
      </c>
      <c r="Q3310" s="293" t="s">
        <v>8502</v>
      </c>
    </row>
    <row r="3311" spans="1:17" x14ac:dyDescent="0.25">
      <c r="A3311" s="293" t="s">
        <v>15043</v>
      </c>
      <c r="B3311" s="293" t="s">
        <v>14376</v>
      </c>
      <c r="C3311" s="293" t="s">
        <v>15044</v>
      </c>
      <c r="D3311" s="293" t="s">
        <v>4750</v>
      </c>
      <c r="E3311" s="293" t="s">
        <v>14158</v>
      </c>
      <c r="F3311" s="293"/>
      <c r="G3311" s="291">
        <v>60</v>
      </c>
      <c r="H3311" s="292">
        <v>0</v>
      </c>
      <c r="I3311" s="293" t="s">
        <v>4850</v>
      </c>
      <c r="J3311" s="293" t="s">
        <v>4851</v>
      </c>
      <c r="K3311" s="293" t="s">
        <v>4737</v>
      </c>
      <c r="L3311" s="293" t="s">
        <v>4840</v>
      </c>
      <c r="M3311" s="293" t="s">
        <v>5210</v>
      </c>
      <c r="N3311" s="293"/>
      <c r="O3311" s="293" t="s">
        <v>18828</v>
      </c>
      <c r="P3311" s="293" t="s">
        <v>14136</v>
      </c>
      <c r="Q3311" s="293" t="s">
        <v>8502</v>
      </c>
    </row>
    <row r="3312" spans="1:17" x14ac:dyDescent="0.25">
      <c r="A3312" s="293" t="s">
        <v>15045</v>
      </c>
      <c r="B3312" s="293" t="s">
        <v>14376</v>
      </c>
      <c r="C3312" s="293" t="s">
        <v>15046</v>
      </c>
      <c r="D3312" s="293" t="s">
        <v>4750</v>
      </c>
      <c r="E3312" s="293" t="s">
        <v>14158</v>
      </c>
      <c r="F3312" s="293"/>
      <c r="G3312" s="291">
        <v>60</v>
      </c>
      <c r="H3312" s="292">
        <v>0</v>
      </c>
      <c r="I3312" s="293" t="s">
        <v>4838</v>
      </c>
      <c r="J3312" s="293" t="s">
        <v>4839</v>
      </c>
      <c r="K3312" s="293" t="s">
        <v>4737</v>
      </c>
      <c r="L3312" s="293" t="s">
        <v>4840</v>
      </c>
      <c r="M3312" s="293" t="s">
        <v>5166</v>
      </c>
      <c r="N3312" s="293"/>
      <c r="O3312" s="293" t="s">
        <v>18828</v>
      </c>
      <c r="P3312" s="293" t="s">
        <v>14136</v>
      </c>
      <c r="Q3312" s="293" t="s">
        <v>8502</v>
      </c>
    </row>
    <row r="3313" spans="1:17" x14ac:dyDescent="0.25">
      <c r="A3313" s="293" t="s">
        <v>15047</v>
      </c>
      <c r="B3313" s="293" t="s">
        <v>14376</v>
      </c>
      <c r="C3313" s="293" t="s">
        <v>15048</v>
      </c>
      <c r="D3313" s="293" t="s">
        <v>4750</v>
      </c>
      <c r="E3313" s="293" t="s">
        <v>14158</v>
      </c>
      <c r="F3313" s="293"/>
      <c r="G3313" s="291">
        <v>60</v>
      </c>
      <c r="H3313" s="292">
        <v>0</v>
      </c>
      <c r="I3313" s="293" t="s">
        <v>4838</v>
      </c>
      <c r="J3313" s="293" t="s">
        <v>4839</v>
      </c>
      <c r="K3313" s="293" t="s">
        <v>4737</v>
      </c>
      <c r="L3313" s="293" t="s">
        <v>4840</v>
      </c>
      <c r="M3313" s="293" t="s">
        <v>5230</v>
      </c>
      <c r="N3313" s="293"/>
      <c r="O3313" s="293" t="s">
        <v>18828</v>
      </c>
      <c r="P3313" s="293" t="s">
        <v>14136</v>
      </c>
      <c r="Q3313" s="293" t="s">
        <v>8502</v>
      </c>
    </row>
    <row r="3314" spans="1:17" x14ac:dyDescent="0.25">
      <c r="A3314" s="293" t="s">
        <v>15049</v>
      </c>
      <c r="B3314" s="293" t="s">
        <v>14376</v>
      </c>
      <c r="C3314" s="293" t="s">
        <v>15050</v>
      </c>
      <c r="D3314" s="293" t="s">
        <v>4750</v>
      </c>
      <c r="E3314" s="293" t="s">
        <v>14158</v>
      </c>
      <c r="F3314" s="293"/>
      <c r="G3314" s="291">
        <v>60</v>
      </c>
      <c r="H3314" s="292">
        <v>0</v>
      </c>
      <c r="I3314" s="293" t="s">
        <v>9482</v>
      </c>
      <c r="J3314" s="293" t="s">
        <v>9483</v>
      </c>
      <c r="K3314" s="293" t="s">
        <v>4737</v>
      </c>
      <c r="L3314" s="293" t="s">
        <v>4840</v>
      </c>
      <c r="M3314" s="293" t="s">
        <v>5220</v>
      </c>
      <c r="N3314" s="293"/>
      <c r="O3314" s="293" t="s">
        <v>18828</v>
      </c>
      <c r="P3314" s="293" t="s">
        <v>14136</v>
      </c>
      <c r="Q3314" s="293" t="s">
        <v>8502</v>
      </c>
    </row>
    <row r="3315" spans="1:17" x14ac:dyDescent="0.25">
      <c r="A3315" s="293" t="s">
        <v>15051</v>
      </c>
      <c r="B3315" s="293" t="s">
        <v>14376</v>
      </c>
      <c r="C3315" s="293" t="s">
        <v>15052</v>
      </c>
      <c r="D3315" s="293" t="s">
        <v>4750</v>
      </c>
      <c r="E3315" s="293" t="s">
        <v>14158</v>
      </c>
      <c r="F3315" s="293"/>
      <c r="G3315" s="291">
        <v>60</v>
      </c>
      <c r="H3315" s="292">
        <v>0</v>
      </c>
      <c r="I3315" s="293" t="s">
        <v>4838</v>
      </c>
      <c r="J3315" s="293" t="s">
        <v>4839</v>
      </c>
      <c r="K3315" s="293" t="s">
        <v>4737</v>
      </c>
      <c r="L3315" s="293" t="s">
        <v>4840</v>
      </c>
      <c r="M3315" s="293" t="s">
        <v>5230</v>
      </c>
      <c r="N3315" s="293"/>
      <c r="O3315" s="293" t="s">
        <v>18828</v>
      </c>
      <c r="P3315" s="293" t="s">
        <v>14136</v>
      </c>
      <c r="Q3315" s="293" t="s">
        <v>8502</v>
      </c>
    </row>
    <row r="3316" spans="1:17" x14ac:dyDescent="0.25">
      <c r="A3316" s="293" t="s">
        <v>15053</v>
      </c>
      <c r="B3316" s="293" t="s">
        <v>14370</v>
      </c>
      <c r="C3316" s="293" t="s">
        <v>15054</v>
      </c>
      <c r="D3316" s="293"/>
      <c r="E3316" s="293" t="s">
        <v>14138</v>
      </c>
      <c r="F3316" s="293" t="s">
        <v>4750</v>
      </c>
      <c r="G3316" s="291">
        <v>60</v>
      </c>
      <c r="H3316" s="292">
        <v>0</v>
      </c>
      <c r="I3316" s="293" t="s">
        <v>4816</v>
      </c>
      <c r="J3316" s="293" t="s">
        <v>4817</v>
      </c>
      <c r="K3316" s="293" t="s">
        <v>4737</v>
      </c>
      <c r="L3316" s="293" t="s">
        <v>4738</v>
      </c>
      <c r="M3316" s="293" t="s">
        <v>5121</v>
      </c>
      <c r="N3316" s="293"/>
      <c r="O3316" s="293" t="s">
        <v>18828</v>
      </c>
      <c r="P3316" s="293" t="s">
        <v>14136</v>
      </c>
      <c r="Q3316" s="293" t="s">
        <v>4741</v>
      </c>
    </row>
    <row r="3317" spans="1:17" x14ac:dyDescent="0.25">
      <c r="A3317" s="293" t="s">
        <v>15055</v>
      </c>
      <c r="B3317" s="293" t="s">
        <v>14370</v>
      </c>
      <c r="C3317" s="293" t="s">
        <v>15056</v>
      </c>
      <c r="D3317" s="293"/>
      <c r="E3317" s="293" t="s">
        <v>14138</v>
      </c>
      <c r="F3317" s="293" t="s">
        <v>4750</v>
      </c>
      <c r="G3317" s="291">
        <v>60</v>
      </c>
      <c r="H3317" s="292">
        <v>0</v>
      </c>
      <c r="I3317" s="293" t="s">
        <v>4755</v>
      </c>
      <c r="J3317" s="293" t="s">
        <v>4756</v>
      </c>
      <c r="K3317" s="293" t="s">
        <v>4737</v>
      </c>
      <c r="L3317" s="293" t="s">
        <v>4738</v>
      </c>
      <c r="M3317" s="293" t="s">
        <v>4865</v>
      </c>
      <c r="N3317" s="293"/>
      <c r="O3317" s="293" t="s">
        <v>18828</v>
      </c>
      <c r="P3317" s="293" t="s">
        <v>14136</v>
      </c>
      <c r="Q3317" s="293" t="s">
        <v>4741</v>
      </c>
    </row>
    <row r="3318" spans="1:17" x14ac:dyDescent="0.25">
      <c r="A3318" s="293" t="s">
        <v>15057</v>
      </c>
      <c r="B3318" s="293" t="s">
        <v>14361</v>
      </c>
      <c r="C3318" s="293" t="s">
        <v>15058</v>
      </c>
      <c r="D3318" s="293"/>
      <c r="E3318" s="293" t="s">
        <v>14138</v>
      </c>
      <c r="F3318" s="293" t="s">
        <v>4750</v>
      </c>
      <c r="G3318" s="291">
        <v>60</v>
      </c>
      <c r="H3318" s="292">
        <v>0</v>
      </c>
      <c r="I3318" s="293" t="s">
        <v>4816</v>
      </c>
      <c r="J3318" s="293" t="s">
        <v>4817</v>
      </c>
      <c r="K3318" s="293" t="s">
        <v>4737</v>
      </c>
      <c r="L3318" s="293" t="s">
        <v>4738</v>
      </c>
      <c r="M3318" s="293" t="s">
        <v>4818</v>
      </c>
      <c r="N3318" s="293"/>
      <c r="O3318" s="293" t="s">
        <v>18828</v>
      </c>
      <c r="P3318" s="293" t="s">
        <v>14136</v>
      </c>
      <c r="Q3318" s="293" t="s">
        <v>4741</v>
      </c>
    </row>
    <row r="3319" spans="1:17" x14ac:dyDescent="0.25">
      <c r="A3319" s="293" t="s">
        <v>15059</v>
      </c>
      <c r="B3319" s="293" t="s">
        <v>14370</v>
      </c>
      <c r="C3319" s="293" t="s">
        <v>15060</v>
      </c>
      <c r="D3319" s="293"/>
      <c r="E3319" s="293" t="s">
        <v>14138</v>
      </c>
      <c r="F3319" s="293" t="s">
        <v>4750</v>
      </c>
      <c r="G3319" s="291">
        <v>60</v>
      </c>
      <c r="H3319" s="292">
        <v>0</v>
      </c>
      <c r="I3319" s="293" t="s">
        <v>4755</v>
      </c>
      <c r="J3319" s="293" t="s">
        <v>4756</v>
      </c>
      <c r="K3319" s="293" t="s">
        <v>4737</v>
      </c>
      <c r="L3319" s="293" t="s">
        <v>4738</v>
      </c>
      <c r="M3319" s="293" t="s">
        <v>4916</v>
      </c>
      <c r="N3319" s="293" t="s">
        <v>7707</v>
      </c>
      <c r="O3319" s="293" t="s">
        <v>18828</v>
      </c>
      <c r="P3319" s="293" t="s">
        <v>14136</v>
      </c>
      <c r="Q3319" s="293" t="s">
        <v>4741</v>
      </c>
    </row>
    <row r="3320" spans="1:17" x14ac:dyDescent="0.25">
      <c r="A3320" s="293" t="s">
        <v>15061</v>
      </c>
      <c r="B3320" s="293" t="s">
        <v>14370</v>
      </c>
      <c r="C3320" s="293" t="s">
        <v>15062</v>
      </c>
      <c r="D3320" s="293"/>
      <c r="E3320" s="293" t="s">
        <v>14138</v>
      </c>
      <c r="F3320" s="293" t="s">
        <v>4750</v>
      </c>
      <c r="G3320" s="291">
        <v>60</v>
      </c>
      <c r="H3320" s="292">
        <v>0</v>
      </c>
      <c r="I3320" s="293" t="s">
        <v>4816</v>
      </c>
      <c r="J3320" s="293" t="s">
        <v>4817</v>
      </c>
      <c r="K3320" s="293" t="s">
        <v>4737</v>
      </c>
      <c r="L3320" s="293" t="s">
        <v>4738</v>
      </c>
      <c r="M3320" s="293" t="s">
        <v>5121</v>
      </c>
      <c r="N3320" s="293"/>
      <c r="O3320" s="293" t="s">
        <v>18828</v>
      </c>
      <c r="P3320" s="293" t="s">
        <v>14136</v>
      </c>
      <c r="Q3320" s="293" t="s">
        <v>4741</v>
      </c>
    </row>
    <row r="3321" spans="1:17" x14ac:dyDescent="0.25">
      <c r="A3321" s="293" t="s">
        <v>15063</v>
      </c>
      <c r="B3321" s="293" t="s">
        <v>14370</v>
      </c>
      <c r="C3321" s="293" t="s">
        <v>15064</v>
      </c>
      <c r="D3321" s="293"/>
      <c r="E3321" s="293" t="s">
        <v>14138</v>
      </c>
      <c r="F3321" s="293" t="s">
        <v>4750</v>
      </c>
      <c r="G3321" s="291">
        <v>60</v>
      </c>
      <c r="H3321" s="292">
        <v>0</v>
      </c>
      <c r="I3321" s="293" t="s">
        <v>4755</v>
      </c>
      <c r="J3321" s="293" t="s">
        <v>4756</v>
      </c>
      <c r="K3321" s="293" t="s">
        <v>4737</v>
      </c>
      <c r="L3321" s="293" t="s">
        <v>4738</v>
      </c>
      <c r="M3321" s="293" t="s">
        <v>4865</v>
      </c>
      <c r="N3321" s="293"/>
      <c r="O3321" s="293" t="s">
        <v>18828</v>
      </c>
      <c r="P3321" s="293" t="s">
        <v>14136</v>
      </c>
      <c r="Q3321" s="293" t="s">
        <v>4741</v>
      </c>
    </row>
    <row r="3322" spans="1:17" x14ac:dyDescent="0.25">
      <c r="A3322" s="293" t="s">
        <v>15065</v>
      </c>
      <c r="B3322" s="293" t="s">
        <v>14376</v>
      </c>
      <c r="C3322" s="293" t="s">
        <v>15066</v>
      </c>
      <c r="D3322" s="293" t="s">
        <v>4750</v>
      </c>
      <c r="E3322" s="293" t="s">
        <v>14158</v>
      </c>
      <c r="F3322" s="293"/>
      <c r="G3322" s="291">
        <v>60</v>
      </c>
      <c r="H3322" s="292">
        <v>0</v>
      </c>
      <c r="I3322" s="293" t="s">
        <v>4850</v>
      </c>
      <c r="J3322" s="293" t="s">
        <v>4851</v>
      </c>
      <c r="K3322" s="293" t="s">
        <v>4737</v>
      </c>
      <c r="L3322" s="293" t="s">
        <v>4840</v>
      </c>
      <c r="M3322" s="293" t="s">
        <v>4852</v>
      </c>
      <c r="N3322" s="293"/>
      <c r="O3322" s="293" t="s">
        <v>18828</v>
      </c>
      <c r="P3322" s="293" t="s">
        <v>14136</v>
      </c>
      <c r="Q3322" s="293" t="s">
        <v>8502</v>
      </c>
    </row>
    <row r="3323" spans="1:17" x14ac:dyDescent="0.25">
      <c r="A3323" s="293" t="s">
        <v>15067</v>
      </c>
      <c r="B3323" s="293" t="s">
        <v>14376</v>
      </c>
      <c r="C3323" s="293" t="s">
        <v>15068</v>
      </c>
      <c r="D3323" s="293" t="s">
        <v>4750</v>
      </c>
      <c r="E3323" s="293" t="s">
        <v>14158</v>
      </c>
      <c r="F3323" s="293"/>
      <c r="G3323" s="291">
        <v>60</v>
      </c>
      <c r="H3323" s="292">
        <v>0</v>
      </c>
      <c r="I3323" s="293" t="s">
        <v>4850</v>
      </c>
      <c r="J3323" s="293" t="s">
        <v>4851</v>
      </c>
      <c r="K3323" s="293" t="s">
        <v>4737</v>
      </c>
      <c r="L3323" s="293" t="s">
        <v>4840</v>
      </c>
      <c r="M3323" s="293" t="s">
        <v>5333</v>
      </c>
      <c r="N3323" s="293"/>
      <c r="O3323" s="293" t="s">
        <v>18828</v>
      </c>
      <c r="P3323" s="293" t="s">
        <v>14136</v>
      </c>
      <c r="Q3323" s="293" t="s">
        <v>8502</v>
      </c>
    </row>
    <row r="3324" spans="1:17" x14ac:dyDescent="0.25">
      <c r="A3324" s="293" t="s">
        <v>15069</v>
      </c>
      <c r="B3324" s="293" t="s">
        <v>14487</v>
      </c>
      <c r="C3324" s="293" t="s">
        <v>15070</v>
      </c>
      <c r="D3324" s="293" t="s">
        <v>4750</v>
      </c>
      <c r="E3324" s="293" t="s">
        <v>14158</v>
      </c>
      <c r="F3324" s="293"/>
      <c r="G3324" s="291">
        <v>60</v>
      </c>
      <c r="H3324" s="292">
        <v>0</v>
      </c>
      <c r="I3324" s="293" t="s">
        <v>9482</v>
      </c>
      <c r="J3324" s="293" t="s">
        <v>9483</v>
      </c>
      <c r="K3324" s="293" t="s">
        <v>4737</v>
      </c>
      <c r="L3324" s="293" t="s">
        <v>4840</v>
      </c>
      <c r="M3324" s="293" t="s">
        <v>6026</v>
      </c>
      <c r="N3324" s="293"/>
      <c r="O3324" s="293" t="s">
        <v>18828</v>
      </c>
      <c r="P3324" s="293" t="s">
        <v>14136</v>
      </c>
      <c r="Q3324" s="293" t="s">
        <v>8502</v>
      </c>
    </row>
    <row r="3325" spans="1:17" x14ac:dyDescent="0.25">
      <c r="A3325" s="293" t="s">
        <v>15071</v>
      </c>
      <c r="B3325" s="293" t="s">
        <v>14376</v>
      </c>
      <c r="C3325" s="293" t="s">
        <v>15072</v>
      </c>
      <c r="D3325" s="293" t="s">
        <v>4750</v>
      </c>
      <c r="E3325" s="293" t="s">
        <v>14158</v>
      </c>
      <c r="F3325" s="293"/>
      <c r="G3325" s="291">
        <v>60</v>
      </c>
      <c r="H3325" s="292">
        <v>0</v>
      </c>
      <c r="I3325" s="293" t="s">
        <v>4838</v>
      </c>
      <c r="J3325" s="293" t="s">
        <v>4839</v>
      </c>
      <c r="K3325" s="293" t="s">
        <v>4737</v>
      </c>
      <c r="L3325" s="293" t="s">
        <v>4840</v>
      </c>
      <c r="M3325" s="293" t="s">
        <v>5166</v>
      </c>
      <c r="N3325" s="293"/>
      <c r="O3325" s="293" t="s">
        <v>18828</v>
      </c>
      <c r="P3325" s="293" t="s">
        <v>14136</v>
      </c>
      <c r="Q3325" s="293" t="s">
        <v>8502</v>
      </c>
    </row>
    <row r="3326" spans="1:17" x14ac:dyDescent="0.25">
      <c r="A3326" s="293" t="s">
        <v>15073</v>
      </c>
      <c r="B3326" s="293" t="s">
        <v>14370</v>
      </c>
      <c r="C3326" s="293" t="s">
        <v>15074</v>
      </c>
      <c r="D3326" s="293"/>
      <c r="E3326" s="293" t="s">
        <v>14138</v>
      </c>
      <c r="F3326" s="293" t="s">
        <v>4750</v>
      </c>
      <c r="G3326" s="291">
        <v>60</v>
      </c>
      <c r="H3326" s="292">
        <v>0</v>
      </c>
      <c r="I3326" s="293" t="s">
        <v>4746</v>
      </c>
      <c r="J3326" s="293" t="s">
        <v>4747</v>
      </c>
      <c r="K3326" s="293" t="s">
        <v>4737</v>
      </c>
      <c r="L3326" s="293" t="s">
        <v>4738</v>
      </c>
      <c r="M3326" s="293" t="s">
        <v>4793</v>
      </c>
      <c r="N3326" s="293"/>
      <c r="O3326" s="293" t="s">
        <v>18828</v>
      </c>
      <c r="P3326" s="293" t="s">
        <v>14136</v>
      </c>
      <c r="Q3326" s="293" t="s">
        <v>4741</v>
      </c>
    </row>
    <row r="3327" spans="1:17" x14ac:dyDescent="0.25">
      <c r="A3327" s="293" t="s">
        <v>15075</v>
      </c>
      <c r="B3327" s="293" t="s">
        <v>14370</v>
      </c>
      <c r="C3327" s="293" t="s">
        <v>15076</v>
      </c>
      <c r="D3327" s="293"/>
      <c r="E3327" s="293" t="s">
        <v>14138</v>
      </c>
      <c r="F3327" s="293" t="s">
        <v>4750</v>
      </c>
      <c r="G3327" s="291">
        <v>60</v>
      </c>
      <c r="H3327" s="292">
        <v>0</v>
      </c>
      <c r="I3327" s="293" t="s">
        <v>4746</v>
      </c>
      <c r="J3327" s="293" t="s">
        <v>4747</v>
      </c>
      <c r="K3327" s="293" t="s">
        <v>4737</v>
      </c>
      <c r="L3327" s="293" t="s">
        <v>4738</v>
      </c>
      <c r="M3327" s="293" t="s">
        <v>4748</v>
      </c>
      <c r="N3327" s="293" t="s">
        <v>11784</v>
      </c>
      <c r="O3327" s="293" t="s">
        <v>18828</v>
      </c>
      <c r="P3327" s="293" t="s">
        <v>14136</v>
      </c>
      <c r="Q3327" s="293" t="s">
        <v>4741</v>
      </c>
    </row>
    <row r="3328" spans="1:17" x14ac:dyDescent="0.25">
      <c r="A3328" s="293" t="s">
        <v>15077</v>
      </c>
      <c r="B3328" s="293" t="s">
        <v>14361</v>
      </c>
      <c r="C3328" s="293" t="s">
        <v>15078</v>
      </c>
      <c r="D3328" s="293"/>
      <c r="E3328" s="293" t="s">
        <v>14138</v>
      </c>
      <c r="F3328" s="293" t="s">
        <v>4750</v>
      </c>
      <c r="G3328" s="291">
        <v>60</v>
      </c>
      <c r="H3328" s="292">
        <v>0</v>
      </c>
      <c r="I3328" s="293" t="s">
        <v>4816</v>
      </c>
      <c r="J3328" s="293" t="s">
        <v>4817</v>
      </c>
      <c r="K3328" s="293" t="s">
        <v>4737</v>
      </c>
      <c r="L3328" s="293" t="s">
        <v>4738</v>
      </c>
      <c r="M3328" s="293" t="s">
        <v>6572</v>
      </c>
      <c r="N3328" s="293"/>
      <c r="O3328" s="293" t="s">
        <v>18828</v>
      </c>
      <c r="P3328" s="293" t="s">
        <v>14136</v>
      </c>
      <c r="Q3328" s="293" t="s">
        <v>4741</v>
      </c>
    </row>
    <row r="3329" spans="1:17" x14ac:dyDescent="0.25">
      <c r="A3329" s="293" t="s">
        <v>15079</v>
      </c>
      <c r="B3329" s="293" t="s">
        <v>14396</v>
      </c>
      <c r="C3329" s="293" t="s">
        <v>15080</v>
      </c>
      <c r="D3329" s="293"/>
      <c r="E3329" s="293" t="s">
        <v>14138</v>
      </c>
      <c r="F3329" s="293" t="s">
        <v>4750</v>
      </c>
      <c r="G3329" s="291">
        <v>60</v>
      </c>
      <c r="H3329" s="292">
        <v>0</v>
      </c>
      <c r="I3329" s="293" t="s">
        <v>4816</v>
      </c>
      <c r="J3329" s="293" t="s">
        <v>4817</v>
      </c>
      <c r="K3329" s="293" t="s">
        <v>4737</v>
      </c>
      <c r="L3329" s="293" t="s">
        <v>4738</v>
      </c>
      <c r="M3329" s="293" t="s">
        <v>4739</v>
      </c>
      <c r="N3329" s="293"/>
      <c r="O3329" s="293" t="s">
        <v>18828</v>
      </c>
      <c r="P3329" s="293" t="s">
        <v>14136</v>
      </c>
      <c r="Q3329" s="293" t="s">
        <v>4741</v>
      </c>
    </row>
    <row r="3330" spans="1:17" x14ac:dyDescent="0.25">
      <c r="A3330" s="293" t="s">
        <v>15081</v>
      </c>
      <c r="B3330" s="293" t="s">
        <v>14370</v>
      </c>
      <c r="C3330" s="293" t="s">
        <v>15082</v>
      </c>
      <c r="D3330" s="293"/>
      <c r="E3330" s="293" t="s">
        <v>14138</v>
      </c>
      <c r="F3330" s="293" t="s">
        <v>4750</v>
      </c>
      <c r="G3330" s="291">
        <v>60</v>
      </c>
      <c r="H3330" s="292">
        <v>0</v>
      </c>
      <c r="I3330" s="293" t="s">
        <v>4746</v>
      </c>
      <c r="J3330" s="293" t="s">
        <v>4747</v>
      </c>
      <c r="K3330" s="293" t="s">
        <v>4737</v>
      </c>
      <c r="L3330" s="293" t="s">
        <v>4738</v>
      </c>
      <c r="M3330" s="293" t="s">
        <v>4748</v>
      </c>
      <c r="N3330" s="293" t="s">
        <v>5514</v>
      </c>
      <c r="O3330" s="293" t="s">
        <v>18828</v>
      </c>
      <c r="P3330" s="293" t="s">
        <v>14136</v>
      </c>
      <c r="Q3330" s="293" t="s">
        <v>4741</v>
      </c>
    </row>
    <row r="3331" spans="1:17" x14ac:dyDescent="0.25">
      <c r="A3331" s="293" t="s">
        <v>15083</v>
      </c>
      <c r="B3331" s="293" t="s">
        <v>14370</v>
      </c>
      <c r="C3331" s="293" t="s">
        <v>15084</v>
      </c>
      <c r="D3331" s="293"/>
      <c r="E3331" s="293" t="s">
        <v>14138</v>
      </c>
      <c r="F3331" s="293" t="s">
        <v>4750</v>
      </c>
      <c r="G3331" s="291">
        <v>60</v>
      </c>
      <c r="H3331" s="292">
        <v>0</v>
      </c>
      <c r="I3331" s="293" t="s">
        <v>4788</v>
      </c>
      <c r="J3331" s="293" t="s">
        <v>4789</v>
      </c>
      <c r="K3331" s="293" t="s">
        <v>4737</v>
      </c>
      <c r="L3331" s="293" t="s">
        <v>4738</v>
      </c>
      <c r="M3331" s="293" t="s">
        <v>6447</v>
      </c>
      <c r="N3331" s="293"/>
      <c r="O3331" s="293" t="s">
        <v>18828</v>
      </c>
      <c r="P3331" s="293" t="s">
        <v>14136</v>
      </c>
      <c r="Q3331" s="293" t="s">
        <v>4741</v>
      </c>
    </row>
    <row r="3332" spans="1:17" x14ac:dyDescent="0.25">
      <c r="A3332" s="293" t="s">
        <v>15085</v>
      </c>
      <c r="B3332" s="293" t="s">
        <v>14376</v>
      </c>
      <c r="C3332" s="293" t="s">
        <v>15086</v>
      </c>
      <c r="D3332" s="293" t="s">
        <v>4750</v>
      </c>
      <c r="E3332" s="293" t="s">
        <v>14158</v>
      </c>
      <c r="F3332" s="293"/>
      <c r="G3332" s="291">
        <v>60</v>
      </c>
      <c r="H3332" s="292">
        <v>0</v>
      </c>
      <c r="I3332" s="293" t="s">
        <v>4838</v>
      </c>
      <c r="J3332" s="293" t="s">
        <v>4839</v>
      </c>
      <c r="K3332" s="293" t="s">
        <v>4737</v>
      </c>
      <c r="L3332" s="293" t="s">
        <v>4840</v>
      </c>
      <c r="M3332" s="293" t="s">
        <v>5230</v>
      </c>
      <c r="N3332" s="293"/>
      <c r="O3332" s="293" t="s">
        <v>18828</v>
      </c>
      <c r="P3332" s="293" t="s">
        <v>14136</v>
      </c>
      <c r="Q3332" s="293" t="s">
        <v>8502</v>
      </c>
    </row>
    <row r="3333" spans="1:17" x14ac:dyDescent="0.25">
      <c r="A3333" s="293" t="s">
        <v>15087</v>
      </c>
      <c r="B3333" s="293" t="s">
        <v>14370</v>
      </c>
      <c r="C3333" s="293" t="s">
        <v>15088</v>
      </c>
      <c r="D3333" s="293"/>
      <c r="E3333" s="293" t="s">
        <v>14138</v>
      </c>
      <c r="F3333" s="293" t="s">
        <v>4750</v>
      </c>
      <c r="G3333" s="291">
        <v>60</v>
      </c>
      <c r="H3333" s="292">
        <v>0</v>
      </c>
      <c r="I3333" s="293" t="s">
        <v>4783</v>
      </c>
      <c r="J3333" s="293" t="s">
        <v>4784</v>
      </c>
      <c r="K3333" s="293" t="s">
        <v>4737</v>
      </c>
      <c r="L3333" s="293" t="s">
        <v>4738</v>
      </c>
      <c r="M3333" s="293" t="s">
        <v>4916</v>
      </c>
      <c r="N3333" s="293" t="s">
        <v>4917</v>
      </c>
      <c r="O3333" s="293" t="s">
        <v>18828</v>
      </c>
      <c r="P3333" s="293" t="s">
        <v>14136</v>
      </c>
      <c r="Q3333" s="293" t="s">
        <v>4741</v>
      </c>
    </row>
    <row r="3334" spans="1:17" x14ac:dyDescent="0.25">
      <c r="A3334" s="293" t="s">
        <v>15089</v>
      </c>
      <c r="B3334" s="293" t="s">
        <v>14376</v>
      </c>
      <c r="C3334" s="293" t="s">
        <v>15090</v>
      </c>
      <c r="D3334" s="293" t="s">
        <v>4750</v>
      </c>
      <c r="E3334" s="293" t="s">
        <v>14158</v>
      </c>
      <c r="F3334" s="293"/>
      <c r="G3334" s="291">
        <v>60</v>
      </c>
      <c r="H3334" s="292">
        <v>0</v>
      </c>
      <c r="I3334" s="293" t="s">
        <v>4838</v>
      </c>
      <c r="J3334" s="293" t="s">
        <v>4839</v>
      </c>
      <c r="K3334" s="293" t="s">
        <v>4737</v>
      </c>
      <c r="L3334" s="293" t="s">
        <v>4840</v>
      </c>
      <c r="M3334" s="293" t="s">
        <v>5230</v>
      </c>
      <c r="N3334" s="293"/>
      <c r="O3334" s="293" t="s">
        <v>18828</v>
      </c>
      <c r="P3334" s="293" t="s">
        <v>14136</v>
      </c>
      <c r="Q3334" s="293" t="s">
        <v>8502</v>
      </c>
    </row>
    <row r="3335" spans="1:17" x14ac:dyDescent="0.25">
      <c r="A3335" s="293" t="s">
        <v>15091</v>
      </c>
      <c r="B3335" s="293" t="s">
        <v>14487</v>
      </c>
      <c r="C3335" s="293" t="s">
        <v>15092</v>
      </c>
      <c r="D3335" s="293" t="s">
        <v>4750</v>
      </c>
      <c r="E3335" s="293" t="s">
        <v>14158</v>
      </c>
      <c r="F3335" s="293"/>
      <c r="G3335" s="291">
        <v>60</v>
      </c>
      <c r="H3335" s="292">
        <v>0</v>
      </c>
      <c r="I3335" s="293" t="s">
        <v>4856</v>
      </c>
      <c r="J3335" s="293" t="s">
        <v>4857</v>
      </c>
      <c r="K3335" s="293" t="s">
        <v>4737</v>
      </c>
      <c r="L3335" s="293" t="s">
        <v>4840</v>
      </c>
      <c r="M3335" s="293" t="s">
        <v>6026</v>
      </c>
      <c r="N3335" s="293"/>
      <c r="O3335" s="293" t="s">
        <v>18828</v>
      </c>
      <c r="P3335" s="293" t="s">
        <v>14136</v>
      </c>
      <c r="Q3335" s="293" t="s">
        <v>8502</v>
      </c>
    </row>
    <row r="3336" spans="1:17" x14ac:dyDescent="0.25">
      <c r="A3336" s="293" t="s">
        <v>15093</v>
      </c>
      <c r="B3336" s="293" t="s">
        <v>14376</v>
      </c>
      <c r="C3336" s="293" t="s">
        <v>15094</v>
      </c>
      <c r="D3336" s="293" t="s">
        <v>4750</v>
      </c>
      <c r="E3336" s="293" t="s">
        <v>14158</v>
      </c>
      <c r="F3336" s="293"/>
      <c r="G3336" s="291">
        <v>60</v>
      </c>
      <c r="H3336" s="292">
        <v>0</v>
      </c>
      <c r="I3336" s="293" t="s">
        <v>4838</v>
      </c>
      <c r="J3336" s="293" t="s">
        <v>4839</v>
      </c>
      <c r="K3336" s="293" t="s">
        <v>4737</v>
      </c>
      <c r="L3336" s="293" t="s">
        <v>4840</v>
      </c>
      <c r="M3336" s="293" t="s">
        <v>5230</v>
      </c>
      <c r="N3336" s="293"/>
      <c r="O3336" s="293" t="s">
        <v>18828</v>
      </c>
      <c r="P3336" s="293" t="s">
        <v>14136</v>
      </c>
      <c r="Q3336" s="293" t="s">
        <v>8502</v>
      </c>
    </row>
    <row r="3337" spans="1:17" x14ac:dyDescent="0.25">
      <c r="A3337" s="293" t="s">
        <v>15095</v>
      </c>
      <c r="B3337" s="293" t="s">
        <v>14376</v>
      </c>
      <c r="C3337" s="293" t="s">
        <v>15096</v>
      </c>
      <c r="D3337" s="293" t="s">
        <v>4750</v>
      </c>
      <c r="E3337" s="293" t="s">
        <v>14158</v>
      </c>
      <c r="F3337" s="293"/>
      <c r="G3337" s="291">
        <v>60</v>
      </c>
      <c r="H3337" s="292">
        <v>0</v>
      </c>
      <c r="I3337" s="293" t="s">
        <v>4838</v>
      </c>
      <c r="J3337" s="293" t="s">
        <v>4839</v>
      </c>
      <c r="K3337" s="293" t="s">
        <v>4737</v>
      </c>
      <c r="L3337" s="293" t="s">
        <v>4840</v>
      </c>
      <c r="M3337" s="293" t="s">
        <v>4909</v>
      </c>
      <c r="N3337" s="293"/>
      <c r="O3337" s="293" t="s">
        <v>18828</v>
      </c>
      <c r="P3337" s="293" t="s">
        <v>14136</v>
      </c>
      <c r="Q3337" s="293" t="s">
        <v>8502</v>
      </c>
    </row>
    <row r="3338" spans="1:17" x14ac:dyDescent="0.25">
      <c r="A3338" s="293" t="s">
        <v>15097</v>
      </c>
      <c r="B3338" s="293" t="s">
        <v>15098</v>
      </c>
      <c r="C3338" s="293" t="s">
        <v>15099</v>
      </c>
      <c r="D3338" s="293" t="s">
        <v>4750</v>
      </c>
      <c r="E3338" s="293" t="s">
        <v>14158</v>
      </c>
      <c r="F3338" s="293"/>
      <c r="G3338" s="291">
        <v>60</v>
      </c>
      <c r="H3338" s="292">
        <v>0</v>
      </c>
      <c r="I3338" s="293" t="s">
        <v>9482</v>
      </c>
      <c r="J3338" s="293" t="s">
        <v>9483</v>
      </c>
      <c r="K3338" s="293" t="s">
        <v>4737</v>
      </c>
      <c r="L3338" s="293" t="s">
        <v>4840</v>
      </c>
      <c r="M3338" s="293" t="s">
        <v>5310</v>
      </c>
      <c r="N3338" s="293"/>
      <c r="O3338" s="293" t="s">
        <v>18828</v>
      </c>
      <c r="P3338" s="293" t="s">
        <v>14136</v>
      </c>
      <c r="Q3338" s="293" t="s">
        <v>8502</v>
      </c>
    </row>
    <row r="3339" spans="1:17" x14ac:dyDescent="0.25">
      <c r="A3339" s="293" t="s">
        <v>15100</v>
      </c>
      <c r="B3339" s="293" t="s">
        <v>15101</v>
      </c>
      <c r="C3339" s="293" t="s">
        <v>15102</v>
      </c>
      <c r="D3339" s="293"/>
      <c r="E3339" s="293" t="s">
        <v>14138</v>
      </c>
      <c r="F3339" s="293" t="s">
        <v>4750</v>
      </c>
      <c r="G3339" s="291">
        <v>60</v>
      </c>
      <c r="H3339" s="292">
        <v>0</v>
      </c>
      <c r="I3339" s="293" t="s">
        <v>4816</v>
      </c>
      <c r="J3339" s="293" t="s">
        <v>4817</v>
      </c>
      <c r="K3339" s="293" t="s">
        <v>4737</v>
      </c>
      <c r="L3339" s="293" t="s">
        <v>4738</v>
      </c>
      <c r="M3339" s="293" t="s">
        <v>4818</v>
      </c>
      <c r="N3339" s="293" t="s">
        <v>7020</v>
      </c>
      <c r="O3339" s="293" t="s">
        <v>18828</v>
      </c>
      <c r="P3339" s="293" t="s">
        <v>14136</v>
      </c>
      <c r="Q3339" s="293" t="s">
        <v>4741</v>
      </c>
    </row>
    <row r="3340" spans="1:17" x14ac:dyDescent="0.25">
      <c r="A3340" s="293" t="s">
        <v>15103</v>
      </c>
      <c r="B3340" s="293" t="s">
        <v>15104</v>
      </c>
      <c r="C3340" s="293" t="s">
        <v>15105</v>
      </c>
      <c r="D3340" s="293"/>
      <c r="E3340" s="293" t="s">
        <v>14138</v>
      </c>
      <c r="F3340" s="293" t="s">
        <v>4750</v>
      </c>
      <c r="G3340" s="291">
        <v>60</v>
      </c>
      <c r="H3340" s="292">
        <v>0</v>
      </c>
      <c r="I3340" s="293" t="s">
        <v>4755</v>
      </c>
      <c r="J3340" s="293" t="s">
        <v>4756</v>
      </c>
      <c r="K3340" s="293" t="s">
        <v>4737</v>
      </c>
      <c r="L3340" s="293" t="s">
        <v>4738</v>
      </c>
      <c r="M3340" s="293" t="s">
        <v>4934</v>
      </c>
      <c r="N3340" s="293" t="s">
        <v>11880</v>
      </c>
      <c r="O3340" s="293" t="s">
        <v>18828</v>
      </c>
      <c r="P3340" s="293" t="s">
        <v>14136</v>
      </c>
      <c r="Q3340" s="293" t="s">
        <v>4741</v>
      </c>
    </row>
    <row r="3341" spans="1:17" x14ac:dyDescent="0.25">
      <c r="A3341" s="293" t="s">
        <v>15106</v>
      </c>
      <c r="B3341" s="293" t="s">
        <v>15107</v>
      </c>
      <c r="C3341" s="293" t="s">
        <v>15108</v>
      </c>
      <c r="D3341" s="293"/>
      <c r="E3341" s="293" t="s">
        <v>14138</v>
      </c>
      <c r="F3341" s="293" t="s">
        <v>4750</v>
      </c>
      <c r="G3341" s="291">
        <v>60</v>
      </c>
      <c r="H3341" s="292">
        <v>0</v>
      </c>
      <c r="I3341" s="293" t="s">
        <v>4746</v>
      </c>
      <c r="J3341" s="293" t="s">
        <v>4747</v>
      </c>
      <c r="K3341" s="293" t="s">
        <v>4737</v>
      </c>
      <c r="L3341" s="293" t="s">
        <v>4738</v>
      </c>
      <c r="M3341" s="293" t="s">
        <v>4793</v>
      </c>
      <c r="N3341" s="293" t="s">
        <v>11880</v>
      </c>
      <c r="O3341" s="293" t="s">
        <v>18828</v>
      </c>
      <c r="P3341" s="293" t="s">
        <v>14136</v>
      </c>
      <c r="Q3341" s="293" t="s">
        <v>4741</v>
      </c>
    </row>
    <row r="3342" spans="1:17" x14ac:dyDescent="0.25">
      <c r="A3342" s="293" t="s">
        <v>15109</v>
      </c>
      <c r="B3342" s="293" t="s">
        <v>15110</v>
      </c>
      <c r="C3342" s="293" t="s">
        <v>15111</v>
      </c>
      <c r="D3342" s="293"/>
      <c r="E3342" s="293" t="s">
        <v>14138</v>
      </c>
      <c r="F3342" s="293" t="s">
        <v>4750</v>
      </c>
      <c r="G3342" s="291">
        <v>60</v>
      </c>
      <c r="H3342" s="292">
        <v>0</v>
      </c>
      <c r="I3342" s="293" t="s">
        <v>4746</v>
      </c>
      <c r="J3342" s="293" t="s">
        <v>4747</v>
      </c>
      <c r="K3342" s="293" t="s">
        <v>4737</v>
      </c>
      <c r="L3342" s="293" t="s">
        <v>4738</v>
      </c>
      <c r="M3342" s="293" t="s">
        <v>4748</v>
      </c>
      <c r="N3342" s="293" t="s">
        <v>5514</v>
      </c>
      <c r="O3342" s="293" t="s">
        <v>18828</v>
      </c>
      <c r="P3342" s="293" t="s">
        <v>14136</v>
      </c>
      <c r="Q3342" s="293" t="s">
        <v>4741</v>
      </c>
    </row>
    <row r="3343" spans="1:17" x14ac:dyDescent="0.25">
      <c r="A3343" s="293" t="s">
        <v>15112</v>
      </c>
      <c r="B3343" s="293" t="s">
        <v>15113</v>
      </c>
      <c r="C3343" s="293" t="s">
        <v>15114</v>
      </c>
      <c r="D3343" s="293" t="s">
        <v>4750</v>
      </c>
      <c r="E3343" s="293" t="s">
        <v>14158</v>
      </c>
      <c r="F3343" s="293"/>
      <c r="G3343" s="291">
        <v>60</v>
      </c>
      <c r="H3343" s="292">
        <v>0</v>
      </c>
      <c r="I3343" s="293" t="s">
        <v>4850</v>
      </c>
      <c r="J3343" s="293" t="s">
        <v>4851</v>
      </c>
      <c r="K3343" s="293" t="s">
        <v>4737</v>
      </c>
      <c r="L3343" s="293" t="s">
        <v>4840</v>
      </c>
      <c r="M3343" s="293" t="s">
        <v>5272</v>
      </c>
      <c r="N3343" s="293"/>
      <c r="O3343" s="293" t="s">
        <v>18828</v>
      </c>
      <c r="P3343" s="293" t="s">
        <v>14136</v>
      </c>
      <c r="Q3343" s="293" t="s">
        <v>8502</v>
      </c>
    </row>
    <row r="3344" spans="1:17" x14ac:dyDescent="0.25">
      <c r="A3344" s="293" t="s">
        <v>15115</v>
      </c>
      <c r="B3344" s="293" t="s">
        <v>15116</v>
      </c>
      <c r="C3344" s="293" t="s">
        <v>15117</v>
      </c>
      <c r="D3344" s="293" t="s">
        <v>4750</v>
      </c>
      <c r="E3344" s="293" t="s">
        <v>14158</v>
      </c>
      <c r="F3344" s="293"/>
      <c r="G3344" s="291">
        <v>60</v>
      </c>
      <c r="H3344" s="292">
        <v>0</v>
      </c>
      <c r="I3344" s="293" t="s">
        <v>4838</v>
      </c>
      <c r="J3344" s="293" t="s">
        <v>4839</v>
      </c>
      <c r="K3344" s="293" t="s">
        <v>4737</v>
      </c>
      <c r="L3344" s="293" t="s">
        <v>4840</v>
      </c>
      <c r="M3344" s="293" t="s">
        <v>5291</v>
      </c>
      <c r="N3344" s="293"/>
      <c r="O3344" s="293" t="s">
        <v>18828</v>
      </c>
      <c r="P3344" s="293" t="s">
        <v>14136</v>
      </c>
      <c r="Q3344" s="293" t="s">
        <v>8502</v>
      </c>
    </row>
    <row r="3345" spans="1:17" x14ac:dyDescent="0.25">
      <c r="A3345" s="293" t="s">
        <v>15118</v>
      </c>
      <c r="B3345" s="293" t="s">
        <v>15119</v>
      </c>
      <c r="C3345" s="293" t="s">
        <v>15120</v>
      </c>
      <c r="D3345" s="293"/>
      <c r="E3345" s="293" t="s">
        <v>14138</v>
      </c>
      <c r="F3345" s="293" t="s">
        <v>4750</v>
      </c>
      <c r="G3345" s="291">
        <v>60</v>
      </c>
      <c r="H3345" s="292">
        <v>0</v>
      </c>
      <c r="I3345" s="293" t="s">
        <v>4755</v>
      </c>
      <c r="J3345" s="293" t="s">
        <v>4756</v>
      </c>
      <c r="K3345" s="293" t="s">
        <v>4737</v>
      </c>
      <c r="L3345" s="293" t="s">
        <v>4738</v>
      </c>
      <c r="M3345" s="293" t="s">
        <v>4934</v>
      </c>
      <c r="N3345" s="293" t="s">
        <v>7362</v>
      </c>
      <c r="O3345" s="293" t="s">
        <v>18828</v>
      </c>
      <c r="P3345" s="293" t="s">
        <v>14136</v>
      </c>
      <c r="Q3345" s="293" t="s">
        <v>4741</v>
      </c>
    </row>
    <row r="3346" spans="1:17" x14ac:dyDescent="0.25">
      <c r="A3346" s="293" t="s">
        <v>15121</v>
      </c>
      <c r="B3346" s="293" t="s">
        <v>15122</v>
      </c>
      <c r="C3346" s="293" t="s">
        <v>15123</v>
      </c>
      <c r="D3346" s="293"/>
      <c r="E3346" s="293" t="s">
        <v>14138</v>
      </c>
      <c r="F3346" s="293" t="s">
        <v>4750</v>
      </c>
      <c r="G3346" s="291">
        <v>60</v>
      </c>
      <c r="H3346" s="292">
        <v>0</v>
      </c>
      <c r="I3346" s="293" t="s">
        <v>4816</v>
      </c>
      <c r="J3346" s="293" t="s">
        <v>4817</v>
      </c>
      <c r="K3346" s="293" t="s">
        <v>4737</v>
      </c>
      <c r="L3346" s="293" t="s">
        <v>4738</v>
      </c>
      <c r="M3346" s="293" t="s">
        <v>6572</v>
      </c>
      <c r="N3346" s="293"/>
      <c r="O3346" s="293" t="s">
        <v>18828</v>
      </c>
      <c r="P3346" s="293" t="s">
        <v>14136</v>
      </c>
      <c r="Q3346" s="293" t="s">
        <v>4741</v>
      </c>
    </row>
    <row r="3347" spans="1:17" x14ac:dyDescent="0.25">
      <c r="A3347" s="293" t="s">
        <v>15124</v>
      </c>
      <c r="B3347" s="293" t="s">
        <v>15125</v>
      </c>
      <c r="C3347" s="293" t="s">
        <v>15126</v>
      </c>
      <c r="D3347" s="293"/>
      <c r="E3347" s="293" t="s">
        <v>14138</v>
      </c>
      <c r="F3347" s="293" t="s">
        <v>4750</v>
      </c>
      <c r="G3347" s="291">
        <v>60</v>
      </c>
      <c r="H3347" s="292">
        <v>0</v>
      </c>
      <c r="I3347" s="293" t="s">
        <v>4788</v>
      </c>
      <c r="J3347" s="293" t="s">
        <v>4789</v>
      </c>
      <c r="K3347" s="293" t="s">
        <v>4737</v>
      </c>
      <c r="L3347" s="293" t="s">
        <v>4738</v>
      </c>
      <c r="M3347" s="293" t="s">
        <v>6447</v>
      </c>
      <c r="N3347" s="293" t="s">
        <v>7034</v>
      </c>
      <c r="O3347" s="293" t="s">
        <v>18828</v>
      </c>
      <c r="P3347" s="293" t="s">
        <v>14136</v>
      </c>
      <c r="Q3347" s="293" t="s">
        <v>4741</v>
      </c>
    </row>
    <row r="3348" spans="1:17" x14ac:dyDescent="0.25">
      <c r="A3348" s="293" t="s">
        <v>15127</v>
      </c>
      <c r="B3348" s="293" t="s">
        <v>15128</v>
      </c>
      <c r="C3348" s="293" t="s">
        <v>15129</v>
      </c>
      <c r="D3348" s="293"/>
      <c r="E3348" s="293" t="s">
        <v>14138</v>
      </c>
      <c r="F3348" s="293" t="s">
        <v>4750</v>
      </c>
      <c r="G3348" s="291">
        <v>60</v>
      </c>
      <c r="H3348" s="292">
        <v>0</v>
      </c>
      <c r="I3348" s="293" t="s">
        <v>4816</v>
      </c>
      <c r="J3348" s="293" t="s">
        <v>4817</v>
      </c>
      <c r="K3348" s="293" t="s">
        <v>4737</v>
      </c>
      <c r="L3348" s="293" t="s">
        <v>4738</v>
      </c>
      <c r="M3348" s="293" t="s">
        <v>5121</v>
      </c>
      <c r="N3348" s="293" t="s">
        <v>15130</v>
      </c>
      <c r="O3348" s="293" t="s">
        <v>18828</v>
      </c>
      <c r="P3348" s="293" t="s">
        <v>14136</v>
      </c>
      <c r="Q3348" s="293" t="s">
        <v>4741</v>
      </c>
    </row>
    <row r="3349" spans="1:17" x14ac:dyDescent="0.25">
      <c r="A3349" s="293" t="s">
        <v>15131</v>
      </c>
      <c r="B3349" s="293" t="s">
        <v>15132</v>
      </c>
      <c r="C3349" s="293" t="s">
        <v>15133</v>
      </c>
      <c r="D3349" s="293"/>
      <c r="E3349" s="293" t="s">
        <v>14138</v>
      </c>
      <c r="F3349" s="293" t="s">
        <v>4750</v>
      </c>
      <c r="G3349" s="291">
        <v>60</v>
      </c>
      <c r="H3349" s="292">
        <v>0</v>
      </c>
      <c r="I3349" s="293" t="s">
        <v>4755</v>
      </c>
      <c r="J3349" s="293" t="s">
        <v>4756</v>
      </c>
      <c r="K3349" s="293" t="s">
        <v>4737</v>
      </c>
      <c r="L3349" s="293" t="s">
        <v>4738</v>
      </c>
      <c r="M3349" s="293" t="s">
        <v>4934</v>
      </c>
      <c r="N3349" s="293" t="s">
        <v>7362</v>
      </c>
      <c r="O3349" s="293" t="s">
        <v>18828</v>
      </c>
      <c r="P3349" s="293" t="s">
        <v>14136</v>
      </c>
      <c r="Q3349" s="293" t="s">
        <v>4741</v>
      </c>
    </row>
    <row r="3350" spans="1:17" x14ac:dyDescent="0.25">
      <c r="A3350" s="293" t="s">
        <v>15134</v>
      </c>
      <c r="B3350" s="293" t="s">
        <v>15135</v>
      </c>
      <c r="C3350" s="293" t="s">
        <v>15136</v>
      </c>
      <c r="D3350" s="293"/>
      <c r="E3350" s="293" t="s">
        <v>14138</v>
      </c>
      <c r="F3350" s="293" t="s">
        <v>4750</v>
      </c>
      <c r="G3350" s="291">
        <v>60</v>
      </c>
      <c r="H3350" s="292">
        <v>0</v>
      </c>
      <c r="I3350" s="293" t="s">
        <v>4788</v>
      </c>
      <c r="J3350" s="293" t="s">
        <v>4789</v>
      </c>
      <c r="K3350" s="293" t="s">
        <v>4737</v>
      </c>
      <c r="L3350" s="293" t="s">
        <v>4738</v>
      </c>
      <c r="M3350" s="293" t="s">
        <v>4824</v>
      </c>
      <c r="N3350" s="293" t="s">
        <v>15137</v>
      </c>
      <c r="O3350" s="293" t="s">
        <v>18828</v>
      </c>
      <c r="P3350" s="293" t="s">
        <v>14136</v>
      </c>
      <c r="Q3350" s="293" t="s">
        <v>4741</v>
      </c>
    </row>
    <row r="3351" spans="1:17" x14ac:dyDescent="0.25">
      <c r="A3351" s="293" t="s">
        <v>15138</v>
      </c>
      <c r="B3351" s="293" t="s">
        <v>15139</v>
      </c>
      <c r="C3351" s="293" t="s">
        <v>15140</v>
      </c>
      <c r="D3351" s="293" t="s">
        <v>4750</v>
      </c>
      <c r="E3351" s="293" t="s">
        <v>14158</v>
      </c>
      <c r="F3351" s="293"/>
      <c r="G3351" s="291">
        <v>60</v>
      </c>
      <c r="H3351" s="292">
        <v>0</v>
      </c>
      <c r="I3351" s="293" t="s">
        <v>4850</v>
      </c>
      <c r="J3351" s="293" t="s">
        <v>4851</v>
      </c>
      <c r="K3351" s="293" t="s">
        <v>4737</v>
      </c>
      <c r="L3351" s="293" t="s">
        <v>4840</v>
      </c>
      <c r="M3351" s="293" t="s">
        <v>5272</v>
      </c>
      <c r="N3351" s="293"/>
      <c r="O3351" s="293" t="s">
        <v>18828</v>
      </c>
      <c r="P3351" s="293" t="s">
        <v>14136</v>
      </c>
      <c r="Q3351" s="293" t="s">
        <v>8502</v>
      </c>
    </row>
    <row r="3352" spans="1:17" x14ac:dyDescent="0.25">
      <c r="A3352" s="293" t="s">
        <v>15141</v>
      </c>
      <c r="B3352" s="293" t="s">
        <v>15142</v>
      </c>
      <c r="C3352" s="293" t="s">
        <v>15143</v>
      </c>
      <c r="D3352" s="293" t="s">
        <v>4750</v>
      </c>
      <c r="E3352" s="293" t="s">
        <v>14158</v>
      </c>
      <c r="F3352" s="293"/>
      <c r="G3352" s="291">
        <v>60</v>
      </c>
      <c r="H3352" s="292">
        <v>0</v>
      </c>
      <c r="I3352" s="293" t="s">
        <v>9482</v>
      </c>
      <c r="J3352" s="293" t="s">
        <v>9483</v>
      </c>
      <c r="K3352" s="293" t="s">
        <v>4737</v>
      </c>
      <c r="L3352" s="293" t="s">
        <v>4840</v>
      </c>
      <c r="M3352" s="293" t="s">
        <v>13754</v>
      </c>
      <c r="N3352" s="293"/>
      <c r="O3352" s="293" t="s">
        <v>18828</v>
      </c>
      <c r="P3352" s="293" t="s">
        <v>14136</v>
      </c>
      <c r="Q3352" s="293" t="s">
        <v>8502</v>
      </c>
    </row>
    <row r="3353" spans="1:17" x14ac:dyDescent="0.25">
      <c r="A3353" s="293" t="s">
        <v>15144</v>
      </c>
      <c r="B3353" s="293" t="s">
        <v>15145</v>
      </c>
      <c r="C3353" s="293" t="s">
        <v>15146</v>
      </c>
      <c r="D3353" s="293"/>
      <c r="E3353" s="293" t="s">
        <v>14138</v>
      </c>
      <c r="F3353" s="293" t="s">
        <v>4750</v>
      </c>
      <c r="G3353" s="291">
        <v>60</v>
      </c>
      <c r="H3353" s="292">
        <v>0</v>
      </c>
      <c r="I3353" s="293" t="s">
        <v>4816</v>
      </c>
      <c r="J3353" s="293" t="s">
        <v>4817</v>
      </c>
      <c r="K3353" s="293" t="s">
        <v>4737</v>
      </c>
      <c r="L3353" s="293" t="s">
        <v>4738</v>
      </c>
      <c r="M3353" s="293" t="s">
        <v>4818</v>
      </c>
      <c r="N3353" s="293" t="s">
        <v>7034</v>
      </c>
      <c r="O3353" s="293" t="s">
        <v>18828</v>
      </c>
      <c r="P3353" s="293" t="s">
        <v>14136</v>
      </c>
      <c r="Q3353" s="293" t="s">
        <v>4741</v>
      </c>
    </row>
    <row r="3354" spans="1:17" x14ac:dyDescent="0.25">
      <c r="A3354" s="293" t="s">
        <v>15147</v>
      </c>
      <c r="B3354" s="293" t="s">
        <v>15148</v>
      </c>
      <c r="C3354" s="293" t="s">
        <v>15149</v>
      </c>
      <c r="D3354" s="293"/>
      <c r="E3354" s="293" t="s">
        <v>15150</v>
      </c>
      <c r="F3354" s="293" t="s">
        <v>4750</v>
      </c>
      <c r="G3354" s="291">
        <v>60</v>
      </c>
      <c r="H3354" s="292">
        <v>0</v>
      </c>
      <c r="I3354" s="293" t="s">
        <v>4850</v>
      </c>
      <c r="J3354" s="293" t="s">
        <v>4851</v>
      </c>
      <c r="K3354" s="293" t="s">
        <v>4737</v>
      </c>
      <c r="L3354" s="293" t="s">
        <v>4840</v>
      </c>
      <c r="M3354" s="293" t="s">
        <v>5210</v>
      </c>
      <c r="N3354" s="293"/>
      <c r="O3354" s="293" t="s">
        <v>18828</v>
      </c>
      <c r="P3354" s="293" t="s">
        <v>14136</v>
      </c>
      <c r="Q3354" s="293" t="s">
        <v>4741</v>
      </c>
    </row>
    <row r="3355" spans="1:17" x14ac:dyDescent="0.25">
      <c r="A3355" s="293" t="s">
        <v>15151</v>
      </c>
      <c r="B3355" s="293" t="s">
        <v>15152</v>
      </c>
      <c r="C3355" s="293" t="s">
        <v>15153</v>
      </c>
      <c r="D3355" s="293"/>
      <c r="E3355" s="293" t="s">
        <v>15150</v>
      </c>
      <c r="F3355" s="293" t="s">
        <v>4750</v>
      </c>
      <c r="G3355" s="291">
        <v>60</v>
      </c>
      <c r="H3355" s="292">
        <v>0</v>
      </c>
      <c r="I3355" s="293" t="s">
        <v>4838</v>
      </c>
      <c r="J3355" s="293" t="s">
        <v>4839</v>
      </c>
      <c r="K3355" s="293" t="s">
        <v>4737</v>
      </c>
      <c r="L3355" s="293" t="s">
        <v>4840</v>
      </c>
      <c r="M3355" s="293" t="s">
        <v>9497</v>
      </c>
      <c r="N3355" s="293"/>
      <c r="O3355" s="293" t="s">
        <v>18828</v>
      </c>
      <c r="P3355" s="293" t="s">
        <v>14136</v>
      </c>
      <c r="Q3355" s="293" t="s">
        <v>4741</v>
      </c>
    </row>
    <row r="3356" spans="1:17" x14ac:dyDescent="0.25">
      <c r="A3356" s="293" t="s">
        <v>15154</v>
      </c>
      <c r="B3356" s="293" t="s">
        <v>15155</v>
      </c>
      <c r="C3356" s="293" t="s">
        <v>15156</v>
      </c>
      <c r="D3356" s="293"/>
      <c r="E3356" s="293" t="s">
        <v>14138</v>
      </c>
      <c r="F3356" s="293" t="s">
        <v>4750</v>
      </c>
      <c r="G3356" s="291">
        <v>60</v>
      </c>
      <c r="H3356" s="292">
        <v>0</v>
      </c>
      <c r="I3356" s="293" t="s">
        <v>4788</v>
      </c>
      <c r="J3356" s="293" t="s">
        <v>4789</v>
      </c>
      <c r="K3356" s="293" t="s">
        <v>4737</v>
      </c>
      <c r="L3356" s="293" t="s">
        <v>4738</v>
      </c>
      <c r="M3356" s="293" t="s">
        <v>4880</v>
      </c>
      <c r="N3356" s="293" t="s">
        <v>7034</v>
      </c>
      <c r="O3356" s="293" t="s">
        <v>18828</v>
      </c>
      <c r="P3356" s="293" t="s">
        <v>14136</v>
      </c>
      <c r="Q3356" s="293" t="s">
        <v>4741</v>
      </c>
    </row>
    <row r="3357" spans="1:17" x14ac:dyDescent="0.25">
      <c r="A3357" s="293" t="s">
        <v>15157</v>
      </c>
      <c r="B3357" s="293" t="s">
        <v>15158</v>
      </c>
      <c r="C3357" s="293" t="s">
        <v>15159</v>
      </c>
      <c r="D3357" s="293"/>
      <c r="E3357" s="293" t="s">
        <v>14368</v>
      </c>
      <c r="F3357" s="293"/>
      <c r="G3357" s="291">
        <v>60</v>
      </c>
      <c r="H3357" s="292">
        <v>0</v>
      </c>
      <c r="I3357" s="293" t="s">
        <v>4816</v>
      </c>
      <c r="J3357" s="293" t="s">
        <v>4817</v>
      </c>
      <c r="K3357" s="293" t="s">
        <v>4737</v>
      </c>
      <c r="L3357" s="293" t="s">
        <v>4738</v>
      </c>
      <c r="M3357" s="293" t="s">
        <v>4818</v>
      </c>
      <c r="N3357" s="293"/>
      <c r="O3357" s="293" t="s">
        <v>18828</v>
      </c>
      <c r="P3357" s="293" t="s">
        <v>14136</v>
      </c>
      <c r="Q3357" s="293" t="s">
        <v>4741</v>
      </c>
    </row>
    <row r="3358" spans="1:17" x14ac:dyDescent="0.25">
      <c r="A3358" s="293" t="s">
        <v>15160</v>
      </c>
      <c r="B3358" s="293" t="s">
        <v>15161</v>
      </c>
      <c r="C3358" s="293" t="s">
        <v>15162</v>
      </c>
      <c r="D3358" s="293" t="s">
        <v>4750</v>
      </c>
      <c r="E3358" s="293" t="s">
        <v>14158</v>
      </c>
      <c r="F3358" s="293"/>
      <c r="G3358" s="291">
        <v>60</v>
      </c>
      <c r="H3358" s="292">
        <v>0</v>
      </c>
      <c r="I3358" s="293" t="s">
        <v>4838</v>
      </c>
      <c r="J3358" s="293" t="s">
        <v>4839</v>
      </c>
      <c r="K3358" s="293" t="s">
        <v>4737</v>
      </c>
      <c r="L3358" s="293" t="s">
        <v>4840</v>
      </c>
      <c r="M3358" s="293" t="s">
        <v>9497</v>
      </c>
      <c r="N3358" s="293"/>
      <c r="O3358" s="293" t="s">
        <v>18828</v>
      </c>
      <c r="P3358" s="293" t="s">
        <v>14136</v>
      </c>
      <c r="Q3358" s="293" t="s">
        <v>8502</v>
      </c>
    </row>
    <row r="3359" spans="1:17" x14ac:dyDescent="0.25">
      <c r="A3359" s="293" t="s">
        <v>15163</v>
      </c>
      <c r="B3359" s="293" t="s">
        <v>15164</v>
      </c>
      <c r="C3359" s="293" t="s">
        <v>15165</v>
      </c>
      <c r="D3359" s="293"/>
      <c r="E3359" s="293" t="s">
        <v>14138</v>
      </c>
      <c r="F3359" s="293" t="s">
        <v>4750</v>
      </c>
      <c r="G3359" s="291">
        <v>60</v>
      </c>
      <c r="H3359" s="292">
        <v>0</v>
      </c>
      <c r="I3359" s="293" t="s">
        <v>4788</v>
      </c>
      <c r="J3359" s="293" t="s">
        <v>4789</v>
      </c>
      <c r="K3359" s="293" t="s">
        <v>4737</v>
      </c>
      <c r="L3359" s="293" t="s">
        <v>4738</v>
      </c>
      <c r="M3359" s="293" t="s">
        <v>4880</v>
      </c>
      <c r="N3359" s="293"/>
      <c r="O3359" s="293" t="s">
        <v>18828</v>
      </c>
      <c r="P3359" s="293" t="s">
        <v>14136</v>
      </c>
      <c r="Q3359" s="293" t="s">
        <v>4741</v>
      </c>
    </row>
    <row r="3360" spans="1:17" x14ac:dyDescent="0.25">
      <c r="A3360" s="293" t="s">
        <v>15166</v>
      </c>
      <c r="B3360" s="293" t="s">
        <v>15167</v>
      </c>
      <c r="C3360" s="293" t="s">
        <v>15168</v>
      </c>
      <c r="D3360" s="293" t="s">
        <v>4750</v>
      </c>
      <c r="E3360" s="293" t="s">
        <v>14158</v>
      </c>
      <c r="F3360" s="293"/>
      <c r="G3360" s="291">
        <v>60</v>
      </c>
      <c r="H3360" s="292">
        <v>0</v>
      </c>
      <c r="I3360" s="293" t="s">
        <v>9482</v>
      </c>
      <c r="J3360" s="293" t="s">
        <v>9483</v>
      </c>
      <c r="K3360" s="293" t="s">
        <v>4737</v>
      </c>
      <c r="L3360" s="293" t="s">
        <v>4840</v>
      </c>
      <c r="M3360" s="293" t="s">
        <v>5344</v>
      </c>
      <c r="N3360" s="293"/>
      <c r="O3360" s="293" t="s">
        <v>18828</v>
      </c>
      <c r="P3360" s="293" t="s">
        <v>14136</v>
      </c>
      <c r="Q3360" s="293" t="s">
        <v>8502</v>
      </c>
    </row>
    <row r="3361" spans="1:17" x14ac:dyDescent="0.25">
      <c r="A3361" s="293" t="s">
        <v>15169</v>
      </c>
      <c r="B3361" s="293" t="s">
        <v>15170</v>
      </c>
      <c r="C3361" s="293" t="s">
        <v>15171</v>
      </c>
      <c r="D3361" s="293"/>
      <c r="E3361" s="293" t="s">
        <v>14138</v>
      </c>
      <c r="F3361" s="293" t="s">
        <v>4750</v>
      </c>
      <c r="G3361" s="291">
        <v>60</v>
      </c>
      <c r="H3361" s="292">
        <v>0</v>
      </c>
      <c r="I3361" s="293" t="s">
        <v>4816</v>
      </c>
      <c r="J3361" s="293" t="s">
        <v>4817</v>
      </c>
      <c r="K3361" s="293" t="s">
        <v>4737</v>
      </c>
      <c r="L3361" s="293" t="s">
        <v>4738</v>
      </c>
      <c r="M3361" s="293" t="s">
        <v>5121</v>
      </c>
      <c r="N3361" s="293" t="s">
        <v>15130</v>
      </c>
      <c r="O3361" s="293" t="s">
        <v>18828</v>
      </c>
      <c r="P3361" s="293" t="s">
        <v>14136</v>
      </c>
      <c r="Q3361" s="293" t="s">
        <v>4741</v>
      </c>
    </row>
    <row r="3362" spans="1:17" x14ac:dyDescent="0.25">
      <c r="A3362" s="293" t="s">
        <v>15172</v>
      </c>
      <c r="B3362" s="293" t="s">
        <v>15173</v>
      </c>
      <c r="C3362" s="293" t="s">
        <v>15174</v>
      </c>
      <c r="D3362" s="293"/>
      <c r="E3362" s="293" t="s">
        <v>15150</v>
      </c>
      <c r="F3362" s="293"/>
      <c r="G3362" s="291">
        <v>60</v>
      </c>
      <c r="H3362" s="292">
        <v>0</v>
      </c>
      <c r="I3362" s="293" t="s">
        <v>4850</v>
      </c>
      <c r="J3362" s="293" t="s">
        <v>4851</v>
      </c>
      <c r="K3362" s="293" t="s">
        <v>4737</v>
      </c>
      <c r="L3362" s="293" t="s">
        <v>4840</v>
      </c>
      <c r="M3362" s="293" t="s">
        <v>5202</v>
      </c>
      <c r="N3362" s="293" t="s">
        <v>15175</v>
      </c>
      <c r="O3362" s="293" t="s">
        <v>18828</v>
      </c>
      <c r="P3362" s="293" t="s">
        <v>14136</v>
      </c>
      <c r="Q3362" s="293" t="s">
        <v>4741</v>
      </c>
    </row>
    <row r="3363" spans="1:17" x14ac:dyDescent="0.25">
      <c r="A3363" s="293" t="s">
        <v>15176</v>
      </c>
      <c r="B3363" s="293" t="s">
        <v>15177</v>
      </c>
      <c r="C3363" s="293" t="s">
        <v>15178</v>
      </c>
      <c r="D3363" s="293" t="s">
        <v>4750</v>
      </c>
      <c r="E3363" s="293" t="s">
        <v>14158</v>
      </c>
      <c r="F3363" s="293"/>
      <c r="G3363" s="291">
        <v>60</v>
      </c>
      <c r="H3363" s="292">
        <v>0</v>
      </c>
      <c r="I3363" s="293" t="s">
        <v>4850</v>
      </c>
      <c r="J3363" s="293" t="s">
        <v>4851</v>
      </c>
      <c r="K3363" s="293" t="s">
        <v>4737</v>
      </c>
      <c r="L3363" s="293" t="s">
        <v>4840</v>
      </c>
      <c r="M3363" s="293" t="s">
        <v>14119</v>
      </c>
      <c r="N3363" s="293"/>
      <c r="O3363" s="293" t="s">
        <v>18828</v>
      </c>
      <c r="P3363" s="293" t="s">
        <v>14136</v>
      </c>
      <c r="Q3363" s="293" t="s">
        <v>8502</v>
      </c>
    </row>
    <row r="3364" spans="1:17" x14ac:dyDescent="0.25">
      <c r="A3364" s="293" t="s">
        <v>15179</v>
      </c>
      <c r="B3364" s="293" t="s">
        <v>15180</v>
      </c>
      <c r="C3364" s="293" t="s">
        <v>15181</v>
      </c>
      <c r="D3364" s="293"/>
      <c r="E3364" s="293" t="s">
        <v>14138</v>
      </c>
      <c r="F3364" s="293" t="s">
        <v>4750</v>
      </c>
      <c r="G3364" s="291">
        <v>60</v>
      </c>
      <c r="H3364" s="292">
        <v>0</v>
      </c>
      <c r="I3364" s="293" t="s">
        <v>4755</v>
      </c>
      <c r="J3364" s="293" t="s">
        <v>4756</v>
      </c>
      <c r="K3364" s="293" t="s">
        <v>4737</v>
      </c>
      <c r="L3364" s="293" t="s">
        <v>4738</v>
      </c>
      <c r="M3364" s="293" t="s">
        <v>4916</v>
      </c>
      <c r="N3364" s="293"/>
      <c r="O3364" s="293" t="s">
        <v>18828</v>
      </c>
      <c r="P3364" s="293" t="s">
        <v>14136</v>
      </c>
      <c r="Q3364" s="293" t="s">
        <v>4741</v>
      </c>
    </row>
    <row r="3365" spans="1:17" x14ac:dyDescent="0.25">
      <c r="A3365" s="293" t="s">
        <v>15182</v>
      </c>
      <c r="B3365" s="293" t="s">
        <v>15183</v>
      </c>
      <c r="C3365" s="293" t="s">
        <v>15184</v>
      </c>
      <c r="D3365" s="293"/>
      <c r="E3365" s="293" t="s">
        <v>14138</v>
      </c>
      <c r="F3365" s="293" t="s">
        <v>4750</v>
      </c>
      <c r="G3365" s="291">
        <v>60</v>
      </c>
      <c r="H3365" s="292">
        <v>0</v>
      </c>
      <c r="I3365" s="293" t="s">
        <v>4746</v>
      </c>
      <c r="J3365" s="293" t="s">
        <v>4747</v>
      </c>
      <c r="K3365" s="293" t="s">
        <v>4737</v>
      </c>
      <c r="L3365" s="293" t="s">
        <v>4738</v>
      </c>
      <c r="M3365" s="293" t="s">
        <v>4748</v>
      </c>
      <c r="N3365" s="293"/>
      <c r="O3365" s="293" t="s">
        <v>18828</v>
      </c>
      <c r="P3365" s="293" t="s">
        <v>14136</v>
      </c>
      <c r="Q3365" s="293" t="s">
        <v>4741</v>
      </c>
    </row>
    <row r="3366" spans="1:17" x14ac:dyDescent="0.25">
      <c r="A3366" s="293" t="s">
        <v>15185</v>
      </c>
      <c r="B3366" s="293" t="s">
        <v>15186</v>
      </c>
      <c r="C3366" s="293" t="s">
        <v>15187</v>
      </c>
      <c r="D3366" s="293"/>
      <c r="E3366" s="293" t="s">
        <v>15150</v>
      </c>
      <c r="F3366" s="293"/>
      <c r="G3366" s="291">
        <v>60</v>
      </c>
      <c r="H3366" s="292">
        <v>0</v>
      </c>
      <c r="I3366" s="293" t="s">
        <v>9482</v>
      </c>
      <c r="J3366" s="293" t="s">
        <v>9483</v>
      </c>
      <c r="K3366" s="293" t="s">
        <v>4737</v>
      </c>
      <c r="L3366" s="293" t="s">
        <v>4840</v>
      </c>
      <c r="M3366" s="293" t="s">
        <v>5344</v>
      </c>
      <c r="N3366" s="293"/>
      <c r="O3366" s="293" t="s">
        <v>18828</v>
      </c>
      <c r="P3366" s="293" t="s">
        <v>14136</v>
      </c>
      <c r="Q3366" s="293" t="s">
        <v>4741</v>
      </c>
    </row>
    <row r="3367" spans="1:17" x14ac:dyDescent="0.25">
      <c r="A3367" s="293" t="s">
        <v>15188</v>
      </c>
      <c r="B3367" s="293" t="s">
        <v>15189</v>
      </c>
      <c r="C3367" s="293" t="s">
        <v>15190</v>
      </c>
      <c r="D3367" s="293"/>
      <c r="E3367" s="293" t="s">
        <v>14138</v>
      </c>
      <c r="F3367" s="293" t="s">
        <v>4750</v>
      </c>
      <c r="G3367" s="291">
        <v>60</v>
      </c>
      <c r="H3367" s="292">
        <v>0</v>
      </c>
      <c r="I3367" s="293" t="s">
        <v>4746</v>
      </c>
      <c r="J3367" s="293" t="s">
        <v>4747</v>
      </c>
      <c r="K3367" s="293" t="s">
        <v>4737</v>
      </c>
      <c r="L3367" s="293" t="s">
        <v>4738</v>
      </c>
      <c r="M3367" s="293" t="s">
        <v>4748</v>
      </c>
      <c r="N3367" s="293"/>
      <c r="O3367" s="293" t="s">
        <v>18828</v>
      </c>
      <c r="P3367" s="293" t="s">
        <v>14136</v>
      </c>
      <c r="Q3367" s="293" t="s">
        <v>4741</v>
      </c>
    </row>
    <row r="3368" spans="1:17" x14ac:dyDescent="0.25">
      <c r="A3368" s="293" t="s">
        <v>15191</v>
      </c>
      <c r="B3368" s="293" t="s">
        <v>15192</v>
      </c>
      <c r="C3368" s="293" t="s">
        <v>15193</v>
      </c>
      <c r="D3368" s="293"/>
      <c r="E3368" s="293" t="s">
        <v>14368</v>
      </c>
      <c r="F3368" s="293"/>
      <c r="G3368" s="291">
        <v>60</v>
      </c>
      <c r="H3368" s="292">
        <v>0</v>
      </c>
      <c r="I3368" s="293" t="s">
        <v>4746</v>
      </c>
      <c r="J3368" s="293" t="s">
        <v>4747</v>
      </c>
      <c r="K3368" s="293" t="s">
        <v>4737</v>
      </c>
      <c r="L3368" s="293" t="s">
        <v>4738</v>
      </c>
      <c r="M3368" s="293" t="s">
        <v>4793</v>
      </c>
      <c r="N3368" s="293" t="s">
        <v>15194</v>
      </c>
      <c r="O3368" s="293" t="s">
        <v>18828</v>
      </c>
      <c r="P3368" s="293" t="s">
        <v>14136</v>
      </c>
      <c r="Q3368" s="293" t="s">
        <v>4741</v>
      </c>
    </row>
    <row r="3369" spans="1:17" x14ac:dyDescent="0.25">
      <c r="A3369" s="293" t="s">
        <v>15195</v>
      </c>
      <c r="B3369" s="293" t="s">
        <v>15196</v>
      </c>
      <c r="C3369" s="293" t="s">
        <v>15197</v>
      </c>
      <c r="D3369" s="293"/>
      <c r="E3369" s="293" t="s">
        <v>14138</v>
      </c>
      <c r="F3369" s="293" t="s">
        <v>4750</v>
      </c>
      <c r="G3369" s="291">
        <v>60</v>
      </c>
      <c r="H3369" s="292">
        <v>0</v>
      </c>
      <c r="I3369" s="293" t="s">
        <v>4788</v>
      </c>
      <c r="J3369" s="293" t="s">
        <v>4789</v>
      </c>
      <c r="K3369" s="293" t="s">
        <v>4737</v>
      </c>
      <c r="L3369" s="293" t="s">
        <v>4738</v>
      </c>
      <c r="M3369" s="293" t="s">
        <v>4824</v>
      </c>
      <c r="N3369" s="293"/>
      <c r="O3369" s="293" t="s">
        <v>18828</v>
      </c>
      <c r="P3369" s="293" t="s">
        <v>14136</v>
      </c>
      <c r="Q3369" s="293" t="s">
        <v>4741</v>
      </c>
    </row>
    <row r="3370" spans="1:17" x14ac:dyDescent="0.25">
      <c r="A3370" s="293" t="s">
        <v>15198</v>
      </c>
      <c r="B3370" s="293" t="s">
        <v>15199</v>
      </c>
      <c r="C3370" s="293" t="s">
        <v>15200</v>
      </c>
      <c r="D3370" s="293"/>
      <c r="E3370" s="293" t="s">
        <v>14138</v>
      </c>
      <c r="F3370" s="293" t="s">
        <v>4750</v>
      </c>
      <c r="G3370" s="291">
        <v>60</v>
      </c>
      <c r="H3370" s="292">
        <v>0</v>
      </c>
      <c r="I3370" s="293" t="s">
        <v>4755</v>
      </c>
      <c r="J3370" s="293" t="s">
        <v>4756</v>
      </c>
      <c r="K3370" s="293" t="s">
        <v>4737</v>
      </c>
      <c r="L3370" s="293" t="s">
        <v>4738</v>
      </c>
      <c r="M3370" s="293" t="s">
        <v>4757</v>
      </c>
      <c r="N3370" s="293"/>
      <c r="O3370" s="293" t="s">
        <v>18828</v>
      </c>
      <c r="P3370" s="293" t="s">
        <v>14136</v>
      </c>
      <c r="Q3370" s="293" t="s">
        <v>4741</v>
      </c>
    </row>
    <row r="3371" spans="1:17" x14ac:dyDescent="0.25">
      <c r="A3371" s="293" t="s">
        <v>15201</v>
      </c>
      <c r="B3371" s="293" t="s">
        <v>15202</v>
      </c>
      <c r="C3371" s="293" t="s">
        <v>15203</v>
      </c>
      <c r="D3371" s="293"/>
      <c r="E3371" s="293" t="s">
        <v>14138</v>
      </c>
      <c r="F3371" s="293" t="s">
        <v>4750</v>
      </c>
      <c r="G3371" s="291">
        <v>60</v>
      </c>
      <c r="H3371" s="292">
        <v>0</v>
      </c>
      <c r="I3371" s="293" t="s">
        <v>4746</v>
      </c>
      <c r="J3371" s="293" t="s">
        <v>4747</v>
      </c>
      <c r="K3371" s="293" t="s">
        <v>4737</v>
      </c>
      <c r="L3371" s="293" t="s">
        <v>4738</v>
      </c>
      <c r="M3371" s="293" t="s">
        <v>4821</v>
      </c>
      <c r="N3371" s="293" t="s">
        <v>15204</v>
      </c>
      <c r="O3371" s="293" t="s">
        <v>18828</v>
      </c>
      <c r="P3371" s="293" t="s">
        <v>14136</v>
      </c>
      <c r="Q3371" s="293" t="s">
        <v>4741</v>
      </c>
    </row>
    <row r="3372" spans="1:17" x14ac:dyDescent="0.25">
      <c r="A3372" s="293" t="s">
        <v>15205</v>
      </c>
      <c r="B3372" s="293" t="s">
        <v>15206</v>
      </c>
      <c r="C3372" s="293" t="s">
        <v>15207</v>
      </c>
      <c r="D3372" s="293"/>
      <c r="E3372" s="293" t="s">
        <v>14138</v>
      </c>
      <c r="F3372" s="293" t="s">
        <v>4750</v>
      </c>
      <c r="G3372" s="291">
        <v>60</v>
      </c>
      <c r="H3372" s="292">
        <v>0</v>
      </c>
      <c r="I3372" s="293" t="s">
        <v>4746</v>
      </c>
      <c r="J3372" s="293" t="s">
        <v>4747</v>
      </c>
      <c r="K3372" s="293" t="s">
        <v>4737</v>
      </c>
      <c r="L3372" s="293" t="s">
        <v>4738</v>
      </c>
      <c r="M3372" s="293" t="s">
        <v>6404</v>
      </c>
      <c r="N3372" s="293" t="s">
        <v>15208</v>
      </c>
      <c r="O3372" s="293" t="s">
        <v>18828</v>
      </c>
      <c r="P3372" s="293" t="s">
        <v>14136</v>
      </c>
      <c r="Q3372" s="293" t="s">
        <v>4741</v>
      </c>
    </row>
    <row r="3373" spans="1:17" x14ac:dyDescent="0.25">
      <c r="A3373" s="293" t="s">
        <v>15209</v>
      </c>
      <c r="B3373" s="293" t="s">
        <v>15210</v>
      </c>
      <c r="C3373" s="293" t="s">
        <v>15211</v>
      </c>
      <c r="D3373" s="293" t="s">
        <v>4750</v>
      </c>
      <c r="E3373" s="293" t="s">
        <v>14158</v>
      </c>
      <c r="F3373" s="293"/>
      <c r="G3373" s="291">
        <v>60</v>
      </c>
      <c r="H3373" s="292">
        <v>0</v>
      </c>
      <c r="I3373" s="293" t="s">
        <v>9482</v>
      </c>
      <c r="J3373" s="293" t="s">
        <v>9483</v>
      </c>
      <c r="K3373" s="293" t="s">
        <v>4737</v>
      </c>
      <c r="L3373" s="293" t="s">
        <v>4840</v>
      </c>
      <c r="M3373" s="293" t="s">
        <v>5310</v>
      </c>
      <c r="N3373" s="293"/>
      <c r="O3373" s="293" t="s">
        <v>18828</v>
      </c>
      <c r="P3373" s="293" t="s">
        <v>14136</v>
      </c>
      <c r="Q3373" s="293" t="s">
        <v>8502</v>
      </c>
    </row>
    <row r="3374" spans="1:17" x14ac:dyDescent="0.25">
      <c r="A3374" s="293" t="s">
        <v>15212</v>
      </c>
      <c r="B3374" s="293" t="s">
        <v>15213</v>
      </c>
      <c r="C3374" s="293" t="s">
        <v>15214</v>
      </c>
      <c r="D3374" s="293"/>
      <c r="E3374" s="293" t="s">
        <v>15150</v>
      </c>
      <c r="F3374" s="293"/>
      <c r="G3374" s="291">
        <v>60</v>
      </c>
      <c r="H3374" s="292">
        <v>0</v>
      </c>
      <c r="I3374" s="293" t="s">
        <v>4838</v>
      </c>
      <c r="J3374" s="293" t="s">
        <v>4839</v>
      </c>
      <c r="K3374" s="293" t="s">
        <v>4737</v>
      </c>
      <c r="L3374" s="293" t="s">
        <v>4840</v>
      </c>
      <c r="M3374" s="293" t="s">
        <v>4909</v>
      </c>
      <c r="N3374" s="293" t="s">
        <v>15215</v>
      </c>
      <c r="O3374" s="293" t="s">
        <v>18828</v>
      </c>
      <c r="P3374" s="293" t="s">
        <v>14136</v>
      </c>
      <c r="Q3374" s="293" t="s">
        <v>4741</v>
      </c>
    </row>
    <row r="3375" spans="1:17" x14ac:dyDescent="0.25">
      <c r="A3375" s="293" t="s">
        <v>15216</v>
      </c>
      <c r="B3375" s="293" t="s">
        <v>15217</v>
      </c>
      <c r="C3375" s="293" t="s">
        <v>15218</v>
      </c>
      <c r="D3375" s="293"/>
      <c r="E3375" s="293" t="s">
        <v>15150</v>
      </c>
      <c r="F3375" s="293"/>
      <c r="G3375" s="291">
        <v>60</v>
      </c>
      <c r="H3375" s="292">
        <v>0</v>
      </c>
      <c r="I3375" s="293" t="s">
        <v>4850</v>
      </c>
      <c r="J3375" s="293" t="s">
        <v>4851</v>
      </c>
      <c r="K3375" s="293" t="s">
        <v>4737</v>
      </c>
      <c r="L3375" s="293" t="s">
        <v>4840</v>
      </c>
      <c r="M3375" s="293" t="s">
        <v>14119</v>
      </c>
      <c r="N3375" s="293"/>
      <c r="O3375" s="293" t="s">
        <v>18828</v>
      </c>
      <c r="P3375" s="293" t="s">
        <v>14136</v>
      </c>
      <c r="Q3375" s="293" t="s">
        <v>4741</v>
      </c>
    </row>
    <row r="3376" spans="1:17" x14ac:dyDescent="0.25">
      <c r="A3376" s="293" t="s">
        <v>15219</v>
      </c>
      <c r="B3376" s="293" t="s">
        <v>15220</v>
      </c>
      <c r="C3376" s="293" t="s">
        <v>15221</v>
      </c>
      <c r="D3376" s="293" t="s">
        <v>4750</v>
      </c>
      <c r="E3376" s="293" t="s">
        <v>14158</v>
      </c>
      <c r="F3376" s="293"/>
      <c r="G3376" s="291">
        <v>60</v>
      </c>
      <c r="H3376" s="292">
        <v>0</v>
      </c>
      <c r="I3376" s="293" t="s">
        <v>4838</v>
      </c>
      <c r="J3376" s="293" t="s">
        <v>4839</v>
      </c>
      <c r="K3376" s="293" t="s">
        <v>4737</v>
      </c>
      <c r="L3376" s="293" t="s">
        <v>4840</v>
      </c>
      <c r="M3376" s="293" t="s">
        <v>5230</v>
      </c>
      <c r="N3376" s="293"/>
      <c r="O3376" s="293" t="s">
        <v>18828</v>
      </c>
      <c r="P3376" s="293" t="s">
        <v>14136</v>
      </c>
      <c r="Q3376" s="293" t="s">
        <v>8502</v>
      </c>
    </row>
    <row r="3377" spans="1:17" x14ac:dyDescent="0.25">
      <c r="A3377" s="293" t="s">
        <v>15222</v>
      </c>
      <c r="B3377" s="293" t="s">
        <v>15223</v>
      </c>
      <c r="C3377" s="293" t="s">
        <v>15224</v>
      </c>
      <c r="D3377" s="293"/>
      <c r="E3377" s="293" t="s">
        <v>14138</v>
      </c>
      <c r="F3377" s="293" t="s">
        <v>4750</v>
      </c>
      <c r="G3377" s="291">
        <v>60</v>
      </c>
      <c r="H3377" s="292">
        <v>0</v>
      </c>
      <c r="I3377" s="293" t="s">
        <v>4755</v>
      </c>
      <c r="J3377" s="293" t="s">
        <v>4756</v>
      </c>
      <c r="K3377" s="293" t="s">
        <v>4737</v>
      </c>
      <c r="L3377" s="293" t="s">
        <v>4738</v>
      </c>
      <c r="M3377" s="293" t="s">
        <v>4916</v>
      </c>
      <c r="N3377" s="293" t="s">
        <v>8321</v>
      </c>
      <c r="O3377" s="293" t="s">
        <v>18828</v>
      </c>
      <c r="P3377" s="293" t="s">
        <v>14136</v>
      </c>
      <c r="Q3377" s="293" t="s">
        <v>4741</v>
      </c>
    </row>
    <row r="3378" spans="1:17" x14ac:dyDescent="0.25">
      <c r="A3378" s="293" t="s">
        <v>15225</v>
      </c>
      <c r="B3378" s="293" t="s">
        <v>15226</v>
      </c>
      <c r="C3378" s="293" t="s">
        <v>15102</v>
      </c>
      <c r="D3378" s="293"/>
      <c r="E3378" s="293" t="s">
        <v>14138</v>
      </c>
      <c r="F3378" s="293" t="s">
        <v>4750</v>
      </c>
      <c r="G3378" s="291">
        <v>60</v>
      </c>
      <c r="H3378" s="292">
        <v>0</v>
      </c>
      <c r="I3378" s="293" t="s">
        <v>4788</v>
      </c>
      <c r="J3378" s="293" t="s">
        <v>4789</v>
      </c>
      <c r="K3378" s="293" t="s">
        <v>4737</v>
      </c>
      <c r="L3378" s="293" t="s">
        <v>4738</v>
      </c>
      <c r="M3378" s="293" t="s">
        <v>4945</v>
      </c>
      <c r="N3378" s="293" t="s">
        <v>7049</v>
      </c>
      <c r="O3378" s="293" t="s">
        <v>18828</v>
      </c>
      <c r="P3378" s="293" t="s">
        <v>14136</v>
      </c>
      <c r="Q3378" s="293" t="s">
        <v>4741</v>
      </c>
    </row>
    <row r="3379" spans="1:17" x14ac:dyDescent="0.25">
      <c r="A3379" s="293" t="s">
        <v>15227</v>
      </c>
      <c r="B3379" s="293" t="s">
        <v>15228</v>
      </c>
      <c r="C3379" s="293" t="s">
        <v>15229</v>
      </c>
      <c r="D3379" s="293"/>
      <c r="E3379" s="293" t="s">
        <v>14138</v>
      </c>
      <c r="F3379" s="293" t="s">
        <v>4750</v>
      </c>
      <c r="G3379" s="291">
        <v>60</v>
      </c>
      <c r="H3379" s="292">
        <v>0</v>
      </c>
      <c r="I3379" s="293" t="s">
        <v>4816</v>
      </c>
      <c r="J3379" s="293" t="s">
        <v>4817</v>
      </c>
      <c r="K3379" s="293" t="s">
        <v>4737</v>
      </c>
      <c r="L3379" s="293" t="s">
        <v>4738</v>
      </c>
      <c r="M3379" s="293" t="s">
        <v>5095</v>
      </c>
      <c r="N3379" s="293" t="s">
        <v>15230</v>
      </c>
      <c r="O3379" s="293" t="s">
        <v>18828</v>
      </c>
      <c r="P3379" s="293" t="s">
        <v>14136</v>
      </c>
      <c r="Q3379" s="293" t="s">
        <v>4741</v>
      </c>
    </row>
    <row r="3380" spans="1:17" x14ac:dyDescent="0.25">
      <c r="A3380" s="293" t="s">
        <v>15231</v>
      </c>
      <c r="B3380" s="293" t="s">
        <v>15232</v>
      </c>
      <c r="C3380" s="293" t="s">
        <v>15233</v>
      </c>
      <c r="D3380" s="293"/>
      <c r="E3380" s="293" t="s">
        <v>14138</v>
      </c>
      <c r="F3380" s="293" t="s">
        <v>4750</v>
      </c>
      <c r="G3380" s="291">
        <v>60</v>
      </c>
      <c r="H3380" s="292">
        <v>0</v>
      </c>
      <c r="I3380" s="293" t="s">
        <v>4816</v>
      </c>
      <c r="J3380" s="293" t="s">
        <v>4817</v>
      </c>
      <c r="K3380" s="293" t="s">
        <v>4737</v>
      </c>
      <c r="L3380" s="293" t="s">
        <v>4738</v>
      </c>
      <c r="M3380" s="293" t="s">
        <v>5095</v>
      </c>
      <c r="N3380" s="293" t="s">
        <v>15234</v>
      </c>
      <c r="O3380" s="293" t="s">
        <v>18828</v>
      </c>
      <c r="P3380" s="293" t="s">
        <v>14136</v>
      </c>
      <c r="Q3380" s="293" t="s">
        <v>4741</v>
      </c>
    </row>
    <row r="3381" spans="1:17" x14ac:dyDescent="0.25">
      <c r="A3381" s="293" t="s">
        <v>15235</v>
      </c>
      <c r="B3381" s="293" t="s">
        <v>15236</v>
      </c>
      <c r="C3381" s="293" t="s">
        <v>15237</v>
      </c>
      <c r="D3381" s="293" t="s">
        <v>4750</v>
      </c>
      <c r="E3381" s="293" t="s">
        <v>14158</v>
      </c>
      <c r="F3381" s="293"/>
      <c r="G3381" s="291">
        <v>60</v>
      </c>
      <c r="H3381" s="292">
        <v>0</v>
      </c>
      <c r="I3381" s="293" t="s">
        <v>4838</v>
      </c>
      <c r="J3381" s="293" t="s">
        <v>4839</v>
      </c>
      <c r="K3381" s="293" t="s">
        <v>4737</v>
      </c>
      <c r="L3381" s="293" t="s">
        <v>4840</v>
      </c>
      <c r="M3381" s="293" t="s">
        <v>5230</v>
      </c>
      <c r="N3381" s="293"/>
      <c r="O3381" s="293" t="s">
        <v>18828</v>
      </c>
      <c r="P3381" s="293" t="s">
        <v>14136</v>
      </c>
      <c r="Q3381" s="293" t="s">
        <v>8502</v>
      </c>
    </row>
    <row r="3382" spans="1:17" x14ac:dyDescent="0.25">
      <c r="A3382" s="293" t="s">
        <v>15238</v>
      </c>
      <c r="B3382" s="293" t="s">
        <v>15239</v>
      </c>
      <c r="C3382" s="293" t="s">
        <v>15240</v>
      </c>
      <c r="D3382" s="293"/>
      <c r="E3382" s="293" t="s">
        <v>14138</v>
      </c>
      <c r="F3382" s="293" t="s">
        <v>4750</v>
      </c>
      <c r="G3382" s="291">
        <v>60</v>
      </c>
      <c r="H3382" s="292">
        <v>0</v>
      </c>
      <c r="I3382" s="293" t="s">
        <v>4816</v>
      </c>
      <c r="J3382" s="293" t="s">
        <v>4817</v>
      </c>
      <c r="K3382" s="293" t="s">
        <v>4737</v>
      </c>
      <c r="L3382" s="293" t="s">
        <v>4738</v>
      </c>
      <c r="M3382" s="293" t="s">
        <v>4739</v>
      </c>
      <c r="N3382" s="293" t="s">
        <v>15241</v>
      </c>
      <c r="O3382" s="293" t="s">
        <v>18828</v>
      </c>
      <c r="P3382" s="293" t="s">
        <v>14136</v>
      </c>
      <c r="Q3382" s="293" t="s">
        <v>4741</v>
      </c>
    </row>
    <row r="3383" spans="1:17" x14ac:dyDescent="0.25">
      <c r="A3383" s="293" t="s">
        <v>15242</v>
      </c>
      <c r="B3383" s="293" t="s">
        <v>15243</v>
      </c>
      <c r="C3383" s="293" t="s">
        <v>15244</v>
      </c>
      <c r="D3383" s="293"/>
      <c r="E3383" s="293" t="s">
        <v>15150</v>
      </c>
      <c r="F3383" s="293"/>
      <c r="G3383" s="291">
        <v>60</v>
      </c>
      <c r="H3383" s="292">
        <v>0</v>
      </c>
      <c r="I3383" s="293" t="s">
        <v>4850</v>
      </c>
      <c r="J3383" s="293" t="s">
        <v>4851</v>
      </c>
      <c r="K3383" s="293" t="s">
        <v>4737</v>
      </c>
      <c r="L3383" s="293" t="s">
        <v>4840</v>
      </c>
      <c r="M3383" s="293" t="s">
        <v>14119</v>
      </c>
      <c r="N3383" s="293"/>
      <c r="O3383" s="293" t="s">
        <v>18828</v>
      </c>
      <c r="P3383" s="293" t="s">
        <v>14136</v>
      </c>
      <c r="Q3383" s="293" t="s">
        <v>4741</v>
      </c>
    </row>
    <row r="3384" spans="1:17" x14ac:dyDescent="0.25">
      <c r="A3384" s="293" t="s">
        <v>15245</v>
      </c>
      <c r="B3384" s="293" t="s">
        <v>15246</v>
      </c>
      <c r="C3384" s="293" t="s">
        <v>15247</v>
      </c>
      <c r="D3384" s="293"/>
      <c r="E3384" s="293" t="s">
        <v>14368</v>
      </c>
      <c r="F3384" s="293"/>
      <c r="G3384" s="291">
        <v>60</v>
      </c>
      <c r="H3384" s="292">
        <v>0</v>
      </c>
      <c r="I3384" s="293" t="s">
        <v>4746</v>
      </c>
      <c r="J3384" s="293" t="s">
        <v>4747</v>
      </c>
      <c r="K3384" s="293" t="s">
        <v>4737</v>
      </c>
      <c r="L3384" s="293" t="s">
        <v>4738</v>
      </c>
      <c r="M3384" s="293" t="s">
        <v>4793</v>
      </c>
      <c r="N3384" s="293"/>
      <c r="O3384" s="293" t="s">
        <v>18828</v>
      </c>
      <c r="P3384" s="293" t="s">
        <v>14136</v>
      </c>
      <c r="Q3384" s="293" t="s">
        <v>4741</v>
      </c>
    </row>
    <row r="3385" spans="1:17" x14ac:dyDescent="0.25">
      <c r="A3385" s="293" t="s">
        <v>15248</v>
      </c>
      <c r="B3385" s="293" t="s">
        <v>15249</v>
      </c>
      <c r="C3385" s="293" t="s">
        <v>15250</v>
      </c>
      <c r="D3385" s="293" t="s">
        <v>4750</v>
      </c>
      <c r="E3385" s="293" t="s">
        <v>14158</v>
      </c>
      <c r="F3385" s="293"/>
      <c r="G3385" s="291">
        <v>60</v>
      </c>
      <c r="H3385" s="292">
        <v>0</v>
      </c>
      <c r="I3385" s="293" t="s">
        <v>9482</v>
      </c>
      <c r="J3385" s="293" t="s">
        <v>9483</v>
      </c>
      <c r="K3385" s="293" t="s">
        <v>4737</v>
      </c>
      <c r="L3385" s="293" t="s">
        <v>4840</v>
      </c>
      <c r="M3385" s="293" t="s">
        <v>13754</v>
      </c>
      <c r="N3385" s="293"/>
      <c r="O3385" s="293" t="s">
        <v>18828</v>
      </c>
      <c r="P3385" s="293" t="s">
        <v>14136</v>
      </c>
      <c r="Q3385" s="293" t="s">
        <v>8502</v>
      </c>
    </row>
    <row r="3386" spans="1:17" x14ac:dyDescent="0.25">
      <c r="A3386" s="293" t="s">
        <v>15251</v>
      </c>
      <c r="B3386" s="293" t="s">
        <v>15252</v>
      </c>
      <c r="C3386" s="293" t="s">
        <v>15253</v>
      </c>
      <c r="D3386" s="293"/>
      <c r="E3386" s="293" t="s">
        <v>14138</v>
      </c>
      <c r="F3386" s="293" t="s">
        <v>4750</v>
      </c>
      <c r="G3386" s="291">
        <v>60</v>
      </c>
      <c r="H3386" s="292">
        <v>0</v>
      </c>
      <c r="I3386" s="293" t="s">
        <v>4746</v>
      </c>
      <c r="J3386" s="293" t="s">
        <v>4747</v>
      </c>
      <c r="K3386" s="293" t="s">
        <v>4737</v>
      </c>
      <c r="L3386" s="293" t="s">
        <v>4738</v>
      </c>
      <c r="M3386" s="293" t="s">
        <v>4793</v>
      </c>
      <c r="N3386" s="293" t="s">
        <v>12243</v>
      </c>
      <c r="O3386" s="293" t="s">
        <v>18828</v>
      </c>
      <c r="P3386" s="293" t="s">
        <v>14136</v>
      </c>
      <c r="Q3386" s="293" t="s">
        <v>4741</v>
      </c>
    </row>
    <row r="3387" spans="1:17" x14ac:dyDescent="0.25">
      <c r="A3387" s="293" t="s">
        <v>15254</v>
      </c>
      <c r="B3387" s="293" t="s">
        <v>15255</v>
      </c>
      <c r="C3387" s="293" t="s">
        <v>15256</v>
      </c>
      <c r="D3387" s="293"/>
      <c r="E3387" s="293" t="s">
        <v>14138</v>
      </c>
      <c r="F3387" s="293" t="s">
        <v>4750</v>
      </c>
      <c r="G3387" s="291">
        <v>60</v>
      </c>
      <c r="H3387" s="292">
        <v>0</v>
      </c>
      <c r="I3387" s="293" t="s">
        <v>4788</v>
      </c>
      <c r="J3387" s="293" t="s">
        <v>4789</v>
      </c>
      <c r="K3387" s="293" t="s">
        <v>4737</v>
      </c>
      <c r="L3387" s="293" t="s">
        <v>4738</v>
      </c>
      <c r="M3387" s="293" t="s">
        <v>4880</v>
      </c>
      <c r="N3387" s="293" t="s">
        <v>15257</v>
      </c>
      <c r="O3387" s="293" t="s">
        <v>18828</v>
      </c>
      <c r="P3387" s="293" t="s">
        <v>14136</v>
      </c>
      <c r="Q3387" s="293" t="s">
        <v>4741</v>
      </c>
    </row>
    <row r="3388" spans="1:17" x14ac:dyDescent="0.25">
      <c r="A3388" s="293" t="s">
        <v>15258</v>
      </c>
      <c r="B3388" s="293" t="s">
        <v>15259</v>
      </c>
      <c r="C3388" s="293" t="s">
        <v>15260</v>
      </c>
      <c r="D3388" s="293"/>
      <c r="E3388" s="293" t="s">
        <v>14138</v>
      </c>
      <c r="F3388" s="293" t="s">
        <v>4750</v>
      </c>
      <c r="G3388" s="291">
        <v>60</v>
      </c>
      <c r="H3388" s="292">
        <v>0</v>
      </c>
      <c r="I3388" s="293" t="s">
        <v>4755</v>
      </c>
      <c r="J3388" s="293" t="s">
        <v>4756</v>
      </c>
      <c r="K3388" s="293" t="s">
        <v>4737</v>
      </c>
      <c r="L3388" s="293" t="s">
        <v>4738</v>
      </c>
      <c r="M3388" s="293" t="s">
        <v>4916</v>
      </c>
      <c r="N3388" s="293" t="s">
        <v>5007</v>
      </c>
      <c r="O3388" s="293" t="s">
        <v>18828</v>
      </c>
      <c r="P3388" s="293" t="s">
        <v>14136</v>
      </c>
      <c r="Q3388" s="293" t="s">
        <v>4741</v>
      </c>
    </row>
    <row r="3389" spans="1:17" x14ac:dyDescent="0.25">
      <c r="A3389" s="293" t="s">
        <v>15261</v>
      </c>
      <c r="B3389" s="293" t="s">
        <v>15262</v>
      </c>
      <c r="C3389" s="293" t="s">
        <v>15263</v>
      </c>
      <c r="D3389" s="293"/>
      <c r="E3389" s="293" t="s">
        <v>15150</v>
      </c>
      <c r="F3389" s="293"/>
      <c r="G3389" s="291">
        <v>60</v>
      </c>
      <c r="H3389" s="292">
        <v>0</v>
      </c>
      <c r="I3389" s="293" t="s">
        <v>4850</v>
      </c>
      <c r="J3389" s="293" t="s">
        <v>4851</v>
      </c>
      <c r="K3389" s="293" t="s">
        <v>4737</v>
      </c>
      <c r="L3389" s="293" t="s">
        <v>4840</v>
      </c>
      <c r="M3389" s="293" t="s">
        <v>5210</v>
      </c>
      <c r="N3389" s="293"/>
      <c r="O3389" s="293" t="s">
        <v>18828</v>
      </c>
      <c r="P3389" s="293" t="s">
        <v>14136</v>
      </c>
      <c r="Q3389" s="293" t="s">
        <v>4741</v>
      </c>
    </row>
    <row r="3390" spans="1:17" x14ac:dyDescent="0.25">
      <c r="A3390" s="293" t="s">
        <v>15264</v>
      </c>
      <c r="B3390" s="293" t="s">
        <v>15265</v>
      </c>
      <c r="C3390" s="293" t="s">
        <v>15266</v>
      </c>
      <c r="D3390" s="293"/>
      <c r="E3390" s="293" t="s">
        <v>15150</v>
      </c>
      <c r="F3390" s="293"/>
      <c r="G3390" s="291">
        <v>60</v>
      </c>
      <c r="H3390" s="292">
        <v>0</v>
      </c>
      <c r="I3390" s="293" t="s">
        <v>4838</v>
      </c>
      <c r="J3390" s="293" t="s">
        <v>4839</v>
      </c>
      <c r="K3390" s="293" t="s">
        <v>4737</v>
      </c>
      <c r="L3390" s="293" t="s">
        <v>4840</v>
      </c>
      <c r="M3390" s="293" t="s">
        <v>5291</v>
      </c>
      <c r="N3390" s="293"/>
      <c r="O3390" s="293" t="s">
        <v>18828</v>
      </c>
      <c r="P3390" s="293" t="s">
        <v>14136</v>
      </c>
      <c r="Q3390" s="293" t="s">
        <v>4741</v>
      </c>
    </row>
    <row r="3391" spans="1:17" x14ac:dyDescent="0.25">
      <c r="A3391" s="293" t="s">
        <v>15267</v>
      </c>
      <c r="B3391" s="293" t="s">
        <v>15268</v>
      </c>
      <c r="C3391" s="293" t="s">
        <v>15269</v>
      </c>
      <c r="D3391" s="293"/>
      <c r="E3391" s="293" t="s">
        <v>14138</v>
      </c>
      <c r="F3391" s="293" t="s">
        <v>4750</v>
      </c>
      <c r="G3391" s="291">
        <v>60</v>
      </c>
      <c r="H3391" s="292">
        <v>0</v>
      </c>
      <c r="I3391" s="293" t="s">
        <v>4788</v>
      </c>
      <c r="J3391" s="293" t="s">
        <v>4789</v>
      </c>
      <c r="K3391" s="293" t="s">
        <v>4737</v>
      </c>
      <c r="L3391" s="293" t="s">
        <v>4738</v>
      </c>
      <c r="M3391" s="293" t="s">
        <v>4945</v>
      </c>
      <c r="N3391" s="293" t="s">
        <v>7020</v>
      </c>
      <c r="O3391" s="293" t="s">
        <v>18828</v>
      </c>
      <c r="P3391" s="293" t="s">
        <v>14136</v>
      </c>
      <c r="Q3391" s="293" t="s">
        <v>4741</v>
      </c>
    </row>
    <row r="3392" spans="1:17" x14ac:dyDescent="0.25">
      <c r="A3392" s="293" t="s">
        <v>15270</v>
      </c>
      <c r="B3392" s="293" t="s">
        <v>15271</v>
      </c>
      <c r="C3392" s="293" t="s">
        <v>15272</v>
      </c>
      <c r="D3392" s="293"/>
      <c r="E3392" s="293" t="s">
        <v>14138</v>
      </c>
      <c r="F3392" s="293" t="s">
        <v>4750</v>
      </c>
      <c r="G3392" s="291">
        <v>60</v>
      </c>
      <c r="H3392" s="292">
        <v>0</v>
      </c>
      <c r="I3392" s="293" t="s">
        <v>4816</v>
      </c>
      <c r="J3392" s="293" t="s">
        <v>4817</v>
      </c>
      <c r="K3392" s="293" t="s">
        <v>4737</v>
      </c>
      <c r="L3392" s="293" t="s">
        <v>4738</v>
      </c>
      <c r="M3392" s="293" t="s">
        <v>5095</v>
      </c>
      <c r="N3392" s="293" t="s">
        <v>15273</v>
      </c>
      <c r="O3392" s="293" t="s">
        <v>18828</v>
      </c>
      <c r="P3392" s="293" t="s">
        <v>14136</v>
      </c>
      <c r="Q3392" s="293" t="s">
        <v>4741</v>
      </c>
    </row>
    <row r="3393" spans="1:17" x14ac:dyDescent="0.25">
      <c r="A3393" s="293" t="s">
        <v>15274</v>
      </c>
      <c r="B3393" s="293" t="s">
        <v>15275</v>
      </c>
      <c r="C3393" s="293" t="s">
        <v>15276</v>
      </c>
      <c r="D3393" s="293"/>
      <c r="E3393" s="293" t="s">
        <v>14138</v>
      </c>
      <c r="F3393" s="293" t="s">
        <v>4750</v>
      </c>
      <c r="G3393" s="291">
        <v>60</v>
      </c>
      <c r="H3393" s="292">
        <v>0</v>
      </c>
      <c r="I3393" s="293" t="s">
        <v>4788</v>
      </c>
      <c r="J3393" s="293" t="s">
        <v>4789</v>
      </c>
      <c r="K3393" s="293" t="s">
        <v>4737</v>
      </c>
      <c r="L3393" s="293" t="s">
        <v>4738</v>
      </c>
      <c r="M3393" s="293" t="s">
        <v>4945</v>
      </c>
      <c r="N3393" s="293"/>
      <c r="O3393" s="293" t="s">
        <v>18828</v>
      </c>
      <c r="P3393" s="293" t="s">
        <v>14136</v>
      </c>
      <c r="Q3393" s="293" t="s">
        <v>4741</v>
      </c>
    </row>
    <row r="3394" spans="1:17" x14ac:dyDescent="0.25">
      <c r="A3394" s="293" t="s">
        <v>15277</v>
      </c>
      <c r="B3394" s="293" t="s">
        <v>15278</v>
      </c>
      <c r="C3394" s="293" t="s">
        <v>15279</v>
      </c>
      <c r="D3394" s="293"/>
      <c r="E3394" s="293" t="s">
        <v>15150</v>
      </c>
      <c r="F3394" s="293" t="s">
        <v>4750</v>
      </c>
      <c r="G3394" s="291">
        <v>60</v>
      </c>
      <c r="H3394" s="292">
        <v>0</v>
      </c>
      <c r="I3394" s="293" t="s">
        <v>4838</v>
      </c>
      <c r="J3394" s="293" t="s">
        <v>4839</v>
      </c>
      <c r="K3394" s="293" t="s">
        <v>4737</v>
      </c>
      <c r="L3394" s="293" t="s">
        <v>4840</v>
      </c>
      <c r="M3394" s="293" t="s">
        <v>5230</v>
      </c>
      <c r="N3394" s="293"/>
      <c r="O3394" s="293" t="s">
        <v>18828</v>
      </c>
      <c r="P3394" s="293" t="s">
        <v>14136</v>
      </c>
      <c r="Q3394" s="293" t="s">
        <v>4741</v>
      </c>
    </row>
    <row r="3395" spans="1:17" x14ac:dyDescent="0.25">
      <c r="A3395" s="293" t="s">
        <v>15280</v>
      </c>
      <c r="B3395" s="293" t="s">
        <v>15281</v>
      </c>
      <c r="C3395" s="293" t="s">
        <v>15282</v>
      </c>
      <c r="D3395" s="293"/>
      <c r="E3395" s="293" t="s">
        <v>15150</v>
      </c>
      <c r="F3395" s="293"/>
      <c r="G3395" s="291">
        <v>60</v>
      </c>
      <c r="H3395" s="292">
        <v>0</v>
      </c>
      <c r="I3395" s="293" t="s">
        <v>4850</v>
      </c>
      <c r="J3395" s="293" t="s">
        <v>4851</v>
      </c>
      <c r="K3395" s="293" t="s">
        <v>4737</v>
      </c>
      <c r="L3395" s="293" t="s">
        <v>4840</v>
      </c>
      <c r="M3395" s="293" t="s">
        <v>5210</v>
      </c>
      <c r="N3395" s="293"/>
      <c r="O3395" s="293" t="s">
        <v>18828</v>
      </c>
      <c r="P3395" s="293" t="s">
        <v>14136</v>
      </c>
      <c r="Q3395" s="293" t="s">
        <v>4741</v>
      </c>
    </row>
    <row r="3396" spans="1:17" x14ac:dyDescent="0.25">
      <c r="A3396" s="293" t="s">
        <v>15283</v>
      </c>
      <c r="B3396" s="293" t="s">
        <v>15284</v>
      </c>
      <c r="C3396" s="293" t="s">
        <v>15285</v>
      </c>
      <c r="D3396" s="293"/>
      <c r="E3396" s="293" t="s">
        <v>15150</v>
      </c>
      <c r="F3396" s="293" t="s">
        <v>4750</v>
      </c>
      <c r="G3396" s="291">
        <v>60</v>
      </c>
      <c r="H3396" s="292">
        <v>0</v>
      </c>
      <c r="I3396" s="293" t="s">
        <v>4838</v>
      </c>
      <c r="J3396" s="293" t="s">
        <v>4839</v>
      </c>
      <c r="K3396" s="293" t="s">
        <v>4737</v>
      </c>
      <c r="L3396" s="293" t="s">
        <v>4840</v>
      </c>
      <c r="M3396" s="293" t="s">
        <v>4909</v>
      </c>
      <c r="N3396" s="293" t="s">
        <v>11058</v>
      </c>
      <c r="O3396" s="293" t="s">
        <v>18828</v>
      </c>
      <c r="P3396" s="293" t="s">
        <v>14136</v>
      </c>
      <c r="Q3396" s="293" t="s">
        <v>4741</v>
      </c>
    </row>
    <row r="3397" spans="1:17" x14ac:dyDescent="0.25">
      <c r="A3397" s="293" t="s">
        <v>15286</v>
      </c>
      <c r="B3397" s="293" t="s">
        <v>15287</v>
      </c>
      <c r="C3397" s="293" t="s">
        <v>15288</v>
      </c>
      <c r="D3397" s="293"/>
      <c r="E3397" s="293" t="s">
        <v>15150</v>
      </c>
      <c r="F3397" s="293"/>
      <c r="G3397" s="291">
        <v>60</v>
      </c>
      <c r="H3397" s="292">
        <v>0</v>
      </c>
      <c r="I3397" s="293" t="s">
        <v>4838</v>
      </c>
      <c r="J3397" s="293" t="s">
        <v>4839</v>
      </c>
      <c r="K3397" s="293" t="s">
        <v>4737</v>
      </c>
      <c r="L3397" s="293" t="s">
        <v>4840</v>
      </c>
      <c r="M3397" s="293" t="s">
        <v>5230</v>
      </c>
      <c r="N3397" s="293"/>
      <c r="O3397" s="293" t="s">
        <v>18828</v>
      </c>
      <c r="P3397" s="293" t="s">
        <v>14136</v>
      </c>
      <c r="Q3397" s="293" t="s">
        <v>4741</v>
      </c>
    </row>
    <row r="3398" spans="1:17" x14ac:dyDescent="0.25">
      <c r="A3398" s="293" t="s">
        <v>15289</v>
      </c>
      <c r="B3398" s="293" t="s">
        <v>15290</v>
      </c>
      <c r="C3398" s="293" t="s">
        <v>15291</v>
      </c>
      <c r="D3398" s="293"/>
      <c r="E3398" s="293" t="s">
        <v>15150</v>
      </c>
      <c r="F3398" s="293"/>
      <c r="G3398" s="291">
        <v>60</v>
      </c>
      <c r="H3398" s="292">
        <v>0</v>
      </c>
      <c r="I3398" s="293" t="s">
        <v>4838</v>
      </c>
      <c r="J3398" s="293" t="s">
        <v>4839</v>
      </c>
      <c r="K3398" s="293" t="s">
        <v>4737</v>
      </c>
      <c r="L3398" s="293" t="s">
        <v>4840</v>
      </c>
      <c r="M3398" s="293" t="s">
        <v>5230</v>
      </c>
      <c r="N3398" s="293" t="s">
        <v>15292</v>
      </c>
      <c r="O3398" s="293" t="s">
        <v>18828</v>
      </c>
      <c r="P3398" s="293" t="s">
        <v>14136</v>
      </c>
      <c r="Q3398" s="293" t="s">
        <v>4741</v>
      </c>
    </row>
    <row r="3399" spans="1:17" x14ac:dyDescent="0.25">
      <c r="A3399" s="293" t="s">
        <v>15293</v>
      </c>
      <c r="B3399" s="293" t="s">
        <v>15294</v>
      </c>
      <c r="C3399" s="293" t="s">
        <v>15295</v>
      </c>
      <c r="D3399" s="293"/>
      <c r="E3399" s="293" t="s">
        <v>14138</v>
      </c>
      <c r="F3399" s="293" t="s">
        <v>4750</v>
      </c>
      <c r="G3399" s="291">
        <v>60</v>
      </c>
      <c r="H3399" s="292">
        <v>0</v>
      </c>
      <c r="I3399" s="293" t="s">
        <v>4746</v>
      </c>
      <c r="J3399" s="293" t="s">
        <v>4747</v>
      </c>
      <c r="K3399" s="293" t="s">
        <v>4737</v>
      </c>
      <c r="L3399" s="293" t="s">
        <v>4738</v>
      </c>
      <c r="M3399" s="293" t="s">
        <v>6404</v>
      </c>
      <c r="N3399" s="293" t="s">
        <v>11164</v>
      </c>
      <c r="O3399" s="293" t="s">
        <v>18828</v>
      </c>
      <c r="P3399" s="293" t="s">
        <v>14136</v>
      </c>
      <c r="Q3399" s="293" t="s">
        <v>4741</v>
      </c>
    </row>
    <row r="3400" spans="1:17" x14ac:dyDescent="0.25">
      <c r="A3400" s="293" t="s">
        <v>15296</v>
      </c>
      <c r="B3400" s="293" t="s">
        <v>15297</v>
      </c>
      <c r="C3400" s="293" t="s">
        <v>15298</v>
      </c>
      <c r="D3400" s="293"/>
      <c r="E3400" s="293" t="s">
        <v>14368</v>
      </c>
      <c r="F3400" s="293"/>
      <c r="G3400" s="291">
        <v>60</v>
      </c>
      <c r="H3400" s="292">
        <v>0</v>
      </c>
      <c r="I3400" s="293" t="s">
        <v>4746</v>
      </c>
      <c r="J3400" s="293" t="s">
        <v>4747</v>
      </c>
      <c r="K3400" s="293" t="s">
        <v>4737</v>
      </c>
      <c r="L3400" s="293" t="s">
        <v>4738</v>
      </c>
      <c r="M3400" s="293" t="s">
        <v>4793</v>
      </c>
      <c r="N3400" s="293" t="s">
        <v>11880</v>
      </c>
      <c r="O3400" s="293" t="s">
        <v>18828</v>
      </c>
      <c r="P3400" s="293" t="s">
        <v>14136</v>
      </c>
      <c r="Q3400" s="293" t="s">
        <v>4741</v>
      </c>
    </row>
    <row r="3401" spans="1:17" x14ac:dyDescent="0.25">
      <c r="A3401" s="293" t="s">
        <v>15299</v>
      </c>
      <c r="B3401" s="293" t="s">
        <v>15300</v>
      </c>
      <c r="C3401" s="293" t="s">
        <v>15301</v>
      </c>
      <c r="D3401" s="293"/>
      <c r="E3401" s="293" t="s">
        <v>15150</v>
      </c>
      <c r="F3401" s="293" t="s">
        <v>4750</v>
      </c>
      <c r="G3401" s="291">
        <v>60</v>
      </c>
      <c r="H3401" s="292">
        <v>0</v>
      </c>
      <c r="I3401" s="293" t="s">
        <v>4838</v>
      </c>
      <c r="J3401" s="293" t="s">
        <v>4839</v>
      </c>
      <c r="K3401" s="293" t="s">
        <v>4737</v>
      </c>
      <c r="L3401" s="293" t="s">
        <v>4840</v>
      </c>
      <c r="M3401" s="293" t="s">
        <v>9497</v>
      </c>
      <c r="N3401" s="293"/>
      <c r="O3401" s="293" t="s">
        <v>18828</v>
      </c>
      <c r="P3401" s="293" t="s">
        <v>14136</v>
      </c>
      <c r="Q3401" s="293" t="s">
        <v>4741</v>
      </c>
    </row>
    <row r="3402" spans="1:17" x14ac:dyDescent="0.25">
      <c r="A3402" s="293" t="s">
        <v>15302</v>
      </c>
      <c r="B3402" s="293" t="s">
        <v>15303</v>
      </c>
      <c r="C3402" s="293" t="s">
        <v>15304</v>
      </c>
      <c r="D3402" s="293"/>
      <c r="E3402" s="293" t="s">
        <v>14138</v>
      </c>
      <c r="F3402" s="293" t="s">
        <v>4750</v>
      </c>
      <c r="G3402" s="291">
        <v>60</v>
      </c>
      <c r="H3402" s="292">
        <v>0</v>
      </c>
      <c r="I3402" s="293" t="s">
        <v>4788</v>
      </c>
      <c r="J3402" s="293" t="s">
        <v>4789</v>
      </c>
      <c r="K3402" s="293" t="s">
        <v>4737</v>
      </c>
      <c r="L3402" s="293" t="s">
        <v>4738</v>
      </c>
      <c r="M3402" s="293" t="s">
        <v>4945</v>
      </c>
      <c r="N3402" s="293" t="s">
        <v>7020</v>
      </c>
      <c r="O3402" s="293" t="s">
        <v>18828</v>
      </c>
      <c r="P3402" s="293" t="s">
        <v>14136</v>
      </c>
      <c r="Q3402" s="293" t="s">
        <v>4741</v>
      </c>
    </row>
    <row r="3403" spans="1:17" x14ac:dyDescent="0.25">
      <c r="A3403" s="293" t="s">
        <v>15305</v>
      </c>
      <c r="B3403" s="293" t="s">
        <v>15306</v>
      </c>
      <c r="C3403" s="293" t="s">
        <v>15307</v>
      </c>
      <c r="D3403" s="293" t="s">
        <v>4750</v>
      </c>
      <c r="E3403" s="293" t="s">
        <v>14158</v>
      </c>
      <c r="F3403" s="293"/>
      <c r="G3403" s="291">
        <v>60</v>
      </c>
      <c r="H3403" s="292">
        <v>0</v>
      </c>
      <c r="I3403" s="293" t="s">
        <v>9482</v>
      </c>
      <c r="J3403" s="293" t="s">
        <v>9483</v>
      </c>
      <c r="K3403" s="293" t="s">
        <v>4737</v>
      </c>
      <c r="L3403" s="293" t="s">
        <v>4840</v>
      </c>
      <c r="M3403" s="293" t="s">
        <v>5310</v>
      </c>
      <c r="N3403" s="293"/>
      <c r="O3403" s="293" t="s">
        <v>18828</v>
      </c>
      <c r="P3403" s="293" t="s">
        <v>14136</v>
      </c>
      <c r="Q3403" s="293" t="s">
        <v>8502</v>
      </c>
    </row>
    <row r="3404" spans="1:17" x14ac:dyDescent="0.25">
      <c r="A3404" s="293" t="s">
        <v>15308</v>
      </c>
      <c r="B3404" s="293" t="s">
        <v>15309</v>
      </c>
      <c r="C3404" s="293" t="s">
        <v>15310</v>
      </c>
      <c r="D3404" s="293"/>
      <c r="E3404" s="293" t="s">
        <v>15150</v>
      </c>
      <c r="F3404" s="293"/>
      <c r="G3404" s="291">
        <v>60</v>
      </c>
      <c r="H3404" s="292">
        <v>0</v>
      </c>
      <c r="I3404" s="293" t="s">
        <v>4850</v>
      </c>
      <c r="J3404" s="293" t="s">
        <v>4851</v>
      </c>
      <c r="K3404" s="293" t="s">
        <v>4737</v>
      </c>
      <c r="L3404" s="293" t="s">
        <v>4840</v>
      </c>
      <c r="M3404" s="293" t="s">
        <v>5210</v>
      </c>
      <c r="N3404" s="293"/>
      <c r="O3404" s="293" t="s">
        <v>18828</v>
      </c>
      <c r="P3404" s="293" t="s">
        <v>14136</v>
      </c>
      <c r="Q3404" s="293" t="s">
        <v>4741</v>
      </c>
    </row>
    <row r="3405" spans="1:17" x14ac:dyDescent="0.25">
      <c r="A3405" s="293" t="s">
        <v>15311</v>
      </c>
      <c r="B3405" s="293" t="s">
        <v>15312</v>
      </c>
      <c r="C3405" s="293" t="s">
        <v>15313</v>
      </c>
      <c r="D3405" s="293" t="s">
        <v>4750</v>
      </c>
      <c r="E3405" s="293" t="s">
        <v>14158</v>
      </c>
      <c r="F3405" s="293"/>
      <c r="G3405" s="291">
        <v>60</v>
      </c>
      <c r="H3405" s="292">
        <v>0</v>
      </c>
      <c r="I3405" s="293" t="s">
        <v>4838</v>
      </c>
      <c r="J3405" s="293" t="s">
        <v>4839</v>
      </c>
      <c r="K3405" s="293" t="s">
        <v>4737</v>
      </c>
      <c r="L3405" s="293" t="s">
        <v>4840</v>
      </c>
      <c r="M3405" s="293" t="s">
        <v>9497</v>
      </c>
      <c r="N3405" s="293" t="s">
        <v>15314</v>
      </c>
      <c r="O3405" s="293" t="s">
        <v>18828</v>
      </c>
      <c r="P3405" s="293" t="s">
        <v>14136</v>
      </c>
      <c r="Q3405" s="293" t="s">
        <v>8502</v>
      </c>
    </row>
    <row r="3406" spans="1:17" x14ac:dyDescent="0.25">
      <c r="A3406" s="293" t="s">
        <v>15315</v>
      </c>
      <c r="B3406" s="293" t="s">
        <v>15316</v>
      </c>
      <c r="C3406" s="293" t="s">
        <v>15317</v>
      </c>
      <c r="D3406" s="293"/>
      <c r="E3406" s="293" t="s">
        <v>14138</v>
      </c>
      <c r="F3406" s="293" t="s">
        <v>4750</v>
      </c>
      <c r="G3406" s="291">
        <v>60</v>
      </c>
      <c r="H3406" s="292">
        <v>0</v>
      </c>
      <c r="I3406" s="293" t="s">
        <v>4746</v>
      </c>
      <c r="J3406" s="293" t="s">
        <v>4747</v>
      </c>
      <c r="K3406" s="293" t="s">
        <v>4737</v>
      </c>
      <c r="L3406" s="293" t="s">
        <v>4738</v>
      </c>
      <c r="M3406" s="293" t="s">
        <v>4793</v>
      </c>
      <c r="N3406" s="293"/>
      <c r="O3406" s="293" t="s">
        <v>18828</v>
      </c>
      <c r="P3406" s="293" t="s">
        <v>14136</v>
      </c>
      <c r="Q3406" s="293" t="s">
        <v>4741</v>
      </c>
    </row>
    <row r="3407" spans="1:17" x14ac:dyDescent="0.25">
      <c r="A3407" s="293" t="s">
        <v>15318</v>
      </c>
      <c r="B3407" s="293" t="s">
        <v>15319</v>
      </c>
      <c r="C3407" s="293" t="s">
        <v>15320</v>
      </c>
      <c r="D3407" s="293"/>
      <c r="E3407" s="293" t="s">
        <v>14138</v>
      </c>
      <c r="F3407" s="293" t="s">
        <v>4750</v>
      </c>
      <c r="G3407" s="291">
        <v>60</v>
      </c>
      <c r="H3407" s="292">
        <v>0</v>
      </c>
      <c r="I3407" s="293" t="s">
        <v>4755</v>
      </c>
      <c r="J3407" s="293" t="s">
        <v>4756</v>
      </c>
      <c r="K3407" s="293" t="s">
        <v>4737</v>
      </c>
      <c r="L3407" s="293" t="s">
        <v>4738</v>
      </c>
      <c r="M3407" s="293" t="s">
        <v>4916</v>
      </c>
      <c r="N3407" s="293" t="s">
        <v>15321</v>
      </c>
      <c r="O3407" s="293" t="s">
        <v>18828</v>
      </c>
      <c r="P3407" s="293" t="s">
        <v>14136</v>
      </c>
      <c r="Q3407" s="293" t="s">
        <v>4741</v>
      </c>
    </row>
    <row r="3408" spans="1:17" x14ac:dyDescent="0.25">
      <c r="A3408" s="293" t="s">
        <v>15322</v>
      </c>
      <c r="B3408" s="293" t="s">
        <v>15323</v>
      </c>
      <c r="C3408" s="293" t="s">
        <v>15324</v>
      </c>
      <c r="D3408" s="293"/>
      <c r="E3408" s="293" t="s">
        <v>15150</v>
      </c>
      <c r="F3408" s="293"/>
      <c r="G3408" s="291">
        <v>60</v>
      </c>
      <c r="H3408" s="292">
        <v>0</v>
      </c>
      <c r="I3408" s="293" t="s">
        <v>9482</v>
      </c>
      <c r="J3408" s="293" t="s">
        <v>9483</v>
      </c>
      <c r="K3408" s="293" t="s">
        <v>4737</v>
      </c>
      <c r="L3408" s="293" t="s">
        <v>4840</v>
      </c>
      <c r="M3408" s="293" t="s">
        <v>6026</v>
      </c>
      <c r="N3408" s="293" t="s">
        <v>9172</v>
      </c>
      <c r="O3408" s="293" t="s">
        <v>18828</v>
      </c>
      <c r="P3408" s="293" t="s">
        <v>14136</v>
      </c>
      <c r="Q3408" s="293" t="s">
        <v>4741</v>
      </c>
    </row>
    <row r="3409" spans="1:17" x14ac:dyDescent="0.25">
      <c r="A3409" s="293" t="s">
        <v>15325</v>
      </c>
      <c r="B3409" s="293" t="s">
        <v>15326</v>
      </c>
      <c r="C3409" s="293" t="s">
        <v>15327</v>
      </c>
      <c r="D3409" s="293"/>
      <c r="E3409" s="293" t="s">
        <v>15150</v>
      </c>
      <c r="F3409" s="293"/>
      <c r="G3409" s="291">
        <v>60</v>
      </c>
      <c r="H3409" s="292">
        <v>0</v>
      </c>
      <c r="I3409" s="293" t="s">
        <v>4850</v>
      </c>
      <c r="J3409" s="293" t="s">
        <v>4851</v>
      </c>
      <c r="K3409" s="293" t="s">
        <v>4737</v>
      </c>
      <c r="L3409" s="293" t="s">
        <v>4840</v>
      </c>
      <c r="M3409" s="293" t="s">
        <v>11181</v>
      </c>
      <c r="N3409" s="293" t="s">
        <v>15328</v>
      </c>
      <c r="O3409" s="293" t="s">
        <v>18828</v>
      </c>
      <c r="P3409" s="293" t="s">
        <v>14136</v>
      </c>
      <c r="Q3409" s="293" t="s">
        <v>4741</v>
      </c>
    </row>
    <row r="3410" spans="1:17" x14ac:dyDescent="0.25">
      <c r="A3410" s="293" t="s">
        <v>15329</v>
      </c>
      <c r="B3410" s="293" t="s">
        <v>15330</v>
      </c>
      <c r="C3410" s="293" t="s">
        <v>15331</v>
      </c>
      <c r="D3410" s="293"/>
      <c r="E3410" s="293" t="s">
        <v>15150</v>
      </c>
      <c r="F3410" s="293"/>
      <c r="G3410" s="291">
        <v>60</v>
      </c>
      <c r="H3410" s="292">
        <v>0</v>
      </c>
      <c r="I3410" s="293" t="s">
        <v>4850</v>
      </c>
      <c r="J3410" s="293" t="s">
        <v>4851</v>
      </c>
      <c r="K3410" s="293" t="s">
        <v>4737</v>
      </c>
      <c r="L3410" s="293" t="s">
        <v>4840</v>
      </c>
      <c r="M3410" s="293" t="s">
        <v>11181</v>
      </c>
      <c r="N3410" s="293" t="s">
        <v>15332</v>
      </c>
      <c r="O3410" s="293" t="s">
        <v>18828</v>
      </c>
      <c r="P3410" s="293" t="s">
        <v>14136</v>
      </c>
      <c r="Q3410" s="293" t="s">
        <v>4741</v>
      </c>
    </row>
    <row r="3411" spans="1:17" x14ac:dyDescent="0.25">
      <c r="A3411" s="293" t="s">
        <v>15333</v>
      </c>
      <c r="B3411" s="293" t="s">
        <v>15334</v>
      </c>
      <c r="C3411" s="293" t="s">
        <v>15335</v>
      </c>
      <c r="D3411" s="293" t="s">
        <v>4750</v>
      </c>
      <c r="E3411" s="293" t="s">
        <v>14158</v>
      </c>
      <c r="F3411" s="293"/>
      <c r="G3411" s="291">
        <v>60</v>
      </c>
      <c r="H3411" s="292">
        <v>0</v>
      </c>
      <c r="I3411" s="293" t="s">
        <v>9482</v>
      </c>
      <c r="J3411" s="293" t="s">
        <v>9483</v>
      </c>
      <c r="K3411" s="293" t="s">
        <v>4737</v>
      </c>
      <c r="L3411" s="293" t="s">
        <v>4840</v>
      </c>
      <c r="M3411" s="293" t="s">
        <v>5220</v>
      </c>
      <c r="N3411" s="293"/>
      <c r="O3411" s="293" t="s">
        <v>18828</v>
      </c>
      <c r="P3411" s="293" t="s">
        <v>14136</v>
      </c>
      <c r="Q3411" s="293" t="s">
        <v>8502</v>
      </c>
    </row>
    <row r="3412" spans="1:17" x14ac:dyDescent="0.25">
      <c r="A3412" s="293" t="s">
        <v>15336</v>
      </c>
      <c r="B3412" s="293" t="s">
        <v>15337</v>
      </c>
      <c r="C3412" s="293" t="s">
        <v>15338</v>
      </c>
      <c r="D3412" s="293" t="s">
        <v>4750</v>
      </c>
      <c r="E3412" s="293" t="s">
        <v>14158</v>
      </c>
      <c r="F3412" s="293"/>
      <c r="G3412" s="291">
        <v>60</v>
      </c>
      <c r="H3412" s="292">
        <v>0</v>
      </c>
      <c r="I3412" s="293" t="s">
        <v>9482</v>
      </c>
      <c r="J3412" s="293" t="s">
        <v>9483</v>
      </c>
      <c r="K3412" s="293" t="s">
        <v>4737</v>
      </c>
      <c r="L3412" s="293" t="s">
        <v>4840</v>
      </c>
      <c r="M3412" s="293" t="s">
        <v>13760</v>
      </c>
      <c r="N3412" s="293"/>
      <c r="O3412" s="293" t="s">
        <v>18828</v>
      </c>
      <c r="P3412" s="293" t="s">
        <v>14136</v>
      </c>
      <c r="Q3412" s="293" t="s">
        <v>8502</v>
      </c>
    </row>
    <row r="3413" spans="1:17" x14ac:dyDescent="0.25">
      <c r="A3413" s="293" t="s">
        <v>15339</v>
      </c>
      <c r="B3413" s="293" t="s">
        <v>15340</v>
      </c>
      <c r="C3413" s="293" t="s">
        <v>15341</v>
      </c>
      <c r="D3413" s="293"/>
      <c r="E3413" s="293" t="s">
        <v>14138</v>
      </c>
      <c r="F3413" s="293" t="s">
        <v>4750</v>
      </c>
      <c r="G3413" s="291">
        <v>60</v>
      </c>
      <c r="H3413" s="292">
        <v>0</v>
      </c>
      <c r="I3413" s="293" t="s">
        <v>4755</v>
      </c>
      <c r="J3413" s="293" t="s">
        <v>4756</v>
      </c>
      <c r="K3413" s="293" t="s">
        <v>4737</v>
      </c>
      <c r="L3413" s="293" t="s">
        <v>4738</v>
      </c>
      <c r="M3413" s="293" t="s">
        <v>4916</v>
      </c>
      <c r="N3413" s="293"/>
      <c r="O3413" s="293" t="s">
        <v>18828</v>
      </c>
      <c r="P3413" s="293" t="s">
        <v>14136</v>
      </c>
      <c r="Q3413" s="293" t="s">
        <v>4741</v>
      </c>
    </row>
    <row r="3414" spans="1:17" x14ac:dyDescent="0.25">
      <c r="A3414" s="293" t="s">
        <v>15342</v>
      </c>
      <c r="B3414" s="293" t="s">
        <v>15343</v>
      </c>
      <c r="C3414" s="293" t="s">
        <v>15344</v>
      </c>
      <c r="D3414" s="293"/>
      <c r="E3414" s="293" t="s">
        <v>15150</v>
      </c>
      <c r="F3414" s="293"/>
      <c r="G3414" s="291">
        <v>60</v>
      </c>
      <c r="H3414" s="292">
        <v>0</v>
      </c>
      <c r="I3414" s="293" t="s">
        <v>9482</v>
      </c>
      <c r="J3414" s="293" t="s">
        <v>9483</v>
      </c>
      <c r="K3414" s="293" t="s">
        <v>4737</v>
      </c>
      <c r="L3414" s="293" t="s">
        <v>4840</v>
      </c>
      <c r="M3414" s="293" t="s">
        <v>5310</v>
      </c>
      <c r="N3414" s="293"/>
      <c r="O3414" s="293" t="s">
        <v>18828</v>
      </c>
      <c r="P3414" s="293" t="s">
        <v>14136</v>
      </c>
      <c r="Q3414" s="293" t="s">
        <v>4741</v>
      </c>
    </row>
    <row r="3415" spans="1:17" x14ac:dyDescent="0.25">
      <c r="A3415" s="293" t="s">
        <v>15345</v>
      </c>
      <c r="B3415" s="293" t="s">
        <v>15346</v>
      </c>
      <c r="C3415" s="293" t="s">
        <v>15347</v>
      </c>
      <c r="D3415" s="293"/>
      <c r="E3415" s="293" t="s">
        <v>15150</v>
      </c>
      <c r="F3415" s="293"/>
      <c r="G3415" s="291">
        <v>60</v>
      </c>
      <c r="H3415" s="292">
        <v>0</v>
      </c>
      <c r="I3415" s="293" t="s">
        <v>4850</v>
      </c>
      <c r="J3415" s="293" t="s">
        <v>4851</v>
      </c>
      <c r="K3415" s="293" t="s">
        <v>4737</v>
      </c>
      <c r="L3415" s="293" t="s">
        <v>4840</v>
      </c>
      <c r="M3415" s="293" t="s">
        <v>5272</v>
      </c>
      <c r="N3415" s="293" t="s">
        <v>15348</v>
      </c>
      <c r="O3415" s="293" t="s">
        <v>18828</v>
      </c>
      <c r="P3415" s="293" t="s">
        <v>14136</v>
      </c>
      <c r="Q3415" s="293" t="s">
        <v>4741</v>
      </c>
    </row>
    <row r="3416" spans="1:17" x14ac:dyDescent="0.25">
      <c r="A3416" s="293" t="s">
        <v>15349</v>
      </c>
      <c r="B3416" s="293" t="s">
        <v>15350</v>
      </c>
      <c r="C3416" s="293" t="s">
        <v>15351</v>
      </c>
      <c r="D3416" s="293"/>
      <c r="E3416" s="293" t="s">
        <v>15150</v>
      </c>
      <c r="F3416" s="293"/>
      <c r="G3416" s="291">
        <v>60</v>
      </c>
      <c r="H3416" s="292">
        <v>0</v>
      </c>
      <c r="I3416" s="293" t="s">
        <v>4850</v>
      </c>
      <c r="J3416" s="293" t="s">
        <v>4851</v>
      </c>
      <c r="K3416" s="293" t="s">
        <v>4737</v>
      </c>
      <c r="L3416" s="293" t="s">
        <v>4840</v>
      </c>
      <c r="M3416" s="293" t="s">
        <v>11181</v>
      </c>
      <c r="N3416" s="293" t="s">
        <v>15352</v>
      </c>
      <c r="O3416" s="293" t="s">
        <v>18828</v>
      </c>
      <c r="P3416" s="293" t="s">
        <v>14136</v>
      </c>
      <c r="Q3416" s="293" t="s">
        <v>4741</v>
      </c>
    </row>
    <row r="3417" spans="1:17" x14ac:dyDescent="0.25">
      <c r="A3417" s="293" t="s">
        <v>15353</v>
      </c>
      <c r="B3417" s="293" t="s">
        <v>15354</v>
      </c>
      <c r="C3417" s="293" t="s">
        <v>15355</v>
      </c>
      <c r="D3417" s="293"/>
      <c r="E3417" s="293" t="s">
        <v>14138</v>
      </c>
      <c r="F3417" s="293" t="s">
        <v>4750</v>
      </c>
      <c r="G3417" s="291">
        <v>60</v>
      </c>
      <c r="H3417" s="292">
        <v>0</v>
      </c>
      <c r="I3417" s="293" t="s">
        <v>4816</v>
      </c>
      <c r="J3417" s="293" t="s">
        <v>4817</v>
      </c>
      <c r="K3417" s="293" t="s">
        <v>4737</v>
      </c>
      <c r="L3417" s="293" t="s">
        <v>4738</v>
      </c>
      <c r="M3417" s="293" t="s">
        <v>4739</v>
      </c>
      <c r="N3417" s="293" t="s">
        <v>15241</v>
      </c>
      <c r="O3417" s="293" t="s">
        <v>18828</v>
      </c>
      <c r="P3417" s="293" t="s">
        <v>14136</v>
      </c>
      <c r="Q3417" s="293" t="s">
        <v>4741</v>
      </c>
    </row>
    <row r="3418" spans="1:17" x14ac:dyDescent="0.25">
      <c r="A3418" s="293" t="s">
        <v>15356</v>
      </c>
      <c r="B3418" s="293" t="s">
        <v>15357</v>
      </c>
      <c r="C3418" s="293" t="s">
        <v>15358</v>
      </c>
      <c r="D3418" s="293"/>
      <c r="E3418" s="293" t="s">
        <v>14138</v>
      </c>
      <c r="F3418" s="293" t="s">
        <v>4750</v>
      </c>
      <c r="G3418" s="291">
        <v>60</v>
      </c>
      <c r="H3418" s="292">
        <v>0</v>
      </c>
      <c r="I3418" s="293" t="s">
        <v>4788</v>
      </c>
      <c r="J3418" s="293" t="s">
        <v>4789</v>
      </c>
      <c r="K3418" s="293" t="s">
        <v>4737</v>
      </c>
      <c r="L3418" s="293" t="s">
        <v>4738</v>
      </c>
      <c r="M3418" s="293" t="s">
        <v>4880</v>
      </c>
      <c r="N3418" s="293" t="s">
        <v>15359</v>
      </c>
      <c r="O3418" s="293" t="s">
        <v>18828</v>
      </c>
      <c r="P3418" s="293" t="s">
        <v>14136</v>
      </c>
      <c r="Q3418" s="293" t="s">
        <v>4741</v>
      </c>
    </row>
    <row r="3419" spans="1:17" x14ac:dyDescent="0.25">
      <c r="A3419" s="293" t="s">
        <v>15360</v>
      </c>
      <c r="B3419" s="293" t="s">
        <v>15361</v>
      </c>
      <c r="C3419" s="293" t="s">
        <v>15362</v>
      </c>
      <c r="D3419" s="293"/>
      <c r="E3419" s="293" t="s">
        <v>14138</v>
      </c>
      <c r="F3419" s="293" t="s">
        <v>4750</v>
      </c>
      <c r="G3419" s="291">
        <v>60</v>
      </c>
      <c r="H3419" s="292">
        <v>0</v>
      </c>
      <c r="I3419" s="293" t="s">
        <v>4746</v>
      </c>
      <c r="J3419" s="293" t="s">
        <v>4747</v>
      </c>
      <c r="K3419" s="293" t="s">
        <v>4737</v>
      </c>
      <c r="L3419" s="293" t="s">
        <v>4738</v>
      </c>
      <c r="M3419" s="293" t="s">
        <v>4793</v>
      </c>
      <c r="N3419" s="293" t="s">
        <v>10689</v>
      </c>
      <c r="O3419" s="293" t="s">
        <v>18828</v>
      </c>
      <c r="P3419" s="293" t="s">
        <v>14136</v>
      </c>
      <c r="Q3419" s="293" t="s">
        <v>4741</v>
      </c>
    </row>
    <row r="3420" spans="1:17" x14ac:dyDescent="0.25">
      <c r="A3420" s="293" t="s">
        <v>15363</v>
      </c>
      <c r="B3420" s="293" t="s">
        <v>15364</v>
      </c>
      <c r="C3420" s="293" t="s">
        <v>15365</v>
      </c>
      <c r="D3420" s="293"/>
      <c r="E3420" s="293" t="s">
        <v>15150</v>
      </c>
      <c r="F3420" s="293" t="s">
        <v>4750</v>
      </c>
      <c r="G3420" s="291">
        <v>60</v>
      </c>
      <c r="H3420" s="292">
        <v>0</v>
      </c>
      <c r="I3420" s="293" t="s">
        <v>4838</v>
      </c>
      <c r="J3420" s="293" t="s">
        <v>4839</v>
      </c>
      <c r="K3420" s="293" t="s">
        <v>4737</v>
      </c>
      <c r="L3420" s="293" t="s">
        <v>4840</v>
      </c>
      <c r="M3420" s="293" t="s">
        <v>5161</v>
      </c>
      <c r="N3420" s="293" t="s">
        <v>15366</v>
      </c>
      <c r="O3420" s="293" t="s">
        <v>18828</v>
      </c>
      <c r="P3420" s="293" t="s">
        <v>14136</v>
      </c>
      <c r="Q3420" s="293" t="s">
        <v>4741</v>
      </c>
    </row>
    <row r="3421" spans="1:17" x14ac:dyDescent="0.25">
      <c r="A3421" s="293" t="s">
        <v>15367</v>
      </c>
      <c r="B3421" s="293" t="s">
        <v>15368</v>
      </c>
      <c r="C3421" s="293" t="s">
        <v>15369</v>
      </c>
      <c r="D3421" s="293"/>
      <c r="E3421" s="293" t="s">
        <v>14138</v>
      </c>
      <c r="F3421" s="293" t="s">
        <v>4750</v>
      </c>
      <c r="G3421" s="291">
        <v>60</v>
      </c>
      <c r="H3421" s="292">
        <v>0</v>
      </c>
      <c r="I3421" s="293" t="s">
        <v>4788</v>
      </c>
      <c r="J3421" s="293" t="s">
        <v>4789</v>
      </c>
      <c r="K3421" s="293" t="s">
        <v>4737</v>
      </c>
      <c r="L3421" s="293" t="s">
        <v>4738</v>
      </c>
      <c r="M3421" s="293" t="s">
        <v>4945</v>
      </c>
      <c r="N3421" s="293"/>
      <c r="O3421" s="293" t="s">
        <v>18828</v>
      </c>
      <c r="P3421" s="293" t="s">
        <v>14136</v>
      </c>
      <c r="Q3421" s="293" t="s">
        <v>4741</v>
      </c>
    </row>
    <row r="3422" spans="1:17" x14ac:dyDescent="0.25">
      <c r="A3422" s="293" t="s">
        <v>15370</v>
      </c>
      <c r="B3422" s="293" t="s">
        <v>15371</v>
      </c>
      <c r="C3422" s="293" t="s">
        <v>15372</v>
      </c>
      <c r="D3422" s="293"/>
      <c r="E3422" s="293" t="s">
        <v>14138</v>
      </c>
      <c r="F3422" s="293" t="s">
        <v>4750</v>
      </c>
      <c r="G3422" s="291">
        <v>60</v>
      </c>
      <c r="H3422" s="292">
        <v>0</v>
      </c>
      <c r="I3422" s="293" t="s">
        <v>4755</v>
      </c>
      <c r="J3422" s="293" t="s">
        <v>4756</v>
      </c>
      <c r="K3422" s="293" t="s">
        <v>4737</v>
      </c>
      <c r="L3422" s="293" t="s">
        <v>4738</v>
      </c>
      <c r="M3422" s="293" t="s">
        <v>4757</v>
      </c>
      <c r="N3422" s="293" t="s">
        <v>15373</v>
      </c>
      <c r="O3422" s="293" t="s">
        <v>18828</v>
      </c>
      <c r="P3422" s="293" t="s">
        <v>14136</v>
      </c>
      <c r="Q3422" s="293" t="s">
        <v>4741</v>
      </c>
    </row>
    <row r="3423" spans="1:17" x14ac:dyDescent="0.25">
      <c r="A3423" s="293" t="s">
        <v>15374</v>
      </c>
      <c r="B3423" s="293" t="s">
        <v>15375</v>
      </c>
      <c r="C3423" s="293" t="s">
        <v>15376</v>
      </c>
      <c r="D3423" s="293"/>
      <c r="E3423" s="293" t="s">
        <v>15150</v>
      </c>
      <c r="F3423" s="293"/>
      <c r="G3423" s="291">
        <v>60</v>
      </c>
      <c r="H3423" s="292">
        <v>0</v>
      </c>
      <c r="I3423" s="293" t="s">
        <v>9482</v>
      </c>
      <c r="J3423" s="293" t="s">
        <v>9483</v>
      </c>
      <c r="K3423" s="293" t="s">
        <v>4737</v>
      </c>
      <c r="L3423" s="293" t="s">
        <v>4840</v>
      </c>
      <c r="M3423" s="293" t="s">
        <v>9234</v>
      </c>
      <c r="N3423" s="293" t="s">
        <v>15377</v>
      </c>
      <c r="O3423" s="293" t="s">
        <v>18828</v>
      </c>
      <c r="P3423" s="293" t="s">
        <v>14136</v>
      </c>
      <c r="Q3423" s="293" t="s">
        <v>4741</v>
      </c>
    </row>
    <row r="3424" spans="1:17" x14ac:dyDescent="0.25">
      <c r="A3424" s="293" t="s">
        <v>15378</v>
      </c>
      <c r="B3424" s="293" t="s">
        <v>15379</v>
      </c>
      <c r="C3424" s="293" t="s">
        <v>15380</v>
      </c>
      <c r="D3424" s="293"/>
      <c r="E3424" s="293" t="s">
        <v>15150</v>
      </c>
      <c r="F3424" s="293" t="s">
        <v>4750</v>
      </c>
      <c r="G3424" s="291">
        <v>60</v>
      </c>
      <c r="H3424" s="292">
        <v>0</v>
      </c>
      <c r="I3424" s="293" t="s">
        <v>9482</v>
      </c>
      <c r="J3424" s="293" t="s">
        <v>9483</v>
      </c>
      <c r="K3424" s="293" t="s">
        <v>4737</v>
      </c>
      <c r="L3424" s="293" t="s">
        <v>4840</v>
      </c>
      <c r="M3424" s="293" t="s">
        <v>8554</v>
      </c>
      <c r="N3424" s="293"/>
      <c r="O3424" s="293" t="s">
        <v>18828</v>
      </c>
      <c r="P3424" s="293" t="s">
        <v>14136</v>
      </c>
      <c r="Q3424" s="293" t="s">
        <v>4741</v>
      </c>
    </row>
    <row r="3425" spans="1:17" x14ac:dyDescent="0.25">
      <c r="A3425" s="293" t="s">
        <v>15381</v>
      </c>
      <c r="B3425" s="293" t="s">
        <v>15382</v>
      </c>
      <c r="C3425" s="293" t="s">
        <v>15383</v>
      </c>
      <c r="D3425" s="293"/>
      <c r="E3425" s="293" t="s">
        <v>15150</v>
      </c>
      <c r="F3425" s="293" t="s">
        <v>4750</v>
      </c>
      <c r="G3425" s="291">
        <v>60</v>
      </c>
      <c r="H3425" s="292">
        <v>0</v>
      </c>
      <c r="I3425" s="293" t="s">
        <v>9482</v>
      </c>
      <c r="J3425" s="293" t="s">
        <v>9483</v>
      </c>
      <c r="K3425" s="293" t="s">
        <v>4737</v>
      </c>
      <c r="L3425" s="293" t="s">
        <v>4840</v>
      </c>
      <c r="M3425" s="293" t="s">
        <v>5310</v>
      </c>
      <c r="N3425" s="293"/>
      <c r="O3425" s="293" t="s">
        <v>18828</v>
      </c>
      <c r="P3425" s="293" t="s">
        <v>14136</v>
      </c>
      <c r="Q3425" s="293" t="s">
        <v>4741</v>
      </c>
    </row>
    <row r="3426" spans="1:17" x14ac:dyDescent="0.25">
      <c r="A3426" s="293" t="s">
        <v>15384</v>
      </c>
      <c r="B3426" s="293" t="s">
        <v>15385</v>
      </c>
      <c r="C3426" s="293" t="s">
        <v>15386</v>
      </c>
      <c r="D3426" s="293"/>
      <c r="E3426" s="293" t="s">
        <v>14368</v>
      </c>
      <c r="F3426" s="293" t="s">
        <v>4750</v>
      </c>
      <c r="G3426" s="291">
        <v>60</v>
      </c>
      <c r="H3426" s="292">
        <v>0</v>
      </c>
      <c r="I3426" s="293" t="s">
        <v>4788</v>
      </c>
      <c r="J3426" s="293" t="s">
        <v>4789</v>
      </c>
      <c r="K3426" s="293" t="s">
        <v>4737</v>
      </c>
      <c r="L3426" s="293" t="s">
        <v>4738</v>
      </c>
      <c r="M3426" s="293" t="s">
        <v>6447</v>
      </c>
      <c r="N3426" s="293"/>
      <c r="O3426" s="293" t="s">
        <v>18828</v>
      </c>
      <c r="P3426" s="293" t="s">
        <v>14136</v>
      </c>
      <c r="Q3426" s="293" t="s">
        <v>4741</v>
      </c>
    </row>
    <row r="3427" spans="1:17" x14ac:dyDescent="0.25">
      <c r="A3427" s="293" t="s">
        <v>15387</v>
      </c>
      <c r="B3427" s="293" t="s">
        <v>15388</v>
      </c>
      <c r="C3427" s="293" t="s">
        <v>15389</v>
      </c>
      <c r="D3427" s="293"/>
      <c r="E3427" s="293" t="s">
        <v>15150</v>
      </c>
      <c r="F3427" s="293"/>
      <c r="G3427" s="291">
        <v>60</v>
      </c>
      <c r="H3427" s="292">
        <v>0</v>
      </c>
      <c r="I3427" s="293" t="s">
        <v>4850</v>
      </c>
      <c r="J3427" s="293" t="s">
        <v>4851</v>
      </c>
      <c r="K3427" s="293" t="s">
        <v>4737</v>
      </c>
      <c r="L3427" s="293" t="s">
        <v>4840</v>
      </c>
      <c r="M3427" s="293" t="s">
        <v>5210</v>
      </c>
      <c r="N3427" s="293" t="s">
        <v>15390</v>
      </c>
      <c r="O3427" s="293" t="s">
        <v>18828</v>
      </c>
      <c r="P3427" s="293" t="s">
        <v>14136</v>
      </c>
      <c r="Q3427" s="293" t="s">
        <v>4741</v>
      </c>
    </row>
    <row r="3428" spans="1:17" x14ac:dyDescent="0.25">
      <c r="A3428" s="293" t="s">
        <v>15391</v>
      </c>
      <c r="B3428" s="293" t="s">
        <v>15392</v>
      </c>
      <c r="C3428" s="293" t="s">
        <v>15393</v>
      </c>
      <c r="D3428" s="293"/>
      <c r="E3428" s="293" t="s">
        <v>14138</v>
      </c>
      <c r="F3428" s="293" t="s">
        <v>4750</v>
      </c>
      <c r="G3428" s="291">
        <v>60</v>
      </c>
      <c r="H3428" s="292">
        <v>0</v>
      </c>
      <c r="I3428" s="293" t="s">
        <v>4746</v>
      </c>
      <c r="J3428" s="293" t="s">
        <v>4747</v>
      </c>
      <c r="K3428" s="293" t="s">
        <v>4737</v>
      </c>
      <c r="L3428" s="293" t="s">
        <v>4738</v>
      </c>
      <c r="M3428" s="293" t="s">
        <v>4748</v>
      </c>
      <c r="N3428" s="293" t="s">
        <v>4773</v>
      </c>
      <c r="O3428" s="293" t="s">
        <v>18828</v>
      </c>
      <c r="P3428" s="293" t="s">
        <v>14136</v>
      </c>
      <c r="Q3428" s="293" t="s">
        <v>4741</v>
      </c>
    </row>
    <row r="3429" spans="1:17" x14ac:dyDescent="0.25">
      <c r="A3429" s="293" t="s">
        <v>15394</v>
      </c>
      <c r="B3429" s="293" t="s">
        <v>15395</v>
      </c>
      <c r="C3429" s="293" t="s">
        <v>15396</v>
      </c>
      <c r="D3429" s="293" t="s">
        <v>4750</v>
      </c>
      <c r="E3429" s="293" t="s">
        <v>14158</v>
      </c>
      <c r="F3429" s="293"/>
      <c r="G3429" s="291">
        <v>60</v>
      </c>
      <c r="H3429" s="292">
        <v>0</v>
      </c>
      <c r="I3429" s="293" t="s">
        <v>4850</v>
      </c>
      <c r="J3429" s="293" t="s">
        <v>4851</v>
      </c>
      <c r="K3429" s="293" t="s">
        <v>4737</v>
      </c>
      <c r="L3429" s="293" t="s">
        <v>4840</v>
      </c>
      <c r="M3429" s="293" t="s">
        <v>5202</v>
      </c>
      <c r="N3429" s="293"/>
      <c r="O3429" s="293" t="s">
        <v>18828</v>
      </c>
      <c r="P3429" s="293" t="s">
        <v>14136</v>
      </c>
      <c r="Q3429" s="293" t="s">
        <v>8502</v>
      </c>
    </row>
    <row r="3430" spans="1:17" x14ac:dyDescent="0.25">
      <c r="A3430" s="293" t="s">
        <v>15397</v>
      </c>
      <c r="B3430" s="293" t="s">
        <v>15398</v>
      </c>
      <c r="C3430" s="293" t="s">
        <v>15399</v>
      </c>
      <c r="D3430" s="293"/>
      <c r="E3430" s="293" t="s">
        <v>15150</v>
      </c>
      <c r="F3430" s="293" t="s">
        <v>4750</v>
      </c>
      <c r="G3430" s="291">
        <v>60</v>
      </c>
      <c r="H3430" s="292">
        <v>0</v>
      </c>
      <c r="I3430" s="293" t="s">
        <v>9482</v>
      </c>
      <c r="J3430" s="293" t="s">
        <v>9483</v>
      </c>
      <c r="K3430" s="293" t="s">
        <v>4737</v>
      </c>
      <c r="L3430" s="293" t="s">
        <v>4840</v>
      </c>
      <c r="M3430" s="293" t="s">
        <v>5310</v>
      </c>
      <c r="N3430" s="293" t="s">
        <v>6146</v>
      </c>
      <c r="O3430" s="293" t="s">
        <v>18828</v>
      </c>
      <c r="P3430" s="293" t="s">
        <v>14136</v>
      </c>
      <c r="Q3430" s="293" t="s">
        <v>4741</v>
      </c>
    </row>
    <row r="3431" spans="1:17" x14ac:dyDescent="0.25">
      <c r="A3431" s="293" t="s">
        <v>15400</v>
      </c>
      <c r="B3431" s="293" t="s">
        <v>15401</v>
      </c>
      <c r="C3431" s="293" t="s">
        <v>15402</v>
      </c>
      <c r="D3431" s="293"/>
      <c r="E3431" s="293" t="s">
        <v>15150</v>
      </c>
      <c r="F3431" s="293" t="s">
        <v>4750</v>
      </c>
      <c r="G3431" s="291">
        <v>60</v>
      </c>
      <c r="H3431" s="292">
        <v>0</v>
      </c>
      <c r="I3431" s="293" t="s">
        <v>9482</v>
      </c>
      <c r="J3431" s="293" t="s">
        <v>9483</v>
      </c>
      <c r="K3431" s="293" t="s">
        <v>4737</v>
      </c>
      <c r="L3431" s="293" t="s">
        <v>4840</v>
      </c>
      <c r="M3431" s="293" t="s">
        <v>8554</v>
      </c>
      <c r="N3431" s="293" t="s">
        <v>15403</v>
      </c>
      <c r="O3431" s="293" t="s">
        <v>18828</v>
      </c>
      <c r="P3431" s="293" t="s">
        <v>14136</v>
      </c>
      <c r="Q3431" s="293" t="s">
        <v>4741</v>
      </c>
    </row>
    <row r="3432" spans="1:17" x14ac:dyDescent="0.25">
      <c r="A3432" s="293" t="s">
        <v>15404</v>
      </c>
      <c r="B3432" s="293" t="s">
        <v>15405</v>
      </c>
      <c r="C3432" s="293" t="s">
        <v>15406</v>
      </c>
      <c r="D3432" s="293"/>
      <c r="E3432" s="293" t="s">
        <v>15150</v>
      </c>
      <c r="F3432" s="293" t="s">
        <v>4750</v>
      </c>
      <c r="G3432" s="291">
        <v>60</v>
      </c>
      <c r="H3432" s="292">
        <v>0</v>
      </c>
      <c r="I3432" s="293" t="s">
        <v>4850</v>
      </c>
      <c r="J3432" s="293" t="s">
        <v>4851</v>
      </c>
      <c r="K3432" s="293" t="s">
        <v>4737</v>
      </c>
      <c r="L3432" s="293" t="s">
        <v>4840</v>
      </c>
      <c r="M3432" s="293" t="s">
        <v>5272</v>
      </c>
      <c r="N3432" s="293" t="s">
        <v>15407</v>
      </c>
      <c r="O3432" s="293" t="s">
        <v>18828</v>
      </c>
      <c r="P3432" s="293" t="s">
        <v>14136</v>
      </c>
      <c r="Q3432" s="293" t="s">
        <v>4741</v>
      </c>
    </row>
    <row r="3433" spans="1:17" x14ac:dyDescent="0.25">
      <c r="A3433" s="293" t="s">
        <v>15408</v>
      </c>
      <c r="B3433" s="293" t="s">
        <v>15409</v>
      </c>
      <c r="C3433" s="293" t="s">
        <v>15410</v>
      </c>
      <c r="D3433" s="293"/>
      <c r="E3433" s="293" t="s">
        <v>15150</v>
      </c>
      <c r="F3433" s="293" t="s">
        <v>4750</v>
      </c>
      <c r="G3433" s="291">
        <v>60</v>
      </c>
      <c r="H3433" s="292">
        <v>0</v>
      </c>
      <c r="I3433" s="293" t="s">
        <v>9482</v>
      </c>
      <c r="J3433" s="293" t="s">
        <v>9483</v>
      </c>
      <c r="K3433" s="293" t="s">
        <v>4737</v>
      </c>
      <c r="L3433" s="293" t="s">
        <v>4840</v>
      </c>
      <c r="M3433" s="293" t="s">
        <v>5344</v>
      </c>
      <c r="N3433" s="293" t="s">
        <v>15411</v>
      </c>
      <c r="O3433" s="293" t="s">
        <v>18828</v>
      </c>
      <c r="P3433" s="293" t="s">
        <v>14136</v>
      </c>
      <c r="Q3433" s="293" t="s">
        <v>4741</v>
      </c>
    </row>
    <row r="3434" spans="1:17" x14ac:dyDescent="0.25">
      <c r="A3434" s="293" t="s">
        <v>15412</v>
      </c>
      <c r="B3434" s="293" t="s">
        <v>15413</v>
      </c>
      <c r="C3434" s="293" t="s">
        <v>15414</v>
      </c>
      <c r="D3434" s="293"/>
      <c r="E3434" s="293" t="s">
        <v>15150</v>
      </c>
      <c r="F3434" s="293"/>
      <c r="G3434" s="291">
        <v>60</v>
      </c>
      <c r="H3434" s="292">
        <v>0</v>
      </c>
      <c r="I3434" s="293" t="s">
        <v>9482</v>
      </c>
      <c r="J3434" s="293" t="s">
        <v>9483</v>
      </c>
      <c r="K3434" s="293" t="s">
        <v>4737</v>
      </c>
      <c r="L3434" s="293" t="s">
        <v>4840</v>
      </c>
      <c r="M3434" s="293" t="s">
        <v>5175</v>
      </c>
      <c r="N3434" s="293" t="s">
        <v>13904</v>
      </c>
      <c r="O3434" s="293" t="s">
        <v>18828</v>
      </c>
      <c r="P3434" s="293" t="s">
        <v>14136</v>
      </c>
      <c r="Q3434" s="293" t="s">
        <v>4741</v>
      </c>
    </row>
    <row r="3435" spans="1:17" x14ac:dyDescent="0.25">
      <c r="A3435" s="293" t="s">
        <v>15415</v>
      </c>
      <c r="B3435" s="293" t="s">
        <v>15416</v>
      </c>
      <c r="C3435" s="293" t="s">
        <v>15417</v>
      </c>
      <c r="D3435" s="293"/>
      <c r="E3435" s="293" t="s">
        <v>15150</v>
      </c>
      <c r="F3435" s="293"/>
      <c r="G3435" s="291">
        <v>60</v>
      </c>
      <c r="H3435" s="292">
        <v>0</v>
      </c>
      <c r="I3435" s="293" t="s">
        <v>4850</v>
      </c>
      <c r="J3435" s="293" t="s">
        <v>4851</v>
      </c>
      <c r="K3435" s="293" t="s">
        <v>4737</v>
      </c>
      <c r="L3435" s="293" t="s">
        <v>4840</v>
      </c>
      <c r="M3435" s="293" t="s">
        <v>11181</v>
      </c>
      <c r="N3435" s="293" t="s">
        <v>15418</v>
      </c>
      <c r="O3435" s="293" t="s">
        <v>18828</v>
      </c>
      <c r="P3435" s="293" t="s">
        <v>14136</v>
      </c>
      <c r="Q3435" s="293" t="s">
        <v>4741</v>
      </c>
    </row>
    <row r="3436" spans="1:17" x14ac:dyDescent="0.25">
      <c r="A3436" s="293" t="s">
        <v>15419</v>
      </c>
      <c r="B3436" s="293" t="s">
        <v>15420</v>
      </c>
      <c r="C3436" s="293" t="s">
        <v>15421</v>
      </c>
      <c r="D3436" s="293" t="s">
        <v>4750</v>
      </c>
      <c r="E3436" s="293" t="s">
        <v>14158</v>
      </c>
      <c r="F3436" s="293"/>
      <c r="G3436" s="291">
        <v>60</v>
      </c>
      <c r="H3436" s="292">
        <v>0</v>
      </c>
      <c r="I3436" s="293" t="s">
        <v>4850</v>
      </c>
      <c r="J3436" s="293" t="s">
        <v>4851</v>
      </c>
      <c r="K3436" s="293" t="s">
        <v>4737</v>
      </c>
      <c r="L3436" s="293" t="s">
        <v>4840</v>
      </c>
      <c r="M3436" s="293" t="s">
        <v>5202</v>
      </c>
      <c r="N3436" s="293"/>
      <c r="O3436" s="293" t="s">
        <v>18828</v>
      </c>
      <c r="P3436" s="293" t="s">
        <v>14136</v>
      </c>
      <c r="Q3436" s="293" t="s">
        <v>8502</v>
      </c>
    </row>
    <row r="3437" spans="1:17" x14ac:dyDescent="0.25">
      <c r="A3437" s="293" t="s">
        <v>15422</v>
      </c>
      <c r="B3437" s="293" t="s">
        <v>15423</v>
      </c>
      <c r="C3437" s="293" t="s">
        <v>15424</v>
      </c>
      <c r="D3437" s="293"/>
      <c r="E3437" s="293" t="s">
        <v>14138</v>
      </c>
      <c r="F3437" s="293" t="s">
        <v>4750</v>
      </c>
      <c r="G3437" s="291">
        <v>60</v>
      </c>
      <c r="H3437" s="292">
        <v>0</v>
      </c>
      <c r="I3437" s="293" t="s">
        <v>4746</v>
      </c>
      <c r="J3437" s="293" t="s">
        <v>4747</v>
      </c>
      <c r="K3437" s="293" t="s">
        <v>4737</v>
      </c>
      <c r="L3437" s="293" t="s">
        <v>4738</v>
      </c>
      <c r="M3437" s="293" t="s">
        <v>4748</v>
      </c>
      <c r="N3437" s="293" t="s">
        <v>7778</v>
      </c>
      <c r="O3437" s="293" t="s">
        <v>18828</v>
      </c>
      <c r="P3437" s="293" t="s">
        <v>14136</v>
      </c>
      <c r="Q3437" s="293" t="s">
        <v>4741</v>
      </c>
    </row>
    <row r="3438" spans="1:17" x14ac:dyDescent="0.25">
      <c r="A3438" s="293" t="s">
        <v>15425</v>
      </c>
      <c r="B3438" s="293" t="s">
        <v>15426</v>
      </c>
      <c r="C3438" s="293" t="s">
        <v>15427</v>
      </c>
      <c r="D3438" s="293"/>
      <c r="E3438" s="293" t="s">
        <v>14138</v>
      </c>
      <c r="F3438" s="293" t="s">
        <v>4750</v>
      </c>
      <c r="G3438" s="291">
        <v>60</v>
      </c>
      <c r="H3438" s="292">
        <v>0</v>
      </c>
      <c r="I3438" s="293" t="s">
        <v>4746</v>
      </c>
      <c r="J3438" s="293" t="s">
        <v>4747</v>
      </c>
      <c r="K3438" s="293" t="s">
        <v>4737</v>
      </c>
      <c r="L3438" s="293" t="s">
        <v>4738</v>
      </c>
      <c r="M3438" s="293" t="s">
        <v>4793</v>
      </c>
      <c r="N3438" s="293"/>
      <c r="O3438" s="293" t="s">
        <v>18828</v>
      </c>
      <c r="P3438" s="293" t="s">
        <v>14136</v>
      </c>
      <c r="Q3438" s="293" t="s">
        <v>4741</v>
      </c>
    </row>
    <row r="3439" spans="1:17" x14ac:dyDescent="0.25">
      <c r="A3439" s="293" t="s">
        <v>15428</v>
      </c>
      <c r="B3439" s="293" t="s">
        <v>15429</v>
      </c>
      <c r="C3439" s="293" t="s">
        <v>15430</v>
      </c>
      <c r="D3439" s="293"/>
      <c r="E3439" s="293" t="s">
        <v>15150</v>
      </c>
      <c r="F3439" s="293"/>
      <c r="G3439" s="291">
        <v>60</v>
      </c>
      <c r="H3439" s="292">
        <v>0</v>
      </c>
      <c r="I3439" s="293" t="s">
        <v>4850</v>
      </c>
      <c r="J3439" s="293" t="s">
        <v>4851</v>
      </c>
      <c r="K3439" s="293" t="s">
        <v>4737</v>
      </c>
      <c r="L3439" s="293" t="s">
        <v>4840</v>
      </c>
      <c r="M3439" s="293" t="s">
        <v>14119</v>
      </c>
      <c r="N3439" s="293" t="s">
        <v>15431</v>
      </c>
      <c r="O3439" s="293" t="s">
        <v>18828</v>
      </c>
      <c r="P3439" s="293" t="s">
        <v>14136</v>
      </c>
      <c r="Q3439" s="293" t="s">
        <v>4741</v>
      </c>
    </row>
    <row r="3440" spans="1:17" x14ac:dyDescent="0.25">
      <c r="A3440" s="293" t="s">
        <v>15432</v>
      </c>
      <c r="B3440" s="293" t="s">
        <v>15433</v>
      </c>
      <c r="C3440" s="293" t="s">
        <v>15434</v>
      </c>
      <c r="D3440" s="293" t="s">
        <v>4750</v>
      </c>
      <c r="E3440" s="293" t="s">
        <v>14158</v>
      </c>
      <c r="F3440" s="293"/>
      <c r="G3440" s="291">
        <v>60</v>
      </c>
      <c r="H3440" s="292">
        <v>0</v>
      </c>
      <c r="I3440" s="293" t="s">
        <v>9482</v>
      </c>
      <c r="J3440" s="293" t="s">
        <v>9483</v>
      </c>
      <c r="K3440" s="293" t="s">
        <v>4737</v>
      </c>
      <c r="L3440" s="293" t="s">
        <v>4840</v>
      </c>
      <c r="M3440" s="293" t="s">
        <v>5310</v>
      </c>
      <c r="N3440" s="293"/>
      <c r="O3440" s="293" t="s">
        <v>18828</v>
      </c>
      <c r="P3440" s="293" t="s">
        <v>14136</v>
      </c>
      <c r="Q3440" s="293" t="s">
        <v>8502</v>
      </c>
    </row>
    <row r="3441" spans="1:17" x14ac:dyDescent="0.25">
      <c r="A3441" s="293" t="s">
        <v>15435</v>
      </c>
      <c r="B3441" s="293" t="s">
        <v>15436</v>
      </c>
      <c r="C3441" s="293" t="s">
        <v>15437</v>
      </c>
      <c r="D3441" s="293"/>
      <c r="E3441" s="293" t="s">
        <v>14138</v>
      </c>
      <c r="F3441" s="293" t="s">
        <v>4750</v>
      </c>
      <c r="G3441" s="291">
        <v>60</v>
      </c>
      <c r="H3441" s="292">
        <v>0</v>
      </c>
      <c r="I3441" s="293" t="s">
        <v>4788</v>
      </c>
      <c r="J3441" s="293" t="s">
        <v>4789</v>
      </c>
      <c r="K3441" s="293" t="s">
        <v>4737</v>
      </c>
      <c r="L3441" s="293" t="s">
        <v>4738</v>
      </c>
      <c r="M3441" s="293" t="s">
        <v>4824</v>
      </c>
      <c r="N3441" s="293" t="s">
        <v>15137</v>
      </c>
      <c r="O3441" s="293" t="s">
        <v>18828</v>
      </c>
      <c r="P3441" s="293" t="s">
        <v>14136</v>
      </c>
      <c r="Q3441" s="293" t="s">
        <v>4741</v>
      </c>
    </row>
    <row r="3442" spans="1:17" x14ac:dyDescent="0.25">
      <c r="A3442" s="293" t="s">
        <v>15438</v>
      </c>
      <c r="B3442" s="293" t="s">
        <v>15439</v>
      </c>
      <c r="C3442" s="293" t="s">
        <v>15440</v>
      </c>
      <c r="D3442" s="293" t="s">
        <v>4750</v>
      </c>
      <c r="E3442" s="293" t="s">
        <v>14158</v>
      </c>
      <c r="F3442" s="293"/>
      <c r="G3442" s="291">
        <v>60</v>
      </c>
      <c r="H3442" s="292">
        <v>0</v>
      </c>
      <c r="I3442" s="293" t="s">
        <v>4838</v>
      </c>
      <c r="J3442" s="293" t="s">
        <v>4839</v>
      </c>
      <c r="K3442" s="293" t="s">
        <v>4737</v>
      </c>
      <c r="L3442" s="293" t="s">
        <v>4840</v>
      </c>
      <c r="M3442" s="293" t="s">
        <v>5230</v>
      </c>
      <c r="N3442" s="293"/>
      <c r="O3442" s="293" t="s">
        <v>18828</v>
      </c>
      <c r="P3442" s="293" t="s">
        <v>14136</v>
      </c>
      <c r="Q3442" s="293" t="s">
        <v>8502</v>
      </c>
    </row>
    <row r="3443" spans="1:17" x14ac:dyDescent="0.25">
      <c r="A3443" s="293" t="s">
        <v>15441</v>
      </c>
      <c r="B3443" s="293" t="s">
        <v>15442</v>
      </c>
      <c r="C3443" s="293" t="s">
        <v>15443</v>
      </c>
      <c r="D3443" s="293"/>
      <c r="E3443" s="293" t="s">
        <v>15150</v>
      </c>
      <c r="F3443" s="293"/>
      <c r="G3443" s="291">
        <v>60</v>
      </c>
      <c r="H3443" s="292">
        <v>0</v>
      </c>
      <c r="I3443" s="293" t="s">
        <v>9482</v>
      </c>
      <c r="J3443" s="293" t="s">
        <v>9483</v>
      </c>
      <c r="K3443" s="293" t="s">
        <v>4737</v>
      </c>
      <c r="L3443" s="293" t="s">
        <v>4840</v>
      </c>
      <c r="M3443" s="293" t="s">
        <v>5344</v>
      </c>
      <c r="N3443" s="293" t="s">
        <v>15411</v>
      </c>
      <c r="O3443" s="293" t="s">
        <v>18828</v>
      </c>
      <c r="P3443" s="293" t="s">
        <v>14136</v>
      </c>
      <c r="Q3443" s="293" t="s">
        <v>4741</v>
      </c>
    </row>
    <row r="3444" spans="1:17" x14ac:dyDescent="0.25">
      <c r="A3444" s="293" t="s">
        <v>15444</v>
      </c>
      <c r="B3444" s="293" t="s">
        <v>15445</v>
      </c>
      <c r="C3444" s="293" t="s">
        <v>15446</v>
      </c>
      <c r="D3444" s="293"/>
      <c r="E3444" s="293" t="s">
        <v>15150</v>
      </c>
      <c r="F3444" s="293"/>
      <c r="G3444" s="291">
        <v>60</v>
      </c>
      <c r="H3444" s="292">
        <v>0</v>
      </c>
      <c r="I3444" s="293" t="s">
        <v>9482</v>
      </c>
      <c r="J3444" s="293" t="s">
        <v>9483</v>
      </c>
      <c r="K3444" s="293" t="s">
        <v>4737</v>
      </c>
      <c r="L3444" s="293" t="s">
        <v>4840</v>
      </c>
      <c r="M3444" s="293" t="s">
        <v>5344</v>
      </c>
      <c r="N3444" s="293" t="s">
        <v>15411</v>
      </c>
      <c r="O3444" s="293" t="s">
        <v>18828</v>
      </c>
      <c r="P3444" s="293" t="s">
        <v>14136</v>
      </c>
      <c r="Q3444" s="293" t="s">
        <v>4741</v>
      </c>
    </row>
    <row r="3445" spans="1:17" x14ac:dyDescent="0.25">
      <c r="A3445" s="293" t="s">
        <v>15447</v>
      </c>
      <c r="B3445" s="293" t="s">
        <v>15448</v>
      </c>
      <c r="C3445" s="293" t="s">
        <v>15449</v>
      </c>
      <c r="D3445" s="293"/>
      <c r="E3445" s="293" t="s">
        <v>15150</v>
      </c>
      <c r="F3445" s="293"/>
      <c r="G3445" s="291">
        <v>60</v>
      </c>
      <c r="H3445" s="292">
        <v>0</v>
      </c>
      <c r="I3445" s="293" t="s">
        <v>4838</v>
      </c>
      <c r="J3445" s="293" t="s">
        <v>4839</v>
      </c>
      <c r="K3445" s="293" t="s">
        <v>4737</v>
      </c>
      <c r="L3445" s="293" t="s">
        <v>4840</v>
      </c>
      <c r="M3445" s="293" t="s">
        <v>10975</v>
      </c>
      <c r="N3445" s="293" t="s">
        <v>15450</v>
      </c>
      <c r="O3445" s="293" t="s">
        <v>18828</v>
      </c>
      <c r="P3445" s="293" t="s">
        <v>14136</v>
      </c>
      <c r="Q3445" s="293" t="s">
        <v>4741</v>
      </c>
    </row>
    <row r="3446" spans="1:17" x14ac:dyDescent="0.25">
      <c r="A3446" s="293" t="s">
        <v>15451</v>
      </c>
      <c r="B3446" s="293" t="s">
        <v>15452</v>
      </c>
      <c r="C3446" s="293" t="s">
        <v>15453</v>
      </c>
      <c r="D3446" s="293"/>
      <c r="E3446" s="293" t="s">
        <v>15150</v>
      </c>
      <c r="F3446" s="293" t="s">
        <v>4750</v>
      </c>
      <c r="G3446" s="291">
        <v>60</v>
      </c>
      <c r="H3446" s="292">
        <v>0</v>
      </c>
      <c r="I3446" s="293" t="s">
        <v>4850</v>
      </c>
      <c r="J3446" s="293" t="s">
        <v>4851</v>
      </c>
      <c r="K3446" s="293" t="s">
        <v>4737</v>
      </c>
      <c r="L3446" s="293" t="s">
        <v>4840</v>
      </c>
      <c r="M3446" s="293" t="s">
        <v>15454</v>
      </c>
      <c r="N3446" s="293" t="s">
        <v>15455</v>
      </c>
      <c r="O3446" s="293" t="s">
        <v>18828</v>
      </c>
      <c r="P3446" s="293" t="s">
        <v>14136</v>
      </c>
      <c r="Q3446" s="293" t="s">
        <v>4741</v>
      </c>
    </row>
    <row r="3447" spans="1:17" x14ac:dyDescent="0.25">
      <c r="A3447" s="293" t="s">
        <v>15456</v>
      </c>
      <c r="B3447" s="293" t="s">
        <v>15457</v>
      </c>
      <c r="C3447" s="293" t="s">
        <v>15458</v>
      </c>
      <c r="D3447" s="293"/>
      <c r="E3447" s="293" t="s">
        <v>15150</v>
      </c>
      <c r="F3447" s="293"/>
      <c r="G3447" s="291">
        <v>60</v>
      </c>
      <c r="H3447" s="292">
        <v>0</v>
      </c>
      <c r="I3447" s="293" t="s">
        <v>4850</v>
      </c>
      <c r="J3447" s="293" t="s">
        <v>4851</v>
      </c>
      <c r="K3447" s="293" t="s">
        <v>4737</v>
      </c>
      <c r="L3447" s="293" t="s">
        <v>4840</v>
      </c>
      <c r="M3447" s="293" t="s">
        <v>5202</v>
      </c>
      <c r="N3447" s="293" t="s">
        <v>9324</v>
      </c>
      <c r="O3447" s="293" t="s">
        <v>18828</v>
      </c>
      <c r="P3447" s="293" t="s">
        <v>14136</v>
      </c>
      <c r="Q3447" s="293" t="s">
        <v>4741</v>
      </c>
    </row>
    <row r="3448" spans="1:17" x14ac:dyDescent="0.25">
      <c r="A3448" s="293" t="s">
        <v>15459</v>
      </c>
      <c r="B3448" s="293" t="s">
        <v>15460</v>
      </c>
      <c r="C3448" s="293" t="s">
        <v>15461</v>
      </c>
      <c r="D3448" s="293"/>
      <c r="E3448" s="293" t="s">
        <v>15150</v>
      </c>
      <c r="F3448" s="293"/>
      <c r="G3448" s="291">
        <v>60</v>
      </c>
      <c r="H3448" s="292">
        <v>0</v>
      </c>
      <c r="I3448" s="293" t="s">
        <v>4838</v>
      </c>
      <c r="J3448" s="293" t="s">
        <v>4839</v>
      </c>
      <c r="K3448" s="293" t="s">
        <v>4737</v>
      </c>
      <c r="L3448" s="293" t="s">
        <v>4840</v>
      </c>
      <c r="M3448" s="293" t="s">
        <v>10975</v>
      </c>
      <c r="N3448" s="293" t="s">
        <v>15462</v>
      </c>
      <c r="O3448" s="293" t="s">
        <v>18828</v>
      </c>
      <c r="P3448" s="293" t="s">
        <v>14136</v>
      </c>
      <c r="Q3448" s="293" t="s">
        <v>4741</v>
      </c>
    </row>
    <row r="3449" spans="1:17" x14ac:dyDescent="0.25">
      <c r="A3449" s="293" t="s">
        <v>15463</v>
      </c>
      <c r="B3449" s="293" t="s">
        <v>15464</v>
      </c>
      <c r="C3449" s="293" t="s">
        <v>15465</v>
      </c>
      <c r="D3449" s="293"/>
      <c r="E3449" s="293" t="s">
        <v>15150</v>
      </c>
      <c r="F3449" s="293"/>
      <c r="G3449" s="291">
        <v>60</v>
      </c>
      <c r="H3449" s="292">
        <v>0</v>
      </c>
      <c r="I3449" s="293" t="s">
        <v>4850</v>
      </c>
      <c r="J3449" s="293" t="s">
        <v>4851</v>
      </c>
      <c r="K3449" s="293" t="s">
        <v>4737</v>
      </c>
      <c r="L3449" s="293" t="s">
        <v>4840</v>
      </c>
      <c r="M3449" s="293" t="s">
        <v>5210</v>
      </c>
      <c r="N3449" s="293" t="s">
        <v>15390</v>
      </c>
      <c r="O3449" s="293" t="s">
        <v>18828</v>
      </c>
      <c r="P3449" s="293" t="s">
        <v>14136</v>
      </c>
      <c r="Q3449" s="293" t="s">
        <v>4741</v>
      </c>
    </row>
    <row r="3450" spans="1:17" x14ac:dyDescent="0.25">
      <c r="A3450" s="293" t="s">
        <v>15466</v>
      </c>
      <c r="B3450" s="293" t="s">
        <v>15467</v>
      </c>
      <c r="C3450" s="293" t="s">
        <v>15468</v>
      </c>
      <c r="D3450" s="293"/>
      <c r="E3450" s="293" t="s">
        <v>15150</v>
      </c>
      <c r="F3450" s="293"/>
      <c r="G3450" s="291">
        <v>60</v>
      </c>
      <c r="H3450" s="292">
        <v>0</v>
      </c>
      <c r="I3450" s="293" t="s">
        <v>4850</v>
      </c>
      <c r="J3450" s="293" t="s">
        <v>4851</v>
      </c>
      <c r="K3450" s="293" t="s">
        <v>4737</v>
      </c>
      <c r="L3450" s="293" t="s">
        <v>4840</v>
      </c>
      <c r="M3450" s="293" t="s">
        <v>15454</v>
      </c>
      <c r="N3450" s="293" t="s">
        <v>15455</v>
      </c>
      <c r="O3450" s="293" t="s">
        <v>18828</v>
      </c>
      <c r="P3450" s="293" t="s">
        <v>14136</v>
      </c>
      <c r="Q3450" s="293" t="s">
        <v>4741</v>
      </c>
    </row>
    <row r="3451" spans="1:17" x14ac:dyDescent="0.25">
      <c r="A3451" s="293" t="s">
        <v>15469</v>
      </c>
      <c r="B3451" s="293" t="s">
        <v>15470</v>
      </c>
      <c r="C3451" s="293" t="s">
        <v>15471</v>
      </c>
      <c r="D3451" s="293"/>
      <c r="E3451" s="293" t="s">
        <v>14138</v>
      </c>
      <c r="F3451" s="293" t="s">
        <v>4750</v>
      </c>
      <c r="G3451" s="291">
        <v>60</v>
      </c>
      <c r="H3451" s="292">
        <v>0</v>
      </c>
      <c r="I3451" s="293" t="s">
        <v>4816</v>
      </c>
      <c r="J3451" s="293" t="s">
        <v>4817</v>
      </c>
      <c r="K3451" s="293" t="s">
        <v>4737</v>
      </c>
      <c r="L3451" s="293" t="s">
        <v>4738</v>
      </c>
      <c r="M3451" s="293" t="s">
        <v>4818</v>
      </c>
      <c r="N3451" s="293" t="s">
        <v>15472</v>
      </c>
      <c r="O3451" s="293" t="s">
        <v>18828</v>
      </c>
      <c r="P3451" s="293" t="s">
        <v>14136</v>
      </c>
      <c r="Q3451" s="293" t="s">
        <v>4741</v>
      </c>
    </row>
    <row r="3452" spans="1:17" x14ac:dyDescent="0.25">
      <c r="A3452" s="293" t="s">
        <v>15473</v>
      </c>
      <c r="B3452" s="293" t="s">
        <v>15474</v>
      </c>
      <c r="C3452" s="293" t="s">
        <v>15475</v>
      </c>
      <c r="D3452" s="293" t="s">
        <v>4750</v>
      </c>
      <c r="E3452" s="293" t="s">
        <v>14158</v>
      </c>
      <c r="F3452" s="293"/>
      <c r="G3452" s="291">
        <v>60</v>
      </c>
      <c r="H3452" s="292">
        <v>0</v>
      </c>
      <c r="I3452" s="293" t="s">
        <v>9482</v>
      </c>
      <c r="J3452" s="293" t="s">
        <v>9483</v>
      </c>
      <c r="K3452" s="293" t="s">
        <v>4737</v>
      </c>
      <c r="L3452" s="293" t="s">
        <v>4840</v>
      </c>
      <c r="M3452" s="293" t="s">
        <v>6026</v>
      </c>
      <c r="N3452" s="293"/>
      <c r="O3452" s="293" t="s">
        <v>18828</v>
      </c>
      <c r="P3452" s="293" t="s">
        <v>14136</v>
      </c>
      <c r="Q3452" s="293" t="s">
        <v>8502</v>
      </c>
    </row>
    <row r="3453" spans="1:17" x14ac:dyDescent="0.25">
      <c r="A3453" s="293" t="s">
        <v>15476</v>
      </c>
      <c r="B3453" s="293" t="s">
        <v>15477</v>
      </c>
      <c r="C3453" s="293" t="s">
        <v>15478</v>
      </c>
      <c r="D3453" s="293"/>
      <c r="E3453" s="293" t="s">
        <v>14138</v>
      </c>
      <c r="F3453" s="293" t="s">
        <v>4750</v>
      </c>
      <c r="G3453" s="291">
        <v>60</v>
      </c>
      <c r="H3453" s="292">
        <v>0</v>
      </c>
      <c r="I3453" s="293" t="s">
        <v>4816</v>
      </c>
      <c r="J3453" s="293" t="s">
        <v>4817</v>
      </c>
      <c r="K3453" s="293" t="s">
        <v>4737</v>
      </c>
      <c r="L3453" s="293" t="s">
        <v>4738</v>
      </c>
      <c r="M3453" s="293" t="s">
        <v>5121</v>
      </c>
      <c r="N3453" s="293" t="s">
        <v>11107</v>
      </c>
      <c r="O3453" s="293" t="s">
        <v>18828</v>
      </c>
      <c r="P3453" s="293" t="s">
        <v>14136</v>
      </c>
      <c r="Q3453" s="293" t="s">
        <v>4741</v>
      </c>
    </row>
    <row r="3454" spans="1:17" x14ac:dyDescent="0.25">
      <c r="A3454" s="293" t="s">
        <v>15479</v>
      </c>
      <c r="B3454" s="293" t="s">
        <v>15480</v>
      </c>
      <c r="C3454" s="293" t="s">
        <v>15481</v>
      </c>
      <c r="D3454" s="293"/>
      <c r="E3454" s="293" t="s">
        <v>14138</v>
      </c>
      <c r="F3454" s="293" t="s">
        <v>4750</v>
      </c>
      <c r="G3454" s="291">
        <v>60</v>
      </c>
      <c r="H3454" s="292">
        <v>0</v>
      </c>
      <c r="I3454" s="293" t="s">
        <v>4816</v>
      </c>
      <c r="J3454" s="293" t="s">
        <v>4817</v>
      </c>
      <c r="K3454" s="293" t="s">
        <v>4737</v>
      </c>
      <c r="L3454" s="293" t="s">
        <v>4738</v>
      </c>
      <c r="M3454" s="293" t="s">
        <v>4818</v>
      </c>
      <c r="N3454" s="293" t="s">
        <v>14229</v>
      </c>
      <c r="O3454" s="293" t="s">
        <v>18828</v>
      </c>
      <c r="P3454" s="293" t="s">
        <v>14136</v>
      </c>
      <c r="Q3454" s="293" t="s">
        <v>4741</v>
      </c>
    </row>
    <row r="3455" spans="1:17" x14ac:dyDescent="0.25">
      <c r="A3455" s="293" t="s">
        <v>15482</v>
      </c>
      <c r="B3455" s="293" t="s">
        <v>15483</v>
      </c>
      <c r="C3455" s="293" t="s">
        <v>15484</v>
      </c>
      <c r="D3455" s="293"/>
      <c r="E3455" s="293" t="s">
        <v>14138</v>
      </c>
      <c r="F3455" s="293" t="s">
        <v>4750</v>
      </c>
      <c r="G3455" s="291">
        <v>60</v>
      </c>
      <c r="H3455" s="292">
        <v>0</v>
      </c>
      <c r="I3455" s="293" t="s">
        <v>4755</v>
      </c>
      <c r="J3455" s="293" t="s">
        <v>4756</v>
      </c>
      <c r="K3455" s="293" t="s">
        <v>4737</v>
      </c>
      <c r="L3455" s="293" t="s">
        <v>4738</v>
      </c>
      <c r="M3455" s="293" t="s">
        <v>4757</v>
      </c>
      <c r="N3455" s="293" t="s">
        <v>4758</v>
      </c>
      <c r="O3455" s="293" t="s">
        <v>18828</v>
      </c>
      <c r="P3455" s="293" t="s">
        <v>14136</v>
      </c>
      <c r="Q3455" s="293" t="s">
        <v>4741</v>
      </c>
    </row>
    <row r="3456" spans="1:17" x14ac:dyDescent="0.25">
      <c r="A3456" s="293" t="s">
        <v>15485</v>
      </c>
      <c r="B3456" s="293" t="s">
        <v>15486</v>
      </c>
      <c r="C3456" s="293" t="s">
        <v>15487</v>
      </c>
      <c r="D3456" s="293"/>
      <c r="E3456" s="293" t="s">
        <v>15150</v>
      </c>
      <c r="F3456" s="293"/>
      <c r="G3456" s="291">
        <v>60</v>
      </c>
      <c r="H3456" s="292">
        <v>0</v>
      </c>
      <c r="I3456" s="293" t="s">
        <v>4850</v>
      </c>
      <c r="J3456" s="293" t="s">
        <v>4851</v>
      </c>
      <c r="K3456" s="293" t="s">
        <v>4737</v>
      </c>
      <c r="L3456" s="293" t="s">
        <v>4840</v>
      </c>
      <c r="M3456" s="293" t="s">
        <v>4852</v>
      </c>
      <c r="N3456" s="293"/>
      <c r="O3456" s="293" t="s">
        <v>18828</v>
      </c>
      <c r="P3456" s="293" t="s">
        <v>14136</v>
      </c>
      <c r="Q3456" s="293" t="s">
        <v>4741</v>
      </c>
    </row>
    <row r="3457" spans="1:17" x14ac:dyDescent="0.25">
      <c r="A3457" s="293" t="s">
        <v>15488</v>
      </c>
      <c r="B3457" s="293" t="s">
        <v>15489</v>
      </c>
      <c r="C3457" s="293" t="s">
        <v>15490</v>
      </c>
      <c r="D3457" s="293"/>
      <c r="E3457" s="293" t="s">
        <v>15150</v>
      </c>
      <c r="F3457" s="293" t="s">
        <v>4750</v>
      </c>
      <c r="G3457" s="291">
        <v>60</v>
      </c>
      <c r="H3457" s="292">
        <v>0</v>
      </c>
      <c r="I3457" s="293" t="s">
        <v>4838</v>
      </c>
      <c r="J3457" s="293" t="s">
        <v>4839</v>
      </c>
      <c r="K3457" s="293" t="s">
        <v>4737</v>
      </c>
      <c r="L3457" s="293" t="s">
        <v>4840</v>
      </c>
      <c r="M3457" s="293" t="s">
        <v>5230</v>
      </c>
      <c r="N3457" s="293" t="s">
        <v>10703</v>
      </c>
      <c r="O3457" s="293" t="s">
        <v>18828</v>
      </c>
      <c r="P3457" s="293" t="s">
        <v>14136</v>
      </c>
      <c r="Q3457" s="293" t="s">
        <v>4741</v>
      </c>
    </row>
    <row r="3458" spans="1:17" x14ac:dyDescent="0.25">
      <c r="A3458" s="293" t="s">
        <v>15491</v>
      </c>
      <c r="B3458" s="293" t="s">
        <v>15492</v>
      </c>
      <c r="C3458" s="293" t="s">
        <v>15493</v>
      </c>
      <c r="D3458" s="293"/>
      <c r="E3458" s="293" t="s">
        <v>15150</v>
      </c>
      <c r="F3458" s="293"/>
      <c r="G3458" s="291">
        <v>60</v>
      </c>
      <c r="H3458" s="292">
        <v>0</v>
      </c>
      <c r="I3458" s="293" t="s">
        <v>4850</v>
      </c>
      <c r="J3458" s="293" t="s">
        <v>4851</v>
      </c>
      <c r="K3458" s="293" t="s">
        <v>4737</v>
      </c>
      <c r="L3458" s="293" t="s">
        <v>4840</v>
      </c>
      <c r="M3458" s="293" t="s">
        <v>5333</v>
      </c>
      <c r="N3458" s="293"/>
      <c r="O3458" s="293" t="s">
        <v>18828</v>
      </c>
      <c r="P3458" s="293" t="s">
        <v>14136</v>
      </c>
      <c r="Q3458" s="293" t="s">
        <v>4741</v>
      </c>
    </row>
    <row r="3459" spans="1:17" x14ac:dyDescent="0.25">
      <c r="A3459" s="293" t="s">
        <v>15494</v>
      </c>
      <c r="B3459" s="293" t="s">
        <v>15495</v>
      </c>
      <c r="C3459" s="293" t="s">
        <v>15496</v>
      </c>
      <c r="D3459" s="293"/>
      <c r="E3459" s="293" t="s">
        <v>15150</v>
      </c>
      <c r="F3459" s="293"/>
      <c r="G3459" s="291">
        <v>60</v>
      </c>
      <c r="H3459" s="292">
        <v>0</v>
      </c>
      <c r="I3459" s="293" t="s">
        <v>4850</v>
      </c>
      <c r="J3459" s="293" t="s">
        <v>4851</v>
      </c>
      <c r="K3459" s="293" t="s">
        <v>4737</v>
      </c>
      <c r="L3459" s="293" t="s">
        <v>4840</v>
      </c>
      <c r="M3459" s="293" t="s">
        <v>15497</v>
      </c>
      <c r="N3459" s="293" t="s">
        <v>15498</v>
      </c>
      <c r="O3459" s="293" t="s">
        <v>18828</v>
      </c>
      <c r="P3459" s="293" t="s">
        <v>14136</v>
      </c>
      <c r="Q3459" s="293" t="s">
        <v>4741</v>
      </c>
    </row>
    <row r="3460" spans="1:17" x14ac:dyDescent="0.25">
      <c r="A3460" s="293" t="s">
        <v>15499</v>
      </c>
      <c r="B3460" s="293" t="s">
        <v>15500</v>
      </c>
      <c r="C3460" s="293" t="s">
        <v>15501</v>
      </c>
      <c r="D3460" s="293"/>
      <c r="E3460" s="293" t="s">
        <v>15150</v>
      </c>
      <c r="F3460" s="293"/>
      <c r="G3460" s="291">
        <v>60</v>
      </c>
      <c r="H3460" s="292">
        <v>0</v>
      </c>
      <c r="I3460" s="293" t="s">
        <v>9482</v>
      </c>
      <c r="J3460" s="293" t="s">
        <v>9483</v>
      </c>
      <c r="K3460" s="293" t="s">
        <v>4737</v>
      </c>
      <c r="L3460" s="293" t="s">
        <v>4840</v>
      </c>
      <c r="M3460" s="293" t="s">
        <v>4999</v>
      </c>
      <c r="N3460" s="293" t="s">
        <v>15502</v>
      </c>
      <c r="O3460" s="293" t="s">
        <v>18828</v>
      </c>
      <c r="P3460" s="293" t="s">
        <v>14136</v>
      </c>
      <c r="Q3460" s="293" t="s">
        <v>4741</v>
      </c>
    </row>
    <row r="3461" spans="1:17" x14ac:dyDescent="0.25">
      <c r="A3461" s="293" t="s">
        <v>15503</v>
      </c>
      <c r="B3461" s="293" t="s">
        <v>15504</v>
      </c>
      <c r="C3461" s="293" t="s">
        <v>15505</v>
      </c>
      <c r="D3461" s="293"/>
      <c r="E3461" s="293" t="s">
        <v>15150</v>
      </c>
      <c r="F3461" s="293"/>
      <c r="G3461" s="291">
        <v>60</v>
      </c>
      <c r="H3461" s="292">
        <v>0</v>
      </c>
      <c r="I3461" s="293" t="s">
        <v>4838</v>
      </c>
      <c r="J3461" s="293" t="s">
        <v>4839</v>
      </c>
      <c r="K3461" s="293" t="s">
        <v>4737</v>
      </c>
      <c r="L3461" s="293" t="s">
        <v>4840</v>
      </c>
      <c r="M3461" s="293" t="s">
        <v>4909</v>
      </c>
      <c r="N3461" s="293" t="s">
        <v>11238</v>
      </c>
      <c r="O3461" s="293" t="s">
        <v>18828</v>
      </c>
      <c r="P3461" s="293" t="s">
        <v>14136</v>
      </c>
      <c r="Q3461" s="293" t="s">
        <v>4741</v>
      </c>
    </row>
    <row r="3462" spans="1:17" x14ac:dyDescent="0.25">
      <c r="A3462" s="293" t="s">
        <v>15506</v>
      </c>
      <c r="B3462" s="293" t="s">
        <v>15507</v>
      </c>
      <c r="C3462" s="293" t="s">
        <v>15508</v>
      </c>
      <c r="D3462" s="293"/>
      <c r="E3462" s="293" t="s">
        <v>15150</v>
      </c>
      <c r="F3462" s="293"/>
      <c r="G3462" s="291">
        <v>60</v>
      </c>
      <c r="H3462" s="292">
        <v>0</v>
      </c>
      <c r="I3462" s="293" t="s">
        <v>9482</v>
      </c>
      <c r="J3462" s="293" t="s">
        <v>9483</v>
      </c>
      <c r="K3462" s="293" t="s">
        <v>4737</v>
      </c>
      <c r="L3462" s="293" t="s">
        <v>4840</v>
      </c>
      <c r="M3462" s="293" t="s">
        <v>15509</v>
      </c>
      <c r="N3462" s="293" t="s">
        <v>15510</v>
      </c>
      <c r="O3462" s="293" t="s">
        <v>18828</v>
      </c>
      <c r="P3462" s="293" t="s">
        <v>14136</v>
      </c>
      <c r="Q3462" s="293" t="s">
        <v>4741</v>
      </c>
    </row>
    <row r="3463" spans="1:17" x14ac:dyDescent="0.25">
      <c r="A3463" s="293" t="s">
        <v>15511</v>
      </c>
      <c r="B3463" s="293" t="s">
        <v>15512</v>
      </c>
      <c r="C3463" s="293" t="s">
        <v>15513</v>
      </c>
      <c r="D3463" s="293"/>
      <c r="E3463" s="293" t="s">
        <v>14138</v>
      </c>
      <c r="F3463" s="293" t="s">
        <v>4750</v>
      </c>
      <c r="G3463" s="291">
        <v>60</v>
      </c>
      <c r="H3463" s="292">
        <v>0</v>
      </c>
      <c r="I3463" s="293" t="s">
        <v>4850</v>
      </c>
      <c r="J3463" s="293" t="s">
        <v>4851</v>
      </c>
      <c r="K3463" s="293" t="s">
        <v>4737</v>
      </c>
      <c r="L3463" s="293" t="s">
        <v>4840</v>
      </c>
      <c r="M3463" s="293" t="s">
        <v>5272</v>
      </c>
      <c r="N3463" s="293"/>
      <c r="O3463" s="293" t="s">
        <v>18828</v>
      </c>
      <c r="P3463" s="293" t="s">
        <v>14136</v>
      </c>
      <c r="Q3463" s="293" t="s">
        <v>4741</v>
      </c>
    </row>
    <row r="3464" spans="1:17" x14ac:dyDescent="0.25">
      <c r="A3464" s="293" t="s">
        <v>15514</v>
      </c>
      <c r="B3464" s="293" t="s">
        <v>15515</v>
      </c>
      <c r="C3464" s="293" t="s">
        <v>15516</v>
      </c>
      <c r="D3464" s="293"/>
      <c r="E3464" s="293" t="s">
        <v>15150</v>
      </c>
      <c r="F3464" s="293"/>
      <c r="G3464" s="291">
        <v>60</v>
      </c>
      <c r="H3464" s="292">
        <v>0</v>
      </c>
      <c r="I3464" s="293" t="s">
        <v>9482</v>
      </c>
      <c r="J3464" s="293" t="s">
        <v>9483</v>
      </c>
      <c r="K3464" s="293" t="s">
        <v>4737</v>
      </c>
      <c r="L3464" s="293" t="s">
        <v>4840</v>
      </c>
      <c r="M3464" s="293" t="s">
        <v>15517</v>
      </c>
      <c r="N3464" s="293" t="s">
        <v>15518</v>
      </c>
      <c r="O3464" s="293" t="s">
        <v>18828</v>
      </c>
      <c r="P3464" s="293" t="s">
        <v>14136</v>
      </c>
      <c r="Q3464" s="293" t="s">
        <v>4741</v>
      </c>
    </row>
    <row r="3465" spans="1:17" x14ac:dyDescent="0.25">
      <c r="A3465" s="293" t="s">
        <v>15519</v>
      </c>
      <c r="B3465" s="293" t="s">
        <v>15520</v>
      </c>
      <c r="C3465" s="293" t="s">
        <v>15521</v>
      </c>
      <c r="D3465" s="293"/>
      <c r="E3465" s="293" t="s">
        <v>15150</v>
      </c>
      <c r="F3465" s="293"/>
      <c r="G3465" s="291">
        <v>60</v>
      </c>
      <c r="H3465" s="292">
        <v>0</v>
      </c>
      <c r="I3465" s="293" t="s">
        <v>4850</v>
      </c>
      <c r="J3465" s="293" t="s">
        <v>4851</v>
      </c>
      <c r="K3465" s="293" t="s">
        <v>4737</v>
      </c>
      <c r="L3465" s="293" t="s">
        <v>4840</v>
      </c>
      <c r="M3465" s="293" t="s">
        <v>5272</v>
      </c>
      <c r="N3465" s="293" t="s">
        <v>15522</v>
      </c>
      <c r="O3465" s="293" t="s">
        <v>18828</v>
      </c>
      <c r="P3465" s="293" t="s">
        <v>14136</v>
      </c>
      <c r="Q3465" s="293" t="s">
        <v>4741</v>
      </c>
    </row>
    <row r="3466" spans="1:17" x14ac:dyDescent="0.25">
      <c r="A3466" s="293" t="s">
        <v>15523</v>
      </c>
      <c r="B3466" s="293" t="s">
        <v>15524</v>
      </c>
      <c r="C3466" s="293" t="s">
        <v>15525</v>
      </c>
      <c r="D3466" s="293"/>
      <c r="E3466" s="293" t="s">
        <v>15150</v>
      </c>
      <c r="F3466" s="293"/>
      <c r="G3466" s="291">
        <v>60</v>
      </c>
      <c r="H3466" s="292">
        <v>0</v>
      </c>
      <c r="I3466" s="293" t="s">
        <v>4850</v>
      </c>
      <c r="J3466" s="293" t="s">
        <v>4851</v>
      </c>
      <c r="K3466" s="293" t="s">
        <v>4737</v>
      </c>
      <c r="L3466" s="293" t="s">
        <v>4840</v>
      </c>
      <c r="M3466" s="293" t="s">
        <v>5210</v>
      </c>
      <c r="N3466" s="293" t="s">
        <v>8506</v>
      </c>
      <c r="O3466" s="293" t="s">
        <v>18828</v>
      </c>
      <c r="P3466" s="293" t="s">
        <v>14136</v>
      </c>
      <c r="Q3466" s="293" t="s">
        <v>4741</v>
      </c>
    </row>
    <row r="3467" spans="1:17" x14ac:dyDescent="0.25">
      <c r="A3467" s="293" t="s">
        <v>15526</v>
      </c>
      <c r="B3467" s="293" t="s">
        <v>15527</v>
      </c>
      <c r="C3467" s="293" t="s">
        <v>15528</v>
      </c>
      <c r="D3467" s="293"/>
      <c r="E3467" s="293" t="s">
        <v>15150</v>
      </c>
      <c r="F3467" s="293"/>
      <c r="G3467" s="291">
        <v>60</v>
      </c>
      <c r="H3467" s="292">
        <v>0</v>
      </c>
      <c r="I3467" s="293" t="s">
        <v>9482</v>
      </c>
      <c r="J3467" s="293" t="s">
        <v>9483</v>
      </c>
      <c r="K3467" s="293" t="s">
        <v>4737</v>
      </c>
      <c r="L3467" s="293" t="s">
        <v>4840</v>
      </c>
      <c r="M3467" s="293" t="s">
        <v>13760</v>
      </c>
      <c r="N3467" s="293"/>
      <c r="O3467" s="293" t="s">
        <v>18828</v>
      </c>
      <c r="P3467" s="293" t="s">
        <v>14136</v>
      </c>
      <c r="Q3467" s="293" t="s">
        <v>4741</v>
      </c>
    </row>
    <row r="3468" spans="1:17" x14ac:dyDescent="0.25">
      <c r="A3468" s="293" t="s">
        <v>15529</v>
      </c>
      <c r="B3468" s="293" t="s">
        <v>15530</v>
      </c>
      <c r="C3468" s="293" t="s">
        <v>15531</v>
      </c>
      <c r="D3468" s="293"/>
      <c r="E3468" s="293" t="s">
        <v>15150</v>
      </c>
      <c r="F3468" s="293"/>
      <c r="G3468" s="291">
        <v>60</v>
      </c>
      <c r="H3468" s="292">
        <v>0</v>
      </c>
      <c r="I3468" s="293" t="s">
        <v>4850</v>
      </c>
      <c r="J3468" s="293" t="s">
        <v>4851</v>
      </c>
      <c r="K3468" s="293" t="s">
        <v>4737</v>
      </c>
      <c r="L3468" s="293" t="s">
        <v>4840</v>
      </c>
      <c r="M3468" s="293" t="s">
        <v>4852</v>
      </c>
      <c r="N3468" s="293" t="s">
        <v>15532</v>
      </c>
      <c r="O3468" s="293" t="s">
        <v>18828</v>
      </c>
      <c r="P3468" s="293" t="s">
        <v>14136</v>
      </c>
      <c r="Q3468" s="293" t="s">
        <v>4741</v>
      </c>
    </row>
    <row r="3469" spans="1:17" x14ac:dyDescent="0.25">
      <c r="A3469" s="293" t="s">
        <v>15533</v>
      </c>
      <c r="B3469" s="293" t="s">
        <v>15534</v>
      </c>
      <c r="C3469" s="293" t="s">
        <v>15535</v>
      </c>
      <c r="D3469" s="293"/>
      <c r="E3469" s="293" t="s">
        <v>15150</v>
      </c>
      <c r="F3469" s="293"/>
      <c r="G3469" s="291">
        <v>60</v>
      </c>
      <c r="H3469" s="292">
        <v>0</v>
      </c>
      <c r="I3469" s="293" t="s">
        <v>9482</v>
      </c>
      <c r="J3469" s="293" t="s">
        <v>9483</v>
      </c>
      <c r="K3469" s="293" t="s">
        <v>4737</v>
      </c>
      <c r="L3469" s="293" t="s">
        <v>4840</v>
      </c>
      <c r="M3469" s="293" t="s">
        <v>13760</v>
      </c>
      <c r="N3469" s="293" t="s">
        <v>15536</v>
      </c>
      <c r="O3469" s="293" t="s">
        <v>18828</v>
      </c>
      <c r="P3469" s="293" t="s">
        <v>14136</v>
      </c>
      <c r="Q3469" s="293" t="s">
        <v>4741</v>
      </c>
    </row>
    <row r="3470" spans="1:17" x14ac:dyDescent="0.25">
      <c r="A3470" s="293" t="s">
        <v>15537</v>
      </c>
      <c r="B3470" s="293" t="s">
        <v>15538</v>
      </c>
      <c r="C3470" s="293" t="s">
        <v>15539</v>
      </c>
      <c r="D3470" s="293"/>
      <c r="E3470" s="293" t="s">
        <v>15150</v>
      </c>
      <c r="F3470" s="293"/>
      <c r="G3470" s="291">
        <v>60</v>
      </c>
      <c r="H3470" s="292">
        <v>0</v>
      </c>
      <c r="I3470" s="293" t="s">
        <v>9482</v>
      </c>
      <c r="J3470" s="293" t="s">
        <v>9483</v>
      </c>
      <c r="K3470" s="293" t="s">
        <v>4737</v>
      </c>
      <c r="L3470" s="293" t="s">
        <v>4840</v>
      </c>
      <c r="M3470" s="293" t="s">
        <v>4841</v>
      </c>
      <c r="N3470" s="293" t="s">
        <v>15540</v>
      </c>
      <c r="O3470" s="293" t="s">
        <v>18828</v>
      </c>
      <c r="P3470" s="293" t="s">
        <v>14136</v>
      </c>
      <c r="Q3470" s="293" t="s">
        <v>4741</v>
      </c>
    </row>
    <row r="3471" spans="1:17" x14ac:dyDescent="0.25">
      <c r="A3471" s="293" t="s">
        <v>15541</v>
      </c>
      <c r="B3471" s="293" t="s">
        <v>15542</v>
      </c>
      <c r="C3471" s="293" t="s">
        <v>15543</v>
      </c>
      <c r="D3471" s="293" t="s">
        <v>4750</v>
      </c>
      <c r="E3471" s="293" t="s">
        <v>15150</v>
      </c>
      <c r="F3471" s="293"/>
      <c r="G3471" s="291">
        <v>60</v>
      </c>
      <c r="H3471" s="292">
        <v>0</v>
      </c>
      <c r="I3471" s="293" t="s">
        <v>4838</v>
      </c>
      <c r="J3471" s="293" t="s">
        <v>4839</v>
      </c>
      <c r="K3471" s="293" t="s">
        <v>4737</v>
      </c>
      <c r="L3471" s="293" t="s">
        <v>4840</v>
      </c>
      <c r="M3471" s="293" t="s">
        <v>10975</v>
      </c>
      <c r="N3471" s="293"/>
      <c r="O3471" s="293" t="s">
        <v>18828</v>
      </c>
      <c r="P3471" s="293" t="s">
        <v>14136</v>
      </c>
      <c r="Q3471" s="293" t="s">
        <v>8502</v>
      </c>
    </row>
    <row r="3472" spans="1:17" x14ac:dyDescent="0.25">
      <c r="A3472" s="293" t="s">
        <v>15544</v>
      </c>
      <c r="B3472" s="293" t="s">
        <v>15545</v>
      </c>
      <c r="C3472" s="293" t="s">
        <v>15546</v>
      </c>
      <c r="D3472" s="293"/>
      <c r="E3472" s="293" t="s">
        <v>15150</v>
      </c>
      <c r="F3472" s="293"/>
      <c r="G3472" s="291">
        <v>60</v>
      </c>
      <c r="H3472" s="292">
        <v>0</v>
      </c>
      <c r="I3472" s="293" t="s">
        <v>9482</v>
      </c>
      <c r="J3472" s="293" t="s">
        <v>9483</v>
      </c>
      <c r="K3472" s="293" t="s">
        <v>4737</v>
      </c>
      <c r="L3472" s="293" t="s">
        <v>4840</v>
      </c>
      <c r="M3472" s="293" t="s">
        <v>13754</v>
      </c>
      <c r="N3472" s="293" t="s">
        <v>15547</v>
      </c>
      <c r="O3472" s="293" t="s">
        <v>18828</v>
      </c>
      <c r="P3472" s="293" t="s">
        <v>14136</v>
      </c>
      <c r="Q3472" s="293" t="s">
        <v>4741</v>
      </c>
    </row>
    <row r="3473" spans="1:17" x14ac:dyDescent="0.25">
      <c r="A3473" s="293" t="s">
        <v>15548</v>
      </c>
      <c r="B3473" s="293" t="s">
        <v>15549</v>
      </c>
      <c r="C3473" s="293" t="s">
        <v>15550</v>
      </c>
      <c r="D3473" s="293"/>
      <c r="E3473" s="293" t="s">
        <v>14138</v>
      </c>
      <c r="F3473" s="293" t="s">
        <v>4750</v>
      </c>
      <c r="G3473" s="291">
        <v>60</v>
      </c>
      <c r="H3473" s="292">
        <v>0</v>
      </c>
      <c r="I3473" s="293" t="s">
        <v>4788</v>
      </c>
      <c r="J3473" s="293" t="s">
        <v>4789</v>
      </c>
      <c r="K3473" s="293" t="s">
        <v>4737</v>
      </c>
      <c r="L3473" s="293" t="s">
        <v>4738</v>
      </c>
      <c r="M3473" s="293" t="s">
        <v>4880</v>
      </c>
      <c r="N3473" s="293"/>
      <c r="O3473" s="293" t="s">
        <v>18828</v>
      </c>
      <c r="P3473" s="293" t="s">
        <v>14136</v>
      </c>
      <c r="Q3473" s="293" t="s">
        <v>4741</v>
      </c>
    </row>
    <row r="3474" spans="1:17" x14ac:dyDescent="0.25">
      <c r="A3474" s="293" t="s">
        <v>15551</v>
      </c>
      <c r="B3474" s="293" t="s">
        <v>15552</v>
      </c>
      <c r="C3474" s="293" t="s">
        <v>15553</v>
      </c>
      <c r="D3474" s="293"/>
      <c r="E3474" s="293" t="s">
        <v>15150</v>
      </c>
      <c r="F3474" s="293"/>
      <c r="G3474" s="291">
        <v>60</v>
      </c>
      <c r="H3474" s="292">
        <v>0</v>
      </c>
      <c r="I3474" s="293" t="s">
        <v>9482</v>
      </c>
      <c r="J3474" s="293" t="s">
        <v>9483</v>
      </c>
      <c r="K3474" s="293" t="s">
        <v>4737</v>
      </c>
      <c r="L3474" s="293" t="s">
        <v>4840</v>
      </c>
      <c r="M3474" s="293" t="s">
        <v>13760</v>
      </c>
      <c r="N3474" s="293" t="s">
        <v>15554</v>
      </c>
      <c r="O3474" s="293" t="s">
        <v>18828</v>
      </c>
      <c r="P3474" s="293" t="s">
        <v>14136</v>
      </c>
      <c r="Q3474" s="293" t="s">
        <v>4741</v>
      </c>
    </row>
    <row r="3475" spans="1:17" x14ac:dyDescent="0.25">
      <c r="A3475" s="293" t="s">
        <v>15555</v>
      </c>
      <c r="B3475" s="293" t="s">
        <v>15556</v>
      </c>
      <c r="C3475" s="293" t="s">
        <v>15557</v>
      </c>
      <c r="D3475" s="293"/>
      <c r="E3475" s="293" t="s">
        <v>15150</v>
      </c>
      <c r="F3475" s="293"/>
      <c r="G3475" s="291">
        <v>60</v>
      </c>
      <c r="H3475" s="292">
        <v>0</v>
      </c>
      <c r="I3475" s="293" t="s">
        <v>4838</v>
      </c>
      <c r="J3475" s="293" t="s">
        <v>4839</v>
      </c>
      <c r="K3475" s="293" t="s">
        <v>4737</v>
      </c>
      <c r="L3475" s="293" t="s">
        <v>4840</v>
      </c>
      <c r="M3475" s="293" t="s">
        <v>9497</v>
      </c>
      <c r="N3475" s="293" t="s">
        <v>15314</v>
      </c>
      <c r="O3475" s="293" t="s">
        <v>18828</v>
      </c>
      <c r="P3475" s="293" t="s">
        <v>14136</v>
      </c>
      <c r="Q3475" s="293" t="s">
        <v>4741</v>
      </c>
    </row>
    <row r="3476" spans="1:17" x14ac:dyDescent="0.25">
      <c r="A3476" s="293" t="s">
        <v>15558</v>
      </c>
      <c r="B3476" s="293" t="s">
        <v>15559</v>
      </c>
      <c r="C3476" s="293" t="s">
        <v>15560</v>
      </c>
      <c r="D3476" s="293"/>
      <c r="E3476" s="293" t="s">
        <v>15150</v>
      </c>
      <c r="F3476" s="293"/>
      <c r="G3476" s="291">
        <v>60</v>
      </c>
      <c r="H3476" s="292">
        <v>0</v>
      </c>
      <c r="I3476" s="293" t="s">
        <v>4838</v>
      </c>
      <c r="J3476" s="293" t="s">
        <v>4839</v>
      </c>
      <c r="K3476" s="293" t="s">
        <v>4737</v>
      </c>
      <c r="L3476" s="293" t="s">
        <v>4840</v>
      </c>
      <c r="M3476" s="293" t="s">
        <v>5291</v>
      </c>
      <c r="N3476" s="293" t="s">
        <v>10698</v>
      </c>
      <c r="O3476" s="293" t="s">
        <v>18828</v>
      </c>
      <c r="P3476" s="293" t="s">
        <v>14136</v>
      </c>
      <c r="Q3476" s="293" t="s">
        <v>4741</v>
      </c>
    </row>
    <row r="3477" spans="1:17" x14ac:dyDescent="0.25">
      <c r="A3477" s="293" t="s">
        <v>15561</v>
      </c>
      <c r="B3477" s="293" t="s">
        <v>15562</v>
      </c>
      <c r="C3477" s="293" t="s">
        <v>15563</v>
      </c>
      <c r="D3477" s="293"/>
      <c r="E3477" s="293" t="s">
        <v>15150</v>
      </c>
      <c r="F3477" s="293"/>
      <c r="G3477" s="291">
        <v>60</v>
      </c>
      <c r="H3477" s="292">
        <v>0</v>
      </c>
      <c r="I3477" s="293" t="s">
        <v>9482</v>
      </c>
      <c r="J3477" s="293" t="s">
        <v>9483</v>
      </c>
      <c r="K3477" s="293" t="s">
        <v>4737</v>
      </c>
      <c r="L3477" s="293" t="s">
        <v>4840</v>
      </c>
      <c r="M3477" s="293" t="s">
        <v>13754</v>
      </c>
      <c r="N3477" s="293" t="s">
        <v>15564</v>
      </c>
      <c r="O3477" s="293" t="s">
        <v>18828</v>
      </c>
      <c r="P3477" s="293" t="s">
        <v>14136</v>
      </c>
      <c r="Q3477" s="293" t="s">
        <v>4741</v>
      </c>
    </row>
    <row r="3478" spans="1:17" x14ac:dyDescent="0.25">
      <c r="A3478" s="293" t="s">
        <v>15565</v>
      </c>
      <c r="B3478" s="293" t="s">
        <v>15566</v>
      </c>
      <c r="C3478" s="293" t="s">
        <v>15567</v>
      </c>
      <c r="D3478" s="293"/>
      <c r="E3478" s="293" t="s">
        <v>15150</v>
      </c>
      <c r="F3478" s="293"/>
      <c r="G3478" s="291">
        <v>60</v>
      </c>
      <c r="H3478" s="292">
        <v>0</v>
      </c>
      <c r="I3478" s="293" t="s">
        <v>9482</v>
      </c>
      <c r="J3478" s="293" t="s">
        <v>9483</v>
      </c>
      <c r="K3478" s="293" t="s">
        <v>4737</v>
      </c>
      <c r="L3478" s="293" t="s">
        <v>4840</v>
      </c>
      <c r="M3478" s="293" t="s">
        <v>8554</v>
      </c>
      <c r="N3478" s="293" t="s">
        <v>15568</v>
      </c>
      <c r="O3478" s="293" t="s">
        <v>18828</v>
      </c>
      <c r="P3478" s="293" t="s">
        <v>14136</v>
      </c>
      <c r="Q3478" s="293" t="s">
        <v>4741</v>
      </c>
    </row>
    <row r="3479" spans="1:17" x14ac:dyDescent="0.25">
      <c r="A3479" s="293" t="s">
        <v>15569</v>
      </c>
      <c r="B3479" s="293" t="s">
        <v>15570</v>
      </c>
      <c r="C3479" s="293" t="s">
        <v>15571</v>
      </c>
      <c r="D3479" s="293"/>
      <c r="E3479" s="293" t="s">
        <v>14138</v>
      </c>
      <c r="F3479" s="293" t="s">
        <v>4750</v>
      </c>
      <c r="G3479" s="291">
        <v>60</v>
      </c>
      <c r="H3479" s="292">
        <v>0</v>
      </c>
      <c r="I3479" s="293" t="s">
        <v>4816</v>
      </c>
      <c r="J3479" s="293" t="s">
        <v>4817</v>
      </c>
      <c r="K3479" s="293" t="s">
        <v>4737</v>
      </c>
      <c r="L3479" s="293" t="s">
        <v>4738</v>
      </c>
      <c r="M3479" s="293" t="s">
        <v>4739</v>
      </c>
      <c r="N3479" s="293" t="s">
        <v>15241</v>
      </c>
      <c r="O3479" s="293" t="s">
        <v>18828</v>
      </c>
      <c r="P3479" s="293" t="s">
        <v>14136</v>
      </c>
      <c r="Q3479" s="293" t="s">
        <v>4741</v>
      </c>
    </row>
    <row r="3480" spans="1:17" x14ac:dyDescent="0.25">
      <c r="A3480" s="293" t="s">
        <v>15572</v>
      </c>
      <c r="B3480" s="293" t="s">
        <v>15573</v>
      </c>
      <c r="C3480" s="293" t="s">
        <v>15574</v>
      </c>
      <c r="D3480" s="293" t="s">
        <v>4750</v>
      </c>
      <c r="E3480" s="293" t="s">
        <v>14158</v>
      </c>
      <c r="F3480" s="293"/>
      <c r="G3480" s="291">
        <v>60</v>
      </c>
      <c r="H3480" s="292">
        <v>0</v>
      </c>
      <c r="I3480" s="293" t="s">
        <v>4850</v>
      </c>
      <c r="J3480" s="293" t="s">
        <v>4851</v>
      </c>
      <c r="K3480" s="293" t="s">
        <v>4737</v>
      </c>
      <c r="L3480" s="293" t="s">
        <v>4840</v>
      </c>
      <c r="M3480" s="293" t="s">
        <v>5202</v>
      </c>
      <c r="N3480" s="293"/>
      <c r="O3480" s="293" t="s">
        <v>18828</v>
      </c>
      <c r="P3480" s="293" t="s">
        <v>14136</v>
      </c>
      <c r="Q3480" s="293" t="s">
        <v>8502</v>
      </c>
    </row>
    <row r="3481" spans="1:17" x14ac:dyDescent="0.25">
      <c r="A3481" s="293" t="s">
        <v>15575</v>
      </c>
      <c r="B3481" s="293" t="s">
        <v>15576</v>
      </c>
      <c r="C3481" s="293" t="s">
        <v>15577</v>
      </c>
      <c r="D3481" s="293"/>
      <c r="E3481" s="293" t="s">
        <v>15150</v>
      </c>
      <c r="F3481" s="293"/>
      <c r="G3481" s="291">
        <v>60</v>
      </c>
      <c r="H3481" s="292">
        <v>0</v>
      </c>
      <c r="I3481" s="293" t="s">
        <v>9482</v>
      </c>
      <c r="J3481" s="293" t="s">
        <v>9483</v>
      </c>
      <c r="K3481" s="293" t="s">
        <v>4737</v>
      </c>
      <c r="L3481" s="293" t="s">
        <v>4840</v>
      </c>
      <c r="M3481" s="293" t="s">
        <v>15509</v>
      </c>
      <c r="N3481" s="293" t="s">
        <v>15578</v>
      </c>
      <c r="O3481" s="293" t="s">
        <v>18828</v>
      </c>
      <c r="P3481" s="293" t="s">
        <v>14136</v>
      </c>
      <c r="Q3481" s="293" t="s">
        <v>4741</v>
      </c>
    </row>
    <row r="3482" spans="1:17" x14ac:dyDescent="0.25">
      <c r="A3482" s="293" t="s">
        <v>15579</v>
      </c>
      <c r="B3482" s="293" t="s">
        <v>15580</v>
      </c>
      <c r="C3482" s="293" t="s">
        <v>15581</v>
      </c>
      <c r="D3482" s="293" t="s">
        <v>4750</v>
      </c>
      <c r="E3482" s="293" t="s">
        <v>14158</v>
      </c>
      <c r="F3482" s="293"/>
      <c r="G3482" s="291">
        <v>60</v>
      </c>
      <c r="H3482" s="292">
        <v>0</v>
      </c>
      <c r="I3482" s="293" t="s">
        <v>9482</v>
      </c>
      <c r="J3482" s="293" t="s">
        <v>9483</v>
      </c>
      <c r="K3482" s="293" t="s">
        <v>4737</v>
      </c>
      <c r="L3482" s="293" t="s">
        <v>4840</v>
      </c>
      <c r="M3482" s="293" t="s">
        <v>5344</v>
      </c>
      <c r="N3482" s="293"/>
      <c r="O3482" s="293" t="s">
        <v>18828</v>
      </c>
      <c r="P3482" s="293" t="s">
        <v>14136</v>
      </c>
      <c r="Q3482" s="293" t="s">
        <v>8502</v>
      </c>
    </row>
    <row r="3483" spans="1:17" x14ac:dyDescent="0.25">
      <c r="A3483" s="293" t="s">
        <v>15582</v>
      </c>
      <c r="B3483" s="293" t="s">
        <v>15583</v>
      </c>
      <c r="C3483" s="293" t="s">
        <v>15376</v>
      </c>
      <c r="D3483" s="293"/>
      <c r="E3483" s="293" t="s">
        <v>15150</v>
      </c>
      <c r="F3483" s="293"/>
      <c r="G3483" s="291">
        <v>60</v>
      </c>
      <c r="H3483" s="292">
        <v>0</v>
      </c>
      <c r="I3483" s="293" t="s">
        <v>9482</v>
      </c>
      <c r="J3483" s="293" t="s">
        <v>9483</v>
      </c>
      <c r="K3483" s="293" t="s">
        <v>4737</v>
      </c>
      <c r="L3483" s="293" t="s">
        <v>4840</v>
      </c>
      <c r="M3483" s="293" t="s">
        <v>9234</v>
      </c>
      <c r="N3483" s="293" t="s">
        <v>15377</v>
      </c>
      <c r="O3483" s="293" t="s">
        <v>18828</v>
      </c>
      <c r="P3483" s="293" t="s">
        <v>14136</v>
      </c>
      <c r="Q3483" s="293" t="s">
        <v>4741</v>
      </c>
    </row>
    <row r="3484" spans="1:17" x14ac:dyDescent="0.25">
      <c r="A3484" s="293" t="s">
        <v>15584</v>
      </c>
      <c r="B3484" s="293" t="s">
        <v>15585</v>
      </c>
      <c r="C3484" s="293" t="s">
        <v>15586</v>
      </c>
      <c r="D3484" s="293"/>
      <c r="E3484" s="293" t="s">
        <v>15150</v>
      </c>
      <c r="F3484" s="293"/>
      <c r="G3484" s="291">
        <v>60</v>
      </c>
      <c r="H3484" s="292">
        <v>0</v>
      </c>
      <c r="I3484" s="293" t="s">
        <v>9482</v>
      </c>
      <c r="J3484" s="293" t="s">
        <v>9483</v>
      </c>
      <c r="K3484" s="293" t="s">
        <v>4737</v>
      </c>
      <c r="L3484" s="293" t="s">
        <v>4840</v>
      </c>
      <c r="M3484" s="293" t="s">
        <v>15517</v>
      </c>
      <c r="N3484" s="293" t="s">
        <v>15587</v>
      </c>
      <c r="O3484" s="293" t="s">
        <v>18828</v>
      </c>
      <c r="P3484" s="293" t="s">
        <v>14136</v>
      </c>
      <c r="Q3484" s="293" t="s">
        <v>4741</v>
      </c>
    </row>
    <row r="3485" spans="1:17" x14ac:dyDescent="0.25">
      <c r="A3485" s="293" t="s">
        <v>15588</v>
      </c>
      <c r="B3485" s="293" t="s">
        <v>15589</v>
      </c>
      <c r="C3485" s="293" t="s">
        <v>15590</v>
      </c>
      <c r="D3485" s="293"/>
      <c r="E3485" s="293" t="s">
        <v>15150</v>
      </c>
      <c r="F3485" s="293"/>
      <c r="G3485" s="291">
        <v>60</v>
      </c>
      <c r="H3485" s="292">
        <v>0</v>
      </c>
      <c r="I3485" s="293" t="s">
        <v>4850</v>
      </c>
      <c r="J3485" s="293" t="s">
        <v>4851</v>
      </c>
      <c r="K3485" s="293" t="s">
        <v>4737</v>
      </c>
      <c r="L3485" s="293" t="s">
        <v>4840</v>
      </c>
      <c r="M3485" s="293" t="s">
        <v>15497</v>
      </c>
      <c r="N3485" s="293" t="s">
        <v>15591</v>
      </c>
      <c r="O3485" s="293" t="s">
        <v>18828</v>
      </c>
      <c r="P3485" s="293" t="s">
        <v>14136</v>
      </c>
      <c r="Q3485" s="293" t="s">
        <v>4741</v>
      </c>
    </row>
    <row r="3486" spans="1:17" x14ac:dyDescent="0.25">
      <c r="A3486" s="293" t="s">
        <v>15592</v>
      </c>
      <c r="B3486" s="293" t="s">
        <v>15593</v>
      </c>
      <c r="C3486" s="293" t="s">
        <v>15594</v>
      </c>
      <c r="D3486" s="293"/>
      <c r="E3486" s="293" t="s">
        <v>15150</v>
      </c>
      <c r="F3486" s="293"/>
      <c r="G3486" s="291">
        <v>60</v>
      </c>
      <c r="H3486" s="292">
        <v>0</v>
      </c>
      <c r="I3486" s="293" t="s">
        <v>9482</v>
      </c>
      <c r="J3486" s="293" t="s">
        <v>9483</v>
      </c>
      <c r="K3486" s="293" t="s">
        <v>4737</v>
      </c>
      <c r="L3486" s="293" t="s">
        <v>4840</v>
      </c>
      <c r="M3486" s="293" t="s">
        <v>5344</v>
      </c>
      <c r="N3486" s="293" t="s">
        <v>15595</v>
      </c>
      <c r="O3486" s="293" t="s">
        <v>18828</v>
      </c>
      <c r="P3486" s="293" t="s">
        <v>14136</v>
      </c>
      <c r="Q3486" s="293" t="s">
        <v>4741</v>
      </c>
    </row>
    <row r="3487" spans="1:17" x14ac:dyDescent="0.25">
      <c r="A3487" s="293" t="s">
        <v>15596</v>
      </c>
      <c r="B3487" s="293" t="s">
        <v>15597</v>
      </c>
      <c r="C3487" s="293" t="s">
        <v>15598</v>
      </c>
      <c r="D3487" s="293" t="s">
        <v>4750</v>
      </c>
      <c r="E3487" s="293" t="s">
        <v>14158</v>
      </c>
      <c r="F3487" s="293"/>
      <c r="G3487" s="291">
        <v>60</v>
      </c>
      <c r="H3487" s="292">
        <v>0</v>
      </c>
      <c r="I3487" s="293" t="s">
        <v>4838</v>
      </c>
      <c r="J3487" s="293" t="s">
        <v>4839</v>
      </c>
      <c r="K3487" s="293" t="s">
        <v>4737</v>
      </c>
      <c r="L3487" s="293" t="s">
        <v>4840</v>
      </c>
      <c r="M3487" s="293" t="s">
        <v>5230</v>
      </c>
      <c r="N3487" s="293"/>
      <c r="O3487" s="293" t="s">
        <v>18828</v>
      </c>
      <c r="P3487" s="293" t="s">
        <v>14136</v>
      </c>
      <c r="Q3487" s="293" t="s">
        <v>8502</v>
      </c>
    </row>
    <row r="3488" spans="1:17" x14ac:dyDescent="0.25">
      <c r="A3488" s="293" t="s">
        <v>15599</v>
      </c>
      <c r="B3488" s="293" t="s">
        <v>15600</v>
      </c>
      <c r="C3488" s="293" t="s">
        <v>15601</v>
      </c>
      <c r="D3488" s="293" t="s">
        <v>4750</v>
      </c>
      <c r="E3488" s="293" t="s">
        <v>14158</v>
      </c>
      <c r="F3488" s="293"/>
      <c r="G3488" s="291">
        <v>60</v>
      </c>
      <c r="H3488" s="292">
        <v>0</v>
      </c>
      <c r="I3488" s="293" t="s">
        <v>9482</v>
      </c>
      <c r="J3488" s="293" t="s">
        <v>9483</v>
      </c>
      <c r="K3488" s="293" t="s">
        <v>4737</v>
      </c>
      <c r="L3488" s="293" t="s">
        <v>4840</v>
      </c>
      <c r="M3488" s="293" t="s">
        <v>5344</v>
      </c>
      <c r="N3488" s="293"/>
      <c r="O3488" s="293" t="s">
        <v>18828</v>
      </c>
      <c r="P3488" s="293" t="s">
        <v>14136</v>
      </c>
      <c r="Q3488" s="293" t="s">
        <v>8502</v>
      </c>
    </row>
    <row r="3489" spans="1:17" x14ac:dyDescent="0.25">
      <c r="A3489" s="293" t="s">
        <v>15602</v>
      </c>
      <c r="B3489" s="293" t="s">
        <v>15603</v>
      </c>
      <c r="C3489" s="293" t="s">
        <v>15604</v>
      </c>
      <c r="D3489" s="293" t="s">
        <v>4750</v>
      </c>
      <c r="E3489" s="293" t="s">
        <v>14158</v>
      </c>
      <c r="F3489" s="293"/>
      <c r="G3489" s="291">
        <v>60</v>
      </c>
      <c r="H3489" s="292">
        <v>0</v>
      </c>
      <c r="I3489" s="293" t="s">
        <v>4850</v>
      </c>
      <c r="J3489" s="293" t="s">
        <v>4851</v>
      </c>
      <c r="K3489" s="293" t="s">
        <v>4737</v>
      </c>
      <c r="L3489" s="293" t="s">
        <v>4840</v>
      </c>
      <c r="M3489" s="293" t="s">
        <v>5210</v>
      </c>
      <c r="N3489" s="293" t="s">
        <v>15605</v>
      </c>
      <c r="O3489" s="293" t="s">
        <v>18828</v>
      </c>
      <c r="P3489" s="293" t="s">
        <v>14136</v>
      </c>
      <c r="Q3489" s="293" t="s">
        <v>8502</v>
      </c>
    </row>
    <row r="3490" spans="1:17" x14ac:dyDescent="0.25">
      <c r="A3490" s="293" t="s">
        <v>15606</v>
      </c>
      <c r="B3490" s="293" t="s">
        <v>15607</v>
      </c>
      <c r="C3490" s="293" t="s">
        <v>15608</v>
      </c>
      <c r="D3490" s="293"/>
      <c r="E3490" s="293" t="s">
        <v>15150</v>
      </c>
      <c r="F3490" s="293"/>
      <c r="G3490" s="291">
        <v>60</v>
      </c>
      <c r="H3490" s="292">
        <v>0</v>
      </c>
      <c r="I3490" s="293" t="s">
        <v>9482</v>
      </c>
      <c r="J3490" s="293" t="s">
        <v>9483</v>
      </c>
      <c r="K3490" s="293" t="s">
        <v>4737</v>
      </c>
      <c r="L3490" s="293" t="s">
        <v>4840</v>
      </c>
      <c r="M3490" s="293" t="s">
        <v>9234</v>
      </c>
      <c r="N3490" s="293" t="s">
        <v>15609</v>
      </c>
      <c r="O3490" s="293" t="s">
        <v>18828</v>
      </c>
      <c r="P3490" s="293" t="s">
        <v>14136</v>
      </c>
      <c r="Q3490" s="293" t="s">
        <v>4741</v>
      </c>
    </row>
    <row r="3491" spans="1:17" x14ac:dyDescent="0.25">
      <c r="A3491" s="293" t="s">
        <v>15610</v>
      </c>
      <c r="B3491" s="293" t="s">
        <v>15611</v>
      </c>
      <c r="C3491" s="293" t="s">
        <v>15612</v>
      </c>
      <c r="D3491" s="293" t="s">
        <v>4750</v>
      </c>
      <c r="E3491" s="293" t="s">
        <v>14158</v>
      </c>
      <c r="F3491" s="293"/>
      <c r="G3491" s="291">
        <v>60</v>
      </c>
      <c r="H3491" s="292">
        <v>0</v>
      </c>
      <c r="I3491" s="293" t="s">
        <v>9482</v>
      </c>
      <c r="J3491" s="293" t="s">
        <v>9483</v>
      </c>
      <c r="K3491" s="293" t="s">
        <v>4737</v>
      </c>
      <c r="L3491" s="293" t="s">
        <v>4840</v>
      </c>
      <c r="M3491" s="293" t="s">
        <v>15509</v>
      </c>
      <c r="N3491" s="293"/>
      <c r="O3491" s="293" t="s">
        <v>18828</v>
      </c>
      <c r="P3491" s="293" t="s">
        <v>14136</v>
      </c>
      <c r="Q3491" s="293" t="s">
        <v>8502</v>
      </c>
    </row>
    <row r="3492" spans="1:17" x14ac:dyDescent="0.25">
      <c r="A3492" s="293" t="s">
        <v>15613</v>
      </c>
      <c r="B3492" s="293" t="s">
        <v>15614</v>
      </c>
      <c r="C3492" s="293" t="s">
        <v>15615</v>
      </c>
      <c r="D3492" s="293"/>
      <c r="E3492" s="293" t="s">
        <v>15150</v>
      </c>
      <c r="F3492" s="293"/>
      <c r="G3492" s="291">
        <v>60</v>
      </c>
      <c r="H3492" s="292">
        <v>0</v>
      </c>
      <c r="I3492" s="293" t="s">
        <v>4850</v>
      </c>
      <c r="J3492" s="293" t="s">
        <v>4851</v>
      </c>
      <c r="K3492" s="293" t="s">
        <v>4737</v>
      </c>
      <c r="L3492" s="293" t="s">
        <v>4840</v>
      </c>
      <c r="M3492" s="293" t="s">
        <v>15497</v>
      </c>
      <c r="N3492" s="293" t="s">
        <v>15616</v>
      </c>
      <c r="O3492" s="293" t="s">
        <v>18828</v>
      </c>
      <c r="P3492" s="293" t="s">
        <v>14136</v>
      </c>
      <c r="Q3492" s="293" t="s">
        <v>4741</v>
      </c>
    </row>
    <row r="3493" spans="1:17" x14ac:dyDescent="0.25">
      <c r="A3493" s="293" t="s">
        <v>15617</v>
      </c>
      <c r="B3493" s="293" t="s">
        <v>15618</v>
      </c>
      <c r="C3493" s="293" t="s">
        <v>15619</v>
      </c>
      <c r="D3493" s="293"/>
      <c r="E3493" s="293" t="s">
        <v>15150</v>
      </c>
      <c r="F3493" s="293"/>
      <c r="G3493" s="291">
        <v>60</v>
      </c>
      <c r="H3493" s="292">
        <v>0</v>
      </c>
      <c r="I3493" s="293" t="s">
        <v>4850</v>
      </c>
      <c r="J3493" s="293" t="s">
        <v>4851</v>
      </c>
      <c r="K3493" s="293" t="s">
        <v>4737</v>
      </c>
      <c r="L3493" s="293" t="s">
        <v>4840</v>
      </c>
      <c r="M3493" s="293" t="s">
        <v>11181</v>
      </c>
      <c r="N3493" s="293" t="s">
        <v>15620</v>
      </c>
      <c r="O3493" s="293" t="s">
        <v>18828</v>
      </c>
      <c r="P3493" s="293" t="s">
        <v>14136</v>
      </c>
      <c r="Q3493" s="293" t="s">
        <v>4741</v>
      </c>
    </row>
    <row r="3494" spans="1:17" x14ac:dyDescent="0.25">
      <c r="A3494" s="293" t="s">
        <v>15621</v>
      </c>
      <c r="B3494" s="293" t="s">
        <v>15622</v>
      </c>
      <c r="C3494" s="293" t="s">
        <v>15623</v>
      </c>
      <c r="D3494" s="293"/>
      <c r="E3494" s="293" t="s">
        <v>15150</v>
      </c>
      <c r="F3494" s="293"/>
      <c r="G3494" s="291">
        <v>60</v>
      </c>
      <c r="H3494" s="292">
        <v>0</v>
      </c>
      <c r="I3494" s="293" t="s">
        <v>4850</v>
      </c>
      <c r="J3494" s="293" t="s">
        <v>4851</v>
      </c>
      <c r="K3494" s="293" t="s">
        <v>4737</v>
      </c>
      <c r="L3494" s="293" t="s">
        <v>4840</v>
      </c>
      <c r="M3494" s="293" t="s">
        <v>5202</v>
      </c>
      <c r="N3494" s="293" t="s">
        <v>6138</v>
      </c>
      <c r="O3494" s="293" t="s">
        <v>18828</v>
      </c>
      <c r="P3494" s="293" t="s">
        <v>14136</v>
      </c>
      <c r="Q3494" s="293" t="s">
        <v>4741</v>
      </c>
    </row>
    <row r="3495" spans="1:17" x14ac:dyDescent="0.25">
      <c r="A3495" s="293" t="s">
        <v>15624</v>
      </c>
      <c r="B3495" s="293" t="s">
        <v>15625</v>
      </c>
      <c r="C3495" s="293" t="s">
        <v>15626</v>
      </c>
      <c r="D3495" s="293"/>
      <c r="E3495" s="293" t="s">
        <v>15150</v>
      </c>
      <c r="F3495" s="293"/>
      <c r="G3495" s="291">
        <v>60</v>
      </c>
      <c r="H3495" s="292">
        <v>0</v>
      </c>
      <c r="I3495" s="293" t="s">
        <v>4850</v>
      </c>
      <c r="J3495" s="293" t="s">
        <v>4851</v>
      </c>
      <c r="K3495" s="293" t="s">
        <v>4737</v>
      </c>
      <c r="L3495" s="293" t="s">
        <v>4840</v>
      </c>
      <c r="M3495" s="293" t="s">
        <v>15454</v>
      </c>
      <c r="N3495" s="293"/>
      <c r="O3495" s="293" t="s">
        <v>18828</v>
      </c>
      <c r="P3495" s="293" t="s">
        <v>14136</v>
      </c>
      <c r="Q3495" s="293" t="s">
        <v>4741</v>
      </c>
    </row>
    <row r="3496" spans="1:17" x14ac:dyDescent="0.25">
      <c r="A3496" s="293" t="s">
        <v>15627</v>
      </c>
      <c r="B3496" s="293" t="s">
        <v>15628</v>
      </c>
      <c r="C3496" s="293" t="s">
        <v>15629</v>
      </c>
      <c r="D3496" s="293"/>
      <c r="E3496" s="293" t="s">
        <v>15150</v>
      </c>
      <c r="F3496" s="293"/>
      <c r="G3496" s="291">
        <v>60</v>
      </c>
      <c r="H3496" s="292">
        <v>0</v>
      </c>
      <c r="I3496" s="293" t="s">
        <v>9482</v>
      </c>
      <c r="J3496" s="293" t="s">
        <v>9483</v>
      </c>
      <c r="K3496" s="293" t="s">
        <v>4737</v>
      </c>
      <c r="L3496" s="293" t="s">
        <v>4840</v>
      </c>
      <c r="M3496" s="293" t="s">
        <v>15517</v>
      </c>
      <c r="N3496" s="293" t="s">
        <v>15630</v>
      </c>
      <c r="O3496" s="293" t="s">
        <v>18828</v>
      </c>
      <c r="P3496" s="293" t="s">
        <v>14136</v>
      </c>
      <c r="Q3496" s="293" t="s">
        <v>4741</v>
      </c>
    </row>
    <row r="3497" spans="1:17" x14ac:dyDescent="0.25">
      <c r="A3497" s="293" t="s">
        <v>15631</v>
      </c>
      <c r="B3497" s="293" t="s">
        <v>15632</v>
      </c>
      <c r="C3497" s="293" t="s">
        <v>15633</v>
      </c>
      <c r="D3497" s="293"/>
      <c r="E3497" s="293" t="s">
        <v>15150</v>
      </c>
      <c r="F3497" s="293"/>
      <c r="G3497" s="291">
        <v>60</v>
      </c>
      <c r="H3497" s="292">
        <v>0</v>
      </c>
      <c r="I3497" s="293" t="s">
        <v>4850</v>
      </c>
      <c r="J3497" s="293" t="s">
        <v>4851</v>
      </c>
      <c r="K3497" s="293" t="s">
        <v>4737</v>
      </c>
      <c r="L3497" s="293" t="s">
        <v>4840</v>
      </c>
      <c r="M3497" s="293" t="s">
        <v>15497</v>
      </c>
      <c r="N3497" s="293" t="s">
        <v>15634</v>
      </c>
      <c r="O3497" s="293" t="s">
        <v>18828</v>
      </c>
      <c r="P3497" s="293" t="s">
        <v>14136</v>
      </c>
      <c r="Q3497" s="293" t="s">
        <v>4741</v>
      </c>
    </row>
    <row r="3498" spans="1:17" x14ac:dyDescent="0.25">
      <c r="A3498" s="293" t="s">
        <v>15635</v>
      </c>
      <c r="B3498" s="293" t="s">
        <v>15636</v>
      </c>
      <c r="C3498" s="293" t="s">
        <v>15637</v>
      </c>
      <c r="D3498" s="293"/>
      <c r="E3498" s="293" t="s">
        <v>15150</v>
      </c>
      <c r="F3498" s="293" t="s">
        <v>4750</v>
      </c>
      <c r="G3498" s="291">
        <v>60</v>
      </c>
      <c r="H3498" s="292">
        <v>0</v>
      </c>
      <c r="I3498" s="293" t="s">
        <v>4850</v>
      </c>
      <c r="J3498" s="293" t="s">
        <v>4851</v>
      </c>
      <c r="K3498" s="293" t="s">
        <v>4737</v>
      </c>
      <c r="L3498" s="293" t="s">
        <v>4840</v>
      </c>
      <c r="M3498" s="293" t="s">
        <v>15454</v>
      </c>
      <c r="N3498" s="293"/>
      <c r="O3498" s="293" t="s">
        <v>18828</v>
      </c>
      <c r="P3498" s="293" t="s">
        <v>14136</v>
      </c>
      <c r="Q3498" s="293" t="s">
        <v>4741</v>
      </c>
    </row>
    <row r="3499" spans="1:17" x14ac:dyDescent="0.25">
      <c r="A3499" s="293" t="s">
        <v>15638</v>
      </c>
      <c r="B3499" s="293" t="s">
        <v>15639</v>
      </c>
      <c r="C3499" s="293" t="s">
        <v>15640</v>
      </c>
      <c r="D3499" s="293"/>
      <c r="E3499" s="293" t="s">
        <v>15150</v>
      </c>
      <c r="F3499" s="293"/>
      <c r="G3499" s="291">
        <v>60</v>
      </c>
      <c r="H3499" s="292">
        <v>0</v>
      </c>
      <c r="I3499" s="293" t="s">
        <v>4850</v>
      </c>
      <c r="J3499" s="293" t="s">
        <v>4851</v>
      </c>
      <c r="K3499" s="293" t="s">
        <v>4737</v>
      </c>
      <c r="L3499" s="293" t="s">
        <v>4840</v>
      </c>
      <c r="M3499" s="293" t="s">
        <v>11181</v>
      </c>
      <c r="N3499" s="293" t="s">
        <v>15641</v>
      </c>
      <c r="O3499" s="293" t="s">
        <v>18828</v>
      </c>
      <c r="P3499" s="293" t="s">
        <v>14136</v>
      </c>
      <c r="Q3499" s="293" t="s">
        <v>4741</v>
      </c>
    </row>
    <row r="3500" spans="1:17" x14ac:dyDescent="0.25">
      <c r="A3500" s="293" t="s">
        <v>15642</v>
      </c>
      <c r="B3500" s="293" t="s">
        <v>15643</v>
      </c>
      <c r="C3500" s="293" t="s">
        <v>15644</v>
      </c>
      <c r="D3500" s="293" t="s">
        <v>4750</v>
      </c>
      <c r="E3500" s="293" t="s">
        <v>14158</v>
      </c>
      <c r="F3500" s="293"/>
      <c r="G3500" s="291">
        <v>60</v>
      </c>
      <c r="H3500" s="292">
        <v>0</v>
      </c>
      <c r="I3500" s="293" t="s">
        <v>4850</v>
      </c>
      <c r="J3500" s="293" t="s">
        <v>4851</v>
      </c>
      <c r="K3500" s="293" t="s">
        <v>4737</v>
      </c>
      <c r="L3500" s="293" t="s">
        <v>4840</v>
      </c>
      <c r="M3500" s="293" t="s">
        <v>5272</v>
      </c>
      <c r="N3500" s="293"/>
      <c r="O3500" s="293" t="s">
        <v>18828</v>
      </c>
      <c r="P3500" s="293" t="s">
        <v>14136</v>
      </c>
      <c r="Q3500" s="293" t="s">
        <v>8502</v>
      </c>
    </row>
    <row r="3501" spans="1:17" x14ac:dyDescent="0.25">
      <c r="A3501" s="293" t="s">
        <v>15645</v>
      </c>
      <c r="B3501" s="293" t="s">
        <v>15646</v>
      </c>
      <c r="C3501" s="293" t="s">
        <v>15647</v>
      </c>
      <c r="D3501" s="293"/>
      <c r="E3501" s="293" t="s">
        <v>14138</v>
      </c>
      <c r="F3501" s="293" t="s">
        <v>4750</v>
      </c>
      <c r="G3501" s="291">
        <v>60</v>
      </c>
      <c r="H3501" s="292">
        <v>0</v>
      </c>
      <c r="I3501" s="293" t="s">
        <v>4755</v>
      </c>
      <c r="J3501" s="293" t="s">
        <v>4756</v>
      </c>
      <c r="K3501" s="293" t="s">
        <v>4737</v>
      </c>
      <c r="L3501" s="293" t="s">
        <v>4738</v>
      </c>
      <c r="M3501" s="293" t="s">
        <v>4916</v>
      </c>
      <c r="N3501" s="293"/>
      <c r="O3501" s="293" t="s">
        <v>18828</v>
      </c>
      <c r="P3501" s="293" t="s">
        <v>14136</v>
      </c>
      <c r="Q3501" s="293" t="s">
        <v>4741</v>
      </c>
    </row>
    <row r="3502" spans="1:17" x14ac:dyDescent="0.25">
      <c r="A3502" s="293" t="s">
        <v>15648</v>
      </c>
      <c r="B3502" s="293" t="s">
        <v>15649</v>
      </c>
      <c r="C3502" s="293" t="s">
        <v>15650</v>
      </c>
      <c r="D3502" s="293"/>
      <c r="E3502" s="293" t="s">
        <v>14138</v>
      </c>
      <c r="F3502" s="293" t="s">
        <v>4750</v>
      </c>
      <c r="G3502" s="291">
        <v>60</v>
      </c>
      <c r="H3502" s="292">
        <v>0</v>
      </c>
      <c r="I3502" s="293" t="s">
        <v>4755</v>
      </c>
      <c r="J3502" s="293" t="s">
        <v>4756</v>
      </c>
      <c r="K3502" s="293" t="s">
        <v>4737</v>
      </c>
      <c r="L3502" s="293" t="s">
        <v>4738</v>
      </c>
      <c r="M3502" s="293" t="s">
        <v>4916</v>
      </c>
      <c r="N3502" s="293"/>
      <c r="O3502" s="293" t="s">
        <v>18828</v>
      </c>
      <c r="P3502" s="293" t="s">
        <v>14136</v>
      </c>
      <c r="Q3502" s="293" t="s">
        <v>4741</v>
      </c>
    </row>
    <row r="3503" spans="1:17" x14ac:dyDescent="0.25">
      <c r="A3503" s="293" t="s">
        <v>15651</v>
      </c>
      <c r="B3503" s="293" t="s">
        <v>15652</v>
      </c>
      <c r="C3503" s="293" t="s">
        <v>15653</v>
      </c>
      <c r="D3503" s="293"/>
      <c r="E3503" s="293" t="s">
        <v>14138</v>
      </c>
      <c r="F3503" s="293" t="s">
        <v>4750</v>
      </c>
      <c r="G3503" s="291">
        <v>60</v>
      </c>
      <c r="H3503" s="292">
        <v>0</v>
      </c>
      <c r="I3503" s="293" t="s">
        <v>4816</v>
      </c>
      <c r="J3503" s="293" t="s">
        <v>4817</v>
      </c>
      <c r="K3503" s="293" t="s">
        <v>4737</v>
      </c>
      <c r="L3503" s="293" t="s">
        <v>4738</v>
      </c>
      <c r="M3503" s="293" t="s">
        <v>6572</v>
      </c>
      <c r="N3503" s="293"/>
      <c r="O3503" s="293" t="s">
        <v>18828</v>
      </c>
      <c r="P3503" s="293" t="s">
        <v>14136</v>
      </c>
      <c r="Q3503" s="293" t="s">
        <v>4741</v>
      </c>
    </row>
    <row r="3504" spans="1:17" x14ac:dyDescent="0.25">
      <c r="A3504" s="293" t="s">
        <v>15654</v>
      </c>
      <c r="B3504" s="293" t="s">
        <v>15655</v>
      </c>
      <c r="C3504" s="293" t="s">
        <v>15656</v>
      </c>
      <c r="D3504" s="293" t="s">
        <v>4750</v>
      </c>
      <c r="E3504" s="293" t="s">
        <v>14158</v>
      </c>
      <c r="F3504" s="293"/>
      <c r="G3504" s="291">
        <v>60</v>
      </c>
      <c r="H3504" s="292">
        <v>0</v>
      </c>
      <c r="I3504" s="293" t="s">
        <v>9482</v>
      </c>
      <c r="J3504" s="293" t="s">
        <v>9483</v>
      </c>
      <c r="K3504" s="293" t="s">
        <v>4737</v>
      </c>
      <c r="L3504" s="293" t="s">
        <v>4840</v>
      </c>
      <c r="M3504" s="293" t="s">
        <v>5344</v>
      </c>
      <c r="N3504" s="293"/>
      <c r="O3504" s="293" t="s">
        <v>18828</v>
      </c>
      <c r="P3504" s="293" t="s">
        <v>14136</v>
      </c>
      <c r="Q3504" s="293" t="s">
        <v>8502</v>
      </c>
    </row>
    <row r="3505" spans="1:17" x14ac:dyDescent="0.25">
      <c r="A3505" s="293" t="s">
        <v>15657</v>
      </c>
      <c r="B3505" s="293" t="s">
        <v>15658</v>
      </c>
      <c r="C3505" s="293" t="s">
        <v>15659</v>
      </c>
      <c r="D3505" s="293" t="s">
        <v>4750</v>
      </c>
      <c r="E3505" s="293" t="s">
        <v>14158</v>
      </c>
      <c r="F3505" s="293"/>
      <c r="G3505" s="291">
        <v>60</v>
      </c>
      <c r="H3505" s="292">
        <v>0</v>
      </c>
      <c r="I3505" s="293" t="s">
        <v>4850</v>
      </c>
      <c r="J3505" s="293" t="s">
        <v>4851</v>
      </c>
      <c r="K3505" s="293" t="s">
        <v>4737</v>
      </c>
      <c r="L3505" s="293" t="s">
        <v>4840</v>
      </c>
      <c r="M3505" s="293" t="s">
        <v>14119</v>
      </c>
      <c r="N3505" s="293"/>
      <c r="O3505" s="293" t="s">
        <v>18828</v>
      </c>
      <c r="P3505" s="293" t="s">
        <v>14136</v>
      </c>
      <c r="Q3505" s="293" t="s">
        <v>8502</v>
      </c>
    </row>
    <row r="3506" spans="1:17" x14ac:dyDescent="0.25">
      <c r="A3506" s="293" t="s">
        <v>15660</v>
      </c>
      <c r="B3506" s="293" t="s">
        <v>15661</v>
      </c>
      <c r="C3506" s="293" t="s">
        <v>15662</v>
      </c>
      <c r="D3506" s="293" t="s">
        <v>4750</v>
      </c>
      <c r="E3506" s="293" t="s">
        <v>14158</v>
      </c>
      <c r="F3506" s="293"/>
      <c r="G3506" s="291">
        <v>60</v>
      </c>
      <c r="H3506" s="292">
        <v>0</v>
      </c>
      <c r="I3506" s="293" t="s">
        <v>4850</v>
      </c>
      <c r="J3506" s="293" t="s">
        <v>4851</v>
      </c>
      <c r="K3506" s="293" t="s">
        <v>4737</v>
      </c>
      <c r="L3506" s="293" t="s">
        <v>4840</v>
      </c>
      <c r="M3506" s="293" t="s">
        <v>15497</v>
      </c>
      <c r="N3506" s="293"/>
      <c r="O3506" s="293" t="s">
        <v>18828</v>
      </c>
      <c r="P3506" s="293" t="s">
        <v>14136</v>
      </c>
      <c r="Q3506" s="293" t="s">
        <v>8502</v>
      </c>
    </row>
    <row r="3507" spans="1:17" x14ac:dyDescent="0.25">
      <c r="A3507" s="293" t="s">
        <v>15663</v>
      </c>
      <c r="B3507" s="293" t="s">
        <v>15664</v>
      </c>
      <c r="C3507" s="293" t="s">
        <v>15665</v>
      </c>
      <c r="D3507" s="293"/>
      <c r="E3507" s="293" t="s">
        <v>14138</v>
      </c>
      <c r="F3507" s="293" t="s">
        <v>4750</v>
      </c>
      <c r="G3507" s="291">
        <v>60</v>
      </c>
      <c r="H3507" s="292">
        <v>0</v>
      </c>
      <c r="I3507" s="293" t="s">
        <v>4746</v>
      </c>
      <c r="J3507" s="293" t="s">
        <v>4747</v>
      </c>
      <c r="K3507" s="293" t="s">
        <v>4737</v>
      </c>
      <c r="L3507" s="293" t="s">
        <v>4738</v>
      </c>
      <c r="M3507" s="293" t="s">
        <v>6404</v>
      </c>
      <c r="N3507" s="293" t="s">
        <v>15666</v>
      </c>
      <c r="O3507" s="293" t="s">
        <v>18828</v>
      </c>
      <c r="P3507" s="293" t="s">
        <v>14136</v>
      </c>
      <c r="Q3507" s="293" t="s">
        <v>4741</v>
      </c>
    </row>
    <row r="3508" spans="1:17" x14ac:dyDescent="0.25">
      <c r="A3508" s="293" t="s">
        <v>15667</v>
      </c>
      <c r="B3508" s="293" t="s">
        <v>15668</v>
      </c>
      <c r="C3508" s="293" t="s">
        <v>15669</v>
      </c>
      <c r="D3508" s="293" t="s">
        <v>4750</v>
      </c>
      <c r="E3508" s="293" t="s">
        <v>14158</v>
      </c>
      <c r="F3508" s="293"/>
      <c r="G3508" s="291">
        <v>60</v>
      </c>
      <c r="H3508" s="292">
        <v>0</v>
      </c>
      <c r="I3508" s="293" t="s">
        <v>9482</v>
      </c>
      <c r="J3508" s="293" t="s">
        <v>9483</v>
      </c>
      <c r="K3508" s="293" t="s">
        <v>4737</v>
      </c>
      <c r="L3508" s="293" t="s">
        <v>4840</v>
      </c>
      <c r="M3508" s="293" t="s">
        <v>15517</v>
      </c>
      <c r="N3508" s="293"/>
      <c r="O3508" s="293" t="s">
        <v>18828</v>
      </c>
      <c r="P3508" s="293" t="s">
        <v>14136</v>
      </c>
      <c r="Q3508" s="293" t="s">
        <v>8502</v>
      </c>
    </row>
    <row r="3509" spans="1:17" x14ac:dyDescent="0.25">
      <c r="A3509" s="293" t="s">
        <v>15670</v>
      </c>
      <c r="B3509" s="293" t="s">
        <v>15671</v>
      </c>
      <c r="C3509" s="293" t="s">
        <v>15672</v>
      </c>
      <c r="D3509" s="293"/>
      <c r="E3509" s="293" t="s">
        <v>15150</v>
      </c>
      <c r="F3509" s="293" t="s">
        <v>4750</v>
      </c>
      <c r="G3509" s="291">
        <v>60</v>
      </c>
      <c r="H3509" s="292">
        <v>0</v>
      </c>
      <c r="I3509" s="293" t="s">
        <v>4850</v>
      </c>
      <c r="J3509" s="293" t="s">
        <v>4851</v>
      </c>
      <c r="K3509" s="293" t="s">
        <v>4737</v>
      </c>
      <c r="L3509" s="293" t="s">
        <v>4840</v>
      </c>
      <c r="M3509" s="293" t="s">
        <v>15454</v>
      </c>
      <c r="N3509" s="293"/>
      <c r="O3509" s="293" t="s">
        <v>18828</v>
      </c>
      <c r="P3509" s="293" t="s">
        <v>14136</v>
      </c>
      <c r="Q3509" s="293" t="s">
        <v>4741</v>
      </c>
    </row>
    <row r="3510" spans="1:17" x14ac:dyDescent="0.25">
      <c r="A3510" s="293" t="s">
        <v>15673</v>
      </c>
      <c r="B3510" s="293" t="s">
        <v>15674</v>
      </c>
      <c r="C3510" s="293" t="s">
        <v>15675</v>
      </c>
      <c r="D3510" s="293" t="s">
        <v>4750</v>
      </c>
      <c r="E3510" s="293" t="s">
        <v>14158</v>
      </c>
      <c r="F3510" s="293"/>
      <c r="G3510" s="291">
        <v>60</v>
      </c>
      <c r="H3510" s="292">
        <v>0</v>
      </c>
      <c r="I3510" s="293" t="s">
        <v>4838</v>
      </c>
      <c r="J3510" s="293" t="s">
        <v>4839</v>
      </c>
      <c r="K3510" s="293" t="s">
        <v>4737</v>
      </c>
      <c r="L3510" s="293" t="s">
        <v>4840</v>
      </c>
      <c r="M3510" s="293" t="s">
        <v>9497</v>
      </c>
      <c r="N3510" s="293"/>
      <c r="O3510" s="293" t="s">
        <v>18828</v>
      </c>
      <c r="P3510" s="293" t="s">
        <v>14136</v>
      </c>
      <c r="Q3510" s="293" t="s">
        <v>8502</v>
      </c>
    </row>
    <row r="3511" spans="1:17" x14ac:dyDescent="0.25">
      <c r="A3511" s="293" t="s">
        <v>15676</v>
      </c>
      <c r="B3511" s="293" t="s">
        <v>15677</v>
      </c>
      <c r="C3511" s="293" t="s">
        <v>15678</v>
      </c>
      <c r="D3511" s="293"/>
      <c r="E3511" s="293" t="s">
        <v>15150</v>
      </c>
      <c r="F3511" s="293"/>
      <c r="G3511" s="291">
        <v>60</v>
      </c>
      <c r="H3511" s="292">
        <v>0</v>
      </c>
      <c r="I3511" s="293" t="s">
        <v>4850</v>
      </c>
      <c r="J3511" s="293" t="s">
        <v>4851</v>
      </c>
      <c r="K3511" s="293" t="s">
        <v>4737</v>
      </c>
      <c r="L3511" s="293" t="s">
        <v>4840</v>
      </c>
      <c r="M3511" s="293" t="s">
        <v>5210</v>
      </c>
      <c r="N3511" s="293"/>
      <c r="O3511" s="293" t="s">
        <v>18828</v>
      </c>
      <c r="P3511" s="293" t="s">
        <v>14136</v>
      </c>
      <c r="Q3511" s="293" t="s">
        <v>4741</v>
      </c>
    </row>
    <row r="3512" spans="1:17" x14ac:dyDescent="0.25">
      <c r="A3512" s="293" t="s">
        <v>15679</v>
      </c>
      <c r="B3512" s="293" t="s">
        <v>15680</v>
      </c>
      <c r="C3512" s="293" t="s">
        <v>15681</v>
      </c>
      <c r="D3512" s="293" t="s">
        <v>4750</v>
      </c>
      <c r="E3512" s="293" t="s">
        <v>14158</v>
      </c>
      <c r="F3512" s="293"/>
      <c r="G3512" s="291">
        <v>60</v>
      </c>
      <c r="H3512" s="292">
        <v>0</v>
      </c>
      <c r="I3512" s="293" t="s">
        <v>4838</v>
      </c>
      <c r="J3512" s="293" t="s">
        <v>4839</v>
      </c>
      <c r="K3512" s="293" t="s">
        <v>4737</v>
      </c>
      <c r="L3512" s="293" t="s">
        <v>4840</v>
      </c>
      <c r="M3512" s="293" t="s">
        <v>10975</v>
      </c>
      <c r="N3512" s="293"/>
      <c r="O3512" s="293" t="s">
        <v>18828</v>
      </c>
      <c r="P3512" s="293" t="s">
        <v>14136</v>
      </c>
      <c r="Q3512" s="293" t="s">
        <v>8502</v>
      </c>
    </row>
    <row r="3513" spans="1:17" x14ac:dyDescent="0.25">
      <c r="A3513" s="293" t="s">
        <v>15682</v>
      </c>
      <c r="B3513" s="293" t="s">
        <v>15683</v>
      </c>
      <c r="C3513" s="293" t="s">
        <v>15684</v>
      </c>
      <c r="D3513" s="293"/>
      <c r="E3513" s="293" t="s">
        <v>15150</v>
      </c>
      <c r="F3513" s="293"/>
      <c r="G3513" s="291">
        <v>60</v>
      </c>
      <c r="H3513" s="292">
        <v>0</v>
      </c>
      <c r="I3513" s="293" t="s">
        <v>4838</v>
      </c>
      <c r="J3513" s="293" t="s">
        <v>4839</v>
      </c>
      <c r="K3513" s="293" t="s">
        <v>4737</v>
      </c>
      <c r="L3513" s="293" t="s">
        <v>4840</v>
      </c>
      <c r="M3513" s="293" t="s">
        <v>9497</v>
      </c>
      <c r="N3513" s="293" t="s">
        <v>15685</v>
      </c>
      <c r="O3513" s="293" t="s">
        <v>18828</v>
      </c>
      <c r="P3513" s="293" t="s">
        <v>14136</v>
      </c>
      <c r="Q3513" s="293" t="s">
        <v>4741</v>
      </c>
    </row>
    <row r="3514" spans="1:17" x14ac:dyDescent="0.25">
      <c r="A3514" s="293" t="s">
        <v>15686</v>
      </c>
      <c r="B3514" s="293" t="s">
        <v>15687</v>
      </c>
      <c r="C3514" s="293" t="s">
        <v>15688</v>
      </c>
      <c r="D3514" s="293"/>
      <c r="E3514" s="293" t="s">
        <v>15150</v>
      </c>
      <c r="F3514" s="293"/>
      <c r="G3514" s="291">
        <v>60</v>
      </c>
      <c r="H3514" s="292">
        <v>0</v>
      </c>
      <c r="I3514" s="293" t="s">
        <v>4838</v>
      </c>
      <c r="J3514" s="293" t="s">
        <v>4839</v>
      </c>
      <c r="K3514" s="293" t="s">
        <v>4737</v>
      </c>
      <c r="L3514" s="293" t="s">
        <v>4840</v>
      </c>
      <c r="M3514" s="293" t="s">
        <v>10975</v>
      </c>
      <c r="N3514" s="293" t="s">
        <v>15689</v>
      </c>
      <c r="O3514" s="293" t="s">
        <v>18828</v>
      </c>
      <c r="P3514" s="293" t="s">
        <v>14136</v>
      </c>
      <c r="Q3514" s="293" t="s">
        <v>4741</v>
      </c>
    </row>
    <row r="3515" spans="1:17" x14ac:dyDescent="0.25">
      <c r="A3515" s="293" t="s">
        <v>15690</v>
      </c>
      <c r="B3515" s="293" t="s">
        <v>15691</v>
      </c>
      <c r="C3515" s="293" t="s">
        <v>15692</v>
      </c>
      <c r="D3515" s="293"/>
      <c r="E3515" s="293" t="s">
        <v>15150</v>
      </c>
      <c r="F3515" s="293"/>
      <c r="G3515" s="291">
        <v>60</v>
      </c>
      <c r="H3515" s="292">
        <v>0</v>
      </c>
      <c r="I3515" s="293" t="s">
        <v>4838</v>
      </c>
      <c r="J3515" s="293" t="s">
        <v>4839</v>
      </c>
      <c r="K3515" s="293" t="s">
        <v>4737</v>
      </c>
      <c r="L3515" s="293" t="s">
        <v>4840</v>
      </c>
      <c r="M3515" s="293" t="s">
        <v>9497</v>
      </c>
      <c r="N3515" s="293" t="s">
        <v>15693</v>
      </c>
      <c r="O3515" s="293" t="s">
        <v>18828</v>
      </c>
      <c r="P3515" s="293" t="s">
        <v>14136</v>
      </c>
      <c r="Q3515" s="293" t="s">
        <v>4741</v>
      </c>
    </row>
    <row r="3516" spans="1:17" x14ac:dyDescent="0.25">
      <c r="A3516" s="293" t="s">
        <v>15694</v>
      </c>
      <c r="B3516" s="293" t="s">
        <v>15695</v>
      </c>
      <c r="C3516" s="293" t="s">
        <v>15696</v>
      </c>
      <c r="D3516" s="293"/>
      <c r="E3516" s="293" t="s">
        <v>15150</v>
      </c>
      <c r="F3516" s="293" t="s">
        <v>4750</v>
      </c>
      <c r="G3516" s="291">
        <v>60</v>
      </c>
      <c r="H3516" s="292">
        <v>0</v>
      </c>
      <c r="I3516" s="293" t="s">
        <v>4850</v>
      </c>
      <c r="J3516" s="293" t="s">
        <v>4851</v>
      </c>
      <c r="K3516" s="293" t="s">
        <v>4737</v>
      </c>
      <c r="L3516" s="293" t="s">
        <v>4840</v>
      </c>
      <c r="M3516" s="293" t="s">
        <v>5210</v>
      </c>
      <c r="N3516" s="293"/>
      <c r="O3516" s="293" t="s">
        <v>18828</v>
      </c>
      <c r="P3516" s="293" t="s">
        <v>14136</v>
      </c>
      <c r="Q3516" s="293" t="s">
        <v>4741</v>
      </c>
    </row>
    <row r="3517" spans="1:17" x14ac:dyDescent="0.25">
      <c r="A3517" s="293" t="s">
        <v>15697</v>
      </c>
      <c r="B3517" s="293" t="s">
        <v>15698</v>
      </c>
      <c r="C3517" s="293" t="s">
        <v>15699</v>
      </c>
      <c r="D3517" s="293" t="s">
        <v>4750</v>
      </c>
      <c r="E3517" s="293" t="s">
        <v>14158</v>
      </c>
      <c r="F3517" s="293"/>
      <c r="G3517" s="291">
        <v>60</v>
      </c>
      <c r="H3517" s="292">
        <v>0</v>
      </c>
      <c r="I3517" s="293" t="s">
        <v>9482</v>
      </c>
      <c r="J3517" s="293" t="s">
        <v>9483</v>
      </c>
      <c r="K3517" s="293" t="s">
        <v>4737</v>
      </c>
      <c r="L3517" s="293" t="s">
        <v>4840</v>
      </c>
      <c r="M3517" s="293" t="s">
        <v>6026</v>
      </c>
      <c r="N3517" s="293"/>
      <c r="O3517" s="293" t="s">
        <v>18828</v>
      </c>
      <c r="P3517" s="293" t="s">
        <v>14136</v>
      </c>
      <c r="Q3517" s="293" t="s">
        <v>8502</v>
      </c>
    </row>
    <row r="3518" spans="1:17" x14ac:dyDescent="0.25">
      <c r="A3518" s="293" t="s">
        <v>15700</v>
      </c>
      <c r="B3518" s="293" t="s">
        <v>15701</v>
      </c>
      <c r="C3518" s="293" t="s">
        <v>15702</v>
      </c>
      <c r="D3518" s="293"/>
      <c r="E3518" s="293" t="s">
        <v>15150</v>
      </c>
      <c r="F3518" s="293"/>
      <c r="G3518" s="291">
        <v>60</v>
      </c>
      <c r="H3518" s="292">
        <v>0</v>
      </c>
      <c r="I3518" s="293" t="s">
        <v>4838</v>
      </c>
      <c r="J3518" s="293" t="s">
        <v>4839</v>
      </c>
      <c r="K3518" s="293" t="s">
        <v>4737</v>
      </c>
      <c r="L3518" s="293" t="s">
        <v>4840</v>
      </c>
      <c r="M3518" s="293" t="s">
        <v>4909</v>
      </c>
      <c r="N3518" s="293"/>
      <c r="O3518" s="293" t="s">
        <v>18828</v>
      </c>
      <c r="P3518" s="293" t="s">
        <v>14136</v>
      </c>
      <c r="Q3518" s="293" t="s">
        <v>4741</v>
      </c>
    </row>
    <row r="3519" spans="1:17" x14ac:dyDescent="0.25">
      <c r="A3519" s="293" t="s">
        <v>15703</v>
      </c>
      <c r="B3519" s="293" t="s">
        <v>15704</v>
      </c>
      <c r="C3519" s="293" t="s">
        <v>15705</v>
      </c>
      <c r="D3519" s="293"/>
      <c r="E3519" s="293" t="s">
        <v>15150</v>
      </c>
      <c r="F3519" s="293"/>
      <c r="G3519" s="291">
        <v>60</v>
      </c>
      <c r="H3519" s="292">
        <v>0</v>
      </c>
      <c r="I3519" s="293" t="s">
        <v>9482</v>
      </c>
      <c r="J3519" s="293" t="s">
        <v>9483</v>
      </c>
      <c r="K3519" s="293" t="s">
        <v>4737</v>
      </c>
      <c r="L3519" s="293" t="s">
        <v>4840</v>
      </c>
      <c r="M3519" s="293" t="s">
        <v>9234</v>
      </c>
      <c r="N3519" s="293"/>
      <c r="O3519" s="293" t="s">
        <v>18828</v>
      </c>
      <c r="P3519" s="293" t="s">
        <v>14136</v>
      </c>
      <c r="Q3519" s="293" t="s">
        <v>4741</v>
      </c>
    </row>
    <row r="3520" spans="1:17" x14ac:dyDescent="0.25">
      <c r="A3520" s="293" t="s">
        <v>15706</v>
      </c>
      <c r="B3520" s="293" t="s">
        <v>15707</v>
      </c>
      <c r="C3520" s="293" t="s">
        <v>15708</v>
      </c>
      <c r="D3520" s="293"/>
      <c r="E3520" s="293" t="s">
        <v>15150</v>
      </c>
      <c r="F3520" s="293"/>
      <c r="G3520" s="291">
        <v>60</v>
      </c>
      <c r="H3520" s="292">
        <v>0</v>
      </c>
      <c r="I3520" s="293" t="s">
        <v>9482</v>
      </c>
      <c r="J3520" s="293" t="s">
        <v>9483</v>
      </c>
      <c r="K3520" s="293" t="s">
        <v>4737</v>
      </c>
      <c r="L3520" s="293" t="s">
        <v>4840</v>
      </c>
      <c r="M3520" s="293" t="s">
        <v>9234</v>
      </c>
      <c r="N3520" s="293" t="s">
        <v>15609</v>
      </c>
      <c r="O3520" s="293" t="s">
        <v>18828</v>
      </c>
      <c r="P3520" s="293" t="s">
        <v>14136</v>
      </c>
      <c r="Q3520" s="293" t="s">
        <v>4741</v>
      </c>
    </row>
    <row r="3521" spans="1:17" x14ac:dyDescent="0.25">
      <c r="A3521" s="293" t="s">
        <v>15709</v>
      </c>
      <c r="B3521" s="293" t="s">
        <v>15710</v>
      </c>
      <c r="C3521" s="293" t="s">
        <v>15711</v>
      </c>
      <c r="D3521" s="293"/>
      <c r="E3521" s="293" t="s">
        <v>15150</v>
      </c>
      <c r="F3521" s="293"/>
      <c r="G3521" s="291">
        <v>60</v>
      </c>
      <c r="H3521" s="292">
        <v>0</v>
      </c>
      <c r="I3521" s="293" t="s">
        <v>9482</v>
      </c>
      <c r="J3521" s="293" t="s">
        <v>9483</v>
      </c>
      <c r="K3521" s="293" t="s">
        <v>4737</v>
      </c>
      <c r="L3521" s="293" t="s">
        <v>4840</v>
      </c>
      <c r="M3521" s="293" t="s">
        <v>9234</v>
      </c>
      <c r="N3521" s="293"/>
      <c r="O3521" s="293" t="s">
        <v>18828</v>
      </c>
      <c r="P3521" s="293" t="s">
        <v>14136</v>
      </c>
      <c r="Q3521" s="293" t="s">
        <v>4741</v>
      </c>
    </row>
    <row r="3522" spans="1:17" x14ac:dyDescent="0.25">
      <c r="A3522" s="293" t="s">
        <v>15712</v>
      </c>
      <c r="B3522" s="293" t="s">
        <v>15713</v>
      </c>
      <c r="C3522" s="293" t="s">
        <v>15714</v>
      </c>
      <c r="D3522" s="293"/>
      <c r="E3522" s="293" t="s">
        <v>15150</v>
      </c>
      <c r="F3522" s="293"/>
      <c r="G3522" s="291">
        <v>60</v>
      </c>
      <c r="H3522" s="292">
        <v>0</v>
      </c>
      <c r="I3522" s="293" t="s">
        <v>4838</v>
      </c>
      <c r="J3522" s="293" t="s">
        <v>4839</v>
      </c>
      <c r="K3522" s="293" t="s">
        <v>4737</v>
      </c>
      <c r="L3522" s="293" t="s">
        <v>4840</v>
      </c>
      <c r="M3522" s="293" t="s">
        <v>10975</v>
      </c>
      <c r="N3522" s="293" t="s">
        <v>15715</v>
      </c>
      <c r="O3522" s="293" t="s">
        <v>18828</v>
      </c>
      <c r="P3522" s="293" t="s">
        <v>14136</v>
      </c>
      <c r="Q3522" s="293" t="s">
        <v>4741</v>
      </c>
    </row>
    <row r="3523" spans="1:17" x14ac:dyDescent="0.25">
      <c r="A3523" s="293" t="s">
        <v>15716</v>
      </c>
      <c r="B3523" s="293" t="s">
        <v>15717</v>
      </c>
      <c r="C3523" s="293" t="s">
        <v>15718</v>
      </c>
      <c r="D3523" s="293"/>
      <c r="E3523" s="293" t="s">
        <v>14138</v>
      </c>
      <c r="F3523" s="293" t="s">
        <v>4750</v>
      </c>
      <c r="G3523" s="291">
        <v>60</v>
      </c>
      <c r="H3523" s="292">
        <v>0</v>
      </c>
      <c r="I3523" s="293" t="s">
        <v>4816</v>
      </c>
      <c r="J3523" s="293" t="s">
        <v>4817</v>
      </c>
      <c r="K3523" s="293" t="s">
        <v>4737</v>
      </c>
      <c r="L3523" s="293" t="s">
        <v>4738</v>
      </c>
      <c r="M3523" s="293" t="s">
        <v>4818</v>
      </c>
      <c r="N3523" s="293"/>
      <c r="O3523" s="293" t="s">
        <v>18828</v>
      </c>
      <c r="P3523" s="293" t="s">
        <v>14136</v>
      </c>
      <c r="Q3523" s="293" t="s">
        <v>4741</v>
      </c>
    </row>
    <row r="3524" spans="1:17" x14ac:dyDescent="0.25">
      <c r="A3524" s="293" t="s">
        <v>15719</v>
      </c>
      <c r="B3524" s="293" t="s">
        <v>15720</v>
      </c>
      <c r="C3524" s="293" t="s">
        <v>15721</v>
      </c>
      <c r="D3524" s="293" t="s">
        <v>4750</v>
      </c>
      <c r="E3524" s="293" t="s">
        <v>14158</v>
      </c>
      <c r="F3524" s="293"/>
      <c r="G3524" s="291">
        <v>60</v>
      </c>
      <c r="H3524" s="292">
        <v>0</v>
      </c>
      <c r="I3524" s="293" t="s">
        <v>4838</v>
      </c>
      <c r="J3524" s="293" t="s">
        <v>4839</v>
      </c>
      <c r="K3524" s="293" t="s">
        <v>4737</v>
      </c>
      <c r="L3524" s="293" t="s">
        <v>4840</v>
      </c>
      <c r="M3524" s="293" t="s">
        <v>9497</v>
      </c>
      <c r="N3524" s="293"/>
      <c r="O3524" s="293" t="s">
        <v>18828</v>
      </c>
      <c r="P3524" s="293" t="s">
        <v>14136</v>
      </c>
      <c r="Q3524" s="293" t="s">
        <v>8502</v>
      </c>
    </row>
    <row r="3525" spans="1:17" x14ac:dyDescent="0.25">
      <c r="A3525" s="293" t="s">
        <v>15722</v>
      </c>
      <c r="B3525" s="293" t="s">
        <v>15723</v>
      </c>
      <c r="C3525" s="293" t="s">
        <v>15724</v>
      </c>
      <c r="D3525" s="293" t="s">
        <v>4750</v>
      </c>
      <c r="E3525" s="293" t="s">
        <v>14158</v>
      </c>
      <c r="F3525" s="293"/>
      <c r="G3525" s="291">
        <v>60</v>
      </c>
      <c r="H3525" s="292">
        <v>0</v>
      </c>
      <c r="I3525" s="293" t="s">
        <v>4838</v>
      </c>
      <c r="J3525" s="293" t="s">
        <v>4839</v>
      </c>
      <c r="K3525" s="293" t="s">
        <v>4737</v>
      </c>
      <c r="L3525" s="293" t="s">
        <v>4840</v>
      </c>
      <c r="M3525" s="293" t="s">
        <v>9497</v>
      </c>
      <c r="N3525" s="293"/>
      <c r="O3525" s="293" t="s">
        <v>18828</v>
      </c>
      <c r="P3525" s="293" t="s">
        <v>14136</v>
      </c>
      <c r="Q3525" s="293" t="s">
        <v>8502</v>
      </c>
    </row>
    <row r="3526" spans="1:17" x14ac:dyDescent="0.25">
      <c r="A3526" s="293" t="s">
        <v>15725</v>
      </c>
      <c r="B3526" s="293" t="s">
        <v>15726</v>
      </c>
      <c r="C3526" s="293" t="s">
        <v>15727</v>
      </c>
      <c r="D3526" s="293"/>
      <c r="E3526" s="293" t="s">
        <v>14368</v>
      </c>
      <c r="F3526" s="293"/>
      <c r="G3526" s="291">
        <v>60</v>
      </c>
      <c r="H3526" s="292">
        <v>0</v>
      </c>
      <c r="I3526" s="293" t="s">
        <v>4755</v>
      </c>
      <c r="J3526" s="293" t="s">
        <v>4756</v>
      </c>
      <c r="K3526" s="293" t="s">
        <v>4737</v>
      </c>
      <c r="L3526" s="293" t="s">
        <v>4738</v>
      </c>
      <c r="M3526" s="293" t="s">
        <v>4934</v>
      </c>
      <c r="N3526" s="293"/>
      <c r="O3526" s="293" t="s">
        <v>18828</v>
      </c>
      <c r="P3526" s="293" t="s">
        <v>14136</v>
      </c>
      <c r="Q3526" s="293" t="s">
        <v>4741</v>
      </c>
    </row>
    <row r="3527" spans="1:17" x14ac:dyDescent="0.25">
      <c r="A3527" s="293" t="s">
        <v>15728</v>
      </c>
      <c r="B3527" s="293" t="s">
        <v>15729</v>
      </c>
      <c r="C3527" s="293" t="s">
        <v>15730</v>
      </c>
      <c r="D3527" s="293"/>
      <c r="E3527" s="293" t="s">
        <v>14138</v>
      </c>
      <c r="F3527" s="293" t="s">
        <v>4750</v>
      </c>
      <c r="G3527" s="291">
        <v>60</v>
      </c>
      <c r="H3527" s="292">
        <v>0</v>
      </c>
      <c r="I3527" s="293" t="s">
        <v>4788</v>
      </c>
      <c r="J3527" s="293" t="s">
        <v>4789</v>
      </c>
      <c r="K3527" s="293" t="s">
        <v>4737</v>
      </c>
      <c r="L3527" s="293" t="s">
        <v>4738</v>
      </c>
      <c r="M3527" s="293" t="s">
        <v>4824</v>
      </c>
      <c r="N3527" s="293"/>
      <c r="O3527" s="293" t="s">
        <v>18828</v>
      </c>
      <c r="P3527" s="293" t="s">
        <v>14136</v>
      </c>
      <c r="Q3527" s="293" t="s">
        <v>4741</v>
      </c>
    </row>
    <row r="3528" spans="1:17" x14ac:dyDescent="0.25">
      <c r="A3528" s="293" t="s">
        <v>15731</v>
      </c>
      <c r="B3528" s="293" t="s">
        <v>15732</v>
      </c>
      <c r="C3528" s="293" t="s">
        <v>15733</v>
      </c>
      <c r="D3528" s="293" t="s">
        <v>4750</v>
      </c>
      <c r="E3528" s="293" t="s">
        <v>14158</v>
      </c>
      <c r="F3528" s="293"/>
      <c r="G3528" s="291">
        <v>60</v>
      </c>
      <c r="H3528" s="292">
        <v>0</v>
      </c>
      <c r="I3528" s="293" t="s">
        <v>4838</v>
      </c>
      <c r="J3528" s="293" t="s">
        <v>4839</v>
      </c>
      <c r="K3528" s="293" t="s">
        <v>4737</v>
      </c>
      <c r="L3528" s="293" t="s">
        <v>4840</v>
      </c>
      <c r="M3528" s="293" t="s">
        <v>9497</v>
      </c>
      <c r="N3528" s="293"/>
      <c r="O3528" s="293" t="s">
        <v>18828</v>
      </c>
      <c r="P3528" s="293" t="s">
        <v>14136</v>
      </c>
      <c r="Q3528" s="293" t="s">
        <v>8502</v>
      </c>
    </row>
    <row r="3529" spans="1:17" x14ac:dyDescent="0.25">
      <c r="A3529" s="293" t="s">
        <v>15734</v>
      </c>
      <c r="B3529" s="293" t="s">
        <v>15735</v>
      </c>
      <c r="C3529" s="293" t="s">
        <v>15736</v>
      </c>
      <c r="D3529" s="293" t="s">
        <v>4750</v>
      </c>
      <c r="E3529" s="293" t="s">
        <v>14158</v>
      </c>
      <c r="F3529" s="293"/>
      <c r="G3529" s="291">
        <v>60</v>
      </c>
      <c r="H3529" s="292">
        <v>0</v>
      </c>
      <c r="I3529" s="293" t="s">
        <v>4838</v>
      </c>
      <c r="J3529" s="293" t="s">
        <v>4839</v>
      </c>
      <c r="K3529" s="293" t="s">
        <v>4737</v>
      </c>
      <c r="L3529" s="293" t="s">
        <v>4840</v>
      </c>
      <c r="M3529" s="293" t="s">
        <v>5166</v>
      </c>
      <c r="N3529" s="293"/>
      <c r="O3529" s="293" t="s">
        <v>18828</v>
      </c>
      <c r="P3529" s="293" t="s">
        <v>14136</v>
      </c>
      <c r="Q3529" s="293" t="s">
        <v>8502</v>
      </c>
    </row>
    <row r="3530" spans="1:17" x14ac:dyDescent="0.25">
      <c r="A3530" s="293" t="s">
        <v>15737</v>
      </c>
      <c r="B3530" s="293" t="s">
        <v>15738</v>
      </c>
      <c r="C3530" s="293" t="s">
        <v>15739</v>
      </c>
      <c r="D3530" s="293"/>
      <c r="E3530" s="293" t="s">
        <v>15150</v>
      </c>
      <c r="F3530" s="293"/>
      <c r="G3530" s="291">
        <v>60</v>
      </c>
      <c r="H3530" s="292">
        <v>0</v>
      </c>
      <c r="I3530" s="293" t="s">
        <v>4838</v>
      </c>
      <c r="J3530" s="293" t="s">
        <v>4839</v>
      </c>
      <c r="K3530" s="293" t="s">
        <v>4737</v>
      </c>
      <c r="L3530" s="293" t="s">
        <v>4840</v>
      </c>
      <c r="M3530" s="293" t="s">
        <v>5230</v>
      </c>
      <c r="N3530" s="293" t="s">
        <v>8593</v>
      </c>
      <c r="O3530" s="293" t="s">
        <v>18828</v>
      </c>
      <c r="P3530" s="293" t="s">
        <v>14136</v>
      </c>
      <c r="Q3530" s="293" t="s">
        <v>4741</v>
      </c>
    </row>
    <row r="3531" spans="1:17" x14ac:dyDescent="0.25">
      <c r="A3531" s="293" t="s">
        <v>15740</v>
      </c>
      <c r="B3531" s="293" t="s">
        <v>15741</v>
      </c>
      <c r="C3531" s="293" t="s">
        <v>15742</v>
      </c>
      <c r="D3531" s="293" t="s">
        <v>4750</v>
      </c>
      <c r="E3531" s="293" t="s">
        <v>14158</v>
      </c>
      <c r="F3531" s="293"/>
      <c r="G3531" s="291">
        <v>60</v>
      </c>
      <c r="H3531" s="292">
        <v>0</v>
      </c>
      <c r="I3531" s="293" t="s">
        <v>9482</v>
      </c>
      <c r="J3531" s="293" t="s">
        <v>9483</v>
      </c>
      <c r="K3531" s="293" t="s">
        <v>4737</v>
      </c>
      <c r="L3531" s="293" t="s">
        <v>4840</v>
      </c>
      <c r="M3531" s="293" t="s">
        <v>6026</v>
      </c>
      <c r="N3531" s="293"/>
      <c r="O3531" s="293" t="s">
        <v>18828</v>
      </c>
      <c r="P3531" s="293" t="s">
        <v>14136</v>
      </c>
      <c r="Q3531" s="293" t="s">
        <v>8502</v>
      </c>
    </row>
    <row r="3532" spans="1:17" x14ac:dyDescent="0.25">
      <c r="A3532" s="293" t="s">
        <v>15743</v>
      </c>
      <c r="B3532" s="293" t="s">
        <v>15744</v>
      </c>
      <c r="C3532" s="293" t="s">
        <v>15745</v>
      </c>
      <c r="D3532" s="293" t="s">
        <v>4750</v>
      </c>
      <c r="E3532" s="293" t="s">
        <v>14158</v>
      </c>
      <c r="F3532" s="293"/>
      <c r="G3532" s="291">
        <v>60</v>
      </c>
      <c r="H3532" s="292">
        <v>0</v>
      </c>
      <c r="I3532" s="293" t="s">
        <v>9482</v>
      </c>
      <c r="J3532" s="293" t="s">
        <v>9483</v>
      </c>
      <c r="K3532" s="293" t="s">
        <v>4737</v>
      </c>
      <c r="L3532" s="293" t="s">
        <v>4840</v>
      </c>
      <c r="M3532" s="293" t="s">
        <v>15517</v>
      </c>
      <c r="N3532" s="293"/>
      <c r="O3532" s="293" t="s">
        <v>18828</v>
      </c>
      <c r="P3532" s="293" t="s">
        <v>14136</v>
      </c>
      <c r="Q3532" s="293" t="s">
        <v>8502</v>
      </c>
    </row>
    <row r="3533" spans="1:17" x14ac:dyDescent="0.25">
      <c r="A3533" s="293" t="s">
        <v>15746</v>
      </c>
      <c r="B3533" s="293" t="s">
        <v>15747</v>
      </c>
      <c r="C3533" s="293" t="s">
        <v>15748</v>
      </c>
      <c r="D3533" s="293"/>
      <c r="E3533" s="293" t="s">
        <v>15150</v>
      </c>
      <c r="F3533" s="293" t="s">
        <v>4750</v>
      </c>
      <c r="G3533" s="291">
        <v>60</v>
      </c>
      <c r="H3533" s="292">
        <v>0</v>
      </c>
      <c r="I3533" s="293" t="s">
        <v>4838</v>
      </c>
      <c r="J3533" s="293" t="s">
        <v>4839</v>
      </c>
      <c r="K3533" s="293" t="s">
        <v>4737</v>
      </c>
      <c r="L3533" s="293" t="s">
        <v>4840</v>
      </c>
      <c r="M3533" s="293" t="s">
        <v>4909</v>
      </c>
      <c r="N3533" s="293"/>
      <c r="O3533" s="293" t="s">
        <v>18828</v>
      </c>
      <c r="P3533" s="293" t="s">
        <v>14136</v>
      </c>
      <c r="Q3533" s="293" t="s">
        <v>4741</v>
      </c>
    </row>
    <row r="3534" spans="1:17" x14ac:dyDescent="0.25">
      <c r="A3534" s="293" t="s">
        <v>15749</v>
      </c>
      <c r="B3534" s="293" t="s">
        <v>15750</v>
      </c>
      <c r="C3534" s="293" t="s">
        <v>15751</v>
      </c>
      <c r="D3534" s="293"/>
      <c r="E3534" s="293" t="s">
        <v>15150</v>
      </c>
      <c r="F3534" s="293"/>
      <c r="G3534" s="291">
        <v>60</v>
      </c>
      <c r="H3534" s="292">
        <v>0</v>
      </c>
      <c r="I3534" s="293" t="s">
        <v>4838</v>
      </c>
      <c r="J3534" s="293" t="s">
        <v>4839</v>
      </c>
      <c r="K3534" s="293" t="s">
        <v>4737</v>
      </c>
      <c r="L3534" s="293" t="s">
        <v>4840</v>
      </c>
      <c r="M3534" s="293" t="s">
        <v>10975</v>
      </c>
      <c r="N3534" s="293" t="s">
        <v>15752</v>
      </c>
      <c r="O3534" s="293" t="s">
        <v>18828</v>
      </c>
      <c r="P3534" s="293" t="s">
        <v>14136</v>
      </c>
      <c r="Q3534" s="293" t="s">
        <v>4741</v>
      </c>
    </row>
    <row r="3535" spans="1:17" x14ac:dyDescent="0.25">
      <c r="A3535" s="293" t="s">
        <v>15753</v>
      </c>
      <c r="B3535" s="293" t="s">
        <v>15754</v>
      </c>
      <c r="C3535" s="293" t="s">
        <v>15755</v>
      </c>
      <c r="D3535" s="293" t="s">
        <v>4750</v>
      </c>
      <c r="E3535" s="293" t="s">
        <v>14158</v>
      </c>
      <c r="F3535" s="293"/>
      <c r="G3535" s="291">
        <v>60</v>
      </c>
      <c r="H3535" s="292">
        <v>0</v>
      </c>
      <c r="I3535" s="293" t="s">
        <v>9482</v>
      </c>
      <c r="J3535" s="293" t="s">
        <v>9483</v>
      </c>
      <c r="K3535" s="293" t="s">
        <v>4737</v>
      </c>
      <c r="L3535" s="293" t="s">
        <v>4840</v>
      </c>
      <c r="M3535" s="293" t="s">
        <v>5220</v>
      </c>
      <c r="N3535" s="293"/>
      <c r="O3535" s="293" t="s">
        <v>18828</v>
      </c>
      <c r="P3535" s="293" t="s">
        <v>14136</v>
      </c>
      <c r="Q3535" s="293" t="s">
        <v>8502</v>
      </c>
    </row>
    <row r="3536" spans="1:17" x14ac:dyDescent="0.25">
      <c r="A3536" s="293" t="s">
        <v>15756</v>
      </c>
      <c r="B3536" s="293" t="s">
        <v>15757</v>
      </c>
      <c r="C3536" s="293" t="s">
        <v>15758</v>
      </c>
      <c r="D3536" s="293" t="s">
        <v>4750</v>
      </c>
      <c r="E3536" s="293" t="s">
        <v>14158</v>
      </c>
      <c r="F3536" s="293"/>
      <c r="G3536" s="291">
        <v>60</v>
      </c>
      <c r="H3536" s="292">
        <v>0</v>
      </c>
      <c r="I3536" s="293" t="s">
        <v>4838</v>
      </c>
      <c r="J3536" s="293" t="s">
        <v>4839</v>
      </c>
      <c r="K3536" s="293" t="s">
        <v>4737</v>
      </c>
      <c r="L3536" s="293" t="s">
        <v>4840</v>
      </c>
      <c r="M3536" s="293" t="s">
        <v>9497</v>
      </c>
      <c r="N3536" s="293"/>
      <c r="O3536" s="293" t="s">
        <v>18828</v>
      </c>
      <c r="P3536" s="293" t="s">
        <v>14136</v>
      </c>
      <c r="Q3536" s="293" t="s">
        <v>8502</v>
      </c>
    </row>
    <row r="3537" spans="1:17" x14ac:dyDescent="0.25">
      <c r="A3537" s="293" t="s">
        <v>15759</v>
      </c>
      <c r="B3537" s="293" t="s">
        <v>15760</v>
      </c>
      <c r="C3537" s="293" t="s">
        <v>15761</v>
      </c>
      <c r="D3537" s="293"/>
      <c r="E3537" s="293" t="s">
        <v>15150</v>
      </c>
      <c r="F3537" s="293"/>
      <c r="G3537" s="291">
        <v>60</v>
      </c>
      <c r="H3537" s="292">
        <v>0</v>
      </c>
      <c r="I3537" s="293" t="s">
        <v>4838</v>
      </c>
      <c r="J3537" s="293" t="s">
        <v>4839</v>
      </c>
      <c r="K3537" s="293" t="s">
        <v>4737</v>
      </c>
      <c r="L3537" s="293" t="s">
        <v>4840</v>
      </c>
      <c r="M3537" s="293" t="s">
        <v>10975</v>
      </c>
      <c r="N3537" s="293" t="s">
        <v>15762</v>
      </c>
      <c r="O3537" s="293" t="s">
        <v>18828</v>
      </c>
      <c r="P3537" s="293" t="s">
        <v>14136</v>
      </c>
      <c r="Q3537" s="293" t="s">
        <v>4741</v>
      </c>
    </row>
    <row r="3538" spans="1:17" x14ac:dyDescent="0.25">
      <c r="A3538" s="293" t="s">
        <v>15763</v>
      </c>
      <c r="B3538" s="293" t="s">
        <v>15764</v>
      </c>
      <c r="C3538" s="293" t="s">
        <v>15765</v>
      </c>
      <c r="D3538" s="293" t="s">
        <v>4750</v>
      </c>
      <c r="E3538" s="293" t="s">
        <v>14158</v>
      </c>
      <c r="F3538" s="293"/>
      <c r="G3538" s="291">
        <v>60</v>
      </c>
      <c r="H3538" s="292">
        <v>0</v>
      </c>
      <c r="I3538" s="293" t="s">
        <v>9482</v>
      </c>
      <c r="J3538" s="293" t="s">
        <v>9483</v>
      </c>
      <c r="K3538" s="293" t="s">
        <v>4737</v>
      </c>
      <c r="L3538" s="293" t="s">
        <v>4840</v>
      </c>
      <c r="M3538" s="293" t="s">
        <v>5344</v>
      </c>
      <c r="N3538" s="293"/>
      <c r="O3538" s="293" t="s">
        <v>18828</v>
      </c>
      <c r="P3538" s="293" t="s">
        <v>14136</v>
      </c>
      <c r="Q3538" s="293" t="s">
        <v>8502</v>
      </c>
    </row>
    <row r="3539" spans="1:17" x14ac:dyDescent="0.25">
      <c r="A3539" s="293" t="s">
        <v>15766</v>
      </c>
      <c r="B3539" s="293" t="s">
        <v>15767</v>
      </c>
      <c r="C3539" s="293" t="s">
        <v>15768</v>
      </c>
      <c r="D3539" s="293" t="s">
        <v>4750</v>
      </c>
      <c r="E3539" s="293" t="s">
        <v>14158</v>
      </c>
      <c r="F3539" s="293"/>
      <c r="G3539" s="291">
        <v>60</v>
      </c>
      <c r="H3539" s="292">
        <v>0</v>
      </c>
      <c r="I3539" s="293" t="s">
        <v>9482</v>
      </c>
      <c r="J3539" s="293" t="s">
        <v>9483</v>
      </c>
      <c r="K3539" s="293" t="s">
        <v>4737</v>
      </c>
      <c r="L3539" s="293" t="s">
        <v>4840</v>
      </c>
      <c r="M3539" s="293" t="s">
        <v>13754</v>
      </c>
      <c r="N3539" s="293" t="s">
        <v>15769</v>
      </c>
      <c r="O3539" s="293" t="s">
        <v>18828</v>
      </c>
      <c r="P3539" s="293" t="s">
        <v>14136</v>
      </c>
      <c r="Q3539" s="293" t="s">
        <v>8502</v>
      </c>
    </row>
    <row r="3540" spans="1:17" x14ac:dyDescent="0.25">
      <c r="A3540" s="293" t="s">
        <v>15770</v>
      </c>
      <c r="B3540" s="293" t="s">
        <v>15771</v>
      </c>
      <c r="C3540" s="293" t="s">
        <v>15772</v>
      </c>
      <c r="D3540" s="293" t="s">
        <v>4750</v>
      </c>
      <c r="E3540" s="293" t="s">
        <v>14158</v>
      </c>
      <c r="F3540" s="293"/>
      <c r="G3540" s="291">
        <v>60</v>
      </c>
      <c r="H3540" s="292">
        <v>0</v>
      </c>
      <c r="I3540" s="293" t="s">
        <v>4838</v>
      </c>
      <c r="J3540" s="293" t="s">
        <v>4839</v>
      </c>
      <c r="K3540" s="293" t="s">
        <v>4737</v>
      </c>
      <c r="L3540" s="293" t="s">
        <v>4840</v>
      </c>
      <c r="M3540" s="293" t="s">
        <v>9497</v>
      </c>
      <c r="N3540" s="293"/>
      <c r="O3540" s="293" t="s">
        <v>18828</v>
      </c>
      <c r="P3540" s="293" t="s">
        <v>14136</v>
      </c>
      <c r="Q3540" s="293" t="s">
        <v>8502</v>
      </c>
    </row>
    <row r="3541" spans="1:17" x14ac:dyDescent="0.25">
      <c r="A3541" s="293" t="s">
        <v>15773</v>
      </c>
      <c r="B3541" s="293" t="s">
        <v>15774</v>
      </c>
      <c r="C3541" s="293" t="s">
        <v>15775</v>
      </c>
      <c r="D3541" s="293" t="s">
        <v>4750</v>
      </c>
      <c r="E3541" s="293" t="s">
        <v>14158</v>
      </c>
      <c r="F3541" s="293"/>
      <c r="G3541" s="291">
        <v>60</v>
      </c>
      <c r="H3541" s="292">
        <v>0</v>
      </c>
      <c r="I3541" s="293" t="s">
        <v>4838</v>
      </c>
      <c r="J3541" s="293" t="s">
        <v>4839</v>
      </c>
      <c r="K3541" s="293" t="s">
        <v>4737</v>
      </c>
      <c r="L3541" s="293" t="s">
        <v>4840</v>
      </c>
      <c r="M3541" s="293" t="s">
        <v>5291</v>
      </c>
      <c r="N3541" s="293"/>
      <c r="O3541" s="293" t="s">
        <v>18828</v>
      </c>
      <c r="P3541" s="293" t="s">
        <v>14136</v>
      </c>
      <c r="Q3541" s="293" t="s">
        <v>8502</v>
      </c>
    </row>
    <row r="3542" spans="1:17" x14ac:dyDescent="0.25">
      <c r="A3542" s="293" t="s">
        <v>15776</v>
      </c>
      <c r="B3542" s="293" t="s">
        <v>15777</v>
      </c>
      <c r="C3542" s="293" t="s">
        <v>15778</v>
      </c>
      <c r="D3542" s="293" t="s">
        <v>4750</v>
      </c>
      <c r="E3542" s="293" t="s">
        <v>14158</v>
      </c>
      <c r="F3542" s="293"/>
      <c r="G3542" s="291">
        <v>60</v>
      </c>
      <c r="H3542" s="292">
        <v>0</v>
      </c>
      <c r="I3542" s="293" t="s">
        <v>4838</v>
      </c>
      <c r="J3542" s="293" t="s">
        <v>4839</v>
      </c>
      <c r="K3542" s="293" t="s">
        <v>4737</v>
      </c>
      <c r="L3542" s="293" t="s">
        <v>4840</v>
      </c>
      <c r="M3542" s="293" t="s">
        <v>5291</v>
      </c>
      <c r="N3542" s="293"/>
      <c r="O3542" s="293" t="s">
        <v>18828</v>
      </c>
      <c r="P3542" s="293" t="s">
        <v>14136</v>
      </c>
      <c r="Q3542" s="293" t="s">
        <v>8502</v>
      </c>
    </row>
    <row r="3543" spans="1:17" x14ac:dyDescent="0.25">
      <c r="A3543" s="293" t="s">
        <v>15779</v>
      </c>
      <c r="B3543" s="293" t="s">
        <v>15780</v>
      </c>
      <c r="C3543" s="293" t="s">
        <v>15781</v>
      </c>
      <c r="D3543" s="293" t="s">
        <v>4750</v>
      </c>
      <c r="E3543" s="293" t="s">
        <v>14158</v>
      </c>
      <c r="F3543" s="293"/>
      <c r="G3543" s="291">
        <v>60</v>
      </c>
      <c r="H3543" s="292">
        <v>0</v>
      </c>
      <c r="I3543" s="293" t="s">
        <v>9482</v>
      </c>
      <c r="J3543" s="293" t="s">
        <v>9483</v>
      </c>
      <c r="K3543" s="293" t="s">
        <v>4737</v>
      </c>
      <c r="L3543" s="293" t="s">
        <v>4840</v>
      </c>
      <c r="M3543" s="293" t="s">
        <v>6026</v>
      </c>
      <c r="N3543" s="293"/>
      <c r="O3543" s="293" t="s">
        <v>18828</v>
      </c>
      <c r="P3543" s="293" t="s">
        <v>14136</v>
      </c>
      <c r="Q3543" s="293" t="s">
        <v>8502</v>
      </c>
    </row>
    <row r="3544" spans="1:17" x14ac:dyDescent="0.25">
      <c r="A3544" s="293" t="s">
        <v>15782</v>
      </c>
      <c r="B3544" s="293" t="s">
        <v>15783</v>
      </c>
      <c r="C3544" s="293" t="s">
        <v>15784</v>
      </c>
      <c r="D3544" s="293" t="s">
        <v>4750</v>
      </c>
      <c r="E3544" s="293" t="s">
        <v>15150</v>
      </c>
      <c r="F3544" s="293"/>
      <c r="G3544" s="291">
        <v>60</v>
      </c>
      <c r="H3544" s="292">
        <v>0</v>
      </c>
      <c r="I3544" s="293" t="s">
        <v>4838</v>
      </c>
      <c r="J3544" s="293" t="s">
        <v>4839</v>
      </c>
      <c r="K3544" s="293" t="s">
        <v>4737</v>
      </c>
      <c r="L3544" s="293" t="s">
        <v>4840</v>
      </c>
      <c r="M3544" s="293" t="s">
        <v>10975</v>
      </c>
      <c r="N3544" s="293"/>
      <c r="O3544" s="293" t="s">
        <v>18828</v>
      </c>
      <c r="P3544" s="293" t="s">
        <v>14136</v>
      </c>
      <c r="Q3544" s="293" t="s">
        <v>8502</v>
      </c>
    </row>
    <row r="3545" spans="1:17" x14ac:dyDescent="0.25">
      <c r="A3545" s="293" t="s">
        <v>15785</v>
      </c>
      <c r="B3545" s="293" t="s">
        <v>15786</v>
      </c>
      <c r="C3545" s="293" t="s">
        <v>15787</v>
      </c>
      <c r="D3545" s="293" t="s">
        <v>4750</v>
      </c>
      <c r="E3545" s="293" t="s">
        <v>14158</v>
      </c>
      <c r="F3545" s="293"/>
      <c r="G3545" s="291">
        <v>60</v>
      </c>
      <c r="H3545" s="292">
        <v>0</v>
      </c>
      <c r="I3545" s="293" t="s">
        <v>4838</v>
      </c>
      <c r="J3545" s="293" t="s">
        <v>4839</v>
      </c>
      <c r="K3545" s="293" t="s">
        <v>4737</v>
      </c>
      <c r="L3545" s="293" t="s">
        <v>4840</v>
      </c>
      <c r="M3545" s="293" t="s">
        <v>5230</v>
      </c>
      <c r="N3545" s="293"/>
      <c r="O3545" s="293" t="s">
        <v>18828</v>
      </c>
      <c r="P3545" s="293" t="s">
        <v>14136</v>
      </c>
      <c r="Q3545" s="293" t="s">
        <v>8502</v>
      </c>
    </row>
    <row r="3546" spans="1:17" x14ac:dyDescent="0.25">
      <c r="A3546" s="293" t="s">
        <v>15788</v>
      </c>
      <c r="B3546" s="293" t="s">
        <v>15789</v>
      </c>
      <c r="C3546" s="293" t="s">
        <v>15790</v>
      </c>
      <c r="D3546" s="293"/>
      <c r="E3546" s="293" t="s">
        <v>15150</v>
      </c>
      <c r="F3546" s="293"/>
      <c r="G3546" s="291">
        <v>60</v>
      </c>
      <c r="H3546" s="292">
        <v>0</v>
      </c>
      <c r="I3546" s="293" t="s">
        <v>9482</v>
      </c>
      <c r="J3546" s="293" t="s">
        <v>9483</v>
      </c>
      <c r="K3546" s="293" t="s">
        <v>4737</v>
      </c>
      <c r="L3546" s="293" t="s">
        <v>4840</v>
      </c>
      <c r="M3546" s="293" t="s">
        <v>13754</v>
      </c>
      <c r="N3546" s="293" t="s">
        <v>15791</v>
      </c>
      <c r="O3546" s="293" t="s">
        <v>18828</v>
      </c>
      <c r="P3546" s="293" t="s">
        <v>14136</v>
      </c>
      <c r="Q3546" s="293" t="s">
        <v>4741</v>
      </c>
    </row>
    <row r="3547" spans="1:17" x14ac:dyDescent="0.25">
      <c r="A3547" s="293" t="s">
        <v>15792</v>
      </c>
      <c r="B3547" s="293" t="s">
        <v>15793</v>
      </c>
      <c r="C3547" s="293" t="s">
        <v>15794</v>
      </c>
      <c r="D3547" s="293"/>
      <c r="E3547" s="293" t="s">
        <v>15150</v>
      </c>
      <c r="F3547" s="293" t="s">
        <v>4750</v>
      </c>
      <c r="G3547" s="291">
        <v>60</v>
      </c>
      <c r="H3547" s="292">
        <v>0</v>
      </c>
      <c r="I3547" s="293" t="s">
        <v>4850</v>
      </c>
      <c r="J3547" s="293" t="s">
        <v>4851</v>
      </c>
      <c r="K3547" s="293" t="s">
        <v>4737</v>
      </c>
      <c r="L3547" s="293" t="s">
        <v>4840</v>
      </c>
      <c r="M3547" s="293" t="s">
        <v>5210</v>
      </c>
      <c r="N3547" s="293" t="s">
        <v>10411</v>
      </c>
      <c r="O3547" s="293" t="s">
        <v>18828</v>
      </c>
      <c r="P3547" s="293" t="s">
        <v>14136</v>
      </c>
      <c r="Q3547" s="293" t="s">
        <v>4741</v>
      </c>
    </row>
    <row r="3548" spans="1:17" x14ac:dyDescent="0.25">
      <c r="A3548" s="293" t="s">
        <v>15795</v>
      </c>
      <c r="B3548" s="293" t="s">
        <v>15796</v>
      </c>
      <c r="C3548" s="293" t="s">
        <v>15797</v>
      </c>
      <c r="D3548" s="293" t="s">
        <v>4750</v>
      </c>
      <c r="E3548" s="293" t="s">
        <v>14158</v>
      </c>
      <c r="F3548" s="293"/>
      <c r="G3548" s="291">
        <v>60</v>
      </c>
      <c r="H3548" s="292">
        <v>0</v>
      </c>
      <c r="I3548" s="293" t="s">
        <v>4838</v>
      </c>
      <c r="J3548" s="293" t="s">
        <v>4839</v>
      </c>
      <c r="K3548" s="293" t="s">
        <v>4737</v>
      </c>
      <c r="L3548" s="293" t="s">
        <v>4840</v>
      </c>
      <c r="M3548" s="293" t="s">
        <v>9497</v>
      </c>
      <c r="N3548" s="293"/>
      <c r="O3548" s="293" t="s">
        <v>18828</v>
      </c>
      <c r="P3548" s="293" t="s">
        <v>14136</v>
      </c>
      <c r="Q3548" s="293" t="s">
        <v>8502</v>
      </c>
    </row>
    <row r="3549" spans="1:17" x14ac:dyDescent="0.25">
      <c r="A3549" s="293" t="s">
        <v>15798</v>
      </c>
      <c r="B3549" s="293" t="s">
        <v>15799</v>
      </c>
      <c r="C3549" s="293" t="s">
        <v>15800</v>
      </c>
      <c r="D3549" s="293" t="s">
        <v>4750</v>
      </c>
      <c r="E3549" s="293" t="s">
        <v>14158</v>
      </c>
      <c r="F3549" s="293"/>
      <c r="G3549" s="291">
        <v>60</v>
      </c>
      <c r="H3549" s="292">
        <v>0</v>
      </c>
      <c r="I3549" s="293" t="s">
        <v>9482</v>
      </c>
      <c r="J3549" s="293" t="s">
        <v>9483</v>
      </c>
      <c r="K3549" s="293" t="s">
        <v>4737</v>
      </c>
      <c r="L3549" s="293" t="s">
        <v>4840</v>
      </c>
      <c r="M3549" s="293" t="s">
        <v>13760</v>
      </c>
      <c r="N3549" s="293" t="s">
        <v>15801</v>
      </c>
      <c r="O3549" s="293" t="s">
        <v>18828</v>
      </c>
      <c r="P3549" s="293" t="s">
        <v>14136</v>
      </c>
      <c r="Q3549" s="293" t="s">
        <v>8502</v>
      </c>
    </row>
    <row r="3550" spans="1:17" x14ac:dyDescent="0.25">
      <c r="A3550" s="293" t="s">
        <v>15802</v>
      </c>
      <c r="B3550" s="293" t="s">
        <v>15803</v>
      </c>
      <c r="C3550" s="293" t="s">
        <v>15804</v>
      </c>
      <c r="D3550" s="293" t="s">
        <v>4750</v>
      </c>
      <c r="E3550" s="293" t="s">
        <v>14158</v>
      </c>
      <c r="F3550" s="293"/>
      <c r="G3550" s="291">
        <v>60</v>
      </c>
      <c r="H3550" s="292">
        <v>0</v>
      </c>
      <c r="I3550" s="293" t="s">
        <v>4838</v>
      </c>
      <c r="J3550" s="293" t="s">
        <v>4839</v>
      </c>
      <c r="K3550" s="293" t="s">
        <v>4737</v>
      </c>
      <c r="L3550" s="293" t="s">
        <v>4840</v>
      </c>
      <c r="M3550" s="293" t="s">
        <v>10975</v>
      </c>
      <c r="N3550" s="293" t="s">
        <v>15805</v>
      </c>
      <c r="O3550" s="293" t="s">
        <v>18828</v>
      </c>
      <c r="P3550" s="293" t="s">
        <v>14136</v>
      </c>
      <c r="Q3550" s="293" t="s">
        <v>8502</v>
      </c>
    </row>
    <row r="3551" spans="1:17" x14ac:dyDescent="0.25">
      <c r="A3551" s="293" t="s">
        <v>15806</v>
      </c>
      <c r="B3551" s="293" t="s">
        <v>15807</v>
      </c>
      <c r="C3551" s="293" t="s">
        <v>15808</v>
      </c>
      <c r="D3551" s="293" t="s">
        <v>4750</v>
      </c>
      <c r="E3551" s="293" t="s">
        <v>14158</v>
      </c>
      <c r="F3551" s="293"/>
      <c r="G3551" s="291">
        <v>60</v>
      </c>
      <c r="H3551" s="292">
        <v>0</v>
      </c>
      <c r="I3551" s="293" t="s">
        <v>4850</v>
      </c>
      <c r="J3551" s="293" t="s">
        <v>4851</v>
      </c>
      <c r="K3551" s="293" t="s">
        <v>4737</v>
      </c>
      <c r="L3551" s="293" t="s">
        <v>4840</v>
      </c>
      <c r="M3551" s="293" t="s">
        <v>4852</v>
      </c>
      <c r="N3551" s="293"/>
      <c r="O3551" s="293" t="s">
        <v>18828</v>
      </c>
      <c r="P3551" s="293" t="s">
        <v>14136</v>
      </c>
      <c r="Q3551" s="293" t="s">
        <v>8502</v>
      </c>
    </row>
    <row r="3552" spans="1:17" x14ac:dyDescent="0.25">
      <c r="A3552" s="293" t="s">
        <v>15809</v>
      </c>
      <c r="B3552" s="293" t="s">
        <v>15810</v>
      </c>
      <c r="C3552" s="293" t="s">
        <v>15811</v>
      </c>
      <c r="D3552" s="293" t="s">
        <v>4750</v>
      </c>
      <c r="E3552" s="293" t="s">
        <v>14158</v>
      </c>
      <c r="F3552" s="293"/>
      <c r="G3552" s="291">
        <v>60</v>
      </c>
      <c r="H3552" s="292">
        <v>0</v>
      </c>
      <c r="I3552" s="293" t="s">
        <v>4850</v>
      </c>
      <c r="J3552" s="293" t="s">
        <v>4851</v>
      </c>
      <c r="K3552" s="293" t="s">
        <v>4737</v>
      </c>
      <c r="L3552" s="293" t="s">
        <v>4840</v>
      </c>
      <c r="M3552" s="293" t="s">
        <v>15454</v>
      </c>
      <c r="N3552" s="293" t="s">
        <v>15812</v>
      </c>
      <c r="O3552" s="293" t="s">
        <v>18828</v>
      </c>
      <c r="P3552" s="293" t="s">
        <v>14136</v>
      </c>
      <c r="Q3552" s="293" t="s">
        <v>8502</v>
      </c>
    </row>
    <row r="3553" spans="1:17" x14ac:dyDescent="0.25">
      <c r="A3553" s="293" t="s">
        <v>15813</v>
      </c>
      <c r="B3553" s="293" t="s">
        <v>15814</v>
      </c>
      <c r="C3553" s="293" t="s">
        <v>15815</v>
      </c>
      <c r="D3553" s="293"/>
      <c r="E3553" s="293" t="s">
        <v>15150</v>
      </c>
      <c r="F3553" s="293" t="s">
        <v>4750</v>
      </c>
      <c r="G3553" s="291">
        <v>60</v>
      </c>
      <c r="H3553" s="292">
        <v>0</v>
      </c>
      <c r="I3553" s="293" t="s">
        <v>4850</v>
      </c>
      <c r="J3553" s="293" t="s">
        <v>4851</v>
      </c>
      <c r="K3553" s="293" t="s">
        <v>4737</v>
      </c>
      <c r="L3553" s="293" t="s">
        <v>4840</v>
      </c>
      <c r="M3553" s="293" t="s">
        <v>5202</v>
      </c>
      <c r="N3553" s="293" t="s">
        <v>8523</v>
      </c>
      <c r="O3553" s="293" t="s">
        <v>18828</v>
      </c>
      <c r="P3553" s="293" t="s">
        <v>14136</v>
      </c>
      <c r="Q3553" s="293" t="s">
        <v>4741</v>
      </c>
    </row>
    <row r="3554" spans="1:17" x14ac:dyDescent="0.25">
      <c r="A3554" s="293" t="s">
        <v>15816</v>
      </c>
      <c r="B3554" s="293" t="s">
        <v>15817</v>
      </c>
      <c r="C3554" s="293" t="s">
        <v>15818</v>
      </c>
      <c r="D3554" s="293" t="s">
        <v>4750</v>
      </c>
      <c r="E3554" s="293" t="s">
        <v>14158</v>
      </c>
      <c r="F3554" s="293"/>
      <c r="G3554" s="291">
        <v>60</v>
      </c>
      <c r="H3554" s="292">
        <v>0</v>
      </c>
      <c r="I3554" s="293" t="s">
        <v>9482</v>
      </c>
      <c r="J3554" s="293" t="s">
        <v>9483</v>
      </c>
      <c r="K3554" s="293" t="s">
        <v>4737</v>
      </c>
      <c r="L3554" s="293" t="s">
        <v>4840</v>
      </c>
      <c r="M3554" s="293" t="s">
        <v>8554</v>
      </c>
      <c r="N3554" s="293" t="s">
        <v>15819</v>
      </c>
      <c r="O3554" s="293" t="s">
        <v>18828</v>
      </c>
      <c r="P3554" s="293" t="s">
        <v>14136</v>
      </c>
      <c r="Q3554" s="293" t="s">
        <v>8502</v>
      </c>
    </row>
    <row r="3555" spans="1:17" x14ac:dyDescent="0.25">
      <c r="A3555" s="293" t="s">
        <v>15820</v>
      </c>
      <c r="B3555" s="293" t="s">
        <v>15821</v>
      </c>
      <c r="C3555" s="293" t="s">
        <v>15822</v>
      </c>
      <c r="D3555" s="293"/>
      <c r="E3555" s="293" t="s">
        <v>15150</v>
      </c>
      <c r="F3555" s="293"/>
      <c r="G3555" s="291">
        <v>60</v>
      </c>
      <c r="H3555" s="292">
        <v>0</v>
      </c>
      <c r="I3555" s="293" t="s">
        <v>4850</v>
      </c>
      <c r="J3555" s="293" t="s">
        <v>4851</v>
      </c>
      <c r="K3555" s="293" t="s">
        <v>4737</v>
      </c>
      <c r="L3555" s="293" t="s">
        <v>4840</v>
      </c>
      <c r="M3555" s="293" t="s">
        <v>15454</v>
      </c>
      <c r="N3555" s="293"/>
      <c r="O3555" s="293" t="s">
        <v>18828</v>
      </c>
      <c r="P3555" s="293" t="s">
        <v>14136</v>
      </c>
      <c r="Q3555" s="293" t="s">
        <v>4741</v>
      </c>
    </row>
    <row r="3556" spans="1:17" x14ac:dyDescent="0.25">
      <c r="A3556" s="293" t="s">
        <v>15823</v>
      </c>
      <c r="B3556" s="293" t="s">
        <v>15824</v>
      </c>
      <c r="C3556" s="293" t="s">
        <v>15825</v>
      </c>
      <c r="D3556" s="293" t="s">
        <v>4750</v>
      </c>
      <c r="E3556" s="293" t="s">
        <v>14158</v>
      </c>
      <c r="F3556" s="293"/>
      <c r="G3556" s="291">
        <v>60</v>
      </c>
      <c r="H3556" s="292">
        <v>0</v>
      </c>
      <c r="I3556" s="293" t="s">
        <v>9482</v>
      </c>
      <c r="J3556" s="293" t="s">
        <v>9483</v>
      </c>
      <c r="K3556" s="293" t="s">
        <v>4737</v>
      </c>
      <c r="L3556" s="293" t="s">
        <v>4840</v>
      </c>
      <c r="M3556" s="293" t="s">
        <v>15517</v>
      </c>
      <c r="N3556" s="293"/>
      <c r="O3556" s="293" t="s">
        <v>18828</v>
      </c>
      <c r="P3556" s="293" t="s">
        <v>14136</v>
      </c>
      <c r="Q3556" s="293" t="s">
        <v>8502</v>
      </c>
    </row>
    <row r="3557" spans="1:17" x14ac:dyDescent="0.25">
      <c r="A3557" s="293" t="s">
        <v>15826</v>
      </c>
      <c r="B3557" s="293" t="s">
        <v>15827</v>
      </c>
      <c r="C3557" s="293" t="s">
        <v>15828</v>
      </c>
      <c r="D3557" s="293"/>
      <c r="E3557" s="293" t="s">
        <v>15150</v>
      </c>
      <c r="F3557" s="293"/>
      <c r="G3557" s="291">
        <v>60</v>
      </c>
      <c r="H3557" s="292">
        <v>0</v>
      </c>
      <c r="I3557" s="293" t="s">
        <v>9482</v>
      </c>
      <c r="J3557" s="293" t="s">
        <v>9483</v>
      </c>
      <c r="K3557" s="293" t="s">
        <v>4737</v>
      </c>
      <c r="L3557" s="293" t="s">
        <v>4840</v>
      </c>
      <c r="M3557" s="293" t="s">
        <v>13760</v>
      </c>
      <c r="N3557" s="293" t="s">
        <v>15829</v>
      </c>
      <c r="O3557" s="293" t="s">
        <v>18828</v>
      </c>
      <c r="P3557" s="293" t="s">
        <v>14136</v>
      </c>
      <c r="Q3557" s="293" t="s">
        <v>4741</v>
      </c>
    </row>
    <row r="3558" spans="1:17" x14ac:dyDescent="0.25">
      <c r="A3558" s="293" t="s">
        <v>15830</v>
      </c>
      <c r="B3558" s="293" t="s">
        <v>15831</v>
      </c>
      <c r="C3558" s="293" t="s">
        <v>15832</v>
      </c>
      <c r="D3558" s="293"/>
      <c r="E3558" s="293" t="s">
        <v>15150</v>
      </c>
      <c r="F3558" s="293"/>
      <c r="G3558" s="291">
        <v>60</v>
      </c>
      <c r="H3558" s="292">
        <v>0</v>
      </c>
      <c r="I3558" s="293" t="s">
        <v>9482</v>
      </c>
      <c r="J3558" s="293" t="s">
        <v>9483</v>
      </c>
      <c r="K3558" s="293" t="s">
        <v>4737</v>
      </c>
      <c r="L3558" s="293" t="s">
        <v>4840</v>
      </c>
      <c r="M3558" s="293" t="s">
        <v>13754</v>
      </c>
      <c r="N3558" s="293"/>
      <c r="O3558" s="293" t="s">
        <v>18828</v>
      </c>
      <c r="P3558" s="293" t="s">
        <v>14136</v>
      </c>
      <c r="Q3558" s="293" t="s">
        <v>4741</v>
      </c>
    </row>
    <row r="3559" spans="1:17" x14ac:dyDescent="0.25">
      <c r="A3559" s="293" t="s">
        <v>15833</v>
      </c>
      <c r="B3559" s="293" t="s">
        <v>15834</v>
      </c>
      <c r="C3559" s="293" t="s">
        <v>15835</v>
      </c>
      <c r="D3559" s="293"/>
      <c r="E3559" s="293" t="s">
        <v>15150</v>
      </c>
      <c r="F3559" s="293"/>
      <c r="G3559" s="291">
        <v>60</v>
      </c>
      <c r="H3559" s="292">
        <v>0</v>
      </c>
      <c r="I3559" s="293" t="s">
        <v>4850</v>
      </c>
      <c r="J3559" s="293" t="s">
        <v>4851</v>
      </c>
      <c r="K3559" s="293" t="s">
        <v>4737</v>
      </c>
      <c r="L3559" s="293" t="s">
        <v>4840</v>
      </c>
      <c r="M3559" s="293" t="s">
        <v>15497</v>
      </c>
      <c r="N3559" s="293"/>
      <c r="O3559" s="293" t="s">
        <v>18828</v>
      </c>
      <c r="P3559" s="293" t="s">
        <v>14136</v>
      </c>
      <c r="Q3559" s="293" t="s">
        <v>4741</v>
      </c>
    </row>
    <row r="3560" spans="1:17" x14ac:dyDescent="0.25">
      <c r="A3560" s="293" t="s">
        <v>15836</v>
      </c>
      <c r="B3560" s="293" t="s">
        <v>15837</v>
      </c>
      <c r="C3560" s="293" t="s">
        <v>15838</v>
      </c>
      <c r="D3560" s="293"/>
      <c r="E3560" s="293" t="s">
        <v>15150</v>
      </c>
      <c r="F3560" s="293"/>
      <c r="G3560" s="291">
        <v>60</v>
      </c>
      <c r="H3560" s="292">
        <v>0</v>
      </c>
      <c r="I3560" s="293" t="s">
        <v>4850</v>
      </c>
      <c r="J3560" s="293" t="s">
        <v>4851</v>
      </c>
      <c r="K3560" s="293" t="s">
        <v>4737</v>
      </c>
      <c r="L3560" s="293" t="s">
        <v>4840</v>
      </c>
      <c r="M3560" s="293" t="s">
        <v>15497</v>
      </c>
      <c r="N3560" s="293"/>
      <c r="O3560" s="293" t="s">
        <v>18828</v>
      </c>
      <c r="P3560" s="293" t="s">
        <v>14136</v>
      </c>
      <c r="Q3560" s="293" t="s">
        <v>4741</v>
      </c>
    </row>
    <row r="3561" spans="1:17" x14ac:dyDescent="0.25">
      <c r="A3561" s="293" t="s">
        <v>15839</v>
      </c>
      <c r="B3561" s="293" t="s">
        <v>15840</v>
      </c>
      <c r="C3561" s="293" t="s">
        <v>15841</v>
      </c>
      <c r="D3561" s="293" t="s">
        <v>4750</v>
      </c>
      <c r="E3561" s="293" t="s">
        <v>14158</v>
      </c>
      <c r="F3561" s="293"/>
      <c r="G3561" s="291">
        <v>60</v>
      </c>
      <c r="H3561" s="292">
        <v>0</v>
      </c>
      <c r="I3561" s="293" t="s">
        <v>9482</v>
      </c>
      <c r="J3561" s="293" t="s">
        <v>9483</v>
      </c>
      <c r="K3561" s="293" t="s">
        <v>4737</v>
      </c>
      <c r="L3561" s="293" t="s">
        <v>4840</v>
      </c>
      <c r="M3561" s="293" t="s">
        <v>4852</v>
      </c>
      <c r="N3561" s="293"/>
      <c r="O3561" s="293" t="s">
        <v>18828</v>
      </c>
      <c r="P3561" s="293" t="s">
        <v>14136</v>
      </c>
      <c r="Q3561" s="293" t="s">
        <v>8502</v>
      </c>
    </row>
    <row r="3562" spans="1:17" x14ac:dyDescent="0.25">
      <c r="A3562" s="293" t="s">
        <v>15842</v>
      </c>
      <c r="B3562" s="293" t="s">
        <v>15843</v>
      </c>
      <c r="C3562" s="293" t="s">
        <v>15844</v>
      </c>
      <c r="D3562" s="293" t="s">
        <v>4750</v>
      </c>
      <c r="E3562" s="293" t="s">
        <v>14158</v>
      </c>
      <c r="F3562" s="293"/>
      <c r="G3562" s="291">
        <v>60</v>
      </c>
      <c r="H3562" s="292">
        <v>0</v>
      </c>
      <c r="I3562" s="293" t="s">
        <v>9482</v>
      </c>
      <c r="J3562" s="293" t="s">
        <v>9483</v>
      </c>
      <c r="K3562" s="293" t="s">
        <v>4737</v>
      </c>
      <c r="L3562" s="293" t="s">
        <v>4840</v>
      </c>
      <c r="M3562" s="293" t="s">
        <v>10460</v>
      </c>
      <c r="N3562" s="293"/>
      <c r="O3562" s="293" t="s">
        <v>18828</v>
      </c>
      <c r="P3562" s="293" t="s">
        <v>14136</v>
      </c>
      <c r="Q3562" s="293" t="s">
        <v>8502</v>
      </c>
    </row>
    <row r="3563" spans="1:17" x14ac:dyDescent="0.25">
      <c r="A3563" s="293" t="s">
        <v>15845</v>
      </c>
      <c r="B3563" s="293" t="s">
        <v>15846</v>
      </c>
      <c r="C3563" s="293" t="s">
        <v>15847</v>
      </c>
      <c r="D3563" s="293"/>
      <c r="E3563" s="293" t="s">
        <v>15150</v>
      </c>
      <c r="F3563" s="293"/>
      <c r="G3563" s="291">
        <v>60</v>
      </c>
      <c r="H3563" s="292">
        <v>0</v>
      </c>
      <c r="I3563" s="293" t="s">
        <v>4838</v>
      </c>
      <c r="J3563" s="293" t="s">
        <v>4839</v>
      </c>
      <c r="K3563" s="293" t="s">
        <v>4737</v>
      </c>
      <c r="L3563" s="293" t="s">
        <v>4840</v>
      </c>
      <c r="M3563" s="293" t="s">
        <v>5291</v>
      </c>
      <c r="N3563" s="293"/>
      <c r="O3563" s="293" t="s">
        <v>18828</v>
      </c>
      <c r="P3563" s="293" t="s">
        <v>14136</v>
      </c>
      <c r="Q3563" s="293" t="s">
        <v>4741</v>
      </c>
    </row>
    <row r="3564" spans="1:17" x14ac:dyDescent="0.25">
      <c r="A3564" s="293" t="s">
        <v>15848</v>
      </c>
      <c r="B3564" s="293" t="s">
        <v>15849</v>
      </c>
      <c r="C3564" s="293" t="s">
        <v>15850</v>
      </c>
      <c r="D3564" s="293"/>
      <c r="E3564" s="293" t="s">
        <v>15150</v>
      </c>
      <c r="F3564" s="293"/>
      <c r="G3564" s="291">
        <v>60</v>
      </c>
      <c r="H3564" s="292">
        <v>0</v>
      </c>
      <c r="I3564" s="293" t="s">
        <v>9482</v>
      </c>
      <c r="J3564" s="293" t="s">
        <v>9483</v>
      </c>
      <c r="K3564" s="293" t="s">
        <v>4737</v>
      </c>
      <c r="L3564" s="293" t="s">
        <v>4840</v>
      </c>
      <c r="M3564" s="293" t="s">
        <v>5344</v>
      </c>
      <c r="N3564" s="293"/>
      <c r="O3564" s="293" t="s">
        <v>18828</v>
      </c>
      <c r="P3564" s="293" t="s">
        <v>14136</v>
      </c>
      <c r="Q3564" s="293" t="s">
        <v>4741</v>
      </c>
    </row>
    <row r="3565" spans="1:17" x14ac:dyDescent="0.25">
      <c r="A3565" s="293" t="s">
        <v>15851</v>
      </c>
      <c r="B3565" s="293" t="s">
        <v>15852</v>
      </c>
      <c r="C3565" s="293" t="s">
        <v>15853</v>
      </c>
      <c r="D3565" s="293" t="s">
        <v>4750</v>
      </c>
      <c r="E3565" s="293" t="s">
        <v>14158</v>
      </c>
      <c r="F3565" s="293"/>
      <c r="G3565" s="291">
        <v>60</v>
      </c>
      <c r="H3565" s="292">
        <v>0</v>
      </c>
      <c r="I3565" s="293" t="s">
        <v>4850</v>
      </c>
      <c r="J3565" s="293" t="s">
        <v>4851</v>
      </c>
      <c r="K3565" s="293" t="s">
        <v>4737</v>
      </c>
      <c r="L3565" s="293" t="s">
        <v>4840</v>
      </c>
      <c r="M3565" s="293" t="s">
        <v>5210</v>
      </c>
      <c r="N3565" s="293"/>
      <c r="O3565" s="293" t="s">
        <v>18828</v>
      </c>
      <c r="P3565" s="293" t="s">
        <v>14136</v>
      </c>
      <c r="Q3565" s="293" t="s">
        <v>8502</v>
      </c>
    </row>
    <row r="3566" spans="1:17" x14ac:dyDescent="0.25">
      <c r="A3566" s="293" t="s">
        <v>15854</v>
      </c>
      <c r="B3566" s="293" t="s">
        <v>15855</v>
      </c>
      <c r="C3566" s="293" t="s">
        <v>15856</v>
      </c>
      <c r="D3566" s="293"/>
      <c r="E3566" s="293" t="s">
        <v>15150</v>
      </c>
      <c r="F3566" s="293"/>
      <c r="G3566" s="291">
        <v>60</v>
      </c>
      <c r="H3566" s="292">
        <v>0</v>
      </c>
      <c r="I3566" s="293" t="s">
        <v>4838</v>
      </c>
      <c r="J3566" s="293" t="s">
        <v>4839</v>
      </c>
      <c r="K3566" s="293" t="s">
        <v>4737</v>
      </c>
      <c r="L3566" s="293" t="s">
        <v>4840</v>
      </c>
      <c r="M3566" s="293" t="s">
        <v>13754</v>
      </c>
      <c r="N3566" s="293"/>
      <c r="O3566" s="293" t="s">
        <v>18828</v>
      </c>
      <c r="P3566" s="293" t="s">
        <v>14136</v>
      </c>
      <c r="Q3566" s="293" t="s">
        <v>4741</v>
      </c>
    </row>
    <row r="3567" spans="1:17" x14ac:dyDescent="0.25">
      <c r="A3567" s="293" t="s">
        <v>15857</v>
      </c>
      <c r="B3567" s="293" t="s">
        <v>15858</v>
      </c>
      <c r="C3567" s="293" t="s">
        <v>15859</v>
      </c>
      <c r="D3567" s="293"/>
      <c r="E3567" s="293" t="s">
        <v>15150</v>
      </c>
      <c r="F3567" s="293"/>
      <c r="G3567" s="291">
        <v>60</v>
      </c>
      <c r="H3567" s="292">
        <v>0</v>
      </c>
      <c r="I3567" s="293" t="s">
        <v>4850</v>
      </c>
      <c r="J3567" s="293" t="s">
        <v>4851</v>
      </c>
      <c r="K3567" s="293" t="s">
        <v>4737</v>
      </c>
      <c r="L3567" s="293" t="s">
        <v>4840</v>
      </c>
      <c r="M3567" s="293" t="s">
        <v>15497</v>
      </c>
      <c r="N3567" s="293" t="s">
        <v>15860</v>
      </c>
      <c r="O3567" s="293" t="s">
        <v>18828</v>
      </c>
      <c r="P3567" s="293" t="s">
        <v>14136</v>
      </c>
      <c r="Q3567" s="293" t="s">
        <v>4741</v>
      </c>
    </row>
    <row r="3568" spans="1:17" x14ac:dyDescent="0.25">
      <c r="A3568" s="293" t="s">
        <v>15861</v>
      </c>
      <c r="B3568" s="293" t="s">
        <v>15862</v>
      </c>
      <c r="C3568" s="293" t="s">
        <v>15863</v>
      </c>
      <c r="D3568" s="293"/>
      <c r="E3568" s="293" t="s">
        <v>4973</v>
      </c>
      <c r="F3568" s="293"/>
      <c r="G3568" s="291">
        <v>60</v>
      </c>
      <c r="H3568" s="292">
        <v>0</v>
      </c>
      <c r="I3568" s="293" t="s">
        <v>9482</v>
      </c>
      <c r="J3568" s="293" t="s">
        <v>9483</v>
      </c>
      <c r="K3568" s="293" t="s">
        <v>4737</v>
      </c>
      <c r="L3568" s="293" t="s">
        <v>4840</v>
      </c>
      <c r="M3568" s="293" t="s">
        <v>15509</v>
      </c>
      <c r="N3568" s="293" t="s">
        <v>15864</v>
      </c>
      <c r="O3568" s="293" t="s">
        <v>18828</v>
      </c>
      <c r="P3568" s="293" t="s">
        <v>14136</v>
      </c>
      <c r="Q3568" s="293" t="s">
        <v>4741</v>
      </c>
    </row>
    <row r="3569" spans="1:17" x14ac:dyDescent="0.25">
      <c r="A3569" s="293" t="s">
        <v>15865</v>
      </c>
      <c r="B3569" s="293" t="s">
        <v>15866</v>
      </c>
      <c r="C3569" s="293" t="s">
        <v>15867</v>
      </c>
      <c r="D3569" s="293"/>
      <c r="E3569" s="293" t="s">
        <v>15150</v>
      </c>
      <c r="F3569" s="293"/>
      <c r="G3569" s="291">
        <v>60</v>
      </c>
      <c r="H3569" s="292">
        <v>0</v>
      </c>
      <c r="I3569" s="293" t="s">
        <v>4838</v>
      </c>
      <c r="J3569" s="293" t="s">
        <v>4839</v>
      </c>
      <c r="K3569" s="293" t="s">
        <v>4737</v>
      </c>
      <c r="L3569" s="293" t="s">
        <v>4840</v>
      </c>
      <c r="M3569" s="293" t="s">
        <v>5230</v>
      </c>
      <c r="N3569" s="293" t="s">
        <v>11665</v>
      </c>
      <c r="O3569" s="293" t="s">
        <v>18828</v>
      </c>
      <c r="P3569" s="293" t="s">
        <v>14136</v>
      </c>
      <c r="Q3569" s="293" t="s">
        <v>4741</v>
      </c>
    </row>
    <row r="3570" spans="1:17" x14ac:dyDescent="0.25">
      <c r="A3570" s="293" t="s">
        <v>15868</v>
      </c>
      <c r="B3570" s="293" t="s">
        <v>15869</v>
      </c>
      <c r="C3570" s="293" t="s">
        <v>15870</v>
      </c>
      <c r="D3570" s="293" t="s">
        <v>4750</v>
      </c>
      <c r="E3570" s="293" t="s">
        <v>14158</v>
      </c>
      <c r="F3570" s="293"/>
      <c r="G3570" s="291">
        <v>60</v>
      </c>
      <c r="H3570" s="292">
        <v>0</v>
      </c>
      <c r="I3570" s="293" t="s">
        <v>4838</v>
      </c>
      <c r="J3570" s="293" t="s">
        <v>4839</v>
      </c>
      <c r="K3570" s="293" t="s">
        <v>4737</v>
      </c>
      <c r="L3570" s="293" t="s">
        <v>4840</v>
      </c>
      <c r="M3570" s="293" t="s">
        <v>5230</v>
      </c>
      <c r="N3570" s="293"/>
      <c r="O3570" s="293" t="s">
        <v>18828</v>
      </c>
      <c r="P3570" s="293" t="s">
        <v>14136</v>
      </c>
      <c r="Q3570" s="293" t="s">
        <v>8502</v>
      </c>
    </row>
    <row r="3571" spans="1:17" x14ac:dyDescent="0.25">
      <c r="A3571" s="293" t="s">
        <v>15871</v>
      </c>
      <c r="B3571" s="293" t="s">
        <v>15872</v>
      </c>
      <c r="C3571" s="293" t="s">
        <v>15873</v>
      </c>
      <c r="D3571" s="293" t="s">
        <v>4750</v>
      </c>
      <c r="E3571" s="293" t="s">
        <v>14158</v>
      </c>
      <c r="F3571" s="293"/>
      <c r="G3571" s="291">
        <v>60</v>
      </c>
      <c r="H3571" s="292">
        <v>0</v>
      </c>
      <c r="I3571" s="293" t="s">
        <v>4838</v>
      </c>
      <c r="J3571" s="293" t="s">
        <v>4839</v>
      </c>
      <c r="K3571" s="293" t="s">
        <v>4737</v>
      </c>
      <c r="L3571" s="293" t="s">
        <v>4840</v>
      </c>
      <c r="M3571" s="293" t="s">
        <v>10975</v>
      </c>
      <c r="N3571" s="293"/>
      <c r="O3571" s="293" t="s">
        <v>18828</v>
      </c>
      <c r="P3571" s="293" t="s">
        <v>14136</v>
      </c>
      <c r="Q3571" s="293" t="s">
        <v>8502</v>
      </c>
    </row>
    <row r="3572" spans="1:17" x14ac:dyDescent="0.25">
      <c r="A3572" s="293" t="s">
        <v>15874</v>
      </c>
      <c r="B3572" s="293" t="s">
        <v>15875</v>
      </c>
      <c r="C3572" s="293" t="s">
        <v>15876</v>
      </c>
      <c r="D3572" s="293"/>
      <c r="E3572" s="293" t="s">
        <v>4973</v>
      </c>
      <c r="F3572" s="293"/>
      <c r="G3572" s="291">
        <v>60</v>
      </c>
      <c r="H3572" s="292">
        <v>0</v>
      </c>
      <c r="I3572" s="293" t="s">
        <v>9482</v>
      </c>
      <c r="J3572" s="293" t="s">
        <v>9483</v>
      </c>
      <c r="K3572" s="293" t="s">
        <v>4737</v>
      </c>
      <c r="L3572" s="293" t="s">
        <v>4840</v>
      </c>
      <c r="M3572" s="293" t="s">
        <v>15517</v>
      </c>
      <c r="N3572" s="293" t="s">
        <v>15877</v>
      </c>
      <c r="O3572" s="293" t="s">
        <v>18828</v>
      </c>
      <c r="P3572" s="293" t="s">
        <v>14136</v>
      </c>
      <c r="Q3572" s="293" t="s">
        <v>4741</v>
      </c>
    </row>
    <row r="3573" spans="1:17" x14ac:dyDescent="0.25">
      <c r="A3573" s="293" t="s">
        <v>15878</v>
      </c>
      <c r="B3573" s="293" t="s">
        <v>15879</v>
      </c>
      <c r="C3573" s="293" t="s">
        <v>15880</v>
      </c>
      <c r="D3573" s="293"/>
      <c r="E3573" s="293" t="s">
        <v>14138</v>
      </c>
      <c r="F3573" s="293" t="s">
        <v>4750</v>
      </c>
      <c r="G3573" s="291">
        <v>60</v>
      </c>
      <c r="H3573" s="292">
        <v>0</v>
      </c>
      <c r="I3573" s="293" t="s">
        <v>4788</v>
      </c>
      <c r="J3573" s="293" t="s">
        <v>4789</v>
      </c>
      <c r="K3573" s="293" t="s">
        <v>4737</v>
      </c>
      <c r="L3573" s="293" t="s">
        <v>4738</v>
      </c>
      <c r="M3573" s="293" t="s">
        <v>6447</v>
      </c>
      <c r="N3573" s="293"/>
      <c r="O3573" s="293" t="s">
        <v>18828</v>
      </c>
      <c r="P3573" s="293" t="s">
        <v>14136</v>
      </c>
      <c r="Q3573" s="293" t="s">
        <v>4741</v>
      </c>
    </row>
    <row r="3574" spans="1:17" x14ac:dyDescent="0.25">
      <c r="A3574" s="293" t="s">
        <v>15881</v>
      </c>
      <c r="B3574" s="293" t="s">
        <v>15882</v>
      </c>
      <c r="C3574" s="293" t="s">
        <v>15883</v>
      </c>
      <c r="D3574" s="293"/>
      <c r="E3574" s="293" t="s">
        <v>14138</v>
      </c>
      <c r="F3574" s="293" t="s">
        <v>4750</v>
      </c>
      <c r="G3574" s="291">
        <v>60</v>
      </c>
      <c r="H3574" s="292">
        <v>0</v>
      </c>
      <c r="I3574" s="293" t="s">
        <v>4755</v>
      </c>
      <c r="J3574" s="293" t="s">
        <v>4756</v>
      </c>
      <c r="K3574" s="293" t="s">
        <v>4737</v>
      </c>
      <c r="L3574" s="293" t="s">
        <v>4738</v>
      </c>
      <c r="M3574" s="293" t="s">
        <v>4757</v>
      </c>
      <c r="N3574" s="293"/>
      <c r="O3574" s="293" t="s">
        <v>18828</v>
      </c>
      <c r="P3574" s="293" t="s">
        <v>14136</v>
      </c>
      <c r="Q3574" s="293" t="s">
        <v>4741</v>
      </c>
    </row>
    <row r="3575" spans="1:17" x14ac:dyDescent="0.25">
      <c r="A3575" s="293" t="s">
        <v>15884</v>
      </c>
      <c r="B3575" s="293" t="s">
        <v>15885</v>
      </c>
      <c r="C3575" s="293" t="s">
        <v>15886</v>
      </c>
      <c r="D3575" s="293"/>
      <c r="E3575" s="293" t="s">
        <v>15150</v>
      </c>
      <c r="F3575" s="293"/>
      <c r="G3575" s="291">
        <v>60</v>
      </c>
      <c r="H3575" s="292">
        <v>0</v>
      </c>
      <c r="I3575" s="293" t="s">
        <v>9482</v>
      </c>
      <c r="J3575" s="293" t="s">
        <v>9483</v>
      </c>
      <c r="K3575" s="293" t="s">
        <v>4737</v>
      </c>
      <c r="L3575" s="293" t="s">
        <v>4840</v>
      </c>
      <c r="M3575" s="293" t="s">
        <v>4841</v>
      </c>
      <c r="N3575" s="293" t="s">
        <v>11841</v>
      </c>
      <c r="O3575" s="293" t="s">
        <v>18828</v>
      </c>
      <c r="P3575" s="293" t="s">
        <v>14136</v>
      </c>
      <c r="Q3575" s="293" t="s">
        <v>4741</v>
      </c>
    </row>
    <row r="3576" spans="1:17" x14ac:dyDescent="0.25">
      <c r="A3576" s="293" t="s">
        <v>15887</v>
      </c>
      <c r="B3576" s="293" t="s">
        <v>14370</v>
      </c>
      <c r="C3576" s="293" t="s">
        <v>15888</v>
      </c>
      <c r="D3576" s="293"/>
      <c r="E3576" s="293" t="s">
        <v>14138</v>
      </c>
      <c r="F3576" s="293" t="s">
        <v>4750</v>
      </c>
      <c r="G3576" s="291">
        <v>60</v>
      </c>
      <c r="H3576" s="292">
        <v>0</v>
      </c>
      <c r="I3576" s="293" t="s">
        <v>4816</v>
      </c>
      <c r="J3576" s="293" t="s">
        <v>4817</v>
      </c>
      <c r="K3576" s="293" t="s">
        <v>4737</v>
      </c>
      <c r="L3576" s="293" t="s">
        <v>4738</v>
      </c>
      <c r="M3576" s="293" t="s">
        <v>7601</v>
      </c>
      <c r="N3576" s="293"/>
      <c r="O3576" s="293" t="s">
        <v>18828</v>
      </c>
      <c r="P3576" s="293" t="s">
        <v>14136</v>
      </c>
      <c r="Q3576" s="293" t="s">
        <v>4741</v>
      </c>
    </row>
    <row r="3577" spans="1:17" x14ac:dyDescent="0.25">
      <c r="A3577" s="293" t="s">
        <v>15889</v>
      </c>
      <c r="B3577" s="293" t="s">
        <v>14370</v>
      </c>
      <c r="C3577" s="293" t="s">
        <v>15890</v>
      </c>
      <c r="D3577" s="293"/>
      <c r="E3577" s="293" t="s">
        <v>14138</v>
      </c>
      <c r="F3577" s="293" t="s">
        <v>4750</v>
      </c>
      <c r="G3577" s="291">
        <v>60</v>
      </c>
      <c r="H3577" s="292">
        <v>0</v>
      </c>
      <c r="I3577" s="293" t="s">
        <v>4755</v>
      </c>
      <c r="J3577" s="293" t="s">
        <v>4756</v>
      </c>
      <c r="K3577" s="293" t="s">
        <v>4737</v>
      </c>
      <c r="L3577" s="293" t="s">
        <v>4738</v>
      </c>
      <c r="M3577" s="293" t="s">
        <v>4916</v>
      </c>
      <c r="N3577" s="293" t="s">
        <v>4917</v>
      </c>
      <c r="O3577" s="293" t="s">
        <v>18828</v>
      </c>
      <c r="P3577" s="293" t="s">
        <v>14136</v>
      </c>
      <c r="Q3577" s="293" t="s">
        <v>4741</v>
      </c>
    </row>
    <row r="3578" spans="1:17" x14ac:dyDescent="0.25">
      <c r="A3578" s="293" t="s">
        <v>15891</v>
      </c>
      <c r="B3578" s="293" t="s">
        <v>14376</v>
      </c>
      <c r="C3578" s="293" t="s">
        <v>15892</v>
      </c>
      <c r="D3578" s="293" t="s">
        <v>4750</v>
      </c>
      <c r="E3578" s="293" t="s">
        <v>14158</v>
      </c>
      <c r="F3578" s="293"/>
      <c r="G3578" s="291">
        <v>60</v>
      </c>
      <c r="H3578" s="292">
        <v>0</v>
      </c>
      <c r="I3578" s="293" t="s">
        <v>4850</v>
      </c>
      <c r="J3578" s="293" t="s">
        <v>4851</v>
      </c>
      <c r="K3578" s="293" t="s">
        <v>4737</v>
      </c>
      <c r="L3578" s="293" t="s">
        <v>4840</v>
      </c>
      <c r="M3578" s="293" t="s">
        <v>5210</v>
      </c>
      <c r="N3578" s="293"/>
      <c r="O3578" s="293" t="s">
        <v>18828</v>
      </c>
      <c r="P3578" s="293" t="s">
        <v>14136</v>
      </c>
      <c r="Q3578" s="293" t="s">
        <v>8502</v>
      </c>
    </row>
    <row r="3579" spans="1:17" x14ac:dyDescent="0.25">
      <c r="A3579" s="293" t="s">
        <v>15893</v>
      </c>
      <c r="B3579" s="293" t="s">
        <v>14376</v>
      </c>
      <c r="C3579" s="293" t="s">
        <v>15894</v>
      </c>
      <c r="D3579" s="293" t="s">
        <v>4750</v>
      </c>
      <c r="E3579" s="293" t="s">
        <v>14158</v>
      </c>
      <c r="F3579" s="293"/>
      <c r="G3579" s="291">
        <v>60</v>
      </c>
      <c r="H3579" s="292">
        <v>0</v>
      </c>
      <c r="I3579" s="293" t="s">
        <v>4838</v>
      </c>
      <c r="J3579" s="293" t="s">
        <v>4839</v>
      </c>
      <c r="K3579" s="293" t="s">
        <v>4737</v>
      </c>
      <c r="L3579" s="293" t="s">
        <v>4840</v>
      </c>
      <c r="M3579" s="293" t="s">
        <v>5230</v>
      </c>
      <c r="N3579" s="293"/>
      <c r="O3579" s="293" t="s">
        <v>18828</v>
      </c>
      <c r="P3579" s="293" t="s">
        <v>14136</v>
      </c>
      <c r="Q3579" s="293" t="s">
        <v>8502</v>
      </c>
    </row>
    <row r="3580" spans="1:17" x14ac:dyDescent="0.25">
      <c r="A3580" s="293" t="s">
        <v>15895</v>
      </c>
      <c r="B3580" s="293" t="s">
        <v>14376</v>
      </c>
      <c r="C3580" s="293" t="s">
        <v>15896</v>
      </c>
      <c r="D3580" s="293" t="s">
        <v>4750</v>
      </c>
      <c r="E3580" s="293" t="s">
        <v>14158</v>
      </c>
      <c r="F3580" s="293"/>
      <c r="G3580" s="291">
        <v>60</v>
      </c>
      <c r="H3580" s="292">
        <v>0</v>
      </c>
      <c r="I3580" s="293" t="s">
        <v>4850</v>
      </c>
      <c r="J3580" s="293" t="s">
        <v>4851</v>
      </c>
      <c r="K3580" s="293" t="s">
        <v>4737</v>
      </c>
      <c r="L3580" s="293" t="s">
        <v>4840</v>
      </c>
      <c r="M3580" s="293" t="s">
        <v>5333</v>
      </c>
      <c r="N3580" s="293"/>
      <c r="O3580" s="293" t="s">
        <v>18828</v>
      </c>
      <c r="P3580" s="293" t="s">
        <v>14136</v>
      </c>
      <c r="Q3580" s="293" t="s">
        <v>8502</v>
      </c>
    </row>
    <row r="3581" spans="1:17" x14ac:dyDescent="0.25">
      <c r="A3581" s="293" t="s">
        <v>15897</v>
      </c>
      <c r="B3581" s="293" t="s">
        <v>14376</v>
      </c>
      <c r="C3581" s="293" t="s">
        <v>15898</v>
      </c>
      <c r="D3581" s="293" t="s">
        <v>4750</v>
      </c>
      <c r="E3581" s="293" t="s">
        <v>14158</v>
      </c>
      <c r="F3581" s="293"/>
      <c r="G3581" s="291">
        <v>60</v>
      </c>
      <c r="H3581" s="292">
        <v>0</v>
      </c>
      <c r="I3581" s="293" t="s">
        <v>4838</v>
      </c>
      <c r="J3581" s="293" t="s">
        <v>4839</v>
      </c>
      <c r="K3581" s="293" t="s">
        <v>4737</v>
      </c>
      <c r="L3581" s="293" t="s">
        <v>4840</v>
      </c>
      <c r="M3581" s="293" t="s">
        <v>5230</v>
      </c>
      <c r="N3581" s="293"/>
      <c r="O3581" s="293" t="s">
        <v>18828</v>
      </c>
      <c r="P3581" s="293" t="s">
        <v>14136</v>
      </c>
      <c r="Q3581" s="293" t="s">
        <v>8502</v>
      </c>
    </row>
    <row r="3582" spans="1:17" x14ac:dyDescent="0.25">
      <c r="A3582" s="293" t="s">
        <v>15899</v>
      </c>
      <c r="B3582" s="293" t="s">
        <v>14376</v>
      </c>
      <c r="C3582" s="293" t="s">
        <v>15900</v>
      </c>
      <c r="D3582" s="293" t="s">
        <v>4750</v>
      </c>
      <c r="E3582" s="293" t="s">
        <v>14158</v>
      </c>
      <c r="F3582" s="293"/>
      <c r="G3582" s="291">
        <v>60</v>
      </c>
      <c r="H3582" s="292">
        <v>0</v>
      </c>
      <c r="I3582" s="293" t="s">
        <v>4838</v>
      </c>
      <c r="J3582" s="293" t="s">
        <v>4839</v>
      </c>
      <c r="K3582" s="293" t="s">
        <v>4737</v>
      </c>
      <c r="L3582" s="293" t="s">
        <v>4840</v>
      </c>
      <c r="M3582" s="293" t="s">
        <v>5161</v>
      </c>
      <c r="N3582" s="293"/>
      <c r="O3582" s="293" t="s">
        <v>18828</v>
      </c>
      <c r="P3582" s="293" t="s">
        <v>14136</v>
      </c>
      <c r="Q3582" s="293" t="s">
        <v>8502</v>
      </c>
    </row>
    <row r="3583" spans="1:17" x14ac:dyDescent="0.25">
      <c r="A3583" s="293" t="s">
        <v>15901</v>
      </c>
      <c r="B3583" s="293" t="s">
        <v>14370</v>
      </c>
      <c r="C3583" s="293" t="s">
        <v>15902</v>
      </c>
      <c r="D3583" s="293"/>
      <c r="E3583" s="293" t="s">
        <v>14138</v>
      </c>
      <c r="F3583" s="293" t="s">
        <v>4750</v>
      </c>
      <c r="G3583" s="291">
        <v>60</v>
      </c>
      <c r="H3583" s="292">
        <v>0</v>
      </c>
      <c r="I3583" s="293" t="s">
        <v>4746</v>
      </c>
      <c r="J3583" s="293" t="s">
        <v>4747</v>
      </c>
      <c r="K3583" s="293" t="s">
        <v>4737</v>
      </c>
      <c r="L3583" s="293" t="s">
        <v>4738</v>
      </c>
      <c r="M3583" s="293" t="s">
        <v>4793</v>
      </c>
      <c r="N3583" s="293"/>
      <c r="O3583" s="293" t="s">
        <v>18828</v>
      </c>
      <c r="P3583" s="293" t="s">
        <v>14136</v>
      </c>
      <c r="Q3583" s="293" t="s">
        <v>4741</v>
      </c>
    </row>
    <row r="3584" spans="1:17" x14ac:dyDescent="0.25">
      <c r="A3584" s="293" t="s">
        <v>15903</v>
      </c>
      <c r="B3584" s="293" t="s">
        <v>14370</v>
      </c>
      <c r="C3584" s="293" t="s">
        <v>15904</v>
      </c>
      <c r="D3584" s="293"/>
      <c r="E3584" s="293" t="s">
        <v>14138</v>
      </c>
      <c r="F3584" s="293" t="s">
        <v>4750</v>
      </c>
      <c r="G3584" s="291">
        <v>60</v>
      </c>
      <c r="H3584" s="292">
        <v>0</v>
      </c>
      <c r="I3584" s="293" t="s">
        <v>4755</v>
      </c>
      <c r="J3584" s="293" t="s">
        <v>4756</v>
      </c>
      <c r="K3584" s="293" t="s">
        <v>4737</v>
      </c>
      <c r="L3584" s="293" t="s">
        <v>4738</v>
      </c>
      <c r="M3584" s="293" t="s">
        <v>4916</v>
      </c>
      <c r="N3584" s="293" t="s">
        <v>8321</v>
      </c>
      <c r="O3584" s="293" t="s">
        <v>18828</v>
      </c>
      <c r="P3584" s="293" t="s">
        <v>14136</v>
      </c>
      <c r="Q3584" s="293" t="s">
        <v>4741</v>
      </c>
    </row>
    <row r="3585" spans="1:17" x14ac:dyDescent="0.25">
      <c r="A3585" s="293" t="s">
        <v>15905</v>
      </c>
      <c r="B3585" s="293" t="s">
        <v>14376</v>
      </c>
      <c r="C3585" s="293" t="s">
        <v>15906</v>
      </c>
      <c r="D3585" s="293" t="s">
        <v>4750</v>
      </c>
      <c r="E3585" s="293" t="s">
        <v>14158</v>
      </c>
      <c r="F3585" s="293"/>
      <c r="G3585" s="291">
        <v>60</v>
      </c>
      <c r="H3585" s="292">
        <v>0</v>
      </c>
      <c r="I3585" s="293" t="s">
        <v>4850</v>
      </c>
      <c r="J3585" s="293" t="s">
        <v>4851</v>
      </c>
      <c r="K3585" s="293" t="s">
        <v>4737</v>
      </c>
      <c r="L3585" s="293" t="s">
        <v>4840</v>
      </c>
      <c r="M3585" s="293" t="s">
        <v>4852</v>
      </c>
      <c r="N3585" s="293"/>
      <c r="O3585" s="293" t="s">
        <v>18828</v>
      </c>
      <c r="P3585" s="293" t="s">
        <v>14136</v>
      </c>
      <c r="Q3585" s="293" t="s">
        <v>8502</v>
      </c>
    </row>
    <row r="3586" spans="1:17" x14ac:dyDescent="0.25">
      <c r="A3586" s="293" t="s">
        <v>15907</v>
      </c>
      <c r="B3586" s="293" t="s">
        <v>14373</v>
      </c>
      <c r="C3586" s="293" t="s">
        <v>15908</v>
      </c>
      <c r="D3586" s="293" t="s">
        <v>4750</v>
      </c>
      <c r="E3586" s="293" t="s">
        <v>14158</v>
      </c>
      <c r="F3586" s="293"/>
      <c r="G3586" s="291">
        <v>60</v>
      </c>
      <c r="H3586" s="292">
        <v>0</v>
      </c>
      <c r="I3586" s="293" t="s">
        <v>4850</v>
      </c>
      <c r="J3586" s="293" t="s">
        <v>4851</v>
      </c>
      <c r="K3586" s="293" t="s">
        <v>4737</v>
      </c>
      <c r="L3586" s="293" t="s">
        <v>4840</v>
      </c>
      <c r="M3586" s="293" t="s">
        <v>5202</v>
      </c>
      <c r="N3586" s="293"/>
      <c r="O3586" s="293" t="s">
        <v>18828</v>
      </c>
      <c r="P3586" s="293" t="s">
        <v>14136</v>
      </c>
      <c r="Q3586" s="293" t="s">
        <v>8502</v>
      </c>
    </row>
    <row r="3587" spans="1:17" x14ac:dyDescent="0.25">
      <c r="A3587" s="293" t="s">
        <v>15909</v>
      </c>
      <c r="B3587" s="293" t="s">
        <v>14376</v>
      </c>
      <c r="C3587" s="293" t="s">
        <v>15910</v>
      </c>
      <c r="D3587" s="293" t="s">
        <v>4750</v>
      </c>
      <c r="E3587" s="293" t="s">
        <v>14158</v>
      </c>
      <c r="F3587" s="293"/>
      <c r="G3587" s="291">
        <v>60</v>
      </c>
      <c r="H3587" s="292">
        <v>0</v>
      </c>
      <c r="I3587" s="293" t="s">
        <v>9482</v>
      </c>
      <c r="J3587" s="293" t="s">
        <v>9483</v>
      </c>
      <c r="K3587" s="293" t="s">
        <v>4737</v>
      </c>
      <c r="L3587" s="293" t="s">
        <v>4840</v>
      </c>
      <c r="M3587" s="293" t="s">
        <v>5175</v>
      </c>
      <c r="N3587" s="293"/>
      <c r="O3587" s="293" t="s">
        <v>18828</v>
      </c>
      <c r="P3587" s="293" t="s">
        <v>14136</v>
      </c>
      <c r="Q3587" s="293" t="s">
        <v>8502</v>
      </c>
    </row>
    <row r="3588" spans="1:17" x14ac:dyDescent="0.25">
      <c r="A3588" s="293" t="s">
        <v>15911</v>
      </c>
      <c r="B3588" s="293" t="s">
        <v>14376</v>
      </c>
      <c r="C3588" s="293" t="s">
        <v>15912</v>
      </c>
      <c r="D3588" s="293" t="s">
        <v>4750</v>
      </c>
      <c r="E3588" s="293" t="s">
        <v>14158</v>
      </c>
      <c r="F3588" s="293"/>
      <c r="G3588" s="291">
        <v>60</v>
      </c>
      <c r="H3588" s="292">
        <v>0</v>
      </c>
      <c r="I3588" s="293" t="s">
        <v>4850</v>
      </c>
      <c r="J3588" s="293" t="s">
        <v>4851</v>
      </c>
      <c r="K3588" s="293" t="s">
        <v>4737</v>
      </c>
      <c r="L3588" s="293" t="s">
        <v>4840</v>
      </c>
      <c r="M3588" s="293" t="s">
        <v>5333</v>
      </c>
      <c r="N3588" s="293"/>
      <c r="O3588" s="293" t="s">
        <v>18828</v>
      </c>
      <c r="P3588" s="293" t="s">
        <v>14136</v>
      </c>
      <c r="Q3588" s="293" t="s">
        <v>8502</v>
      </c>
    </row>
    <row r="3589" spans="1:17" x14ac:dyDescent="0.25">
      <c r="A3589" s="293" t="s">
        <v>15913</v>
      </c>
      <c r="B3589" s="293" t="s">
        <v>14376</v>
      </c>
      <c r="C3589" s="293" t="s">
        <v>15914</v>
      </c>
      <c r="D3589" s="293" t="s">
        <v>4750</v>
      </c>
      <c r="E3589" s="293" t="s">
        <v>14158</v>
      </c>
      <c r="F3589" s="293"/>
      <c r="G3589" s="291">
        <v>60</v>
      </c>
      <c r="H3589" s="292">
        <v>0</v>
      </c>
      <c r="I3589" s="293" t="s">
        <v>4838</v>
      </c>
      <c r="J3589" s="293" t="s">
        <v>4839</v>
      </c>
      <c r="K3589" s="293" t="s">
        <v>4737</v>
      </c>
      <c r="L3589" s="293" t="s">
        <v>4840</v>
      </c>
      <c r="M3589" s="293" t="s">
        <v>5230</v>
      </c>
      <c r="N3589" s="293"/>
      <c r="O3589" s="293" t="s">
        <v>18828</v>
      </c>
      <c r="P3589" s="293" t="s">
        <v>14136</v>
      </c>
      <c r="Q3589" s="293" t="s">
        <v>8502</v>
      </c>
    </row>
    <row r="3590" spans="1:17" x14ac:dyDescent="0.25">
      <c r="A3590" s="293" t="s">
        <v>15915</v>
      </c>
      <c r="B3590" s="293" t="s">
        <v>14373</v>
      </c>
      <c r="C3590" s="293" t="s">
        <v>15916</v>
      </c>
      <c r="D3590" s="293" t="s">
        <v>4750</v>
      </c>
      <c r="E3590" s="293" t="s">
        <v>14158</v>
      </c>
      <c r="F3590" s="293"/>
      <c r="G3590" s="291">
        <v>60</v>
      </c>
      <c r="H3590" s="292">
        <v>0</v>
      </c>
      <c r="I3590" s="293" t="s">
        <v>4850</v>
      </c>
      <c r="J3590" s="293" t="s">
        <v>4851</v>
      </c>
      <c r="K3590" s="293" t="s">
        <v>4737</v>
      </c>
      <c r="L3590" s="293" t="s">
        <v>4840</v>
      </c>
      <c r="M3590" s="293" t="s">
        <v>5202</v>
      </c>
      <c r="N3590" s="293"/>
      <c r="O3590" s="293" t="s">
        <v>18828</v>
      </c>
      <c r="P3590" s="293" t="s">
        <v>14136</v>
      </c>
      <c r="Q3590" s="293" t="s">
        <v>8502</v>
      </c>
    </row>
    <row r="3591" spans="1:17" x14ac:dyDescent="0.25">
      <c r="A3591" s="293" t="s">
        <v>15917</v>
      </c>
      <c r="B3591" s="293" t="s">
        <v>14376</v>
      </c>
      <c r="C3591" s="293" t="s">
        <v>15918</v>
      </c>
      <c r="D3591" s="293" t="s">
        <v>4750</v>
      </c>
      <c r="E3591" s="293" t="s">
        <v>14158</v>
      </c>
      <c r="F3591" s="293"/>
      <c r="G3591" s="291">
        <v>60</v>
      </c>
      <c r="H3591" s="292">
        <v>0</v>
      </c>
      <c r="I3591" s="293" t="s">
        <v>4850</v>
      </c>
      <c r="J3591" s="293" t="s">
        <v>4851</v>
      </c>
      <c r="K3591" s="293" t="s">
        <v>4737</v>
      </c>
      <c r="L3591" s="293" t="s">
        <v>4840</v>
      </c>
      <c r="M3591" s="293" t="s">
        <v>5210</v>
      </c>
      <c r="N3591" s="293"/>
      <c r="O3591" s="293" t="s">
        <v>18828</v>
      </c>
      <c r="P3591" s="293" t="s">
        <v>14136</v>
      </c>
      <c r="Q3591" s="293" t="s">
        <v>8502</v>
      </c>
    </row>
    <row r="3592" spans="1:17" x14ac:dyDescent="0.25">
      <c r="A3592" s="293" t="s">
        <v>15919</v>
      </c>
      <c r="B3592" s="293" t="s">
        <v>14376</v>
      </c>
      <c r="C3592" s="293" t="s">
        <v>15920</v>
      </c>
      <c r="D3592" s="293" t="s">
        <v>4750</v>
      </c>
      <c r="E3592" s="293" t="s">
        <v>14158</v>
      </c>
      <c r="F3592" s="293"/>
      <c r="G3592" s="291">
        <v>60</v>
      </c>
      <c r="H3592" s="292">
        <v>0</v>
      </c>
      <c r="I3592" s="293" t="s">
        <v>4838</v>
      </c>
      <c r="J3592" s="293" t="s">
        <v>4839</v>
      </c>
      <c r="K3592" s="293" t="s">
        <v>4737</v>
      </c>
      <c r="L3592" s="293" t="s">
        <v>4840</v>
      </c>
      <c r="M3592" s="293" t="s">
        <v>5230</v>
      </c>
      <c r="N3592" s="293"/>
      <c r="O3592" s="293" t="s">
        <v>18828</v>
      </c>
      <c r="P3592" s="293" t="s">
        <v>14136</v>
      </c>
      <c r="Q3592" s="293" t="s">
        <v>8502</v>
      </c>
    </row>
    <row r="3593" spans="1:17" x14ac:dyDescent="0.25">
      <c r="A3593" s="293" t="s">
        <v>15921</v>
      </c>
      <c r="B3593" s="293" t="s">
        <v>14361</v>
      </c>
      <c r="C3593" s="293" t="s">
        <v>15922</v>
      </c>
      <c r="D3593" s="293"/>
      <c r="E3593" s="293" t="s">
        <v>14138</v>
      </c>
      <c r="F3593" s="293" t="s">
        <v>4750</v>
      </c>
      <c r="G3593" s="291">
        <v>60</v>
      </c>
      <c r="H3593" s="292">
        <v>0</v>
      </c>
      <c r="I3593" s="293" t="s">
        <v>4788</v>
      </c>
      <c r="J3593" s="293" t="s">
        <v>4789</v>
      </c>
      <c r="K3593" s="293" t="s">
        <v>4737</v>
      </c>
      <c r="L3593" s="293" t="s">
        <v>4738</v>
      </c>
      <c r="M3593" s="293" t="s">
        <v>4824</v>
      </c>
      <c r="N3593" s="293"/>
      <c r="O3593" s="293" t="s">
        <v>18828</v>
      </c>
      <c r="P3593" s="293" t="s">
        <v>14136</v>
      </c>
      <c r="Q3593" s="293" t="s">
        <v>4741</v>
      </c>
    </row>
    <row r="3594" spans="1:17" x14ac:dyDescent="0.25">
      <c r="A3594" s="293" t="s">
        <v>15923</v>
      </c>
      <c r="B3594" s="293" t="s">
        <v>14370</v>
      </c>
      <c r="C3594" s="293" t="s">
        <v>15924</v>
      </c>
      <c r="D3594" s="293"/>
      <c r="E3594" s="293" t="s">
        <v>14138</v>
      </c>
      <c r="F3594" s="293" t="s">
        <v>4750</v>
      </c>
      <c r="G3594" s="291">
        <v>60</v>
      </c>
      <c r="H3594" s="292">
        <v>0</v>
      </c>
      <c r="I3594" s="293" t="s">
        <v>4755</v>
      </c>
      <c r="J3594" s="293" t="s">
        <v>4756</v>
      </c>
      <c r="K3594" s="293" t="s">
        <v>4737</v>
      </c>
      <c r="L3594" s="293" t="s">
        <v>4738</v>
      </c>
      <c r="M3594" s="293" t="s">
        <v>4934</v>
      </c>
      <c r="N3594" s="293" t="s">
        <v>9133</v>
      </c>
      <c r="O3594" s="293" t="s">
        <v>18828</v>
      </c>
      <c r="P3594" s="293" t="s">
        <v>14136</v>
      </c>
      <c r="Q3594" s="293" t="s">
        <v>4741</v>
      </c>
    </row>
    <row r="3595" spans="1:17" x14ac:dyDescent="0.25">
      <c r="A3595" s="293" t="s">
        <v>15925</v>
      </c>
      <c r="B3595" s="293" t="s">
        <v>14373</v>
      </c>
      <c r="C3595" s="293" t="s">
        <v>15926</v>
      </c>
      <c r="D3595" s="293" t="s">
        <v>4750</v>
      </c>
      <c r="E3595" s="293" t="s">
        <v>14158</v>
      </c>
      <c r="F3595" s="293"/>
      <c r="G3595" s="291">
        <v>60</v>
      </c>
      <c r="H3595" s="292">
        <v>0</v>
      </c>
      <c r="I3595" s="293" t="s">
        <v>4850</v>
      </c>
      <c r="J3595" s="293" t="s">
        <v>4851</v>
      </c>
      <c r="K3595" s="293" t="s">
        <v>4737</v>
      </c>
      <c r="L3595" s="293" t="s">
        <v>4840</v>
      </c>
      <c r="M3595" s="293" t="s">
        <v>5272</v>
      </c>
      <c r="N3595" s="293"/>
      <c r="O3595" s="293" t="s">
        <v>18828</v>
      </c>
      <c r="P3595" s="293" t="s">
        <v>14136</v>
      </c>
      <c r="Q3595" s="293" t="s">
        <v>8502</v>
      </c>
    </row>
    <row r="3596" spans="1:17" x14ac:dyDescent="0.25">
      <c r="A3596" s="293" t="s">
        <v>15927</v>
      </c>
      <c r="B3596" s="293" t="s">
        <v>14376</v>
      </c>
      <c r="C3596" s="293" t="s">
        <v>15928</v>
      </c>
      <c r="D3596" s="293" t="s">
        <v>4750</v>
      </c>
      <c r="E3596" s="293" t="s">
        <v>14158</v>
      </c>
      <c r="F3596" s="293"/>
      <c r="G3596" s="291">
        <v>60</v>
      </c>
      <c r="H3596" s="292">
        <v>0</v>
      </c>
      <c r="I3596" s="293" t="s">
        <v>4838</v>
      </c>
      <c r="J3596" s="293" t="s">
        <v>4839</v>
      </c>
      <c r="K3596" s="293" t="s">
        <v>4737</v>
      </c>
      <c r="L3596" s="293" t="s">
        <v>4840</v>
      </c>
      <c r="M3596" s="293" t="s">
        <v>4909</v>
      </c>
      <c r="N3596" s="293"/>
      <c r="O3596" s="293" t="s">
        <v>18828</v>
      </c>
      <c r="P3596" s="293" t="s">
        <v>14136</v>
      </c>
      <c r="Q3596" s="293" t="s">
        <v>8502</v>
      </c>
    </row>
    <row r="3597" spans="1:17" x14ac:dyDescent="0.25">
      <c r="A3597" s="293" t="s">
        <v>15929</v>
      </c>
      <c r="B3597" s="293" t="s">
        <v>14370</v>
      </c>
      <c r="C3597" s="293" t="s">
        <v>15930</v>
      </c>
      <c r="D3597" s="293"/>
      <c r="E3597" s="293" t="s">
        <v>14138</v>
      </c>
      <c r="F3597" s="293" t="s">
        <v>4750</v>
      </c>
      <c r="G3597" s="291">
        <v>60</v>
      </c>
      <c r="H3597" s="292">
        <v>0</v>
      </c>
      <c r="I3597" s="293" t="s">
        <v>4746</v>
      </c>
      <c r="J3597" s="293" t="s">
        <v>4747</v>
      </c>
      <c r="K3597" s="293" t="s">
        <v>4737</v>
      </c>
      <c r="L3597" s="293" t="s">
        <v>4738</v>
      </c>
      <c r="M3597" s="293" t="s">
        <v>4793</v>
      </c>
      <c r="N3597" s="293"/>
      <c r="O3597" s="293" t="s">
        <v>18828</v>
      </c>
      <c r="P3597" s="293" t="s">
        <v>14136</v>
      </c>
      <c r="Q3597" s="293" t="s">
        <v>4741</v>
      </c>
    </row>
    <row r="3598" spans="1:17" x14ac:dyDescent="0.25">
      <c r="A3598" s="293" t="s">
        <v>15931</v>
      </c>
      <c r="B3598" s="293" t="s">
        <v>14361</v>
      </c>
      <c r="C3598" s="293" t="s">
        <v>15932</v>
      </c>
      <c r="D3598" s="293"/>
      <c r="E3598" s="293" t="s">
        <v>14138</v>
      </c>
      <c r="F3598" s="293" t="s">
        <v>4750</v>
      </c>
      <c r="G3598" s="291">
        <v>60</v>
      </c>
      <c r="H3598" s="292">
        <v>0</v>
      </c>
      <c r="I3598" s="293" t="s">
        <v>4788</v>
      </c>
      <c r="J3598" s="293" t="s">
        <v>4789</v>
      </c>
      <c r="K3598" s="293" t="s">
        <v>4737</v>
      </c>
      <c r="L3598" s="293" t="s">
        <v>4738</v>
      </c>
      <c r="M3598" s="293" t="s">
        <v>4880</v>
      </c>
      <c r="N3598" s="293"/>
      <c r="O3598" s="293" t="s">
        <v>18828</v>
      </c>
      <c r="P3598" s="293" t="s">
        <v>14136</v>
      </c>
      <c r="Q3598" s="293" t="s">
        <v>4741</v>
      </c>
    </row>
    <row r="3599" spans="1:17" x14ac:dyDescent="0.25">
      <c r="A3599" s="293" t="s">
        <v>15933</v>
      </c>
      <c r="B3599" s="293" t="s">
        <v>14376</v>
      </c>
      <c r="C3599" s="293" t="s">
        <v>15934</v>
      </c>
      <c r="D3599" s="293" t="s">
        <v>4750</v>
      </c>
      <c r="E3599" s="293" t="s">
        <v>14158</v>
      </c>
      <c r="F3599" s="293"/>
      <c r="G3599" s="291">
        <v>60</v>
      </c>
      <c r="H3599" s="292">
        <v>0</v>
      </c>
      <c r="I3599" s="293" t="s">
        <v>4850</v>
      </c>
      <c r="J3599" s="293" t="s">
        <v>4851</v>
      </c>
      <c r="K3599" s="293" t="s">
        <v>4737</v>
      </c>
      <c r="L3599" s="293" t="s">
        <v>4840</v>
      </c>
      <c r="M3599" s="293" t="s">
        <v>5210</v>
      </c>
      <c r="N3599" s="293"/>
      <c r="O3599" s="293" t="s">
        <v>18828</v>
      </c>
      <c r="P3599" s="293" t="s">
        <v>14136</v>
      </c>
      <c r="Q3599" s="293" t="s">
        <v>8502</v>
      </c>
    </row>
    <row r="3600" spans="1:17" x14ac:dyDescent="0.25">
      <c r="A3600" s="293" t="s">
        <v>15935</v>
      </c>
      <c r="B3600" s="293" t="s">
        <v>14370</v>
      </c>
      <c r="C3600" s="293" t="s">
        <v>15936</v>
      </c>
      <c r="D3600" s="293"/>
      <c r="E3600" s="293" t="s">
        <v>14138</v>
      </c>
      <c r="F3600" s="293" t="s">
        <v>4750</v>
      </c>
      <c r="G3600" s="291">
        <v>60</v>
      </c>
      <c r="H3600" s="292">
        <v>0</v>
      </c>
      <c r="I3600" s="293" t="s">
        <v>4746</v>
      </c>
      <c r="J3600" s="293" t="s">
        <v>4747</v>
      </c>
      <c r="K3600" s="293" t="s">
        <v>4737</v>
      </c>
      <c r="L3600" s="293" t="s">
        <v>4738</v>
      </c>
      <c r="M3600" s="293" t="s">
        <v>4793</v>
      </c>
      <c r="N3600" s="293"/>
      <c r="O3600" s="293" t="s">
        <v>18828</v>
      </c>
      <c r="P3600" s="293" t="s">
        <v>14136</v>
      </c>
      <c r="Q3600" s="293" t="s">
        <v>4741</v>
      </c>
    </row>
    <row r="3601" spans="1:17" x14ac:dyDescent="0.25">
      <c r="A3601" s="293" t="s">
        <v>15937</v>
      </c>
      <c r="B3601" s="293" t="s">
        <v>14387</v>
      </c>
      <c r="C3601" s="293" t="s">
        <v>15938</v>
      </c>
      <c r="D3601" s="293" t="s">
        <v>4750</v>
      </c>
      <c r="E3601" s="293" t="s">
        <v>14158</v>
      </c>
      <c r="F3601" s="293"/>
      <c r="G3601" s="291">
        <v>60</v>
      </c>
      <c r="H3601" s="292">
        <v>0</v>
      </c>
      <c r="I3601" s="293" t="s">
        <v>4838</v>
      </c>
      <c r="J3601" s="293" t="s">
        <v>4839</v>
      </c>
      <c r="K3601" s="293" t="s">
        <v>4737</v>
      </c>
      <c r="L3601" s="293" t="s">
        <v>4840</v>
      </c>
      <c r="M3601" s="293" t="s">
        <v>5291</v>
      </c>
      <c r="N3601" s="293"/>
      <c r="O3601" s="293" t="s">
        <v>18828</v>
      </c>
      <c r="P3601" s="293" t="s">
        <v>14136</v>
      </c>
      <c r="Q3601" s="293" t="s">
        <v>8502</v>
      </c>
    </row>
    <row r="3602" spans="1:17" x14ac:dyDescent="0.25">
      <c r="A3602" s="293" t="s">
        <v>15939</v>
      </c>
      <c r="B3602" s="293" t="s">
        <v>14387</v>
      </c>
      <c r="C3602" s="293" t="s">
        <v>15940</v>
      </c>
      <c r="D3602" s="293" t="s">
        <v>4750</v>
      </c>
      <c r="E3602" s="293" t="s">
        <v>14158</v>
      </c>
      <c r="F3602" s="293"/>
      <c r="G3602" s="291">
        <v>60</v>
      </c>
      <c r="H3602" s="292">
        <v>0</v>
      </c>
      <c r="I3602" s="293" t="s">
        <v>4838</v>
      </c>
      <c r="J3602" s="293" t="s">
        <v>4839</v>
      </c>
      <c r="K3602" s="293" t="s">
        <v>4737</v>
      </c>
      <c r="L3602" s="293" t="s">
        <v>4840</v>
      </c>
      <c r="M3602" s="293" t="s">
        <v>5291</v>
      </c>
      <c r="N3602" s="293"/>
      <c r="O3602" s="293" t="s">
        <v>18828</v>
      </c>
      <c r="P3602" s="293" t="s">
        <v>14136</v>
      </c>
      <c r="Q3602" s="293" t="s">
        <v>8502</v>
      </c>
    </row>
    <row r="3603" spans="1:17" x14ac:dyDescent="0.25">
      <c r="A3603" s="293" t="s">
        <v>15941</v>
      </c>
      <c r="B3603" s="293" t="s">
        <v>14376</v>
      </c>
      <c r="C3603" s="293" t="s">
        <v>15942</v>
      </c>
      <c r="D3603" s="293" t="s">
        <v>4750</v>
      </c>
      <c r="E3603" s="293" t="s">
        <v>14158</v>
      </c>
      <c r="F3603" s="293"/>
      <c r="G3603" s="291">
        <v>60</v>
      </c>
      <c r="H3603" s="292">
        <v>0</v>
      </c>
      <c r="I3603" s="293" t="s">
        <v>9482</v>
      </c>
      <c r="J3603" s="293" t="s">
        <v>9483</v>
      </c>
      <c r="K3603" s="293" t="s">
        <v>4737</v>
      </c>
      <c r="L3603" s="293" t="s">
        <v>4840</v>
      </c>
      <c r="M3603" s="293" t="s">
        <v>4999</v>
      </c>
      <c r="N3603" s="293"/>
      <c r="O3603" s="293" t="s">
        <v>18828</v>
      </c>
      <c r="P3603" s="293" t="s">
        <v>14136</v>
      </c>
      <c r="Q3603" s="293" t="s">
        <v>8502</v>
      </c>
    </row>
    <row r="3604" spans="1:17" x14ac:dyDescent="0.25">
      <c r="A3604" s="293" t="s">
        <v>15943</v>
      </c>
      <c r="B3604" s="293" t="s">
        <v>14387</v>
      </c>
      <c r="C3604" s="293" t="s">
        <v>15944</v>
      </c>
      <c r="D3604" s="293" t="s">
        <v>4750</v>
      </c>
      <c r="E3604" s="293" t="s">
        <v>14158</v>
      </c>
      <c r="F3604" s="293"/>
      <c r="G3604" s="291">
        <v>60</v>
      </c>
      <c r="H3604" s="292">
        <v>0</v>
      </c>
      <c r="I3604" s="293" t="s">
        <v>4838</v>
      </c>
      <c r="J3604" s="293" t="s">
        <v>4839</v>
      </c>
      <c r="K3604" s="293" t="s">
        <v>4737</v>
      </c>
      <c r="L3604" s="293" t="s">
        <v>4840</v>
      </c>
      <c r="M3604" s="293" t="s">
        <v>5291</v>
      </c>
      <c r="N3604" s="293"/>
      <c r="O3604" s="293" t="s">
        <v>18828</v>
      </c>
      <c r="P3604" s="293" t="s">
        <v>14136</v>
      </c>
      <c r="Q3604" s="293" t="s">
        <v>8502</v>
      </c>
    </row>
    <row r="3605" spans="1:17" x14ac:dyDescent="0.25">
      <c r="A3605" s="293" t="s">
        <v>15945</v>
      </c>
      <c r="B3605" s="293" t="s">
        <v>14387</v>
      </c>
      <c r="C3605" s="293" t="s">
        <v>15946</v>
      </c>
      <c r="D3605" s="293" t="s">
        <v>4750</v>
      </c>
      <c r="E3605" s="293" t="s">
        <v>14158</v>
      </c>
      <c r="F3605" s="293"/>
      <c r="G3605" s="291">
        <v>60</v>
      </c>
      <c r="H3605" s="292">
        <v>0</v>
      </c>
      <c r="I3605" s="293" t="s">
        <v>4838</v>
      </c>
      <c r="J3605" s="293" t="s">
        <v>4839</v>
      </c>
      <c r="K3605" s="293" t="s">
        <v>4737</v>
      </c>
      <c r="L3605" s="293" t="s">
        <v>4840</v>
      </c>
      <c r="M3605" s="293" t="s">
        <v>5291</v>
      </c>
      <c r="N3605" s="293"/>
      <c r="O3605" s="293" t="s">
        <v>18828</v>
      </c>
      <c r="P3605" s="293" t="s">
        <v>14136</v>
      </c>
      <c r="Q3605" s="293" t="s">
        <v>8502</v>
      </c>
    </row>
    <row r="3606" spans="1:17" x14ac:dyDescent="0.25">
      <c r="A3606" s="293" t="s">
        <v>15947</v>
      </c>
      <c r="B3606" s="293" t="s">
        <v>14373</v>
      </c>
      <c r="C3606" s="293" t="s">
        <v>15948</v>
      </c>
      <c r="D3606" s="293" t="s">
        <v>4750</v>
      </c>
      <c r="E3606" s="293" t="s">
        <v>14158</v>
      </c>
      <c r="F3606" s="293"/>
      <c r="G3606" s="291">
        <v>60</v>
      </c>
      <c r="H3606" s="292">
        <v>0</v>
      </c>
      <c r="I3606" s="293" t="s">
        <v>9482</v>
      </c>
      <c r="J3606" s="293" t="s">
        <v>9483</v>
      </c>
      <c r="K3606" s="293" t="s">
        <v>4737</v>
      </c>
      <c r="L3606" s="293" t="s">
        <v>4840</v>
      </c>
      <c r="M3606" s="293" t="s">
        <v>5310</v>
      </c>
      <c r="N3606" s="293"/>
      <c r="O3606" s="293" t="s">
        <v>18828</v>
      </c>
      <c r="P3606" s="293" t="s">
        <v>14136</v>
      </c>
      <c r="Q3606" s="293" t="s">
        <v>8502</v>
      </c>
    </row>
    <row r="3607" spans="1:17" x14ac:dyDescent="0.25">
      <c r="A3607" s="293" t="s">
        <v>15949</v>
      </c>
      <c r="B3607" s="293" t="s">
        <v>14373</v>
      </c>
      <c r="C3607" s="293" t="s">
        <v>15950</v>
      </c>
      <c r="D3607" s="293" t="s">
        <v>4750</v>
      </c>
      <c r="E3607" s="293" t="s">
        <v>14158</v>
      </c>
      <c r="F3607" s="293"/>
      <c r="G3607" s="291">
        <v>60</v>
      </c>
      <c r="H3607" s="292">
        <v>0</v>
      </c>
      <c r="I3607" s="293" t="s">
        <v>4850</v>
      </c>
      <c r="J3607" s="293" t="s">
        <v>4851</v>
      </c>
      <c r="K3607" s="293" t="s">
        <v>4737</v>
      </c>
      <c r="L3607" s="293" t="s">
        <v>4840</v>
      </c>
      <c r="M3607" s="293" t="s">
        <v>5333</v>
      </c>
      <c r="N3607" s="293"/>
      <c r="O3607" s="293" t="s">
        <v>18828</v>
      </c>
      <c r="P3607" s="293" t="s">
        <v>14136</v>
      </c>
      <c r="Q3607" s="293" t="s">
        <v>8502</v>
      </c>
    </row>
    <row r="3608" spans="1:17" x14ac:dyDescent="0.25">
      <c r="A3608" s="293" t="s">
        <v>15951</v>
      </c>
      <c r="B3608" s="293" t="s">
        <v>14376</v>
      </c>
      <c r="C3608" s="293" t="s">
        <v>15952</v>
      </c>
      <c r="D3608" s="293" t="s">
        <v>4750</v>
      </c>
      <c r="E3608" s="293" t="s">
        <v>14158</v>
      </c>
      <c r="F3608" s="293"/>
      <c r="G3608" s="291">
        <v>60</v>
      </c>
      <c r="H3608" s="292">
        <v>0</v>
      </c>
      <c r="I3608" s="293" t="s">
        <v>4838</v>
      </c>
      <c r="J3608" s="293" t="s">
        <v>4839</v>
      </c>
      <c r="K3608" s="293" t="s">
        <v>4737</v>
      </c>
      <c r="L3608" s="293" t="s">
        <v>4840</v>
      </c>
      <c r="M3608" s="293" t="s">
        <v>5161</v>
      </c>
      <c r="N3608" s="293"/>
      <c r="O3608" s="293" t="s">
        <v>18828</v>
      </c>
      <c r="P3608" s="293" t="s">
        <v>14136</v>
      </c>
      <c r="Q3608" s="293" t="s">
        <v>8502</v>
      </c>
    </row>
    <row r="3609" spans="1:17" x14ac:dyDescent="0.25">
      <c r="A3609" s="293" t="s">
        <v>15953</v>
      </c>
      <c r="B3609" s="293" t="s">
        <v>14376</v>
      </c>
      <c r="C3609" s="293" t="s">
        <v>15954</v>
      </c>
      <c r="D3609" s="293" t="s">
        <v>4750</v>
      </c>
      <c r="E3609" s="293" t="s">
        <v>14158</v>
      </c>
      <c r="F3609" s="293"/>
      <c r="G3609" s="291">
        <v>60</v>
      </c>
      <c r="H3609" s="292">
        <v>0</v>
      </c>
      <c r="I3609" s="293" t="s">
        <v>4850</v>
      </c>
      <c r="J3609" s="293" t="s">
        <v>4851</v>
      </c>
      <c r="K3609" s="293" t="s">
        <v>4737</v>
      </c>
      <c r="L3609" s="293" t="s">
        <v>4840</v>
      </c>
      <c r="M3609" s="293" t="s">
        <v>5210</v>
      </c>
      <c r="N3609" s="293"/>
      <c r="O3609" s="293" t="s">
        <v>18828</v>
      </c>
      <c r="P3609" s="293" t="s">
        <v>14136</v>
      </c>
      <c r="Q3609" s="293" t="s">
        <v>8502</v>
      </c>
    </row>
    <row r="3610" spans="1:17" x14ac:dyDescent="0.25">
      <c r="A3610" s="293" t="s">
        <v>15955</v>
      </c>
      <c r="B3610" s="293" t="s">
        <v>14376</v>
      </c>
      <c r="C3610" s="293" t="s">
        <v>15956</v>
      </c>
      <c r="D3610" s="293" t="s">
        <v>4750</v>
      </c>
      <c r="E3610" s="293" t="s">
        <v>14158</v>
      </c>
      <c r="F3610" s="293"/>
      <c r="G3610" s="291">
        <v>60</v>
      </c>
      <c r="H3610" s="292">
        <v>0</v>
      </c>
      <c r="I3610" s="293" t="s">
        <v>4850</v>
      </c>
      <c r="J3610" s="293" t="s">
        <v>4851</v>
      </c>
      <c r="K3610" s="293" t="s">
        <v>4737</v>
      </c>
      <c r="L3610" s="293" t="s">
        <v>4840</v>
      </c>
      <c r="M3610" s="293" t="s">
        <v>5333</v>
      </c>
      <c r="N3610" s="293"/>
      <c r="O3610" s="293" t="s">
        <v>18828</v>
      </c>
      <c r="P3610" s="293" t="s">
        <v>14136</v>
      </c>
      <c r="Q3610" s="293" t="s">
        <v>8502</v>
      </c>
    </row>
    <row r="3611" spans="1:17" x14ac:dyDescent="0.25">
      <c r="A3611" s="293" t="s">
        <v>15957</v>
      </c>
      <c r="B3611" s="293" t="s">
        <v>14370</v>
      </c>
      <c r="C3611" s="293" t="s">
        <v>15958</v>
      </c>
      <c r="D3611" s="293"/>
      <c r="E3611" s="293" t="s">
        <v>14138</v>
      </c>
      <c r="F3611" s="293" t="s">
        <v>4750</v>
      </c>
      <c r="G3611" s="291">
        <v>60</v>
      </c>
      <c r="H3611" s="292">
        <v>0</v>
      </c>
      <c r="I3611" s="293" t="s">
        <v>4746</v>
      </c>
      <c r="J3611" s="293" t="s">
        <v>4747</v>
      </c>
      <c r="K3611" s="293" t="s">
        <v>4737</v>
      </c>
      <c r="L3611" s="293" t="s">
        <v>4738</v>
      </c>
      <c r="M3611" s="293" t="s">
        <v>4821</v>
      </c>
      <c r="N3611" s="293"/>
      <c r="O3611" s="293" t="s">
        <v>18828</v>
      </c>
      <c r="P3611" s="293" t="s">
        <v>14136</v>
      </c>
      <c r="Q3611" s="293" t="s">
        <v>4741</v>
      </c>
    </row>
    <row r="3612" spans="1:17" x14ac:dyDescent="0.25">
      <c r="A3612" s="293" t="s">
        <v>15959</v>
      </c>
      <c r="B3612" s="293" t="s">
        <v>14370</v>
      </c>
      <c r="C3612" s="293" t="s">
        <v>15960</v>
      </c>
      <c r="D3612" s="293"/>
      <c r="E3612" s="293" t="s">
        <v>14138</v>
      </c>
      <c r="F3612" s="293" t="s">
        <v>4750</v>
      </c>
      <c r="G3612" s="291">
        <v>60</v>
      </c>
      <c r="H3612" s="292">
        <v>0</v>
      </c>
      <c r="I3612" s="293" t="s">
        <v>4828</v>
      </c>
      <c r="J3612" s="293" t="s">
        <v>4829</v>
      </c>
      <c r="K3612" s="293" t="s">
        <v>4737</v>
      </c>
      <c r="L3612" s="293" t="s">
        <v>4738</v>
      </c>
      <c r="M3612" s="293" t="s">
        <v>6447</v>
      </c>
      <c r="N3612" s="293"/>
      <c r="O3612" s="293" t="s">
        <v>18828</v>
      </c>
      <c r="P3612" s="293" t="s">
        <v>14136</v>
      </c>
      <c r="Q3612" s="293" t="s">
        <v>4741</v>
      </c>
    </row>
    <row r="3613" spans="1:17" x14ac:dyDescent="0.25">
      <c r="A3613" s="293" t="s">
        <v>15961</v>
      </c>
      <c r="B3613" s="293" t="s">
        <v>14930</v>
      </c>
      <c r="C3613" s="293" t="s">
        <v>15962</v>
      </c>
      <c r="D3613" s="293"/>
      <c r="E3613" s="293" t="s">
        <v>14138</v>
      </c>
      <c r="F3613" s="293" t="s">
        <v>4750</v>
      </c>
      <c r="G3613" s="291">
        <v>60</v>
      </c>
      <c r="H3613" s="292">
        <v>0</v>
      </c>
      <c r="I3613" s="293" t="s">
        <v>4746</v>
      </c>
      <c r="J3613" s="293" t="s">
        <v>4747</v>
      </c>
      <c r="K3613" s="293" t="s">
        <v>4737</v>
      </c>
      <c r="L3613" s="293" t="s">
        <v>4738</v>
      </c>
      <c r="M3613" s="293" t="s">
        <v>4821</v>
      </c>
      <c r="N3613" s="293"/>
      <c r="O3613" s="293" t="s">
        <v>18828</v>
      </c>
      <c r="P3613" s="293" t="s">
        <v>14136</v>
      </c>
      <c r="Q3613" s="293" t="s">
        <v>4741</v>
      </c>
    </row>
    <row r="3614" spans="1:17" x14ac:dyDescent="0.25">
      <c r="A3614" s="293" t="s">
        <v>15963</v>
      </c>
      <c r="B3614" s="293" t="s">
        <v>14370</v>
      </c>
      <c r="C3614" s="293" t="s">
        <v>15964</v>
      </c>
      <c r="D3614" s="293"/>
      <c r="E3614" s="293" t="s">
        <v>14138</v>
      </c>
      <c r="F3614" s="293" t="s">
        <v>4750</v>
      </c>
      <c r="G3614" s="291">
        <v>60</v>
      </c>
      <c r="H3614" s="292">
        <v>0</v>
      </c>
      <c r="I3614" s="293" t="s">
        <v>4746</v>
      </c>
      <c r="J3614" s="293" t="s">
        <v>4747</v>
      </c>
      <c r="K3614" s="293" t="s">
        <v>4737</v>
      </c>
      <c r="L3614" s="293" t="s">
        <v>4738</v>
      </c>
      <c r="M3614" s="293" t="s">
        <v>4748</v>
      </c>
      <c r="N3614" s="293" t="s">
        <v>4749</v>
      </c>
      <c r="O3614" s="293" t="s">
        <v>18828</v>
      </c>
      <c r="P3614" s="293" t="s">
        <v>14136</v>
      </c>
      <c r="Q3614" s="293" t="s">
        <v>4741</v>
      </c>
    </row>
    <row r="3615" spans="1:17" x14ac:dyDescent="0.25">
      <c r="A3615" s="293" t="s">
        <v>15965</v>
      </c>
      <c r="B3615" s="293" t="s">
        <v>14373</v>
      </c>
      <c r="C3615" s="293" t="s">
        <v>15966</v>
      </c>
      <c r="D3615" s="293" t="s">
        <v>4750</v>
      </c>
      <c r="E3615" s="293" t="s">
        <v>14158</v>
      </c>
      <c r="F3615" s="293"/>
      <c r="G3615" s="291">
        <v>60</v>
      </c>
      <c r="H3615" s="292">
        <v>0</v>
      </c>
      <c r="I3615" s="293" t="s">
        <v>4850</v>
      </c>
      <c r="J3615" s="293" t="s">
        <v>4851</v>
      </c>
      <c r="K3615" s="293" t="s">
        <v>4737</v>
      </c>
      <c r="L3615" s="293" t="s">
        <v>4840</v>
      </c>
      <c r="M3615" s="293" t="s">
        <v>5202</v>
      </c>
      <c r="N3615" s="293"/>
      <c r="O3615" s="293" t="s">
        <v>18828</v>
      </c>
      <c r="P3615" s="293" t="s">
        <v>14136</v>
      </c>
      <c r="Q3615" s="293" t="s">
        <v>8502</v>
      </c>
    </row>
    <row r="3616" spans="1:17" x14ac:dyDescent="0.25">
      <c r="A3616" s="293" t="s">
        <v>15967</v>
      </c>
      <c r="B3616" s="293" t="s">
        <v>14370</v>
      </c>
      <c r="C3616" s="293" t="s">
        <v>15968</v>
      </c>
      <c r="D3616" s="293"/>
      <c r="E3616" s="293" t="s">
        <v>14138</v>
      </c>
      <c r="F3616" s="293" t="s">
        <v>4750</v>
      </c>
      <c r="G3616" s="291">
        <v>60</v>
      </c>
      <c r="H3616" s="292">
        <v>0</v>
      </c>
      <c r="I3616" s="293" t="s">
        <v>4788</v>
      </c>
      <c r="J3616" s="293" t="s">
        <v>4789</v>
      </c>
      <c r="K3616" s="293" t="s">
        <v>4737</v>
      </c>
      <c r="L3616" s="293" t="s">
        <v>4738</v>
      </c>
      <c r="M3616" s="293" t="s">
        <v>6447</v>
      </c>
      <c r="N3616" s="293"/>
      <c r="O3616" s="293" t="s">
        <v>18828</v>
      </c>
      <c r="P3616" s="293" t="s">
        <v>14136</v>
      </c>
      <c r="Q3616" s="293" t="s">
        <v>4741</v>
      </c>
    </row>
    <row r="3617" spans="1:17" x14ac:dyDescent="0.25">
      <c r="A3617" s="293" t="s">
        <v>15969</v>
      </c>
      <c r="B3617" s="293" t="s">
        <v>14376</v>
      </c>
      <c r="C3617" s="293" t="s">
        <v>15970</v>
      </c>
      <c r="D3617" s="293" t="s">
        <v>4750</v>
      </c>
      <c r="E3617" s="293" t="s">
        <v>14158</v>
      </c>
      <c r="F3617" s="293"/>
      <c r="G3617" s="291">
        <v>60</v>
      </c>
      <c r="H3617" s="292">
        <v>0</v>
      </c>
      <c r="I3617" s="293" t="s">
        <v>4838</v>
      </c>
      <c r="J3617" s="293" t="s">
        <v>4839</v>
      </c>
      <c r="K3617" s="293" t="s">
        <v>4737</v>
      </c>
      <c r="L3617" s="293" t="s">
        <v>4840</v>
      </c>
      <c r="M3617" s="293" t="s">
        <v>5230</v>
      </c>
      <c r="N3617" s="293"/>
      <c r="O3617" s="293" t="s">
        <v>18828</v>
      </c>
      <c r="P3617" s="293" t="s">
        <v>14136</v>
      </c>
      <c r="Q3617" s="293" t="s">
        <v>8502</v>
      </c>
    </row>
    <row r="3618" spans="1:17" x14ac:dyDescent="0.25">
      <c r="A3618" s="293" t="s">
        <v>15971</v>
      </c>
      <c r="B3618" s="293" t="s">
        <v>14387</v>
      </c>
      <c r="C3618" s="293" t="s">
        <v>15972</v>
      </c>
      <c r="D3618" s="293" t="s">
        <v>4750</v>
      </c>
      <c r="E3618" s="293" t="s">
        <v>14158</v>
      </c>
      <c r="F3618" s="293"/>
      <c r="G3618" s="291">
        <v>60</v>
      </c>
      <c r="H3618" s="292">
        <v>0</v>
      </c>
      <c r="I3618" s="293" t="s">
        <v>4838</v>
      </c>
      <c r="J3618" s="293" t="s">
        <v>4839</v>
      </c>
      <c r="K3618" s="293" t="s">
        <v>4737</v>
      </c>
      <c r="L3618" s="293" t="s">
        <v>4840</v>
      </c>
      <c r="M3618" s="293" t="s">
        <v>5291</v>
      </c>
      <c r="N3618" s="293"/>
      <c r="O3618" s="293" t="s">
        <v>18828</v>
      </c>
      <c r="P3618" s="293" t="s">
        <v>14136</v>
      </c>
      <c r="Q3618" s="293" t="s">
        <v>8502</v>
      </c>
    </row>
    <row r="3619" spans="1:17" x14ac:dyDescent="0.25">
      <c r="A3619" s="293" t="s">
        <v>15973</v>
      </c>
      <c r="B3619" s="293" t="s">
        <v>14387</v>
      </c>
      <c r="C3619" s="293" t="s">
        <v>15974</v>
      </c>
      <c r="D3619" s="293" t="s">
        <v>4750</v>
      </c>
      <c r="E3619" s="293" t="s">
        <v>14158</v>
      </c>
      <c r="F3619" s="293"/>
      <c r="G3619" s="291">
        <v>60</v>
      </c>
      <c r="H3619" s="292">
        <v>0</v>
      </c>
      <c r="I3619" s="293" t="s">
        <v>4838</v>
      </c>
      <c r="J3619" s="293" t="s">
        <v>4839</v>
      </c>
      <c r="K3619" s="293" t="s">
        <v>4737</v>
      </c>
      <c r="L3619" s="293" t="s">
        <v>4840</v>
      </c>
      <c r="M3619" s="293" t="s">
        <v>5291</v>
      </c>
      <c r="N3619" s="293"/>
      <c r="O3619" s="293" t="s">
        <v>18828</v>
      </c>
      <c r="P3619" s="293" t="s">
        <v>14136</v>
      </c>
      <c r="Q3619" s="293" t="s">
        <v>8502</v>
      </c>
    </row>
    <row r="3620" spans="1:17" x14ac:dyDescent="0.25">
      <c r="A3620" s="293" t="s">
        <v>15975</v>
      </c>
      <c r="B3620" s="293" t="s">
        <v>14373</v>
      </c>
      <c r="C3620" s="293" t="s">
        <v>15976</v>
      </c>
      <c r="D3620" s="293" t="s">
        <v>4750</v>
      </c>
      <c r="E3620" s="293" t="s">
        <v>14158</v>
      </c>
      <c r="F3620" s="293"/>
      <c r="G3620" s="291">
        <v>60</v>
      </c>
      <c r="H3620" s="292">
        <v>0</v>
      </c>
      <c r="I3620" s="293" t="s">
        <v>4850</v>
      </c>
      <c r="J3620" s="293" t="s">
        <v>4851</v>
      </c>
      <c r="K3620" s="293" t="s">
        <v>4737</v>
      </c>
      <c r="L3620" s="293" t="s">
        <v>4840</v>
      </c>
      <c r="M3620" s="293" t="s">
        <v>5272</v>
      </c>
      <c r="N3620" s="293"/>
      <c r="O3620" s="293" t="s">
        <v>18828</v>
      </c>
      <c r="P3620" s="293" t="s">
        <v>14136</v>
      </c>
      <c r="Q3620" s="293" t="s">
        <v>8502</v>
      </c>
    </row>
    <row r="3621" spans="1:17" x14ac:dyDescent="0.25">
      <c r="A3621" s="293" t="s">
        <v>15977</v>
      </c>
      <c r="B3621" s="293" t="s">
        <v>14370</v>
      </c>
      <c r="C3621" s="293" t="s">
        <v>15978</v>
      </c>
      <c r="D3621" s="293"/>
      <c r="E3621" s="293" t="s">
        <v>14138</v>
      </c>
      <c r="F3621" s="293" t="s">
        <v>4750</v>
      </c>
      <c r="G3621" s="291">
        <v>60</v>
      </c>
      <c r="H3621" s="292">
        <v>0</v>
      </c>
      <c r="I3621" s="293" t="s">
        <v>4746</v>
      </c>
      <c r="J3621" s="293" t="s">
        <v>4747</v>
      </c>
      <c r="K3621" s="293" t="s">
        <v>4737</v>
      </c>
      <c r="L3621" s="293" t="s">
        <v>4738</v>
      </c>
      <c r="M3621" s="293" t="s">
        <v>4793</v>
      </c>
      <c r="N3621" s="293"/>
      <c r="O3621" s="293" t="s">
        <v>18828</v>
      </c>
      <c r="P3621" s="293" t="s">
        <v>14136</v>
      </c>
      <c r="Q3621" s="293" t="s">
        <v>4741</v>
      </c>
    </row>
    <row r="3622" spans="1:17" x14ac:dyDescent="0.25">
      <c r="A3622" s="293" t="s">
        <v>15979</v>
      </c>
      <c r="B3622" s="293" t="s">
        <v>14376</v>
      </c>
      <c r="C3622" s="293" t="s">
        <v>15980</v>
      </c>
      <c r="D3622" s="293" t="s">
        <v>4750</v>
      </c>
      <c r="E3622" s="293" t="s">
        <v>14158</v>
      </c>
      <c r="F3622" s="293"/>
      <c r="G3622" s="291">
        <v>60</v>
      </c>
      <c r="H3622" s="292">
        <v>0</v>
      </c>
      <c r="I3622" s="293" t="s">
        <v>4850</v>
      </c>
      <c r="J3622" s="293" t="s">
        <v>4851</v>
      </c>
      <c r="K3622" s="293" t="s">
        <v>4737</v>
      </c>
      <c r="L3622" s="293" t="s">
        <v>4840</v>
      </c>
      <c r="M3622" s="293" t="s">
        <v>5333</v>
      </c>
      <c r="N3622" s="293"/>
      <c r="O3622" s="293" t="s">
        <v>18828</v>
      </c>
      <c r="P3622" s="293" t="s">
        <v>14136</v>
      </c>
      <c r="Q3622" s="293" t="s">
        <v>8502</v>
      </c>
    </row>
    <row r="3623" spans="1:17" x14ac:dyDescent="0.25">
      <c r="A3623" s="293" t="s">
        <v>15981</v>
      </c>
      <c r="B3623" s="293" t="s">
        <v>14376</v>
      </c>
      <c r="C3623" s="293" t="s">
        <v>15982</v>
      </c>
      <c r="D3623" s="293" t="s">
        <v>4750</v>
      </c>
      <c r="E3623" s="293" t="s">
        <v>14158</v>
      </c>
      <c r="F3623" s="293"/>
      <c r="G3623" s="291">
        <v>60</v>
      </c>
      <c r="H3623" s="292">
        <v>0</v>
      </c>
      <c r="I3623" s="293" t="s">
        <v>9482</v>
      </c>
      <c r="J3623" s="293" t="s">
        <v>9483</v>
      </c>
      <c r="K3623" s="293" t="s">
        <v>4737</v>
      </c>
      <c r="L3623" s="293" t="s">
        <v>4840</v>
      </c>
      <c r="M3623" s="293" t="s">
        <v>4999</v>
      </c>
      <c r="N3623" s="293"/>
      <c r="O3623" s="293" t="s">
        <v>18828</v>
      </c>
      <c r="P3623" s="293" t="s">
        <v>14136</v>
      </c>
      <c r="Q3623" s="293" t="s">
        <v>8502</v>
      </c>
    </row>
    <row r="3624" spans="1:17" x14ac:dyDescent="0.25">
      <c r="A3624" s="293" t="s">
        <v>15983</v>
      </c>
      <c r="B3624" s="293" t="s">
        <v>14376</v>
      </c>
      <c r="C3624" s="293" t="s">
        <v>15984</v>
      </c>
      <c r="D3624" s="293" t="s">
        <v>4750</v>
      </c>
      <c r="E3624" s="293" t="s">
        <v>14158</v>
      </c>
      <c r="F3624" s="293"/>
      <c r="G3624" s="291">
        <v>60</v>
      </c>
      <c r="H3624" s="292">
        <v>0</v>
      </c>
      <c r="I3624" s="293" t="s">
        <v>9482</v>
      </c>
      <c r="J3624" s="293" t="s">
        <v>9483</v>
      </c>
      <c r="K3624" s="293" t="s">
        <v>4737</v>
      </c>
      <c r="L3624" s="293" t="s">
        <v>4840</v>
      </c>
      <c r="M3624" s="293" t="s">
        <v>4999</v>
      </c>
      <c r="N3624" s="293"/>
      <c r="O3624" s="293" t="s">
        <v>18828</v>
      </c>
      <c r="P3624" s="293" t="s">
        <v>14136</v>
      </c>
      <c r="Q3624" s="293" t="s">
        <v>8502</v>
      </c>
    </row>
    <row r="3625" spans="1:17" x14ac:dyDescent="0.25">
      <c r="A3625" s="293" t="s">
        <v>15985</v>
      </c>
      <c r="B3625" s="293" t="s">
        <v>14370</v>
      </c>
      <c r="C3625" s="293" t="s">
        <v>15986</v>
      </c>
      <c r="D3625" s="293"/>
      <c r="E3625" s="293" t="s">
        <v>14138</v>
      </c>
      <c r="F3625" s="293" t="s">
        <v>4750</v>
      </c>
      <c r="G3625" s="291">
        <v>60</v>
      </c>
      <c r="H3625" s="292">
        <v>0</v>
      </c>
      <c r="I3625" s="293" t="s">
        <v>4788</v>
      </c>
      <c r="J3625" s="293" t="s">
        <v>4789</v>
      </c>
      <c r="K3625" s="293" t="s">
        <v>4737</v>
      </c>
      <c r="L3625" s="293" t="s">
        <v>4738</v>
      </c>
      <c r="M3625" s="293" t="s">
        <v>6447</v>
      </c>
      <c r="N3625" s="293"/>
      <c r="O3625" s="293" t="s">
        <v>18828</v>
      </c>
      <c r="P3625" s="293" t="s">
        <v>14136</v>
      </c>
      <c r="Q3625" s="293" t="s">
        <v>4741</v>
      </c>
    </row>
    <row r="3626" spans="1:17" x14ac:dyDescent="0.25">
      <c r="A3626" s="293" t="s">
        <v>15987</v>
      </c>
      <c r="B3626" s="293" t="s">
        <v>14373</v>
      </c>
      <c r="C3626" s="293" t="s">
        <v>15988</v>
      </c>
      <c r="D3626" s="293" t="s">
        <v>4750</v>
      </c>
      <c r="E3626" s="293" t="s">
        <v>14158</v>
      </c>
      <c r="F3626" s="293"/>
      <c r="G3626" s="291">
        <v>60</v>
      </c>
      <c r="H3626" s="292">
        <v>0</v>
      </c>
      <c r="I3626" s="293" t="s">
        <v>4850</v>
      </c>
      <c r="J3626" s="293" t="s">
        <v>4851</v>
      </c>
      <c r="K3626" s="293" t="s">
        <v>4737</v>
      </c>
      <c r="L3626" s="293" t="s">
        <v>4840</v>
      </c>
      <c r="M3626" s="293" t="s">
        <v>5202</v>
      </c>
      <c r="N3626" s="293"/>
      <c r="O3626" s="293" t="s">
        <v>18828</v>
      </c>
      <c r="P3626" s="293" t="s">
        <v>14136</v>
      </c>
      <c r="Q3626" s="293" t="s">
        <v>8502</v>
      </c>
    </row>
    <row r="3627" spans="1:17" x14ac:dyDescent="0.25">
      <c r="A3627" s="293" t="s">
        <v>15989</v>
      </c>
      <c r="B3627" s="293" t="s">
        <v>14376</v>
      </c>
      <c r="C3627" s="293" t="s">
        <v>15990</v>
      </c>
      <c r="D3627" s="293" t="s">
        <v>4750</v>
      </c>
      <c r="E3627" s="293" t="s">
        <v>14158</v>
      </c>
      <c r="F3627" s="293"/>
      <c r="G3627" s="291">
        <v>60</v>
      </c>
      <c r="H3627" s="292">
        <v>0</v>
      </c>
      <c r="I3627" s="293" t="s">
        <v>4838</v>
      </c>
      <c r="J3627" s="293" t="s">
        <v>4839</v>
      </c>
      <c r="K3627" s="293" t="s">
        <v>4737</v>
      </c>
      <c r="L3627" s="293" t="s">
        <v>4840</v>
      </c>
      <c r="M3627" s="293" t="s">
        <v>5230</v>
      </c>
      <c r="N3627" s="293"/>
      <c r="O3627" s="293" t="s">
        <v>18828</v>
      </c>
      <c r="P3627" s="293" t="s">
        <v>14136</v>
      </c>
      <c r="Q3627" s="293" t="s">
        <v>8502</v>
      </c>
    </row>
    <row r="3628" spans="1:17" x14ac:dyDescent="0.25">
      <c r="A3628" s="293" t="s">
        <v>15991</v>
      </c>
      <c r="B3628" s="293" t="s">
        <v>14376</v>
      </c>
      <c r="C3628" s="293" t="s">
        <v>15992</v>
      </c>
      <c r="D3628" s="293" t="s">
        <v>4750</v>
      </c>
      <c r="E3628" s="293" t="s">
        <v>14158</v>
      </c>
      <c r="F3628" s="293"/>
      <c r="G3628" s="291">
        <v>60</v>
      </c>
      <c r="H3628" s="292">
        <v>0</v>
      </c>
      <c r="I3628" s="293" t="s">
        <v>4850</v>
      </c>
      <c r="J3628" s="293" t="s">
        <v>4851</v>
      </c>
      <c r="K3628" s="293" t="s">
        <v>4737</v>
      </c>
      <c r="L3628" s="293" t="s">
        <v>4840</v>
      </c>
      <c r="M3628" s="293" t="s">
        <v>5333</v>
      </c>
      <c r="N3628" s="293"/>
      <c r="O3628" s="293" t="s">
        <v>18828</v>
      </c>
      <c r="P3628" s="293" t="s">
        <v>14136</v>
      </c>
      <c r="Q3628" s="293" t="s">
        <v>8502</v>
      </c>
    </row>
    <row r="3629" spans="1:17" x14ac:dyDescent="0.25">
      <c r="A3629" s="293" t="s">
        <v>15993</v>
      </c>
      <c r="B3629" s="293" t="s">
        <v>14376</v>
      </c>
      <c r="C3629" s="293" t="s">
        <v>15994</v>
      </c>
      <c r="D3629" s="293" t="s">
        <v>4750</v>
      </c>
      <c r="E3629" s="293" t="s">
        <v>14158</v>
      </c>
      <c r="F3629" s="293"/>
      <c r="G3629" s="291">
        <v>60</v>
      </c>
      <c r="H3629" s="292">
        <v>0</v>
      </c>
      <c r="I3629" s="293" t="s">
        <v>4838</v>
      </c>
      <c r="J3629" s="293" t="s">
        <v>4839</v>
      </c>
      <c r="K3629" s="293" t="s">
        <v>4737</v>
      </c>
      <c r="L3629" s="293" t="s">
        <v>4840</v>
      </c>
      <c r="M3629" s="293" t="s">
        <v>5230</v>
      </c>
      <c r="N3629" s="293"/>
      <c r="O3629" s="293" t="s">
        <v>18828</v>
      </c>
      <c r="P3629" s="293" t="s">
        <v>14136</v>
      </c>
      <c r="Q3629" s="293" t="s">
        <v>8502</v>
      </c>
    </row>
    <row r="3630" spans="1:17" x14ac:dyDescent="0.25">
      <c r="A3630" s="293" t="s">
        <v>15995</v>
      </c>
      <c r="B3630" s="293" t="s">
        <v>14930</v>
      </c>
      <c r="C3630" s="293" t="s">
        <v>15996</v>
      </c>
      <c r="D3630" s="293"/>
      <c r="E3630" s="293" t="s">
        <v>14138</v>
      </c>
      <c r="F3630" s="293" t="s">
        <v>4750</v>
      </c>
      <c r="G3630" s="291">
        <v>60</v>
      </c>
      <c r="H3630" s="292">
        <v>0</v>
      </c>
      <c r="I3630" s="293" t="s">
        <v>4746</v>
      </c>
      <c r="J3630" s="293" t="s">
        <v>4747</v>
      </c>
      <c r="K3630" s="293" t="s">
        <v>4737</v>
      </c>
      <c r="L3630" s="293" t="s">
        <v>4738</v>
      </c>
      <c r="M3630" s="293" t="s">
        <v>6404</v>
      </c>
      <c r="N3630" s="293"/>
      <c r="O3630" s="293" t="s">
        <v>18828</v>
      </c>
      <c r="P3630" s="293" t="s">
        <v>14136</v>
      </c>
      <c r="Q3630" s="293" t="s">
        <v>4741</v>
      </c>
    </row>
    <row r="3631" spans="1:17" x14ac:dyDescent="0.25">
      <c r="A3631" s="293" t="s">
        <v>15997</v>
      </c>
      <c r="B3631" s="293" t="s">
        <v>14370</v>
      </c>
      <c r="C3631" s="293" t="s">
        <v>15998</v>
      </c>
      <c r="D3631" s="293"/>
      <c r="E3631" s="293" t="s">
        <v>14138</v>
      </c>
      <c r="F3631" s="293" t="s">
        <v>4750</v>
      </c>
      <c r="G3631" s="291">
        <v>60</v>
      </c>
      <c r="H3631" s="292">
        <v>0</v>
      </c>
      <c r="I3631" s="293" t="s">
        <v>4746</v>
      </c>
      <c r="J3631" s="293" t="s">
        <v>4747</v>
      </c>
      <c r="K3631" s="293" t="s">
        <v>4737</v>
      </c>
      <c r="L3631" s="293" t="s">
        <v>4738</v>
      </c>
      <c r="M3631" s="293" t="s">
        <v>4748</v>
      </c>
      <c r="N3631" s="293" t="s">
        <v>8488</v>
      </c>
      <c r="O3631" s="293" t="s">
        <v>18828</v>
      </c>
      <c r="P3631" s="293" t="s">
        <v>14136</v>
      </c>
      <c r="Q3631" s="293" t="s">
        <v>4741</v>
      </c>
    </row>
    <row r="3632" spans="1:17" x14ac:dyDescent="0.25">
      <c r="A3632" s="293" t="s">
        <v>15999</v>
      </c>
      <c r="B3632" s="293" t="s">
        <v>14370</v>
      </c>
      <c r="C3632" s="293" t="s">
        <v>16000</v>
      </c>
      <c r="D3632" s="293"/>
      <c r="E3632" s="293" t="s">
        <v>14138</v>
      </c>
      <c r="F3632" s="293" t="s">
        <v>4750</v>
      </c>
      <c r="G3632" s="291">
        <v>60</v>
      </c>
      <c r="H3632" s="292">
        <v>0</v>
      </c>
      <c r="I3632" s="293" t="s">
        <v>4746</v>
      </c>
      <c r="J3632" s="293" t="s">
        <v>4747</v>
      </c>
      <c r="K3632" s="293" t="s">
        <v>4737</v>
      </c>
      <c r="L3632" s="293" t="s">
        <v>4738</v>
      </c>
      <c r="M3632" s="293" t="s">
        <v>4748</v>
      </c>
      <c r="N3632" s="293" t="s">
        <v>11784</v>
      </c>
      <c r="O3632" s="293" t="s">
        <v>18828</v>
      </c>
      <c r="P3632" s="293" t="s">
        <v>14136</v>
      </c>
      <c r="Q3632" s="293" t="s">
        <v>4741</v>
      </c>
    </row>
    <row r="3633" spans="1:17" x14ac:dyDescent="0.25">
      <c r="A3633" s="293" t="s">
        <v>16001</v>
      </c>
      <c r="B3633" s="293" t="s">
        <v>14370</v>
      </c>
      <c r="C3633" s="293" t="s">
        <v>16002</v>
      </c>
      <c r="D3633" s="293"/>
      <c r="E3633" s="293" t="s">
        <v>14138</v>
      </c>
      <c r="F3633" s="293" t="s">
        <v>4750</v>
      </c>
      <c r="G3633" s="291">
        <v>60</v>
      </c>
      <c r="H3633" s="292">
        <v>0</v>
      </c>
      <c r="I3633" s="293" t="s">
        <v>4755</v>
      </c>
      <c r="J3633" s="293" t="s">
        <v>4756</v>
      </c>
      <c r="K3633" s="293" t="s">
        <v>4737</v>
      </c>
      <c r="L3633" s="293" t="s">
        <v>4738</v>
      </c>
      <c r="M3633" s="293" t="s">
        <v>4916</v>
      </c>
      <c r="N3633" s="293" t="s">
        <v>7030</v>
      </c>
      <c r="O3633" s="293" t="s">
        <v>18828</v>
      </c>
      <c r="P3633" s="293" t="s">
        <v>14136</v>
      </c>
      <c r="Q3633" s="293" t="s">
        <v>4741</v>
      </c>
    </row>
    <row r="3634" spans="1:17" x14ac:dyDescent="0.25">
      <c r="A3634" s="293" t="s">
        <v>16003</v>
      </c>
      <c r="B3634" s="293" t="s">
        <v>14376</v>
      </c>
      <c r="C3634" s="293" t="s">
        <v>16004</v>
      </c>
      <c r="D3634" s="293" t="s">
        <v>4750</v>
      </c>
      <c r="E3634" s="293" t="s">
        <v>14158</v>
      </c>
      <c r="F3634" s="293"/>
      <c r="G3634" s="291">
        <v>60</v>
      </c>
      <c r="H3634" s="292">
        <v>0</v>
      </c>
      <c r="I3634" s="293" t="s">
        <v>4850</v>
      </c>
      <c r="J3634" s="293" t="s">
        <v>4851</v>
      </c>
      <c r="K3634" s="293" t="s">
        <v>4737</v>
      </c>
      <c r="L3634" s="293" t="s">
        <v>4840</v>
      </c>
      <c r="M3634" s="293" t="s">
        <v>5210</v>
      </c>
      <c r="N3634" s="293"/>
      <c r="O3634" s="293" t="s">
        <v>18828</v>
      </c>
      <c r="P3634" s="293" t="s">
        <v>14136</v>
      </c>
      <c r="Q3634" s="293" t="s">
        <v>8502</v>
      </c>
    </row>
    <row r="3635" spans="1:17" x14ac:dyDescent="0.25">
      <c r="A3635" s="293" t="s">
        <v>16005</v>
      </c>
      <c r="B3635" s="293" t="s">
        <v>14487</v>
      </c>
      <c r="C3635" s="293" t="s">
        <v>16006</v>
      </c>
      <c r="D3635" s="293" t="s">
        <v>4750</v>
      </c>
      <c r="E3635" s="293" t="s">
        <v>14158</v>
      </c>
      <c r="F3635" s="293"/>
      <c r="G3635" s="291">
        <v>60</v>
      </c>
      <c r="H3635" s="292">
        <v>0</v>
      </c>
      <c r="I3635" s="293" t="s">
        <v>4856</v>
      </c>
      <c r="J3635" s="293" t="s">
        <v>4857</v>
      </c>
      <c r="K3635" s="293" t="s">
        <v>4737</v>
      </c>
      <c r="L3635" s="293" t="s">
        <v>4840</v>
      </c>
      <c r="M3635" s="293" t="s">
        <v>6026</v>
      </c>
      <c r="N3635" s="293"/>
      <c r="O3635" s="293" t="s">
        <v>18828</v>
      </c>
      <c r="P3635" s="293" t="s">
        <v>14136</v>
      </c>
      <c r="Q3635" s="293" t="s">
        <v>8502</v>
      </c>
    </row>
    <row r="3636" spans="1:17" x14ac:dyDescent="0.25">
      <c r="A3636" s="293" t="s">
        <v>16007</v>
      </c>
      <c r="B3636" s="293" t="s">
        <v>14487</v>
      </c>
      <c r="C3636" s="293" t="s">
        <v>16008</v>
      </c>
      <c r="D3636" s="293" t="s">
        <v>4750</v>
      </c>
      <c r="E3636" s="293" t="s">
        <v>14158</v>
      </c>
      <c r="F3636" s="293"/>
      <c r="G3636" s="291">
        <v>60</v>
      </c>
      <c r="H3636" s="292">
        <v>0</v>
      </c>
      <c r="I3636" s="293" t="s">
        <v>4856</v>
      </c>
      <c r="J3636" s="293" t="s">
        <v>4857</v>
      </c>
      <c r="K3636" s="293" t="s">
        <v>4737</v>
      </c>
      <c r="L3636" s="293" t="s">
        <v>4840</v>
      </c>
      <c r="M3636" s="293" t="s">
        <v>6026</v>
      </c>
      <c r="N3636" s="293"/>
      <c r="O3636" s="293" t="s">
        <v>18828</v>
      </c>
      <c r="P3636" s="293" t="s">
        <v>14136</v>
      </c>
      <c r="Q3636" s="293" t="s">
        <v>8502</v>
      </c>
    </row>
    <row r="3637" spans="1:17" x14ac:dyDescent="0.25">
      <c r="A3637" s="293" t="s">
        <v>16009</v>
      </c>
      <c r="B3637" s="293" t="s">
        <v>14376</v>
      </c>
      <c r="C3637" s="293" t="s">
        <v>16010</v>
      </c>
      <c r="D3637" s="293" t="s">
        <v>4750</v>
      </c>
      <c r="E3637" s="293" t="s">
        <v>14158</v>
      </c>
      <c r="F3637" s="293"/>
      <c r="G3637" s="291">
        <v>60</v>
      </c>
      <c r="H3637" s="292">
        <v>0</v>
      </c>
      <c r="I3637" s="293" t="s">
        <v>4850</v>
      </c>
      <c r="J3637" s="293" t="s">
        <v>4851</v>
      </c>
      <c r="K3637" s="293" t="s">
        <v>4737</v>
      </c>
      <c r="L3637" s="293" t="s">
        <v>4840</v>
      </c>
      <c r="M3637" s="293" t="s">
        <v>5210</v>
      </c>
      <c r="N3637" s="293"/>
      <c r="O3637" s="293" t="s">
        <v>18828</v>
      </c>
      <c r="P3637" s="293" t="s">
        <v>14136</v>
      </c>
      <c r="Q3637" s="293" t="s">
        <v>8502</v>
      </c>
    </row>
    <row r="3638" spans="1:17" x14ac:dyDescent="0.25">
      <c r="A3638" s="293" t="s">
        <v>16011</v>
      </c>
      <c r="B3638" s="293" t="s">
        <v>14370</v>
      </c>
      <c r="C3638" s="293" t="s">
        <v>16012</v>
      </c>
      <c r="D3638" s="293"/>
      <c r="E3638" s="293" t="s">
        <v>14138</v>
      </c>
      <c r="F3638" s="293" t="s">
        <v>4750</v>
      </c>
      <c r="G3638" s="291">
        <v>60</v>
      </c>
      <c r="H3638" s="292">
        <v>0</v>
      </c>
      <c r="I3638" s="293" t="s">
        <v>4816</v>
      </c>
      <c r="J3638" s="293" t="s">
        <v>4817</v>
      </c>
      <c r="K3638" s="293" t="s">
        <v>4737</v>
      </c>
      <c r="L3638" s="293" t="s">
        <v>4738</v>
      </c>
      <c r="M3638" s="293" t="s">
        <v>5121</v>
      </c>
      <c r="N3638" s="293"/>
      <c r="O3638" s="293" t="s">
        <v>18828</v>
      </c>
      <c r="P3638" s="293" t="s">
        <v>14136</v>
      </c>
      <c r="Q3638" s="293" t="s">
        <v>4741</v>
      </c>
    </row>
    <row r="3639" spans="1:17" x14ac:dyDescent="0.25">
      <c r="A3639" s="293" t="s">
        <v>16013</v>
      </c>
      <c r="B3639" s="293" t="s">
        <v>14376</v>
      </c>
      <c r="C3639" s="293" t="s">
        <v>16014</v>
      </c>
      <c r="D3639" s="293" t="s">
        <v>4750</v>
      </c>
      <c r="E3639" s="293" t="s">
        <v>14158</v>
      </c>
      <c r="F3639" s="293"/>
      <c r="G3639" s="291">
        <v>60</v>
      </c>
      <c r="H3639" s="292">
        <v>0</v>
      </c>
      <c r="I3639" s="293" t="s">
        <v>4850</v>
      </c>
      <c r="J3639" s="293" t="s">
        <v>4851</v>
      </c>
      <c r="K3639" s="293" t="s">
        <v>4737</v>
      </c>
      <c r="L3639" s="293" t="s">
        <v>4840</v>
      </c>
      <c r="M3639" s="293" t="s">
        <v>5210</v>
      </c>
      <c r="N3639" s="293"/>
      <c r="O3639" s="293" t="s">
        <v>18828</v>
      </c>
      <c r="P3639" s="293" t="s">
        <v>14136</v>
      </c>
      <c r="Q3639" s="293" t="s">
        <v>8502</v>
      </c>
    </row>
    <row r="3640" spans="1:17" x14ac:dyDescent="0.25">
      <c r="A3640" s="293" t="s">
        <v>16015</v>
      </c>
      <c r="B3640" s="293" t="s">
        <v>14376</v>
      </c>
      <c r="C3640" s="293" t="s">
        <v>16016</v>
      </c>
      <c r="D3640" s="293" t="s">
        <v>4750</v>
      </c>
      <c r="E3640" s="293" t="s">
        <v>14158</v>
      </c>
      <c r="F3640" s="293"/>
      <c r="G3640" s="291">
        <v>60</v>
      </c>
      <c r="H3640" s="292">
        <v>0</v>
      </c>
      <c r="I3640" s="293" t="s">
        <v>9482</v>
      </c>
      <c r="J3640" s="293" t="s">
        <v>9483</v>
      </c>
      <c r="K3640" s="293" t="s">
        <v>4737</v>
      </c>
      <c r="L3640" s="293" t="s">
        <v>4840</v>
      </c>
      <c r="M3640" s="293" t="s">
        <v>5220</v>
      </c>
      <c r="N3640" s="293"/>
      <c r="O3640" s="293" t="s">
        <v>18828</v>
      </c>
      <c r="P3640" s="293" t="s">
        <v>14136</v>
      </c>
      <c r="Q3640" s="293" t="s">
        <v>8502</v>
      </c>
    </row>
    <row r="3641" spans="1:17" x14ac:dyDescent="0.25">
      <c r="A3641" s="293" t="s">
        <v>16017</v>
      </c>
      <c r="B3641" s="293" t="s">
        <v>14370</v>
      </c>
      <c r="C3641" s="293" t="s">
        <v>16018</v>
      </c>
      <c r="D3641" s="293"/>
      <c r="E3641" s="293" t="s">
        <v>14138</v>
      </c>
      <c r="F3641" s="293" t="s">
        <v>4750</v>
      </c>
      <c r="G3641" s="291">
        <v>60</v>
      </c>
      <c r="H3641" s="292">
        <v>0</v>
      </c>
      <c r="I3641" s="293" t="s">
        <v>4783</v>
      </c>
      <c r="J3641" s="293" t="s">
        <v>4784</v>
      </c>
      <c r="K3641" s="293" t="s">
        <v>4737</v>
      </c>
      <c r="L3641" s="293" t="s">
        <v>4738</v>
      </c>
      <c r="M3641" s="293" t="s">
        <v>4916</v>
      </c>
      <c r="N3641" s="293" t="s">
        <v>7945</v>
      </c>
      <c r="O3641" s="293" t="s">
        <v>18828</v>
      </c>
      <c r="P3641" s="293" t="s">
        <v>14136</v>
      </c>
      <c r="Q3641" s="293" t="s">
        <v>4741</v>
      </c>
    </row>
    <row r="3642" spans="1:17" x14ac:dyDescent="0.25">
      <c r="A3642" s="293" t="s">
        <v>16019</v>
      </c>
      <c r="B3642" s="293" t="s">
        <v>14396</v>
      </c>
      <c r="C3642" s="293" t="s">
        <v>16020</v>
      </c>
      <c r="D3642" s="293"/>
      <c r="E3642" s="293" t="s">
        <v>14138</v>
      </c>
      <c r="F3642" s="293" t="s">
        <v>4750</v>
      </c>
      <c r="G3642" s="291">
        <v>60</v>
      </c>
      <c r="H3642" s="292">
        <v>0</v>
      </c>
      <c r="I3642" s="293" t="s">
        <v>4788</v>
      </c>
      <c r="J3642" s="293" t="s">
        <v>4789</v>
      </c>
      <c r="K3642" s="293" t="s">
        <v>4737</v>
      </c>
      <c r="L3642" s="293" t="s">
        <v>4738</v>
      </c>
      <c r="M3642" s="293" t="s">
        <v>4945</v>
      </c>
      <c r="N3642" s="293"/>
      <c r="O3642" s="293" t="s">
        <v>18828</v>
      </c>
      <c r="P3642" s="293" t="s">
        <v>14136</v>
      </c>
      <c r="Q3642" s="293" t="s">
        <v>4741</v>
      </c>
    </row>
    <row r="3643" spans="1:17" x14ac:dyDescent="0.25">
      <c r="A3643" s="293" t="s">
        <v>16021</v>
      </c>
      <c r="B3643" s="293" t="s">
        <v>14361</v>
      </c>
      <c r="C3643" s="293" t="s">
        <v>16022</v>
      </c>
      <c r="D3643" s="293"/>
      <c r="E3643" s="293" t="s">
        <v>14138</v>
      </c>
      <c r="F3643" s="293" t="s">
        <v>4750</v>
      </c>
      <c r="G3643" s="291">
        <v>60</v>
      </c>
      <c r="H3643" s="292">
        <v>0</v>
      </c>
      <c r="I3643" s="293" t="s">
        <v>4816</v>
      </c>
      <c r="J3643" s="293" t="s">
        <v>4817</v>
      </c>
      <c r="K3643" s="293" t="s">
        <v>4737</v>
      </c>
      <c r="L3643" s="293" t="s">
        <v>4738</v>
      </c>
      <c r="M3643" s="293" t="s">
        <v>4818</v>
      </c>
      <c r="N3643" s="293"/>
      <c r="O3643" s="293" t="s">
        <v>18828</v>
      </c>
      <c r="P3643" s="293" t="s">
        <v>14136</v>
      </c>
      <c r="Q3643" s="293" t="s">
        <v>4741</v>
      </c>
    </row>
    <row r="3644" spans="1:17" x14ac:dyDescent="0.25">
      <c r="A3644" s="293" t="s">
        <v>16023</v>
      </c>
      <c r="B3644" s="293" t="s">
        <v>14376</v>
      </c>
      <c r="C3644" s="293" t="s">
        <v>16024</v>
      </c>
      <c r="D3644" s="293" t="s">
        <v>4750</v>
      </c>
      <c r="E3644" s="293" t="s">
        <v>14158</v>
      </c>
      <c r="F3644" s="293"/>
      <c r="G3644" s="291">
        <v>60</v>
      </c>
      <c r="H3644" s="292">
        <v>0</v>
      </c>
      <c r="I3644" s="293" t="s">
        <v>4838</v>
      </c>
      <c r="J3644" s="293" t="s">
        <v>4839</v>
      </c>
      <c r="K3644" s="293" t="s">
        <v>4737</v>
      </c>
      <c r="L3644" s="293" t="s">
        <v>4840</v>
      </c>
      <c r="M3644" s="293" t="s">
        <v>4909</v>
      </c>
      <c r="N3644" s="293"/>
      <c r="O3644" s="293" t="s">
        <v>18828</v>
      </c>
      <c r="P3644" s="293" t="s">
        <v>14136</v>
      </c>
      <c r="Q3644" s="293" t="s">
        <v>8502</v>
      </c>
    </row>
    <row r="3645" spans="1:17" x14ac:dyDescent="0.25">
      <c r="A3645" s="293" t="s">
        <v>16025</v>
      </c>
      <c r="B3645" s="293" t="s">
        <v>14487</v>
      </c>
      <c r="C3645" s="293" t="s">
        <v>16026</v>
      </c>
      <c r="D3645" s="293" t="s">
        <v>4750</v>
      </c>
      <c r="E3645" s="293" t="s">
        <v>14158</v>
      </c>
      <c r="F3645" s="293"/>
      <c r="G3645" s="291">
        <v>60</v>
      </c>
      <c r="H3645" s="292">
        <v>0</v>
      </c>
      <c r="I3645" s="293" t="s">
        <v>9482</v>
      </c>
      <c r="J3645" s="293" t="s">
        <v>9483</v>
      </c>
      <c r="K3645" s="293" t="s">
        <v>4737</v>
      </c>
      <c r="L3645" s="293" t="s">
        <v>4840</v>
      </c>
      <c r="M3645" s="293" t="s">
        <v>6026</v>
      </c>
      <c r="N3645" s="293"/>
      <c r="O3645" s="293" t="s">
        <v>18828</v>
      </c>
      <c r="P3645" s="293" t="s">
        <v>14136</v>
      </c>
      <c r="Q3645" s="293" t="s">
        <v>8502</v>
      </c>
    </row>
    <row r="3646" spans="1:17" x14ac:dyDescent="0.25">
      <c r="A3646" s="293" t="s">
        <v>16027</v>
      </c>
      <c r="B3646" s="293" t="s">
        <v>14376</v>
      </c>
      <c r="C3646" s="293" t="s">
        <v>16028</v>
      </c>
      <c r="D3646" s="293" t="s">
        <v>4750</v>
      </c>
      <c r="E3646" s="293" t="s">
        <v>14158</v>
      </c>
      <c r="F3646" s="293"/>
      <c r="G3646" s="291">
        <v>60</v>
      </c>
      <c r="H3646" s="292">
        <v>0</v>
      </c>
      <c r="I3646" s="293" t="s">
        <v>4850</v>
      </c>
      <c r="J3646" s="293" t="s">
        <v>4851</v>
      </c>
      <c r="K3646" s="293" t="s">
        <v>4737</v>
      </c>
      <c r="L3646" s="293" t="s">
        <v>4840</v>
      </c>
      <c r="M3646" s="293" t="s">
        <v>4852</v>
      </c>
      <c r="N3646" s="293"/>
      <c r="O3646" s="293" t="s">
        <v>18828</v>
      </c>
      <c r="P3646" s="293" t="s">
        <v>14136</v>
      </c>
      <c r="Q3646" s="293" t="s">
        <v>8502</v>
      </c>
    </row>
    <row r="3647" spans="1:17" x14ac:dyDescent="0.25">
      <c r="A3647" s="293" t="s">
        <v>16029</v>
      </c>
      <c r="B3647" s="293" t="s">
        <v>14376</v>
      </c>
      <c r="C3647" s="293" t="s">
        <v>16030</v>
      </c>
      <c r="D3647" s="293" t="s">
        <v>4750</v>
      </c>
      <c r="E3647" s="293" t="s">
        <v>14158</v>
      </c>
      <c r="F3647" s="293"/>
      <c r="G3647" s="291">
        <v>60</v>
      </c>
      <c r="H3647" s="292">
        <v>0</v>
      </c>
      <c r="I3647" s="293" t="s">
        <v>4838</v>
      </c>
      <c r="J3647" s="293" t="s">
        <v>4839</v>
      </c>
      <c r="K3647" s="293" t="s">
        <v>4737</v>
      </c>
      <c r="L3647" s="293" t="s">
        <v>4840</v>
      </c>
      <c r="M3647" s="293" t="s">
        <v>5161</v>
      </c>
      <c r="N3647" s="293"/>
      <c r="O3647" s="293" t="s">
        <v>18828</v>
      </c>
      <c r="P3647" s="293" t="s">
        <v>14136</v>
      </c>
      <c r="Q3647" s="293" t="s">
        <v>8502</v>
      </c>
    </row>
    <row r="3648" spans="1:17" x14ac:dyDescent="0.25">
      <c r="A3648" s="293" t="s">
        <v>16031</v>
      </c>
      <c r="B3648" s="293" t="s">
        <v>14376</v>
      </c>
      <c r="C3648" s="293" t="s">
        <v>16032</v>
      </c>
      <c r="D3648" s="293" t="s">
        <v>4750</v>
      </c>
      <c r="E3648" s="293" t="s">
        <v>14158</v>
      </c>
      <c r="F3648" s="293"/>
      <c r="G3648" s="291">
        <v>60</v>
      </c>
      <c r="H3648" s="292">
        <v>0</v>
      </c>
      <c r="I3648" s="293" t="s">
        <v>4850</v>
      </c>
      <c r="J3648" s="293" t="s">
        <v>4851</v>
      </c>
      <c r="K3648" s="293" t="s">
        <v>4737</v>
      </c>
      <c r="L3648" s="293" t="s">
        <v>4840</v>
      </c>
      <c r="M3648" s="293" t="s">
        <v>4852</v>
      </c>
      <c r="N3648" s="293"/>
      <c r="O3648" s="293" t="s">
        <v>18828</v>
      </c>
      <c r="P3648" s="293" t="s">
        <v>14136</v>
      </c>
      <c r="Q3648" s="293" t="s">
        <v>8502</v>
      </c>
    </row>
    <row r="3649" spans="1:17" x14ac:dyDescent="0.25">
      <c r="A3649" s="293" t="s">
        <v>16033</v>
      </c>
      <c r="B3649" s="293" t="s">
        <v>14376</v>
      </c>
      <c r="C3649" s="293" t="s">
        <v>16034</v>
      </c>
      <c r="D3649" s="293" t="s">
        <v>4750</v>
      </c>
      <c r="E3649" s="293" t="s">
        <v>14158</v>
      </c>
      <c r="F3649" s="293"/>
      <c r="G3649" s="291">
        <v>60</v>
      </c>
      <c r="H3649" s="292">
        <v>0</v>
      </c>
      <c r="I3649" s="293" t="s">
        <v>4838</v>
      </c>
      <c r="J3649" s="293" t="s">
        <v>4839</v>
      </c>
      <c r="K3649" s="293" t="s">
        <v>4737</v>
      </c>
      <c r="L3649" s="293" t="s">
        <v>4840</v>
      </c>
      <c r="M3649" s="293" t="s">
        <v>4909</v>
      </c>
      <c r="N3649" s="293"/>
      <c r="O3649" s="293" t="s">
        <v>18828</v>
      </c>
      <c r="P3649" s="293" t="s">
        <v>14136</v>
      </c>
      <c r="Q3649" s="293" t="s">
        <v>8502</v>
      </c>
    </row>
    <row r="3650" spans="1:17" x14ac:dyDescent="0.25">
      <c r="A3650" s="293" t="s">
        <v>16035</v>
      </c>
      <c r="B3650" s="293" t="s">
        <v>14376</v>
      </c>
      <c r="C3650" s="293" t="s">
        <v>16036</v>
      </c>
      <c r="D3650" s="293" t="s">
        <v>4750</v>
      </c>
      <c r="E3650" s="293" t="s">
        <v>14158</v>
      </c>
      <c r="F3650" s="293"/>
      <c r="G3650" s="291">
        <v>60</v>
      </c>
      <c r="H3650" s="292">
        <v>0</v>
      </c>
      <c r="I3650" s="293" t="s">
        <v>9482</v>
      </c>
      <c r="J3650" s="293" t="s">
        <v>9483</v>
      </c>
      <c r="K3650" s="293" t="s">
        <v>4737</v>
      </c>
      <c r="L3650" s="293" t="s">
        <v>4840</v>
      </c>
      <c r="M3650" s="293" t="s">
        <v>5175</v>
      </c>
      <c r="N3650" s="293"/>
      <c r="O3650" s="293" t="s">
        <v>18828</v>
      </c>
      <c r="P3650" s="293" t="s">
        <v>14136</v>
      </c>
      <c r="Q3650" s="293" t="s">
        <v>8502</v>
      </c>
    </row>
    <row r="3651" spans="1:17" x14ac:dyDescent="0.25">
      <c r="A3651" s="293" t="s">
        <v>16037</v>
      </c>
      <c r="B3651" s="293" t="s">
        <v>14930</v>
      </c>
      <c r="C3651" s="293" t="s">
        <v>16038</v>
      </c>
      <c r="D3651" s="293"/>
      <c r="E3651" s="293" t="s">
        <v>14138</v>
      </c>
      <c r="F3651" s="293" t="s">
        <v>4750</v>
      </c>
      <c r="G3651" s="291">
        <v>60</v>
      </c>
      <c r="H3651" s="292">
        <v>0</v>
      </c>
      <c r="I3651" s="293" t="s">
        <v>4755</v>
      </c>
      <c r="J3651" s="293" t="s">
        <v>4756</v>
      </c>
      <c r="K3651" s="293" t="s">
        <v>4737</v>
      </c>
      <c r="L3651" s="293" t="s">
        <v>4738</v>
      </c>
      <c r="M3651" s="293" t="s">
        <v>4916</v>
      </c>
      <c r="N3651" s="293" t="s">
        <v>10798</v>
      </c>
      <c r="O3651" s="293" t="s">
        <v>18828</v>
      </c>
      <c r="P3651" s="293" t="s">
        <v>14136</v>
      </c>
      <c r="Q3651" s="293" t="s">
        <v>4741</v>
      </c>
    </row>
    <row r="3652" spans="1:17" x14ac:dyDescent="0.25">
      <c r="A3652" s="293" t="s">
        <v>16039</v>
      </c>
      <c r="B3652" s="293" t="s">
        <v>14376</v>
      </c>
      <c r="C3652" s="293" t="s">
        <v>16040</v>
      </c>
      <c r="D3652" s="293" t="s">
        <v>4750</v>
      </c>
      <c r="E3652" s="293" t="s">
        <v>14158</v>
      </c>
      <c r="F3652" s="293"/>
      <c r="G3652" s="291">
        <v>60</v>
      </c>
      <c r="H3652" s="292">
        <v>0</v>
      </c>
      <c r="I3652" s="293" t="s">
        <v>9482</v>
      </c>
      <c r="J3652" s="293" t="s">
        <v>9483</v>
      </c>
      <c r="K3652" s="293" t="s">
        <v>4737</v>
      </c>
      <c r="L3652" s="293" t="s">
        <v>4840</v>
      </c>
      <c r="M3652" s="293" t="s">
        <v>5220</v>
      </c>
      <c r="N3652" s="293"/>
      <c r="O3652" s="293" t="s">
        <v>18828</v>
      </c>
      <c r="P3652" s="293" t="s">
        <v>14136</v>
      </c>
      <c r="Q3652" s="293" t="s">
        <v>8502</v>
      </c>
    </row>
    <row r="3653" spans="1:17" x14ac:dyDescent="0.25">
      <c r="A3653" s="293" t="s">
        <v>16041</v>
      </c>
      <c r="B3653" s="293" t="s">
        <v>14376</v>
      </c>
      <c r="C3653" s="293" t="s">
        <v>16042</v>
      </c>
      <c r="D3653" s="293" t="s">
        <v>4750</v>
      </c>
      <c r="E3653" s="293" t="s">
        <v>14158</v>
      </c>
      <c r="F3653" s="293"/>
      <c r="G3653" s="291">
        <v>60</v>
      </c>
      <c r="H3653" s="292">
        <v>0</v>
      </c>
      <c r="I3653" s="293" t="s">
        <v>4850</v>
      </c>
      <c r="J3653" s="293" t="s">
        <v>4851</v>
      </c>
      <c r="K3653" s="293" t="s">
        <v>4737</v>
      </c>
      <c r="L3653" s="293" t="s">
        <v>4840</v>
      </c>
      <c r="M3653" s="293" t="s">
        <v>4852</v>
      </c>
      <c r="N3653" s="293"/>
      <c r="O3653" s="293" t="s">
        <v>18828</v>
      </c>
      <c r="P3653" s="293" t="s">
        <v>14136</v>
      </c>
      <c r="Q3653" s="293" t="s">
        <v>8502</v>
      </c>
    </row>
    <row r="3654" spans="1:17" x14ac:dyDescent="0.25">
      <c r="A3654" s="293" t="s">
        <v>16043</v>
      </c>
      <c r="B3654" s="293" t="s">
        <v>14376</v>
      </c>
      <c r="C3654" s="293" t="s">
        <v>16044</v>
      </c>
      <c r="D3654" s="293" t="s">
        <v>4750</v>
      </c>
      <c r="E3654" s="293" t="s">
        <v>14158</v>
      </c>
      <c r="F3654" s="293"/>
      <c r="G3654" s="291">
        <v>60</v>
      </c>
      <c r="H3654" s="292">
        <v>0</v>
      </c>
      <c r="I3654" s="293" t="s">
        <v>4838</v>
      </c>
      <c r="J3654" s="293" t="s">
        <v>4839</v>
      </c>
      <c r="K3654" s="293" t="s">
        <v>4737</v>
      </c>
      <c r="L3654" s="293" t="s">
        <v>4840</v>
      </c>
      <c r="M3654" s="293" t="s">
        <v>5230</v>
      </c>
      <c r="N3654" s="293"/>
      <c r="O3654" s="293" t="s">
        <v>18828</v>
      </c>
      <c r="P3654" s="293" t="s">
        <v>14136</v>
      </c>
      <c r="Q3654" s="293" t="s">
        <v>8502</v>
      </c>
    </row>
    <row r="3655" spans="1:17" x14ac:dyDescent="0.25">
      <c r="A3655" s="293" t="s">
        <v>16045</v>
      </c>
      <c r="B3655" s="293" t="s">
        <v>14361</v>
      </c>
      <c r="C3655" s="293" t="s">
        <v>16046</v>
      </c>
      <c r="D3655" s="293"/>
      <c r="E3655" s="293" t="s">
        <v>14138</v>
      </c>
      <c r="F3655" s="293" t="s">
        <v>4750</v>
      </c>
      <c r="G3655" s="291">
        <v>60</v>
      </c>
      <c r="H3655" s="292">
        <v>0</v>
      </c>
      <c r="I3655" s="293" t="s">
        <v>4816</v>
      </c>
      <c r="J3655" s="293" t="s">
        <v>4817</v>
      </c>
      <c r="K3655" s="293" t="s">
        <v>4737</v>
      </c>
      <c r="L3655" s="293" t="s">
        <v>4738</v>
      </c>
      <c r="M3655" s="293" t="s">
        <v>4818</v>
      </c>
      <c r="N3655" s="293"/>
      <c r="O3655" s="293" t="s">
        <v>18828</v>
      </c>
      <c r="P3655" s="293" t="s">
        <v>14136</v>
      </c>
      <c r="Q3655" s="293" t="s">
        <v>4741</v>
      </c>
    </row>
    <row r="3656" spans="1:17" x14ac:dyDescent="0.25">
      <c r="A3656" s="293" t="s">
        <v>16047</v>
      </c>
      <c r="B3656" s="293" t="s">
        <v>14376</v>
      </c>
      <c r="C3656" s="293" t="s">
        <v>16048</v>
      </c>
      <c r="D3656" s="293" t="s">
        <v>4750</v>
      </c>
      <c r="E3656" s="293" t="s">
        <v>14158</v>
      </c>
      <c r="F3656" s="293"/>
      <c r="G3656" s="291">
        <v>60</v>
      </c>
      <c r="H3656" s="292">
        <v>0</v>
      </c>
      <c r="I3656" s="293" t="s">
        <v>4838</v>
      </c>
      <c r="J3656" s="293" t="s">
        <v>4839</v>
      </c>
      <c r="K3656" s="293" t="s">
        <v>4737</v>
      </c>
      <c r="L3656" s="293" t="s">
        <v>4840</v>
      </c>
      <c r="M3656" s="293" t="s">
        <v>5230</v>
      </c>
      <c r="N3656" s="293"/>
      <c r="O3656" s="293" t="s">
        <v>18828</v>
      </c>
      <c r="P3656" s="293" t="s">
        <v>14136</v>
      </c>
      <c r="Q3656" s="293" t="s">
        <v>8502</v>
      </c>
    </row>
    <row r="3657" spans="1:17" x14ac:dyDescent="0.25">
      <c r="A3657" s="293" t="s">
        <v>16049</v>
      </c>
      <c r="B3657" s="293" t="s">
        <v>14376</v>
      </c>
      <c r="C3657" s="293" t="s">
        <v>16050</v>
      </c>
      <c r="D3657" s="293" t="s">
        <v>4750</v>
      </c>
      <c r="E3657" s="293" t="s">
        <v>14158</v>
      </c>
      <c r="F3657" s="293"/>
      <c r="G3657" s="291">
        <v>60</v>
      </c>
      <c r="H3657" s="292">
        <v>0</v>
      </c>
      <c r="I3657" s="293" t="s">
        <v>4850</v>
      </c>
      <c r="J3657" s="293" t="s">
        <v>4851</v>
      </c>
      <c r="K3657" s="293" t="s">
        <v>4737</v>
      </c>
      <c r="L3657" s="293" t="s">
        <v>4840</v>
      </c>
      <c r="M3657" s="293" t="s">
        <v>5210</v>
      </c>
      <c r="N3657" s="293"/>
      <c r="O3657" s="293" t="s">
        <v>18828</v>
      </c>
      <c r="P3657" s="293" t="s">
        <v>14136</v>
      </c>
      <c r="Q3657" s="293" t="s">
        <v>8502</v>
      </c>
    </row>
    <row r="3658" spans="1:17" x14ac:dyDescent="0.25">
      <c r="A3658" s="293" t="s">
        <v>16051</v>
      </c>
      <c r="B3658" s="293" t="s">
        <v>14361</v>
      </c>
      <c r="C3658" s="293" t="s">
        <v>16052</v>
      </c>
      <c r="D3658" s="293"/>
      <c r="E3658" s="293" t="s">
        <v>14138</v>
      </c>
      <c r="F3658" s="293" t="s">
        <v>4750</v>
      </c>
      <c r="G3658" s="291">
        <v>60</v>
      </c>
      <c r="H3658" s="292">
        <v>0</v>
      </c>
      <c r="I3658" s="293" t="s">
        <v>4828</v>
      </c>
      <c r="J3658" s="293" t="s">
        <v>4829</v>
      </c>
      <c r="K3658" s="293" t="s">
        <v>4737</v>
      </c>
      <c r="L3658" s="293" t="s">
        <v>4738</v>
      </c>
      <c r="M3658" s="293" t="s">
        <v>6572</v>
      </c>
      <c r="N3658" s="293"/>
      <c r="O3658" s="293" t="s">
        <v>18828</v>
      </c>
      <c r="P3658" s="293" t="s">
        <v>14136</v>
      </c>
      <c r="Q3658" s="293" t="s">
        <v>4741</v>
      </c>
    </row>
    <row r="3659" spans="1:17" x14ac:dyDescent="0.25">
      <c r="A3659" s="293" t="s">
        <v>16053</v>
      </c>
      <c r="B3659" s="293" t="s">
        <v>14361</v>
      </c>
      <c r="C3659" s="293" t="s">
        <v>16054</v>
      </c>
      <c r="D3659" s="293"/>
      <c r="E3659" s="293" t="s">
        <v>14138</v>
      </c>
      <c r="F3659" s="293" t="s">
        <v>4750</v>
      </c>
      <c r="G3659" s="291">
        <v>60</v>
      </c>
      <c r="H3659" s="292">
        <v>0</v>
      </c>
      <c r="I3659" s="293" t="s">
        <v>4816</v>
      </c>
      <c r="J3659" s="293" t="s">
        <v>4817</v>
      </c>
      <c r="K3659" s="293" t="s">
        <v>4737</v>
      </c>
      <c r="L3659" s="293" t="s">
        <v>4738</v>
      </c>
      <c r="M3659" s="293" t="s">
        <v>4818</v>
      </c>
      <c r="N3659" s="293"/>
      <c r="O3659" s="293" t="s">
        <v>18828</v>
      </c>
      <c r="P3659" s="293" t="s">
        <v>14136</v>
      </c>
      <c r="Q3659" s="293" t="s">
        <v>4741</v>
      </c>
    </row>
    <row r="3660" spans="1:17" x14ac:dyDescent="0.25">
      <c r="A3660" s="293" t="s">
        <v>16055</v>
      </c>
      <c r="B3660" s="293" t="s">
        <v>14396</v>
      </c>
      <c r="C3660" s="293" t="s">
        <v>16056</v>
      </c>
      <c r="D3660" s="293"/>
      <c r="E3660" s="293" t="s">
        <v>14138</v>
      </c>
      <c r="F3660" s="293" t="s">
        <v>4750</v>
      </c>
      <c r="G3660" s="291">
        <v>60</v>
      </c>
      <c r="H3660" s="292">
        <v>0</v>
      </c>
      <c r="I3660" s="293" t="s">
        <v>4816</v>
      </c>
      <c r="J3660" s="293" t="s">
        <v>4817</v>
      </c>
      <c r="K3660" s="293" t="s">
        <v>4737</v>
      </c>
      <c r="L3660" s="293" t="s">
        <v>4738</v>
      </c>
      <c r="M3660" s="293" t="s">
        <v>4739</v>
      </c>
      <c r="N3660" s="293"/>
      <c r="O3660" s="293" t="s">
        <v>18828</v>
      </c>
      <c r="P3660" s="293" t="s">
        <v>14136</v>
      </c>
      <c r="Q3660" s="293" t="s">
        <v>4741</v>
      </c>
    </row>
    <row r="3661" spans="1:17" x14ac:dyDescent="0.25">
      <c r="A3661" s="293" t="s">
        <v>16057</v>
      </c>
      <c r="B3661" s="293" t="s">
        <v>16058</v>
      </c>
      <c r="C3661" s="293" t="s">
        <v>16059</v>
      </c>
      <c r="D3661" s="293"/>
      <c r="E3661" s="293" t="s">
        <v>14138</v>
      </c>
      <c r="F3661" s="293" t="s">
        <v>4750</v>
      </c>
      <c r="G3661" s="291">
        <v>60</v>
      </c>
      <c r="H3661" s="292">
        <v>0</v>
      </c>
      <c r="I3661" s="293" t="s">
        <v>4939</v>
      </c>
      <c r="J3661" s="293" t="s">
        <v>4940</v>
      </c>
      <c r="K3661" s="293" t="s">
        <v>4737</v>
      </c>
      <c r="L3661" s="293" t="s">
        <v>4738</v>
      </c>
      <c r="M3661" s="293" t="s">
        <v>4945</v>
      </c>
      <c r="N3661" s="293"/>
      <c r="O3661" s="293" t="s">
        <v>18828</v>
      </c>
      <c r="P3661" s="293" t="s">
        <v>14136</v>
      </c>
      <c r="Q3661" s="293" t="s">
        <v>4741</v>
      </c>
    </row>
    <row r="3662" spans="1:17" x14ac:dyDescent="0.25">
      <c r="A3662" s="293" t="s">
        <v>16060</v>
      </c>
      <c r="B3662" s="293" t="s">
        <v>14376</v>
      </c>
      <c r="C3662" s="293" t="s">
        <v>16061</v>
      </c>
      <c r="D3662" s="293" t="s">
        <v>4750</v>
      </c>
      <c r="E3662" s="293" t="s">
        <v>14158</v>
      </c>
      <c r="F3662" s="293"/>
      <c r="G3662" s="291">
        <v>60</v>
      </c>
      <c r="H3662" s="292">
        <v>0</v>
      </c>
      <c r="I3662" s="293" t="s">
        <v>4850</v>
      </c>
      <c r="J3662" s="293" t="s">
        <v>4851</v>
      </c>
      <c r="K3662" s="293" t="s">
        <v>4737</v>
      </c>
      <c r="L3662" s="293" t="s">
        <v>4840</v>
      </c>
      <c r="M3662" s="293" t="s">
        <v>5210</v>
      </c>
      <c r="N3662" s="293"/>
      <c r="O3662" s="293" t="s">
        <v>18828</v>
      </c>
      <c r="P3662" s="293" t="s">
        <v>14136</v>
      </c>
      <c r="Q3662" s="293" t="s">
        <v>8502</v>
      </c>
    </row>
    <row r="3663" spans="1:17" x14ac:dyDescent="0.25">
      <c r="A3663" s="293" t="s">
        <v>16062</v>
      </c>
      <c r="B3663" s="293" t="s">
        <v>14373</v>
      </c>
      <c r="C3663" s="293" t="s">
        <v>16063</v>
      </c>
      <c r="D3663" s="293" t="s">
        <v>4750</v>
      </c>
      <c r="E3663" s="293" t="s">
        <v>14158</v>
      </c>
      <c r="F3663" s="293"/>
      <c r="G3663" s="291">
        <v>60</v>
      </c>
      <c r="H3663" s="292">
        <v>0</v>
      </c>
      <c r="I3663" s="293" t="s">
        <v>4850</v>
      </c>
      <c r="J3663" s="293" t="s">
        <v>4851</v>
      </c>
      <c r="K3663" s="293" t="s">
        <v>4737</v>
      </c>
      <c r="L3663" s="293" t="s">
        <v>4840</v>
      </c>
      <c r="M3663" s="293" t="s">
        <v>5202</v>
      </c>
      <c r="N3663" s="293"/>
      <c r="O3663" s="293" t="s">
        <v>18828</v>
      </c>
      <c r="P3663" s="293" t="s">
        <v>14136</v>
      </c>
      <c r="Q3663" s="293" t="s">
        <v>8502</v>
      </c>
    </row>
    <row r="3664" spans="1:17" x14ac:dyDescent="0.25">
      <c r="A3664" s="293" t="s">
        <v>16064</v>
      </c>
      <c r="B3664" s="293" t="s">
        <v>14361</v>
      </c>
      <c r="C3664" s="293" t="s">
        <v>16065</v>
      </c>
      <c r="D3664" s="293"/>
      <c r="E3664" s="293" t="s">
        <v>14138</v>
      </c>
      <c r="F3664" s="293" t="s">
        <v>4750</v>
      </c>
      <c r="G3664" s="291">
        <v>60</v>
      </c>
      <c r="H3664" s="292">
        <v>0</v>
      </c>
      <c r="I3664" s="293" t="s">
        <v>4788</v>
      </c>
      <c r="J3664" s="293" t="s">
        <v>4789</v>
      </c>
      <c r="K3664" s="293" t="s">
        <v>4737</v>
      </c>
      <c r="L3664" s="293" t="s">
        <v>4738</v>
      </c>
      <c r="M3664" s="293" t="s">
        <v>4824</v>
      </c>
      <c r="N3664" s="293"/>
      <c r="O3664" s="293" t="s">
        <v>18828</v>
      </c>
      <c r="P3664" s="293" t="s">
        <v>14136</v>
      </c>
      <c r="Q3664" s="293" t="s">
        <v>4741</v>
      </c>
    </row>
    <row r="3665" spans="1:17" x14ac:dyDescent="0.25">
      <c r="A3665" s="293" t="s">
        <v>16066</v>
      </c>
      <c r="B3665" s="293" t="s">
        <v>14396</v>
      </c>
      <c r="C3665" s="293" t="s">
        <v>16067</v>
      </c>
      <c r="D3665" s="293"/>
      <c r="E3665" s="293" t="s">
        <v>14138</v>
      </c>
      <c r="F3665" s="293" t="s">
        <v>4750</v>
      </c>
      <c r="G3665" s="291">
        <v>60</v>
      </c>
      <c r="H3665" s="292">
        <v>0</v>
      </c>
      <c r="I3665" s="293" t="s">
        <v>4939</v>
      </c>
      <c r="J3665" s="293" t="s">
        <v>4940</v>
      </c>
      <c r="K3665" s="293" t="s">
        <v>4737</v>
      </c>
      <c r="L3665" s="293" t="s">
        <v>4738</v>
      </c>
      <c r="M3665" s="293" t="s">
        <v>4739</v>
      </c>
      <c r="N3665" s="293"/>
      <c r="O3665" s="293" t="s">
        <v>18828</v>
      </c>
      <c r="P3665" s="293" t="s">
        <v>14136</v>
      </c>
      <c r="Q3665" s="293" t="s">
        <v>4741</v>
      </c>
    </row>
    <row r="3666" spans="1:17" x14ac:dyDescent="0.25">
      <c r="A3666" s="293" t="s">
        <v>16068</v>
      </c>
      <c r="B3666" s="293" t="s">
        <v>14370</v>
      </c>
      <c r="C3666" s="293" t="s">
        <v>16069</v>
      </c>
      <c r="D3666" s="293"/>
      <c r="E3666" s="293" t="s">
        <v>14138</v>
      </c>
      <c r="F3666" s="293" t="s">
        <v>4750</v>
      </c>
      <c r="G3666" s="291">
        <v>60</v>
      </c>
      <c r="H3666" s="292">
        <v>0</v>
      </c>
      <c r="I3666" s="293" t="s">
        <v>4746</v>
      </c>
      <c r="J3666" s="293" t="s">
        <v>4747</v>
      </c>
      <c r="K3666" s="293" t="s">
        <v>4737</v>
      </c>
      <c r="L3666" s="293" t="s">
        <v>4738</v>
      </c>
      <c r="M3666" s="293" t="s">
        <v>4793</v>
      </c>
      <c r="N3666" s="293"/>
      <c r="O3666" s="293" t="s">
        <v>18828</v>
      </c>
      <c r="P3666" s="293" t="s">
        <v>14136</v>
      </c>
      <c r="Q3666" s="293" t="s">
        <v>4741</v>
      </c>
    </row>
    <row r="3667" spans="1:17" x14ac:dyDescent="0.25">
      <c r="A3667" s="293" t="s">
        <v>16070</v>
      </c>
      <c r="B3667" s="293" t="s">
        <v>14361</v>
      </c>
      <c r="C3667" s="293" t="s">
        <v>16071</v>
      </c>
      <c r="D3667" s="293"/>
      <c r="E3667" s="293" t="s">
        <v>14138</v>
      </c>
      <c r="F3667" s="293" t="s">
        <v>4750</v>
      </c>
      <c r="G3667" s="291">
        <v>60</v>
      </c>
      <c r="H3667" s="292">
        <v>0</v>
      </c>
      <c r="I3667" s="293" t="s">
        <v>4816</v>
      </c>
      <c r="J3667" s="293" t="s">
        <v>4817</v>
      </c>
      <c r="K3667" s="293" t="s">
        <v>4737</v>
      </c>
      <c r="L3667" s="293" t="s">
        <v>4738</v>
      </c>
      <c r="M3667" s="293" t="s">
        <v>4818</v>
      </c>
      <c r="N3667" s="293"/>
      <c r="O3667" s="293" t="s">
        <v>18828</v>
      </c>
      <c r="P3667" s="293" t="s">
        <v>14136</v>
      </c>
      <c r="Q3667" s="293" t="s">
        <v>4741</v>
      </c>
    </row>
    <row r="3668" spans="1:17" x14ac:dyDescent="0.25">
      <c r="A3668" s="293" t="s">
        <v>16072</v>
      </c>
      <c r="B3668" s="293" t="s">
        <v>14376</v>
      </c>
      <c r="C3668" s="293" t="s">
        <v>16073</v>
      </c>
      <c r="D3668" s="293" t="s">
        <v>4750</v>
      </c>
      <c r="E3668" s="293" t="s">
        <v>14158</v>
      </c>
      <c r="F3668" s="293"/>
      <c r="G3668" s="291">
        <v>60</v>
      </c>
      <c r="H3668" s="292">
        <v>0</v>
      </c>
      <c r="I3668" s="293" t="s">
        <v>4850</v>
      </c>
      <c r="J3668" s="293" t="s">
        <v>4851</v>
      </c>
      <c r="K3668" s="293" t="s">
        <v>4737</v>
      </c>
      <c r="L3668" s="293" t="s">
        <v>4840</v>
      </c>
      <c r="M3668" s="293" t="s">
        <v>4852</v>
      </c>
      <c r="N3668" s="293"/>
      <c r="O3668" s="293" t="s">
        <v>18828</v>
      </c>
      <c r="P3668" s="293" t="s">
        <v>14136</v>
      </c>
      <c r="Q3668" s="293" t="s">
        <v>8502</v>
      </c>
    </row>
    <row r="3669" spans="1:17" x14ac:dyDescent="0.25">
      <c r="A3669" s="293" t="s">
        <v>16074</v>
      </c>
      <c r="B3669" s="293" t="s">
        <v>14373</v>
      </c>
      <c r="C3669" s="293" t="s">
        <v>16075</v>
      </c>
      <c r="D3669" s="293" t="s">
        <v>4750</v>
      </c>
      <c r="E3669" s="293" t="s">
        <v>14158</v>
      </c>
      <c r="F3669" s="293"/>
      <c r="G3669" s="291">
        <v>60</v>
      </c>
      <c r="H3669" s="292">
        <v>0</v>
      </c>
      <c r="I3669" s="293" t="s">
        <v>9482</v>
      </c>
      <c r="J3669" s="293" t="s">
        <v>9483</v>
      </c>
      <c r="K3669" s="293" t="s">
        <v>4737</v>
      </c>
      <c r="L3669" s="293" t="s">
        <v>4840</v>
      </c>
      <c r="M3669" s="293" t="s">
        <v>5310</v>
      </c>
      <c r="N3669" s="293"/>
      <c r="O3669" s="293" t="s">
        <v>18828</v>
      </c>
      <c r="P3669" s="293" t="s">
        <v>14136</v>
      </c>
      <c r="Q3669" s="293" t="s">
        <v>8502</v>
      </c>
    </row>
    <row r="3670" spans="1:17" x14ac:dyDescent="0.25">
      <c r="A3670" s="293" t="s">
        <v>16076</v>
      </c>
      <c r="B3670" s="293" t="s">
        <v>14370</v>
      </c>
      <c r="C3670" s="293" t="s">
        <v>16077</v>
      </c>
      <c r="D3670" s="293"/>
      <c r="E3670" s="293" t="s">
        <v>14138</v>
      </c>
      <c r="F3670" s="293" t="s">
        <v>4750</v>
      </c>
      <c r="G3670" s="291">
        <v>60</v>
      </c>
      <c r="H3670" s="292">
        <v>0</v>
      </c>
      <c r="I3670" s="293" t="s">
        <v>4816</v>
      </c>
      <c r="J3670" s="293" t="s">
        <v>4817</v>
      </c>
      <c r="K3670" s="293" t="s">
        <v>4737</v>
      </c>
      <c r="L3670" s="293" t="s">
        <v>4738</v>
      </c>
      <c r="M3670" s="293" t="s">
        <v>5121</v>
      </c>
      <c r="N3670" s="293"/>
      <c r="O3670" s="293" t="s">
        <v>18828</v>
      </c>
      <c r="P3670" s="293" t="s">
        <v>14136</v>
      </c>
      <c r="Q3670" s="293" t="s">
        <v>4741</v>
      </c>
    </row>
    <row r="3671" spans="1:17" x14ac:dyDescent="0.25">
      <c r="A3671" s="293" t="s">
        <v>16078</v>
      </c>
      <c r="B3671" s="293" t="s">
        <v>14376</v>
      </c>
      <c r="C3671" s="293" t="s">
        <v>16079</v>
      </c>
      <c r="D3671" s="293" t="s">
        <v>4750</v>
      </c>
      <c r="E3671" s="293" t="s">
        <v>14158</v>
      </c>
      <c r="F3671" s="293"/>
      <c r="G3671" s="291">
        <v>60</v>
      </c>
      <c r="H3671" s="292">
        <v>0</v>
      </c>
      <c r="I3671" s="293" t="s">
        <v>4838</v>
      </c>
      <c r="J3671" s="293" t="s">
        <v>4839</v>
      </c>
      <c r="K3671" s="293" t="s">
        <v>4737</v>
      </c>
      <c r="L3671" s="293" t="s">
        <v>4840</v>
      </c>
      <c r="M3671" s="293" t="s">
        <v>5230</v>
      </c>
      <c r="N3671" s="293"/>
      <c r="O3671" s="293" t="s">
        <v>18828</v>
      </c>
      <c r="P3671" s="293" t="s">
        <v>14136</v>
      </c>
      <c r="Q3671" s="293" t="s">
        <v>8502</v>
      </c>
    </row>
    <row r="3672" spans="1:17" x14ac:dyDescent="0.25">
      <c r="A3672" s="293" t="s">
        <v>16080</v>
      </c>
      <c r="B3672" s="293" t="s">
        <v>14376</v>
      </c>
      <c r="C3672" s="293" t="s">
        <v>16081</v>
      </c>
      <c r="D3672" s="293" t="s">
        <v>4750</v>
      </c>
      <c r="E3672" s="293" t="s">
        <v>14158</v>
      </c>
      <c r="F3672" s="293"/>
      <c r="G3672" s="291">
        <v>60</v>
      </c>
      <c r="H3672" s="292">
        <v>0</v>
      </c>
      <c r="I3672" s="293" t="s">
        <v>4838</v>
      </c>
      <c r="J3672" s="293" t="s">
        <v>4839</v>
      </c>
      <c r="K3672" s="293" t="s">
        <v>4737</v>
      </c>
      <c r="L3672" s="293" t="s">
        <v>4840</v>
      </c>
      <c r="M3672" s="293" t="s">
        <v>5161</v>
      </c>
      <c r="N3672" s="293"/>
      <c r="O3672" s="293" t="s">
        <v>18828</v>
      </c>
      <c r="P3672" s="293" t="s">
        <v>14136</v>
      </c>
      <c r="Q3672" s="293" t="s">
        <v>8502</v>
      </c>
    </row>
    <row r="3673" spans="1:17" x14ac:dyDescent="0.25">
      <c r="A3673" s="293" t="s">
        <v>16082</v>
      </c>
      <c r="B3673" s="293" t="s">
        <v>14373</v>
      </c>
      <c r="C3673" s="293" t="s">
        <v>16083</v>
      </c>
      <c r="D3673" s="293" t="s">
        <v>4750</v>
      </c>
      <c r="E3673" s="293" t="s">
        <v>14158</v>
      </c>
      <c r="F3673" s="293"/>
      <c r="G3673" s="291">
        <v>60</v>
      </c>
      <c r="H3673" s="292">
        <v>0</v>
      </c>
      <c r="I3673" s="293" t="s">
        <v>4850</v>
      </c>
      <c r="J3673" s="293" t="s">
        <v>4851</v>
      </c>
      <c r="K3673" s="293" t="s">
        <v>4737</v>
      </c>
      <c r="L3673" s="293" t="s">
        <v>4840</v>
      </c>
      <c r="M3673" s="293" t="s">
        <v>5333</v>
      </c>
      <c r="N3673" s="293"/>
      <c r="O3673" s="293" t="s">
        <v>18828</v>
      </c>
      <c r="P3673" s="293" t="s">
        <v>14136</v>
      </c>
      <c r="Q3673" s="293" t="s">
        <v>8502</v>
      </c>
    </row>
    <row r="3674" spans="1:17" x14ac:dyDescent="0.25">
      <c r="A3674" s="293" t="s">
        <v>16084</v>
      </c>
      <c r="B3674" s="293" t="s">
        <v>14373</v>
      </c>
      <c r="C3674" s="293" t="s">
        <v>16085</v>
      </c>
      <c r="D3674" s="293" t="s">
        <v>4750</v>
      </c>
      <c r="E3674" s="293" t="s">
        <v>14158</v>
      </c>
      <c r="F3674" s="293"/>
      <c r="G3674" s="291">
        <v>60</v>
      </c>
      <c r="H3674" s="292">
        <v>0</v>
      </c>
      <c r="I3674" s="293" t="s">
        <v>4850</v>
      </c>
      <c r="J3674" s="293" t="s">
        <v>4851</v>
      </c>
      <c r="K3674" s="293" t="s">
        <v>4737</v>
      </c>
      <c r="L3674" s="293" t="s">
        <v>4840</v>
      </c>
      <c r="M3674" s="293" t="s">
        <v>5202</v>
      </c>
      <c r="N3674" s="293"/>
      <c r="O3674" s="293" t="s">
        <v>18828</v>
      </c>
      <c r="P3674" s="293" t="s">
        <v>14136</v>
      </c>
      <c r="Q3674" s="293" t="s">
        <v>8502</v>
      </c>
    </row>
    <row r="3675" spans="1:17" x14ac:dyDescent="0.25">
      <c r="A3675" s="293" t="s">
        <v>16086</v>
      </c>
      <c r="B3675" s="293" t="s">
        <v>14376</v>
      </c>
      <c r="C3675" s="293" t="s">
        <v>16087</v>
      </c>
      <c r="D3675" s="293" t="s">
        <v>4750</v>
      </c>
      <c r="E3675" s="293" t="s">
        <v>14158</v>
      </c>
      <c r="F3675" s="293"/>
      <c r="G3675" s="291">
        <v>60</v>
      </c>
      <c r="H3675" s="292">
        <v>0</v>
      </c>
      <c r="I3675" s="293" t="s">
        <v>4838</v>
      </c>
      <c r="J3675" s="293" t="s">
        <v>4839</v>
      </c>
      <c r="K3675" s="293" t="s">
        <v>4737</v>
      </c>
      <c r="L3675" s="293" t="s">
        <v>4840</v>
      </c>
      <c r="M3675" s="293" t="s">
        <v>4909</v>
      </c>
      <c r="N3675" s="293"/>
      <c r="O3675" s="293" t="s">
        <v>18828</v>
      </c>
      <c r="P3675" s="293" t="s">
        <v>14136</v>
      </c>
      <c r="Q3675" s="293" t="s">
        <v>8502</v>
      </c>
    </row>
    <row r="3676" spans="1:17" x14ac:dyDescent="0.25">
      <c r="A3676" s="293" t="s">
        <v>16088</v>
      </c>
      <c r="B3676" s="293" t="s">
        <v>14487</v>
      </c>
      <c r="C3676" s="293" t="s">
        <v>16089</v>
      </c>
      <c r="D3676" s="293" t="s">
        <v>4750</v>
      </c>
      <c r="E3676" s="293" t="s">
        <v>14158</v>
      </c>
      <c r="F3676" s="293"/>
      <c r="G3676" s="291">
        <v>60</v>
      </c>
      <c r="H3676" s="292">
        <v>0</v>
      </c>
      <c r="I3676" s="293" t="s">
        <v>9482</v>
      </c>
      <c r="J3676" s="293" t="s">
        <v>9483</v>
      </c>
      <c r="K3676" s="293" t="s">
        <v>4737</v>
      </c>
      <c r="L3676" s="293" t="s">
        <v>4840</v>
      </c>
      <c r="M3676" s="293" t="s">
        <v>6026</v>
      </c>
      <c r="N3676" s="293"/>
      <c r="O3676" s="293" t="s">
        <v>18828</v>
      </c>
      <c r="P3676" s="293" t="s">
        <v>14136</v>
      </c>
      <c r="Q3676" s="293" t="s">
        <v>8502</v>
      </c>
    </row>
    <row r="3677" spans="1:17" x14ac:dyDescent="0.25">
      <c r="A3677" s="293" t="s">
        <v>16090</v>
      </c>
      <c r="B3677" s="293" t="s">
        <v>14376</v>
      </c>
      <c r="C3677" s="293" t="s">
        <v>16091</v>
      </c>
      <c r="D3677" s="293" t="s">
        <v>4750</v>
      </c>
      <c r="E3677" s="293" t="s">
        <v>14158</v>
      </c>
      <c r="F3677" s="293"/>
      <c r="G3677" s="291">
        <v>60</v>
      </c>
      <c r="H3677" s="292">
        <v>0</v>
      </c>
      <c r="I3677" s="293" t="s">
        <v>4850</v>
      </c>
      <c r="J3677" s="293" t="s">
        <v>4851</v>
      </c>
      <c r="K3677" s="293" t="s">
        <v>4737</v>
      </c>
      <c r="L3677" s="293" t="s">
        <v>4840</v>
      </c>
      <c r="M3677" s="293" t="s">
        <v>5333</v>
      </c>
      <c r="N3677" s="293"/>
      <c r="O3677" s="293" t="s">
        <v>18828</v>
      </c>
      <c r="P3677" s="293" t="s">
        <v>14136</v>
      </c>
      <c r="Q3677" s="293" t="s">
        <v>8502</v>
      </c>
    </row>
    <row r="3678" spans="1:17" x14ac:dyDescent="0.25">
      <c r="A3678" s="293" t="s">
        <v>16092</v>
      </c>
      <c r="B3678" s="293" t="s">
        <v>14373</v>
      </c>
      <c r="C3678" s="293" t="s">
        <v>16093</v>
      </c>
      <c r="D3678" s="293" t="s">
        <v>4750</v>
      </c>
      <c r="E3678" s="293" t="s">
        <v>14158</v>
      </c>
      <c r="F3678" s="293"/>
      <c r="G3678" s="291">
        <v>60</v>
      </c>
      <c r="H3678" s="292">
        <v>0</v>
      </c>
      <c r="I3678" s="293" t="s">
        <v>4850</v>
      </c>
      <c r="J3678" s="293" t="s">
        <v>4851</v>
      </c>
      <c r="K3678" s="293" t="s">
        <v>4737</v>
      </c>
      <c r="L3678" s="293" t="s">
        <v>4840</v>
      </c>
      <c r="M3678" s="293" t="s">
        <v>5202</v>
      </c>
      <c r="N3678" s="293"/>
      <c r="O3678" s="293" t="s">
        <v>18828</v>
      </c>
      <c r="P3678" s="293" t="s">
        <v>14136</v>
      </c>
      <c r="Q3678" s="293" t="s">
        <v>8502</v>
      </c>
    </row>
    <row r="3679" spans="1:17" x14ac:dyDescent="0.25">
      <c r="A3679" s="293" t="s">
        <v>16094</v>
      </c>
      <c r="B3679" s="293" t="s">
        <v>14373</v>
      </c>
      <c r="C3679" s="293" t="s">
        <v>16095</v>
      </c>
      <c r="D3679" s="293" t="s">
        <v>4750</v>
      </c>
      <c r="E3679" s="293" t="s">
        <v>14158</v>
      </c>
      <c r="F3679" s="293"/>
      <c r="G3679" s="291">
        <v>60</v>
      </c>
      <c r="H3679" s="292">
        <v>0</v>
      </c>
      <c r="I3679" s="293" t="s">
        <v>4850</v>
      </c>
      <c r="J3679" s="293" t="s">
        <v>4851</v>
      </c>
      <c r="K3679" s="293" t="s">
        <v>4737</v>
      </c>
      <c r="L3679" s="293" t="s">
        <v>4840</v>
      </c>
      <c r="M3679" s="293" t="s">
        <v>5272</v>
      </c>
      <c r="N3679" s="293"/>
      <c r="O3679" s="293" t="s">
        <v>18828</v>
      </c>
      <c r="P3679" s="293" t="s">
        <v>14136</v>
      </c>
      <c r="Q3679" s="293" t="s">
        <v>8502</v>
      </c>
    </row>
    <row r="3680" spans="1:17" x14ac:dyDescent="0.25">
      <c r="A3680" s="293" t="s">
        <v>16096</v>
      </c>
      <c r="B3680" s="293" t="s">
        <v>16097</v>
      </c>
      <c r="C3680" s="293" t="s">
        <v>16098</v>
      </c>
      <c r="D3680" s="293"/>
      <c r="E3680" s="293" t="s">
        <v>14138</v>
      </c>
      <c r="F3680" s="293" t="s">
        <v>4750</v>
      </c>
      <c r="G3680" s="291">
        <v>60</v>
      </c>
      <c r="H3680" s="292">
        <v>0</v>
      </c>
      <c r="I3680" s="293" t="s">
        <v>4788</v>
      </c>
      <c r="J3680" s="293" t="s">
        <v>4789</v>
      </c>
      <c r="K3680" s="293" t="s">
        <v>4737</v>
      </c>
      <c r="L3680" s="293" t="s">
        <v>4738</v>
      </c>
      <c r="M3680" s="293" t="s">
        <v>4945</v>
      </c>
      <c r="N3680" s="293"/>
      <c r="O3680" s="293" t="s">
        <v>18828</v>
      </c>
      <c r="P3680" s="293" t="s">
        <v>14136</v>
      </c>
      <c r="Q3680" s="293" t="s">
        <v>4741</v>
      </c>
    </row>
    <row r="3681" spans="1:17" x14ac:dyDescent="0.25">
      <c r="A3681" s="293" t="s">
        <v>16099</v>
      </c>
      <c r="B3681" s="293" t="s">
        <v>14930</v>
      </c>
      <c r="C3681" s="293" t="s">
        <v>16100</v>
      </c>
      <c r="D3681" s="293"/>
      <c r="E3681" s="293" t="s">
        <v>14138</v>
      </c>
      <c r="F3681" s="293" t="s">
        <v>4750</v>
      </c>
      <c r="G3681" s="291">
        <v>60</v>
      </c>
      <c r="H3681" s="292">
        <v>0</v>
      </c>
      <c r="I3681" s="293" t="s">
        <v>4755</v>
      </c>
      <c r="J3681" s="293" t="s">
        <v>4756</v>
      </c>
      <c r="K3681" s="293" t="s">
        <v>4737</v>
      </c>
      <c r="L3681" s="293" t="s">
        <v>4738</v>
      </c>
      <c r="M3681" s="293" t="s">
        <v>4934</v>
      </c>
      <c r="N3681" s="293" t="s">
        <v>7306</v>
      </c>
      <c r="O3681" s="293" t="s">
        <v>18828</v>
      </c>
      <c r="P3681" s="293" t="s">
        <v>14136</v>
      </c>
      <c r="Q3681" s="293" t="s">
        <v>4741</v>
      </c>
    </row>
    <row r="3682" spans="1:17" x14ac:dyDescent="0.25">
      <c r="A3682" s="293" t="s">
        <v>16101</v>
      </c>
      <c r="B3682" s="293" t="s">
        <v>14396</v>
      </c>
      <c r="C3682" s="293" t="s">
        <v>16102</v>
      </c>
      <c r="D3682" s="293"/>
      <c r="E3682" s="293" t="s">
        <v>14138</v>
      </c>
      <c r="F3682" s="293" t="s">
        <v>4750</v>
      </c>
      <c r="G3682" s="291">
        <v>60</v>
      </c>
      <c r="H3682" s="292">
        <v>0</v>
      </c>
      <c r="I3682" s="293" t="s">
        <v>4816</v>
      </c>
      <c r="J3682" s="293" t="s">
        <v>4817</v>
      </c>
      <c r="K3682" s="293" t="s">
        <v>4737</v>
      </c>
      <c r="L3682" s="293" t="s">
        <v>4738</v>
      </c>
      <c r="M3682" s="293" t="s">
        <v>4739</v>
      </c>
      <c r="N3682" s="293"/>
      <c r="O3682" s="293" t="s">
        <v>18828</v>
      </c>
      <c r="P3682" s="293" t="s">
        <v>14136</v>
      </c>
      <c r="Q3682" s="293" t="s">
        <v>4741</v>
      </c>
    </row>
    <row r="3683" spans="1:17" x14ac:dyDescent="0.25">
      <c r="A3683" s="293" t="s">
        <v>16103</v>
      </c>
      <c r="B3683" s="293" t="s">
        <v>14376</v>
      </c>
      <c r="C3683" s="293" t="s">
        <v>16104</v>
      </c>
      <c r="D3683" s="293" t="s">
        <v>4750</v>
      </c>
      <c r="E3683" s="293" t="s">
        <v>14158</v>
      </c>
      <c r="F3683" s="293"/>
      <c r="G3683" s="291">
        <v>60</v>
      </c>
      <c r="H3683" s="292">
        <v>0</v>
      </c>
      <c r="I3683" s="293" t="s">
        <v>4850</v>
      </c>
      <c r="J3683" s="293" t="s">
        <v>4851</v>
      </c>
      <c r="K3683" s="293" t="s">
        <v>4737</v>
      </c>
      <c r="L3683" s="293" t="s">
        <v>4840</v>
      </c>
      <c r="M3683" s="293" t="s">
        <v>5333</v>
      </c>
      <c r="N3683" s="293"/>
      <c r="O3683" s="293" t="s">
        <v>18828</v>
      </c>
      <c r="P3683" s="293" t="s">
        <v>14136</v>
      </c>
      <c r="Q3683" s="293" t="s">
        <v>8502</v>
      </c>
    </row>
    <row r="3684" spans="1:17" x14ac:dyDescent="0.25">
      <c r="A3684" s="293" t="s">
        <v>16105</v>
      </c>
      <c r="B3684" s="293" t="s">
        <v>14376</v>
      </c>
      <c r="C3684" s="293" t="s">
        <v>16106</v>
      </c>
      <c r="D3684" s="293" t="s">
        <v>4750</v>
      </c>
      <c r="E3684" s="293" t="s">
        <v>14158</v>
      </c>
      <c r="F3684" s="293"/>
      <c r="G3684" s="291">
        <v>60</v>
      </c>
      <c r="H3684" s="292">
        <v>0</v>
      </c>
      <c r="I3684" s="293" t="s">
        <v>4838</v>
      </c>
      <c r="J3684" s="293" t="s">
        <v>4839</v>
      </c>
      <c r="K3684" s="293" t="s">
        <v>4737</v>
      </c>
      <c r="L3684" s="293" t="s">
        <v>4840</v>
      </c>
      <c r="M3684" s="293" t="s">
        <v>4909</v>
      </c>
      <c r="N3684" s="293"/>
      <c r="O3684" s="293" t="s">
        <v>18828</v>
      </c>
      <c r="P3684" s="293" t="s">
        <v>14136</v>
      </c>
      <c r="Q3684" s="293" t="s">
        <v>8502</v>
      </c>
    </row>
    <row r="3685" spans="1:17" x14ac:dyDescent="0.25">
      <c r="A3685" s="293" t="s">
        <v>16107</v>
      </c>
      <c r="B3685" s="293" t="s">
        <v>14373</v>
      </c>
      <c r="C3685" s="293" t="s">
        <v>16108</v>
      </c>
      <c r="D3685" s="293" t="s">
        <v>4750</v>
      </c>
      <c r="E3685" s="293" t="s">
        <v>14158</v>
      </c>
      <c r="F3685" s="293"/>
      <c r="G3685" s="291">
        <v>60</v>
      </c>
      <c r="H3685" s="292">
        <v>0</v>
      </c>
      <c r="I3685" s="293" t="s">
        <v>4850</v>
      </c>
      <c r="J3685" s="293" t="s">
        <v>4851</v>
      </c>
      <c r="K3685" s="293" t="s">
        <v>4737</v>
      </c>
      <c r="L3685" s="293" t="s">
        <v>4840</v>
      </c>
      <c r="M3685" s="293" t="s">
        <v>5202</v>
      </c>
      <c r="N3685" s="293"/>
      <c r="O3685" s="293" t="s">
        <v>18828</v>
      </c>
      <c r="P3685" s="293" t="s">
        <v>14136</v>
      </c>
      <c r="Q3685" s="293" t="s">
        <v>8502</v>
      </c>
    </row>
    <row r="3686" spans="1:17" x14ac:dyDescent="0.25">
      <c r="A3686" s="293" t="s">
        <v>16109</v>
      </c>
      <c r="B3686" s="293" t="s">
        <v>14376</v>
      </c>
      <c r="C3686" s="293" t="s">
        <v>16110</v>
      </c>
      <c r="D3686" s="293" t="s">
        <v>4750</v>
      </c>
      <c r="E3686" s="293" t="s">
        <v>14158</v>
      </c>
      <c r="F3686" s="293"/>
      <c r="G3686" s="291">
        <v>60</v>
      </c>
      <c r="H3686" s="292">
        <v>0</v>
      </c>
      <c r="I3686" s="293" t="s">
        <v>9482</v>
      </c>
      <c r="J3686" s="293" t="s">
        <v>9483</v>
      </c>
      <c r="K3686" s="293" t="s">
        <v>4737</v>
      </c>
      <c r="L3686" s="293" t="s">
        <v>4840</v>
      </c>
      <c r="M3686" s="293" t="s">
        <v>4999</v>
      </c>
      <c r="N3686" s="293"/>
      <c r="O3686" s="293" t="s">
        <v>18828</v>
      </c>
      <c r="P3686" s="293" t="s">
        <v>14136</v>
      </c>
      <c r="Q3686" s="293" t="s">
        <v>8502</v>
      </c>
    </row>
    <row r="3687" spans="1:17" x14ac:dyDescent="0.25">
      <c r="A3687" s="293" t="s">
        <v>16111</v>
      </c>
      <c r="B3687" s="293" t="s">
        <v>14396</v>
      </c>
      <c r="C3687" s="293" t="s">
        <v>16112</v>
      </c>
      <c r="D3687" s="293"/>
      <c r="E3687" s="293" t="s">
        <v>14138</v>
      </c>
      <c r="F3687" s="293" t="s">
        <v>4750</v>
      </c>
      <c r="G3687" s="291">
        <v>60</v>
      </c>
      <c r="H3687" s="292">
        <v>0</v>
      </c>
      <c r="I3687" s="293" t="s">
        <v>4939</v>
      </c>
      <c r="J3687" s="293" t="s">
        <v>4940</v>
      </c>
      <c r="K3687" s="293" t="s">
        <v>4737</v>
      </c>
      <c r="L3687" s="293" t="s">
        <v>4738</v>
      </c>
      <c r="M3687" s="293" t="s">
        <v>4945</v>
      </c>
      <c r="N3687" s="293"/>
      <c r="O3687" s="293" t="s">
        <v>18828</v>
      </c>
      <c r="P3687" s="293" t="s">
        <v>14136</v>
      </c>
      <c r="Q3687" s="293" t="s">
        <v>4741</v>
      </c>
    </row>
    <row r="3688" spans="1:17" x14ac:dyDescent="0.25">
      <c r="A3688" s="293" t="s">
        <v>16113</v>
      </c>
      <c r="B3688" s="293" t="s">
        <v>14370</v>
      </c>
      <c r="C3688" s="293" t="s">
        <v>16114</v>
      </c>
      <c r="D3688" s="293"/>
      <c r="E3688" s="293" t="s">
        <v>14138</v>
      </c>
      <c r="F3688" s="293" t="s">
        <v>4750</v>
      </c>
      <c r="G3688" s="291">
        <v>60</v>
      </c>
      <c r="H3688" s="292">
        <v>0</v>
      </c>
      <c r="I3688" s="293" t="s">
        <v>4755</v>
      </c>
      <c r="J3688" s="293" t="s">
        <v>4756</v>
      </c>
      <c r="K3688" s="293" t="s">
        <v>4737</v>
      </c>
      <c r="L3688" s="293" t="s">
        <v>4738</v>
      </c>
      <c r="M3688" s="293" t="s">
        <v>4865</v>
      </c>
      <c r="N3688" s="293"/>
      <c r="O3688" s="293" t="s">
        <v>18828</v>
      </c>
      <c r="P3688" s="293" t="s">
        <v>14136</v>
      </c>
      <c r="Q3688" s="293" t="s">
        <v>4741</v>
      </c>
    </row>
    <row r="3689" spans="1:17" x14ac:dyDescent="0.25">
      <c r="A3689" s="293" t="s">
        <v>16115</v>
      </c>
      <c r="B3689" s="293" t="s">
        <v>14370</v>
      </c>
      <c r="C3689" s="293" t="s">
        <v>16116</v>
      </c>
      <c r="D3689" s="293"/>
      <c r="E3689" s="293" t="s">
        <v>14138</v>
      </c>
      <c r="F3689" s="293" t="s">
        <v>4750</v>
      </c>
      <c r="G3689" s="291">
        <v>60</v>
      </c>
      <c r="H3689" s="292">
        <v>0</v>
      </c>
      <c r="I3689" s="293" t="s">
        <v>4783</v>
      </c>
      <c r="J3689" s="293" t="s">
        <v>4784</v>
      </c>
      <c r="K3689" s="293" t="s">
        <v>4737</v>
      </c>
      <c r="L3689" s="293" t="s">
        <v>4738</v>
      </c>
      <c r="M3689" s="293" t="s">
        <v>4934</v>
      </c>
      <c r="N3689" s="293" t="s">
        <v>7362</v>
      </c>
      <c r="O3689" s="293" t="s">
        <v>18828</v>
      </c>
      <c r="P3689" s="293" t="s">
        <v>14136</v>
      </c>
      <c r="Q3689" s="293" t="s">
        <v>4741</v>
      </c>
    </row>
    <row r="3690" spans="1:17" x14ac:dyDescent="0.25">
      <c r="A3690" s="293" t="s">
        <v>16117</v>
      </c>
      <c r="B3690" s="293" t="s">
        <v>14370</v>
      </c>
      <c r="C3690" s="293" t="s">
        <v>16118</v>
      </c>
      <c r="D3690" s="293"/>
      <c r="E3690" s="293" t="s">
        <v>14138</v>
      </c>
      <c r="F3690" s="293" t="s">
        <v>4750</v>
      </c>
      <c r="G3690" s="291">
        <v>60</v>
      </c>
      <c r="H3690" s="292">
        <v>0</v>
      </c>
      <c r="I3690" s="293" t="s">
        <v>4816</v>
      </c>
      <c r="J3690" s="293" t="s">
        <v>4817</v>
      </c>
      <c r="K3690" s="293" t="s">
        <v>4737</v>
      </c>
      <c r="L3690" s="293" t="s">
        <v>4738</v>
      </c>
      <c r="M3690" s="293" t="s">
        <v>5121</v>
      </c>
      <c r="N3690" s="293"/>
      <c r="O3690" s="293" t="s">
        <v>18828</v>
      </c>
      <c r="P3690" s="293" t="s">
        <v>14136</v>
      </c>
      <c r="Q3690" s="293" t="s">
        <v>4741</v>
      </c>
    </row>
    <row r="3691" spans="1:17" x14ac:dyDescent="0.25">
      <c r="A3691" s="293" t="s">
        <v>16119</v>
      </c>
      <c r="B3691" s="293" t="s">
        <v>14930</v>
      </c>
      <c r="C3691" s="293" t="s">
        <v>16120</v>
      </c>
      <c r="D3691" s="293"/>
      <c r="E3691" s="293" t="s">
        <v>14138</v>
      </c>
      <c r="F3691" s="293" t="s">
        <v>4750</v>
      </c>
      <c r="G3691" s="291">
        <v>60</v>
      </c>
      <c r="H3691" s="292">
        <v>0</v>
      </c>
      <c r="I3691" s="293" t="s">
        <v>4755</v>
      </c>
      <c r="J3691" s="293" t="s">
        <v>4756</v>
      </c>
      <c r="K3691" s="293" t="s">
        <v>4737</v>
      </c>
      <c r="L3691" s="293" t="s">
        <v>4738</v>
      </c>
      <c r="M3691" s="293" t="s">
        <v>4934</v>
      </c>
      <c r="N3691" s="293" t="s">
        <v>7306</v>
      </c>
      <c r="O3691" s="293" t="s">
        <v>18828</v>
      </c>
      <c r="P3691" s="293" t="s">
        <v>14136</v>
      </c>
      <c r="Q3691" s="293" t="s">
        <v>4741</v>
      </c>
    </row>
    <row r="3692" spans="1:17" x14ac:dyDescent="0.25">
      <c r="A3692" s="293" t="s">
        <v>16121</v>
      </c>
      <c r="B3692" s="293" t="s">
        <v>14487</v>
      </c>
      <c r="C3692" s="293" t="s">
        <v>16122</v>
      </c>
      <c r="D3692" s="293" t="s">
        <v>4750</v>
      </c>
      <c r="E3692" s="293" t="s">
        <v>14158</v>
      </c>
      <c r="F3692" s="293"/>
      <c r="G3692" s="291">
        <v>60</v>
      </c>
      <c r="H3692" s="292">
        <v>0</v>
      </c>
      <c r="I3692" s="293" t="s">
        <v>9482</v>
      </c>
      <c r="J3692" s="293" t="s">
        <v>9483</v>
      </c>
      <c r="K3692" s="293" t="s">
        <v>4737</v>
      </c>
      <c r="L3692" s="293" t="s">
        <v>4840</v>
      </c>
      <c r="M3692" s="293" t="s">
        <v>6026</v>
      </c>
      <c r="N3692" s="293"/>
      <c r="O3692" s="293" t="s">
        <v>18828</v>
      </c>
      <c r="P3692" s="293" t="s">
        <v>14136</v>
      </c>
      <c r="Q3692" s="293" t="s">
        <v>8502</v>
      </c>
    </row>
    <row r="3693" spans="1:17" x14ac:dyDescent="0.25">
      <c r="A3693" s="293" t="s">
        <v>16123</v>
      </c>
      <c r="B3693" s="293" t="s">
        <v>14376</v>
      </c>
      <c r="C3693" s="293" t="s">
        <v>16124</v>
      </c>
      <c r="D3693" s="293" t="s">
        <v>4750</v>
      </c>
      <c r="E3693" s="293" t="s">
        <v>14158</v>
      </c>
      <c r="F3693" s="293"/>
      <c r="G3693" s="291">
        <v>60</v>
      </c>
      <c r="H3693" s="292">
        <v>0</v>
      </c>
      <c r="I3693" s="293" t="s">
        <v>9482</v>
      </c>
      <c r="J3693" s="293" t="s">
        <v>9483</v>
      </c>
      <c r="K3693" s="293" t="s">
        <v>4737</v>
      </c>
      <c r="L3693" s="293" t="s">
        <v>4840</v>
      </c>
      <c r="M3693" s="293" t="s">
        <v>6026</v>
      </c>
      <c r="N3693" s="293"/>
      <c r="O3693" s="293" t="s">
        <v>18828</v>
      </c>
      <c r="P3693" s="293" t="s">
        <v>14136</v>
      </c>
      <c r="Q3693" s="293" t="s">
        <v>8502</v>
      </c>
    </row>
    <row r="3694" spans="1:17" x14ac:dyDescent="0.25">
      <c r="A3694" s="293" t="s">
        <v>16125</v>
      </c>
      <c r="B3694" s="293" t="s">
        <v>14376</v>
      </c>
      <c r="C3694" s="293" t="s">
        <v>16126</v>
      </c>
      <c r="D3694" s="293" t="s">
        <v>4750</v>
      </c>
      <c r="E3694" s="293" t="s">
        <v>14158</v>
      </c>
      <c r="F3694" s="293"/>
      <c r="G3694" s="291">
        <v>60</v>
      </c>
      <c r="H3694" s="292">
        <v>0</v>
      </c>
      <c r="I3694" s="293" t="s">
        <v>4850</v>
      </c>
      <c r="J3694" s="293" t="s">
        <v>4851</v>
      </c>
      <c r="K3694" s="293" t="s">
        <v>4737</v>
      </c>
      <c r="L3694" s="293" t="s">
        <v>4840</v>
      </c>
      <c r="M3694" s="293" t="s">
        <v>4852</v>
      </c>
      <c r="N3694" s="293"/>
      <c r="O3694" s="293" t="s">
        <v>18828</v>
      </c>
      <c r="P3694" s="293" t="s">
        <v>14136</v>
      </c>
      <c r="Q3694" s="293" t="s">
        <v>8502</v>
      </c>
    </row>
    <row r="3695" spans="1:17" x14ac:dyDescent="0.25">
      <c r="A3695" s="293" t="s">
        <v>16127</v>
      </c>
      <c r="B3695" s="293" t="s">
        <v>14376</v>
      </c>
      <c r="C3695" s="293" t="s">
        <v>16128</v>
      </c>
      <c r="D3695" s="293" t="s">
        <v>4750</v>
      </c>
      <c r="E3695" s="293" t="s">
        <v>14158</v>
      </c>
      <c r="F3695" s="293"/>
      <c r="G3695" s="291">
        <v>60</v>
      </c>
      <c r="H3695" s="292">
        <v>0</v>
      </c>
      <c r="I3695" s="293" t="s">
        <v>4850</v>
      </c>
      <c r="J3695" s="293" t="s">
        <v>4851</v>
      </c>
      <c r="K3695" s="293" t="s">
        <v>4737</v>
      </c>
      <c r="L3695" s="293" t="s">
        <v>4840</v>
      </c>
      <c r="M3695" s="293" t="s">
        <v>5333</v>
      </c>
      <c r="N3695" s="293"/>
      <c r="O3695" s="293" t="s">
        <v>18828</v>
      </c>
      <c r="P3695" s="293" t="s">
        <v>14136</v>
      </c>
      <c r="Q3695" s="293" t="s">
        <v>8502</v>
      </c>
    </row>
    <row r="3696" spans="1:17" x14ac:dyDescent="0.25">
      <c r="A3696" s="293" t="s">
        <v>16129</v>
      </c>
      <c r="B3696" s="293" t="s">
        <v>14376</v>
      </c>
      <c r="C3696" s="293" t="s">
        <v>16130</v>
      </c>
      <c r="D3696" s="293" t="s">
        <v>4750</v>
      </c>
      <c r="E3696" s="293" t="s">
        <v>14158</v>
      </c>
      <c r="F3696" s="293"/>
      <c r="G3696" s="291">
        <v>60</v>
      </c>
      <c r="H3696" s="292">
        <v>0</v>
      </c>
      <c r="I3696" s="293" t="s">
        <v>4850</v>
      </c>
      <c r="J3696" s="293" t="s">
        <v>4851</v>
      </c>
      <c r="K3696" s="293" t="s">
        <v>4737</v>
      </c>
      <c r="L3696" s="293" t="s">
        <v>4840</v>
      </c>
      <c r="M3696" s="293" t="s">
        <v>5210</v>
      </c>
      <c r="N3696" s="293"/>
      <c r="O3696" s="293" t="s">
        <v>18828</v>
      </c>
      <c r="P3696" s="293" t="s">
        <v>14136</v>
      </c>
      <c r="Q3696" s="293" t="s">
        <v>8502</v>
      </c>
    </row>
    <row r="3697" spans="1:17" x14ac:dyDescent="0.25">
      <c r="A3697" s="293" t="s">
        <v>16131</v>
      </c>
      <c r="B3697" s="293" t="s">
        <v>14396</v>
      </c>
      <c r="C3697" s="293" t="s">
        <v>16132</v>
      </c>
      <c r="D3697" s="293"/>
      <c r="E3697" s="293" t="s">
        <v>14138</v>
      </c>
      <c r="F3697" s="293" t="s">
        <v>4750</v>
      </c>
      <c r="G3697" s="291">
        <v>60</v>
      </c>
      <c r="H3697" s="292">
        <v>0</v>
      </c>
      <c r="I3697" s="293" t="s">
        <v>4816</v>
      </c>
      <c r="J3697" s="293" t="s">
        <v>4817</v>
      </c>
      <c r="K3697" s="293" t="s">
        <v>4737</v>
      </c>
      <c r="L3697" s="293" t="s">
        <v>4738</v>
      </c>
      <c r="M3697" s="293" t="s">
        <v>4739</v>
      </c>
      <c r="N3697" s="293"/>
      <c r="O3697" s="293" t="s">
        <v>18828</v>
      </c>
      <c r="P3697" s="293" t="s">
        <v>14136</v>
      </c>
      <c r="Q3697" s="293" t="s">
        <v>4741</v>
      </c>
    </row>
    <row r="3698" spans="1:17" x14ac:dyDescent="0.25">
      <c r="A3698" s="293" t="s">
        <v>16133</v>
      </c>
      <c r="B3698" s="293" t="s">
        <v>14376</v>
      </c>
      <c r="C3698" s="293" t="s">
        <v>16134</v>
      </c>
      <c r="D3698" s="293" t="s">
        <v>4750</v>
      </c>
      <c r="E3698" s="293" t="s">
        <v>14158</v>
      </c>
      <c r="F3698" s="293"/>
      <c r="G3698" s="291">
        <v>60</v>
      </c>
      <c r="H3698" s="292">
        <v>0</v>
      </c>
      <c r="I3698" s="293" t="s">
        <v>9482</v>
      </c>
      <c r="J3698" s="293" t="s">
        <v>9483</v>
      </c>
      <c r="K3698" s="293" t="s">
        <v>4737</v>
      </c>
      <c r="L3698" s="293" t="s">
        <v>4840</v>
      </c>
      <c r="M3698" s="293" t="s">
        <v>6026</v>
      </c>
      <c r="N3698" s="293"/>
      <c r="O3698" s="293" t="s">
        <v>18828</v>
      </c>
      <c r="P3698" s="293" t="s">
        <v>14136</v>
      </c>
      <c r="Q3698" s="293" t="s">
        <v>8502</v>
      </c>
    </row>
    <row r="3699" spans="1:17" x14ac:dyDescent="0.25">
      <c r="A3699" s="293" t="s">
        <v>16135</v>
      </c>
      <c r="B3699" s="293" t="s">
        <v>14376</v>
      </c>
      <c r="C3699" s="293" t="s">
        <v>16136</v>
      </c>
      <c r="D3699" s="293" t="s">
        <v>4750</v>
      </c>
      <c r="E3699" s="293" t="s">
        <v>14158</v>
      </c>
      <c r="F3699" s="293"/>
      <c r="G3699" s="291">
        <v>60</v>
      </c>
      <c r="H3699" s="292">
        <v>0</v>
      </c>
      <c r="I3699" s="293" t="s">
        <v>9482</v>
      </c>
      <c r="J3699" s="293" t="s">
        <v>9483</v>
      </c>
      <c r="K3699" s="293" t="s">
        <v>4737</v>
      </c>
      <c r="L3699" s="293" t="s">
        <v>4840</v>
      </c>
      <c r="M3699" s="293" t="s">
        <v>4999</v>
      </c>
      <c r="N3699" s="293"/>
      <c r="O3699" s="293" t="s">
        <v>18828</v>
      </c>
      <c r="P3699" s="293" t="s">
        <v>14136</v>
      </c>
      <c r="Q3699" s="293" t="s">
        <v>8502</v>
      </c>
    </row>
    <row r="3700" spans="1:17" x14ac:dyDescent="0.25">
      <c r="A3700" s="293" t="s">
        <v>16137</v>
      </c>
      <c r="B3700" s="293" t="s">
        <v>14376</v>
      </c>
      <c r="C3700" s="293" t="s">
        <v>16138</v>
      </c>
      <c r="D3700" s="293" t="s">
        <v>4750</v>
      </c>
      <c r="E3700" s="293" t="s">
        <v>14158</v>
      </c>
      <c r="F3700" s="293"/>
      <c r="G3700" s="291">
        <v>60</v>
      </c>
      <c r="H3700" s="292">
        <v>0</v>
      </c>
      <c r="I3700" s="293" t="s">
        <v>4838</v>
      </c>
      <c r="J3700" s="293" t="s">
        <v>4839</v>
      </c>
      <c r="K3700" s="293" t="s">
        <v>4737</v>
      </c>
      <c r="L3700" s="293" t="s">
        <v>4840</v>
      </c>
      <c r="M3700" s="293" t="s">
        <v>5291</v>
      </c>
      <c r="N3700" s="293"/>
      <c r="O3700" s="293" t="s">
        <v>18828</v>
      </c>
      <c r="P3700" s="293" t="s">
        <v>14136</v>
      </c>
      <c r="Q3700" s="293" t="s">
        <v>8502</v>
      </c>
    </row>
    <row r="3701" spans="1:17" x14ac:dyDescent="0.25">
      <c r="A3701" s="293" t="s">
        <v>16139</v>
      </c>
      <c r="B3701" s="293" t="s">
        <v>14376</v>
      </c>
      <c r="C3701" s="293" t="s">
        <v>16140</v>
      </c>
      <c r="D3701" s="293" t="s">
        <v>4750</v>
      </c>
      <c r="E3701" s="293" t="s">
        <v>14158</v>
      </c>
      <c r="F3701" s="293"/>
      <c r="G3701" s="291">
        <v>60</v>
      </c>
      <c r="H3701" s="292">
        <v>0</v>
      </c>
      <c r="I3701" s="293" t="s">
        <v>4850</v>
      </c>
      <c r="J3701" s="293" t="s">
        <v>4851</v>
      </c>
      <c r="K3701" s="293" t="s">
        <v>4737</v>
      </c>
      <c r="L3701" s="293" t="s">
        <v>4840</v>
      </c>
      <c r="M3701" s="293" t="s">
        <v>5210</v>
      </c>
      <c r="N3701" s="293"/>
      <c r="O3701" s="293" t="s">
        <v>18828</v>
      </c>
      <c r="P3701" s="293" t="s">
        <v>14136</v>
      </c>
      <c r="Q3701" s="293" t="s">
        <v>8502</v>
      </c>
    </row>
    <row r="3702" spans="1:17" x14ac:dyDescent="0.25">
      <c r="A3702" s="293" t="s">
        <v>16141</v>
      </c>
      <c r="B3702" s="293" t="s">
        <v>14376</v>
      </c>
      <c r="C3702" s="293" t="s">
        <v>16142</v>
      </c>
      <c r="D3702" s="293" t="s">
        <v>4750</v>
      </c>
      <c r="E3702" s="293" t="s">
        <v>14158</v>
      </c>
      <c r="F3702" s="293"/>
      <c r="G3702" s="291">
        <v>60</v>
      </c>
      <c r="H3702" s="292">
        <v>0</v>
      </c>
      <c r="I3702" s="293" t="s">
        <v>4850</v>
      </c>
      <c r="J3702" s="293" t="s">
        <v>4851</v>
      </c>
      <c r="K3702" s="293" t="s">
        <v>4737</v>
      </c>
      <c r="L3702" s="293" t="s">
        <v>4840</v>
      </c>
      <c r="M3702" s="293" t="s">
        <v>5210</v>
      </c>
      <c r="N3702" s="293"/>
      <c r="O3702" s="293" t="s">
        <v>18828</v>
      </c>
      <c r="P3702" s="293" t="s">
        <v>14136</v>
      </c>
      <c r="Q3702" s="293" t="s">
        <v>8502</v>
      </c>
    </row>
    <row r="3703" spans="1:17" x14ac:dyDescent="0.25">
      <c r="A3703" s="293" t="s">
        <v>16143</v>
      </c>
      <c r="B3703" s="293" t="s">
        <v>14376</v>
      </c>
      <c r="C3703" s="293" t="s">
        <v>16144</v>
      </c>
      <c r="D3703" s="293" t="s">
        <v>4750</v>
      </c>
      <c r="E3703" s="293" t="s">
        <v>14158</v>
      </c>
      <c r="F3703" s="293"/>
      <c r="G3703" s="291">
        <v>60</v>
      </c>
      <c r="H3703" s="292">
        <v>0</v>
      </c>
      <c r="I3703" s="293" t="s">
        <v>4850</v>
      </c>
      <c r="J3703" s="293" t="s">
        <v>4851</v>
      </c>
      <c r="K3703" s="293" t="s">
        <v>4737</v>
      </c>
      <c r="L3703" s="293" t="s">
        <v>4840</v>
      </c>
      <c r="M3703" s="293" t="s">
        <v>5210</v>
      </c>
      <c r="N3703" s="293"/>
      <c r="O3703" s="293" t="s">
        <v>18828</v>
      </c>
      <c r="P3703" s="293" t="s">
        <v>14136</v>
      </c>
      <c r="Q3703" s="293" t="s">
        <v>8502</v>
      </c>
    </row>
    <row r="3704" spans="1:17" x14ac:dyDescent="0.25">
      <c r="A3704" s="293" t="s">
        <v>16145</v>
      </c>
      <c r="B3704" s="293" t="s">
        <v>14373</v>
      </c>
      <c r="C3704" s="293" t="s">
        <v>16146</v>
      </c>
      <c r="D3704" s="293" t="s">
        <v>4750</v>
      </c>
      <c r="E3704" s="293" t="s">
        <v>14158</v>
      </c>
      <c r="F3704" s="293"/>
      <c r="G3704" s="291">
        <v>60</v>
      </c>
      <c r="H3704" s="292">
        <v>0</v>
      </c>
      <c r="I3704" s="293" t="s">
        <v>9482</v>
      </c>
      <c r="J3704" s="293" t="s">
        <v>9483</v>
      </c>
      <c r="K3704" s="293" t="s">
        <v>4737</v>
      </c>
      <c r="L3704" s="293" t="s">
        <v>4840</v>
      </c>
      <c r="M3704" s="293" t="s">
        <v>5310</v>
      </c>
      <c r="N3704" s="293"/>
      <c r="O3704" s="293" t="s">
        <v>18828</v>
      </c>
      <c r="P3704" s="293" t="s">
        <v>14136</v>
      </c>
      <c r="Q3704" s="293" t="s">
        <v>8502</v>
      </c>
    </row>
    <row r="3705" spans="1:17" x14ac:dyDescent="0.25">
      <c r="A3705" s="293" t="s">
        <v>16147</v>
      </c>
      <c r="B3705" s="293" t="s">
        <v>14370</v>
      </c>
      <c r="C3705" s="293" t="s">
        <v>16148</v>
      </c>
      <c r="D3705" s="293"/>
      <c r="E3705" s="293" t="s">
        <v>14138</v>
      </c>
      <c r="F3705" s="293" t="s">
        <v>4750</v>
      </c>
      <c r="G3705" s="291">
        <v>60</v>
      </c>
      <c r="H3705" s="292">
        <v>0</v>
      </c>
      <c r="I3705" s="293" t="s">
        <v>4755</v>
      </c>
      <c r="J3705" s="293" t="s">
        <v>4756</v>
      </c>
      <c r="K3705" s="293" t="s">
        <v>4737</v>
      </c>
      <c r="L3705" s="293" t="s">
        <v>4738</v>
      </c>
      <c r="M3705" s="293" t="s">
        <v>4916</v>
      </c>
      <c r="N3705" s="293" t="s">
        <v>7279</v>
      </c>
      <c r="O3705" s="293" t="s">
        <v>18828</v>
      </c>
      <c r="P3705" s="293" t="s">
        <v>14136</v>
      </c>
      <c r="Q3705" s="293" t="s">
        <v>4741</v>
      </c>
    </row>
    <row r="3706" spans="1:17" x14ac:dyDescent="0.25">
      <c r="A3706" s="293" t="s">
        <v>16149</v>
      </c>
      <c r="B3706" s="293" t="s">
        <v>14370</v>
      </c>
      <c r="C3706" s="293" t="s">
        <v>16150</v>
      </c>
      <c r="D3706" s="293"/>
      <c r="E3706" s="293" t="s">
        <v>14138</v>
      </c>
      <c r="F3706" s="293" t="s">
        <v>4750</v>
      </c>
      <c r="G3706" s="291">
        <v>60</v>
      </c>
      <c r="H3706" s="292">
        <v>0</v>
      </c>
      <c r="I3706" s="293" t="s">
        <v>4816</v>
      </c>
      <c r="J3706" s="293" t="s">
        <v>4817</v>
      </c>
      <c r="K3706" s="293" t="s">
        <v>4737</v>
      </c>
      <c r="L3706" s="293" t="s">
        <v>4738</v>
      </c>
      <c r="M3706" s="293" t="s">
        <v>5121</v>
      </c>
      <c r="N3706" s="293"/>
      <c r="O3706" s="293" t="s">
        <v>18828</v>
      </c>
      <c r="P3706" s="293" t="s">
        <v>14136</v>
      </c>
      <c r="Q3706" s="293" t="s">
        <v>4741</v>
      </c>
    </row>
    <row r="3707" spans="1:17" x14ac:dyDescent="0.25">
      <c r="A3707" s="293" t="s">
        <v>16151</v>
      </c>
      <c r="B3707" s="293" t="s">
        <v>14370</v>
      </c>
      <c r="C3707" s="293" t="s">
        <v>16152</v>
      </c>
      <c r="D3707" s="293"/>
      <c r="E3707" s="293" t="s">
        <v>14138</v>
      </c>
      <c r="F3707" s="293" t="s">
        <v>4750</v>
      </c>
      <c r="G3707" s="291">
        <v>60</v>
      </c>
      <c r="H3707" s="292">
        <v>0</v>
      </c>
      <c r="I3707" s="293" t="s">
        <v>4816</v>
      </c>
      <c r="J3707" s="293" t="s">
        <v>4817</v>
      </c>
      <c r="K3707" s="293" t="s">
        <v>4737</v>
      </c>
      <c r="L3707" s="293" t="s">
        <v>4738</v>
      </c>
      <c r="M3707" s="293" t="s">
        <v>5095</v>
      </c>
      <c r="N3707" s="293"/>
      <c r="O3707" s="293" t="s">
        <v>18828</v>
      </c>
      <c r="P3707" s="293" t="s">
        <v>14136</v>
      </c>
      <c r="Q3707" s="293" t="s">
        <v>4741</v>
      </c>
    </row>
    <row r="3708" spans="1:17" x14ac:dyDescent="0.25">
      <c r="A3708" s="293" t="s">
        <v>16153</v>
      </c>
      <c r="B3708" s="293" t="s">
        <v>14370</v>
      </c>
      <c r="C3708" s="293" t="s">
        <v>16154</v>
      </c>
      <c r="D3708" s="293"/>
      <c r="E3708" s="293" t="s">
        <v>14138</v>
      </c>
      <c r="F3708" s="293" t="s">
        <v>4750</v>
      </c>
      <c r="G3708" s="291">
        <v>60</v>
      </c>
      <c r="H3708" s="292">
        <v>0</v>
      </c>
      <c r="I3708" s="293" t="s">
        <v>4816</v>
      </c>
      <c r="J3708" s="293" t="s">
        <v>4817</v>
      </c>
      <c r="K3708" s="293" t="s">
        <v>4737</v>
      </c>
      <c r="L3708" s="293" t="s">
        <v>4738</v>
      </c>
      <c r="M3708" s="293" t="s">
        <v>5121</v>
      </c>
      <c r="N3708" s="293"/>
      <c r="O3708" s="293" t="s">
        <v>18828</v>
      </c>
      <c r="P3708" s="293" t="s">
        <v>14136</v>
      </c>
      <c r="Q3708" s="293" t="s">
        <v>4741</v>
      </c>
    </row>
    <row r="3709" spans="1:17" x14ac:dyDescent="0.25">
      <c r="A3709" s="293" t="s">
        <v>16155</v>
      </c>
      <c r="B3709" s="293" t="s">
        <v>14370</v>
      </c>
      <c r="C3709" s="293" t="s">
        <v>16156</v>
      </c>
      <c r="D3709" s="293"/>
      <c r="E3709" s="293" t="s">
        <v>14138</v>
      </c>
      <c r="F3709" s="293" t="s">
        <v>4750</v>
      </c>
      <c r="G3709" s="291">
        <v>60</v>
      </c>
      <c r="H3709" s="292">
        <v>0</v>
      </c>
      <c r="I3709" s="293" t="s">
        <v>4788</v>
      </c>
      <c r="J3709" s="293" t="s">
        <v>4789</v>
      </c>
      <c r="K3709" s="293" t="s">
        <v>4737</v>
      </c>
      <c r="L3709" s="293" t="s">
        <v>4738</v>
      </c>
      <c r="M3709" s="293" t="s">
        <v>4880</v>
      </c>
      <c r="N3709" s="293"/>
      <c r="O3709" s="293" t="s">
        <v>18828</v>
      </c>
      <c r="P3709" s="293" t="s">
        <v>14136</v>
      </c>
      <c r="Q3709" s="293" t="s">
        <v>4741</v>
      </c>
    </row>
    <row r="3710" spans="1:17" x14ac:dyDescent="0.25">
      <c r="A3710" s="293" t="s">
        <v>16157</v>
      </c>
      <c r="B3710" s="293" t="s">
        <v>14376</v>
      </c>
      <c r="C3710" s="293" t="s">
        <v>16158</v>
      </c>
      <c r="D3710" s="293" t="s">
        <v>4750</v>
      </c>
      <c r="E3710" s="293" t="s">
        <v>14158</v>
      </c>
      <c r="F3710" s="293"/>
      <c r="G3710" s="291">
        <v>60</v>
      </c>
      <c r="H3710" s="292">
        <v>0</v>
      </c>
      <c r="I3710" s="293" t="s">
        <v>4838</v>
      </c>
      <c r="J3710" s="293" t="s">
        <v>4839</v>
      </c>
      <c r="K3710" s="293" t="s">
        <v>4737</v>
      </c>
      <c r="L3710" s="293" t="s">
        <v>4840</v>
      </c>
      <c r="M3710" s="293" t="s">
        <v>5291</v>
      </c>
      <c r="N3710" s="293"/>
      <c r="O3710" s="293" t="s">
        <v>18828</v>
      </c>
      <c r="P3710" s="293" t="s">
        <v>14136</v>
      </c>
      <c r="Q3710" s="293" t="s">
        <v>8502</v>
      </c>
    </row>
    <row r="3711" spans="1:17" x14ac:dyDescent="0.25">
      <c r="A3711" s="293" t="s">
        <v>16159</v>
      </c>
      <c r="B3711" s="293" t="s">
        <v>14373</v>
      </c>
      <c r="C3711" s="293" t="s">
        <v>16160</v>
      </c>
      <c r="D3711" s="293" t="s">
        <v>4750</v>
      </c>
      <c r="E3711" s="293" t="s">
        <v>14158</v>
      </c>
      <c r="F3711" s="293"/>
      <c r="G3711" s="291">
        <v>60</v>
      </c>
      <c r="H3711" s="292">
        <v>0</v>
      </c>
      <c r="I3711" s="293" t="s">
        <v>9482</v>
      </c>
      <c r="J3711" s="293" t="s">
        <v>9483</v>
      </c>
      <c r="K3711" s="293" t="s">
        <v>4737</v>
      </c>
      <c r="L3711" s="293" t="s">
        <v>4840</v>
      </c>
      <c r="M3711" s="293" t="s">
        <v>5310</v>
      </c>
      <c r="N3711" s="293"/>
      <c r="O3711" s="293" t="s">
        <v>18828</v>
      </c>
      <c r="P3711" s="293" t="s">
        <v>14136</v>
      </c>
      <c r="Q3711" s="293" t="s">
        <v>8502</v>
      </c>
    </row>
    <row r="3712" spans="1:17" x14ac:dyDescent="0.25">
      <c r="A3712" s="293" t="s">
        <v>16161</v>
      </c>
      <c r="B3712" s="293" t="s">
        <v>14361</v>
      </c>
      <c r="C3712" s="293" t="s">
        <v>16162</v>
      </c>
      <c r="D3712" s="293"/>
      <c r="E3712" s="293" t="s">
        <v>14138</v>
      </c>
      <c r="F3712" s="293" t="s">
        <v>4750</v>
      </c>
      <c r="G3712" s="291">
        <v>60</v>
      </c>
      <c r="H3712" s="292">
        <v>0</v>
      </c>
      <c r="I3712" s="293" t="s">
        <v>4828</v>
      </c>
      <c r="J3712" s="293" t="s">
        <v>4829</v>
      </c>
      <c r="K3712" s="293" t="s">
        <v>4737</v>
      </c>
      <c r="L3712" s="293" t="s">
        <v>4738</v>
      </c>
      <c r="M3712" s="293" t="s">
        <v>6572</v>
      </c>
      <c r="N3712" s="293"/>
      <c r="O3712" s="293" t="s">
        <v>18828</v>
      </c>
      <c r="P3712" s="293" t="s">
        <v>14136</v>
      </c>
      <c r="Q3712" s="293" t="s">
        <v>4741</v>
      </c>
    </row>
    <row r="3713" spans="1:17" x14ac:dyDescent="0.25">
      <c r="A3713" s="293" t="s">
        <v>16163</v>
      </c>
      <c r="B3713" s="293" t="s">
        <v>14361</v>
      </c>
      <c r="C3713" s="293" t="s">
        <v>16164</v>
      </c>
      <c r="D3713" s="293"/>
      <c r="E3713" s="293" t="s">
        <v>14138</v>
      </c>
      <c r="F3713" s="293" t="s">
        <v>4750</v>
      </c>
      <c r="G3713" s="291">
        <v>60</v>
      </c>
      <c r="H3713" s="292">
        <v>0</v>
      </c>
      <c r="I3713" s="293" t="s">
        <v>4788</v>
      </c>
      <c r="J3713" s="293" t="s">
        <v>4789</v>
      </c>
      <c r="K3713" s="293" t="s">
        <v>4737</v>
      </c>
      <c r="L3713" s="293" t="s">
        <v>4738</v>
      </c>
      <c r="M3713" s="293" t="s">
        <v>4824</v>
      </c>
      <c r="N3713" s="293"/>
      <c r="O3713" s="293" t="s">
        <v>18828</v>
      </c>
      <c r="P3713" s="293" t="s">
        <v>14136</v>
      </c>
      <c r="Q3713" s="293" t="s">
        <v>4741</v>
      </c>
    </row>
    <row r="3714" spans="1:17" x14ac:dyDescent="0.25">
      <c r="A3714" s="293" t="s">
        <v>16165</v>
      </c>
      <c r="B3714" s="293" t="s">
        <v>14370</v>
      </c>
      <c r="C3714" s="293" t="s">
        <v>16166</v>
      </c>
      <c r="D3714" s="293"/>
      <c r="E3714" s="293" t="s">
        <v>14138</v>
      </c>
      <c r="F3714" s="293" t="s">
        <v>4750</v>
      </c>
      <c r="G3714" s="291">
        <v>60</v>
      </c>
      <c r="H3714" s="292">
        <v>0</v>
      </c>
      <c r="I3714" s="293" t="s">
        <v>4816</v>
      </c>
      <c r="J3714" s="293" t="s">
        <v>4817</v>
      </c>
      <c r="K3714" s="293" t="s">
        <v>4737</v>
      </c>
      <c r="L3714" s="293" t="s">
        <v>4738</v>
      </c>
      <c r="M3714" s="293" t="s">
        <v>5121</v>
      </c>
      <c r="N3714" s="293"/>
      <c r="O3714" s="293" t="s">
        <v>18828</v>
      </c>
      <c r="P3714" s="293" t="s">
        <v>14136</v>
      </c>
      <c r="Q3714" s="293" t="s">
        <v>4741</v>
      </c>
    </row>
    <row r="3715" spans="1:17" x14ac:dyDescent="0.25">
      <c r="A3715" s="293" t="s">
        <v>16167</v>
      </c>
      <c r="B3715" s="293" t="s">
        <v>14376</v>
      </c>
      <c r="C3715" s="293" t="s">
        <v>16168</v>
      </c>
      <c r="D3715" s="293" t="s">
        <v>4750</v>
      </c>
      <c r="E3715" s="293" t="s">
        <v>14158</v>
      </c>
      <c r="F3715" s="293"/>
      <c r="G3715" s="291">
        <v>60</v>
      </c>
      <c r="H3715" s="292">
        <v>0</v>
      </c>
      <c r="I3715" s="293" t="s">
        <v>4850</v>
      </c>
      <c r="J3715" s="293" t="s">
        <v>4851</v>
      </c>
      <c r="K3715" s="293" t="s">
        <v>4737</v>
      </c>
      <c r="L3715" s="293" t="s">
        <v>4840</v>
      </c>
      <c r="M3715" s="293" t="s">
        <v>5210</v>
      </c>
      <c r="N3715" s="293"/>
      <c r="O3715" s="293" t="s">
        <v>18828</v>
      </c>
      <c r="P3715" s="293" t="s">
        <v>14136</v>
      </c>
      <c r="Q3715" s="293" t="s">
        <v>8502</v>
      </c>
    </row>
    <row r="3716" spans="1:17" x14ac:dyDescent="0.25">
      <c r="A3716" s="293" t="s">
        <v>16169</v>
      </c>
      <c r="B3716" s="293" t="s">
        <v>14376</v>
      </c>
      <c r="C3716" s="293" t="s">
        <v>16170</v>
      </c>
      <c r="D3716" s="293" t="s">
        <v>4750</v>
      </c>
      <c r="E3716" s="293" t="s">
        <v>14158</v>
      </c>
      <c r="F3716" s="293"/>
      <c r="G3716" s="291">
        <v>60</v>
      </c>
      <c r="H3716" s="292">
        <v>0</v>
      </c>
      <c r="I3716" s="293" t="s">
        <v>4850</v>
      </c>
      <c r="J3716" s="293" t="s">
        <v>4851</v>
      </c>
      <c r="K3716" s="293" t="s">
        <v>4737</v>
      </c>
      <c r="L3716" s="293" t="s">
        <v>4840</v>
      </c>
      <c r="M3716" s="293" t="s">
        <v>5210</v>
      </c>
      <c r="N3716" s="293"/>
      <c r="O3716" s="293" t="s">
        <v>18828</v>
      </c>
      <c r="P3716" s="293" t="s">
        <v>14136</v>
      </c>
      <c r="Q3716" s="293" t="s">
        <v>8502</v>
      </c>
    </row>
    <row r="3717" spans="1:17" x14ac:dyDescent="0.25">
      <c r="A3717" s="293" t="s">
        <v>16171</v>
      </c>
      <c r="B3717" s="293" t="s">
        <v>14376</v>
      </c>
      <c r="C3717" s="293" t="s">
        <v>16172</v>
      </c>
      <c r="D3717" s="293" t="s">
        <v>4750</v>
      </c>
      <c r="E3717" s="293" t="s">
        <v>14158</v>
      </c>
      <c r="F3717" s="293"/>
      <c r="G3717" s="291">
        <v>60</v>
      </c>
      <c r="H3717" s="292">
        <v>0</v>
      </c>
      <c r="I3717" s="293" t="s">
        <v>4850</v>
      </c>
      <c r="J3717" s="293" t="s">
        <v>4851</v>
      </c>
      <c r="K3717" s="293" t="s">
        <v>4737</v>
      </c>
      <c r="L3717" s="293" t="s">
        <v>4840</v>
      </c>
      <c r="M3717" s="293" t="s">
        <v>4852</v>
      </c>
      <c r="N3717" s="293"/>
      <c r="O3717" s="293" t="s">
        <v>18828</v>
      </c>
      <c r="P3717" s="293" t="s">
        <v>14136</v>
      </c>
      <c r="Q3717" s="293" t="s">
        <v>8502</v>
      </c>
    </row>
    <row r="3718" spans="1:17" x14ac:dyDescent="0.25">
      <c r="A3718" s="293" t="s">
        <v>16173</v>
      </c>
      <c r="B3718" s="293" t="s">
        <v>14370</v>
      </c>
      <c r="C3718" s="293" t="s">
        <v>16174</v>
      </c>
      <c r="D3718" s="293"/>
      <c r="E3718" s="293" t="s">
        <v>14138</v>
      </c>
      <c r="F3718" s="293" t="s">
        <v>4750</v>
      </c>
      <c r="G3718" s="291">
        <v>60</v>
      </c>
      <c r="H3718" s="292">
        <v>0</v>
      </c>
      <c r="I3718" s="293" t="s">
        <v>4788</v>
      </c>
      <c r="J3718" s="293" t="s">
        <v>4789</v>
      </c>
      <c r="K3718" s="293" t="s">
        <v>4737</v>
      </c>
      <c r="L3718" s="293" t="s">
        <v>4738</v>
      </c>
      <c r="M3718" s="293" t="s">
        <v>6447</v>
      </c>
      <c r="N3718" s="293"/>
      <c r="O3718" s="293" t="s">
        <v>18828</v>
      </c>
      <c r="P3718" s="293" t="s">
        <v>14136</v>
      </c>
      <c r="Q3718" s="293" t="s">
        <v>4741</v>
      </c>
    </row>
    <row r="3719" spans="1:17" x14ac:dyDescent="0.25">
      <c r="A3719" s="293" t="s">
        <v>16175</v>
      </c>
      <c r="B3719" s="293" t="s">
        <v>14370</v>
      </c>
      <c r="C3719" s="293" t="s">
        <v>16176</v>
      </c>
      <c r="D3719" s="293"/>
      <c r="E3719" s="293" t="s">
        <v>14138</v>
      </c>
      <c r="F3719" s="293" t="s">
        <v>4750</v>
      </c>
      <c r="G3719" s="291">
        <v>60</v>
      </c>
      <c r="H3719" s="292">
        <v>0</v>
      </c>
      <c r="I3719" s="293" t="s">
        <v>4939</v>
      </c>
      <c r="J3719" s="293" t="s">
        <v>4940</v>
      </c>
      <c r="K3719" s="293" t="s">
        <v>4737</v>
      </c>
      <c r="L3719" s="293" t="s">
        <v>4738</v>
      </c>
      <c r="M3719" s="293" t="s">
        <v>4818</v>
      </c>
      <c r="N3719" s="293"/>
      <c r="O3719" s="293" t="s">
        <v>18828</v>
      </c>
      <c r="P3719" s="293" t="s">
        <v>14136</v>
      </c>
      <c r="Q3719" s="293" t="s">
        <v>4741</v>
      </c>
    </row>
    <row r="3720" spans="1:17" x14ac:dyDescent="0.25">
      <c r="A3720" s="293" t="s">
        <v>16177</v>
      </c>
      <c r="B3720" s="293" t="s">
        <v>14373</v>
      </c>
      <c r="C3720" s="293" t="s">
        <v>16178</v>
      </c>
      <c r="D3720" s="293" t="s">
        <v>4750</v>
      </c>
      <c r="E3720" s="293" t="s">
        <v>14158</v>
      </c>
      <c r="F3720" s="293"/>
      <c r="G3720" s="291">
        <v>60</v>
      </c>
      <c r="H3720" s="292">
        <v>0</v>
      </c>
      <c r="I3720" s="293" t="s">
        <v>9482</v>
      </c>
      <c r="J3720" s="293" t="s">
        <v>9483</v>
      </c>
      <c r="K3720" s="293" t="s">
        <v>4737</v>
      </c>
      <c r="L3720" s="293" t="s">
        <v>4840</v>
      </c>
      <c r="M3720" s="293" t="s">
        <v>5310</v>
      </c>
      <c r="N3720" s="293"/>
      <c r="O3720" s="293" t="s">
        <v>18828</v>
      </c>
      <c r="P3720" s="293" t="s">
        <v>14136</v>
      </c>
      <c r="Q3720" s="293" t="s">
        <v>8502</v>
      </c>
    </row>
    <row r="3721" spans="1:17" x14ac:dyDescent="0.25">
      <c r="A3721" s="293" t="s">
        <v>16179</v>
      </c>
      <c r="B3721" s="293" t="s">
        <v>14376</v>
      </c>
      <c r="C3721" s="293" t="s">
        <v>16180</v>
      </c>
      <c r="D3721" s="293" t="s">
        <v>4750</v>
      </c>
      <c r="E3721" s="293" t="s">
        <v>14158</v>
      </c>
      <c r="F3721" s="293"/>
      <c r="G3721" s="291">
        <v>60</v>
      </c>
      <c r="H3721" s="292">
        <v>0</v>
      </c>
      <c r="I3721" s="293" t="s">
        <v>4850</v>
      </c>
      <c r="J3721" s="293" t="s">
        <v>4851</v>
      </c>
      <c r="K3721" s="293" t="s">
        <v>4737</v>
      </c>
      <c r="L3721" s="293" t="s">
        <v>4840</v>
      </c>
      <c r="M3721" s="293" t="s">
        <v>5210</v>
      </c>
      <c r="N3721" s="293"/>
      <c r="O3721" s="293" t="s">
        <v>18828</v>
      </c>
      <c r="P3721" s="293" t="s">
        <v>14136</v>
      </c>
      <c r="Q3721" s="293" t="s">
        <v>8502</v>
      </c>
    </row>
    <row r="3722" spans="1:17" x14ac:dyDescent="0.25">
      <c r="A3722" s="293" t="s">
        <v>16181</v>
      </c>
      <c r="B3722" s="293" t="s">
        <v>14930</v>
      </c>
      <c r="C3722" s="293" t="s">
        <v>16182</v>
      </c>
      <c r="D3722" s="293"/>
      <c r="E3722" s="293" t="s">
        <v>14138</v>
      </c>
      <c r="F3722" s="293" t="s">
        <v>4750</v>
      </c>
      <c r="G3722" s="291">
        <v>60</v>
      </c>
      <c r="H3722" s="292">
        <v>0</v>
      </c>
      <c r="I3722" s="293" t="s">
        <v>4816</v>
      </c>
      <c r="J3722" s="293" t="s">
        <v>4817</v>
      </c>
      <c r="K3722" s="293" t="s">
        <v>4737</v>
      </c>
      <c r="L3722" s="293" t="s">
        <v>4738</v>
      </c>
      <c r="M3722" s="293" t="s">
        <v>5095</v>
      </c>
      <c r="N3722" s="293"/>
      <c r="O3722" s="293" t="s">
        <v>18828</v>
      </c>
      <c r="P3722" s="293" t="s">
        <v>14136</v>
      </c>
      <c r="Q3722" s="293" t="s">
        <v>4741</v>
      </c>
    </row>
    <row r="3723" spans="1:17" x14ac:dyDescent="0.25">
      <c r="A3723" s="293" t="s">
        <v>16183</v>
      </c>
      <c r="B3723" s="293" t="s">
        <v>14361</v>
      </c>
      <c r="C3723" s="293" t="s">
        <v>16184</v>
      </c>
      <c r="D3723" s="293"/>
      <c r="E3723" s="293" t="s">
        <v>14138</v>
      </c>
      <c r="F3723" s="293" t="s">
        <v>4750</v>
      </c>
      <c r="G3723" s="291">
        <v>60</v>
      </c>
      <c r="H3723" s="292">
        <v>0</v>
      </c>
      <c r="I3723" s="293" t="s">
        <v>4788</v>
      </c>
      <c r="J3723" s="293" t="s">
        <v>4789</v>
      </c>
      <c r="K3723" s="293" t="s">
        <v>4737</v>
      </c>
      <c r="L3723" s="293" t="s">
        <v>4738</v>
      </c>
      <c r="M3723" s="293" t="s">
        <v>4824</v>
      </c>
      <c r="N3723" s="293"/>
      <c r="O3723" s="293" t="s">
        <v>18828</v>
      </c>
      <c r="P3723" s="293" t="s">
        <v>14136</v>
      </c>
      <c r="Q3723" s="293" t="s">
        <v>4741</v>
      </c>
    </row>
    <row r="3724" spans="1:17" x14ac:dyDescent="0.25">
      <c r="A3724" s="293" t="s">
        <v>16185</v>
      </c>
      <c r="B3724" s="293" t="s">
        <v>14376</v>
      </c>
      <c r="C3724" s="293" t="s">
        <v>16186</v>
      </c>
      <c r="D3724" s="293" t="s">
        <v>4750</v>
      </c>
      <c r="E3724" s="293" t="s">
        <v>14158</v>
      </c>
      <c r="F3724" s="293"/>
      <c r="G3724" s="291">
        <v>60</v>
      </c>
      <c r="H3724" s="292">
        <v>0</v>
      </c>
      <c r="I3724" s="293" t="s">
        <v>9482</v>
      </c>
      <c r="J3724" s="293" t="s">
        <v>9483</v>
      </c>
      <c r="K3724" s="293" t="s">
        <v>4737</v>
      </c>
      <c r="L3724" s="293" t="s">
        <v>4840</v>
      </c>
      <c r="M3724" s="293" t="s">
        <v>5220</v>
      </c>
      <c r="N3724" s="293"/>
      <c r="O3724" s="293" t="s">
        <v>18828</v>
      </c>
      <c r="P3724" s="293" t="s">
        <v>14136</v>
      </c>
      <c r="Q3724" s="293" t="s">
        <v>8502</v>
      </c>
    </row>
    <row r="3725" spans="1:17" x14ac:dyDescent="0.25">
      <c r="A3725" s="293" t="s">
        <v>16187</v>
      </c>
      <c r="B3725" s="293" t="s">
        <v>14373</v>
      </c>
      <c r="C3725" s="293" t="s">
        <v>16188</v>
      </c>
      <c r="D3725" s="293" t="s">
        <v>4750</v>
      </c>
      <c r="E3725" s="293" t="s">
        <v>14158</v>
      </c>
      <c r="F3725" s="293"/>
      <c r="G3725" s="291">
        <v>60</v>
      </c>
      <c r="H3725" s="292">
        <v>0</v>
      </c>
      <c r="I3725" s="293" t="s">
        <v>4850</v>
      </c>
      <c r="J3725" s="293" t="s">
        <v>4851</v>
      </c>
      <c r="K3725" s="293" t="s">
        <v>4737</v>
      </c>
      <c r="L3725" s="293" t="s">
        <v>4840</v>
      </c>
      <c r="M3725" s="293" t="s">
        <v>5333</v>
      </c>
      <c r="N3725" s="293"/>
      <c r="O3725" s="293" t="s">
        <v>18828</v>
      </c>
      <c r="P3725" s="293" t="s">
        <v>14136</v>
      </c>
      <c r="Q3725" s="293" t="s">
        <v>8502</v>
      </c>
    </row>
    <row r="3726" spans="1:17" x14ac:dyDescent="0.25">
      <c r="A3726" s="293" t="s">
        <v>16189</v>
      </c>
      <c r="B3726" s="293" t="s">
        <v>14376</v>
      </c>
      <c r="C3726" s="293" t="s">
        <v>16190</v>
      </c>
      <c r="D3726" s="293" t="s">
        <v>4750</v>
      </c>
      <c r="E3726" s="293" t="s">
        <v>14158</v>
      </c>
      <c r="F3726" s="293"/>
      <c r="G3726" s="291">
        <v>60</v>
      </c>
      <c r="H3726" s="292">
        <v>0</v>
      </c>
      <c r="I3726" s="293" t="s">
        <v>4838</v>
      </c>
      <c r="J3726" s="293" t="s">
        <v>4839</v>
      </c>
      <c r="K3726" s="293" t="s">
        <v>4737</v>
      </c>
      <c r="L3726" s="293" t="s">
        <v>4840</v>
      </c>
      <c r="M3726" s="293" t="s">
        <v>5291</v>
      </c>
      <c r="N3726" s="293"/>
      <c r="O3726" s="293" t="s">
        <v>18828</v>
      </c>
      <c r="P3726" s="293" t="s">
        <v>14136</v>
      </c>
      <c r="Q3726" s="293" t="s">
        <v>8502</v>
      </c>
    </row>
    <row r="3727" spans="1:17" x14ac:dyDescent="0.25">
      <c r="A3727" s="293" t="s">
        <v>16191</v>
      </c>
      <c r="B3727" s="293" t="s">
        <v>14370</v>
      </c>
      <c r="C3727" s="293" t="s">
        <v>16192</v>
      </c>
      <c r="D3727" s="293"/>
      <c r="E3727" s="293" t="s">
        <v>14138</v>
      </c>
      <c r="F3727" s="293" t="s">
        <v>4750</v>
      </c>
      <c r="G3727" s="291">
        <v>60</v>
      </c>
      <c r="H3727" s="292">
        <v>0</v>
      </c>
      <c r="I3727" s="293" t="s">
        <v>4788</v>
      </c>
      <c r="J3727" s="293" t="s">
        <v>4789</v>
      </c>
      <c r="K3727" s="293" t="s">
        <v>4737</v>
      </c>
      <c r="L3727" s="293" t="s">
        <v>4738</v>
      </c>
      <c r="M3727" s="293" t="s">
        <v>4880</v>
      </c>
      <c r="N3727" s="293"/>
      <c r="O3727" s="293" t="s">
        <v>18828</v>
      </c>
      <c r="P3727" s="293" t="s">
        <v>14136</v>
      </c>
      <c r="Q3727" s="293" t="s">
        <v>4741</v>
      </c>
    </row>
    <row r="3728" spans="1:17" x14ac:dyDescent="0.25">
      <c r="A3728" s="293" t="s">
        <v>16193</v>
      </c>
      <c r="B3728" s="293" t="s">
        <v>14370</v>
      </c>
      <c r="C3728" s="293" t="s">
        <v>16194</v>
      </c>
      <c r="D3728" s="293"/>
      <c r="E3728" s="293" t="s">
        <v>14138</v>
      </c>
      <c r="F3728" s="293" t="s">
        <v>4750</v>
      </c>
      <c r="G3728" s="291">
        <v>60</v>
      </c>
      <c r="H3728" s="292">
        <v>0</v>
      </c>
      <c r="I3728" s="293" t="s">
        <v>4783</v>
      </c>
      <c r="J3728" s="293" t="s">
        <v>4784</v>
      </c>
      <c r="K3728" s="293" t="s">
        <v>4737</v>
      </c>
      <c r="L3728" s="293" t="s">
        <v>4738</v>
      </c>
      <c r="M3728" s="293" t="s">
        <v>4916</v>
      </c>
      <c r="N3728" s="293" t="s">
        <v>15321</v>
      </c>
      <c r="O3728" s="293" t="s">
        <v>18828</v>
      </c>
      <c r="P3728" s="293" t="s">
        <v>14136</v>
      </c>
      <c r="Q3728" s="293" t="s">
        <v>4741</v>
      </c>
    </row>
    <row r="3729" spans="1:17" x14ac:dyDescent="0.25">
      <c r="A3729" s="293" t="s">
        <v>16195</v>
      </c>
      <c r="B3729" s="293" t="s">
        <v>14376</v>
      </c>
      <c r="C3729" s="293" t="s">
        <v>16196</v>
      </c>
      <c r="D3729" s="293" t="s">
        <v>4750</v>
      </c>
      <c r="E3729" s="293" t="s">
        <v>14158</v>
      </c>
      <c r="F3729" s="293"/>
      <c r="G3729" s="291">
        <v>60</v>
      </c>
      <c r="H3729" s="292">
        <v>0</v>
      </c>
      <c r="I3729" s="293" t="s">
        <v>9482</v>
      </c>
      <c r="J3729" s="293" t="s">
        <v>9483</v>
      </c>
      <c r="K3729" s="293" t="s">
        <v>4737</v>
      </c>
      <c r="L3729" s="293" t="s">
        <v>4840</v>
      </c>
      <c r="M3729" s="293" t="s">
        <v>5310</v>
      </c>
      <c r="N3729" s="293"/>
      <c r="O3729" s="293" t="s">
        <v>18828</v>
      </c>
      <c r="P3729" s="293" t="s">
        <v>14136</v>
      </c>
      <c r="Q3729" s="293" t="s">
        <v>8502</v>
      </c>
    </row>
    <row r="3730" spans="1:17" x14ac:dyDescent="0.25">
      <c r="A3730" s="293" t="s">
        <v>16197</v>
      </c>
      <c r="B3730" s="293" t="s">
        <v>14396</v>
      </c>
      <c r="C3730" s="293" t="s">
        <v>16198</v>
      </c>
      <c r="D3730" s="293"/>
      <c r="E3730" s="293" t="s">
        <v>14138</v>
      </c>
      <c r="F3730" s="293" t="s">
        <v>4750</v>
      </c>
      <c r="G3730" s="291">
        <v>60</v>
      </c>
      <c r="H3730" s="292">
        <v>0</v>
      </c>
      <c r="I3730" s="293" t="s">
        <v>4788</v>
      </c>
      <c r="J3730" s="293" t="s">
        <v>4789</v>
      </c>
      <c r="K3730" s="293" t="s">
        <v>4737</v>
      </c>
      <c r="L3730" s="293" t="s">
        <v>4738</v>
      </c>
      <c r="M3730" s="293" t="s">
        <v>4945</v>
      </c>
      <c r="N3730" s="293"/>
      <c r="O3730" s="293" t="s">
        <v>18828</v>
      </c>
      <c r="P3730" s="293" t="s">
        <v>14136</v>
      </c>
      <c r="Q3730" s="293" t="s">
        <v>4741</v>
      </c>
    </row>
    <row r="3731" spans="1:17" x14ac:dyDescent="0.25">
      <c r="A3731" s="293" t="s">
        <v>16199</v>
      </c>
      <c r="B3731" s="293" t="s">
        <v>14376</v>
      </c>
      <c r="C3731" s="293" t="s">
        <v>16200</v>
      </c>
      <c r="D3731" s="293" t="s">
        <v>4750</v>
      </c>
      <c r="E3731" s="293" t="s">
        <v>14158</v>
      </c>
      <c r="F3731" s="293"/>
      <c r="G3731" s="291">
        <v>60</v>
      </c>
      <c r="H3731" s="292">
        <v>0</v>
      </c>
      <c r="I3731" s="293" t="s">
        <v>9482</v>
      </c>
      <c r="J3731" s="293" t="s">
        <v>9483</v>
      </c>
      <c r="K3731" s="293" t="s">
        <v>4737</v>
      </c>
      <c r="L3731" s="293" t="s">
        <v>4840</v>
      </c>
      <c r="M3731" s="293" t="s">
        <v>5220</v>
      </c>
      <c r="N3731" s="293"/>
      <c r="O3731" s="293" t="s">
        <v>18828</v>
      </c>
      <c r="P3731" s="293" t="s">
        <v>14136</v>
      </c>
      <c r="Q3731" s="293" t="s">
        <v>8502</v>
      </c>
    </row>
    <row r="3732" spans="1:17" x14ac:dyDescent="0.25">
      <c r="A3732" s="293" t="s">
        <v>16201</v>
      </c>
      <c r="B3732" s="293" t="s">
        <v>14373</v>
      </c>
      <c r="C3732" s="293" t="s">
        <v>16202</v>
      </c>
      <c r="D3732" s="293" t="s">
        <v>4750</v>
      </c>
      <c r="E3732" s="293" t="s">
        <v>14158</v>
      </c>
      <c r="F3732" s="293"/>
      <c r="G3732" s="291">
        <v>60</v>
      </c>
      <c r="H3732" s="292">
        <v>0</v>
      </c>
      <c r="I3732" s="293" t="s">
        <v>4850</v>
      </c>
      <c r="J3732" s="293" t="s">
        <v>4851</v>
      </c>
      <c r="K3732" s="293" t="s">
        <v>4737</v>
      </c>
      <c r="L3732" s="293" t="s">
        <v>4840</v>
      </c>
      <c r="M3732" s="293" t="s">
        <v>5202</v>
      </c>
      <c r="N3732" s="293"/>
      <c r="O3732" s="293" t="s">
        <v>18828</v>
      </c>
      <c r="P3732" s="293" t="s">
        <v>14136</v>
      </c>
      <c r="Q3732" s="293" t="s">
        <v>8502</v>
      </c>
    </row>
    <row r="3733" spans="1:17" x14ac:dyDescent="0.25">
      <c r="A3733" s="293" t="s">
        <v>16203</v>
      </c>
      <c r="B3733" s="293" t="s">
        <v>14376</v>
      </c>
      <c r="C3733" s="293" t="s">
        <v>16204</v>
      </c>
      <c r="D3733" s="293" t="s">
        <v>4750</v>
      </c>
      <c r="E3733" s="293" t="s">
        <v>14158</v>
      </c>
      <c r="F3733" s="293"/>
      <c r="G3733" s="291">
        <v>60</v>
      </c>
      <c r="H3733" s="292">
        <v>0</v>
      </c>
      <c r="I3733" s="293" t="s">
        <v>4850</v>
      </c>
      <c r="J3733" s="293" t="s">
        <v>4851</v>
      </c>
      <c r="K3733" s="293" t="s">
        <v>4737</v>
      </c>
      <c r="L3733" s="293" t="s">
        <v>4840</v>
      </c>
      <c r="M3733" s="293" t="s">
        <v>5210</v>
      </c>
      <c r="N3733" s="293"/>
      <c r="O3733" s="293" t="s">
        <v>18828</v>
      </c>
      <c r="P3733" s="293" t="s">
        <v>14136</v>
      </c>
      <c r="Q3733" s="293" t="s">
        <v>8502</v>
      </c>
    </row>
    <row r="3734" spans="1:17" x14ac:dyDescent="0.25">
      <c r="A3734" s="293" t="s">
        <v>16205</v>
      </c>
      <c r="B3734" s="293" t="s">
        <v>14376</v>
      </c>
      <c r="C3734" s="293" t="s">
        <v>16206</v>
      </c>
      <c r="D3734" s="293" t="s">
        <v>4750</v>
      </c>
      <c r="E3734" s="293" t="s">
        <v>14158</v>
      </c>
      <c r="F3734" s="293"/>
      <c r="G3734" s="291">
        <v>60</v>
      </c>
      <c r="H3734" s="292">
        <v>0</v>
      </c>
      <c r="I3734" s="293" t="s">
        <v>4838</v>
      </c>
      <c r="J3734" s="293" t="s">
        <v>4839</v>
      </c>
      <c r="K3734" s="293" t="s">
        <v>4737</v>
      </c>
      <c r="L3734" s="293" t="s">
        <v>4840</v>
      </c>
      <c r="M3734" s="293" t="s">
        <v>5161</v>
      </c>
      <c r="N3734" s="293"/>
      <c r="O3734" s="293" t="s">
        <v>18828</v>
      </c>
      <c r="P3734" s="293" t="s">
        <v>14136</v>
      </c>
      <c r="Q3734" s="293" t="s">
        <v>8502</v>
      </c>
    </row>
    <row r="3735" spans="1:17" x14ac:dyDescent="0.25">
      <c r="A3735" s="293" t="s">
        <v>16207</v>
      </c>
      <c r="B3735" s="293" t="s">
        <v>14361</v>
      </c>
      <c r="C3735" s="293" t="s">
        <v>16208</v>
      </c>
      <c r="D3735" s="293"/>
      <c r="E3735" s="293" t="s">
        <v>14138</v>
      </c>
      <c r="F3735" s="293" t="s">
        <v>4750</v>
      </c>
      <c r="G3735" s="291">
        <v>60</v>
      </c>
      <c r="H3735" s="292">
        <v>0</v>
      </c>
      <c r="I3735" s="293" t="s">
        <v>4816</v>
      </c>
      <c r="J3735" s="293" t="s">
        <v>4817</v>
      </c>
      <c r="K3735" s="293" t="s">
        <v>4737</v>
      </c>
      <c r="L3735" s="293" t="s">
        <v>4738</v>
      </c>
      <c r="M3735" s="293" t="s">
        <v>6572</v>
      </c>
      <c r="N3735" s="293"/>
      <c r="O3735" s="293" t="s">
        <v>18828</v>
      </c>
      <c r="P3735" s="293" t="s">
        <v>14136</v>
      </c>
      <c r="Q3735" s="293" t="s">
        <v>4741</v>
      </c>
    </row>
    <row r="3736" spans="1:17" x14ac:dyDescent="0.25">
      <c r="A3736" s="293" t="s">
        <v>16209</v>
      </c>
      <c r="B3736" s="293" t="s">
        <v>14361</v>
      </c>
      <c r="C3736" s="293" t="s">
        <v>16210</v>
      </c>
      <c r="D3736" s="293"/>
      <c r="E3736" s="293" t="s">
        <v>14138</v>
      </c>
      <c r="F3736" s="293" t="s">
        <v>4750</v>
      </c>
      <c r="G3736" s="291">
        <v>60</v>
      </c>
      <c r="H3736" s="292">
        <v>0</v>
      </c>
      <c r="I3736" s="293" t="s">
        <v>4788</v>
      </c>
      <c r="J3736" s="293" t="s">
        <v>4789</v>
      </c>
      <c r="K3736" s="293" t="s">
        <v>4737</v>
      </c>
      <c r="L3736" s="293" t="s">
        <v>4738</v>
      </c>
      <c r="M3736" s="293" t="s">
        <v>4824</v>
      </c>
      <c r="N3736" s="293"/>
      <c r="O3736" s="293" t="s">
        <v>18828</v>
      </c>
      <c r="P3736" s="293" t="s">
        <v>14136</v>
      </c>
      <c r="Q3736" s="293" t="s">
        <v>4741</v>
      </c>
    </row>
    <row r="3737" spans="1:17" x14ac:dyDescent="0.25">
      <c r="A3737" s="293" t="s">
        <v>16211</v>
      </c>
      <c r="B3737" s="293" t="s">
        <v>14370</v>
      </c>
      <c r="C3737" s="293" t="s">
        <v>16212</v>
      </c>
      <c r="D3737" s="293"/>
      <c r="E3737" s="293" t="s">
        <v>14138</v>
      </c>
      <c r="F3737" s="293" t="s">
        <v>4750</v>
      </c>
      <c r="G3737" s="291">
        <v>60</v>
      </c>
      <c r="H3737" s="292">
        <v>0</v>
      </c>
      <c r="I3737" s="293" t="s">
        <v>4788</v>
      </c>
      <c r="J3737" s="293" t="s">
        <v>4789</v>
      </c>
      <c r="K3737" s="293" t="s">
        <v>4737</v>
      </c>
      <c r="L3737" s="293" t="s">
        <v>4738</v>
      </c>
      <c r="M3737" s="293" t="s">
        <v>4880</v>
      </c>
      <c r="N3737" s="293"/>
      <c r="O3737" s="293" t="s">
        <v>18828</v>
      </c>
      <c r="P3737" s="293" t="s">
        <v>14136</v>
      </c>
      <c r="Q3737" s="293" t="s">
        <v>4741</v>
      </c>
    </row>
    <row r="3738" spans="1:17" x14ac:dyDescent="0.25">
      <c r="A3738" s="293" t="s">
        <v>16213</v>
      </c>
      <c r="B3738" s="293" t="s">
        <v>14370</v>
      </c>
      <c r="C3738" s="293" t="s">
        <v>16214</v>
      </c>
      <c r="D3738" s="293"/>
      <c r="E3738" s="293" t="s">
        <v>14138</v>
      </c>
      <c r="F3738" s="293" t="s">
        <v>4750</v>
      </c>
      <c r="G3738" s="291">
        <v>60</v>
      </c>
      <c r="H3738" s="292">
        <v>0</v>
      </c>
      <c r="I3738" s="293" t="s">
        <v>4816</v>
      </c>
      <c r="J3738" s="293" t="s">
        <v>4817</v>
      </c>
      <c r="K3738" s="293" t="s">
        <v>4737</v>
      </c>
      <c r="L3738" s="293" t="s">
        <v>4738</v>
      </c>
      <c r="M3738" s="293" t="s">
        <v>7601</v>
      </c>
      <c r="N3738" s="293"/>
      <c r="O3738" s="293" t="s">
        <v>18828</v>
      </c>
      <c r="P3738" s="293" t="s">
        <v>14136</v>
      </c>
      <c r="Q3738" s="293" t="s">
        <v>4741</v>
      </c>
    </row>
    <row r="3739" spans="1:17" x14ac:dyDescent="0.25">
      <c r="A3739" s="293" t="s">
        <v>16215</v>
      </c>
      <c r="B3739" s="293" t="s">
        <v>16216</v>
      </c>
      <c r="C3739" s="293" t="s">
        <v>16217</v>
      </c>
      <c r="D3739" s="293"/>
      <c r="E3739" s="293" t="s">
        <v>14368</v>
      </c>
      <c r="F3739" s="293"/>
      <c r="G3739" s="291">
        <v>60</v>
      </c>
      <c r="H3739" s="292">
        <v>0</v>
      </c>
      <c r="I3739" s="293" t="s">
        <v>4783</v>
      </c>
      <c r="J3739" s="293" t="s">
        <v>4784</v>
      </c>
      <c r="K3739" s="293" t="s">
        <v>4737</v>
      </c>
      <c r="L3739" s="293" t="s">
        <v>4805</v>
      </c>
      <c r="M3739" s="293" t="s">
        <v>4806</v>
      </c>
      <c r="N3739" s="293"/>
      <c r="O3739" s="293" t="s">
        <v>18828</v>
      </c>
      <c r="P3739" s="293" t="s">
        <v>14136</v>
      </c>
      <c r="Q3739" s="293" t="s">
        <v>4741</v>
      </c>
    </row>
    <row r="3740" spans="1:17" x14ac:dyDescent="0.25">
      <c r="A3740" s="293" t="s">
        <v>16218</v>
      </c>
      <c r="B3740" s="293" t="s">
        <v>14376</v>
      </c>
      <c r="C3740" s="293" t="s">
        <v>16219</v>
      </c>
      <c r="D3740" s="293" t="s">
        <v>4750</v>
      </c>
      <c r="E3740" s="293" t="s">
        <v>14158</v>
      </c>
      <c r="F3740" s="293"/>
      <c r="G3740" s="291">
        <v>60</v>
      </c>
      <c r="H3740" s="292">
        <v>0</v>
      </c>
      <c r="I3740" s="293" t="s">
        <v>4850</v>
      </c>
      <c r="J3740" s="293" t="s">
        <v>4851</v>
      </c>
      <c r="K3740" s="293" t="s">
        <v>4737</v>
      </c>
      <c r="L3740" s="293" t="s">
        <v>4840</v>
      </c>
      <c r="M3740" s="293" t="s">
        <v>5210</v>
      </c>
      <c r="N3740" s="293"/>
      <c r="O3740" s="293" t="s">
        <v>18828</v>
      </c>
      <c r="P3740" s="293" t="s">
        <v>14136</v>
      </c>
      <c r="Q3740" s="293" t="s">
        <v>8502</v>
      </c>
    </row>
    <row r="3741" spans="1:17" x14ac:dyDescent="0.25">
      <c r="A3741" s="293" t="s">
        <v>16220</v>
      </c>
      <c r="B3741" s="293" t="s">
        <v>14373</v>
      </c>
      <c r="C3741" s="293" t="s">
        <v>16221</v>
      </c>
      <c r="D3741" s="293" t="s">
        <v>4750</v>
      </c>
      <c r="E3741" s="293" t="s">
        <v>14158</v>
      </c>
      <c r="F3741" s="293"/>
      <c r="G3741" s="291">
        <v>60</v>
      </c>
      <c r="H3741" s="292">
        <v>0</v>
      </c>
      <c r="I3741" s="293" t="s">
        <v>4850</v>
      </c>
      <c r="J3741" s="293" t="s">
        <v>4851</v>
      </c>
      <c r="K3741" s="293" t="s">
        <v>4737</v>
      </c>
      <c r="L3741" s="293" t="s">
        <v>4840</v>
      </c>
      <c r="M3741" s="293" t="s">
        <v>5333</v>
      </c>
      <c r="N3741" s="293"/>
      <c r="O3741" s="293" t="s">
        <v>18828</v>
      </c>
      <c r="P3741" s="293" t="s">
        <v>14136</v>
      </c>
      <c r="Q3741" s="293" t="s">
        <v>8502</v>
      </c>
    </row>
    <row r="3742" spans="1:17" x14ac:dyDescent="0.25">
      <c r="A3742" s="293" t="s">
        <v>16222</v>
      </c>
      <c r="B3742" s="293" t="s">
        <v>14376</v>
      </c>
      <c r="C3742" s="293" t="s">
        <v>16223</v>
      </c>
      <c r="D3742" s="293" t="s">
        <v>4750</v>
      </c>
      <c r="E3742" s="293" t="s">
        <v>14158</v>
      </c>
      <c r="F3742" s="293"/>
      <c r="G3742" s="291">
        <v>60</v>
      </c>
      <c r="H3742" s="292">
        <v>0</v>
      </c>
      <c r="I3742" s="293" t="s">
        <v>4850</v>
      </c>
      <c r="J3742" s="293" t="s">
        <v>4851</v>
      </c>
      <c r="K3742" s="293" t="s">
        <v>4737</v>
      </c>
      <c r="L3742" s="293" t="s">
        <v>4840</v>
      </c>
      <c r="M3742" s="293" t="s">
        <v>4852</v>
      </c>
      <c r="N3742" s="293"/>
      <c r="O3742" s="293" t="s">
        <v>18828</v>
      </c>
      <c r="P3742" s="293" t="s">
        <v>14136</v>
      </c>
      <c r="Q3742" s="293" t="s">
        <v>8502</v>
      </c>
    </row>
    <row r="3743" spans="1:17" x14ac:dyDescent="0.25">
      <c r="A3743" s="293" t="s">
        <v>16224</v>
      </c>
      <c r="B3743" s="293" t="s">
        <v>14376</v>
      </c>
      <c r="C3743" s="293" t="s">
        <v>16225</v>
      </c>
      <c r="D3743" s="293" t="s">
        <v>4750</v>
      </c>
      <c r="E3743" s="293" t="s">
        <v>14158</v>
      </c>
      <c r="F3743" s="293"/>
      <c r="G3743" s="291">
        <v>60</v>
      </c>
      <c r="H3743" s="292">
        <v>0</v>
      </c>
      <c r="I3743" s="293" t="s">
        <v>4850</v>
      </c>
      <c r="J3743" s="293" t="s">
        <v>4851</v>
      </c>
      <c r="K3743" s="293" t="s">
        <v>4737</v>
      </c>
      <c r="L3743" s="293" t="s">
        <v>4840</v>
      </c>
      <c r="M3743" s="293" t="s">
        <v>4852</v>
      </c>
      <c r="N3743" s="293"/>
      <c r="O3743" s="293" t="s">
        <v>18828</v>
      </c>
      <c r="P3743" s="293" t="s">
        <v>14136</v>
      </c>
      <c r="Q3743" s="293" t="s">
        <v>8502</v>
      </c>
    </row>
    <row r="3744" spans="1:17" x14ac:dyDescent="0.25">
      <c r="A3744" s="293" t="s">
        <v>16226</v>
      </c>
      <c r="B3744" s="293" t="s">
        <v>14370</v>
      </c>
      <c r="C3744" s="293" t="s">
        <v>16227</v>
      </c>
      <c r="D3744" s="293"/>
      <c r="E3744" s="293" t="s">
        <v>14138</v>
      </c>
      <c r="F3744" s="293" t="s">
        <v>4750</v>
      </c>
      <c r="G3744" s="291">
        <v>60</v>
      </c>
      <c r="H3744" s="292">
        <v>0</v>
      </c>
      <c r="I3744" s="293" t="s">
        <v>4788</v>
      </c>
      <c r="J3744" s="293" t="s">
        <v>4789</v>
      </c>
      <c r="K3744" s="293" t="s">
        <v>4737</v>
      </c>
      <c r="L3744" s="293" t="s">
        <v>4738</v>
      </c>
      <c r="M3744" s="293" t="s">
        <v>6447</v>
      </c>
      <c r="N3744" s="293"/>
      <c r="O3744" s="293" t="s">
        <v>18828</v>
      </c>
      <c r="P3744" s="293" t="s">
        <v>14136</v>
      </c>
      <c r="Q3744" s="293" t="s">
        <v>4741</v>
      </c>
    </row>
    <row r="3745" spans="1:17" x14ac:dyDescent="0.25">
      <c r="A3745" s="293" t="s">
        <v>16228</v>
      </c>
      <c r="B3745" s="293" t="s">
        <v>14370</v>
      </c>
      <c r="C3745" s="293" t="s">
        <v>16229</v>
      </c>
      <c r="D3745" s="293"/>
      <c r="E3745" s="293" t="s">
        <v>14138</v>
      </c>
      <c r="F3745" s="293" t="s">
        <v>4750</v>
      </c>
      <c r="G3745" s="291">
        <v>60</v>
      </c>
      <c r="H3745" s="292">
        <v>0</v>
      </c>
      <c r="I3745" s="293" t="s">
        <v>4755</v>
      </c>
      <c r="J3745" s="293" t="s">
        <v>4756</v>
      </c>
      <c r="K3745" s="293" t="s">
        <v>4737</v>
      </c>
      <c r="L3745" s="293" t="s">
        <v>4738</v>
      </c>
      <c r="M3745" s="293" t="s">
        <v>4934</v>
      </c>
      <c r="N3745" s="293" t="s">
        <v>9739</v>
      </c>
      <c r="O3745" s="293" t="s">
        <v>18828</v>
      </c>
      <c r="P3745" s="293" t="s">
        <v>14136</v>
      </c>
      <c r="Q3745" s="293" t="s">
        <v>4741</v>
      </c>
    </row>
    <row r="3746" spans="1:17" x14ac:dyDescent="0.25">
      <c r="A3746" s="293" t="s">
        <v>16230</v>
      </c>
      <c r="B3746" s="293" t="s">
        <v>14370</v>
      </c>
      <c r="C3746" s="293" t="s">
        <v>16231</v>
      </c>
      <c r="D3746" s="293"/>
      <c r="E3746" s="293" t="s">
        <v>14138</v>
      </c>
      <c r="F3746" s="293" t="s">
        <v>4750</v>
      </c>
      <c r="G3746" s="291">
        <v>60</v>
      </c>
      <c r="H3746" s="292">
        <v>0</v>
      </c>
      <c r="I3746" s="293" t="s">
        <v>4755</v>
      </c>
      <c r="J3746" s="293" t="s">
        <v>4756</v>
      </c>
      <c r="K3746" s="293" t="s">
        <v>4737</v>
      </c>
      <c r="L3746" s="293" t="s">
        <v>4738</v>
      </c>
      <c r="M3746" s="293" t="s">
        <v>4916</v>
      </c>
      <c r="N3746" s="293" t="s">
        <v>7279</v>
      </c>
      <c r="O3746" s="293" t="s">
        <v>18828</v>
      </c>
      <c r="P3746" s="293" t="s">
        <v>14136</v>
      </c>
      <c r="Q3746" s="293" t="s">
        <v>4741</v>
      </c>
    </row>
    <row r="3747" spans="1:17" x14ac:dyDescent="0.25">
      <c r="A3747" s="293" t="s">
        <v>16232</v>
      </c>
      <c r="B3747" s="293" t="s">
        <v>14370</v>
      </c>
      <c r="C3747" s="293" t="s">
        <v>16233</v>
      </c>
      <c r="D3747" s="293"/>
      <c r="E3747" s="293" t="s">
        <v>14138</v>
      </c>
      <c r="F3747" s="293" t="s">
        <v>4750</v>
      </c>
      <c r="G3747" s="291">
        <v>60</v>
      </c>
      <c r="H3747" s="292">
        <v>0</v>
      </c>
      <c r="I3747" s="293" t="s">
        <v>4788</v>
      </c>
      <c r="J3747" s="293" t="s">
        <v>4789</v>
      </c>
      <c r="K3747" s="293" t="s">
        <v>4737</v>
      </c>
      <c r="L3747" s="293" t="s">
        <v>4738</v>
      </c>
      <c r="M3747" s="293" t="s">
        <v>6447</v>
      </c>
      <c r="N3747" s="293"/>
      <c r="O3747" s="293" t="s">
        <v>18828</v>
      </c>
      <c r="P3747" s="293" t="s">
        <v>14136</v>
      </c>
      <c r="Q3747" s="293" t="s">
        <v>4741</v>
      </c>
    </row>
    <row r="3748" spans="1:17" x14ac:dyDescent="0.25">
      <c r="A3748" s="293" t="s">
        <v>16234</v>
      </c>
      <c r="B3748" s="293" t="s">
        <v>14370</v>
      </c>
      <c r="C3748" s="293" t="s">
        <v>16235</v>
      </c>
      <c r="D3748" s="293"/>
      <c r="E3748" s="293" t="s">
        <v>14138</v>
      </c>
      <c r="F3748" s="293" t="s">
        <v>4750</v>
      </c>
      <c r="G3748" s="291">
        <v>60</v>
      </c>
      <c r="H3748" s="292">
        <v>0</v>
      </c>
      <c r="I3748" s="293" t="s">
        <v>4828</v>
      </c>
      <c r="J3748" s="293" t="s">
        <v>4829</v>
      </c>
      <c r="K3748" s="293" t="s">
        <v>4737</v>
      </c>
      <c r="L3748" s="293" t="s">
        <v>4738</v>
      </c>
      <c r="M3748" s="293" t="s">
        <v>6447</v>
      </c>
      <c r="N3748" s="293"/>
      <c r="O3748" s="293" t="s">
        <v>18828</v>
      </c>
      <c r="P3748" s="293" t="s">
        <v>14136</v>
      </c>
      <c r="Q3748" s="293" t="s">
        <v>4741</v>
      </c>
    </row>
    <row r="3749" spans="1:17" x14ac:dyDescent="0.25">
      <c r="A3749" s="293" t="s">
        <v>16236</v>
      </c>
      <c r="B3749" s="293" t="s">
        <v>14370</v>
      </c>
      <c r="C3749" s="293" t="s">
        <v>16237</v>
      </c>
      <c r="D3749" s="293"/>
      <c r="E3749" s="293" t="s">
        <v>14138</v>
      </c>
      <c r="F3749" s="293" t="s">
        <v>4750</v>
      </c>
      <c r="G3749" s="291">
        <v>60</v>
      </c>
      <c r="H3749" s="292">
        <v>0</v>
      </c>
      <c r="I3749" s="293" t="s">
        <v>4816</v>
      </c>
      <c r="J3749" s="293" t="s">
        <v>4817</v>
      </c>
      <c r="K3749" s="293" t="s">
        <v>4737</v>
      </c>
      <c r="L3749" s="293" t="s">
        <v>4738</v>
      </c>
      <c r="M3749" s="293" t="s">
        <v>5095</v>
      </c>
      <c r="N3749" s="293"/>
      <c r="O3749" s="293" t="s">
        <v>18828</v>
      </c>
      <c r="P3749" s="293" t="s">
        <v>14136</v>
      </c>
      <c r="Q3749" s="293" t="s">
        <v>4741</v>
      </c>
    </row>
    <row r="3750" spans="1:17" x14ac:dyDescent="0.25">
      <c r="A3750" s="293" t="s">
        <v>16238</v>
      </c>
      <c r="B3750" s="293" t="s">
        <v>14370</v>
      </c>
      <c r="C3750" s="293" t="s">
        <v>16239</v>
      </c>
      <c r="D3750" s="293"/>
      <c r="E3750" s="293" t="s">
        <v>14138</v>
      </c>
      <c r="F3750" s="293" t="s">
        <v>4750</v>
      </c>
      <c r="G3750" s="291">
        <v>60</v>
      </c>
      <c r="H3750" s="292">
        <v>0</v>
      </c>
      <c r="I3750" s="293" t="s">
        <v>4816</v>
      </c>
      <c r="J3750" s="293" t="s">
        <v>4817</v>
      </c>
      <c r="K3750" s="293" t="s">
        <v>4737</v>
      </c>
      <c r="L3750" s="293" t="s">
        <v>4738</v>
      </c>
      <c r="M3750" s="293" t="s">
        <v>5121</v>
      </c>
      <c r="N3750" s="293"/>
      <c r="O3750" s="293" t="s">
        <v>18828</v>
      </c>
      <c r="P3750" s="293" t="s">
        <v>14136</v>
      </c>
      <c r="Q3750" s="293" t="s">
        <v>4741</v>
      </c>
    </row>
    <row r="3751" spans="1:17" x14ac:dyDescent="0.25">
      <c r="A3751" s="293" t="s">
        <v>16240</v>
      </c>
      <c r="B3751" s="293" t="s">
        <v>14376</v>
      </c>
      <c r="C3751" s="293" t="s">
        <v>16241</v>
      </c>
      <c r="D3751" s="293" t="s">
        <v>4750</v>
      </c>
      <c r="E3751" s="293" t="s">
        <v>14158</v>
      </c>
      <c r="F3751" s="293"/>
      <c r="G3751" s="291">
        <v>60</v>
      </c>
      <c r="H3751" s="292">
        <v>0</v>
      </c>
      <c r="I3751" s="293" t="s">
        <v>4850</v>
      </c>
      <c r="J3751" s="293" t="s">
        <v>4851</v>
      </c>
      <c r="K3751" s="293" t="s">
        <v>4737</v>
      </c>
      <c r="L3751" s="293" t="s">
        <v>4840</v>
      </c>
      <c r="M3751" s="293" t="s">
        <v>5210</v>
      </c>
      <c r="N3751" s="293"/>
      <c r="O3751" s="293" t="s">
        <v>18828</v>
      </c>
      <c r="P3751" s="293" t="s">
        <v>14136</v>
      </c>
      <c r="Q3751" s="293" t="s">
        <v>8502</v>
      </c>
    </row>
    <row r="3752" spans="1:17" x14ac:dyDescent="0.25">
      <c r="A3752" s="293" t="s">
        <v>16242</v>
      </c>
      <c r="B3752" s="293" t="s">
        <v>14396</v>
      </c>
      <c r="C3752" s="293" t="s">
        <v>16243</v>
      </c>
      <c r="D3752" s="293"/>
      <c r="E3752" s="293" t="s">
        <v>14138</v>
      </c>
      <c r="F3752" s="293" t="s">
        <v>4750</v>
      </c>
      <c r="G3752" s="291">
        <v>60</v>
      </c>
      <c r="H3752" s="292">
        <v>0</v>
      </c>
      <c r="I3752" s="293" t="s">
        <v>4816</v>
      </c>
      <c r="J3752" s="293" t="s">
        <v>4817</v>
      </c>
      <c r="K3752" s="293" t="s">
        <v>4737</v>
      </c>
      <c r="L3752" s="293" t="s">
        <v>4738</v>
      </c>
      <c r="M3752" s="293" t="s">
        <v>4739</v>
      </c>
      <c r="N3752" s="293"/>
      <c r="O3752" s="293" t="s">
        <v>18828</v>
      </c>
      <c r="P3752" s="293" t="s">
        <v>14136</v>
      </c>
      <c r="Q3752" s="293" t="s">
        <v>4741</v>
      </c>
    </row>
    <row r="3753" spans="1:17" x14ac:dyDescent="0.25">
      <c r="A3753" s="293" t="s">
        <v>16244</v>
      </c>
      <c r="B3753" s="293" t="s">
        <v>14370</v>
      </c>
      <c r="C3753" s="293" t="s">
        <v>16245</v>
      </c>
      <c r="D3753" s="293"/>
      <c r="E3753" s="293" t="s">
        <v>14138</v>
      </c>
      <c r="F3753" s="293" t="s">
        <v>4750</v>
      </c>
      <c r="G3753" s="291">
        <v>60</v>
      </c>
      <c r="H3753" s="292">
        <v>0</v>
      </c>
      <c r="I3753" s="293" t="s">
        <v>4755</v>
      </c>
      <c r="J3753" s="293" t="s">
        <v>4756</v>
      </c>
      <c r="K3753" s="293" t="s">
        <v>4737</v>
      </c>
      <c r="L3753" s="293" t="s">
        <v>4738</v>
      </c>
      <c r="M3753" s="293" t="s">
        <v>4916</v>
      </c>
      <c r="N3753" s="293" t="s">
        <v>7236</v>
      </c>
      <c r="O3753" s="293" t="s">
        <v>18828</v>
      </c>
      <c r="P3753" s="293" t="s">
        <v>14136</v>
      </c>
      <c r="Q3753" s="293" t="s">
        <v>4741</v>
      </c>
    </row>
    <row r="3754" spans="1:17" x14ac:dyDescent="0.25">
      <c r="A3754" s="293" t="s">
        <v>16246</v>
      </c>
      <c r="B3754" s="293" t="s">
        <v>14361</v>
      </c>
      <c r="C3754" s="293" t="s">
        <v>16247</v>
      </c>
      <c r="D3754" s="293"/>
      <c r="E3754" s="293" t="s">
        <v>14138</v>
      </c>
      <c r="F3754" s="293" t="s">
        <v>4750</v>
      </c>
      <c r="G3754" s="291">
        <v>60</v>
      </c>
      <c r="H3754" s="292">
        <v>0</v>
      </c>
      <c r="I3754" s="293" t="s">
        <v>4788</v>
      </c>
      <c r="J3754" s="293" t="s">
        <v>4789</v>
      </c>
      <c r="K3754" s="293" t="s">
        <v>4737</v>
      </c>
      <c r="L3754" s="293" t="s">
        <v>4738</v>
      </c>
      <c r="M3754" s="293" t="s">
        <v>4824</v>
      </c>
      <c r="N3754" s="293"/>
      <c r="O3754" s="293" t="s">
        <v>18828</v>
      </c>
      <c r="P3754" s="293" t="s">
        <v>14136</v>
      </c>
      <c r="Q3754" s="293" t="s">
        <v>4741</v>
      </c>
    </row>
    <row r="3755" spans="1:17" x14ac:dyDescent="0.25">
      <c r="A3755" s="293" t="s">
        <v>16248</v>
      </c>
      <c r="B3755" s="293" t="s">
        <v>14370</v>
      </c>
      <c r="C3755" s="293" t="s">
        <v>16249</v>
      </c>
      <c r="D3755" s="293"/>
      <c r="E3755" s="293" t="s">
        <v>14138</v>
      </c>
      <c r="F3755" s="293" t="s">
        <v>4750</v>
      </c>
      <c r="G3755" s="291">
        <v>60</v>
      </c>
      <c r="H3755" s="292">
        <v>0</v>
      </c>
      <c r="I3755" s="293" t="s">
        <v>4755</v>
      </c>
      <c r="J3755" s="293" t="s">
        <v>4756</v>
      </c>
      <c r="K3755" s="293" t="s">
        <v>4737</v>
      </c>
      <c r="L3755" s="293" t="s">
        <v>4738</v>
      </c>
      <c r="M3755" s="293" t="s">
        <v>4916</v>
      </c>
      <c r="N3755" s="293" t="s">
        <v>15321</v>
      </c>
      <c r="O3755" s="293" t="s">
        <v>18828</v>
      </c>
      <c r="P3755" s="293" t="s">
        <v>14136</v>
      </c>
      <c r="Q3755" s="293" t="s">
        <v>4741</v>
      </c>
    </row>
    <row r="3756" spans="1:17" x14ac:dyDescent="0.25">
      <c r="A3756" s="293" t="s">
        <v>16250</v>
      </c>
      <c r="B3756" s="293" t="s">
        <v>14370</v>
      </c>
      <c r="C3756" s="293" t="s">
        <v>16251</v>
      </c>
      <c r="D3756" s="293"/>
      <c r="E3756" s="293" t="s">
        <v>14138</v>
      </c>
      <c r="F3756" s="293" t="s">
        <v>4750</v>
      </c>
      <c r="G3756" s="291">
        <v>60</v>
      </c>
      <c r="H3756" s="292">
        <v>0</v>
      </c>
      <c r="I3756" s="293" t="s">
        <v>4816</v>
      </c>
      <c r="J3756" s="293" t="s">
        <v>4817</v>
      </c>
      <c r="K3756" s="293" t="s">
        <v>4737</v>
      </c>
      <c r="L3756" s="293" t="s">
        <v>4738</v>
      </c>
      <c r="M3756" s="293" t="s">
        <v>5121</v>
      </c>
      <c r="N3756" s="293"/>
      <c r="O3756" s="293" t="s">
        <v>18828</v>
      </c>
      <c r="P3756" s="293" t="s">
        <v>14136</v>
      </c>
      <c r="Q3756" s="293" t="s">
        <v>4741</v>
      </c>
    </row>
    <row r="3757" spans="1:17" x14ac:dyDescent="0.25">
      <c r="A3757" s="293" t="s">
        <v>16252</v>
      </c>
      <c r="B3757" s="293" t="s">
        <v>14361</v>
      </c>
      <c r="C3757" s="293" t="s">
        <v>16253</v>
      </c>
      <c r="D3757" s="293"/>
      <c r="E3757" s="293" t="s">
        <v>14138</v>
      </c>
      <c r="F3757" s="293" t="s">
        <v>4750</v>
      </c>
      <c r="G3757" s="291">
        <v>60</v>
      </c>
      <c r="H3757" s="292">
        <v>0</v>
      </c>
      <c r="I3757" s="293" t="s">
        <v>4816</v>
      </c>
      <c r="J3757" s="293" t="s">
        <v>4817</v>
      </c>
      <c r="K3757" s="293" t="s">
        <v>4737</v>
      </c>
      <c r="L3757" s="293" t="s">
        <v>4738</v>
      </c>
      <c r="M3757" s="293" t="s">
        <v>6572</v>
      </c>
      <c r="N3757" s="293"/>
      <c r="O3757" s="293" t="s">
        <v>18828</v>
      </c>
      <c r="P3757" s="293" t="s">
        <v>14136</v>
      </c>
      <c r="Q3757" s="293" t="s">
        <v>4741</v>
      </c>
    </row>
    <row r="3758" spans="1:17" x14ac:dyDescent="0.25">
      <c r="A3758" s="293" t="s">
        <v>16254</v>
      </c>
      <c r="B3758" s="293" t="s">
        <v>14930</v>
      </c>
      <c r="C3758" s="293" t="s">
        <v>16255</v>
      </c>
      <c r="D3758" s="293"/>
      <c r="E3758" s="293" t="s">
        <v>14138</v>
      </c>
      <c r="F3758" s="293" t="s">
        <v>4750</v>
      </c>
      <c r="G3758" s="291">
        <v>60</v>
      </c>
      <c r="H3758" s="292">
        <v>0</v>
      </c>
      <c r="I3758" s="293" t="s">
        <v>4816</v>
      </c>
      <c r="J3758" s="293" t="s">
        <v>4817</v>
      </c>
      <c r="K3758" s="293" t="s">
        <v>4737</v>
      </c>
      <c r="L3758" s="293" t="s">
        <v>4738</v>
      </c>
      <c r="M3758" s="293" t="s">
        <v>5095</v>
      </c>
      <c r="N3758" s="293"/>
      <c r="O3758" s="293" t="s">
        <v>18828</v>
      </c>
      <c r="P3758" s="293" t="s">
        <v>14136</v>
      </c>
      <c r="Q3758" s="293" t="s">
        <v>4741</v>
      </c>
    </row>
    <row r="3759" spans="1:17" x14ac:dyDescent="0.25">
      <c r="A3759" s="293" t="s">
        <v>16256</v>
      </c>
      <c r="B3759" s="293" t="s">
        <v>14361</v>
      </c>
      <c r="C3759" s="293" t="s">
        <v>16257</v>
      </c>
      <c r="D3759" s="293"/>
      <c r="E3759" s="293" t="s">
        <v>14138</v>
      </c>
      <c r="F3759" s="293" t="s">
        <v>4750</v>
      </c>
      <c r="G3759" s="291">
        <v>60</v>
      </c>
      <c r="H3759" s="292">
        <v>0</v>
      </c>
      <c r="I3759" s="293" t="s">
        <v>4788</v>
      </c>
      <c r="J3759" s="293" t="s">
        <v>4789</v>
      </c>
      <c r="K3759" s="293" t="s">
        <v>4737</v>
      </c>
      <c r="L3759" s="293" t="s">
        <v>4738</v>
      </c>
      <c r="M3759" s="293" t="s">
        <v>4824</v>
      </c>
      <c r="N3759" s="293"/>
      <c r="O3759" s="293" t="s">
        <v>18828</v>
      </c>
      <c r="P3759" s="293" t="s">
        <v>14136</v>
      </c>
      <c r="Q3759" s="293" t="s">
        <v>4741</v>
      </c>
    </row>
    <row r="3760" spans="1:17" x14ac:dyDescent="0.25">
      <c r="A3760" s="293" t="s">
        <v>16258</v>
      </c>
      <c r="B3760" s="293" t="s">
        <v>14376</v>
      </c>
      <c r="C3760" s="293" t="s">
        <v>16259</v>
      </c>
      <c r="D3760" s="293" t="s">
        <v>4750</v>
      </c>
      <c r="E3760" s="293" t="s">
        <v>14158</v>
      </c>
      <c r="F3760" s="293"/>
      <c r="G3760" s="291">
        <v>60</v>
      </c>
      <c r="H3760" s="292">
        <v>0</v>
      </c>
      <c r="I3760" s="293" t="s">
        <v>4838</v>
      </c>
      <c r="J3760" s="293" t="s">
        <v>4839</v>
      </c>
      <c r="K3760" s="293" t="s">
        <v>4737</v>
      </c>
      <c r="L3760" s="293" t="s">
        <v>4840</v>
      </c>
      <c r="M3760" s="293" t="s">
        <v>4909</v>
      </c>
      <c r="N3760" s="293"/>
      <c r="O3760" s="293" t="s">
        <v>18828</v>
      </c>
      <c r="P3760" s="293" t="s">
        <v>14136</v>
      </c>
      <c r="Q3760" s="293" t="s">
        <v>8502</v>
      </c>
    </row>
    <row r="3761" spans="1:17" x14ac:dyDescent="0.25">
      <c r="A3761" s="293" t="s">
        <v>16260</v>
      </c>
      <c r="B3761" s="293" t="s">
        <v>14376</v>
      </c>
      <c r="C3761" s="293" t="s">
        <v>16261</v>
      </c>
      <c r="D3761" s="293" t="s">
        <v>4750</v>
      </c>
      <c r="E3761" s="293" t="s">
        <v>14158</v>
      </c>
      <c r="F3761" s="293"/>
      <c r="G3761" s="291">
        <v>60</v>
      </c>
      <c r="H3761" s="292">
        <v>0</v>
      </c>
      <c r="I3761" s="293" t="s">
        <v>9482</v>
      </c>
      <c r="J3761" s="293" t="s">
        <v>9483</v>
      </c>
      <c r="K3761" s="293" t="s">
        <v>4737</v>
      </c>
      <c r="L3761" s="293" t="s">
        <v>4840</v>
      </c>
      <c r="M3761" s="293" t="s">
        <v>5175</v>
      </c>
      <c r="N3761" s="293"/>
      <c r="O3761" s="293" t="s">
        <v>18828</v>
      </c>
      <c r="P3761" s="293" t="s">
        <v>14136</v>
      </c>
      <c r="Q3761" s="293" t="s">
        <v>8502</v>
      </c>
    </row>
    <row r="3762" spans="1:17" x14ac:dyDescent="0.25">
      <c r="A3762" s="293" t="s">
        <v>16262</v>
      </c>
      <c r="B3762" s="293" t="s">
        <v>14361</v>
      </c>
      <c r="C3762" s="293" t="s">
        <v>16263</v>
      </c>
      <c r="D3762" s="293"/>
      <c r="E3762" s="293" t="s">
        <v>14138</v>
      </c>
      <c r="F3762" s="293" t="s">
        <v>4750</v>
      </c>
      <c r="G3762" s="291">
        <v>60</v>
      </c>
      <c r="H3762" s="292">
        <v>0</v>
      </c>
      <c r="I3762" s="293" t="s">
        <v>4788</v>
      </c>
      <c r="J3762" s="293" t="s">
        <v>4789</v>
      </c>
      <c r="K3762" s="293" t="s">
        <v>4737</v>
      </c>
      <c r="L3762" s="293" t="s">
        <v>4738</v>
      </c>
      <c r="M3762" s="293" t="s">
        <v>4824</v>
      </c>
      <c r="N3762" s="293"/>
      <c r="O3762" s="293" t="s">
        <v>18828</v>
      </c>
      <c r="P3762" s="293" t="s">
        <v>14136</v>
      </c>
      <c r="Q3762" s="293" t="s">
        <v>4741</v>
      </c>
    </row>
    <row r="3763" spans="1:17" x14ac:dyDescent="0.25">
      <c r="A3763" s="293" t="s">
        <v>16264</v>
      </c>
      <c r="B3763" s="293" t="s">
        <v>14396</v>
      </c>
      <c r="C3763" s="293" t="s">
        <v>16265</v>
      </c>
      <c r="D3763" s="293"/>
      <c r="E3763" s="293" t="s">
        <v>14138</v>
      </c>
      <c r="F3763" s="293" t="s">
        <v>4750</v>
      </c>
      <c r="G3763" s="291">
        <v>60</v>
      </c>
      <c r="H3763" s="292">
        <v>0</v>
      </c>
      <c r="I3763" s="293" t="s">
        <v>4788</v>
      </c>
      <c r="J3763" s="293" t="s">
        <v>4789</v>
      </c>
      <c r="K3763" s="293" t="s">
        <v>4737</v>
      </c>
      <c r="L3763" s="293" t="s">
        <v>4738</v>
      </c>
      <c r="M3763" s="293" t="s">
        <v>4945</v>
      </c>
      <c r="N3763" s="293"/>
      <c r="O3763" s="293" t="s">
        <v>18828</v>
      </c>
      <c r="P3763" s="293" t="s">
        <v>14136</v>
      </c>
      <c r="Q3763" s="293" t="s">
        <v>4741</v>
      </c>
    </row>
    <row r="3764" spans="1:17" x14ac:dyDescent="0.25">
      <c r="A3764" s="293" t="s">
        <v>16266</v>
      </c>
      <c r="B3764" s="293" t="s">
        <v>14396</v>
      </c>
      <c r="C3764" s="293" t="s">
        <v>16267</v>
      </c>
      <c r="D3764" s="293"/>
      <c r="E3764" s="293" t="s">
        <v>14138</v>
      </c>
      <c r="F3764" s="293" t="s">
        <v>4750</v>
      </c>
      <c r="G3764" s="291">
        <v>60</v>
      </c>
      <c r="H3764" s="292">
        <v>0</v>
      </c>
      <c r="I3764" s="293" t="s">
        <v>4788</v>
      </c>
      <c r="J3764" s="293" t="s">
        <v>4789</v>
      </c>
      <c r="K3764" s="293" t="s">
        <v>4737</v>
      </c>
      <c r="L3764" s="293" t="s">
        <v>4738</v>
      </c>
      <c r="M3764" s="293" t="s">
        <v>4945</v>
      </c>
      <c r="N3764" s="293"/>
      <c r="O3764" s="293" t="s">
        <v>18828</v>
      </c>
      <c r="P3764" s="293" t="s">
        <v>14136</v>
      </c>
      <c r="Q3764" s="293" t="s">
        <v>4741</v>
      </c>
    </row>
    <row r="3765" spans="1:17" x14ac:dyDescent="0.25">
      <c r="A3765" s="293" t="s">
        <v>16268</v>
      </c>
      <c r="B3765" s="293" t="s">
        <v>14376</v>
      </c>
      <c r="C3765" s="293" t="s">
        <v>16269</v>
      </c>
      <c r="D3765" s="293" t="s">
        <v>4750</v>
      </c>
      <c r="E3765" s="293" t="s">
        <v>14158</v>
      </c>
      <c r="F3765" s="293"/>
      <c r="G3765" s="291">
        <v>60</v>
      </c>
      <c r="H3765" s="292">
        <v>0</v>
      </c>
      <c r="I3765" s="293" t="s">
        <v>4850</v>
      </c>
      <c r="J3765" s="293" t="s">
        <v>4851</v>
      </c>
      <c r="K3765" s="293" t="s">
        <v>4737</v>
      </c>
      <c r="L3765" s="293" t="s">
        <v>4840</v>
      </c>
      <c r="M3765" s="293" t="s">
        <v>5210</v>
      </c>
      <c r="N3765" s="293"/>
      <c r="O3765" s="293" t="s">
        <v>18828</v>
      </c>
      <c r="P3765" s="293" t="s">
        <v>14136</v>
      </c>
      <c r="Q3765" s="293" t="s">
        <v>8502</v>
      </c>
    </row>
    <row r="3766" spans="1:17" x14ac:dyDescent="0.25">
      <c r="A3766" s="293" t="s">
        <v>16270</v>
      </c>
      <c r="B3766" s="293" t="s">
        <v>14930</v>
      </c>
      <c r="C3766" s="293" t="s">
        <v>16271</v>
      </c>
      <c r="D3766" s="293"/>
      <c r="E3766" s="293" t="s">
        <v>14138</v>
      </c>
      <c r="F3766" s="293" t="s">
        <v>4750</v>
      </c>
      <c r="G3766" s="291">
        <v>60</v>
      </c>
      <c r="H3766" s="292">
        <v>0</v>
      </c>
      <c r="I3766" s="293" t="s">
        <v>4755</v>
      </c>
      <c r="J3766" s="293" t="s">
        <v>4756</v>
      </c>
      <c r="K3766" s="293" t="s">
        <v>4737</v>
      </c>
      <c r="L3766" s="293" t="s">
        <v>4738</v>
      </c>
      <c r="M3766" s="293" t="s">
        <v>4916</v>
      </c>
      <c r="N3766" s="293" t="s">
        <v>15321</v>
      </c>
      <c r="O3766" s="293" t="s">
        <v>18828</v>
      </c>
      <c r="P3766" s="293" t="s">
        <v>14136</v>
      </c>
      <c r="Q3766" s="293" t="s">
        <v>4741</v>
      </c>
    </row>
    <row r="3767" spans="1:17" x14ac:dyDescent="0.25">
      <c r="A3767" s="293" t="s">
        <v>16272</v>
      </c>
      <c r="B3767" s="293" t="s">
        <v>14930</v>
      </c>
      <c r="C3767" s="293" t="s">
        <v>16273</v>
      </c>
      <c r="D3767" s="293"/>
      <c r="E3767" s="293" t="s">
        <v>14138</v>
      </c>
      <c r="F3767" s="293" t="s">
        <v>4750</v>
      </c>
      <c r="G3767" s="291">
        <v>60</v>
      </c>
      <c r="H3767" s="292">
        <v>0</v>
      </c>
      <c r="I3767" s="293" t="s">
        <v>4746</v>
      </c>
      <c r="J3767" s="293" t="s">
        <v>4747</v>
      </c>
      <c r="K3767" s="293" t="s">
        <v>4737</v>
      </c>
      <c r="L3767" s="293" t="s">
        <v>4738</v>
      </c>
      <c r="M3767" s="293" t="s">
        <v>6404</v>
      </c>
      <c r="N3767" s="293"/>
      <c r="O3767" s="293" t="s">
        <v>18828</v>
      </c>
      <c r="P3767" s="293" t="s">
        <v>14136</v>
      </c>
      <c r="Q3767" s="293" t="s">
        <v>4741</v>
      </c>
    </row>
    <row r="3768" spans="1:17" x14ac:dyDescent="0.25">
      <c r="A3768" s="293" t="s">
        <v>16274</v>
      </c>
      <c r="B3768" s="293" t="s">
        <v>14376</v>
      </c>
      <c r="C3768" s="293" t="s">
        <v>16275</v>
      </c>
      <c r="D3768" s="293" t="s">
        <v>4750</v>
      </c>
      <c r="E3768" s="293" t="s">
        <v>14158</v>
      </c>
      <c r="F3768" s="293"/>
      <c r="G3768" s="291">
        <v>60</v>
      </c>
      <c r="H3768" s="292">
        <v>0</v>
      </c>
      <c r="I3768" s="293" t="s">
        <v>4850</v>
      </c>
      <c r="J3768" s="293" t="s">
        <v>4851</v>
      </c>
      <c r="K3768" s="293" t="s">
        <v>4737</v>
      </c>
      <c r="L3768" s="293" t="s">
        <v>4840</v>
      </c>
      <c r="M3768" s="293" t="s">
        <v>5210</v>
      </c>
      <c r="N3768" s="293"/>
      <c r="O3768" s="293" t="s">
        <v>18828</v>
      </c>
      <c r="P3768" s="293" t="s">
        <v>14136</v>
      </c>
      <c r="Q3768" s="293" t="s">
        <v>8502</v>
      </c>
    </row>
    <row r="3769" spans="1:17" x14ac:dyDescent="0.25">
      <c r="A3769" s="293" t="s">
        <v>16276</v>
      </c>
      <c r="B3769" s="293" t="s">
        <v>14373</v>
      </c>
      <c r="C3769" s="293" t="s">
        <v>16277</v>
      </c>
      <c r="D3769" s="293" t="s">
        <v>4750</v>
      </c>
      <c r="E3769" s="293" t="s">
        <v>14158</v>
      </c>
      <c r="F3769" s="293"/>
      <c r="G3769" s="291">
        <v>60</v>
      </c>
      <c r="H3769" s="292">
        <v>0</v>
      </c>
      <c r="I3769" s="293" t="s">
        <v>4850</v>
      </c>
      <c r="J3769" s="293" t="s">
        <v>4851</v>
      </c>
      <c r="K3769" s="293" t="s">
        <v>4737</v>
      </c>
      <c r="L3769" s="293" t="s">
        <v>4840</v>
      </c>
      <c r="M3769" s="293" t="s">
        <v>5272</v>
      </c>
      <c r="N3769" s="293"/>
      <c r="O3769" s="293" t="s">
        <v>18828</v>
      </c>
      <c r="P3769" s="293" t="s">
        <v>14136</v>
      </c>
      <c r="Q3769" s="293" t="s">
        <v>8502</v>
      </c>
    </row>
    <row r="3770" spans="1:17" x14ac:dyDescent="0.25">
      <c r="A3770" s="293" t="s">
        <v>16278</v>
      </c>
      <c r="B3770" s="293" t="s">
        <v>14930</v>
      </c>
      <c r="C3770" s="293" t="s">
        <v>16279</v>
      </c>
      <c r="D3770" s="293"/>
      <c r="E3770" s="293" t="s">
        <v>14138</v>
      </c>
      <c r="F3770" s="293" t="s">
        <v>4750</v>
      </c>
      <c r="G3770" s="291">
        <v>60</v>
      </c>
      <c r="H3770" s="292">
        <v>0</v>
      </c>
      <c r="I3770" s="293" t="s">
        <v>4755</v>
      </c>
      <c r="J3770" s="293" t="s">
        <v>4756</v>
      </c>
      <c r="K3770" s="293" t="s">
        <v>4737</v>
      </c>
      <c r="L3770" s="293" t="s">
        <v>4738</v>
      </c>
      <c r="M3770" s="293" t="s">
        <v>4934</v>
      </c>
      <c r="N3770" s="293" t="s">
        <v>7306</v>
      </c>
      <c r="O3770" s="293" t="s">
        <v>18828</v>
      </c>
      <c r="P3770" s="293" t="s">
        <v>14136</v>
      </c>
      <c r="Q3770" s="293" t="s">
        <v>4741</v>
      </c>
    </row>
    <row r="3771" spans="1:17" x14ac:dyDescent="0.25">
      <c r="A3771" s="293" t="s">
        <v>16280</v>
      </c>
      <c r="B3771" s="293" t="s">
        <v>14376</v>
      </c>
      <c r="C3771" s="293" t="s">
        <v>16281</v>
      </c>
      <c r="D3771" s="293" t="s">
        <v>4750</v>
      </c>
      <c r="E3771" s="293" t="s">
        <v>14158</v>
      </c>
      <c r="F3771" s="293"/>
      <c r="G3771" s="291">
        <v>60</v>
      </c>
      <c r="H3771" s="292">
        <v>0</v>
      </c>
      <c r="I3771" s="293" t="s">
        <v>9482</v>
      </c>
      <c r="J3771" s="293" t="s">
        <v>9483</v>
      </c>
      <c r="K3771" s="293" t="s">
        <v>4737</v>
      </c>
      <c r="L3771" s="293" t="s">
        <v>4840</v>
      </c>
      <c r="M3771" s="293" t="s">
        <v>5175</v>
      </c>
      <c r="N3771" s="293"/>
      <c r="O3771" s="293" t="s">
        <v>18828</v>
      </c>
      <c r="P3771" s="293" t="s">
        <v>14136</v>
      </c>
      <c r="Q3771" s="293" t="s">
        <v>8502</v>
      </c>
    </row>
    <row r="3772" spans="1:17" x14ac:dyDescent="0.25">
      <c r="A3772" s="293" t="s">
        <v>16282</v>
      </c>
      <c r="B3772" s="293" t="s">
        <v>14376</v>
      </c>
      <c r="C3772" s="293" t="s">
        <v>16283</v>
      </c>
      <c r="D3772" s="293" t="s">
        <v>4750</v>
      </c>
      <c r="E3772" s="293" t="s">
        <v>14158</v>
      </c>
      <c r="F3772" s="293"/>
      <c r="G3772" s="291">
        <v>60</v>
      </c>
      <c r="H3772" s="292">
        <v>0</v>
      </c>
      <c r="I3772" s="293" t="s">
        <v>9482</v>
      </c>
      <c r="J3772" s="293" t="s">
        <v>9483</v>
      </c>
      <c r="K3772" s="293" t="s">
        <v>4737</v>
      </c>
      <c r="L3772" s="293" t="s">
        <v>4840</v>
      </c>
      <c r="M3772" s="293" t="s">
        <v>5310</v>
      </c>
      <c r="N3772" s="293"/>
      <c r="O3772" s="293" t="s">
        <v>18828</v>
      </c>
      <c r="P3772" s="293" t="s">
        <v>14136</v>
      </c>
      <c r="Q3772" s="293" t="s">
        <v>8502</v>
      </c>
    </row>
    <row r="3773" spans="1:17" x14ac:dyDescent="0.25">
      <c r="A3773" s="293" t="s">
        <v>16284</v>
      </c>
      <c r="B3773" s="293" t="s">
        <v>14370</v>
      </c>
      <c r="C3773" s="293" t="s">
        <v>16285</v>
      </c>
      <c r="D3773" s="293"/>
      <c r="E3773" s="293" t="s">
        <v>14138</v>
      </c>
      <c r="F3773" s="293" t="s">
        <v>4750</v>
      </c>
      <c r="G3773" s="291">
        <v>60</v>
      </c>
      <c r="H3773" s="292">
        <v>0</v>
      </c>
      <c r="I3773" s="293" t="s">
        <v>4746</v>
      </c>
      <c r="J3773" s="293" t="s">
        <v>4747</v>
      </c>
      <c r="K3773" s="293" t="s">
        <v>4737</v>
      </c>
      <c r="L3773" s="293" t="s">
        <v>4738</v>
      </c>
      <c r="M3773" s="293" t="s">
        <v>4748</v>
      </c>
      <c r="N3773" s="293" t="s">
        <v>4749</v>
      </c>
      <c r="O3773" s="293" t="s">
        <v>18828</v>
      </c>
      <c r="P3773" s="293" t="s">
        <v>14136</v>
      </c>
      <c r="Q3773" s="293" t="s">
        <v>4741</v>
      </c>
    </row>
    <row r="3774" spans="1:17" x14ac:dyDescent="0.25">
      <c r="A3774" s="293" t="s">
        <v>16286</v>
      </c>
      <c r="B3774" s="293" t="s">
        <v>14370</v>
      </c>
      <c r="C3774" s="293" t="s">
        <v>16287</v>
      </c>
      <c r="D3774" s="293"/>
      <c r="E3774" s="293" t="s">
        <v>14138</v>
      </c>
      <c r="F3774" s="293" t="s">
        <v>4750</v>
      </c>
      <c r="G3774" s="291">
        <v>60</v>
      </c>
      <c r="H3774" s="292">
        <v>0</v>
      </c>
      <c r="I3774" s="293" t="s">
        <v>4755</v>
      </c>
      <c r="J3774" s="293" t="s">
        <v>4756</v>
      </c>
      <c r="K3774" s="293" t="s">
        <v>4737</v>
      </c>
      <c r="L3774" s="293" t="s">
        <v>4738</v>
      </c>
      <c r="M3774" s="293" t="s">
        <v>4916</v>
      </c>
      <c r="N3774" s="293" t="s">
        <v>10798</v>
      </c>
      <c r="O3774" s="293" t="s">
        <v>18828</v>
      </c>
      <c r="P3774" s="293" t="s">
        <v>14136</v>
      </c>
      <c r="Q3774" s="293" t="s">
        <v>4741</v>
      </c>
    </row>
    <row r="3775" spans="1:17" x14ac:dyDescent="0.25">
      <c r="A3775" s="293" t="s">
        <v>16288</v>
      </c>
      <c r="B3775" s="293" t="s">
        <v>14373</v>
      </c>
      <c r="C3775" s="293" t="s">
        <v>16289</v>
      </c>
      <c r="D3775" s="293" t="s">
        <v>4750</v>
      </c>
      <c r="E3775" s="293" t="s">
        <v>14158</v>
      </c>
      <c r="F3775" s="293"/>
      <c r="G3775" s="291">
        <v>60</v>
      </c>
      <c r="H3775" s="292">
        <v>0</v>
      </c>
      <c r="I3775" s="293" t="s">
        <v>4850</v>
      </c>
      <c r="J3775" s="293" t="s">
        <v>4851</v>
      </c>
      <c r="K3775" s="293" t="s">
        <v>4737</v>
      </c>
      <c r="L3775" s="293" t="s">
        <v>4840</v>
      </c>
      <c r="M3775" s="293" t="s">
        <v>5202</v>
      </c>
      <c r="N3775" s="293"/>
      <c r="O3775" s="293" t="s">
        <v>18828</v>
      </c>
      <c r="P3775" s="293" t="s">
        <v>14136</v>
      </c>
      <c r="Q3775" s="293" t="s">
        <v>8502</v>
      </c>
    </row>
    <row r="3776" spans="1:17" x14ac:dyDescent="0.25">
      <c r="A3776" s="293" t="s">
        <v>16290</v>
      </c>
      <c r="B3776" s="293" t="s">
        <v>14376</v>
      </c>
      <c r="C3776" s="293" t="s">
        <v>16291</v>
      </c>
      <c r="D3776" s="293" t="s">
        <v>4750</v>
      </c>
      <c r="E3776" s="293" t="s">
        <v>14158</v>
      </c>
      <c r="F3776" s="293"/>
      <c r="G3776" s="291">
        <v>60</v>
      </c>
      <c r="H3776" s="292">
        <v>0</v>
      </c>
      <c r="I3776" s="293" t="s">
        <v>4838</v>
      </c>
      <c r="J3776" s="293" t="s">
        <v>4839</v>
      </c>
      <c r="K3776" s="293" t="s">
        <v>4737</v>
      </c>
      <c r="L3776" s="293" t="s">
        <v>4840</v>
      </c>
      <c r="M3776" s="293" t="s">
        <v>5230</v>
      </c>
      <c r="N3776" s="293"/>
      <c r="O3776" s="293" t="s">
        <v>18828</v>
      </c>
      <c r="P3776" s="293" t="s">
        <v>14136</v>
      </c>
      <c r="Q3776" s="293" t="s">
        <v>8502</v>
      </c>
    </row>
    <row r="3777" spans="1:17" x14ac:dyDescent="0.25">
      <c r="A3777" s="293" t="s">
        <v>16292</v>
      </c>
      <c r="B3777" s="293" t="s">
        <v>14373</v>
      </c>
      <c r="C3777" s="293" t="s">
        <v>16293</v>
      </c>
      <c r="D3777" s="293" t="s">
        <v>4750</v>
      </c>
      <c r="E3777" s="293" t="s">
        <v>14158</v>
      </c>
      <c r="F3777" s="293"/>
      <c r="G3777" s="291">
        <v>60</v>
      </c>
      <c r="H3777" s="292">
        <v>0</v>
      </c>
      <c r="I3777" s="293" t="s">
        <v>4850</v>
      </c>
      <c r="J3777" s="293" t="s">
        <v>4851</v>
      </c>
      <c r="K3777" s="293" t="s">
        <v>4737</v>
      </c>
      <c r="L3777" s="293" t="s">
        <v>4840</v>
      </c>
      <c r="M3777" s="293" t="s">
        <v>5333</v>
      </c>
      <c r="N3777" s="293"/>
      <c r="O3777" s="293" t="s">
        <v>18828</v>
      </c>
      <c r="P3777" s="293" t="s">
        <v>14136</v>
      </c>
      <c r="Q3777" s="293" t="s">
        <v>8502</v>
      </c>
    </row>
    <row r="3778" spans="1:17" x14ac:dyDescent="0.25">
      <c r="A3778" s="293" t="s">
        <v>16294</v>
      </c>
      <c r="B3778" s="293" t="s">
        <v>14930</v>
      </c>
      <c r="C3778" s="293" t="s">
        <v>16295</v>
      </c>
      <c r="D3778" s="293"/>
      <c r="E3778" s="293" t="s">
        <v>14138</v>
      </c>
      <c r="F3778" s="293" t="s">
        <v>4750</v>
      </c>
      <c r="G3778" s="291">
        <v>60</v>
      </c>
      <c r="H3778" s="292">
        <v>0</v>
      </c>
      <c r="I3778" s="293" t="s">
        <v>4816</v>
      </c>
      <c r="J3778" s="293" t="s">
        <v>4817</v>
      </c>
      <c r="K3778" s="293" t="s">
        <v>4737</v>
      </c>
      <c r="L3778" s="293" t="s">
        <v>4738</v>
      </c>
      <c r="M3778" s="293" t="s">
        <v>5095</v>
      </c>
      <c r="N3778" s="293"/>
      <c r="O3778" s="293" t="s">
        <v>18828</v>
      </c>
      <c r="P3778" s="293" t="s">
        <v>14136</v>
      </c>
      <c r="Q3778" s="293" t="s">
        <v>4741</v>
      </c>
    </row>
    <row r="3779" spans="1:17" x14ac:dyDescent="0.25">
      <c r="A3779" s="293" t="s">
        <v>16296</v>
      </c>
      <c r="B3779" s="293" t="s">
        <v>14373</v>
      </c>
      <c r="C3779" s="293" t="s">
        <v>16297</v>
      </c>
      <c r="D3779" s="293" t="s">
        <v>4750</v>
      </c>
      <c r="E3779" s="293" t="s">
        <v>14158</v>
      </c>
      <c r="F3779" s="293"/>
      <c r="G3779" s="291">
        <v>60</v>
      </c>
      <c r="H3779" s="292">
        <v>0</v>
      </c>
      <c r="I3779" s="293" t="s">
        <v>4850</v>
      </c>
      <c r="J3779" s="293" t="s">
        <v>4851</v>
      </c>
      <c r="K3779" s="293" t="s">
        <v>4737</v>
      </c>
      <c r="L3779" s="293" t="s">
        <v>4840</v>
      </c>
      <c r="M3779" s="293" t="s">
        <v>5333</v>
      </c>
      <c r="N3779" s="293"/>
      <c r="O3779" s="293" t="s">
        <v>18828</v>
      </c>
      <c r="P3779" s="293" t="s">
        <v>14136</v>
      </c>
      <c r="Q3779" s="293" t="s">
        <v>8502</v>
      </c>
    </row>
    <row r="3780" spans="1:17" x14ac:dyDescent="0.25">
      <c r="A3780" s="293" t="s">
        <v>16298</v>
      </c>
      <c r="B3780" s="293" t="s">
        <v>14376</v>
      </c>
      <c r="C3780" s="293" t="s">
        <v>16299</v>
      </c>
      <c r="D3780" s="293" t="s">
        <v>4750</v>
      </c>
      <c r="E3780" s="293" t="s">
        <v>14158</v>
      </c>
      <c r="F3780" s="293"/>
      <c r="G3780" s="291">
        <v>60</v>
      </c>
      <c r="H3780" s="292">
        <v>0</v>
      </c>
      <c r="I3780" s="293" t="s">
        <v>4838</v>
      </c>
      <c r="J3780" s="293" t="s">
        <v>4839</v>
      </c>
      <c r="K3780" s="293" t="s">
        <v>4737</v>
      </c>
      <c r="L3780" s="293" t="s">
        <v>4840</v>
      </c>
      <c r="M3780" s="293" t="s">
        <v>5230</v>
      </c>
      <c r="N3780" s="293"/>
      <c r="O3780" s="293" t="s">
        <v>18828</v>
      </c>
      <c r="P3780" s="293" t="s">
        <v>14136</v>
      </c>
      <c r="Q3780" s="293" t="s">
        <v>8502</v>
      </c>
    </row>
    <row r="3781" spans="1:17" x14ac:dyDescent="0.25">
      <c r="A3781" s="293" t="s">
        <v>16300</v>
      </c>
      <c r="B3781" s="293" t="s">
        <v>14376</v>
      </c>
      <c r="C3781" s="293" t="s">
        <v>16301</v>
      </c>
      <c r="D3781" s="293" t="s">
        <v>4750</v>
      </c>
      <c r="E3781" s="293" t="s">
        <v>14158</v>
      </c>
      <c r="F3781" s="293"/>
      <c r="G3781" s="291">
        <v>60</v>
      </c>
      <c r="H3781" s="292">
        <v>0</v>
      </c>
      <c r="I3781" s="293" t="s">
        <v>4838</v>
      </c>
      <c r="J3781" s="293" t="s">
        <v>4839</v>
      </c>
      <c r="K3781" s="293" t="s">
        <v>4737</v>
      </c>
      <c r="L3781" s="293" t="s">
        <v>4840</v>
      </c>
      <c r="M3781" s="293" t="s">
        <v>5291</v>
      </c>
      <c r="N3781" s="293"/>
      <c r="O3781" s="293" t="s">
        <v>18828</v>
      </c>
      <c r="P3781" s="293" t="s">
        <v>14136</v>
      </c>
      <c r="Q3781" s="293" t="s">
        <v>8502</v>
      </c>
    </row>
    <row r="3782" spans="1:17" x14ac:dyDescent="0.25">
      <c r="A3782" s="293" t="s">
        <v>16302</v>
      </c>
      <c r="B3782" s="293" t="s">
        <v>14376</v>
      </c>
      <c r="C3782" s="293" t="s">
        <v>16303</v>
      </c>
      <c r="D3782" s="293" t="s">
        <v>4750</v>
      </c>
      <c r="E3782" s="293" t="s">
        <v>14158</v>
      </c>
      <c r="F3782" s="293"/>
      <c r="G3782" s="291">
        <v>60</v>
      </c>
      <c r="H3782" s="292">
        <v>0</v>
      </c>
      <c r="I3782" s="293" t="s">
        <v>9482</v>
      </c>
      <c r="J3782" s="293" t="s">
        <v>9483</v>
      </c>
      <c r="K3782" s="293" t="s">
        <v>4737</v>
      </c>
      <c r="L3782" s="293" t="s">
        <v>4840</v>
      </c>
      <c r="M3782" s="293" t="s">
        <v>4999</v>
      </c>
      <c r="N3782" s="293"/>
      <c r="O3782" s="293" t="s">
        <v>18828</v>
      </c>
      <c r="P3782" s="293" t="s">
        <v>14136</v>
      </c>
      <c r="Q3782" s="293" t="s">
        <v>8502</v>
      </c>
    </row>
    <row r="3783" spans="1:17" x14ac:dyDescent="0.25">
      <c r="A3783" s="293" t="s">
        <v>16304</v>
      </c>
      <c r="B3783" s="293" t="s">
        <v>14396</v>
      </c>
      <c r="C3783" s="293" t="s">
        <v>16305</v>
      </c>
      <c r="D3783" s="293"/>
      <c r="E3783" s="293" t="s">
        <v>14138</v>
      </c>
      <c r="F3783" s="293" t="s">
        <v>4750</v>
      </c>
      <c r="G3783" s="291">
        <v>60</v>
      </c>
      <c r="H3783" s="292">
        <v>0</v>
      </c>
      <c r="I3783" s="293" t="s">
        <v>4816</v>
      </c>
      <c r="J3783" s="293" t="s">
        <v>4817</v>
      </c>
      <c r="K3783" s="293" t="s">
        <v>4737</v>
      </c>
      <c r="L3783" s="293" t="s">
        <v>4738</v>
      </c>
      <c r="M3783" s="293" t="s">
        <v>4739</v>
      </c>
      <c r="N3783" s="293"/>
      <c r="O3783" s="293" t="s">
        <v>18828</v>
      </c>
      <c r="P3783" s="293" t="s">
        <v>14136</v>
      </c>
      <c r="Q3783" s="293" t="s">
        <v>4741</v>
      </c>
    </row>
    <row r="3784" spans="1:17" x14ac:dyDescent="0.25">
      <c r="A3784" s="293" t="s">
        <v>16306</v>
      </c>
      <c r="B3784" s="293" t="s">
        <v>14396</v>
      </c>
      <c r="C3784" s="293" t="s">
        <v>16307</v>
      </c>
      <c r="D3784" s="293"/>
      <c r="E3784" s="293" t="s">
        <v>14138</v>
      </c>
      <c r="F3784" s="293" t="s">
        <v>4750</v>
      </c>
      <c r="G3784" s="291">
        <v>60</v>
      </c>
      <c r="H3784" s="292">
        <v>0</v>
      </c>
      <c r="I3784" s="293" t="s">
        <v>4788</v>
      </c>
      <c r="J3784" s="293" t="s">
        <v>4789</v>
      </c>
      <c r="K3784" s="293" t="s">
        <v>4737</v>
      </c>
      <c r="L3784" s="293" t="s">
        <v>4738</v>
      </c>
      <c r="M3784" s="293" t="s">
        <v>4945</v>
      </c>
      <c r="N3784" s="293"/>
      <c r="O3784" s="293" t="s">
        <v>18828</v>
      </c>
      <c r="P3784" s="293" t="s">
        <v>14136</v>
      </c>
      <c r="Q3784" s="293" t="s">
        <v>4741</v>
      </c>
    </row>
    <row r="3785" spans="1:17" x14ac:dyDescent="0.25">
      <c r="A3785" s="293" t="s">
        <v>16308</v>
      </c>
      <c r="B3785" s="293" t="s">
        <v>14396</v>
      </c>
      <c r="C3785" s="293" t="s">
        <v>16309</v>
      </c>
      <c r="D3785" s="293"/>
      <c r="E3785" s="293" t="s">
        <v>14138</v>
      </c>
      <c r="F3785" s="293" t="s">
        <v>4750</v>
      </c>
      <c r="G3785" s="291">
        <v>60</v>
      </c>
      <c r="H3785" s="292">
        <v>0</v>
      </c>
      <c r="I3785" s="293" t="s">
        <v>4816</v>
      </c>
      <c r="J3785" s="293" t="s">
        <v>4817</v>
      </c>
      <c r="K3785" s="293" t="s">
        <v>4737</v>
      </c>
      <c r="L3785" s="293" t="s">
        <v>4738</v>
      </c>
      <c r="M3785" s="293" t="s">
        <v>4739</v>
      </c>
      <c r="N3785" s="293"/>
      <c r="O3785" s="293" t="s">
        <v>18828</v>
      </c>
      <c r="P3785" s="293" t="s">
        <v>14136</v>
      </c>
      <c r="Q3785" s="293" t="s">
        <v>4741</v>
      </c>
    </row>
    <row r="3786" spans="1:17" x14ac:dyDescent="0.25">
      <c r="A3786" s="293" t="s">
        <v>16310</v>
      </c>
      <c r="B3786" s="293" t="s">
        <v>14376</v>
      </c>
      <c r="C3786" s="293" t="s">
        <v>16311</v>
      </c>
      <c r="D3786" s="293" t="s">
        <v>4750</v>
      </c>
      <c r="E3786" s="293" t="s">
        <v>14158</v>
      </c>
      <c r="F3786" s="293"/>
      <c r="G3786" s="291">
        <v>60</v>
      </c>
      <c r="H3786" s="292">
        <v>0</v>
      </c>
      <c r="I3786" s="293" t="s">
        <v>9482</v>
      </c>
      <c r="J3786" s="293" t="s">
        <v>9483</v>
      </c>
      <c r="K3786" s="293" t="s">
        <v>4737</v>
      </c>
      <c r="L3786" s="293" t="s">
        <v>4840</v>
      </c>
      <c r="M3786" s="293" t="s">
        <v>5310</v>
      </c>
      <c r="N3786" s="293"/>
      <c r="O3786" s="293" t="s">
        <v>18828</v>
      </c>
      <c r="P3786" s="293" t="s">
        <v>14136</v>
      </c>
      <c r="Q3786" s="293" t="s">
        <v>8502</v>
      </c>
    </row>
    <row r="3787" spans="1:17" x14ac:dyDescent="0.25">
      <c r="A3787" s="293" t="s">
        <v>16312</v>
      </c>
      <c r="B3787" s="293" t="s">
        <v>14370</v>
      </c>
      <c r="C3787" s="293" t="s">
        <v>16313</v>
      </c>
      <c r="D3787" s="293"/>
      <c r="E3787" s="293" t="s">
        <v>14138</v>
      </c>
      <c r="F3787" s="293" t="s">
        <v>4750</v>
      </c>
      <c r="G3787" s="291">
        <v>60</v>
      </c>
      <c r="H3787" s="292">
        <v>0</v>
      </c>
      <c r="I3787" s="293" t="s">
        <v>4816</v>
      </c>
      <c r="J3787" s="293" t="s">
        <v>4817</v>
      </c>
      <c r="K3787" s="293" t="s">
        <v>4737</v>
      </c>
      <c r="L3787" s="293" t="s">
        <v>4738</v>
      </c>
      <c r="M3787" s="293" t="s">
        <v>5095</v>
      </c>
      <c r="N3787" s="293"/>
      <c r="O3787" s="293" t="s">
        <v>18828</v>
      </c>
      <c r="P3787" s="293" t="s">
        <v>14136</v>
      </c>
      <c r="Q3787" s="293" t="s">
        <v>4741</v>
      </c>
    </row>
    <row r="3788" spans="1:17" x14ac:dyDescent="0.25">
      <c r="A3788" s="293" t="s">
        <v>16314</v>
      </c>
      <c r="B3788" s="293" t="s">
        <v>14376</v>
      </c>
      <c r="C3788" s="293" t="s">
        <v>16315</v>
      </c>
      <c r="D3788" s="293" t="s">
        <v>4750</v>
      </c>
      <c r="E3788" s="293" t="s">
        <v>14158</v>
      </c>
      <c r="F3788" s="293"/>
      <c r="G3788" s="291">
        <v>60</v>
      </c>
      <c r="H3788" s="292">
        <v>0</v>
      </c>
      <c r="I3788" s="293" t="s">
        <v>4838</v>
      </c>
      <c r="J3788" s="293" t="s">
        <v>4839</v>
      </c>
      <c r="K3788" s="293" t="s">
        <v>4737</v>
      </c>
      <c r="L3788" s="293" t="s">
        <v>4840</v>
      </c>
      <c r="M3788" s="293" t="s">
        <v>4909</v>
      </c>
      <c r="N3788" s="293"/>
      <c r="O3788" s="293" t="s">
        <v>18828</v>
      </c>
      <c r="P3788" s="293" t="s">
        <v>14136</v>
      </c>
      <c r="Q3788" s="293" t="s">
        <v>8502</v>
      </c>
    </row>
    <row r="3789" spans="1:17" x14ac:dyDescent="0.25">
      <c r="A3789" s="293" t="s">
        <v>16316</v>
      </c>
      <c r="B3789" s="293" t="s">
        <v>14376</v>
      </c>
      <c r="C3789" s="293" t="s">
        <v>16317</v>
      </c>
      <c r="D3789" s="293" t="s">
        <v>4750</v>
      </c>
      <c r="E3789" s="293" t="s">
        <v>14158</v>
      </c>
      <c r="F3789" s="293"/>
      <c r="G3789" s="291">
        <v>60</v>
      </c>
      <c r="H3789" s="292">
        <v>0</v>
      </c>
      <c r="I3789" s="293" t="s">
        <v>4850</v>
      </c>
      <c r="J3789" s="293" t="s">
        <v>4851</v>
      </c>
      <c r="K3789" s="293" t="s">
        <v>4737</v>
      </c>
      <c r="L3789" s="293" t="s">
        <v>4840</v>
      </c>
      <c r="M3789" s="293" t="s">
        <v>5210</v>
      </c>
      <c r="N3789" s="293"/>
      <c r="O3789" s="293" t="s">
        <v>18828</v>
      </c>
      <c r="P3789" s="293" t="s">
        <v>14136</v>
      </c>
      <c r="Q3789" s="293" t="s">
        <v>8502</v>
      </c>
    </row>
    <row r="3790" spans="1:17" x14ac:dyDescent="0.25">
      <c r="A3790" s="293" t="s">
        <v>16318</v>
      </c>
      <c r="B3790" s="293" t="s">
        <v>14376</v>
      </c>
      <c r="C3790" s="293" t="s">
        <v>16319</v>
      </c>
      <c r="D3790" s="293" t="s">
        <v>4750</v>
      </c>
      <c r="E3790" s="293" t="s">
        <v>14158</v>
      </c>
      <c r="F3790" s="293"/>
      <c r="G3790" s="291">
        <v>60</v>
      </c>
      <c r="H3790" s="292">
        <v>0</v>
      </c>
      <c r="I3790" s="293" t="s">
        <v>9482</v>
      </c>
      <c r="J3790" s="293" t="s">
        <v>9483</v>
      </c>
      <c r="K3790" s="293" t="s">
        <v>4737</v>
      </c>
      <c r="L3790" s="293" t="s">
        <v>4840</v>
      </c>
      <c r="M3790" s="293" t="s">
        <v>5220</v>
      </c>
      <c r="N3790" s="293"/>
      <c r="O3790" s="293" t="s">
        <v>18828</v>
      </c>
      <c r="P3790" s="293" t="s">
        <v>14136</v>
      </c>
      <c r="Q3790" s="293" t="s">
        <v>8502</v>
      </c>
    </row>
    <row r="3791" spans="1:17" x14ac:dyDescent="0.25">
      <c r="A3791" s="293" t="s">
        <v>16320</v>
      </c>
      <c r="B3791" s="293" t="s">
        <v>14376</v>
      </c>
      <c r="C3791" s="293" t="s">
        <v>16321</v>
      </c>
      <c r="D3791" s="293" t="s">
        <v>4750</v>
      </c>
      <c r="E3791" s="293" t="s">
        <v>14158</v>
      </c>
      <c r="F3791" s="293"/>
      <c r="G3791" s="291">
        <v>60</v>
      </c>
      <c r="H3791" s="292">
        <v>0</v>
      </c>
      <c r="I3791" s="293" t="s">
        <v>9482</v>
      </c>
      <c r="J3791" s="293" t="s">
        <v>9483</v>
      </c>
      <c r="K3791" s="293" t="s">
        <v>4737</v>
      </c>
      <c r="L3791" s="293" t="s">
        <v>4840</v>
      </c>
      <c r="M3791" s="293" t="s">
        <v>5220</v>
      </c>
      <c r="N3791" s="293"/>
      <c r="O3791" s="293" t="s">
        <v>18828</v>
      </c>
      <c r="P3791" s="293" t="s">
        <v>14136</v>
      </c>
      <c r="Q3791" s="293" t="s">
        <v>8502</v>
      </c>
    </row>
    <row r="3792" spans="1:17" x14ac:dyDescent="0.25">
      <c r="A3792" s="293" t="s">
        <v>16322</v>
      </c>
      <c r="B3792" s="293" t="s">
        <v>14370</v>
      </c>
      <c r="C3792" s="293" t="s">
        <v>16323</v>
      </c>
      <c r="D3792" s="293"/>
      <c r="E3792" s="293" t="s">
        <v>14138</v>
      </c>
      <c r="F3792" s="293" t="s">
        <v>4750</v>
      </c>
      <c r="G3792" s="291">
        <v>60</v>
      </c>
      <c r="H3792" s="292">
        <v>0</v>
      </c>
      <c r="I3792" s="293" t="s">
        <v>4746</v>
      </c>
      <c r="J3792" s="293" t="s">
        <v>4747</v>
      </c>
      <c r="K3792" s="293" t="s">
        <v>4737</v>
      </c>
      <c r="L3792" s="293" t="s">
        <v>4738</v>
      </c>
      <c r="M3792" s="293" t="s">
        <v>4821</v>
      </c>
      <c r="N3792" s="293"/>
      <c r="O3792" s="293" t="s">
        <v>18828</v>
      </c>
      <c r="P3792" s="293" t="s">
        <v>14136</v>
      </c>
      <c r="Q3792" s="293" t="s">
        <v>4741</v>
      </c>
    </row>
    <row r="3793" spans="1:17" x14ac:dyDescent="0.25">
      <c r="A3793" s="293" t="s">
        <v>16324</v>
      </c>
      <c r="B3793" s="293" t="s">
        <v>14370</v>
      </c>
      <c r="C3793" s="293" t="s">
        <v>16325</v>
      </c>
      <c r="D3793" s="293"/>
      <c r="E3793" s="293" t="s">
        <v>14138</v>
      </c>
      <c r="F3793" s="293" t="s">
        <v>4750</v>
      </c>
      <c r="G3793" s="291">
        <v>60</v>
      </c>
      <c r="H3793" s="292">
        <v>0</v>
      </c>
      <c r="I3793" s="293" t="s">
        <v>4788</v>
      </c>
      <c r="J3793" s="293" t="s">
        <v>4789</v>
      </c>
      <c r="K3793" s="293" t="s">
        <v>4737</v>
      </c>
      <c r="L3793" s="293" t="s">
        <v>4738</v>
      </c>
      <c r="M3793" s="293" t="s">
        <v>6447</v>
      </c>
      <c r="N3793" s="293"/>
      <c r="O3793" s="293" t="s">
        <v>18828</v>
      </c>
      <c r="P3793" s="293" t="s">
        <v>14136</v>
      </c>
      <c r="Q3793" s="293" t="s">
        <v>4741</v>
      </c>
    </row>
    <row r="3794" spans="1:17" x14ac:dyDescent="0.25">
      <c r="A3794" s="293" t="s">
        <v>16326</v>
      </c>
      <c r="B3794" s="293" t="s">
        <v>14370</v>
      </c>
      <c r="C3794" s="293" t="s">
        <v>16327</v>
      </c>
      <c r="D3794" s="293"/>
      <c r="E3794" s="293" t="s">
        <v>14138</v>
      </c>
      <c r="F3794" s="293" t="s">
        <v>4750</v>
      </c>
      <c r="G3794" s="291">
        <v>60</v>
      </c>
      <c r="H3794" s="292">
        <v>0</v>
      </c>
      <c r="I3794" s="293" t="s">
        <v>4755</v>
      </c>
      <c r="J3794" s="293" t="s">
        <v>4756</v>
      </c>
      <c r="K3794" s="293" t="s">
        <v>4737</v>
      </c>
      <c r="L3794" s="293" t="s">
        <v>4738</v>
      </c>
      <c r="M3794" s="293" t="s">
        <v>4757</v>
      </c>
      <c r="N3794" s="293"/>
      <c r="O3794" s="293" t="s">
        <v>18828</v>
      </c>
      <c r="P3794" s="293" t="s">
        <v>14136</v>
      </c>
      <c r="Q3794" s="293" t="s">
        <v>4741</v>
      </c>
    </row>
    <row r="3795" spans="1:17" x14ac:dyDescent="0.25">
      <c r="A3795" s="293" t="s">
        <v>16328</v>
      </c>
      <c r="B3795" s="293" t="s">
        <v>14373</v>
      </c>
      <c r="C3795" s="293" t="s">
        <v>16329</v>
      </c>
      <c r="D3795" s="293" t="s">
        <v>4750</v>
      </c>
      <c r="E3795" s="293" t="s">
        <v>14158</v>
      </c>
      <c r="F3795" s="293"/>
      <c r="G3795" s="291">
        <v>60</v>
      </c>
      <c r="H3795" s="292">
        <v>0</v>
      </c>
      <c r="I3795" s="293" t="s">
        <v>4850</v>
      </c>
      <c r="J3795" s="293" t="s">
        <v>4851</v>
      </c>
      <c r="K3795" s="293" t="s">
        <v>4737</v>
      </c>
      <c r="L3795" s="293" t="s">
        <v>4840</v>
      </c>
      <c r="M3795" s="293" t="s">
        <v>5333</v>
      </c>
      <c r="N3795" s="293"/>
      <c r="O3795" s="293" t="s">
        <v>18828</v>
      </c>
      <c r="P3795" s="293" t="s">
        <v>14136</v>
      </c>
      <c r="Q3795" s="293" t="s">
        <v>8502</v>
      </c>
    </row>
    <row r="3796" spans="1:17" x14ac:dyDescent="0.25">
      <c r="A3796" s="293" t="s">
        <v>16330</v>
      </c>
      <c r="B3796" s="293" t="s">
        <v>14376</v>
      </c>
      <c r="C3796" s="293" t="s">
        <v>16331</v>
      </c>
      <c r="D3796" s="293" t="s">
        <v>4750</v>
      </c>
      <c r="E3796" s="293" t="s">
        <v>14158</v>
      </c>
      <c r="F3796" s="293"/>
      <c r="G3796" s="291">
        <v>60</v>
      </c>
      <c r="H3796" s="292">
        <v>0</v>
      </c>
      <c r="I3796" s="293" t="s">
        <v>4838</v>
      </c>
      <c r="J3796" s="293" t="s">
        <v>4839</v>
      </c>
      <c r="K3796" s="293" t="s">
        <v>4737</v>
      </c>
      <c r="L3796" s="293" t="s">
        <v>4840</v>
      </c>
      <c r="M3796" s="293" t="s">
        <v>5230</v>
      </c>
      <c r="N3796" s="293"/>
      <c r="O3796" s="293" t="s">
        <v>18828</v>
      </c>
      <c r="P3796" s="293" t="s">
        <v>14136</v>
      </c>
      <c r="Q3796" s="293" t="s">
        <v>8502</v>
      </c>
    </row>
    <row r="3797" spans="1:17" x14ac:dyDescent="0.25">
      <c r="A3797" s="293" t="s">
        <v>16332</v>
      </c>
      <c r="B3797" s="293" t="s">
        <v>14373</v>
      </c>
      <c r="C3797" s="293" t="s">
        <v>16333</v>
      </c>
      <c r="D3797" s="293" t="s">
        <v>4750</v>
      </c>
      <c r="E3797" s="293" t="s">
        <v>14158</v>
      </c>
      <c r="F3797" s="293"/>
      <c r="G3797" s="291">
        <v>60</v>
      </c>
      <c r="H3797" s="292">
        <v>0</v>
      </c>
      <c r="I3797" s="293" t="s">
        <v>4850</v>
      </c>
      <c r="J3797" s="293" t="s">
        <v>4851</v>
      </c>
      <c r="K3797" s="293" t="s">
        <v>4737</v>
      </c>
      <c r="L3797" s="293" t="s">
        <v>4840</v>
      </c>
      <c r="M3797" s="293" t="s">
        <v>5202</v>
      </c>
      <c r="N3797" s="293"/>
      <c r="O3797" s="293" t="s">
        <v>18828</v>
      </c>
      <c r="P3797" s="293" t="s">
        <v>14136</v>
      </c>
      <c r="Q3797" s="293" t="s">
        <v>8502</v>
      </c>
    </row>
    <row r="3798" spans="1:17" x14ac:dyDescent="0.25">
      <c r="A3798" s="293" t="s">
        <v>16334</v>
      </c>
      <c r="B3798" s="293" t="s">
        <v>14376</v>
      </c>
      <c r="C3798" s="293" t="s">
        <v>16335</v>
      </c>
      <c r="D3798" s="293" t="s">
        <v>4750</v>
      </c>
      <c r="E3798" s="293" t="s">
        <v>14158</v>
      </c>
      <c r="F3798" s="293"/>
      <c r="G3798" s="291">
        <v>60</v>
      </c>
      <c r="H3798" s="292">
        <v>0</v>
      </c>
      <c r="I3798" s="293" t="s">
        <v>4838</v>
      </c>
      <c r="J3798" s="293" t="s">
        <v>4839</v>
      </c>
      <c r="K3798" s="293" t="s">
        <v>4737</v>
      </c>
      <c r="L3798" s="293" t="s">
        <v>4840</v>
      </c>
      <c r="M3798" s="293" t="s">
        <v>4909</v>
      </c>
      <c r="N3798" s="293"/>
      <c r="O3798" s="293" t="s">
        <v>18828</v>
      </c>
      <c r="P3798" s="293" t="s">
        <v>14136</v>
      </c>
      <c r="Q3798" s="293" t="s">
        <v>8502</v>
      </c>
    </row>
    <row r="3799" spans="1:17" x14ac:dyDescent="0.25">
      <c r="A3799" s="293" t="s">
        <v>16336</v>
      </c>
      <c r="B3799" s="293" t="s">
        <v>14376</v>
      </c>
      <c r="C3799" s="293" t="s">
        <v>16337</v>
      </c>
      <c r="D3799" s="293" t="s">
        <v>4750</v>
      </c>
      <c r="E3799" s="293" t="s">
        <v>14158</v>
      </c>
      <c r="F3799" s="293"/>
      <c r="G3799" s="291">
        <v>60</v>
      </c>
      <c r="H3799" s="292">
        <v>0</v>
      </c>
      <c r="I3799" s="293" t="s">
        <v>9482</v>
      </c>
      <c r="J3799" s="293" t="s">
        <v>9483</v>
      </c>
      <c r="K3799" s="293" t="s">
        <v>4737</v>
      </c>
      <c r="L3799" s="293" t="s">
        <v>4840</v>
      </c>
      <c r="M3799" s="293" t="s">
        <v>5310</v>
      </c>
      <c r="N3799" s="293"/>
      <c r="O3799" s="293" t="s">
        <v>18828</v>
      </c>
      <c r="P3799" s="293" t="s">
        <v>14136</v>
      </c>
      <c r="Q3799" s="293" t="s">
        <v>8502</v>
      </c>
    </row>
    <row r="3800" spans="1:17" x14ac:dyDescent="0.25">
      <c r="A3800" s="293" t="s">
        <v>16338</v>
      </c>
      <c r="B3800" s="293" t="s">
        <v>14376</v>
      </c>
      <c r="C3800" s="293" t="s">
        <v>16339</v>
      </c>
      <c r="D3800" s="293" t="s">
        <v>4750</v>
      </c>
      <c r="E3800" s="293" t="s">
        <v>14158</v>
      </c>
      <c r="F3800" s="293"/>
      <c r="G3800" s="291">
        <v>60</v>
      </c>
      <c r="H3800" s="292">
        <v>0</v>
      </c>
      <c r="I3800" s="293" t="s">
        <v>4850</v>
      </c>
      <c r="J3800" s="293" t="s">
        <v>4851</v>
      </c>
      <c r="K3800" s="293" t="s">
        <v>4737</v>
      </c>
      <c r="L3800" s="293" t="s">
        <v>4840</v>
      </c>
      <c r="M3800" s="293" t="s">
        <v>5210</v>
      </c>
      <c r="N3800" s="293"/>
      <c r="O3800" s="293" t="s">
        <v>18828</v>
      </c>
      <c r="P3800" s="293" t="s">
        <v>14136</v>
      </c>
      <c r="Q3800" s="293" t="s">
        <v>8502</v>
      </c>
    </row>
    <row r="3801" spans="1:17" x14ac:dyDescent="0.25">
      <c r="A3801" s="293" t="s">
        <v>16340</v>
      </c>
      <c r="B3801" s="293" t="s">
        <v>14396</v>
      </c>
      <c r="C3801" s="293" t="s">
        <v>16341</v>
      </c>
      <c r="D3801" s="293"/>
      <c r="E3801" s="293" t="s">
        <v>14138</v>
      </c>
      <c r="F3801" s="293" t="s">
        <v>4750</v>
      </c>
      <c r="G3801" s="291">
        <v>60</v>
      </c>
      <c r="H3801" s="292">
        <v>0</v>
      </c>
      <c r="I3801" s="293" t="s">
        <v>4816</v>
      </c>
      <c r="J3801" s="293" t="s">
        <v>4817</v>
      </c>
      <c r="K3801" s="293" t="s">
        <v>4737</v>
      </c>
      <c r="L3801" s="293" t="s">
        <v>4738</v>
      </c>
      <c r="M3801" s="293" t="s">
        <v>4739</v>
      </c>
      <c r="N3801" s="293"/>
      <c r="O3801" s="293" t="s">
        <v>18828</v>
      </c>
      <c r="P3801" s="293" t="s">
        <v>14136</v>
      </c>
      <c r="Q3801" s="293" t="s">
        <v>4741</v>
      </c>
    </row>
    <row r="3802" spans="1:17" x14ac:dyDescent="0.25">
      <c r="A3802" s="293" t="s">
        <v>16342</v>
      </c>
      <c r="B3802" s="293" t="s">
        <v>14930</v>
      </c>
      <c r="C3802" s="293" t="s">
        <v>16343</v>
      </c>
      <c r="D3802" s="293"/>
      <c r="E3802" s="293" t="s">
        <v>14138</v>
      </c>
      <c r="F3802" s="293" t="s">
        <v>4750</v>
      </c>
      <c r="G3802" s="291">
        <v>60</v>
      </c>
      <c r="H3802" s="292">
        <v>0</v>
      </c>
      <c r="I3802" s="293" t="s">
        <v>4746</v>
      </c>
      <c r="J3802" s="293" t="s">
        <v>4747</v>
      </c>
      <c r="K3802" s="293" t="s">
        <v>4737</v>
      </c>
      <c r="L3802" s="293" t="s">
        <v>4738</v>
      </c>
      <c r="M3802" s="293" t="s">
        <v>6404</v>
      </c>
      <c r="N3802" s="293"/>
      <c r="O3802" s="293" t="s">
        <v>18828</v>
      </c>
      <c r="P3802" s="293" t="s">
        <v>14136</v>
      </c>
      <c r="Q3802" s="293" t="s">
        <v>4741</v>
      </c>
    </row>
    <row r="3803" spans="1:17" x14ac:dyDescent="0.25">
      <c r="A3803" s="293" t="s">
        <v>16344</v>
      </c>
      <c r="B3803" s="293" t="s">
        <v>14370</v>
      </c>
      <c r="C3803" s="293" t="s">
        <v>16345</v>
      </c>
      <c r="D3803" s="293"/>
      <c r="E3803" s="293" t="s">
        <v>14138</v>
      </c>
      <c r="F3803" s="293" t="s">
        <v>4750</v>
      </c>
      <c r="G3803" s="291">
        <v>60</v>
      </c>
      <c r="H3803" s="292">
        <v>0</v>
      </c>
      <c r="I3803" s="293" t="s">
        <v>4755</v>
      </c>
      <c r="J3803" s="293" t="s">
        <v>4756</v>
      </c>
      <c r="K3803" s="293" t="s">
        <v>4737</v>
      </c>
      <c r="L3803" s="293" t="s">
        <v>4738</v>
      </c>
      <c r="M3803" s="293" t="s">
        <v>4865</v>
      </c>
      <c r="N3803" s="293"/>
      <c r="O3803" s="293" t="s">
        <v>18828</v>
      </c>
      <c r="P3803" s="293" t="s">
        <v>14136</v>
      </c>
      <c r="Q3803" s="293" t="s">
        <v>4741</v>
      </c>
    </row>
    <row r="3804" spans="1:17" x14ac:dyDescent="0.25">
      <c r="A3804" s="293" t="s">
        <v>16346</v>
      </c>
      <c r="B3804" s="293" t="s">
        <v>14370</v>
      </c>
      <c r="C3804" s="293" t="s">
        <v>16347</v>
      </c>
      <c r="D3804" s="293"/>
      <c r="E3804" s="293" t="s">
        <v>14138</v>
      </c>
      <c r="F3804" s="293" t="s">
        <v>4750</v>
      </c>
      <c r="G3804" s="291">
        <v>60</v>
      </c>
      <c r="H3804" s="292">
        <v>0</v>
      </c>
      <c r="I3804" s="293" t="s">
        <v>4816</v>
      </c>
      <c r="J3804" s="293" t="s">
        <v>4817</v>
      </c>
      <c r="K3804" s="293" t="s">
        <v>4737</v>
      </c>
      <c r="L3804" s="293" t="s">
        <v>4738</v>
      </c>
      <c r="M3804" s="293" t="s">
        <v>5095</v>
      </c>
      <c r="N3804" s="293"/>
      <c r="O3804" s="293" t="s">
        <v>18828</v>
      </c>
      <c r="P3804" s="293" t="s">
        <v>14136</v>
      </c>
      <c r="Q3804" s="293" t="s">
        <v>4741</v>
      </c>
    </row>
    <row r="3805" spans="1:17" x14ac:dyDescent="0.25">
      <c r="A3805" s="293" t="s">
        <v>16348</v>
      </c>
      <c r="B3805" s="293" t="s">
        <v>14376</v>
      </c>
      <c r="C3805" s="293" t="s">
        <v>16349</v>
      </c>
      <c r="D3805" s="293" t="s">
        <v>4750</v>
      </c>
      <c r="E3805" s="293" t="s">
        <v>14158</v>
      </c>
      <c r="F3805" s="293"/>
      <c r="G3805" s="291">
        <v>60</v>
      </c>
      <c r="H3805" s="292">
        <v>0</v>
      </c>
      <c r="I3805" s="293" t="s">
        <v>4838</v>
      </c>
      <c r="J3805" s="293" t="s">
        <v>4839</v>
      </c>
      <c r="K3805" s="293" t="s">
        <v>4737</v>
      </c>
      <c r="L3805" s="293" t="s">
        <v>4840</v>
      </c>
      <c r="M3805" s="293" t="s">
        <v>5230</v>
      </c>
      <c r="N3805" s="293"/>
      <c r="O3805" s="293" t="s">
        <v>18828</v>
      </c>
      <c r="P3805" s="293" t="s">
        <v>14136</v>
      </c>
      <c r="Q3805" s="293" t="s">
        <v>8502</v>
      </c>
    </row>
    <row r="3806" spans="1:17" x14ac:dyDescent="0.25">
      <c r="A3806" s="293" t="s">
        <v>16350</v>
      </c>
      <c r="B3806" s="293" t="s">
        <v>14376</v>
      </c>
      <c r="C3806" s="293" t="s">
        <v>16351</v>
      </c>
      <c r="D3806" s="293" t="s">
        <v>4750</v>
      </c>
      <c r="E3806" s="293" t="s">
        <v>14158</v>
      </c>
      <c r="F3806" s="293"/>
      <c r="G3806" s="291">
        <v>60</v>
      </c>
      <c r="H3806" s="292">
        <v>0</v>
      </c>
      <c r="I3806" s="293" t="s">
        <v>4856</v>
      </c>
      <c r="J3806" s="293" t="s">
        <v>4857</v>
      </c>
      <c r="K3806" s="293" t="s">
        <v>4737</v>
      </c>
      <c r="L3806" s="293" t="s">
        <v>4840</v>
      </c>
      <c r="M3806" s="293" t="s">
        <v>6026</v>
      </c>
      <c r="N3806" s="293"/>
      <c r="O3806" s="293" t="s">
        <v>18828</v>
      </c>
      <c r="P3806" s="293" t="s">
        <v>14136</v>
      </c>
      <c r="Q3806" s="293" t="s">
        <v>8502</v>
      </c>
    </row>
    <row r="3807" spans="1:17" x14ac:dyDescent="0.25">
      <c r="A3807" s="293" t="s">
        <v>16352</v>
      </c>
      <c r="B3807" s="293" t="s">
        <v>14376</v>
      </c>
      <c r="C3807" s="293" t="s">
        <v>16353</v>
      </c>
      <c r="D3807" s="293" t="s">
        <v>4750</v>
      </c>
      <c r="E3807" s="293" t="s">
        <v>14158</v>
      </c>
      <c r="F3807" s="293"/>
      <c r="G3807" s="291">
        <v>60</v>
      </c>
      <c r="H3807" s="292">
        <v>0</v>
      </c>
      <c r="I3807" s="293" t="s">
        <v>4856</v>
      </c>
      <c r="J3807" s="293" t="s">
        <v>4857</v>
      </c>
      <c r="K3807" s="293" t="s">
        <v>4737</v>
      </c>
      <c r="L3807" s="293" t="s">
        <v>4840</v>
      </c>
      <c r="M3807" s="293" t="s">
        <v>6026</v>
      </c>
      <c r="N3807" s="293"/>
      <c r="O3807" s="293" t="s">
        <v>18828</v>
      </c>
      <c r="P3807" s="293" t="s">
        <v>14136</v>
      </c>
      <c r="Q3807" s="293" t="s">
        <v>8502</v>
      </c>
    </row>
    <row r="3808" spans="1:17" x14ac:dyDescent="0.25">
      <c r="A3808" s="293" t="s">
        <v>16354</v>
      </c>
      <c r="B3808" s="293" t="s">
        <v>14376</v>
      </c>
      <c r="C3808" s="293" t="s">
        <v>16355</v>
      </c>
      <c r="D3808" s="293" t="s">
        <v>4750</v>
      </c>
      <c r="E3808" s="293" t="s">
        <v>14158</v>
      </c>
      <c r="F3808" s="293"/>
      <c r="G3808" s="291">
        <v>60</v>
      </c>
      <c r="H3808" s="292">
        <v>0</v>
      </c>
      <c r="I3808" s="293" t="s">
        <v>4838</v>
      </c>
      <c r="J3808" s="293" t="s">
        <v>4839</v>
      </c>
      <c r="K3808" s="293" t="s">
        <v>4737</v>
      </c>
      <c r="L3808" s="293" t="s">
        <v>4840</v>
      </c>
      <c r="M3808" s="293" t="s">
        <v>4909</v>
      </c>
      <c r="N3808" s="293"/>
      <c r="O3808" s="293" t="s">
        <v>18828</v>
      </c>
      <c r="P3808" s="293" t="s">
        <v>14136</v>
      </c>
      <c r="Q3808" s="293" t="s">
        <v>8502</v>
      </c>
    </row>
    <row r="3809" spans="1:17" x14ac:dyDescent="0.25">
      <c r="A3809" s="293" t="s">
        <v>16356</v>
      </c>
      <c r="B3809" s="293" t="s">
        <v>14376</v>
      </c>
      <c r="C3809" s="293" t="s">
        <v>16357</v>
      </c>
      <c r="D3809" s="293" t="s">
        <v>4750</v>
      </c>
      <c r="E3809" s="293" t="s">
        <v>14158</v>
      </c>
      <c r="F3809" s="293"/>
      <c r="G3809" s="291">
        <v>60</v>
      </c>
      <c r="H3809" s="292">
        <v>0</v>
      </c>
      <c r="I3809" s="293" t="s">
        <v>4838</v>
      </c>
      <c r="J3809" s="293" t="s">
        <v>4839</v>
      </c>
      <c r="K3809" s="293" t="s">
        <v>4737</v>
      </c>
      <c r="L3809" s="293" t="s">
        <v>4840</v>
      </c>
      <c r="M3809" s="293" t="s">
        <v>5230</v>
      </c>
      <c r="N3809" s="293"/>
      <c r="O3809" s="293" t="s">
        <v>18828</v>
      </c>
      <c r="P3809" s="293" t="s">
        <v>14136</v>
      </c>
      <c r="Q3809" s="293" t="s">
        <v>8502</v>
      </c>
    </row>
    <row r="3810" spans="1:17" x14ac:dyDescent="0.25">
      <c r="A3810" s="293" t="s">
        <v>16358</v>
      </c>
      <c r="B3810" s="293" t="s">
        <v>14370</v>
      </c>
      <c r="C3810" s="293" t="s">
        <v>16359</v>
      </c>
      <c r="D3810" s="293"/>
      <c r="E3810" s="293" t="s">
        <v>14138</v>
      </c>
      <c r="F3810" s="293" t="s">
        <v>4750</v>
      </c>
      <c r="G3810" s="291">
        <v>60</v>
      </c>
      <c r="H3810" s="292">
        <v>0</v>
      </c>
      <c r="I3810" s="293" t="s">
        <v>4755</v>
      </c>
      <c r="J3810" s="293" t="s">
        <v>4756</v>
      </c>
      <c r="K3810" s="293" t="s">
        <v>4737</v>
      </c>
      <c r="L3810" s="293" t="s">
        <v>4738</v>
      </c>
      <c r="M3810" s="293" t="s">
        <v>4934</v>
      </c>
      <c r="N3810" s="293" t="s">
        <v>7935</v>
      </c>
      <c r="O3810" s="293" t="s">
        <v>18828</v>
      </c>
      <c r="P3810" s="293" t="s">
        <v>14136</v>
      </c>
      <c r="Q3810" s="293" t="s">
        <v>4741</v>
      </c>
    </row>
    <row r="3811" spans="1:17" x14ac:dyDescent="0.25">
      <c r="A3811" s="293" t="s">
        <v>16360</v>
      </c>
      <c r="B3811" s="293" t="s">
        <v>14370</v>
      </c>
      <c r="C3811" s="293" t="s">
        <v>16361</v>
      </c>
      <c r="D3811" s="293"/>
      <c r="E3811" s="293" t="s">
        <v>14138</v>
      </c>
      <c r="F3811" s="293" t="s">
        <v>4750</v>
      </c>
      <c r="G3811" s="291">
        <v>60</v>
      </c>
      <c r="H3811" s="292">
        <v>0</v>
      </c>
      <c r="I3811" s="293" t="s">
        <v>4788</v>
      </c>
      <c r="J3811" s="293" t="s">
        <v>4789</v>
      </c>
      <c r="K3811" s="293" t="s">
        <v>4737</v>
      </c>
      <c r="L3811" s="293" t="s">
        <v>4738</v>
      </c>
      <c r="M3811" s="293" t="s">
        <v>4880</v>
      </c>
      <c r="N3811" s="293"/>
      <c r="O3811" s="293" t="s">
        <v>18828</v>
      </c>
      <c r="P3811" s="293" t="s">
        <v>14136</v>
      </c>
      <c r="Q3811" s="293" t="s">
        <v>4741</v>
      </c>
    </row>
    <row r="3812" spans="1:17" x14ac:dyDescent="0.25">
      <c r="A3812" s="293" t="s">
        <v>16362</v>
      </c>
      <c r="B3812" s="293" t="s">
        <v>14373</v>
      </c>
      <c r="C3812" s="293" t="s">
        <v>16363</v>
      </c>
      <c r="D3812" s="293" t="s">
        <v>4750</v>
      </c>
      <c r="E3812" s="293" t="s">
        <v>14158</v>
      </c>
      <c r="F3812" s="293"/>
      <c r="G3812" s="291">
        <v>60</v>
      </c>
      <c r="H3812" s="292">
        <v>0</v>
      </c>
      <c r="I3812" s="293" t="s">
        <v>4850</v>
      </c>
      <c r="J3812" s="293" t="s">
        <v>4851</v>
      </c>
      <c r="K3812" s="293" t="s">
        <v>4737</v>
      </c>
      <c r="L3812" s="293" t="s">
        <v>4840</v>
      </c>
      <c r="M3812" s="293" t="s">
        <v>5333</v>
      </c>
      <c r="N3812" s="293"/>
      <c r="O3812" s="293" t="s">
        <v>18828</v>
      </c>
      <c r="P3812" s="293" t="s">
        <v>14136</v>
      </c>
      <c r="Q3812" s="293" t="s">
        <v>8502</v>
      </c>
    </row>
    <row r="3813" spans="1:17" x14ac:dyDescent="0.25">
      <c r="A3813" s="293" t="s">
        <v>16364</v>
      </c>
      <c r="B3813" s="293" t="s">
        <v>14373</v>
      </c>
      <c r="C3813" s="293" t="s">
        <v>16365</v>
      </c>
      <c r="D3813" s="293" t="s">
        <v>4750</v>
      </c>
      <c r="E3813" s="293" t="s">
        <v>14158</v>
      </c>
      <c r="F3813" s="293"/>
      <c r="G3813" s="291">
        <v>60</v>
      </c>
      <c r="H3813" s="292">
        <v>0</v>
      </c>
      <c r="I3813" s="293" t="s">
        <v>4850</v>
      </c>
      <c r="J3813" s="293" t="s">
        <v>4851</v>
      </c>
      <c r="K3813" s="293" t="s">
        <v>4737</v>
      </c>
      <c r="L3813" s="293" t="s">
        <v>4840</v>
      </c>
      <c r="M3813" s="293" t="s">
        <v>5202</v>
      </c>
      <c r="N3813" s="293"/>
      <c r="O3813" s="293" t="s">
        <v>18828</v>
      </c>
      <c r="P3813" s="293" t="s">
        <v>14136</v>
      </c>
      <c r="Q3813" s="293" t="s">
        <v>8502</v>
      </c>
    </row>
    <row r="3814" spans="1:17" x14ac:dyDescent="0.25">
      <c r="A3814" s="293" t="s">
        <v>16366</v>
      </c>
      <c r="B3814" s="293" t="s">
        <v>14370</v>
      </c>
      <c r="C3814" s="293" t="s">
        <v>16367</v>
      </c>
      <c r="D3814" s="293"/>
      <c r="E3814" s="293" t="s">
        <v>14138</v>
      </c>
      <c r="F3814" s="293" t="s">
        <v>4750</v>
      </c>
      <c r="G3814" s="291">
        <v>60</v>
      </c>
      <c r="H3814" s="292">
        <v>0</v>
      </c>
      <c r="I3814" s="293" t="s">
        <v>4788</v>
      </c>
      <c r="J3814" s="293" t="s">
        <v>4789</v>
      </c>
      <c r="K3814" s="293" t="s">
        <v>4737</v>
      </c>
      <c r="L3814" s="293" t="s">
        <v>4738</v>
      </c>
      <c r="M3814" s="293" t="s">
        <v>4880</v>
      </c>
      <c r="N3814" s="293"/>
      <c r="O3814" s="293" t="s">
        <v>18828</v>
      </c>
      <c r="P3814" s="293" t="s">
        <v>14136</v>
      </c>
      <c r="Q3814" s="293" t="s">
        <v>4741</v>
      </c>
    </row>
    <row r="3815" spans="1:17" x14ac:dyDescent="0.25">
      <c r="A3815" s="293" t="s">
        <v>16368</v>
      </c>
      <c r="B3815" s="293" t="s">
        <v>14376</v>
      </c>
      <c r="C3815" s="293" t="s">
        <v>16369</v>
      </c>
      <c r="D3815" s="293" t="s">
        <v>4750</v>
      </c>
      <c r="E3815" s="293" t="s">
        <v>14158</v>
      </c>
      <c r="F3815" s="293"/>
      <c r="G3815" s="291">
        <v>60</v>
      </c>
      <c r="H3815" s="292">
        <v>0</v>
      </c>
      <c r="I3815" s="293" t="s">
        <v>4838</v>
      </c>
      <c r="J3815" s="293" t="s">
        <v>4839</v>
      </c>
      <c r="K3815" s="293" t="s">
        <v>4737</v>
      </c>
      <c r="L3815" s="293" t="s">
        <v>4840</v>
      </c>
      <c r="M3815" s="293" t="s">
        <v>5166</v>
      </c>
      <c r="N3815" s="293"/>
      <c r="O3815" s="293" t="s">
        <v>18828</v>
      </c>
      <c r="P3815" s="293" t="s">
        <v>14136</v>
      </c>
      <c r="Q3815" s="293" t="s">
        <v>8502</v>
      </c>
    </row>
    <row r="3816" spans="1:17" x14ac:dyDescent="0.25">
      <c r="A3816" s="293" t="s">
        <v>16370</v>
      </c>
      <c r="B3816" s="293" t="s">
        <v>14373</v>
      </c>
      <c r="C3816" s="293" t="s">
        <v>16371</v>
      </c>
      <c r="D3816" s="293" t="s">
        <v>4750</v>
      </c>
      <c r="E3816" s="293" t="s">
        <v>14158</v>
      </c>
      <c r="F3816" s="293"/>
      <c r="G3816" s="291">
        <v>60</v>
      </c>
      <c r="H3816" s="292">
        <v>0</v>
      </c>
      <c r="I3816" s="293" t="s">
        <v>4850</v>
      </c>
      <c r="J3816" s="293" t="s">
        <v>4851</v>
      </c>
      <c r="K3816" s="293" t="s">
        <v>4737</v>
      </c>
      <c r="L3816" s="293" t="s">
        <v>4840</v>
      </c>
      <c r="M3816" s="293" t="s">
        <v>5202</v>
      </c>
      <c r="N3816" s="293"/>
      <c r="O3816" s="293" t="s">
        <v>18828</v>
      </c>
      <c r="P3816" s="293" t="s">
        <v>14136</v>
      </c>
      <c r="Q3816" s="293" t="s">
        <v>8502</v>
      </c>
    </row>
    <row r="3817" spans="1:17" x14ac:dyDescent="0.25">
      <c r="A3817" s="293" t="s">
        <v>16372</v>
      </c>
      <c r="B3817" s="293" t="s">
        <v>14376</v>
      </c>
      <c r="C3817" s="293" t="s">
        <v>16373</v>
      </c>
      <c r="D3817" s="293" t="s">
        <v>4750</v>
      </c>
      <c r="E3817" s="293" t="s">
        <v>14158</v>
      </c>
      <c r="F3817" s="293"/>
      <c r="G3817" s="291">
        <v>60</v>
      </c>
      <c r="H3817" s="292">
        <v>0</v>
      </c>
      <c r="I3817" s="293" t="s">
        <v>4838</v>
      </c>
      <c r="J3817" s="293" t="s">
        <v>4839</v>
      </c>
      <c r="K3817" s="293" t="s">
        <v>4737</v>
      </c>
      <c r="L3817" s="293" t="s">
        <v>4840</v>
      </c>
      <c r="M3817" s="293" t="s">
        <v>5291</v>
      </c>
      <c r="N3817" s="293"/>
      <c r="O3817" s="293" t="s">
        <v>18828</v>
      </c>
      <c r="P3817" s="293" t="s">
        <v>14136</v>
      </c>
      <c r="Q3817" s="293" t="s">
        <v>8502</v>
      </c>
    </row>
    <row r="3818" spans="1:17" x14ac:dyDescent="0.25">
      <c r="A3818" s="293" t="s">
        <v>16374</v>
      </c>
      <c r="B3818" s="293" t="s">
        <v>14376</v>
      </c>
      <c r="C3818" s="293" t="s">
        <v>16375</v>
      </c>
      <c r="D3818" s="293" t="s">
        <v>4750</v>
      </c>
      <c r="E3818" s="293" t="s">
        <v>14158</v>
      </c>
      <c r="F3818" s="293"/>
      <c r="G3818" s="291">
        <v>60</v>
      </c>
      <c r="H3818" s="292">
        <v>0</v>
      </c>
      <c r="I3818" s="293" t="s">
        <v>4850</v>
      </c>
      <c r="J3818" s="293" t="s">
        <v>4851</v>
      </c>
      <c r="K3818" s="293" t="s">
        <v>4737</v>
      </c>
      <c r="L3818" s="293" t="s">
        <v>4840</v>
      </c>
      <c r="M3818" s="293" t="s">
        <v>4852</v>
      </c>
      <c r="N3818" s="293"/>
      <c r="O3818" s="293" t="s">
        <v>18828</v>
      </c>
      <c r="P3818" s="293" t="s">
        <v>14136</v>
      </c>
      <c r="Q3818" s="293" t="s">
        <v>8502</v>
      </c>
    </row>
    <row r="3819" spans="1:17" x14ac:dyDescent="0.25">
      <c r="A3819" s="293" t="s">
        <v>16376</v>
      </c>
      <c r="B3819" s="293" t="s">
        <v>14396</v>
      </c>
      <c r="C3819" s="293" t="s">
        <v>16377</v>
      </c>
      <c r="D3819" s="293"/>
      <c r="E3819" s="293" t="s">
        <v>14138</v>
      </c>
      <c r="F3819" s="293" t="s">
        <v>4750</v>
      </c>
      <c r="G3819" s="291">
        <v>60</v>
      </c>
      <c r="H3819" s="292">
        <v>0</v>
      </c>
      <c r="I3819" s="293" t="s">
        <v>4816</v>
      </c>
      <c r="J3819" s="293" t="s">
        <v>4817</v>
      </c>
      <c r="K3819" s="293" t="s">
        <v>4737</v>
      </c>
      <c r="L3819" s="293" t="s">
        <v>4738</v>
      </c>
      <c r="M3819" s="293" t="s">
        <v>4739</v>
      </c>
      <c r="N3819" s="293"/>
      <c r="O3819" s="293" t="s">
        <v>18828</v>
      </c>
      <c r="P3819" s="293" t="s">
        <v>14136</v>
      </c>
      <c r="Q3819" s="293" t="s">
        <v>4741</v>
      </c>
    </row>
    <row r="3820" spans="1:17" x14ac:dyDescent="0.25">
      <c r="A3820" s="293" t="s">
        <v>16378</v>
      </c>
      <c r="B3820" s="293" t="s">
        <v>14396</v>
      </c>
      <c r="C3820" s="293" t="s">
        <v>16379</v>
      </c>
      <c r="D3820" s="293"/>
      <c r="E3820" s="293" t="s">
        <v>14138</v>
      </c>
      <c r="F3820" s="293" t="s">
        <v>4750</v>
      </c>
      <c r="G3820" s="291">
        <v>60</v>
      </c>
      <c r="H3820" s="292">
        <v>0</v>
      </c>
      <c r="I3820" s="293" t="s">
        <v>4788</v>
      </c>
      <c r="J3820" s="293" t="s">
        <v>4789</v>
      </c>
      <c r="K3820" s="293" t="s">
        <v>4737</v>
      </c>
      <c r="L3820" s="293" t="s">
        <v>4738</v>
      </c>
      <c r="M3820" s="293" t="s">
        <v>4945</v>
      </c>
      <c r="N3820" s="293"/>
      <c r="O3820" s="293" t="s">
        <v>18828</v>
      </c>
      <c r="P3820" s="293" t="s">
        <v>14136</v>
      </c>
      <c r="Q3820" s="293" t="s">
        <v>4741</v>
      </c>
    </row>
    <row r="3821" spans="1:17" x14ac:dyDescent="0.25">
      <c r="A3821" s="293" t="s">
        <v>16380</v>
      </c>
      <c r="B3821" s="293" t="s">
        <v>14396</v>
      </c>
      <c r="C3821" s="293" t="s">
        <v>16381</v>
      </c>
      <c r="D3821" s="293"/>
      <c r="E3821" s="293" t="s">
        <v>14138</v>
      </c>
      <c r="F3821" s="293" t="s">
        <v>4750</v>
      </c>
      <c r="G3821" s="291">
        <v>60</v>
      </c>
      <c r="H3821" s="292">
        <v>0</v>
      </c>
      <c r="I3821" s="293" t="s">
        <v>4939</v>
      </c>
      <c r="J3821" s="293" t="s">
        <v>4940</v>
      </c>
      <c r="K3821" s="293" t="s">
        <v>4737</v>
      </c>
      <c r="L3821" s="293" t="s">
        <v>4738</v>
      </c>
      <c r="M3821" s="293" t="s">
        <v>4945</v>
      </c>
      <c r="N3821" s="293"/>
      <c r="O3821" s="293" t="s">
        <v>18828</v>
      </c>
      <c r="P3821" s="293" t="s">
        <v>14136</v>
      </c>
      <c r="Q3821" s="293" t="s">
        <v>4741</v>
      </c>
    </row>
    <row r="3822" spans="1:17" x14ac:dyDescent="0.25">
      <c r="A3822" s="293" t="s">
        <v>16382</v>
      </c>
      <c r="B3822" s="293" t="s">
        <v>14376</v>
      </c>
      <c r="C3822" s="293" t="s">
        <v>16383</v>
      </c>
      <c r="D3822" s="293" t="s">
        <v>4750</v>
      </c>
      <c r="E3822" s="293" t="s">
        <v>14158</v>
      </c>
      <c r="F3822" s="293"/>
      <c r="G3822" s="291">
        <v>60</v>
      </c>
      <c r="H3822" s="292">
        <v>0</v>
      </c>
      <c r="I3822" s="293" t="s">
        <v>4850</v>
      </c>
      <c r="J3822" s="293" t="s">
        <v>4851</v>
      </c>
      <c r="K3822" s="293" t="s">
        <v>4737</v>
      </c>
      <c r="L3822" s="293" t="s">
        <v>4840</v>
      </c>
      <c r="M3822" s="293" t="s">
        <v>5210</v>
      </c>
      <c r="N3822" s="293"/>
      <c r="O3822" s="293" t="s">
        <v>18828</v>
      </c>
      <c r="P3822" s="293" t="s">
        <v>14136</v>
      </c>
      <c r="Q3822" s="293" t="s">
        <v>8502</v>
      </c>
    </row>
    <row r="3823" spans="1:17" x14ac:dyDescent="0.25">
      <c r="A3823" s="293" t="s">
        <v>16384</v>
      </c>
      <c r="B3823" s="293" t="s">
        <v>14373</v>
      </c>
      <c r="C3823" s="293" t="s">
        <v>16385</v>
      </c>
      <c r="D3823" s="293" t="s">
        <v>4750</v>
      </c>
      <c r="E3823" s="293" t="s">
        <v>14158</v>
      </c>
      <c r="F3823" s="293"/>
      <c r="G3823" s="291">
        <v>60</v>
      </c>
      <c r="H3823" s="292">
        <v>0</v>
      </c>
      <c r="I3823" s="293" t="s">
        <v>4850</v>
      </c>
      <c r="J3823" s="293" t="s">
        <v>4851</v>
      </c>
      <c r="K3823" s="293" t="s">
        <v>4737</v>
      </c>
      <c r="L3823" s="293" t="s">
        <v>4840</v>
      </c>
      <c r="M3823" s="293" t="s">
        <v>5202</v>
      </c>
      <c r="N3823" s="293"/>
      <c r="O3823" s="293" t="s">
        <v>18828</v>
      </c>
      <c r="P3823" s="293" t="s">
        <v>14136</v>
      </c>
      <c r="Q3823" s="293" t="s">
        <v>8502</v>
      </c>
    </row>
    <row r="3824" spans="1:17" x14ac:dyDescent="0.25">
      <c r="A3824" s="293" t="s">
        <v>16386</v>
      </c>
      <c r="B3824" s="293" t="s">
        <v>14376</v>
      </c>
      <c r="C3824" s="293" t="s">
        <v>16387</v>
      </c>
      <c r="D3824" s="293" t="s">
        <v>4750</v>
      </c>
      <c r="E3824" s="293" t="s">
        <v>14158</v>
      </c>
      <c r="F3824" s="293"/>
      <c r="G3824" s="291">
        <v>60</v>
      </c>
      <c r="H3824" s="292">
        <v>0</v>
      </c>
      <c r="I3824" s="293" t="s">
        <v>4850</v>
      </c>
      <c r="J3824" s="293" t="s">
        <v>4851</v>
      </c>
      <c r="K3824" s="293" t="s">
        <v>4737</v>
      </c>
      <c r="L3824" s="293" t="s">
        <v>4840</v>
      </c>
      <c r="M3824" s="293" t="s">
        <v>5210</v>
      </c>
      <c r="N3824" s="293"/>
      <c r="O3824" s="293" t="s">
        <v>18828</v>
      </c>
      <c r="P3824" s="293" t="s">
        <v>14136</v>
      </c>
      <c r="Q3824" s="293" t="s">
        <v>8502</v>
      </c>
    </row>
    <row r="3825" spans="1:17" x14ac:dyDescent="0.25">
      <c r="A3825" s="293" t="s">
        <v>16388</v>
      </c>
      <c r="B3825" s="293" t="s">
        <v>14370</v>
      </c>
      <c r="C3825" s="293" t="s">
        <v>16389</v>
      </c>
      <c r="D3825" s="293"/>
      <c r="E3825" s="293" t="s">
        <v>14138</v>
      </c>
      <c r="F3825" s="293" t="s">
        <v>4750</v>
      </c>
      <c r="G3825" s="291">
        <v>60</v>
      </c>
      <c r="H3825" s="292">
        <v>0</v>
      </c>
      <c r="I3825" s="293" t="s">
        <v>4816</v>
      </c>
      <c r="J3825" s="293" t="s">
        <v>4817</v>
      </c>
      <c r="K3825" s="293" t="s">
        <v>4737</v>
      </c>
      <c r="L3825" s="293" t="s">
        <v>4738</v>
      </c>
      <c r="M3825" s="293" t="s">
        <v>5121</v>
      </c>
      <c r="N3825" s="293"/>
      <c r="O3825" s="293" t="s">
        <v>18828</v>
      </c>
      <c r="P3825" s="293" t="s">
        <v>14136</v>
      </c>
      <c r="Q3825" s="293" t="s">
        <v>4741</v>
      </c>
    </row>
    <row r="3826" spans="1:17" x14ac:dyDescent="0.25">
      <c r="A3826" s="293" t="s">
        <v>16390</v>
      </c>
      <c r="B3826" s="293" t="s">
        <v>14370</v>
      </c>
      <c r="C3826" s="293" t="s">
        <v>16391</v>
      </c>
      <c r="D3826" s="293"/>
      <c r="E3826" s="293" t="s">
        <v>14138</v>
      </c>
      <c r="F3826" s="293" t="s">
        <v>4750</v>
      </c>
      <c r="G3826" s="291">
        <v>60</v>
      </c>
      <c r="H3826" s="292">
        <v>0</v>
      </c>
      <c r="I3826" s="293" t="s">
        <v>4788</v>
      </c>
      <c r="J3826" s="293" t="s">
        <v>4789</v>
      </c>
      <c r="K3826" s="293" t="s">
        <v>4737</v>
      </c>
      <c r="L3826" s="293" t="s">
        <v>4738</v>
      </c>
      <c r="M3826" s="293" t="s">
        <v>4880</v>
      </c>
      <c r="N3826" s="293"/>
      <c r="O3826" s="293" t="s">
        <v>18828</v>
      </c>
      <c r="P3826" s="293" t="s">
        <v>14136</v>
      </c>
      <c r="Q3826" s="293" t="s">
        <v>4741</v>
      </c>
    </row>
    <row r="3827" spans="1:17" x14ac:dyDescent="0.25">
      <c r="A3827" s="293" t="s">
        <v>16392</v>
      </c>
      <c r="B3827" s="293" t="s">
        <v>14396</v>
      </c>
      <c r="C3827" s="293" t="s">
        <v>16393</v>
      </c>
      <c r="D3827" s="293"/>
      <c r="E3827" s="293" t="s">
        <v>14138</v>
      </c>
      <c r="F3827" s="293" t="s">
        <v>4750</v>
      </c>
      <c r="G3827" s="291">
        <v>60</v>
      </c>
      <c r="H3827" s="292">
        <v>0</v>
      </c>
      <c r="I3827" s="293" t="s">
        <v>4788</v>
      </c>
      <c r="J3827" s="293" t="s">
        <v>4789</v>
      </c>
      <c r="K3827" s="293" t="s">
        <v>4737</v>
      </c>
      <c r="L3827" s="293" t="s">
        <v>4738</v>
      </c>
      <c r="M3827" s="293" t="s">
        <v>4945</v>
      </c>
      <c r="N3827" s="293"/>
      <c r="O3827" s="293" t="s">
        <v>18828</v>
      </c>
      <c r="P3827" s="293" t="s">
        <v>14136</v>
      </c>
      <c r="Q3827" s="293" t="s">
        <v>4741</v>
      </c>
    </row>
    <row r="3828" spans="1:17" x14ac:dyDescent="0.25">
      <c r="A3828" s="293" t="s">
        <v>16394</v>
      </c>
      <c r="B3828" s="293" t="s">
        <v>14373</v>
      </c>
      <c r="C3828" s="293" t="s">
        <v>16395</v>
      </c>
      <c r="D3828" s="293" t="s">
        <v>4750</v>
      </c>
      <c r="E3828" s="293" t="s">
        <v>14158</v>
      </c>
      <c r="F3828" s="293"/>
      <c r="G3828" s="291">
        <v>60</v>
      </c>
      <c r="H3828" s="292">
        <v>0</v>
      </c>
      <c r="I3828" s="293" t="s">
        <v>4850</v>
      </c>
      <c r="J3828" s="293" t="s">
        <v>4851</v>
      </c>
      <c r="K3828" s="293" t="s">
        <v>4737</v>
      </c>
      <c r="L3828" s="293" t="s">
        <v>4840</v>
      </c>
      <c r="M3828" s="293" t="s">
        <v>5272</v>
      </c>
      <c r="N3828" s="293"/>
      <c r="O3828" s="293" t="s">
        <v>18828</v>
      </c>
      <c r="P3828" s="293" t="s">
        <v>14136</v>
      </c>
      <c r="Q3828" s="293" t="s">
        <v>8502</v>
      </c>
    </row>
    <row r="3829" spans="1:17" x14ac:dyDescent="0.25">
      <c r="A3829" s="293" t="s">
        <v>16396</v>
      </c>
      <c r="B3829" s="293" t="s">
        <v>14376</v>
      </c>
      <c r="C3829" s="293" t="s">
        <v>16397</v>
      </c>
      <c r="D3829" s="293" t="s">
        <v>4750</v>
      </c>
      <c r="E3829" s="293" t="s">
        <v>14158</v>
      </c>
      <c r="F3829" s="293"/>
      <c r="G3829" s="291">
        <v>60</v>
      </c>
      <c r="H3829" s="292">
        <v>0</v>
      </c>
      <c r="I3829" s="293" t="s">
        <v>4838</v>
      </c>
      <c r="J3829" s="293" t="s">
        <v>4839</v>
      </c>
      <c r="K3829" s="293" t="s">
        <v>4737</v>
      </c>
      <c r="L3829" s="293" t="s">
        <v>4840</v>
      </c>
      <c r="M3829" s="293" t="s">
        <v>5161</v>
      </c>
      <c r="N3829" s="293"/>
      <c r="O3829" s="293" t="s">
        <v>18828</v>
      </c>
      <c r="P3829" s="293" t="s">
        <v>14136</v>
      </c>
      <c r="Q3829" s="293" t="s">
        <v>8502</v>
      </c>
    </row>
    <row r="3830" spans="1:17" x14ac:dyDescent="0.25">
      <c r="A3830" s="293" t="s">
        <v>16398</v>
      </c>
      <c r="B3830" s="293" t="s">
        <v>14370</v>
      </c>
      <c r="C3830" s="293" t="s">
        <v>16399</v>
      </c>
      <c r="D3830" s="293"/>
      <c r="E3830" s="293" t="s">
        <v>14138</v>
      </c>
      <c r="F3830" s="293" t="s">
        <v>4750</v>
      </c>
      <c r="G3830" s="291">
        <v>60</v>
      </c>
      <c r="H3830" s="292">
        <v>0</v>
      </c>
      <c r="I3830" s="293" t="s">
        <v>4816</v>
      </c>
      <c r="J3830" s="293" t="s">
        <v>4817</v>
      </c>
      <c r="K3830" s="293" t="s">
        <v>4737</v>
      </c>
      <c r="L3830" s="293" t="s">
        <v>4738</v>
      </c>
      <c r="M3830" s="293" t="s">
        <v>4818</v>
      </c>
      <c r="N3830" s="293"/>
      <c r="O3830" s="293" t="s">
        <v>18828</v>
      </c>
      <c r="P3830" s="293" t="s">
        <v>14136</v>
      </c>
      <c r="Q3830" s="293" t="s">
        <v>4741</v>
      </c>
    </row>
    <row r="3831" spans="1:17" x14ac:dyDescent="0.25">
      <c r="A3831" s="293" t="s">
        <v>16400</v>
      </c>
      <c r="B3831" s="293" t="s">
        <v>14370</v>
      </c>
      <c r="C3831" s="293" t="s">
        <v>16401</v>
      </c>
      <c r="D3831" s="293"/>
      <c r="E3831" s="293" t="s">
        <v>14138</v>
      </c>
      <c r="F3831" s="293" t="s">
        <v>4750</v>
      </c>
      <c r="G3831" s="291">
        <v>60</v>
      </c>
      <c r="H3831" s="292">
        <v>0</v>
      </c>
      <c r="I3831" s="293" t="s">
        <v>4788</v>
      </c>
      <c r="J3831" s="293" t="s">
        <v>4789</v>
      </c>
      <c r="K3831" s="293" t="s">
        <v>4737</v>
      </c>
      <c r="L3831" s="293" t="s">
        <v>4738</v>
      </c>
      <c r="M3831" s="293" t="s">
        <v>6447</v>
      </c>
      <c r="N3831" s="293"/>
      <c r="O3831" s="293" t="s">
        <v>18828</v>
      </c>
      <c r="P3831" s="293" t="s">
        <v>14136</v>
      </c>
      <c r="Q3831" s="293" t="s">
        <v>4741</v>
      </c>
    </row>
    <row r="3832" spans="1:17" x14ac:dyDescent="0.25">
      <c r="A3832" s="293" t="s">
        <v>16402</v>
      </c>
      <c r="B3832" s="293" t="s">
        <v>14370</v>
      </c>
      <c r="C3832" s="293" t="s">
        <v>16403</v>
      </c>
      <c r="D3832" s="293"/>
      <c r="E3832" s="293" t="s">
        <v>14138</v>
      </c>
      <c r="F3832" s="293" t="s">
        <v>4750</v>
      </c>
      <c r="G3832" s="291">
        <v>60</v>
      </c>
      <c r="H3832" s="292">
        <v>0</v>
      </c>
      <c r="I3832" s="293" t="s">
        <v>4755</v>
      </c>
      <c r="J3832" s="293" t="s">
        <v>4756</v>
      </c>
      <c r="K3832" s="293" t="s">
        <v>4737</v>
      </c>
      <c r="L3832" s="293" t="s">
        <v>4738</v>
      </c>
      <c r="M3832" s="293" t="s">
        <v>4916</v>
      </c>
      <c r="N3832" s="293" t="s">
        <v>7945</v>
      </c>
      <c r="O3832" s="293" t="s">
        <v>18828</v>
      </c>
      <c r="P3832" s="293" t="s">
        <v>14136</v>
      </c>
      <c r="Q3832" s="293" t="s">
        <v>4741</v>
      </c>
    </row>
    <row r="3833" spans="1:17" x14ac:dyDescent="0.25">
      <c r="A3833" s="293" t="s">
        <v>16404</v>
      </c>
      <c r="B3833" s="293" t="s">
        <v>14370</v>
      </c>
      <c r="C3833" s="293" t="s">
        <v>16405</v>
      </c>
      <c r="D3833" s="293"/>
      <c r="E3833" s="293" t="s">
        <v>14138</v>
      </c>
      <c r="F3833" s="293" t="s">
        <v>4750</v>
      </c>
      <c r="G3833" s="291">
        <v>60</v>
      </c>
      <c r="H3833" s="292">
        <v>0</v>
      </c>
      <c r="I3833" s="293" t="s">
        <v>4788</v>
      </c>
      <c r="J3833" s="293" t="s">
        <v>4789</v>
      </c>
      <c r="K3833" s="293" t="s">
        <v>4737</v>
      </c>
      <c r="L3833" s="293" t="s">
        <v>4738</v>
      </c>
      <c r="M3833" s="293" t="s">
        <v>4880</v>
      </c>
      <c r="N3833" s="293"/>
      <c r="O3833" s="293" t="s">
        <v>18828</v>
      </c>
      <c r="P3833" s="293" t="s">
        <v>14136</v>
      </c>
      <c r="Q3833" s="293" t="s">
        <v>4741</v>
      </c>
    </row>
    <row r="3834" spans="1:17" x14ac:dyDescent="0.25">
      <c r="A3834" s="293" t="s">
        <v>16406</v>
      </c>
      <c r="B3834" s="293" t="s">
        <v>14373</v>
      </c>
      <c r="C3834" s="293" t="s">
        <v>16407</v>
      </c>
      <c r="D3834" s="293" t="s">
        <v>4750</v>
      </c>
      <c r="E3834" s="293" t="s">
        <v>14158</v>
      </c>
      <c r="F3834" s="293"/>
      <c r="G3834" s="291">
        <v>60</v>
      </c>
      <c r="H3834" s="292">
        <v>0</v>
      </c>
      <c r="I3834" s="293" t="s">
        <v>4850</v>
      </c>
      <c r="J3834" s="293" t="s">
        <v>4851</v>
      </c>
      <c r="K3834" s="293" t="s">
        <v>4737</v>
      </c>
      <c r="L3834" s="293" t="s">
        <v>4840</v>
      </c>
      <c r="M3834" s="293" t="s">
        <v>5333</v>
      </c>
      <c r="N3834" s="293"/>
      <c r="O3834" s="293" t="s">
        <v>18828</v>
      </c>
      <c r="P3834" s="293" t="s">
        <v>14136</v>
      </c>
      <c r="Q3834" s="293" t="s">
        <v>8502</v>
      </c>
    </row>
    <row r="3835" spans="1:17" x14ac:dyDescent="0.25">
      <c r="A3835" s="293" t="s">
        <v>16408</v>
      </c>
      <c r="B3835" s="293" t="s">
        <v>14376</v>
      </c>
      <c r="C3835" s="293" t="s">
        <v>16409</v>
      </c>
      <c r="D3835" s="293" t="s">
        <v>4750</v>
      </c>
      <c r="E3835" s="293" t="s">
        <v>14158</v>
      </c>
      <c r="F3835" s="293"/>
      <c r="G3835" s="291">
        <v>60</v>
      </c>
      <c r="H3835" s="292">
        <v>0</v>
      </c>
      <c r="I3835" s="293" t="s">
        <v>4838</v>
      </c>
      <c r="J3835" s="293" t="s">
        <v>4839</v>
      </c>
      <c r="K3835" s="293" t="s">
        <v>4737</v>
      </c>
      <c r="L3835" s="293" t="s">
        <v>4840</v>
      </c>
      <c r="M3835" s="293" t="s">
        <v>4909</v>
      </c>
      <c r="N3835" s="293"/>
      <c r="O3835" s="293" t="s">
        <v>18828</v>
      </c>
      <c r="P3835" s="293" t="s">
        <v>14136</v>
      </c>
      <c r="Q3835" s="293" t="s">
        <v>8502</v>
      </c>
    </row>
    <row r="3836" spans="1:17" x14ac:dyDescent="0.25">
      <c r="A3836" s="293" t="s">
        <v>16410</v>
      </c>
      <c r="B3836" s="293" t="s">
        <v>14376</v>
      </c>
      <c r="C3836" s="293" t="s">
        <v>16411</v>
      </c>
      <c r="D3836" s="293" t="s">
        <v>4750</v>
      </c>
      <c r="E3836" s="293" t="s">
        <v>14158</v>
      </c>
      <c r="F3836" s="293"/>
      <c r="G3836" s="291">
        <v>60</v>
      </c>
      <c r="H3836" s="292">
        <v>0</v>
      </c>
      <c r="I3836" s="293" t="s">
        <v>4838</v>
      </c>
      <c r="J3836" s="293" t="s">
        <v>4839</v>
      </c>
      <c r="K3836" s="293" t="s">
        <v>4737</v>
      </c>
      <c r="L3836" s="293" t="s">
        <v>4840</v>
      </c>
      <c r="M3836" s="293" t="s">
        <v>4909</v>
      </c>
      <c r="N3836" s="293"/>
      <c r="O3836" s="293" t="s">
        <v>18828</v>
      </c>
      <c r="P3836" s="293" t="s">
        <v>14136</v>
      </c>
      <c r="Q3836" s="293" t="s">
        <v>8502</v>
      </c>
    </row>
    <row r="3837" spans="1:17" x14ac:dyDescent="0.25">
      <c r="A3837" s="293" t="s">
        <v>16412</v>
      </c>
      <c r="B3837" s="293" t="s">
        <v>14376</v>
      </c>
      <c r="C3837" s="293" t="s">
        <v>16413</v>
      </c>
      <c r="D3837" s="293" t="s">
        <v>4750</v>
      </c>
      <c r="E3837" s="293" t="s">
        <v>14158</v>
      </c>
      <c r="F3837" s="293"/>
      <c r="G3837" s="291">
        <v>60</v>
      </c>
      <c r="H3837" s="292">
        <v>0</v>
      </c>
      <c r="I3837" s="293" t="s">
        <v>4850</v>
      </c>
      <c r="J3837" s="293" t="s">
        <v>4851</v>
      </c>
      <c r="K3837" s="293" t="s">
        <v>4737</v>
      </c>
      <c r="L3837" s="293" t="s">
        <v>4840</v>
      </c>
      <c r="M3837" s="293" t="s">
        <v>5210</v>
      </c>
      <c r="N3837" s="293"/>
      <c r="O3837" s="293" t="s">
        <v>18828</v>
      </c>
      <c r="P3837" s="293" t="s">
        <v>14136</v>
      </c>
      <c r="Q3837" s="293" t="s">
        <v>8502</v>
      </c>
    </row>
    <row r="3838" spans="1:17" x14ac:dyDescent="0.25">
      <c r="A3838" s="293" t="s">
        <v>16414</v>
      </c>
      <c r="B3838" s="293" t="s">
        <v>14376</v>
      </c>
      <c r="C3838" s="293" t="s">
        <v>16415</v>
      </c>
      <c r="D3838" s="293" t="s">
        <v>4750</v>
      </c>
      <c r="E3838" s="293" t="s">
        <v>14158</v>
      </c>
      <c r="F3838" s="293"/>
      <c r="G3838" s="291">
        <v>60</v>
      </c>
      <c r="H3838" s="292">
        <v>0</v>
      </c>
      <c r="I3838" s="293" t="s">
        <v>9482</v>
      </c>
      <c r="J3838" s="293" t="s">
        <v>9483</v>
      </c>
      <c r="K3838" s="293" t="s">
        <v>4737</v>
      </c>
      <c r="L3838" s="293" t="s">
        <v>4840</v>
      </c>
      <c r="M3838" s="293" t="s">
        <v>6026</v>
      </c>
      <c r="N3838" s="293"/>
      <c r="O3838" s="293" t="s">
        <v>18828</v>
      </c>
      <c r="P3838" s="293" t="s">
        <v>14136</v>
      </c>
      <c r="Q3838" s="293" t="s">
        <v>8502</v>
      </c>
    </row>
    <row r="3839" spans="1:17" x14ac:dyDescent="0.25">
      <c r="A3839" s="293" t="s">
        <v>16416</v>
      </c>
      <c r="B3839" s="293" t="s">
        <v>14370</v>
      </c>
      <c r="C3839" s="293" t="s">
        <v>16417</v>
      </c>
      <c r="D3839" s="293"/>
      <c r="E3839" s="293" t="s">
        <v>14138</v>
      </c>
      <c r="F3839" s="293" t="s">
        <v>4750</v>
      </c>
      <c r="G3839" s="291">
        <v>60</v>
      </c>
      <c r="H3839" s="292">
        <v>0</v>
      </c>
      <c r="I3839" s="293" t="s">
        <v>4788</v>
      </c>
      <c r="J3839" s="293" t="s">
        <v>4789</v>
      </c>
      <c r="K3839" s="293" t="s">
        <v>4737</v>
      </c>
      <c r="L3839" s="293" t="s">
        <v>4738</v>
      </c>
      <c r="M3839" s="293" t="s">
        <v>4790</v>
      </c>
      <c r="N3839" s="293"/>
      <c r="O3839" s="293" t="s">
        <v>18828</v>
      </c>
      <c r="P3839" s="293" t="s">
        <v>14136</v>
      </c>
      <c r="Q3839" s="293" t="s">
        <v>4741</v>
      </c>
    </row>
    <row r="3840" spans="1:17" x14ac:dyDescent="0.25">
      <c r="A3840" s="293" t="s">
        <v>16418</v>
      </c>
      <c r="B3840" s="293" t="s">
        <v>14930</v>
      </c>
      <c r="C3840" s="293" t="s">
        <v>16419</v>
      </c>
      <c r="D3840" s="293"/>
      <c r="E3840" s="293" t="s">
        <v>14138</v>
      </c>
      <c r="F3840" s="293" t="s">
        <v>4750</v>
      </c>
      <c r="G3840" s="291">
        <v>60</v>
      </c>
      <c r="H3840" s="292">
        <v>0</v>
      </c>
      <c r="I3840" s="293" t="s">
        <v>4746</v>
      </c>
      <c r="J3840" s="293" t="s">
        <v>4747</v>
      </c>
      <c r="K3840" s="293" t="s">
        <v>4737</v>
      </c>
      <c r="L3840" s="293" t="s">
        <v>4738</v>
      </c>
      <c r="M3840" s="293" t="s">
        <v>6404</v>
      </c>
      <c r="N3840" s="293"/>
      <c r="O3840" s="293" t="s">
        <v>18828</v>
      </c>
      <c r="P3840" s="293" t="s">
        <v>14136</v>
      </c>
      <c r="Q3840" s="293" t="s">
        <v>4741</v>
      </c>
    </row>
    <row r="3841" spans="1:17" x14ac:dyDescent="0.25">
      <c r="A3841" s="293" t="s">
        <v>16420</v>
      </c>
      <c r="B3841" s="293" t="s">
        <v>14396</v>
      </c>
      <c r="C3841" s="293" t="s">
        <v>16421</v>
      </c>
      <c r="D3841" s="293"/>
      <c r="E3841" s="293" t="s">
        <v>14138</v>
      </c>
      <c r="F3841" s="293" t="s">
        <v>4750</v>
      </c>
      <c r="G3841" s="291">
        <v>60</v>
      </c>
      <c r="H3841" s="292">
        <v>0</v>
      </c>
      <c r="I3841" s="293" t="s">
        <v>4788</v>
      </c>
      <c r="J3841" s="293" t="s">
        <v>4789</v>
      </c>
      <c r="K3841" s="293" t="s">
        <v>4737</v>
      </c>
      <c r="L3841" s="293" t="s">
        <v>4738</v>
      </c>
      <c r="M3841" s="293" t="s">
        <v>4945</v>
      </c>
      <c r="N3841" s="293"/>
      <c r="O3841" s="293" t="s">
        <v>18828</v>
      </c>
      <c r="P3841" s="293" t="s">
        <v>14136</v>
      </c>
      <c r="Q3841" s="293" t="s">
        <v>4741</v>
      </c>
    </row>
    <row r="3842" spans="1:17" x14ac:dyDescent="0.25">
      <c r="A3842" s="293" t="s">
        <v>16422</v>
      </c>
      <c r="B3842" s="293" t="s">
        <v>16423</v>
      </c>
      <c r="C3842" s="293" t="s">
        <v>16424</v>
      </c>
      <c r="D3842" s="293"/>
      <c r="E3842" s="293" t="s">
        <v>14368</v>
      </c>
      <c r="F3842" s="293"/>
      <c r="G3842" s="291">
        <v>60</v>
      </c>
      <c r="H3842" s="292">
        <v>0</v>
      </c>
      <c r="I3842" s="293" t="s">
        <v>4783</v>
      </c>
      <c r="J3842" s="293" t="s">
        <v>4784</v>
      </c>
      <c r="K3842" s="293" t="s">
        <v>4737</v>
      </c>
      <c r="L3842" s="293" t="s">
        <v>4805</v>
      </c>
      <c r="M3842" s="293" t="s">
        <v>4806</v>
      </c>
      <c r="N3842" s="293"/>
      <c r="O3842" s="293" t="s">
        <v>18828</v>
      </c>
      <c r="P3842" s="293" t="s">
        <v>14136</v>
      </c>
      <c r="Q3842" s="293" t="s">
        <v>4741</v>
      </c>
    </row>
    <row r="3843" spans="1:17" x14ac:dyDescent="0.25">
      <c r="A3843" s="293" t="s">
        <v>16425</v>
      </c>
      <c r="B3843" s="293" t="s">
        <v>14370</v>
      </c>
      <c r="C3843" s="293" t="s">
        <v>16426</v>
      </c>
      <c r="D3843" s="293"/>
      <c r="E3843" s="293" t="s">
        <v>14138</v>
      </c>
      <c r="F3843" s="293" t="s">
        <v>4750</v>
      </c>
      <c r="G3843" s="291">
        <v>60</v>
      </c>
      <c r="H3843" s="292">
        <v>0</v>
      </c>
      <c r="I3843" s="293" t="s">
        <v>4755</v>
      </c>
      <c r="J3843" s="293" t="s">
        <v>4756</v>
      </c>
      <c r="K3843" s="293" t="s">
        <v>4737</v>
      </c>
      <c r="L3843" s="293" t="s">
        <v>4738</v>
      </c>
      <c r="M3843" s="293" t="s">
        <v>4916</v>
      </c>
      <c r="N3843" s="293" t="s">
        <v>4917</v>
      </c>
      <c r="O3843" s="293" t="s">
        <v>18828</v>
      </c>
      <c r="P3843" s="293" t="s">
        <v>14136</v>
      </c>
      <c r="Q3843" s="293" t="s">
        <v>4741</v>
      </c>
    </row>
    <row r="3844" spans="1:17" x14ac:dyDescent="0.25">
      <c r="A3844" s="293" t="s">
        <v>16427</v>
      </c>
      <c r="B3844" s="293" t="s">
        <v>14370</v>
      </c>
      <c r="C3844" s="293" t="s">
        <v>16428</v>
      </c>
      <c r="D3844" s="293"/>
      <c r="E3844" s="293" t="s">
        <v>14138</v>
      </c>
      <c r="F3844" s="293" t="s">
        <v>4750</v>
      </c>
      <c r="G3844" s="291">
        <v>60</v>
      </c>
      <c r="H3844" s="292">
        <v>0</v>
      </c>
      <c r="I3844" s="293" t="s">
        <v>4788</v>
      </c>
      <c r="J3844" s="293" t="s">
        <v>4789</v>
      </c>
      <c r="K3844" s="293" t="s">
        <v>4737</v>
      </c>
      <c r="L3844" s="293" t="s">
        <v>4738</v>
      </c>
      <c r="M3844" s="293" t="s">
        <v>4790</v>
      </c>
      <c r="N3844" s="293"/>
      <c r="O3844" s="293" t="s">
        <v>18828</v>
      </c>
      <c r="P3844" s="293" t="s">
        <v>14136</v>
      </c>
      <c r="Q3844" s="293" t="s">
        <v>4741</v>
      </c>
    </row>
    <row r="3845" spans="1:17" x14ac:dyDescent="0.25">
      <c r="A3845" s="293" t="s">
        <v>16429</v>
      </c>
      <c r="B3845" s="293" t="s">
        <v>14370</v>
      </c>
      <c r="C3845" s="293" t="s">
        <v>16430</v>
      </c>
      <c r="D3845" s="293"/>
      <c r="E3845" s="293" t="s">
        <v>14138</v>
      </c>
      <c r="F3845" s="293" t="s">
        <v>4750</v>
      </c>
      <c r="G3845" s="291">
        <v>60</v>
      </c>
      <c r="H3845" s="292">
        <v>0</v>
      </c>
      <c r="I3845" s="293" t="s">
        <v>4746</v>
      </c>
      <c r="J3845" s="293" t="s">
        <v>4747</v>
      </c>
      <c r="K3845" s="293" t="s">
        <v>4737</v>
      </c>
      <c r="L3845" s="293" t="s">
        <v>4738</v>
      </c>
      <c r="M3845" s="293" t="s">
        <v>4748</v>
      </c>
      <c r="N3845" s="293" t="s">
        <v>11784</v>
      </c>
      <c r="O3845" s="293" t="s">
        <v>18828</v>
      </c>
      <c r="P3845" s="293" t="s">
        <v>14136</v>
      </c>
      <c r="Q3845" s="293" t="s">
        <v>4741</v>
      </c>
    </row>
    <row r="3846" spans="1:17" x14ac:dyDescent="0.25">
      <c r="A3846" s="293" t="s">
        <v>16431</v>
      </c>
      <c r="B3846" s="293" t="s">
        <v>14370</v>
      </c>
      <c r="C3846" s="293" t="s">
        <v>16432</v>
      </c>
      <c r="D3846" s="293"/>
      <c r="E3846" s="293" t="s">
        <v>14138</v>
      </c>
      <c r="F3846" s="293" t="s">
        <v>4750</v>
      </c>
      <c r="G3846" s="291">
        <v>60</v>
      </c>
      <c r="H3846" s="292">
        <v>0</v>
      </c>
      <c r="I3846" s="293" t="s">
        <v>4788</v>
      </c>
      <c r="J3846" s="293" t="s">
        <v>4789</v>
      </c>
      <c r="K3846" s="293" t="s">
        <v>4737</v>
      </c>
      <c r="L3846" s="293" t="s">
        <v>4738</v>
      </c>
      <c r="M3846" s="293" t="s">
        <v>4945</v>
      </c>
      <c r="N3846" s="293"/>
      <c r="O3846" s="293" t="s">
        <v>18828</v>
      </c>
      <c r="P3846" s="293" t="s">
        <v>14136</v>
      </c>
      <c r="Q3846" s="293" t="s">
        <v>4741</v>
      </c>
    </row>
    <row r="3847" spans="1:17" x14ac:dyDescent="0.25">
      <c r="A3847" s="293" t="s">
        <v>16433</v>
      </c>
      <c r="B3847" s="293" t="s">
        <v>14370</v>
      </c>
      <c r="C3847" s="293" t="s">
        <v>16434</v>
      </c>
      <c r="D3847" s="293"/>
      <c r="E3847" s="293" t="s">
        <v>14138</v>
      </c>
      <c r="F3847" s="293" t="s">
        <v>4750</v>
      </c>
      <c r="G3847" s="291">
        <v>60</v>
      </c>
      <c r="H3847" s="292">
        <v>0</v>
      </c>
      <c r="I3847" s="293" t="s">
        <v>4755</v>
      </c>
      <c r="J3847" s="293" t="s">
        <v>4756</v>
      </c>
      <c r="K3847" s="293" t="s">
        <v>4737</v>
      </c>
      <c r="L3847" s="293" t="s">
        <v>4738</v>
      </c>
      <c r="M3847" s="293" t="s">
        <v>4916</v>
      </c>
      <c r="N3847" s="293" t="s">
        <v>7945</v>
      </c>
      <c r="O3847" s="293" t="s">
        <v>18828</v>
      </c>
      <c r="P3847" s="293" t="s">
        <v>14136</v>
      </c>
      <c r="Q3847" s="293" t="s">
        <v>4741</v>
      </c>
    </row>
    <row r="3848" spans="1:17" x14ac:dyDescent="0.25">
      <c r="A3848" s="293" t="s">
        <v>16435</v>
      </c>
      <c r="B3848" s="293" t="s">
        <v>14373</v>
      </c>
      <c r="C3848" s="293" t="s">
        <v>16436</v>
      </c>
      <c r="D3848" s="293" t="s">
        <v>4750</v>
      </c>
      <c r="E3848" s="293" t="s">
        <v>14158</v>
      </c>
      <c r="F3848" s="293"/>
      <c r="G3848" s="291">
        <v>60</v>
      </c>
      <c r="H3848" s="292">
        <v>0</v>
      </c>
      <c r="I3848" s="293" t="s">
        <v>9482</v>
      </c>
      <c r="J3848" s="293" t="s">
        <v>9483</v>
      </c>
      <c r="K3848" s="293" t="s">
        <v>4737</v>
      </c>
      <c r="L3848" s="293" t="s">
        <v>4840</v>
      </c>
      <c r="M3848" s="293" t="s">
        <v>8554</v>
      </c>
      <c r="N3848" s="293"/>
      <c r="O3848" s="293" t="s">
        <v>18828</v>
      </c>
      <c r="P3848" s="293" t="s">
        <v>14136</v>
      </c>
      <c r="Q3848" s="293" t="s">
        <v>8502</v>
      </c>
    </row>
    <row r="3849" spans="1:17" x14ac:dyDescent="0.25">
      <c r="A3849" s="293" t="s">
        <v>16437</v>
      </c>
      <c r="B3849" s="293" t="s">
        <v>14376</v>
      </c>
      <c r="C3849" s="293" t="s">
        <v>16438</v>
      </c>
      <c r="D3849" s="293" t="s">
        <v>4750</v>
      </c>
      <c r="E3849" s="293" t="s">
        <v>14158</v>
      </c>
      <c r="F3849" s="293"/>
      <c r="G3849" s="291">
        <v>60</v>
      </c>
      <c r="H3849" s="292">
        <v>0</v>
      </c>
      <c r="I3849" s="293" t="s">
        <v>4850</v>
      </c>
      <c r="J3849" s="293" t="s">
        <v>4851</v>
      </c>
      <c r="K3849" s="293" t="s">
        <v>4737</v>
      </c>
      <c r="L3849" s="293" t="s">
        <v>4840</v>
      </c>
      <c r="M3849" s="293" t="s">
        <v>5210</v>
      </c>
      <c r="N3849" s="293"/>
      <c r="O3849" s="293" t="s">
        <v>18828</v>
      </c>
      <c r="P3849" s="293" t="s">
        <v>14136</v>
      </c>
      <c r="Q3849" s="293" t="s">
        <v>8502</v>
      </c>
    </row>
    <row r="3850" spans="1:17" x14ac:dyDescent="0.25">
      <c r="A3850" s="293" t="s">
        <v>16439</v>
      </c>
      <c r="B3850" s="293" t="s">
        <v>14376</v>
      </c>
      <c r="C3850" s="293" t="s">
        <v>16440</v>
      </c>
      <c r="D3850" s="293" t="s">
        <v>4750</v>
      </c>
      <c r="E3850" s="293" t="s">
        <v>14158</v>
      </c>
      <c r="F3850" s="293"/>
      <c r="G3850" s="291">
        <v>60</v>
      </c>
      <c r="H3850" s="292">
        <v>0</v>
      </c>
      <c r="I3850" s="293" t="s">
        <v>4838</v>
      </c>
      <c r="J3850" s="293" t="s">
        <v>4839</v>
      </c>
      <c r="K3850" s="293" t="s">
        <v>4737</v>
      </c>
      <c r="L3850" s="293" t="s">
        <v>4840</v>
      </c>
      <c r="M3850" s="293" t="s">
        <v>4909</v>
      </c>
      <c r="N3850" s="293"/>
      <c r="O3850" s="293" t="s">
        <v>18828</v>
      </c>
      <c r="P3850" s="293" t="s">
        <v>14136</v>
      </c>
      <c r="Q3850" s="293" t="s">
        <v>8502</v>
      </c>
    </row>
    <row r="3851" spans="1:17" x14ac:dyDescent="0.25">
      <c r="A3851" s="293" t="s">
        <v>16441</v>
      </c>
      <c r="B3851" s="293" t="s">
        <v>14373</v>
      </c>
      <c r="C3851" s="293" t="s">
        <v>16442</v>
      </c>
      <c r="D3851" s="293" t="s">
        <v>4750</v>
      </c>
      <c r="E3851" s="293" t="s">
        <v>14158</v>
      </c>
      <c r="F3851" s="293"/>
      <c r="G3851" s="291">
        <v>60</v>
      </c>
      <c r="H3851" s="292">
        <v>0</v>
      </c>
      <c r="I3851" s="293" t="s">
        <v>4850</v>
      </c>
      <c r="J3851" s="293" t="s">
        <v>4851</v>
      </c>
      <c r="K3851" s="293" t="s">
        <v>4737</v>
      </c>
      <c r="L3851" s="293" t="s">
        <v>4840</v>
      </c>
      <c r="M3851" s="293" t="s">
        <v>5272</v>
      </c>
      <c r="N3851" s="293"/>
      <c r="O3851" s="293" t="s">
        <v>18828</v>
      </c>
      <c r="P3851" s="293" t="s">
        <v>14136</v>
      </c>
      <c r="Q3851" s="293" t="s">
        <v>8502</v>
      </c>
    </row>
    <row r="3852" spans="1:17" x14ac:dyDescent="0.25">
      <c r="A3852" s="293" t="s">
        <v>16443</v>
      </c>
      <c r="B3852" s="293" t="s">
        <v>14376</v>
      </c>
      <c r="C3852" s="293" t="s">
        <v>16444</v>
      </c>
      <c r="D3852" s="293" t="s">
        <v>4750</v>
      </c>
      <c r="E3852" s="293" t="s">
        <v>14158</v>
      </c>
      <c r="F3852" s="293"/>
      <c r="G3852" s="291">
        <v>60</v>
      </c>
      <c r="H3852" s="292">
        <v>0</v>
      </c>
      <c r="I3852" s="293" t="s">
        <v>4838</v>
      </c>
      <c r="J3852" s="293" t="s">
        <v>4839</v>
      </c>
      <c r="K3852" s="293" t="s">
        <v>4737</v>
      </c>
      <c r="L3852" s="293" t="s">
        <v>4840</v>
      </c>
      <c r="M3852" s="293" t="s">
        <v>5230</v>
      </c>
      <c r="N3852" s="293"/>
      <c r="O3852" s="293" t="s">
        <v>18828</v>
      </c>
      <c r="P3852" s="293" t="s">
        <v>14136</v>
      </c>
      <c r="Q3852" s="293" t="s">
        <v>8502</v>
      </c>
    </row>
    <row r="3853" spans="1:17" x14ac:dyDescent="0.25">
      <c r="A3853" s="293" t="s">
        <v>16445</v>
      </c>
      <c r="B3853" s="293" t="s">
        <v>14376</v>
      </c>
      <c r="C3853" s="293" t="s">
        <v>16446</v>
      </c>
      <c r="D3853" s="293" t="s">
        <v>4750</v>
      </c>
      <c r="E3853" s="293" t="s">
        <v>14158</v>
      </c>
      <c r="F3853" s="293"/>
      <c r="G3853" s="291">
        <v>60</v>
      </c>
      <c r="H3853" s="292">
        <v>0</v>
      </c>
      <c r="I3853" s="293" t="s">
        <v>9482</v>
      </c>
      <c r="J3853" s="293" t="s">
        <v>9483</v>
      </c>
      <c r="K3853" s="293" t="s">
        <v>4737</v>
      </c>
      <c r="L3853" s="293" t="s">
        <v>4840</v>
      </c>
      <c r="M3853" s="293" t="s">
        <v>5220</v>
      </c>
      <c r="N3853" s="293"/>
      <c r="O3853" s="293" t="s">
        <v>18828</v>
      </c>
      <c r="P3853" s="293" t="s">
        <v>14136</v>
      </c>
      <c r="Q3853" s="293" t="s">
        <v>8502</v>
      </c>
    </row>
    <row r="3854" spans="1:17" x14ac:dyDescent="0.25">
      <c r="A3854" s="293" t="s">
        <v>16447</v>
      </c>
      <c r="B3854" s="293" t="s">
        <v>14373</v>
      </c>
      <c r="C3854" s="293" t="s">
        <v>16448</v>
      </c>
      <c r="D3854" s="293" t="s">
        <v>4750</v>
      </c>
      <c r="E3854" s="293" t="s">
        <v>14158</v>
      </c>
      <c r="F3854" s="293"/>
      <c r="G3854" s="291">
        <v>60</v>
      </c>
      <c r="H3854" s="292">
        <v>0</v>
      </c>
      <c r="I3854" s="293" t="s">
        <v>4850</v>
      </c>
      <c r="J3854" s="293" t="s">
        <v>4851</v>
      </c>
      <c r="K3854" s="293" t="s">
        <v>4737</v>
      </c>
      <c r="L3854" s="293" t="s">
        <v>4840</v>
      </c>
      <c r="M3854" s="293" t="s">
        <v>5333</v>
      </c>
      <c r="N3854" s="293"/>
      <c r="O3854" s="293" t="s">
        <v>18828</v>
      </c>
      <c r="P3854" s="293" t="s">
        <v>14136</v>
      </c>
      <c r="Q3854" s="293" t="s">
        <v>8502</v>
      </c>
    </row>
    <row r="3855" spans="1:17" x14ac:dyDescent="0.25">
      <c r="A3855" s="293" t="s">
        <v>16449</v>
      </c>
      <c r="B3855" s="293" t="s">
        <v>14370</v>
      </c>
      <c r="C3855" s="293" t="s">
        <v>16450</v>
      </c>
      <c r="D3855" s="293"/>
      <c r="E3855" s="293" t="s">
        <v>14138</v>
      </c>
      <c r="F3855" s="293" t="s">
        <v>4750</v>
      </c>
      <c r="G3855" s="291">
        <v>60</v>
      </c>
      <c r="H3855" s="292">
        <v>0</v>
      </c>
      <c r="I3855" s="293" t="s">
        <v>4788</v>
      </c>
      <c r="J3855" s="293" t="s">
        <v>4789</v>
      </c>
      <c r="K3855" s="293" t="s">
        <v>4737</v>
      </c>
      <c r="L3855" s="293" t="s">
        <v>4738</v>
      </c>
      <c r="M3855" s="293" t="s">
        <v>4945</v>
      </c>
      <c r="N3855" s="293"/>
      <c r="O3855" s="293" t="s">
        <v>18828</v>
      </c>
      <c r="P3855" s="293" t="s">
        <v>14136</v>
      </c>
      <c r="Q3855" s="293" t="s">
        <v>4741</v>
      </c>
    </row>
    <row r="3856" spans="1:17" x14ac:dyDescent="0.25">
      <c r="A3856" s="293" t="s">
        <v>16451</v>
      </c>
      <c r="B3856" s="293" t="s">
        <v>14376</v>
      </c>
      <c r="C3856" s="293" t="s">
        <v>16452</v>
      </c>
      <c r="D3856" s="293" t="s">
        <v>4750</v>
      </c>
      <c r="E3856" s="293" t="s">
        <v>14158</v>
      </c>
      <c r="F3856" s="293"/>
      <c r="G3856" s="291">
        <v>60</v>
      </c>
      <c r="H3856" s="292">
        <v>0</v>
      </c>
      <c r="I3856" s="293" t="s">
        <v>4850</v>
      </c>
      <c r="J3856" s="293" t="s">
        <v>4851</v>
      </c>
      <c r="K3856" s="293" t="s">
        <v>4737</v>
      </c>
      <c r="L3856" s="293" t="s">
        <v>4840</v>
      </c>
      <c r="M3856" s="293" t="s">
        <v>4852</v>
      </c>
      <c r="N3856" s="293"/>
      <c r="O3856" s="293" t="s">
        <v>18828</v>
      </c>
      <c r="P3856" s="293" t="s">
        <v>14136</v>
      </c>
      <c r="Q3856" s="293" t="s">
        <v>8502</v>
      </c>
    </row>
    <row r="3857" spans="1:17" x14ac:dyDescent="0.25">
      <c r="A3857" s="293" t="s">
        <v>16453</v>
      </c>
      <c r="B3857" s="293" t="s">
        <v>14376</v>
      </c>
      <c r="C3857" s="293" t="s">
        <v>16454</v>
      </c>
      <c r="D3857" s="293" t="s">
        <v>4750</v>
      </c>
      <c r="E3857" s="293" t="s">
        <v>14158</v>
      </c>
      <c r="F3857" s="293"/>
      <c r="G3857" s="291">
        <v>60</v>
      </c>
      <c r="H3857" s="292">
        <v>0</v>
      </c>
      <c r="I3857" s="293" t="s">
        <v>9482</v>
      </c>
      <c r="J3857" s="293" t="s">
        <v>9483</v>
      </c>
      <c r="K3857" s="293" t="s">
        <v>4737</v>
      </c>
      <c r="L3857" s="293" t="s">
        <v>4840</v>
      </c>
      <c r="M3857" s="293" t="s">
        <v>5220</v>
      </c>
      <c r="N3857" s="293"/>
      <c r="O3857" s="293" t="s">
        <v>18828</v>
      </c>
      <c r="P3857" s="293" t="s">
        <v>14136</v>
      </c>
      <c r="Q3857" s="293" t="s">
        <v>8502</v>
      </c>
    </row>
    <row r="3858" spans="1:17" x14ac:dyDescent="0.25">
      <c r="A3858" s="293" t="s">
        <v>16455</v>
      </c>
      <c r="B3858" s="293" t="s">
        <v>14373</v>
      </c>
      <c r="C3858" s="293" t="s">
        <v>16456</v>
      </c>
      <c r="D3858" s="293" t="s">
        <v>4750</v>
      </c>
      <c r="E3858" s="293" t="s">
        <v>14158</v>
      </c>
      <c r="F3858" s="293"/>
      <c r="G3858" s="291">
        <v>60</v>
      </c>
      <c r="H3858" s="292">
        <v>0</v>
      </c>
      <c r="I3858" s="293" t="s">
        <v>4850</v>
      </c>
      <c r="J3858" s="293" t="s">
        <v>4851</v>
      </c>
      <c r="K3858" s="293" t="s">
        <v>4737</v>
      </c>
      <c r="L3858" s="293" t="s">
        <v>4840</v>
      </c>
      <c r="M3858" s="293" t="s">
        <v>5272</v>
      </c>
      <c r="N3858" s="293"/>
      <c r="O3858" s="293" t="s">
        <v>18828</v>
      </c>
      <c r="P3858" s="293" t="s">
        <v>14136</v>
      </c>
      <c r="Q3858" s="293" t="s">
        <v>8502</v>
      </c>
    </row>
    <row r="3859" spans="1:17" x14ac:dyDescent="0.25">
      <c r="A3859" s="293" t="s">
        <v>16457</v>
      </c>
      <c r="B3859" s="293" t="s">
        <v>14373</v>
      </c>
      <c r="C3859" s="293" t="s">
        <v>16458</v>
      </c>
      <c r="D3859" s="293" t="s">
        <v>4750</v>
      </c>
      <c r="E3859" s="293" t="s">
        <v>14158</v>
      </c>
      <c r="F3859" s="293"/>
      <c r="G3859" s="291">
        <v>60</v>
      </c>
      <c r="H3859" s="292">
        <v>0</v>
      </c>
      <c r="I3859" s="293" t="s">
        <v>4850</v>
      </c>
      <c r="J3859" s="293" t="s">
        <v>4851</v>
      </c>
      <c r="K3859" s="293" t="s">
        <v>4737</v>
      </c>
      <c r="L3859" s="293" t="s">
        <v>4840</v>
      </c>
      <c r="M3859" s="293" t="s">
        <v>5202</v>
      </c>
      <c r="N3859" s="293"/>
      <c r="O3859" s="293" t="s">
        <v>18828</v>
      </c>
      <c r="P3859" s="293" t="s">
        <v>14136</v>
      </c>
      <c r="Q3859" s="293" t="s">
        <v>8502</v>
      </c>
    </row>
    <row r="3860" spans="1:17" x14ac:dyDescent="0.25">
      <c r="A3860" s="293" t="s">
        <v>16459</v>
      </c>
      <c r="B3860" s="293" t="s">
        <v>14373</v>
      </c>
      <c r="C3860" s="293" t="s">
        <v>16460</v>
      </c>
      <c r="D3860" s="293" t="s">
        <v>4750</v>
      </c>
      <c r="E3860" s="293" t="s">
        <v>14158</v>
      </c>
      <c r="F3860" s="293"/>
      <c r="G3860" s="291">
        <v>60</v>
      </c>
      <c r="H3860" s="292">
        <v>0</v>
      </c>
      <c r="I3860" s="293" t="s">
        <v>4850</v>
      </c>
      <c r="J3860" s="293" t="s">
        <v>4851</v>
      </c>
      <c r="K3860" s="293" t="s">
        <v>4737</v>
      </c>
      <c r="L3860" s="293" t="s">
        <v>4840</v>
      </c>
      <c r="M3860" s="293" t="s">
        <v>5272</v>
      </c>
      <c r="N3860" s="293"/>
      <c r="O3860" s="293" t="s">
        <v>18828</v>
      </c>
      <c r="P3860" s="293" t="s">
        <v>14136</v>
      </c>
      <c r="Q3860" s="293" t="s">
        <v>8502</v>
      </c>
    </row>
    <row r="3861" spans="1:17" x14ac:dyDescent="0.25">
      <c r="A3861" s="293" t="s">
        <v>16461</v>
      </c>
      <c r="B3861" s="293" t="s">
        <v>14376</v>
      </c>
      <c r="C3861" s="293" t="s">
        <v>16462</v>
      </c>
      <c r="D3861" s="293" t="s">
        <v>4750</v>
      </c>
      <c r="E3861" s="293" t="s">
        <v>14158</v>
      </c>
      <c r="F3861" s="293"/>
      <c r="G3861" s="291">
        <v>60</v>
      </c>
      <c r="H3861" s="292">
        <v>0</v>
      </c>
      <c r="I3861" s="293" t="s">
        <v>4838</v>
      </c>
      <c r="J3861" s="293" t="s">
        <v>4839</v>
      </c>
      <c r="K3861" s="293" t="s">
        <v>4737</v>
      </c>
      <c r="L3861" s="293" t="s">
        <v>4840</v>
      </c>
      <c r="M3861" s="293" t="s">
        <v>5230</v>
      </c>
      <c r="N3861" s="293"/>
      <c r="O3861" s="293" t="s">
        <v>18828</v>
      </c>
      <c r="P3861" s="293" t="s">
        <v>14136</v>
      </c>
      <c r="Q3861" s="293" t="s">
        <v>8502</v>
      </c>
    </row>
    <row r="3862" spans="1:17" x14ac:dyDescent="0.25">
      <c r="A3862" s="293" t="s">
        <v>16463</v>
      </c>
      <c r="B3862" s="293" t="s">
        <v>14370</v>
      </c>
      <c r="C3862" s="293" t="s">
        <v>16464</v>
      </c>
      <c r="D3862" s="293"/>
      <c r="E3862" s="293" t="s">
        <v>14138</v>
      </c>
      <c r="F3862" s="293" t="s">
        <v>4750</v>
      </c>
      <c r="G3862" s="291">
        <v>60</v>
      </c>
      <c r="H3862" s="292">
        <v>0</v>
      </c>
      <c r="I3862" s="293" t="s">
        <v>4783</v>
      </c>
      <c r="J3862" s="293" t="s">
        <v>4784</v>
      </c>
      <c r="K3862" s="293" t="s">
        <v>4737</v>
      </c>
      <c r="L3862" s="293" t="s">
        <v>4738</v>
      </c>
      <c r="M3862" s="293" t="s">
        <v>4934</v>
      </c>
      <c r="N3862" s="293" t="s">
        <v>15321</v>
      </c>
      <c r="O3862" s="293" t="s">
        <v>18828</v>
      </c>
      <c r="P3862" s="293" t="s">
        <v>14136</v>
      </c>
      <c r="Q3862" s="293" t="s">
        <v>4741</v>
      </c>
    </row>
    <row r="3863" spans="1:17" x14ac:dyDescent="0.25">
      <c r="A3863" s="293" t="s">
        <v>16465</v>
      </c>
      <c r="B3863" s="293" t="s">
        <v>14370</v>
      </c>
      <c r="C3863" s="293" t="s">
        <v>16466</v>
      </c>
      <c r="D3863" s="293"/>
      <c r="E3863" s="293" t="s">
        <v>14138</v>
      </c>
      <c r="F3863" s="293" t="s">
        <v>4750</v>
      </c>
      <c r="G3863" s="291">
        <v>60</v>
      </c>
      <c r="H3863" s="292">
        <v>0</v>
      </c>
      <c r="I3863" s="293" t="s">
        <v>4816</v>
      </c>
      <c r="J3863" s="293" t="s">
        <v>4817</v>
      </c>
      <c r="K3863" s="293" t="s">
        <v>4737</v>
      </c>
      <c r="L3863" s="293" t="s">
        <v>4738</v>
      </c>
      <c r="M3863" s="293" t="s">
        <v>5095</v>
      </c>
      <c r="N3863" s="293"/>
      <c r="O3863" s="293" t="s">
        <v>18828</v>
      </c>
      <c r="P3863" s="293" t="s">
        <v>14136</v>
      </c>
      <c r="Q3863" s="293" t="s">
        <v>4741</v>
      </c>
    </row>
    <row r="3864" spans="1:17" x14ac:dyDescent="0.25">
      <c r="A3864" s="293" t="s">
        <v>16467</v>
      </c>
      <c r="B3864" s="293" t="s">
        <v>14376</v>
      </c>
      <c r="C3864" s="293" t="s">
        <v>16468</v>
      </c>
      <c r="D3864" s="293" t="s">
        <v>4750</v>
      </c>
      <c r="E3864" s="293" t="s">
        <v>14158</v>
      </c>
      <c r="F3864" s="293"/>
      <c r="G3864" s="291">
        <v>60</v>
      </c>
      <c r="H3864" s="292">
        <v>0</v>
      </c>
      <c r="I3864" s="293" t="s">
        <v>4850</v>
      </c>
      <c r="J3864" s="293" t="s">
        <v>4851</v>
      </c>
      <c r="K3864" s="293" t="s">
        <v>4737</v>
      </c>
      <c r="L3864" s="293" t="s">
        <v>4840</v>
      </c>
      <c r="M3864" s="293" t="s">
        <v>5210</v>
      </c>
      <c r="N3864" s="293"/>
      <c r="O3864" s="293" t="s">
        <v>18828</v>
      </c>
      <c r="P3864" s="293" t="s">
        <v>14136</v>
      </c>
      <c r="Q3864" s="293" t="s">
        <v>8502</v>
      </c>
    </row>
    <row r="3865" spans="1:17" x14ac:dyDescent="0.25">
      <c r="A3865" s="293" t="s">
        <v>16469</v>
      </c>
      <c r="B3865" s="293" t="s">
        <v>14373</v>
      </c>
      <c r="C3865" s="293" t="s">
        <v>16470</v>
      </c>
      <c r="D3865" s="293" t="s">
        <v>4750</v>
      </c>
      <c r="E3865" s="293" t="s">
        <v>14158</v>
      </c>
      <c r="F3865" s="293"/>
      <c r="G3865" s="291">
        <v>60</v>
      </c>
      <c r="H3865" s="292">
        <v>0</v>
      </c>
      <c r="I3865" s="293" t="s">
        <v>4850</v>
      </c>
      <c r="J3865" s="293" t="s">
        <v>4851</v>
      </c>
      <c r="K3865" s="293" t="s">
        <v>4737</v>
      </c>
      <c r="L3865" s="293" t="s">
        <v>4840</v>
      </c>
      <c r="M3865" s="293" t="s">
        <v>5202</v>
      </c>
      <c r="N3865" s="293"/>
      <c r="O3865" s="293" t="s">
        <v>18828</v>
      </c>
      <c r="P3865" s="293" t="s">
        <v>14136</v>
      </c>
      <c r="Q3865" s="293" t="s">
        <v>8502</v>
      </c>
    </row>
    <row r="3866" spans="1:17" x14ac:dyDescent="0.25">
      <c r="A3866" s="293" t="s">
        <v>16471</v>
      </c>
      <c r="B3866" s="293" t="s">
        <v>14373</v>
      </c>
      <c r="C3866" s="293" t="s">
        <v>16472</v>
      </c>
      <c r="D3866" s="293" t="s">
        <v>4750</v>
      </c>
      <c r="E3866" s="293" t="s">
        <v>14158</v>
      </c>
      <c r="F3866" s="293"/>
      <c r="G3866" s="291">
        <v>60</v>
      </c>
      <c r="H3866" s="292">
        <v>0</v>
      </c>
      <c r="I3866" s="293" t="s">
        <v>4850</v>
      </c>
      <c r="J3866" s="293" t="s">
        <v>4851</v>
      </c>
      <c r="K3866" s="293" t="s">
        <v>4737</v>
      </c>
      <c r="L3866" s="293" t="s">
        <v>4840</v>
      </c>
      <c r="M3866" s="293" t="s">
        <v>5272</v>
      </c>
      <c r="N3866" s="293"/>
      <c r="O3866" s="293" t="s">
        <v>18828</v>
      </c>
      <c r="P3866" s="293" t="s">
        <v>14136</v>
      </c>
      <c r="Q3866" s="293" t="s">
        <v>8502</v>
      </c>
    </row>
    <row r="3867" spans="1:17" x14ac:dyDescent="0.25">
      <c r="A3867" s="293" t="s">
        <v>16473</v>
      </c>
      <c r="B3867" s="293" t="s">
        <v>14376</v>
      </c>
      <c r="C3867" s="293" t="s">
        <v>16474</v>
      </c>
      <c r="D3867" s="293" t="s">
        <v>4750</v>
      </c>
      <c r="E3867" s="293" t="s">
        <v>14158</v>
      </c>
      <c r="F3867" s="293"/>
      <c r="G3867" s="291">
        <v>60</v>
      </c>
      <c r="H3867" s="292">
        <v>0</v>
      </c>
      <c r="I3867" s="293" t="s">
        <v>4838</v>
      </c>
      <c r="J3867" s="293" t="s">
        <v>4839</v>
      </c>
      <c r="K3867" s="293" t="s">
        <v>4737</v>
      </c>
      <c r="L3867" s="293" t="s">
        <v>4840</v>
      </c>
      <c r="M3867" s="293" t="s">
        <v>5230</v>
      </c>
      <c r="N3867" s="293"/>
      <c r="O3867" s="293" t="s">
        <v>18828</v>
      </c>
      <c r="P3867" s="293" t="s">
        <v>14136</v>
      </c>
      <c r="Q3867" s="293" t="s">
        <v>8502</v>
      </c>
    </row>
    <row r="3868" spans="1:17" x14ac:dyDescent="0.25">
      <c r="A3868" s="293" t="s">
        <v>16475</v>
      </c>
      <c r="B3868" s="293" t="s">
        <v>14370</v>
      </c>
      <c r="C3868" s="293" t="s">
        <v>16476</v>
      </c>
      <c r="D3868" s="293"/>
      <c r="E3868" s="293" t="s">
        <v>14138</v>
      </c>
      <c r="F3868" s="293" t="s">
        <v>4750</v>
      </c>
      <c r="G3868" s="291">
        <v>60</v>
      </c>
      <c r="H3868" s="292">
        <v>0</v>
      </c>
      <c r="I3868" s="293" t="s">
        <v>4816</v>
      </c>
      <c r="J3868" s="293" t="s">
        <v>4817</v>
      </c>
      <c r="K3868" s="293" t="s">
        <v>4737</v>
      </c>
      <c r="L3868" s="293" t="s">
        <v>4738</v>
      </c>
      <c r="M3868" s="293" t="s">
        <v>4818</v>
      </c>
      <c r="N3868" s="293"/>
      <c r="O3868" s="293" t="s">
        <v>18828</v>
      </c>
      <c r="P3868" s="293" t="s">
        <v>14136</v>
      </c>
      <c r="Q3868" s="293" t="s">
        <v>4741</v>
      </c>
    </row>
    <row r="3869" spans="1:17" x14ac:dyDescent="0.25">
      <c r="A3869" s="293" t="s">
        <v>16477</v>
      </c>
      <c r="B3869" s="293" t="s">
        <v>14370</v>
      </c>
      <c r="C3869" s="293" t="s">
        <v>16478</v>
      </c>
      <c r="D3869" s="293"/>
      <c r="E3869" s="293" t="s">
        <v>14138</v>
      </c>
      <c r="F3869" s="293" t="s">
        <v>4750</v>
      </c>
      <c r="G3869" s="291">
        <v>60</v>
      </c>
      <c r="H3869" s="292">
        <v>0</v>
      </c>
      <c r="I3869" s="293" t="s">
        <v>4783</v>
      </c>
      <c r="J3869" s="293" t="s">
        <v>4784</v>
      </c>
      <c r="K3869" s="293" t="s">
        <v>4737</v>
      </c>
      <c r="L3869" s="293" t="s">
        <v>4738</v>
      </c>
      <c r="M3869" s="293" t="s">
        <v>4934</v>
      </c>
      <c r="N3869" s="293" t="s">
        <v>13890</v>
      </c>
      <c r="O3869" s="293" t="s">
        <v>18828</v>
      </c>
      <c r="P3869" s="293" t="s">
        <v>14136</v>
      </c>
      <c r="Q3869" s="293" t="s">
        <v>4741</v>
      </c>
    </row>
    <row r="3870" spans="1:17" x14ac:dyDescent="0.25">
      <c r="A3870" s="293" t="s">
        <v>16479</v>
      </c>
      <c r="B3870" s="293" t="s">
        <v>14930</v>
      </c>
      <c r="C3870" s="293" t="s">
        <v>16480</v>
      </c>
      <c r="D3870" s="293"/>
      <c r="E3870" s="293" t="s">
        <v>14138</v>
      </c>
      <c r="F3870" s="293" t="s">
        <v>4750</v>
      </c>
      <c r="G3870" s="291">
        <v>60</v>
      </c>
      <c r="H3870" s="292">
        <v>0</v>
      </c>
      <c r="I3870" s="293" t="s">
        <v>4755</v>
      </c>
      <c r="J3870" s="293" t="s">
        <v>4756</v>
      </c>
      <c r="K3870" s="293" t="s">
        <v>4737</v>
      </c>
      <c r="L3870" s="293" t="s">
        <v>4738</v>
      </c>
      <c r="M3870" s="293" t="s">
        <v>4934</v>
      </c>
      <c r="N3870" s="293" t="s">
        <v>7306</v>
      </c>
      <c r="O3870" s="293" t="s">
        <v>18828</v>
      </c>
      <c r="P3870" s="293" t="s">
        <v>14136</v>
      </c>
      <c r="Q3870" s="293" t="s">
        <v>4741</v>
      </c>
    </row>
    <row r="3871" spans="1:17" x14ac:dyDescent="0.25">
      <c r="A3871" s="293" t="s">
        <v>16481</v>
      </c>
      <c r="B3871" s="293" t="s">
        <v>14370</v>
      </c>
      <c r="C3871" s="293" t="s">
        <v>16482</v>
      </c>
      <c r="D3871" s="293"/>
      <c r="E3871" s="293" t="s">
        <v>14138</v>
      </c>
      <c r="F3871" s="293" t="s">
        <v>4750</v>
      </c>
      <c r="G3871" s="291">
        <v>60</v>
      </c>
      <c r="H3871" s="292">
        <v>0</v>
      </c>
      <c r="I3871" s="293" t="s">
        <v>4788</v>
      </c>
      <c r="J3871" s="293" t="s">
        <v>4789</v>
      </c>
      <c r="K3871" s="293" t="s">
        <v>4737</v>
      </c>
      <c r="L3871" s="293" t="s">
        <v>4738</v>
      </c>
      <c r="M3871" s="293" t="s">
        <v>4830</v>
      </c>
      <c r="N3871" s="293"/>
      <c r="O3871" s="293" t="s">
        <v>18828</v>
      </c>
      <c r="P3871" s="293" t="s">
        <v>14136</v>
      </c>
      <c r="Q3871" s="293" t="s">
        <v>4741</v>
      </c>
    </row>
    <row r="3872" spans="1:17" x14ac:dyDescent="0.25">
      <c r="A3872" s="293" t="s">
        <v>16483</v>
      </c>
      <c r="B3872" s="293" t="s">
        <v>14373</v>
      </c>
      <c r="C3872" s="293" t="s">
        <v>16484</v>
      </c>
      <c r="D3872" s="293" t="s">
        <v>4750</v>
      </c>
      <c r="E3872" s="293" t="s">
        <v>14158</v>
      </c>
      <c r="F3872" s="293"/>
      <c r="G3872" s="291">
        <v>60</v>
      </c>
      <c r="H3872" s="292">
        <v>0</v>
      </c>
      <c r="I3872" s="293" t="s">
        <v>4850</v>
      </c>
      <c r="J3872" s="293" t="s">
        <v>4851</v>
      </c>
      <c r="K3872" s="293" t="s">
        <v>4737</v>
      </c>
      <c r="L3872" s="293" t="s">
        <v>4840</v>
      </c>
      <c r="M3872" s="293" t="s">
        <v>5202</v>
      </c>
      <c r="N3872" s="293"/>
      <c r="O3872" s="293" t="s">
        <v>18828</v>
      </c>
      <c r="P3872" s="293" t="s">
        <v>14136</v>
      </c>
      <c r="Q3872" s="293" t="s">
        <v>8502</v>
      </c>
    </row>
    <row r="3873" spans="1:17" x14ac:dyDescent="0.25">
      <c r="A3873" s="293" t="s">
        <v>16485</v>
      </c>
      <c r="B3873" s="293" t="s">
        <v>14376</v>
      </c>
      <c r="C3873" s="293" t="s">
        <v>16486</v>
      </c>
      <c r="D3873" s="293" t="s">
        <v>4750</v>
      </c>
      <c r="E3873" s="293" t="s">
        <v>14158</v>
      </c>
      <c r="F3873" s="293"/>
      <c r="G3873" s="291">
        <v>60</v>
      </c>
      <c r="H3873" s="292">
        <v>0</v>
      </c>
      <c r="I3873" s="293" t="s">
        <v>4838</v>
      </c>
      <c r="J3873" s="293" t="s">
        <v>4839</v>
      </c>
      <c r="K3873" s="293" t="s">
        <v>4737</v>
      </c>
      <c r="L3873" s="293" t="s">
        <v>4840</v>
      </c>
      <c r="M3873" s="293" t="s">
        <v>5291</v>
      </c>
      <c r="N3873" s="293"/>
      <c r="O3873" s="293" t="s">
        <v>18828</v>
      </c>
      <c r="P3873" s="293" t="s">
        <v>14136</v>
      </c>
      <c r="Q3873" s="293" t="s">
        <v>8502</v>
      </c>
    </row>
    <row r="3874" spans="1:17" x14ac:dyDescent="0.25">
      <c r="A3874" s="293" t="s">
        <v>16487</v>
      </c>
      <c r="B3874" s="293" t="s">
        <v>14376</v>
      </c>
      <c r="C3874" s="293" t="s">
        <v>16488</v>
      </c>
      <c r="D3874" s="293" t="s">
        <v>4750</v>
      </c>
      <c r="E3874" s="293" t="s">
        <v>14158</v>
      </c>
      <c r="F3874" s="293"/>
      <c r="G3874" s="291">
        <v>60</v>
      </c>
      <c r="H3874" s="292">
        <v>0</v>
      </c>
      <c r="I3874" s="293" t="s">
        <v>9482</v>
      </c>
      <c r="J3874" s="293" t="s">
        <v>9483</v>
      </c>
      <c r="K3874" s="293" t="s">
        <v>4737</v>
      </c>
      <c r="L3874" s="293" t="s">
        <v>4840</v>
      </c>
      <c r="M3874" s="293" t="s">
        <v>5310</v>
      </c>
      <c r="N3874" s="293"/>
      <c r="O3874" s="293" t="s">
        <v>18828</v>
      </c>
      <c r="P3874" s="293" t="s">
        <v>14136</v>
      </c>
      <c r="Q3874" s="293" t="s">
        <v>8502</v>
      </c>
    </row>
    <row r="3875" spans="1:17" x14ac:dyDescent="0.25">
      <c r="A3875" s="293" t="s">
        <v>16489</v>
      </c>
      <c r="B3875" s="293" t="s">
        <v>14370</v>
      </c>
      <c r="C3875" s="293" t="s">
        <v>16490</v>
      </c>
      <c r="D3875" s="293"/>
      <c r="E3875" s="293" t="s">
        <v>14138</v>
      </c>
      <c r="F3875" s="293" t="s">
        <v>4750</v>
      </c>
      <c r="G3875" s="291">
        <v>60</v>
      </c>
      <c r="H3875" s="292">
        <v>0</v>
      </c>
      <c r="I3875" s="293" t="s">
        <v>4788</v>
      </c>
      <c r="J3875" s="293" t="s">
        <v>4789</v>
      </c>
      <c r="K3875" s="293" t="s">
        <v>4737</v>
      </c>
      <c r="L3875" s="293" t="s">
        <v>4738</v>
      </c>
      <c r="M3875" s="293" t="s">
        <v>4830</v>
      </c>
      <c r="N3875" s="293"/>
      <c r="O3875" s="293" t="s">
        <v>18828</v>
      </c>
      <c r="P3875" s="293" t="s">
        <v>14136</v>
      </c>
      <c r="Q3875" s="293" t="s">
        <v>4741</v>
      </c>
    </row>
    <row r="3876" spans="1:17" x14ac:dyDescent="0.25">
      <c r="A3876" s="293" t="s">
        <v>16491</v>
      </c>
      <c r="B3876" s="293" t="s">
        <v>14370</v>
      </c>
      <c r="C3876" s="293" t="s">
        <v>16492</v>
      </c>
      <c r="D3876" s="293"/>
      <c r="E3876" s="293" t="s">
        <v>14138</v>
      </c>
      <c r="F3876" s="293" t="s">
        <v>4750</v>
      </c>
      <c r="G3876" s="291">
        <v>60</v>
      </c>
      <c r="H3876" s="292">
        <v>0</v>
      </c>
      <c r="I3876" s="293" t="s">
        <v>4746</v>
      </c>
      <c r="J3876" s="293" t="s">
        <v>4747</v>
      </c>
      <c r="K3876" s="293" t="s">
        <v>4737</v>
      </c>
      <c r="L3876" s="293" t="s">
        <v>4738</v>
      </c>
      <c r="M3876" s="293" t="s">
        <v>4793</v>
      </c>
      <c r="N3876" s="293"/>
      <c r="O3876" s="293" t="s">
        <v>18828</v>
      </c>
      <c r="P3876" s="293" t="s">
        <v>14136</v>
      </c>
      <c r="Q3876" s="293" t="s">
        <v>4741</v>
      </c>
    </row>
    <row r="3877" spans="1:17" x14ac:dyDescent="0.25">
      <c r="A3877" s="293" t="s">
        <v>16493</v>
      </c>
      <c r="B3877" s="293" t="s">
        <v>14361</v>
      </c>
      <c r="C3877" s="293" t="s">
        <v>16494</v>
      </c>
      <c r="D3877" s="293"/>
      <c r="E3877" s="293" t="s">
        <v>14138</v>
      </c>
      <c r="F3877" s="293" t="s">
        <v>4750</v>
      </c>
      <c r="G3877" s="291">
        <v>60</v>
      </c>
      <c r="H3877" s="292">
        <v>0</v>
      </c>
      <c r="I3877" s="293" t="s">
        <v>4816</v>
      </c>
      <c r="J3877" s="293" t="s">
        <v>4817</v>
      </c>
      <c r="K3877" s="293" t="s">
        <v>4737</v>
      </c>
      <c r="L3877" s="293" t="s">
        <v>4738</v>
      </c>
      <c r="M3877" s="293" t="s">
        <v>6572</v>
      </c>
      <c r="N3877" s="293"/>
      <c r="O3877" s="293" t="s">
        <v>18828</v>
      </c>
      <c r="P3877" s="293" t="s">
        <v>14136</v>
      </c>
      <c r="Q3877" s="293" t="s">
        <v>4741</v>
      </c>
    </row>
    <row r="3878" spans="1:17" x14ac:dyDescent="0.25">
      <c r="A3878" s="293" t="s">
        <v>16495</v>
      </c>
      <c r="B3878" s="293" t="s">
        <v>14361</v>
      </c>
      <c r="C3878" s="293" t="s">
        <v>16496</v>
      </c>
      <c r="D3878" s="293"/>
      <c r="E3878" s="293" t="s">
        <v>14138</v>
      </c>
      <c r="F3878" s="293" t="s">
        <v>4750</v>
      </c>
      <c r="G3878" s="291">
        <v>60</v>
      </c>
      <c r="H3878" s="292">
        <v>0</v>
      </c>
      <c r="I3878" s="293" t="s">
        <v>4816</v>
      </c>
      <c r="J3878" s="293" t="s">
        <v>4817</v>
      </c>
      <c r="K3878" s="293" t="s">
        <v>4737</v>
      </c>
      <c r="L3878" s="293" t="s">
        <v>4738</v>
      </c>
      <c r="M3878" s="293" t="s">
        <v>6572</v>
      </c>
      <c r="N3878" s="293"/>
      <c r="O3878" s="293" t="s">
        <v>18828</v>
      </c>
      <c r="P3878" s="293" t="s">
        <v>14136</v>
      </c>
      <c r="Q3878" s="293" t="s">
        <v>4741</v>
      </c>
    </row>
    <row r="3879" spans="1:17" x14ac:dyDescent="0.25">
      <c r="A3879" s="293" t="s">
        <v>16497</v>
      </c>
      <c r="B3879" s="293" t="s">
        <v>14376</v>
      </c>
      <c r="C3879" s="293" t="s">
        <v>16498</v>
      </c>
      <c r="D3879" s="293" t="s">
        <v>4750</v>
      </c>
      <c r="E3879" s="293" t="s">
        <v>14158</v>
      </c>
      <c r="F3879" s="293"/>
      <c r="G3879" s="291">
        <v>60</v>
      </c>
      <c r="H3879" s="292">
        <v>0</v>
      </c>
      <c r="I3879" s="293" t="s">
        <v>9482</v>
      </c>
      <c r="J3879" s="293" t="s">
        <v>9483</v>
      </c>
      <c r="K3879" s="293" t="s">
        <v>4737</v>
      </c>
      <c r="L3879" s="293" t="s">
        <v>4840</v>
      </c>
      <c r="M3879" s="293" t="s">
        <v>5310</v>
      </c>
      <c r="N3879" s="293"/>
      <c r="O3879" s="293" t="s">
        <v>18828</v>
      </c>
      <c r="P3879" s="293" t="s">
        <v>14136</v>
      </c>
      <c r="Q3879" s="293" t="s">
        <v>8502</v>
      </c>
    </row>
    <row r="3880" spans="1:17" x14ac:dyDescent="0.25">
      <c r="A3880" s="293" t="s">
        <v>16499</v>
      </c>
      <c r="B3880" s="293" t="s">
        <v>14376</v>
      </c>
      <c r="C3880" s="293" t="s">
        <v>16500</v>
      </c>
      <c r="D3880" s="293" t="s">
        <v>4750</v>
      </c>
      <c r="E3880" s="293" t="s">
        <v>14158</v>
      </c>
      <c r="F3880" s="293"/>
      <c r="G3880" s="291">
        <v>60</v>
      </c>
      <c r="H3880" s="292">
        <v>0</v>
      </c>
      <c r="I3880" s="293" t="s">
        <v>9482</v>
      </c>
      <c r="J3880" s="293" t="s">
        <v>9483</v>
      </c>
      <c r="K3880" s="293" t="s">
        <v>4737</v>
      </c>
      <c r="L3880" s="293" t="s">
        <v>4840</v>
      </c>
      <c r="M3880" s="293" t="s">
        <v>4999</v>
      </c>
      <c r="N3880" s="293"/>
      <c r="O3880" s="293" t="s">
        <v>18828</v>
      </c>
      <c r="P3880" s="293" t="s">
        <v>14136</v>
      </c>
      <c r="Q3880" s="293" t="s">
        <v>8502</v>
      </c>
    </row>
    <row r="3881" spans="1:17" x14ac:dyDescent="0.25">
      <c r="A3881" s="293" t="s">
        <v>16501</v>
      </c>
      <c r="B3881" s="293" t="s">
        <v>14370</v>
      </c>
      <c r="C3881" s="293" t="s">
        <v>16502</v>
      </c>
      <c r="D3881" s="293"/>
      <c r="E3881" s="293" t="s">
        <v>14138</v>
      </c>
      <c r="F3881" s="293" t="s">
        <v>4750</v>
      </c>
      <c r="G3881" s="291">
        <v>60</v>
      </c>
      <c r="H3881" s="292">
        <v>0</v>
      </c>
      <c r="I3881" s="293" t="s">
        <v>4788</v>
      </c>
      <c r="J3881" s="293" t="s">
        <v>4789</v>
      </c>
      <c r="K3881" s="293" t="s">
        <v>4737</v>
      </c>
      <c r="L3881" s="293" t="s">
        <v>4738</v>
      </c>
      <c r="M3881" s="293" t="s">
        <v>6447</v>
      </c>
      <c r="N3881" s="293"/>
      <c r="O3881" s="293" t="s">
        <v>18828</v>
      </c>
      <c r="P3881" s="293" t="s">
        <v>14136</v>
      </c>
      <c r="Q3881" s="293" t="s">
        <v>4741</v>
      </c>
    </row>
    <row r="3882" spans="1:17" x14ac:dyDescent="0.25">
      <c r="A3882" s="293" t="s">
        <v>16503</v>
      </c>
      <c r="B3882" s="293" t="s">
        <v>14370</v>
      </c>
      <c r="C3882" s="293" t="s">
        <v>16504</v>
      </c>
      <c r="D3882" s="293"/>
      <c r="E3882" s="293" t="s">
        <v>14138</v>
      </c>
      <c r="F3882" s="293" t="s">
        <v>4750</v>
      </c>
      <c r="G3882" s="291">
        <v>60</v>
      </c>
      <c r="H3882" s="292">
        <v>0</v>
      </c>
      <c r="I3882" s="293" t="s">
        <v>4816</v>
      </c>
      <c r="J3882" s="293" t="s">
        <v>4817</v>
      </c>
      <c r="K3882" s="293" t="s">
        <v>4737</v>
      </c>
      <c r="L3882" s="293" t="s">
        <v>4738</v>
      </c>
      <c r="M3882" s="293" t="s">
        <v>4818</v>
      </c>
      <c r="N3882" s="293"/>
      <c r="O3882" s="293" t="s">
        <v>18828</v>
      </c>
      <c r="P3882" s="293" t="s">
        <v>14136</v>
      </c>
      <c r="Q3882" s="293" t="s">
        <v>4741</v>
      </c>
    </row>
    <row r="3883" spans="1:17" x14ac:dyDescent="0.25">
      <c r="A3883" s="293" t="s">
        <v>16505</v>
      </c>
      <c r="B3883" s="293" t="s">
        <v>14370</v>
      </c>
      <c r="C3883" s="293" t="s">
        <v>16506</v>
      </c>
      <c r="D3883" s="293"/>
      <c r="E3883" s="293" t="s">
        <v>14138</v>
      </c>
      <c r="F3883" s="293" t="s">
        <v>4750</v>
      </c>
      <c r="G3883" s="291">
        <v>60</v>
      </c>
      <c r="H3883" s="292">
        <v>0</v>
      </c>
      <c r="I3883" s="293" t="s">
        <v>4788</v>
      </c>
      <c r="J3883" s="293" t="s">
        <v>4789</v>
      </c>
      <c r="K3883" s="293" t="s">
        <v>4737</v>
      </c>
      <c r="L3883" s="293" t="s">
        <v>4738</v>
      </c>
      <c r="M3883" s="293" t="s">
        <v>4945</v>
      </c>
      <c r="N3883" s="293"/>
      <c r="O3883" s="293" t="s">
        <v>18828</v>
      </c>
      <c r="P3883" s="293" t="s">
        <v>14136</v>
      </c>
      <c r="Q3883" s="293" t="s">
        <v>4741</v>
      </c>
    </row>
    <row r="3884" spans="1:17" x14ac:dyDescent="0.25">
      <c r="A3884" s="293" t="s">
        <v>16507</v>
      </c>
      <c r="B3884" s="293" t="s">
        <v>14370</v>
      </c>
      <c r="C3884" s="293" t="s">
        <v>16508</v>
      </c>
      <c r="D3884" s="293"/>
      <c r="E3884" s="293" t="s">
        <v>14138</v>
      </c>
      <c r="F3884" s="293" t="s">
        <v>4750</v>
      </c>
      <c r="G3884" s="291">
        <v>60</v>
      </c>
      <c r="H3884" s="292">
        <v>0</v>
      </c>
      <c r="I3884" s="293" t="s">
        <v>4788</v>
      </c>
      <c r="J3884" s="293" t="s">
        <v>4789</v>
      </c>
      <c r="K3884" s="293" t="s">
        <v>4737</v>
      </c>
      <c r="L3884" s="293" t="s">
        <v>4738</v>
      </c>
      <c r="M3884" s="293" t="s">
        <v>4790</v>
      </c>
      <c r="N3884" s="293"/>
      <c r="O3884" s="293" t="s">
        <v>18828</v>
      </c>
      <c r="P3884" s="293" t="s">
        <v>14136</v>
      </c>
      <c r="Q3884" s="293" t="s">
        <v>4741</v>
      </c>
    </row>
    <row r="3885" spans="1:17" x14ac:dyDescent="0.25">
      <c r="A3885" s="293" t="s">
        <v>16509</v>
      </c>
      <c r="B3885" s="293" t="s">
        <v>14376</v>
      </c>
      <c r="C3885" s="293" t="s">
        <v>16510</v>
      </c>
      <c r="D3885" s="293" t="s">
        <v>4750</v>
      </c>
      <c r="E3885" s="293" t="s">
        <v>14158</v>
      </c>
      <c r="F3885" s="293"/>
      <c r="G3885" s="291">
        <v>60</v>
      </c>
      <c r="H3885" s="292">
        <v>0</v>
      </c>
      <c r="I3885" s="293" t="s">
        <v>4838</v>
      </c>
      <c r="J3885" s="293" t="s">
        <v>4839</v>
      </c>
      <c r="K3885" s="293" t="s">
        <v>4737</v>
      </c>
      <c r="L3885" s="293" t="s">
        <v>4840</v>
      </c>
      <c r="M3885" s="293" t="s">
        <v>5291</v>
      </c>
      <c r="N3885" s="293"/>
      <c r="O3885" s="293" t="s">
        <v>18828</v>
      </c>
      <c r="P3885" s="293" t="s">
        <v>14136</v>
      </c>
      <c r="Q3885" s="293" t="s">
        <v>8502</v>
      </c>
    </row>
    <row r="3886" spans="1:17" x14ac:dyDescent="0.25">
      <c r="A3886" s="293" t="s">
        <v>16511</v>
      </c>
      <c r="B3886" s="293" t="s">
        <v>14373</v>
      </c>
      <c r="C3886" s="293" t="s">
        <v>16512</v>
      </c>
      <c r="D3886" s="293" t="s">
        <v>4750</v>
      </c>
      <c r="E3886" s="293" t="s">
        <v>14158</v>
      </c>
      <c r="F3886" s="293"/>
      <c r="G3886" s="291">
        <v>60</v>
      </c>
      <c r="H3886" s="292">
        <v>0</v>
      </c>
      <c r="I3886" s="293" t="s">
        <v>4850</v>
      </c>
      <c r="J3886" s="293" t="s">
        <v>4851</v>
      </c>
      <c r="K3886" s="293" t="s">
        <v>4737</v>
      </c>
      <c r="L3886" s="293" t="s">
        <v>4840</v>
      </c>
      <c r="M3886" s="293" t="s">
        <v>5202</v>
      </c>
      <c r="N3886" s="293"/>
      <c r="O3886" s="293" t="s">
        <v>18828</v>
      </c>
      <c r="P3886" s="293" t="s">
        <v>14136</v>
      </c>
      <c r="Q3886" s="293" t="s">
        <v>8502</v>
      </c>
    </row>
    <row r="3887" spans="1:17" x14ac:dyDescent="0.25">
      <c r="A3887" s="293" t="s">
        <v>16513</v>
      </c>
      <c r="B3887" s="293" t="s">
        <v>14376</v>
      </c>
      <c r="C3887" s="293" t="s">
        <v>16514</v>
      </c>
      <c r="D3887" s="293" t="s">
        <v>4750</v>
      </c>
      <c r="E3887" s="293" t="s">
        <v>14158</v>
      </c>
      <c r="F3887" s="293"/>
      <c r="G3887" s="291">
        <v>60</v>
      </c>
      <c r="H3887" s="292">
        <v>0</v>
      </c>
      <c r="I3887" s="293" t="s">
        <v>4850</v>
      </c>
      <c r="J3887" s="293" t="s">
        <v>4851</v>
      </c>
      <c r="K3887" s="293" t="s">
        <v>4737</v>
      </c>
      <c r="L3887" s="293" t="s">
        <v>4840</v>
      </c>
      <c r="M3887" s="293" t="s">
        <v>5210</v>
      </c>
      <c r="N3887" s="293"/>
      <c r="O3887" s="293" t="s">
        <v>18828</v>
      </c>
      <c r="P3887" s="293" t="s">
        <v>14136</v>
      </c>
      <c r="Q3887" s="293" t="s">
        <v>8502</v>
      </c>
    </row>
    <row r="3888" spans="1:17" x14ac:dyDescent="0.25">
      <c r="A3888" s="293" t="s">
        <v>16515</v>
      </c>
      <c r="B3888" s="293" t="s">
        <v>14930</v>
      </c>
      <c r="C3888" s="293" t="s">
        <v>16516</v>
      </c>
      <c r="D3888" s="293"/>
      <c r="E3888" s="293" t="s">
        <v>14138</v>
      </c>
      <c r="F3888" s="293" t="s">
        <v>4750</v>
      </c>
      <c r="G3888" s="291">
        <v>60</v>
      </c>
      <c r="H3888" s="292">
        <v>0</v>
      </c>
      <c r="I3888" s="293" t="s">
        <v>4746</v>
      </c>
      <c r="J3888" s="293" t="s">
        <v>4747</v>
      </c>
      <c r="K3888" s="293" t="s">
        <v>4737</v>
      </c>
      <c r="L3888" s="293" t="s">
        <v>4738</v>
      </c>
      <c r="M3888" s="293" t="s">
        <v>6404</v>
      </c>
      <c r="N3888" s="293"/>
      <c r="O3888" s="293" t="s">
        <v>18828</v>
      </c>
      <c r="P3888" s="293" t="s">
        <v>14136</v>
      </c>
      <c r="Q3888" s="293" t="s">
        <v>4741</v>
      </c>
    </row>
    <row r="3889" spans="1:17" x14ac:dyDescent="0.25">
      <c r="A3889" s="293" t="s">
        <v>16517</v>
      </c>
      <c r="B3889" s="293" t="s">
        <v>14930</v>
      </c>
      <c r="C3889" s="293" t="s">
        <v>16518</v>
      </c>
      <c r="D3889" s="293"/>
      <c r="E3889" s="293" t="s">
        <v>14138</v>
      </c>
      <c r="F3889" s="293" t="s">
        <v>4750</v>
      </c>
      <c r="G3889" s="291">
        <v>60</v>
      </c>
      <c r="H3889" s="292">
        <v>0</v>
      </c>
      <c r="I3889" s="293" t="s">
        <v>4755</v>
      </c>
      <c r="J3889" s="293" t="s">
        <v>4756</v>
      </c>
      <c r="K3889" s="293" t="s">
        <v>4737</v>
      </c>
      <c r="L3889" s="293" t="s">
        <v>4738</v>
      </c>
      <c r="M3889" s="293" t="s">
        <v>4934</v>
      </c>
      <c r="N3889" s="293" t="s">
        <v>7306</v>
      </c>
      <c r="O3889" s="293" t="s">
        <v>18828</v>
      </c>
      <c r="P3889" s="293" t="s">
        <v>14136</v>
      </c>
      <c r="Q3889" s="293" t="s">
        <v>4741</v>
      </c>
    </row>
    <row r="3890" spans="1:17" x14ac:dyDescent="0.25">
      <c r="A3890" s="293" t="s">
        <v>16519</v>
      </c>
      <c r="B3890" s="293" t="s">
        <v>14370</v>
      </c>
      <c r="C3890" s="293" t="s">
        <v>16520</v>
      </c>
      <c r="D3890" s="293"/>
      <c r="E3890" s="293" t="s">
        <v>14138</v>
      </c>
      <c r="F3890" s="293" t="s">
        <v>4750</v>
      </c>
      <c r="G3890" s="291">
        <v>60</v>
      </c>
      <c r="H3890" s="292">
        <v>0</v>
      </c>
      <c r="I3890" s="293" t="s">
        <v>4788</v>
      </c>
      <c r="J3890" s="293" t="s">
        <v>4789</v>
      </c>
      <c r="K3890" s="293" t="s">
        <v>4737</v>
      </c>
      <c r="L3890" s="293" t="s">
        <v>4738</v>
      </c>
      <c r="M3890" s="293" t="s">
        <v>4790</v>
      </c>
      <c r="N3890" s="293"/>
      <c r="O3890" s="293" t="s">
        <v>18828</v>
      </c>
      <c r="P3890" s="293" t="s">
        <v>14136</v>
      </c>
      <c r="Q3890" s="293" t="s">
        <v>4741</v>
      </c>
    </row>
    <row r="3891" spans="1:17" x14ac:dyDescent="0.25">
      <c r="A3891" s="293" t="s">
        <v>16521</v>
      </c>
      <c r="B3891" s="293" t="s">
        <v>16522</v>
      </c>
      <c r="C3891" s="293" t="s">
        <v>16523</v>
      </c>
      <c r="D3891" s="293"/>
      <c r="E3891" s="293" t="s">
        <v>14368</v>
      </c>
      <c r="F3891" s="293"/>
      <c r="G3891" s="291">
        <v>60</v>
      </c>
      <c r="H3891" s="292">
        <v>0</v>
      </c>
      <c r="I3891" s="293" t="s">
        <v>4783</v>
      </c>
      <c r="J3891" s="293" t="s">
        <v>4784</v>
      </c>
      <c r="K3891" s="293" t="s">
        <v>4737</v>
      </c>
      <c r="L3891" s="293" t="s">
        <v>5047</v>
      </c>
      <c r="M3891" s="293" t="s">
        <v>4806</v>
      </c>
      <c r="N3891" s="293"/>
      <c r="O3891" s="293" t="s">
        <v>18828</v>
      </c>
      <c r="P3891" s="293" t="s">
        <v>14136</v>
      </c>
      <c r="Q3891" s="293" t="s">
        <v>4741</v>
      </c>
    </row>
    <row r="3892" spans="1:17" x14ac:dyDescent="0.25">
      <c r="A3892" s="293" t="s">
        <v>16524</v>
      </c>
      <c r="B3892" s="293" t="s">
        <v>14370</v>
      </c>
      <c r="C3892" s="293" t="s">
        <v>16525</v>
      </c>
      <c r="D3892" s="293"/>
      <c r="E3892" s="293" t="s">
        <v>14138</v>
      </c>
      <c r="F3892" s="293" t="s">
        <v>4750</v>
      </c>
      <c r="G3892" s="291">
        <v>60</v>
      </c>
      <c r="H3892" s="292">
        <v>0</v>
      </c>
      <c r="I3892" s="293" t="s">
        <v>4755</v>
      </c>
      <c r="J3892" s="293" t="s">
        <v>4756</v>
      </c>
      <c r="K3892" s="293" t="s">
        <v>4737</v>
      </c>
      <c r="L3892" s="293" t="s">
        <v>4738</v>
      </c>
      <c r="M3892" s="293" t="s">
        <v>4865</v>
      </c>
      <c r="N3892" s="293"/>
      <c r="O3892" s="293" t="s">
        <v>18828</v>
      </c>
      <c r="P3892" s="293" t="s">
        <v>14136</v>
      </c>
      <c r="Q3892" s="293" t="s">
        <v>4741</v>
      </c>
    </row>
    <row r="3893" spans="1:17" x14ac:dyDescent="0.25">
      <c r="A3893" s="293" t="s">
        <v>16526</v>
      </c>
      <c r="B3893" s="293" t="s">
        <v>16527</v>
      </c>
      <c r="C3893" s="293" t="s">
        <v>16528</v>
      </c>
      <c r="D3893" s="293"/>
      <c r="E3893" s="293" t="s">
        <v>14368</v>
      </c>
      <c r="F3893" s="293"/>
      <c r="G3893" s="291">
        <v>60</v>
      </c>
      <c r="H3893" s="292">
        <v>0</v>
      </c>
      <c r="I3893" s="293" t="s">
        <v>4783</v>
      </c>
      <c r="J3893" s="293" t="s">
        <v>4784</v>
      </c>
      <c r="K3893" s="293" t="s">
        <v>4737</v>
      </c>
      <c r="L3893" s="293" t="s">
        <v>4805</v>
      </c>
      <c r="M3893" s="293" t="s">
        <v>4806</v>
      </c>
      <c r="N3893" s="293"/>
      <c r="O3893" s="293" t="s">
        <v>18828</v>
      </c>
      <c r="P3893" s="293" t="s">
        <v>14136</v>
      </c>
      <c r="Q3893" s="293" t="s">
        <v>4741</v>
      </c>
    </row>
    <row r="3894" spans="1:17" x14ac:dyDescent="0.25">
      <c r="A3894" s="293" t="s">
        <v>16529</v>
      </c>
      <c r="B3894" s="293" t="s">
        <v>14396</v>
      </c>
      <c r="C3894" s="293" t="s">
        <v>16530</v>
      </c>
      <c r="D3894" s="293"/>
      <c r="E3894" s="293" t="s">
        <v>14138</v>
      </c>
      <c r="F3894" s="293" t="s">
        <v>4750</v>
      </c>
      <c r="G3894" s="291">
        <v>60</v>
      </c>
      <c r="H3894" s="292">
        <v>0</v>
      </c>
      <c r="I3894" s="293" t="s">
        <v>4816</v>
      </c>
      <c r="J3894" s="293" t="s">
        <v>4817</v>
      </c>
      <c r="K3894" s="293" t="s">
        <v>4737</v>
      </c>
      <c r="L3894" s="293" t="s">
        <v>4738</v>
      </c>
      <c r="M3894" s="293" t="s">
        <v>4739</v>
      </c>
      <c r="N3894" s="293"/>
      <c r="O3894" s="293" t="s">
        <v>18828</v>
      </c>
      <c r="P3894" s="293" t="s">
        <v>14136</v>
      </c>
      <c r="Q3894" s="293" t="s">
        <v>4741</v>
      </c>
    </row>
    <row r="3895" spans="1:17" x14ac:dyDescent="0.25">
      <c r="A3895" s="293" t="s">
        <v>16531</v>
      </c>
      <c r="B3895" s="293" t="s">
        <v>14396</v>
      </c>
      <c r="C3895" s="293" t="s">
        <v>16532</v>
      </c>
      <c r="D3895" s="293"/>
      <c r="E3895" s="293" t="s">
        <v>14138</v>
      </c>
      <c r="F3895" s="293" t="s">
        <v>4750</v>
      </c>
      <c r="G3895" s="291">
        <v>60</v>
      </c>
      <c r="H3895" s="292">
        <v>0</v>
      </c>
      <c r="I3895" s="293" t="s">
        <v>4939</v>
      </c>
      <c r="J3895" s="293" t="s">
        <v>4940</v>
      </c>
      <c r="K3895" s="293" t="s">
        <v>4737</v>
      </c>
      <c r="L3895" s="293" t="s">
        <v>4738</v>
      </c>
      <c r="M3895" s="293" t="s">
        <v>4739</v>
      </c>
      <c r="N3895" s="293"/>
      <c r="O3895" s="293" t="s">
        <v>18828</v>
      </c>
      <c r="P3895" s="293" t="s">
        <v>14136</v>
      </c>
      <c r="Q3895" s="293" t="s">
        <v>4741</v>
      </c>
    </row>
    <row r="3896" spans="1:17" x14ac:dyDescent="0.25">
      <c r="A3896" s="293" t="s">
        <v>16533</v>
      </c>
      <c r="B3896" s="293" t="s">
        <v>14370</v>
      </c>
      <c r="C3896" s="293" t="s">
        <v>16534</v>
      </c>
      <c r="D3896" s="293"/>
      <c r="E3896" s="293" t="s">
        <v>14138</v>
      </c>
      <c r="F3896" s="293" t="s">
        <v>4750</v>
      </c>
      <c r="G3896" s="291">
        <v>60</v>
      </c>
      <c r="H3896" s="292">
        <v>0</v>
      </c>
      <c r="I3896" s="293" t="s">
        <v>4755</v>
      </c>
      <c r="J3896" s="293" t="s">
        <v>4756</v>
      </c>
      <c r="K3896" s="293" t="s">
        <v>4737</v>
      </c>
      <c r="L3896" s="293" t="s">
        <v>4738</v>
      </c>
      <c r="M3896" s="293" t="s">
        <v>4916</v>
      </c>
      <c r="N3896" s="293" t="s">
        <v>16535</v>
      </c>
      <c r="O3896" s="293" t="s">
        <v>18828</v>
      </c>
      <c r="P3896" s="293" t="s">
        <v>14136</v>
      </c>
      <c r="Q3896" s="293" t="s">
        <v>4741</v>
      </c>
    </row>
    <row r="3897" spans="1:17" x14ac:dyDescent="0.25">
      <c r="A3897" s="293" t="s">
        <v>16536</v>
      </c>
      <c r="B3897" s="293" t="s">
        <v>14370</v>
      </c>
      <c r="C3897" s="293" t="s">
        <v>16537</v>
      </c>
      <c r="D3897" s="293"/>
      <c r="E3897" s="293" t="s">
        <v>14138</v>
      </c>
      <c r="F3897" s="293" t="s">
        <v>4750</v>
      </c>
      <c r="G3897" s="291">
        <v>60</v>
      </c>
      <c r="H3897" s="292">
        <v>0</v>
      </c>
      <c r="I3897" s="293" t="s">
        <v>4783</v>
      </c>
      <c r="J3897" s="293" t="s">
        <v>4784</v>
      </c>
      <c r="K3897" s="293" t="s">
        <v>4737</v>
      </c>
      <c r="L3897" s="293" t="s">
        <v>4738</v>
      </c>
      <c r="M3897" s="293" t="s">
        <v>4785</v>
      </c>
      <c r="N3897" s="293"/>
      <c r="O3897" s="293" t="s">
        <v>18828</v>
      </c>
      <c r="P3897" s="293" t="s">
        <v>14136</v>
      </c>
      <c r="Q3897" s="293" t="s">
        <v>4741</v>
      </c>
    </row>
    <row r="3898" spans="1:17" x14ac:dyDescent="0.25">
      <c r="A3898" s="293" t="s">
        <v>16538</v>
      </c>
      <c r="B3898" s="293" t="s">
        <v>14370</v>
      </c>
      <c r="C3898" s="293" t="s">
        <v>16539</v>
      </c>
      <c r="D3898" s="293"/>
      <c r="E3898" s="293" t="s">
        <v>14138</v>
      </c>
      <c r="F3898" s="293" t="s">
        <v>4750</v>
      </c>
      <c r="G3898" s="291">
        <v>60</v>
      </c>
      <c r="H3898" s="292">
        <v>0</v>
      </c>
      <c r="I3898" s="293" t="s">
        <v>4788</v>
      </c>
      <c r="J3898" s="293" t="s">
        <v>4789</v>
      </c>
      <c r="K3898" s="293" t="s">
        <v>4737</v>
      </c>
      <c r="L3898" s="293" t="s">
        <v>4738</v>
      </c>
      <c r="M3898" s="293" t="s">
        <v>4880</v>
      </c>
      <c r="N3898" s="293"/>
      <c r="O3898" s="293" t="s">
        <v>18828</v>
      </c>
      <c r="P3898" s="293" t="s">
        <v>14136</v>
      </c>
      <c r="Q3898" s="293" t="s">
        <v>4741</v>
      </c>
    </row>
    <row r="3899" spans="1:17" x14ac:dyDescent="0.25">
      <c r="A3899" s="293" t="s">
        <v>16540</v>
      </c>
      <c r="B3899" s="293" t="s">
        <v>14930</v>
      </c>
      <c r="C3899" s="293" t="s">
        <v>16541</v>
      </c>
      <c r="D3899" s="293"/>
      <c r="E3899" s="293" t="s">
        <v>14138</v>
      </c>
      <c r="F3899" s="293" t="s">
        <v>4750</v>
      </c>
      <c r="G3899" s="291">
        <v>60</v>
      </c>
      <c r="H3899" s="292">
        <v>0</v>
      </c>
      <c r="I3899" s="293" t="s">
        <v>4755</v>
      </c>
      <c r="J3899" s="293" t="s">
        <v>4756</v>
      </c>
      <c r="K3899" s="293" t="s">
        <v>4737</v>
      </c>
      <c r="L3899" s="293" t="s">
        <v>4738</v>
      </c>
      <c r="M3899" s="293" t="s">
        <v>4934</v>
      </c>
      <c r="N3899" s="293" t="s">
        <v>9722</v>
      </c>
      <c r="O3899" s="293" t="s">
        <v>18828</v>
      </c>
      <c r="P3899" s="293" t="s">
        <v>14136</v>
      </c>
      <c r="Q3899" s="293" t="s">
        <v>4741</v>
      </c>
    </row>
    <row r="3900" spans="1:17" x14ac:dyDescent="0.25">
      <c r="A3900" s="293" t="s">
        <v>16542</v>
      </c>
      <c r="B3900" s="293" t="s">
        <v>14370</v>
      </c>
      <c r="C3900" s="293" t="s">
        <v>16543</v>
      </c>
      <c r="D3900" s="293"/>
      <c r="E3900" s="293" t="s">
        <v>14138</v>
      </c>
      <c r="F3900" s="293" t="s">
        <v>4750</v>
      </c>
      <c r="G3900" s="291">
        <v>60</v>
      </c>
      <c r="H3900" s="292">
        <v>0</v>
      </c>
      <c r="I3900" s="293" t="s">
        <v>4816</v>
      </c>
      <c r="J3900" s="293" t="s">
        <v>4817</v>
      </c>
      <c r="K3900" s="293" t="s">
        <v>4737</v>
      </c>
      <c r="L3900" s="293" t="s">
        <v>4738</v>
      </c>
      <c r="M3900" s="293" t="s">
        <v>4818</v>
      </c>
      <c r="N3900" s="293"/>
      <c r="O3900" s="293" t="s">
        <v>18828</v>
      </c>
      <c r="P3900" s="293" t="s">
        <v>14136</v>
      </c>
      <c r="Q3900" s="293" t="s">
        <v>4741</v>
      </c>
    </row>
    <row r="3901" spans="1:17" x14ac:dyDescent="0.25">
      <c r="A3901" s="293" t="s">
        <v>16544</v>
      </c>
      <c r="B3901" s="293" t="s">
        <v>14376</v>
      </c>
      <c r="C3901" s="293" t="s">
        <v>16545</v>
      </c>
      <c r="D3901" s="293" t="s">
        <v>4750</v>
      </c>
      <c r="E3901" s="293" t="s">
        <v>14158</v>
      </c>
      <c r="F3901" s="293"/>
      <c r="G3901" s="291">
        <v>60</v>
      </c>
      <c r="H3901" s="292">
        <v>0</v>
      </c>
      <c r="I3901" s="293" t="s">
        <v>9482</v>
      </c>
      <c r="J3901" s="293" t="s">
        <v>9483</v>
      </c>
      <c r="K3901" s="293" t="s">
        <v>4737</v>
      </c>
      <c r="L3901" s="293" t="s">
        <v>4840</v>
      </c>
      <c r="M3901" s="293" t="s">
        <v>6026</v>
      </c>
      <c r="N3901" s="293"/>
      <c r="O3901" s="293" t="s">
        <v>18828</v>
      </c>
      <c r="P3901" s="293" t="s">
        <v>14136</v>
      </c>
      <c r="Q3901" s="293" t="s">
        <v>8502</v>
      </c>
    </row>
    <row r="3902" spans="1:17" x14ac:dyDescent="0.25">
      <c r="A3902" s="293" t="s">
        <v>16546</v>
      </c>
      <c r="B3902" s="293" t="s">
        <v>14376</v>
      </c>
      <c r="C3902" s="293" t="s">
        <v>16547</v>
      </c>
      <c r="D3902" s="293" t="s">
        <v>4750</v>
      </c>
      <c r="E3902" s="293" t="s">
        <v>14158</v>
      </c>
      <c r="F3902" s="293"/>
      <c r="G3902" s="291">
        <v>60</v>
      </c>
      <c r="H3902" s="292">
        <v>0</v>
      </c>
      <c r="I3902" s="293" t="s">
        <v>4838</v>
      </c>
      <c r="J3902" s="293" t="s">
        <v>4839</v>
      </c>
      <c r="K3902" s="293" t="s">
        <v>4737</v>
      </c>
      <c r="L3902" s="293" t="s">
        <v>4840</v>
      </c>
      <c r="M3902" s="293" t="s">
        <v>5161</v>
      </c>
      <c r="N3902" s="293"/>
      <c r="O3902" s="293" t="s">
        <v>18828</v>
      </c>
      <c r="P3902" s="293" t="s">
        <v>14136</v>
      </c>
      <c r="Q3902" s="293" t="s">
        <v>8502</v>
      </c>
    </row>
    <row r="3903" spans="1:17" x14ac:dyDescent="0.25">
      <c r="A3903" s="293" t="s">
        <v>16548</v>
      </c>
      <c r="B3903" s="293" t="s">
        <v>14376</v>
      </c>
      <c r="C3903" s="293" t="s">
        <v>16549</v>
      </c>
      <c r="D3903" s="293" t="s">
        <v>4750</v>
      </c>
      <c r="E3903" s="293" t="s">
        <v>14158</v>
      </c>
      <c r="F3903" s="293"/>
      <c r="G3903" s="291">
        <v>60</v>
      </c>
      <c r="H3903" s="292">
        <v>0</v>
      </c>
      <c r="I3903" s="293" t="s">
        <v>4838</v>
      </c>
      <c r="J3903" s="293" t="s">
        <v>4839</v>
      </c>
      <c r="K3903" s="293" t="s">
        <v>4737</v>
      </c>
      <c r="L3903" s="293" t="s">
        <v>4840</v>
      </c>
      <c r="M3903" s="293" t="s">
        <v>5166</v>
      </c>
      <c r="N3903" s="293"/>
      <c r="O3903" s="293" t="s">
        <v>18828</v>
      </c>
      <c r="P3903" s="293" t="s">
        <v>14136</v>
      </c>
      <c r="Q3903" s="293" t="s">
        <v>8502</v>
      </c>
    </row>
    <row r="3904" spans="1:17" x14ac:dyDescent="0.25">
      <c r="A3904" s="293" t="s">
        <v>16550</v>
      </c>
      <c r="B3904" s="293" t="s">
        <v>14370</v>
      </c>
      <c r="C3904" s="293" t="s">
        <v>16551</v>
      </c>
      <c r="D3904" s="293"/>
      <c r="E3904" s="293" t="s">
        <v>14138</v>
      </c>
      <c r="F3904" s="293" t="s">
        <v>4750</v>
      </c>
      <c r="G3904" s="291">
        <v>60</v>
      </c>
      <c r="H3904" s="292">
        <v>0</v>
      </c>
      <c r="I3904" s="293" t="s">
        <v>4816</v>
      </c>
      <c r="J3904" s="293" t="s">
        <v>4817</v>
      </c>
      <c r="K3904" s="293" t="s">
        <v>4737</v>
      </c>
      <c r="L3904" s="293" t="s">
        <v>4738</v>
      </c>
      <c r="M3904" s="293" t="s">
        <v>5121</v>
      </c>
      <c r="N3904" s="293"/>
      <c r="O3904" s="293" t="s">
        <v>18828</v>
      </c>
      <c r="P3904" s="293" t="s">
        <v>14136</v>
      </c>
      <c r="Q3904" s="293" t="s">
        <v>4741</v>
      </c>
    </row>
    <row r="3905" spans="1:17" x14ac:dyDescent="0.25">
      <c r="A3905" s="293" t="s">
        <v>16552</v>
      </c>
      <c r="B3905" s="293" t="s">
        <v>14370</v>
      </c>
      <c r="C3905" s="293" t="s">
        <v>16553</v>
      </c>
      <c r="D3905" s="293"/>
      <c r="E3905" s="293" t="s">
        <v>14138</v>
      </c>
      <c r="F3905" s="293" t="s">
        <v>4750</v>
      </c>
      <c r="G3905" s="291">
        <v>60</v>
      </c>
      <c r="H3905" s="292">
        <v>0</v>
      </c>
      <c r="I3905" s="293" t="s">
        <v>4816</v>
      </c>
      <c r="J3905" s="293" t="s">
        <v>4817</v>
      </c>
      <c r="K3905" s="293" t="s">
        <v>4737</v>
      </c>
      <c r="L3905" s="293" t="s">
        <v>4738</v>
      </c>
      <c r="M3905" s="293" t="s">
        <v>5121</v>
      </c>
      <c r="N3905" s="293"/>
      <c r="O3905" s="293" t="s">
        <v>18828</v>
      </c>
      <c r="P3905" s="293" t="s">
        <v>14136</v>
      </c>
      <c r="Q3905" s="293" t="s">
        <v>4741</v>
      </c>
    </row>
    <row r="3906" spans="1:17" x14ac:dyDescent="0.25">
      <c r="A3906" s="293" t="s">
        <v>16554</v>
      </c>
      <c r="B3906" s="293" t="s">
        <v>14376</v>
      </c>
      <c r="C3906" s="293" t="s">
        <v>16555</v>
      </c>
      <c r="D3906" s="293" t="s">
        <v>4750</v>
      </c>
      <c r="E3906" s="293" t="s">
        <v>14158</v>
      </c>
      <c r="F3906" s="293"/>
      <c r="G3906" s="291">
        <v>60</v>
      </c>
      <c r="H3906" s="292">
        <v>0</v>
      </c>
      <c r="I3906" s="293" t="s">
        <v>9482</v>
      </c>
      <c r="J3906" s="293" t="s">
        <v>9483</v>
      </c>
      <c r="K3906" s="293" t="s">
        <v>4737</v>
      </c>
      <c r="L3906" s="293" t="s">
        <v>4840</v>
      </c>
      <c r="M3906" s="293" t="s">
        <v>5220</v>
      </c>
      <c r="N3906" s="293"/>
      <c r="O3906" s="293" t="s">
        <v>18828</v>
      </c>
      <c r="P3906" s="293" t="s">
        <v>14136</v>
      </c>
      <c r="Q3906" s="293" t="s">
        <v>8502</v>
      </c>
    </row>
    <row r="3907" spans="1:17" x14ac:dyDescent="0.25">
      <c r="A3907" s="293" t="s">
        <v>16556</v>
      </c>
      <c r="B3907" s="293" t="s">
        <v>14376</v>
      </c>
      <c r="C3907" s="293" t="s">
        <v>16557</v>
      </c>
      <c r="D3907" s="293" t="s">
        <v>4750</v>
      </c>
      <c r="E3907" s="293" t="s">
        <v>14158</v>
      </c>
      <c r="F3907" s="293"/>
      <c r="G3907" s="291">
        <v>60</v>
      </c>
      <c r="H3907" s="292">
        <v>0</v>
      </c>
      <c r="I3907" s="293" t="s">
        <v>4850</v>
      </c>
      <c r="J3907" s="293" t="s">
        <v>4851</v>
      </c>
      <c r="K3907" s="293" t="s">
        <v>4737</v>
      </c>
      <c r="L3907" s="293" t="s">
        <v>4840</v>
      </c>
      <c r="M3907" s="293" t="s">
        <v>5210</v>
      </c>
      <c r="N3907" s="293"/>
      <c r="O3907" s="293" t="s">
        <v>18828</v>
      </c>
      <c r="P3907" s="293" t="s">
        <v>14136</v>
      </c>
      <c r="Q3907" s="293" t="s">
        <v>8502</v>
      </c>
    </row>
    <row r="3908" spans="1:17" x14ac:dyDescent="0.25">
      <c r="A3908" s="293" t="s">
        <v>16558</v>
      </c>
      <c r="B3908" s="293" t="s">
        <v>14370</v>
      </c>
      <c r="C3908" s="293" t="s">
        <v>16559</v>
      </c>
      <c r="D3908" s="293"/>
      <c r="E3908" s="293" t="s">
        <v>14138</v>
      </c>
      <c r="F3908" s="293" t="s">
        <v>4750</v>
      </c>
      <c r="G3908" s="291">
        <v>60</v>
      </c>
      <c r="H3908" s="292">
        <v>0</v>
      </c>
      <c r="I3908" s="293" t="s">
        <v>4783</v>
      </c>
      <c r="J3908" s="293" t="s">
        <v>4784</v>
      </c>
      <c r="K3908" s="293" t="s">
        <v>4737</v>
      </c>
      <c r="L3908" s="293" t="s">
        <v>4738</v>
      </c>
      <c r="M3908" s="293" t="s">
        <v>4934</v>
      </c>
      <c r="N3908" s="293" t="s">
        <v>7362</v>
      </c>
      <c r="O3908" s="293" t="s">
        <v>18828</v>
      </c>
      <c r="P3908" s="293" t="s">
        <v>14136</v>
      </c>
      <c r="Q3908" s="293" t="s">
        <v>4741</v>
      </c>
    </row>
    <row r="3909" spans="1:17" x14ac:dyDescent="0.25">
      <c r="A3909" s="293" t="s">
        <v>16560</v>
      </c>
      <c r="B3909" s="293" t="s">
        <v>14376</v>
      </c>
      <c r="C3909" s="293" t="s">
        <v>16561</v>
      </c>
      <c r="D3909" s="293" t="s">
        <v>4750</v>
      </c>
      <c r="E3909" s="293" t="s">
        <v>14158</v>
      </c>
      <c r="F3909" s="293"/>
      <c r="G3909" s="291">
        <v>60</v>
      </c>
      <c r="H3909" s="292">
        <v>0</v>
      </c>
      <c r="I3909" s="293" t="s">
        <v>4838</v>
      </c>
      <c r="J3909" s="293" t="s">
        <v>4839</v>
      </c>
      <c r="K3909" s="293" t="s">
        <v>4737</v>
      </c>
      <c r="L3909" s="293" t="s">
        <v>4840</v>
      </c>
      <c r="M3909" s="293" t="s">
        <v>4909</v>
      </c>
      <c r="N3909" s="293"/>
      <c r="O3909" s="293" t="s">
        <v>18828</v>
      </c>
      <c r="P3909" s="293" t="s">
        <v>14136</v>
      </c>
      <c r="Q3909" s="293" t="s">
        <v>8502</v>
      </c>
    </row>
    <row r="3910" spans="1:17" x14ac:dyDescent="0.25">
      <c r="A3910" s="293" t="s">
        <v>16562</v>
      </c>
      <c r="B3910" s="293" t="s">
        <v>14376</v>
      </c>
      <c r="C3910" s="293" t="s">
        <v>16563</v>
      </c>
      <c r="D3910" s="293" t="s">
        <v>4750</v>
      </c>
      <c r="E3910" s="293" t="s">
        <v>14158</v>
      </c>
      <c r="F3910" s="293"/>
      <c r="G3910" s="291">
        <v>60</v>
      </c>
      <c r="H3910" s="292">
        <v>0</v>
      </c>
      <c r="I3910" s="293" t="s">
        <v>4838</v>
      </c>
      <c r="J3910" s="293" t="s">
        <v>4839</v>
      </c>
      <c r="K3910" s="293" t="s">
        <v>4737</v>
      </c>
      <c r="L3910" s="293" t="s">
        <v>4840</v>
      </c>
      <c r="M3910" s="293" t="s">
        <v>5230</v>
      </c>
      <c r="N3910" s="293"/>
      <c r="O3910" s="293" t="s">
        <v>18828</v>
      </c>
      <c r="P3910" s="293" t="s">
        <v>14136</v>
      </c>
      <c r="Q3910" s="293" t="s">
        <v>8502</v>
      </c>
    </row>
    <row r="3911" spans="1:17" x14ac:dyDescent="0.25">
      <c r="A3911" s="293" t="s">
        <v>16564</v>
      </c>
      <c r="B3911" s="293" t="s">
        <v>14370</v>
      </c>
      <c r="C3911" s="293" t="s">
        <v>16565</v>
      </c>
      <c r="D3911" s="293"/>
      <c r="E3911" s="293" t="s">
        <v>14138</v>
      </c>
      <c r="F3911" s="293" t="s">
        <v>4750</v>
      </c>
      <c r="G3911" s="291">
        <v>60</v>
      </c>
      <c r="H3911" s="292">
        <v>0</v>
      </c>
      <c r="I3911" s="293" t="s">
        <v>4939</v>
      </c>
      <c r="J3911" s="293" t="s">
        <v>4940</v>
      </c>
      <c r="K3911" s="293" t="s">
        <v>4737</v>
      </c>
      <c r="L3911" s="293" t="s">
        <v>4738</v>
      </c>
      <c r="M3911" s="293" t="s">
        <v>5121</v>
      </c>
      <c r="N3911" s="293"/>
      <c r="O3911" s="293" t="s">
        <v>18828</v>
      </c>
      <c r="P3911" s="293" t="s">
        <v>14136</v>
      </c>
      <c r="Q3911" s="293" t="s">
        <v>4741</v>
      </c>
    </row>
    <row r="3912" spans="1:17" x14ac:dyDescent="0.25">
      <c r="A3912" s="293" t="s">
        <v>16566</v>
      </c>
      <c r="B3912" s="293" t="s">
        <v>14370</v>
      </c>
      <c r="C3912" s="293" t="s">
        <v>16567</v>
      </c>
      <c r="D3912" s="293"/>
      <c r="E3912" s="293" t="s">
        <v>14138</v>
      </c>
      <c r="F3912" s="293" t="s">
        <v>4750</v>
      </c>
      <c r="G3912" s="291">
        <v>60</v>
      </c>
      <c r="H3912" s="292">
        <v>0</v>
      </c>
      <c r="I3912" s="293" t="s">
        <v>4755</v>
      </c>
      <c r="J3912" s="293" t="s">
        <v>4756</v>
      </c>
      <c r="K3912" s="293" t="s">
        <v>4737</v>
      </c>
      <c r="L3912" s="293" t="s">
        <v>4738</v>
      </c>
      <c r="M3912" s="293" t="s">
        <v>4916</v>
      </c>
      <c r="N3912" s="293" t="s">
        <v>7236</v>
      </c>
      <c r="O3912" s="293" t="s">
        <v>18828</v>
      </c>
      <c r="P3912" s="293" t="s">
        <v>14136</v>
      </c>
      <c r="Q3912" s="293" t="s">
        <v>4741</v>
      </c>
    </row>
    <row r="3913" spans="1:17" x14ac:dyDescent="0.25">
      <c r="A3913" s="293" t="s">
        <v>16568</v>
      </c>
      <c r="B3913" s="293" t="s">
        <v>14370</v>
      </c>
      <c r="C3913" s="293" t="s">
        <v>16569</v>
      </c>
      <c r="D3913" s="293"/>
      <c r="E3913" s="293" t="s">
        <v>14138</v>
      </c>
      <c r="F3913" s="293" t="s">
        <v>4750</v>
      </c>
      <c r="G3913" s="291">
        <v>60</v>
      </c>
      <c r="H3913" s="292">
        <v>0</v>
      </c>
      <c r="I3913" s="293" t="s">
        <v>4788</v>
      </c>
      <c r="J3913" s="293" t="s">
        <v>4789</v>
      </c>
      <c r="K3913" s="293" t="s">
        <v>4737</v>
      </c>
      <c r="L3913" s="293" t="s">
        <v>4738</v>
      </c>
      <c r="M3913" s="293" t="s">
        <v>6447</v>
      </c>
      <c r="N3913" s="293"/>
      <c r="O3913" s="293" t="s">
        <v>18828</v>
      </c>
      <c r="P3913" s="293" t="s">
        <v>14136</v>
      </c>
      <c r="Q3913" s="293" t="s">
        <v>4741</v>
      </c>
    </row>
    <row r="3914" spans="1:17" x14ac:dyDescent="0.25">
      <c r="A3914" s="293" t="s">
        <v>16570</v>
      </c>
      <c r="B3914" s="293" t="s">
        <v>14376</v>
      </c>
      <c r="C3914" s="293" t="s">
        <v>16571</v>
      </c>
      <c r="D3914" s="293" t="s">
        <v>4750</v>
      </c>
      <c r="E3914" s="293" t="s">
        <v>14158</v>
      </c>
      <c r="F3914" s="293"/>
      <c r="G3914" s="291">
        <v>60</v>
      </c>
      <c r="H3914" s="292">
        <v>0</v>
      </c>
      <c r="I3914" s="293" t="s">
        <v>4838</v>
      </c>
      <c r="J3914" s="293" t="s">
        <v>4839</v>
      </c>
      <c r="K3914" s="293" t="s">
        <v>4737</v>
      </c>
      <c r="L3914" s="293" t="s">
        <v>4840</v>
      </c>
      <c r="M3914" s="293" t="s">
        <v>5291</v>
      </c>
      <c r="N3914" s="293"/>
      <c r="O3914" s="293" t="s">
        <v>18828</v>
      </c>
      <c r="P3914" s="293" t="s">
        <v>14136</v>
      </c>
      <c r="Q3914" s="293" t="s">
        <v>8502</v>
      </c>
    </row>
    <row r="3915" spans="1:17" x14ac:dyDescent="0.25">
      <c r="A3915" s="293" t="s">
        <v>16572</v>
      </c>
      <c r="B3915" s="293" t="s">
        <v>14376</v>
      </c>
      <c r="C3915" s="293" t="s">
        <v>16573</v>
      </c>
      <c r="D3915" s="293" t="s">
        <v>4750</v>
      </c>
      <c r="E3915" s="293" t="s">
        <v>14158</v>
      </c>
      <c r="F3915" s="293"/>
      <c r="G3915" s="291">
        <v>60</v>
      </c>
      <c r="H3915" s="292">
        <v>0</v>
      </c>
      <c r="I3915" s="293" t="s">
        <v>4838</v>
      </c>
      <c r="J3915" s="293" t="s">
        <v>4839</v>
      </c>
      <c r="K3915" s="293" t="s">
        <v>4737</v>
      </c>
      <c r="L3915" s="293" t="s">
        <v>4840</v>
      </c>
      <c r="M3915" s="293" t="s">
        <v>5230</v>
      </c>
      <c r="N3915" s="293"/>
      <c r="O3915" s="293" t="s">
        <v>18828</v>
      </c>
      <c r="P3915" s="293" t="s">
        <v>14136</v>
      </c>
      <c r="Q3915" s="293" t="s">
        <v>8502</v>
      </c>
    </row>
    <row r="3916" spans="1:17" x14ac:dyDescent="0.25">
      <c r="A3916" s="293" t="s">
        <v>16574</v>
      </c>
      <c r="B3916" s="293" t="s">
        <v>14370</v>
      </c>
      <c r="C3916" s="293" t="s">
        <v>16575</v>
      </c>
      <c r="D3916" s="293"/>
      <c r="E3916" s="293" t="s">
        <v>14138</v>
      </c>
      <c r="F3916" s="293" t="s">
        <v>4750</v>
      </c>
      <c r="G3916" s="291">
        <v>60</v>
      </c>
      <c r="H3916" s="292">
        <v>0</v>
      </c>
      <c r="I3916" s="293" t="s">
        <v>4788</v>
      </c>
      <c r="J3916" s="293" t="s">
        <v>4789</v>
      </c>
      <c r="K3916" s="293" t="s">
        <v>4737</v>
      </c>
      <c r="L3916" s="293" t="s">
        <v>4738</v>
      </c>
      <c r="M3916" s="293" t="s">
        <v>6447</v>
      </c>
      <c r="N3916" s="293"/>
      <c r="O3916" s="293" t="s">
        <v>18828</v>
      </c>
      <c r="P3916" s="293" t="s">
        <v>14136</v>
      </c>
      <c r="Q3916" s="293" t="s">
        <v>4741</v>
      </c>
    </row>
    <row r="3917" spans="1:17" x14ac:dyDescent="0.25">
      <c r="A3917" s="293" t="s">
        <v>16576</v>
      </c>
      <c r="B3917" s="293" t="s">
        <v>14376</v>
      </c>
      <c r="C3917" s="293" t="s">
        <v>16577</v>
      </c>
      <c r="D3917" s="293" t="s">
        <v>4750</v>
      </c>
      <c r="E3917" s="293" t="s">
        <v>14158</v>
      </c>
      <c r="F3917" s="293"/>
      <c r="G3917" s="291">
        <v>60</v>
      </c>
      <c r="H3917" s="292">
        <v>0</v>
      </c>
      <c r="I3917" s="293" t="s">
        <v>4850</v>
      </c>
      <c r="J3917" s="293" t="s">
        <v>4851</v>
      </c>
      <c r="K3917" s="293" t="s">
        <v>4737</v>
      </c>
      <c r="L3917" s="293" t="s">
        <v>4840</v>
      </c>
      <c r="M3917" s="293" t="s">
        <v>5210</v>
      </c>
      <c r="N3917" s="293"/>
      <c r="O3917" s="293" t="s">
        <v>18828</v>
      </c>
      <c r="P3917" s="293" t="s">
        <v>14136</v>
      </c>
      <c r="Q3917" s="293" t="s">
        <v>8502</v>
      </c>
    </row>
    <row r="3918" spans="1:17" x14ac:dyDescent="0.25">
      <c r="A3918" s="293" t="s">
        <v>16578</v>
      </c>
      <c r="B3918" s="293" t="s">
        <v>14373</v>
      </c>
      <c r="C3918" s="293" t="s">
        <v>16579</v>
      </c>
      <c r="D3918" s="293" t="s">
        <v>4750</v>
      </c>
      <c r="E3918" s="293" t="s">
        <v>14158</v>
      </c>
      <c r="F3918" s="293"/>
      <c r="G3918" s="291">
        <v>60</v>
      </c>
      <c r="H3918" s="292">
        <v>0</v>
      </c>
      <c r="I3918" s="293" t="s">
        <v>4850</v>
      </c>
      <c r="J3918" s="293" t="s">
        <v>4851</v>
      </c>
      <c r="K3918" s="293" t="s">
        <v>4737</v>
      </c>
      <c r="L3918" s="293" t="s">
        <v>4840</v>
      </c>
      <c r="M3918" s="293" t="s">
        <v>5272</v>
      </c>
      <c r="N3918" s="293"/>
      <c r="O3918" s="293" t="s">
        <v>18828</v>
      </c>
      <c r="P3918" s="293" t="s">
        <v>14136</v>
      </c>
      <c r="Q3918" s="293" t="s">
        <v>8502</v>
      </c>
    </row>
    <row r="3919" spans="1:17" x14ac:dyDescent="0.25">
      <c r="A3919" s="293" t="s">
        <v>16580</v>
      </c>
      <c r="B3919" s="293" t="s">
        <v>14376</v>
      </c>
      <c r="C3919" s="293" t="s">
        <v>16581</v>
      </c>
      <c r="D3919" s="293" t="s">
        <v>4750</v>
      </c>
      <c r="E3919" s="293" t="s">
        <v>14158</v>
      </c>
      <c r="F3919" s="293"/>
      <c r="G3919" s="291">
        <v>60</v>
      </c>
      <c r="H3919" s="292">
        <v>0</v>
      </c>
      <c r="I3919" s="293" t="s">
        <v>4838</v>
      </c>
      <c r="J3919" s="293" t="s">
        <v>4839</v>
      </c>
      <c r="K3919" s="293" t="s">
        <v>4737</v>
      </c>
      <c r="L3919" s="293" t="s">
        <v>4840</v>
      </c>
      <c r="M3919" s="293" t="s">
        <v>4909</v>
      </c>
      <c r="N3919" s="293"/>
      <c r="O3919" s="293" t="s">
        <v>18828</v>
      </c>
      <c r="P3919" s="293" t="s">
        <v>14136</v>
      </c>
      <c r="Q3919" s="293" t="s">
        <v>8502</v>
      </c>
    </row>
    <row r="3920" spans="1:17" x14ac:dyDescent="0.25">
      <c r="A3920" s="293" t="s">
        <v>16582</v>
      </c>
      <c r="B3920" s="293" t="s">
        <v>14373</v>
      </c>
      <c r="C3920" s="293" t="s">
        <v>16583</v>
      </c>
      <c r="D3920" s="293" t="s">
        <v>4750</v>
      </c>
      <c r="E3920" s="293" t="s">
        <v>14158</v>
      </c>
      <c r="F3920" s="293"/>
      <c r="G3920" s="291">
        <v>60</v>
      </c>
      <c r="H3920" s="292">
        <v>0</v>
      </c>
      <c r="I3920" s="293" t="s">
        <v>4850</v>
      </c>
      <c r="J3920" s="293" t="s">
        <v>4851</v>
      </c>
      <c r="K3920" s="293" t="s">
        <v>4737</v>
      </c>
      <c r="L3920" s="293" t="s">
        <v>4840</v>
      </c>
      <c r="M3920" s="293" t="s">
        <v>5202</v>
      </c>
      <c r="N3920" s="293"/>
      <c r="O3920" s="293" t="s">
        <v>18828</v>
      </c>
      <c r="P3920" s="293" t="s">
        <v>14136</v>
      </c>
      <c r="Q3920" s="293" t="s">
        <v>8502</v>
      </c>
    </row>
    <row r="3921" spans="1:17" x14ac:dyDescent="0.25">
      <c r="A3921" s="293" t="s">
        <v>16584</v>
      </c>
      <c r="B3921" s="293" t="s">
        <v>14376</v>
      </c>
      <c r="C3921" s="293" t="s">
        <v>16585</v>
      </c>
      <c r="D3921" s="293" t="s">
        <v>4750</v>
      </c>
      <c r="E3921" s="293" t="s">
        <v>14158</v>
      </c>
      <c r="F3921" s="293"/>
      <c r="G3921" s="291">
        <v>60</v>
      </c>
      <c r="H3921" s="292">
        <v>0</v>
      </c>
      <c r="I3921" s="293" t="s">
        <v>4838</v>
      </c>
      <c r="J3921" s="293" t="s">
        <v>4839</v>
      </c>
      <c r="K3921" s="293" t="s">
        <v>4737</v>
      </c>
      <c r="L3921" s="293" t="s">
        <v>4840</v>
      </c>
      <c r="M3921" s="293" t="s">
        <v>4909</v>
      </c>
      <c r="N3921" s="293"/>
      <c r="O3921" s="293" t="s">
        <v>18828</v>
      </c>
      <c r="P3921" s="293" t="s">
        <v>14136</v>
      </c>
      <c r="Q3921" s="293" t="s">
        <v>8502</v>
      </c>
    </row>
    <row r="3922" spans="1:17" x14ac:dyDescent="0.25">
      <c r="A3922" s="293" t="s">
        <v>16586</v>
      </c>
      <c r="B3922" s="293" t="s">
        <v>14370</v>
      </c>
      <c r="C3922" s="293" t="s">
        <v>16587</v>
      </c>
      <c r="D3922" s="293"/>
      <c r="E3922" s="293" t="s">
        <v>14138</v>
      </c>
      <c r="F3922" s="293" t="s">
        <v>4750</v>
      </c>
      <c r="G3922" s="291">
        <v>60</v>
      </c>
      <c r="H3922" s="292">
        <v>0</v>
      </c>
      <c r="I3922" s="293" t="s">
        <v>4746</v>
      </c>
      <c r="J3922" s="293" t="s">
        <v>4747</v>
      </c>
      <c r="K3922" s="293" t="s">
        <v>4737</v>
      </c>
      <c r="L3922" s="293" t="s">
        <v>4738</v>
      </c>
      <c r="M3922" s="293" t="s">
        <v>4793</v>
      </c>
      <c r="N3922" s="293"/>
      <c r="O3922" s="293" t="s">
        <v>18828</v>
      </c>
      <c r="P3922" s="293" t="s">
        <v>14136</v>
      </c>
      <c r="Q3922" s="293" t="s">
        <v>4741</v>
      </c>
    </row>
    <row r="3923" spans="1:17" x14ac:dyDescent="0.25">
      <c r="A3923" s="293" t="s">
        <v>16588</v>
      </c>
      <c r="B3923" s="293" t="s">
        <v>14370</v>
      </c>
      <c r="C3923" s="293" t="s">
        <v>16589</v>
      </c>
      <c r="D3923" s="293"/>
      <c r="E3923" s="293" t="s">
        <v>14138</v>
      </c>
      <c r="F3923" s="293" t="s">
        <v>4750</v>
      </c>
      <c r="G3923" s="291">
        <v>60</v>
      </c>
      <c r="H3923" s="292">
        <v>0</v>
      </c>
      <c r="I3923" s="293" t="s">
        <v>4783</v>
      </c>
      <c r="J3923" s="293" t="s">
        <v>4784</v>
      </c>
      <c r="K3923" s="293" t="s">
        <v>4737</v>
      </c>
      <c r="L3923" s="293" t="s">
        <v>4738</v>
      </c>
      <c r="M3923" s="293" t="s">
        <v>4916</v>
      </c>
      <c r="N3923" s="293" t="s">
        <v>7707</v>
      </c>
      <c r="O3923" s="293" t="s">
        <v>18828</v>
      </c>
      <c r="P3923" s="293" t="s">
        <v>14136</v>
      </c>
      <c r="Q3923" s="293" t="s">
        <v>4741</v>
      </c>
    </row>
    <row r="3924" spans="1:17" x14ac:dyDescent="0.25">
      <c r="A3924" s="293" t="s">
        <v>16590</v>
      </c>
      <c r="B3924" s="293" t="s">
        <v>14376</v>
      </c>
      <c r="C3924" s="293" t="s">
        <v>16591</v>
      </c>
      <c r="D3924" s="293" t="s">
        <v>4750</v>
      </c>
      <c r="E3924" s="293" t="s">
        <v>14158</v>
      </c>
      <c r="F3924" s="293"/>
      <c r="G3924" s="291">
        <v>60</v>
      </c>
      <c r="H3924" s="292">
        <v>0</v>
      </c>
      <c r="I3924" s="293" t="s">
        <v>4838</v>
      </c>
      <c r="J3924" s="293" t="s">
        <v>4839</v>
      </c>
      <c r="K3924" s="293" t="s">
        <v>4737</v>
      </c>
      <c r="L3924" s="293" t="s">
        <v>4840</v>
      </c>
      <c r="M3924" s="293" t="s">
        <v>4909</v>
      </c>
      <c r="N3924" s="293"/>
      <c r="O3924" s="293" t="s">
        <v>18828</v>
      </c>
      <c r="P3924" s="293" t="s">
        <v>14136</v>
      </c>
      <c r="Q3924" s="293" t="s">
        <v>8502</v>
      </c>
    </row>
    <row r="3925" spans="1:17" x14ac:dyDescent="0.25">
      <c r="A3925" s="293" t="s">
        <v>16592</v>
      </c>
      <c r="B3925" s="293" t="s">
        <v>14370</v>
      </c>
      <c r="C3925" s="293" t="s">
        <v>16593</v>
      </c>
      <c r="D3925" s="293"/>
      <c r="E3925" s="293" t="s">
        <v>14138</v>
      </c>
      <c r="F3925" s="293" t="s">
        <v>4750</v>
      </c>
      <c r="G3925" s="291">
        <v>60</v>
      </c>
      <c r="H3925" s="292">
        <v>0</v>
      </c>
      <c r="I3925" s="293" t="s">
        <v>4755</v>
      </c>
      <c r="J3925" s="293" t="s">
        <v>4756</v>
      </c>
      <c r="K3925" s="293" t="s">
        <v>4737</v>
      </c>
      <c r="L3925" s="293" t="s">
        <v>4738</v>
      </c>
      <c r="M3925" s="293" t="s">
        <v>4865</v>
      </c>
      <c r="N3925" s="293"/>
      <c r="O3925" s="293" t="s">
        <v>18828</v>
      </c>
      <c r="P3925" s="293" t="s">
        <v>14136</v>
      </c>
      <c r="Q3925" s="293" t="s">
        <v>4741</v>
      </c>
    </row>
    <row r="3926" spans="1:17" x14ac:dyDescent="0.25">
      <c r="A3926" s="293" t="s">
        <v>16594</v>
      </c>
      <c r="B3926" s="293" t="s">
        <v>14370</v>
      </c>
      <c r="C3926" s="293" t="s">
        <v>16595</v>
      </c>
      <c r="D3926" s="293"/>
      <c r="E3926" s="293" t="s">
        <v>14138</v>
      </c>
      <c r="F3926" s="293" t="s">
        <v>4750</v>
      </c>
      <c r="G3926" s="291">
        <v>60</v>
      </c>
      <c r="H3926" s="292">
        <v>0</v>
      </c>
      <c r="I3926" s="293" t="s">
        <v>4816</v>
      </c>
      <c r="J3926" s="293" t="s">
        <v>4817</v>
      </c>
      <c r="K3926" s="293" t="s">
        <v>4737</v>
      </c>
      <c r="L3926" s="293" t="s">
        <v>4738</v>
      </c>
      <c r="M3926" s="293" t="s">
        <v>5121</v>
      </c>
      <c r="N3926" s="293"/>
      <c r="O3926" s="293" t="s">
        <v>18828</v>
      </c>
      <c r="P3926" s="293" t="s">
        <v>14136</v>
      </c>
      <c r="Q3926" s="293" t="s">
        <v>4741</v>
      </c>
    </row>
    <row r="3927" spans="1:17" x14ac:dyDescent="0.25">
      <c r="A3927" s="293" t="s">
        <v>16596</v>
      </c>
      <c r="B3927" s="293" t="s">
        <v>14370</v>
      </c>
      <c r="C3927" s="293" t="s">
        <v>16597</v>
      </c>
      <c r="D3927" s="293"/>
      <c r="E3927" s="293" t="s">
        <v>14138</v>
      </c>
      <c r="F3927" s="293" t="s">
        <v>4750</v>
      </c>
      <c r="G3927" s="291">
        <v>60</v>
      </c>
      <c r="H3927" s="292">
        <v>0</v>
      </c>
      <c r="I3927" s="293" t="s">
        <v>4746</v>
      </c>
      <c r="J3927" s="293" t="s">
        <v>4747</v>
      </c>
      <c r="K3927" s="293" t="s">
        <v>4737</v>
      </c>
      <c r="L3927" s="293" t="s">
        <v>4738</v>
      </c>
      <c r="M3927" s="293" t="s">
        <v>4821</v>
      </c>
      <c r="N3927" s="293"/>
      <c r="O3927" s="293" t="s">
        <v>18828</v>
      </c>
      <c r="P3927" s="293" t="s">
        <v>14136</v>
      </c>
      <c r="Q3927" s="293" t="s">
        <v>4741</v>
      </c>
    </row>
    <row r="3928" spans="1:17" x14ac:dyDescent="0.25">
      <c r="A3928" s="293" t="s">
        <v>16598</v>
      </c>
      <c r="B3928" s="293" t="s">
        <v>14376</v>
      </c>
      <c r="C3928" s="293" t="s">
        <v>16599</v>
      </c>
      <c r="D3928" s="293" t="s">
        <v>4750</v>
      </c>
      <c r="E3928" s="293" t="s">
        <v>14158</v>
      </c>
      <c r="F3928" s="293"/>
      <c r="G3928" s="291">
        <v>60</v>
      </c>
      <c r="H3928" s="292">
        <v>0</v>
      </c>
      <c r="I3928" s="293" t="s">
        <v>4838</v>
      </c>
      <c r="J3928" s="293" t="s">
        <v>4839</v>
      </c>
      <c r="K3928" s="293" t="s">
        <v>4737</v>
      </c>
      <c r="L3928" s="293" t="s">
        <v>4840</v>
      </c>
      <c r="M3928" s="293" t="s">
        <v>5291</v>
      </c>
      <c r="N3928" s="293"/>
      <c r="O3928" s="293" t="s">
        <v>18828</v>
      </c>
      <c r="P3928" s="293" t="s">
        <v>14136</v>
      </c>
      <c r="Q3928" s="293" t="s">
        <v>8502</v>
      </c>
    </row>
    <row r="3929" spans="1:17" x14ac:dyDescent="0.25">
      <c r="A3929" s="293" t="s">
        <v>16600</v>
      </c>
      <c r="B3929" s="293" t="s">
        <v>14370</v>
      </c>
      <c r="C3929" s="293" t="s">
        <v>16601</v>
      </c>
      <c r="D3929" s="293"/>
      <c r="E3929" s="293" t="s">
        <v>14138</v>
      </c>
      <c r="F3929" s="293" t="s">
        <v>4750</v>
      </c>
      <c r="G3929" s="291">
        <v>60</v>
      </c>
      <c r="H3929" s="292">
        <v>0</v>
      </c>
      <c r="I3929" s="293" t="s">
        <v>4746</v>
      </c>
      <c r="J3929" s="293" t="s">
        <v>4747</v>
      </c>
      <c r="K3929" s="293" t="s">
        <v>4737</v>
      </c>
      <c r="L3929" s="293" t="s">
        <v>4738</v>
      </c>
      <c r="M3929" s="293" t="s">
        <v>5328</v>
      </c>
      <c r="N3929" s="293"/>
      <c r="O3929" s="293" t="s">
        <v>18828</v>
      </c>
      <c r="P3929" s="293" t="s">
        <v>14136</v>
      </c>
      <c r="Q3929" s="293" t="s">
        <v>4741</v>
      </c>
    </row>
    <row r="3930" spans="1:17" x14ac:dyDescent="0.25">
      <c r="A3930" s="293" t="s">
        <v>16602</v>
      </c>
      <c r="B3930" s="293" t="s">
        <v>14376</v>
      </c>
      <c r="C3930" s="293" t="s">
        <v>16603</v>
      </c>
      <c r="D3930" s="293" t="s">
        <v>4750</v>
      </c>
      <c r="E3930" s="293" t="s">
        <v>14158</v>
      </c>
      <c r="F3930" s="293"/>
      <c r="G3930" s="291">
        <v>60</v>
      </c>
      <c r="H3930" s="292">
        <v>0</v>
      </c>
      <c r="I3930" s="293" t="s">
        <v>4850</v>
      </c>
      <c r="J3930" s="293" t="s">
        <v>4851</v>
      </c>
      <c r="K3930" s="293" t="s">
        <v>4737</v>
      </c>
      <c r="L3930" s="293" t="s">
        <v>4840</v>
      </c>
      <c r="M3930" s="293" t="s">
        <v>4852</v>
      </c>
      <c r="N3930" s="293"/>
      <c r="O3930" s="293" t="s">
        <v>18828</v>
      </c>
      <c r="P3930" s="293" t="s">
        <v>14136</v>
      </c>
      <c r="Q3930" s="293" t="s">
        <v>8502</v>
      </c>
    </row>
    <row r="3931" spans="1:17" x14ac:dyDescent="0.25">
      <c r="A3931" s="293" t="s">
        <v>16604</v>
      </c>
      <c r="B3931" s="293" t="s">
        <v>16605</v>
      </c>
      <c r="C3931" s="293" t="s">
        <v>16606</v>
      </c>
      <c r="D3931" s="293"/>
      <c r="E3931" s="293" t="s">
        <v>14368</v>
      </c>
      <c r="F3931" s="293"/>
      <c r="G3931" s="291">
        <v>60</v>
      </c>
      <c r="H3931" s="292">
        <v>0</v>
      </c>
      <c r="I3931" s="293" t="s">
        <v>4783</v>
      </c>
      <c r="J3931" s="293" t="s">
        <v>4784</v>
      </c>
      <c r="K3931" s="293" t="s">
        <v>4737</v>
      </c>
      <c r="L3931" s="293" t="s">
        <v>4805</v>
      </c>
      <c r="M3931" s="293" t="s">
        <v>4806</v>
      </c>
      <c r="N3931" s="293"/>
      <c r="O3931" s="293" t="s">
        <v>18828</v>
      </c>
      <c r="P3931" s="293" t="s">
        <v>14136</v>
      </c>
      <c r="Q3931" s="293" t="s">
        <v>4741</v>
      </c>
    </row>
    <row r="3932" spans="1:17" x14ac:dyDescent="0.25">
      <c r="A3932" s="293" t="s">
        <v>16607</v>
      </c>
      <c r="B3932" s="293" t="s">
        <v>14370</v>
      </c>
      <c r="C3932" s="293" t="s">
        <v>16608</v>
      </c>
      <c r="D3932" s="293"/>
      <c r="E3932" s="293" t="s">
        <v>14138</v>
      </c>
      <c r="F3932" s="293" t="s">
        <v>4750</v>
      </c>
      <c r="G3932" s="291">
        <v>60</v>
      </c>
      <c r="H3932" s="292">
        <v>0</v>
      </c>
      <c r="I3932" s="293" t="s">
        <v>4755</v>
      </c>
      <c r="J3932" s="293" t="s">
        <v>4756</v>
      </c>
      <c r="K3932" s="293" t="s">
        <v>4737</v>
      </c>
      <c r="L3932" s="293" t="s">
        <v>4738</v>
      </c>
      <c r="M3932" s="293" t="s">
        <v>4916</v>
      </c>
      <c r="N3932" s="293" t="s">
        <v>7236</v>
      </c>
      <c r="O3932" s="293" t="s">
        <v>18828</v>
      </c>
      <c r="P3932" s="293" t="s">
        <v>14136</v>
      </c>
      <c r="Q3932" s="293" t="s">
        <v>4741</v>
      </c>
    </row>
    <row r="3933" spans="1:17" x14ac:dyDescent="0.25">
      <c r="A3933" s="293" t="s">
        <v>16609</v>
      </c>
      <c r="B3933" s="293" t="s">
        <v>14370</v>
      </c>
      <c r="C3933" s="293" t="s">
        <v>16610</v>
      </c>
      <c r="D3933" s="293"/>
      <c r="E3933" s="293" t="s">
        <v>14138</v>
      </c>
      <c r="F3933" s="293" t="s">
        <v>4750</v>
      </c>
      <c r="G3933" s="291">
        <v>60</v>
      </c>
      <c r="H3933" s="292">
        <v>0</v>
      </c>
      <c r="I3933" s="293" t="s">
        <v>4788</v>
      </c>
      <c r="J3933" s="293" t="s">
        <v>4789</v>
      </c>
      <c r="K3933" s="293" t="s">
        <v>4737</v>
      </c>
      <c r="L3933" s="293" t="s">
        <v>4738</v>
      </c>
      <c r="M3933" s="293" t="s">
        <v>4880</v>
      </c>
      <c r="N3933" s="293"/>
      <c r="O3933" s="293" t="s">
        <v>18828</v>
      </c>
      <c r="P3933" s="293" t="s">
        <v>14136</v>
      </c>
      <c r="Q3933" s="293" t="s">
        <v>4741</v>
      </c>
    </row>
    <row r="3934" spans="1:17" x14ac:dyDescent="0.25">
      <c r="A3934" s="293" t="s">
        <v>16611</v>
      </c>
      <c r="B3934" s="293" t="s">
        <v>14376</v>
      </c>
      <c r="C3934" s="293" t="s">
        <v>16612</v>
      </c>
      <c r="D3934" s="293" t="s">
        <v>4750</v>
      </c>
      <c r="E3934" s="293" t="s">
        <v>14158</v>
      </c>
      <c r="F3934" s="293"/>
      <c r="G3934" s="291">
        <v>60</v>
      </c>
      <c r="H3934" s="292">
        <v>0</v>
      </c>
      <c r="I3934" s="293" t="s">
        <v>9482</v>
      </c>
      <c r="J3934" s="293" t="s">
        <v>9483</v>
      </c>
      <c r="K3934" s="293" t="s">
        <v>4737</v>
      </c>
      <c r="L3934" s="293" t="s">
        <v>4840</v>
      </c>
      <c r="M3934" s="293" t="s">
        <v>5220</v>
      </c>
      <c r="N3934" s="293"/>
      <c r="O3934" s="293" t="s">
        <v>18828</v>
      </c>
      <c r="P3934" s="293" t="s">
        <v>14136</v>
      </c>
      <c r="Q3934" s="293" t="s">
        <v>8502</v>
      </c>
    </row>
    <row r="3935" spans="1:17" x14ac:dyDescent="0.25">
      <c r="A3935" s="293" t="s">
        <v>16613</v>
      </c>
      <c r="B3935" s="293" t="s">
        <v>14370</v>
      </c>
      <c r="C3935" s="293" t="s">
        <v>16614</v>
      </c>
      <c r="D3935" s="293"/>
      <c r="E3935" s="293" t="s">
        <v>14138</v>
      </c>
      <c r="F3935" s="293" t="s">
        <v>4750</v>
      </c>
      <c r="G3935" s="291">
        <v>60</v>
      </c>
      <c r="H3935" s="292">
        <v>0</v>
      </c>
      <c r="I3935" s="293" t="s">
        <v>4788</v>
      </c>
      <c r="J3935" s="293" t="s">
        <v>4789</v>
      </c>
      <c r="K3935" s="293" t="s">
        <v>4737</v>
      </c>
      <c r="L3935" s="293" t="s">
        <v>4738</v>
      </c>
      <c r="M3935" s="293" t="s">
        <v>4880</v>
      </c>
      <c r="N3935" s="293"/>
      <c r="O3935" s="293" t="s">
        <v>18828</v>
      </c>
      <c r="P3935" s="293" t="s">
        <v>14136</v>
      </c>
      <c r="Q3935" s="293" t="s">
        <v>4741</v>
      </c>
    </row>
    <row r="3936" spans="1:17" x14ac:dyDescent="0.25">
      <c r="A3936" s="293" t="s">
        <v>16615</v>
      </c>
      <c r="B3936" s="293" t="s">
        <v>14396</v>
      </c>
      <c r="C3936" s="293" t="s">
        <v>16616</v>
      </c>
      <c r="D3936" s="293"/>
      <c r="E3936" s="293" t="s">
        <v>14138</v>
      </c>
      <c r="F3936" s="293" t="s">
        <v>4750</v>
      </c>
      <c r="G3936" s="291">
        <v>60</v>
      </c>
      <c r="H3936" s="292">
        <v>0</v>
      </c>
      <c r="I3936" s="293" t="s">
        <v>4788</v>
      </c>
      <c r="J3936" s="293" t="s">
        <v>4789</v>
      </c>
      <c r="K3936" s="293" t="s">
        <v>4737</v>
      </c>
      <c r="L3936" s="293" t="s">
        <v>4738</v>
      </c>
      <c r="M3936" s="293" t="s">
        <v>4945</v>
      </c>
      <c r="N3936" s="293"/>
      <c r="O3936" s="293" t="s">
        <v>18828</v>
      </c>
      <c r="P3936" s="293" t="s">
        <v>14136</v>
      </c>
      <c r="Q3936" s="293" t="s">
        <v>4741</v>
      </c>
    </row>
    <row r="3937" spans="1:17" x14ac:dyDescent="0.25">
      <c r="A3937" s="293" t="s">
        <v>16617</v>
      </c>
      <c r="B3937" s="293" t="s">
        <v>14370</v>
      </c>
      <c r="C3937" s="293" t="s">
        <v>16618</v>
      </c>
      <c r="D3937" s="293"/>
      <c r="E3937" s="293" t="s">
        <v>14138</v>
      </c>
      <c r="F3937" s="293" t="s">
        <v>4750</v>
      </c>
      <c r="G3937" s="291">
        <v>60</v>
      </c>
      <c r="H3937" s="292">
        <v>0</v>
      </c>
      <c r="I3937" s="293" t="s">
        <v>4788</v>
      </c>
      <c r="J3937" s="293" t="s">
        <v>4789</v>
      </c>
      <c r="K3937" s="293" t="s">
        <v>4737</v>
      </c>
      <c r="L3937" s="293" t="s">
        <v>4738</v>
      </c>
      <c r="M3937" s="293" t="s">
        <v>4880</v>
      </c>
      <c r="N3937" s="293"/>
      <c r="O3937" s="293" t="s">
        <v>18828</v>
      </c>
      <c r="P3937" s="293" t="s">
        <v>14136</v>
      </c>
      <c r="Q3937" s="293" t="s">
        <v>4741</v>
      </c>
    </row>
    <row r="3938" spans="1:17" x14ac:dyDescent="0.25">
      <c r="A3938" s="293" t="s">
        <v>16619</v>
      </c>
      <c r="B3938" s="293" t="s">
        <v>14370</v>
      </c>
      <c r="C3938" s="293" t="s">
        <v>16620</v>
      </c>
      <c r="D3938" s="293"/>
      <c r="E3938" s="293" t="s">
        <v>14138</v>
      </c>
      <c r="F3938" s="293" t="s">
        <v>4750</v>
      </c>
      <c r="G3938" s="291">
        <v>60</v>
      </c>
      <c r="H3938" s="292">
        <v>0</v>
      </c>
      <c r="I3938" s="293" t="s">
        <v>4755</v>
      </c>
      <c r="J3938" s="293" t="s">
        <v>4756</v>
      </c>
      <c r="K3938" s="293" t="s">
        <v>4737</v>
      </c>
      <c r="L3938" s="293" t="s">
        <v>4738</v>
      </c>
      <c r="M3938" s="293" t="s">
        <v>4916</v>
      </c>
      <c r="N3938" s="293" t="s">
        <v>7707</v>
      </c>
      <c r="O3938" s="293" t="s">
        <v>18828</v>
      </c>
      <c r="P3938" s="293" t="s">
        <v>14136</v>
      </c>
      <c r="Q3938" s="293" t="s">
        <v>4741</v>
      </c>
    </row>
    <row r="3939" spans="1:17" x14ac:dyDescent="0.25">
      <c r="A3939" s="293" t="s">
        <v>16621</v>
      </c>
      <c r="B3939" s="293" t="s">
        <v>14370</v>
      </c>
      <c r="C3939" s="293" t="s">
        <v>16622</v>
      </c>
      <c r="D3939" s="293"/>
      <c r="E3939" s="293" t="s">
        <v>14138</v>
      </c>
      <c r="F3939" s="293" t="s">
        <v>4750</v>
      </c>
      <c r="G3939" s="291">
        <v>60</v>
      </c>
      <c r="H3939" s="292">
        <v>0</v>
      </c>
      <c r="I3939" s="293" t="s">
        <v>4783</v>
      </c>
      <c r="J3939" s="293" t="s">
        <v>4784</v>
      </c>
      <c r="K3939" s="293" t="s">
        <v>4737</v>
      </c>
      <c r="L3939" s="293" t="s">
        <v>4738</v>
      </c>
      <c r="M3939" s="293" t="s">
        <v>4916</v>
      </c>
      <c r="N3939" s="293" t="s">
        <v>7236</v>
      </c>
      <c r="O3939" s="293" t="s">
        <v>18828</v>
      </c>
      <c r="P3939" s="293" t="s">
        <v>14136</v>
      </c>
      <c r="Q3939" s="293" t="s">
        <v>4741</v>
      </c>
    </row>
    <row r="3940" spans="1:17" x14ac:dyDescent="0.25">
      <c r="A3940" s="293" t="s">
        <v>16623</v>
      </c>
      <c r="B3940" s="293" t="s">
        <v>14376</v>
      </c>
      <c r="C3940" s="293" t="s">
        <v>16624</v>
      </c>
      <c r="D3940" s="293" t="s">
        <v>4750</v>
      </c>
      <c r="E3940" s="293" t="s">
        <v>14158</v>
      </c>
      <c r="F3940" s="293"/>
      <c r="G3940" s="291">
        <v>60</v>
      </c>
      <c r="H3940" s="292">
        <v>0</v>
      </c>
      <c r="I3940" s="293" t="s">
        <v>4850</v>
      </c>
      <c r="J3940" s="293" t="s">
        <v>4851</v>
      </c>
      <c r="K3940" s="293" t="s">
        <v>4737</v>
      </c>
      <c r="L3940" s="293" t="s">
        <v>4840</v>
      </c>
      <c r="M3940" s="293" t="s">
        <v>5210</v>
      </c>
      <c r="N3940" s="293"/>
      <c r="O3940" s="293" t="s">
        <v>18828</v>
      </c>
      <c r="P3940" s="293" t="s">
        <v>14136</v>
      </c>
      <c r="Q3940" s="293" t="s">
        <v>8502</v>
      </c>
    </row>
    <row r="3941" spans="1:17" x14ac:dyDescent="0.25">
      <c r="A3941" s="293" t="s">
        <v>16625</v>
      </c>
      <c r="B3941" s="293" t="s">
        <v>14370</v>
      </c>
      <c r="C3941" s="293" t="s">
        <v>16626</v>
      </c>
      <c r="D3941" s="293"/>
      <c r="E3941" s="293" t="s">
        <v>14138</v>
      </c>
      <c r="F3941" s="293" t="s">
        <v>4750</v>
      </c>
      <c r="G3941" s="291">
        <v>60</v>
      </c>
      <c r="H3941" s="292">
        <v>0</v>
      </c>
      <c r="I3941" s="293" t="s">
        <v>4755</v>
      </c>
      <c r="J3941" s="293" t="s">
        <v>4756</v>
      </c>
      <c r="K3941" s="293" t="s">
        <v>4737</v>
      </c>
      <c r="L3941" s="293" t="s">
        <v>4738</v>
      </c>
      <c r="M3941" s="293" t="s">
        <v>4916</v>
      </c>
      <c r="N3941" s="293" t="s">
        <v>7707</v>
      </c>
      <c r="O3941" s="293" t="s">
        <v>18828</v>
      </c>
      <c r="P3941" s="293" t="s">
        <v>14136</v>
      </c>
      <c r="Q3941" s="293" t="s">
        <v>4741</v>
      </c>
    </row>
    <row r="3942" spans="1:17" x14ac:dyDescent="0.25">
      <c r="A3942" s="293" t="s">
        <v>16627</v>
      </c>
      <c r="B3942" s="293" t="s">
        <v>14376</v>
      </c>
      <c r="C3942" s="293" t="s">
        <v>16628</v>
      </c>
      <c r="D3942" s="293" t="s">
        <v>4750</v>
      </c>
      <c r="E3942" s="293" t="s">
        <v>14158</v>
      </c>
      <c r="F3942" s="293"/>
      <c r="G3942" s="291">
        <v>60</v>
      </c>
      <c r="H3942" s="292">
        <v>0</v>
      </c>
      <c r="I3942" s="293" t="s">
        <v>4850</v>
      </c>
      <c r="J3942" s="293" t="s">
        <v>4851</v>
      </c>
      <c r="K3942" s="293" t="s">
        <v>4737</v>
      </c>
      <c r="L3942" s="293" t="s">
        <v>4840</v>
      </c>
      <c r="M3942" s="293" t="s">
        <v>5210</v>
      </c>
      <c r="N3942" s="293"/>
      <c r="O3942" s="293" t="s">
        <v>18828</v>
      </c>
      <c r="P3942" s="293" t="s">
        <v>14136</v>
      </c>
      <c r="Q3942" s="293" t="s">
        <v>8502</v>
      </c>
    </row>
    <row r="3943" spans="1:17" x14ac:dyDescent="0.25">
      <c r="A3943" s="293" t="s">
        <v>16629</v>
      </c>
      <c r="B3943" s="293" t="s">
        <v>14376</v>
      </c>
      <c r="C3943" s="293" t="s">
        <v>16630</v>
      </c>
      <c r="D3943" s="293" t="s">
        <v>4750</v>
      </c>
      <c r="E3943" s="293" t="s">
        <v>14158</v>
      </c>
      <c r="F3943" s="293"/>
      <c r="G3943" s="291">
        <v>60</v>
      </c>
      <c r="H3943" s="292">
        <v>0</v>
      </c>
      <c r="I3943" s="293" t="s">
        <v>4838</v>
      </c>
      <c r="J3943" s="293" t="s">
        <v>4839</v>
      </c>
      <c r="K3943" s="293" t="s">
        <v>4737</v>
      </c>
      <c r="L3943" s="293" t="s">
        <v>4840</v>
      </c>
      <c r="M3943" s="293" t="s">
        <v>4909</v>
      </c>
      <c r="N3943" s="293"/>
      <c r="O3943" s="293" t="s">
        <v>18828</v>
      </c>
      <c r="P3943" s="293" t="s">
        <v>14136</v>
      </c>
      <c r="Q3943" s="293" t="s">
        <v>8502</v>
      </c>
    </row>
    <row r="3944" spans="1:17" x14ac:dyDescent="0.25">
      <c r="A3944" s="293" t="s">
        <v>16631</v>
      </c>
      <c r="B3944" s="293" t="s">
        <v>14376</v>
      </c>
      <c r="C3944" s="293" t="s">
        <v>16632</v>
      </c>
      <c r="D3944" s="293" t="s">
        <v>4750</v>
      </c>
      <c r="E3944" s="293" t="s">
        <v>14158</v>
      </c>
      <c r="F3944" s="293"/>
      <c r="G3944" s="291">
        <v>60</v>
      </c>
      <c r="H3944" s="292">
        <v>0</v>
      </c>
      <c r="I3944" s="293" t="s">
        <v>4838</v>
      </c>
      <c r="J3944" s="293" t="s">
        <v>4839</v>
      </c>
      <c r="K3944" s="293" t="s">
        <v>4737</v>
      </c>
      <c r="L3944" s="293" t="s">
        <v>4840</v>
      </c>
      <c r="M3944" s="293" t="s">
        <v>5166</v>
      </c>
      <c r="N3944" s="293"/>
      <c r="O3944" s="293" t="s">
        <v>18828</v>
      </c>
      <c r="P3944" s="293" t="s">
        <v>14136</v>
      </c>
      <c r="Q3944" s="293" t="s">
        <v>8502</v>
      </c>
    </row>
    <row r="3945" spans="1:17" x14ac:dyDescent="0.25">
      <c r="A3945" s="293" t="s">
        <v>16633</v>
      </c>
      <c r="B3945" s="293" t="s">
        <v>14370</v>
      </c>
      <c r="C3945" s="293" t="s">
        <v>16634</v>
      </c>
      <c r="D3945" s="293"/>
      <c r="E3945" s="293" t="s">
        <v>14138</v>
      </c>
      <c r="F3945" s="293" t="s">
        <v>4750</v>
      </c>
      <c r="G3945" s="291">
        <v>60</v>
      </c>
      <c r="H3945" s="292">
        <v>0</v>
      </c>
      <c r="I3945" s="293" t="s">
        <v>4788</v>
      </c>
      <c r="J3945" s="293" t="s">
        <v>4789</v>
      </c>
      <c r="K3945" s="293" t="s">
        <v>4737</v>
      </c>
      <c r="L3945" s="293" t="s">
        <v>4738</v>
      </c>
      <c r="M3945" s="293" t="s">
        <v>4880</v>
      </c>
      <c r="N3945" s="293"/>
      <c r="O3945" s="293" t="s">
        <v>18828</v>
      </c>
      <c r="P3945" s="293" t="s">
        <v>14136</v>
      </c>
      <c r="Q3945" s="293" t="s">
        <v>4741</v>
      </c>
    </row>
    <row r="3946" spans="1:17" x14ac:dyDescent="0.25">
      <c r="A3946" s="293" t="s">
        <v>16635</v>
      </c>
      <c r="B3946" s="293" t="s">
        <v>14376</v>
      </c>
      <c r="C3946" s="293" t="s">
        <v>16636</v>
      </c>
      <c r="D3946" s="293" t="s">
        <v>4750</v>
      </c>
      <c r="E3946" s="293" t="s">
        <v>14158</v>
      </c>
      <c r="F3946" s="293"/>
      <c r="G3946" s="291">
        <v>60</v>
      </c>
      <c r="H3946" s="292">
        <v>0</v>
      </c>
      <c r="I3946" s="293" t="s">
        <v>9482</v>
      </c>
      <c r="J3946" s="293" t="s">
        <v>9483</v>
      </c>
      <c r="K3946" s="293" t="s">
        <v>4737</v>
      </c>
      <c r="L3946" s="293" t="s">
        <v>4840</v>
      </c>
      <c r="M3946" s="293" t="s">
        <v>6026</v>
      </c>
      <c r="N3946" s="293"/>
      <c r="O3946" s="293" t="s">
        <v>18828</v>
      </c>
      <c r="P3946" s="293" t="s">
        <v>14136</v>
      </c>
      <c r="Q3946" s="293" t="s">
        <v>8502</v>
      </c>
    </row>
    <row r="3947" spans="1:17" x14ac:dyDescent="0.25">
      <c r="A3947" s="293" t="s">
        <v>16637</v>
      </c>
      <c r="B3947" s="293" t="s">
        <v>14376</v>
      </c>
      <c r="C3947" s="293" t="s">
        <v>16638</v>
      </c>
      <c r="D3947" s="293" t="s">
        <v>4750</v>
      </c>
      <c r="E3947" s="293" t="s">
        <v>14158</v>
      </c>
      <c r="F3947" s="293"/>
      <c r="G3947" s="291">
        <v>60</v>
      </c>
      <c r="H3947" s="292">
        <v>0</v>
      </c>
      <c r="I3947" s="293" t="s">
        <v>4838</v>
      </c>
      <c r="J3947" s="293" t="s">
        <v>4839</v>
      </c>
      <c r="K3947" s="293" t="s">
        <v>4737</v>
      </c>
      <c r="L3947" s="293" t="s">
        <v>4840</v>
      </c>
      <c r="M3947" s="293" t="s">
        <v>5166</v>
      </c>
      <c r="N3947" s="293"/>
      <c r="O3947" s="293" t="s">
        <v>18828</v>
      </c>
      <c r="P3947" s="293" t="s">
        <v>14136</v>
      </c>
      <c r="Q3947" s="293" t="s">
        <v>8502</v>
      </c>
    </row>
    <row r="3948" spans="1:17" x14ac:dyDescent="0.25">
      <c r="A3948" s="293" t="s">
        <v>16639</v>
      </c>
      <c r="B3948" s="293" t="s">
        <v>14376</v>
      </c>
      <c r="C3948" s="293" t="s">
        <v>16640</v>
      </c>
      <c r="D3948" s="293" t="s">
        <v>4750</v>
      </c>
      <c r="E3948" s="293" t="s">
        <v>14158</v>
      </c>
      <c r="F3948" s="293"/>
      <c r="G3948" s="291">
        <v>60</v>
      </c>
      <c r="H3948" s="292">
        <v>0</v>
      </c>
      <c r="I3948" s="293" t="s">
        <v>4850</v>
      </c>
      <c r="J3948" s="293" t="s">
        <v>4851</v>
      </c>
      <c r="K3948" s="293" t="s">
        <v>4737</v>
      </c>
      <c r="L3948" s="293" t="s">
        <v>4840</v>
      </c>
      <c r="M3948" s="293" t="s">
        <v>5210</v>
      </c>
      <c r="N3948" s="293"/>
      <c r="O3948" s="293" t="s">
        <v>18828</v>
      </c>
      <c r="P3948" s="293" t="s">
        <v>14136</v>
      </c>
      <c r="Q3948" s="293" t="s">
        <v>8502</v>
      </c>
    </row>
    <row r="3949" spans="1:17" x14ac:dyDescent="0.25">
      <c r="A3949" s="293" t="s">
        <v>16641</v>
      </c>
      <c r="B3949" s="293" t="s">
        <v>14370</v>
      </c>
      <c r="C3949" s="293" t="s">
        <v>16642</v>
      </c>
      <c r="D3949" s="293"/>
      <c r="E3949" s="293" t="s">
        <v>14138</v>
      </c>
      <c r="F3949" s="293" t="s">
        <v>4750</v>
      </c>
      <c r="G3949" s="291">
        <v>60</v>
      </c>
      <c r="H3949" s="292">
        <v>0</v>
      </c>
      <c r="I3949" s="293" t="s">
        <v>4746</v>
      </c>
      <c r="J3949" s="293" t="s">
        <v>4747</v>
      </c>
      <c r="K3949" s="293" t="s">
        <v>4737</v>
      </c>
      <c r="L3949" s="293" t="s">
        <v>4738</v>
      </c>
      <c r="M3949" s="293" t="s">
        <v>4821</v>
      </c>
      <c r="N3949" s="293"/>
      <c r="O3949" s="293" t="s">
        <v>18828</v>
      </c>
      <c r="P3949" s="293" t="s">
        <v>14136</v>
      </c>
      <c r="Q3949" s="293" t="s">
        <v>4741</v>
      </c>
    </row>
    <row r="3950" spans="1:17" x14ac:dyDescent="0.25">
      <c r="A3950" s="293" t="s">
        <v>16643</v>
      </c>
      <c r="B3950" s="293" t="s">
        <v>14361</v>
      </c>
      <c r="C3950" s="293" t="s">
        <v>16644</v>
      </c>
      <c r="D3950" s="293"/>
      <c r="E3950" s="293" t="s">
        <v>14138</v>
      </c>
      <c r="F3950" s="293" t="s">
        <v>4750</v>
      </c>
      <c r="G3950" s="291">
        <v>60</v>
      </c>
      <c r="H3950" s="292">
        <v>0</v>
      </c>
      <c r="I3950" s="293" t="s">
        <v>4788</v>
      </c>
      <c r="J3950" s="293" t="s">
        <v>4789</v>
      </c>
      <c r="K3950" s="293" t="s">
        <v>4737</v>
      </c>
      <c r="L3950" s="293" t="s">
        <v>4738</v>
      </c>
      <c r="M3950" s="293" t="s">
        <v>4824</v>
      </c>
      <c r="N3950" s="293"/>
      <c r="O3950" s="293" t="s">
        <v>18828</v>
      </c>
      <c r="P3950" s="293" t="s">
        <v>14136</v>
      </c>
      <c r="Q3950" s="293" t="s">
        <v>4741</v>
      </c>
    </row>
    <row r="3951" spans="1:17" x14ac:dyDescent="0.25">
      <c r="A3951" s="293" t="s">
        <v>16645</v>
      </c>
      <c r="B3951" s="293" t="s">
        <v>14370</v>
      </c>
      <c r="C3951" s="293" t="s">
        <v>16646</v>
      </c>
      <c r="D3951" s="293"/>
      <c r="E3951" s="293" t="s">
        <v>14138</v>
      </c>
      <c r="F3951" s="293" t="s">
        <v>4750</v>
      </c>
      <c r="G3951" s="291">
        <v>60</v>
      </c>
      <c r="H3951" s="292">
        <v>0</v>
      </c>
      <c r="I3951" s="293" t="s">
        <v>4755</v>
      </c>
      <c r="J3951" s="293" t="s">
        <v>4756</v>
      </c>
      <c r="K3951" s="293" t="s">
        <v>4737</v>
      </c>
      <c r="L3951" s="293" t="s">
        <v>4738</v>
      </c>
      <c r="M3951" s="293" t="s">
        <v>4767</v>
      </c>
      <c r="N3951" s="293"/>
      <c r="O3951" s="293" t="s">
        <v>18828</v>
      </c>
      <c r="P3951" s="293" t="s">
        <v>14136</v>
      </c>
      <c r="Q3951" s="293" t="s">
        <v>4741</v>
      </c>
    </row>
    <row r="3952" spans="1:17" x14ac:dyDescent="0.25">
      <c r="A3952" s="293" t="s">
        <v>16647</v>
      </c>
      <c r="B3952" s="293" t="s">
        <v>14370</v>
      </c>
      <c r="C3952" s="293" t="s">
        <v>16648</v>
      </c>
      <c r="D3952" s="293"/>
      <c r="E3952" s="293" t="s">
        <v>14138</v>
      </c>
      <c r="F3952" s="293" t="s">
        <v>4750</v>
      </c>
      <c r="G3952" s="291">
        <v>60</v>
      </c>
      <c r="H3952" s="292">
        <v>0</v>
      </c>
      <c r="I3952" s="293" t="s">
        <v>4755</v>
      </c>
      <c r="J3952" s="293" t="s">
        <v>4756</v>
      </c>
      <c r="K3952" s="293" t="s">
        <v>4737</v>
      </c>
      <c r="L3952" s="293" t="s">
        <v>4738</v>
      </c>
      <c r="M3952" s="293" t="s">
        <v>4934</v>
      </c>
      <c r="N3952" s="293" t="s">
        <v>13890</v>
      </c>
      <c r="O3952" s="293" t="s">
        <v>18828</v>
      </c>
      <c r="P3952" s="293" t="s">
        <v>14136</v>
      </c>
      <c r="Q3952" s="293" t="s">
        <v>4741</v>
      </c>
    </row>
    <row r="3953" spans="1:17" x14ac:dyDescent="0.25">
      <c r="A3953" s="293" t="s">
        <v>16649</v>
      </c>
      <c r="B3953" s="293" t="s">
        <v>14376</v>
      </c>
      <c r="C3953" s="293" t="s">
        <v>16650</v>
      </c>
      <c r="D3953" s="293" t="s">
        <v>4750</v>
      </c>
      <c r="E3953" s="293" t="s">
        <v>14158</v>
      </c>
      <c r="F3953" s="293"/>
      <c r="G3953" s="291">
        <v>60</v>
      </c>
      <c r="H3953" s="292">
        <v>0</v>
      </c>
      <c r="I3953" s="293" t="s">
        <v>4838</v>
      </c>
      <c r="J3953" s="293" t="s">
        <v>4839</v>
      </c>
      <c r="K3953" s="293" t="s">
        <v>4737</v>
      </c>
      <c r="L3953" s="293" t="s">
        <v>4840</v>
      </c>
      <c r="M3953" s="293" t="s">
        <v>5230</v>
      </c>
      <c r="N3953" s="293"/>
      <c r="O3953" s="293" t="s">
        <v>18828</v>
      </c>
      <c r="P3953" s="293" t="s">
        <v>14136</v>
      </c>
      <c r="Q3953" s="293" t="s">
        <v>8502</v>
      </c>
    </row>
    <row r="3954" spans="1:17" x14ac:dyDescent="0.25">
      <c r="A3954" s="293" t="s">
        <v>16651</v>
      </c>
      <c r="B3954" s="293" t="s">
        <v>14370</v>
      </c>
      <c r="C3954" s="293" t="s">
        <v>16652</v>
      </c>
      <c r="D3954" s="293"/>
      <c r="E3954" s="293" t="s">
        <v>14138</v>
      </c>
      <c r="F3954" s="293" t="s">
        <v>4750</v>
      </c>
      <c r="G3954" s="291">
        <v>60</v>
      </c>
      <c r="H3954" s="292">
        <v>0</v>
      </c>
      <c r="I3954" s="293" t="s">
        <v>4755</v>
      </c>
      <c r="J3954" s="293" t="s">
        <v>4756</v>
      </c>
      <c r="K3954" s="293" t="s">
        <v>4737</v>
      </c>
      <c r="L3954" s="293" t="s">
        <v>4738</v>
      </c>
      <c r="M3954" s="293" t="s">
        <v>4916</v>
      </c>
      <c r="N3954" s="293" t="s">
        <v>4917</v>
      </c>
      <c r="O3954" s="293" t="s">
        <v>18828</v>
      </c>
      <c r="P3954" s="293" t="s">
        <v>14136</v>
      </c>
      <c r="Q3954" s="293" t="s">
        <v>4741</v>
      </c>
    </row>
    <row r="3955" spans="1:17" x14ac:dyDescent="0.25">
      <c r="A3955" s="293" t="s">
        <v>16653</v>
      </c>
      <c r="B3955" s="293" t="s">
        <v>14396</v>
      </c>
      <c r="C3955" s="293" t="s">
        <v>16654</v>
      </c>
      <c r="D3955" s="293"/>
      <c r="E3955" s="293" t="s">
        <v>14138</v>
      </c>
      <c r="F3955" s="293" t="s">
        <v>4750</v>
      </c>
      <c r="G3955" s="291">
        <v>60</v>
      </c>
      <c r="H3955" s="292">
        <v>0</v>
      </c>
      <c r="I3955" s="293" t="s">
        <v>4816</v>
      </c>
      <c r="J3955" s="293" t="s">
        <v>4817</v>
      </c>
      <c r="K3955" s="293" t="s">
        <v>4737</v>
      </c>
      <c r="L3955" s="293" t="s">
        <v>4738</v>
      </c>
      <c r="M3955" s="293" t="s">
        <v>4739</v>
      </c>
      <c r="N3955" s="293"/>
      <c r="O3955" s="293" t="s">
        <v>18828</v>
      </c>
      <c r="P3955" s="293" t="s">
        <v>14136</v>
      </c>
      <c r="Q3955" s="293" t="s">
        <v>4741</v>
      </c>
    </row>
    <row r="3956" spans="1:17" x14ac:dyDescent="0.25">
      <c r="A3956" s="293" t="s">
        <v>16655</v>
      </c>
      <c r="B3956" s="293" t="s">
        <v>14370</v>
      </c>
      <c r="C3956" s="293" t="s">
        <v>16656</v>
      </c>
      <c r="D3956" s="293"/>
      <c r="E3956" s="293" t="s">
        <v>14138</v>
      </c>
      <c r="F3956" s="293" t="s">
        <v>4750</v>
      </c>
      <c r="G3956" s="291">
        <v>60</v>
      </c>
      <c r="H3956" s="292">
        <v>0</v>
      </c>
      <c r="I3956" s="293" t="s">
        <v>4788</v>
      </c>
      <c r="J3956" s="293" t="s">
        <v>4789</v>
      </c>
      <c r="K3956" s="293" t="s">
        <v>4737</v>
      </c>
      <c r="L3956" s="293" t="s">
        <v>4738</v>
      </c>
      <c r="M3956" s="293" t="s">
        <v>4880</v>
      </c>
      <c r="N3956" s="293"/>
      <c r="O3956" s="293" t="s">
        <v>18828</v>
      </c>
      <c r="P3956" s="293" t="s">
        <v>14136</v>
      </c>
      <c r="Q3956" s="293" t="s">
        <v>4741</v>
      </c>
    </row>
    <row r="3957" spans="1:17" x14ac:dyDescent="0.25">
      <c r="A3957" s="293" t="s">
        <v>16657</v>
      </c>
      <c r="B3957" s="293" t="s">
        <v>14376</v>
      </c>
      <c r="C3957" s="293" t="s">
        <v>16658</v>
      </c>
      <c r="D3957" s="293" t="s">
        <v>4750</v>
      </c>
      <c r="E3957" s="293" t="s">
        <v>14158</v>
      </c>
      <c r="F3957" s="293"/>
      <c r="G3957" s="291">
        <v>60</v>
      </c>
      <c r="H3957" s="292">
        <v>0</v>
      </c>
      <c r="I3957" s="293" t="s">
        <v>9482</v>
      </c>
      <c r="J3957" s="293" t="s">
        <v>9483</v>
      </c>
      <c r="K3957" s="293" t="s">
        <v>4737</v>
      </c>
      <c r="L3957" s="293" t="s">
        <v>4840</v>
      </c>
      <c r="M3957" s="293" t="s">
        <v>5310</v>
      </c>
      <c r="N3957" s="293"/>
      <c r="O3957" s="293" t="s">
        <v>18828</v>
      </c>
      <c r="P3957" s="293" t="s">
        <v>14136</v>
      </c>
      <c r="Q3957" s="293" t="s">
        <v>8502</v>
      </c>
    </row>
    <row r="3958" spans="1:17" x14ac:dyDescent="0.25">
      <c r="A3958" s="293" t="s">
        <v>16659</v>
      </c>
      <c r="B3958" s="293" t="s">
        <v>14376</v>
      </c>
      <c r="C3958" s="293" t="s">
        <v>16660</v>
      </c>
      <c r="D3958" s="293" t="s">
        <v>4750</v>
      </c>
      <c r="E3958" s="293" t="s">
        <v>14158</v>
      </c>
      <c r="F3958" s="293"/>
      <c r="G3958" s="291">
        <v>60</v>
      </c>
      <c r="H3958" s="292">
        <v>0</v>
      </c>
      <c r="I3958" s="293" t="s">
        <v>4850</v>
      </c>
      <c r="J3958" s="293" t="s">
        <v>4851</v>
      </c>
      <c r="K3958" s="293" t="s">
        <v>4737</v>
      </c>
      <c r="L3958" s="293" t="s">
        <v>4840</v>
      </c>
      <c r="M3958" s="293" t="s">
        <v>5210</v>
      </c>
      <c r="N3958" s="293"/>
      <c r="O3958" s="293" t="s">
        <v>18828</v>
      </c>
      <c r="P3958" s="293" t="s">
        <v>14136</v>
      </c>
      <c r="Q3958" s="293" t="s">
        <v>8502</v>
      </c>
    </row>
    <row r="3959" spans="1:17" x14ac:dyDescent="0.25">
      <c r="A3959" s="293" t="s">
        <v>16661</v>
      </c>
      <c r="B3959" s="293" t="s">
        <v>14361</v>
      </c>
      <c r="C3959" s="293" t="s">
        <v>16662</v>
      </c>
      <c r="D3959" s="293"/>
      <c r="E3959" s="293" t="s">
        <v>14138</v>
      </c>
      <c r="F3959" s="293" t="s">
        <v>4750</v>
      </c>
      <c r="G3959" s="291">
        <v>60</v>
      </c>
      <c r="H3959" s="292">
        <v>0</v>
      </c>
      <c r="I3959" s="293" t="s">
        <v>4816</v>
      </c>
      <c r="J3959" s="293" t="s">
        <v>4817</v>
      </c>
      <c r="K3959" s="293" t="s">
        <v>4737</v>
      </c>
      <c r="L3959" s="293" t="s">
        <v>4738</v>
      </c>
      <c r="M3959" s="293" t="s">
        <v>6572</v>
      </c>
      <c r="N3959" s="293"/>
      <c r="O3959" s="293" t="s">
        <v>18828</v>
      </c>
      <c r="P3959" s="293" t="s">
        <v>14136</v>
      </c>
      <c r="Q3959" s="293" t="s">
        <v>4741</v>
      </c>
    </row>
    <row r="3960" spans="1:17" x14ac:dyDescent="0.25">
      <c r="A3960" s="293" t="s">
        <v>16663</v>
      </c>
      <c r="B3960" s="293" t="s">
        <v>14396</v>
      </c>
      <c r="C3960" s="293" t="s">
        <v>16664</v>
      </c>
      <c r="D3960" s="293"/>
      <c r="E3960" s="293" t="s">
        <v>14138</v>
      </c>
      <c r="F3960" s="293" t="s">
        <v>4750</v>
      </c>
      <c r="G3960" s="291">
        <v>60</v>
      </c>
      <c r="H3960" s="292">
        <v>0</v>
      </c>
      <c r="I3960" s="293" t="s">
        <v>4788</v>
      </c>
      <c r="J3960" s="293" t="s">
        <v>4789</v>
      </c>
      <c r="K3960" s="293" t="s">
        <v>4737</v>
      </c>
      <c r="L3960" s="293" t="s">
        <v>4738</v>
      </c>
      <c r="M3960" s="293" t="s">
        <v>4945</v>
      </c>
      <c r="N3960" s="293"/>
      <c r="O3960" s="293" t="s">
        <v>18828</v>
      </c>
      <c r="P3960" s="293" t="s">
        <v>14136</v>
      </c>
      <c r="Q3960" s="293" t="s">
        <v>4741</v>
      </c>
    </row>
    <row r="3961" spans="1:17" x14ac:dyDescent="0.25">
      <c r="A3961" s="293" t="s">
        <v>16665</v>
      </c>
      <c r="B3961" s="293" t="s">
        <v>14370</v>
      </c>
      <c r="C3961" s="293" t="s">
        <v>16666</v>
      </c>
      <c r="D3961" s="293"/>
      <c r="E3961" s="293" t="s">
        <v>14138</v>
      </c>
      <c r="F3961" s="293" t="s">
        <v>4750</v>
      </c>
      <c r="G3961" s="291">
        <v>60</v>
      </c>
      <c r="H3961" s="292">
        <v>0</v>
      </c>
      <c r="I3961" s="293" t="s">
        <v>4746</v>
      </c>
      <c r="J3961" s="293" t="s">
        <v>4747</v>
      </c>
      <c r="K3961" s="293" t="s">
        <v>4737</v>
      </c>
      <c r="L3961" s="293" t="s">
        <v>4738</v>
      </c>
      <c r="M3961" s="293" t="s">
        <v>4793</v>
      </c>
      <c r="N3961" s="293"/>
      <c r="O3961" s="293" t="s">
        <v>18828</v>
      </c>
      <c r="P3961" s="293" t="s">
        <v>14136</v>
      </c>
      <c r="Q3961" s="293" t="s">
        <v>4741</v>
      </c>
    </row>
    <row r="3962" spans="1:17" x14ac:dyDescent="0.25">
      <c r="A3962" s="293" t="s">
        <v>16667</v>
      </c>
      <c r="B3962" s="293" t="s">
        <v>14376</v>
      </c>
      <c r="C3962" s="293" t="s">
        <v>16668</v>
      </c>
      <c r="D3962" s="293" t="s">
        <v>4750</v>
      </c>
      <c r="E3962" s="293" t="s">
        <v>14158</v>
      </c>
      <c r="F3962" s="293"/>
      <c r="G3962" s="291">
        <v>60</v>
      </c>
      <c r="H3962" s="292">
        <v>0</v>
      </c>
      <c r="I3962" s="293" t="s">
        <v>4838</v>
      </c>
      <c r="J3962" s="293" t="s">
        <v>4839</v>
      </c>
      <c r="K3962" s="293" t="s">
        <v>4737</v>
      </c>
      <c r="L3962" s="293" t="s">
        <v>4840</v>
      </c>
      <c r="M3962" s="293" t="s">
        <v>5291</v>
      </c>
      <c r="N3962" s="293"/>
      <c r="O3962" s="293" t="s">
        <v>18828</v>
      </c>
      <c r="P3962" s="293" t="s">
        <v>14136</v>
      </c>
      <c r="Q3962" s="293" t="s">
        <v>8502</v>
      </c>
    </row>
    <row r="3963" spans="1:17" x14ac:dyDescent="0.25">
      <c r="A3963" s="293" t="s">
        <v>16669</v>
      </c>
      <c r="B3963" s="293" t="s">
        <v>14376</v>
      </c>
      <c r="C3963" s="293" t="s">
        <v>16670</v>
      </c>
      <c r="D3963" s="293" t="s">
        <v>4750</v>
      </c>
      <c r="E3963" s="293" t="s">
        <v>14158</v>
      </c>
      <c r="F3963" s="293"/>
      <c r="G3963" s="291">
        <v>60</v>
      </c>
      <c r="H3963" s="292">
        <v>0</v>
      </c>
      <c r="I3963" s="293" t="s">
        <v>9482</v>
      </c>
      <c r="J3963" s="293" t="s">
        <v>9483</v>
      </c>
      <c r="K3963" s="293" t="s">
        <v>4737</v>
      </c>
      <c r="L3963" s="293" t="s">
        <v>4840</v>
      </c>
      <c r="M3963" s="293" t="s">
        <v>6026</v>
      </c>
      <c r="N3963" s="293"/>
      <c r="O3963" s="293" t="s">
        <v>18828</v>
      </c>
      <c r="P3963" s="293" t="s">
        <v>14136</v>
      </c>
      <c r="Q3963" s="293" t="s">
        <v>8502</v>
      </c>
    </row>
    <row r="3964" spans="1:17" x14ac:dyDescent="0.25">
      <c r="A3964" s="293" t="s">
        <v>16671</v>
      </c>
      <c r="B3964" s="293" t="s">
        <v>14376</v>
      </c>
      <c r="C3964" s="293" t="s">
        <v>16672</v>
      </c>
      <c r="D3964" s="293" t="s">
        <v>4750</v>
      </c>
      <c r="E3964" s="293" t="s">
        <v>14158</v>
      </c>
      <c r="F3964" s="293"/>
      <c r="G3964" s="291">
        <v>60</v>
      </c>
      <c r="H3964" s="292">
        <v>0</v>
      </c>
      <c r="I3964" s="293" t="s">
        <v>4838</v>
      </c>
      <c r="J3964" s="293" t="s">
        <v>4839</v>
      </c>
      <c r="K3964" s="293" t="s">
        <v>4737</v>
      </c>
      <c r="L3964" s="293" t="s">
        <v>4840</v>
      </c>
      <c r="M3964" s="293" t="s">
        <v>5291</v>
      </c>
      <c r="N3964" s="293"/>
      <c r="O3964" s="293" t="s">
        <v>18828</v>
      </c>
      <c r="P3964" s="293" t="s">
        <v>14136</v>
      </c>
      <c r="Q3964" s="293" t="s">
        <v>8502</v>
      </c>
    </row>
    <row r="3965" spans="1:17" x14ac:dyDescent="0.25">
      <c r="A3965" s="293" t="s">
        <v>16673</v>
      </c>
      <c r="B3965" s="293" t="s">
        <v>14370</v>
      </c>
      <c r="C3965" s="293" t="s">
        <v>16674</v>
      </c>
      <c r="D3965" s="293"/>
      <c r="E3965" s="293" t="s">
        <v>14138</v>
      </c>
      <c r="F3965" s="293" t="s">
        <v>4750</v>
      </c>
      <c r="G3965" s="291">
        <v>60</v>
      </c>
      <c r="H3965" s="292">
        <v>0</v>
      </c>
      <c r="I3965" s="293" t="s">
        <v>4788</v>
      </c>
      <c r="J3965" s="293" t="s">
        <v>4789</v>
      </c>
      <c r="K3965" s="293" t="s">
        <v>4737</v>
      </c>
      <c r="L3965" s="293" t="s">
        <v>4738</v>
      </c>
      <c r="M3965" s="293" t="s">
        <v>4880</v>
      </c>
      <c r="N3965" s="293"/>
      <c r="O3965" s="293" t="s">
        <v>18828</v>
      </c>
      <c r="P3965" s="293" t="s">
        <v>14136</v>
      </c>
      <c r="Q3965" s="293" t="s">
        <v>4741</v>
      </c>
    </row>
    <row r="3966" spans="1:17" x14ac:dyDescent="0.25">
      <c r="A3966" s="293" t="s">
        <v>16675</v>
      </c>
      <c r="B3966" s="293" t="s">
        <v>14376</v>
      </c>
      <c r="C3966" s="293" t="s">
        <v>16454</v>
      </c>
      <c r="D3966" s="293" t="s">
        <v>4750</v>
      </c>
      <c r="E3966" s="293" t="s">
        <v>14158</v>
      </c>
      <c r="F3966" s="293"/>
      <c r="G3966" s="291">
        <v>60</v>
      </c>
      <c r="H3966" s="292">
        <v>0</v>
      </c>
      <c r="I3966" s="293" t="s">
        <v>9482</v>
      </c>
      <c r="J3966" s="293" t="s">
        <v>9483</v>
      </c>
      <c r="K3966" s="293" t="s">
        <v>4737</v>
      </c>
      <c r="L3966" s="293" t="s">
        <v>4840</v>
      </c>
      <c r="M3966" s="293" t="s">
        <v>5220</v>
      </c>
      <c r="N3966" s="293"/>
      <c r="O3966" s="293" t="s">
        <v>18828</v>
      </c>
      <c r="P3966" s="293" t="s">
        <v>14136</v>
      </c>
      <c r="Q3966" s="293" t="s">
        <v>8502</v>
      </c>
    </row>
    <row r="3967" spans="1:17" x14ac:dyDescent="0.25">
      <c r="A3967" s="293" t="s">
        <v>16676</v>
      </c>
      <c r="B3967" s="293" t="s">
        <v>14373</v>
      </c>
      <c r="C3967" s="293" t="s">
        <v>16677</v>
      </c>
      <c r="D3967" s="293" t="s">
        <v>4750</v>
      </c>
      <c r="E3967" s="293" t="s">
        <v>14158</v>
      </c>
      <c r="F3967" s="293"/>
      <c r="G3967" s="291">
        <v>60</v>
      </c>
      <c r="H3967" s="292">
        <v>0</v>
      </c>
      <c r="I3967" s="293" t="s">
        <v>4850</v>
      </c>
      <c r="J3967" s="293" t="s">
        <v>4851</v>
      </c>
      <c r="K3967" s="293" t="s">
        <v>4737</v>
      </c>
      <c r="L3967" s="293" t="s">
        <v>4840</v>
      </c>
      <c r="M3967" s="293" t="s">
        <v>5272</v>
      </c>
      <c r="N3967" s="293"/>
      <c r="O3967" s="293" t="s">
        <v>18828</v>
      </c>
      <c r="P3967" s="293" t="s">
        <v>14136</v>
      </c>
      <c r="Q3967" s="293" t="s">
        <v>8502</v>
      </c>
    </row>
    <row r="3968" spans="1:17" x14ac:dyDescent="0.25">
      <c r="A3968" s="293" t="s">
        <v>16678</v>
      </c>
      <c r="B3968" s="293" t="s">
        <v>14373</v>
      </c>
      <c r="C3968" s="293" t="s">
        <v>16679</v>
      </c>
      <c r="D3968" s="293" t="s">
        <v>4750</v>
      </c>
      <c r="E3968" s="293" t="s">
        <v>14158</v>
      </c>
      <c r="F3968" s="293"/>
      <c r="G3968" s="291">
        <v>60</v>
      </c>
      <c r="H3968" s="292">
        <v>0</v>
      </c>
      <c r="I3968" s="293" t="s">
        <v>4850</v>
      </c>
      <c r="J3968" s="293" t="s">
        <v>4851</v>
      </c>
      <c r="K3968" s="293" t="s">
        <v>4737</v>
      </c>
      <c r="L3968" s="293" t="s">
        <v>4840</v>
      </c>
      <c r="M3968" s="293" t="s">
        <v>5272</v>
      </c>
      <c r="N3968" s="293"/>
      <c r="O3968" s="293" t="s">
        <v>18828</v>
      </c>
      <c r="P3968" s="293" t="s">
        <v>14136</v>
      </c>
      <c r="Q3968" s="293" t="s">
        <v>8502</v>
      </c>
    </row>
    <row r="3969" spans="1:17" x14ac:dyDescent="0.25">
      <c r="A3969" s="293" t="s">
        <v>16680</v>
      </c>
      <c r="B3969" s="293" t="s">
        <v>14376</v>
      </c>
      <c r="C3969" s="293" t="s">
        <v>16681</v>
      </c>
      <c r="D3969" s="293" t="s">
        <v>4750</v>
      </c>
      <c r="E3969" s="293" t="s">
        <v>14158</v>
      </c>
      <c r="F3969" s="293"/>
      <c r="G3969" s="291">
        <v>60</v>
      </c>
      <c r="H3969" s="292">
        <v>0</v>
      </c>
      <c r="I3969" s="293" t="s">
        <v>9482</v>
      </c>
      <c r="J3969" s="293" t="s">
        <v>9483</v>
      </c>
      <c r="K3969" s="293" t="s">
        <v>4737</v>
      </c>
      <c r="L3969" s="293" t="s">
        <v>4840</v>
      </c>
      <c r="M3969" s="293" t="s">
        <v>4841</v>
      </c>
      <c r="N3969" s="293"/>
      <c r="O3969" s="293" t="s">
        <v>18828</v>
      </c>
      <c r="P3969" s="293" t="s">
        <v>14136</v>
      </c>
      <c r="Q3969" s="293" t="s">
        <v>8502</v>
      </c>
    </row>
    <row r="3970" spans="1:17" x14ac:dyDescent="0.25">
      <c r="A3970" s="293" t="s">
        <v>16682</v>
      </c>
      <c r="B3970" s="293" t="s">
        <v>14376</v>
      </c>
      <c r="C3970" s="293" t="s">
        <v>16683</v>
      </c>
      <c r="D3970" s="293" t="s">
        <v>4750</v>
      </c>
      <c r="E3970" s="293" t="s">
        <v>14158</v>
      </c>
      <c r="F3970" s="293"/>
      <c r="G3970" s="291">
        <v>60</v>
      </c>
      <c r="H3970" s="292">
        <v>0</v>
      </c>
      <c r="I3970" s="293" t="s">
        <v>4850</v>
      </c>
      <c r="J3970" s="293" t="s">
        <v>4851</v>
      </c>
      <c r="K3970" s="293" t="s">
        <v>4737</v>
      </c>
      <c r="L3970" s="293" t="s">
        <v>4840</v>
      </c>
      <c r="M3970" s="293" t="s">
        <v>4852</v>
      </c>
      <c r="N3970" s="293"/>
      <c r="O3970" s="293" t="s">
        <v>18828</v>
      </c>
      <c r="P3970" s="293" t="s">
        <v>14136</v>
      </c>
      <c r="Q3970" s="293" t="s">
        <v>8502</v>
      </c>
    </row>
    <row r="3971" spans="1:17" x14ac:dyDescent="0.25">
      <c r="A3971" s="293" t="s">
        <v>16684</v>
      </c>
      <c r="B3971" s="293" t="s">
        <v>14361</v>
      </c>
      <c r="C3971" s="293" t="s">
        <v>16685</v>
      </c>
      <c r="D3971" s="293"/>
      <c r="E3971" s="293" t="s">
        <v>14138</v>
      </c>
      <c r="F3971" s="293" t="s">
        <v>4750</v>
      </c>
      <c r="G3971" s="291">
        <v>60</v>
      </c>
      <c r="H3971" s="292">
        <v>0</v>
      </c>
      <c r="I3971" s="293" t="s">
        <v>4816</v>
      </c>
      <c r="J3971" s="293" t="s">
        <v>4817</v>
      </c>
      <c r="K3971" s="293" t="s">
        <v>4737</v>
      </c>
      <c r="L3971" s="293" t="s">
        <v>4738</v>
      </c>
      <c r="M3971" s="293" t="s">
        <v>6572</v>
      </c>
      <c r="N3971" s="293"/>
      <c r="O3971" s="293" t="s">
        <v>18828</v>
      </c>
      <c r="P3971" s="293" t="s">
        <v>14136</v>
      </c>
      <c r="Q3971" s="293" t="s">
        <v>4741</v>
      </c>
    </row>
    <row r="3972" spans="1:17" x14ac:dyDescent="0.25">
      <c r="A3972" s="293" t="s">
        <v>16686</v>
      </c>
      <c r="B3972" s="293" t="s">
        <v>14370</v>
      </c>
      <c r="C3972" s="293" t="s">
        <v>16687</v>
      </c>
      <c r="D3972" s="293"/>
      <c r="E3972" s="293" t="s">
        <v>14138</v>
      </c>
      <c r="F3972" s="293" t="s">
        <v>4750</v>
      </c>
      <c r="G3972" s="291">
        <v>60</v>
      </c>
      <c r="H3972" s="292">
        <v>0</v>
      </c>
      <c r="I3972" s="293" t="s">
        <v>4816</v>
      </c>
      <c r="J3972" s="293" t="s">
        <v>4817</v>
      </c>
      <c r="K3972" s="293" t="s">
        <v>4737</v>
      </c>
      <c r="L3972" s="293" t="s">
        <v>4738</v>
      </c>
      <c r="M3972" s="293" t="s">
        <v>5121</v>
      </c>
      <c r="N3972" s="293"/>
      <c r="O3972" s="293" t="s">
        <v>18828</v>
      </c>
      <c r="P3972" s="293" t="s">
        <v>14136</v>
      </c>
      <c r="Q3972" s="293" t="s">
        <v>4741</v>
      </c>
    </row>
    <row r="3973" spans="1:17" x14ac:dyDescent="0.25">
      <c r="A3973" s="293" t="s">
        <v>16688</v>
      </c>
      <c r="B3973" s="293" t="s">
        <v>14370</v>
      </c>
      <c r="C3973" s="293" t="s">
        <v>16689</v>
      </c>
      <c r="D3973" s="293"/>
      <c r="E3973" s="293" t="s">
        <v>14138</v>
      </c>
      <c r="F3973" s="293" t="s">
        <v>4750</v>
      </c>
      <c r="G3973" s="291">
        <v>60</v>
      </c>
      <c r="H3973" s="292">
        <v>0</v>
      </c>
      <c r="I3973" s="293" t="s">
        <v>4788</v>
      </c>
      <c r="J3973" s="293" t="s">
        <v>4789</v>
      </c>
      <c r="K3973" s="293" t="s">
        <v>4737</v>
      </c>
      <c r="L3973" s="293" t="s">
        <v>4738</v>
      </c>
      <c r="M3973" s="293" t="s">
        <v>4880</v>
      </c>
      <c r="N3973" s="293"/>
      <c r="O3973" s="293" t="s">
        <v>18828</v>
      </c>
      <c r="P3973" s="293" t="s">
        <v>14136</v>
      </c>
      <c r="Q3973" s="293" t="s">
        <v>4741</v>
      </c>
    </row>
    <row r="3974" spans="1:17" x14ac:dyDescent="0.25">
      <c r="A3974" s="293" t="s">
        <v>16690</v>
      </c>
      <c r="B3974" s="293" t="s">
        <v>14376</v>
      </c>
      <c r="C3974" s="293" t="s">
        <v>16691</v>
      </c>
      <c r="D3974" s="293" t="s">
        <v>4750</v>
      </c>
      <c r="E3974" s="293" t="s">
        <v>14158</v>
      </c>
      <c r="F3974" s="293"/>
      <c r="G3974" s="291">
        <v>60</v>
      </c>
      <c r="H3974" s="292">
        <v>0</v>
      </c>
      <c r="I3974" s="293" t="s">
        <v>4850</v>
      </c>
      <c r="J3974" s="293" t="s">
        <v>4851</v>
      </c>
      <c r="K3974" s="293" t="s">
        <v>4737</v>
      </c>
      <c r="L3974" s="293" t="s">
        <v>4840</v>
      </c>
      <c r="M3974" s="293" t="s">
        <v>5210</v>
      </c>
      <c r="N3974" s="293"/>
      <c r="O3974" s="293" t="s">
        <v>18828</v>
      </c>
      <c r="P3974" s="293" t="s">
        <v>14136</v>
      </c>
      <c r="Q3974" s="293" t="s">
        <v>8502</v>
      </c>
    </row>
    <row r="3975" spans="1:17" x14ac:dyDescent="0.25">
      <c r="A3975" s="293" t="s">
        <v>16692</v>
      </c>
      <c r="B3975" s="293" t="s">
        <v>14376</v>
      </c>
      <c r="C3975" s="293" t="s">
        <v>16693</v>
      </c>
      <c r="D3975" s="293" t="s">
        <v>4750</v>
      </c>
      <c r="E3975" s="293" t="s">
        <v>14158</v>
      </c>
      <c r="F3975" s="293"/>
      <c r="G3975" s="291">
        <v>60</v>
      </c>
      <c r="H3975" s="292">
        <v>0</v>
      </c>
      <c r="I3975" s="293" t="s">
        <v>4838</v>
      </c>
      <c r="J3975" s="293" t="s">
        <v>4839</v>
      </c>
      <c r="K3975" s="293" t="s">
        <v>4737</v>
      </c>
      <c r="L3975" s="293" t="s">
        <v>4840</v>
      </c>
      <c r="M3975" s="293" t="s">
        <v>5161</v>
      </c>
      <c r="N3975" s="293"/>
      <c r="O3975" s="293" t="s">
        <v>18828</v>
      </c>
      <c r="P3975" s="293" t="s">
        <v>14136</v>
      </c>
      <c r="Q3975" s="293" t="s">
        <v>8502</v>
      </c>
    </row>
    <row r="3976" spans="1:17" x14ac:dyDescent="0.25">
      <c r="A3976" s="293" t="s">
        <v>16694</v>
      </c>
      <c r="B3976" s="293" t="s">
        <v>14373</v>
      </c>
      <c r="C3976" s="293" t="s">
        <v>16695</v>
      </c>
      <c r="D3976" s="293" t="s">
        <v>4750</v>
      </c>
      <c r="E3976" s="293" t="s">
        <v>14158</v>
      </c>
      <c r="F3976" s="293"/>
      <c r="G3976" s="291">
        <v>60</v>
      </c>
      <c r="H3976" s="292">
        <v>0</v>
      </c>
      <c r="I3976" s="293" t="s">
        <v>4850</v>
      </c>
      <c r="J3976" s="293" t="s">
        <v>4851</v>
      </c>
      <c r="K3976" s="293" t="s">
        <v>4737</v>
      </c>
      <c r="L3976" s="293" t="s">
        <v>4840</v>
      </c>
      <c r="M3976" s="293" t="s">
        <v>5272</v>
      </c>
      <c r="N3976" s="293"/>
      <c r="O3976" s="293" t="s">
        <v>18828</v>
      </c>
      <c r="P3976" s="293" t="s">
        <v>14136</v>
      </c>
      <c r="Q3976" s="293" t="s">
        <v>8502</v>
      </c>
    </row>
    <row r="3977" spans="1:17" x14ac:dyDescent="0.25">
      <c r="A3977" s="293" t="s">
        <v>16696</v>
      </c>
      <c r="B3977" s="293" t="s">
        <v>14370</v>
      </c>
      <c r="C3977" s="293" t="s">
        <v>16697</v>
      </c>
      <c r="D3977" s="293"/>
      <c r="E3977" s="293" t="s">
        <v>14138</v>
      </c>
      <c r="F3977" s="293" t="s">
        <v>4750</v>
      </c>
      <c r="G3977" s="291">
        <v>60</v>
      </c>
      <c r="H3977" s="292">
        <v>0</v>
      </c>
      <c r="I3977" s="293" t="s">
        <v>4816</v>
      </c>
      <c r="J3977" s="293" t="s">
        <v>4817</v>
      </c>
      <c r="K3977" s="293" t="s">
        <v>4737</v>
      </c>
      <c r="L3977" s="293" t="s">
        <v>4738</v>
      </c>
      <c r="M3977" s="293" t="s">
        <v>5095</v>
      </c>
      <c r="N3977" s="293"/>
      <c r="O3977" s="293" t="s">
        <v>18828</v>
      </c>
      <c r="P3977" s="293" t="s">
        <v>14136</v>
      </c>
      <c r="Q3977" s="293" t="s">
        <v>4741</v>
      </c>
    </row>
    <row r="3978" spans="1:17" x14ac:dyDescent="0.25">
      <c r="A3978" s="293" t="s">
        <v>16698</v>
      </c>
      <c r="B3978" s="293" t="s">
        <v>14376</v>
      </c>
      <c r="C3978" s="293" t="s">
        <v>16699</v>
      </c>
      <c r="D3978" s="293" t="s">
        <v>4750</v>
      </c>
      <c r="E3978" s="293" t="s">
        <v>14158</v>
      </c>
      <c r="F3978" s="293"/>
      <c r="G3978" s="291">
        <v>60</v>
      </c>
      <c r="H3978" s="292">
        <v>0</v>
      </c>
      <c r="I3978" s="293" t="s">
        <v>9482</v>
      </c>
      <c r="J3978" s="293" t="s">
        <v>9483</v>
      </c>
      <c r="K3978" s="293" t="s">
        <v>4737</v>
      </c>
      <c r="L3978" s="293" t="s">
        <v>4840</v>
      </c>
      <c r="M3978" s="293" t="s">
        <v>5310</v>
      </c>
      <c r="N3978" s="293"/>
      <c r="O3978" s="293" t="s">
        <v>18828</v>
      </c>
      <c r="P3978" s="293" t="s">
        <v>14136</v>
      </c>
      <c r="Q3978" s="293" t="s">
        <v>8502</v>
      </c>
    </row>
    <row r="3979" spans="1:17" x14ac:dyDescent="0.25">
      <c r="A3979" s="293" t="s">
        <v>16700</v>
      </c>
      <c r="B3979" s="293" t="s">
        <v>14376</v>
      </c>
      <c r="C3979" s="293" t="s">
        <v>16701</v>
      </c>
      <c r="D3979" s="293" t="s">
        <v>4750</v>
      </c>
      <c r="E3979" s="293" t="s">
        <v>14158</v>
      </c>
      <c r="F3979" s="293"/>
      <c r="G3979" s="291">
        <v>60</v>
      </c>
      <c r="H3979" s="292">
        <v>0</v>
      </c>
      <c r="I3979" s="293" t="s">
        <v>9482</v>
      </c>
      <c r="J3979" s="293" t="s">
        <v>9483</v>
      </c>
      <c r="K3979" s="293" t="s">
        <v>4737</v>
      </c>
      <c r="L3979" s="293" t="s">
        <v>4840</v>
      </c>
      <c r="M3979" s="293" t="s">
        <v>5220</v>
      </c>
      <c r="N3979" s="293"/>
      <c r="O3979" s="293" t="s">
        <v>18828</v>
      </c>
      <c r="P3979" s="293" t="s">
        <v>14136</v>
      </c>
      <c r="Q3979" s="293" t="s">
        <v>8502</v>
      </c>
    </row>
    <row r="3980" spans="1:17" x14ac:dyDescent="0.25">
      <c r="A3980" s="293" t="s">
        <v>16702</v>
      </c>
      <c r="B3980" s="293" t="s">
        <v>14376</v>
      </c>
      <c r="C3980" s="293" t="s">
        <v>16703</v>
      </c>
      <c r="D3980" s="293" t="s">
        <v>4750</v>
      </c>
      <c r="E3980" s="293" t="s">
        <v>14158</v>
      </c>
      <c r="F3980" s="293"/>
      <c r="G3980" s="291">
        <v>60</v>
      </c>
      <c r="H3980" s="292">
        <v>0</v>
      </c>
      <c r="I3980" s="293" t="s">
        <v>4838</v>
      </c>
      <c r="J3980" s="293" t="s">
        <v>4839</v>
      </c>
      <c r="K3980" s="293" t="s">
        <v>4737</v>
      </c>
      <c r="L3980" s="293" t="s">
        <v>4840</v>
      </c>
      <c r="M3980" s="293" t="s">
        <v>5230</v>
      </c>
      <c r="N3980" s="293"/>
      <c r="O3980" s="293" t="s">
        <v>18828</v>
      </c>
      <c r="P3980" s="293" t="s">
        <v>14136</v>
      </c>
      <c r="Q3980" s="293" t="s">
        <v>8502</v>
      </c>
    </row>
    <row r="3981" spans="1:17" x14ac:dyDescent="0.25">
      <c r="A3981" s="293" t="s">
        <v>16704</v>
      </c>
      <c r="B3981" s="293" t="s">
        <v>14376</v>
      </c>
      <c r="C3981" s="293" t="s">
        <v>16705</v>
      </c>
      <c r="D3981" s="293" t="s">
        <v>4750</v>
      </c>
      <c r="E3981" s="293" t="s">
        <v>14158</v>
      </c>
      <c r="F3981" s="293"/>
      <c r="G3981" s="291">
        <v>60</v>
      </c>
      <c r="H3981" s="292">
        <v>0</v>
      </c>
      <c r="I3981" s="293" t="s">
        <v>4838</v>
      </c>
      <c r="J3981" s="293" t="s">
        <v>4839</v>
      </c>
      <c r="K3981" s="293" t="s">
        <v>4737</v>
      </c>
      <c r="L3981" s="293" t="s">
        <v>4840</v>
      </c>
      <c r="M3981" s="293" t="s">
        <v>5230</v>
      </c>
      <c r="N3981" s="293"/>
      <c r="O3981" s="293" t="s">
        <v>18828</v>
      </c>
      <c r="P3981" s="293" t="s">
        <v>14136</v>
      </c>
      <c r="Q3981" s="293" t="s">
        <v>8502</v>
      </c>
    </row>
    <row r="3982" spans="1:17" x14ac:dyDescent="0.25">
      <c r="A3982" s="293" t="s">
        <v>16706</v>
      </c>
      <c r="B3982" s="293" t="s">
        <v>14376</v>
      </c>
      <c r="C3982" s="293" t="s">
        <v>16707</v>
      </c>
      <c r="D3982" s="293" t="s">
        <v>4750</v>
      </c>
      <c r="E3982" s="293" t="s">
        <v>14158</v>
      </c>
      <c r="F3982" s="293"/>
      <c r="G3982" s="291">
        <v>60</v>
      </c>
      <c r="H3982" s="292">
        <v>0</v>
      </c>
      <c r="I3982" s="293" t="s">
        <v>9482</v>
      </c>
      <c r="J3982" s="293" t="s">
        <v>9483</v>
      </c>
      <c r="K3982" s="293" t="s">
        <v>4737</v>
      </c>
      <c r="L3982" s="293" t="s">
        <v>4840</v>
      </c>
      <c r="M3982" s="293" t="s">
        <v>4999</v>
      </c>
      <c r="N3982" s="293"/>
      <c r="O3982" s="293" t="s">
        <v>18828</v>
      </c>
      <c r="P3982" s="293" t="s">
        <v>14136</v>
      </c>
      <c r="Q3982" s="293" t="s">
        <v>8502</v>
      </c>
    </row>
    <row r="3983" spans="1:17" x14ac:dyDescent="0.25">
      <c r="A3983" s="293" t="s">
        <v>16708</v>
      </c>
      <c r="B3983" s="293" t="s">
        <v>14370</v>
      </c>
      <c r="C3983" s="293" t="s">
        <v>16709</v>
      </c>
      <c r="D3983" s="293"/>
      <c r="E3983" s="293" t="s">
        <v>14138</v>
      </c>
      <c r="F3983" s="293" t="s">
        <v>4750</v>
      </c>
      <c r="G3983" s="291">
        <v>60</v>
      </c>
      <c r="H3983" s="292">
        <v>0</v>
      </c>
      <c r="I3983" s="293" t="s">
        <v>4816</v>
      </c>
      <c r="J3983" s="293" t="s">
        <v>4817</v>
      </c>
      <c r="K3983" s="293" t="s">
        <v>4737</v>
      </c>
      <c r="L3983" s="293" t="s">
        <v>4738</v>
      </c>
      <c r="M3983" s="293" t="s">
        <v>4818</v>
      </c>
      <c r="N3983" s="293"/>
      <c r="O3983" s="293" t="s">
        <v>18828</v>
      </c>
      <c r="P3983" s="293" t="s">
        <v>14136</v>
      </c>
      <c r="Q3983" s="293" t="s">
        <v>4741</v>
      </c>
    </row>
    <row r="3984" spans="1:17" x14ac:dyDescent="0.25">
      <c r="A3984" s="293" t="s">
        <v>16710</v>
      </c>
      <c r="B3984" s="293" t="s">
        <v>14396</v>
      </c>
      <c r="C3984" s="293" t="s">
        <v>16711</v>
      </c>
      <c r="D3984" s="293"/>
      <c r="E3984" s="293" t="s">
        <v>14138</v>
      </c>
      <c r="F3984" s="293" t="s">
        <v>4750</v>
      </c>
      <c r="G3984" s="291">
        <v>60</v>
      </c>
      <c r="H3984" s="292">
        <v>0</v>
      </c>
      <c r="I3984" s="293" t="s">
        <v>4939</v>
      </c>
      <c r="J3984" s="293" t="s">
        <v>4940</v>
      </c>
      <c r="K3984" s="293" t="s">
        <v>4737</v>
      </c>
      <c r="L3984" s="293" t="s">
        <v>4738</v>
      </c>
      <c r="M3984" s="293" t="s">
        <v>4945</v>
      </c>
      <c r="N3984" s="293"/>
      <c r="O3984" s="293" t="s">
        <v>18828</v>
      </c>
      <c r="P3984" s="293" t="s">
        <v>14136</v>
      </c>
      <c r="Q3984" s="293" t="s">
        <v>4741</v>
      </c>
    </row>
    <row r="3985" spans="1:17" x14ac:dyDescent="0.25">
      <c r="A3985" s="293" t="s">
        <v>16712</v>
      </c>
      <c r="B3985" s="293" t="s">
        <v>14396</v>
      </c>
      <c r="C3985" s="293" t="s">
        <v>16713</v>
      </c>
      <c r="D3985" s="293"/>
      <c r="E3985" s="293" t="s">
        <v>14138</v>
      </c>
      <c r="F3985" s="293" t="s">
        <v>4750</v>
      </c>
      <c r="G3985" s="291">
        <v>60</v>
      </c>
      <c r="H3985" s="292">
        <v>0</v>
      </c>
      <c r="I3985" s="293" t="s">
        <v>4816</v>
      </c>
      <c r="J3985" s="293" t="s">
        <v>4817</v>
      </c>
      <c r="K3985" s="293" t="s">
        <v>4737</v>
      </c>
      <c r="L3985" s="293" t="s">
        <v>4738</v>
      </c>
      <c r="M3985" s="293" t="s">
        <v>4739</v>
      </c>
      <c r="N3985" s="293"/>
      <c r="O3985" s="293" t="s">
        <v>18828</v>
      </c>
      <c r="P3985" s="293" t="s">
        <v>14136</v>
      </c>
      <c r="Q3985" s="293" t="s">
        <v>4741</v>
      </c>
    </row>
    <row r="3986" spans="1:17" x14ac:dyDescent="0.25">
      <c r="A3986" s="293" t="s">
        <v>16714</v>
      </c>
      <c r="B3986" s="293" t="s">
        <v>14376</v>
      </c>
      <c r="C3986" s="293" t="s">
        <v>16715</v>
      </c>
      <c r="D3986" s="293" t="s">
        <v>4750</v>
      </c>
      <c r="E3986" s="293" t="s">
        <v>14158</v>
      </c>
      <c r="F3986" s="293"/>
      <c r="G3986" s="291">
        <v>60</v>
      </c>
      <c r="H3986" s="292">
        <v>0</v>
      </c>
      <c r="I3986" s="293" t="s">
        <v>4850</v>
      </c>
      <c r="J3986" s="293" t="s">
        <v>4851</v>
      </c>
      <c r="K3986" s="293" t="s">
        <v>4737</v>
      </c>
      <c r="L3986" s="293" t="s">
        <v>4840</v>
      </c>
      <c r="M3986" s="293" t="s">
        <v>5210</v>
      </c>
      <c r="N3986" s="293"/>
      <c r="O3986" s="293" t="s">
        <v>18828</v>
      </c>
      <c r="P3986" s="293" t="s">
        <v>14136</v>
      </c>
      <c r="Q3986" s="293" t="s">
        <v>8502</v>
      </c>
    </row>
    <row r="3987" spans="1:17" x14ac:dyDescent="0.25">
      <c r="A3987" s="293" t="s">
        <v>16716</v>
      </c>
      <c r="B3987" s="293" t="s">
        <v>14376</v>
      </c>
      <c r="C3987" s="293" t="s">
        <v>16717</v>
      </c>
      <c r="D3987" s="293" t="s">
        <v>4750</v>
      </c>
      <c r="E3987" s="293" t="s">
        <v>14158</v>
      </c>
      <c r="F3987" s="293"/>
      <c r="G3987" s="291">
        <v>60</v>
      </c>
      <c r="H3987" s="292">
        <v>0</v>
      </c>
      <c r="I3987" s="293" t="s">
        <v>4850</v>
      </c>
      <c r="J3987" s="293" t="s">
        <v>4851</v>
      </c>
      <c r="K3987" s="293" t="s">
        <v>4737</v>
      </c>
      <c r="L3987" s="293" t="s">
        <v>4840</v>
      </c>
      <c r="M3987" s="293" t="s">
        <v>5210</v>
      </c>
      <c r="N3987" s="293"/>
      <c r="O3987" s="293" t="s">
        <v>18828</v>
      </c>
      <c r="P3987" s="293" t="s">
        <v>14136</v>
      </c>
      <c r="Q3987" s="293" t="s">
        <v>8502</v>
      </c>
    </row>
    <row r="3988" spans="1:17" x14ac:dyDescent="0.25">
      <c r="A3988" s="293" t="s">
        <v>16718</v>
      </c>
      <c r="B3988" s="293" t="s">
        <v>14376</v>
      </c>
      <c r="C3988" s="293" t="s">
        <v>16719</v>
      </c>
      <c r="D3988" s="293" t="s">
        <v>4750</v>
      </c>
      <c r="E3988" s="293" t="s">
        <v>14158</v>
      </c>
      <c r="F3988" s="293"/>
      <c r="G3988" s="291">
        <v>60</v>
      </c>
      <c r="H3988" s="292">
        <v>0</v>
      </c>
      <c r="I3988" s="293" t="s">
        <v>4850</v>
      </c>
      <c r="J3988" s="293" t="s">
        <v>4851</v>
      </c>
      <c r="K3988" s="293" t="s">
        <v>4737</v>
      </c>
      <c r="L3988" s="293" t="s">
        <v>4840</v>
      </c>
      <c r="M3988" s="293" t="s">
        <v>5210</v>
      </c>
      <c r="N3988" s="293"/>
      <c r="O3988" s="293" t="s">
        <v>18828</v>
      </c>
      <c r="P3988" s="293" t="s">
        <v>14136</v>
      </c>
      <c r="Q3988" s="293" t="s">
        <v>8502</v>
      </c>
    </row>
    <row r="3989" spans="1:17" x14ac:dyDescent="0.25">
      <c r="A3989" s="293" t="s">
        <v>16720</v>
      </c>
      <c r="B3989" s="293" t="s">
        <v>14370</v>
      </c>
      <c r="C3989" s="293" t="s">
        <v>16721</v>
      </c>
      <c r="D3989" s="293"/>
      <c r="E3989" s="293" t="s">
        <v>14138</v>
      </c>
      <c r="F3989" s="293" t="s">
        <v>4750</v>
      </c>
      <c r="G3989" s="291">
        <v>60</v>
      </c>
      <c r="H3989" s="292">
        <v>0</v>
      </c>
      <c r="I3989" s="293" t="s">
        <v>4816</v>
      </c>
      <c r="J3989" s="293" t="s">
        <v>4817</v>
      </c>
      <c r="K3989" s="293" t="s">
        <v>4737</v>
      </c>
      <c r="L3989" s="293" t="s">
        <v>4738</v>
      </c>
      <c r="M3989" s="293" t="s">
        <v>4818</v>
      </c>
      <c r="N3989" s="293"/>
      <c r="O3989" s="293" t="s">
        <v>18828</v>
      </c>
      <c r="P3989" s="293" t="s">
        <v>14136</v>
      </c>
      <c r="Q3989" s="293" t="s">
        <v>4741</v>
      </c>
    </row>
    <row r="3990" spans="1:17" x14ac:dyDescent="0.25">
      <c r="A3990" s="293" t="s">
        <v>16722</v>
      </c>
      <c r="B3990" s="293" t="s">
        <v>14396</v>
      </c>
      <c r="C3990" s="293" t="s">
        <v>16723</v>
      </c>
      <c r="D3990" s="293"/>
      <c r="E3990" s="293" t="s">
        <v>14138</v>
      </c>
      <c r="F3990" s="293" t="s">
        <v>4750</v>
      </c>
      <c r="G3990" s="291">
        <v>60</v>
      </c>
      <c r="H3990" s="292">
        <v>0</v>
      </c>
      <c r="I3990" s="293" t="s">
        <v>4788</v>
      </c>
      <c r="J3990" s="293" t="s">
        <v>4789</v>
      </c>
      <c r="K3990" s="293" t="s">
        <v>4737</v>
      </c>
      <c r="L3990" s="293" t="s">
        <v>4738</v>
      </c>
      <c r="M3990" s="293" t="s">
        <v>4945</v>
      </c>
      <c r="N3990" s="293"/>
      <c r="O3990" s="293" t="s">
        <v>18828</v>
      </c>
      <c r="P3990" s="293" t="s">
        <v>14136</v>
      </c>
      <c r="Q3990" s="293" t="s">
        <v>4741</v>
      </c>
    </row>
    <row r="3991" spans="1:17" x14ac:dyDescent="0.25">
      <c r="A3991" s="293" t="s">
        <v>16724</v>
      </c>
      <c r="B3991" s="293" t="s">
        <v>14930</v>
      </c>
      <c r="C3991" s="293" t="s">
        <v>16725</v>
      </c>
      <c r="D3991" s="293"/>
      <c r="E3991" s="293" t="s">
        <v>14138</v>
      </c>
      <c r="F3991" s="293" t="s">
        <v>4750</v>
      </c>
      <c r="G3991" s="291">
        <v>60</v>
      </c>
      <c r="H3991" s="292">
        <v>0</v>
      </c>
      <c r="I3991" s="293" t="s">
        <v>4755</v>
      </c>
      <c r="J3991" s="293" t="s">
        <v>4756</v>
      </c>
      <c r="K3991" s="293" t="s">
        <v>4737</v>
      </c>
      <c r="L3991" s="293" t="s">
        <v>4738</v>
      </c>
      <c r="M3991" s="293" t="s">
        <v>4934</v>
      </c>
      <c r="N3991" s="293" t="s">
        <v>7306</v>
      </c>
      <c r="O3991" s="293" t="s">
        <v>18828</v>
      </c>
      <c r="P3991" s="293" t="s">
        <v>14136</v>
      </c>
      <c r="Q3991" s="293" t="s">
        <v>4741</v>
      </c>
    </row>
    <row r="3992" spans="1:17" x14ac:dyDescent="0.25">
      <c r="A3992" s="293" t="s">
        <v>16726</v>
      </c>
      <c r="B3992" s="293" t="s">
        <v>14376</v>
      </c>
      <c r="C3992" s="293" t="s">
        <v>16727</v>
      </c>
      <c r="D3992" s="293" t="s">
        <v>4750</v>
      </c>
      <c r="E3992" s="293" t="s">
        <v>14158</v>
      </c>
      <c r="F3992" s="293"/>
      <c r="G3992" s="291">
        <v>60</v>
      </c>
      <c r="H3992" s="292">
        <v>0</v>
      </c>
      <c r="I3992" s="293" t="s">
        <v>4850</v>
      </c>
      <c r="J3992" s="293" t="s">
        <v>4851</v>
      </c>
      <c r="K3992" s="293" t="s">
        <v>4737</v>
      </c>
      <c r="L3992" s="293" t="s">
        <v>4840</v>
      </c>
      <c r="M3992" s="293" t="s">
        <v>5210</v>
      </c>
      <c r="N3992" s="293"/>
      <c r="O3992" s="293" t="s">
        <v>18828</v>
      </c>
      <c r="P3992" s="293" t="s">
        <v>14136</v>
      </c>
      <c r="Q3992" s="293" t="s">
        <v>8502</v>
      </c>
    </row>
    <row r="3993" spans="1:17" x14ac:dyDescent="0.25">
      <c r="A3993" s="293" t="s">
        <v>16728</v>
      </c>
      <c r="B3993" s="293" t="s">
        <v>14376</v>
      </c>
      <c r="C3993" s="293" t="s">
        <v>16729</v>
      </c>
      <c r="D3993" s="293" t="s">
        <v>4750</v>
      </c>
      <c r="E3993" s="293" t="s">
        <v>14158</v>
      </c>
      <c r="F3993" s="293"/>
      <c r="G3993" s="291">
        <v>60</v>
      </c>
      <c r="H3993" s="292">
        <v>0</v>
      </c>
      <c r="I3993" s="293" t="s">
        <v>4850</v>
      </c>
      <c r="J3993" s="293" t="s">
        <v>4851</v>
      </c>
      <c r="K3993" s="293" t="s">
        <v>4737</v>
      </c>
      <c r="L3993" s="293" t="s">
        <v>4840</v>
      </c>
      <c r="M3993" s="293" t="s">
        <v>5210</v>
      </c>
      <c r="N3993" s="293"/>
      <c r="O3993" s="293" t="s">
        <v>18828</v>
      </c>
      <c r="P3993" s="293" t="s">
        <v>14136</v>
      </c>
      <c r="Q3993" s="293" t="s">
        <v>8502</v>
      </c>
    </row>
    <row r="3994" spans="1:17" x14ac:dyDescent="0.25">
      <c r="A3994" s="293" t="s">
        <v>16730</v>
      </c>
      <c r="B3994" s="293" t="s">
        <v>14376</v>
      </c>
      <c r="C3994" s="293" t="s">
        <v>16731</v>
      </c>
      <c r="D3994" s="293" t="s">
        <v>4750</v>
      </c>
      <c r="E3994" s="293" t="s">
        <v>14158</v>
      </c>
      <c r="F3994" s="293"/>
      <c r="G3994" s="291">
        <v>60</v>
      </c>
      <c r="H3994" s="292">
        <v>0</v>
      </c>
      <c r="I3994" s="293" t="s">
        <v>4856</v>
      </c>
      <c r="J3994" s="293" t="s">
        <v>4857</v>
      </c>
      <c r="K3994" s="293" t="s">
        <v>4737</v>
      </c>
      <c r="L3994" s="293" t="s">
        <v>4840</v>
      </c>
      <c r="M3994" s="293" t="s">
        <v>6026</v>
      </c>
      <c r="N3994" s="293"/>
      <c r="O3994" s="293" t="s">
        <v>18828</v>
      </c>
      <c r="P3994" s="293" t="s">
        <v>14136</v>
      </c>
      <c r="Q3994" s="293" t="s">
        <v>8502</v>
      </c>
    </row>
    <row r="3995" spans="1:17" x14ac:dyDescent="0.25">
      <c r="A3995" s="293" t="s">
        <v>16732</v>
      </c>
      <c r="B3995" s="293" t="s">
        <v>14373</v>
      </c>
      <c r="C3995" s="293" t="s">
        <v>16733</v>
      </c>
      <c r="D3995" s="293" t="s">
        <v>4750</v>
      </c>
      <c r="E3995" s="293" t="s">
        <v>14158</v>
      </c>
      <c r="F3995" s="293"/>
      <c r="G3995" s="291">
        <v>60</v>
      </c>
      <c r="H3995" s="292">
        <v>0</v>
      </c>
      <c r="I3995" s="293" t="s">
        <v>4850</v>
      </c>
      <c r="J3995" s="293" t="s">
        <v>4851</v>
      </c>
      <c r="K3995" s="293" t="s">
        <v>4737</v>
      </c>
      <c r="L3995" s="293" t="s">
        <v>4840</v>
      </c>
      <c r="M3995" s="293" t="s">
        <v>5333</v>
      </c>
      <c r="N3995" s="293"/>
      <c r="O3995" s="293" t="s">
        <v>18828</v>
      </c>
      <c r="P3995" s="293" t="s">
        <v>14136</v>
      </c>
      <c r="Q3995" s="293" t="s">
        <v>8502</v>
      </c>
    </row>
    <row r="3996" spans="1:17" x14ac:dyDescent="0.25">
      <c r="A3996" s="293" t="s">
        <v>16734</v>
      </c>
      <c r="B3996" s="293" t="s">
        <v>14376</v>
      </c>
      <c r="C3996" s="293" t="s">
        <v>16735</v>
      </c>
      <c r="D3996" s="293" t="s">
        <v>4750</v>
      </c>
      <c r="E3996" s="293" t="s">
        <v>14158</v>
      </c>
      <c r="F3996" s="293"/>
      <c r="G3996" s="291">
        <v>60</v>
      </c>
      <c r="H3996" s="292">
        <v>0</v>
      </c>
      <c r="I3996" s="293" t="s">
        <v>4838</v>
      </c>
      <c r="J3996" s="293" t="s">
        <v>4839</v>
      </c>
      <c r="K3996" s="293" t="s">
        <v>4737</v>
      </c>
      <c r="L3996" s="293" t="s">
        <v>4840</v>
      </c>
      <c r="M3996" s="293" t="s">
        <v>4909</v>
      </c>
      <c r="N3996" s="293"/>
      <c r="O3996" s="293" t="s">
        <v>18828</v>
      </c>
      <c r="P3996" s="293" t="s">
        <v>14136</v>
      </c>
      <c r="Q3996" s="293" t="s">
        <v>8502</v>
      </c>
    </row>
    <row r="3997" spans="1:17" x14ac:dyDescent="0.25">
      <c r="A3997" s="293" t="s">
        <v>16736</v>
      </c>
      <c r="B3997" s="293" t="s">
        <v>14376</v>
      </c>
      <c r="C3997" s="293" t="s">
        <v>16737</v>
      </c>
      <c r="D3997" s="293" t="s">
        <v>4750</v>
      </c>
      <c r="E3997" s="293" t="s">
        <v>14158</v>
      </c>
      <c r="F3997" s="293"/>
      <c r="G3997" s="291">
        <v>60</v>
      </c>
      <c r="H3997" s="292">
        <v>0</v>
      </c>
      <c r="I3997" s="293" t="s">
        <v>4838</v>
      </c>
      <c r="J3997" s="293" t="s">
        <v>4839</v>
      </c>
      <c r="K3997" s="293" t="s">
        <v>4737</v>
      </c>
      <c r="L3997" s="293" t="s">
        <v>4840</v>
      </c>
      <c r="M3997" s="293" t="s">
        <v>5161</v>
      </c>
      <c r="N3997" s="293"/>
      <c r="O3997" s="293" t="s">
        <v>18828</v>
      </c>
      <c r="P3997" s="293" t="s">
        <v>14136</v>
      </c>
      <c r="Q3997" s="293" t="s">
        <v>8502</v>
      </c>
    </row>
    <row r="3998" spans="1:17" x14ac:dyDescent="0.25">
      <c r="A3998" s="293" t="s">
        <v>16738</v>
      </c>
      <c r="B3998" s="293" t="s">
        <v>14376</v>
      </c>
      <c r="C3998" s="293" t="s">
        <v>16739</v>
      </c>
      <c r="D3998" s="293" t="s">
        <v>4750</v>
      </c>
      <c r="E3998" s="293" t="s">
        <v>14158</v>
      </c>
      <c r="F3998" s="293"/>
      <c r="G3998" s="291">
        <v>60</v>
      </c>
      <c r="H3998" s="292">
        <v>0</v>
      </c>
      <c r="I3998" s="293" t="s">
        <v>9482</v>
      </c>
      <c r="J3998" s="293" t="s">
        <v>9483</v>
      </c>
      <c r="K3998" s="293" t="s">
        <v>4737</v>
      </c>
      <c r="L3998" s="293" t="s">
        <v>4840</v>
      </c>
      <c r="M3998" s="293" t="s">
        <v>5310</v>
      </c>
      <c r="N3998" s="293"/>
      <c r="O3998" s="293" t="s">
        <v>18828</v>
      </c>
      <c r="P3998" s="293" t="s">
        <v>14136</v>
      </c>
      <c r="Q3998" s="293" t="s">
        <v>8502</v>
      </c>
    </row>
    <row r="3999" spans="1:17" x14ac:dyDescent="0.25">
      <c r="A3999" s="293" t="s">
        <v>16740</v>
      </c>
      <c r="B3999" s="293" t="s">
        <v>14370</v>
      </c>
      <c r="C3999" s="293" t="s">
        <v>16741</v>
      </c>
      <c r="D3999" s="293"/>
      <c r="E3999" s="293" t="s">
        <v>14138</v>
      </c>
      <c r="F3999" s="293" t="s">
        <v>4750</v>
      </c>
      <c r="G3999" s="291">
        <v>60</v>
      </c>
      <c r="H3999" s="292">
        <v>0</v>
      </c>
      <c r="I3999" s="293" t="s">
        <v>4746</v>
      </c>
      <c r="J3999" s="293" t="s">
        <v>4747</v>
      </c>
      <c r="K3999" s="293" t="s">
        <v>4737</v>
      </c>
      <c r="L3999" s="293" t="s">
        <v>4738</v>
      </c>
      <c r="M3999" s="293" t="s">
        <v>4793</v>
      </c>
      <c r="N3999" s="293"/>
      <c r="O3999" s="293" t="s">
        <v>18828</v>
      </c>
      <c r="P3999" s="293" t="s">
        <v>14136</v>
      </c>
      <c r="Q3999" s="293" t="s">
        <v>4741</v>
      </c>
    </row>
    <row r="4000" spans="1:17" x14ac:dyDescent="0.25">
      <c r="A4000" s="293" t="s">
        <v>16742</v>
      </c>
      <c r="B4000" s="293" t="s">
        <v>14376</v>
      </c>
      <c r="C4000" s="293" t="s">
        <v>16743</v>
      </c>
      <c r="D4000" s="293" t="s">
        <v>4750</v>
      </c>
      <c r="E4000" s="293" t="s">
        <v>14158</v>
      </c>
      <c r="F4000" s="293"/>
      <c r="G4000" s="291">
        <v>60</v>
      </c>
      <c r="H4000" s="292">
        <v>0</v>
      </c>
      <c r="I4000" s="293" t="s">
        <v>9482</v>
      </c>
      <c r="J4000" s="293" t="s">
        <v>9483</v>
      </c>
      <c r="K4000" s="293" t="s">
        <v>4737</v>
      </c>
      <c r="L4000" s="293" t="s">
        <v>4840</v>
      </c>
      <c r="M4000" s="293" t="s">
        <v>4999</v>
      </c>
      <c r="N4000" s="293"/>
      <c r="O4000" s="293" t="s">
        <v>18828</v>
      </c>
      <c r="P4000" s="293" t="s">
        <v>14136</v>
      </c>
      <c r="Q4000" s="293" t="s">
        <v>8502</v>
      </c>
    </row>
    <row r="4001" spans="1:17" x14ac:dyDescent="0.25">
      <c r="A4001" s="293" t="s">
        <v>16744</v>
      </c>
      <c r="B4001" s="293" t="s">
        <v>14373</v>
      </c>
      <c r="C4001" s="293" t="s">
        <v>16745</v>
      </c>
      <c r="D4001" s="293" t="s">
        <v>4750</v>
      </c>
      <c r="E4001" s="293" t="s">
        <v>14158</v>
      </c>
      <c r="F4001" s="293"/>
      <c r="G4001" s="291">
        <v>60</v>
      </c>
      <c r="H4001" s="292">
        <v>0</v>
      </c>
      <c r="I4001" s="293" t="s">
        <v>4850</v>
      </c>
      <c r="J4001" s="293" t="s">
        <v>4851</v>
      </c>
      <c r="K4001" s="293" t="s">
        <v>4737</v>
      </c>
      <c r="L4001" s="293" t="s">
        <v>4840</v>
      </c>
      <c r="M4001" s="293" t="s">
        <v>5202</v>
      </c>
      <c r="N4001" s="293"/>
      <c r="O4001" s="293" t="s">
        <v>18828</v>
      </c>
      <c r="P4001" s="293" t="s">
        <v>14136</v>
      </c>
      <c r="Q4001" s="293" t="s">
        <v>8502</v>
      </c>
    </row>
    <row r="4002" spans="1:17" x14ac:dyDescent="0.25">
      <c r="A4002" s="293" t="s">
        <v>16746</v>
      </c>
      <c r="B4002" s="293" t="s">
        <v>14376</v>
      </c>
      <c r="C4002" s="293" t="s">
        <v>16747</v>
      </c>
      <c r="D4002" s="293" t="s">
        <v>4750</v>
      </c>
      <c r="E4002" s="293" t="s">
        <v>14158</v>
      </c>
      <c r="F4002" s="293"/>
      <c r="G4002" s="291">
        <v>60</v>
      </c>
      <c r="H4002" s="292">
        <v>0</v>
      </c>
      <c r="I4002" s="293" t="s">
        <v>9482</v>
      </c>
      <c r="J4002" s="293" t="s">
        <v>9483</v>
      </c>
      <c r="K4002" s="293" t="s">
        <v>4737</v>
      </c>
      <c r="L4002" s="293" t="s">
        <v>4840</v>
      </c>
      <c r="M4002" s="293" t="s">
        <v>5310</v>
      </c>
      <c r="N4002" s="293"/>
      <c r="O4002" s="293" t="s">
        <v>18828</v>
      </c>
      <c r="P4002" s="293" t="s">
        <v>14136</v>
      </c>
      <c r="Q4002" s="293" t="s">
        <v>8502</v>
      </c>
    </row>
    <row r="4003" spans="1:17" x14ac:dyDescent="0.25">
      <c r="A4003" s="293" t="s">
        <v>16748</v>
      </c>
      <c r="B4003" s="293" t="s">
        <v>14930</v>
      </c>
      <c r="C4003" s="293" t="s">
        <v>16749</v>
      </c>
      <c r="D4003" s="293"/>
      <c r="E4003" s="293" t="s">
        <v>14138</v>
      </c>
      <c r="F4003" s="293" t="s">
        <v>4750</v>
      </c>
      <c r="G4003" s="291">
        <v>60</v>
      </c>
      <c r="H4003" s="292">
        <v>0</v>
      </c>
      <c r="I4003" s="293" t="s">
        <v>4746</v>
      </c>
      <c r="J4003" s="293" t="s">
        <v>4747</v>
      </c>
      <c r="K4003" s="293" t="s">
        <v>4737</v>
      </c>
      <c r="L4003" s="293" t="s">
        <v>4738</v>
      </c>
      <c r="M4003" s="293" t="s">
        <v>4748</v>
      </c>
      <c r="N4003" s="293" t="s">
        <v>4773</v>
      </c>
      <c r="O4003" s="293" t="s">
        <v>18828</v>
      </c>
      <c r="P4003" s="293" t="s">
        <v>14136</v>
      </c>
      <c r="Q4003" s="293" t="s">
        <v>4741</v>
      </c>
    </row>
    <row r="4004" spans="1:17" x14ac:dyDescent="0.25">
      <c r="A4004" s="293" t="s">
        <v>16750</v>
      </c>
      <c r="B4004" s="293" t="s">
        <v>14376</v>
      </c>
      <c r="C4004" s="293" t="s">
        <v>16751</v>
      </c>
      <c r="D4004" s="293" t="s">
        <v>4750</v>
      </c>
      <c r="E4004" s="293" t="s">
        <v>14158</v>
      </c>
      <c r="F4004" s="293"/>
      <c r="G4004" s="291">
        <v>60</v>
      </c>
      <c r="H4004" s="292">
        <v>0</v>
      </c>
      <c r="I4004" s="293" t="s">
        <v>4850</v>
      </c>
      <c r="J4004" s="293" t="s">
        <v>4851</v>
      </c>
      <c r="K4004" s="293" t="s">
        <v>4737</v>
      </c>
      <c r="L4004" s="293" t="s">
        <v>4840</v>
      </c>
      <c r="M4004" s="293" t="s">
        <v>4852</v>
      </c>
      <c r="N4004" s="293"/>
      <c r="O4004" s="293" t="s">
        <v>18828</v>
      </c>
      <c r="P4004" s="293" t="s">
        <v>14136</v>
      </c>
      <c r="Q4004" s="293" t="s">
        <v>8502</v>
      </c>
    </row>
    <row r="4005" spans="1:17" x14ac:dyDescent="0.25">
      <c r="A4005" s="293" t="s">
        <v>16752</v>
      </c>
      <c r="B4005" s="293" t="s">
        <v>14370</v>
      </c>
      <c r="C4005" s="293" t="s">
        <v>16753</v>
      </c>
      <c r="D4005" s="293"/>
      <c r="E4005" s="293" t="s">
        <v>14138</v>
      </c>
      <c r="F4005" s="293" t="s">
        <v>4750</v>
      </c>
      <c r="G4005" s="291">
        <v>60</v>
      </c>
      <c r="H4005" s="292">
        <v>0</v>
      </c>
      <c r="I4005" s="293" t="s">
        <v>4755</v>
      </c>
      <c r="J4005" s="293" t="s">
        <v>4756</v>
      </c>
      <c r="K4005" s="293" t="s">
        <v>4737</v>
      </c>
      <c r="L4005" s="293" t="s">
        <v>4738</v>
      </c>
      <c r="M4005" s="293" t="s">
        <v>4934</v>
      </c>
      <c r="N4005" s="293" t="s">
        <v>7711</v>
      </c>
      <c r="O4005" s="293" t="s">
        <v>18828</v>
      </c>
      <c r="P4005" s="293" t="s">
        <v>14136</v>
      </c>
      <c r="Q4005" s="293" t="s">
        <v>4741</v>
      </c>
    </row>
    <row r="4006" spans="1:17" x14ac:dyDescent="0.25">
      <c r="A4006" s="293" t="s">
        <v>16754</v>
      </c>
      <c r="B4006" s="293" t="s">
        <v>14373</v>
      </c>
      <c r="C4006" s="293" t="s">
        <v>16755</v>
      </c>
      <c r="D4006" s="293" t="s">
        <v>4750</v>
      </c>
      <c r="E4006" s="293" t="s">
        <v>14158</v>
      </c>
      <c r="F4006" s="293"/>
      <c r="G4006" s="291">
        <v>60</v>
      </c>
      <c r="H4006" s="292">
        <v>0</v>
      </c>
      <c r="I4006" s="293" t="s">
        <v>4850</v>
      </c>
      <c r="J4006" s="293" t="s">
        <v>4851</v>
      </c>
      <c r="K4006" s="293" t="s">
        <v>4737</v>
      </c>
      <c r="L4006" s="293" t="s">
        <v>4840</v>
      </c>
      <c r="M4006" s="293" t="s">
        <v>5333</v>
      </c>
      <c r="N4006" s="293"/>
      <c r="O4006" s="293" t="s">
        <v>18828</v>
      </c>
      <c r="P4006" s="293" t="s">
        <v>14136</v>
      </c>
      <c r="Q4006" s="293" t="s">
        <v>8502</v>
      </c>
    </row>
    <row r="4007" spans="1:17" x14ac:dyDescent="0.25">
      <c r="A4007" s="293" t="s">
        <v>16756</v>
      </c>
      <c r="B4007" s="293" t="s">
        <v>14396</v>
      </c>
      <c r="C4007" s="293" t="s">
        <v>16757</v>
      </c>
      <c r="D4007" s="293"/>
      <c r="E4007" s="293" t="s">
        <v>14138</v>
      </c>
      <c r="F4007" s="293" t="s">
        <v>4750</v>
      </c>
      <c r="G4007" s="291">
        <v>60</v>
      </c>
      <c r="H4007" s="292">
        <v>0</v>
      </c>
      <c r="I4007" s="293" t="s">
        <v>4939</v>
      </c>
      <c r="J4007" s="293" t="s">
        <v>4940</v>
      </c>
      <c r="K4007" s="293" t="s">
        <v>4737</v>
      </c>
      <c r="L4007" s="293" t="s">
        <v>4738</v>
      </c>
      <c r="M4007" s="293" t="s">
        <v>4739</v>
      </c>
      <c r="N4007" s="293"/>
      <c r="O4007" s="293" t="s">
        <v>18828</v>
      </c>
      <c r="P4007" s="293" t="s">
        <v>14136</v>
      </c>
      <c r="Q4007" s="293" t="s">
        <v>4741</v>
      </c>
    </row>
    <row r="4008" spans="1:17" x14ac:dyDescent="0.25">
      <c r="A4008" s="293" t="s">
        <v>16758</v>
      </c>
      <c r="B4008" s="293" t="s">
        <v>14370</v>
      </c>
      <c r="C4008" s="293" t="s">
        <v>16759</v>
      </c>
      <c r="D4008" s="293"/>
      <c r="E4008" s="293" t="s">
        <v>14138</v>
      </c>
      <c r="F4008" s="293" t="s">
        <v>4750</v>
      </c>
      <c r="G4008" s="291">
        <v>60</v>
      </c>
      <c r="H4008" s="292">
        <v>0</v>
      </c>
      <c r="I4008" s="293" t="s">
        <v>4746</v>
      </c>
      <c r="J4008" s="293" t="s">
        <v>4747</v>
      </c>
      <c r="K4008" s="293" t="s">
        <v>4737</v>
      </c>
      <c r="L4008" s="293" t="s">
        <v>4738</v>
      </c>
      <c r="M4008" s="293" t="s">
        <v>4793</v>
      </c>
      <c r="N4008" s="293"/>
      <c r="O4008" s="293" t="s">
        <v>18828</v>
      </c>
      <c r="P4008" s="293" t="s">
        <v>14136</v>
      </c>
      <c r="Q4008" s="293" t="s">
        <v>4741</v>
      </c>
    </row>
    <row r="4009" spans="1:17" x14ac:dyDescent="0.25">
      <c r="A4009" s="293" t="s">
        <v>16760</v>
      </c>
      <c r="B4009" s="293" t="s">
        <v>14376</v>
      </c>
      <c r="C4009" s="293" t="s">
        <v>16761</v>
      </c>
      <c r="D4009" s="293" t="s">
        <v>4750</v>
      </c>
      <c r="E4009" s="293" t="s">
        <v>14158</v>
      </c>
      <c r="F4009" s="293"/>
      <c r="G4009" s="291">
        <v>60</v>
      </c>
      <c r="H4009" s="292">
        <v>0</v>
      </c>
      <c r="I4009" s="293" t="s">
        <v>9482</v>
      </c>
      <c r="J4009" s="293" t="s">
        <v>9483</v>
      </c>
      <c r="K4009" s="293" t="s">
        <v>4737</v>
      </c>
      <c r="L4009" s="293" t="s">
        <v>4840</v>
      </c>
      <c r="M4009" s="293" t="s">
        <v>4999</v>
      </c>
      <c r="N4009" s="293"/>
      <c r="O4009" s="293" t="s">
        <v>18828</v>
      </c>
      <c r="P4009" s="293" t="s">
        <v>14136</v>
      </c>
      <c r="Q4009" s="293" t="s">
        <v>8502</v>
      </c>
    </row>
    <row r="4010" spans="1:17" x14ac:dyDescent="0.25">
      <c r="A4010" s="293" t="s">
        <v>16762</v>
      </c>
      <c r="B4010" s="293" t="s">
        <v>14376</v>
      </c>
      <c r="C4010" s="293" t="s">
        <v>16763</v>
      </c>
      <c r="D4010" s="293" t="s">
        <v>4750</v>
      </c>
      <c r="E4010" s="293" t="s">
        <v>14158</v>
      </c>
      <c r="F4010" s="293"/>
      <c r="G4010" s="291">
        <v>60</v>
      </c>
      <c r="H4010" s="292">
        <v>0</v>
      </c>
      <c r="I4010" s="293" t="s">
        <v>4856</v>
      </c>
      <c r="J4010" s="293" t="s">
        <v>4857</v>
      </c>
      <c r="K4010" s="293" t="s">
        <v>4737</v>
      </c>
      <c r="L4010" s="293" t="s">
        <v>4840</v>
      </c>
      <c r="M4010" s="293" t="s">
        <v>6026</v>
      </c>
      <c r="N4010" s="293"/>
      <c r="O4010" s="293" t="s">
        <v>18828</v>
      </c>
      <c r="P4010" s="293" t="s">
        <v>14136</v>
      </c>
      <c r="Q4010" s="293" t="s">
        <v>8502</v>
      </c>
    </row>
    <row r="4011" spans="1:17" x14ac:dyDescent="0.25">
      <c r="A4011" s="293" t="s">
        <v>16764</v>
      </c>
      <c r="B4011" s="293" t="s">
        <v>14376</v>
      </c>
      <c r="C4011" s="293" t="s">
        <v>16765</v>
      </c>
      <c r="D4011" s="293" t="s">
        <v>4750</v>
      </c>
      <c r="E4011" s="293" t="s">
        <v>14158</v>
      </c>
      <c r="F4011" s="293"/>
      <c r="G4011" s="291">
        <v>60</v>
      </c>
      <c r="H4011" s="292">
        <v>0</v>
      </c>
      <c r="I4011" s="293" t="s">
        <v>4850</v>
      </c>
      <c r="J4011" s="293" t="s">
        <v>4851</v>
      </c>
      <c r="K4011" s="293" t="s">
        <v>4737</v>
      </c>
      <c r="L4011" s="293" t="s">
        <v>4840</v>
      </c>
      <c r="M4011" s="293" t="s">
        <v>4852</v>
      </c>
      <c r="N4011" s="293"/>
      <c r="O4011" s="293" t="s">
        <v>18828</v>
      </c>
      <c r="P4011" s="293" t="s">
        <v>14136</v>
      </c>
      <c r="Q4011" s="293" t="s">
        <v>8502</v>
      </c>
    </row>
    <row r="4012" spans="1:17" x14ac:dyDescent="0.25">
      <c r="A4012" s="293" t="s">
        <v>16766</v>
      </c>
      <c r="B4012" s="293" t="s">
        <v>14373</v>
      </c>
      <c r="C4012" s="293" t="s">
        <v>16767</v>
      </c>
      <c r="D4012" s="293" t="s">
        <v>4750</v>
      </c>
      <c r="E4012" s="293" t="s">
        <v>14158</v>
      </c>
      <c r="F4012" s="293"/>
      <c r="G4012" s="291">
        <v>60</v>
      </c>
      <c r="H4012" s="292">
        <v>0</v>
      </c>
      <c r="I4012" s="293" t="s">
        <v>4850</v>
      </c>
      <c r="J4012" s="293" t="s">
        <v>4851</v>
      </c>
      <c r="K4012" s="293" t="s">
        <v>4737</v>
      </c>
      <c r="L4012" s="293" t="s">
        <v>4840</v>
      </c>
      <c r="M4012" s="293" t="s">
        <v>15454</v>
      </c>
      <c r="N4012" s="293"/>
      <c r="O4012" s="293" t="s">
        <v>18828</v>
      </c>
      <c r="P4012" s="293" t="s">
        <v>14136</v>
      </c>
      <c r="Q4012" s="293" t="s">
        <v>8502</v>
      </c>
    </row>
    <row r="4013" spans="1:17" x14ac:dyDescent="0.25">
      <c r="A4013" s="293" t="s">
        <v>16768</v>
      </c>
      <c r="B4013" s="293" t="s">
        <v>14376</v>
      </c>
      <c r="C4013" s="293" t="s">
        <v>16769</v>
      </c>
      <c r="D4013" s="293" t="s">
        <v>4750</v>
      </c>
      <c r="E4013" s="293" t="s">
        <v>14158</v>
      </c>
      <c r="F4013" s="293"/>
      <c r="G4013" s="291">
        <v>60</v>
      </c>
      <c r="H4013" s="292">
        <v>0</v>
      </c>
      <c r="I4013" s="293" t="s">
        <v>4838</v>
      </c>
      <c r="J4013" s="293" t="s">
        <v>4839</v>
      </c>
      <c r="K4013" s="293" t="s">
        <v>4737</v>
      </c>
      <c r="L4013" s="293" t="s">
        <v>4840</v>
      </c>
      <c r="M4013" s="293" t="s">
        <v>5291</v>
      </c>
      <c r="N4013" s="293"/>
      <c r="O4013" s="293" t="s">
        <v>18828</v>
      </c>
      <c r="P4013" s="293" t="s">
        <v>14136</v>
      </c>
      <c r="Q4013" s="293" t="s">
        <v>8502</v>
      </c>
    </row>
    <row r="4014" spans="1:17" x14ac:dyDescent="0.25">
      <c r="A4014" s="293" t="s">
        <v>16770</v>
      </c>
      <c r="B4014" s="293" t="s">
        <v>14376</v>
      </c>
      <c r="C4014" s="293" t="s">
        <v>16771</v>
      </c>
      <c r="D4014" s="293" t="s">
        <v>4750</v>
      </c>
      <c r="E4014" s="293" t="s">
        <v>14158</v>
      </c>
      <c r="F4014" s="293"/>
      <c r="G4014" s="291">
        <v>60</v>
      </c>
      <c r="H4014" s="292">
        <v>0</v>
      </c>
      <c r="I4014" s="293" t="s">
        <v>4850</v>
      </c>
      <c r="J4014" s="293" t="s">
        <v>4851</v>
      </c>
      <c r="K4014" s="293" t="s">
        <v>4737</v>
      </c>
      <c r="L4014" s="293" t="s">
        <v>4840</v>
      </c>
      <c r="M4014" s="293" t="s">
        <v>5210</v>
      </c>
      <c r="N4014" s="293"/>
      <c r="O4014" s="293" t="s">
        <v>18828</v>
      </c>
      <c r="P4014" s="293" t="s">
        <v>14136</v>
      </c>
      <c r="Q4014" s="293" t="s">
        <v>8502</v>
      </c>
    </row>
    <row r="4015" spans="1:17" x14ac:dyDescent="0.25">
      <c r="A4015" s="293" t="s">
        <v>16772</v>
      </c>
      <c r="B4015" s="293" t="s">
        <v>14376</v>
      </c>
      <c r="C4015" s="293" t="s">
        <v>16773</v>
      </c>
      <c r="D4015" s="293" t="s">
        <v>4750</v>
      </c>
      <c r="E4015" s="293" t="s">
        <v>14158</v>
      </c>
      <c r="F4015" s="293"/>
      <c r="G4015" s="291">
        <v>60</v>
      </c>
      <c r="H4015" s="292">
        <v>0</v>
      </c>
      <c r="I4015" s="293" t="s">
        <v>9482</v>
      </c>
      <c r="J4015" s="293" t="s">
        <v>9483</v>
      </c>
      <c r="K4015" s="293" t="s">
        <v>4737</v>
      </c>
      <c r="L4015" s="293" t="s">
        <v>4840</v>
      </c>
      <c r="M4015" s="293" t="s">
        <v>5310</v>
      </c>
      <c r="N4015" s="293"/>
      <c r="O4015" s="293" t="s">
        <v>18828</v>
      </c>
      <c r="P4015" s="293" t="s">
        <v>14136</v>
      </c>
      <c r="Q4015" s="293" t="s">
        <v>8502</v>
      </c>
    </row>
    <row r="4016" spans="1:17" x14ac:dyDescent="0.25">
      <c r="A4016" s="293" t="s">
        <v>16774</v>
      </c>
      <c r="B4016" s="293" t="s">
        <v>14376</v>
      </c>
      <c r="C4016" s="293" t="s">
        <v>16775</v>
      </c>
      <c r="D4016" s="293" t="s">
        <v>4750</v>
      </c>
      <c r="E4016" s="293" t="s">
        <v>14158</v>
      </c>
      <c r="F4016" s="293"/>
      <c r="G4016" s="291">
        <v>60</v>
      </c>
      <c r="H4016" s="292">
        <v>0</v>
      </c>
      <c r="I4016" s="293" t="s">
        <v>4838</v>
      </c>
      <c r="J4016" s="293" t="s">
        <v>4839</v>
      </c>
      <c r="K4016" s="293" t="s">
        <v>4737</v>
      </c>
      <c r="L4016" s="293" t="s">
        <v>4840</v>
      </c>
      <c r="M4016" s="293" t="s">
        <v>5230</v>
      </c>
      <c r="N4016" s="293"/>
      <c r="O4016" s="293" t="s">
        <v>18828</v>
      </c>
      <c r="P4016" s="293" t="s">
        <v>14136</v>
      </c>
      <c r="Q4016" s="293" t="s">
        <v>8502</v>
      </c>
    </row>
    <row r="4017" spans="1:17" x14ac:dyDescent="0.25">
      <c r="A4017" s="293" t="s">
        <v>16776</v>
      </c>
      <c r="B4017" s="293" t="s">
        <v>14376</v>
      </c>
      <c r="C4017" s="293" t="s">
        <v>16777</v>
      </c>
      <c r="D4017" s="293" t="s">
        <v>4750</v>
      </c>
      <c r="E4017" s="293" t="s">
        <v>14158</v>
      </c>
      <c r="F4017" s="293"/>
      <c r="G4017" s="291">
        <v>60</v>
      </c>
      <c r="H4017" s="292">
        <v>0</v>
      </c>
      <c r="I4017" s="293" t="s">
        <v>9482</v>
      </c>
      <c r="J4017" s="293" t="s">
        <v>9483</v>
      </c>
      <c r="K4017" s="293" t="s">
        <v>4737</v>
      </c>
      <c r="L4017" s="293" t="s">
        <v>4840</v>
      </c>
      <c r="M4017" s="293" t="s">
        <v>4841</v>
      </c>
      <c r="N4017" s="293"/>
      <c r="O4017" s="293" t="s">
        <v>18828</v>
      </c>
      <c r="P4017" s="293" t="s">
        <v>14136</v>
      </c>
      <c r="Q4017" s="293" t="s">
        <v>8502</v>
      </c>
    </row>
    <row r="4018" spans="1:17" x14ac:dyDescent="0.25">
      <c r="A4018" s="293" t="s">
        <v>16778</v>
      </c>
      <c r="B4018" s="293" t="s">
        <v>14376</v>
      </c>
      <c r="C4018" s="293" t="s">
        <v>16779</v>
      </c>
      <c r="D4018" s="293" t="s">
        <v>4750</v>
      </c>
      <c r="E4018" s="293" t="s">
        <v>14158</v>
      </c>
      <c r="F4018" s="293"/>
      <c r="G4018" s="291">
        <v>60</v>
      </c>
      <c r="H4018" s="292">
        <v>0</v>
      </c>
      <c r="I4018" s="293" t="s">
        <v>4850</v>
      </c>
      <c r="J4018" s="293" t="s">
        <v>4851</v>
      </c>
      <c r="K4018" s="293" t="s">
        <v>4737</v>
      </c>
      <c r="L4018" s="293" t="s">
        <v>4840</v>
      </c>
      <c r="M4018" s="293" t="s">
        <v>5210</v>
      </c>
      <c r="N4018" s="293"/>
      <c r="O4018" s="293" t="s">
        <v>18828</v>
      </c>
      <c r="P4018" s="293" t="s">
        <v>14136</v>
      </c>
      <c r="Q4018" s="293" t="s">
        <v>8502</v>
      </c>
    </row>
    <row r="4019" spans="1:17" x14ac:dyDescent="0.25">
      <c r="A4019" s="293" t="s">
        <v>16780</v>
      </c>
      <c r="B4019" s="293" t="s">
        <v>14376</v>
      </c>
      <c r="C4019" s="293" t="s">
        <v>16781</v>
      </c>
      <c r="D4019" s="293" t="s">
        <v>4750</v>
      </c>
      <c r="E4019" s="293" t="s">
        <v>14158</v>
      </c>
      <c r="F4019" s="293"/>
      <c r="G4019" s="291">
        <v>60</v>
      </c>
      <c r="H4019" s="292">
        <v>0</v>
      </c>
      <c r="I4019" s="293" t="s">
        <v>4838</v>
      </c>
      <c r="J4019" s="293" t="s">
        <v>4839</v>
      </c>
      <c r="K4019" s="293" t="s">
        <v>4737</v>
      </c>
      <c r="L4019" s="293" t="s">
        <v>4840</v>
      </c>
      <c r="M4019" s="293" t="s">
        <v>5291</v>
      </c>
      <c r="N4019" s="293"/>
      <c r="O4019" s="293" t="s">
        <v>18828</v>
      </c>
      <c r="P4019" s="293" t="s">
        <v>14136</v>
      </c>
      <c r="Q4019" s="293" t="s">
        <v>8502</v>
      </c>
    </row>
    <row r="4020" spans="1:17" x14ac:dyDescent="0.25">
      <c r="A4020" s="293" t="s">
        <v>16782</v>
      </c>
      <c r="B4020" s="293" t="s">
        <v>14376</v>
      </c>
      <c r="C4020" s="293" t="s">
        <v>16783</v>
      </c>
      <c r="D4020" s="293" t="s">
        <v>4750</v>
      </c>
      <c r="E4020" s="293" t="s">
        <v>14158</v>
      </c>
      <c r="F4020" s="293"/>
      <c r="G4020" s="291">
        <v>60</v>
      </c>
      <c r="H4020" s="292">
        <v>0</v>
      </c>
      <c r="I4020" s="293" t="s">
        <v>9482</v>
      </c>
      <c r="J4020" s="293" t="s">
        <v>9483</v>
      </c>
      <c r="K4020" s="293" t="s">
        <v>4737</v>
      </c>
      <c r="L4020" s="293" t="s">
        <v>4840</v>
      </c>
      <c r="M4020" s="293" t="s">
        <v>6026</v>
      </c>
      <c r="N4020" s="293"/>
      <c r="O4020" s="293" t="s">
        <v>18828</v>
      </c>
      <c r="P4020" s="293" t="s">
        <v>14136</v>
      </c>
      <c r="Q4020" s="293" t="s">
        <v>8502</v>
      </c>
    </row>
    <row r="4021" spans="1:17" x14ac:dyDescent="0.25">
      <c r="A4021" s="293" t="s">
        <v>16784</v>
      </c>
      <c r="B4021" s="293" t="s">
        <v>14376</v>
      </c>
      <c r="C4021" s="293" t="s">
        <v>16785</v>
      </c>
      <c r="D4021" s="293" t="s">
        <v>4750</v>
      </c>
      <c r="E4021" s="293" t="s">
        <v>14158</v>
      </c>
      <c r="F4021" s="293"/>
      <c r="G4021" s="291">
        <v>60</v>
      </c>
      <c r="H4021" s="292">
        <v>0</v>
      </c>
      <c r="I4021" s="293" t="s">
        <v>9482</v>
      </c>
      <c r="J4021" s="293" t="s">
        <v>9483</v>
      </c>
      <c r="K4021" s="293" t="s">
        <v>4737</v>
      </c>
      <c r="L4021" s="293" t="s">
        <v>4840</v>
      </c>
      <c r="M4021" s="293" t="s">
        <v>5175</v>
      </c>
      <c r="N4021" s="293"/>
      <c r="O4021" s="293" t="s">
        <v>18828</v>
      </c>
      <c r="P4021" s="293" t="s">
        <v>14136</v>
      </c>
      <c r="Q4021" s="293" t="s">
        <v>8502</v>
      </c>
    </row>
    <row r="4022" spans="1:17" x14ac:dyDescent="0.25">
      <c r="A4022" s="293" t="s">
        <v>16786</v>
      </c>
      <c r="B4022" s="293" t="s">
        <v>14376</v>
      </c>
      <c r="C4022" s="293" t="s">
        <v>16787</v>
      </c>
      <c r="D4022" s="293" t="s">
        <v>4750</v>
      </c>
      <c r="E4022" s="293" t="s">
        <v>14158</v>
      </c>
      <c r="F4022" s="293"/>
      <c r="G4022" s="291">
        <v>60</v>
      </c>
      <c r="H4022" s="292">
        <v>0</v>
      </c>
      <c r="I4022" s="293" t="s">
        <v>9482</v>
      </c>
      <c r="J4022" s="293" t="s">
        <v>9483</v>
      </c>
      <c r="K4022" s="293" t="s">
        <v>4737</v>
      </c>
      <c r="L4022" s="293" t="s">
        <v>4840</v>
      </c>
      <c r="M4022" s="293" t="s">
        <v>4999</v>
      </c>
      <c r="N4022" s="293"/>
      <c r="O4022" s="293" t="s">
        <v>18828</v>
      </c>
      <c r="P4022" s="293" t="s">
        <v>14136</v>
      </c>
      <c r="Q4022" s="293" t="s">
        <v>8502</v>
      </c>
    </row>
    <row r="4023" spans="1:17" x14ac:dyDescent="0.25">
      <c r="A4023" s="293" t="s">
        <v>16788</v>
      </c>
      <c r="B4023" s="293" t="s">
        <v>14373</v>
      </c>
      <c r="C4023" s="293" t="s">
        <v>16789</v>
      </c>
      <c r="D4023" s="293" t="s">
        <v>4750</v>
      </c>
      <c r="E4023" s="293" t="s">
        <v>14158</v>
      </c>
      <c r="F4023" s="293"/>
      <c r="G4023" s="291">
        <v>60</v>
      </c>
      <c r="H4023" s="292">
        <v>0</v>
      </c>
      <c r="I4023" s="293" t="s">
        <v>4850</v>
      </c>
      <c r="J4023" s="293" t="s">
        <v>4851</v>
      </c>
      <c r="K4023" s="293" t="s">
        <v>4737</v>
      </c>
      <c r="L4023" s="293" t="s">
        <v>4840</v>
      </c>
      <c r="M4023" s="293" t="s">
        <v>14119</v>
      </c>
      <c r="N4023" s="293"/>
      <c r="O4023" s="293" t="s">
        <v>18828</v>
      </c>
      <c r="P4023" s="293" t="s">
        <v>14136</v>
      </c>
      <c r="Q4023" s="293" t="s">
        <v>8502</v>
      </c>
    </row>
    <row r="4024" spans="1:17" x14ac:dyDescent="0.25">
      <c r="A4024" s="293" t="s">
        <v>16790</v>
      </c>
      <c r="B4024" s="293" t="s">
        <v>14370</v>
      </c>
      <c r="C4024" s="293" t="s">
        <v>16791</v>
      </c>
      <c r="D4024" s="293"/>
      <c r="E4024" s="293" t="s">
        <v>14138</v>
      </c>
      <c r="F4024" s="293" t="s">
        <v>4750</v>
      </c>
      <c r="G4024" s="291">
        <v>60</v>
      </c>
      <c r="H4024" s="292">
        <v>0</v>
      </c>
      <c r="I4024" s="293" t="s">
        <v>4788</v>
      </c>
      <c r="J4024" s="293" t="s">
        <v>4789</v>
      </c>
      <c r="K4024" s="293" t="s">
        <v>4737</v>
      </c>
      <c r="L4024" s="293" t="s">
        <v>4738</v>
      </c>
      <c r="M4024" s="293" t="s">
        <v>4830</v>
      </c>
      <c r="N4024" s="293"/>
      <c r="O4024" s="293" t="s">
        <v>18828</v>
      </c>
      <c r="P4024" s="293" t="s">
        <v>14136</v>
      </c>
      <c r="Q4024" s="293" t="s">
        <v>4741</v>
      </c>
    </row>
    <row r="4025" spans="1:17" x14ac:dyDescent="0.25">
      <c r="A4025" s="293" t="s">
        <v>16792</v>
      </c>
      <c r="B4025" s="293" t="s">
        <v>14370</v>
      </c>
      <c r="C4025" s="293" t="s">
        <v>16793</v>
      </c>
      <c r="D4025" s="293"/>
      <c r="E4025" s="293" t="s">
        <v>14138</v>
      </c>
      <c r="F4025" s="293" t="s">
        <v>4750</v>
      </c>
      <c r="G4025" s="291">
        <v>60</v>
      </c>
      <c r="H4025" s="292">
        <v>0</v>
      </c>
      <c r="I4025" s="293" t="s">
        <v>4746</v>
      </c>
      <c r="J4025" s="293" t="s">
        <v>4747</v>
      </c>
      <c r="K4025" s="293" t="s">
        <v>4737</v>
      </c>
      <c r="L4025" s="293" t="s">
        <v>4738</v>
      </c>
      <c r="M4025" s="293" t="s">
        <v>4793</v>
      </c>
      <c r="N4025" s="293"/>
      <c r="O4025" s="293" t="s">
        <v>18828</v>
      </c>
      <c r="P4025" s="293" t="s">
        <v>14136</v>
      </c>
      <c r="Q4025" s="293" t="s">
        <v>4741</v>
      </c>
    </row>
    <row r="4026" spans="1:17" x14ac:dyDescent="0.25">
      <c r="A4026" s="293" t="s">
        <v>16794</v>
      </c>
      <c r="B4026" s="293" t="s">
        <v>14376</v>
      </c>
      <c r="C4026" s="293" t="s">
        <v>16795</v>
      </c>
      <c r="D4026" s="293" t="s">
        <v>4750</v>
      </c>
      <c r="E4026" s="293" t="s">
        <v>14158</v>
      </c>
      <c r="F4026" s="293"/>
      <c r="G4026" s="291">
        <v>60</v>
      </c>
      <c r="H4026" s="292">
        <v>0</v>
      </c>
      <c r="I4026" s="293" t="s">
        <v>4838</v>
      </c>
      <c r="J4026" s="293" t="s">
        <v>4839</v>
      </c>
      <c r="K4026" s="293" t="s">
        <v>4737</v>
      </c>
      <c r="L4026" s="293" t="s">
        <v>4840</v>
      </c>
      <c r="M4026" s="293" t="s">
        <v>5161</v>
      </c>
      <c r="N4026" s="293"/>
      <c r="O4026" s="293" t="s">
        <v>18828</v>
      </c>
      <c r="P4026" s="293" t="s">
        <v>14136</v>
      </c>
      <c r="Q4026" s="293" t="s">
        <v>8502</v>
      </c>
    </row>
    <row r="4027" spans="1:17" x14ac:dyDescent="0.25">
      <c r="A4027" s="293" t="s">
        <v>16796</v>
      </c>
      <c r="B4027" s="293" t="s">
        <v>14376</v>
      </c>
      <c r="C4027" s="293" t="s">
        <v>16797</v>
      </c>
      <c r="D4027" s="293" t="s">
        <v>4750</v>
      </c>
      <c r="E4027" s="293" t="s">
        <v>14158</v>
      </c>
      <c r="F4027" s="293"/>
      <c r="G4027" s="291">
        <v>60</v>
      </c>
      <c r="H4027" s="292">
        <v>0</v>
      </c>
      <c r="I4027" s="293" t="s">
        <v>4850</v>
      </c>
      <c r="J4027" s="293" t="s">
        <v>4851</v>
      </c>
      <c r="K4027" s="293" t="s">
        <v>4737</v>
      </c>
      <c r="L4027" s="293" t="s">
        <v>4840</v>
      </c>
      <c r="M4027" s="293" t="s">
        <v>4852</v>
      </c>
      <c r="N4027" s="293"/>
      <c r="O4027" s="293" t="s">
        <v>18828</v>
      </c>
      <c r="P4027" s="293" t="s">
        <v>14136</v>
      </c>
      <c r="Q4027" s="293" t="s">
        <v>8502</v>
      </c>
    </row>
    <row r="4028" spans="1:17" x14ac:dyDescent="0.25">
      <c r="A4028" s="293" t="s">
        <v>16798</v>
      </c>
      <c r="B4028" s="293" t="s">
        <v>14373</v>
      </c>
      <c r="C4028" s="293" t="s">
        <v>16799</v>
      </c>
      <c r="D4028" s="293" t="s">
        <v>4750</v>
      </c>
      <c r="E4028" s="293" t="s">
        <v>14158</v>
      </c>
      <c r="F4028" s="293"/>
      <c r="G4028" s="291">
        <v>60</v>
      </c>
      <c r="H4028" s="292">
        <v>0</v>
      </c>
      <c r="I4028" s="293" t="s">
        <v>4850</v>
      </c>
      <c r="J4028" s="293" t="s">
        <v>4851</v>
      </c>
      <c r="K4028" s="293" t="s">
        <v>4737</v>
      </c>
      <c r="L4028" s="293" t="s">
        <v>4840</v>
      </c>
      <c r="M4028" s="293" t="s">
        <v>15454</v>
      </c>
      <c r="N4028" s="293"/>
      <c r="O4028" s="293" t="s">
        <v>18828</v>
      </c>
      <c r="P4028" s="293" t="s">
        <v>14136</v>
      </c>
      <c r="Q4028" s="293" t="s">
        <v>8502</v>
      </c>
    </row>
    <row r="4029" spans="1:17" x14ac:dyDescent="0.25">
      <c r="A4029" s="293" t="s">
        <v>16800</v>
      </c>
      <c r="B4029" s="293" t="s">
        <v>14376</v>
      </c>
      <c r="C4029" s="293" t="s">
        <v>16801</v>
      </c>
      <c r="D4029" s="293" t="s">
        <v>4750</v>
      </c>
      <c r="E4029" s="293" t="s">
        <v>14158</v>
      </c>
      <c r="F4029" s="293"/>
      <c r="G4029" s="291">
        <v>60</v>
      </c>
      <c r="H4029" s="292">
        <v>0</v>
      </c>
      <c r="I4029" s="293" t="s">
        <v>4838</v>
      </c>
      <c r="J4029" s="293" t="s">
        <v>4839</v>
      </c>
      <c r="K4029" s="293" t="s">
        <v>4737</v>
      </c>
      <c r="L4029" s="293" t="s">
        <v>4840</v>
      </c>
      <c r="M4029" s="293" t="s">
        <v>5230</v>
      </c>
      <c r="N4029" s="293"/>
      <c r="O4029" s="293" t="s">
        <v>18828</v>
      </c>
      <c r="P4029" s="293" t="s">
        <v>14136</v>
      </c>
      <c r="Q4029" s="293" t="s">
        <v>8502</v>
      </c>
    </row>
    <row r="4030" spans="1:17" x14ac:dyDescent="0.25">
      <c r="A4030" s="293" t="s">
        <v>16802</v>
      </c>
      <c r="B4030" s="293" t="s">
        <v>14373</v>
      </c>
      <c r="C4030" s="293" t="s">
        <v>16803</v>
      </c>
      <c r="D4030" s="293" t="s">
        <v>4750</v>
      </c>
      <c r="E4030" s="293" t="s">
        <v>14158</v>
      </c>
      <c r="F4030" s="293"/>
      <c r="G4030" s="291">
        <v>60</v>
      </c>
      <c r="H4030" s="292">
        <v>0</v>
      </c>
      <c r="I4030" s="293" t="s">
        <v>4850</v>
      </c>
      <c r="J4030" s="293" t="s">
        <v>4851</v>
      </c>
      <c r="K4030" s="293" t="s">
        <v>4737</v>
      </c>
      <c r="L4030" s="293" t="s">
        <v>4840</v>
      </c>
      <c r="M4030" s="293" t="s">
        <v>5202</v>
      </c>
      <c r="N4030" s="293"/>
      <c r="O4030" s="293" t="s">
        <v>18828</v>
      </c>
      <c r="P4030" s="293" t="s">
        <v>14136</v>
      </c>
      <c r="Q4030" s="293" t="s">
        <v>8502</v>
      </c>
    </row>
    <row r="4031" spans="1:17" x14ac:dyDescent="0.25">
      <c r="A4031" s="293" t="s">
        <v>16804</v>
      </c>
      <c r="B4031" s="293" t="s">
        <v>14370</v>
      </c>
      <c r="C4031" s="293" t="s">
        <v>16805</v>
      </c>
      <c r="D4031" s="293"/>
      <c r="E4031" s="293" t="s">
        <v>14138</v>
      </c>
      <c r="F4031" s="293" t="s">
        <v>4750</v>
      </c>
      <c r="G4031" s="291">
        <v>60</v>
      </c>
      <c r="H4031" s="292">
        <v>0</v>
      </c>
      <c r="I4031" s="293" t="s">
        <v>4816</v>
      </c>
      <c r="J4031" s="293" t="s">
        <v>4817</v>
      </c>
      <c r="K4031" s="293" t="s">
        <v>4737</v>
      </c>
      <c r="L4031" s="293" t="s">
        <v>4738</v>
      </c>
      <c r="M4031" s="293" t="s">
        <v>4818</v>
      </c>
      <c r="N4031" s="293"/>
      <c r="O4031" s="293" t="s">
        <v>18828</v>
      </c>
      <c r="P4031" s="293" t="s">
        <v>14136</v>
      </c>
      <c r="Q4031" s="293" t="s">
        <v>4741</v>
      </c>
    </row>
    <row r="4032" spans="1:17" x14ac:dyDescent="0.25">
      <c r="A4032" s="293" t="s">
        <v>16806</v>
      </c>
      <c r="B4032" s="293" t="s">
        <v>14361</v>
      </c>
      <c r="C4032" s="293" t="s">
        <v>16807</v>
      </c>
      <c r="D4032" s="293"/>
      <c r="E4032" s="293" t="s">
        <v>14138</v>
      </c>
      <c r="F4032" s="293" t="s">
        <v>4750</v>
      </c>
      <c r="G4032" s="291">
        <v>60</v>
      </c>
      <c r="H4032" s="292">
        <v>0</v>
      </c>
      <c r="I4032" s="293" t="s">
        <v>4816</v>
      </c>
      <c r="J4032" s="293" t="s">
        <v>4817</v>
      </c>
      <c r="K4032" s="293" t="s">
        <v>4737</v>
      </c>
      <c r="L4032" s="293" t="s">
        <v>4738</v>
      </c>
      <c r="M4032" s="293" t="s">
        <v>6572</v>
      </c>
      <c r="N4032" s="293"/>
      <c r="O4032" s="293" t="s">
        <v>18828</v>
      </c>
      <c r="P4032" s="293" t="s">
        <v>14136</v>
      </c>
      <c r="Q4032" s="293" t="s">
        <v>4741</v>
      </c>
    </row>
    <row r="4033" spans="1:17" x14ac:dyDescent="0.25">
      <c r="A4033" s="293" t="s">
        <v>16808</v>
      </c>
      <c r="B4033" s="293" t="s">
        <v>14370</v>
      </c>
      <c r="C4033" s="293" t="s">
        <v>16809</v>
      </c>
      <c r="D4033" s="293"/>
      <c r="E4033" s="293" t="s">
        <v>14138</v>
      </c>
      <c r="F4033" s="293" t="s">
        <v>4750</v>
      </c>
      <c r="G4033" s="291">
        <v>60</v>
      </c>
      <c r="H4033" s="292">
        <v>0</v>
      </c>
      <c r="I4033" s="293" t="s">
        <v>4788</v>
      </c>
      <c r="J4033" s="293" t="s">
        <v>4789</v>
      </c>
      <c r="K4033" s="293" t="s">
        <v>4737</v>
      </c>
      <c r="L4033" s="293" t="s">
        <v>4738</v>
      </c>
      <c r="M4033" s="293" t="s">
        <v>6447</v>
      </c>
      <c r="N4033" s="293"/>
      <c r="O4033" s="293" t="s">
        <v>18828</v>
      </c>
      <c r="P4033" s="293" t="s">
        <v>14136</v>
      </c>
      <c r="Q4033" s="293" t="s">
        <v>4741</v>
      </c>
    </row>
    <row r="4034" spans="1:17" x14ac:dyDescent="0.25">
      <c r="A4034" s="293" t="s">
        <v>16810</v>
      </c>
      <c r="B4034" s="293" t="s">
        <v>14370</v>
      </c>
      <c r="C4034" s="293" t="s">
        <v>16811</v>
      </c>
      <c r="D4034" s="293"/>
      <c r="E4034" s="293" t="s">
        <v>14138</v>
      </c>
      <c r="F4034" s="293" t="s">
        <v>4750</v>
      </c>
      <c r="G4034" s="291">
        <v>60</v>
      </c>
      <c r="H4034" s="292">
        <v>0</v>
      </c>
      <c r="I4034" s="293" t="s">
        <v>4816</v>
      </c>
      <c r="J4034" s="293" t="s">
        <v>4817</v>
      </c>
      <c r="K4034" s="293" t="s">
        <v>4737</v>
      </c>
      <c r="L4034" s="293" t="s">
        <v>4738</v>
      </c>
      <c r="M4034" s="293" t="s">
        <v>5095</v>
      </c>
      <c r="N4034" s="293"/>
      <c r="O4034" s="293" t="s">
        <v>18828</v>
      </c>
      <c r="P4034" s="293" t="s">
        <v>14136</v>
      </c>
      <c r="Q4034" s="293" t="s">
        <v>4741</v>
      </c>
    </row>
    <row r="4035" spans="1:17" x14ac:dyDescent="0.25">
      <c r="A4035" s="293" t="s">
        <v>16812</v>
      </c>
      <c r="B4035" s="293" t="s">
        <v>14396</v>
      </c>
      <c r="C4035" s="293" t="s">
        <v>16813</v>
      </c>
      <c r="D4035" s="293"/>
      <c r="E4035" s="293" t="s">
        <v>14138</v>
      </c>
      <c r="F4035" s="293" t="s">
        <v>4750</v>
      </c>
      <c r="G4035" s="291">
        <v>60</v>
      </c>
      <c r="H4035" s="292">
        <v>0</v>
      </c>
      <c r="I4035" s="293" t="s">
        <v>4816</v>
      </c>
      <c r="J4035" s="293" t="s">
        <v>4817</v>
      </c>
      <c r="K4035" s="293" t="s">
        <v>4737</v>
      </c>
      <c r="L4035" s="293" t="s">
        <v>4738</v>
      </c>
      <c r="M4035" s="293" t="s">
        <v>4739</v>
      </c>
      <c r="N4035" s="293"/>
      <c r="O4035" s="293" t="s">
        <v>18828</v>
      </c>
      <c r="P4035" s="293" t="s">
        <v>14136</v>
      </c>
      <c r="Q4035" s="293" t="s">
        <v>4741</v>
      </c>
    </row>
    <row r="4036" spans="1:17" x14ac:dyDescent="0.25">
      <c r="A4036" s="293" t="s">
        <v>16814</v>
      </c>
      <c r="B4036" s="293" t="s">
        <v>14370</v>
      </c>
      <c r="C4036" s="293" t="s">
        <v>16815</v>
      </c>
      <c r="D4036" s="293"/>
      <c r="E4036" s="293" t="s">
        <v>14138</v>
      </c>
      <c r="F4036" s="293" t="s">
        <v>4750</v>
      </c>
      <c r="G4036" s="291">
        <v>60</v>
      </c>
      <c r="H4036" s="292">
        <v>0</v>
      </c>
      <c r="I4036" s="293" t="s">
        <v>4788</v>
      </c>
      <c r="J4036" s="293" t="s">
        <v>4789</v>
      </c>
      <c r="K4036" s="293" t="s">
        <v>4737</v>
      </c>
      <c r="L4036" s="293" t="s">
        <v>4738</v>
      </c>
      <c r="M4036" s="293" t="s">
        <v>6447</v>
      </c>
      <c r="N4036" s="293"/>
      <c r="O4036" s="293" t="s">
        <v>18828</v>
      </c>
      <c r="P4036" s="293" t="s">
        <v>14136</v>
      </c>
      <c r="Q4036" s="293" t="s">
        <v>4741</v>
      </c>
    </row>
    <row r="4037" spans="1:17" x14ac:dyDescent="0.25">
      <c r="A4037" s="293" t="s">
        <v>16816</v>
      </c>
      <c r="B4037" s="293" t="s">
        <v>14396</v>
      </c>
      <c r="C4037" s="293" t="s">
        <v>16817</v>
      </c>
      <c r="D4037" s="293"/>
      <c r="E4037" s="293" t="s">
        <v>14138</v>
      </c>
      <c r="F4037" s="293" t="s">
        <v>4750</v>
      </c>
      <c r="G4037" s="291">
        <v>60</v>
      </c>
      <c r="H4037" s="292">
        <v>0</v>
      </c>
      <c r="I4037" s="293" t="s">
        <v>4788</v>
      </c>
      <c r="J4037" s="293" t="s">
        <v>4789</v>
      </c>
      <c r="K4037" s="293" t="s">
        <v>4737</v>
      </c>
      <c r="L4037" s="293" t="s">
        <v>4738</v>
      </c>
      <c r="M4037" s="293" t="s">
        <v>4945</v>
      </c>
      <c r="N4037" s="293"/>
      <c r="O4037" s="293" t="s">
        <v>18828</v>
      </c>
      <c r="P4037" s="293" t="s">
        <v>14136</v>
      </c>
      <c r="Q4037" s="293" t="s">
        <v>4741</v>
      </c>
    </row>
    <row r="4038" spans="1:17" x14ac:dyDescent="0.25">
      <c r="A4038" s="293" t="s">
        <v>16818</v>
      </c>
      <c r="B4038" s="293" t="s">
        <v>14370</v>
      </c>
      <c r="C4038" s="293" t="s">
        <v>16819</v>
      </c>
      <c r="D4038" s="293"/>
      <c r="E4038" s="293" t="s">
        <v>14138</v>
      </c>
      <c r="F4038" s="293" t="s">
        <v>4750</v>
      </c>
      <c r="G4038" s="291">
        <v>60</v>
      </c>
      <c r="H4038" s="292">
        <v>0</v>
      </c>
      <c r="I4038" s="293" t="s">
        <v>4788</v>
      </c>
      <c r="J4038" s="293" t="s">
        <v>4789</v>
      </c>
      <c r="K4038" s="293" t="s">
        <v>4737</v>
      </c>
      <c r="L4038" s="293" t="s">
        <v>4738</v>
      </c>
      <c r="M4038" s="293" t="s">
        <v>4880</v>
      </c>
      <c r="N4038" s="293"/>
      <c r="O4038" s="293" t="s">
        <v>18828</v>
      </c>
      <c r="P4038" s="293" t="s">
        <v>14136</v>
      </c>
      <c r="Q4038" s="293" t="s">
        <v>4741</v>
      </c>
    </row>
    <row r="4039" spans="1:17" x14ac:dyDescent="0.25">
      <c r="A4039" s="293" t="s">
        <v>16820</v>
      </c>
      <c r="B4039" s="293" t="s">
        <v>14370</v>
      </c>
      <c r="C4039" s="293" t="s">
        <v>16821</v>
      </c>
      <c r="D4039" s="293"/>
      <c r="E4039" s="293" t="s">
        <v>14138</v>
      </c>
      <c r="F4039" s="293" t="s">
        <v>4750</v>
      </c>
      <c r="G4039" s="291">
        <v>60</v>
      </c>
      <c r="H4039" s="292">
        <v>0</v>
      </c>
      <c r="I4039" s="293" t="s">
        <v>4755</v>
      </c>
      <c r="J4039" s="293" t="s">
        <v>4756</v>
      </c>
      <c r="K4039" s="293" t="s">
        <v>4737</v>
      </c>
      <c r="L4039" s="293" t="s">
        <v>4738</v>
      </c>
      <c r="M4039" s="293" t="s">
        <v>4916</v>
      </c>
      <c r="N4039" s="293" t="s">
        <v>4917</v>
      </c>
      <c r="O4039" s="293" t="s">
        <v>18828</v>
      </c>
      <c r="P4039" s="293" t="s">
        <v>14136</v>
      </c>
      <c r="Q4039" s="293" t="s">
        <v>4741</v>
      </c>
    </row>
    <row r="4040" spans="1:17" x14ac:dyDescent="0.25">
      <c r="A4040" s="293" t="s">
        <v>16822</v>
      </c>
      <c r="B4040" s="293" t="s">
        <v>14370</v>
      </c>
      <c r="C4040" s="293" t="s">
        <v>16823</v>
      </c>
      <c r="D4040" s="293"/>
      <c r="E4040" s="293" t="s">
        <v>14138</v>
      </c>
      <c r="F4040" s="293" t="s">
        <v>4750</v>
      </c>
      <c r="G4040" s="291">
        <v>60</v>
      </c>
      <c r="H4040" s="292">
        <v>0</v>
      </c>
      <c r="I4040" s="293" t="s">
        <v>4746</v>
      </c>
      <c r="J4040" s="293" t="s">
        <v>4747</v>
      </c>
      <c r="K4040" s="293" t="s">
        <v>4737</v>
      </c>
      <c r="L4040" s="293" t="s">
        <v>4738</v>
      </c>
      <c r="M4040" s="293" t="s">
        <v>5328</v>
      </c>
      <c r="N4040" s="293"/>
      <c r="O4040" s="293" t="s">
        <v>18828</v>
      </c>
      <c r="P4040" s="293" t="s">
        <v>14136</v>
      </c>
      <c r="Q4040" s="293" t="s">
        <v>4741</v>
      </c>
    </row>
    <row r="4041" spans="1:17" x14ac:dyDescent="0.25">
      <c r="A4041" s="293" t="s">
        <v>16824</v>
      </c>
      <c r="B4041" s="293" t="s">
        <v>14376</v>
      </c>
      <c r="C4041" s="293" t="s">
        <v>16825</v>
      </c>
      <c r="D4041" s="293" t="s">
        <v>4750</v>
      </c>
      <c r="E4041" s="293" t="s">
        <v>14158</v>
      </c>
      <c r="F4041" s="293"/>
      <c r="G4041" s="291">
        <v>60</v>
      </c>
      <c r="H4041" s="292">
        <v>0</v>
      </c>
      <c r="I4041" s="293" t="s">
        <v>9482</v>
      </c>
      <c r="J4041" s="293" t="s">
        <v>9483</v>
      </c>
      <c r="K4041" s="293" t="s">
        <v>4737</v>
      </c>
      <c r="L4041" s="293" t="s">
        <v>4840</v>
      </c>
      <c r="M4041" s="293" t="s">
        <v>5220</v>
      </c>
      <c r="N4041" s="293"/>
      <c r="O4041" s="293" t="s">
        <v>18828</v>
      </c>
      <c r="P4041" s="293" t="s">
        <v>14136</v>
      </c>
      <c r="Q4041" s="293" t="s">
        <v>8502</v>
      </c>
    </row>
    <row r="4042" spans="1:17" x14ac:dyDescent="0.25">
      <c r="A4042" s="293" t="s">
        <v>16826</v>
      </c>
      <c r="B4042" s="293" t="s">
        <v>14373</v>
      </c>
      <c r="C4042" s="293" t="s">
        <v>16827</v>
      </c>
      <c r="D4042" s="293" t="s">
        <v>4750</v>
      </c>
      <c r="E4042" s="293" t="s">
        <v>14158</v>
      </c>
      <c r="F4042" s="293"/>
      <c r="G4042" s="291">
        <v>60</v>
      </c>
      <c r="H4042" s="292">
        <v>0</v>
      </c>
      <c r="I4042" s="293" t="s">
        <v>4850</v>
      </c>
      <c r="J4042" s="293" t="s">
        <v>4851</v>
      </c>
      <c r="K4042" s="293" t="s">
        <v>4737</v>
      </c>
      <c r="L4042" s="293" t="s">
        <v>4840</v>
      </c>
      <c r="M4042" s="293" t="s">
        <v>15454</v>
      </c>
      <c r="N4042" s="293"/>
      <c r="O4042" s="293" t="s">
        <v>18828</v>
      </c>
      <c r="P4042" s="293" t="s">
        <v>14136</v>
      </c>
      <c r="Q4042" s="293" t="s">
        <v>8502</v>
      </c>
    </row>
    <row r="4043" spans="1:17" x14ac:dyDescent="0.25">
      <c r="A4043" s="293" t="s">
        <v>16828</v>
      </c>
      <c r="B4043" s="293" t="s">
        <v>14376</v>
      </c>
      <c r="C4043" s="293" t="s">
        <v>16829</v>
      </c>
      <c r="D4043" s="293" t="s">
        <v>4750</v>
      </c>
      <c r="E4043" s="293" t="s">
        <v>14158</v>
      </c>
      <c r="F4043" s="293"/>
      <c r="G4043" s="291">
        <v>60</v>
      </c>
      <c r="H4043" s="292">
        <v>0</v>
      </c>
      <c r="I4043" s="293" t="s">
        <v>4838</v>
      </c>
      <c r="J4043" s="293" t="s">
        <v>4839</v>
      </c>
      <c r="K4043" s="293" t="s">
        <v>4737</v>
      </c>
      <c r="L4043" s="293" t="s">
        <v>4840</v>
      </c>
      <c r="M4043" s="293" t="s">
        <v>5230</v>
      </c>
      <c r="N4043" s="293"/>
      <c r="O4043" s="293" t="s">
        <v>18828</v>
      </c>
      <c r="P4043" s="293" t="s">
        <v>14136</v>
      </c>
      <c r="Q4043" s="293" t="s">
        <v>8502</v>
      </c>
    </row>
    <row r="4044" spans="1:17" x14ac:dyDescent="0.25">
      <c r="A4044" s="293" t="s">
        <v>16830</v>
      </c>
      <c r="B4044" s="293" t="s">
        <v>14376</v>
      </c>
      <c r="C4044" s="293" t="s">
        <v>16831</v>
      </c>
      <c r="D4044" s="293" t="s">
        <v>4750</v>
      </c>
      <c r="E4044" s="293" t="s">
        <v>14158</v>
      </c>
      <c r="F4044" s="293"/>
      <c r="G4044" s="291">
        <v>60</v>
      </c>
      <c r="H4044" s="292">
        <v>0</v>
      </c>
      <c r="I4044" s="293" t="s">
        <v>9482</v>
      </c>
      <c r="J4044" s="293" t="s">
        <v>9483</v>
      </c>
      <c r="K4044" s="293" t="s">
        <v>4737</v>
      </c>
      <c r="L4044" s="293" t="s">
        <v>4840</v>
      </c>
      <c r="M4044" s="293" t="s">
        <v>5220</v>
      </c>
      <c r="N4044" s="293"/>
      <c r="O4044" s="293" t="s">
        <v>18828</v>
      </c>
      <c r="P4044" s="293" t="s">
        <v>14136</v>
      </c>
      <c r="Q4044" s="293" t="s">
        <v>8502</v>
      </c>
    </row>
    <row r="4045" spans="1:17" x14ac:dyDescent="0.25">
      <c r="A4045" s="293" t="s">
        <v>16832</v>
      </c>
      <c r="B4045" s="293" t="s">
        <v>14376</v>
      </c>
      <c r="C4045" s="293" t="s">
        <v>16833</v>
      </c>
      <c r="D4045" s="293" t="s">
        <v>4750</v>
      </c>
      <c r="E4045" s="293" t="s">
        <v>14158</v>
      </c>
      <c r="F4045" s="293"/>
      <c r="G4045" s="291">
        <v>60</v>
      </c>
      <c r="H4045" s="292">
        <v>0</v>
      </c>
      <c r="I4045" s="293" t="s">
        <v>9482</v>
      </c>
      <c r="J4045" s="293" t="s">
        <v>9483</v>
      </c>
      <c r="K4045" s="293" t="s">
        <v>4737</v>
      </c>
      <c r="L4045" s="293" t="s">
        <v>4840</v>
      </c>
      <c r="M4045" s="293" t="s">
        <v>5220</v>
      </c>
      <c r="N4045" s="293"/>
      <c r="O4045" s="293" t="s">
        <v>18828</v>
      </c>
      <c r="P4045" s="293" t="s">
        <v>14136</v>
      </c>
      <c r="Q4045" s="293" t="s">
        <v>8502</v>
      </c>
    </row>
    <row r="4046" spans="1:17" x14ac:dyDescent="0.25">
      <c r="A4046" s="293" t="s">
        <v>16834</v>
      </c>
      <c r="B4046" s="293" t="s">
        <v>14376</v>
      </c>
      <c r="C4046" s="293" t="s">
        <v>16835</v>
      </c>
      <c r="D4046" s="293" t="s">
        <v>4750</v>
      </c>
      <c r="E4046" s="293" t="s">
        <v>14158</v>
      </c>
      <c r="F4046" s="293"/>
      <c r="G4046" s="291">
        <v>60</v>
      </c>
      <c r="H4046" s="292">
        <v>0</v>
      </c>
      <c r="I4046" s="293" t="s">
        <v>4850</v>
      </c>
      <c r="J4046" s="293" t="s">
        <v>4851</v>
      </c>
      <c r="K4046" s="293" t="s">
        <v>4737</v>
      </c>
      <c r="L4046" s="293" t="s">
        <v>4840</v>
      </c>
      <c r="M4046" s="293" t="s">
        <v>4852</v>
      </c>
      <c r="N4046" s="293"/>
      <c r="O4046" s="293" t="s">
        <v>18828</v>
      </c>
      <c r="P4046" s="293" t="s">
        <v>14136</v>
      </c>
      <c r="Q4046" s="293" t="s">
        <v>8502</v>
      </c>
    </row>
    <row r="4047" spans="1:17" x14ac:dyDescent="0.25">
      <c r="A4047" s="293" t="s">
        <v>16836</v>
      </c>
      <c r="B4047" s="293" t="s">
        <v>14373</v>
      </c>
      <c r="C4047" s="293" t="s">
        <v>16837</v>
      </c>
      <c r="D4047" s="293" t="s">
        <v>4750</v>
      </c>
      <c r="E4047" s="293" t="s">
        <v>14158</v>
      </c>
      <c r="F4047" s="293"/>
      <c r="G4047" s="291">
        <v>60</v>
      </c>
      <c r="H4047" s="292">
        <v>0</v>
      </c>
      <c r="I4047" s="293" t="s">
        <v>4850</v>
      </c>
      <c r="J4047" s="293" t="s">
        <v>4851</v>
      </c>
      <c r="K4047" s="293" t="s">
        <v>4737</v>
      </c>
      <c r="L4047" s="293" t="s">
        <v>4840</v>
      </c>
      <c r="M4047" s="293" t="s">
        <v>5333</v>
      </c>
      <c r="N4047" s="293"/>
      <c r="O4047" s="293" t="s">
        <v>18828</v>
      </c>
      <c r="P4047" s="293" t="s">
        <v>14136</v>
      </c>
      <c r="Q4047" s="293" t="s">
        <v>8502</v>
      </c>
    </row>
    <row r="4048" spans="1:17" x14ac:dyDescent="0.25">
      <c r="A4048" s="293" t="s">
        <v>16838</v>
      </c>
      <c r="B4048" s="293" t="s">
        <v>14373</v>
      </c>
      <c r="C4048" s="293" t="s">
        <v>16839</v>
      </c>
      <c r="D4048" s="293" t="s">
        <v>4750</v>
      </c>
      <c r="E4048" s="293" t="s">
        <v>14158</v>
      </c>
      <c r="F4048" s="293"/>
      <c r="G4048" s="291">
        <v>60</v>
      </c>
      <c r="H4048" s="292">
        <v>0</v>
      </c>
      <c r="I4048" s="293" t="s">
        <v>4850</v>
      </c>
      <c r="J4048" s="293" t="s">
        <v>4851</v>
      </c>
      <c r="K4048" s="293" t="s">
        <v>4737</v>
      </c>
      <c r="L4048" s="293" t="s">
        <v>4840</v>
      </c>
      <c r="M4048" s="293" t="s">
        <v>5202</v>
      </c>
      <c r="N4048" s="293"/>
      <c r="O4048" s="293" t="s">
        <v>18828</v>
      </c>
      <c r="P4048" s="293" t="s">
        <v>14136</v>
      </c>
      <c r="Q4048" s="293" t="s">
        <v>8502</v>
      </c>
    </row>
    <row r="4049" spans="1:17" x14ac:dyDescent="0.25">
      <c r="A4049" s="293" t="s">
        <v>16840</v>
      </c>
      <c r="B4049" s="293" t="s">
        <v>14376</v>
      </c>
      <c r="C4049" s="293" t="s">
        <v>16841</v>
      </c>
      <c r="D4049" s="293" t="s">
        <v>4750</v>
      </c>
      <c r="E4049" s="293" t="s">
        <v>14158</v>
      </c>
      <c r="F4049" s="293"/>
      <c r="G4049" s="291">
        <v>60</v>
      </c>
      <c r="H4049" s="292">
        <v>0</v>
      </c>
      <c r="I4049" s="293" t="s">
        <v>4850</v>
      </c>
      <c r="J4049" s="293" t="s">
        <v>4851</v>
      </c>
      <c r="K4049" s="293" t="s">
        <v>4737</v>
      </c>
      <c r="L4049" s="293" t="s">
        <v>4840</v>
      </c>
      <c r="M4049" s="293" t="s">
        <v>5202</v>
      </c>
      <c r="N4049" s="293"/>
      <c r="O4049" s="293" t="s">
        <v>18828</v>
      </c>
      <c r="P4049" s="293" t="s">
        <v>14136</v>
      </c>
      <c r="Q4049" s="293" t="s">
        <v>8502</v>
      </c>
    </row>
    <row r="4050" spans="1:17" x14ac:dyDescent="0.25">
      <c r="A4050" s="293" t="s">
        <v>16842</v>
      </c>
      <c r="B4050" s="293" t="s">
        <v>14373</v>
      </c>
      <c r="C4050" s="293" t="s">
        <v>16843</v>
      </c>
      <c r="D4050" s="293" t="s">
        <v>4750</v>
      </c>
      <c r="E4050" s="293" t="s">
        <v>14158</v>
      </c>
      <c r="F4050" s="293"/>
      <c r="G4050" s="291">
        <v>60</v>
      </c>
      <c r="H4050" s="292">
        <v>0</v>
      </c>
      <c r="I4050" s="293" t="s">
        <v>9482</v>
      </c>
      <c r="J4050" s="293" t="s">
        <v>9483</v>
      </c>
      <c r="K4050" s="293" t="s">
        <v>4737</v>
      </c>
      <c r="L4050" s="293" t="s">
        <v>4840</v>
      </c>
      <c r="M4050" s="293" t="s">
        <v>8554</v>
      </c>
      <c r="N4050" s="293"/>
      <c r="O4050" s="293" t="s">
        <v>18828</v>
      </c>
      <c r="P4050" s="293" t="s">
        <v>14136</v>
      </c>
      <c r="Q4050" s="293" t="s">
        <v>8502</v>
      </c>
    </row>
    <row r="4051" spans="1:17" x14ac:dyDescent="0.25">
      <c r="A4051" s="293" t="s">
        <v>16844</v>
      </c>
      <c r="B4051" s="293" t="s">
        <v>16845</v>
      </c>
      <c r="C4051" s="293" t="s">
        <v>16846</v>
      </c>
      <c r="D4051" s="293"/>
      <c r="E4051" s="293" t="s">
        <v>14368</v>
      </c>
      <c r="F4051" s="293"/>
      <c r="G4051" s="291">
        <v>60</v>
      </c>
      <c r="H4051" s="292">
        <v>0</v>
      </c>
      <c r="I4051" s="293" t="s">
        <v>4783</v>
      </c>
      <c r="J4051" s="293" t="s">
        <v>4784</v>
      </c>
      <c r="K4051" s="293" t="s">
        <v>4737</v>
      </c>
      <c r="L4051" s="293" t="s">
        <v>5047</v>
      </c>
      <c r="M4051" s="293" t="s">
        <v>4806</v>
      </c>
      <c r="N4051" s="293"/>
      <c r="O4051" s="293" t="s">
        <v>18828</v>
      </c>
      <c r="P4051" s="293" t="s">
        <v>14136</v>
      </c>
      <c r="Q4051" s="293" t="s">
        <v>4741</v>
      </c>
    </row>
    <row r="4052" spans="1:17" x14ac:dyDescent="0.25">
      <c r="A4052" s="293" t="s">
        <v>16847</v>
      </c>
      <c r="B4052" s="293" t="s">
        <v>16848</v>
      </c>
      <c r="C4052" s="293" t="s">
        <v>16849</v>
      </c>
      <c r="D4052" s="293"/>
      <c r="E4052" s="293" t="s">
        <v>14368</v>
      </c>
      <c r="F4052" s="293"/>
      <c r="G4052" s="291">
        <v>60</v>
      </c>
      <c r="H4052" s="292">
        <v>0</v>
      </c>
      <c r="I4052" s="293" t="s">
        <v>4783</v>
      </c>
      <c r="J4052" s="293" t="s">
        <v>4784</v>
      </c>
      <c r="K4052" s="293" t="s">
        <v>4737</v>
      </c>
      <c r="L4052" s="293" t="s">
        <v>5047</v>
      </c>
      <c r="M4052" s="293" t="s">
        <v>4806</v>
      </c>
      <c r="N4052" s="293"/>
      <c r="O4052" s="293" t="s">
        <v>18828</v>
      </c>
      <c r="P4052" s="293" t="s">
        <v>14136</v>
      </c>
      <c r="Q4052" s="293" t="s">
        <v>4741</v>
      </c>
    </row>
    <row r="4053" spans="1:17" x14ac:dyDescent="0.25">
      <c r="A4053" s="293" t="s">
        <v>16850</v>
      </c>
      <c r="B4053" s="293" t="s">
        <v>14376</v>
      </c>
      <c r="C4053" s="293" t="s">
        <v>16851</v>
      </c>
      <c r="D4053" s="293" t="s">
        <v>4750</v>
      </c>
      <c r="E4053" s="293" t="s">
        <v>15150</v>
      </c>
      <c r="F4053" s="293"/>
      <c r="G4053" s="291">
        <v>60</v>
      </c>
      <c r="H4053" s="292">
        <v>0</v>
      </c>
      <c r="I4053" s="293" t="s">
        <v>4838</v>
      </c>
      <c r="J4053" s="293" t="s">
        <v>4839</v>
      </c>
      <c r="K4053" s="293" t="s">
        <v>4737</v>
      </c>
      <c r="L4053" s="293" t="s">
        <v>4840</v>
      </c>
      <c r="M4053" s="293" t="s">
        <v>10975</v>
      </c>
      <c r="N4053" s="293"/>
      <c r="O4053" s="293" t="s">
        <v>18828</v>
      </c>
      <c r="P4053" s="293" t="s">
        <v>14136</v>
      </c>
      <c r="Q4053" s="293" t="s">
        <v>8502</v>
      </c>
    </row>
    <row r="4054" spans="1:17" x14ac:dyDescent="0.25">
      <c r="A4054" s="293" t="s">
        <v>16852</v>
      </c>
      <c r="B4054" s="293" t="s">
        <v>14376</v>
      </c>
      <c r="C4054" s="293" t="s">
        <v>16853</v>
      </c>
      <c r="D4054" s="293" t="s">
        <v>4750</v>
      </c>
      <c r="E4054" s="293" t="s">
        <v>15150</v>
      </c>
      <c r="F4054" s="293"/>
      <c r="G4054" s="291">
        <v>60</v>
      </c>
      <c r="H4054" s="292">
        <v>0</v>
      </c>
      <c r="I4054" s="293" t="s">
        <v>4838</v>
      </c>
      <c r="J4054" s="293" t="s">
        <v>4839</v>
      </c>
      <c r="K4054" s="293" t="s">
        <v>4737</v>
      </c>
      <c r="L4054" s="293" t="s">
        <v>4840</v>
      </c>
      <c r="M4054" s="293" t="s">
        <v>10975</v>
      </c>
      <c r="N4054" s="293"/>
      <c r="O4054" s="293" t="s">
        <v>18828</v>
      </c>
      <c r="P4054" s="293" t="s">
        <v>14136</v>
      </c>
      <c r="Q4054" s="293" t="s">
        <v>8502</v>
      </c>
    </row>
    <row r="4055" spans="1:17" x14ac:dyDescent="0.25">
      <c r="A4055" s="293" t="s">
        <v>16854</v>
      </c>
      <c r="B4055" s="293" t="s">
        <v>14376</v>
      </c>
      <c r="C4055" s="293" t="s">
        <v>16855</v>
      </c>
      <c r="D4055" s="293" t="s">
        <v>4750</v>
      </c>
      <c r="E4055" s="293" t="s">
        <v>14158</v>
      </c>
      <c r="F4055" s="293"/>
      <c r="G4055" s="291">
        <v>60</v>
      </c>
      <c r="H4055" s="292">
        <v>0</v>
      </c>
      <c r="I4055" s="293" t="s">
        <v>9482</v>
      </c>
      <c r="J4055" s="293" t="s">
        <v>9483</v>
      </c>
      <c r="K4055" s="293" t="s">
        <v>4737</v>
      </c>
      <c r="L4055" s="293" t="s">
        <v>4840</v>
      </c>
      <c r="M4055" s="293" t="s">
        <v>6026</v>
      </c>
      <c r="N4055" s="293"/>
      <c r="O4055" s="293" t="s">
        <v>18828</v>
      </c>
      <c r="P4055" s="293" t="s">
        <v>14136</v>
      </c>
      <c r="Q4055" s="293" t="s">
        <v>8502</v>
      </c>
    </row>
    <row r="4056" spans="1:17" x14ac:dyDescent="0.25">
      <c r="A4056" s="293" t="s">
        <v>16856</v>
      </c>
      <c r="B4056" s="293" t="s">
        <v>14396</v>
      </c>
      <c r="C4056" s="293" t="s">
        <v>16857</v>
      </c>
      <c r="D4056" s="293"/>
      <c r="E4056" s="293" t="s">
        <v>14138</v>
      </c>
      <c r="F4056" s="293" t="s">
        <v>4750</v>
      </c>
      <c r="G4056" s="291">
        <v>60</v>
      </c>
      <c r="H4056" s="292">
        <v>0</v>
      </c>
      <c r="I4056" s="293" t="s">
        <v>4939</v>
      </c>
      <c r="J4056" s="293" t="s">
        <v>4940</v>
      </c>
      <c r="K4056" s="293" t="s">
        <v>4737</v>
      </c>
      <c r="L4056" s="293" t="s">
        <v>4738</v>
      </c>
      <c r="M4056" s="293" t="s">
        <v>4945</v>
      </c>
      <c r="N4056" s="293"/>
      <c r="O4056" s="293" t="s">
        <v>18828</v>
      </c>
      <c r="P4056" s="293" t="s">
        <v>14136</v>
      </c>
      <c r="Q4056" s="293" t="s">
        <v>4741</v>
      </c>
    </row>
    <row r="4057" spans="1:17" x14ac:dyDescent="0.25">
      <c r="A4057" s="293" t="s">
        <v>16858</v>
      </c>
      <c r="B4057" s="293" t="s">
        <v>14396</v>
      </c>
      <c r="C4057" s="293" t="s">
        <v>16859</v>
      </c>
      <c r="D4057" s="293"/>
      <c r="E4057" s="293" t="s">
        <v>14138</v>
      </c>
      <c r="F4057" s="293" t="s">
        <v>4750</v>
      </c>
      <c r="G4057" s="291">
        <v>60</v>
      </c>
      <c r="H4057" s="292">
        <v>0</v>
      </c>
      <c r="I4057" s="293" t="s">
        <v>4788</v>
      </c>
      <c r="J4057" s="293" t="s">
        <v>4789</v>
      </c>
      <c r="K4057" s="293" t="s">
        <v>4737</v>
      </c>
      <c r="L4057" s="293" t="s">
        <v>4738</v>
      </c>
      <c r="M4057" s="293" t="s">
        <v>4945</v>
      </c>
      <c r="N4057" s="293"/>
      <c r="O4057" s="293" t="s">
        <v>18828</v>
      </c>
      <c r="P4057" s="293" t="s">
        <v>14136</v>
      </c>
      <c r="Q4057" s="293" t="s">
        <v>4741</v>
      </c>
    </row>
    <row r="4058" spans="1:17" x14ac:dyDescent="0.25">
      <c r="A4058" s="293" t="s">
        <v>16860</v>
      </c>
      <c r="B4058" s="293" t="s">
        <v>14376</v>
      </c>
      <c r="C4058" s="293" t="s">
        <v>16861</v>
      </c>
      <c r="D4058" s="293" t="s">
        <v>4750</v>
      </c>
      <c r="E4058" s="293" t="s">
        <v>14158</v>
      </c>
      <c r="F4058" s="293"/>
      <c r="G4058" s="291">
        <v>60</v>
      </c>
      <c r="H4058" s="292">
        <v>0</v>
      </c>
      <c r="I4058" s="293" t="s">
        <v>4838</v>
      </c>
      <c r="J4058" s="293" t="s">
        <v>4839</v>
      </c>
      <c r="K4058" s="293" t="s">
        <v>4737</v>
      </c>
      <c r="L4058" s="293" t="s">
        <v>4840</v>
      </c>
      <c r="M4058" s="293" t="s">
        <v>5291</v>
      </c>
      <c r="N4058" s="293"/>
      <c r="O4058" s="293" t="s">
        <v>18828</v>
      </c>
      <c r="P4058" s="293" t="s">
        <v>14136</v>
      </c>
      <c r="Q4058" s="293" t="s">
        <v>8502</v>
      </c>
    </row>
    <row r="4059" spans="1:17" x14ac:dyDescent="0.25">
      <c r="A4059" s="293" t="s">
        <v>16862</v>
      </c>
      <c r="B4059" s="293" t="s">
        <v>14376</v>
      </c>
      <c r="C4059" s="293" t="s">
        <v>16863</v>
      </c>
      <c r="D4059" s="293" t="s">
        <v>4750</v>
      </c>
      <c r="E4059" s="293" t="s">
        <v>14158</v>
      </c>
      <c r="F4059" s="293"/>
      <c r="G4059" s="291">
        <v>60</v>
      </c>
      <c r="H4059" s="292">
        <v>0</v>
      </c>
      <c r="I4059" s="293" t="s">
        <v>9482</v>
      </c>
      <c r="J4059" s="293" t="s">
        <v>9483</v>
      </c>
      <c r="K4059" s="293" t="s">
        <v>4737</v>
      </c>
      <c r="L4059" s="293" t="s">
        <v>4840</v>
      </c>
      <c r="M4059" s="293" t="s">
        <v>5310</v>
      </c>
      <c r="N4059" s="293"/>
      <c r="O4059" s="293" t="s">
        <v>18828</v>
      </c>
      <c r="P4059" s="293" t="s">
        <v>14136</v>
      </c>
      <c r="Q4059" s="293" t="s">
        <v>8502</v>
      </c>
    </row>
    <row r="4060" spans="1:17" x14ac:dyDescent="0.25">
      <c r="A4060" s="293" t="s">
        <v>16864</v>
      </c>
      <c r="B4060" s="293" t="s">
        <v>14370</v>
      </c>
      <c r="C4060" s="293" t="s">
        <v>16865</v>
      </c>
      <c r="D4060" s="293"/>
      <c r="E4060" s="293" t="s">
        <v>14138</v>
      </c>
      <c r="F4060" s="293" t="s">
        <v>4750</v>
      </c>
      <c r="G4060" s="291">
        <v>60</v>
      </c>
      <c r="H4060" s="292">
        <v>0</v>
      </c>
      <c r="I4060" s="293" t="s">
        <v>4755</v>
      </c>
      <c r="J4060" s="293" t="s">
        <v>4756</v>
      </c>
      <c r="K4060" s="293" t="s">
        <v>4737</v>
      </c>
      <c r="L4060" s="293" t="s">
        <v>4738</v>
      </c>
      <c r="M4060" s="293" t="s">
        <v>4757</v>
      </c>
      <c r="N4060" s="293"/>
      <c r="O4060" s="293" t="s">
        <v>18828</v>
      </c>
      <c r="P4060" s="293" t="s">
        <v>14136</v>
      </c>
      <c r="Q4060" s="293" t="s">
        <v>4741</v>
      </c>
    </row>
    <row r="4061" spans="1:17" x14ac:dyDescent="0.25">
      <c r="A4061" s="293" t="s">
        <v>16866</v>
      </c>
      <c r="B4061" s="293" t="s">
        <v>14370</v>
      </c>
      <c r="C4061" s="293" t="s">
        <v>16867</v>
      </c>
      <c r="D4061" s="293"/>
      <c r="E4061" s="293" t="s">
        <v>14138</v>
      </c>
      <c r="F4061" s="293" t="s">
        <v>4750</v>
      </c>
      <c r="G4061" s="291">
        <v>60</v>
      </c>
      <c r="H4061" s="292">
        <v>0</v>
      </c>
      <c r="I4061" s="293" t="s">
        <v>4816</v>
      </c>
      <c r="J4061" s="293" t="s">
        <v>4817</v>
      </c>
      <c r="K4061" s="293" t="s">
        <v>4737</v>
      </c>
      <c r="L4061" s="293" t="s">
        <v>4738</v>
      </c>
      <c r="M4061" s="293" t="s">
        <v>7601</v>
      </c>
      <c r="N4061" s="293"/>
      <c r="O4061" s="293" t="s">
        <v>18828</v>
      </c>
      <c r="P4061" s="293" t="s">
        <v>14136</v>
      </c>
      <c r="Q4061" s="293" t="s">
        <v>4741</v>
      </c>
    </row>
    <row r="4062" spans="1:17" x14ac:dyDescent="0.25">
      <c r="A4062" s="293" t="s">
        <v>16868</v>
      </c>
      <c r="B4062" s="293" t="s">
        <v>14370</v>
      </c>
      <c r="C4062" s="293" t="s">
        <v>16869</v>
      </c>
      <c r="D4062" s="293"/>
      <c r="E4062" s="293" t="s">
        <v>14138</v>
      </c>
      <c r="F4062" s="293" t="s">
        <v>4750</v>
      </c>
      <c r="G4062" s="291">
        <v>60</v>
      </c>
      <c r="H4062" s="292">
        <v>0</v>
      </c>
      <c r="I4062" s="293" t="s">
        <v>4746</v>
      </c>
      <c r="J4062" s="293" t="s">
        <v>4747</v>
      </c>
      <c r="K4062" s="293" t="s">
        <v>4737</v>
      </c>
      <c r="L4062" s="293" t="s">
        <v>4738</v>
      </c>
      <c r="M4062" s="293" t="s">
        <v>5328</v>
      </c>
      <c r="N4062" s="293"/>
      <c r="O4062" s="293" t="s">
        <v>18828</v>
      </c>
      <c r="P4062" s="293" t="s">
        <v>14136</v>
      </c>
      <c r="Q4062" s="293" t="s">
        <v>4741</v>
      </c>
    </row>
    <row r="4063" spans="1:17" x14ac:dyDescent="0.25">
      <c r="A4063" s="293" t="s">
        <v>16870</v>
      </c>
      <c r="B4063" s="293" t="s">
        <v>14370</v>
      </c>
      <c r="C4063" s="293" t="s">
        <v>16871</v>
      </c>
      <c r="D4063" s="293"/>
      <c r="E4063" s="293" t="s">
        <v>14138</v>
      </c>
      <c r="F4063" s="293" t="s">
        <v>4750</v>
      </c>
      <c r="G4063" s="291">
        <v>60</v>
      </c>
      <c r="H4063" s="292">
        <v>0</v>
      </c>
      <c r="I4063" s="293" t="s">
        <v>4788</v>
      </c>
      <c r="J4063" s="293" t="s">
        <v>4789</v>
      </c>
      <c r="K4063" s="293" t="s">
        <v>4737</v>
      </c>
      <c r="L4063" s="293" t="s">
        <v>4738</v>
      </c>
      <c r="M4063" s="293" t="s">
        <v>4880</v>
      </c>
      <c r="N4063" s="293"/>
      <c r="O4063" s="293" t="s">
        <v>18828</v>
      </c>
      <c r="P4063" s="293" t="s">
        <v>14136</v>
      </c>
      <c r="Q4063" s="293" t="s">
        <v>4741</v>
      </c>
    </row>
    <row r="4064" spans="1:17" x14ac:dyDescent="0.25">
      <c r="A4064" s="293" t="s">
        <v>16872</v>
      </c>
      <c r="B4064" s="293" t="s">
        <v>14396</v>
      </c>
      <c r="C4064" s="293" t="s">
        <v>16873</v>
      </c>
      <c r="D4064" s="293"/>
      <c r="E4064" s="293" t="s">
        <v>14138</v>
      </c>
      <c r="F4064" s="293" t="s">
        <v>4750</v>
      </c>
      <c r="G4064" s="291">
        <v>60</v>
      </c>
      <c r="H4064" s="292">
        <v>0</v>
      </c>
      <c r="I4064" s="293" t="s">
        <v>4816</v>
      </c>
      <c r="J4064" s="293" t="s">
        <v>4817</v>
      </c>
      <c r="K4064" s="293" t="s">
        <v>4737</v>
      </c>
      <c r="L4064" s="293" t="s">
        <v>4738</v>
      </c>
      <c r="M4064" s="293" t="s">
        <v>4739</v>
      </c>
      <c r="N4064" s="293"/>
      <c r="O4064" s="293" t="s">
        <v>18828</v>
      </c>
      <c r="P4064" s="293" t="s">
        <v>14136</v>
      </c>
      <c r="Q4064" s="293" t="s">
        <v>4741</v>
      </c>
    </row>
    <row r="4065" spans="1:17" x14ac:dyDescent="0.25">
      <c r="A4065" s="293" t="s">
        <v>16874</v>
      </c>
      <c r="B4065" s="293" t="s">
        <v>14373</v>
      </c>
      <c r="C4065" s="293" t="s">
        <v>16875</v>
      </c>
      <c r="D4065" s="293" t="s">
        <v>4750</v>
      </c>
      <c r="E4065" s="293" t="s">
        <v>14158</v>
      </c>
      <c r="F4065" s="293"/>
      <c r="G4065" s="291">
        <v>60</v>
      </c>
      <c r="H4065" s="292">
        <v>0</v>
      </c>
      <c r="I4065" s="293" t="s">
        <v>4838</v>
      </c>
      <c r="J4065" s="293" t="s">
        <v>4839</v>
      </c>
      <c r="K4065" s="293" t="s">
        <v>4737</v>
      </c>
      <c r="L4065" s="293" t="s">
        <v>4840</v>
      </c>
      <c r="M4065" s="293" t="s">
        <v>9497</v>
      </c>
      <c r="N4065" s="293"/>
      <c r="O4065" s="293" t="s">
        <v>18828</v>
      </c>
      <c r="P4065" s="293" t="s">
        <v>14136</v>
      </c>
      <c r="Q4065" s="293" t="s">
        <v>8502</v>
      </c>
    </row>
    <row r="4066" spans="1:17" x14ac:dyDescent="0.25">
      <c r="A4066" s="293" t="s">
        <v>16876</v>
      </c>
      <c r="B4066" s="293" t="s">
        <v>14373</v>
      </c>
      <c r="C4066" s="293" t="s">
        <v>16877</v>
      </c>
      <c r="D4066" s="293" t="s">
        <v>4750</v>
      </c>
      <c r="E4066" s="293" t="s">
        <v>14158</v>
      </c>
      <c r="F4066" s="293"/>
      <c r="G4066" s="291">
        <v>60</v>
      </c>
      <c r="H4066" s="292">
        <v>0</v>
      </c>
      <c r="I4066" s="293" t="s">
        <v>4850</v>
      </c>
      <c r="J4066" s="293" t="s">
        <v>4851</v>
      </c>
      <c r="K4066" s="293" t="s">
        <v>4737</v>
      </c>
      <c r="L4066" s="293" t="s">
        <v>4840</v>
      </c>
      <c r="M4066" s="293" t="s">
        <v>5333</v>
      </c>
      <c r="N4066" s="293"/>
      <c r="O4066" s="293" t="s">
        <v>18828</v>
      </c>
      <c r="P4066" s="293" t="s">
        <v>14136</v>
      </c>
      <c r="Q4066" s="293" t="s">
        <v>8502</v>
      </c>
    </row>
    <row r="4067" spans="1:17" x14ac:dyDescent="0.25">
      <c r="A4067" s="293" t="s">
        <v>16878</v>
      </c>
      <c r="B4067" s="293" t="s">
        <v>14376</v>
      </c>
      <c r="C4067" s="293" t="s">
        <v>16879</v>
      </c>
      <c r="D4067" s="293" t="s">
        <v>4750</v>
      </c>
      <c r="E4067" s="293" t="s">
        <v>14158</v>
      </c>
      <c r="F4067" s="293"/>
      <c r="G4067" s="291">
        <v>60</v>
      </c>
      <c r="H4067" s="292">
        <v>0</v>
      </c>
      <c r="I4067" s="293" t="s">
        <v>9482</v>
      </c>
      <c r="J4067" s="293" t="s">
        <v>9483</v>
      </c>
      <c r="K4067" s="293" t="s">
        <v>4737</v>
      </c>
      <c r="L4067" s="293" t="s">
        <v>4840</v>
      </c>
      <c r="M4067" s="293" t="s">
        <v>5220</v>
      </c>
      <c r="N4067" s="293"/>
      <c r="O4067" s="293" t="s">
        <v>18828</v>
      </c>
      <c r="P4067" s="293" t="s">
        <v>14136</v>
      </c>
      <c r="Q4067" s="293" t="s">
        <v>8502</v>
      </c>
    </row>
    <row r="4068" spans="1:17" x14ac:dyDescent="0.25">
      <c r="A4068" s="293" t="s">
        <v>16880</v>
      </c>
      <c r="B4068" s="293" t="s">
        <v>14373</v>
      </c>
      <c r="C4068" s="293" t="s">
        <v>16881</v>
      </c>
      <c r="D4068" s="293" t="s">
        <v>4750</v>
      </c>
      <c r="E4068" s="293" t="s">
        <v>14158</v>
      </c>
      <c r="F4068" s="293"/>
      <c r="G4068" s="291">
        <v>60</v>
      </c>
      <c r="H4068" s="292">
        <v>0</v>
      </c>
      <c r="I4068" s="293" t="s">
        <v>9482</v>
      </c>
      <c r="J4068" s="293" t="s">
        <v>9483</v>
      </c>
      <c r="K4068" s="293" t="s">
        <v>4737</v>
      </c>
      <c r="L4068" s="293" t="s">
        <v>4840</v>
      </c>
      <c r="M4068" s="293" t="s">
        <v>8554</v>
      </c>
      <c r="N4068" s="293"/>
      <c r="O4068" s="293" t="s">
        <v>18828</v>
      </c>
      <c r="P4068" s="293" t="s">
        <v>14136</v>
      </c>
      <c r="Q4068" s="293" t="s">
        <v>8502</v>
      </c>
    </row>
    <row r="4069" spans="1:17" x14ac:dyDescent="0.25">
      <c r="A4069" s="293" t="s">
        <v>16882</v>
      </c>
      <c r="B4069" s="293" t="s">
        <v>14373</v>
      </c>
      <c r="C4069" s="293" t="s">
        <v>16883</v>
      </c>
      <c r="D4069" s="293" t="s">
        <v>4750</v>
      </c>
      <c r="E4069" s="293" t="s">
        <v>14158</v>
      </c>
      <c r="F4069" s="293"/>
      <c r="G4069" s="291">
        <v>60</v>
      </c>
      <c r="H4069" s="292">
        <v>0</v>
      </c>
      <c r="I4069" s="293" t="s">
        <v>4850</v>
      </c>
      <c r="J4069" s="293" t="s">
        <v>4851</v>
      </c>
      <c r="K4069" s="293" t="s">
        <v>4737</v>
      </c>
      <c r="L4069" s="293" t="s">
        <v>4840</v>
      </c>
      <c r="M4069" s="293" t="s">
        <v>14119</v>
      </c>
      <c r="N4069" s="293"/>
      <c r="O4069" s="293" t="s">
        <v>18828</v>
      </c>
      <c r="P4069" s="293" t="s">
        <v>14136</v>
      </c>
      <c r="Q4069" s="293" t="s">
        <v>8502</v>
      </c>
    </row>
    <row r="4070" spans="1:17" x14ac:dyDescent="0.25">
      <c r="A4070" s="293" t="s">
        <v>16884</v>
      </c>
      <c r="B4070" s="293" t="s">
        <v>14396</v>
      </c>
      <c r="C4070" s="293" t="s">
        <v>16885</v>
      </c>
      <c r="D4070" s="293"/>
      <c r="E4070" s="293" t="s">
        <v>14138</v>
      </c>
      <c r="F4070" s="293" t="s">
        <v>4750</v>
      </c>
      <c r="G4070" s="291">
        <v>60</v>
      </c>
      <c r="H4070" s="292">
        <v>0</v>
      </c>
      <c r="I4070" s="293" t="s">
        <v>4788</v>
      </c>
      <c r="J4070" s="293" t="s">
        <v>4789</v>
      </c>
      <c r="K4070" s="293" t="s">
        <v>4737</v>
      </c>
      <c r="L4070" s="293" t="s">
        <v>4738</v>
      </c>
      <c r="M4070" s="293" t="s">
        <v>4945</v>
      </c>
      <c r="N4070" s="293"/>
      <c r="O4070" s="293" t="s">
        <v>18828</v>
      </c>
      <c r="P4070" s="293" t="s">
        <v>14136</v>
      </c>
      <c r="Q4070" s="293" t="s">
        <v>4741</v>
      </c>
    </row>
    <row r="4071" spans="1:17" x14ac:dyDescent="0.25">
      <c r="A4071" s="293" t="s">
        <v>16886</v>
      </c>
      <c r="B4071" s="293" t="s">
        <v>14370</v>
      </c>
      <c r="C4071" s="293" t="s">
        <v>16887</v>
      </c>
      <c r="D4071" s="293"/>
      <c r="E4071" s="293" t="s">
        <v>14138</v>
      </c>
      <c r="F4071" s="293" t="s">
        <v>4750</v>
      </c>
      <c r="G4071" s="291">
        <v>60</v>
      </c>
      <c r="H4071" s="292">
        <v>0</v>
      </c>
      <c r="I4071" s="293" t="s">
        <v>4746</v>
      </c>
      <c r="J4071" s="293" t="s">
        <v>4747</v>
      </c>
      <c r="K4071" s="293" t="s">
        <v>4737</v>
      </c>
      <c r="L4071" s="293" t="s">
        <v>4738</v>
      </c>
      <c r="M4071" s="293" t="s">
        <v>4793</v>
      </c>
      <c r="N4071" s="293"/>
      <c r="O4071" s="293" t="s">
        <v>18828</v>
      </c>
      <c r="P4071" s="293" t="s">
        <v>14136</v>
      </c>
      <c r="Q4071" s="293" t="s">
        <v>4741</v>
      </c>
    </row>
    <row r="4072" spans="1:17" x14ac:dyDescent="0.25">
      <c r="A4072" s="293" t="s">
        <v>16888</v>
      </c>
      <c r="B4072" s="293" t="s">
        <v>14396</v>
      </c>
      <c r="C4072" s="293" t="s">
        <v>16889</v>
      </c>
      <c r="D4072" s="293"/>
      <c r="E4072" s="293" t="s">
        <v>14138</v>
      </c>
      <c r="F4072" s="293" t="s">
        <v>4750</v>
      </c>
      <c r="G4072" s="291">
        <v>60</v>
      </c>
      <c r="H4072" s="292">
        <v>0</v>
      </c>
      <c r="I4072" s="293" t="s">
        <v>4788</v>
      </c>
      <c r="J4072" s="293" t="s">
        <v>4789</v>
      </c>
      <c r="K4072" s="293" t="s">
        <v>4737</v>
      </c>
      <c r="L4072" s="293" t="s">
        <v>4738</v>
      </c>
      <c r="M4072" s="293" t="s">
        <v>4945</v>
      </c>
      <c r="N4072" s="293"/>
      <c r="O4072" s="293" t="s">
        <v>18828</v>
      </c>
      <c r="P4072" s="293" t="s">
        <v>14136</v>
      </c>
      <c r="Q4072" s="293" t="s">
        <v>4741</v>
      </c>
    </row>
    <row r="4073" spans="1:17" x14ac:dyDescent="0.25">
      <c r="A4073" s="293" t="s">
        <v>16890</v>
      </c>
      <c r="B4073" s="293" t="s">
        <v>14370</v>
      </c>
      <c r="C4073" s="293" t="s">
        <v>16891</v>
      </c>
      <c r="D4073" s="293"/>
      <c r="E4073" s="293" t="s">
        <v>14138</v>
      </c>
      <c r="F4073" s="293" t="s">
        <v>4750</v>
      </c>
      <c r="G4073" s="291">
        <v>60</v>
      </c>
      <c r="H4073" s="292">
        <v>0</v>
      </c>
      <c r="I4073" s="293" t="s">
        <v>4746</v>
      </c>
      <c r="J4073" s="293" t="s">
        <v>4747</v>
      </c>
      <c r="K4073" s="293" t="s">
        <v>4737</v>
      </c>
      <c r="L4073" s="293" t="s">
        <v>4738</v>
      </c>
      <c r="M4073" s="293" t="s">
        <v>4748</v>
      </c>
      <c r="N4073" s="293" t="s">
        <v>4773</v>
      </c>
      <c r="O4073" s="293" t="s">
        <v>18828</v>
      </c>
      <c r="P4073" s="293" t="s">
        <v>14136</v>
      </c>
      <c r="Q4073" s="293" t="s">
        <v>4741</v>
      </c>
    </row>
    <row r="4074" spans="1:17" x14ac:dyDescent="0.25">
      <c r="A4074" s="293" t="s">
        <v>16892</v>
      </c>
      <c r="B4074" s="293" t="s">
        <v>14376</v>
      </c>
      <c r="C4074" s="293" t="s">
        <v>16893</v>
      </c>
      <c r="D4074" s="293" t="s">
        <v>4750</v>
      </c>
      <c r="E4074" s="293" t="s">
        <v>15150</v>
      </c>
      <c r="F4074" s="293"/>
      <c r="G4074" s="291">
        <v>60</v>
      </c>
      <c r="H4074" s="292">
        <v>0</v>
      </c>
      <c r="I4074" s="293" t="s">
        <v>4838</v>
      </c>
      <c r="J4074" s="293" t="s">
        <v>4839</v>
      </c>
      <c r="K4074" s="293" t="s">
        <v>4737</v>
      </c>
      <c r="L4074" s="293" t="s">
        <v>4840</v>
      </c>
      <c r="M4074" s="293" t="s">
        <v>10975</v>
      </c>
      <c r="N4074" s="293"/>
      <c r="O4074" s="293" t="s">
        <v>18828</v>
      </c>
      <c r="P4074" s="293" t="s">
        <v>14136</v>
      </c>
      <c r="Q4074" s="293" t="s">
        <v>8502</v>
      </c>
    </row>
    <row r="4075" spans="1:17" x14ac:dyDescent="0.25">
      <c r="A4075" s="293" t="s">
        <v>16894</v>
      </c>
      <c r="B4075" s="293" t="s">
        <v>14370</v>
      </c>
      <c r="C4075" s="293" t="s">
        <v>16895</v>
      </c>
      <c r="D4075" s="293"/>
      <c r="E4075" s="293" t="s">
        <v>14138</v>
      </c>
      <c r="F4075" s="293" t="s">
        <v>4750</v>
      </c>
      <c r="G4075" s="291">
        <v>60</v>
      </c>
      <c r="H4075" s="292">
        <v>0</v>
      </c>
      <c r="I4075" s="293" t="s">
        <v>4746</v>
      </c>
      <c r="J4075" s="293" t="s">
        <v>4747</v>
      </c>
      <c r="K4075" s="293" t="s">
        <v>4737</v>
      </c>
      <c r="L4075" s="293" t="s">
        <v>4738</v>
      </c>
      <c r="M4075" s="293" t="s">
        <v>4748</v>
      </c>
      <c r="N4075" s="293" t="s">
        <v>5514</v>
      </c>
      <c r="O4075" s="293" t="s">
        <v>18828</v>
      </c>
      <c r="P4075" s="293" t="s">
        <v>14136</v>
      </c>
      <c r="Q4075" s="293" t="s">
        <v>4741</v>
      </c>
    </row>
    <row r="4076" spans="1:17" x14ac:dyDescent="0.25">
      <c r="A4076" s="293" t="s">
        <v>16896</v>
      </c>
      <c r="B4076" s="293" t="s">
        <v>14373</v>
      </c>
      <c r="C4076" s="293" t="s">
        <v>16897</v>
      </c>
      <c r="D4076" s="293" t="s">
        <v>4750</v>
      </c>
      <c r="E4076" s="293" t="s">
        <v>14158</v>
      </c>
      <c r="F4076" s="293"/>
      <c r="G4076" s="291">
        <v>60</v>
      </c>
      <c r="H4076" s="292">
        <v>0</v>
      </c>
      <c r="I4076" s="293" t="s">
        <v>4850</v>
      </c>
      <c r="J4076" s="293" t="s">
        <v>4851</v>
      </c>
      <c r="K4076" s="293" t="s">
        <v>4737</v>
      </c>
      <c r="L4076" s="293" t="s">
        <v>4840</v>
      </c>
      <c r="M4076" s="293" t="s">
        <v>15454</v>
      </c>
      <c r="N4076" s="293"/>
      <c r="O4076" s="293" t="s">
        <v>18828</v>
      </c>
      <c r="P4076" s="293" t="s">
        <v>14136</v>
      </c>
      <c r="Q4076" s="293" t="s">
        <v>8502</v>
      </c>
    </row>
    <row r="4077" spans="1:17" x14ac:dyDescent="0.25">
      <c r="A4077" s="293" t="s">
        <v>16898</v>
      </c>
      <c r="B4077" s="293" t="s">
        <v>14370</v>
      </c>
      <c r="C4077" s="293" t="s">
        <v>16899</v>
      </c>
      <c r="D4077" s="293"/>
      <c r="E4077" s="293" t="s">
        <v>14138</v>
      </c>
      <c r="F4077" s="293" t="s">
        <v>4750</v>
      </c>
      <c r="G4077" s="291">
        <v>60</v>
      </c>
      <c r="H4077" s="292">
        <v>0</v>
      </c>
      <c r="I4077" s="293" t="s">
        <v>4788</v>
      </c>
      <c r="J4077" s="293" t="s">
        <v>4789</v>
      </c>
      <c r="K4077" s="293" t="s">
        <v>4737</v>
      </c>
      <c r="L4077" s="293" t="s">
        <v>4738</v>
      </c>
      <c r="M4077" s="293" t="s">
        <v>4880</v>
      </c>
      <c r="N4077" s="293"/>
      <c r="O4077" s="293" t="s">
        <v>18828</v>
      </c>
      <c r="P4077" s="293" t="s">
        <v>14136</v>
      </c>
      <c r="Q4077" s="293" t="s">
        <v>4741</v>
      </c>
    </row>
    <row r="4078" spans="1:17" x14ac:dyDescent="0.25">
      <c r="A4078" s="293" t="s">
        <v>16900</v>
      </c>
      <c r="B4078" s="293" t="s">
        <v>14373</v>
      </c>
      <c r="C4078" s="293" t="s">
        <v>16901</v>
      </c>
      <c r="D4078" s="293" t="s">
        <v>4750</v>
      </c>
      <c r="E4078" s="293" t="s">
        <v>14158</v>
      </c>
      <c r="F4078" s="293"/>
      <c r="G4078" s="291">
        <v>60</v>
      </c>
      <c r="H4078" s="292">
        <v>0</v>
      </c>
      <c r="I4078" s="293" t="s">
        <v>4850</v>
      </c>
      <c r="J4078" s="293" t="s">
        <v>4851</v>
      </c>
      <c r="K4078" s="293" t="s">
        <v>4737</v>
      </c>
      <c r="L4078" s="293" t="s">
        <v>4840</v>
      </c>
      <c r="M4078" s="293" t="s">
        <v>5202</v>
      </c>
      <c r="N4078" s="293"/>
      <c r="O4078" s="293" t="s">
        <v>18828</v>
      </c>
      <c r="P4078" s="293" t="s">
        <v>14136</v>
      </c>
      <c r="Q4078" s="293" t="s">
        <v>8502</v>
      </c>
    </row>
    <row r="4079" spans="1:17" x14ac:dyDescent="0.25">
      <c r="A4079" s="293" t="s">
        <v>16902</v>
      </c>
      <c r="B4079" s="293" t="s">
        <v>14376</v>
      </c>
      <c r="C4079" s="293" t="s">
        <v>16903</v>
      </c>
      <c r="D4079" s="293" t="s">
        <v>4750</v>
      </c>
      <c r="E4079" s="293" t="s">
        <v>14158</v>
      </c>
      <c r="F4079" s="293"/>
      <c r="G4079" s="291">
        <v>60</v>
      </c>
      <c r="H4079" s="292">
        <v>0</v>
      </c>
      <c r="I4079" s="293" t="s">
        <v>4838</v>
      </c>
      <c r="J4079" s="293" t="s">
        <v>4839</v>
      </c>
      <c r="K4079" s="293" t="s">
        <v>4737</v>
      </c>
      <c r="L4079" s="293" t="s">
        <v>4840</v>
      </c>
      <c r="M4079" s="293" t="s">
        <v>5230</v>
      </c>
      <c r="N4079" s="293"/>
      <c r="O4079" s="293" t="s">
        <v>18828</v>
      </c>
      <c r="P4079" s="293" t="s">
        <v>14136</v>
      </c>
      <c r="Q4079" s="293" t="s">
        <v>8502</v>
      </c>
    </row>
    <row r="4080" spans="1:17" x14ac:dyDescent="0.25">
      <c r="A4080" s="293" t="s">
        <v>16904</v>
      </c>
      <c r="B4080" s="293" t="s">
        <v>14376</v>
      </c>
      <c r="C4080" s="293" t="s">
        <v>16905</v>
      </c>
      <c r="D4080" s="293" t="s">
        <v>4750</v>
      </c>
      <c r="E4080" s="293" t="s">
        <v>14158</v>
      </c>
      <c r="F4080" s="293"/>
      <c r="G4080" s="291">
        <v>60</v>
      </c>
      <c r="H4080" s="292">
        <v>0</v>
      </c>
      <c r="I4080" s="293" t="s">
        <v>9482</v>
      </c>
      <c r="J4080" s="293" t="s">
        <v>9483</v>
      </c>
      <c r="K4080" s="293" t="s">
        <v>4737</v>
      </c>
      <c r="L4080" s="293" t="s">
        <v>4840</v>
      </c>
      <c r="M4080" s="293" t="s">
        <v>5220</v>
      </c>
      <c r="N4080" s="293"/>
      <c r="O4080" s="293" t="s">
        <v>18828</v>
      </c>
      <c r="P4080" s="293" t="s">
        <v>14136</v>
      </c>
      <c r="Q4080" s="293" t="s">
        <v>8502</v>
      </c>
    </row>
    <row r="4081" spans="1:17" x14ac:dyDescent="0.25">
      <c r="A4081" s="293" t="s">
        <v>16906</v>
      </c>
      <c r="B4081" s="293" t="s">
        <v>14370</v>
      </c>
      <c r="C4081" s="293" t="s">
        <v>16907</v>
      </c>
      <c r="D4081" s="293"/>
      <c r="E4081" s="293" t="s">
        <v>14138</v>
      </c>
      <c r="F4081" s="293" t="s">
        <v>4750</v>
      </c>
      <c r="G4081" s="291">
        <v>60</v>
      </c>
      <c r="H4081" s="292">
        <v>0</v>
      </c>
      <c r="I4081" s="293" t="s">
        <v>4746</v>
      </c>
      <c r="J4081" s="293" t="s">
        <v>4747</v>
      </c>
      <c r="K4081" s="293" t="s">
        <v>4737</v>
      </c>
      <c r="L4081" s="293" t="s">
        <v>4738</v>
      </c>
      <c r="M4081" s="293" t="s">
        <v>4793</v>
      </c>
      <c r="N4081" s="293"/>
      <c r="O4081" s="293" t="s">
        <v>18828</v>
      </c>
      <c r="P4081" s="293" t="s">
        <v>14136</v>
      </c>
      <c r="Q4081" s="293" t="s">
        <v>4741</v>
      </c>
    </row>
    <row r="4082" spans="1:17" x14ac:dyDescent="0.25">
      <c r="A4082" s="293" t="s">
        <v>16908</v>
      </c>
      <c r="B4082" s="293" t="s">
        <v>14370</v>
      </c>
      <c r="C4082" s="293" t="s">
        <v>16909</v>
      </c>
      <c r="D4082" s="293"/>
      <c r="E4082" s="293" t="s">
        <v>14138</v>
      </c>
      <c r="F4082" s="293" t="s">
        <v>4750</v>
      </c>
      <c r="G4082" s="291">
        <v>60</v>
      </c>
      <c r="H4082" s="292">
        <v>0</v>
      </c>
      <c r="I4082" s="293" t="s">
        <v>4755</v>
      </c>
      <c r="J4082" s="293" t="s">
        <v>4756</v>
      </c>
      <c r="K4082" s="293" t="s">
        <v>4737</v>
      </c>
      <c r="L4082" s="293" t="s">
        <v>4738</v>
      </c>
      <c r="M4082" s="293" t="s">
        <v>4916</v>
      </c>
      <c r="N4082" s="293" t="s">
        <v>7236</v>
      </c>
      <c r="O4082" s="293" t="s">
        <v>18828</v>
      </c>
      <c r="P4082" s="293" t="s">
        <v>14136</v>
      </c>
      <c r="Q4082" s="293" t="s">
        <v>4741</v>
      </c>
    </row>
    <row r="4083" spans="1:17" x14ac:dyDescent="0.25">
      <c r="A4083" s="293" t="s">
        <v>16910</v>
      </c>
      <c r="B4083" s="293" t="s">
        <v>14376</v>
      </c>
      <c r="C4083" s="293" t="s">
        <v>16911</v>
      </c>
      <c r="D4083" s="293" t="s">
        <v>4750</v>
      </c>
      <c r="E4083" s="293" t="s">
        <v>14158</v>
      </c>
      <c r="F4083" s="293"/>
      <c r="G4083" s="291">
        <v>60</v>
      </c>
      <c r="H4083" s="292">
        <v>0</v>
      </c>
      <c r="I4083" s="293" t="s">
        <v>4838</v>
      </c>
      <c r="J4083" s="293" t="s">
        <v>4839</v>
      </c>
      <c r="K4083" s="293" t="s">
        <v>4737</v>
      </c>
      <c r="L4083" s="293" t="s">
        <v>4840</v>
      </c>
      <c r="M4083" s="293" t="s">
        <v>5166</v>
      </c>
      <c r="N4083" s="293"/>
      <c r="O4083" s="293" t="s">
        <v>18828</v>
      </c>
      <c r="P4083" s="293" t="s">
        <v>14136</v>
      </c>
      <c r="Q4083" s="293" t="s">
        <v>8502</v>
      </c>
    </row>
    <row r="4084" spans="1:17" x14ac:dyDescent="0.25">
      <c r="A4084" s="293" t="s">
        <v>16912</v>
      </c>
      <c r="B4084" s="293" t="s">
        <v>14376</v>
      </c>
      <c r="C4084" s="293" t="s">
        <v>16913</v>
      </c>
      <c r="D4084" s="293" t="s">
        <v>4750</v>
      </c>
      <c r="E4084" s="293" t="s">
        <v>14158</v>
      </c>
      <c r="F4084" s="293"/>
      <c r="G4084" s="291">
        <v>60</v>
      </c>
      <c r="H4084" s="292">
        <v>0</v>
      </c>
      <c r="I4084" s="293" t="s">
        <v>4850</v>
      </c>
      <c r="J4084" s="293" t="s">
        <v>4851</v>
      </c>
      <c r="K4084" s="293" t="s">
        <v>4737</v>
      </c>
      <c r="L4084" s="293" t="s">
        <v>4840</v>
      </c>
      <c r="M4084" s="293" t="s">
        <v>5333</v>
      </c>
      <c r="N4084" s="293"/>
      <c r="O4084" s="293" t="s">
        <v>18828</v>
      </c>
      <c r="P4084" s="293" t="s">
        <v>14136</v>
      </c>
      <c r="Q4084" s="293" t="s">
        <v>8502</v>
      </c>
    </row>
    <row r="4085" spans="1:17" x14ac:dyDescent="0.25">
      <c r="A4085" s="293" t="s">
        <v>16914</v>
      </c>
      <c r="B4085" s="293" t="s">
        <v>14373</v>
      </c>
      <c r="C4085" s="293" t="s">
        <v>16915</v>
      </c>
      <c r="D4085" s="293" t="s">
        <v>4750</v>
      </c>
      <c r="E4085" s="293" t="s">
        <v>14158</v>
      </c>
      <c r="F4085" s="293"/>
      <c r="G4085" s="291">
        <v>60</v>
      </c>
      <c r="H4085" s="292">
        <v>0</v>
      </c>
      <c r="I4085" s="293" t="s">
        <v>4850</v>
      </c>
      <c r="J4085" s="293" t="s">
        <v>4851</v>
      </c>
      <c r="K4085" s="293" t="s">
        <v>4737</v>
      </c>
      <c r="L4085" s="293" t="s">
        <v>4840</v>
      </c>
      <c r="M4085" s="293" t="s">
        <v>14119</v>
      </c>
      <c r="N4085" s="293"/>
      <c r="O4085" s="293" t="s">
        <v>18828</v>
      </c>
      <c r="P4085" s="293" t="s">
        <v>14136</v>
      </c>
      <c r="Q4085" s="293" t="s">
        <v>8502</v>
      </c>
    </row>
    <row r="4086" spans="1:17" x14ac:dyDescent="0.25">
      <c r="A4086" s="293" t="s">
        <v>16916</v>
      </c>
      <c r="B4086" s="293" t="s">
        <v>14376</v>
      </c>
      <c r="C4086" s="293" t="s">
        <v>16917</v>
      </c>
      <c r="D4086" s="293" t="s">
        <v>4750</v>
      </c>
      <c r="E4086" s="293" t="s">
        <v>14158</v>
      </c>
      <c r="F4086" s="293"/>
      <c r="G4086" s="291">
        <v>60</v>
      </c>
      <c r="H4086" s="292">
        <v>0</v>
      </c>
      <c r="I4086" s="293" t="s">
        <v>9482</v>
      </c>
      <c r="J4086" s="293" t="s">
        <v>9483</v>
      </c>
      <c r="K4086" s="293" t="s">
        <v>4737</v>
      </c>
      <c r="L4086" s="293" t="s">
        <v>4840</v>
      </c>
      <c r="M4086" s="293" t="s">
        <v>5220</v>
      </c>
      <c r="N4086" s="293"/>
      <c r="O4086" s="293" t="s">
        <v>18828</v>
      </c>
      <c r="P4086" s="293" t="s">
        <v>14136</v>
      </c>
      <c r="Q4086" s="293" t="s">
        <v>8502</v>
      </c>
    </row>
    <row r="4087" spans="1:17" x14ac:dyDescent="0.25">
      <c r="A4087" s="293" t="s">
        <v>16918</v>
      </c>
      <c r="B4087" s="293" t="s">
        <v>14376</v>
      </c>
      <c r="C4087" s="293" t="s">
        <v>16919</v>
      </c>
      <c r="D4087" s="293" t="s">
        <v>4750</v>
      </c>
      <c r="E4087" s="293" t="s">
        <v>14158</v>
      </c>
      <c r="F4087" s="293"/>
      <c r="G4087" s="291">
        <v>60</v>
      </c>
      <c r="H4087" s="292">
        <v>0</v>
      </c>
      <c r="I4087" s="293" t="s">
        <v>4850</v>
      </c>
      <c r="J4087" s="293" t="s">
        <v>4851</v>
      </c>
      <c r="K4087" s="293" t="s">
        <v>4737</v>
      </c>
      <c r="L4087" s="293" t="s">
        <v>4840</v>
      </c>
      <c r="M4087" s="293" t="s">
        <v>5202</v>
      </c>
      <c r="N4087" s="293"/>
      <c r="O4087" s="293" t="s">
        <v>18828</v>
      </c>
      <c r="P4087" s="293" t="s">
        <v>14136</v>
      </c>
      <c r="Q4087" s="293" t="s">
        <v>8502</v>
      </c>
    </row>
    <row r="4088" spans="1:17" x14ac:dyDescent="0.25">
      <c r="A4088" s="293" t="s">
        <v>16920</v>
      </c>
      <c r="B4088" s="293" t="s">
        <v>14376</v>
      </c>
      <c r="C4088" s="293" t="s">
        <v>16921</v>
      </c>
      <c r="D4088" s="293" t="s">
        <v>4750</v>
      </c>
      <c r="E4088" s="293" t="s">
        <v>14158</v>
      </c>
      <c r="F4088" s="293"/>
      <c r="G4088" s="291">
        <v>60</v>
      </c>
      <c r="H4088" s="292">
        <v>0</v>
      </c>
      <c r="I4088" s="293" t="s">
        <v>9482</v>
      </c>
      <c r="J4088" s="293" t="s">
        <v>9483</v>
      </c>
      <c r="K4088" s="293" t="s">
        <v>4737</v>
      </c>
      <c r="L4088" s="293" t="s">
        <v>4840</v>
      </c>
      <c r="M4088" s="293" t="s">
        <v>6026</v>
      </c>
      <c r="N4088" s="293"/>
      <c r="O4088" s="293" t="s">
        <v>18828</v>
      </c>
      <c r="P4088" s="293" t="s">
        <v>14136</v>
      </c>
      <c r="Q4088" s="293" t="s">
        <v>8502</v>
      </c>
    </row>
    <row r="4089" spans="1:17" x14ac:dyDescent="0.25">
      <c r="A4089" s="293" t="s">
        <v>16922</v>
      </c>
      <c r="B4089" s="293" t="s">
        <v>14376</v>
      </c>
      <c r="C4089" s="293" t="s">
        <v>16923</v>
      </c>
      <c r="D4089" s="293" t="s">
        <v>4750</v>
      </c>
      <c r="E4089" s="293" t="s">
        <v>14158</v>
      </c>
      <c r="F4089" s="293"/>
      <c r="G4089" s="291">
        <v>60</v>
      </c>
      <c r="H4089" s="292">
        <v>0</v>
      </c>
      <c r="I4089" s="293" t="s">
        <v>4850</v>
      </c>
      <c r="J4089" s="293" t="s">
        <v>4851</v>
      </c>
      <c r="K4089" s="293" t="s">
        <v>4737</v>
      </c>
      <c r="L4089" s="293" t="s">
        <v>4840</v>
      </c>
      <c r="M4089" s="293" t="s">
        <v>4852</v>
      </c>
      <c r="N4089" s="293"/>
      <c r="O4089" s="293" t="s">
        <v>18828</v>
      </c>
      <c r="P4089" s="293" t="s">
        <v>14136</v>
      </c>
      <c r="Q4089" s="293" t="s">
        <v>8502</v>
      </c>
    </row>
    <row r="4090" spans="1:17" x14ac:dyDescent="0.25">
      <c r="A4090" s="293" t="s">
        <v>16924</v>
      </c>
      <c r="B4090" s="293" t="s">
        <v>14370</v>
      </c>
      <c r="C4090" s="293" t="s">
        <v>16925</v>
      </c>
      <c r="D4090" s="293"/>
      <c r="E4090" s="293" t="s">
        <v>14138</v>
      </c>
      <c r="F4090" s="293" t="s">
        <v>4750</v>
      </c>
      <c r="G4090" s="291">
        <v>60</v>
      </c>
      <c r="H4090" s="292">
        <v>0</v>
      </c>
      <c r="I4090" s="293" t="s">
        <v>4755</v>
      </c>
      <c r="J4090" s="293" t="s">
        <v>4756</v>
      </c>
      <c r="K4090" s="293" t="s">
        <v>4737</v>
      </c>
      <c r="L4090" s="293" t="s">
        <v>4738</v>
      </c>
      <c r="M4090" s="293" t="s">
        <v>4767</v>
      </c>
      <c r="N4090" s="293"/>
      <c r="O4090" s="293" t="s">
        <v>18828</v>
      </c>
      <c r="P4090" s="293" t="s">
        <v>14136</v>
      </c>
      <c r="Q4090" s="293" t="s">
        <v>4741</v>
      </c>
    </row>
    <row r="4091" spans="1:17" x14ac:dyDescent="0.25">
      <c r="A4091" s="293" t="s">
        <v>16926</v>
      </c>
      <c r="B4091" s="293" t="s">
        <v>14370</v>
      </c>
      <c r="C4091" s="293" t="s">
        <v>16927</v>
      </c>
      <c r="D4091" s="293"/>
      <c r="E4091" s="293" t="s">
        <v>14138</v>
      </c>
      <c r="F4091" s="293" t="s">
        <v>4750</v>
      </c>
      <c r="G4091" s="291">
        <v>60</v>
      </c>
      <c r="H4091" s="292">
        <v>0</v>
      </c>
      <c r="I4091" s="293" t="s">
        <v>4755</v>
      </c>
      <c r="J4091" s="293" t="s">
        <v>4756</v>
      </c>
      <c r="K4091" s="293" t="s">
        <v>4737</v>
      </c>
      <c r="L4091" s="293" t="s">
        <v>4738</v>
      </c>
      <c r="M4091" s="293" t="s">
        <v>4916</v>
      </c>
      <c r="N4091" s="293" t="s">
        <v>7236</v>
      </c>
      <c r="O4091" s="293" t="s">
        <v>18828</v>
      </c>
      <c r="P4091" s="293" t="s">
        <v>14136</v>
      </c>
      <c r="Q4091" s="293" t="s">
        <v>4741</v>
      </c>
    </row>
    <row r="4092" spans="1:17" x14ac:dyDescent="0.25">
      <c r="A4092" s="293" t="s">
        <v>16928</v>
      </c>
      <c r="B4092" s="293" t="s">
        <v>14376</v>
      </c>
      <c r="C4092" s="293" t="s">
        <v>16929</v>
      </c>
      <c r="D4092" s="293" t="s">
        <v>4750</v>
      </c>
      <c r="E4092" s="293" t="s">
        <v>14158</v>
      </c>
      <c r="F4092" s="293"/>
      <c r="G4092" s="291">
        <v>60</v>
      </c>
      <c r="H4092" s="292">
        <v>0</v>
      </c>
      <c r="I4092" s="293" t="s">
        <v>9482</v>
      </c>
      <c r="J4092" s="293" t="s">
        <v>9483</v>
      </c>
      <c r="K4092" s="293" t="s">
        <v>4737</v>
      </c>
      <c r="L4092" s="293" t="s">
        <v>4840</v>
      </c>
      <c r="M4092" s="293" t="s">
        <v>5220</v>
      </c>
      <c r="N4092" s="293"/>
      <c r="O4092" s="293" t="s">
        <v>18828</v>
      </c>
      <c r="P4092" s="293" t="s">
        <v>14136</v>
      </c>
      <c r="Q4092" s="293" t="s">
        <v>8502</v>
      </c>
    </row>
    <row r="4093" spans="1:17" x14ac:dyDescent="0.25">
      <c r="A4093" s="293" t="s">
        <v>16930</v>
      </c>
      <c r="B4093" s="293" t="s">
        <v>14373</v>
      </c>
      <c r="C4093" s="293" t="s">
        <v>16931</v>
      </c>
      <c r="D4093" s="293" t="s">
        <v>4750</v>
      </c>
      <c r="E4093" s="293" t="s">
        <v>14158</v>
      </c>
      <c r="F4093" s="293"/>
      <c r="G4093" s="291">
        <v>60</v>
      </c>
      <c r="H4093" s="292">
        <v>0</v>
      </c>
      <c r="I4093" s="293" t="s">
        <v>9482</v>
      </c>
      <c r="J4093" s="293" t="s">
        <v>9483</v>
      </c>
      <c r="K4093" s="293" t="s">
        <v>4737</v>
      </c>
      <c r="L4093" s="293" t="s">
        <v>4840</v>
      </c>
      <c r="M4093" s="293" t="s">
        <v>8554</v>
      </c>
      <c r="N4093" s="293"/>
      <c r="O4093" s="293" t="s">
        <v>18828</v>
      </c>
      <c r="P4093" s="293" t="s">
        <v>14136</v>
      </c>
      <c r="Q4093" s="293" t="s">
        <v>8502</v>
      </c>
    </row>
    <row r="4094" spans="1:17" x14ac:dyDescent="0.25">
      <c r="A4094" s="293" t="s">
        <v>16932</v>
      </c>
      <c r="B4094" s="293" t="s">
        <v>14376</v>
      </c>
      <c r="C4094" s="293" t="s">
        <v>16933</v>
      </c>
      <c r="D4094" s="293" t="s">
        <v>4750</v>
      </c>
      <c r="E4094" s="293" t="s">
        <v>14158</v>
      </c>
      <c r="F4094" s="293"/>
      <c r="G4094" s="291">
        <v>60</v>
      </c>
      <c r="H4094" s="292">
        <v>0</v>
      </c>
      <c r="I4094" s="293" t="s">
        <v>4838</v>
      </c>
      <c r="J4094" s="293" t="s">
        <v>4839</v>
      </c>
      <c r="K4094" s="293" t="s">
        <v>4737</v>
      </c>
      <c r="L4094" s="293" t="s">
        <v>4840</v>
      </c>
      <c r="M4094" s="293" t="s">
        <v>4909</v>
      </c>
      <c r="N4094" s="293"/>
      <c r="O4094" s="293" t="s">
        <v>18828</v>
      </c>
      <c r="P4094" s="293" t="s">
        <v>14136</v>
      </c>
      <c r="Q4094" s="293" t="s">
        <v>8502</v>
      </c>
    </row>
    <row r="4095" spans="1:17" x14ac:dyDescent="0.25">
      <c r="A4095" s="293" t="s">
        <v>16934</v>
      </c>
      <c r="B4095" s="293" t="s">
        <v>14376</v>
      </c>
      <c r="C4095" s="293" t="s">
        <v>16935</v>
      </c>
      <c r="D4095" s="293" t="s">
        <v>4750</v>
      </c>
      <c r="E4095" s="293" t="s">
        <v>15150</v>
      </c>
      <c r="F4095" s="293"/>
      <c r="G4095" s="291">
        <v>60</v>
      </c>
      <c r="H4095" s="292">
        <v>0</v>
      </c>
      <c r="I4095" s="293" t="s">
        <v>4838</v>
      </c>
      <c r="J4095" s="293" t="s">
        <v>4839</v>
      </c>
      <c r="K4095" s="293" t="s">
        <v>4737</v>
      </c>
      <c r="L4095" s="293" t="s">
        <v>4840</v>
      </c>
      <c r="M4095" s="293" t="s">
        <v>10975</v>
      </c>
      <c r="N4095" s="293"/>
      <c r="O4095" s="293" t="s">
        <v>18828</v>
      </c>
      <c r="P4095" s="293" t="s">
        <v>14136</v>
      </c>
      <c r="Q4095" s="293" t="s">
        <v>8502</v>
      </c>
    </row>
    <row r="4096" spans="1:17" x14ac:dyDescent="0.25">
      <c r="A4096" s="293" t="s">
        <v>16936</v>
      </c>
      <c r="B4096" s="293" t="s">
        <v>14376</v>
      </c>
      <c r="C4096" s="293" t="s">
        <v>16937</v>
      </c>
      <c r="D4096" s="293" t="s">
        <v>4750</v>
      </c>
      <c r="E4096" s="293" t="s">
        <v>14158</v>
      </c>
      <c r="F4096" s="293"/>
      <c r="G4096" s="291">
        <v>60</v>
      </c>
      <c r="H4096" s="292">
        <v>0</v>
      </c>
      <c r="I4096" s="293" t="s">
        <v>4850</v>
      </c>
      <c r="J4096" s="293" t="s">
        <v>4851</v>
      </c>
      <c r="K4096" s="293" t="s">
        <v>4737</v>
      </c>
      <c r="L4096" s="293" t="s">
        <v>4840</v>
      </c>
      <c r="M4096" s="293" t="s">
        <v>5210</v>
      </c>
      <c r="N4096" s="293"/>
      <c r="O4096" s="293" t="s">
        <v>18828</v>
      </c>
      <c r="P4096" s="293" t="s">
        <v>14136</v>
      </c>
      <c r="Q4096" s="293" t="s">
        <v>8502</v>
      </c>
    </row>
    <row r="4097" spans="1:17" x14ac:dyDescent="0.25">
      <c r="A4097" s="293" t="s">
        <v>16938</v>
      </c>
      <c r="B4097" s="293" t="s">
        <v>14370</v>
      </c>
      <c r="C4097" s="293" t="s">
        <v>16939</v>
      </c>
      <c r="D4097" s="293"/>
      <c r="E4097" s="293" t="s">
        <v>14138</v>
      </c>
      <c r="F4097" s="293" t="s">
        <v>4750</v>
      </c>
      <c r="G4097" s="291">
        <v>60</v>
      </c>
      <c r="H4097" s="292">
        <v>0</v>
      </c>
      <c r="I4097" s="293" t="s">
        <v>4746</v>
      </c>
      <c r="J4097" s="293" t="s">
        <v>4747</v>
      </c>
      <c r="K4097" s="293" t="s">
        <v>4737</v>
      </c>
      <c r="L4097" s="293" t="s">
        <v>4738</v>
      </c>
      <c r="M4097" s="293" t="s">
        <v>4793</v>
      </c>
      <c r="N4097" s="293"/>
      <c r="O4097" s="293" t="s">
        <v>18828</v>
      </c>
      <c r="P4097" s="293" t="s">
        <v>14136</v>
      </c>
      <c r="Q4097" s="293" t="s">
        <v>4741</v>
      </c>
    </row>
    <row r="4098" spans="1:17" x14ac:dyDescent="0.25">
      <c r="A4098" s="293" t="s">
        <v>16940</v>
      </c>
      <c r="B4098" s="293" t="s">
        <v>14370</v>
      </c>
      <c r="C4098" s="293" t="s">
        <v>16941</v>
      </c>
      <c r="D4098" s="293"/>
      <c r="E4098" s="293" t="s">
        <v>14138</v>
      </c>
      <c r="F4098" s="293" t="s">
        <v>4750</v>
      </c>
      <c r="G4098" s="291">
        <v>60</v>
      </c>
      <c r="H4098" s="292">
        <v>0</v>
      </c>
      <c r="I4098" s="293" t="s">
        <v>4816</v>
      </c>
      <c r="J4098" s="293" t="s">
        <v>4817</v>
      </c>
      <c r="K4098" s="293" t="s">
        <v>4737</v>
      </c>
      <c r="L4098" s="293" t="s">
        <v>4738</v>
      </c>
      <c r="M4098" s="293" t="s">
        <v>5121</v>
      </c>
      <c r="N4098" s="293"/>
      <c r="O4098" s="293" t="s">
        <v>18828</v>
      </c>
      <c r="P4098" s="293" t="s">
        <v>14136</v>
      </c>
      <c r="Q4098" s="293" t="s">
        <v>4741</v>
      </c>
    </row>
    <row r="4099" spans="1:17" x14ac:dyDescent="0.25">
      <c r="A4099" s="293" t="s">
        <v>16942</v>
      </c>
      <c r="B4099" s="293" t="s">
        <v>14376</v>
      </c>
      <c r="C4099" s="293" t="s">
        <v>16943</v>
      </c>
      <c r="D4099" s="293" t="s">
        <v>4750</v>
      </c>
      <c r="E4099" s="293" t="s">
        <v>14158</v>
      </c>
      <c r="F4099" s="293"/>
      <c r="G4099" s="291">
        <v>60</v>
      </c>
      <c r="H4099" s="292">
        <v>0</v>
      </c>
      <c r="I4099" s="293" t="s">
        <v>4838</v>
      </c>
      <c r="J4099" s="293" t="s">
        <v>4839</v>
      </c>
      <c r="K4099" s="293" t="s">
        <v>4737</v>
      </c>
      <c r="L4099" s="293" t="s">
        <v>4840</v>
      </c>
      <c r="M4099" s="293" t="s">
        <v>5291</v>
      </c>
      <c r="N4099" s="293"/>
      <c r="O4099" s="293" t="s">
        <v>18828</v>
      </c>
      <c r="P4099" s="293" t="s">
        <v>14136</v>
      </c>
      <c r="Q4099" s="293" t="s">
        <v>8502</v>
      </c>
    </row>
    <row r="4100" spans="1:17" x14ac:dyDescent="0.25">
      <c r="A4100" s="293" t="s">
        <v>16944</v>
      </c>
      <c r="B4100" s="293" t="s">
        <v>14370</v>
      </c>
      <c r="C4100" s="293" t="s">
        <v>16945</v>
      </c>
      <c r="D4100" s="293"/>
      <c r="E4100" s="293" t="s">
        <v>14138</v>
      </c>
      <c r="F4100" s="293" t="s">
        <v>4750</v>
      </c>
      <c r="G4100" s="291">
        <v>60</v>
      </c>
      <c r="H4100" s="292">
        <v>0</v>
      </c>
      <c r="I4100" s="293" t="s">
        <v>4816</v>
      </c>
      <c r="J4100" s="293" t="s">
        <v>4817</v>
      </c>
      <c r="K4100" s="293" t="s">
        <v>4737</v>
      </c>
      <c r="L4100" s="293" t="s">
        <v>4738</v>
      </c>
      <c r="M4100" s="293" t="s">
        <v>4818</v>
      </c>
      <c r="N4100" s="293"/>
      <c r="O4100" s="293" t="s">
        <v>18828</v>
      </c>
      <c r="P4100" s="293" t="s">
        <v>14136</v>
      </c>
      <c r="Q4100" s="293" t="s">
        <v>4741</v>
      </c>
    </row>
    <row r="4101" spans="1:17" x14ac:dyDescent="0.25">
      <c r="A4101" s="293" t="s">
        <v>16946</v>
      </c>
      <c r="B4101" s="293" t="s">
        <v>14370</v>
      </c>
      <c r="C4101" s="293" t="s">
        <v>16947</v>
      </c>
      <c r="D4101" s="293"/>
      <c r="E4101" s="293" t="s">
        <v>14138</v>
      </c>
      <c r="F4101" s="293" t="s">
        <v>4750</v>
      </c>
      <c r="G4101" s="291">
        <v>60</v>
      </c>
      <c r="H4101" s="292">
        <v>0</v>
      </c>
      <c r="I4101" s="293" t="s">
        <v>4755</v>
      </c>
      <c r="J4101" s="293" t="s">
        <v>4756</v>
      </c>
      <c r="K4101" s="293" t="s">
        <v>4737</v>
      </c>
      <c r="L4101" s="293" t="s">
        <v>4738</v>
      </c>
      <c r="M4101" s="293" t="s">
        <v>4934</v>
      </c>
      <c r="N4101" s="293" t="s">
        <v>9722</v>
      </c>
      <c r="O4101" s="293" t="s">
        <v>18828</v>
      </c>
      <c r="P4101" s="293" t="s">
        <v>14136</v>
      </c>
      <c r="Q4101" s="293" t="s">
        <v>4741</v>
      </c>
    </row>
    <row r="4102" spans="1:17" x14ac:dyDescent="0.25">
      <c r="A4102" s="293" t="s">
        <v>16948</v>
      </c>
      <c r="B4102" s="293" t="s">
        <v>14376</v>
      </c>
      <c r="C4102" s="293" t="s">
        <v>16949</v>
      </c>
      <c r="D4102" s="293" t="s">
        <v>4750</v>
      </c>
      <c r="E4102" s="293" t="s">
        <v>14158</v>
      </c>
      <c r="F4102" s="293"/>
      <c r="G4102" s="291">
        <v>60</v>
      </c>
      <c r="H4102" s="292">
        <v>0</v>
      </c>
      <c r="I4102" s="293" t="s">
        <v>4838</v>
      </c>
      <c r="J4102" s="293" t="s">
        <v>4839</v>
      </c>
      <c r="K4102" s="293" t="s">
        <v>4737</v>
      </c>
      <c r="L4102" s="293" t="s">
        <v>4840</v>
      </c>
      <c r="M4102" s="293" t="s">
        <v>5166</v>
      </c>
      <c r="N4102" s="293"/>
      <c r="O4102" s="293" t="s">
        <v>18828</v>
      </c>
      <c r="P4102" s="293" t="s">
        <v>14136</v>
      </c>
      <c r="Q4102" s="293" t="s">
        <v>8502</v>
      </c>
    </row>
    <row r="4103" spans="1:17" x14ac:dyDescent="0.25">
      <c r="A4103" s="293" t="s">
        <v>16950</v>
      </c>
      <c r="B4103" s="293" t="s">
        <v>14376</v>
      </c>
      <c r="C4103" s="293" t="s">
        <v>16951</v>
      </c>
      <c r="D4103" s="293" t="s">
        <v>4750</v>
      </c>
      <c r="E4103" s="293" t="s">
        <v>14158</v>
      </c>
      <c r="F4103" s="293"/>
      <c r="G4103" s="291">
        <v>60</v>
      </c>
      <c r="H4103" s="292">
        <v>0</v>
      </c>
      <c r="I4103" s="293" t="s">
        <v>4850</v>
      </c>
      <c r="J4103" s="293" t="s">
        <v>4851</v>
      </c>
      <c r="K4103" s="293" t="s">
        <v>4737</v>
      </c>
      <c r="L4103" s="293" t="s">
        <v>4840</v>
      </c>
      <c r="M4103" s="293" t="s">
        <v>5210</v>
      </c>
      <c r="N4103" s="293"/>
      <c r="O4103" s="293" t="s">
        <v>18828</v>
      </c>
      <c r="P4103" s="293" t="s">
        <v>14136</v>
      </c>
      <c r="Q4103" s="293" t="s">
        <v>8502</v>
      </c>
    </row>
    <row r="4104" spans="1:17" x14ac:dyDescent="0.25">
      <c r="A4104" s="293" t="s">
        <v>16952</v>
      </c>
      <c r="B4104" s="293" t="s">
        <v>14376</v>
      </c>
      <c r="C4104" s="293" t="s">
        <v>16953</v>
      </c>
      <c r="D4104" s="293" t="s">
        <v>4750</v>
      </c>
      <c r="E4104" s="293" t="s">
        <v>14158</v>
      </c>
      <c r="F4104" s="293"/>
      <c r="G4104" s="291">
        <v>60</v>
      </c>
      <c r="H4104" s="292">
        <v>0</v>
      </c>
      <c r="I4104" s="293" t="s">
        <v>4850</v>
      </c>
      <c r="J4104" s="293" t="s">
        <v>4851</v>
      </c>
      <c r="K4104" s="293" t="s">
        <v>4737</v>
      </c>
      <c r="L4104" s="293" t="s">
        <v>4840</v>
      </c>
      <c r="M4104" s="293" t="s">
        <v>5333</v>
      </c>
      <c r="N4104" s="293"/>
      <c r="O4104" s="293" t="s">
        <v>18828</v>
      </c>
      <c r="P4104" s="293" t="s">
        <v>14136</v>
      </c>
      <c r="Q4104" s="293" t="s">
        <v>8502</v>
      </c>
    </row>
    <row r="4105" spans="1:17" x14ac:dyDescent="0.25">
      <c r="A4105" s="293" t="s">
        <v>16954</v>
      </c>
      <c r="B4105" s="293" t="s">
        <v>14396</v>
      </c>
      <c r="C4105" s="293" t="s">
        <v>16955</v>
      </c>
      <c r="D4105" s="293"/>
      <c r="E4105" s="293" t="s">
        <v>14138</v>
      </c>
      <c r="F4105" s="293" t="s">
        <v>4750</v>
      </c>
      <c r="G4105" s="291">
        <v>60</v>
      </c>
      <c r="H4105" s="292">
        <v>0</v>
      </c>
      <c r="I4105" s="293" t="s">
        <v>4816</v>
      </c>
      <c r="J4105" s="293" t="s">
        <v>4817</v>
      </c>
      <c r="K4105" s="293" t="s">
        <v>4737</v>
      </c>
      <c r="L4105" s="293" t="s">
        <v>4738</v>
      </c>
      <c r="M4105" s="293" t="s">
        <v>4739</v>
      </c>
      <c r="N4105" s="293"/>
      <c r="O4105" s="293" t="s">
        <v>18828</v>
      </c>
      <c r="P4105" s="293" t="s">
        <v>14136</v>
      </c>
      <c r="Q4105" s="293" t="s">
        <v>4741</v>
      </c>
    </row>
    <row r="4106" spans="1:17" x14ac:dyDescent="0.25">
      <c r="A4106" s="293" t="s">
        <v>16956</v>
      </c>
      <c r="B4106" s="293" t="s">
        <v>14376</v>
      </c>
      <c r="C4106" s="293" t="s">
        <v>16957</v>
      </c>
      <c r="D4106" s="293" t="s">
        <v>4750</v>
      </c>
      <c r="E4106" s="293" t="s">
        <v>14158</v>
      </c>
      <c r="F4106" s="293"/>
      <c r="G4106" s="291">
        <v>60</v>
      </c>
      <c r="H4106" s="292">
        <v>0</v>
      </c>
      <c r="I4106" s="293" t="s">
        <v>4838</v>
      </c>
      <c r="J4106" s="293" t="s">
        <v>4839</v>
      </c>
      <c r="K4106" s="293" t="s">
        <v>4737</v>
      </c>
      <c r="L4106" s="293" t="s">
        <v>4840</v>
      </c>
      <c r="M4106" s="293" t="s">
        <v>4909</v>
      </c>
      <c r="N4106" s="293"/>
      <c r="O4106" s="293" t="s">
        <v>18828</v>
      </c>
      <c r="P4106" s="293" t="s">
        <v>14136</v>
      </c>
      <c r="Q4106" s="293" t="s">
        <v>8502</v>
      </c>
    </row>
    <row r="4107" spans="1:17" x14ac:dyDescent="0.25">
      <c r="A4107" s="293" t="s">
        <v>16958</v>
      </c>
      <c r="B4107" s="293" t="s">
        <v>14376</v>
      </c>
      <c r="C4107" s="293" t="s">
        <v>16959</v>
      </c>
      <c r="D4107" s="293" t="s">
        <v>4750</v>
      </c>
      <c r="E4107" s="293" t="s">
        <v>14158</v>
      </c>
      <c r="F4107" s="293"/>
      <c r="G4107" s="291">
        <v>60</v>
      </c>
      <c r="H4107" s="292">
        <v>0</v>
      </c>
      <c r="I4107" s="293" t="s">
        <v>4850</v>
      </c>
      <c r="J4107" s="293" t="s">
        <v>4851</v>
      </c>
      <c r="K4107" s="293" t="s">
        <v>4737</v>
      </c>
      <c r="L4107" s="293" t="s">
        <v>4840</v>
      </c>
      <c r="M4107" s="293" t="s">
        <v>4852</v>
      </c>
      <c r="N4107" s="293"/>
      <c r="O4107" s="293" t="s">
        <v>18828</v>
      </c>
      <c r="P4107" s="293" t="s">
        <v>14136</v>
      </c>
      <c r="Q4107" s="293" t="s">
        <v>8502</v>
      </c>
    </row>
    <row r="4108" spans="1:17" x14ac:dyDescent="0.25">
      <c r="A4108" s="293" t="s">
        <v>16960</v>
      </c>
      <c r="B4108" s="293" t="s">
        <v>14373</v>
      </c>
      <c r="C4108" s="293" t="s">
        <v>16961</v>
      </c>
      <c r="D4108" s="293" t="s">
        <v>4750</v>
      </c>
      <c r="E4108" s="293" t="s">
        <v>14158</v>
      </c>
      <c r="F4108" s="293"/>
      <c r="G4108" s="291">
        <v>60</v>
      </c>
      <c r="H4108" s="292">
        <v>0</v>
      </c>
      <c r="I4108" s="293" t="s">
        <v>9482</v>
      </c>
      <c r="J4108" s="293" t="s">
        <v>9483</v>
      </c>
      <c r="K4108" s="293" t="s">
        <v>4737</v>
      </c>
      <c r="L4108" s="293" t="s">
        <v>4840</v>
      </c>
      <c r="M4108" s="293" t="s">
        <v>8554</v>
      </c>
      <c r="N4108" s="293"/>
      <c r="O4108" s="293" t="s">
        <v>18828</v>
      </c>
      <c r="P4108" s="293" t="s">
        <v>14136</v>
      </c>
      <c r="Q4108" s="293" t="s">
        <v>8502</v>
      </c>
    </row>
    <row r="4109" spans="1:17" x14ac:dyDescent="0.25">
      <c r="A4109" s="293" t="s">
        <v>16962</v>
      </c>
      <c r="B4109" s="293" t="s">
        <v>14396</v>
      </c>
      <c r="C4109" s="293" t="s">
        <v>16963</v>
      </c>
      <c r="D4109" s="293"/>
      <c r="E4109" s="293" t="s">
        <v>14138</v>
      </c>
      <c r="F4109" s="293" t="s">
        <v>4750</v>
      </c>
      <c r="G4109" s="291">
        <v>60</v>
      </c>
      <c r="H4109" s="292">
        <v>0</v>
      </c>
      <c r="I4109" s="293" t="s">
        <v>4816</v>
      </c>
      <c r="J4109" s="293" t="s">
        <v>4817</v>
      </c>
      <c r="K4109" s="293" t="s">
        <v>4737</v>
      </c>
      <c r="L4109" s="293" t="s">
        <v>4738</v>
      </c>
      <c r="M4109" s="293" t="s">
        <v>4739</v>
      </c>
      <c r="N4109" s="293"/>
      <c r="O4109" s="293" t="s">
        <v>18828</v>
      </c>
      <c r="P4109" s="293" t="s">
        <v>14136</v>
      </c>
      <c r="Q4109" s="293" t="s">
        <v>4741</v>
      </c>
    </row>
    <row r="4110" spans="1:17" x14ac:dyDescent="0.25">
      <c r="A4110" s="293" t="s">
        <v>16964</v>
      </c>
      <c r="B4110" s="293" t="s">
        <v>14370</v>
      </c>
      <c r="C4110" s="293" t="s">
        <v>16965</v>
      </c>
      <c r="D4110" s="293"/>
      <c r="E4110" s="293" t="s">
        <v>14138</v>
      </c>
      <c r="F4110" s="293" t="s">
        <v>4750</v>
      </c>
      <c r="G4110" s="291">
        <v>60</v>
      </c>
      <c r="H4110" s="292">
        <v>0</v>
      </c>
      <c r="I4110" s="293" t="s">
        <v>4755</v>
      </c>
      <c r="J4110" s="293" t="s">
        <v>4756</v>
      </c>
      <c r="K4110" s="293" t="s">
        <v>4737</v>
      </c>
      <c r="L4110" s="293" t="s">
        <v>4738</v>
      </c>
      <c r="M4110" s="293" t="s">
        <v>4916</v>
      </c>
      <c r="N4110" s="293" t="s">
        <v>4917</v>
      </c>
      <c r="O4110" s="293" t="s">
        <v>18828</v>
      </c>
      <c r="P4110" s="293" t="s">
        <v>14136</v>
      </c>
      <c r="Q4110" s="293" t="s">
        <v>4741</v>
      </c>
    </row>
    <row r="4111" spans="1:17" x14ac:dyDescent="0.25">
      <c r="A4111" s="293" t="s">
        <v>16966</v>
      </c>
      <c r="B4111" s="293" t="s">
        <v>14370</v>
      </c>
      <c r="C4111" s="293" t="s">
        <v>16967</v>
      </c>
      <c r="D4111" s="293"/>
      <c r="E4111" s="293" t="s">
        <v>14138</v>
      </c>
      <c r="F4111" s="293" t="s">
        <v>4750</v>
      </c>
      <c r="G4111" s="291">
        <v>60</v>
      </c>
      <c r="H4111" s="292">
        <v>0</v>
      </c>
      <c r="I4111" s="293" t="s">
        <v>4746</v>
      </c>
      <c r="J4111" s="293" t="s">
        <v>4747</v>
      </c>
      <c r="K4111" s="293" t="s">
        <v>4737</v>
      </c>
      <c r="L4111" s="293" t="s">
        <v>4738</v>
      </c>
      <c r="M4111" s="293" t="s">
        <v>4793</v>
      </c>
      <c r="N4111" s="293"/>
      <c r="O4111" s="293" t="s">
        <v>18828</v>
      </c>
      <c r="P4111" s="293" t="s">
        <v>14136</v>
      </c>
      <c r="Q4111" s="293" t="s">
        <v>4741</v>
      </c>
    </row>
    <row r="4112" spans="1:17" x14ac:dyDescent="0.25">
      <c r="A4112" s="293" t="s">
        <v>16968</v>
      </c>
      <c r="B4112" s="293" t="s">
        <v>14376</v>
      </c>
      <c r="C4112" s="293" t="s">
        <v>16969</v>
      </c>
      <c r="D4112" s="293" t="s">
        <v>4750</v>
      </c>
      <c r="E4112" s="293" t="s">
        <v>14158</v>
      </c>
      <c r="F4112" s="293"/>
      <c r="G4112" s="291">
        <v>60</v>
      </c>
      <c r="H4112" s="292">
        <v>0</v>
      </c>
      <c r="I4112" s="293" t="s">
        <v>4850</v>
      </c>
      <c r="J4112" s="293" t="s">
        <v>4851</v>
      </c>
      <c r="K4112" s="293" t="s">
        <v>4737</v>
      </c>
      <c r="L4112" s="293" t="s">
        <v>4840</v>
      </c>
      <c r="M4112" s="293" t="s">
        <v>4852</v>
      </c>
      <c r="N4112" s="293"/>
      <c r="O4112" s="293" t="s">
        <v>18828</v>
      </c>
      <c r="P4112" s="293" t="s">
        <v>14136</v>
      </c>
      <c r="Q4112" s="293" t="s">
        <v>8502</v>
      </c>
    </row>
    <row r="4113" spans="1:17" x14ac:dyDescent="0.25">
      <c r="A4113" s="293" t="s">
        <v>16970</v>
      </c>
      <c r="B4113" s="293" t="s">
        <v>14370</v>
      </c>
      <c r="C4113" s="293" t="s">
        <v>16971</v>
      </c>
      <c r="D4113" s="293"/>
      <c r="E4113" s="293" t="s">
        <v>14138</v>
      </c>
      <c r="F4113" s="293" t="s">
        <v>4750</v>
      </c>
      <c r="G4113" s="291">
        <v>60</v>
      </c>
      <c r="H4113" s="292">
        <v>0</v>
      </c>
      <c r="I4113" s="293" t="s">
        <v>4788</v>
      </c>
      <c r="J4113" s="293" t="s">
        <v>4789</v>
      </c>
      <c r="K4113" s="293" t="s">
        <v>4737</v>
      </c>
      <c r="L4113" s="293" t="s">
        <v>4738</v>
      </c>
      <c r="M4113" s="293" t="s">
        <v>4880</v>
      </c>
      <c r="N4113" s="293"/>
      <c r="O4113" s="293" t="s">
        <v>18828</v>
      </c>
      <c r="P4113" s="293" t="s">
        <v>14136</v>
      </c>
      <c r="Q4113" s="293" t="s">
        <v>4741</v>
      </c>
    </row>
    <row r="4114" spans="1:17" x14ac:dyDescent="0.25">
      <c r="A4114" s="293" t="s">
        <v>16972</v>
      </c>
      <c r="B4114" s="293" t="s">
        <v>14370</v>
      </c>
      <c r="C4114" s="293" t="s">
        <v>16973</v>
      </c>
      <c r="D4114" s="293"/>
      <c r="E4114" s="293" t="s">
        <v>14138</v>
      </c>
      <c r="F4114" s="293" t="s">
        <v>4750</v>
      </c>
      <c r="G4114" s="291">
        <v>60</v>
      </c>
      <c r="H4114" s="292">
        <v>0</v>
      </c>
      <c r="I4114" s="293" t="s">
        <v>4755</v>
      </c>
      <c r="J4114" s="293" t="s">
        <v>4756</v>
      </c>
      <c r="K4114" s="293" t="s">
        <v>4737</v>
      </c>
      <c r="L4114" s="293" t="s">
        <v>4738</v>
      </c>
      <c r="M4114" s="293" t="s">
        <v>4934</v>
      </c>
      <c r="N4114" s="293" t="s">
        <v>9739</v>
      </c>
      <c r="O4114" s="293" t="s">
        <v>18828</v>
      </c>
      <c r="P4114" s="293" t="s">
        <v>14136</v>
      </c>
      <c r="Q4114" s="293" t="s">
        <v>4741</v>
      </c>
    </row>
    <row r="4115" spans="1:17" x14ac:dyDescent="0.25">
      <c r="A4115" s="293" t="s">
        <v>16974</v>
      </c>
      <c r="B4115" s="293" t="s">
        <v>14370</v>
      </c>
      <c r="C4115" s="293" t="s">
        <v>16975</v>
      </c>
      <c r="D4115" s="293"/>
      <c r="E4115" s="293" t="s">
        <v>14138</v>
      </c>
      <c r="F4115" s="293" t="s">
        <v>4750</v>
      </c>
      <c r="G4115" s="291">
        <v>60</v>
      </c>
      <c r="H4115" s="292">
        <v>0</v>
      </c>
      <c r="I4115" s="293" t="s">
        <v>4755</v>
      </c>
      <c r="J4115" s="293" t="s">
        <v>4756</v>
      </c>
      <c r="K4115" s="293" t="s">
        <v>4737</v>
      </c>
      <c r="L4115" s="293" t="s">
        <v>4738</v>
      </c>
      <c r="M4115" s="293" t="s">
        <v>4916</v>
      </c>
      <c r="N4115" s="293" t="s">
        <v>7279</v>
      </c>
      <c r="O4115" s="293" t="s">
        <v>18828</v>
      </c>
      <c r="P4115" s="293" t="s">
        <v>14136</v>
      </c>
      <c r="Q4115" s="293" t="s">
        <v>4741</v>
      </c>
    </row>
    <row r="4116" spans="1:17" x14ac:dyDescent="0.25">
      <c r="A4116" s="293" t="s">
        <v>16976</v>
      </c>
      <c r="B4116" s="293" t="s">
        <v>14370</v>
      </c>
      <c r="C4116" s="293" t="s">
        <v>16977</v>
      </c>
      <c r="D4116" s="293"/>
      <c r="E4116" s="293" t="s">
        <v>14138</v>
      </c>
      <c r="F4116" s="293" t="s">
        <v>4750</v>
      </c>
      <c r="G4116" s="291">
        <v>60</v>
      </c>
      <c r="H4116" s="292">
        <v>0</v>
      </c>
      <c r="I4116" s="293" t="s">
        <v>4816</v>
      </c>
      <c r="J4116" s="293" t="s">
        <v>4817</v>
      </c>
      <c r="K4116" s="293" t="s">
        <v>4737</v>
      </c>
      <c r="L4116" s="293" t="s">
        <v>4738</v>
      </c>
      <c r="M4116" s="293" t="s">
        <v>5121</v>
      </c>
      <c r="N4116" s="293"/>
      <c r="O4116" s="293" t="s">
        <v>18828</v>
      </c>
      <c r="P4116" s="293" t="s">
        <v>14136</v>
      </c>
      <c r="Q4116" s="293" t="s">
        <v>4741</v>
      </c>
    </row>
    <row r="4117" spans="1:17" x14ac:dyDescent="0.25">
      <c r="A4117" s="293" t="s">
        <v>16978</v>
      </c>
      <c r="B4117" s="293" t="s">
        <v>14373</v>
      </c>
      <c r="C4117" s="293" t="s">
        <v>16979</v>
      </c>
      <c r="D4117" s="293" t="s">
        <v>4750</v>
      </c>
      <c r="E4117" s="293" t="s">
        <v>14158</v>
      </c>
      <c r="F4117" s="293"/>
      <c r="G4117" s="291">
        <v>60</v>
      </c>
      <c r="H4117" s="292">
        <v>0</v>
      </c>
      <c r="I4117" s="293" t="s">
        <v>4850</v>
      </c>
      <c r="J4117" s="293" t="s">
        <v>4851</v>
      </c>
      <c r="K4117" s="293" t="s">
        <v>4737</v>
      </c>
      <c r="L4117" s="293" t="s">
        <v>4840</v>
      </c>
      <c r="M4117" s="293" t="s">
        <v>15454</v>
      </c>
      <c r="N4117" s="293"/>
      <c r="O4117" s="293" t="s">
        <v>18828</v>
      </c>
      <c r="P4117" s="293" t="s">
        <v>14136</v>
      </c>
      <c r="Q4117" s="293" t="s">
        <v>8502</v>
      </c>
    </row>
    <row r="4118" spans="1:17" x14ac:dyDescent="0.25">
      <c r="A4118" s="293" t="s">
        <v>16980</v>
      </c>
      <c r="B4118" s="293" t="s">
        <v>14376</v>
      </c>
      <c r="C4118" s="293" t="s">
        <v>16981</v>
      </c>
      <c r="D4118" s="293" t="s">
        <v>4750</v>
      </c>
      <c r="E4118" s="293" t="s">
        <v>14158</v>
      </c>
      <c r="F4118" s="293"/>
      <c r="G4118" s="291">
        <v>60</v>
      </c>
      <c r="H4118" s="292">
        <v>0</v>
      </c>
      <c r="I4118" s="293" t="s">
        <v>4850</v>
      </c>
      <c r="J4118" s="293" t="s">
        <v>4851</v>
      </c>
      <c r="K4118" s="293" t="s">
        <v>4737</v>
      </c>
      <c r="L4118" s="293" t="s">
        <v>4840</v>
      </c>
      <c r="M4118" s="293" t="s">
        <v>4852</v>
      </c>
      <c r="N4118" s="293"/>
      <c r="O4118" s="293" t="s">
        <v>18828</v>
      </c>
      <c r="P4118" s="293" t="s">
        <v>14136</v>
      </c>
      <c r="Q4118" s="293" t="s">
        <v>8502</v>
      </c>
    </row>
    <row r="4119" spans="1:17" x14ac:dyDescent="0.25">
      <c r="A4119" s="293" t="s">
        <v>16982</v>
      </c>
      <c r="B4119" s="293" t="s">
        <v>14376</v>
      </c>
      <c r="C4119" s="293" t="s">
        <v>16983</v>
      </c>
      <c r="D4119" s="293" t="s">
        <v>4750</v>
      </c>
      <c r="E4119" s="293" t="s">
        <v>14158</v>
      </c>
      <c r="F4119" s="293"/>
      <c r="G4119" s="291">
        <v>60</v>
      </c>
      <c r="H4119" s="292">
        <v>0</v>
      </c>
      <c r="I4119" s="293" t="s">
        <v>4850</v>
      </c>
      <c r="J4119" s="293" t="s">
        <v>4851</v>
      </c>
      <c r="K4119" s="293" t="s">
        <v>4737</v>
      </c>
      <c r="L4119" s="293" t="s">
        <v>4840</v>
      </c>
      <c r="M4119" s="293" t="s">
        <v>4852</v>
      </c>
      <c r="N4119" s="293"/>
      <c r="O4119" s="293" t="s">
        <v>18828</v>
      </c>
      <c r="P4119" s="293" t="s">
        <v>14136</v>
      </c>
      <c r="Q4119" s="293" t="s">
        <v>8502</v>
      </c>
    </row>
    <row r="4120" spans="1:17" x14ac:dyDescent="0.25">
      <c r="A4120" s="293" t="s">
        <v>16984</v>
      </c>
      <c r="B4120" s="293" t="s">
        <v>14370</v>
      </c>
      <c r="C4120" s="293" t="s">
        <v>16985</v>
      </c>
      <c r="D4120" s="293"/>
      <c r="E4120" s="293" t="s">
        <v>14138</v>
      </c>
      <c r="F4120" s="293" t="s">
        <v>4750</v>
      </c>
      <c r="G4120" s="291">
        <v>60</v>
      </c>
      <c r="H4120" s="292">
        <v>0</v>
      </c>
      <c r="I4120" s="293" t="s">
        <v>4746</v>
      </c>
      <c r="J4120" s="293" t="s">
        <v>4747</v>
      </c>
      <c r="K4120" s="293" t="s">
        <v>4737</v>
      </c>
      <c r="L4120" s="293" t="s">
        <v>4738</v>
      </c>
      <c r="M4120" s="293" t="s">
        <v>4793</v>
      </c>
      <c r="N4120" s="293"/>
      <c r="O4120" s="293" t="s">
        <v>18828</v>
      </c>
      <c r="P4120" s="293" t="s">
        <v>14136</v>
      </c>
      <c r="Q4120" s="293" t="s">
        <v>4741</v>
      </c>
    </row>
    <row r="4121" spans="1:17" x14ac:dyDescent="0.25">
      <c r="A4121" s="293" t="s">
        <v>16986</v>
      </c>
      <c r="B4121" s="293" t="s">
        <v>14376</v>
      </c>
      <c r="C4121" s="293" t="s">
        <v>16987</v>
      </c>
      <c r="D4121" s="293" t="s">
        <v>4750</v>
      </c>
      <c r="E4121" s="293" t="s">
        <v>14158</v>
      </c>
      <c r="F4121" s="293"/>
      <c r="G4121" s="291">
        <v>60</v>
      </c>
      <c r="H4121" s="292">
        <v>0</v>
      </c>
      <c r="I4121" s="293" t="s">
        <v>4838</v>
      </c>
      <c r="J4121" s="293" t="s">
        <v>4839</v>
      </c>
      <c r="K4121" s="293" t="s">
        <v>4737</v>
      </c>
      <c r="L4121" s="293" t="s">
        <v>4840</v>
      </c>
      <c r="M4121" s="293" t="s">
        <v>4909</v>
      </c>
      <c r="N4121" s="293"/>
      <c r="O4121" s="293" t="s">
        <v>18828</v>
      </c>
      <c r="P4121" s="293" t="s">
        <v>14136</v>
      </c>
      <c r="Q4121" s="293" t="s">
        <v>8502</v>
      </c>
    </row>
    <row r="4122" spans="1:17" x14ac:dyDescent="0.25">
      <c r="A4122" s="293" t="s">
        <v>16988</v>
      </c>
      <c r="B4122" s="293" t="s">
        <v>14370</v>
      </c>
      <c r="C4122" s="293" t="s">
        <v>16989</v>
      </c>
      <c r="D4122" s="293"/>
      <c r="E4122" s="293" t="s">
        <v>14138</v>
      </c>
      <c r="F4122" s="293" t="s">
        <v>4750</v>
      </c>
      <c r="G4122" s="291">
        <v>60</v>
      </c>
      <c r="H4122" s="292">
        <v>0</v>
      </c>
      <c r="I4122" s="293" t="s">
        <v>4788</v>
      </c>
      <c r="J4122" s="293" t="s">
        <v>4789</v>
      </c>
      <c r="K4122" s="293" t="s">
        <v>4737</v>
      </c>
      <c r="L4122" s="293" t="s">
        <v>4738</v>
      </c>
      <c r="M4122" s="293" t="s">
        <v>4880</v>
      </c>
      <c r="N4122" s="293"/>
      <c r="O4122" s="293" t="s">
        <v>18828</v>
      </c>
      <c r="P4122" s="293" t="s">
        <v>14136</v>
      </c>
      <c r="Q4122" s="293" t="s">
        <v>4741</v>
      </c>
    </row>
    <row r="4123" spans="1:17" x14ac:dyDescent="0.25">
      <c r="A4123" s="293" t="s">
        <v>16990</v>
      </c>
      <c r="B4123" s="293" t="s">
        <v>14370</v>
      </c>
      <c r="C4123" s="293" t="s">
        <v>16991</v>
      </c>
      <c r="D4123" s="293"/>
      <c r="E4123" s="293" t="s">
        <v>14138</v>
      </c>
      <c r="F4123" s="293" t="s">
        <v>4750</v>
      </c>
      <c r="G4123" s="291">
        <v>60</v>
      </c>
      <c r="H4123" s="292">
        <v>0</v>
      </c>
      <c r="I4123" s="293" t="s">
        <v>4755</v>
      </c>
      <c r="J4123" s="293" t="s">
        <v>4756</v>
      </c>
      <c r="K4123" s="293" t="s">
        <v>4737</v>
      </c>
      <c r="L4123" s="293" t="s">
        <v>4738</v>
      </c>
      <c r="M4123" s="293" t="s">
        <v>4785</v>
      </c>
      <c r="N4123" s="293"/>
      <c r="O4123" s="293" t="s">
        <v>18828</v>
      </c>
      <c r="P4123" s="293" t="s">
        <v>14136</v>
      </c>
      <c r="Q4123" s="293" t="s">
        <v>4741</v>
      </c>
    </row>
    <row r="4124" spans="1:17" x14ac:dyDescent="0.25">
      <c r="A4124" s="293" t="s">
        <v>16992</v>
      </c>
      <c r="B4124" s="293" t="s">
        <v>14376</v>
      </c>
      <c r="C4124" s="293" t="s">
        <v>16993</v>
      </c>
      <c r="D4124" s="293" t="s">
        <v>4750</v>
      </c>
      <c r="E4124" s="293" t="s">
        <v>14158</v>
      </c>
      <c r="F4124" s="293"/>
      <c r="G4124" s="291">
        <v>60</v>
      </c>
      <c r="H4124" s="292">
        <v>0</v>
      </c>
      <c r="I4124" s="293" t="s">
        <v>4838</v>
      </c>
      <c r="J4124" s="293" t="s">
        <v>4839</v>
      </c>
      <c r="K4124" s="293" t="s">
        <v>4737</v>
      </c>
      <c r="L4124" s="293" t="s">
        <v>4840</v>
      </c>
      <c r="M4124" s="293" t="s">
        <v>5161</v>
      </c>
      <c r="N4124" s="293"/>
      <c r="O4124" s="293" t="s">
        <v>18828</v>
      </c>
      <c r="P4124" s="293" t="s">
        <v>14136</v>
      </c>
      <c r="Q4124" s="293" t="s">
        <v>8502</v>
      </c>
    </row>
    <row r="4125" spans="1:17" x14ac:dyDescent="0.25">
      <c r="A4125" s="293" t="s">
        <v>16994</v>
      </c>
      <c r="B4125" s="293" t="s">
        <v>14370</v>
      </c>
      <c r="C4125" s="293" t="s">
        <v>16995</v>
      </c>
      <c r="D4125" s="293"/>
      <c r="E4125" s="293" t="s">
        <v>14138</v>
      </c>
      <c r="F4125" s="293" t="s">
        <v>4750</v>
      </c>
      <c r="G4125" s="291">
        <v>60</v>
      </c>
      <c r="H4125" s="292">
        <v>0</v>
      </c>
      <c r="I4125" s="293" t="s">
        <v>4816</v>
      </c>
      <c r="J4125" s="293" t="s">
        <v>4817</v>
      </c>
      <c r="K4125" s="293" t="s">
        <v>4737</v>
      </c>
      <c r="L4125" s="293" t="s">
        <v>4738</v>
      </c>
      <c r="M4125" s="293" t="s">
        <v>5121</v>
      </c>
      <c r="N4125" s="293"/>
      <c r="O4125" s="293" t="s">
        <v>18828</v>
      </c>
      <c r="P4125" s="293" t="s">
        <v>14136</v>
      </c>
      <c r="Q4125" s="293" t="s">
        <v>4741</v>
      </c>
    </row>
    <row r="4126" spans="1:17" x14ac:dyDescent="0.25">
      <c r="A4126" s="293" t="s">
        <v>16996</v>
      </c>
      <c r="B4126" s="293" t="s">
        <v>14370</v>
      </c>
      <c r="C4126" s="293" t="s">
        <v>16997</v>
      </c>
      <c r="D4126" s="293"/>
      <c r="E4126" s="293" t="s">
        <v>14138</v>
      </c>
      <c r="F4126" s="293" t="s">
        <v>4750</v>
      </c>
      <c r="G4126" s="291">
        <v>60</v>
      </c>
      <c r="H4126" s="292">
        <v>0</v>
      </c>
      <c r="I4126" s="293" t="s">
        <v>4788</v>
      </c>
      <c r="J4126" s="293" t="s">
        <v>4789</v>
      </c>
      <c r="K4126" s="293" t="s">
        <v>4737</v>
      </c>
      <c r="L4126" s="293" t="s">
        <v>4738</v>
      </c>
      <c r="M4126" s="293" t="s">
        <v>4945</v>
      </c>
      <c r="N4126" s="293"/>
      <c r="O4126" s="293" t="s">
        <v>18828</v>
      </c>
      <c r="P4126" s="293" t="s">
        <v>14136</v>
      </c>
      <c r="Q4126" s="293" t="s">
        <v>4741</v>
      </c>
    </row>
    <row r="4127" spans="1:17" x14ac:dyDescent="0.25">
      <c r="A4127" s="293" t="s">
        <v>16998</v>
      </c>
      <c r="B4127" s="293" t="s">
        <v>14370</v>
      </c>
      <c r="C4127" s="293" t="s">
        <v>16999</v>
      </c>
      <c r="D4127" s="293"/>
      <c r="E4127" s="293" t="s">
        <v>14138</v>
      </c>
      <c r="F4127" s="293" t="s">
        <v>4750</v>
      </c>
      <c r="G4127" s="291">
        <v>60</v>
      </c>
      <c r="H4127" s="292">
        <v>0</v>
      </c>
      <c r="I4127" s="293" t="s">
        <v>4939</v>
      </c>
      <c r="J4127" s="293" t="s">
        <v>4940</v>
      </c>
      <c r="K4127" s="293" t="s">
        <v>4737</v>
      </c>
      <c r="L4127" s="293" t="s">
        <v>4738</v>
      </c>
      <c r="M4127" s="293" t="s">
        <v>4818</v>
      </c>
      <c r="N4127" s="293"/>
      <c r="O4127" s="293" t="s">
        <v>18828</v>
      </c>
      <c r="P4127" s="293" t="s">
        <v>14136</v>
      </c>
      <c r="Q4127" s="293" t="s">
        <v>4741</v>
      </c>
    </row>
    <row r="4128" spans="1:17" x14ac:dyDescent="0.25">
      <c r="A4128" s="293" t="s">
        <v>17000</v>
      </c>
      <c r="B4128" s="293" t="s">
        <v>14376</v>
      </c>
      <c r="C4128" s="293" t="s">
        <v>17001</v>
      </c>
      <c r="D4128" s="293" t="s">
        <v>4750</v>
      </c>
      <c r="E4128" s="293" t="s">
        <v>15150</v>
      </c>
      <c r="F4128" s="293"/>
      <c r="G4128" s="291">
        <v>60</v>
      </c>
      <c r="H4128" s="292">
        <v>0</v>
      </c>
      <c r="I4128" s="293" t="s">
        <v>4838</v>
      </c>
      <c r="J4128" s="293" t="s">
        <v>4839</v>
      </c>
      <c r="K4128" s="293" t="s">
        <v>4737</v>
      </c>
      <c r="L4128" s="293" t="s">
        <v>4840</v>
      </c>
      <c r="M4128" s="293" t="s">
        <v>10975</v>
      </c>
      <c r="N4128" s="293"/>
      <c r="O4128" s="293" t="s">
        <v>18828</v>
      </c>
      <c r="P4128" s="293" t="s">
        <v>14136</v>
      </c>
      <c r="Q4128" s="293" t="s">
        <v>8502</v>
      </c>
    </row>
    <row r="4129" spans="1:17" x14ac:dyDescent="0.25">
      <c r="A4129" s="293" t="s">
        <v>17002</v>
      </c>
      <c r="B4129" s="293" t="s">
        <v>14376</v>
      </c>
      <c r="C4129" s="293" t="s">
        <v>17003</v>
      </c>
      <c r="D4129" s="293" t="s">
        <v>4750</v>
      </c>
      <c r="E4129" s="293" t="s">
        <v>14158</v>
      </c>
      <c r="F4129" s="293"/>
      <c r="G4129" s="291">
        <v>60</v>
      </c>
      <c r="H4129" s="292">
        <v>0</v>
      </c>
      <c r="I4129" s="293" t="s">
        <v>9482</v>
      </c>
      <c r="J4129" s="293" t="s">
        <v>9483</v>
      </c>
      <c r="K4129" s="293" t="s">
        <v>4737</v>
      </c>
      <c r="L4129" s="293" t="s">
        <v>4840</v>
      </c>
      <c r="M4129" s="293" t="s">
        <v>6026</v>
      </c>
      <c r="N4129" s="293"/>
      <c r="O4129" s="293" t="s">
        <v>18828</v>
      </c>
      <c r="P4129" s="293" t="s">
        <v>14136</v>
      </c>
      <c r="Q4129" s="293" t="s">
        <v>8502</v>
      </c>
    </row>
    <row r="4130" spans="1:17" x14ac:dyDescent="0.25">
      <c r="A4130" s="293" t="s">
        <v>17004</v>
      </c>
      <c r="B4130" s="293" t="s">
        <v>14373</v>
      </c>
      <c r="C4130" s="293" t="s">
        <v>17005</v>
      </c>
      <c r="D4130" s="293" t="s">
        <v>4750</v>
      </c>
      <c r="E4130" s="293" t="s">
        <v>14158</v>
      </c>
      <c r="F4130" s="293"/>
      <c r="G4130" s="291">
        <v>60</v>
      </c>
      <c r="H4130" s="292">
        <v>0</v>
      </c>
      <c r="I4130" s="293" t="s">
        <v>4838</v>
      </c>
      <c r="J4130" s="293" t="s">
        <v>4839</v>
      </c>
      <c r="K4130" s="293" t="s">
        <v>4737</v>
      </c>
      <c r="L4130" s="293" t="s">
        <v>4840</v>
      </c>
      <c r="M4130" s="293" t="s">
        <v>9497</v>
      </c>
      <c r="N4130" s="293"/>
      <c r="O4130" s="293" t="s">
        <v>18828</v>
      </c>
      <c r="P4130" s="293" t="s">
        <v>14136</v>
      </c>
      <c r="Q4130" s="293" t="s">
        <v>8502</v>
      </c>
    </row>
    <row r="4131" spans="1:17" x14ac:dyDescent="0.25">
      <c r="A4131" s="293" t="s">
        <v>17006</v>
      </c>
      <c r="B4131" s="293" t="s">
        <v>14376</v>
      </c>
      <c r="C4131" s="293" t="s">
        <v>17007</v>
      </c>
      <c r="D4131" s="293" t="s">
        <v>4750</v>
      </c>
      <c r="E4131" s="293" t="s">
        <v>14158</v>
      </c>
      <c r="F4131" s="293"/>
      <c r="G4131" s="291">
        <v>60</v>
      </c>
      <c r="H4131" s="292">
        <v>0</v>
      </c>
      <c r="I4131" s="293" t="s">
        <v>4850</v>
      </c>
      <c r="J4131" s="293" t="s">
        <v>4851</v>
      </c>
      <c r="K4131" s="293" t="s">
        <v>4737</v>
      </c>
      <c r="L4131" s="293" t="s">
        <v>4840</v>
      </c>
      <c r="M4131" s="293" t="s">
        <v>5202</v>
      </c>
      <c r="N4131" s="293"/>
      <c r="O4131" s="293" t="s">
        <v>18828</v>
      </c>
      <c r="P4131" s="293" t="s">
        <v>14136</v>
      </c>
      <c r="Q4131" s="293" t="s">
        <v>8502</v>
      </c>
    </row>
    <row r="4132" spans="1:17" x14ac:dyDescent="0.25">
      <c r="A4132" s="293" t="s">
        <v>17008</v>
      </c>
      <c r="B4132" s="293" t="s">
        <v>14373</v>
      </c>
      <c r="C4132" s="293" t="s">
        <v>17009</v>
      </c>
      <c r="D4132" s="293" t="s">
        <v>4750</v>
      </c>
      <c r="E4132" s="293" t="s">
        <v>14158</v>
      </c>
      <c r="F4132" s="293"/>
      <c r="G4132" s="291">
        <v>60</v>
      </c>
      <c r="H4132" s="292">
        <v>0</v>
      </c>
      <c r="I4132" s="293" t="s">
        <v>4850</v>
      </c>
      <c r="J4132" s="293" t="s">
        <v>4851</v>
      </c>
      <c r="K4132" s="293" t="s">
        <v>4737</v>
      </c>
      <c r="L4132" s="293" t="s">
        <v>4840</v>
      </c>
      <c r="M4132" s="293" t="s">
        <v>5272</v>
      </c>
      <c r="N4132" s="293"/>
      <c r="O4132" s="293" t="s">
        <v>18828</v>
      </c>
      <c r="P4132" s="293" t="s">
        <v>14136</v>
      </c>
      <c r="Q4132" s="293" t="s">
        <v>8502</v>
      </c>
    </row>
    <row r="4133" spans="1:17" x14ac:dyDescent="0.25">
      <c r="A4133" s="293" t="s">
        <v>17010</v>
      </c>
      <c r="B4133" s="293" t="s">
        <v>14370</v>
      </c>
      <c r="C4133" s="293" t="s">
        <v>17011</v>
      </c>
      <c r="D4133" s="293"/>
      <c r="E4133" s="293" t="s">
        <v>14138</v>
      </c>
      <c r="F4133" s="293" t="s">
        <v>4750</v>
      </c>
      <c r="G4133" s="291">
        <v>60</v>
      </c>
      <c r="H4133" s="292">
        <v>0</v>
      </c>
      <c r="I4133" s="293" t="s">
        <v>4746</v>
      </c>
      <c r="J4133" s="293" t="s">
        <v>4747</v>
      </c>
      <c r="K4133" s="293" t="s">
        <v>4737</v>
      </c>
      <c r="L4133" s="293" t="s">
        <v>4738</v>
      </c>
      <c r="M4133" s="293" t="s">
        <v>4748</v>
      </c>
      <c r="N4133" s="293" t="s">
        <v>4773</v>
      </c>
      <c r="O4133" s="293" t="s">
        <v>18828</v>
      </c>
      <c r="P4133" s="293" t="s">
        <v>14136</v>
      </c>
      <c r="Q4133" s="293" t="s">
        <v>4741</v>
      </c>
    </row>
    <row r="4134" spans="1:17" x14ac:dyDescent="0.25">
      <c r="A4134" s="293" t="s">
        <v>17012</v>
      </c>
      <c r="B4134" s="293" t="s">
        <v>14930</v>
      </c>
      <c r="C4134" s="293" t="s">
        <v>17013</v>
      </c>
      <c r="D4134" s="293"/>
      <c r="E4134" s="293" t="s">
        <v>14138</v>
      </c>
      <c r="F4134" s="293" t="s">
        <v>4750</v>
      </c>
      <c r="G4134" s="291">
        <v>60</v>
      </c>
      <c r="H4134" s="292">
        <v>0</v>
      </c>
      <c r="I4134" s="293" t="s">
        <v>4783</v>
      </c>
      <c r="J4134" s="293" t="s">
        <v>4784</v>
      </c>
      <c r="K4134" s="293" t="s">
        <v>4737</v>
      </c>
      <c r="L4134" s="293" t="s">
        <v>4738</v>
      </c>
      <c r="M4134" s="293" t="s">
        <v>4916</v>
      </c>
      <c r="N4134" s="293" t="s">
        <v>8321</v>
      </c>
      <c r="O4134" s="293" t="s">
        <v>18828</v>
      </c>
      <c r="P4134" s="293" t="s">
        <v>14136</v>
      </c>
      <c r="Q4134" s="293" t="s">
        <v>4741</v>
      </c>
    </row>
    <row r="4135" spans="1:17" x14ac:dyDescent="0.25">
      <c r="A4135" s="293" t="s">
        <v>17014</v>
      </c>
      <c r="B4135" s="293" t="s">
        <v>14370</v>
      </c>
      <c r="C4135" s="293" t="s">
        <v>17015</v>
      </c>
      <c r="D4135" s="293"/>
      <c r="E4135" s="293" t="s">
        <v>14138</v>
      </c>
      <c r="F4135" s="293" t="s">
        <v>4750</v>
      </c>
      <c r="G4135" s="291">
        <v>60</v>
      </c>
      <c r="H4135" s="292">
        <v>0</v>
      </c>
      <c r="I4135" s="293" t="s">
        <v>4755</v>
      </c>
      <c r="J4135" s="293" t="s">
        <v>4756</v>
      </c>
      <c r="K4135" s="293" t="s">
        <v>4737</v>
      </c>
      <c r="L4135" s="293" t="s">
        <v>4738</v>
      </c>
      <c r="M4135" s="293" t="s">
        <v>4916</v>
      </c>
      <c r="N4135" s="293" t="s">
        <v>7236</v>
      </c>
      <c r="O4135" s="293" t="s">
        <v>18828</v>
      </c>
      <c r="P4135" s="293" t="s">
        <v>14136</v>
      </c>
      <c r="Q4135" s="293" t="s">
        <v>4741</v>
      </c>
    </row>
    <row r="4136" spans="1:17" x14ac:dyDescent="0.25">
      <c r="A4136" s="293" t="s">
        <v>17016</v>
      </c>
      <c r="B4136" s="293" t="s">
        <v>14370</v>
      </c>
      <c r="C4136" s="293" t="s">
        <v>17017</v>
      </c>
      <c r="D4136" s="293"/>
      <c r="E4136" s="293" t="s">
        <v>14138</v>
      </c>
      <c r="F4136" s="293" t="s">
        <v>4750</v>
      </c>
      <c r="G4136" s="291">
        <v>60</v>
      </c>
      <c r="H4136" s="292">
        <v>0</v>
      </c>
      <c r="I4136" s="293" t="s">
        <v>4788</v>
      </c>
      <c r="J4136" s="293" t="s">
        <v>4789</v>
      </c>
      <c r="K4136" s="293" t="s">
        <v>4737</v>
      </c>
      <c r="L4136" s="293" t="s">
        <v>4738</v>
      </c>
      <c r="M4136" s="293" t="s">
        <v>4880</v>
      </c>
      <c r="N4136" s="293"/>
      <c r="O4136" s="293" t="s">
        <v>18828</v>
      </c>
      <c r="P4136" s="293" t="s">
        <v>14136</v>
      </c>
      <c r="Q4136" s="293" t="s">
        <v>4741</v>
      </c>
    </row>
    <row r="4137" spans="1:17" x14ac:dyDescent="0.25">
      <c r="A4137" s="293" t="s">
        <v>17018</v>
      </c>
      <c r="B4137" s="293" t="s">
        <v>14396</v>
      </c>
      <c r="C4137" s="293" t="s">
        <v>17019</v>
      </c>
      <c r="D4137" s="293"/>
      <c r="E4137" s="293" t="s">
        <v>14138</v>
      </c>
      <c r="F4137" s="293" t="s">
        <v>4750</v>
      </c>
      <c r="G4137" s="291">
        <v>60</v>
      </c>
      <c r="H4137" s="292">
        <v>0</v>
      </c>
      <c r="I4137" s="293" t="s">
        <v>4816</v>
      </c>
      <c r="J4137" s="293" t="s">
        <v>4817</v>
      </c>
      <c r="K4137" s="293" t="s">
        <v>4737</v>
      </c>
      <c r="L4137" s="293" t="s">
        <v>4738</v>
      </c>
      <c r="M4137" s="293" t="s">
        <v>4739</v>
      </c>
      <c r="N4137" s="293"/>
      <c r="O4137" s="293" t="s">
        <v>18828</v>
      </c>
      <c r="P4137" s="293" t="s">
        <v>14136</v>
      </c>
      <c r="Q4137" s="293" t="s">
        <v>4741</v>
      </c>
    </row>
    <row r="4138" spans="1:17" x14ac:dyDescent="0.25">
      <c r="A4138" s="293" t="s">
        <v>17020</v>
      </c>
      <c r="B4138" s="293" t="s">
        <v>14370</v>
      </c>
      <c r="C4138" s="293" t="s">
        <v>17021</v>
      </c>
      <c r="D4138" s="293"/>
      <c r="E4138" s="293" t="s">
        <v>14138</v>
      </c>
      <c r="F4138" s="293" t="s">
        <v>4750</v>
      </c>
      <c r="G4138" s="291">
        <v>60</v>
      </c>
      <c r="H4138" s="292">
        <v>0</v>
      </c>
      <c r="I4138" s="293" t="s">
        <v>4746</v>
      </c>
      <c r="J4138" s="293" t="s">
        <v>4747</v>
      </c>
      <c r="K4138" s="293" t="s">
        <v>4737</v>
      </c>
      <c r="L4138" s="293" t="s">
        <v>4738</v>
      </c>
      <c r="M4138" s="293" t="s">
        <v>5328</v>
      </c>
      <c r="N4138" s="293"/>
      <c r="O4138" s="293" t="s">
        <v>18828</v>
      </c>
      <c r="P4138" s="293" t="s">
        <v>14136</v>
      </c>
      <c r="Q4138" s="293" t="s">
        <v>4741</v>
      </c>
    </row>
    <row r="4139" spans="1:17" x14ac:dyDescent="0.25">
      <c r="A4139" s="293" t="s">
        <v>17022</v>
      </c>
      <c r="B4139" s="293" t="s">
        <v>14370</v>
      </c>
      <c r="C4139" s="293" t="s">
        <v>17023</v>
      </c>
      <c r="D4139" s="293"/>
      <c r="E4139" s="293" t="s">
        <v>14138</v>
      </c>
      <c r="F4139" s="293" t="s">
        <v>4750</v>
      </c>
      <c r="G4139" s="291">
        <v>60</v>
      </c>
      <c r="H4139" s="292">
        <v>0</v>
      </c>
      <c r="I4139" s="293" t="s">
        <v>4746</v>
      </c>
      <c r="J4139" s="293" t="s">
        <v>4747</v>
      </c>
      <c r="K4139" s="293" t="s">
        <v>4737</v>
      </c>
      <c r="L4139" s="293" t="s">
        <v>4738</v>
      </c>
      <c r="M4139" s="293" t="s">
        <v>4793</v>
      </c>
      <c r="N4139" s="293"/>
      <c r="O4139" s="293" t="s">
        <v>18828</v>
      </c>
      <c r="P4139" s="293" t="s">
        <v>14136</v>
      </c>
      <c r="Q4139" s="293" t="s">
        <v>4741</v>
      </c>
    </row>
    <row r="4140" spans="1:17" x14ac:dyDescent="0.25">
      <c r="A4140" s="293" t="s">
        <v>17024</v>
      </c>
      <c r="B4140" s="293" t="s">
        <v>14370</v>
      </c>
      <c r="C4140" s="293" t="s">
        <v>17025</v>
      </c>
      <c r="D4140" s="293"/>
      <c r="E4140" s="293" t="s">
        <v>14138</v>
      </c>
      <c r="F4140" s="293" t="s">
        <v>4750</v>
      </c>
      <c r="G4140" s="291">
        <v>60</v>
      </c>
      <c r="H4140" s="292">
        <v>0</v>
      </c>
      <c r="I4140" s="293" t="s">
        <v>4746</v>
      </c>
      <c r="J4140" s="293" t="s">
        <v>4747</v>
      </c>
      <c r="K4140" s="293" t="s">
        <v>4737</v>
      </c>
      <c r="L4140" s="293" t="s">
        <v>4738</v>
      </c>
      <c r="M4140" s="293" t="s">
        <v>4793</v>
      </c>
      <c r="N4140" s="293"/>
      <c r="O4140" s="293" t="s">
        <v>18828</v>
      </c>
      <c r="P4140" s="293" t="s">
        <v>14136</v>
      </c>
      <c r="Q4140" s="293" t="s">
        <v>4741</v>
      </c>
    </row>
    <row r="4141" spans="1:17" x14ac:dyDescent="0.25">
      <c r="A4141" s="293" t="s">
        <v>17026</v>
      </c>
      <c r="B4141" s="293" t="s">
        <v>14370</v>
      </c>
      <c r="C4141" s="293" t="s">
        <v>17027</v>
      </c>
      <c r="D4141" s="293"/>
      <c r="E4141" s="293" t="s">
        <v>14138</v>
      </c>
      <c r="F4141" s="293" t="s">
        <v>4750</v>
      </c>
      <c r="G4141" s="291">
        <v>60</v>
      </c>
      <c r="H4141" s="292">
        <v>0</v>
      </c>
      <c r="I4141" s="293" t="s">
        <v>4746</v>
      </c>
      <c r="J4141" s="293" t="s">
        <v>4747</v>
      </c>
      <c r="K4141" s="293" t="s">
        <v>4737</v>
      </c>
      <c r="L4141" s="293" t="s">
        <v>4738</v>
      </c>
      <c r="M4141" s="293" t="s">
        <v>4793</v>
      </c>
      <c r="N4141" s="293"/>
      <c r="O4141" s="293" t="s">
        <v>18828</v>
      </c>
      <c r="P4141" s="293" t="s">
        <v>14136</v>
      </c>
      <c r="Q4141" s="293" t="s">
        <v>4741</v>
      </c>
    </row>
    <row r="4142" spans="1:17" x14ac:dyDescent="0.25">
      <c r="A4142" s="293" t="s">
        <v>17028</v>
      </c>
      <c r="B4142" s="293" t="s">
        <v>14370</v>
      </c>
      <c r="C4142" s="293" t="s">
        <v>17029</v>
      </c>
      <c r="D4142" s="293"/>
      <c r="E4142" s="293" t="s">
        <v>14138</v>
      </c>
      <c r="F4142" s="293" t="s">
        <v>4750</v>
      </c>
      <c r="G4142" s="291">
        <v>60</v>
      </c>
      <c r="H4142" s="292">
        <v>0</v>
      </c>
      <c r="I4142" s="293" t="s">
        <v>4788</v>
      </c>
      <c r="J4142" s="293" t="s">
        <v>4789</v>
      </c>
      <c r="K4142" s="293" t="s">
        <v>4737</v>
      </c>
      <c r="L4142" s="293" t="s">
        <v>4738</v>
      </c>
      <c r="M4142" s="293" t="s">
        <v>4790</v>
      </c>
      <c r="N4142" s="293"/>
      <c r="O4142" s="293" t="s">
        <v>18828</v>
      </c>
      <c r="P4142" s="293" t="s">
        <v>14136</v>
      </c>
      <c r="Q4142" s="293" t="s">
        <v>4741</v>
      </c>
    </row>
    <row r="4143" spans="1:17" x14ac:dyDescent="0.25">
      <c r="A4143" s="293" t="s">
        <v>17030</v>
      </c>
      <c r="B4143" s="293" t="s">
        <v>14361</v>
      </c>
      <c r="C4143" s="293" t="s">
        <v>17031</v>
      </c>
      <c r="D4143" s="293"/>
      <c r="E4143" s="293" t="s">
        <v>14138</v>
      </c>
      <c r="F4143" s="293" t="s">
        <v>4750</v>
      </c>
      <c r="G4143" s="291">
        <v>60</v>
      </c>
      <c r="H4143" s="292">
        <v>0</v>
      </c>
      <c r="I4143" s="293" t="s">
        <v>4828</v>
      </c>
      <c r="J4143" s="293" t="s">
        <v>4829</v>
      </c>
      <c r="K4143" s="293" t="s">
        <v>4737</v>
      </c>
      <c r="L4143" s="293" t="s">
        <v>4738</v>
      </c>
      <c r="M4143" s="293" t="s">
        <v>6572</v>
      </c>
      <c r="N4143" s="293"/>
      <c r="O4143" s="293" t="s">
        <v>18828</v>
      </c>
      <c r="P4143" s="293" t="s">
        <v>14136</v>
      </c>
      <c r="Q4143" s="293" t="s">
        <v>4741</v>
      </c>
    </row>
    <row r="4144" spans="1:17" x14ac:dyDescent="0.25">
      <c r="A4144" s="293" t="s">
        <v>17032</v>
      </c>
      <c r="B4144" s="293" t="s">
        <v>14361</v>
      </c>
      <c r="C4144" s="293" t="s">
        <v>17033</v>
      </c>
      <c r="D4144" s="293"/>
      <c r="E4144" s="293" t="s">
        <v>14138</v>
      </c>
      <c r="F4144" s="293" t="s">
        <v>4750</v>
      </c>
      <c r="G4144" s="291">
        <v>60</v>
      </c>
      <c r="H4144" s="292">
        <v>0</v>
      </c>
      <c r="I4144" s="293" t="s">
        <v>4816</v>
      </c>
      <c r="J4144" s="293" t="s">
        <v>4817</v>
      </c>
      <c r="K4144" s="293" t="s">
        <v>4737</v>
      </c>
      <c r="L4144" s="293" t="s">
        <v>4738</v>
      </c>
      <c r="M4144" s="293" t="s">
        <v>6572</v>
      </c>
      <c r="N4144" s="293"/>
      <c r="O4144" s="293" t="s">
        <v>18828</v>
      </c>
      <c r="P4144" s="293" t="s">
        <v>14136</v>
      </c>
      <c r="Q4144" s="293" t="s">
        <v>4741</v>
      </c>
    </row>
    <row r="4145" spans="1:17" x14ac:dyDescent="0.25">
      <c r="A4145" s="293" t="s">
        <v>17034</v>
      </c>
      <c r="B4145" s="293" t="s">
        <v>14361</v>
      </c>
      <c r="C4145" s="293" t="s">
        <v>17035</v>
      </c>
      <c r="D4145" s="293"/>
      <c r="E4145" s="293" t="s">
        <v>14138</v>
      </c>
      <c r="F4145" s="293" t="s">
        <v>4750</v>
      </c>
      <c r="G4145" s="291">
        <v>60</v>
      </c>
      <c r="H4145" s="292">
        <v>0</v>
      </c>
      <c r="I4145" s="293" t="s">
        <v>4788</v>
      </c>
      <c r="J4145" s="293" t="s">
        <v>4789</v>
      </c>
      <c r="K4145" s="293" t="s">
        <v>4737</v>
      </c>
      <c r="L4145" s="293" t="s">
        <v>4738</v>
      </c>
      <c r="M4145" s="293" t="s">
        <v>4824</v>
      </c>
      <c r="N4145" s="293"/>
      <c r="O4145" s="293" t="s">
        <v>18828</v>
      </c>
      <c r="P4145" s="293" t="s">
        <v>14136</v>
      </c>
      <c r="Q4145" s="293" t="s">
        <v>4741</v>
      </c>
    </row>
    <row r="4146" spans="1:17" x14ac:dyDescent="0.25">
      <c r="A4146" s="293" t="s">
        <v>17036</v>
      </c>
      <c r="B4146" s="293" t="s">
        <v>14370</v>
      </c>
      <c r="C4146" s="293" t="s">
        <v>17037</v>
      </c>
      <c r="D4146" s="293"/>
      <c r="E4146" s="293" t="s">
        <v>14138</v>
      </c>
      <c r="F4146" s="293" t="s">
        <v>4750</v>
      </c>
      <c r="G4146" s="291">
        <v>60</v>
      </c>
      <c r="H4146" s="292">
        <v>0</v>
      </c>
      <c r="I4146" s="293" t="s">
        <v>4788</v>
      </c>
      <c r="J4146" s="293" t="s">
        <v>4789</v>
      </c>
      <c r="K4146" s="293" t="s">
        <v>4737</v>
      </c>
      <c r="L4146" s="293" t="s">
        <v>4738</v>
      </c>
      <c r="M4146" s="293" t="s">
        <v>6447</v>
      </c>
      <c r="N4146" s="293"/>
      <c r="O4146" s="293" t="s">
        <v>18828</v>
      </c>
      <c r="P4146" s="293" t="s">
        <v>14136</v>
      </c>
      <c r="Q4146" s="293" t="s">
        <v>4741</v>
      </c>
    </row>
    <row r="4147" spans="1:17" x14ac:dyDescent="0.25">
      <c r="A4147" s="293" t="s">
        <v>17038</v>
      </c>
      <c r="B4147" s="293" t="s">
        <v>14370</v>
      </c>
      <c r="C4147" s="293" t="s">
        <v>17039</v>
      </c>
      <c r="D4147" s="293"/>
      <c r="E4147" s="293" t="s">
        <v>14138</v>
      </c>
      <c r="F4147" s="293" t="s">
        <v>4750</v>
      </c>
      <c r="G4147" s="291">
        <v>60</v>
      </c>
      <c r="H4147" s="292">
        <v>0</v>
      </c>
      <c r="I4147" s="293" t="s">
        <v>4788</v>
      </c>
      <c r="J4147" s="293" t="s">
        <v>4789</v>
      </c>
      <c r="K4147" s="293" t="s">
        <v>4737</v>
      </c>
      <c r="L4147" s="293" t="s">
        <v>4738</v>
      </c>
      <c r="M4147" s="293" t="s">
        <v>6447</v>
      </c>
      <c r="N4147" s="293"/>
      <c r="O4147" s="293" t="s">
        <v>18828</v>
      </c>
      <c r="P4147" s="293" t="s">
        <v>14136</v>
      </c>
      <c r="Q4147" s="293" t="s">
        <v>4741</v>
      </c>
    </row>
    <row r="4148" spans="1:17" x14ac:dyDescent="0.25">
      <c r="A4148" s="293" t="s">
        <v>17040</v>
      </c>
      <c r="B4148" s="293" t="s">
        <v>14370</v>
      </c>
      <c r="C4148" s="293" t="s">
        <v>17041</v>
      </c>
      <c r="D4148" s="293"/>
      <c r="E4148" s="293" t="s">
        <v>14138</v>
      </c>
      <c r="F4148" s="293" t="s">
        <v>4750</v>
      </c>
      <c r="G4148" s="291">
        <v>60</v>
      </c>
      <c r="H4148" s="292">
        <v>0</v>
      </c>
      <c r="I4148" s="293" t="s">
        <v>4788</v>
      </c>
      <c r="J4148" s="293" t="s">
        <v>4789</v>
      </c>
      <c r="K4148" s="293" t="s">
        <v>4737</v>
      </c>
      <c r="L4148" s="293" t="s">
        <v>4738</v>
      </c>
      <c r="M4148" s="293" t="s">
        <v>6447</v>
      </c>
      <c r="N4148" s="293"/>
      <c r="O4148" s="293" t="s">
        <v>18828</v>
      </c>
      <c r="P4148" s="293" t="s">
        <v>14136</v>
      </c>
      <c r="Q4148" s="293" t="s">
        <v>4741</v>
      </c>
    </row>
    <row r="4149" spans="1:17" x14ac:dyDescent="0.25">
      <c r="A4149" s="293" t="s">
        <v>17042</v>
      </c>
      <c r="B4149" s="293" t="s">
        <v>14370</v>
      </c>
      <c r="C4149" s="293" t="s">
        <v>17043</v>
      </c>
      <c r="D4149" s="293"/>
      <c r="E4149" s="293" t="s">
        <v>14138</v>
      </c>
      <c r="F4149" s="293" t="s">
        <v>4750</v>
      </c>
      <c r="G4149" s="291">
        <v>60</v>
      </c>
      <c r="H4149" s="292">
        <v>0</v>
      </c>
      <c r="I4149" s="293" t="s">
        <v>4788</v>
      </c>
      <c r="J4149" s="293" t="s">
        <v>4789</v>
      </c>
      <c r="K4149" s="293" t="s">
        <v>4737</v>
      </c>
      <c r="L4149" s="293" t="s">
        <v>4738</v>
      </c>
      <c r="M4149" s="293" t="s">
        <v>6447</v>
      </c>
      <c r="N4149" s="293"/>
      <c r="O4149" s="293" t="s">
        <v>18828</v>
      </c>
      <c r="P4149" s="293" t="s">
        <v>14136</v>
      </c>
      <c r="Q4149" s="293" t="s">
        <v>4741</v>
      </c>
    </row>
    <row r="4150" spans="1:17" x14ac:dyDescent="0.25">
      <c r="A4150" s="293" t="s">
        <v>17044</v>
      </c>
      <c r="B4150" s="293" t="s">
        <v>14370</v>
      </c>
      <c r="C4150" s="293" t="s">
        <v>17045</v>
      </c>
      <c r="D4150" s="293"/>
      <c r="E4150" s="293" t="s">
        <v>14138</v>
      </c>
      <c r="F4150" s="293" t="s">
        <v>4750</v>
      </c>
      <c r="G4150" s="291">
        <v>60</v>
      </c>
      <c r="H4150" s="292">
        <v>0</v>
      </c>
      <c r="I4150" s="293" t="s">
        <v>4828</v>
      </c>
      <c r="J4150" s="293" t="s">
        <v>4829</v>
      </c>
      <c r="K4150" s="293" t="s">
        <v>4737</v>
      </c>
      <c r="L4150" s="293" t="s">
        <v>4738</v>
      </c>
      <c r="M4150" s="293" t="s">
        <v>6447</v>
      </c>
      <c r="N4150" s="293"/>
      <c r="O4150" s="293" t="s">
        <v>18828</v>
      </c>
      <c r="P4150" s="293" t="s">
        <v>14136</v>
      </c>
      <c r="Q4150" s="293" t="s">
        <v>4741</v>
      </c>
    </row>
    <row r="4151" spans="1:17" x14ac:dyDescent="0.25">
      <c r="A4151" s="293" t="s">
        <v>17046</v>
      </c>
      <c r="B4151" s="293" t="s">
        <v>14376</v>
      </c>
      <c r="C4151" s="293" t="s">
        <v>17047</v>
      </c>
      <c r="D4151" s="293" t="s">
        <v>4750</v>
      </c>
      <c r="E4151" s="293" t="s">
        <v>14158</v>
      </c>
      <c r="F4151" s="293"/>
      <c r="G4151" s="291">
        <v>60</v>
      </c>
      <c r="H4151" s="292">
        <v>0</v>
      </c>
      <c r="I4151" s="293" t="s">
        <v>4838</v>
      </c>
      <c r="J4151" s="293" t="s">
        <v>4839</v>
      </c>
      <c r="K4151" s="293" t="s">
        <v>4737</v>
      </c>
      <c r="L4151" s="293" t="s">
        <v>4840</v>
      </c>
      <c r="M4151" s="293" t="s">
        <v>5230</v>
      </c>
      <c r="N4151" s="293"/>
      <c r="O4151" s="293" t="s">
        <v>18828</v>
      </c>
      <c r="P4151" s="293" t="s">
        <v>14136</v>
      </c>
      <c r="Q4151" s="293" t="s">
        <v>8502</v>
      </c>
    </row>
    <row r="4152" spans="1:17" x14ac:dyDescent="0.25">
      <c r="A4152" s="293" t="s">
        <v>17048</v>
      </c>
      <c r="B4152" s="293" t="s">
        <v>14370</v>
      </c>
      <c r="C4152" s="293" t="s">
        <v>17049</v>
      </c>
      <c r="D4152" s="293"/>
      <c r="E4152" s="293" t="s">
        <v>14138</v>
      </c>
      <c r="F4152" s="293" t="s">
        <v>4750</v>
      </c>
      <c r="G4152" s="291">
        <v>60</v>
      </c>
      <c r="H4152" s="292">
        <v>0</v>
      </c>
      <c r="I4152" s="293" t="s">
        <v>4755</v>
      </c>
      <c r="J4152" s="293" t="s">
        <v>4756</v>
      </c>
      <c r="K4152" s="293" t="s">
        <v>4737</v>
      </c>
      <c r="L4152" s="293" t="s">
        <v>4738</v>
      </c>
      <c r="M4152" s="293" t="s">
        <v>4934</v>
      </c>
      <c r="N4152" s="293" t="s">
        <v>11816</v>
      </c>
      <c r="O4152" s="293" t="s">
        <v>18828</v>
      </c>
      <c r="P4152" s="293" t="s">
        <v>14136</v>
      </c>
      <c r="Q4152" s="293" t="s">
        <v>4741</v>
      </c>
    </row>
    <row r="4153" spans="1:17" x14ac:dyDescent="0.25">
      <c r="A4153" s="293" t="s">
        <v>17050</v>
      </c>
      <c r="B4153" s="293" t="s">
        <v>14376</v>
      </c>
      <c r="C4153" s="293" t="s">
        <v>17051</v>
      </c>
      <c r="D4153" s="293" t="s">
        <v>4750</v>
      </c>
      <c r="E4153" s="293" t="s">
        <v>14158</v>
      </c>
      <c r="F4153" s="293"/>
      <c r="G4153" s="291">
        <v>60</v>
      </c>
      <c r="H4153" s="292">
        <v>0</v>
      </c>
      <c r="I4153" s="293" t="s">
        <v>4850</v>
      </c>
      <c r="J4153" s="293" t="s">
        <v>4851</v>
      </c>
      <c r="K4153" s="293" t="s">
        <v>4737</v>
      </c>
      <c r="L4153" s="293" t="s">
        <v>4840</v>
      </c>
      <c r="M4153" s="293" t="s">
        <v>5210</v>
      </c>
      <c r="N4153" s="293"/>
      <c r="O4153" s="293" t="s">
        <v>18828</v>
      </c>
      <c r="P4153" s="293" t="s">
        <v>14136</v>
      </c>
      <c r="Q4153" s="293" t="s">
        <v>8502</v>
      </c>
    </row>
    <row r="4154" spans="1:17" x14ac:dyDescent="0.25">
      <c r="A4154" s="293" t="s">
        <v>17052</v>
      </c>
      <c r="B4154" s="293" t="s">
        <v>14376</v>
      </c>
      <c r="C4154" s="293" t="s">
        <v>17053</v>
      </c>
      <c r="D4154" s="293" t="s">
        <v>4750</v>
      </c>
      <c r="E4154" s="293" t="s">
        <v>14158</v>
      </c>
      <c r="F4154" s="293"/>
      <c r="G4154" s="291">
        <v>60</v>
      </c>
      <c r="H4154" s="292">
        <v>0</v>
      </c>
      <c r="I4154" s="293" t="s">
        <v>4838</v>
      </c>
      <c r="J4154" s="293" t="s">
        <v>4839</v>
      </c>
      <c r="K4154" s="293" t="s">
        <v>4737</v>
      </c>
      <c r="L4154" s="293" t="s">
        <v>4840</v>
      </c>
      <c r="M4154" s="293" t="s">
        <v>4909</v>
      </c>
      <c r="N4154" s="293"/>
      <c r="O4154" s="293" t="s">
        <v>18828</v>
      </c>
      <c r="P4154" s="293" t="s">
        <v>14136</v>
      </c>
      <c r="Q4154" s="293" t="s">
        <v>8502</v>
      </c>
    </row>
    <row r="4155" spans="1:17" x14ac:dyDescent="0.25">
      <c r="A4155" s="293" t="s">
        <v>17054</v>
      </c>
      <c r="B4155" s="293" t="s">
        <v>14370</v>
      </c>
      <c r="C4155" s="293" t="s">
        <v>17055</v>
      </c>
      <c r="D4155" s="293"/>
      <c r="E4155" s="293" t="s">
        <v>14138</v>
      </c>
      <c r="F4155" s="293" t="s">
        <v>4750</v>
      </c>
      <c r="G4155" s="291">
        <v>60</v>
      </c>
      <c r="H4155" s="292">
        <v>0</v>
      </c>
      <c r="I4155" s="293" t="s">
        <v>4816</v>
      </c>
      <c r="J4155" s="293" t="s">
        <v>4817</v>
      </c>
      <c r="K4155" s="293" t="s">
        <v>4737</v>
      </c>
      <c r="L4155" s="293" t="s">
        <v>4738</v>
      </c>
      <c r="M4155" s="293" t="s">
        <v>4818</v>
      </c>
      <c r="N4155" s="293"/>
      <c r="O4155" s="293" t="s">
        <v>18828</v>
      </c>
      <c r="P4155" s="293" t="s">
        <v>14136</v>
      </c>
      <c r="Q4155" s="293" t="s">
        <v>4741</v>
      </c>
    </row>
    <row r="4156" spans="1:17" x14ac:dyDescent="0.25">
      <c r="A4156" s="293" t="s">
        <v>17056</v>
      </c>
      <c r="B4156" s="293" t="s">
        <v>14373</v>
      </c>
      <c r="C4156" s="293" t="s">
        <v>17057</v>
      </c>
      <c r="D4156" s="293" t="s">
        <v>4750</v>
      </c>
      <c r="E4156" s="293" t="s">
        <v>14158</v>
      </c>
      <c r="F4156" s="293"/>
      <c r="G4156" s="291">
        <v>60</v>
      </c>
      <c r="H4156" s="292">
        <v>0</v>
      </c>
      <c r="I4156" s="293" t="s">
        <v>4850</v>
      </c>
      <c r="J4156" s="293" t="s">
        <v>4851</v>
      </c>
      <c r="K4156" s="293" t="s">
        <v>4737</v>
      </c>
      <c r="L4156" s="293" t="s">
        <v>4840</v>
      </c>
      <c r="M4156" s="293" t="s">
        <v>5202</v>
      </c>
      <c r="N4156" s="293"/>
      <c r="O4156" s="293" t="s">
        <v>18828</v>
      </c>
      <c r="P4156" s="293" t="s">
        <v>14136</v>
      </c>
      <c r="Q4156" s="293" t="s">
        <v>8502</v>
      </c>
    </row>
    <row r="4157" spans="1:17" x14ac:dyDescent="0.25">
      <c r="A4157" s="293" t="s">
        <v>17058</v>
      </c>
      <c r="B4157" s="293" t="s">
        <v>14370</v>
      </c>
      <c r="C4157" s="293" t="s">
        <v>17059</v>
      </c>
      <c r="D4157" s="293"/>
      <c r="E4157" s="293" t="s">
        <v>14138</v>
      </c>
      <c r="F4157" s="293" t="s">
        <v>4750</v>
      </c>
      <c r="G4157" s="291">
        <v>60</v>
      </c>
      <c r="H4157" s="292">
        <v>0</v>
      </c>
      <c r="I4157" s="293" t="s">
        <v>4755</v>
      </c>
      <c r="J4157" s="293" t="s">
        <v>4756</v>
      </c>
      <c r="K4157" s="293" t="s">
        <v>4737</v>
      </c>
      <c r="L4157" s="293" t="s">
        <v>4738</v>
      </c>
      <c r="M4157" s="293" t="s">
        <v>4916</v>
      </c>
      <c r="N4157" s="293" t="s">
        <v>16535</v>
      </c>
      <c r="O4157" s="293" t="s">
        <v>18828</v>
      </c>
      <c r="P4157" s="293" t="s">
        <v>14136</v>
      </c>
      <c r="Q4157" s="293" t="s">
        <v>4741</v>
      </c>
    </row>
    <row r="4158" spans="1:17" x14ac:dyDescent="0.25">
      <c r="A4158" s="293" t="s">
        <v>17060</v>
      </c>
      <c r="B4158" s="293" t="s">
        <v>14373</v>
      </c>
      <c r="C4158" s="293" t="s">
        <v>17061</v>
      </c>
      <c r="D4158" s="293" t="s">
        <v>4750</v>
      </c>
      <c r="E4158" s="293" t="s">
        <v>14158</v>
      </c>
      <c r="F4158" s="293"/>
      <c r="G4158" s="291">
        <v>60</v>
      </c>
      <c r="H4158" s="292">
        <v>0</v>
      </c>
      <c r="I4158" s="293" t="s">
        <v>4838</v>
      </c>
      <c r="J4158" s="293" t="s">
        <v>4839</v>
      </c>
      <c r="K4158" s="293" t="s">
        <v>4737</v>
      </c>
      <c r="L4158" s="293" t="s">
        <v>4840</v>
      </c>
      <c r="M4158" s="293" t="s">
        <v>9497</v>
      </c>
      <c r="N4158" s="293"/>
      <c r="O4158" s="293" t="s">
        <v>18828</v>
      </c>
      <c r="P4158" s="293" t="s">
        <v>14136</v>
      </c>
      <c r="Q4158" s="293" t="s">
        <v>8502</v>
      </c>
    </row>
    <row r="4159" spans="1:17" x14ac:dyDescent="0.25">
      <c r="A4159" s="293" t="s">
        <v>17062</v>
      </c>
      <c r="B4159" s="293" t="s">
        <v>14376</v>
      </c>
      <c r="C4159" s="293" t="s">
        <v>17063</v>
      </c>
      <c r="D4159" s="293" t="s">
        <v>4750</v>
      </c>
      <c r="E4159" s="293" t="s">
        <v>14158</v>
      </c>
      <c r="F4159" s="293"/>
      <c r="G4159" s="291">
        <v>60</v>
      </c>
      <c r="H4159" s="292">
        <v>0</v>
      </c>
      <c r="I4159" s="293" t="s">
        <v>4838</v>
      </c>
      <c r="J4159" s="293" t="s">
        <v>4839</v>
      </c>
      <c r="K4159" s="293" t="s">
        <v>4737</v>
      </c>
      <c r="L4159" s="293" t="s">
        <v>4840</v>
      </c>
      <c r="M4159" s="293" t="s">
        <v>5230</v>
      </c>
      <c r="N4159" s="293"/>
      <c r="O4159" s="293" t="s">
        <v>18828</v>
      </c>
      <c r="P4159" s="293" t="s">
        <v>14136</v>
      </c>
      <c r="Q4159" s="293" t="s">
        <v>8502</v>
      </c>
    </row>
    <row r="4160" spans="1:17" x14ac:dyDescent="0.25">
      <c r="A4160" s="293" t="s">
        <v>17064</v>
      </c>
      <c r="B4160" s="293" t="s">
        <v>14376</v>
      </c>
      <c r="C4160" s="293" t="s">
        <v>17065</v>
      </c>
      <c r="D4160" s="293" t="s">
        <v>4750</v>
      </c>
      <c r="E4160" s="293" t="s">
        <v>14158</v>
      </c>
      <c r="F4160" s="293"/>
      <c r="G4160" s="291">
        <v>60</v>
      </c>
      <c r="H4160" s="292">
        <v>0</v>
      </c>
      <c r="I4160" s="293" t="s">
        <v>4850</v>
      </c>
      <c r="J4160" s="293" t="s">
        <v>4851</v>
      </c>
      <c r="K4160" s="293" t="s">
        <v>4737</v>
      </c>
      <c r="L4160" s="293" t="s">
        <v>4840</v>
      </c>
      <c r="M4160" s="293" t="s">
        <v>5210</v>
      </c>
      <c r="N4160" s="293"/>
      <c r="O4160" s="293" t="s">
        <v>18828</v>
      </c>
      <c r="P4160" s="293" t="s">
        <v>14136</v>
      </c>
      <c r="Q4160" s="293" t="s">
        <v>8502</v>
      </c>
    </row>
    <row r="4161" spans="1:17" x14ac:dyDescent="0.25">
      <c r="A4161" s="293" t="s">
        <v>17066</v>
      </c>
      <c r="B4161" s="293" t="s">
        <v>14370</v>
      </c>
      <c r="C4161" s="293" t="s">
        <v>17067</v>
      </c>
      <c r="D4161" s="293"/>
      <c r="E4161" s="293" t="s">
        <v>14138</v>
      </c>
      <c r="F4161" s="293" t="s">
        <v>4750</v>
      </c>
      <c r="G4161" s="291">
        <v>60</v>
      </c>
      <c r="H4161" s="292">
        <v>0</v>
      </c>
      <c r="I4161" s="293" t="s">
        <v>4816</v>
      </c>
      <c r="J4161" s="293" t="s">
        <v>4817</v>
      </c>
      <c r="K4161" s="293" t="s">
        <v>4737</v>
      </c>
      <c r="L4161" s="293" t="s">
        <v>4738</v>
      </c>
      <c r="M4161" s="293" t="s">
        <v>5121</v>
      </c>
      <c r="N4161" s="293"/>
      <c r="O4161" s="293" t="s">
        <v>18828</v>
      </c>
      <c r="P4161" s="293" t="s">
        <v>14136</v>
      </c>
      <c r="Q4161" s="293" t="s">
        <v>4741</v>
      </c>
    </row>
    <row r="4162" spans="1:17" x14ac:dyDescent="0.25">
      <c r="A4162" s="293" t="s">
        <v>17068</v>
      </c>
      <c r="B4162" s="293" t="s">
        <v>14370</v>
      </c>
      <c r="C4162" s="293" t="s">
        <v>17069</v>
      </c>
      <c r="D4162" s="293"/>
      <c r="E4162" s="293" t="s">
        <v>14138</v>
      </c>
      <c r="F4162" s="293" t="s">
        <v>4750</v>
      </c>
      <c r="G4162" s="291">
        <v>60</v>
      </c>
      <c r="H4162" s="292">
        <v>0</v>
      </c>
      <c r="I4162" s="293" t="s">
        <v>4788</v>
      </c>
      <c r="J4162" s="293" t="s">
        <v>4789</v>
      </c>
      <c r="K4162" s="293" t="s">
        <v>4737</v>
      </c>
      <c r="L4162" s="293" t="s">
        <v>4738</v>
      </c>
      <c r="M4162" s="293" t="s">
        <v>6447</v>
      </c>
      <c r="N4162" s="293"/>
      <c r="O4162" s="293" t="s">
        <v>18828</v>
      </c>
      <c r="P4162" s="293" t="s">
        <v>14136</v>
      </c>
      <c r="Q4162" s="293" t="s">
        <v>4741</v>
      </c>
    </row>
    <row r="4163" spans="1:17" x14ac:dyDescent="0.25">
      <c r="A4163" s="293" t="s">
        <v>17070</v>
      </c>
      <c r="B4163" s="293" t="s">
        <v>14376</v>
      </c>
      <c r="C4163" s="293" t="s">
        <v>17071</v>
      </c>
      <c r="D4163" s="293" t="s">
        <v>4750</v>
      </c>
      <c r="E4163" s="293" t="s">
        <v>14158</v>
      </c>
      <c r="F4163" s="293"/>
      <c r="G4163" s="291">
        <v>60</v>
      </c>
      <c r="H4163" s="292">
        <v>0</v>
      </c>
      <c r="I4163" s="293" t="s">
        <v>4838</v>
      </c>
      <c r="J4163" s="293" t="s">
        <v>4839</v>
      </c>
      <c r="K4163" s="293" t="s">
        <v>4737</v>
      </c>
      <c r="L4163" s="293" t="s">
        <v>4840</v>
      </c>
      <c r="M4163" s="293" t="s">
        <v>4909</v>
      </c>
      <c r="N4163" s="293"/>
      <c r="O4163" s="293" t="s">
        <v>18828</v>
      </c>
      <c r="P4163" s="293" t="s">
        <v>14136</v>
      </c>
      <c r="Q4163" s="293" t="s">
        <v>8502</v>
      </c>
    </row>
    <row r="4164" spans="1:17" x14ac:dyDescent="0.25">
      <c r="A4164" s="293" t="s">
        <v>17072</v>
      </c>
      <c r="B4164" s="293" t="s">
        <v>14376</v>
      </c>
      <c r="C4164" s="293" t="s">
        <v>17073</v>
      </c>
      <c r="D4164" s="293" t="s">
        <v>4750</v>
      </c>
      <c r="E4164" s="293" t="s">
        <v>14158</v>
      </c>
      <c r="F4164" s="293"/>
      <c r="G4164" s="291">
        <v>60</v>
      </c>
      <c r="H4164" s="292">
        <v>0</v>
      </c>
      <c r="I4164" s="293" t="s">
        <v>4850</v>
      </c>
      <c r="J4164" s="293" t="s">
        <v>4851</v>
      </c>
      <c r="K4164" s="293" t="s">
        <v>4737</v>
      </c>
      <c r="L4164" s="293" t="s">
        <v>4840</v>
      </c>
      <c r="M4164" s="293" t="s">
        <v>4852</v>
      </c>
      <c r="N4164" s="293"/>
      <c r="O4164" s="293" t="s">
        <v>18828</v>
      </c>
      <c r="P4164" s="293" t="s">
        <v>14136</v>
      </c>
      <c r="Q4164" s="293" t="s">
        <v>8502</v>
      </c>
    </row>
    <row r="4165" spans="1:17" x14ac:dyDescent="0.25">
      <c r="A4165" s="293" t="s">
        <v>17074</v>
      </c>
      <c r="B4165" s="293" t="s">
        <v>14396</v>
      </c>
      <c r="C4165" s="293" t="s">
        <v>17075</v>
      </c>
      <c r="D4165" s="293"/>
      <c r="E4165" s="293" t="s">
        <v>14138</v>
      </c>
      <c r="F4165" s="293" t="s">
        <v>4750</v>
      </c>
      <c r="G4165" s="291">
        <v>60</v>
      </c>
      <c r="H4165" s="292">
        <v>0</v>
      </c>
      <c r="I4165" s="293" t="s">
        <v>4816</v>
      </c>
      <c r="J4165" s="293" t="s">
        <v>4817</v>
      </c>
      <c r="K4165" s="293" t="s">
        <v>4737</v>
      </c>
      <c r="L4165" s="293" t="s">
        <v>4738</v>
      </c>
      <c r="M4165" s="293" t="s">
        <v>4739</v>
      </c>
      <c r="N4165" s="293"/>
      <c r="O4165" s="293" t="s">
        <v>18828</v>
      </c>
      <c r="P4165" s="293" t="s">
        <v>14136</v>
      </c>
      <c r="Q4165" s="293" t="s">
        <v>4741</v>
      </c>
    </row>
    <row r="4166" spans="1:17" x14ac:dyDescent="0.25">
      <c r="A4166" s="293" t="s">
        <v>17076</v>
      </c>
      <c r="B4166" s="293" t="s">
        <v>14373</v>
      </c>
      <c r="C4166" s="293" t="s">
        <v>17077</v>
      </c>
      <c r="D4166" s="293" t="s">
        <v>4750</v>
      </c>
      <c r="E4166" s="293" t="s">
        <v>14158</v>
      </c>
      <c r="F4166" s="293"/>
      <c r="G4166" s="291">
        <v>60</v>
      </c>
      <c r="H4166" s="292">
        <v>0</v>
      </c>
      <c r="I4166" s="293" t="s">
        <v>4850</v>
      </c>
      <c r="J4166" s="293" t="s">
        <v>4851</v>
      </c>
      <c r="K4166" s="293" t="s">
        <v>4737</v>
      </c>
      <c r="L4166" s="293" t="s">
        <v>4840</v>
      </c>
      <c r="M4166" s="293" t="s">
        <v>14119</v>
      </c>
      <c r="N4166" s="293"/>
      <c r="O4166" s="293" t="s">
        <v>18828</v>
      </c>
      <c r="P4166" s="293" t="s">
        <v>14136</v>
      </c>
      <c r="Q4166" s="293" t="s">
        <v>8502</v>
      </c>
    </row>
    <row r="4167" spans="1:17" x14ac:dyDescent="0.25">
      <c r="A4167" s="293" t="s">
        <v>17078</v>
      </c>
      <c r="B4167" s="293" t="s">
        <v>14373</v>
      </c>
      <c r="C4167" s="293" t="s">
        <v>17079</v>
      </c>
      <c r="D4167" s="293" t="s">
        <v>4750</v>
      </c>
      <c r="E4167" s="293" t="s">
        <v>14158</v>
      </c>
      <c r="F4167" s="293"/>
      <c r="G4167" s="291">
        <v>60</v>
      </c>
      <c r="H4167" s="292">
        <v>0</v>
      </c>
      <c r="I4167" s="293" t="s">
        <v>4850</v>
      </c>
      <c r="J4167" s="293" t="s">
        <v>4851</v>
      </c>
      <c r="K4167" s="293" t="s">
        <v>4737</v>
      </c>
      <c r="L4167" s="293" t="s">
        <v>4840</v>
      </c>
      <c r="M4167" s="293" t="s">
        <v>5333</v>
      </c>
      <c r="N4167" s="293"/>
      <c r="O4167" s="293" t="s">
        <v>18828</v>
      </c>
      <c r="P4167" s="293" t="s">
        <v>14136</v>
      </c>
      <c r="Q4167" s="293" t="s">
        <v>8502</v>
      </c>
    </row>
    <row r="4168" spans="1:17" x14ac:dyDescent="0.25">
      <c r="A4168" s="293" t="s">
        <v>17080</v>
      </c>
      <c r="B4168" s="293" t="s">
        <v>14370</v>
      </c>
      <c r="C4168" s="293" t="s">
        <v>17081</v>
      </c>
      <c r="D4168" s="293"/>
      <c r="E4168" s="293" t="s">
        <v>14138</v>
      </c>
      <c r="F4168" s="293" t="s">
        <v>4750</v>
      </c>
      <c r="G4168" s="291">
        <v>60</v>
      </c>
      <c r="H4168" s="292">
        <v>0</v>
      </c>
      <c r="I4168" s="293" t="s">
        <v>4788</v>
      </c>
      <c r="J4168" s="293" t="s">
        <v>4789</v>
      </c>
      <c r="K4168" s="293" t="s">
        <v>4737</v>
      </c>
      <c r="L4168" s="293" t="s">
        <v>4738</v>
      </c>
      <c r="M4168" s="293" t="s">
        <v>4790</v>
      </c>
      <c r="N4168" s="293"/>
      <c r="O4168" s="293" t="s">
        <v>18828</v>
      </c>
      <c r="P4168" s="293" t="s">
        <v>14136</v>
      </c>
      <c r="Q4168" s="293" t="s">
        <v>4741</v>
      </c>
    </row>
    <row r="4169" spans="1:17" x14ac:dyDescent="0.25">
      <c r="A4169" s="293" t="s">
        <v>17082</v>
      </c>
      <c r="B4169" s="293" t="s">
        <v>14376</v>
      </c>
      <c r="C4169" s="293" t="s">
        <v>17083</v>
      </c>
      <c r="D4169" s="293" t="s">
        <v>4750</v>
      </c>
      <c r="E4169" s="293" t="s">
        <v>14158</v>
      </c>
      <c r="F4169" s="293"/>
      <c r="G4169" s="291">
        <v>60</v>
      </c>
      <c r="H4169" s="292">
        <v>0</v>
      </c>
      <c r="I4169" s="293" t="s">
        <v>9482</v>
      </c>
      <c r="J4169" s="293" t="s">
        <v>9483</v>
      </c>
      <c r="K4169" s="293" t="s">
        <v>4737</v>
      </c>
      <c r="L4169" s="293" t="s">
        <v>4840</v>
      </c>
      <c r="M4169" s="293" t="s">
        <v>6026</v>
      </c>
      <c r="N4169" s="293"/>
      <c r="O4169" s="293" t="s">
        <v>18828</v>
      </c>
      <c r="P4169" s="293" t="s">
        <v>14136</v>
      </c>
      <c r="Q4169" s="293" t="s">
        <v>8502</v>
      </c>
    </row>
    <row r="4170" spans="1:17" x14ac:dyDescent="0.25">
      <c r="A4170" s="293" t="s">
        <v>17084</v>
      </c>
      <c r="B4170" s="293" t="s">
        <v>14376</v>
      </c>
      <c r="C4170" s="293" t="s">
        <v>17085</v>
      </c>
      <c r="D4170" s="293" t="s">
        <v>4750</v>
      </c>
      <c r="E4170" s="293" t="s">
        <v>15150</v>
      </c>
      <c r="F4170" s="293"/>
      <c r="G4170" s="291">
        <v>60</v>
      </c>
      <c r="H4170" s="292">
        <v>0</v>
      </c>
      <c r="I4170" s="293" t="s">
        <v>4838</v>
      </c>
      <c r="J4170" s="293" t="s">
        <v>4839</v>
      </c>
      <c r="K4170" s="293" t="s">
        <v>4737</v>
      </c>
      <c r="L4170" s="293" t="s">
        <v>4840</v>
      </c>
      <c r="M4170" s="293" t="s">
        <v>10975</v>
      </c>
      <c r="N4170" s="293"/>
      <c r="O4170" s="293" t="s">
        <v>18828</v>
      </c>
      <c r="P4170" s="293" t="s">
        <v>14136</v>
      </c>
      <c r="Q4170" s="293" t="s">
        <v>8502</v>
      </c>
    </row>
    <row r="4171" spans="1:17" x14ac:dyDescent="0.25">
      <c r="A4171" s="293" t="s">
        <v>17086</v>
      </c>
      <c r="B4171" s="293" t="s">
        <v>14376</v>
      </c>
      <c r="C4171" s="293" t="s">
        <v>17087</v>
      </c>
      <c r="D4171" s="293" t="s">
        <v>4750</v>
      </c>
      <c r="E4171" s="293" t="s">
        <v>14158</v>
      </c>
      <c r="F4171" s="293"/>
      <c r="G4171" s="291">
        <v>60</v>
      </c>
      <c r="H4171" s="292">
        <v>0</v>
      </c>
      <c r="I4171" s="293" t="s">
        <v>4838</v>
      </c>
      <c r="J4171" s="293" t="s">
        <v>4839</v>
      </c>
      <c r="K4171" s="293" t="s">
        <v>4737</v>
      </c>
      <c r="L4171" s="293" t="s">
        <v>4840</v>
      </c>
      <c r="M4171" s="293" t="s">
        <v>5230</v>
      </c>
      <c r="N4171" s="293"/>
      <c r="O4171" s="293" t="s">
        <v>18828</v>
      </c>
      <c r="P4171" s="293" t="s">
        <v>14136</v>
      </c>
      <c r="Q4171" s="293" t="s">
        <v>8502</v>
      </c>
    </row>
    <row r="4172" spans="1:17" x14ac:dyDescent="0.25">
      <c r="A4172" s="293" t="s">
        <v>17088</v>
      </c>
      <c r="B4172" s="293" t="s">
        <v>14376</v>
      </c>
      <c r="C4172" s="293" t="s">
        <v>17089</v>
      </c>
      <c r="D4172" s="293" t="s">
        <v>4750</v>
      </c>
      <c r="E4172" s="293" t="s">
        <v>14158</v>
      </c>
      <c r="F4172" s="293"/>
      <c r="G4172" s="291">
        <v>60</v>
      </c>
      <c r="H4172" s="292">
        <v>0</v>
      </c>
      <c r="I4172" s="293" t="s">
        <v>4850</v>
      </c>
      <c r="J4172" s="293" t="s">
        <v>4851</v>
      </c>
      <c r="K4172" s="293" t="s">
        <v>4737</v>
      </c>
      <c r="L4172" s="293" t="s">
        <v>4840</v>
      </c>
      <c r="M4172" s="293" t="s">
        <v>5210</v>
      </c>
      <c r="N4172" s="293"/>
      <c r="O4172" s="293" t="s">
        <v>18828</v>
      </c>
      <c r="P4172" s="293" t="s">
        <v>14136</v>
      </c>
      <c r="Q4172" s="293" t="s">
        <v>8502</v>
      </c>
    </row>
    <row r="4173" spans="1:17" x14ac:dyDescent="0.25">
      <c r="A4173" s="293" t="s">
        <v>17090</v>
      </c>
      <c r="B4173" s="293" t="s">
        <v>14376</v>
      </c>
      <c r="C4173" s="293" t="s">
        <v>17091</v>
      </c>
      <c r="D4173" s="293" t="s">
        <v>4750</v>
      </c>
      <c r="E4173" s="293" t="s">
        <v>14158</v>
      </c>
      <c r="F4173" s="293"/>
      <c r="G4173" s="291">
        <v>60</v>
      </c>
      <c r="H4173" s="292">
        <v>0</v>
      </c>
      <c r="I4173" s="293" t="s">
        <v>4850</v>
      </c>
      <c r="J4173" s="293" t="s">
        <v>4851</v>
      </c>
      <c r="K4173" s="293" t="s">
        <v>4737</v>
      </c>
      <c r="L4173" s="293" t="s">
        <v>4840</v>
      </c>
      <c r="M4173" s="293" t="s">
        <v>5210</v>
      </c>
      <c r="N4173" s="293"/>
      <c r="O4173" s="293" t="s">
        <v>18828</v>
      </c>
      <c r="P4173" s="293" t="s">
        <v>14136</v>
      </c>
      <c r="Q4173" s="293" t="s">
        <v>8502</v>
      </c>
    </row>
    <row r="4174" spans="1:17" x14ac:dyDescent="0.25">
      <c r="A4174" s="293" t="s">
        <v>17092</v>
      </c>
      <c r="B4174" s="293" t="s">
        <v>14370</v>
      </c>
      <c r="C4174" s="293" t="s">
        <v>17093</v>
      </c>
      <c r="D4174" s="293"/>
      <c r="E4174" s="293" t="s">
        <v>14138</v>
      </c>
      <c r="F4174" s="293" t="s">
        <v>4750</v>
      </c>
      <c r="G4174" s="291">
        <v>60</v>
      </c>
      <c r="H4174" s="292">
        <v>0</v>
      </c>
      <c r="I4174" s="293" t="s">
        <v>4755</v>
      </c>
      <c r="J4174" s="293" t="s">
        <v>4756</v>
      </c>
      <c r="K4174" s="293" t="s">
        <v>4737</v>
      </c>
      <c r="L4174" s="293" t="s">
        <v>4738</v>
      </c>
      <c r="M4174" s="293" t="s">
        <v>4916</v>
      </c>
      <c r="N4174" s="293" t="s">
        <v>7041</v>
      </c>
      <c r="O4174" s="293" t="s">
        <v>18828</v>
      </c>
      <c r="P4174" s="293" t="s">
        <v>14136</v>
      </c>
      <c r="Q4174" s="293" t="s">
        <v>4741</v>
      </c>
    </row>
    <row r="4175" spans="1:17" x14ac:dyDescent="0.25">
      <c r="A4175" s="293" t="s">
        <v>17094</v>
      </c>
      <c r="B4175" s="293" t="s">
        <v>14370</v>
      </c>
      <c r="C4175" s="293" t="s">
        <v>17095</v>
      </c>
      <c r="D4175" s="293"/>
      <c r="E4175" s="293" t="s">
        <v>14138</v>
      </c>
      <c r="F4175" s="293" t="s">
        <v>4750</v>
      </c>
      <c r="G4175" s="291">
        <v>60</v>
      </c>
      <c r="H4175" s="292">
        <v>0</v>
      </c>
      <c r="I4175" s="293" t="s">
        <v>4755</v>
      </c>
      <c r="J4175" s="293" t="s">
        <v>4756</v>
      </c>
      <c r="K4175" s="293" t="s">
        <v>4737</v>
      </c>
      <c r="L4175" s="293" t="s">
        <v>4738</v>
      </c>
      <c r="M4175" s="293" t="s">
        <v>4916</v>
      </c>
      <c r="N4175" s="293" t="s">
        <v>7236</v>
      </c>
      <c r="O4175" s="293" t="s">
        <v>18828</v>
      </c>
      <c r="P4175" s="293" t="s">
        <v>14136</v>
      </c>
      <c r="Q4175" s="293" t="s">
        <v>4741</v>
      </c>
    </row>
    <row r="4176" spans="1:17" x14ac:dyDescent="0.25">
      <c r="A4176" s="293" t="s">
        <v>17096</v>
      </c>
      <c r="B4176" s="293" t="s">
        <v>14370</v>
      </c>
      <c r="C4176" s="293" t="s">
        <v>17097</v>
      </c>
      <c r="D4176" s="293"/>
      <c r="E4176" s="293" t="s">
        <v>14138</v>
      </c>
      <c r="F4176" s="293" t="s">
        <v>4750</v>
      </c>
      <c r="G4176" s="291">
        <v>60</v>
      </c>
      <c r="H4176" s="292">
        <v>0</v>
      </c>
      <c r="I4176" s="293" t="s">
        <v>4755</v>
      </c>
      <c r="J4176" s="293" t="s">
        <v>4756</v>
      </c>
      <c r="K4176" s="293" t="s">
        <v>4737</v>
      </c>
      <c r="L4176" s="293" t="s">
        <v>4738</v>
      </c>
      <c r="M4176" s="293" t="s">
        <v>4916</v>
      </c>
      <c r="N4176" s="293" t="s">
        <v>15321</v>
      </c>
      <c r="O4176" s="293" t="s">
        <v>18828</v>
      </c>
      <c r="P4176" s="293" t="s">
        <v>14136</v>
      </c>
      <c r="Q4176" s="293" t="s">
        <v>4741</v>
      </c>
    </row>
    <row r="4177" spans="1:17" x14ac:dyDescent="0.25">
      <c r="A4177" s="293" t="s">
        <v>17098</v>
      </c>
      <c r="B4177" s="293" t="s">
        <v>14376</v>
      </c>
      <c r="C4177" s="293" t="s">
        <v>17099</v>
      </c>
      <c r="D4177" s="293" t="s">
        <v>4750</v>
      </c>
      <c r="E4177" s="293" t="s">
        <v>14158</v>
      </c>
      <c r="F4177" s="293"/>
      <c r="G4177" s="291">
        <v>60</v>
      </c>
      <c r="H4177" s="292">
        <v>0</v>
      </c>
      <c r="I4177" s="293" t="s">
        <v>4850</v>
      </c>
      <c r="J4177" s="293" t="s">
        <v>4851</v>
      </c>
      <c r="K4177" s="293" t="s">
        <v>4737</v>
      </c>
      <c r="L4177" s="293" t="s">
        <v>4840</v>
      </c>
      <c r="M4177" s="293" t="s">
        <v>5210</v>
      </c>
      <c r="N4177" s="293"/>
      <c r="O4177" s="293" t="s">
        <v>18828</v>
      </c>
      <c r="P4177" s="293" t="s">
        <v>14136</v>
      </c>
      <c r="Q4177" s="293" t="s">
        <v>8502</v>
      </c>
    </row>
    <row r="4178" spans="1:17" x14ac:dyDescent="0.25">
      <c r="A4178" s="293" t="s">
        <v>17100</v>
      </c>
      <c r="B4178" s="293" t="s">
        <v>14376</v>
      </c>
      <c r="C4178" s="293" t="s">
        <v>17101</v>
      </c>
      <c r="D4178" s="293" t="s">
        <v>4750</v>
      </c>
      <c r="E4178" s="293" t="s">
        <v>14158</v>
      </c>
      <c r="F4178" s="293"/>
      <c r="G4178" s="291">
        <v>60</v>
      </c>
      <c r="H4178" s="292">
        <v>0</v>
      </c>
      <c r="I4178" s="293" t="s">
        <v>4838</v>
      </c>
      <c r="J4178" s="293" t="s">
        <v>4839</v>
      </c>
      <c r="K4178" s="293" t="s">
        <v>4737</v>
      </c>
      <c r="L4178" s="293" t="s">
        <v>4840</v>
      </c>
      <c r="M4178" s="293" t="s">
        <v>5291</v>
      </c>
      <c r="N4178" s="293"/>
      <c r="O4178" s="293" t="s">
        <v>18828</v>
      </c>
      <c r="P4178" s="293" t="s">
        <v>14136</v>
      </c>
      <c r="Q4178" s="293" t="s">
        <v>8502</v>
      </c>
    </row>
    <row r="4179" spans="1:17" x14ac:dyDescent="0.25">
      <c r="A4179" s="293" t="s">
        <v>17102</v>
      </c>
      <c r="B4179" s="293" t="s">
        <v>14370</v>
      </c>
      <c r="C4179" s="293" t="s">
        <v>17103</v>
      </c>
      <c r="D4179" s="293"/>
      <c r="E4179" s="293" t="s">
        <v>14138</v>
      </c>
      <c r="F4179" s="293" t="s">
        <v>4750</v>
      </c>
      <c r="G4179" s="291">
        <v>60</v>
      </c>
      <c r="H4179" s="292">
        <v>0</v>
      </c>
      <c r="I4179" s="293" t="s">
        <v>4816</v>
      </c>
      <c r="J4179" s="293" t="s">
        <v>4817</v>
      </c>
      <c r="K4179" s="293" t="s">
        <v>4737</v>
      </c>
      <c r="L4179" s="293" t="s">
        <v>4738</v>
      </c>
      <c r="M4179" s="293" t="s">
        <v>5121</v>
      </c>
      <c r="N4179" s="293"/>
      <c r="O4179" s="293" t="s">
        <v>18828</v>
      </c>
      <c r="P4179" s="293" t="s">
        <v>14136</v>
      </c>
      <c r="Q4179" s="293" t="s">
        <v>4741</v>
      </c>
    </row>
    <row r="4180" spans="1:17" x14ac:dyDescent="0.25">
      <c r="A4180" s="293" t="s">
        <v>17104</v>
      </c>
      <c r="B4180" s="293" t="s">
        <v>14376</v>
      </c>
      <c r="C4180" s="293" t="s">
        <v>17105</v>
      </c>
      <c r="D4180" s="293" t="s">
        <v>4750</v>
      </c>
      <c r="E4180" s="293" t="s">
        <v>14158</v>
      </c>
      <c r="F4180" s="293"/>
      <c r="G4180" s="291">
        <v>60</v>
      </c>
      <c r="H4180" s="292">
        <v>0</v>
      </c>
      <c r="I4180" s="293" t="s">
        <v>4838</v>
      </c>
      <c r="J4180" s="293" t="s">
        <v>4839</v>
      </c>
      <c r="K4180" s="293" t="s">
        <v>4737</v>
      </c>
      <c r="L4180" s="293" t="s">
        <v>4840</v>
      </c>
      <c r="M4180" s="293" t="s">
        <v>4909</v>
      </c>
      <c r="N4180" s="293"/>
      <c r="O4180" s="293" t="s">
        <v>18828</v>
      </c>
      <c r="P4180" s="293" t="s">
        <v>14136</v>
      </c>
      <c r="Q4180" s="293" t="s">
        <v>8502</v>
      </c>
    </row>
    <row r="4181" spans="1:17" x14ac:dyDescent="0.25">
      <c r="A4181" s="293" t="s">
        <v>17106</v>
      </c>
      <c r="B4181" s="293" t="s">
        <v>14376</v>
      </c>
      <c r="C4181" s="293" t="s">
        <v>17107</v>
      </c>
      <c r="D4181" s="293" t="s">
        <v>4750</v>
      </c>
      <c r="E4181" s="293" t="s">
        <v>14158</v>
      </c>
      <c r="F4181" s="293"/>
      <c r="G4181" s="291">
        <v>60</v>
      </c>
      <c r="H4181" s="292">
        <v>0</v>
      </c>
      <c r="I4181" s="293" t="s">
        <v>9482</v>
      </c>
      <c r="J4181" s="293" t="s">
        <v>9483</v>
      </c>
      <c r="K4181" s="293" t="s">
        <v>4737</v>
      </c>
      <c r="L4181" s="293" t="s">
        <v>4840</v>
      </c>
      <c r="M4181" s="293" t="s">
        <v>6026</v>
      </c>
      <c r="N4181" s="293"/>
      <c r="O4181" s="293" t="s">
        <v>18828</v>
      </c>
      <c r="P4181" s="293" t="s">
        <v>14136</v>
      </c>
      <c r="Q4181" s="293" t="s">
        <v>8502</v>
      </c>
    </row>
    <row r="4182" spans="1:17" x14ac:dyDescent="0.25">
      <c r="A4182" s="293" t="s">
        <v>17108</v>
      </c>
      <c r="B4182" s="293" t="s">
        <v>17109</v>
      </c>
      <c r="C4182" s="293" t="s">
        <v>17110</v>
      </c>
      <c r="D4182" s="293"/>
      <c r="E4182" s="293" t="s">
        <v>14368</v>
      </c>
      <c r="F4182" s="293"/>
      <c r="G4182" s="291">
        <v>60</v>
      </c>
      <c r="H4182" s="292">
        <v>0</v>
      </c>
      <c r="I4182" s="293" t="s">
        <v>4783</v>
      </c>
      <c r="J4182" s="293" t="s">
        <v>4784</v>
      </c>
      <c r="K4182" s="293" t="s">
        <v>4737</v>
      </c>
      <c r="L4182" s="293" t="s">
        <v>5047</v>
      </c>
      <c r="M4182" s="293" t="s">
        <v>4806</v>
      </c>
      <c r="N4182" s="293"/>
      <c r="O4182" s="293" t="s">
        <v>18828</v>
      </c>
      <c r="P4182" s="293" t="s">
        <v>14136</v>
      </c>
      <c r="Q4182" s="293" t="s">
        <v>4741</v>
      </c>
    </row>
    <row r="4183" spans="1:17" x14ac:dyDescent="0.25">
      <c r="A4183" s="293" t="s">
        <v>17111</v>
      </c>
      <c r="B4183" s="293" t="s">
        <v>17112</v>
      </c>
      <c r="C4183" s="293" t="s">
        <v>17113</v>
      </c>
      <c r="D4183" s="293"/>
      <c r="E4183" s="293" t="s">
        <v>14368</v>
      </c>
      <c r="F4183" s="293"/>
      <c r="G4183" s="291">
        <v>60</v>
      </c>
      <c r="H4183" s="292">
        <v>0</v>
      </c>
      <c r="I4183" s="293" t="s">
        <v>4783</v>
      </c>
      <c r="J4183" s="293" t="s">
        <v>4784</v>
      </c>
      <c r="K4183" s="293" t="s">
        <v>4737</v>
      </c>
      <c r="L4183" s="293" t="s">
        <v>5047</v>
      </c>
      <c r="M4183" s="293" t="s">
        <v>4806</v>
      </c>
      <c r="N4183" s="293"/>
      <c r="O4183" s="293" t="s">
        <v>18828</v>
      </c>
      <c r="P4183" s="293" t="s">
        <v>14136</v>
      </c>
      <c r="Q4183" s="293" t="s">
        <v>4741</v>
      </c>
    </row>
    <row r="4184" spans="1:17" x14ac:dyDescent="0.25">
      <c r="A4184" s="293" t="s">
        <v>17114</v>
      </c>
      <c r="B4184" s="293" t="s">
        <v>14376</v>
      </c>
      <c r="C4184" s="293" t="s">
        <v>17115</v>
      </c>
      <c r="D4184" s="293" t="s">
        <v>4750</v>
      </c>
      <c r="E4184" s="293" t="s">
        <v>14158</v>
      </c>
      <c r="F4184" s="293"/>
      <c r="G4184" s="291">
        <v>60</v>
      </c>
      <c r="H4184" s="292">
        <v>0</v>
      </c>
      <c r="I4184" s="293" t="s">
        <v>4838</v>
      </c>
      <c r="J4184" s="293" t="s">
        <v>4839</v>
      </c>
      <c r="K4184" s="293" t="s">
        <v>4737</v>
      </c>
      <c r="L4184" s="293" t="s">
        <v>4840</v>
      </c>
      <c r="M4184" s="293" t="s">
        <v>5166</v>
      </c>
      <c r="N4184" s="293"/>
      <c r="O4184" s="293" t="s">
        <v>18828</v>
      </c>
      <c r="P4184" s="293" t="s">
        <v>14136</v>
      </c>
      <c r="Q4184" s="293" t="s">
        <v>8502</v>
      </c>
    </row>
    <row r="4185" spans="1:17" x14ac:dyDescent="0.25">
      <c r="A4185" s="293" t="s">
        <v>17116</v>
      </c>
      <c r="B4185" s="293" t="s">
        <v>14376</v>
      </c>
      <c r="C4185" s="293" t="s">
        <v>17117</v>
      </c>
      <c r="D4185" s="293" t="s">
        <v>4750</v>
      </c>
      <c r="E4185" s="293" t="s">
        <v>14158</v>
      </c>
      <c r="F4185" s="293"/>
      <c r="G4185" s="291">
        <v>60</v>
      </c>
      <c r="H4185" s="292">
        <v>0</v>
      </c>
      <c r="I4185" s="293" t="s">
        <v>4850</v>
      </c>
      <c r="J4185" s="293" t="s">
        <v>4851</v>
      </c>
      <c r="K4185" s="293" t="s">
        <v>4737</v>
      </c>
      <c r="L4185" s="293" t="s">
        <v>4840</v>
      </c>
      <c r="M4185" s="293" t="s">
        <v>5210</v>
      </c>
      <c r="N4185" s="293"/>
      <c r="O4185" s="293" t="s">
        <v>18828</v>
      </c>
      <c r="P4185" s="293" t="s">
        <v>14136</v>
      </c>
      <c r="Q4185" s="293" t="s">
        <v>8502</v>
      </c>
    </row>
    <row r="4186" spans="1:17" x14ac:dyDescent="0.25">
      <c r="A4186" s="293" t="s">
        <v>17118</v>
      </c>
      <c r="B4186" s="293" t="s">
        <v>14376</v>
      </c>
      <c r="C4186" s="293" t="s">
        <v>17119</v>
      </c>
      <c r="D4186" s="293" t="s">
        <v>4750</v>
      </c>
      <c r="E4186" s="293" t="s">
        <v>14158</v>
      </c>
      <c r="F4186" s="293"/>
      <c r="G4186" s="291">
        <v>60</v>
      </c>
      <c r="H4186" s="292">
        <v>0</v>
      </c>
      <c r="I4186" s="293" t="s">
        <v>4850</v>
      </c>
      <c r="J4186" s="293" t="s">
        <v>4851</v>
      </c>
      <c r="K4186" s="293" t="s">
        <v>4737</v>
      </c>
      <c r="L4186" s="293" t="s">
        <v>4840</v>
      </c>
      <c r="M4186" s="293" t="s">
        <v>5202</v>
      </c>
      <c r="N4186" s="293"/>
      <c r="O4186" s="293" t="s">
        <v>18828</v>
      </c>
      <c r="P4186" s="293" t="s">
        <v>14136</v>
      </c>
      <c r="Q4186" s="293" t="s">
        <v>8502</v>
      </c>
    </row>
    <row r="4187" spans="1:17" x14ac:dyDescent="0.25">
      <c r="A4187" s="293" t="s">
        <v>17120</v>
      </c>
      <c r="B4187" s="293" t="s">
        <v>14376</v>
      </c>
      <c r="C4187" s="293" t="s">
        <v>17121</v>
      </c>
      <c r="D4187" s="293" t="s">
        <v>4750</v>
      </c>
      <c r="E4187" s="293" t="s">
        <v>14158</v>
      </c>
      <c r="F4187" s="293"/>
      <c r="G4187" s="291">
        <v>60</v>
      </c>
      <c r="H4187" s="292">
        <v>0</v>
      </c>
      <c r="I4187" s="293" t="s">
        <v>9482</v>
      </c>
      <c r="J4187" s="293" t="s">
        <v>9483</v>
      </c>
      <c r="K4187" s="293" t="s">
        <v>4737</v>
      </c>
      <c r="L4187" s="293" t="s">
        <v>4840</v>
      </c>
      <c r="M4187" s="293" t="s">
        <v>5220</v>
      </c>
      <c r="N4187" s="293"/>
      <c r="O4187" s="293" t="s">
        <v>18828</v>
      </c>
      <c r="P4187" s="293" t="s">
        <v>14136</v>
      </c>
      <c r="Q4187" s="293" t="s">
        <v>8502</v>
      </c>
    </row>
    <row r="4188" spans="1:17" x14ac:dyDescent="0.25">
      <c r="A4188" s="293" t="s">
        <v>17122</v>
      </c>
      <c r="B4188" s="293" t="s">
        <v>14376</v>
      </c>
      <c r="C4188" s="293" t="s">
        <v>17123</v>
      </c>
      <c r="D4188" s="293" t="s">
        <v>4750</v>
      </c>
      <c r="E4188" s="293" t="s">
        <v>14158</v>
      </c>
      <c r="F4188" s="293"/>
      <c r="G4188" s="291">
        <v>60</v>
      </c>
      <c r="H4188" s="292">
        <v>0</v>
      </c>
      <c r="I4188" s="293" t="s">
        <v>4838</v>
      </c>
      <c r="J4188" s="293" t="s">
        <v>4839</v>
      </c>
      <c r="K4188" s="293" t="s">
        <v>4737</v>
      </c>
      <c r="L4188" s="293" t="s">
        <v>4840</v>
      </c>
      <c r="M4188" s="293" t="s">
        <v>4909</v>
      </c>
      <c r="N4188" s="293"/>
      <c r="O4188" s="293" t="s">
        <v>18828</v>
      </c>
      <c r="P4188" s="293" t="s">
        <v>14136</v>
      </c>
      <c r="Q4188" s="293" t="s">
        <v>8502</v>
      </c>
    </row>
    <row r="4189" spans="1:17" x14ac:dyDescent="0.25">
      <c r="A4189" s="293" t="s">
        <v>17124</v>
      </c>
      <c r="B4189" s="293" t="s">
        <v>14373</v>
      </c>
      <c r="C4189" s="293" t="s">
        <v>17125</v>
      </c>
      <c r="D4189" s="293" t="s">
        <v>4750</v>
      </c>
      <c r="E4189" s="293" t="s">
        <v>14158</v>
      </c>
      <c r="F4189" s="293"/>
      <c r="G4189" s="291">
        <v>60</v>
      </c>
      <c r="H4189" s="292">
        <v>0</v>
      </c>
      <c r="I4189" s="293" t="s">
        <v>4850</v>
      </c>
      <c r="J4189" s="293" t="s">
        <v>4851</v>
      </c>
      <c r="K4189" s="293" t="s">
        <v>4737</v>
      </c>
      <c r="L4189" s="293" t="s">
        <v>4840</v>
      </c>
      <c r="M4189" s="293" t="s">
        <v>5272</v>
      </c>
      <c r="N4189" s="293"/>
      <c r="O4189" s="293" t="s">
        <v>18828</v>
      </c>
      <c r="P4189" s="293" t="s">
        <v>14136</v>
      </c>
      <c r="Q4189" s="293" t="s">
        <v>8502</v>
      </c>
    </row>
    <row r="4190" spans="1:17" x14ac:dyDescent="0.25">
      <c r="A4190" s="293" t="s">
        <v>17126</v>
      </c>
      <c r="B4190" s="293" t="s">
        <v>14373</v>
      </c>
      <c r="C4190" s="293" t="s">
        <v>17127</v>
      </c>
      <c r="D4190" s="293" t="s">
        <v>4750</v>
      </c>
      <c r="E4190" s="293" t="s">
        <v>14158</v>
      </c>
      <c r="F4190" s="293"/>
      <c r="G4190" s="291">
        <v>60</v>
      </c>
      <c r="H4190" s="292">
        <v>0</v>
      </c>
      <c r="I4190" s="293" t="s">
        <v>4850</v>
      </c>
      <c r="J4190" s="293" t="s">
        <v>4851</v>
      </c>
      <c r="K4190" s="293" t="s">
        <v>4737</v>
      </c>
      <c r="L4190" s="293" t="s">
        <v>4840</v>
      </c>
      <c r="M4190" s="293" t="s">
        <v>5272</v>
      </c>
      <c r="N4190" s="293"/>
      <c r="O4190" s="293" t="s">
        <v>18828</v>
      </c>
      <c r="P4190" s="293" t="s">
        <v>14136</v>
      </c>
      <c r="Q4190" s="293" t="s">
        <v>8502</v>
      </c>
    </row>
    <row r="4191" spans="1:17" x14ac:dyDescent="0.25">
      <c r="A4191" s="293" t="s">
        <v>17128</v>
      </c>
      <c r="B4191" s="293" t="s">
        <v>14376</v>
      </c>
      <c r="C4191" s="293" t="s">
        <v>17129</v>
      </c>
      <c r="D4191" s="293" t="s">
        <v>4750</v>
      </c>
      <c r="E4191" s="293" t="s">
        <v>14158</v>
      </c>
      <c r="F4191" s="293"/>
      <c r="G4191" s="291">
        <v>60</v>
      </c>
      <c r="H4191" s="292">
        <v>0</v>
      </c>
      <c r="I4191" s="293" t="s">
        <v>4838</v>
      </c>
      <c r="J4191" s="293" t="s">
        <v>4839</v>
      </c>
      <c r="K4191" s="293" t="s">
        <v>4737</v>
      </c>
      <c r="L4191" s="293" t="s">
        <v>4840</v>
      </c>
      <c r="M4191" s="293" t="s">
        <v>5230</v>
      </c>
      <c r="N4191" s="293"/>
      <c r="O4191" s="293" t="s">
        <v>18828</v>
      </c>
      <c r="P4191" s="293" t="s">
        <v>14136</v>
      </c>
      <c r="Q4191" s="293" t="s">
        <v>8502</v>
      </c>
    </row>
    <row r="4192" spans="1:17" x14ac:dyDescent="0.25">
      <c r="A4192" s="293" t="s">
        <v>17130</v>
      </c>
      <c r="B4192" s="293" t="s">
        <v>14376</v>
      </c>
      <c r="C4192" s="293" t="s">
        <v>17131</v>
      </c>
      <c r="D4192" s="293" t="s">
        <v>4750</v>
      </c>
      <c r="E4192" s="293" t="s">
        <v>14158</v>
      </c>
      <c r="F4192" s="293"/>
      <c r="G4192" s="291">
        <v>60</v>
      </c>
      <c r="H4192" s="292">
        <v>0</v>
      </c>
      <c r="I4192" s="293" t="s">
        <v>4838</v>
      </c>
      <c r="J4192" s="293" t="s">
        <v>4839</v>
      </c>
      <c r="K4192" s="293" t="s">
        <v>4737</v>
      </c>
      <c r="L4192" s="293" t="s">
        <v>4840</v>
      </c>
      <c r="M4192" s="293" t="s">
        <v>5161</v>
      </c>
      <c r="N4192" s="293"/>
      <c r="O4192" s="293" t="s">
        <v>18828</v>
      </c>
      <c r="P4192" s="293" t="s">
        <v>14136</v>
      </c>
      <c r="Q4192" s="293" t="s">
        <v>8502</v>
      </c>
    </row>
    <row r="4193" spans="1:17" x14ac:dyDescent="0.25">
      <c r="A4193" s="293" t="s">
        <v>17132</v>
      </c>
      <c r="B4193" s="293" t="s">
        <v>14376</v>
      </c>
      <c r="C4193" s="293" t="s">
        <v>17133</v>
      </c>
      <c r="D4193" s="293" t="s">
        <v>4750</v>
      </c>
      <c r="E4193" s="293" t="s">
        <v>14158</v>
      </c>
      <c r="F4193" s="293"/>
      <c r="G4193" s="291">
        <v>60</v>
      </c>
      <c r="H4193" s="292">
        <v>0</v>
      </c>
      <c r="I4193" s="293" t="s">
        <v>4850</v>
      </c>
      <c r="J4193" s="293" t="s">
        <v>4851</v>
      </c>
      <c r="K4193" s="293" t="s">
        <v>4737</v>
      </c>
      <c r="L4193" s="293" t="s">
        <v>4840</v>
      </c>
      <c r="M4193" s="293" t="s">
        <v>5210</v>
      </c>
      <c r="N4193" s="293"/>
      <c r="O4193" s="293" t="s">
        <v>18828</v>
      </c>
      <c r="P4193" s="293" t="s">
        <v>14136</v>
      </c>
      <c r="Q4193" s="293" t="s">
        <v>8502</v>
      </c>
    </row>
    <row r="4194" spans="1:17" x14ac:dyDescent="0.25">
      <c r="A4194" s="293" t="s">
        <v>17134</v>
      </c>
      <c r="B4194" s="293" t="s">
        <v>14376</v>
      </c>
      <c r="C4194" s="293" t="s">
        <v>17135</v>
      </c>
      <c r="D4194" s="293" t="s">
        <v>4750</v>
      </c>
      <c r="E4194" s="293" t="s">
        <v>14158</v>
      </c>
      <c r="F4194" s="293"/>
      <c r="G4194" s="291">
        <v>60</v>
      </c>
      <c r="H4194" s="292">
        <v>0</v>
      </c>
      <c r="I4194" s="293" t="s">
        <v>4838</v>
      </c>
      <c r="J4194" s="293" t="s">
        <v>4839</v>
      </c>
      <c r="K4194" s="293" t="s">
        <v>4737</v>
      </c>
      <c r="L4194" s="293" t="s">
        <v>4840</v>
      </c>
      <c r="M4194" s="293" t="s">
        <v>4909</v>
      </c>
      <c r="N4194" s="293"/>
      <c r="O4194" s="293" t="s">
        <v>18828</v>
      </c>
      <c r="P4194" s="293" t="s">
        <v>14136</v>
      </c>
      <c r="Q4194" s="293" t="s">
        <v>8502</v>
      </c>
    </row>
    <row r="4195" spans="1:17" x14ac:dyDescent="0.25">
      <c r="A4195" s="293" t="s">
        <v>17136</v>
      </c>
      <c r="B4195" s="293" t="s">
        <v>14376</v>
      </c>
      <c r="C4195" s="293" t="s">
        <v>17137</v>
      </c>
      <c r="D4195" s="293" t="s">
        <v>4750</v>
      </c>
      <c r="E4195" s="293" t="s">
        <v>15150</v>
      </c>
      <c r="F4195" s="293"/>
      <c r="G4195" s="291">
        <v>60</v>
      </c>
      <c r="H4195" s="292">
        <v>0</v>
      </c>
      <c r="I4195" s="293" t="s">
        <v>4838</v>
      </c>
      <c r="J4195" s="293" t="s">
        <v>4839</v>
      </c>
      <c r="K4195" s="293" t="s">
        <v>4737</v>
      </c>
      <c r="L4195" s="293" t="s">
        <v>4840</v>
      </c>
      <c r="M4195" s="293" t="s">
        <v>10975</v>
      </c>
      <c r="N4195" s="293"/>
      <c r="O4195" s="293" t="s">
        <v>18828</v>
      </c>
      <c r="P4195" s="293" t="s">
        <v>14136</v>
      </c>
      <c r="Q4195" s="293" t="s">
        <v>8502</v>
      </c>
    </row>
    <row r="4196" spans="1:17" x14ac:dyDescent="0.25">
      <c r="A4196" s="293" t="s">
        <v>17138</v>
      </c>
      <c r="B4196" s="293" t="s">
        <v>14376</v>
      </c>
      <c r="C4196" s="293" t="s">
        <v>17139</v>
      </c>
      <c r="D4196" s="293" t="s">
        <v>4750</v>
      </c>
      <c r="E4196" s="293" t="s">
        <v>14158</v>
      </c>
      <c r="F4196" s="293"/>
      <c r="G4196" s="291">
        <v>60</v>
      </c>
      <c r="H4196" s="292">
        <v>0</v>
      </c>
      <c r="I4196" s="293" t="s">
        <v>4838</v>
      </c>
      <c r="J4196" s="293" t="s">
        <v>4839</v>
      </c>
      <c r="K4196" s="293" t="s">
        <v>4737</v>
      </c>
      <c r="L4196" s="293" t="s">
        <v>4840</v>
      </c>
      <c r="M4196" s="293" t="s">
        <v>4909</v>
      </c>
      <c r="N4196" s="293"/>
      <c r="O4196" s="293" t="s">
        <v>18828</v>
      </c>
      <c r="P4196" s="293" t="s">
        <v>14136</v>
      </c>
      <c r="Q4196" s="293" t="s">
        <v>8502</v>
      </c>
    </row>
    <row r="4197" spans="1:17" x14ac:dyDescent="0.25">
      <c r="A4197" s="293" t="s">
        <v>17140</v>
      </c>
      <c r="B4197" s="293" t="s">
        <v>14376</v>
      </c>
      <c r="C4197" s="293" t="s">
        <v>17141</v>
      </c>
      <c r="D4197" s="293" t="s">
        <v>4750</v>
      </c>
      <c r="E4197" s="293" t="s">
        <v>14158</v>
      </c>
      <c r="F4197" s="293"/>
      <c r="G4197" s="291">
        <v>60</v>
      </c>
      <c r="H4197" s="292">
        <v>0</v>
      </c>
      <c r="I4197" s="293" t="s">
        <v>9482</v>
      </c>
      <c r="J4197" s="293" t="s">
        <v>9483</v>
      </c>
      <c r="K4197" s="293" t="s">
        <v>4737</v>
      </c>
      <c r="L4197" s="293" t="s">
        <v>4840</v>
      </c>
      <c r="M4197" s="293" t="s">
        <v>4841</v>
      </c>
      <c r="N4197" s="293"/>
      <c r="O4197" s="293" t="s">
        <v>18828</v>
      </c>
      <c r="P4197" s="293" t="s">
        <v>14136</v>
      </c>
      <c r="Q4197" s="293" t="s">
        <v>8502</v>
      </c>
    </row>
    <row r="4198" spans="1:17" x14ac:dyDescent="0.25">
      <c r="A4198" s="293" t="s">
        <v>17142</v>
      </c>
      <c r="B4198" s="293" t="s">
        <v>14373</v>
      </c>
      <c r="C4198" s="293" t="s">
        <v>17143</v>
      </c>
      <c r="D4198" s="293" t="s">
        <v>4750</v>
      </c>
      <c r="E4198" s="293" t="s">
        <v>14158</v>
      </c>
      <c r="F4198" s="293"/>
      <c r="G4198" s="291">
        <v>60</v>
      </c>
      <c r="H4198" s="292">
        <v>0</v>
      </c>
      <c r="I4198" s="293" t="s">
        <v>9482</v>
      </c>
      <c r="J4198" s="293" t="s">
        <v>9483</v>
      </c>
      <c r="K4198" s="293" t="s">
        <v>4737</v>
      </c>
      <c r="L4198" s="293" t="s">
        <v>4840</v>
      </c>
      <c r="M4198" s="293" t="s">
        <v>8554</v>
      </c>
      <c r="N4198" s="293"/>
      <c r="O4198" s="293" t="s">
        <v>18828</v>
      </c>
      <c r="P4198" s="293" t="s">
        <v>14136</v>
      </c>
      <c r="Q4198" s="293" t="s">
        <v>8502</v>
      </c>
    </row>
    <row r="4199" spans="1:17" x14ac:dyDescent="0.25">
      <c r="A4199" s="293" t="s">
        <v>17144</v>
      </c>
      <c r="B4199" s="293" t="s">
        <v>14376</v>
      </c>
      <c r="C4199" s="293" t="s">
        <v>17145</v>
      </c>
      <c r="D4199" s="293" t="s">
        <v>4750</v>
      </c>
      <c r="E4199" s="293" t="s">
        <v>14158</v>
      </c>
      <c r="F4199" s="293"/>
      <c r="G4199" s="291">
        <v>60</v>
      </c>
      <c r="H4199" s="292">
        <v>0</v>
      </c>
      <c r="I4199" s="293" t="s">
        <v>9482</v>
      </c>
      <c r="J4199" s="293" t="s">
        <v>9483</v>
      </c>
      <c r="K4199" s="293" t="s">
        <v>4737</v>
      </c>
      <c r="L4199" s="293" t="s">
        <v>4840</v>
      </c>
      <c r="M4199" s="293" t="s">
        <v>5310</v>
      </c>
      <c r="N4199" s="293"/>
      <c r="O4199" s="293" t="s">
        <v>18828</v>
      </c>
      <c r="P4199" s="293" t="s">
        <v>14136</v>
      </c>
      <c r="Q4199" s="293" t="s">
        <v>8502</v>
      </c>
    </row>
    <row r="4200" spans="1:17" x14ac:dyDescent="0.25">
      <c r="A4200" s="293" t="s">
        <v>17146</v>
      </c>
      <c r="B4200" s="293" t="s">
        <v>14376</v>
      </c>
      <c r="C4200" s="293" t="s">
        <v>17147</v>
      </c>
      <c r="D4200" s="293" t="s">
        <v>4750</v>
      </c>
      <c r="E4200" s="293" t="s">
        <v>14158</v>
      </c>
      <c r="F4200" s="293"/>
      <c r="G4200" s="291">
        <v>60</v>
      </c>
      <c r="H4200" s="292">
        <v>0</v>
      </c>
      <c r="I4200" s="293" t="s">
        <v>4838</v>
      </c>
      <c r="J4200" s="293" t="s">
        <v>4839</v>
      </c>
      <c r="K4200" s="293" t="s">
        <v>4737</v>
      </c>
      <c r="L4200" s="293" t="s">
        <v>4840</v>
      </c>
      <c r="M4200" s="293" t="s">
        <v>5230</v>
      </c>
      <c r="N4200" s="293"/>
      <c r="O4200" s="293" t="s">
        <v>18828</v>
      </c>
      <c r="P4200" s="293" t="s">
        <v>14136</v>
      </c>
      <c r="Q4200" s="293" t="s">
        <v>8502</v>
      </c>
    </row>
    <row r="4201" spans="1:17" x14ac:dyDescent="0.25">
      <c r="A4201" s="293" t="s">
        <v>17148</v>
      </c>
      <c r="B4201" s="293" t="s">
        <v>14376</v>
      </c>
      <c r="C4201" s="293" t="s">
        <v>17149</v>
      </c>
      <c r="D4201" s="293" t="s">
        <v>4750</v>
      </c>
      <c r="E4201" s="293" t="s">
        <v>14158</v>
      </c>
      <c r="F4201" s="293"/>
      <c r="G4201" s="291">
        <v>60</v>
      </c>
      <c r="H4201" s="292">
        <v>0</v>
      </c>
      <c r="I4201" s="293" t="s">
        <v>9482</v>
      </c>
      <c r="J4201" s="293" t="s">
        <v>9483</v>
      </c>
      <c r="K4201" s="293" t="s">
        <v>4737</v>
      </c>
      <c r="L4201" s="293" t="s">
        <v>4840</v>
      </c>
      <c r="M4201" s="293" t="s">
        <v>6026</v>
      </c>
      <c r="N4201" s="293"/>
      <c r="O4201" s="293" t="s">
        <v>18828</v>
      </c>
      <c r="P4201" s="293" t="s">
        <v>14136</v>
      </c>
      <c r="Q4201" s="293" t="s">
        <v>8502</v>
      </c>
    </row>
    <row r="4202" spans="1:17" x14ac:dyDescent="0.25">
      <c r="A4202" s="293" t="s">
        <v>17150</v>
      </c>
      <c r="B4202" s="293" t="s">
        <v>14370</v>
      </c>
      <c r="C4202" s="293" t="s">
        <v>17151</v>
      </c>
      <c r="D4202" s="293"/>
      <c r="E4202" s="293" t="s">
        <v>14138</v>
      </c>
      <c r="F4202" s="293" t="s">
        <v>4750</v>
      </c>
      <c r="G4202" s="291">
        <v>60</v>
      </c>
      <c r="H4202" s="292">
        <v>0</v>
      </c>
      <c r="I4202" s="293" t="s">
        <v>4746</v>
      </c>
      <c r="J4202" s="293" t="s">
        <v>4747</v>
      </c>
      <c r="K4202" s="293" t="s">
        <v>4737</v>
      </c>
      <c r="L4202" s="293" t="s">
        <v>4738</v>
      </c>
      <c r="M4202" s="293" t="s">
        <v>5328</v>
      </c>
      <c r="N4202" s="293"/>
      <c r="O4202" s="293" t="s">
        <v>18828</v>
      </c>
      <c r="P4202" s="293" t="s">
        <v>14136</v>
      </c>
      <c r="Q4202" s="293" t="s">
        <v>4741</v>
      </c>
    </row>
    <row r="4203" spans="1:17" x14ac:dyDescent="0.25">
      <c r="A4203" s="293" t="s">
        <v>17152</v>
      </c>
      <c r="B4203" s="293" t="s">
        <v>14370</v>
      </c>
      <c r="C4203" s="293" t="s">
        <v>17153</v>
      </c>
      <c r="D4203" s="293"/>
      <c r="E4203" s="293" t="s">
        <v>14138</v>
      </c>
      <c r="F4203" s="293" t="s">
        <v>4750</v>
      </c>
      <c r="G4203" s="291">
        <v>60</v>
      </c>
      <c r="H4203" s="292">
        <v>0</v>
      </c>
      <c r="I4203" s="293" t="s">
        <v>4788</v>
      </c>
      <c r="J4203" s="293" t="s">
        <v>4789</v>
      </c>
      <c r="K4203" s="293" t="s">
        <v>4737</v>
      </c>
      <c r="L4203" s="293" t="s">
        <v>4738</v>
      </c>
      <c r="M4203" s="293" t="s">
        <v>4880</v>
      </c>
      <c r="N4203" s="293"/>
      <c r="O4203" s="293" t="s">
        <v>18828</v>
      </c>
      <c r="P4203" s="293" t="s">
        <v>14136</v>
      </c>
      <c r="Q4203" s="293" t="s">
        <v>4741</v>
      </c>
    </row>
    <row r="4204" spans="1:17" x14ac:dyDescent="0.25">
      <c r="A4204" s="293" t="s">
        <v>17154</v>
      </c>
      <c r="B4204" s="293" t="s">
        <v>14373</v>
      </c>
      <c r="C4204" s="293" t="s">
        <v>17155</v>
      </c>
      <c r="D4204" s="293" t="s">
        <v>4750</v>
      </c>
      <c r="E4204" s="293" t="s">
        <v>14158</v>
      </c>
      <c r="F4204" s="293"/>
      <c r="G4204" s="291">
        <v>60</v>
      </c>
      <c r="H4204" s="292">
        <v>0</v>
      </c>
      <c r="I4204" s="293" t="s">
        <v>4850</v>
      </c>
      <c r="J4204" s="293" t="s">
        <v>4851</v>
      </c>
      <c r="K4204" s="293" t="s">
        <v>4737</v>
      </c>
      <c r="L4204" s="293" t="s">
        <v>4840</v>
      </c>
      <c r="M4204" s="293" t="s">
        <v>14119</v>
      </c>
      <c r="N4204" s="293"/>
      <c r="O4204" s="293" t="s">
        <v>18828</v>
      </c>
      <c r="P4204" s="293" t="s">
        <v>14136</v>
      </c>
      <c r="Q4204" s="293" t="s">
        <v>8502</v>
      </c>
    </row>
    <row r="4205" spans="1:17" x14ac:dyDescent="0.25">
      <c r="A4205" s="293" t="s">
        <v>17156</v>
      </c>
      <c r="B4205" s="293" t="s">
        <v>14376</v>
      </c>
      <c r="C4205" s="293" t="s">
        <v>17157</v>
      </c>
      <c r="D4205" s="293" t="s">
        <v>4750</v>
      </c>
      <c r="E4205" s="293" t="s">
        <v>14158</v>
      </c>
      <c r="F4205" s="293"/>
      <c r="G4205" s="291">
        <v>60</v>
      </c>
      <c r="H4205" s="292">
        <v>0</v>
      </c>
      <c r="I4205" s="293" t="s">
        <v>9482</v>
      </c>
      <c r="J4205" s="293" t="s">
        <v>9483</v>
      </c>
      <c r="K4205" s="293" t="s">
        <v>4737</v>
      </c>
      <c r="L4205" s="293" t="s">
        <v>4840</v>
      </c>
      <c r="M4205" s="293" t="s">
        <v>5220</v>
      </c>
      <c r="N4205" s="293"/>
      <c r="O4205" s="293" t="s">
        <v>18828</v>
      </c>
      <c r="P4205" s="293" t="s">
        <v>14136</v>
      </c>
      <c r="Q4205" s="293" t="s">
        <v>8502</v>
      </c>
    </row>
    <row r="4206" spans="1:17" x14ac:dyDescent="0.25">
      <c r="A4206" s="293" t="s">
        <v>17158</v>
      </c>
      <c r="B4206" s="293" t="s">
        <v>14376</v>
      </c>
      <c r="C4206" s="293" t="s">
        <v>17159</v>
      </c>
      <c r="D4206" s="293" t="s">
        <v>4750</v>
      </c>
      <c r="E4206" s="293" t="s">
        <v>14158</v>
      </c>
      <c r="F4206" s="293"/>
      <c r="G4206" s="291">
        <v>60</v>
      </c>
      <c r="H4206" s="292">
        <v>0</v>
      </c>
      <c r="I4206" s="293" t="s">
        <v>9482</v>
      </c>
      <c r="J4206" s="293" t="s">
        <v>9483</v>
      </c>
      <c r="K4206" s="293" t="s">
        <v>4737</v>
      </c>
      <c r="L4206" s="293" t="s">
        <v>4840</v>
      </c>
      <c r="M4206" s="293" t="s">
        <v>13754</v>
      </c>
      <c r="N4206" s="293"/>
      <c r="O4206" s="293" t="s">
        <v>18828</v>
      </c>
      <c r="P4206" s="293" t="s">
        <v>14136</v>
      </c>
      <c r="Q4206" s="293" t="s">
        <v>8502</v>
      </c>
    </row>
    <row r="4207" spans="1:17" x14ac:dyDescent="0.25">
      <c r="A4207" s="293" t="s">
        <v>17160</v>
      </c>
      <c r="B4207" s="293" t="s">
        <v>14376</v>
      </c>
      <c r="C4207" s="293" t="s">
        <v>17161</v>
      </c>
      <c r="D4207" s="293" t="s">
        <v>4750</v>
      </c>
      <c r="E4207" s="293" t="s">
        <v>14158</v>
      </c>
      <c r="F4207" s="293"/>
      <c r="G4207" s="291">
        <v>60</v>
      </c>
      <c r="H4207" s="292">
        <v>0</v>
      </c>
      <c r="I4207" s="293" t="s">
        <v>9482</v>
      </c>
      <c r="J4207" s="293" t="s">
        <v>9483</v>
      </c>
      <c r="K4207" s="293" t="s">
        <v>4737</v>
      </c>
      <c r="L4207" s="293" t="s">
        <v>4840</v>
      </c>
      <c r="M4207" s="293" t="s">
        <v>13754</v>
      </c>
      <c r="N4207" s="293"/>
      <c r="O4207" s="293" t="s">
        <v>18828</v>
      </c>
      <c r="P4207" s="293" t="s">
        <v>14136</v>
      </c>
      <c r="Q4207" s="293" t="s">
        <v>8502</v>
      </c>
    </row>
    <row r="4208" spans="1:17" x14ac:dyDescent="0.25">
      <c r="A4208" s="293" t="s">
        <v>17162</v>
      </c>
      <c r="B4208" s="293" t="s">
        <v>14370</v>
      </c>
      <c r="C4208" s="293" t="s">
        <v>17163</v>
      </c>
      <c r="D4208" s="293"/>
      <c r="E4208" s="293" t="s">
        <v>14138</v>
      </c>
      <c r="F4208" s="293" t="s">
        <v>4750</v>
      </c>
      <c r="G4208" s="291">
        <v>60</v>
      </c>
      <c r="H4208" s="292">
        <v>0</v>
      </c>
      <c r="I4208" s="293" t="s">
        <v>4746</v>
      </c>
      <c r="J4208" s="293" t="s">
        <v>4747</v>
      </c>
      <c r="K4208" s="293" t="s">
        <v>4737</v>
      </c>
      <c r="L4208" s="293" t="s">
        <v>4738</v>
      </c>
      <c r="M4208" s="293" t="s">
        <v>4793</v>
      </c>
      <c r="N4208" s="293"/>
      <c r="O4208" s="293" t="s">
        <v>18828</v>
      </c>
      <c r="P4208" s="293" t="s">
        <v>14136</v>
      </c>
      <c r="Q4208" s="293" t="s">
        <v>4741</v>
      </c>
    </row>
    <row r="4209" spans="1:17" x14ac:dyDescent="0.25">
      <c r="A4209" s="293" t="s">
        <v>17164</v>
      </c>
      <c r="B4209" s="293" t="s">
        <v>14376</v>
      </c>
      <c r="C4209" s="293" t="s">
        <v>17165</v>
      </c>
      <c r="D4209" s="293" t="s">
        <v>4750</v>
      </c>
      <c r="E4209" s="293" t="s">
        <v>14158</v>
      </c>
      <c r="F4209" s="293"/>
      <c r="G4209" s="291">
        <v>60</v>
      </c>
      <c r="H4209" s="292">
        <v>0</v>
      </c>
      <c r="I4209" s="293" t="s">
        <v>4850</v>
      </c>
      <c r="J4209" s="293" t="s">
        <v>4851</v>
      </c>
      <c r="K4209" s="293" t="s">
        <v>4737</v>
      </c>
      <c r="L4209" s="293" t="s">
        <v>4840</v>
      </c>
      <c r="M4209" s="293" t="s">
        <v>5202</v>
      </c>
      <c r="N4209" s="293"/>
      <c r="O4209" s="293" t="s">
        <v>18828</v>
      </c>
      <c r="P4209" s="293" t="s">
        <v>14136</v>
      </c>
      <c r="Q4209" s="293" t="s">
        <v>8502</v>
      </c>
    </row>
    <row r="4210" spans="1:17" x14ac:dyDescent="0.25">
      <c r="A4210" s="293" t="s">
        <v>17166</v>
      </c>
      <c r="B4210" s="293" t="s">
        <v>14376</v>
      </c>
      <c r="C4210" s="293" t="s">
        <v>17167</v>
      </c>
      <c r="D4210" s="293" t="s">
        <v>4750</v>
      </c>
      <c r="E4210" s="293" t="s">
        <v>14158</v>
      </c>
      <c r="F4210" s="293"/>
      <c r="G4210" s="291">
        <v>60</v>
      </c>
      <c r="H4210" s="292">
        <v>0</v>
      </c>
      <c r="I4210" s="293" t="s">
        <v>9482</v>
      </c>
      <c r="J4210" s="293" t="s">
        <v>9483</v>
      </c>
      <c r="K4210" s="293" t="s">
        <v>4737</v>
      </c>
      <c r="L4210" s="293" t="s">
        <v>4840</v>
      </c>
      <c r="M4210" s="293" t="s">
        <v>5310</v>
      </c>
      <c r="N4210" s="293"/>
      <c r="O4210" s="293" t="s">
        <v>18828</v>
      </c>
      <c r="P4210" s="293" t="s">
        <v>14136</v>
      </c>
      <c r="Q4210" s="293" t="s">
        <v>8502</v>
      </c>
    </row>
    <row r="4211" spans="1:17" x14ac:dyDescent="0.25">
      <c r="A4211" s="293" t="s">
        <v>17168</v>
      </c>
      <c r="B4211" s="293" t="s">
        <v>14373</v>
      </c>
      <c r="C4211" s="293" t="s">
        <v>17169</v>
      </c>
      <c r="D4211" s="293" t="s">
        <v>4750</v>
      </c>
      <c r="E4211" s="293" t="s">
        <v>14158</v>
      </c>
      <c r="F4211" s="293"/>
      <c r="G4211" s="291">
        <v>60</v>
      </c>
      <c r="H4211" s="292">
        <v>0</v>
      </c>
      <c r="I4211" s="293" t="s">
        <v>4850</v>
      </c>
      <c r="J4211" s="293" t="s">
        <v>4851</v>
      </c>
      <c r="K4211" s="293" t="s">
        <v>4737</v>
      </c>
      <c r="L4211" s="293" t="s">
        <v>4840</v>
      </c>
      <c r="M4211" s="293" t="s">
        <v>14119</v>
      </c>
      <c r="N4211" s="293"/>
      <c r="O4211" s="293" t="s">
        <v>18828</v>
      </c>
      <c r="P4211" s="293" t="s">
        <v>14136</v>
      </c>
      <c r="Q4211" s="293" t="s">
        <v>8502</v>
      </c>
    </row>
    <row r="4212" spans="1:17" x14ac:dyDescent="0.25">
      <c r="A4212" s="293" t="s">
        <v>17170</v>
      </c>
      <c r="B4212" s="293" t="s">
        <v>14370</v>
      </c>
      <c r="C4212" s="293" t="s">
        <v>17171</v>
      </c>
      <c r="D4212" s="293"/>
      <c r="E4212" s="293" t="s">
        <v>14138</v>
      </c>
      <c r="F4212" s="293" t="s">
        <v>4750</v>
      </c>
      <c r="G4212" s="291">
        <v>60</v>
      </c>
      <c r="H4212" s="292">
        <v>0</v>
      </c>
      <c r="I4212" s="293" t="s">
        <v>4755</v>
      </c>
      <c r="J4212" s="293" t="s">
        <v>4756</v>
      </c>
      <c r="K4212" s="293" t="s">
        <v>4737</v>
      </c>
      <c r="L4212" s="293" t="s">
        <v>4738</v>
      </c>
      <c r="M4212" s="293" t="s">
        <v>4767</v>
      </c>
      <c r="N4212" s="293"/>
      <c r="O4212" s="293" t="s">
        <v>18828</v>
      </c>
      <c r="P4212" s="293" t="s">
        <v>14136</v>
      </c>
      <c r="Q4212" s="293" t="s">
        <v>4741</v>
      </c>
    </row>
    <row r="4213" spans="1:17" x14ac:dyDescent="0.25">
      <c r="A4213" s="293" t="s">
        <v>17172</v>
      </c>
      <c r="B4213" s="293" t="s">
        <v>14376</v>
      </c>
      <c r="C4213" s="293" t="s">
        <v>17173</v>
      </c>
      <c r="D4213" s="293" t="s">
        <v>4750</v>
      </c>
      <c r="E4213" s="293" t="s">
        <v>14158</v>
      </c>
      <c r="F4213" s="293"/>
      <c r="G4213" s="291">
        <v>60</v>
      </c>
      <c r="H4213" s="292">
        <v>0</v>
      </c>
      <c r="I4213" s="293" t="s">
        <v>4850</v>
      </c>
      <c r="J4213" s="293" t="s">
        <v>4851</v>
      </c>
      <c r="K4213" s="293" t="s">
        <v>4737</v>
      </c>
      <c r="L4213" s="293" t="s">
        <v>4840</v>
      </c>
      <c r="M4213" s="293" t="s">
        <v>5202</v>
      </c>
      <c r="N4213" s="293"/>
      <c r="O4213" s="293" t="s">
        <v>18828</v>
      </c>
      <c r="P4213" s="293" t="s">
        <v>14136</v>
      </c>
      <c r="Q4213" s="293" t="s">
        <v>8502</v>
      </c>
    </row>
    <row r="4214" spans="1:17" x14ac:dyDescent="0.25">
      <c r="A4214" s="293" t="s">
        <v>17174</v>
      </c>
      <c r="B4214" s="293" t="s">
        <v>14376</v>
      </c>
      <c r="C4214" s="293" t="s">
        <v>17175</v>
      </c>
      <c r="D4214" s="293" t="s">
        <v>4750</v>
      </c>
      <c r="E4214" s="293" t="s">
        <v>14158</v>
      </c>
      <c r="F4214" s="293"/>
      <c r="G4214" s="291">
        <v>60</v>
      </c>
      <c r="H4214" s="292">
        <v>0</v>
      </c>
      <c r="I4214" s="293" t="s">
        <v>4838</v>
      </c>
      <c r="J4214" s="293" t="s">
        <v>4839</v>
      </c>
      <c r="K4214" s="293" t="s">
        <v>4737</v>
      </c>
      <c r="L4214" s="293" t="s">
        <v>4840</v>
      </c>
      <c r="M4214" s="293" t="s">
        <v>4909</v>
      </c>
      <c r="N4214" s="293"/>
      <c r="O4214" s="293" t="s">
        <v>18828</v>
      </c>
      <c r="P4214" s="293" t="s">
        <v>14136</v>
      </c>
      <c r="Q4214" s="293" t="s">
        <v>8502</v>
      </c>
    </row>
    <row r="4215" spans="1:17" x14ac:dyDescent="0.25">
      <c r="A4215" s="293" t="s">
        <v>17176</v>
      </c>
      <c r="B4215" s="293" t="s">
        <v>14361</v>
      </c>
      <c r="C4215" s="293" t="s">
        <v>17177</v>
      </c>
      <c r="D4215" s="293"/>
      <c r="E4215" s="293" t="s">
        <v>14138</v>
      </c>
      <c r="F4215" s="293" t="s">
        <v>4750</v>
      </c>
      <c r="G4215" s="291">
        <v>60</v>
      </c>
      <c r="H4215" s="292">
        <v>0</v>
      </c>
      <c r="I4215" s="293" t="s">
        <v>4816</v>
      </c>
      <c r="J4215" s="293" t="s">
        <v>4817</v>
      </c>
      <c r="K4215" s="293" t="s">
        <v>4737</v>
      </c>
      <c r="L4215" s="293" t="s">
        <v>4738</v>
      </c>
      <c r="M4215" s="293" t="s">
        <v>6572</v>
      </c>
      <c r="N4215" s="293"/>
      <c r="O4215" s="293" t="s">
        <v>18828</v>
      </c>
      <c r="P4215" s="293" t="s">
        <v>14136</v>
      </c>
      <c r="Q4215" s="293" t="s">
        <v>4741</v>
      </c>
    </row>
    <row r="4216" spans="1:17" x14ac:dyDescent="0.25">
      <c r="A4216" s="293" t="s">
        <v>17178</v>
      </c>
      <c r="B4216" s="293" t="s">
        <v>14376</v>
      </c>
      <c r="C4216" s="293" t="s">
        <v>17179</v>
      </c>
      <c r="D4216" s="293" t="s">
        <v>4750</v>
      </c>
      <c r="E4216" s="293" t="s">
        <v>15150</v>
      </c>
      <c r="F4216" s="293"/>
      <c r="G4216" s="291">
        <v>60</v>
      </c>
      <c r="H4216" s="292">
        <v>0</v>
      </c>
      <c r="I4216" s="293" t="s">
        <v>4838</v>
      </c>
      <c r="J4216" s="293" t="s">
        <v>4839</v>
      </c>
      <c r="K4216" s="293" t="s">
        <v>4737</v>
      </c>
      <c r="L4216" s="293" t="s">
        <v>4840</v>
      </c>
      <c r="M4216" s="293" t="s">
        <v>10975</v>
      </c>
      <c r="N4216" s="293"/>
      <c r="O4216" s="293" t="s">
        <v>18828</v>
      </c>
      <c r="P4216" s="293" t="s">
        <v>14136</v>
      </c>
      <c r="Q4216" s="293" t="s">
        <v>8502</v>
      </c>
    </row>
    <row r="4217" spans="1:17" x14ac:dyDescent="0.25">
      <c r="A4217" s="293" t="s">
        <v>17180</v>
      </c>
      <c r="B4217" s="293" t="s">
        <v>14373</v>
      </c>
      <c r="C4217" s="293" t="s">
        <v>17181</v>
      </c>
      <c r="D4217" s="293" t="s">
        <v>4750</v>
      </c>
      <c r="E4217" s="293" t="s">
        <v>14158</v>
      </c>
      <c r="F4217" s="293"/>
      <c r="G4217" s="291">
        <v>60</v>
      </c>
      <c r="H4217" s="292">
        <v>0</v>
      </c>
      <c r="I4217" s="293" t="s">
        <v>4850</v>
      </c>
      <c r="J4217" s="293" t="s">
        <v>4851</v>
      </c>
      <c r="K4217" s="293" t="s">
        <v>4737</v>
      </c>
      <c r="L4217" s="293" t="s">
        <v>4840</v>
      </c>
      <c r="M4217" s="293" t="s">
        <v>14119</v>
      </c>
      <c r="N4217" s="293"/>
      <c r="O4217" s="293" t="s">
        <v>18828</v>
      </c>
      <c r="P4217" s="293" t="s">
        <v>14136</v>
      </c>
      <c r="Q4217" s="293" t="s">
        <v>8502</v>
      </c>
    </row>
    <row r="4218" spans="1:17" x14ac:dyDescent="0.25">
      <c r="A4218" s="293" t="s">
        <v>17182</v>
      </c>
      <c r="B4218" s="293" t="s">
        <v>14376</v>
      </c>
      <c r="C4218" s="293" t="s">
        <v>17183</v>
      </c>
      <c r="D4218" s="293" t="s">
        <v>4750</v>
      </c>
      <c r="E4218" s="293" t="s">
        <v>14158</v>
      </c>
      <c r="F4218" s="293"/>
      <c r="G4218" s="291">
        <v>60</v>
      </c>
      <c r="H4218" s="292">
        <v>0</v>
      </c>
      <c r="I4218" s="293" t="s">
        <v>9482</v>
      </c>
      <c r="J4218" s="293" t="s">
        <v>9483</v>
      </c>
      <c r="K4218" s="293" t="s">
        <v>4737</v>
      </c>
      <c r="L4218" s="293" t="s">
        <v>4840</v>
      </c>
      <c r="M4218" s="293" t="s">
        <v>15517</v>
      </c>
      <c r="N4218" s="293"/>
      <c r="O4218" s="293" t="s">
        <v>18828</v>
      </c>
      <c r="P4218" s="293" t="s">
        <v>14136</v>
      </c>
      <c r="Q4218" s="293" t="s">
        <v>8502</v>
      </c>
    </row>
    <row r="4219" spans="1:17" x14ac:dyDescent="0.25">
      <c r="A4219" s="293" t="s">
        <v>17184</v>
      </c>
      <c r="B4219" s="293" t="s">
        <v>14376</v>
      </c>
      <c r="C4219" s="293" t="s">
        <v>17185</v>
      </c>
      <c r="D4219" s="293" t="s">
        <v>4750</v>
      </c>
      <c r="E4219" s="293" t="s">
        <v>14158</v>
      </c>
      <c r="F4219" s="293"/>
      <c r="G4219" s="291">
        <v>60</v>
      </c>
      <c r="H4219" s="292">
        <v>0</v>
      </c>
      <c r="I4219" s="293" t="s">
        <v>4850</v>
      </c>
      <c r="J4219" s="293" t="s">
        <v>4851</v>
      </c>
      <c r="K4219" s="293" t="s">
        <v>4737</v>
      </c>
      <c r="L4219" s="293" t="s">
        <v>4840</v>
      </c>
      <c r="M4219" s="293" t="s">
        <v>5202</v>
      </c>
      <c r="N4219" s="293"/>
      <c r="O4219" s="293" t="s">
        <v>18828</v>
      </c>
      <c r="P4219" s="293" t="s">
        <v>14136</v>
      </c>
      <c r="Q4219" s="293" t="s">
        <v>8502</v>
      </c>
    </row>
    <row r="4220" spans="1:17" x14ac:dyDescent="0.25">
      <c r="A4220" s="293" t="s">
        <v>17186</v>
      </c>
      <c r="B4220" s="293" t="s">
        <v>14376</v>
      </c>
      <c r="C4220" s="293" t="s">
        <v>17187</v>
      </c>
      <c r="D4220" s="293" t="s">
        <v>4750</v>
      </c>
      <c r="E4220" s="293" t="s">
        <v>14158</v>
      </c>
      <c r="F4220" s="293"/>
      <c r="G4220" s="291">
        <v>60</v>
      </c>
      <c r="H4220" s="292">
        <v>0</v>
      </c>
      <c r="I4220" s="293" t="s">
        <v>9482</v>
      </c>
      <c r="J4220" s="293" t="s">
        <v>9483</v>
      </c>
      <c r="K4220" s="293" t="s">
        <v>4737</v>
      </c>
      <c r="L4220" s="293" t="s">
        <v>4840</v>
      </c>
      <c r="M4220" s="293" t="s">
        <v>5310</v>
      </c>
      <c r="N4220" s="293"/>
      <c r="O4220" s="293" t="s">
        <v>18828</v>
      </c>
      <c r="P4220" s="293" t="s">
        <v>14136</v>
      </c>
      <c r="Q4220" s="293" t="s">
        <v>8502</v>
      </c>
    </row>
    <row r="4221" spans="1:17" x14ac:dyDescent="0.25">
      <c r="A4221" s="293" t="s">
        <v>17188</v>
      </c>
      <c r="B4221" s="293" t="s">
        <v>14373</v>
      </c>
      <c r="C4221" s="293" t="s">
        <v>17189</v>
      </c>
      <c r="D4221" s="293" t="s">
        <v>4750</v>
      </c>
      <c r="E4221" s="293" t="s">
        <v>14158</v>
      </c>
      <c r="F4221" s="293"/>
      <c r="G4221" s="291">
        <v>60</v>
      </c>
      <c r="H4221" s="292">
        <v>0</v>
      </c>
      <c r="I4221" s="293" t="s">
        <v>4850</v>
      </c>
      <c r="J4221" s="293" t="s">
        <v>4851</v>
      </c>
      <c r="K4221" s="293" t="s">
        <v>4737</v>
      </c>
      <c r="L4221" s="293" t="s">
        <v>4840</v>
      </c>
      <c r="M4221" s="293" t="s">
        <v>14119</v>
      </c>
      <c r="N4221" s="293"/>
      <c r="O4221" s="293" t="s">
        <v>18828</v>
      </c>
      <c r="P4221" s="293" t="s">
        <v>14136</v>
      </c>
      <c r="Q4221" s="293" t="s">
        <v>8502</v>
      </c>
    </row>
    <row r="4222" spans="1:17" x14ac:dyDescent="0.25">
      <c r="A4222" s="293" t="s">
        <v>17190</v>
      </c>
      <c r="B4222" s="293" t="s">
        <v>14370</v>
      </c>
      <c r="C4222" s="293" t="s">
        <v>17191</v>
      </c>
      <c r="D4222" s="293"/>
      <c r="E4222" s="293" t="s">
        <v>14138</v>
      </c>
      <c r="F4222" s="293" t="s">
        <v>4750</v>
      </c>
      <c r="G4222" s="291">
        <v>60</v>
      </c>
      <c r="H4222" s="292">
        <v>0</v>
      </c>
      <c r="I4222" s="293" t="s">
        <v>4746</v>
      </c>
      <c r="J4222" s="293" t="s">
        <v>4747</v>
      </c>
      <c r="K4222" s="293" t="s">
        <v>4737</v>
      </c>
      <c r="L4222" s="293" t="s">
        <v>4738</v>
      </c>
      <c r="M4222" s="293" t="s">
        <v>4748</v>
      </c>
      <c r="N4222" s="293" t="s">
        <v>4773</v>
      </c>
      <c r="O4222" s="293" t="s">
        <v>18828</v>
      </c>
      <c r="P4222" s="293" t="s">
        <v>14136</v>
      </c>
      <c r="Q4222" s="293" t="s">
        <v>4741</v>
      </c>
    </row>
    <row r="4223" spans="1:17" x14ac:dyDescent="0.25">
      <c r="A4223" s="293" t="s">
        <v>17192</v>
      </c>
      <c r="B4223" s="293" t="s">
        <v>14376</v>
      </c>
      <c r="C4223" s="293" t="s">
        <v>17193</v>
      </c>
      <c r="D4223" s="293" t="s">
        <v>4750</v>
      </c>
      <c r="E4223" s="293" t="s">
        <v>14158</v>
      </c>
      <c r="F4223" s="293"/>
      <c r="G4223" s="291">
        <v>60</v>
      </c>
      <c r="H4223" s="292">
        <v>0</v>
      </c>
      <c r="I4223" s="293" t="s">
        <v>4838</v>
      </c>
      <c r="J4223" s="293" t="s">
        <v>4839</v>
      </c>
      <c r="K4223" s="293" t="s">
        <v>4737</v>
      </c>
      <c r="L4223" s="293" t="s">
        <v>4840</v>
      </c>
      <c r="M4223" s="293" t="s">
        <v>5230</v>
      </c>
      <c r="N4223" s="293"/>
      <c r="O4223" s="293" t="s">
        <v>18828</v>
      </c>
      <c r="P4223" s="293" t="s">
        <v>14136</v>
      </c>
      <c r="Q4223" s="293" t="s">
        <v>8502</v>
      </c>
    </row>
    <row r="4224" spans="1:17" x14ac:dyDescent="0.25">
      <c r="A4224" s="293" t="s">
        <v>17194</v>
      </c>
      <c r="B4224" s="293" t="s">
        <v>14376</v>
      </c>
      <c r="C4224" s="293" t="s">
        <v>17195</v>
      </c>
      <c r="D4224" s="293" t="s">
        <v>4750</v>
      </c>
      <c r="E4224" s="293" t="s">
        <v>14158</v>
      </c>
      <c r="F4224" s="293"/>
      <c r="G4224" s="291">
        <v>60</v>
      </c>
      <c r="H4224" s="292">
        <v>0</v>
      </c>
      <c r="I4224" s="293" t="s">
        <v>9482</v>
      </c>
      <c r="J4224" s="293" t="s">
        <v>9483</v>
      </c>
      <c r="K4224" s="293" t="s">
        <v>4737</v>
      </c>
      <c r="L4224" s="293" t="s">
        <v>4840</v>
      </c>
      <c r="M4224" s="293" t="s">
        <v>5310</v>
      </c>
      <c r="N4224" s="293"/>
      <c r="O4224" s="293" t="s">
        <v>18828</v>
      </c>
      <c r="P4224" s="293" t="s">
        <v>14136</v>
      </c>
      <c r="Q4224" s="293" t="s">
        <v>8502</v>
      </c>
    </row>
    <row r="4225" spans="1:17" x14ac:dyDescent="0.25">
      <c r="A4225" s="293" t="s">
        <v>17196</v>
      </c>
      <c r="B4225" s="293" t="s">
        <v>14376</v>
      </c>
      <c r="C4225" s="293" t="s">
        <v>17197</v>
      </c>
      <c r="D4225" s="293" t="s">
        <v>4750</v>
      </c>
      <c r="E4225" s="293" t="s">
        <v>14158</v>
      </c>
      <c r="F4225" s="293"/>
      <c r="G4225" s="291">
        <v>60</v>
      </c>
      <c r="H4225" s="292">
        <v>0</v>
      </c>
      <c r="I4225" s="293" t="s">
        <v>9482</v>
      </c>
      <c r="J4225" s="293" t="s">
        <v>9483</v>
      </c>
      <c r="K4225" s="293" t="s">
        <v>4737</v>
      </c>
      <c r="L4225" s="293" t="s">
        <v>4840</v>
      </c>
      <c r="M4225" s="293" t="s">
        <v>15517</v>
      </c>
      <c r="N4225" s="293"/>
      <c r="O4225" s="293" t="s">
        <v>18828</v>
      </c>
      <c r="P4225" s="293" t="s">
        <v>14136</v>
      </c>
      <c r="Q4225" s="293" t="s">
        <v>8502</v>
      </c>
    </row>
    <row r="4226" spans="1:17" x14ac:dyDescent="0.25">
      <c r="A4226" s="293" t="s">
        <v>17198</v>
      </c>
      <c r="B4226" s="293" t="s">
        <v>14376</v>
      </c>
      <c r="C4226" s="293" t="s">
        <v>17199</v>
      </c>
      <c r="D4226" s="293" t="s">
        <v>4750</v>
      </c>
      <c r="E4226" s="293" t="s">
        <v>14158</v>
      </c>
      <c r="F4226" s="293"/>
      <c r="G4226" s="291">
        <v>60</v>
      </c>
      <c r="H4226" s="292">
        <v>0</v>
      </c>
      <c r="I4226" s="293" t="s">
        <v>9482</v>
      </c>
      <c r="J4226" s="293" t="s">
        <v>9483</v>
      </c>
      <c r="K4226" s="293" t="s">
        <v>4737</v>
      </c>
      <c r="L4226" s="293" t="s">
        <v>4840</v>
      </c>
      <c r="M4226" s="293" t="s">
        <v>15517</v>
      </c>
      <c r="N4226" s="293"/>
      <c r="O4226" s="293" t="s">
        <v>18828</v>
      </c>
      <c r="P4226" s="293" t="s">
        <v>14136</v>
      </c>
      <c r="Q4226" s="293" t="s">
        <v>8502</v>
      </c>
    </row>
    <row r="4227" spans="1:17" x14ac:dyDescent="0.25">
      <c r="A4227" s="293" t="s">
        <v>17200</v>
      </c>
      <c r="B4227" s="293" t="s">
        <v>14370</v>
      </c>
      <c r="C4227" s="293" t="s">
        <v>17201</v>
      </c>
      <c r="D4227" s="293"/>
      <c r="E4227" s="293" t="s">
        <v>14138</v>
      </c>
      <c r="F4227" s="293" t="s">
        <v>4750</v>
      </c>
      <c r="G4227" s="291">
        <v>60</v>
      </c>
      <c r="H4227" s="292">
        <v>0</v>
      </c>
      <c r="I4227" s="293" t="s">
        <v>4755</v>
      </c>
      <c r="J4227" s="293" t="s">
        <v>4756</v>
      </c>
      <c r="K4227" s="293" t="s">
        <v>4737</v>
      </c>
      <c r="L4227" s="293" t="s">
        <v>4738</v>
      </c>
      <c r="M4227" s="293" t="s">
        <v>4934</v>
      </c>
      <c r="N4227" s="293" t="s">
        <v>9133</v>
      </c>
      <c r="O4227" s="293" t="s">
        <v>18828</v>
      </c>
      <c r="P4227" s="293" t="s">
        <v>14136</v>
      </c>
      <c r="Q4227" s="293" t="s">
        <v>4741</v>
      </c>
    </row>
    <row r="4228" spans="1:17" x14ac:dyDescent="0.25">
      <c r="A4228" s="293" t="s">
        <v>17202</v>
      </c>
      <c r="B4228" s="293" t="s">
        <v>14376</v>
      </c>
      <c r="C4228" s="293" t="s">
        <v>17203</v>
      </c>
      <c r="D4228" s="293" t="s">
        <v>4750</v>
      </c>
      <c r="E4228" s="293" t="s">
        <v>14158</v>
      </c>
      <c r="F4228" s="293"/>
      <c r="G4228" s="291">
        <v>60</v>
      </c>
      <c r="H4228" s="292">
        <v>0</v>
      </c>
      <c r="I4228" s="293" t="s">
        <v>9482</v>
      </c>
      <c r="J4228" s="293" t="s">
        <v>9483</v>
      </c>
      <c r="K4228" s="293" t="s">
        <v>4737</v>
      </c>
      <c r="L4228" s="293" t="s">
        <v>4840</v>
      </c>
      <c r="M4228" s="293" t="s">
        <v>15517</v>
      </c>
      <c r="N4228" s="293"/>
      <c r="O4228" s="293" t="s">
        <v>18828</v>
      </c>
      <c r="P4228" s="293" t="s">
        <v>14136</v>
      </c>
      <c r="Q4228" s="293" t="s">
        <v>8502</v>
      </c>
    </row>
    <row r="4229" spans="1:17" x14ac:dyDescent="0.25">
      <c r="A4229" s="293" t="s">
        <v>17204</v>
      </c>
      <c r="B4229" s="293" t="s">
        <v>14930</v>
      </c>
      <c r="C4229" s="293" t="s">
        <v>17205</v>
      </c>
      <c r="D4229" s="293"/>
      <c r="E4229" s="293" t="s">
        <v>14138</v>
      </c>
      <c r="F4229" s="293" t="s">
        <v>4750</v>
      </c>
      <c r="G4229" s="291">
        <v>60</v>
      </c>
      <c r="H4229" s="292">
        <v>0</v>
      </c>
      <c r="I4229" s="293" t="s">
        <v>4746</v>
      </c>
      <c r="J4229" s="293" t="s">
        <v>4747</v>
      </c>
      <c r="K4229" s="293" t="s">
        <v>4737</v>
      </c>
      <c r="L4229" s="293" t="s">
        <v>4738</v>
      </c>
      <c r="M4229" s="293" t="s">
        <v>6404</v>
      </c>
      <c r="N4229" s="293"/>
      <c r="O4229" s="293" t="s">
        <v>18828</v>
      </c>
      <c r="P4229" s="293" t="s">
        <v>14136</v>
      </c>
      <c r="Q4229" s="293" t="s">
        <v>4741</v>
      </c>
    </row>
    <row r="4230" spans="1:17" x14ac:dyDescent="0.25">
      <c r="A4230" s="293" t="s">
        <v>17206</v>
      </c>
      <c r="B4230" s="293" t="s">
        <v>14376</v>
      </c>
      <c r="C4230" s="293" t="s">
        <v>17207</v>
      </c>
      <c r="D4230" s="293" t="s">
        <v>4750</v>
      </c>
      <c r="E4230" s="293" t="s">
        <v>14158</v>
      </c>
      <c r="F4230" s="293"/>
      <c r="G4230" s="291">
        <v>60</v>
      </c>
      <c r="H4230" s="292">
        <v>0</v>
      </c>
      <c r="I4230" s="293" t="s">
        <v>9482</v>
      </c>
      <c r="J4230" s="293" t="s">
        <v>9483</v>
      </c>
      <c r="K4230" s="293" t="s">
        <v>4737</v>
      </c>
      <c r="L4230" s="293" t="s">
        <v>4840</v>
      </c>
      <c r="M4230" s="293" t="s">
        <v>15517</v>
      </c>
      <c r="N4230" s="293"/>
      <c r="O4230" s="293" t="s">
        <v>18828</v>
      </c>
      <c r="P4230" s="293" t="s">
        <v>14136</v>
      </c>
      <c r="Q4230" s="293" t="s">
        <v>8502</v>
      </c>
    </row>
    <row r="4231" spans="1:17" x14ac:dyDescent="0.25">
      <c r="A4231" s="293" t="s">
        <v>17208</v>
      </c>
      <c r="B4231" s="293" t="s">
        <v>14373</v>
      </c>
      <c r="C4231" s="293" t="s">
        <v>17209</v>
      </c>
      <c r="D4231" s="293" t="s">
        <v>4750</v>
      </c>
      <c r="E4231" s="293" t="s">
        <v>14158</v>
      </c>
      <c r="F4231" s="293"/>
      <c r="G4231" s="291">
        <v>60</v>
      </c>
      <c r="H4231" s="292">
        <v>0</v>
      </c>
      <c r="I4231" s="293" t="s">
        <v>4850</v>
      </c>
      <c r="J4231" s="293" t="s">
        <v>4851</v>
      </c>
      <c r="K4231" s="293" t="s">
        <v>4737</v>
      </c>
      <c r="L4231" s="293" t="s">
        <v>4840</v>
      </c>
      <c r="M4231" s="293" t="s">
        <v>14119</v>
      </c>
      <c r="N4231" s="293"/>
      <c r="O4231" s="293" t="s">
        <v>18828</v>
      </c>
      <c r="P4231" s="293" t="s">
        <v>14136</v>
      </c>
      <c r="Q4231" s="293" t="s">
        <v>8502</v>
      </c>
    </row>
    <row r="4232" spans="1:17" x14ac:dyDescent="0.25">
      <c r="A4232" s="293" t="s">
        <v>17211</v>
      </c>
      <c r="B4232" s="293" t="s">
        <v>14373</v>
      </c>
      <c r="C4232" s="293" t="s">
        <v>17212</v>
      </c>
      <c r="D4232" s="293" t="s">
        <v>4750</v>
      </c>
      <c r="E4232" s="293" t="s">
        <v>14158</v>
      </c>
      <c r="F4232" s="293"/>
      <c r="G4232" s="291">
        <v>60</v>
      </c>
      <c r="H4232" s="292">
        <v>0</v>
      </c>
      <c r="I4232" s="293" t="s">
        <v>4850</v>
      </c>
      <c r="J4232" s="293" t="s">
        <v>4851</v>
      </c>
      <c r="K4232" s="293" t="s">
        <v>4737</v>
      </c>
      <c r="L4232" s="293" t="s">
        <v>4840</v>
      </c>
      <c r="M4232" s="293" t="s">
        <v>5272</v>
      </c>
      <c r="N4232" s="293"/>
      <c r="O4232" s="293" t="s">
        <v>18828</v>
      </c>
      <c r="P4232" s="293" t="s">
        <v>14136</v>
      </c>
      <c r="Q4232" s="293" t="s">
        <v>8502</v>
      </c>
    </row>
    <row r="4233" spans="1:17" x14ac:dyDescent="0.25">
      <c r="A4233" s="293" t="s">
        <v>17213</v>
      </c>
      <c r="B4233" s="293" t="s">
        <v>14370</v>
      </c>
      <c r="C4233" s="293" t="s">
        <v>17214</v>
      </c>
      <c r="D4233" s="293"/>
      <c r="E4233" s="293" t="s">
        <v>14138</v>
      </c>
      <c r="F4233" s="293" t="s">
        <v>4750</v>
      </c>
      <c r="G4233" s="291">
        <v>60</v>
      </c>
      <c r="H4233" s="292">
        <v>0</v>
      </c>
      <c r="I4233" s="293" t="s">
        <v>4746</v>
      </c>
      <c r="J4233" s="293" t="s">
        <v>4747</v>
      </c>
      <c r="K4233" s="293" t="s">
        <v>4737</v>
      </c>
      <c r="L4233" s="293" t="s">
        <v>4738</v>
      </c>
      <c r="M4233" s="293" t="s">
        <v>4748</v>
      </c>
      <c r="N4233" s="293" t="s">
        <v>5514</v>
      </c>
      <c r="O4233" s="293" t="s">
        <v>18828</v>
      </c>
      <c r="P4233" s="293" t="s">
        <v>14136</v>
      </c>
      <c r="Q4233" s="293" t="s">
        <v>4741</v>
      </c>
    </row>
    <row r="4234" spans="1:17" x14ac:dyDescent="0.25">
      <c r="A4234" s="293" t="s">
        <v>17215</v>
      </c>
      <c r="B4234" s="293" t="s">
        <v>14370</v>
      </c>
      <c r="C4234" s="293" t="s">
        <v>17216</v>
      </c>
      <c r="D4234" s="293"/>
      <c r="E4234" s="293" t="s">
        <v>14138</v>
      </c>
      <c r="F4234" s="293" t="s">
        <v>4750</v>
      </c>
      <c r="G4234" s="291">
        <v>60</v>
      </c>
      <c r="H4234" s="292">
        <v>0</v>
      </c>
      <c r="I4234" s="293" t="s">
        <v>4816</v>
      </c>
      <c r="J4234" s="293" t="s">
        <v>4817</v>
      </c>
      <c r="K4234" s="293" t="s">
        <v>4737</v>
      </c>
      <c r="L4234" s="293" t="s">
        <v>4738</v>
      </c>
      <c r="M4234" s="293" t="s">
        <v>5121</v>
      </c>
      <c r="N4234" s="293"/>
      <c r="O4234" s="293" t="s">
        <v>18828</v>
      </c>
      <c r="P4234" s="293" t="s">
        <v>14136</v>
      </c>
      <c r="Q4234" s="293" t="s">
        <v>4741</v>
      </c>
    </row>
    <row r="4235" spans="1:17" x14ac:dyDescent="0.25">
      <c r="A4235" s="293" t="s">
        <v>17217</v>
      </c>
      <c r="B4235" s="293" t="s">
        <v>14376</v>
      </c>
      <c r="C4235" s="293" t="s">
        <v>17218</v>
      </c>
      <c r="D4235" s="293" t="s">
        <v>4750</v>
      </c>
      <c r="E4235" s="293" t="s">
        <v>14158</v>
      </c>
      <c r="F4235" s="293"/>
      <c r="G4235" s="291">
        <v>60</v>
      </c>
      <c r="H4235" s="292">
        <v>0</v>
      </c>
      <c r="I4235" s="293" t="s">
        <v>4850</v>
      </c>
      <c r="J4235" s="293" t="s">
        <v>4851</v>
      </c>
      <c r="K4235" s="293" t="s">
        <v>4737</v>
      </c>
      <c r="L4235" s="293" t="s">
        <v>4840</v>
      </c>
      <c r="M4235" s="293" t="s">
        <v>5210</v>
      </c>
      <c r="N4235" s="293"/>
      <c r="O4235" s="293" t="s">
        <v>18828</v>
      </c>
      <c r="P4235" s="293" t="s">
        <v>14136</v>
      </c>
      <c r="Q4235" s="293" t="s">
        <v>8502</v>
      </c>
    </row>
    <row r="4236" spans="1:17" x14ac:dyDescent="0.25">
      <c r="A4236" s="293" t="s">
        <v>17219</v>
      </c>
      <c r="B4236" s="293" t="s">
        <v>14376</v>
      </c>
      <c r="C4236" s="293" t="s">
        <v>17220</v>
      </c>
      <c r="D4236" s="293" t="s">
        <v>4750</v>
      </c>
      <c r="E4236" s="293" t="s">
        <v>14158</v>
      </c>
      <c r="F4236" s="293"/>
      <c r="G4236" s="291">
        <v>60</v>
      </c>
      <c r="H4236" s="292">
        <v>0</v>
      </c>
      <c r="I4236" s="293" t="s">
        <v>4850</v>
      </c>
      <c r="J4236" s="293" t="s">
        <v>4851</v>
      </c>
      <c r="K4236" s="293" t="s">
        <v>4737</v>
      </c>
      <c r="L4236" s="293" t="s">
        <v>4840</v>
      </c>
      <c r="M4236" s="293" t="s">
        <v>5210</v>
      </c>
      <c r="N4236" s="293"/>
      <c r="O4236" s="293" t="s">
        <v>18828</v>
      </c>
      <c r="P4236" s="293" t="s">
        <v>14136</v>
      </c>
      <c r="Q4236" s="293" t="s">
        <v>8502</v>
      </c>
    </row>
    <row r="4237" spans="1:17" x14ac:dyDescent="0.25">
      <c r="A4237" s="293" t="s">
        <v>17221</v>
      </c>
      <c r="B4237" s="293" t="s">
        <v>14370</v>
      </c>
      <c r="C4237" s="293" t="s">
        <v>17222</v>
      </c>
      <c r="D4237" s="293"/>
      <c r="E4237" s="293" t="s">
        <v>14138</v>
      </c>
      <c r="F4237" s="293" t="s">
        <v>4750</v>
      </c>
      <c r="G4237" s="291">
        <v>60</v>
      </c>
      <c r="H4237" s="292">
        <v>0</v>
      </c>
      <c r="I4237" s="293" t="s">
        <v>4816</v>
      </c>
      <c r="J4237" s="293" t="s">
        <v>4817</v>
      </c>
      <c r="K4237" s="293" t="s">
        <v>4737</v>
      </c>
      <c r="L4237" s="293" t="s">
        <v>4738</v>
      </c>
      <c r="M4237" s="293" t="s">
        <v>5121</v>
      </c>
      <c r="N4237" s="293"/>
      <c r="O4237" s="293" t="s">
        <v>18828</v>
      </c>
      <c r="P4237" s="293" t="s">
        <v>14136</v>
      </c>
      <c r="Q4237" s="293" t="s">
        <v>4741</v>
      </c>
    </row>
    <row r="4238" spans="1:17" x14ac:dyDescent="0.25">
      <c r="A4238" s="293" t="s">
        <v>17223</v>
      </c>
      <c r="B4238" s="293" t="s">
        <v>14376</v>
      </c>
      <c r="C4238" s="293" t="s">
        <v>17224</v>
      </c>
      <c r="D4238" s="293" t="s">
        <v>4750</v>
      </c>
      <c r="E4238" s="293" t="s">
        <v>14158</v>
      </c>
      <c r="F4238" s="293"/>
      <c r="G4238" s="291">
        <v>60</v>
      </c>
      <c r="H4238" s="292">
        <v>0</v>
      </c>
      <c r="I4238" s="293" t="s">
        <v>4850</v>
      </c>
      <c r="J4238" s="293" t="s">
        <v>4851</v>
      </c>
      <c r="K4238" s="293" t="s">
        <v>4737</v>
      </c>
      <c r="L4238" s="293" t="s">
        <v>4840</v>
      </c>
      <c r="M4238" s="293" t="s">
        <v>5333</v>
      </c>
      <c r="N4238" s="293"/>
      <c r="O4238" s="293" t="s">
        <v>18828</v>
      </c>
      <c r="P4238" s="293" t="s">
        <v>14136</v>
      </c>
      <c r="Q4238" s="293" t="s">
        <v>8502</v>
      </c>
    </row>
    <row r="4239" spans="1:17" x14ac:dyDescent="0.25">
      <c r="A4239" s="293" t="s">
        <v>17225</v>
      </c>
      <c r="B4239" s="293" t="s">
        <v>14370</v>
      </c>
      <c r="C4239" s="293" t="s">
        <v>17226</v>
      </c>
      <c r="D4239" s="293"/>
      <c r="E4239" s="293" t="s">
        <v>14138</v>
      </c>
      <c r="F4239" s="293" t="s">
        <v>4750</v>
      </c>
      <c r="G4239" s="291">
        <v>60</v>
      </c>
      <c r="H4239" s="292">
        <v>0</v>
      </c>
      <c r="I4239" s="293" t="s">
        <v>4788</v>
      </c>
      <c r="J4239" s="293" t="s">
        <v>4789</v>
      </c>
      <c r="K4239" s="293" t="s">
        <v>4737</v>
      </c>
      <c r="L4239" s="293" t="s">
        <v>4738</v>
      </c>
      <c r="M4239" s="293" t="s">
        <v>4945</v>
      </c>
      <c r="N4239" s="293"/>
      <c r="O4239" s="293" t="s">
        <v>18828</v>
      </c>
      <c r="P4239" s="293" t="s">
        <v>14136</v>
      </c>
      <c r="Q4239" s="293" t="s">
        <v>4741</v>
      </c>
    </row>
    <row r="4240" spans="1:17" x14ac:dyDescent="0.25">
      <c r="A4240" s="293" t="s">
        <v>17227</v>
      </c>
      <c r="B4240" s="293" t="s">
        <v>14361</v>
      </c>
      <c r="C4240" s="293" t="s">
        <v>17228</v>
      </c>
      <c r="D4240" s="293"/>
      <c r="E4240" s="293" t="s">
        <v>14138</v>
      </c>
      <c r="F4240" s="293" t="s">
        <v>4750</v>
      </c>
      <c r="G4240" s="291">
        <v>60</v>
      </c>
      <c r="H4240" s="292">
        <v>0</v>
      </c>
      <c r="I4240" s="293" t="s">
        <v>4816</v>
      </c>
      <c r="J4240" s="293" t="s">
        <v>4817</v>
      </c>
      <c r="K4240" s="293" t="s">
        <v>4737</v>
      </c>
      <c r="L4240" s="293" t="s">
        <v>4738</v>
      </c>
      <c r="M4240" s="293" t="s">
        <v>6572</v>
      </c>
      <c r="N4240" s="293"/>
      <c r="O4240" s="293" t="s">
        <v>18828</v>
      </c>
      <c r="P4240" s="293" t="s">
        <v>14136</v>
      </c>
      <c r="Q4240" s="293" t="s">
        <v>4741</v>
      </c>
    </row>
    <row r="4241" spans="1:17" x14ac:dyDescent="0.25">
      <c r="A4241" s="293" t="s">
        <v>17229</v>
      </c>
      <c r="B4241" s="293" t="s">
        <v>14376</v>
      </c>
      <c r="C4241" s="293" t="s">
        <v>17230</v>
      </c>
      <c r="D4241" s="293" t="s">
        <v>4750</v>
      </c>
      <c r="E4241" s="293" t="s">
        <v>14158</v>
      </c>
      <c r="F4241" s="293"/>
      <c r="G4241" s="291">
        <v>60</v>
      </c>
      <c r="H4241" s="292">
        <v>0</v>
      </c>
      <c r="I4241" s="293" t="s">
        <v>4838</v>
      </c>
      <c r="J4241" s="293" t="s">
        <v>4839</v>
      </c>
      <c r="K4241" s="293" t="s">
        <v>4737</v>
      </c>
      <c r="L4241" s="293" t="s">
        <v>4840</v>
      </c>
      <c r="M4241" s="293" t="s">
        <v>5161</v>
      </c>
      <c r="N4241" s="293"/>
      <c r="O4241" s="293" t="s">
        <v>18828</v>
      </c>
      <c r="P4241" s="293" t="s">
        <v>14136</v>
      </c>
      <c r="Q4241" s="293" t="s">
        <v>8502</v>
      </c>
    </row>
    <row r="4242" spans="1:17" x14ac:dyDescent="0.25">
      <c r="A4242" s="293" t="s">
        <v>17231</v>
      </c>
      <c r="B4242" s="293" t="s">
        <v>14376</v>
      </c>
      <c r="C4242" s="293" t="s">
        <v>17232</v>
      </c>
      <c r="D4242" s="293" t="s">
        <v>4750</v>
      </c>
      <c r="E4242" s="293" t="s">
        <v>14158</v>
      </c>
      <c r="F4242" s="293"/>
      <c r="G4242" s="291">
        <v>60</v>
      </c>
      <c r="H4242" s="292">
        <v>0</v>
      </c>
      <c r="I4242" s="293" t="s">
        <v>4838</v>
      </c>
      <c r="J4242" s="293" t="s">
        <v>4839</v>
      </c>
      <c r="K4242" s="293" t="s">
        <v>4737</v>
      </c>
      <c r="L4242" s="293" t="s">
        <v>4840</v>
      </c>
      <c r="M4242" s="293" t="s">
        <v>4909</v>
      </c>
      <c r="N4242" s="293"/>
      <c r="O4242" s="293" t="s">
        <v>18828</v>
      </c>
      <c r="P4242" s="293" t="s">
        <v>14136</v>
      </c>
      <c r="Q4242" s="293" t="s">
        <v>8502</v>
      </c>
    </row>
    <row r="4243" spans="1:17" x14ac:dyDescent="0.25">
      <c r="A4243" s="293" t="s">
        <v>17233</v>
      </c>
      <c r="B4243" s="293" t="s">
        <v>14376</v>
      </c>
      <c r="C4243" s="293" t="s">
        <v>17234</v>
      </c>
      <c r="D4243" s="293" t="s">
        <v>4750</v>
      </c>
      <c r="E4243" s="293" t="s">
        <v>14158</v>
      </c>
      <c r="F4243" s="293"/>
      <c r="G4243" s="291">
        <v>60</v>
      </c>
      <c r="H4243" s="292">
        <v>0</v>
      </c>
      <c r="I4243" s="293" t="s">
        <v>9482</v>
      </c>
      <c r="J4243" s="293" t="s">
        <v>9483</v>
      </c>
      <c r="K4243" s="293" t="s">
        <v>4737</v>
      </c>
      <c r="L4243" s="293" t="s">
        <v>4840</v>
      </c>
      <c r="M4243" s="293" t="s">
        <v>6026</v>
      </c>
      <c r="N4243" s="293"/>
      <c r="O4243" s="293" t="s">
        <v>18828</v>
      </c>
      <c r="P4243" s="293" t="s">
        <v>14136</v>
      </c>
      <c r="Q4243" s="293" t="s">
        <v>8502</v>
      </c>
    </row>
    <row r="4244" spans="1:17" x14ac:dyDescent="0.25">
      <c r="A4244" s="293" t="s">
        <v>17235</v>
      </c>
      <c r="B4244" s="293" t="s">
        <v>14396</v>
      </c>
      <c r="C4244" s="293" t="s">
        <v>17236</v>
      </c>
      <c r="D4244" s="293"/>
      <c r="E4244" s="293" t="s">
        <v>14138</v>
      </c>
      <c r="F4244" s="293" t="s">
        <v>4750</v>
      </c>
      <c r="G4244" s="291">
        <v>60</v>
      </c>
      <c r="H4244" s="292">
        <v>0</v>
      </c>
      <c r="I4244" s="293" t="s">
        <v>4816</v>
      </c>
      <c r="J4244" s="293" t="s">
        <v>4817</v>
      </c>
      <c r="K4244" s="293" t="s">
        <v>4737</v>
      </c>
      <c r="L4244" s="293" t="s">
        <v>4738</v>
      </c>
      <c r="M4244" s="293" t="s">
        <v>4739</v>
      </c>
      <c r="N4244" s="293"/>
      <c r="O4244" s="293" t="s">
        <v>18828</v>
      </c>
      <c r="P4244" s="293" t="s">
        <v>14136</v>
      </c>
      <c r="Q4244" s="293" t="s">
        <v>4741</v>
      </c>
    </row>
    <row r="4245" spans="1:17" x14ac:dyDescent="0.25">
      <c r="A4245" s="293" t="s">
        <v>17237</v>
      </c>
      <c r="B4245" s="293" t="s">
        <v>14376</v>
      </c>
      <c r="C4245" s="293" t="s">
        <v>17238</v>
      </c>
      <c r="D4245" s="293" t="s">
        <v>4750</v>
      </c>
      <c r="E4245" s="293" t="s">
        <v>14158</v>
      </c>
      <c r="F4245" s="293"/>
      <c r="G4245" s="291">
        <v>60</v>
      </c>
      <c r="H4245" s="292">
        <v>0</v>
      </c>
      <c r="I4245" s="293" t="s">
        <v>4838</v>
      </c>
      <c r="J4245" s="293" t="s">
        <v>4839</v>
      </c>
      <c r="K4245" s="293" t="s">
        <v>4737</v>
      </c>
      <c r="L4245" s="293" t="s">
        <v>4840</v>
      </c>
      <c r="M4245" s="293" t="s">
        <v>5161</v>
      </c>
      <c r="N4245" s="293"/>
      <c r="O4245" s="293" t="s">
        <v>18828</v>
      </c>
      <c r="P4245" s="293" t="s">
        <v>14136</v>
      </c>
      <c r="Q4245" s="293" t="s">
        <v>8502</v>
      </c>
    </row>
    <row r="4246" spans="1:17" x14ac:dyDescent="0.25">
      <c r="A4246" s="293" t="s">
        <v>17239</v>
      </c>
      <c r="B4246" s="293" t="s">
        <v>14376</v>
      </c>
      <c r="C4246" s="293" t="s">
        <v>17240</v>
      </c>
      <c r="D4246" s="293" t="s">
        <v>4750</v>
      </c>
      <c r="E4246" s="293" t="s">
        <v>14158</v>
      </c>
      <c r="F4246" s="293"/>
      <c r="G4246" s="291">
        <v>60</v>
      </c>
      <c r="H4246" s="292">
        <v>0</v>
      </c>
      <c r="I4246" s="293" t="s">
        <v>4850</v>
      </c>
      <c r="J4246" s="293" t="s">
        <v>4851</v>
      </c>
      <c r="K4246" s="293" t="s">
        <v>4737</v>
      </c>
      <c r="L4246" s="293" t="s">
        <v>4840</v>
      </c>
      <c r="M4246" s="293" t="s">
        <v>5333</v>
      </c>
      <c r="N4246" s="293"/>
      <c r="O4246" s="293" t="s">
        <v>18828</v>
      </c>
      <c r="P4246" s="293" t="s">
        <v>14136</v>
      </c>
      <c r="Q4246" s="293" t="s">
        <v>8502</v>
      </c>
    </row>
    <row r="4247" spans="1:17" x14ac:dyDescent="0.25">
      <c r="A4247" s="293" t="s">
        <v>17241</v>
      </c>
      <c r="B4247" s="293" t="s">
        <v>14370</v>
      </c>
      <c r="C4247" s="293" t="s">
        <v>17242</v>
      </c>
      <c r="D4247" s="293"/>
      <c r="E4247" s="293" t="s">
        <v>14138</v>
      </c>
      <c r="F4247" s="293" t="s">
        <v>4750</v>
      </c>
      <c r="G4247" s="291">
        <v>60</v>
      </c>
      <c r="H4247" s="292">
        <v>0</v>
      </c>
      <c r="I4247" s="293" t="s">
        <v>4755</v>
      </c>
      <c r="J4247" s="293" t="s">
        <v>4756</v>
      </c>
      <c r="K4247" s="293" t="s">
        <v>4737</v>
      </c>
      <c r="L4247" s="293" t="s">
        <v>4738</v>
      </c>
      <c r="M4247" s="293" t="s">
        <v>4916</v>
      </c>
      <c r="N4247" s="293" t="s">
        <v>7707</v>
      </c>
      <c r="O4247" s="293" t="s">
        <v>18828</v>
      </c>
      <c r="P4247" s="293" t="s">
        <v>14136</v>
      </c>
      <c r="Q4247" s="293" t="s">
        <v>4741</v>
      </c>
    </row>
    <row r="4248" spans="1:17" x14ac:dyDescent="0.25">
      <c r="A4248" s="293" t="s">
        <v>17243</v>
      </c>
      <c r="B4248" s="293" t="s">
        <v>14396</v>
      </c>
      <c r="C4248" s="293" t="s">
        <v>17244</v>
      </c>
      <c r="D4248" s="293"/>
      <c r="E4248" s="293" t="s">
        <v>14138</v>
      </c>
      <c r="F4248" s="293" t="s">
        <v>4750</v>
      </c>
      <c r="G4248" s="291">
        <v>60</v>
      </c>
      <c r="H4248" s="292">
        <v>0</v>
      </c>
      <c r="I4248" s="293" t="s">
        <v>4816</v>
      </c>
      <c r="J4248" s="293" t="s">
        <v>4817</v>
      </c>
      <c r="K4248" s="293" t="s">
        <v>4737</v>
      </c>
      <c r="L4248" s="293" t="s">
        <v>4738</v>
      </c>
      <c r="M4248" s="293" t="s">
        <v>4739</v>
      </c>
      <c r="N4248" s="293"/>
      <c r="O4248" s="293" t="s">
        <v>18828</v>
      </c>
      <c r="P4248" s="293" t="s">
        <v>14136</v>
      </c>
      <c r="Q4248" s="293" t="s">
        <v>4741</v>
      </c>
    </row>
    <row r="4249" spans="1:17" x14ac:dyDescent="0.25">
      <c r="A4249" s="293" t="s">
        <v>17245</v>
      </c>
      <c r="B4249" s="293" t="s">
        <v>14376</v>
      </c>
      <c r="C4249" s="293" t="s">
        <v>17246</v>
      </c>
      <c r="D4249" s="293" t="s">
        <v>4750</v>
      </c>
      <c r="E4249" s="293" t="s">
        <v>15150</v>
      </c>
      <c r="F4249" s="293"/>
      <c r="G4249" s="291">
        <v>60</v>
      </c>
      <c r="H4249" s="292">
        <v>0</v>
      </c>
      <c r="I4249" s="293" t="s">
        <v>4838</v>
      </c>
      <c r="J4249" s="293" t="s">
        <v>4839</v>
      </c>
      <c r="K4249" s="293" t="s">
        <v>4737</v>
      </c>
      <c r="L4249" s="293" t="s">
        <v>4840</v>
      </c>
      <c r="M4249" s="293" t="s">
        <v>10975</v>
      </c>
      <c r="N4249" s="293"/>
      <c r="O4249" s="293" t="s">
        <v>18828</v>
      </c>
      <c r="P4249" s="293" t="s">
        <v>14136</v>
      </c>
      <c r="Q4249" s="293" t="s">
        <v>8502</v>
      </c>
    </row>
    <row r="4250" spans="1:17" x14ac:dyDescent="0.25">
      <c r="A4250" s="293" t="s">
        <v>17247</v>
      </c>
      <c r="B4250" s="293" t="s">
        <v>14376</v>
      </c>
      <c r="C4250" s="293" t="s">
        <v>17248</v>
      </c>
      <c r="D4250" s="293" t="s">
        <v>4750</v>
      </c>
      <c r="E4250" s="293" t="s">
        <v>15150</v>
      </c>
      <c r="F4250" s="293"/>
      <c r="G4250" s="291">
        <v>60</v>
      </c>
      <c r="H4250" s="292">
        <v>0</v>
      </c>
      <c r="I4250" s="293" t="s">
        <v>4838</v>
      </c>
      <c r="J4250" s="293" t="s">
        <v>4839</v>
      </c>
      <c r="K4250" s="293" t="s">
        <v>4737</v>
      </c>
      <c r="L4250" s="293" t="s">
        <v>4840</v>
      </c>
      <c r="M4250" s="293" t="s">
        <v>10975</v>
      </c>
      <c r="N4250" s="293"/>
      <c r="O4250" s="293" t="s">
        <v>18828</v>
      </c>
      <c r="P4250" s="293" t="s">
        <v>14136</v>
      </c>
      <c r="Q4250" s="293" t="s">
        <v>8502</v>
      </c>
    </row>
    <row r="4251" spans="1:17" x14ac:dyDescent="0.25">
      <c r="A4251" s="293" t="s">
        <v>17249</v>
      </c>
      <c r="B4251" s="293" t="s">
        <v>14373</v>
      </c>
      <c r="C4251" s="293" t="s">
        <v>17250</v>
      </c>
      <c r="D4251" s="293" t="s">
        <v>4750</v>
      </c>
      <c r="E4251" s="293" t="s">
        <v>14158</v>
      </c>
      <c r="F4251" s="293"/>
      <c r="G4251" s="291">
        <v>60</v>
      </c>
      <c r="H4251" s="292">
        <v>0</v>
      </c>
      <c r="I4251" s="293" t="s">
        <v>4838</v>
      </c>
      <c r="J4251" s="293" t="s">
        <v>4839</v>
      </c>
      <c r="K4251" s="293" t="s">
        <v>4737</v>
      </c>
      <c r="L4251" s="293" t="s">
        <v>4840</v>
      </c>
      <c r="M4251" s="293" t="s">
        <v>9497</v>
      </c>
      <c r="N4251" s="293"/>
      <c r="O4251" s="293" t="s">
        <v>18828</v>
      </c>
      <c r="P4251" s="293" t="s">
        <v>14136</v>
      </c>
      <c r="Q4251" s="293" t="s">
        <v>8502</v>
      </c>
    </row>
    <row r="4252" spans="1:17" x14ac:dyDescent="0.25">
      <c r="A4252" s="293" t="s">
        <v>17251</v>
      </c>
      <c r="B4252" s="293" t="s">
        <v>14361</v>
      </c>
      <c r="C4252" s="293" t="s">
        <v>17252</v>
      </c>
      <c r="D4252" s="293"/>
      <c r="E4252" s="293" t="s">
        <v>14138</v>
      </c>
      <c r="F4252" s="293" t="s">
        <v>4750</v>
      </c>
      <c r="G4252" s="291">
        <v>60</v>
      </c>
      <c r="H4252" s="292">
        <v>0</v>
      </c>
      <c r="I4252" s="293" t="s">
        <v>4788</v>
      </c>
      <c r="J4252" s="293" t="s">
        <v>4789</v>
      </c>
      <c r="K4252" s="293" t="s">
        <v>4737</v>
      </c>
      <c r="L4252" s="293" t="s">
        <v>4738</v>
      </c>
      <c r="M4252" s="293" t="s">
        <v>4824</v>
      </c>
      <c r="N4252" s="293"/>
      <c r="O4252" s="293" t="s">
        <v>18828</v>
      </c>
      <c r="P4252" s="293" t="s">
        <v>14136</v>
      </c>
      <c r="Q4252" s="293" t="s">
        <v>4741</v>
      </c>
    </row>
    <row r="4253" spans="1:17" x14ac:dyDescent="0.25">
      <c r="A4253" s="293" t="s">
        <v>17253</v>
      </c>
      <c r="B4253" s="293" t="s">
        <v>14370</v>
      </c>
      <c r="C4253" s="293" t="s">
        <v>17254</v>
      </c>
      <c r="D4253" s="293"/>
      <c r="E4253" s="293" t="s">
        <v>14138</v>
      </c>
      <c r="F4253" s="293" t="s">
        <v>4750</v>
      </c>
      <c r="G4253" s="291">
        <v>60</v>
      </c>
      <c r="H4253" s="292">
        <v>0</v>
      </c>
      <c r="I4253" s="293" t="s">
        <v>4788</v>
      </c>
      <c r="J4253" s="293" t="s">
        <v>4789</v>
      </c>
      <c r="K4253" s="293" t="s">
        <v>4737</v>
      </c>
      <c r="L4253" s="293" t="s">
        <v>4738</v>
      </c>
      <c r="M4253" s="293" t="s">
        <v>4830</v>
      </c>
      <c r="N4253" s="293"/>
      <c r="O4253" s="293" t="s">
        <v>18828</v>
      </c>
      <c r="P4253" s="293" t="s">
        <v>14136</v>
      </c>
      <c r="Q4253" s="293" t="s">
        <v>4741</v>
      </c>
    </row>
    <row r="4254" spans="1:17" x14ac:dyDescent="0.25">
      <c r="A4254" s="293" t="s">
        <v>17255</v>
      </c>
      <c r="B4254" s="293" t="s">
        <v>14373</v>
      </c>
      <c r="C4254" s="293" t="s">
        <v>17256</v>
      </c>
      <c r="D4254" s="293" t="s">
        <v>4750</v>
      </c>
      <c r="E4254" s="293" t="s">
        <v>14158</v>
      </c>
      <c r="F4254" s="293"/>
      <c r="G4254" s="291">
        <v>60</v>
      </c>
      <c r="H4254" s="292">
        <v>0</v>
      </c>
      <c r="I4254" s="293" t="s">
        <v>4850</v>
      </c>
      <c r="J4254" s="293" t="s">
        <v>4851</v>
      </c>
      <c r="K4254" s="293" t="s">
        <v>4737</v>
      </c>
      <c r="L4254" s="293" t="s">
        <v>4840</v>
      </c>
      <c r="M4254" s="293" t="s">
        <v>5202</v>
      </c>
      <c r="N4254" s="293"/>
      <c r="O4254" s="293" t="s">
        <v>18828</v>
      </c>
      <c r="P4254" s="293" t="s">
        <v>14136</v>
      </c>
      <c r="Q4254" s="293" t="s">
        <v>8502</v>
      </c>
    </row>
    <row r="4255" spans="1:17" x14ac:dyDescent="0.25">
      <c r="A4255" s="293" t="s">
        <v>17257</v>
      </c>
      <c r="B4255" s="293" t="s">
        <v>14376</v>
      </c>
      <c r="C4255" s="293" t="s">
        <v>17258</v>
      </c>
      <c r="D4255" s="293" t="s">
        <v>4750</v>
      </c>
      <c r="E4255" s="293" t="s">
        <v>14158</v>
      </c>
      <c r="F4255" s="293"/>
      <c r="G4255" s="291">
        <v>60</v>
      </c>
      <c r="H4255" s="292">
        <v>0</v>
      </c>
      <c r="I4255" s="293" t="s">
        <v>4856</v>
      </c>
      <c r="J4255" s="293" t="s">
        <v>4857</v>
      </c>
      <c r="K4255" s="293" t="s">
        <v>4737</v>
      </c>
      <c r="L4255" s="293" t="s">
        <v>4840</v>
      </c>
      <c r="M4255" s="293" t="s">
        <v>6026</v>
      </c>
      <c r="N4255" s="293"/>
      <c r="O4255" s="293" t="s">
        <v>18828</v>
      </c>
      <c r="P4255" s="293" t="s">
        <v>14136</v>
      </c>
      <c r="Q4255" s="293" t="s">
        <v>8502</v>
      </c>
    </row>
    <row r="4256" spans="1:17" x14ac:dyDescent="0.25">
      <c r="A4256" s="293" t="s">
        <v>17259</v>
      </c>
      <c r="B4256" s="293" t="s">
        <v>14376</v>
      </c>
      <c r="C4256" s="293" t="s">
        <v>17260</v>
      </c>
      <c r="D4256" s="293" t="s">
        <v>4750</v>
      </c>
      <c r="E4256" s="293" t="s">
        <v>14158</v>
      </c>
      <c r="F4256" s="293"/>
      <c r="G4256" s="291">
        <v>60</v>
      </c>
      <c r="H4256" s="292">
        <v>0</v>
      </c>
      <c r="I4256" s="293" t="s">
        <v>4838</v>
      </c>
      <c r="J4256" s="293" t="s">
        <v>4839</v>
      </c>
      <c r="K4256" s="293" t="s">
        <v>4737</v>
      </c>
      <c r="L4256" s="293" t="s">
        <v>4840</v>
      </c>
      <c r="M4256" s="293" t="s">
        <v>5166</v>
      </c>
      <c r="N4256" s="293"/>
      <c r="O4256" s="293" t="s">
        <v>18828</v>
      </c>
      <c r="P4256" s="293" t="s">
        <v>14136</v>
      </c>
      <c r="Q4256" s="293" t="s">
        <v>8502</v>
      </c>
    </row>
    <row r="4257" spans="1:17" x14ac:dyDescent="0.25">
      <c r="A4257" s="293" t="s">
        <v>17261</v>
      </c>
      <c r="B4257" s="293" t="s">
        <v>14376</v>
      </c>
      <c r="C4257" s="293" t="s">
        <v>17262</v>
      </c>
      <c r="D4257" s="293" t="s">
        <v>4750</v>
      </c>
      <c r="E4257" s="293" t="s">
        <v>14158</v>
      </c>
      <c r="F4257" s="293"/>
      <c r="G4257" s="291">
        <v>60</v>
      </c>
      <c r="H4257" s="292">
        <v>0</v>
      </c>
      <c r="I4257" s="293" t="s">
        <v>9482</v>
      </c>
      <c r="J4257" s="293" t="s">
        <v>9483</v>
      </c>
      <c r="K4257" s="293" t="s">
        <v>4737</v>
      </c>
      <c r="L4257" s="293" t="s">
        <v>4840</v>
      </c>
      <c r="M4257" s="293" t="s">
        <v>5310</v>
      </c>
      <c r="N4257" s="293"/>
      <c r="O4257" s="293" t="s">
        <v>18828</v>
      </c>
      <c r="P4257" s="293" t="s">
        <v>14136</v>
      </c>
      <c r="Q4257" s="293" t="s">
        <v>8502</v>
      </c>
    </row>
    <row r="4258" spans="1:17" x14ac:dyDescent="0.25">
      <c r="A4258" s="293" t="s">
        <v>17263</v>
      </c>
      <c r="B4258" s="293" t="s">
        <v>14376</v>
      </c>
      <c r="C4258" s="293" t="s">
        <v>17264</v>
      </c>
      <c r="D4258" s="293" t="s">
        <v>4750</v>
      </c>
      <c r="E4258" s="293" t="s">
        <v>14158</v>
      </c>
      <c r="F4258" s="293"/>
      <c r="G4258" s="291">
        <v>60</v>
      </c>
      <c r="H4258" s="292">
        <v>0</v>
      </c>
      <c r="I4258" s="293" t="s">
        <v>4856</v>
      </c>
      <c r="J4258" s="293" t="s">
        <v>4857</v>
      </c>
      <c r="K4258" s="293" t="s">
        <v>4737</v>
      </c>
      <c r="L4258" s="293" t="s">
        <v>4840</v>
      </c>
      <c r="M4258" s="293" t="s">
        <v>6026</v>
      </c>
      <c r="N4258" s="293"/>
      <c r="O4258" s="293" t="s">
        <v>18828</v>
      </c>
      <c r="P4258" s="293" t="s">
        <v>14136</v>
      </c>
      <c r="Q4258" s="293" t="s">
        <v>8502</v>
      </c>
    </row>
    <row r="4259" spans="1:17" x14ac:dyDescent="0.25">
      <c r="A4259" s="293" t="s">
        <v>17265</v>
      </c>
      <c r="B4259" s="293" t="s">
        <v>14370</v>
      </c>
      <c r="C4259" s="293" t="s">
        <v>17266</v>
      </c>
      <c r="D4259" s="293"/>
      <c r="E4259" s="293" t="s">
        <v>14138</v>
      </c>
      <c r="F4259" s="293" t="s">
        <v>4750</v>
      </c>
      <c r="G4259" s="291">
        <v>60</v>
      </c>
      <c r="H4259" s="292">
        <v>0</v>
      </c>
      <c r="I4259" s="293" t="s">
        <v>4746</v>
      </c>
      <c r="J4259" s="293" t="s">
        <v>4747</v>
      </c>
      <c r="K4259" s="293" t="s">
        <v>4737</v>
      </c>
      <c r="L4259" s="293" t="s">
        <v>4738</v>
      </c>
      <c r="M4259" s="293" t="s">
        <v>4748</v>
      </c>
      <c r="N4259" s="293" t="s">
        <v>5514</v>
      </c>
      <c r="O4259" s="293" t="s">
        <v>18828</v>
      </c>
      <c r="P4259" s="293" t="s">
        <v>14136</v>
      </c>
      <c r="Q4259" s="293" t="s">
        <v>4741</v>
      </c>
    </row>
    <row r="4260" spans="1:17" x14ac:dyDescent="0.25">
      <c r="A4260" s="293" t="s">
        <v>17267</v>
      </c>
      <c r="B4260" s="293" t="s">
        <v>14370</v>
      </c>
      <c r="C4260" s="293" t="s">
        <v>17268</v>
      </c>
      <c r="D4260" s="293"/>
      <c r="E4260" s="293" t="s">
        <v>14138</v>
      </c>
      <c r="F4260" s="293" t="s">
        <v>4750</v>
      </c>
      <c r="G4260" s="291">
        <v>60</v>
      </c>
      <c r="H4260" s="292">
        <v>0</v>
      </c>
      <c r="I4260" s="293" t="s">
        <v>4755</v>
      </c>
      <c r="J4260" s="293" t="s">
        <v>4756</v>
      </c>
      <c r="K4260" s="293" t="s">
        <v>4737</v>
      </c>
      <c r="L4260" s="293" t="s">
        <v>4738</v>
      </c>
      <c r="M4260" s="293" t="s">
        <v>4916</v>
      </c>
      <c r="N4260" s="293" t="s">
        <v>7707</v>
      </c>
      <c r="O4260" s="293" t="s">
        <v>18828</v>
      </c>
      <c r="P4260" s="293" t="s">
        <v>14136</v>
      </c>
      <c r="Q4260" s="293" t="s">
        <v>4741</v>
      </c>
    </row>
    <row r="4261" spans="1:17" x14ac:dyDescent="0.25">
      <c r="A4261" s="293" t="s">
        <v>17269</v>
      </c>
      <c r="B4261" s="293" t="s">
        <v>14376</v>
      </c>
      <c r="C4261" s="293" t="s">
        <v>17270</v>
      </c>
      <c r="D4261" s="293" t="s">
        <v>4750</v>
      </c>
      <c r="E4261" s="293" t="s">
        <v>14158</v>
      </c>
      <c r="F4261" s="293"/>
      <c r="G4261" s="291">
        <v>60</v>
      </c>
      <c r="H4261" s="292">
        <v>0</v>
      </c>
      <c r="I4261" s="293" t="s">
        <v>9482</v>
      </c>
      <c r="J4261" s="293" t="s">
        <v>9483</v>
      </c>
      <c r="K4261" s="293" t="s">
        <v>4737</v>
      </c>
      <c r="L4261" s="293" t="s">
        <v>4840</v>
      </c>
      <c r="M4261" s="293" t="s">
        <v>13760</v>
      </c>
      <c r="N4261" s="293"/>
      <c r="O4261" s="293" t="s">
        <v>18828</v>
      </c>
      <c r="P4261" s="293" t="s">
        <v>14136</v>
      </c>
      <c r="Q4261" s="293" t="s">
        <v>8502</v>
      </c>
    </row>
    <row r="4262" spans="1:17" x14ac:dyDescent="0.25">
      <c r="A4262" s="293" t="s">
        <v>17271</v>
      </c>
      <c r="B4262" s="293" t="s">
        <v>14370</v>
      </c>
      <c r="C4262" s="293" t="s">
        <v>17272</v>
      </c>
      <c r="D4262" s="293"/>
      <c r="E4262" s="293" t="s">
        <v>14138</v>
      </c>
      <c r="F4262" s="293" t="s">
        <v>4750</v>
      </c>
      <c r="G4262" s="291">
        <v>60</v>
      </c>
      <c r="H4262" s="292">
        <v>0</v>
      </c>
      <c r="I4262" s="293" t="s">
        <v>4816</v>
      </c>
      <c r="J4262" s="293" t="s">
        <v>4817</v>
      </c>
      <c r="K4262" s="293" t="s">
        <v>4737</v>
      </c>
      <c r="L4262" s="293" t="s">
        <v>4738</v>
      </c>
      <c r="M4262" s="293" t="s">
        <v>4818</v>
      </c>
      <c r="N4262" s="293"/>
      <c r="O4262" s="293" t="s">
        <v>18828</v>
      </c>
      <c r="P4262" s="293" t="s">
        <v>14136</v>
      </c>
      <c r="Q4262" s="293" t="s">
        <v>4741</v>
      </c>
    </row>
    <row r="4263" spans="1:17" x14ac:dyDescent="0.25">
      <c r="A4263" s="293" t="s">
        <v>17273</v>
      </c>
      <c r="B4263" s="293" t="s">
        <v>14376</v>
      </c>
      <c r="C4263" s="293" t="s">
        <v>17274</v>
      </c>
      <c r="D4263" s="293" t="s">
        <v>4750</v>
      </c>
      <c r="E4263" s="293" t="s">
        <v>14158</v>
      </c>
      <c r="F4263" s="293"/>
      <c r="G4263" s="291">
        <v>60</v>
      </c>
      <c r="H4263" s="292">
        <v>0</v>
      </c>
      <c r="I4263" s="293" t="s">
        <v>4838</v>
      </c>
      <c r="J4263" s="293" t="s">
        <v>4839</v>
      </c>
      <c r="K4263" s="293" t="s">
        <v>4737</v>
      </c>
      <c r="L4263" s="293" t="s">
        <v>4840</v>
      </c>
      <c r="M4263" s="293" t="s">
        <v>4909</v>
      </c>
      <c r="N4263" s="293"/>
      <c r="O4263" s="293" t="s">
        <v>18828</v>
      </c>
      <c r="P4263" s="293" t="s">
        <v>14136</v>
      </c>
      <c r="Q4263" s="293" t="s">
        <v>8502</v>
      </c>
    </row>
    <row r="4264" spans="1:17" x14ac:dyDescent="0.25">
      <c r="A4264" s="293" t="s">
        <v>17275</v>
      </c>
      <c r="B4264" s="293" t="s">
        <v>14370</v>
      </c>
      <c r="C4264" s="293" t="s">
        <v>17276</v>
      </c>
      <c r="D4264" s="293"/>
      <c r="E4264" s="293" t="s">
        <v>14138</v>
      </c>
      <c r="F4264" s="293" t="s">
        <v>4750</v>
      </c>
      <c r="G4264" s="291">
        <v>60</v>
      </c>
      <c r="H4264" s="292">
        <v>0</v>
      </c>
      <c r="I4264" s="293" t="s">
        <v>4746</v>
      </c>
      <c r="J4264" s="293" t="s">
        <v>4747</v>
      </c>
      <c r="K4264" s="293" t="s">
        <v>4737</v>
      </c>
      <c r="L4264" s="293" t="s">
        <v>4738</v>
      </c>
      <c r="M4264" s="293" t="s">
        <v>4748</v>
      </c>
      <c r="N4264" s="293" t="s">
        <v>5514</v>
      </c>
      <c r="O4264" s="293" t="s">
        <v>18828</v>
      </c>
      <c r="P4264" s="293" t="s">
        <v>14136</v>
      </c>
      <c r="Q4264" s="293" t="s">
        <v>4741</v>
      </c>
    </row>
    <row r="4265" spans="1:17" x14ac:dyDescent="0.25">
      <c r="A4265" s="293" t="s">
        <v>17277</v>
      </c>
      <c r="B4265" s="293" t="s">
        <v>14376</v>
      </c>
      <c r="C4265" s="293" t="s">
        <v>17278</v>
      </c>
      <c r="D4265" s="293" t="s">
        <v>4750</v>
      </c>
      <c r="E4265" s="293" t="s">
        <v>14158</v>
      </c>
      <c r="F4265" s="293"/>
      <c r="G4265" s="291">
        <v>60</v>
      </c>
      <c r="H4265" s="292">
        <v>0</v>
      </c>
      <c r="I4265" s="293" t="s">
        <v>4838</v>
      </c>
      <c r="J4265" s="293" t="s">
        <v>4839</v>
      </c>
      <c r="K4265" s="293" t="s">
        <v>4737</v>
      </c>
      <c r="L4265" s="293" t="s">
        <v>4840</v>
      </c>
      <c r="M4265" s="293" t="s">
        <v>5230</v>
      </c>
      <c r="N4265" s="293"/>
      <c r="O4265" s="293" t="s">
        <v>18828</v>
      </c>
      <c r="P4265" s="293" t="s">
        <v>14136</v>
      </c>
      <c r="Q4265" s="293" t="s">
        <v>8502</v>
      </c>
    </row>
    <row r="4266" spans="1:17" x14ac:dyDescent="0.25">
      <c r="A4266" s="293" t="s">
        <v>17279</v>
      </c>
      <c r="B4266" s="293" t="s">
        <v>14370</v>
      </c>
      <c r="C4266" s="293" t="s">
        <v>17280</v>
      </c>
      <c r="D4266" s="293"/>
      <c r="E4266" s="293" t="s">
        <v>14138</v>
      </c>
      <c r="F4266" s="293" t="s">
        <v>4750</v>
      </c>
      <c r="G4266" s="291">
        <v>60</v>
      </c>
      <c r="H4266" s="292">
        <v>0</v>
      </c>
      <c r="I4266" s="293" t="s">
        <v>4788</v>
      </c>
      <c r="J4266" s="293" t="s">
        <v>4789</v>
      </c>
      <c r="K4266" s="293" t="s">
        <v>4737</v>
      </c>
      <c r="L4266" s="293" t="s">
        <v>4738</v>
      </c>
      <c r="M4266" s="293" t="s">
        <v>4790</v>
      </c>
      <c r="N4266" s="293"/>
      <c r="O4266" s="293" t="s">
        <v>18828</v>
      </c>
      <c r="P4266" s="293" t="s">
        <v>14136</v>
      </c>
      <c r="Q4266" s="293" t="s">
        <v>4741</v>
      </c>
    </row>
    <row r="4267" spans="1:17" x14ac:dyDescent="0.25">
      <c r="A4267" s="293" t="s">
        <v>17281</v>
      </c>
      <c r="B4267" s="293" t="s">
        <v>14373</v>
      </c>
      <c r="C4267" s="293" t="s">
        <v>17282</v>
      </c>
      <c r="D4267" s="293" t="s">
        <v>4750</v>
      </c>
      <c r="E4267" s="293" t="s">
        <v>14158</v>
      </c>
      <c r="F4267" s="293"/>
      <c r="G4267" s="291">
        <v>60</v>
      </c>
      <c r="H4267" s="292">
        <v>0</v>
      </c>
      <c r="I4267" s="293" t="s">
        <v>4850</v>
      </c>
      <c r="J4267" s="293" t="s">
        <v>4851</v>
      </c>
      <c r="K4267" s="293" t="s">
        <v>4737</v>
      </c>
      <c r="L4267" s="293" t="s">
        <v>4840</v>
      </c>
      <c r="M4267" s="293" t="s">
        <v>5272</v>
      </c>
      <c r="N4267" s="293"/>
      <c r="O4267" s="293" t="s">
        <v>18828</v>
      </c>
      <c r="P4267" s="293" t="s">
        <v>14136</v>
      </c>
      <c r="Q4267" s="293" t="s">
        <v>8502</v>
      </c>
    </row>
    <row r="4268" spans="1:17" x14ac:dyDescent="0.25">
      <c r="A4268" s="293" t="s">
        <v>17283</v>
      </c>
      <c r="B4268" s="293" t="s">
        <v>14373</v>
      </c>
      <c r="C4268" s="293" t="s">
        <v>17284</v>
      </c>
      <c r="D4268" s="293" t="s">
        <v>4750</v>
      </c>
      <c r="E4268" s="293" t="s">
        <v>14158</v>
      </c>
      <c r="F4268" s="293"/>
      <c r="G4268" s="291">
        <v>60</v>
      </c>
      <c r="H4268" s="292">
        <v>0</v>
      </c>
      <c r="I4268" s="293" t="s">
        <v>4838</v>
      </c>
      <c r="J4268" s="293" t="s">
        <v>4839</v>
      </c>
      <c r="K4268" s="293" t="s">
        <v>4737</v>
      </c>
      <c r="L4268" s="293" t="s">
        <v>4840</v>
      </c>
      <c r="M4268" s="293" t="s">
        <v>9497</v>
      </c>
      <c r="N4268" s="293"/>
      <c r="O4268" s="293" t="s">
        <v>18828</v>
      </c>
      <c r="P4268" s="293" t="s">
        <v>14136</v>
      </c>
      <c r="Q4268" s="293" t="s">
        <v>8502</v>
      </c>
    </row>
    <row r="4269" spans="1:17" x14ac:dyDescent="0.25">
      <c r="A4269" s="293" t="s">
        <v>17285</v>
      </c>
      <c r="B4269" s="293" t="s">
        <v>14370</v>
      </c>
      <c r="C4269" s="293" t="s">
        <v>17286</v>
      </c>
      <c r="D4269" s="293"/>
      <c r="E4269" s="293" t="s">
        <v>14138</v>
      </c>
      <c r="F4269" s="293" t="s">
        <v>4750</v>
      </c>
      <c r="G4269" s="291">
        <v>60</v>
      </c>
      <c r="H4269" s="292">
        <v>0</v>
      </c>
      <c r="I4269" s="293" t="s">
        <v>4755</v>
      </c>
      <c r="J4269" s="293" t="s">
        <v>4756</v>
      </c>
      <c r="K4269" s="293" t="s">
        <v>4737</v>
      </c>
      <c r="L4269" s="293" t="s">
        <v>4738</v>
      </c>
      <c r="M4269" s="293" t="s">
        <v>4757</v>
      </c>
      <c r="N4269" s="293"/>
      <c r="O4269" s="293" t="s">
        <v>18828</v>
      </c>
      <c r="P4269" s="293" t="s">
        <v>14136</v>
      </c>
      <c r="Q4269" s="293" t="s">
        <v>4741</v>
      </c>
    </row>
    <row r="4270" spans="1:17" x14ac:dyDescent="0.25">
      <c r="A4270" s="293" t="s">
        <v>17287</v>
      </c>
      <c r="B4270" s="293" t="s">
        <v>14370</v>
      </c>
      <c r="C4270" s="293" t="s">
        <v>17288</v>
      </c>
      <c r="D4270" s="293"/>
      <c r="E4270" s="293" t="s">
        <v>14138</v>
      </c>
      <c r="F4270" s="293" t="s">
        <v>4750</v>
      </c>
      <c r="G4270" s="291">
        <v>60</v>
      </c>
      <c r="H4270" s="292">
        <v>0</v>
      </c>
      <c r="I4270" s="293" t="s">
        <v>4755</v>
      </c>
      <c r="J4270" s="293" t="s">
        <v>4756</v>
      </c>
      <c r="K4270" s="293" t="s">
        <v>4737</v>
      </c>
      <c r="L4270" s="293" t="s">
        <v>4738</v>
      </c>
      <c r="M4270" s="293" t="s">
        <v>4934</v>
      </c>
      <c r="N4270" s="293" t="s">
        <v>9739</v>
      </c>
      <c r="O4270" s="293" t="s">
        <v>18828</v>
      </c>
      <c r="P4270" s="293" t="s">
        <v>14136</v>
      </c>
      <c r="Q4270" s="293" t="s">
        <v>4741</v>
      </c>
    </row>
    <row r="4271" spans="1:17" x14ac:dyDescent="0.25">
      <c r="A4271" s="293" t="s">
        <v>17289</v>
      </c>
      <c r="B4271" s="293" t="s">
        <v>14370</v>
      </c>
      <c r="C4271" s="293" t="s">
        <v>17290</v>
      </c>
      <c r="D4271" s="293"/>
      <c r="E4271" s="293" t="s">
        <v>14138</v>
      </c>
      <c r="F4271" s="293" t="s">
        <v>4750</v>
      </c>
      <c r="G4271" s="291">
        <v>60</v>
      </c>
      <c r="H4271" s="292">
        <v>0</v>
      </c>
      <c r="I4271" s="293" t="s">
        <v>4746</v>
      </c>
      <c r="J4271" s="293" t="s">
        <v>4747</v>
      </c>
      <c r="K4271" s="293" t="s">
        <v>4737</v>
      </c>
      <c r="L4271" s="293" t="s">
        <v>4738</v>
      </c>
      <c r="M4271" s="293" t="s">
        <v>4748</v>
      </c>
      <c r="N4271" s="293" t="s">
        <v>5514</v>
      </c>
      <c r="O4271" s="293" t="s">
        <v>18828</v>
      </c>
      <c r="P4271" s="293" t="s">
        <v>14136</v>
      </c>
      <c r="Q4271" s="293" t="s">
        <v>4741</v>
      </c>
    </row>
    <row r="4272" spans="1:17" x14ac:dyDescent="0.25">
      <c r="A4272" s="293" t="s">
        <v>17291</v>
      </c>
      <c r="B4272" s="293" t="s">
        <v>14370</v>
      </c>
      <c r="C4272" s="293" t="s">
        <v>17292</v>
      </c>
      <c r="D4272" s="293"/>
      <c r="E4272" s="293" t="s">
        <v>14138</v>
      </c>
      <c r="F4272" s="293" t="s">
        <v>4750</v>
      </c>
      <c r="G4272" s="291">
        <v>60</v>
      </c>
      <c r="H4272" s="292">
        <v>0</v>
      </c>
      <c r="I4272" s="293" t="s">
        <v>4788</v>
      </c>
      <c r="J4272" s="293" t="s">
        <v>4789</v>
      </c>
      <c r="K4272" s="293" t="s">
        <v>4737</v>
      </c>
      <c r="L4272" s="293" t="s">
        <v>4738</v>
      </c>
      <c r="M4272" s="293" t="s">
        <v>4945</v>
      </c>
      <c r="N4272" s="293"/>
      <c r="O4272" s="293" t="s">
        <v>18828</v>
      </c>
      <c r="P4272" s="293" t="s">
        <v>14136</v>
      </c>
      <c r="Q4272" s="293" t="s">
        <v>4741</v>
      </c>
    </row>
    <row r="4273" spans="1:17" x14ac:dyDescent="0.25">
      <c r="A4273" s="293" t="s">
        <v>17293</v>
      </c>
      <c r="B4273" s="293" t="s">
        <v>17294</v>
      </c>
      <c r="C4273" s="293" t="s">
        <v>17295</v>
      </c>
      <c r="D4273" s="293"/>
      <c r="E4273" s="293" t="s">
        <v>14368</v>
      </c>
      <c r="F4273" s="293"/>
      <c r="G4273" s="291">
        <v>60</v>
      </c>
      <c r="H4273" s="292">
        <v>0</v>
      </c>
      <c r="I4273" s="293" t="s">
        <v>4783</v>
      </c>
      <c r="J4273" s="293" t="s">
        <v>4784</v>
      </c>
      <c r="K4273" s="293" t="s">
        <v>4737</v>
      </c>
      <c r="L4273" s="293" t="s">
        <v>5047</v>
      </c>
      <c r="M4273" s="293" t="s">
        <v>4806</v>
      </c>
      <c r="N4273" s="293"/>
      <c r="O4273" s="293" t="s">
        <v>18828</v>
      </c>
      <c r="P4273" s="293" t="s">
        <v>14136</v>
      </c>
      <c r="Q4273" s="293" t="s">
        <v>4741</v>
      </c>
    </row>
    <row r="4274" spans="1:17" x14ac:dyDescent="0.25">
      <c r="A4274" s="293" t="s">
        <v>17296</v>
      </c>
      <c r="B4274" s="293" t="s">
        <v>14370</v>
      </c>
      <c r="C4274" s="293" t="s">
        <v>17297</v>
      </c>
      <c r="D4274" s="293"/>
      <c r="E4274" s="293" t="s">
        <v>14138</v>
      </c>
      <c r="F4274" s="293" t="s">
        <v>4750</v>
      </c>
      <c r="G4274" s="291">
        <v>60</v>
      </c>
      <c r="H4274" s="292">
        <v>0</v>
      </c>
      <c r="I4274" s="293" t="s">
        <v>4788</v>
      </c>
      <c r="J4274" s="293" t="s">
        <v>4789</v>
      </c>
      <c r="K4274" s="293" t="s">
        <v>4737</v>
      </c>
      <c r="L4274" s="293" t="s">
        <v>4738</v>
      </c>
      <c r="M4274" s="293" t="s">
        <v>4945</v>
      </c>
      <c r="N4274" s="293"/>
      <c r="O4274" s="293" t="s">
        <v>18828</v>
      </c>
      <c r="P4274" s="293" t="s">
        <v>14136</v>
      </c>
      <c r="Q4274" s="293" t="s">
        <v>4741</v>
      </c>
    </row>
    <row r="4275" spans="1:17" x14ac:dyDescent="0.25">
      <c r="A4275" s="293" t="s">
        <v>17298</v>
      </c>
      <c r="B4275" s="293" t="s">
        <v>14376</v>
      </c>
      <c r="C4275" s="293" t="s">
        <v>17299</v>
      </c>
      <c r="D4275" s="293" t="s">
        <v>4750</v>
      </c>
      <c r="E4275" s="293" t="s">
        <v>14158</v>
      </c>
      <c r="F4275" s="293"/>
      <c r="G4275" s="291">
        <v>60</v>
      </c>
      <c r="H4275" s="292">
        <v>0</v>
      </c>
      <c r="I4275" s="293" t="s">
        <v>4838</v>
      </c>
      <c r="J4275" s="293" t="s">
        <v>4839</v>
      </c>
      <c r="K4275" s="293" t="s">
        <v>4737</v>
      </c>
      <c r="L4275" s="293" t="s">
        <v>4840</v>
      </c>
      <c r="M4275" s="293" t="s">
        <v>4909</v>
      </c>
      <c r="N4275" s="293"/>
      <c r="O4275" s="293" t="s">
        <v>18828</v>
      </c>
      <c r="P4275" s="293" t="s">
        <v>14136</v>
      </c>
      <c r="Q4275" s="293" t="s">
        <v>8502</v>
      </c>
    </row>
    <row r="4276" spans="1:17" x14ac:dyDescent="0.25">
      <c r="A4276" s="293" t="s">
        <v>17300</v>
      </c>
      <c r="B4276" s="293" t="s">
        <v>14376</v>
      </c>
      <c r="C4276" s="293" t="s">
        <v>17301</v>
      </c>
      <c r="D4276" s="293" t="s">
        <v>4750</v>
      </c>
      <c r="E4276" s="293" t="s">
        <v>14158</v>
      </c>
      <c r="F4276" s="293"/>
      <c r="G4276" s="291">
        <v>60</v>
      </c>
      <c r="H4276" s="292">
        <v>0</v>
      </c>
      <c r="I4276" s="293" t="s">
        <v>9482</v>
      </c>
      <c r="J4276" s="293" t="s">
        <v>9483</v>
      </c>
      <c r="K4276" s="293" t="s">
        <v>4737</v>
      </c>
      <c r="L4276" s="293" t="s">
        <v>4840</v>
      </c>
      <c r="M4276" s="293" t="s">
        <v>5220</v>
      </c>
      <c r="N4276" s="293"/>
      <c r="O4276" s="293" t="s">
        <v>18828</v>
      </c>
      <c r="P4276" s="293" t="s">
        <v>14136</v>
      </c>
      <c r="Q4276" s="293" t="s">
        <v>8502</v>
      </c>
    </row>
    <row r="4277" spans="1:17" x14ac:dyDescent="0.25">
      <c r="A4277" s="293" t="s">
        <v>17302</v>
      </c>
      <c r="B4277" s="293" t="s">
        <v>14376</v>
      </c>
      <c r="C4277" s="293" t="s">
        <v>17303</v>
      </c>
      <c r="D4277" s="293" t="s">
        <v>4750</v>
      </c>
      <c r="E4277" s="293" t="s">
        <v>14158</v>
      </c>
      <c r="F4277" s="293"/>
      <c r="G4277" s="291">
        <v>60</v>
      </c>
      <c r="H4277" s="292">
        <v>0</v>
      </c>
      <c r="I4277" s="293" t="s">
        <v>4838</v>
      </c>
      <c r="J4277" s="293" t="s">
        <v>4839</v>
      </c>
      <c r="K4277" s="293" t="s">
        <v>4737</v>
      </c>
      <c r="L4277" s="293" t="s">
        <v>4840</v>
      </c>
      <c r="M4277" s="293" t="s">
        <v>5291</v>
      </c>
      <c r="N4277" s="293"/>
      <c r="O4277" s="293" t="s">
        <v>18828</v>
      </c>
      <c r="P4277" s="293" t="s">
        <v>14136</v>
      </c>
      <c r="Q4277" s="293" t="s">
        <v>8502</v>
      </c>
    </row>
    <row r="4278" spans="1:17" x14ac:dyDescent="0.25">
      <c r="A4278" s="293" t="s">
        <v>17304</v>
      </c>
      <c r="B4278" s="293" t="s">
        <v>14376</v>
      </c>
      <c r="C4278" s="293" t="s">
        <v>17305</v>
      </c>
      <c r="D4278" s="293" t="s">
        <v>4750</v>
      </c>
      <c r="E4278" s="293" t="s">
        <v>15150</v>
      </c>
      <c r="F4278" s="293"/>
      <c r="G4278" s="291">
        <v>60</v>
      </c>
      <c r="H4278" s="292">
        <v>0</v>
      </c>
      <c r="I4278" s="293" t="s">
        <v>4838</v>
      </c>
      <c r="J4278" s="293" t="s">
        <v>4839</v>
      </c>
      <c r="K4278" s="293" t="s">
        <v>4737</v>
      </c>
      <c r="L4278" s="293" t="s">
        <v>4840</v>
      </c>
      <c r="M4278" s="293" t="s">
        <v>10975</v>
      </c>
      <c r="N4278" s="293"/>
      <c r="O4278" s="293" t="s">
        <v>18828</v>
      </c>
      <c r="P4278" s="293" t="s">
        <v>14136</v>
      </c>
      <c r="Q4278" s="293" t="s">
        <v>8502</v>
      </c>
    </row>
    <row r="4279" spans="1:17" x14ac:dyDescent="0.25">
      <c r="A4279" s="293" t="s">
        <v>17306</v>
      </c>
      <c r="B4279" s="293" t="s">
        <v>14376</v>
      </c>
      <c r="C4279" s="293" t="s">
        <v>17307</v>
      </c>
      <c r="D4279" s="293" t="s">
        <v>4750</v>
      </c>
      <c r="E4279" s="293" t="s">
        <v>14158</v>
      </c>
      <c r="F4279" s="293"/>
      <c r="G4279" s="291">
        <v>60</v>
      </c>
      <c r="H4279" s="292">
        <v>0</v>
      </c>
      <c r="I4279" s="293" t="s">
        <v>4850</v>
      </c>
      <c r="J4279" s="293" t="s">
        <v>4851</v>
      </c>
      <c r="K4279" s="293" t="s">
        <v>4737</v>
      </c>
      <c r="L4279" s="293" t="s">
        <v>4840</v>
      </c>
      <c r="M4279" s="293" t="s">
        <v>5210</v>
      </c>
      <c r="N4279" s="293"/>
      <c r="O4279" s="293" t="s">
        <v>18828</v>
      </c>
      <c r="P4279" s="293" t="s">
        <v>14136</v>
      </c>
      <c r="Q4279" s="293" t="s">
        <v>8502</v>
      </c>
    </row>
    <row r="4280" spans="1:17" x14ac:dyDescent="0.25">
      <c r="A4280" s="293" t="s">
        <v>17308</v>
      </c>
      <c r="B4280" s="293" t="s">
        <v>14376</v>
      </c>
      <c r="C4280" s="293" t="s">
        <v>17309</v>
      </c>
      <c r="D4280" s="293" t="s">
        <v>4750</v>
      </c>
      <c r="E4280" s="293" t="s">
        <v>14158</v>
      </c>
      <c r="F4280" s="293"/>
      <c r="G4280" s="291">
        <v>60</v>
      </c>
      <c r="H4280" s="292">
        <v>0</v>
      </c>
      <c r="I4280" s="293" t="s">
        <v>4838</v>
      </c>
      <c r="J4280" s="293" t="s">
        <v>4839</v>
      </c>
      <c r="K4280" s="293" t="s">
        <v>4737</v>
      </c>
      <c r="L4280" s="293" t="s">
        <v>4840</v>
      </c>
      <c r="M4280" s="293" t="s">
        <v>5291</v>
      </c>
      <c r="N4280" s="293"/>
      <c r="O4280" s="293" t="s">
        <v>18828</v>
      </c>
      <c r="P4280" s="293" t="s">
        <v>14136</v>
      </c>
      <c r="Q4280" s="293" t="s">
        <v>8502</v>
      </c>
    </row>
    <row r="4281" spans="1:17" x14ac:dyDescent="0.25">
      <c r="A4281" s="293" t="s">
        <v>17310</v>
      </c>
      <c r="B4281" s="293" t="s">
        <v>14396</v>
      </c>
      <c r="C4281" s="293" t="s">
        <v>17311</v>
      </c>
      <c r="D4281" s="293"/>
      <c r="E4281" s="293" t="s">
        <v>14138</v>
      </c>
      <c r="F4281" s="293" t="s">
        <v>4750</v>
      </c>
      <c r="G4281" s="291">
        <v>60</v>
      </c>
      <c r="H4281" s="292">
        <v>0</v>
      </c>
      <c r="I4281" s="293" t="s">
        <v>4816</v>
      </c>
      <c r="J4281" s="293" t="s">
        <v>4817</v>
      </c>
      <c r="K4281" s="293" t="s">
        <v>4737</v>
      </c>
      <c r="L4281" s="293" t="s">
        <v>4738</v>
      </c>
      <c r="M4281" s="293" t="s">
        <v>4739</v>
      </c>
      <c r="N4281" s="293"/>
      <c r="O4281" s="293" t="s">
        <v>18828</v>
      </c>
      <c r="P4281" s="293" t="s">
        <v>14136</v>
      </c>
      <c r="Q4281" s="293" t="s">
        <v>4741</v>
      </c>
    </row>
    <row r="4282" spans="1:17" x14ac:dyDescent="0.25">
      <c r="A4282" s="293" t="s">
        <v>17312</v>
      </c>
      <c r="B4282" s="293" t="s">
        <v>14370</v>
      </c>
      <c r="C4282" s="293" t="s">
        <v>17313</v>
      </c>
      <c r="D4282" s="293"/>
      <c r="E4282" s="293" t="s">
        <v>14138</v>
      </c>
      <c r="F4282" s="293" t="s">
        <v>4750</v>
      </c>
      <c r="G4282" s="291">
        <v>60</v>
      </c>
      <c r="H4282" s="292">
        <v>0</v>
      </c>
      <c r="I4282" s="293" t="s">
        <v>4746</v>
      </c>
      <c r="J4282" s="293" t="s">
        <v>4747</v>
      </c>
      <c r="K4282" s="293" t="s">
        <v>4737</v>
      </c>
      <c r="L4282" s="293" t="s">
        <v>4738</v>
      </c>
      <c r="M4282" s="293" t="s">
        <v>4748</v>
      </c>
      <c r="N4282" s="293" t="s">
        <v>5514</v>
      </c>
      <c r="O4282" s="293" t="s">
        <v>18828</v>
      </c>
      <c r="P4282" s="293" t="s">
        <v>14136</v>
      </c>
      <c r="Q4282" s="293" t="s">
        <v>4741</v>
      </c>
    </row>
    <row r="4283" spans="1:17" x14ac:dyDescent="0.25">
      <c r="A4283" s="293" t="s">
        <v>17314</v>
      </c>
      <c r="B4283" s="293" t="s">
        <v>14370</v>
      </c>
      <c r="C4283" s="293" t="s">
        <v>17315</v>
      </c>
      <c r="D4283" s="293"/>
      <c r="E4283" s="293" t="s">
        <v>14138</v>
      </c>
      <c r="F4283" s="293" t="s">
        <v>4750</v>
      </c>
      <c r="G4283" s="291">
        <v>60</v>
      </c>
      <c r="H4283" s="292">
        <v>0</v>
      </c>
      <c r="I4283" s="293" t="s">
        <v>4755</v>
      </c>
      <c r="J4283" s="293" t="s">
        <v>4756</v>
      </c>
      <c r="K4283" s="293" t="s">
        <v>4737</v>
      </c>
      <c r="L4283" s="293" t="s">
        <v>4738</v>
      </c>
      <c r="M4283" s="293" t="s">
        <v>4767</v>
      </c>
      <c r="N4283" s="293"/>
      <c r="O4283" s="293" t="s">
        <v>18828</v>
      </c>
      <c r="P4283" s="293" t="s">
        <v>14136</v>
      </c>
      <c r="Q4283" s="293" t="s">
        <v>4741</v>
      </c>
    </row>
    <row r="4284" spans="1:17" x14ac:dyDescent="0.25">
      <c r="A4284" s="293" t="s">
        <v>17316</v>
      </c>
      <c r="B4284" s="293" t="s">
        <v>14376</v>
      </c>
      <c r="C4284" s="293" t="s">
        <v>17317</v>
      </c>
      <c r="D4284" s="293" t="s">
        <v>4750</v>
      </c>
      <c r="E4284" s="293" t="s">
        <v>14158</v>
      </c>
      <c r="F4284" s="293"/>
      <c r="G4284" s="291">
        <v>60</v>
      </c>
      <c r="H4284" s="292">
        <v>0</v>
      </c>
      <c r="I4284" s="293" t="s">
        <v>9482</v>
      </c>
      <c r="J4284" s="293" t="s">
        <v>9483</v>
      </c>
      <c r="K4284" s="293" t="s">
        <v>4737</v>
      </c>
      <c r="L4284" s="293" t="s">
        <v>4840</v>
      </c>
      <c r="M4284" s="293" t="s">
        <v>15517</v>
      </c>
      <c r="N4284" s="293"/>
      <c r="O4284" s="293" t="s">
        <v>18828</v>
      </c>
      <c r="P4284" s="293" t="s">
        <v>14136</v>
      </c>
      <c r="Q4284" s="293" t="s">
        <v>8502</v>
      </c>
    </row>
    <row r="4285" spans="1:17" x14ac:dyDescent="0.25">
      <c r="A4285" s="293" t="s">
        <v>17318</v>
      </c>
      <c r="B4285" s="293" t="s">
        <v>14930</v>
      </c>
      <c r="C4285" s="293" t="s">
        <v>17319</v>
      </c>
      <c r="D4285" s="293"/>
      <c r="E4285" s="293" t="s">
        <v>14138</v>
      </c>
      <c r="F4285" s="293" t="s">
        <v>4750</v>
      </c>
      <c r="G4285" s="291">
        <v>60</v>
      </c>
      <c r="H4285" s="292">
        <v>0</v>
      </c>
      <c r="I4285" s="293" t="s">
        <v>4746</v>
      </c>
      <c r="J4285" s="293" t="s">
        <v>4747</v>
      </c>
      <c r="K4285" s="293" t="s">
        <v>4737</v>
      </c>
      <c r="L4285" s="293" t="s">
        <v>4738</v>
      </c>
      <c r="M4285" s="293" t="s">
        <v>6404</v>
      </c>
      <c r="N4285" s="293"/>
      <c r="O4285" s="293" t="s">
        <v>18828</v>
      </c>
      <c r="P4285" s="293" t="s">
        <v>14136</v>
      </c>
      <c r="Q4285" s="293" t="s">
        <v>4741</v>
      </c>
    </row>
    <row r="4286" spans="1:17" x14ac:dyDescent="0.25">
      <c r="A4286" s="293" t="s">
        <v>17320</v>
      </c>
      <c r="B4286" s="293" t="s">
        <v>14376</v>
      </c>
      <c r="C4286" s="293" t="s">
        <v>17321</v>
      </c>
      <c r="D4286" s="293" t="s">
        <v>4750</v>
      </c>
      <c r="E4286" s="293" t="s">
        <v>14158</v>
      </c>
      <c r="F4286" s="293"/>
      <c r="G4286" s="291">
        <v>60</v>
      </c>
      <c r="H4286" s="292">
        <v>0</v>
      </c>
      <c r="I4286" s="293" t="s">
        <v>4850</v>
      </c>
      <c r="J4286" s="293" t="s">
        <v>4851</v>
      </c>
      <c r="K4286" s="293" t="s">
        <v>4737</v>
      </c>
      <c r="L4286" s="293" t="s">
        <v>4840</v>
      </c>
      <c r="M4286" s="293" t="s">
        <v>5202</v>
      </c>
      <c r="N4286" s="293"/>
      <c r="O4286" s="293" t="s">
        <v>18828</v>
      </c>
      <c r="P4286" s="293" t="s">
        <v>14136</v>
      </c>
      <c r="Q4286" s="293" t="s">
        <v>8502</v>
      </c>
    </row>
    <row r="4287" spans="1:17" x14ac:dyDescent="0.25">
      <c r="A4287" s="293" t="s">
        <v>17322</v>
      </c>
      <c r="B4287" s="293" t="s">
        <v>14370</v>
      </c>
      <c r="C4287" s="293" t="s">
        <v>17323</v>
      </c>
      <c r="D4287" s="293"/>
      <c r="E4287" s="293" t="s">
        <v>14138</v>
      </c>
      <c r="F4287" s="293" t="s">
        <v>4750</v>
      </c>
      <c r="G4287" s="291">
        <v>60</v>
      </c>
      <c r="H4287" s="292">
        <v>0</v>
      </c>
      <c r="I4287" s="293" t="s">
        <v>4816</v>
      </c>
      <c r="J4287" s="293" t="s">
        <v>4817</v>
      </c>
      <c r="K4287" s="293" t="s">
        <v>4737</v>
      </c>
      <c r="L4287" s="293" t="s">
        <v>4738</v>
      </c>
      <c r="M4287" s="293" t="s">
        <v>5095</v>
      </c>
      <c r="N4287" s="293"/>
      <c r="O4287" s="293" t="s">
        <v>18828</v>
      </c>
      <c r="P4287" s="293" t="s">
        <v>14136</v>
      </c>
      <c r="Q4287" s="293" t="s">
        <v>4741</v>
      </c>
    </row>
    <row r="4288" spans="1:17" x14ac:dyDescent="0.25">
      <c r="A4288" s="293" t="s">
        <v>17324</v>
      </c>
      <c r="B4288" s="293" t="s">
        <v>14370</v>
      </c>
      <c r="C4288" s="293" t="s">
        <v>17325</v>
      </c>
      <c r="D4288" s="293"/>
      <c r="E4288" s="293" t="s">
        <v>14138</v>
      </c>
      <c r="F4288" s="293" t="s">
        <v>4750</v>
      </c>
      <c r="G4288" s="291">
        <v>60</v>
      </c>
      <c r="H4288" s="292">
        <v>0</v>
      </c>
      <c r="I4288" s="293" t="s">
        <v>4816</v>
      </c>
      <c r="J4288" s="293" t="s">
        <v>4817</v>
      </c>
      <c r="K4288" s="293" t="s">
        <v>4737</v>
      </c>
      <c r="L4288" s="293" t="s">
        <v>4738</v>
      </c>
      <c r="M4288" s="293" t="s">
        <v>4818</v>
      </c>
      <c r="N4288" s="293"/>
      <c r="O4288" s="293" t="s">
        <v>18828</v>
      </c>
      <c r="P4288" s="293" t="s">
        <v>14136</v>
      </c>
      <c r="Q4288" s="293" t="s">
        <v>4741</v>
      </c>
    </row>
    <row r="4289" spans="1:17" x14ac:dyDescent="0.25">
      <c r="A4289" s="293" t="s">
        <v>17326</v>
      </c>
      <c r="B4289" s="293" t="s">
        <v>14930</v>
      </c>
      <c r="C4289" s="293" t="s">
        <v>17327</v>
      </c>
      <c r="D4289" s="293"/>
      <c r="E4289" s="293" t="s">
        <v>14138</v>
      </c>
      <c r="F4289" s="293" t="s">
        <v>4750</v>
      </c>
      <c r="G4289" s="291">
        <v>60</v>
      </c>
      <c r="H4289" s="292">
        <v>0</v>
      </c>
      <c r="I4289" s="293" t="s">
        <v>4746</v>
      </c>
      <c r="J4289" s="293" t="s">
        <v>4747</v>
      </c>
      <c r="K4289" s="293" t="s">
        <v>4737</v>
      </c>
      <c r="L4289" s="293" t="s">
        <v>4738</v>
      </c>
      <c r="M4289" s="293" t="s">
        <v>6404</v>
      </c>
      <c r="N4289" s="293"/>
      <c r="O4289" s="293" t="s">
        <v>18828</v>
      </c>
      <c r="P4289" s="293" t="s">
        <v>14136</v>
      </c>
      <c r="Q4289" s="293" t="s">
        <v>4741</v>
      </c>
    </row>
    <row r="4290" spans="1:17" x14ac:dyDescent="0.25">
      <c r="A4290" s="293" t="s">
        <v>17328</v>
      </c>
      <c r="B4290" s="293" t="s">
        <v>14370</v>
      </c>
      <c r="C4290" s="293" t="s">
        <v>17329</v>
      </c>
      <c r="D4290" s="293"/>
      <c r="E4290" s="293" t="s">
        <v>14138</v>
      </c>
      <c r="F4290" s="293" t="s">
        <v>4750</v>
      </c>
      <c r="G4290" s="291">
        <v>60</v>
      </c>
      <c r="H4290" s="292">
        <v>0</v>
      </c>
      <c r="I4290" s="293" t="s">
        <v>4816</v>
      </c>
      <c r="J4290" s="293" t="s">
        <v>4817</v>
      </c>
      <c r="K4290" s="293" t="s">
        <v>4737</v>
      </c>
      <c r="L4290" s="293" t="s">
        <v>4738</v>
      </c>
      <c r="M4290" s="293" t="s">
        <v>4818</v>
      </c>
      <c r="N4290" s="293"/>
      <c r="O4290" s="293" t="s">
        <v>18828</v>
      </c>
      <c r="P4290" s="293" t="s">
        <v>14136</v>
      </c>
      <c r="Q4290" s="293" t="s">
        <v>4741</v>
      </c>
    </row>
    <row r="4291" spans="1:17" x14ac:dyDescent="0.25">
      <c r="A4291" s="293" t="s">
        <v>17330</v>
      </c>
      <c r="B4291" s="293" t="s">
        <v>14370</v>
      </c>
      <c r="C4291" s="293" t="s">
        <v>17331</v>
      </c>
      <c r="D4291" s="293"/>
      <c r="E4291" s="293" t="s">
        <v>14138</v>
      </c>
      <c r="F4291" s="293" t="s">
        <v>4750</v>
      </c>
      <c r="G4291" s="291">
        <v>60</v>
      </c>
      <c r="H4291" s="292">
        <v>0</v>
      </c>
      <c r="I4291" s="293" t="s">
        <v>4755</v>
      </c>
      <c r="J4291" s="293" t="s">
        <v>4756</v>
      </c>
      <c r="K4291" s="293" t="s">
        <v>4737</v>
      </c>
      <c r="L4291" s="293" t="s">
        <v>4738</v>
      </c>
      <c r="M4291" s="293" t="s">
        <v>4916</v>
      </c>
      <c r="N4291" s="293" t="s">
        <v>4917</v>
      </c>
      <c r="O4291" s="293" t="s">
        <v>18828</v>
      </c>
      <c r="P4291" s="293" t="s">
        <v>14136</v>
      </c>
      <c r="Q4291" s="293" t="s">
        <v>4741</v>
      </c>
    </row>
    <row r="4292" spans="1:17" x14ac:dyDescent="0.25">
      <c r="A4292" s="293" t="s">
        <v>17332</v>
      </c>
      <c r="B4292" s="293" t="s">
        <v>14376</v>
      </c>
      <c r="C4292" s="293" t="s">
        <v>17333</v>
      </c>
      <c r="D4292" s="293" t="s">
        <v>4750</v>
      </c>
      <c r="E4292" s="293" t="s">
        <v>14158</v>
      </c>
      <c r="F4292" s="293"/>
      <c r="G4292" s="291">
        <v>60</v>
      </c>
      <c r="H4292" s="292">
        <v>0</v>
      </c>
      <c r="I4292" s="293" t="s">
        <v>9482</v>
      </c>
      <c r="J4292" s="293" t="s">
        <v>9483</v>
      </c>
      <c r="K4292" s="293" t="s">
        <v>4737</v>
      </c>
      <c r="L4292" s="293" t="s">
        <v>4840</v>
      </c>
      <c r="M4292" s="293" t="s">
        <v>13754</v>
      </c>
      <c r="N4292" s="293"/>
      <c r="O4292" s="293" t="s">
        <v>18828</v>
      </c>
      <c r="P4292" s="293" t="s">
        <v>14136</v>
      </c>
      <c r="Q4292" s="293" t="s">
        <v>8502</v>
      </c>
    </row>
    <row r="4293" spans="1:17" x14ac:dyDescent="0.25">
      <c r="A4293" s="293" t="s">
        <v>17334</v>
      </c>
      <c r="B4293" s="293" t="s">
        <v>14376</v>
      </c>
      <c r="C4293" s="293" t="s">
        <v>17335</v>
      </c>
      <c r="D4293" s="293" t="s">
        <v>4750</v>
      </c>
      <c r="E4293" s="293" t="s">
        <v>14158</v>
      </c>
      <c r="F4293" s="293"/>
      <c r="G4293" s="291">
        <v>60</v>
      </c>
      <c r="H4293" s="292">
        <v>0</v>
      </c>
      <c r="I4293" s="293" t="s">
        <v>4850</v>
      </c>
      <c r="J4293" s="293" t="s">
        <v>4851</v>
      </c>
      <c r="K4293" s="293" t="s">
        <v>4737</v>
      </c>
      <c r="L4293" s="293" t="s">
        <v>4840</v>
      </c>
      <c r="M4293" s="293" t="s">
        <v>5210</v>
      </c>
      <c r="N4293" s="293"/>
      <c r="O4293" s="293" t="s">
        <v>18828</v>
      </c>
      <c r="P4293" s="293" t="s">
        <v>14136</v>
      </c>
      <c r="Q4293" s="293" t="s">
        <v>8502</v>
      </c>
    </row>
    <row r="4294" spans="1:17" x14ac:dyDescent="0.25">
      <c r="A4294" s="293" t="s">
        <v>17336</v>
      </c>
      <c r="B4294" s="293" t="s">
        <v>14376</v>
      </c>
      <c r="C4294" s="293" t="s">
        <v>17337</v>
      </c>
      <c r="D4294" s="293" t="s">
        <v>4750</v>
      </c>
      <c r="E4294" s="293" t="s">
        <v>14158</v>
      </c>
      <c r="F4294" s="293"/>
      <c r="G4294" s="291">
        <v>60</v>
      </c>
      <c r="H4294" s="292">
        <v>0</v>
      </c>
      <c r="I4294" s="293" t="s">
        <v>4850</v>
      </c>
      <c r="J4294" s="293" t="s">
        <v>4851</v>
      </c>
      <c r="K4294" s="293" t="s">
        <v>4737</v>
      </c>
      <c r="L4294" s="293" t="s">
        <v>4840</v>
      </c>
      <c r="M4294" s="293" t="s">
        <v>5202</v>
      </c>
      <c r="N4294" s="293"/>
      <c r="O4294" s="293" t="s">
        <v>18828</v>
      </c>
      <c r="P4294" s="293" t="s">
        <v>14136</v>
      </c>
      <c r="Q4294" s="293" t="s">
        <v>8502</v>
      </c>
    </row>
    <row r="4295" spans="1:17" x14ac:dyDescent="0.25">
      <c r="A4295" s="293" t="s">
        <v>17338</v>
      </c>
      <c r="B4295" s="293" t="s">
        <v>14376</v>
      </c>
      <c r="C4295" s="293" t="s">
        <v>17339</v>
      </c>
      <c r="D4295" s="293" t="s">
        <v>4750</v>
      </c>
      <c r="E4295" s="293" t="s">
        <v>14158</v>
      </c>
      <c r="F4295" s="293"/>
      <c r="G4295" s="291">
        <v>60</v>
      </c>
      <c r="H4295" s="292">
        <v>0</v>
      </c>
      <c r="I4295" s="293" t="s">
        <v>9482</v>
      </c>
      <c r="J4295" s="293" t="s">
        <v>9483</v>
      </c>
      <c r="K4295" s="293" t="s">
        <v>4737</v>
      </c>
      <c r="L4295" s="293" t="s">
        <v>4840</v>
      </c>
      <c r="M4295" s="293" t="s">
        <v>15517</v>
      </c>
      <c r="N4295" s="293"/>
      <c r="O4295" s="293" t="s">
        <v>18828</v>
      </c>
      <c r="P4295" s="293" t="s">
        <v>14136</v>
      </c>
      <c r="Q4295" s="293" t="s">
        <v>8502</v>
      </c>
    </row>
    <row r="4296" spans="1:17" x14ac:dyDescent="0.25">
      <c r="A4296" s="293" t="s">
        <v>17340</v>
      </c>
      <c r="B4296" s="293" t="s">
        <v>14376</v>
      </c>
      <c r="C4296" s="293" t="s">
        <v>17341</v>
      </c>
      <c r="D4296" s="293" t="s">
        <v>4750</v>
      </c>
      <c r="E4296" s="293" t="s">
        <v>14158</v>
      </c>
      <c r="F4296" s="293"/>
      <c r="G4296" s="291">
        <v>60</v>
      </c>
      <c r="H4296" s="292">
        <v>0</v>
      </c>
      <c r="I4296" s="293" t="s">
        <v>9482</v>
      </c>
      <c r="J4296" s="293" t="s">
        <v>9483</v>
      </c>
      <c r="K4296" s="293" t="s">
        <v>4737</v>
      </c>
      <c r="L4296" s="293" t="s">
        <v>4840</v>
      </c>
      <c r="M4296" s="293" t="s">
        <v>5344</v>
      </c>
      <c r="N4296" s="293"/>
      <c r="O4296" s="293" t="s">
        <v>18828</v>
      </c>
      <c r="P4296" s="293" t="s">
        <v>14136</v>
      </c>
      <c r="Q4296" s="293" t="s">
        <v>8502</v>
      </c>
    </row>
    <row r="4297" spans="1:17" x14ac:dyDescent="0.25">
      <c r="A4297" s="293" t="s">
        <v>17342</v>
      </c>
      <c r="B4297" s="293" t="s">
        <v>14387</v>
      </c>
      <c r="C4297" s="293" t="s">
        <v>17343</v>
      </c>
      <c r="D4297" s="293" t="s">
        <v>4750</v>
      </c>
      <c r="E4297" s="293" t="s">
        <v>14158</v>
      </c>
      <c r="F4297" s="293"/>
      <c r="G4297" s="291">
        <v>60</v>
      </c>
      <c r="H4297" s="292">
        <v>0</v>
      </c>
      <c r="I4297" s="293" t="s">
        <v>9482</v>
      </c>
      <c r="J4297" s="293" t="s">
        <v>9483</v>
      </c>
      <c r="K4297" s="293" t="s">
        <v>4737</v>
      </c>
      <c r="L4297" s="293" t="s">
        <v>4840</v>
      </c>
      <c r="M4297" s="293" t="s">
        <v>13754</v>
      </c>
      <c r="N4297" s="293"/>
      <c r="O4297" s="293" t="s">
        <v>18828</v>
      </c>
      <c r="P4297" s="293" t="s">
        <v>14136</v>
      </c>
      <c r="Q4297" s="293" t="s">
        <v>8502</v>
      </c>
    </row>
    <row r="4298" spans="1:17" x14ac:dyDescent="0.25">
      <c r="A4298" s="293" t="s">
        <v>17344</v>
      </c>
      <c r="B4298" s="293" t="s">
        <v>14370</v>
      </c>
      <c r="C4298" s="293" t="s">
        <v>17345</v>
      </c>
      <c r="D4298" s="293"/>
      <c r="E4298" s="293" t="s">
        <v>14138</v>
      </c>
      <c r="F4298" s="293" t="s">
        <v>4750</v>
      </c>
      <c r="G4298" s="291">
        <v>60</v>
      </c>
      <c r="H4298" s="292">
        <v>0</v>
      </c>
      <c r="I4298" s="293" t="s">
        <v>4816</v>
      </c>
      <c r="J4298" s="293" t="s">
        <v>4817</v>
      </c>
      <c r="K4298" s="293" t="s">
        <v>4737</v>
      </c>
      <c r="L4298" s="293" t="s">
        <v>4738</v>
      </c>
      <c r="M4298" s="293" t="s">
        <v>4818</v>
      </c>
      <c r="N4298" s="293"/>
      <c r="O4298" s="293" t="s">
        <v>18828</v>
      </c>
      <c r="P4298" s="293" t="s">
        <v>14136</v>
      </c>
      <c r="Q4298" s="293" t="s">
        <v>4741</v>
      </c>
    </row>
    <row r="4299" spans="1:17" x14ac:dyDescent="0.25">
      <c r="A4299" s="293" t="s">
        <v>17346</v>
      </c>
      <c r="B4299" s="293" t="s">
        <v>14930</v>
      </c>
      <c r="C4299" s="293" t="s">
        <v>17347</v>
      </c>
      <c r="D4299" s="293"/>
      <c r="E4299" s="293" t="s">
        <v>14138</v>
      </c>
      <c r="F4299" s="293" t="s">
        <v>4750</v>
      </c>
      <c r="G4299" s="291">
        <v>60</v>
      </c>
      <c r="H4299" s="292">
        <v>0</v>
      </c>
      <c r="I4299" s="293" t="s">
        <v>4939</v>
      </c>
      <c r="J4299" s="293" t="s">
        <v>4940</v>
      </c>
      <c r="K4299" s="293" t="s">
        <v>4737</v>
      </c>
      <c r="L4299" s="293" t="s">
        <v>4738</v>
      </c>
      <c r="M4299" s="293" t="s">
        <v>7601</v>
      </c>
      <c r="N4299" s="293"/>
      <c r="O4299" s="293" t="s">
        <v>18828</v>
      </c>
      <c r="P4299" s="293" t="s">
        <v>14136</v>
      </c>
      <c r="Q4299" s="293" t="s">
        <v>4741</v>
      </c>
    </row>
    <row r="4300" spans="1:17" x14ac:dyDescent="0.25">
      <c r="A4300" s="293" t="s">
        <v>17348</v>
      </c>
      <c r="B4300" s="293" t="s">
        <v>14370</v>
      </c>
      <c r="C4300" s="293" t="s">
        <v>17349</v>
      </c>
      <c r="D4300" s="293"/>
      <c r="E4300" s="293" t="s">
        <v>14138</v>
      </c>
      <c r="F4300" s="293" t="s">
        <v>4750</v>
      </c>
      <c r="G4300" s="291">
        <v>60</v>
      </c>
      <c r="H4300" s="292">
        <v>0</v>
      </c>
      <c r="I4300" s="293" t="s">
        <v>4755</v>
      </c>
      <c r="J4300" s="293" t="s">
        <v>4756</v>
      </c>
      <c r="K4300" s="293" t="s">
        <v>4737</v>
      </c>
      <c r="L4300" s="293" t="s">
        <v>4738</v>
      </c>
      <c r="M4300" s="293" t="s">
        <v>4934</v>
      </c>
      <c r="N4300" s="293" t="s">
        <v>13890</v>
      </c>
      <c r="O4300" s="293" t="s">
        <v>18828</v>
      </c>
      <c r="P4300" s="293" t="s">
        <v>14136</v>
      </c>
      <c r="Q4300" s="293" t="s">
        <v>4741</v>
      </c>
    </row>
    <row r="4301" spans="1:17" x14ac:dyDescent="0.25">
      <c r="A4301" s="293" t="s">
        <v>17350</v>
      </c>
      <c r="B4301" s="293" t="s">
        <v>14376</v>
      </c>
      <c r="C4301" s="293" t="s">
        <v>17351</v>
      </c>
      <c r="D4301" s="293" t="s">
        <v>4750</v>
      </c>
      <c r="E4301" s="293" t="s">
        <v>14158</v>
      </c>
      <c r="F4301" s="293"/>
      <c r="G4301" s="291">
        <v>60</v>
      </c>
      <c r="H4301" s="292">
        <v>0</v>
      </c>
      <c r="I4301" s="293" t="s">
        <v>4850</v>
      </c>
      <c r="J4301" s="293" t="s">
        <v>4851</v>
      </c>
      <c r="K4301" s="293" t="s">
        <v>4737</v>
      </c>
      <c r="L4301" s="293" t="s">
        <v>4840</v>
      </c>
      <c r="M4301" s="293" t="s">
        <v>5210</v>
      </c>
      <c r="N4301" s="293"/>
      <c r="O4301" s="293" t="s">
        <v>18828</v>
      </c>
      <c r="P4301" s="293" t="s">
        <v>14136</v>
      </c>
      <c r="Q4301" s="293" t="s">
        <v>8502</v>
      </c>
    </row>
    <row r="4302" spans="1:17" x14ac:dyDescent="0.25">
      <c r="A4302" s="293" t="s">
        <v>17352</v>
      </c>
      <c r="B4302" s="293" t="s">
        <v>14376</v>
      </c>
      <c r="C4302" s="293" t="s">
        <v>17353</v>
      </c>
      <c r="D4302" s="293" t="s">
        <v>4750</v>
      </c>
      <c r="E4302" s="293" t="s">
        <v>14158</v>
      </c>
      <c r="F4302" s="293"/>
      <c r="G4302" s="291">
        <v>60</v>
      </c>
      <c r="H4302" s="292">
        <v>0</v>
      </c>
      <c r="I4302" s="293" t="s">
        <v>4850</v>
      </c>
      <c r="J4302" s="293" t="s">
        <v>4851</v>
      </c>
      <c r="K4302" s="293" t="s">
        <v>4737</v>
      </c>
      <c r="L4302" s="293" t="s">
        <v>4840</v>
      </c>
      <c r="M4302" s="293" t="s">
        <v>5202</v>
      </c>
      <c r="N4302" s="293"/>
      <c r="O4302" s="293" t="s">
        <v>18828</v>
      </c>
      <c r="P4302" s="293" t="s">
        <v>14136</v>
      </c>
      <c r="Q4302" s="293" t="s">
        <v>8502</v>
      </c>
    </row>
    <row r="4303" spans="1:17" x14ac:dyDescent="0.25">
      <c r="A4303" s="293" t="s">
        <v>17354</v>
      </c>
      <c r="B4303" s="293" t="s">
        <v>14376</v>
      </c>
      <c r="C4303" s="293" t="s">
        <v>17355</v>
      </c>
      <c r="D4303" s="293" t="s">
        <v>4750</v>
      </c>
      <c r="E4303" s="293" t="s">
        <v>14158</v>
      </c>
      <c r="F4303" s="293"/>
      <c r="G4303" s="291">
        <v>60</v>
      </c>
      <c r="H4303" s="292">
        <v>0</v>
      </c>
      <c r="I4303" s="293" t="s">
        <v>4838</v>
      </c>
      <c r="J4303" s="293" t="s">
        <v>4839</v>
      </c>
      <c r="K4303" s="293" t="s">
        <v>4737</v>
      </c>
      <c r="L4303" s="293" t="s">
        <v>4840</v>
      </c>
      <c r="M4303" s="293" t="s">
        <v>5291</v>
      </c>
      <c r="N4303" s="293"/>
      <c r="O4303" s="293" t="s">
        <v>18828</v>
      </c>
      <c r="P4303" s="293" t="s">
        <v>14136</v>
      </c>
      <c r="Q4303" s="293" t="s">
        <v>8502</v>
      </c>
    </row>
    <row r="4304" spans="1:17" x14ac:dyDescent="0.25">
      <c r="A4304" s="293" t="s">
        <v>17356</v>
      </c>
      <c r="B4304" s="293" t="s">
        <v>14376</v>
      </c>
      <c r="C4304" s="293" t="s">
        <v>17357</v>
      </c>
      <c r="D4304" s="293" t="s">
        <v>4750</v>
      </c>
      <c r="E4304" s="293" t="s">
        <v>14158</v>
      </c>
      <c r="F4304" s="293"/>
      <c r="G4304" s="291">
        <v>60</v>
      </c>
      <c r="H4304" s="292">
        <v>0</v>
      </c>
      <c r="I4304" s="293" t="s">
        <v>4850</v>
      </c>
      <c r="J4304" s="293" t="s">
        <v>4851</v>
      </c>
      <c r="K4304" s="293" t="s">
        <v>4737</v>
      </c>
      <c r="L4304" s="293" t="s">
        <v>4840</v>
      </c>
      <c r="M4304" s="293" t="s">
        <v>5210</v>
      </c>
      <c r="N4304" s="293"/>
      <c r="O4304" s="293" t="s">
        <v>18828</v>
      </c>
      <c r="P4304" s="293" t="s">
        <v>14136</v>
      </c>
      <c r="Q4304" s="293" t="s">
        <v>8502</v>
      </c>
    </row>
    <row r="4305" spans="1:17" x14ac:dyDescent="0.25">
      <c r="A4305" s="293" t="s">
        <v>17358</v>
      </c>
      <c r="B4305" s="293" t="s">
        <v>14373</v>
      </c>
      <c r="C4305" s="293" t="s">
        <v>17359</v>
      </c>
      <c r="D4305" s="293" t="s">
        <v>4750</v>
      </c>
      <c r="E4305" s="293" t="s">
        <v>14158</v>
      </c>
      <c r="F4305" s="293"/>
      <c r="G4305" s="291">
        <v>60</v>
      </c>
      <c r="H4305" s="292">
        <v>0</v>
      </c>
      <c r="I4305" s="293" t="s">
        <v>9482</v>
      </c>
      <c r="J4305" s="293" t="s">
        <v>9483</v>
      </c>
      <c r="K4305" s="293" t="s">
        <v>4737</v>
      </c>
      <c r="L4305" s="293" t="s">
        <v>4840</v>
      </c>
      <c r="M4305" s="293" t="s">
        <v>8554</v>
      </c>
      <c r="N4305" s="293"/>
      <c r="O4305" s="293" t="s">
        <v>18828</v>
      </c>
      <c r="P4305" s="293" t="s">
        <v>14136</v>
      </c>
      <c r="Q4305" s="293" t="s">
        <v>8502</v>
      </c>
    </row>
    <row r="4306" spans="1:17" x14ac:dyDescent="0.25">
      <c r="A4306" s="293" t="s">
        <v>17360</v>
      </c>
      <c r="B4306" s="293" t="s">
        <v>14370</v>
      </c>
      <c r="C4306" s="293" t="s">
        <v>17361</v>
      </c>
      <c r="D4306" s="293"/>
      <c r="E4306" s="293" t="s">
        <v>14138</v>
      </c>
      <c r="F4306" s="293" t="s">
        <v>4750</v>
      </c>
      <c r="G4306" s="291">
        <v>60</v>
      </c>
      <c r="H4306" s="292">
        <v>0</v>
      </c>
      <c r="I4306" s="293" t="s">
        <v>4816</v>
      </c>
      <c r="J4306" s="293" t="s">
        <v>4817</v>
      </c>
      <c r="K4306" s="293" t="s">
        <v>4737</v>
      </c>
      <c r="L4306" s="293" t="s">
        <v>4738</v>
      </c>
      <c r="M4306" s="293" t="s">
        <v>5121</v>
      </c>
      <c r="N4306" s="293"/>
      <c r="O4306" s="293" t="s">
        <v>18828</v>
      </c>
      <c r="P4306" s="293" t="s">
        <v>14136</v>
      </c>
      <c r="Q4306" s="293" t="s">
        <v>4741</v>
      </c>
    </row>
    <row r="4307" spans="1:17" x14ac:dyDescent="0.25">
      <c r="A4307" s="293" t="s">
        <v>17362</v>
      </c>
      <c r="B4307" s="293" t="s">
        <v>14370</v>
      </c>
      <c r="C4307" s="293" t="s">
        <v>17363</v>
      </c>
      <c r="D4307" s="293"/>
      <c r="E4307" s="293" t="s">
        <v>14138</v>
      </c>
      <c r="F4307" s="293" t="s">
        <v>4750</v>
      </c>
      <c r="G4307" s="291">
        <v>60</v>
      </c>
      <c r="H4307" s="292">
        <v>0</v>
      </c>
      <c r="I4307" s="293" t="s">
        <v>4755</v>
      </c>
      <c r="J4307" s="293" t="s">
        <v>4756</v>
      </c>
      <c r="K4307" s="293" t="s">
        <v>4737</v>
      </c>
      <c r="L4307" s="293" t="s">
        <v>4738</v>
      </c>
      <c r="M4307" s="293" t="s">
        <v>4934</v>
      </c>
      <c r="N4307" s="293" t="s">
        <v>7306</v>
      </c>
      <c r="O4307" s="293" t="s">
        <v>18828</v>
      </c>
      <c r="P4307" s="293" t="s">
        <v>14136</v>
      </c>
      <c r="Q4307" s="293" t="s">
        <v>4741</v>
      </c>
    </row>
    <row r="4308" spans="1:17" x14ac:dyDescent="0.25">
      <c r="A4308" s="293" t="s">
        <v>17364</v>
      </c>
      <c r="B4308" s="293" t="s">
        <v>14370</v>
      </c>
      <c r="C4308" s="293" t="s">
        <v>17365</v>
      </c>
      <c r="D4308" s="293"/>
      <c r="E4308" s="293" t="s">
        <v>14138</v>
      </c>
      <c r="F4308" s="293" t="s">
        <v>4750</v>
      </c>
      <c r="G4308" s="291">
        <v>60</v>
      </c>
      <c r="H4308" s="292">
        <v>0</v>
      </c>
      <c r="I4308" s="293" t="s">
        <v>4816</v>
      </c>
      <c r="J4308" s="293" t="s">
        <v>4817</v>
      </c>
      <c r="K4308" s="293" t="s">
        <v>4737</v>
      </c>
      <c r="L4308" s="293" t="s">
        <v>4738</v>
      </c>
      <c r="M4308" s="293" t="s">
        <v>5121</v>
      </c>
      <c r="N4308" s="293"/>
      <c r="O4308" s="293" t="s">
        <v>18828</v>
      </c>
      <c r="P4308" s="293" t="s">
        <v>14136</v>
      </c>
      <c r="Q4308" s="293" t="s">
        <v>4741</v>
      </c>
    </row>
    <row r="4309" spans="1:17" x14ac:dyDescent="0.25">
      <c r="A4309" s="293" t="s">
        <v>17366</v>
      </c>
      <c r="B4309" s="293" t="s">
        <v>14376</v>
      </c>
      <c r="C4309" s="293" t="s">
        <v>17367</v>
      </c>
      <c r="D4309" s="293" t="s">
        <v>4750</v>
      </c>
      <c r="E4309" s="293" t="s">
        <v>14158</v>
      </c>
      <c r="F4309" s="293"/>
      <c r="G4309" s="291">
        <v>60</v>
      </c>
      <c r="H4309" s="292">
        <v>0</v>
      </c>
      <c r="I4309" s="293" t="s">
        <v>9482</v>
      </c>
      <c r="J4309" s="293" t="s">
        <v>9483</v>
      </c>
      <c r="K4309" s="293" t="s">
        <v>4737</v>
      </c>
      <c r="L4309" s="293" t="s">
        <v>4840</v>
      </c>
      <c r="M4309" s="293" t="s">
        <v>5310</v>
      </c>
      <c r="N4309" s="293"/>
      <c r="O4309" s="293" t="s">
        <v>18828</v>
      </c>
      <c r="P4309" s="293" t="s">
        <v>14136</v>
      </c>
      <c r="Q4309" s="293" t="s">
        <v>8502</v>
      </c>
    </row>
    <row r="4310" spans="1:17" x14ac:dyDescent="0.25">
      <c r="A4310" s="293" t="s">
        <v>17368</v>
      </c>
      <c r="B4310" s="293" t="s">
        <v>14373</v>
      </c>
      <c r="C4310" s="293" t="s">
        <v>17369</v>
      </c>
      <c r="D4310" s="293" t="s">
        <v>4750</v>
      </c>
      <c r="E4310" s="293" t="s">
        <v>14158</v>
      </c>
      <c r="F4310" s="293"/>
      <c r="G4310" s="291">
        <v>60</v>
      </c>
      <c r="H4310" s="292">
        <v>0</v>
      </c>
      <c r="I4310" s="293" t="s">
        <v>9482</v>
      </c>
      <c r="J4310" s="293" t="s">
        <v>9483</v>
      </c>
      <c r="K4310" s="293" t="s">
        <v>4737</v>
      </c>
      <c r="L4310" s="293" t="s">
        <v>4840</v>
      </c>
      <c r="M4310" s="293" t="s">
        <v>8554</v>
      </c>
      <c r="N4310" s="293"/>
      <c r="O4310" s="293" t="s">
        <v>18828</v>
      </c>
      <c r="P4310" s="293" t="s">
        <v>14136</v>
      </c>
      <c r="Q4310" s="293" t="s">
        <v>8502</v>
      </c>
    </row>
    <row r="4311" spans="1:17" x14ac:dyDescent="0.25">
      <c r="A4311" s="293" t="s">
        <v>17370</v>
      </c>
      <c r="B4311" s="293" t="s">
        <v>14373</v>
      </c>
      <c r="C4311" s="293" t="s">
        <v>17371</v>
      </c>
      <c r="D4311" s="293" t="s">
        <v>4750</v>
      </c>
      <c r="E4311" s="293" t="s">
        <v>14158</v>
      </c>
      <c r="F4311" s="293"/>
      <c r="G4311" s="291">
        <v>60</v>
      </c>
      <c r="H4311" s="292">
        <v>0</v>
      </c>
      <c r="I4311" s="293" t="s">
        <v>9482</v>
      </c>
      <c r="J4311" s="293" t="s">
        <v>9483</v>
      </c>
      <c r="K4311" s="293" t="s">
        <v>4737</v>
      </c>
      <c r="L4311" s="293" t="s">
        <v>4840</v>
      </c>
      <c r="M4311" s="293" t="s">
        <v>8554</v>
      </c>
      <c r="N4311" s="293"/>
      <c r="O4311" s="293" t="s">
        <v>18828</v>
      </c>
      <c r="P4311" s="293" t="s">
        <v>14136</v>
      </c>
      <c r="Q4311" s="293" t="s">
        <v>8502</v>
      </c>
    </row>
    <row r="4312" spans="1:17" x14ac:dyDescent="0.25">
      <c r="A4312" s="293" t="s">
        <v>17372</v>
      </c>
      <c r="B4312" s="293" t="s">
        <v>14373</v>
      </c>
      <c r="C4312" s="293" t="s">
        <v>17373</v>
      </c>
      <c r="D4312" s="293" t="s">
        <v>4750</v>
      </c>
      <c r="E4312" s="293" t="s">
        <v>14158</v>
      </c>
      <c r="F4312" s="293"/>
      <c r="G4312" s="291">
        <v>60</v>
      </c>
      <c r="H4312" s="292">
        <v>0</v>
      </c>
      <c r="I4312" s="293" t="s">
        <v>9482</v>
      </c>
      <c r="J4312" s="293" t="s">
        <v>9483</v>
      </c>
      <c r="K4312" s="293" t="s">
        <v>4737</v>
      </c>
      <c r="L4312" s="293" t="s">
        <v>4840</v>
      </c>
      <c r="M4312" s="293" t="s">
        <v>8554</v>
      </c>
      <c r="N4312" s="293"/>
      <c r="O4312" s="293" t="s">
        <v>18828</v>
      </c>
      <c r="P4312" s="293" t="s">
        <v>14136</v>
      </c>
      <c r="Q4312" s="293" t="s">
        <v>8502</v>
      </c>
    </row>
    <row r="4313" spans="1:17" x14ac:dyDescent="0.25">
      <c r="A4313" s="293" t="s">
        <v>17374</v>
      </c>
      <c r="B4313" s="293" t="s">
        <v>14376</v>
      </c>
      <c r="C4313" s="293" t="s">
        <v>17375</v>
      </c>
      <c r="D4313" s="293" t="s">
        <v>4750</v>
      </c>
      <c r="E4313" s="293" t="s">
        <v>14158</v>
      </c>
      <c r="F4313" s="293"/>
      <c r="G4313" s="291">
        <v>60</v>
      </c>
      <c r="H4313" s="292">
        <v>0</v>
      </c>
      <c r="I4313" s="293" t="s">
        <v>4838</v>
      </c>
      <c r="J4313" s="293" t="s">
        <v>4839</v>
      </c>
      <c r="K4313" s="293" t="s">
        <v>4737</v>
      </c>
      <c r="L4313" s="293" t="s">
        <v>4840</v>
      </c>
      <c r="M4313" s="293" t="s">
        <v>5291</v>
      </c>
      <c r="N4313" s="293"/>
      <c r="O4313" s="293" t="s">
        <v>18828</v>
      </c>
      <c r="P4313" s="293" t="s">
        <v>14136</v>
      </c>
      <c r="Q4313" s="293" t="s">
        <v>8502</v>
      </c>
    </row>
    <row r="4314" spans="1:17" x14ac:dyDescent="0.25">
      <c r="A4314" s="293" t="s">
        <v>17376</v>
      </c>
      <c r="B4314" s="293" t="s">
        <v>14370</v>
      </c>
      <c r="C4314" s="293" t="s">
        <v>17377</v>
      </c>
      <c r="D4314" s="293"/>
      <c r="E4314" s="293" t="s">
        <v>14138</v>
      </c>
      <c r="F4314" s="293" t="s">
        <v>4750</v>
      </c>
      <c r="G4314" s="291">
        <v>60</v>
      </c>
      <c r="H4314" s="292">
        <v>0</v>
      </c>
      <c r="I4314" s="293" t="s">
        <v>4816</v>
      </c>
      <c r="J4314" s="293" t="s">
        <v>4817</v>
      </c>
      <c r="K4314" s="293" t="s">
        <v>4737</v>
      </c>
      <c r="L4314" s="293" t="s">
        <v>4738</v>
      </c>
      <c r="M4314" s="293" t="s">
        <v>5095</v>
      </c>
      <c r="N4314" s="293"/>
      <c r="O4314" s="293" t="s">
        <v>18828</v>
      </c>
      <c r="P4314" s="293" t="s">
        <v>14136</v>
      </c>
      <c r="Q4314" s="293" t="s">
        <v>4741</v>
      </c>
    </row>
    <row r="4315" spans="1:17" x14ac:dyDescent="0.25">
      <c r="A4315" s="293" t="s">
        <v>17378</v>
      </c>
      <c r="B4315" s="293" t="s">
        <v>14370</v>
      </c>
      <c r="C4315" s="293" t="s">
        <v>17379</v>
      </c>
      <c r="D4315" s="293"/>
      <c r="E4315" s="293" t="s">
        <v>14138</v>
      </c>
      <c r="F4315" s="293" t="s">
        <v>4750</v>
      </c>
      <c r="G4315" s="291">
        <v>60</v>
      </c>
      <c r="H4315" s="292">
        <v>0</v>
      </c>
      <c r="I4315" s="293" t="s">
        <v>4788</v>
      </c>
      <c r="J4315" s="293" t="s">
        <v>4789</v>
      </c>
      <c r="K4315" s="293" t="s">
        <v>4737</v>
      </c>
      <c r="L4315" s="293" t="s">
        <v>4738</v>
      </c>
      <c r="M4315" s="293" t="s">
        <v>4880</v>
      </c>
      <c r="N4315" s="293"/>
      <c r="O4315" s="293" t="s">
        <v>18828</v>
      </c>
      <c r="P4315" s="293" t="s">
        <v>14136</v>
      </c>
      <c r="Q4315" s="293" t="s">
        <v>4741</v>
      </c>
    </row>
    <row r="4316" spans="1:17" x14ac:dyDescent="0.25">
      <c r="A4316" s="293" t="s">
        <v>17380</v>
      </c>
      <c r="B4316" s="293" t="s">
        <v>14376</v>
      </c>
      <c r="C4316" s="293" t="s">
        <v>17381</v>
      </c>
      <c r="D4316" s="293" t="s">
        <v>4750</v>
      </c>
      <c r="E4316" s="293" t="s">
        <v>14158</v>
      </c>
      <c r="F4316" s="293"/>
      <c r="G4316" s="291">
        <v>60</v>
      </c>
      <c r="H4316" s="292">
        <v>0</v>
      </c>
      <c r="I4316" s="293" t="s">
        <v>4838</v>
      </c>
      <c r="J4316" s="293" t="s">
        <v>4839</v>
      </c>
      <c r="K4316" s="293" t="s">
        <v>4737</v>
      </c>
      <c r="L4316" s="293" t="s">
        <v>4840</v>
      </c>
      <c r="M4316" s="293" t="s">
        <v>5291</v>
      </c>
      <c r="N4316" s="293"/>
      <c r="O4316" s="293" t="s">
        <v>18828</v>
      </c>
      <c r="P4316" s="293" t="s">
        <v>14136</v>
      </c>
      <c r="Q4316" s="293" t="s">
        <v>8502</v>
      </c>
    </row>
    <row r="4317" spans="1:17" x14ac:dyDescent="0.25">
      <c r="A4317" s="293" t="s">
        <v>17382</v>
      </c>
      <c r="B4317" s="293" t="s">
        <v>14376</v>
      </c>
      <c r="C4317" s="293" t="s">
        <v>17383</v>
      </c>
      <c r="D4317" s="293" t="s">
        <v>4750</v>
      </c>
      <c r="E4317" s="293" t="s">
        <v>14158</v>
      </c>
      <c r="F4317" s="293"/>
      <c r="G4317" s="291">
        <v>60</v>
      </c>
      <c r="H4317" s="292">
        <v>0</v>
      </c>
      <c r="I4317" s="293" t="s">
        <v>4838</v>
      </c>
      <c r="J4317" s="293" t="s">
        <v>4839</v>
      </c>
      <c r="K4317" s="293" t="s">
        <v>4737</v>
      </c>
      <c r="L4317" s="293" t="s">
        <v>4840</v>
      </c>
      <c r="M4317" s="293" t="s">
        <v>5230</v>
      </c>
      <c r="N4317" s="293"/>
      <c r="O4317" s="293" t="s">
        <v>18828</v>
      </c>
      <c r="P4317" s="293" t="s">
        <v>14136</v>
      </c>
      <c r="Q4317" s="293" t="s">
        <v>8502</v>
      </c>
    </row>
    <row r="4318" spans="1:17" x14ac:dyDescent="0.25">
      <c r="A4318" s="293" t="s">
        <v>17384</v>
      </c>
      <c r="B4318" s="293" t="s">
        <v>17385</v>
      </c>
      <c r="C4318" s="293" t="s">
        <v>17386</v>
      </c>
      <c r="D4318" s="293"/>
      <c r="E4318" s="293" t="s">
        <v>14368</v>
      </c>
      <c r="F4318" s="293"/>
      <c r="G4318" s="291">
        <v>60</v>
      </c>
      <c r="H4318" s="292">
        <v>0</v>
      </c>
      <c r="I4318" s="293" t="s">
        <v>4783</v>
      </c>
      <c r="J4318" s="293" t="s">
        <v>4784</v>
      </c>
      <c r="K4318" s="293" t="s">
        <v>4737</v>
      </c>
      <c r="L4318" s="293" t="s">
        <v>5047</v>
      </c>
      <c r="M4318" s="293" t="s">
        <v>4806</v>
      </c>
      <c r="N4318" s="293"/>
      <c r="O4318" s="293" t="s">
        <v>18828</v>
      </c>
      <c r="P4318" s="293" t="s">
        <v>14136</v>
      </c>
      <c r="Q4318" s="293" t="s">
        <v>4741</v>
      </c>
    </row>
    <row r="4319" spans="1:17" x14ac:dyDescent="0.25">
      <c r="A4319" s="293" t="s">
        <v>17387</v>
      </c>
      <c r="B4319" s="293" t="s">
        <v>14376</v>
      </c>
      <c r="C4319" s="293" t="s">
        <v>17388</v>
      </c>
      <c r="D4319" s="293" t="s">
        <v>4750</v>
      </c>
      <c r="E4319" s="293" t="s">
        <v>14158</v>
      </c>
      <c r="F4319" s="293"/>
      <c r="G4319" s="291">
        <v>60</v>
      </c>
      <c r="H4319" s="292">
        <v>0</v>
      </c>
      <c r="I4319" s="293" t="s">
        <v>4838</v>
      </c>
      <c r="J4319" s="293" t="s">
        <v>4839</v>
      </c>
      <c r="K4319" s="293" t="s">
        <v>4737</v>
      </c>
      <c r="L4319" s="293" t="s">
        <v>4840</v>
      </c>
      <c r="M4319" s="293" t="s">
        <v>5291</v>
      </c>
      <c r="N4319" s="293"/>
      <c r="O4319" s="293" t="s">
        <v>18828</v>
      </c>
      <c r="P4319" s="293" t="s">
        <v>14136</v>
      </c>
      <c r="Q4319" s="293" t="s">
        <v>8502</v>
      </c>
    </row>
    <row r="4320" spans="1:17" x14ac:dyDescent="0.25">
      <c r="A4320" s="293" t="s">
        <v>17389</v>
      </c>
      <c r="B4320" s="293" t="s">
        <v>14376</v>
      </c>
      <c r="C4320" s="293" t="s">
        <v>17390</v>
      </c>
      <c r="D4320" s="293" t="s">
        <v>4750</v>
      </c>
      <c r="E4320" s="293" t="s">
        <v>15150</v>
      </c>
      <c r="F4320" s="293"/>
      <c r="G4320" s="291">
        <v>60</v>
      </c>
      <c r="H4320" s="292">
        <v>0</v>
      </c>
      <c r="I4320" s="293" t="s">
        <v>4838</v>
      </c>
      <c r="J4320" s="293" t="s">
        <v>4839</v>
      </c>
      <c r="K4320" s="293" t="s">
        <v>4737</v>
      </c>
      <c r="L4320" s="293" t="s">
        <v>4840</v>
      </c>
      <c r="M4320" s="293" t="s">
        <v>10975</v>
      </c>
      <c r="N4320" s="293"/>
      <c r="O4320" s="293" t="s">
        <v>18828</v>
      </c>
      <c r="P4320" s="293" t="s">
        <v>14136</v>
      </c>
      <c r="Q4320" s="293" t="s">
        <v>8502</v>
      </c>
    </row>
    <row r="4321" spans="1:17" x14ac:dyDescent="0.25">
      <c r="A4321" s="293" t="s">
        <v>17391</v>
      </c>
      <c r="B4321" s="293" t="s">
        <v>14376</v>
      </c>
      <c r="C4321" s="293" t="s">
        <v>17392</v>
      </c>
      <c r="D4321" s="293" t="s">
        <v>4750</v>
      </c>
      <c r="E4321" s="293" t="s">
        <v>14158</v>
      </c>
      <c r="F4321" s="293"/>
      <c r="G4321" s="291">
        <v>60</v>
      </c>
      <c r="H4321" s="292">
        <v>0</v>
      </c>
      <c r="I4321" s="293" t="s">
        <v>4850</v>
      </c>
      <c r="J4321" s="293" t="s">
        <v>4851</v>
      </c>
      <c r="K4321" s="293" t="s">
        <v>4737</v>
      </c>
      <c r="L4321" s="293" t="s">
        <v>4840</v>
      </c>
      <c r="M4321" s="293" t="s">
        <v>4852</v>
      </c>
      <c r="N4321" s="293"/>
      <c r="O4321" s="293" t="s">
        <v>18828</v>
      </c>
      <c r="P4321" s="293" t="s">
        <v>14136</v>
      </c>
      <c r="Q4321" s="293" t="s">
        <v>8502</v>
      </c>
    </row>
    <row r="4322" spans="1:17" x14ac:dyDescent="0.25">
      <c r="A4322" s="293" t="s">
        <v>17393</v>
      </c>
      <c r="B4322" s="293" t="s">
        <v>14376</v>
      </c>
      <c r="C4322" s="293" t="s">
        <v>17394</v>
      </c>
      <c r="D4322" s="293" t="s">
        <v>4750</v>
      </c>
      <c r="E4322" s="293" t="s">
        <v>14158</v>
      </c>
      <c r="F4322" s="293"/>
      <c r="G4322" s="291">
        <v>60</v>
      </c>
      <c r="H4322" s="292">
        <v>0</v>
      </c>
      <c r="I4322" s="293" t="s">
        <v>4838</v>
      </c>
      <c r="J4322" s="293" t="s">
        <v>4839</v>
      </c>
      <c r="K4322" s="293" t="s">
        <v>4737</v>
      </c>
      <c r="L4322" s="293" t="s">
        <v>4840</v>
      </c>
      <c r="M4322" s="293" t="s">
        <v>5230</v>
      </c>
      <c r="N4322" s="293"/>
      <c r="O4322" s="293" t="s">
        <v>18828</v>
      </c>
      <c r="P4322" s="293" t="s">
        <v>14136</v>
      </c>
      <c r="Q4322" s="293" t="s">
        <v>8502</v>
      </c>
    </row>
    <row r="4323" spans="1:17" x14ac:dyDescent="0.25">
      <c r="A4323" s="293" t="s">
        <v>17395</v>
      </c>
      <c r="B4323" s="293" t="s">
        <v>14376</v>
      </c>
      <c r="C4323" s="293" t="s">
        <v>17396</v>
      </c>
      <c r="D4323" s="293" t="s">
        <v>4750</v>
      </c>
      <c r="E4323" s="293" t="s">
        <v>14158</v>
      </c>
      <c r="F4323" s="293"/>
      <c r="G4323" s="291">
        <v>60</v>
      </c>
      <c r="H4323" s="292">
        <v>0</v>
      </c>
      <c r="I4323" s="293" t="s">
        <v>4838</v>
      </c>
      <c r="J4323" s="293" t="s">
        <v>4839</v>
      </c>
      <c r="K4323" s="293" t="s">
        <v>4737</v>
      </c>
      <c r="L4323" s="293" t="s">
        <v>4840</v>
      </c>
      <c r="M4323" s="293" t="s">
        <v>5230</v>
      </c>
      <c r="N4323" s="293"/>
      <c r="O4323" s="293" t="s">
        <v>18828</v>
      </c>
      <c r="P4323" s="293" t="s">
        <v>14136</v>
      </c>
      <c r="Q4323" s="293" t="s">
        <v>8502</v>
      </c>
    </row>
    <row r="4324" spans="1:17" x14ac:dyDescent="0.25">
      <c r="A4324" s="293" t="s">
        <v>17397</v>
      </c>
      <c r="B4324" s="293" t="s">
        <v>14370</v>
      </c>
      <c r="C4324" s="293" t="s">
        <v>17398</v>
      </c>
      <c r="D4324" s="293"/>
      <c r="E4324" s="293" t="s">
        <v>14138</v>
      </c>
      <c r="F4324" s="293" t="s">
        <v>4750</v>
      </c>
      <c r="G4324" s="291">
        <v>60</v>
      </c>
      <c r="H4324" s="292">
        <v>0</v>
      </c>
      <c r="I4324" s="293" t="s">
        <v>4816</v>
      </c>
      <c r="J4324" s="293" t="s">
        <v>4817</v>
      </c>
      <c r="K4324" s="293" t="s">
        <v>4737</v>
      </c>
      <c r="L4324" s="293" t="s">
        <v>4738</v>
      </c>
      <c r="M4324" s="293" t="s">
        <v>4818</v>
      </c>
      <c r="N4324" s="293"/>
      <c r="O4324" s="293" t="s">
        <v>18828</v>
      </c>
      <c r="P4324" s="293" t="s">
        <v>14136</v>
      </c>
      <c r="Q4324" s="293" t="s">
        <v>4741</v>
      </c>
    </row>
    <row r="4325" spans="1:17" x14ac:dyDescent="0.25">
      <c r="A4325" s="293" t="s">
        <v>17399</v>
      </c>
      <c r="B4325" s="293" t="s">
        <v>14370</v>
      </c>
      <c r="C4325" s="293" t="s">
        <v>17400</v>
      </c>
      <c r="D4325" s="293"/>
      <c r="E4325" s="293" t="s">
        <v>14138</v>
      </c>
      <c r="F4325" s="293" t="s">
        <v>4750</v>
      </c>
      <c r="G4325" s="291">
        <v>60</v>
      </c>
      <c r="H4325" s="292">
        <v>0</v>
      </c>
      <c r="I4325" s="293" t="s">
        <v>4746</v>
      </c>
      <c r="J4325" s="293" t="s">
        <v>4747</v>
      </c>
      <c r="K4325" s="293" t="s">
        <v>4737</v>
      </c>
      <c r="L4325" s="293" t="s">
        <v>4738</v>
      </c>
      <c r="M4325" s="293" t="s">
        <v>4748</v>
      </c>
      <c r="N4325" s="293" t="s">
        <v>4749</v>
      </c>
      <c r="O4325" s="293" t="s">
        <v>18828</v>
      </c>
      <c r="P4325" s="293" t="s">
        <v>14136</v>
      </c>
      <c r="Q4325" s="293" t="s">
        <v>4741</v>
      </c>
    </row>
    <row r="4326" spans="1:17" x14ac:dyDescent="0.25">
      <c r="A4326" s="293" t="s">
        <v>17401</v>
      </c>
      <c r="B4326" s="293" t="s">
        <v>14370</v>
      </c>
      <c r="C4326" s="293" t="s">
        <v>17402</v>
      </c>
      <c r="D4326" s="293"/>
      <c r="E4326" s="293" t="s">
        <v>14138</v>
      </c>
      <c r="F4326" s="293" t="s">
        <v>4750</v>
      </c>
      <c r="G4326" s="291">
        <v>60</v>
      </c>
      <c r="H4326" s="292">
        <v>0</v>
      </c>
      <c r="I4326" s="293" t="s">
        <v>4755</v>
      </c>
      <c r="J4326" s="293" t="s">
        <v>4756</v>
      </c>
      <c r="K4326" s="293" t="s">
        <v>4737</v>
      </c>
      <c r="L4326" s="293" t="s">
        <v>4738</v>
      </c>
      <c r="M4326" s="293" t="s">
        <v>4916</v>
      </c>
      <c r="N4326" s="293" t="s">
        <v>7945</v>
      </c>
      <c r="O4326" s="293" t="s">
        <v>18828</v>
      </c>
      <c r="P4326" s="293" t="s">
        <v>14136</v>
      </c>
      <c r="Q4326" s="293" t="s">
        <v>4741</v>
      </c>
    </row>
    <row r="4327" spans="1:17" x14ac:dyDescent="0.25">
      <c r="A4327" s="293" t="s">
        <v>17403</v>
      </c>
      <c r="B4327" s="293" t="s">
        <v>14361</v>
      </c>
      <c r="C4327" s="293" t="s">
        <v>17404</v>
      </c>
      <c r="D4327" s="293"/>
      <c r="E4327" s="293" t="s">
        <v>14138</v>
      </c>
      <c r="F4327" s="293" t="s">
        <v>4750</v>
      </c>
      <c r="G4327" s="291">
        <v>60</v>
      </c>
      <c r="H4327" s="292">
        <v>0</v>
      </c>
      <c r="I4327" s="293" t="s">
        <v>4755</v>
      </c>
      <c r="J4327" s="293" t="s">
        <v>4756</v>
      </c>
      <c r="K4327" s="293" t="s">
        <v>4737</v>
      </c>
      <c r="L4327" s="293" t="s">
        <v>4738</v>
      </c>
      <c r="M4327" s="293" t="s">
        <v>4934</v>
      </c>
      <c r="N4327" s="293" t="s">
        <v>9689</v>
      </c>
      <c r="O4327" s="293" t="s">
        <v>18828</v>
      </c>
      <c r="P4327" s="293" t="s">
        <v>14136</v>
      </c>
      <c r="Q4327" s="293" t="s">
        <v>4741</v>
      </c>
    </row>
    <row r="4328" spans="1:17" x14ac:dyDescent="0.25">
      <c r="A4328" s="293" t="s">
        <v>17405</v>
      </c>
      <c r="B4328" s="293" t="s">
        <v>14370</v>
      </c>
      <c r="C4328" s="293" t="s">
        <v>17406</v>
      </c>
      <c r="D4328" s="293"/>
      <c r="E4328" s="293" t="s">
        <v>14138</v>
      </c>
      <c r="F4328" s="293" t="s">
        <v>4750</v>
      </c>
      <c r="G4328" s="291">
        <v>60</v>
      </c>
      <c r="H4328" s="292">
        <v>0</v>
      </c>
      <c r="I4328" s="293" t="s">
        <v>4816</v>
      </c>
      <c r="J4328" s="293" t="s">
        <v>4817</v>
      </c>
      <c r="K4328" s="293" t="s">
        <v>4737</v>
      </c>
      <c r="L4328" s="293" t="s">
        <v>4738</v>
      </c>
      <c r="M4328" s="293" t="s">
        <v>5121</v>
      </c>
      <c r="N4328" s="293"/>
      <c r="O4328" s="293" t="s">
        <v>18828</v>
      </c>
      <c r="P4328" s="293" t="s">
        <v>14136</v>
      </c>
      <c r="Q4328" s="293" t="s">
        <v>4741</v>
      </c>
    </row>
    <row r="4329" spans="1:17" x14ac:dyDescent="0.25">
      <c r="A4329" s="293" t="s">
        <v>17407</v>
      </c>
      <c r="B4329" s="293" t="s">
        <v>14376</v>
      </c>
      <c r="C4329" s="293" t="s">
        <v>17408</v>
      </c>
      <c r="D4329" s="293" t="s">
        <v>4750</v>
      </c>
      <c r="E4329" s="293" t="s">
        <v>14158</v>
      </c>
      <c r="F4329" s="293"/>
      <c r="G4329" s="291">
        <v>60</v>
      </c>
      <c r="H4329" s="292">
        <v>0</v>
      </c>
      <c r="I4329" s="293" t="s">
        <v>9482</v>
      </c>
      <c r="J4329" s="293" t="s">
        <v>9483</v>
      </c>
      <c r="K4329" s="293" t="s">
        <v>4737</v>
      </c>
      <c r="L4329" s="293" t="s">
        <v>4840</v>
      </c>
      <c r="M4329" s="293" t="s">
        <v>5220</v>
      </c>
      <c r="N4329" s="293"/>
      <c r="O4329" s="293" t="s">
        <v>18828</v>
      </c>
      <c r="P4329" s="293" t="s">
        <v>14136</v>
      </c>
      <c r="Q4329" s="293" t="s">
        <v>8502</v>
      </c>
    </row>
    <row r="4330" spans="1:17" x14ac:dyDescent="0.25">
      <c r="A4330" s="293" t="s">
        <v>17409</v>
      </c>
      <c r="B4330" s="293" t="s">
        <v>14373</v>
      </c>
      <c r="C4330" s="293" t="s">
        <v>17410</v>
      </c>
      <c r="D4330" s="293" t="s">
        <v>4750</v>
      </c>
      <c r="E4330" s="293" t="s">
        <v>14158</v>
      </c>
      <c r="F4330" s="293"/>
      <c r="G4330" s="291">
        <v>60</v>
      </c>
      <c r="H4330" s="292">
        <v>0</v>
      </c>
      <c r="I4330" s="293" t="s">
        <v>4838</v>
      </c>
      <c r="J4330" s="293" t="s">
        <v>4839</v>
      </c>
      <c r="K4330" s="293" t="s">
        <v>4737</v>
      </c>
      <c r="L4330" s="293" t="s">
        <v>4840</v>
      </c>
      <c r="M4330" s="293" t="s">
        <v>9497</v>
      </c>
      <c r="N4330" s="293"/>
      <c r="O4330" s="293" t="s">
        <v>18828</v>
      </c>
      <c r="P4330" s="293" t="s">
        <v>14136</v>
      </c>
      <c r="Q4330" s="293" t="s">
        <v>8502</v>
      </c>
    </row>
    <row r="4331" spans="1:17" x14ac:dyDescent="0.25">
      <c r="A4331" s="293" t="s">
        <v>17411</v>
      </c>
      <c r="B4331" s="293" t="s">
        <v>14373</v>
      </c>
      <c r="C4331" s="293" t="s">
        <v>17412</v>
      </c>
      <c r="D4331" s="293" t="s">
        <v>4750</v>
      </c>
      <c r="E4331" s="293" t="s">
        <v>14158</v>
      </c>
      <c r="F4331" s="293"/>
      <c r="G4331" s="291">
        <v>60</v>
      </c>
      <c r="H4331" s="292">
        <v>0</v>
      </c>
      <c r="I4331" s="293" t="s">
        <v>4838</v>
      </c>
      <c r="J4331" s="293" t="s">
        <v>4839</v>
      </c>
      <c r="K4331" s="293" t="s">
        <v>4737</v>
      </c>
      <c r="L4331" s="293" t="s">
        <v>4840</v>
      </c>
      <c r="M4331" s="293" t="s">
        <v>9497</v>
      </c>
      <c r="N4331" s="293"/>
      <c r="O4331" s="293" t="s">
        <v>18828</v>
      </c>
      <c r="P4331" s="293" t="s">
        <v>14136</v>
      </c>
      <c r="Q4331" s="293" t="s">
        <v>8502</v>
      </c>
    </row>
    <row r="4332" spans="1:17" x14ac:dyDescent="0.25">
      <c r="A4332" s="293" t="s">
        <v>17413</v>
      </c>
      <c r="B4332" s="293" t="s">
        <v>14373</v>
      </c>
      <c r="C4332" s="293" t="s">
        <v>17414</v>
      </c>
      <c r="D4332" s="293" t="s">
        <v>4750</v>
      </c>
      <c r="E4332" s="293" t="s">
        <v>14158</v>
      </c>
      <c r="F4332" s="293"/>
      <c r="G4332" s="291">
        <v>60</v>
      </c>
      <c r="H4332" s="292">
        <v>0</v>
      </c>
      <c r="I4332" s="293" t="s">
        <v>4838</v>
      </c>
      <c r="J4332" s="293" t="s">
        <v>4839</v>
      </c>
      <c r="K4332" s="293" t="s">
        <v>4737</v>
      </c>
      <c r="L4332" s="293" t="s">
        <v>4840</v>
      </c>
      <c r="M4332" s="293" t="s">
        <v>9497</v>
      </c>
      <c r="N4332" s="293"/>
      <c r="O4332" s="293" t="s">
        <v>18828</v>
      </c>
      <c r="P4332" s="293" t="s">
        <v>14136</v>
      </c>
      <c r="Q4332" s="293" t="s">
        <v>8502</v>
      </c>
    </row>
    <row r="4333" spans="1:17" x14ac:dyDescent="0.25">
      <c r="A4333" s="293" t="s">
        <v>17415</v>
      </c>
      <c r="B4333" s="293" t="s">
        <v>14373</v>
      </c>
      <c r="C4333" s="293" t="s">
        <v>17416</v>
      </c>
      <c r="D4333" s="293" t="s">
        <v>4750</v>
      </c>
      <c r="E4333" s="293" t="s">
        <v>14158</v>
      </c>
      <c r="F4333" s="293"/>
      <c r="G4333" s="291">
        <v>60</v>
      </c>
      <c r="H4333" s="292">
        <v>0</v>
      </c>
      <c r="I4333" s="293" t="s">
        <v>4850</v>
      </c>
      <c r="J4333" s="293" t="s">
        <v>4851</v>
      </c>
      <c r="K4333" s="293" t="s">
        <v>4737</v>
      </c>
      <c r="L4333" s="293" t="s">
        <v>4840</v>
      </c>
      <c r="M4333" s="293" t="s">
        <v>5333</v>
      </c>
      <c r="N4333" s="293"/>
      <c r="O4333" s="293" t="s">
        <v>18828</v>
      </c>
      <c r="P4333" s="293" t="s">
        <v>14136</v>
      </c>
      <c r="Q4333" s="293" t="s">
        <v>8502</v>
      </c>
    </row>
    <row r="4334" spans="1:17" x14ac:dyDescent="0.25">
      <c r="A4334" s="293" t="s">
        <v>17417</v>
      </c>
      <c r="B4334" s="293" t="s">
        <v>14370</v>
      </c>
      <c r="C4334" s="293" t="s">
        <v>17418</v>
      </c>
      <c r="D4334" s="293"/>
      <c r="E4334" s="293" t="s">
        <v>14138</v>
      </c>
      <c r="F4334" s="293" t="s">
        <v>4750</v>
      </c>
      <c r="G4334" s="291">
        <v>60</v>
      </c>
      <c r="H4334" s="292">
        <v>0</v>
      </c>
      <c r="I4334" s="293" t="s">
        <v>4816</v>
      </c>
      <c r="J4334" s="293" t="s">
        <v>4817</v>
      </c>
      <c r="K4334" s="293" t="s">
        <v>4737</v>
      </c>
      <c r="L4334" s="293" t="s">
        <v>4738</v>
      </c>
      <c r="M4334" s="293" t="s">
        <v>4818</v>
      </c>
      <c r="N4334" s="293"/>
      <c r="O4334" s="293" t="s">
        <v>18828</v>
      </c>
      <c r="P4334" s="293" t="s">
        <v>14136</v>
      </c>
      <c r="Q4334" s="293" t="s">
        <v>4741</v>
      </c>
    </row>
    <row r="4335" spans="1:17" x14ac:dyDescent="0.25">
      <c r="A4335" s="293" t="s">
        <v>17419</v>
      </c>
      <c r="B4335" s="293" t="s">
        <v>14370</v>
      </c>
      <c r="C4335" s="293" t="s">
        <v>17420</v>
      </c>
      <c r="D4335" s="293"/>
      <c r="E4335" s="293" t="s">
        <v>14138</v>
      </c>
      <c r="F4335" s="293" t="s">
        <v>4750</v>
      </c>
      <c r="G4335" s="291">
        <v>60</v>
      </c>
      <c r="H4335" s="292">
        <v>0</v>
      </c>
      <c r="I4335" s="293" t="s">
        <v>4755</v>
      </c>
      <c r="J4335" s="293" t="s">
        <v>4756</v>
      </c>
      <c r="K4335" s="293" t="s">
        <v>4737</v>
      </c>
      <c r="L4335" s="293" t="s">
        <v>4738</v>
      </c>
      <c r="M4335" s="293" t="s">
        <v>4916</v>
      </c>
      <c r="N4335" s="293" t="s">
        <v>7041</v>
      </c>
      <c r="O4335" s="293" t="s">
        <v>18828</v>
      </c>
      <c r="P4335" s="293" t="s">
        <v>14136</v>
      </c>
      <c r="Q4335" s="293" t="s">
        <v>4741</v>
      </c>
    </row>
    <row r="4336" spans="1:17" x14ac:dyDescent="0.25">
      <c r="A4336" s="293" t="s">
        <v>17421</v>
      </c>
      <c r="B4336" s="293" t="s">
        <v>14376</v>
      </c>
      <c r="C4336" s="293" t="s">
        <v>17422</v>
      </c>
      <c r="D4336" s="293" t="s">
        <v>4750</v>
      </c>
      <c r="E4336" s="293" t="s">
        <v>15150</v>
      </c>
      <c r="F4336" s="293"/>
      <c r="G4336" s="291">
        <v>60</v>
      </c>
      <c r="H4336" s="292">
        <v>0</v>
      </c>
      <c r="I4336" s="293" t="s">
        <v>4838</v>
      </c>
      <c r="J4336" s="293" t="s">
        <v>4839</v>
      </c>
      <c r="K4336" s="293" t="s">
        <v>4737</v>
      </c>
      <c r="L4336" s="293" t="s">
        <v>4840</v>
      </c>
      <c r="M4336" s="293" t="s">
        <v>10975</v>
      </c>
      <c r="N4336" s="293"/>
      <c r="O4336" s="293" t="s">
        <v>18828</v>
      </c>
      <c r="P4336" s="293" t="s">
        <v>14136</v>
      </c>
      <c r="Q4336" s="293" t="s">
        <v>8502</v>
      </c>
    </row>
    <row r="4337" spans="1:17" x14ac:dyDescent="0.25">
      <c r="A4337" s="293" t="s">
        <v>17423</v>
      </c>
      <c r="B4337" s="293" t="s">
        <v>14396</v>
      </c>
      <c r="C4337" s="293" t="s">
        <v>17424</v>
      </c>
      <c r="D4337" s="293"/>
      <c r="E4337" s="293" t="s">
        <v>14138</v>
      </c>
      <c r="F4337" s="293" t="s">
        <v>4750</v>
      </c>
      <c r="G4337" s="291">
        <v>60</v>
      </c>
      <c r="H4337" s="292">
        <v>0</v>
      </c>
      <c r="I4337" s="293" t="s">
        <v>4816</v>
      </c>
      <c r="J4337" s="293" t="s">
        <v>4817</v>
      </c>
      <c r="K4337" s="293" t="s">
        <v>4737</v>
      </c>
      <c r="L4337" s="293" t="s">
        <v>4738</v>
      </c>
      <c r="M4337" s="293" t="s">
        <v>4739</v>
      </c>
      <c r="N4337" s="293"/>
      <c r="O4337" s="293" t="s">
        <v>18828</v>
      </c>
      <c r="P4337" s="293" t="s">
        <v>14136</v>
      </c>
      <c r="Q4337" s="293" t="s">
        <v>4741</v>
      </c>
    </row>
    <row r="4338" spans="1:17" x14ac:dyDescent="0.25">
      <c r="A4338" s="293" t="s">
        <v>17425</v>
      </c>
      <c r="B4338" s="293" t="s">
        <v>14370</v>
      </c>
      <c r="C4338" s="293" t="s">
        <v>17426</v>
      </c>
      <c r="D4338" s="293"/>
      <c r="E4338" s="293" t="s">
        <v>14138</v>
      </c>
      <c r="F4338" s="293" t="s">
        <v>4750</v>
      </c>
      <c r="G4338" s="291">
        <v>60</v>
      </c>
      <c r="H4338" s="292">
        <v>0</v>
      </c>
      <c r="I4338" s="293" t="s">
        <v>4783</v>
      </c>
      <c r="J4338" s="293" t="s">
        <v>4784</v>
      </c>
      <c r="K4338" s="293" t="s">
        <v>4737</v>
      </c>
      <c r="L4338" s="293" t="s">
        <v>4738</v>
      </c>
      <c r="M4338" s="293" t="s">
        <v>4916</v>
      </c>
      <c r="N4338" s="293" t="s">
        <v>8321</v>
      </c>
      <c r="O4338" s="293" t="s">
        <v>18828</v>
      </c>
      <c r="P4338" s="293" t="s">
        <v>14136</v>
      </c>
      <c r="Q4338" s="293" t="s">
        <v>4741</v>
      </c>
    </row>
    <row r="4339" spans="1:17" x14ac:dyDescent="0.25">
      <c r="A4339" s="293" t="s">
        <v>17427</v>
      </c>
      <c r="B4339" s="293" t="s">
        <v>14370</v>
      </c>
      <c r="C4339" s="293" t="s">
        <v>17428</v>
      </c>
      <c r="D4339" s="293"/>
      <c r="E4339" s="293" t="s">
        <v>14138</v>
      </c>
      <c r="F4339" s="293" t="s">
        <v>4750</v>
      </c>
      <c r="G4339" s="291">
        <v>60</v>
      </c>
      <c r="H4339" s="292">
        <v>0</v>
      </c>
      <c r="I4339" s="293" t="s">
        <v>4816</v>
      </c>
      <c r="J4339" s="293" t="s">
        <v>4817</v>
      </c>
      <c r="K4339" s="293" t="s">
        <v>4737</v>
      </c>
      <c r="L4339" s="293" t="s">
        <v>4738</v>
      </c>
      <c r="M4339" s="293" t="s">
        <v>5121</v>
      </c>
      <c r="N4339" s="293"/>
      <c r="O4339" s="293" t="s">
        <v>18828</v>
      </c>
      <c r="P4339" s="293" t="s">
        <v>14136</v>
      </c>
      <c r="Q4339" s="293" t="s">
        <v>4741</v>
      </c>
    </row>
    <row r="4340" spans="1:17" x14ac:dyDescent="0.25">
      <c r="A4340" s="293" t="s">
        <v>17429</v>
      </c>
      <c r="B4340" s="293" t="s">
        <v>14376</v>
      </c>
      <c r="C4340" s="293" t="s">
        <v>17430</v>
      </c>
      <c r="D4340" s="293" t="s">
        <v>4750</v>
      </c>
      <c r="E4340" s="293" t="s">
        <v>14158</v>
      </c>
      <c r="F4340" s="293"/>
      <c r="G4340" s="291">
        <v>60</v>
      </c>
      <c r="H4340" s="292">
        <v>0</v>
      </c>
      <c r="I4340" s="293" t="s">
        <v>4838</v>
      </c>
      <c r="J4340" s="293" t="s">
        <v>4839</v>
      </c>
      <c r="K4340" s="293" t="s">
        <v>4737</v>
      </c>
      <c r="L4340" s="293" t="s">
        <v>4840</v>
      </c>
      <c r="M4340" s="293" t="s">
        <v>5291</v>
      </c>
      <c r="N4340" s="293"/>
      <c r="O4340" s="293" t="s">
        <v>18828</v>
      </c>
      <c r="P4340" s="293" t="s">
        <v>14136</v>
      </c>
      <c r="Q4340" s="293" t="s">
        <v>8502</v>
      </c>
    </row>
    <row r="4341" spans="1:17" x14ac:dyDescent="0.25">
      <c r="A4341" s="293" t="s">
        <v>17431</v>
      </c>
      <c r="B4341" s="293" t="s">
        <v>14376</v>
      </c>
      <c r="C4341" s="293" t="s">
        <v>17432</v>
      </c>
      <c r="D4341" s="293" t="s">
        <v>4750</v>
      </c>
      <c r="E4341" s="293" t="s">
        <v>14158</v>
      </c>
      <c r="F4341" s="293"/>
      <c r="G4341" s="291">
        <v>60</v>
      </c>
      <c r="H4341" s="292">
        <v>0</v>
      </c>
      <c r="I4341" s="293" t="s">
        <v>9482</v>
      </c>
      <c r="J4341" s="293" t="s">
        <v>9483</v>
      </c>
      <c r="K4341" s="293" t="s">
        <v>4737</v>
      </c>
      <c r="L4341" s="293" t="s">
        <v>4840</v>
      </c>
      <c r="M4341" s="293" t="s">
        <v>6026</v>
      </c>
      <c r="N4341" s="293"/>
      <c r="O4341" s="293" t="s">
        <v>18828</v>
      </c>
      <c r="P4341" s="293" t="s">
        <v>14136</v>
      </c>
      <c r="Q4341" s="293" t="s">
        <v>8502</v>
      </c>
    </row>
    <row r="4342" spans="1:17" x14ac:dyDescent="0.25">
      <c r="A4342" s="293" t="s">
        <v>17433</v>
      </c>
      <c r="B4342" s="293" t="s">
        <v>14376</v>
      </c>
      <c r="C4342" s="293" t="s">
        <v>17434</v>
      </c>
      <c r="D4342" s="293" t="s">
        <v>4750</v>
      </c>
      <c r="E4342" s="293" t="s">
        <v>14158</v>
      </c>
      <c r="F4342" s="293"/>
      <c r="G4342" s="291">
        <v>60</v>
      </c>
      <c r="H4342" s="292">
        <v>0</v>
      </c>
      <c r="I4342" s="293" t="s">
        <v>9482</v>
      </c>
      <c r="J4342" s="293" t="s">
        <v>9483</v>
      </c>
      <c r="K4342" s="293" t="s">
        <v>4737</v>
      </c>
      <c r="L4342" s="293" t="s">
        <v>4840</v>
      </c>
      <c r="M4342" s="293" t="s">
        <v>10460</v>
      </c>
      <c r="N4342" s="293"/>
      <c r="O4342" s="293" t="s">
        <v>18828</v>
      </c>
      <c r="P4342" s="293" t="s">
        <v>14136</v>
      </c>
      <c r="Q4342" s="293" t="s">
        <v>8502</v>
      </c>
    </row>
    <row r="4343" spans="1:17" x14ac:dyDescent="0.25">
      <c r="A4343" s="293" t="s">
        <v>17435</v>
      </c>
      <c r="B4343" s="293" t="s">
        <v>14376</v>
      </c>
      <c r="C4343" s="293" t="s">
        <v>17436</v>
      </c>
      <c r="D4343" s="293" t="s">
        <v>4750</v>
      </c>
      <c r="E4343" s="293" t="s">
        <v>14158</v>
      </c>
      <c r="F4343" s="293"/>
      <c r="G4343" s="291">
        <v>60</v>
      </c>
      <c r="H4343" s="292">
        <v>0</v>
      </c>
      <c r="I4343" s="293" t="s">
        <v>9482</v>
      </c>
      <c r="J4343" s="293" t="s">
        <v>9483</v>
      </c>
      <c r="K4343" s="293" t="s">
        <v>4737</v>
      </c>
      <c r="L4343" s="293" t="s">
        <v>4840</v>
      </c>
      <c r="M4343" s="293" t="s">
        <v>10460</v>
      </c>
      <c r="N4343" s="293"/>
      <c r="O4343" s="293" t="s">
        <v>18828</v>
      </c>
      <c r="P4343" s="293" t="s">
        <v>14136</v>
      </c>
      <c r="Q4343" s="293" t="s">
        <v>8502</v>
      </c>
    </row>
    <row r="4344" spans="1:17" x14ac:dyDescent="0.25">
      <c r="A4344" s="293" t="s">
        <v>17437</v>
      </c>
      <c r="B4344" s="293" t="s">
        <v>14376</v>
      </c>
      <c r="C4344" s="293" t="s">
        <v>17438</v>
      </c>
      <c r="D4344" s="293" t="s">
        <v>4750</v>
      </c>
      <c r="E4344" s="293" t="s">
        <v>14158</v>
      </c>
      <c r="F4344" s="293"/>
      <c r="G4344" s="291">
        <v>60</v>
      </c>
      <c r="H4344" s="292">
        <v>0</v>
      </c>
      <c r="I4344" s="293" t="s">
        <v>4838</v>
      </c>
      <c r="J4344" s="293" t="s">
        <v>4839</v>
      </c>
      <c r="K4344" s="293" t="s">
        <v>4737</v>
      </c>
      <c r="L4344" s="293" t="s">
        <v>4840</v>
      </c>
      <c r="M4344" s="293" t="s">
        <v>5230</v>
      </c>
      <c r="N4344" s="293"/>
      <c r="O4344" s="293" t="s">
        <v>18828</v>
      </c>
      <c r="P4344" s="293" t="s">
        <v>14136</v>
      </c>
      <c r="Q4344" s="293" t="s">
        <v>8502</v>
      </c>
    </row>
    <row r="4345" spans="1:17" x14ac:dyDescent="0.25">
      <c r="A4345" s="293" t="s">
        <v>17439</v>
      </c>
      <c r="B4345" s="293" t="s">
        <v>14376</v>
      </c>
      <c r="C4345" s="293" t="s">
        <v>17440</v>
      </c>
      <c r="D4345" s="293" t="s">
        <v>4750</v>
      </c>
      <c r="E4345" s="293" t="s">
        <v>14158</v>
      </c>
      <c r="F4345" s="293"/>
      <c r="G4345" s="291">
        <v>60</v>
      </c>
      <c r="H4345" s="292">
        <v>0</v>
      </c>
      <c r="I4345" s="293" t="s">
        <v>4850</v>
      </c>
      <c r="J4345" s="293" t="s">
        <v>4851</v>
      </c>
      <c r="K4345" s="293" t="s">
        <v>4737</v>
      </c>
      <c r="L4345" s="293" t="s">
        <v>4840</v>
      </c>
      <c r="M4345" s="293" t="s">
        <v>5210</v>
      </c>
      <c r="N4345" s="293"/>
      <c r="O4345" s="293" t="s">
        <v>18828</v>
      </c>
      <c r="P4345" s="293" t="s">
        <v>14136</v>
      </c>
      <c r="Q4345" s="293" t="s">
        <v>8502</v>
      </c>
    </row>
    <row r="4346" spans="1:17" x14ac:dyDescent="0.25">
      <c r="A4346" s="293" t="s">
        <v>17441</v>
      </c>
      <c r="B4346" s="293" t="s">
        <v>14370</v>
      </c>
      <c r="C4346" s="293" t="s">
        <v>17442</v>
      </c>
      <c r="D4346" s="293"/>
      <c r="E4346" s="293" t="s">
        <v>14138</v>
      </c>
      <c r="F4346" s="293" t="s">
        <v>4750</v>
      </c>
      <c r="G4346" s="291">
        <v>60</v>
      </c>
      <c r="H4346" s="292">
        <v>0</v>
      </c>
      <c r="I4346" s="293" t="s">
        <v>4788</v>
      </c>
      <c r="J4346" s="293" t="s">
        <v>4789</v>
      </c>
      <c r="K4346" s="293" t="s">
        <v>4737</v>
      </c>
      <c r="L4346" s="293" t="s">
        <v>4738</v>
      </c>
      <c r="M4346" s="293" t="s">
        <v>4880</v>
      </c>
      <c r="N4346" s="293"/>
      <c r="O4346" s="293" t="s">
        <v>18828</v>
      </c>
      <c r="P4346" s="293" t="s">
        <v>14136</v>
      </c>
      <c r="Q4346" s="293" t="s">
        <v>4741</v>
      </c>
    </row>
    <row r="4347" spans="1:17" x14ac:dyDescent="0.25">
      <c r="A4347" s="293" t="s">
        <v>17443</v>
      </c>
      <c r="B4347" s="293" t="s">
        <v>14370</v>
      </c>
      <c r="C4347" s="293" t="s">
        <v>17444</v>
      </c>
      <c r="D4347" s="293"/>
      <c r="E4347" s="293" t="s">
        <v>14138</v>
      </c>
      <c r="F4347" s="293" t="s">
        <v>4750</v>
      </c>
      <c r="G4347" s="291">
        <v>60</v>
      </c>
      <c r="H4347" s="292">
        <v>0</v>
      </c>
      <c r="I4347" s="293" t="s">
        <v>4783</v>
      </c>
      <c r="J4347" s="293" t="s">
        <v>4784</v>
      </c>
      <c r="K4347" s="293" t="s">
        <v>4737</v>
      </c>
      <c r="L4347" s="293" t="s">
        <v>4738</v>
      </c>
      <c r="M4347" s="293" t="s">
        <v>4767</v>
      </c>
      <c r="N4347" s="293"/>
      <c r="O4347" s="293" t="s">
        <v>18828</v>
      </c>
      <c r="P4347" s="293" t="s">
        <v>14136</v>
      </c>
      <c r="Q4347" s="293" t="s">
        <v>4741</v>
      </c>
    </row>
    <row r="4348" spans="1:17" x14ac:dyDescent="0.25">
      <c r="A4348" s="293" t="s">
        <v>17445</v>
      </c>
      <c r="B4348" s="293" t="s">
        <v>14387</v>
      </c>
      <c r="C4348" s="293" t="s">
        <v>17446</v>
      </c>
      <c r="D4348" s="293" t="s">
        <v>4750</v>
      </c>
      <c r="E4348" s="293" t="s">
        <v>14158</v>
      </c>
      <c r="F4348" s="293"/>
      <c r="G4348" s="291">
        <v>60</v>
      </c>
      <c r="H4348" s="292">
        <v>0</v>
      </c>
      <c r="I4348" s="293" t="s">
        <v>9482</v>
      </c>
      <c r="J4348" s="293" t="s">
        <v>9483</v>
      </c>
      <c r="K4348" s="293" t="s">
        <v>4737</v>
      </c>
      <c r="L4348" s="293" t="s">
        <v>4840</v>
      </c>
      <c r="M4348" s="293" t="s">
        <v>15509</v>
      </c>
      <c r="N4348" s="293"/>
      <c r="O4348" s="293" t="s">
        <v>18828</v>
      </c>
      <c r="P4348" s="293" t="s">
        <v>14136</v>
      </c>
      <c r="Q4348" s="293" t="s">
        <v>8502</v>
      </c>
    </row>
    <row r="4349" spans="1:17" x14ac:dyDescent="0.25">
      <c r="A4349" s="293" t="s">
        <v>17447</v>
      </c>
      <c r="B4349" s="293" t="s">
        <v>14370</v>
      </c>
      <c r="C4349" s="293" t="s">
        <v>17448</v>
      </c>
      <c r="D4349" s="293"/>
      <c r="E4349" s="293" t="s">
        <v>14138</v>
      </c>
      <c r="F4349" s="293" t="s">
        <v>4750</v>
      </c>
      <c r="G4349" s="291">
        <v>60</v>
      </c>
      <c r="H4349" s="292">
        <v>0</v>
      </c>
      <c r="I4349" s="293" t="s">
        <v>4755</v>
      </c>
      <c r="J4349" s="293" t="s">
        <v>4756</v>
      </c>
      <c r="K4349" s="293" t="s">
        <v>4737</v>
      </c>
      <c r="L4349" s="293" t="s">
        <v>4738</v>
      </c>
      <c r="M4349" s="293" t="s">
        <v>4934</v>
      </c>
      <c r="N4349" s="293" t="s">
        <v>7016</v>
      </c>
      <c r="O4349" s="293" t="s">
        <v>18828</v>
      </c>
      <c r="P4349" s="293" t="s">
        <v>14136</v>
      </c>
      <c r="Q4349" s="293" t="s">
        <v>4741</v>
      </c>
    </row>
    <row r="4350" spans="1:17" x14ac:dyDescent="0.25">
      <c r="A4350" s="293" t="s">
        <v>17449</v>
      </c>
      <c r="B4350" s="293" t="s">
        <v>14370</v>
      </c>
      <c r="C4350" s="293" t="s">
        <v>17450</v>
      </c>
      <c r="D4350" s="293"/>
      <c r="E4350" s="293" t="s">
        <v>14138</v>
      </c>
      <c r="F4350" s="293" t="s">
        <v>4750</v>
      </c>
      <c r="G4350" s="291">
        <v>60</v>
      </c>
      <c r="H4350" s="292">
        <v>0</v>
      </c>
      <c r="I4350" s="293" t="s">
        <v>4939</v>
      </c>
      <c r="J4350" s="293" t="s">
        <v>4940</v>
      </c>
      <c r="K4350" s="293" t="s">
        <v>4737</v>
      </c>
      <c r="L4350" s="293" t="s">
        <v>4738</v>
      </c>
      <c r="M4350" s="293" t="s">
        <v>4818</v>
      </c>
      <c r="N4350" s="293"/>
      <c r="O4350" s="293" t="s">
        <v>18828</v>
      </c>
      <c r="P4350" s="293" t="s">
        <v>14136</v>
      </c>
      <c r="Q4350" s="293" t="s">
        <v>4741</v>
      </c>
    </row>
    <row r="4351" spans="1:17" x14ac:dyDescent="0.25">
      <c r="A4351" s="293" t="s">
        <v>17451</v>
      </c>
      <c r="B4351" s="293" t="s">
        <v>14376</v>
      </c>
      <c r="C4351" s="293" t="s">
        <v>17452</v>
      </c>
      <c r="D4351" s="293" t="s">
        <v>4750</v>
      </c>
      <c r="E4351" s="293" t="s">
        <v>14158</v>
      </c>
      <c r="F4351" s="293"/>
      <c r="G4351" s="291">
        <v>60</v>
      </c>
      <c r="H4351" s="292">
        <v>0</v>
      </c>
      <c r="I4351" s="293" t="s">
        <v>4838</v>
      </c>
      <c r="J4351" s="293" t="s">
        <v>4839</v>
      </c>
      <c r="K4351" s="293" t="s">
        <v>4737</v>
      </c>
      <c r="L4351" s="293" t="s">
        <v>4840</v>
      </c>
      <c r="M4351" s="293" t="s">
        <v>5166</v>
      </c>
      <c r="N4351" s="293"/>
      <c r="O4351" s="293" t="s">
        <v>18828</v>
      </c>
      <c r="P4351" s="293" t="s">
        <v>14136</v>
      </c>
      <c r="Q4351" s="293" t="s">
        <v>8502</v>
      </c>
    </row>
    <row r="4352" spans="1:17" x14ac:dyDescent="0.25">
      <c r="A4352" s="293" t="s">
        <v>17453</v>
      </c>
      <c r="B4352" s="293" t="s">
        <v>14376</v>
      </c>
      <c r="C4352" s="293" t="s">
        <v>17454</v>
      </c>
      <c r="D4352" s="293" t="s">
        <v>4750</v>
      </c>
      <c r="E4352" s="293" t="s">
        <v>14158</v>
      </c>
      <c r="F4352" s="293"/>
      <c r="G4352" s="291">
        <v>60</v>
      </c>
      <c r="H4352" s="292">
        <v>0</v>
      </c>
      <c r="I4352" s="293" t="s">
        <v>4838</v>
      </c>
      <c r="J4352" s="293" t="s">
        <v>4839</v>
      </c>
      <c r="K4352" s="293" t="s">
        <v>4737</v>
      </c>
      <c r="L4352" s="293" t="s">
        <v>4840</v>
      </c>
      <c r="M4352" s="293" t="s">
        <v>5161</v>
      </c>
      <c r="N4352" s="293"/>
      <c r="O4352" s="293" t="s">
        <v>18828</v>
      </c>
      <c r="P4352" s="293" t="s">
        <v>14136</v>
      </c>
      <c r="Q4352" s="293" t="s">
        <v>8502</v>
      </c>
    </row>
    <row r="4353" spans="1:17" x14ac:dyDescent="0.25">
      <c r="A4353" s="293" t="s">
        <v>17455</v>
      </c>
      <c r="B4353" s="293" t="s">
        <v>14376</v>
      </c>
      <c r="C4353" s="293" t="s">
        <v>17456</v>
      </c>
      <c r="D4353" s="293" t="s">
        <v>4750</v>
      </c>
      <c r="E4353" s="293" t="s">
        <v>14158</v>
      </c>
      <c r="F4353" s="293"/>
      <c r="G4353" s="291">
        <v>60</v>
      </c>
      <c r="H4353" s="292">
        <v>0</v>
      </c>
      <c r="I4353" s="293" t="s">
        <v>4838</v>
      </c>
      <c r="J4353" s="293" t="s">
        <v>4839</v>
      </c>
      <c r="K4353" s="293" t="s">
        <v>4737</v>
      </c>
      <c r="L4353" s="293" t="s">
        <v>4840</v>
      </c>
      <c r="M4353" s="293" t="s">
        <v>5230</v>
      </c>
      <c r="N4353" s="293"/>
      <c r="O4353" s="293" t="s">
        <v>18828</v>
      </c>
      <c r="P4353" s="293" t="s">
        <v>14136</v>
      </c>
      <c r="Q4353" s="293" t="s">
        <v>8502</v>
      </c>
    </row>
    <row r="4354" spans="1:17" x14ac:dyDescent="0.25">
      <c r="A4354" s="293" t="s">
        <v>17457</v>
      </c>
      <c r="B4354" s="293" t="s">
        <v>14373</v>
      </c>
      <c r="C4354" s="293" t="s">
        <v>17458</v>
      </c>
      <c r="D4354" s="293" t="s">
        <v>4750</v>
      </c>
      <c r="E4354" s="293" t="s">
        <v>14158</v>
      </c>
      <c r="F4354" s="293"/>
      <c r="G4354" s="291">
        <v>60</v>
      </c>
      <c r="H4354" s="292">
        <v>0</v>
      </c>
      <c r="I4354" s="293" t="s">
        <v>4838</v>
      </c>
      <c r="J4354" s="293" t="s">
        <v>4839</v>
      </c>
      <c r="K4354" s="293" t="s">
        <v>4737</v>
      </c>
      <c r="L4354" s="293" t="s">
        <v>4840</v>
      </c>
      <c r="M4354" s="293" t="s">
        <v>9497</v>
      </c>
      <c r="N4354" s="293"/>
      <c r="O4354" s="293" t="s">
        <v>18828</v>
      </c>
      <c r="P4354" s="293" t="s">
        <v>14136</v>
      </c>
      <c r="Q4354" s="293" t="s">
        <v>8502</v>
      </c>
    </row>
    <row r="4355" spans="1:17" x14ac:dyDescent="0.25">
      <c r="A4355" s="293" t="s">
        <v>17459</v>
      </c>
      <c r="B4355" s="293" t="s">
        <v>14376</v>
      </c>
      <c r="C4355" s="293" t="s">
        <v>17460</v>
      </c>
      <c r="D4355" s="293" t="s">
        <v>4750</v>
      </c>
      <c r="E4355" s="293" t="s">
        <v>14158</v>
      </c>
      <c r="F4355" s="293"/>
      <c r="G4355" s="291">
        <v>60</v>
      </c>
      <c r="H4355" s="292">
        <v>0</v>
      </c>
      <c r="I4355" s="293" t="s">
        <v>4838</v>
      </c>
      <c r="J4355" s="293" t="s">
        <v>4839</v>
      </c>
      <c r="K4355" s="293" t="s">
        <v>4737</v>
      </c>
      <c r="L4355" s="293" t="s">
        <v>4840</v>
      </c>
      <c r="M4355" s="293" t="s">
        <v>5291</v>
      </c>
      <c r="N4355" s="293"/>
      <c r="O4355" s="293" t="s">
        <v>18828</v>
      </c>
      <c r="P4355" s="293" t="s">
        <v>14136</v>
      </c>
      <c r="Q4355" s="293" t="s">
        <v>8502</v>
      </c>
    </row>
    <row r="4356" spans="1:17" x14ac:dyDescent="0.25">
      <c r="A4356" s="293" t="s">
        <v>17461</v>
      </c>
      <c r="B4356" s="293" t="s">
        <v>14373</v>
      </c>
      <c r="C4356" s="293" t="s">
        <v>17462</v>
      </c>
      <c r="D4356" s="293" t="s">
        <v>4750</v>
      </c>
      <c r="E4356" s="293" t="s">
        <v>14158</v>
      </c>
      <c r="F4356" s="293"/>
      <c r="G4356" s="291">
        <v>60</v>
      </c>
      <c r="H4356" s="292">
        <v>0</v>
      </c>
      <c r="I4356" s="293" t="s">
        <v>4850</v>
      </c>
      <c r="J4356" s="293" t="s">
        <v>4851</v>
      </c>
      <c r="K4356" s="293" t="s">
        <v>4737</v>
      </c>
      <c r="L4356" s="293" t="s">
        <v>4840</v>
      </c>
      <c r="M4356" s="293" t="s">
        <v>15454</v>
      </c>
      <c r="N4356" s="293"/>
      <c r="O4356" s="293" t="s">
        <v>18828</v>
      </c>
      <c r="P4356" s="293" t="s">
        <v>14136</v>
      </c>
      <c r="Q4356" s="293" t="s">
        <v>8502</v>
      </c>
    </row>
    <row r="4357" spans="1:17" x14ac:dyDescent="0.25">
      <c r="A4357" s="293" t="s">
        <v>17463</v>
      </c>
      <c r="B4357" s="293" t="s">
        <v>14373</v>
      </c>
      <c r="C4357" s="293" t="s">
        <v>17464</v>
      </c>
      <c r="D4357" s="293" t="s">
        <v>4750</v>
      </c>
      <c r="E4357" s="293" t="s">
        <v>14158</v>
      </c>
      <c r="F4357" s="293"/>
      <c r="G4357" s="291">
        <v>60</v>
      </c>
      <c r="H4357" s="292">
        <v>0</v>
      </c>
      <c r="I4357" s="293" t="s">
        <v>4850</v>
      </c>
      <c r="J4357" s="293" t="s">
        <v>4851</v>
      </c>
      <c r="K4357" s="293" t="s">
        <v>4737</v>
      </c>
      <c r="L4357" s="293" t="s">
        <v>4840</v>
      </c>
      <c r="M4357" s="293" t="s">
        <v>15454</v>
      </c>
      <c r="N4357" s="293"/>
      <c r="O4357" s="293" t="s">
        <v>18828</v>
      </c>
      <c r="P4357" s="293" t="s">
        <v>14136</v>
      </c>
      <c r="Q4357" s="293" t="s">
        <v>8502</v>
      </c>
    </row>
    <row r="4358" spans="1:17" x14ac:dyDescent="0.25">
      <c r="A4358" s="293" t="s">
        <v>17465</v>
      </c>
      <c r="B4358" s="293" t="s">
        <v>14376</v>
      </c>
      <c r="C4358" s="293" t="s">
        <v>17466</v>
      </c>
      <c r="D4358" s="293" t="s">
        <v>4750</v>
      </c>
      <c r="E4358" s="293" t="s">
        <v>14158</v>
      </c>
      <c r="F4358" s="293"/>
      <c r="G4358" s="291">
        <v>60</v>
      </c>
      <c r="H4358" s="292">
        <v>0</v>
      </c>
      <c r="I4358" s="293" t="s">
        <v>9482</v>
      </c>
      <c r="J4358" s="293" t="s">
        <v>9483</v>
      </c>
      <c r="K4358" s="293" t="s">
        <v>4737</v>
      </c>
      <c r="L4358" s="293" t="s">
        <v>4840</v>
      </c>
      <c r="M4358" s="293" t="s">
        <v>4999</v>
      </c>
      <c r="N4358" s="293"/>
      <c r="O4358" s="293" t="s">
        <v>18828</v>
      </c>
      <c r="P4358" s="293" t="s">
        <v>14136</v>
      </c>
      <c r="Q4358" s="293" t="s">
        <v>8502</v>
      </c>
    </row>
    <row r="4359" spans="1:17" x14ac:dyDescent="0.25">
      <c r="A4359" s="293" t="s">
        <v>17467</v>
      </c>
      <c r="B4359" s="293" t="s">
        <v>14370</v>
      </c>
      <c r="C4359" s="293" t="s">
        <v>17468</v>
      </c>
      <c r="D4359" s="293"/>
      <c r="E4359" s="293" t="s">
        <v>14138</v>
      </c>
      <c r="F4359" s="293" t="s">
        <v>4750</v>
      </c>
      <c r="G4359" s="291">
        <v>60</v>
      </c>
      <c r="H4359" s="292">
        <v>0</v>
      </c>
      <c r="I4359" s="293" t="s">
        <v>4755</v>
      </c>
      <c r="J4359" s="293" t="s">
        <v>4756</v>
      </c>
      <c r="K4359" s="293" t="s">
        <v>4737</v>
      </c>
      <c r="L4359" s="293" t="s">
        <v>4738</v>
      </c>
      <c r="M4359" s="293" t="s">
        <v>4934</v>
      </c>
      <c r="N4359" s="293" t="s">
        <v>7935</v>
      </c>
      <c r="O4359" s="293" t="s">
        <v>18828</v>
      </c>
      <c r="P4359" s="293" t="s">
        <v>14136</v>
      </c>
      <c r="Q4359" s="293" t="s">
        <v>4741</v>
      </c>
    </row>
    <row r="4360" spans="1:17" x14ac:dyDescent="0.25">
      <c r="A4360" s="293" t="s">
        <v>17469</v>
      </c>
      <c r="B4360" s="293" t="s">
        <v>14370</v>
      </c>
      <c r="C4360" s="293" t="s">
        <v>17470</v>
      </c>
      <c r="D4360" s="293"/>
      <c r="E4360" s="293" t="s">
        <v>14138</v>
      </c>
      <c r="F4360" s="293" t="s">
        <v>4750</v>
      </c>
      <c r="G4360" s="291">
        <v>60</v>
      </c>
      <c r="H4360" s="292">
        <v>0</v>
      </c>
      <c r="I4360" s="293" t="s">
        <v>4755</v>
      </c>
      <c r="J4360" s="293" t="s">
        <v>4756</v>
      </c>
      <c r="K4360" s="293" t="s">
        <v>4737</v>
      </c>
      <c r="L4360" s="293" t="s">
        <v>4738</v>
      </c>
      <c r="M4360" s="293" t="s">
        <v>4934</v>
      </c>
      <c r="N4360" s="293" t="s">
        <v>11816</v>
      </c>
      <c r="O4360" s="293" t="s">
        <v>18828</v>
      </c>
      <c r="P4360" s="293" t="s">
        <v>14136</v>
      </c>
      <c r="Q4360" s="293" t="s">
        <v>4741</v>
      </c>
    </row>
    <row r="4361" spans="1:17" x14ac:dyDescent="0.25">
      <c r="A4361" s="293" t="s">
        <v>17471</v>
      </c>
      <c r="B4361" s="293" t="s">
        <v>14370</v>
      </c>
      <c r="C4361" s="293" t="s">
        <v>17472</v>
      </c>
      <c r="D4361" s="293"/>
      <c r="E4361" s="293" t="s">
        <v>14138</v>
      </c>
      <c r="F4361" s="293" t="s">
        <v>4750</v>
      </c>
      <c r="G4361" s="291">
        <v>60</v>
      </c>
      <c r="H4361" s="292">
        <v>0</v>
      </c>
      <c r="I4361" s="293" t="s">
        <v>4788</v>
      </c>
      <c r="J4361" s="293" t="s">
        <v>4789</v>
      </c>
      <c r="K4361" s="293" t="s">
        <v>4737</v>
      </c>
      <c r="L4361" s="293" t="s">
        <v>4738</v>
      </c>
      <c r="M4361" s="293" t="s">
        <v>4880</v>
      </c>
      <c r="N4361" s="293"/>
      <c r="O4361" s="293" t="s">
        <v>18828</v>
      </c>
      <c r="P4361" s="293" t="s">
        <v>14136</v>
      </c>
      <c r="Q4361" s="293" t="s">
        <v>4741</v>
      </c>
    </row>
    <row r="4362" spans="1:17" x14ac:dyDescent="0.25">
      <c r="A4362" s="293" t="s">
        <v>17473</v>
      </c>
      <c r="B4362" s="293" t="s">
        <v>14376</v>
      </c>
      <c r="C4362" s="293" t="s">
        <v>17474</v>
      </c>
      <c r="D4362" s="293" t="s">
        <v>4750</v>
      </c>
      <c r="E4362" s="293" t="s">
        <v>14158</v>
      </c>
      <c r="F4362" s="293"/>
      <c r="G4362" s="291">
        <v>60</v>
      </c>
      <c r="H4362" s="292">
        <v>0</v>
      </c>
      <c r="I4362" s="293" t="s">
        <v>4850</v>
      </c>
      <c r="J4362" s="293" t="s">
        <v>4851</v>
      </c>
      <c r="K4362" s="293" t="s">
        <v>4737</v>
      </c>
      <c r="L4362" s="293" t="s">
        <v>4840</v>
      </c>
      <c r="M4362" s="293" t="s">
        <v>4852</v>
      </c>
      <c r="N4362" s="293"/>
      <c r="O4362" s="293" t="s">
        <v>18828</v>
      </c>
      <c r="P4362" s="293" t="s">
        <v>14136</v>
      </c>
      <c r="Q4362" s="293" t="s">
        <v>8502</v>
      </c>
    </row>
    <row r="4363" spans="1:17" x14ac:dyDescent="0.25">
      <c r="A4363" s="293" t="s">
        <v>17475</v>
      </c>
      <c r="B4363" s="293" t="s">
        <v>14373</v>
      </c>
      <c r="C4363" s="293" t="s">
        <v>17476</v>
      </c>
      <c r="D4363" s="293" t="s">
        <v>4750</v>
      </c>
      <c r="E4363" s="293" t="s">
        <v>14158</v>
      </c>
      <c r="F4363" s="293"/>
      <c r="G4363" s="291">
        <v>60</v>
      </c>
      <c r="H4363" s="292">
        <v>0</v>
      </c>
      <c r="I4363" s="293" t="s">
        <v>4850</v>
      </c>
      <c r="J4363" s="293" t="s">
        <v>4851</v>
      </c>
      <c r="K4363" s="293" t="s">
        <v>4737</v>
      </c>
      <c r="L4363" s="293" t="s">
        <v>4840</v>
      </c>
      <c r="M4363" s="293" t="s">
        <v>15454</v>
      </c>
      <c r="N4363" s="293"/>
      <c r="O4363" s="293" t="s">
        <v>18828</v>
      </c>
      <c r="P4363" s="293" t="s">
        <v>14136</v>
      </c>
      <c r="Q4363" s="293" t="s">
        <v>8502</v>
      </c>
    </row>
    <row r="4364" spans="1:17" x14ac:dyDescent="0.25">
      <c r="A4364" s="293" t="s">
        <v>17477</v>
      </c>
      <c r="B4364" s="293" t="s">
        <v>14376</v>
      </c>
      <c r="C4364" s="293" t="s">
        <v>17478</v>
      </c>
      <c r="D4364" s="293" t="s">
        <v>4750</v>
      </c>
      <c r="E4364" s="293" t="s">
        <v>14158</v>
      </c>
      <c r="F4364" s="293"/>
      <c r="G4364" s="291">
        <v>60</v>
      </c>
      <c r="H4364" s="292">
        <v>0</v>
      </c>
      <c r="I4364" s="293" t="s">
        <v>4850</v>
      </c>
      <c r="J4364" s="293" t="s">
        <v>4851</v>
      </c>
      <c r="K4364" s="293" t="s">
        <v>4737</v>
      </c>
      <c r="L4364" s="293" t="s">
        <v>4840</v>
      </c>
      <c r="M4364" s="293" t="s">
        <v>4852</v>
      </c>
      <c r="N4364" s="293"/>
      <c r="O4364" s="293" t="s">
        <v>18828</v>
      </c>
      <c r="P4364" s="293" t="s">
        <v>14136</v>
      </c>
      <c r="Q4364" s="293" t="s">
        <v>8502</v>
      </c>
    </row>
    <row r="4365" spans="1:17" x14ac:dyDescent="0.25">
      <c r="A4365" s="293" t="s">
        <v>17479</v>
      </c>
      <c r="B4365" s="293" t="s">
        <v>14376</v>
      </c>
      <c r="C4365" s="293" t="s">
        <v>17480</v>
      </c>
      <c r="D4365" s="293" t="s">
        <v>4750</v>
      </c>
      <c r="E4365" s="293" t="s">
        <v>14158</v>
      </c>
      <c r="F4365" s="293"/>
      <c r="G4365" s="291">
        <v>60</v>
      </c>
      <c r="H4365" s="292">
        <v>0</v>
      </c>
      <c r="I4365" s="293" t="s">
        <v>4850</v>
      </c>
      <c r="J4365" s="293" t="s">
        <v>4851</v>
      </c>
      <c r="K4365" s="293" t="s">
        <v>4737</v>
      </c>
      <c r="L4365" s="293" t="s">
        <v>4840</v>
      </c>
      <c r="M4365" s="293" t="s">
        <v>5333</v>
      </c>
      <c r="N4365" s="293"/>
      <c r="O4365" s="293" t="s">
        <v>18828</v>
      </c>
      <c r="P4365" s="293" t="s">
        <v>14136</v>
      </c>
      <c r="Q4365" s="293" t="s">
        <v>8502</v>
      </c>
    </row>
    <row r="4366" spans="1:17" x14ac:dyDescent="0.25">
      <c r="A4366" s="293" t="s">
        <v>17481</v>
      </c>
      <c r="B4366" s="293" t="s">
        <v>14387</v>
      </c>
      <c r="C4366" s="293" t="s">
        <v>17482</v>
      </c>
      <c r="D4366" s="293" t="s">
        <v>4750</v>
      </c>
      <c r="E4366" s="293" t="s">
        <v>14158</v>
      </c>
      <c r="F4366" s="293"/>
      <c r="G4366" s="291">
        <v>60</v>
      </c>
      <c r="H4366" s="292">
        <v>0</v>
      </c>
      <c r="I4366" s="293" t="s">
        <v>9482</v>
      </c>
      <c r="J4366" s="293" t="s">
        <v>9483</v>
      </c>
      <c r="K4366" s="293" t="s">
        <v>4737</v>
      </c>
      <c r="L4366" s="293" t="s">
        <v>4840</v>
      </c>
      <c r="M4366" s="293" t="s">
        <v>15509</v>
      </c>
      <c r="N4366" s="293"/>
      <c r="O4366" s="293" t="s">
        <v>18828</v>
      </c>
      <c r="P4366" s="293" t="s">
        <v>14136</v>
      </c>
      <c r="Q4366" s="293" t="s">
        <v>8502</v>
      </c>
    </row>
    <row r="4367" spans="1:17" x14ac:dyDescent="0.25">
      <c r="A4367" s="293" t="s">
        <v>17483</v>
      </c>
      <c r="B4367" s="293" t="s">
        <v>14376</v>
      </c>
      <c r="C4367" s="293" t="s">
        <v>17484</v>
      </c>
      <c r="D4367" s="293" t="s">
        <v>4750</v>
      </c>
      <c r="E4367" s="293" t="s">
        <v>14158</v>
      </c>
      <c r="F4367" s="293"/>
      <c r="G4367" s="291">
        <v>60</v>
      </c>
      <c r="H4367" s="292">
        <v>0</v>
      </c>
      <c r="I4367" s="293" t="s">
        <v>9482</v>
      </c>
      <c r="J4367" s="293" t="s">
        <v>9483</v>
      </c>
      <c r="K4367" s="293" t="s">
        <v>4737</v>
      </c>
      <c r="L4367" s="293" t="s">
        <v>4840</v>
      </c>
      <c r="M4367" s="293" t="s">
        <v>6026</v>
      </c>
      <c r="N4367" s="293"/>
      <c r="O4367" s="293" t="s">
        <v>18828</v>
      </c>
      <c r="P4367" s="293" t="s">
        <v>14136</v>
      </c>
      <c r="Q4367" s="293" t="s">
        <v>8502</v>
      </c>
    </row>
    <row r="4368" spans="1:17" x14ac:dyDescent="0.25">
      <c r="A4368" s="293" t="s">
        <v>17485</v>
      </c>
      <c r="B4368" s="293" t="s">
        <v>14373</v>
      </c>
      <c r="C4368" s="293" t="s">
        <v>17486</v>
      </c>
      <c r="D4368" s="293" t="s">
        <v>4750</v>
      </c>
      <c r="E4368" s="293" t="s">
        <v>14158</v>
      </c>
      <c r="F4368" s="293"/>
      <c r="G4368" s="291">
        <v>60</v>
      </c>
      <c r="H4368" s="292">
        <v>0</v>
      </c>
      <c r="I4368" s="293" t="s">
        <v>4850</v>
      </c>
      <c r="J4368" s="293" t="s">
        <v>4851</v>
      </c>
      <c r="K4368" s="293" t="s">
        <v>4737</v>
      </c>
      <c r="L4368" s="293" t="s">
        <v>4840</v>
      </c>
      <c r="M4368" s="293" t="s">
        <v>5202</v>
      </c>
      <c r="N4368" s="293"/>
      <c r="O4368" s="293" t="s">
        <v>18828</v>
      </c>
      <c r="P4368" s="293" t="s">
        <v>14136</v>
      </c>
      <c r="Q4368" s="293" t="s">
        <v>8502</v>
      </c>
    </row>
    <row r="4369" spans="1:17" x14ac:dyDescent="0.25">
      <c r="A4369" s="293" t="s">
        <v>17487</v>
      </c>
      <c r="B4369" s="293" t="s">
        <v>14370</v>
      </c>
      <c r="C4369" s="293" t="s">
        <v>17488</v>
      </c>
      <c r="D4369" s="293"/>
      <c r="E4369" s="293" t="s">
        <v>14138</v>
      </c>
      <c r="F4369" s="293" t="s">
        <v>4750</v>
      </c>
      <c r="G4369" s="291">
        <v>60</v>
      </c>
      <c r="H4369" s="292">
        <v>0</v>
      </c>
      <c r="I4369" s="293" t="s">
        <v>4755</v>
      </c>
      <c r="J4369" s="293" t="s">
        <v>4756</v>
      </c>
      <c r="K4369" s="293" t="s">
        <v>4737</v>
      </c>
      <c r="L4369" s="293" t="s">
        <v>4738</v>
      </c>
      <c r="M4369" s="293" t="s">
        <v>4934</v>
      </c>
      <c r="N4369" s="293" t="s">
        <v>7306</v>
      </c>
      <c r="O4369" s="293" t="s">
        <v>18828</v>
      </c>
      <c r="P4369" s="293" t="s">
        <v>14136</v>
      </c>
      <c r="Q4369" s="293" t="s">
        <v>4741</v>
      </c>
    </row>
    <row r="4370" spans="1:17" x14ac:dyDescent="0.25">
      <c r="A4370" s="293" t="s">
        <v>17489</v>
      </c>
      <c r="B4370" s="293" t="s">
        <v>14370</v>
      </c>
      <c r="C4370" s="293" t="s">
        <v>17490</v>
      </c>
      <c r="D4370" s="293"/>
      <c r="E4370" s="293" t="s">
        <v>14138</v>
      </c>
      <c r="F4370" s="293" t="s">
        <v>4750</v>
      </c>
      <c r="G4370" s="291">
        <v>60</v>
      </c>
      <c r="H4370" s="292">
        <v>0</v>
      </c>
      <c r="I4370" s="293" t="s">
        <v>4816</v>
      </c>
      <c r="J4370" s="293" t="s">
        <v>4817</v>
      </c>
      <c r="K4370" s="293" t="s">
        <v>4737</v>
      </c>
      <c r="L4370" s="293" t="s">
        <v>4738</v>
      </c>
      <c r="M4370" s="293" t="s">
        <v>4818</v>
      </c>
      <c r="N4370" s="293"/>
      <c r="O4370" s="293" t="s">
        <v>18828</v>
      </c>
      <c r="P4370" s="293" t="s">
        <v>14136</v>
      </c>
      <c r="Q4370" s="293" t="s">
        <v>4741</v>
      </c>
    </row>
    <row r="4371" spans="1:17" x14ac:dyDescent="0.25">
      <c r="A4371" s="293" t="s">
        <v>17491</v>
      </c>
      <c r="B4371" s="293" t="s">
        <v>14361</v>
      </c>
      <c r="C4371" s="293" t="s">
        <v>17492</v>
      </c>
      <c r="D4371" s="293"/>
      <c r="E4371" s="293" t="s">
        <v>14138</v>
      </c>
      <c r="F4371" s="293" t="s">
        <v>4750</v>
      </c>
      <c r="G4371" s="291">
        <v>60</v>
      </c>
      <c r="H4371" s="292">
        <v>0</v>
      </c>
      <c r="I4371" s="293" t="s">
        <v>4816</v>
      </c>
      <c r="J4371" s="293" t="s">
        <v>4817</v>
      </c>
      <c r="K4371" s="293" t="s">
        <v>4737</v>
      </c>
      <c r="L4371" s="293" t="s">
        <v>4738</v>
      </c>
      <c r="M4371" s="293" t="s">
        <v>6572</v>
      </c>
      <c r="N4371" s="293"/>
      <c r="O4371" s="293" t="s">
        <v>18828</v>
      </c>
      <c r="P4371" s="293" t="s">
        <v>14136</v>
      </c>
      <c r="Q4371" s="293" t="s">
        <v>4741</v>
      </c>
    </row>
    <row r="4372" spans="1:17" x14ac:dyDescent="0.25">
      <c r="A4372" s="293" t="s">
        <v>17493</v>
      </c>
      <c r="B4372" s="293" t="s">
        <v>14376</v>
      </c>
      <c r="C4372" s="293" t="s">
        <v>17494</v>
      </c>
      <c r="D4372" s="293" t="s">
        <v>4750</v>
      </c>
      <c r="E4372" s="293" t="s">
        <v>14158</v>
      </c>
      <c r="F4372" s="293"/>
      <c r="G4372" s="291">
        <v>60</v>
      </c>
      <c r="H4372" s="292">
        <v>0</v>
      </c>
      <c r="I4372" s="293" t="s">
        <v>4850</v>
      </c>
      <c r="J4372" s="293" t="s">
        <v>4851</v>
      </c>
      <c r="K4372" s="293" t="s">
        <v>4737</v>
      </c>
      <c r="L4372" s="293" t="s">
        <v>4840</v>
      </c>
      <c r="M4372" s="293" t="s">
        <v>4852</v>
      </c>
      <c r="N4372" s="293"/>
      <c r="O4372" s="293" t="s">
        <v>18828</v>
      </c>
      <c r="P4372" s="293" t="s">
        <v>14136</v>
      </c>
      <c r="Q4372" s="293" t="s">
        <v>8502</v>
      </c>
    </row>
    <row r="4373" spans="1:17" x14ac:dyDescent="0.25">
      <c r="A4373" s="293" t="s">
        <v>17495</v>
      </c>
      <c r="B4373" s="293" t="s">
        <v>14376</v>
      </c>
      <c r="C4373" s="293" t="s">
        <v>17496</v>
      </c>
      <c r="D4373" s="293" t="s">
        <v>4750</v>
      </c>
      <c r="E4373" s="293" t="s">
        <v>15150</v>
      </c>
      <c r="F4373" s="293"/>
      <c r="G4373" s="291">
        <v>60</v>
      </c>
      <c r="H4373" s="292">
        <v>0</v>
      </c>
      <c r="I4373" s="293" t="s">
        <v>4838</v>
      </c>
      <c r="J4373" s="293" t="s">
        <v>4839</v>
      </c>
      <c r="K4373" s="293" t="s">
        <v>4737</v>
      </c>
      <c r="L4373" s="293" t="s">
        <v>4840</v>
      </c>
      <c r="M4373" s="293" t="s">
        <v>10975</v>
      </c>
      <c r="N4373" s="293"/>
      <c r="O4373" s="293" t="s">
        <v>18828</v>
      </c>
      <c r="P4373" s="293" t="s">
        <v>14136</v>
      </c>
      <c r="Q4373" s="293" t="s">
        <v>8502</v>
      </c>
    </row>
    <row r="4374" spans="1:17" x14ac:dyDescent="0.25">
      <c r="A4374" s="293" t="s">
        <v>17497</v>
      </c>
      <c r="B4374" s="293" t="s">
        <v>14376</v>
      </c>
      <c r="C4374" s="293" t="s">
        <v>17498</v>
      </c>
      <c r="D4374" s="293" t="s">
        <v>4750</v>
      </c>
      <c r="E4374" s="293" t="s">
        <v>14158</v>
      </c>
      <c r="F4374" s="293"/>
      <c r="G4374" s="291">
        <v>60</v>
      </c>
      <c r="H4374" s="292">
        <v>0</v>
      </c>
      <c r="I4374" s="293" t="s">
        <v>9482</v>
      </c>
      <c r="J4374" s="293" t="s">
        <v>9483</v>
      </c>
      <c r="K4374" s="293" t="s">
        <v>4737</v>
      </c>
      <c r="L4374" s="293" t="s">
        <v>4840</v>
      </c>
      <c r="M4374" s="293" t="s">
        <v>13754</v>
      </c>
      <c r="N4374" s="293"/>
      <c r="O4374" s="293" t="s">
        <v>18828</v>
      </c>
      <c r="P4374" s="293" t="s">
        <v>14136</v>
      </c>
      <c r="Q4374" s="293" t="s">
        <v>8502</v>
      </c>
    </row>
    <row r="4375" spans="1:17" x14ac:dyDescent="0.25">
      <c r="A4375" s="293" t="s">
        <v>17499</v>
      </c>
      <c r="B4375" s="293" t="s">
        <v>14376</v>
      </c>
      <c r="C4375" s="293" t="s">
        <v>17500</v>
      </c>
      <c r="D4375" s="293" t="s">
        <v>4750</v>
      </c>
      <c r="E4375" s="293" t="s">
        <v>14158</v>
      </c>
      <c r="F4375" s="293"/>
      <c r="G4375" s="291">
        <v>60</v>
      </c>
      <c r="H4375" s="292">
        <v>0</v>
      </c>
      <c r="I4375" s="293" t="s">
        <v>4850</v>
      </c>
      <c r="J4375" s="293" t="s">
        <v>4851</v>
      </c>
      <c r="K4375" s="293" t="s">
        <v>4737</v>
      </c>
      <c r="L4375" s="293" t="s">
        <v>4840</v>
      </c>
      <c r="M4375" s="293" t="s">
        <v>5202</v>
      </c>
      <c r="N4375" s="293"/>
      <c r="O4375" s="293" t="s">
        <v>18828</v>
      </c>
      <c r="P4375" s="293" t="s">
        <v>14136</v>
      </c>
      <c r="Q4375" s="293" t="s">
        <v>8502</v>
      </c>
    </row>
    <row r="4376" spans="1:17" x14ac:dyDescent="0.25">
      <c r="A4376" s="293" t="s">
        <v>17501</v>
      </c>
      <c r="B4376" s="293" t="s">
        <v>14376</v>
      </c>
      <c r="C4376" s="293" t="s">
        <v>17502</v>
      </c>
      <c r="D4376" s="293" t="s">
        <v>4750</v>
      </c>
      <c r="E4376" s="293" t="s">
        <v>14158</v>
      </c>
      <c r="F4376" s="293"/>
      <c r="G4376" s="291">
        <v>60</v>
      </c>
      <c r="H4376" s="292">
        <v>0</v>
      </c>
      <c r="I4376" s="293" t="s">
        <v>9482</v>
      </c>
      <c r="J4376" s="293" t="s">
        <v>9483</v>
      </c>
      <c r="K4376" s="293" t="s">
        <v>4737</v>
      </c>
      <c r="L4376" s="293" t="s">
        <v>4840</v>
      </c>
      <c r="M4376" s="293" t="s">
        <v>5310</v>
      </c>
      <c r="N4376" s="293"/>
      <c r="O4376" s="293" t="s">
        <v>18828</v>
      </c>
      <c r="P4376" s="293" t="s">
        <v>14136</v>
      </c>
      <c r="Q4376" s="293" t="s">
        <v>8502</v>
      </c>
    </row>
    <row r="4377" spans="1:17" x14ac:dyDescent="0.25">
      <c r="A4377" s="293" t="s">
        <v>17503</v>
      </c>
      <c r="B4377" s="293" t="s">
        <v>14376</v>
      </c>
      <c r="C4377" s="293" t="s">
        <v>17504</v>
      </c>
      <c r="D4377" s="293" t="s">
        <v>4750</v>
      </c>
      <c r="E4377" s="293" t="s">
        <v>14158</v>
      </c>
      <c r="F4377" s="293"/>
      <c r="G4377" s="291">
        <v>60</v>
      </c>
      <c r="H4377" s="292">
        <v>0</v>
      </c>
      <c r="I4377" s="293" t="s">
        <v>4838</v>
      </c>
      <c r="J4377" s="293" t="s">
        <v>4839</v>
      </c>
      <c r="K4377" s="293" t="s">
        <v>4737</v>
      </c>
      <c r="L4377" s="293" t="s">
        <v>4840</v>
      </c>
      <c r="M4377" s="293" t="s">
        <v>5291</v>
      </c>
      <c r="N4377" s="293"/>
      <c r="O4377" s="293" t="s">
        <v>18828</v>
      </c>
      <c r="P4377" s="293" t="s">
        <v>14136</v>
      </c>
      <c r="Q4377" s="293" t="s">
        <v>8502</v>
      </c>
    </row>
    <row r="4378" spans="1:17" x14ac:dyDescent="0.25">
      <c r="A4378" s="293" t="s">
        <v>17505</v>
      </c>
      <c r="B4378" s="293" t="s">
        <v>14370</v>
      </c>
      <c r="C4378" s="293" t="s">
        <v>17506</v>
      </c>
      <c r="D4378" s="293"/>
      <c r="E4378" s="293" t="s">
        <v>14138</v>
      </c>
      <c r="F4378" s="293" t="s">
        <v>4750</v>
      </c>
      <c r="G4378" s="291">
        <v>60</v>
      </c>
      <c r="H4378" s="292">
        <v>0</v>
      </c>
      <c r="I4378" s="293" t="s">
        <v>4788</v>
      </c>
      <c r="J4378" s="293" t="s">
        <v>4789</v>
      </c>
      <c r="K4378" s="293" t="s">
        <v>4737</v>
      </c>
      <c r="L4378" s="293" t="s">
        <v>4738</v>
      </c>
      <c r="M4378" s="293" t="s">
        <v>4830</v>
      </c>
      <c r="N4378" s="293"/>
      <c r="O4378" s="293" t="s">
        <v>18828</v>
      </c>
      <c r="P4378" s="293" t="s">
        <v>14136</v>
      </c>
      <c r="Q4378" s="293" t="s">
        <v>4741</v>
      </c>
    </row>
    <row r="4379" spans="1:17" x14ac:dyDescent="0.25">
      <c r="A4379" s="293" t="s">
        <v>17507</v>
      </c>
      <c r="B4379" s="293" t="s">
        <v>14376</v>
      </c>
      <c r="C4379" s="293" t="s">
        <v>17508</v>
      </c>
      <c r="D4379" s="293" t="s">
        <v>4750</v>
      </c>
      <c r="E4379" s="293" t="s">
        <v>14158</v>
      </c>
      <c r="F4379" s="293"/>
      <c r="G4379" s="291">
        <v>60</v>
      </c>
      <c r="H4379" s="292">
        <v>0</v>
      </c>
      <c r="I4379" s="293" t="s">
        <v>4850</v>
      </c>
      <c r="J4379" s="293" t="s">
        <v>4851</v>
      </c>
      <c r="K4379" s="293" t="s">
        <v>4737</v>
      </c>
      <c r="L4379" s="293" t="s">
        <v>4840</v>
      </c>
      <c r="M4379" s="293" t="s">
        <v>5333</v>
      </c>
      <c r="N4379" s="293"/>
      <c r="O4379" s="293" t="s">
        <v>18828</v>
      </c>
      <c r="P4379" s="293" t="s">
        <v>14136</v>
      </c>
      <c r="Q4379" s="293" t="s">
        <v>8502</v>
      </c>
    </row>
    <row r="4380" spans="1:17" x14ac:dyDescent="0.25">
      <c r="A4380" s="293" t="s">
        <v>17509</v>
      </c>
      <c r="B4380" s="293" t="s">
        <v>14370</v>
      </c>
      <c r="C4380" s="293" t="s">
        <v>17510</v>
      </c>
      <c r="D4380" s="293"/>
      <c r="E4380" s="293" t="s">
        <v>14138</v>
      </c>
      <c r="F4380" s="293" t="s">
        <v>4750</v>
      </c>
      <c r="G4380" s="291">
        <v>60</v>
      </c>
      <c r="H4380" s="292">
        <v>0</v>
      </c>
      <c r="I4380" s="293" t="s">
        <v>4816</v>
      </c>
      <c r="J4380" s="293" t="s">
        <v>4817</v>
      </c>
      <c r="K4380" s="293" t="s">
        <v>4737</v>
      </c>
      <c r="L4380" s="293" t="s">
        <v>4738</v>
      </c>
      <c r="M4380" s="293" t="s">
        <v>7601</v>
      </c>
      <c r="N4380" s="293"/>
      <c r="O4380" s="293" t="s">
        <v>18828</v>
      </c>
      <c r="P4380" s="293" t="s">
        <v>14136</v>
      </c>
      <c r="Q4380" s="293" t="s">
        <v>4741</v>
      </c>
    </row>
    <row r="4381" spans="1:17" x14ac:dyDescent="0.25">
      <c r="A4381" s="293" t="s">
        <v>17511</v>
      </c>
      <c r="B4381" s="293" t="s">
        <v>14370</v>
      </c>
      <c r="C4381" s="293" t="s">
        <v>17512</v>
      </c>
      <c r="D4381" s="293"/>
      <c r="E4381" s="293" t="s">
        <v>14138</v>
      </c>
      <c r="F4381" s="293" t="s">
        <v>4750</v>
      </c>
      <c r="G4381" s="291">
        <v>60</v>
      </c>
      <c r="H4381" s="292">
        <v>0</v>
      </c>
      <c r="I4381" s="293" t="s">
        <v>4746</v>
      </c>
      <c r="J4381" s="293" t="s">
        <v>4747</v>
      </c>
      <c r="K4381" s="293" t="s">
        <v>4737</v>
      </c>
      <c r="L4381" s="293" t="s">
        <v>4738</v>
      </c>
      <c r="M4381" s="293" t="s">
        <v>4748</v>
      </c>
      <c r="N4381" s="293" t="s">
        <v>4749</v>
      </c>
      <c r="O4381" s="293" t="s">
        <v>18828</v>
      </c>
      <c r="P4381" s="293" t="s">
        <v>14136</v>
      </c>
      <c r="Q4381" s="293" t="s">
        <v>4741</v>
      </c>
    </row>
    <row r="4382" spans="1:17" x14ac:dyDescent="0.25">
      <c r="A4382" s="293" t="s">
        <v>17513</v>
      </c>
      <c r="B4382" s="293" t="s">
        <v>14361</v>
      </c>
      <c r="C4382" s="293" t="s">
        <v>17514</v>
      </c>
      <c r="D4382" s="293"/>
      <c r="E4382" s="293" t="s">
        <v>14138</v>
      </c>
      <c r="F4382" s="293" t="s">
        <v>4750</v>
      </c>
      <c r="G4382" s="291">
        <v>60</v>
      </c>
      <c r="H4382" s="292">
        <v>0</v>
      </c>
      <c r="I4382" s="293" t="s">
        <v>4788</v>
      </c>
      <c r="J4382" s="293" t="s">
        <v>4789</v>
      </c>
      <c r="K4382" s="293" t="s">
        <v>4737</v>
      </c>
      <c r="L4382" s="293" t="s">
        <v>4738</v>
      </c>
      <c r="M4382" s="293" t="s">
        <v>4824</v>
      </c>
      <c r="N4382" s="293"/>
      <c r="O4382" s="293" t="s">
        <v>18828</v>
      </c>
      <c r="P4382" s="293" t="s">
        <v>14136</v>
      </c>
      <c r="Q4382" s="293" t="s">
        <v>4741</v>
      </c>
    </row>
    <row r="4383" spans="1:17" x14ac:dyDescent="0.25">
      <c r="A4383" s="293" t="s">
        <v>17515</v>
      </c>
      <c r="B4383" s="293" t="s">
        <v>14376</v>
      </c>
      <c r="C4383" s="293" t="s">
        <v>17516</v>
      </c>
      <c r="D4383" s="293" t="s">
        <v>4750</v>
      </c>
      <c r="E4383" s="293" t="s">
        <v>14158</v>
      </c>
      <c r="F4383" s="293"/>
      <c r="G4383" s="291">
        <v>60</v>
      </c>
      <c r="H4383" s="292">
        <v>0</v>
      </c>
      <c r="I4383" s="293" t="s">
        <v>4838</v>
      </c>
      <c r="J4383" s="293" t="s">
        <v>4839</v>
      </c>
      <c r="K4383" s="293" t="s">
        <v>4737</v>
      </c>
      <c r="L4383" s="293" t="s">
        <v>4840</v>
      </c>
      <c r="M4383" s="293" t="s">
        <v>5291</v>
      </c>
      <c r="N4383" s="293"/>
      <c r="O4383" s="293" t="s">
        <v>18828</v>
      </c>
      <c r="P4383" s="293" t="s">
        <v>14136</v>
      </c>
      <c r="Q4383" s="293" t="s">
        <v>8502</v>
      </c>
    </row>
    <row r="4384" spans="1:17" x14ac:dyDescent="0.25">
      <c r="A4384" s="293" t="s">
        <v>17517</v>
      </c>
      <c r="B4384" s="293" t="s">
        <v>14376</v>
      </c>
      <c r="C4384" s="293" t="s">
        <v>17518</v>
      </c>
      <c r="D4384" s="293" t="s">
        <v>4750</v>
      </c>
      <c r="E4384" s="293" t="s">
        <v>14158</v>
      </c>
      <c r="F4384" s="293"/>
      <c r="G4384" s="291">
        <v>60</v>
      </c>
      <c r="H4384" s="292">
        <v>0</v>
      </c>
      <c r="I4384" s="293" t="s">
        <v>4838</v>
      </c>
      <c r="J4384" s="293" t="s">
        <v>4839</v>
      </c>
      <c r="K4384" s="293" t="s">
        <v>4737</v>
      </c>
      <c r="L4384" s="293" t="s">
        <v>4840</v>
      </c>
      <c r="M4384" s="293" t="s">
        <v>4909</v>
      </c>
      <c r="N4384" s="293"/>
      <c r="O4384" s="293" t="s">
        <v>18828</v>
      </c>
      <c r="P4384" s="293" t="s">
        <v>14136</v>
      </c>
      <c r="Q4384" s="293" t="s">
        <v>8502</v>
      </c>
    </row>
    <row r="4385" spans="1:17" x14ac:dyDescent="0.25">
      <c r="A4385" s="293" t="s">
        <v>17519</v>
      </c>
      <c r="B4385" s="293" t="s">
        <v>14370</v>
      </c>
      <c r="C4385" s="293" t="s">
        <v>17520</v>
      </c>
      <c r="D4385" s="293"/>
      <c r="E4385" s="293" t="s">
        <v>14138</v>
      </c>
      <c r="F4385" s="293" t="s">
        <v>4750</v>
      </c>
      <c r="G4385" s="291">
        <v>60</v>
      </c>
      <c r="H4385" s="292">
        <v>0</v>
      </c>
      <c r="I4385" s="293" t="s">
        <v>4816</v>
      </c>
      <c r="J4385" s="293" t="s">
        <v>4817</v>
      </c>
      <c r="K4385" s="293" t="s">
        <v>4737</v>
      </c>
      <c r="L4385" s="293" t="s">
        <v>4738</v>
      </c>
      <c r="M4385" s="293" t="s">
        <v>5095</v>
      </c>
      <c r="N4385" s="293"/>
      <c r="O4385" s="293" t="s">
        <v>18828</v>
      </c>
      <c r="P4385" s="293" t="s">
        <v>14136</v>
      </c>
      <c r="Q4385" s="293" t="s">
        <v>4741</v>
      </c>
    </row>
    <row r="4386" spans="1:17" x14ac:dyDescent="0.25">
      <c r="A4386" s="293" t="s">
        <v>17521</v>
      </c>
      <c r="B4386" s="293" t="s">
        <v>14376</v>
      </c>
      <c r="C4386" s="293" t="s">
        <v>17522</v>
      </c>
      <c r="D4386" s="293" t="s">
        <v>4750</v>
      </c>
      <c r="E4386" s="293" t="s">
        <v>14158</v>
      </c>
      <c r="F4386" s="293"/>
      <c r="G4386" s="291">
        <v>60</v>
      </c>
      <c r="H4386" s="292">
        <v>0</v>
      </c>
      <c r="I4386" s="293" t="s">
        <v>4850</v>
      </c>
      <c r="J4386" s="293" t="s">
        <v>4851</v>
      </c>
      <c r="K4386" s="293" t="s">
        <v>4737</v>
      </c>
      <c r="L4386" s="293" t="s">
        <v>4840</v>
      </c>
      <c r="M4386" s="293" t="s">
        <v>4852</v>
      </c>
      <c r="N4386" s="293"/>
      <c r="O4386" s="293" t="s">
        <v>18828</v>
      </c>
      <c r="P4386" s="293" t="s">
        <v>14136</v>
      </c>
      <c r="Q4386" s="293" t="s">
        <v>8502</v>
      </c>
    </row>
    <row r="4387" spans="1:17" x14ac:dyDescent="0.25">
      <c r="A4387" s="293" t="s">
        <v>17523</v>
      </c>
      <c r="B4387" s="293" t="s">
        <v>14370</v>
      </c>
      <c r="C4387" s="293" t="s">
        <v>17524</v>
      </c>
      <c r="D4387" s="293"/>
      <c r="E4387" s="293" t="s">
        <v>14138</v>
      </c>
      <c r="F4387" s="293" t="s">
        <v>4750</v>
      </c>
      <c r="G4387" s="291">
        <v>60</v>
      </c>
      <c r="H4387" s="292">
        <v>0</v>
      </c>
      <c r="I4387" s="293" t="s">
        <v>4788</v>
      </c>
      <c r="J4387" s="293" t="s">
        <v>4789</v>
      </c>
      <c r="K4387" s="293" t="s">
        <v>4737</v>
      </c>
      <c r="L4387" s="293" t="s">
        <v>4738</v>
      </c>
      <c r="M4387" s="293" t="s">
        <v>4830</v>
      </c>
      <c r="N4387" s="293"/>
      <c r="O4387" s="293" t="s">
        <v>18828</v>
      </c>
      <c r="P4387" s="293" t="s">
        <v>14136</v>
      </c>
      <c r="Q4387" s="293" t="s">
        <v>4741</v>
      </c>
    </row>
    <row r="4388" spans="1:17" x14ac:dyDescent="0.25">
      <c r="A4388" s="293" t="s">
        <v>17525</v>
      </c>
      <c r="B4388" s="293" t="s">
        <v>14373</v>
      </c>
      <c r="C4388" s="293" t="s">
        <v>17526</v>
      </c>
      <c r="D4388" s="293" t="s">
        <v>4750</v>
      </c>
      <c r="E4388" s="293" t="s">
        <v>14158</v>
      </c>
      <c r="F4388" s="293"/>
      <c r="G4388" s="291">
        <v>60</v>
      </c>
      <c r="H4388" s="292">
        <v>0</v>
      </c>
      <c r="I4388" s="293" t="s">
        <v>4850</v>
      </c>
      <c r="J4388" s="293" t="s">
        <v>4851</v>
      </c>
      <c r="K4388" s="293" t="s">
        <v>4737</v>
      </c>
      <c r="L4388" s="293" t="s">
        <v>4840</v>
      </c>
      <c r="M4388" s="293" t="s">
        <v>15454</v>
      </c>
      <c r="N4388" s="293"/>
      <c r="O4388" s="293" t="s">
        <v>18828</v>
      </c>
      <c r="P4388" s="293" t="s">
        <v>14136</v>
      </c>
      <c r="Q4388" s="293" t="s">
        <v>8502</v>
      </c>
    </row>
    <row r="4389" spans="1:17" x14ac:dyDescent="0.25">
      <c r="A4389" s="293" t="s">
        <v>17527</v>
      </c>
      <c r="B4389" s="293" t="s">
        <v>14376</v>
      </c>
      <c r="C4389" s="293" t="s">
        <v>17528</v>
      </c>
      <c r="D4389" s="293" t="s">
        <v>4750</v>
      </c>
      <c r="E4389" s="293" t="s">
        <v>14158</v>
      </c>
      <c r="F4389" s="293"/>
      <c r="G4389" s="291">
        <v>60</v>
      </c>
      <c r="H4389" s="292">
        <v>0</v>
      </c>
      <c r="I4389" s="293" t="s">
        <v>9482</v>
      </c>
      <c r="J4389" s="293" t="s">
        <v>9483</v>
      </c>
      <c r="K4389" s="293" t="s">
        <v>4737</v>
      </c>
      <c r="L4389" s="293" t="s">
        <v>4840</v>
      </c>
      <c r="M4389" s="293" t="s">
        <v>13760</v>
      </c>
      <c r="N4389" s="293"/>
      <c r="O4389" s="293" t="s">
        <v>18828</v>
      </c>
      <c r="P4389" s="293" t="s">
        <v>14136</v>
      </c>
      <c r="Q4389" s="293" t="s">
        <v>8502</v>
      </c>
    </row>
    <row r="4390" spans="1:17" x14ac:dyDescent="0.25">
      <c r="A4390" s="293" t="s">
        <v>17529</v>
      </c>
      <c r="B4390" s="293" t="s">
        <v>14370</v>
      </c>
      <c r="C4390" s="293" t="s">
        <v>17530</v>
      </c>
      <c r="D4390" s="293"/>
      <c r="E4390" s="293" t="s">
        <v>14138</v>
      </c>
      <c r="F4390" s="293" t="s">
        <v>4750</v>
      </c>
      <c r="G4390" s="291">
        <v>60</v>
      </c>
      <c r="H4390" s="292">
        <v>0</v>
      </c>
      <c r="I4390" s="293" t="s">
        <v>4755</v>
      </c>
      <c r="J4390" s="293" t="s">
        <v>4756</v>
      </c>
      <c r="K4390" s="293" t="s">
        <v>4737</v>
      </c>
      <c r="L4390" s="293" t="s">
        <v>4738</v>
      </c>
      <c r="M4390" s="293" t="s">
        <v>4865</v>
      </c>
      <c r="N4390" s="293"/>
      <c r="O4390" s="293" t="s">
        <v>18828</v>
      </c>
      <c r="P4390" s="293" t="s">
        <v>14136</v>
      </c>
      <c r="Q4390" s="293" t="s">
        <v>4741</v>
      </c>
    </row>
    <row r="4391" spans="1:17" x14ac:dyDescent="0.25">
      <c r="A4391" s="293" t="s">
        <v>17531</v>
      </c>
      <c r="B4391" s="293" t="s">
        <v>14387</v>
      </c>
      <c r="C4391" s="293" t="s">
        <v>17532</v>
      </c>
      <c r="D4391" s="293" t="s">
        <v>4750</v>
      </c>
      <c r="E4391" s="293" t="s">
        <v>14158</v>
      </c>
      <c r="F4391" s="293"/>
      <c r="G4391" s="291">
        <v>60</v>
      </c>
      <c r="H4391" s="292">
        <v>0</v>
      </c>
      <c r="I4391" s="293" t="s">
        <v>9482</v>
      </c>
      <c r="J4391" s="293" t="s">
        <v>9483</v>
      </c>
      <c r="K4391" s="293" t="s">
        <v>4737</v>
      </c>
      <c r="L4391" s="293" t="s">
        <v>4840</v>
      </c>
      <c r="M4391" s="293" t="s">
        <v>15509</v>
      </c>
      <c r="N4391" s="293"/>
      <c r="O4391" s="293" t="s">
        <v>18828</v>
      </c>
      <c r="P4391" s="293" t="s">
        <v>14136</v>
      </c>
      <c r="Q4391" s="293" t="s">
        <v>8502</v>
      </c>
    </row>
    <row r="4392" spans="1:17" x14ac:dyDescent="0.25">
      <c r="A4392" s="293" t="s">
        <v>17533</v>
      </c>
      <c r="B4392" s="293" t="s">
        <v>14376</v>
      </c>
      <c r="C4392" s="293" t="s">
        <v>17534</v>
      </c>
      <c r="D4392" s="293" t="s">
        <v>4750</v>
      </c>
      <c r="E4392" s="293" t="s">
        <v>14158</v>
      </c>
      <c r="F4392" s="293"/>
      <c r="G4392" s="291">
        <v>60</v>
      </c>
      <c r="H4392" s="292">
        <v>0</v>
      </c>
      <c r="I4392" s="293" t="s">
        <v>4838</v>
      </c>
      <c r="J4392" s="293" t="s">
        <v>4839</v>
      </c>
      <c r="K4392" s="293" t="s">
        <v>4737</v>
      </c>
      <c r="L4392" s="293" t="s">
        <v>4840</v>
      </c>
      <c r="M4392" s="293" t="s">
        <v>4909</v>
      </c>
      <c r="N4392" s="293"/>
      <c r="O4392" s="293" t="s">
        <v>18828</v>
      </c>
      <c r="P4392" s="293" t="s">
        <v>14136</v>
      </c>
      <c r="Q4392" s="293" t="s">
        <v>8502</v>
      </c>
    </row>
    <row r="4393" spans="1:17" x14ac:dyDescent="0.25">
      <c r="A4393" s="293" t="s">
        <v>17535</v>
      </c>
      <c r="B4393" s="293" t="s">
        <v>14376</v>
      </c>
      <c r="C4393" s="293" t="s">
        <v>17536</v>
      </c>
      <c r="D4393" s="293" t="s">
        <v>4750</v>
      </c>
      <c r="E4393" s="293" t="s">
        <v>14158</v>
      </c>
      <c r="F4393" s="293"/>
      <c r="G4393" s="291">
        <v>60</v>
      </c>
      <c r="H4393" s="292">
        <v>0</v>
      </c>
      <c r="I4393" s="293" t="s">
        <v>9482</v>
      </c>
      <c r="J4393" s="293" t="s">
        <v>9483</v>
      </c>
      <c r="K4393" s="293" t="s">
        <v>4737</v>
      </c>
      <c r="L4393" s="293" t="s">
        <v>4840</v>
      </c>
      <c r="M4393" s="293" t="s">
        <v>6026</v>
      </c>
      <c r="N4393" s="293"/>
      <c r="O4393" s="293" t="s">
        <v>18828</v>
      </c>
      <c r="P4393" s="293" t="s">
        <v>14136</v>
      </c>
      <c r="Q4393" s="293" t="s">
        <v>8502</v>
      </c>
    </row>
    <row r="4394" spans="1:17" x14ac:dyDescent="0.25">
      <c r="A4394" s="293" t="s">
        <v>17537</v>
      </c>
      <c r="B4394" s="293" t="s">
        <v>14376</v>
      </c>
      <c r="C4394" s="293" t="s">
        <v>17538</v>
      </c>
      <c r="D4394" s="293" t="s">
        <v>4750</v>
      </c>
      <c r="E4394" s="293" t="s">
        <v>14158</v>
      </c>
      <c r="F4394" s="293"/>
      <c r="G4394" s="291">
        <v>60</v>
      </c>
      <c r="H4394" s="292">
        <v>0</v>
      </c>
      <c r="I4394" s="293" t="s">
        <v>4838</v>
      </c>
      <c r="J4394" s="293" t="s">
        <v>4839</v>
      </c>
      <c r="K4394" s="293" t="s">
        <v>4737</v>
      </c>
      <c r="L4394" s="293" t="s">
        <v>4840</v>
      </c>
      <c r="M4394" s="293" t="s">
        <v>5166</v>
      </c>
      <c r="N4394" s="293"/>
      <c r="O4394" s="293" t="s">
        <v>18828</v>
      </c>
      <c r="P4394" s="293" t="s">
        <v>14136</v>
      </c>
      <c r="Q4394" s="293" t="s">
        <v>8502</v>
      </c>
    </row>
    <row r="4395" spans="1:17" x14ac:dyDescent="0.25">
      <c r="A4395" s="293" t="s">
        <v>17539</v>
      </c>
      <c r="B4395" s="293" t="s">
        <v>14370</v>
      </c>
      <c r="C4395" s="293" t="s">
        <v>17540</v>
      </c>
      <c r="D4395" s="293"/>
      <c r="E4395" s="293" t="s">
        <v>14138</v>
      </c>
      <c r="F4395" s="293" t="s">
        <v>4750</v>
      </c>
      <c r="G4395" s="291">
        <v>60</v>
      </c>
      <c r="H4395" s="292">
        <v>0</v>
      </c>
      <c r="I4395" s="293" t="s">
        <v>4746</v>
      </c>
      <c r="J4395" s="293" t="s">
        <v>4747</v>
      </c>
      <c r="K4395" s="293" t="s">
        <v>4737</v>
      </c>
      <c r="L4395" s="293" t="s">
        <v>4738</v>
      </c>
      <c r="M4395" s="293" t="s">
        <v>4748</v>
      </c>
      <c r="N4395" s="293" t="s">
        <v>4749</v>
      </c>
      <c r="O4395" s="293" t="s">
        <v>18828</v>
      </c>
      <c r="P4395" s="293" t="s">
        <v>14136</v>
      </c>
      <c r="Q4395" s="293" t="s">
        <v>4741</v>
      </c>
    </row>
    <row r="4396" spans="1:17" x14ac:dyDescent="0.25">
      <c r="A4396" s="293" t="s">
        <v>17541</v>
      </c>
      <c r="B4396" s="293" t="s">
        <v>14376</v>
      </c>
      <c r="C4396" s="293" t="s">
        <v>17542</v>
      </c>
      <c r="D4396" s="293" t="s">
        <v>4750</v>
      </c>
      <c r="E4396" s="293" t="s">
        <v>14158</v>
      </c>
      <c r="F4396" s="293"/>
      <c r="G4396" s="291">
        <v>60</v>
      </c>
      <c r="H4396" s="292">
        <v>0</v>
      </c>
      <c r="I4396" s="293" t="s">
        <v>9482</v>
      </c>
      <c r="J4396" s="293" t="s">
        <v>9483</v>
      </c>
      <c r="K4396" s="293" t="s">
        <v>4737</v>
      </c>
      <c r="L4396" s="293" t="s">
        <v>4840</v>
      </c>
      <c r="M4396" s="293" t="s">
        <v>5175</v>
      </c>
      <c r="N4396" s="293"/>
      <c r="O4396" s="293" t="s">
        <v>18828</v>
      </c>
      <c r="P4396" s="293" t="s">
        <v>14136</v>
      </c>
      <c r="Q4396" s="293" t="s">
        <v>8502</v>
      </c>
    </row>
    <row r="4397" spans="1:17" x14ac:dyDescent="0.25">
      <c r="A4397" s="293" t="s">
        <v>17543</v>
      </c>
      <c r="B4397" s="293" t="s">
        <v>14370</v>
      </c>
      <c r="C4397" s="293" t="s">
        <v>17544</v>
      </c>
      <c r="D4397" s="293"/>
      <c r="E4397" s="293" t="s">
        <v>14138</v>
      </c>
      <c r="F4397" s="293" t="s">
        <v>4750</v>
      </c>
      <c r="G4397" s="291">
        <v>60</v>
      </c>
      <c r="H4397" s="292">
        <v>0</v>
      </c>
      <c r="I4397" s="293" t="s">
        <v>4816</v>
      </c>
      <c r="J4397" s="293" t="s">
        <v>4817</v>
      </c>
      <c r="K4397" s="293" t="s">
        <v>4737</v>
      </c>
      <c r="L4397" s="293" t="s">
        <v>4738</v>
      </c>
      <c r="M4397" s="293" t="s">
        <v>5121</v>
      </c>
      <c r="N4397" s="293"/>
      <c r="O4397" s="293" t="s">
        <v>18828</v>
      </c>
      <c r="P4397" s="293" t="s">
        <v>14136</v>
      </c>
      <c r="Q4397" s="293" t="s">
        <v>4741</v>
      </c>
    </row>
    <row r="4398" spans="1:17" x14ac:dyDescent="0.25">
      <c r="A4398" s="293" t="s">
        <v>17545</v>
      </c>
      <c r="B4398" s="293" t="s">
        <v>14370</v>
      </c>
      <c r="C4398" s="293" t="s">
        <v>17546</v>
      </c>
      <c r="D4398" s="293"/>
      <c r="E4398" s="293" t="s">
        <v>14138</v>
      </c>
      <c r="F4398" s="293" t="s">
        <v>4750</v>
      </c>
      <c r="G4398" s="291">
        <v>60</v>
      </c>
      <c r="H4398" s="292">
        <v>0</v>
      </c>
      <c r="I4398" s="293" t="s">
        <v>4788</v>
      </c>
      <c r="J4398" s="293" t="s">
        <v>4789</v>
      </c>
      <c r="K4398" s="293" t="s">
        <v>4737</v>
      </c>
      <c r="L4398" s="293" t="s">
        <v>4738</v>
      </c>
      <c r="M4398" s="293" t="s">
        <v>4945</v>
      </c>
      <c r="N4398" s="293"/>
      <c r="O4398" s="293" t="s">
        <v>18828</v>
      </c>
      <c r="P4398" s="293" t="s">
        <v>14136</v>
      </c>
      <c r="Q4398" s="293" t="s">
        <v>4741</v>
      </c>
    </row>
    <row r="4399" spans="1:17" x14ac:dyDescent="0.25">
      <c r="A4399" s="293" t="s">
        <v>17547</v>
      </c>
      <c r="B4399" s="293" t="s">
        <v>14370</v>
      </c>
      <c r="C4399" s="293" t="s">
        <v>17548</v>
      </c>
      <c r="D4399" s="293"/>
      <c r="E4399" s="293" t="s">
        <v>14138</v>
      </c>
      <c r="F4399" s="293" t="s">
        <v>4750</v>
      </c>
      <c r="G4399" s="291">
        <v>60</v>
      </c>
      <c r="H4399" s="292">
        <v>0</v>
      </c>
      <c r="I4399" s="293" t="s">
        <v>4816</v>
      </c>
      <c r="J4399" s="293" t="s">
        <v>4817</v>
      </c>
      <c r="K4399" s="293" t="s">
        <v>4737</v>
      </c>
      <c r="L4399" s="293" t="s">
        <v>4738</v>
      </c>
      <c r="M4399" s="293" t="s">
        <v>4818</v>
      </c>
      <c r="N4399" s="293"/>
      <c r="O4399" s="293" t="s">
        <v>18828</v>
      </c>
      <c r="P4399" s="293" t="s">
        <v>14136</v>
      </c>
      <c r="Q4399" s="293" t="s">
        <v>4741</v>
      </c>
    </row>
    <row r="4400" spans="1:17" x14ac:dyDescent="0.25">
      <c r="A4400" s="293" t="s">
        <v>17549</v>
      </c>
      <c r="B4400" s="293" t="s">
        <v>14376</v>
      </c>
      <c r="C4400" s="293" t="s">
        <v>17550</v>
      </c>
      <c r="D4400" s="293" t="s">
        <v>4750</v>
      </c>
      <c r="E4400" s="293" t="s">
        <v>14158</v>
      </c>
      <c r="F4400" s="293"/>
      <c r="G4400" s="291">
        <v>60</v>
      </c>
      <c r="H4400" s="292">
        <v>0</v>
      </c>
      <c r="I4400" s="293" t="s">
        <v>4838</v>
      </c>
      <c r="J4400" s="293" t="s">
        <v>4839</v>
      </c>
      <c r="K4400" s="293" t="s">
        <v>4737</v>
      </c>
      <c r="L4400" s="293" t="s">
        <v>4840</v>
      </c>
      <c r="M4400" s="293" t="s">
        <v>5166</v>
      </c>
      <c r="N4400" s="293"/>
      <c r="O4400" s="293" t="s">
        <v>18828</v>
      </c>
      <c r="P4400" s="293" t="s">
        <v>14136</v>
      </c>
      <c r="Q4400" s="293" t="s">
        <v>8502</v>
      </c>
    </row>
    <row r="4401" spans="1:17" x14ac:dyDescent="0.25">
      <c r="A4401" s="293" t="s">
        <v>17551</v>
      </c>
      <c r="B4401" s="293" t="s">
        <v>14373</v>
      </c>
      <c r="C4401" s="293" t="s">
        <v>17552</v>
      </c>
      <c r="D4401" s="293" t="s">
        <v>4750</v>
      </c>
      <c r="E4401" s="293" t="s">
        <v>14158</v>
      </c>
      <c r="F4401" s="293"/>
      <c r="G4401" s="291">
        <v>60</v>
      </c>
      <c r="H4401" s="292">
        <v>0</v>
      </c>
      <c r="I4401" s="293" t="s">
        <v>4850</v>
      </c>
      <c r="J4401" s="293" t="s">
        <v>4851</v>
      </c>
      <c r="K4401" s="293" t="s">
        <v>4737</v>
      </c>
      <c r="L4401" s="293" t="s">
        <v>4840</v>
      </c>
      <c r="M4401" s="293" t="s">
        <v>14119</v>
      </c>
      <c r="N4401" s="293"/>
      <c r="O4401" s="293" t="s">
        <v>18828</v>
      </c>
      <c r="P4401" s="293" t="s">
        <v>14136</v>
      </c>
      <c r="Q4401" s="293" t="s">
        <v>8502</v>
      </c>
    </row>
    <row r="4402" spans="1:17" x14ac:dyDescent="0.25">
      <c r="A4402" s="293" t="s">
        <v>17553</v>
      </c>
      <c r="B4402" s="293" t="s">
        <v>17554</v>
      </c>
      <c r="C4402" s="293" t="s">
        <v>17555</v>
      </c>
      <c r="D4402" s="293"/>
      <c r="E4402" s="293" t="s">
        <v>14368</v>
      </c>
      <c r="F4402" s="293"/>
      <c r="G4402" s="291">
        <v>60</v>
      </c>
      <c r="H4402" s="292">
        <v>0</v>
      </c>
      <c r="I4402" s="293" t="s">
        <v>4783</v>
      </c>
      <c r="J4402" s="293" t="s">
        <v>4784</v>
      </c>
      <c r="K4402" s="293" t="s">
        <v>4737</v>
      </c>
      <c r="L4402" s="293" t="s">
        <v>5047</v>
      </c>
      <c r="M4402" s="293" t="s">
        <v>4806</v>
      </c>
      <c r="N4402" s="293"/>
      <c r="O4402" s="293" t="s">
        <v>18828</v>
      </c>
      <c r="P4402" s="293" t="s">
        <v>14136</v>
      </c>
      <c r="Q4402" s="293" t="s">
        <v>4741</v>
      </c>
    </row>
    <row r="4403" spans="1:17" x14ac:dyDescent="0.25">
      <c r="A4403" s="293" t="s">
        <v>17556</v>
      </c>
      <c r="B4403" s="293" t="s">
        <v>14376</v>
      </c>
      <c r="C4403" s="293" t="s">
        <v>17557</v>
      </c>
      <c r="D4403" s="293" t="s">
        <v>4750</v>
      </c>
      <c r="E4403" s="293" t="s">
        <v>15150</v>
      </c>
      <c r="F4403" s="293"/>
      <c r="G4403" s="291">
        <v>60</v>
      </c>
      <c r="H4403" s="292">
        <v>0</v>
      </c>
      <c r="I4403" s="293" t="s">
        <v>4838</v>
      </c>
      <c r="J4403" s="293" t="s">
        <v>4839</v>
      </c>
      <c r="K4403" s="293" t="s">
        <v>4737</v>
      </c>
      <c r="L4403" s="293" t="s">
        <v>4840</v>
      </c>
      <c r="M4403" s="293" t="s">
        <v>10975</v>
      </c>
      <c r="N4403" s="293"/>
      <c r="O4403" s="293" t="s">
        <v>18828</v>
      </c>
      <c r="P4403" s="293" t="s">
        <v>14136</v>
      </c>
      <c r="Q4403" s="293" t="s">
        <v>8502</v>
      </c>
    </row>
    <row r="4404" spans="1:17" x14ac:dyDescent="0.25">
      <c r="A4404" s="293" t="s">
        <v>17558</v>
      </c>
      <c r="B4404" s="293" t="s">
        <v>14370</v>
      </c>
      <c r="C4404" s="293" t="s">
        <v>17559</v>
      </c>
      <c r="D4404" s="293"/>
      <c r="E4404" s="293" t="s">
        <v>14138</v>
      </c>
      <c r="F4404" s="293" t="s">
        <v>4750</v>
      </c>
      <c r="G4404" s="291">
        <v>60</v>
      </c>
      <c r="H4404" s="292">
        <v>0</v>
      </c>
      <c r="I4404" s="293" t="s">
        <v>4788</v>
      </c>
      <c r="J4404" s="293" t="s">
        <v>4789</v>
      </c>
      <c r="K4404" s="293" t="s">
        <v>4737</v>
      </c>
      <c r="L4404" s="293" t="s">
        <v>4738</v>
      </c>
      <c r="M4404" s="293" t="s">
        <v>6447</v>
      </c>
      <c r="N4404" s="293"/>
      <c r="O4404" s="293" t="s">
        <v>18828</v>
      </c>
      <c r="P4404" s="293" t="s">
        <v>14136</v>
      </c>
      <c r="Q4404" s="293" t="s">
        <v>4741</v>
      </c>
    </row>
    <row r="4405" spans="1:17" x14ac:dyDescent="0.25">
      <c r="A4405" s="293" t="s">
        <v>17560</v>
      </c>
      <c r="B4405" s="293" t="s">
        <v>14376</v>
      </c>
      <c r="C4405" s="293" t="s">
        <v>17561</v>
      </c>
      <c r="D4405" s="293" t="s">
        <v>4750</v>
      </c>
      <c r="E4405" s="293" t="s">
        <v>14158</v>
      </c>
      <c r="F4405" s="293"/>
      <c r="G4405" s="291">
        <v>60</v>
      </c>
      <c r="H4405" s="292">
        <v>0</v>
      </c>
      <c r="I4405" s="293" t="s">
        <v>9482</v>
      </c>
      <c r="J4405" s="293" t="s">
        <v>9483</v>
      </c>
      <c r="K4405" s="293" t="s">
        <v>4737</v>
      </c>
      <c r="L4405" s="293" t="s">
        <v>4840</v>
      </c>
      <c r="M4405" s="293" t="s">
        <v>5220</v>
      </c>
      <c r="N4405" s="293"/>
      <c r="O4405" s="293" t="s">
        <v>18828</v>
      </c>
      <c r="P4405" s="293" t="s">
        <v>14136</v>
      </c>
      <c r="Q4405" s="293" t="s">
        <v>8502</v>
      </c>
    </row>
    <row r="4406" spans="1:17" x14ac:dyDescent="0.25">
      <c r="A4406" s="293" t="s">
        <v>17562</v>
      </c>
      <c r="B4406" s="293" t="s">
        <v>14376</v>
      </c>
      <c r="C4406" s="293" t="s">
        <v>17563</v>
      </c>
      <c r="D4406" s="293" t="s">
        <v>4750</v>
      </c>
      <c r="E4406" s="293" t="s">
        <v>14158</v>
      </c>
      <c r="F4406" s="293"/>
      <c r="G4406" s="291">
        <v>60</v>
      </c>
      <c r="H4406" s="292">
        <v>0</v>
      </c>
      <c r="I4406" s="293" t="s">
        <v>4838</v>
      </c>
      <c r="J4406" s="293" t="s">
        <v>4839</v>
      </c>
      <c r="K4406" s="293" t="s">
        <v>4737</v>
      </c>
      <c r="L4406" s="293" t="s">
        <v>4840</v>
      </c>
      <c r="M4406" s="293" t="s">
        <v>5166</v>
      </c>
      <c r="N4406" s="293"/>
      <c r="O4406" s="293" t="s">
        <v>18828</v>
      </c>
      <c r="P4406" s="293" t="s">
        <v>14136</v>
      </c>
      <c r="Q4406" s="293" t="s">
        <v>8502</v>
      </c>
    </row>
    <row r="4407" spans="1:17" x14ac:dyDescent="0.25">
      <c r="A4407" s="293" t="s">
        <v>17564</v>
      </c>
      <c r="B4407" s="293" t="s">
        <v>14376</v>
      </c>
      <c r="C4407" s="293" t="s">
        <v>17565</v>
      </c>
      <c r="D4407" s="293" t="s">
        <v>4750</v>
      </c>
      <c r="E4407" s="293" t="s">
        <v>14158</v>
      </c>
      <c r="F4407" s="293"/>
      <c r="G4407" s="291">
        <v>60</v>
      </c>
      <c r="H4407" s="292">
        <v>0</v>
      </c>
      <c r="I4407" s="293" t="s">
        <v>4838</v>
      </c>
      <c r="J4407" s="293" t="s">
        <v>4839</v>
      </c>
      <c r="K4407" s="293" t="s">
        <v>4737</v>
      </c>
      <c r="L4407" s="293" t="s">
        <v>4840</v>
      </c>
      <c r="M4407" s="293" t="s">
        <v>5166</v>
      </c>
      <c r="N4407" s="293"/>
      <c r="O4407" s="293" t="s">
        <v>18828</v>
      </c>
      <c r="P4407" s="293" t="s">
        <v>14136</v>
      </c>
      <c r="Q4407" s="293" t="s">
        <v>8502</v>
      </c>
    </row>
    <row r="4408" spans="1:17" x14ac:dyDescent="0.25">
      <c r="A4408" s="293" t="s">
        <v>17566</v>
      </c>
      <c r="B4408" s="293" t="s">
        <v>14373</v>
      </c>
      <c r="C4408" s="293" t="s">
        <v>17567</v>
      </c>
      <c r="D4408" s="293" t="s">
        <v>4750</v>
      </c>
      <c r="E4408" s="293" t="s">
        <v>14158</v>
      </c>
      <c r="F4408" s="293"/>
      <c r="G4408" s="291">
        <v>60</v>
      </c>
      <c r="H4408" s="292">
        <v>0</v>
      </c>
      <c r="I4408" s="293" t="s">
        <v>9482</v>
      </c>
      <c r="J4408" s="293" t="s">
        <v>9483</v>
      </c>
      <c r="K4408" s="293" t="s">
        <v>4737</v>
      </c>
      <c r="L4408" s="293" t="s">
        <v>4840</v>
      </c>
      <c r="M4408" s="293" t="s">
        <v>9234</v>
      </c>
      <c r="N4408" s="293"/>
      <c r="O4408" s="293" t="s">
        <v>18828</v>
      </c>
      <c r="P4408" s="293" t="s">
        <v>14136</v>
      </c>
      <c r="Q4408" s="293" t="s">
        <v>8502</v>
      </c>
    </row>
    <row r="4409" spans="1:17" x14ac:dyDescent="0.25">
      <c r="A4409" s="293" t="s">
        <v>17568</v>
      </c>
      <c r="B4409" s="293" t="s">
        <v>14376</v>
      </c>
      <c r="C4409" s="293" t="s">
        <v>17569</v>
      </c>
      <c r="D4409" s="293" t="s">
        <v>4750</v>
      </c>
      <c r="E4409" s="293" t="s">
        <v>14158</v>
      </c>
      <c r="F4409" s="293"/>
      <c r="G4409" s="291">
        <v>60</v>
      </c>
      <c r="H4409" s="292">
        <v>0</v>
      </c>
      <c r="I4409" s="293" t="s">
        <v>4850</v>
      </c>
      <c r="J4409" s="293" t="s">
        <v>4851</v>
      </c>
      <c r="K4409" s="293" t="s">
        <v>4737</v>
      </c>
      <c r="L4409" s="293" t="s">
        <v>4840</v>
      </c>
      <c r="M4409" s="293" t="s">
        <v>5210</v>
      </c>
      <c r="N4409" s="293"/>
      <c r="O4409" s="293" t="s">
        <v>18828</v>
      </c>
      <c r="P4409" s="293" t="s">
        <v>14136</v>
      </c>
      <c r="Q4409" s="293" t="s">
        <v>8502</v>
      </c>
    </row>
    <row r="4410" spans="1:17" x14ac:dyDescent="0.25">
      <c r="A4410" s="293" t="s">
        <v>17570</v>
      </c>
      <c r="B4410" s="293" t="s">
        <v>14376</v>
      </c>
      <c r="C4410" s="293" t="s">
        <v>17571</v>
      </c>
      <c r="D4410" s="293" t="s">
        <v>4750</v>
      </c>
      <c r="E4410" s="293" t="s">
        <v>14158</v>
      </c>
      <c r="F4410" s="293"/>
      <c r="G4410" s="291">
        <v>60</v>
      </c>
      <c r="H4410" s="292">
        <v>0</v>
      </c>
      <c r="I4410" s="293" t="s">
        <v>9482</v>
      </c>
      <c r="J4410" s="293" t="s">
        <v>9483</v>
      </c>
      <c r="K4410" s="293" t="s">
        <v>4737</v>
      </c>
      <c r="L4410" s="293" t="s">
        <v>4840</v>
      </c>
      <c r="M4410" s="293" t="s">
        <v>4999</v>
      </c>
      <c r="N4410" s="293"/>
      <c r="O4410" s="293" t="s">
        <v>18828</v>
      </c>
      <c r="P4410" s="293" t="s">
        <v>14136</v>
      </c>
      <c r="Q4410" s="293" t="s">
        <v>8502</v>
      </c>
    </row>
    <row r="4411" spans="1:17" x14ac:dyDescent="0.25">
      <c r="A4411" s="293" t="s">
        <v>17572</v>
      </c>
      <c r="B4411" s="293" t="s">
        <v>14376</v>
      </c>
      <c r="C4411" s="293" t="s">
        <v>17573</v>
      </c>
      <c r="D4411" s="293" t="s">
        <v>4750</v>
      </c>
      <c r="E4411" s="293" t="s">
        <v>14158</v>
      </c>
      <c r="F4411" s="293"/>
      <c r="G4411" s="291">
        <v>60</v>
      </c>
      <c r="H4411" s="292">
        <v>0</v>
      </c>
      <c r="I4411" s="293" t="s">
        <v>4850</v>
      </c>
      <c r="J4411" s="293" t="s">
        <v>4851</v>
      </c>
      <c r="K4411" s="293" t="s">
        <v>4737</v>
      </c>
      <c r="L4411" s="293" t="s">
        <v>4840</v>
      </c>
      <c r="M4411" s="293" t="s">
        <v>5210</v>
      </c>
      <c r="N4411" s="293"/>
      <c r="O4411" s="293" t="s">
        <v>18828</v>
      </c>
      <c r="P4411" s="293" t="s">
        <v>14136</v>
      </c>
      <c r="Q4411" s="293" t="s">
        <v>8502</v>
      </c>
    </row>
    <row r="4412" spans="1:17" x14ac:dyDescent="0.25">
      <c r="A4412" s="293" t="s">
        <v>17574</v>
      </c>
      <c r="B4412" s="293" t="s">
        <v>14376</v>
      </c>
      <c r="C4412" s="293" t="s">
        <v>17575</v>
      </c>
      <c r="D4412" s="293" t="s">
        <v>4750</v>
      </c>
      <c r="E4412" s="293" t="s">
        <v>14158</v>
      </c>
      <c r="F4412" s="293"/>
      <c r="G4412" s="291">
        <v>60</v>
      </c>
      <c r="H4412" s="292">
        <v>0</v>
      </c>
      <c r="I4412" s="293" t="s">
        <v>9482</v>
      </c>
      <c r="J4412" s="293" t="s">
        <v>9483</v>
      </c>
      <c r="K4412" s="293" t="s">
        <v>4737</v>
      </c>
      <c r="L4412" s="293" t="s">
        <v>4840</v>
      </c>
      <c r="M4412" s="293" t="s">
        <v>5220</v>
      </c>
      <c r="N4412" s="293"/>
      <c r="O4412" s="293" t="s">
        <v>18828</v>
      </c>
      <c r="P4412" s="293" t="s">
        <v>14136</v>
      </c>
      <c r="Q4412" s="293" t="s">
        <v>8502</v>
      </c>
    </row>
    <row r="4413" spans="1:17" x14ac:dyDescent="0.25">
      <c r="A4413" s="293" t="s">
        <v>17576</v>
      </c>
      <c r="B4413" s="293" t="s">
        <v>14370</v>
      </c>
      <c r="C4413" s="293" t="s">
        <v>17577</v>
      </c>
      <c r="D4413" s="293"/>
      <c r="E4413" s="293" t="s">
        <v>14138</v>
      </c>
      <c r="F4413" s="293" t="s">
        <v>4750</v>
      </c>
      <c r="G4413" s="291">
        <v>60</v>
      </c>
      <c r="H4413" s="292">
        <v>0</v>
      </c>
      <c r="I4413" s="293" t="s">
        <v>4755</v>
      </c>
      <c r="J4413" s="293" t="s">
        <v>4756</v>
      </c>
      <c r="K4413" s="293" t="s">
        <v>4737</v>
      </c>
      <c r="L4413" s="293" t="s">
        <v>4738</v>
      </c>
      <c r="M4413" s="293" t="s">
        <v>4785</v>
      </c>
      <c r="N4413" s="293"/>
      <c r="O4413" s="293" t="s">
        <v>18828</v>
      </c>
      <c r="P4413" s="293" t="s">
        <v>14136</v>
      </c>
      <c r="Q4413" s="293" t="s">
        <v>4741</v>
      </c>
    </row>
    <row r="4414" spans="1:17" x14ac:dyDescent="0.25">
      <c r="A4414" s="293" t="s">
        <v>17578</v>
      </c>
      <c r="B4414" s="293" t="s">
        <v>14396</v>
      </c>
      <c r="C4414" s="293" t="s">
        <v>17579</v>
      </c>
      <c r="D4414" s="293"/>
      <c r="E4414" s="293" t="s">
        <v>14138</v>
      </c>
      <c r="F4414" s="293" t="s">
        <v>4750</v>
      </c>
      <c r="G4414" s="291">
        <v>60</v>
      </c>
      <c r="H4414" s="292">
        <v>0</v>
      </c>
      <c r="I4414" s="293" t="s">
        <v>4939</v>
      </c>
      <c r="J4414" s="293" t="s">
        <v>4940</v>
      </c>
      <c r="K4414" s="293" t="s">
        <v>4737</v>
      </c>
      <c r="L4414" s="293" t="s">
        <v>4738</v>
      </c>
      <c r="M4414" s="293" t="s">
        <v>4739</v>
      </c>
      <c r="N4414" s="293"/>
      <c r="O4414" s="293" t="s">
        <v>18828</v>
      </c>
      <c r="P4414" s="293" t="s">
        <v>14136</v>
      </c>
      <c r="Q4414" s="293" t="s">
        <v>4741</v>
      </c>
    </row>
    <row r="4415" spans="1:17" x14ac:dyDescent="0.25">
      <c r="A4415" s="293" t="s">
        <v>17580</v>
      </c>
      <c r="B4415" s="293" t="s">
        <v>14370</v>
      </c>
      <c r="C4415" s="293" t="s">
        <v>17581</v>
      </c>
      <c r="D4415" s="293"/>
      <c r="E4415" s="293" t="s">
        <v>14138</v>
      </c>
      <c r="F4415" s="293" t="s">
        <v>4750</v>
      </c>
      <c r="G4415" s="291">
        <v>60</v>
      </c>
      <c r="H4415" s="292">
        <v>0</v>
      </c>
      <c r="I4415" s="293" t="s">
        <v>4746</v>
      </c>
      <c r="J4415" s="293" t="s">
        <v>4747</v>
      </c>
      <c r="K4415" s="293" t="s">
        <v>4737</v>
      </c>
      <c r="L4415" s="293" t="s">
        <v>4738</v>
      </c>
      <c r="M4415" s="293" t="s">
        <v>4748</v>
      </c>
      <c r="N4415" s="293" t="s">
        <v>11784</v>
      </c>
      <c r="O4415" s="293" t="s">
        <v>18828</v>
      </c>
      <c r="P4415" s="293" t="s">
        <v>14136</v>
      </c>
      <c r="Q4415" s="293" t="s">
        <v>4741</v>
      </c>
    </row>
    <row r="4416" spans="1:17" x14ac:dyDescent="0.25">
      <c r="A4416" s="293" t="s">
        <v>17582</v>
      </c>
      <c r="B4416" s="293" t="s">
        <v>14376</v>
      </c>
      <c r="C4416" s="293" t="s">
        <v>17583</v>
      </c>
      <c r="D4416" s="293" t="s">
        <v>4750</v>
      </c>
      <c r="E4416" s="293" t="s">
        <v>14158</v>
      </c>
      <c r="F4416" s="293"/>
      <c r="G4416" s="291">
        <v>60</v>
      </c>
      <c r="H4416" s="292">
        <v>0</v>
      </c>
      <c r="I4416" s="293" t="s">
        <v>9482</v>
      </c>
      <c r="J4416" s="293" t="s">
        <v>9483</v>
      </c>
      <c r="K4416" s="293" t="s">
        <v>4737</v>
      </c>
      <c r="L4416" s="293" t="s">
        <v>4840</v>
      </c>
      <c r="M4416" s="293" t="s">
        <v>15517</v>
      </c>
      <c r="N4416" s="293"/>
      <c r="O4416" s="293" t="s">
        <v>18828</v>
      </c>
      <c r="P4416" s="293" t="s">
        <v>14136</v>
      </c>
      <c r="Q4416" s="293" t="s">
        <v>8502</v>
      </c>
    </row>
    <row r="4417" spans="1:17" x14ac:dyDescent="0.25">
      <c r="A4417" s="293" t="s">
        <v>17584</v>
      </c>
      <c r="B4417" s="293" t="s">
        <v>14373</v>
      </c>
      <c r="C4417" s="293" t="s">
        <v>17585</v>
      </c>
      <c r="D4417" s="293" t="s">
        <v>4750</v>
      </c>
      <c r="E4417" s="293" t="s">
        <v>14158</v>
      </c>
      <c r="F4417" s="293"/>
      <c r="G4417" s="291">
        <v>60</v>
      </c>
      <c r="H4417" s="292">
        <v>0</v>
      </c>
      <c r="I4417" s="293" t="s">
        <v>9482</v>
      </c>
      <c r="J4417" s="293" t="s">
        <v>9483</v>
      </c>
      <c r="K4417" s="293" t="s">
        <v>4737</v>
      </c>
      <c r="L4417" s="293" t="s">
        <v>4840</v>
      </c>
      <c r="M4417" s="293" t="s">
        <v>8554</v>
      </c>
      <c r="N4417" s="293"/>
      <c r="O4417" s="293" t="s">
        <v>18828</v>
      </c>
      <c r="P4417" s="293" t="s">
        <v>14136</v>
      </c>
      <c r="Q4417" s="293" t="s">
        <v>8502</v>
      </c>
    </row>
    <row r="4418" spans="1:17" x14ac:dyDescent="0.25">
      <c r="A4418" s="293" t="s">
        <v>17586</v>
      </c>
      <c r="B4418" s="293" t="s">
        <v>14376</v>
      </c>
      <c r="C4418" s="293" t="s">
        <v>17587</v>
      </c>
      <c r="D4418" s="293" t="s">
        <v>4750</v>
      </c>
      <c r="E4418" s="293" t="s">
        <v>14158</v>
      </c>
      <c r="F4418" s="293"/>
      <c r="G4418" s="291">
        <v>60</v>
      </c>
      <c r="H4418" s="292">
        <v>0</v>
      </c>
      <c r="I4418" s="293" t="s">
        <v>9482</v>
      </c>
      <c r="J4418" s="293" t="s">
        <v>9483</v>
      </c>
      <c r="K4418" s="293" t="s">
        <v>4737</v>
      </c>
      <c r="L4418" s="293" t="s">
        <v>4840</v>
      </c>
      <c r="M4418" s="293" t="s">
        <v>6026</v>
      </c>
      <c r="N4418" s="293"/>
      <c r="O4418" s="293" t="s">
        <v>18828</v>
      </c>
      <c r="P4418" s="293" t="s">
        <v>14136</v>
      </c>
      <c r="Q4418" s="293" t="s">
        <v>8502</v>
      </c>
    </row>
    <row r="4419" spans="1:17" x14ac:dyDescent="0.25">
      <c r="A4419" s="293" t="s">
        <v>17588</v>
      </c>
      <c r="B4419" s="293" t="s">
        <v>14376</v>
      </c>
      <c r="C4419" s="293" t="s">
        <v>17589</v>
      </c>
      <c r="D4419" s="293" t="s">
        <v>4750</v>
      </c>
      <c r="E4419" s="293" t="s">
        <v>14158</v>
      </c>
      <c r="F4419" s="293"/>
      <c r="G4419" s="291">
        <v>60</v>
      </c>
      <c r="H4419" s="292">
        <v>0</v>
      </c>
      <c r="I4419" s="293" t="s">
        <v>4838</v>
      </c>
      <c r="J4419" s="293" t="s">
        <v>4839</v>
      </c>
      <c r="K4419" s="293" t="s">
        <v>4737</v>
      </c>
      <c r="L4419" s="293" t="s">
        <v>4840</v>
      </c>
      <c r="M4419" s="293" t="s">
        <v>5161</v>
      </c>
      <c r="N4419" s="293"/>
      <c r="O4419" s="293" t="s">
        <v>18828</v>
      </c>
      <c r="P4419" s="293" t="s">
        <v>14136</v>
      </c>
      <c r="Q4419" s="293" t="s">
        <v>8502</v>
      </c>
    </row>
    <row r="4420" spans="1:17" x14ac:dyDescent="0.25">
      <c r="A4420" s="293" t="s">
        <v>17590</v>
      </c>
      <c r="B4420" s="293" t="s">
        <v>14373</v>
      </c>
      <c r="C4420" s="293" t="s">
        <v>17591</v>
      </c>
      <c r="D4420" s="293" t="s">
        <v>4750</v>
      </c>
      <c r="E4420" s="293" t="s">
        <v>14158</v>
      </c>
      <c r="F4420" s="293"/>
      <c r="G4420" s="291">
        <v>60</v>
      </c>
      <c r="H4420" s="292">
        <v>0</v>
      </c>
      <c r="I4420" s="293" t="s">
        <v>9482</v>
      </c>
      <c r="J4420" s="293" t="s">
        <v>9483</v>
      </c>
      <c r="K4420" s="293" t="s">
        <v>4737</v>
      </c>
      <c r="L4420" s="293" t="s">
        <v>4840</v>
      </c>
      <c r="M4420" s="293" t="s">
        <v>8554</v>
      </c>
      <c r="N4420" s="293"/>
      <c r="O4420" s="293" t="s">
        <v>18828</v>
      </c>
      <c r="P4420" s="293" t="s">
        <v>14136</v>
      </c>
      <c r="Q4420" s="293" t="s">
        <v>8502</v>
      </c>
    </row>
    <row r="4421" spans="1:17" x14ac:dyDescent="0.25">
      <c r="A4421" s="293" t="s">
        <v>17592</v>
      </c>
      <c r="B4421" s="293" t="s">
        <v>14370</v>
      </c>
      <c r="C4421" s="293" t="s">
        <v>17593</v>
      </c>
      <c r="D4421" s="293"/>
      <c r="E4421" s="293" t="s">
        <v>14138</v>
      </c>
      <c r="F4421" s="293" t="s">
        <v>4750</v>
      </c>
      <c r="G4421" s="291">
        <v>60</v>
      </c>
      <c r="H4421" s="292">
        <v>0</v>
      </c>
      <c r="I4421" s="293" t="s">
        <v>4788</v>
      </c>
      <c r="J4421" s="293" t="s">
        <v>4789</v>
      </c>
      <c r="K4421" s="293" t="s">
        <v>4737</v>
      </c>
      <c r="L4421" s="293" t="s">
        <v>4738</v>
      </c>
      <c r="M4421" s="293" t="s">
        <v>4945</v>
      </c>
      <c r="N4421" s="293"/>
      <c r="O4421" s="293" t="s">
        <v>18828</v>
      </c>
      <c r="P4421" s="293" t="s">
        <v>14136</v>
      </c>
      <c r="Q4421" s="293" t="s">
        <v>4741</v>
      </c>
    </row>
    <row r="4422" spans="1:17" x14ac:dyDescent="0.25">
      <c r="A4422" s="293" t="s">
        <v>17594</v>
      </c>
      <c r="B4422" s="293" t="s">
        <v>14376</v>
      </c>
      <c r="C4422" s="293" t="s">
        <v>17595</v>
      </c>
      <c r="D4422" s="293" t="s">
        <v>4750</v>
      </c>
      <c r="E4422" s="293" t="s">
        <v>14158</v>
      </c>
      <c r="F4422" s="293"/>
      <c r="G4422" s="291">
        <v>60</v>
      </c>
      <c r="H4422" s="292">
        <v>0</v>
      </c>
      <c r="I4422" s="293" t="s">
        <v>9482</v>
      </c>
      <c r="J4422" s="293" t="s">
        <v>9483</v>
      </c>
      <c r="K4422" s="293" t="s">
        <v>4737</v>
      </c>
      <c r="L4422" s="293" t="s">
        <v>4840</v>
      </c>
      <c r="M4422" s="293" t="s">
        <v>5310</v>
      </c>
      <c r="N4422" s="293"/>
      <c r="O4422" s="293" t="s">
        <v>18828</v>
      </c>
      <c r="P4422" s="293" t="s">
        <v>14136</v>
      </c>
      <c r="Q4422" s="293" t="s">
        <v>8502</v>
      </c>
    </row>
    <row r="4423" spans="1:17" x14ac:dyDescent="0.25">
      <c r="A4423" s="293" t="s">
        <v>17596</v>
      </c>
      <c r="B4423" s="293" t="s">
        <v>14396</v>
      </c>
      <c r="C4423" s="293" t="s">
        <v>17597</v>
      </c>
      <c r="D4423" s="293"/>
      <c r="E4423" s="293" t="s">
        <v>14138</v>
      </c>
      <c r="F4423" s="293" t="s">
        <v>4750</v>
      </c>
      <c r="G4423" s="291">
        <v>60</v>
      </c>
      <c r="H4423" s="292">
        <v>0</v>
      </c>
      <c r="I4423" s="293" t="s">
        <v>4816</v>
      </c>
      <c r="J4423" s="293" t="s">
        <v>4817</v>
      </c>
      <c r="K4423" s="293" t="s">
        <v>4737</v>
      </c>
      <c r="L4423" s="293" t="s">
        <v>4738</v>
      </c>
      <c r="M4423" s="293" t="s">
        <v>4739</v>
      </c>
      <c r="N4423" s="293"/>
      <c r="O4423" s="293" t="s">
        <v>18828</v>
      </c>
      <c r="P4423" s="293" t="s">
        <v>14136</v>
      </c>
      <c r="Q4423" s="293" t="s">
        <v>4741</v>
      </c>
    </row>
    <row r="4424" spans="1:17" x14ac:dyDescent="0.25">
      <c r="A4424" s="293" t="s">
        <v>17598</v>
      </c>
      <c r="B4424" s="293" t="s">
        <v>14376</v>
      </c>
      <c r="C4424" s="293" t="s">
        <v>17599</v>
      </c>
      <c r="D4424" s="293" t="s">
        <v>4750</v>
      </c>
      <c r="E4424" s="293" t="s">
        <v>14158</v>
      </c>
      <c r="F4424" s="293"/>
      <c r="G4424" s="291">
        <v>60</v>
      </c>
      <c r="H4424" s="292">
        <v>0</v>
      </c>
      <c r="I4424" s="293" t="s">
        <v>4838</v>
      </c>
      <c r="J4424" s="293" t="s">
        <v>4839</v>
      </c>
      <c r="K4424" s="293" t="s">
        <v>4737</v>
      </c>
      <c r="L4424" s="293" t="s">
        <v>4840</v>
      </c>
      <c r="M4424" s="293" t="s">
        <v>5291</v>
      </c>
      <c r="N4424" s="293"/>
      <c r="O4424" s="293" t="s">
        <v>18828</v>
      </c>
      <c r="P4424" s="293" t="s">
        <v>14136</v>
      </c>
      <c r="Q4424" s="293" t="s">
        <v>8502</v>
      </c>
    </row>
    <row r="4425" spans="1:17" x14ac:dyDescent="0.25">
      <c r="A4425" s="293" t="s">
        <v>17600</v>
      </c>
      <c r="B4425" s="293" t="s">
        <v>14376</v>
      </c>
      <c r="C4425" s="293" t="s">
        <v>17601</v>
      </c>
      <c r="D4425" s="293" t="s">
        <v>4750</v>
      </c>
      <c r="E4425" s="293" t="s">
        <v>14158</v>
      </c>
      <c r="F4425" s="293"/>
      <c r="G4425" s="291">
        <v>60</v>
      </c>
      <c r="H4425" s="292">
        <v>0</v>
      </c>
      <c r="I4425" s="293" t="s">
        <v>9482</v>
      </c>
      <c r="J4425" s="293" t="s">
        <v>9483</v>
      </c>
      <c r="K4425" s="293" t="s">
        <v>4737</v>
      </c>
      <c r="L4425" s="293" t="s">
        <v>4840</v>
      </c>
      <c r="M4425" s="293" t="s">
        <v>5175</v>
      </c>
      <c r="N4425" s="293"/>
      <c r="O4425" s="293" t="s">
        <v>18828</v>
      </c>
      <c r="P4425" s="293" t="s">
        <v>14136</v>
      </c>
      <c r="Q4425" s="293" t="s">
        <v>8502</v>
      </c>
    </row>
    <row r="4426" spans="1:17" x14ac:dyDescent="0.25">
      <c r="A4426" s="293" t="s">
        <v>17602</v>
      </c>
      <c r="B4426" s="293" t="s">
        <v>14376</v>
      </c>
      <c r="C4426" s="293" t="s">
        <v>17603</v>
      </c>
      <c r="D4426" s="293" t="s">
        <v>4750</v>
      </c>
      <c r="E4426" s="293" t="s">
        <v>14158</v>
      </c>
      <c r="F4426" s="293"/>
      <c r="G4426" s="291">
        <v>60</v>
      </c>
      <c r="H4426" s="292">
        <v>0</v>
      </c>
      <c r="I4426" s="293" t="s">
        <v>9482</v>
      </c>
      <c r="J4426" s="293" t="s">
        <v>9483</v>
      </c>
      <c r="K4426" s="293" t="s">
        <v>4737</v>
      </c>
      <c r="L4426" s="293" t="s">
        <v>4840</v>
      </c>
      <c r="M4426" s="293" t="s">
        <v>5175</v>
      </c>
      <c r="N4426" s="293"/>
      <c r="O4426" s="293" t="s">
        <v>18828</v>
      </c>
      <c r="P4426" s="293" t="s">
        <v>14136</v>
      </c>
      <c r="Q4426" s="293" t="s">
        <v>8502</v>
      </c>
    </row>
    <row r="4427" spans="1:17" x14ac:dyDescent="0.25">
      <c r="A4427" s="293" t="s">
        <v>17604</v>
      </c>
      <c r="B4427" s="293" t="s">
        <v>14373</v>
      </c>
      <c r="C4427" s="293" t="s">
        <v>17605</v>
      </c>
      <c r="D4427" s="293" t="s">
        <v>4750</v>
      </c>
      <c r="E4427" s="293" t="s">
        <v>14158</v>
      </c>
      <c r="F4427" s="293"/>
      <c r="G4427" s="291">
        <v>60</v>
      </c>
      <c r="H4427" s="292">
        <v>0</v>
      </c>
      <c r="I4427" s="293" t="s">
        <v>4850</v>
      </c>
      <c r="J4427" s="293" t="s">
        <v>4851</v>
      </c>
      <c r="K4427" s="293" t="s">
        <v>4737</v>
      </c>
      <c r="L4427" s="293" t="s">
        <v>4840</v>
      </c>
      <c r="M4427" s="293" t="s">
        <v>5272</v>
      </c>
      <c r="N4427" s="293"/>
      <c r="O4427" s="293" t="s">
        <v>18828</v>
      </c>
      <c r="P4427" s="293" t="s">
        <v>14136</v>
      </c>
      <c r="Q4427" s="293" t="s">
        <v>8502</v>
      </c>
    </row>
    <row r="4428" spans="1:17" x14ac:dyDescent="0.25">
      <c r="A4428" s="293" t="s">
        <v>17606</v>
      </c>
      <c r="B4428" s="293" t="s">
        <v>14373</v>
      </c>
      <c r="C4428" s="293" t="s">
        <v>17607</v>
      </c>
      <c r="D4428" s="293" t="s">
        <v>4750</v>
      </c>
      <c r="E4428" s="293" t="s">
        <v>14158</v>
      </c>
      <c r="F4428" s="293"/>
      <c r="G4428" s="291">
        <v>60</v>
      </c>
      <c r="H4428" s="292">
        <v>0</v>
      </c>
      <c r="I4428" s="293" t="s">
        <v>4850</v>
      </c>
      <c r="J4428" s="293" t="s">
        <v>4851</v>
      </c>
      <c r="K4428" s="293" t="s">
        <v>4737</v>
      </c>
      <c r="L4428" s="293" t="s">
        <v>4840</v>
      </c>
      <c r="M4428" s="293" t="s">
        <v>5333</v>
      </c>
      <c r="N4428" s="293"/>
      <c r="O4428" s="293" t="s">
        <v>18828</v>
      </c>
      <c r="P4428" s="293" t="s">
        <v>14136</v>
      </c>
      <c r="Q4428" s="293" t="s">
        <v>8502</v>
      </c>
    </row>
    <row r="4429" spans="1:17" x14ac:dyDescent="0.25">
      <c r="A4429" s="293" t="s">
        <v>17608</v>
      </c>
      <c r="B4429" s="293" t="s">
        <v>14376</v>
      </c>
      <c r="C4429" s="293" t="s">
        <v>17609</v>
      </c>
      <c r="D4429" s="293" t="s">
        <v>4750</v>
      </c>
      <c r="E4429" s="293" t="s">
        <v>14158</v>
      </c>
      <c r="F4429" s="293"/>
      <c r="G4429" s="291">
        <v>60</v>
      </c>
      <c r="H4429" s="292">
        <v>0</v>
      </c>
      <c r="I4429" s="293" t="s">
        <v>9482</v>
      </c>
      <c r="J4429" s="293" t="s">
        <v>9483</v>
      </c>
      <c r="K4429" s="293" t="s">
        <v>4737</v>
      </c>
      <c r="L4429" s="293" t="s">
        <v>4840</v>
      </c>
      <c r="M4429" s="293" t="s">
        <v>15517</v>
      </c>
      <c r="N4429" s="293"/>
      <c r="O4429" s="293" t="s">
        <v>18828</v>
      </c>
      <c r="P4429" s="293" t="s">
        <v>14136</v>
      </c>
      <c r="Q4429" s="293" t="s">
        <v>8502</v>
      </c>
    </row>
    <row r="4430" spans="1:17" x14ac:dyDescent="0.25">
      <c r="A4430" s="293" t="s">
        <v>17610</v>
      </c>
      <c r="B4430" s="293" t="s">
        <v>14930</v>
      </c>
      <c r="C4430" s="293" t="s">
        <v>17611</v>
      </c>
      <c r="D4430" s="293"/>
      <c r="E4430" s="293" t="s">
        <v>14138</v>
      </c>
      <c r="F4430" s="293" t="s">
        <v>4750</v>
      </c>
      <c r="G4430" s="291">
        <v>60</v>
      </c>
      <c r="H4430" s="292">
        <v>0</v>
      </c>
      <c r="I4430" s="293" t="s">
        <v>4755</v>
      </c>
      <c r="J4430" s="293" t="s">
        <v>4756</v>
      </c>
      <c r="K4430" s="293" t="s">
        <v>4737</v>
      </c>
      <c r="L4430" s="293" t="s">
        <v>4738</v>
      </c>
      <c r="M4430" s="293" t="s">
        <v>4916</v>
      </c>
      <c r="N4430" s="293" t="s">
        <v>7236</v>
      </c>
      <c r="O4430" s="293" t="s">
        <v>18828</v>
      </c>
      <c r="P4430" s="293" t="s">
        <v>14136</v>
      </c>
      <c r="Q4430" s="293" t="s">
        <v>4741</v>
      </c>
    </row>
    <row r="4431" spans="1:17" x14ac:dyDescent="0.25">
      <c r="A4431" s="293" t="s">
        <v>17612</v>
      </c>
      <c r="B4431" s="293" t="s">
        <v>14370</v>
      </c>
      <c r="C4431" s="293" t="s">
        <v>17613</v>
      </c>
      <c r="D4431" s="293"/>
      <c r="E4431" s="293" t="s">
        <v>14138</v>
      </c>
      <c r="F4431" s="293" t="s">
        <v>4750</v>
      </c>
      <c r="G4431" s="291">
        <v>60</v>
      </c>
      <c r="H4431" s="292">
        <v>0</v>
      </c>
      <c r="I4431" s="293" t="s">
        <v>4816</v>
      </c>
      <c r="J4431" s="293" t="s">
        <v>4817</v>
      </c>
      <c r="K4431" s="293" t="s">
        <v>4737</v>
      </c>
      <c r="L4431" s="293" t="s">
        <v>4738</v>
      </c>
      <c r="M4431" s="293" t="s">
        <v>5121</v>
      </c>
      <c r="N4431" s="293"/>
      <c r="O4431" s="293" t="s">
        <v>18828</v>
      </c>
      <c r="P4431" s="293" t="s">
        <v>14136</v>
      </c>
      <c r="Q4431" s="293" t="s">
        <v>4741</v>
      </c>
    </row>
    <row r="4432" spans="1:17" x14ac:dyDescent="0.25">
      <c r="A4432" s="293" t="s">
        <v>17614</v>
      </c>
      <c r="B4432" s="293" t="s">
        <v>14376</v>
      </c>
      <c r="C4432" s="293" t="s">
        <v>17615</v>
      </c>
      <c r="D4432" s="293" t="s">
        <v>4750</v>
      </c>
      <c r="E4432" s="293" t="s">
        <v>14158</v>
      </c>
      <c r="F4432" s="293"/>
      <c r="G4432" s="291">
        <v>60</v>
      </c>
      <c r="H4432" s="292">
        <v>0</v>
      </c>
      <c r="I4432" s="293" t="s">
        <v>4838</v>
      </c>
      <c r="J4432" s="293" t="s">
        <v>4839</v>
      </c>
      <c r="K4432" s="293" t="s">
        <v>4737</v>
      </c>
      <c r="L4432" s="293" t="s">
        <v>4840</v>
      </c>
      <c r="M4432" s="293" t="s">
        <v>4909</v>
      </c>
      <c r="N4432" s="293"/>
      <c r="O4432" s="293" t="s">
        <v>18828</v>
      </c>
      <c r="P4432" s="293" t="s">
        <v>14136</v>
      </c>
      <c r="Q4432" s="293" t="s">
        <v>8502</v>
      </c>
    </row>
    <row r="4433" spans="1:17" x14ac:dyDescent="0.25">
      <c r="A4433" s="293" t="s">
        <v>17616</v>
      </c>
      <c r="B4433" s="293" t="s">
        <v>14370</v>
      </c>
      <c r="C4433" s="293" t="s">
        <v>17617</v>
      </c>
      <c r="D4433" s="293"/>
      <c r="E4433" s="293" t="s">
        <v>14138</v>
      </c>
      <c r="F4433" s="293" t="s">
        <v>4750</v>
      </c>
      <c r="G4433" s="291">
        <v>60</v>
      </c>
      <c r="H4433" s="292">
        <v>0</v>
      </c>
      <c r="I4433" s="293" t="s">
        <v>4788</v>
      </c>
      <c r="J4433" s="293" t="s">
        <v>4789</v>
      </c>
      <c r="K4433" s="293" t="s">
        <v>4737</v>
      </c>
      <c r="L4433" s="293" t="s">
        <v>4738</v>
      </c>
      <c r="M4433" s="293" t="s">
        <v>4880</v>
      </c>
      <c r="N4433" s="293"/>
      <c r="O4433" s="293" t="s">
        <v>18828</v>
      </c>
      <c r="P4433" s="293" t="s">
        <v>14136</v>
      </c>
      <c r="Q4433" s="293" t="s">
        <v>4741</v>
      </c>
    </row>
    <row r="4434" spans="1:17" x14ac:dyDescent="0.25">
      <c r="A4434" s="293" t="s">
        <v>17618</v>
      </c>
      <c r="B4434" s="293" t="s">
        <v>14373</v>
      </c>
      <c r="C4434" s="293" t="s">
        <v>17619</v>
      </c>
      <c r="D4434" s="293" t="s">
        <v>4750</v>
      </c>
      <c r="E4434" s="293" t="s">
        <v>14158</v>
      </c>
      <c r="F4434" s="293"/>
      <c r="G4434" s="291">
        <v>60</v>
      </c>
      <c r="H4434" s="292">
        <v>0</v>
      </c>
      <c r="I4434" s="293" t="s">
        <v>4850</v>
      </c>
      <c r="J4434" s="293" t="s">
        <v>4851</v>
      </c>
      <c r="K4434" s="293" t="s">
        <v>4737</v>
      </c>
      <c r="L4434" s="293" t="s">
        <v>4840</v>
      </c>
      <c r="M4434" s="293" t="s">
        <v>11181</v>
      </c>
      <c r="N4434" s="293"/>
      <c r="O4434" s="293" t="s">
        <v>18828</v>
      </c>
      <c r="P4434" s="293" t="s">
        <v>14136</v>
      </c>
      <c r="Q4434" s="293" t="s">
        <v>8502</v>
      </c>
    </row>
    <row r="4435" spans="1:17" x14ac:dyDescent="0.25">
      <c r="A4435" s="293" t="s">
        <v>17620</v>
      </c>
      <c r="B4435" s="293" t="s">
        <v>14376</v>
      </c>
      <c r="C4435" s="293" t="s">
        <v>17621</v>
      </c>
      <c r="D4435" s="293" t="s">
        <v>4750</v>
      </c>
      <c r="E4435" s="293" t="s">
        <v>14158</v>
      </c>
      <c r="F4435" s="293"/>
      <c r="G4435" s="291">
        <v>60</v>
      </c>
      <c r="H4435" s="292">
        <v>0</v>
      </c>
      <c r="I4435" s="293" t="s">
        <v>9482</v>
      </c>
      <c r="J4435" s="293" t="s">
        <v>9483</v>
      </c>
      <c r="K4435" s="293" t="s">
        <v>4737</v>
      </c>
      <c r="L4435" s="293" t="s">
        <v>4840</v>
      </c>
      <c r="M4435" s="293" t="s">
        <v>10460</v>
      </c>
      <c r="N4435" s="293"/>
      <c r="O4435" s="293" t="s">
        <v>18828</v>
      </c>
      <c r="P4435" s="293" t="s">
        <v>14136</v>
      </c>
      <c r="Q4435" s="293" t="s">
        <v>8502</v>
      </c>
    </row>
    <row r="4436" spans="1:17" x14ac:dyDescent="0.25">
      <c r="A4436" s="293" t="s">
        <v>17622</v>
      </c>
      <c r="B4436" s="293" t="s">
        <v>14376</v>
      </c>
      <c r="C4436" s="293" t="s">
        <v>17623</v>
      </c>
      <c r="D4436" s="293" t="s">
        <v>4750</v>
      </c>
      <c r="E4436" s="293" t="s">
        <v>14158</v>
      </c>
      <c r="F4436" s="293"/>
      <c r="G4436" s="291">
        <v>60</v>
      </c>
      <c r="H4436" s="292">
        <v>0</v>
      </c>
      <c r="I4436" s="293" t="s">
        <v>4838</v>
      </c>
      <c r="J4436" s="293" t="s">
        <v>4839</v>
      </c>
      <c r="K4436" s="293" t="s">
        <v>4737</v>
      </c>
      <c r="L4436" s="293" t="s">
        <v>4840</v>
      </c>
      <c r="M4436" s="293" t="s">
        <v>4909</v>
      </c>
      <c r="N4436" s="293"/>
      <c r="O4436" s="293" t="s">
        <v>18828</v>
      </c>
      <c r="P4436" s="293" t="s">
        <v>14136</v>
      </c>
      <c r="Q4436" s="293" t="s">
        <v>8502</v>
      </c>
    </row>
    <row r="4437" spans="1:17" x14ac:dyDescent="0.25">
      <c r="A4437" s="293" t="s">
        <v>17624</v>
      </c>
      <c r="B4437" s="293" t="s">
        <v>14370</v>
      </c>
      <c r="C4437" s="293" t="s">
        <v>17625</v>
      </c>
      <c r="D4437" s="293"/>
      <c r="E4437" s="293" t="s">
        <v>14138</v>
      </c>
      <c r="F4437" s="293" t="s">
        <v>4750</v>
      </c>
      <c r="G4437" s="291">
        <v>60</v>
      </c>
      <c r="H4437" s="292">
        <v>0</v>
      </c>
      <c r="I4437" s="293" t="s">
        <v>4816</v>
      </c>
      <c r="J4437" s="293" t="s">
        <v>4817</v>
      </c>
      <c r="K4437" s="293" t="s">
        <v>4737</v>
      </c>
      <c r="L4437" s="293" t="s">
        <v>4738</v>
      </c>
      <c r="M4437" s="293" t="s">
        <v>5121</v>
      </c>
      <c r="N4437" s="293"/>
      <c r="O4437" s="293" t="s">
        <v>18828</v>
      </c>
      <c r="P4437" s="293" t="s">
        <v>14136</v>
      </c>
      <c r="Q4437" s="293" t="s">
        <v>4741</v>
      </c>
    </row>
    <row r="4438" spans="1:17" x14ac:dyDescent="0.25">
      <c r="A4438" s="293" t="s">
        <v>17626</v>
      </c>
      <c r="B4438" s="293" t="s">
        <v>14361</v>
      </c>
      <c r="C4438" s="293" t="s">
        <v>17627</v>
      </c>
      <c r="D4438" s="293"/>
      <c r="E4438" s="293" t="s">
        <v>14138</v>
      </c>
      <c r="F4438" s="293" t="s">
        <v>4750</v>
      </c>
      <c r="G4438" s="291">
        <v>60</v>
      </c>
      <c r="H4438" s="292">
        <v>0</v>
      </c>
      <c r="I4438" s="293" t="s">
        <v>4788</v>
      </c>
      <c r="J4438" s="293" t="s">
        <v>4789</v>
      </c>
      <c r="K4438" s="293" t="s">
        <v>4737</v>
      </c>
      <c r="L4438" s="293" t="s">
        <v>4738</v>
      </c>
      <c r="M4438" s="293" t="s">
        <v>4824</v>
      </c>
      <c r="N4438" s="293"/>
      <c r="O4438" s="293" t="s">
        <v>18828</v>
      </c>
      <c r="P4438" s="293" t="s">
        <v>14136</v>
      </c>
      <c r="Q4438" s="293" t="s">
        <v>4741</v>
      </c>
    </row>
    <row r="4439" spans="1:17" x14ac:dyDescent="0.25">
      <c r="A4439" s="293" t="s">
        <v>17628</v>
      </c>
      <c r="B4439" s="293" t="s">
        <v>14373</v>
      </c>
      <c r="C4439" s="293" t="s">
        <v>17629</v>
      </c>
      <c r="D4439" s="293" t="s">
        <v>4750</v>
      </c>
      <c r="E4439" s="293" t="s">
        <v>14158</v>
      </c>
      <c r="F4439" s="293"/>
      <c r="G4439" s="291">
        <v>60</v>
      </c>
      <c r="H4439" s="292">
        <v>0</v>
      </c>
      <c r="I4439" s="293" t="s">
        <v>4850</v>
      </c>
      <c r="J4439" s="293" t="s">
        <v>4851</v>
      </c>
      <c r="K4439" s="293" t="s">
        <v>4737</v>
      </c>
      <c r="L4439" s="293" t="s">
        <v>4840</v>
      </c>
      <c r="M4439" s="293" t="s">
        <v>15454</v>
      </c>
      <c r="N4439" s="293"/>
      <c r="O4439" s="293" t="s">
        <v>18828</v>
      </c>
      <c r="P4439" s="293" t="s">
        <v>14136</v>
      </c>
      <c r="Q4439" s="293" t="s">
        <v>8502</v>
      </c>
    </row>
    <row r="4440" spans="1:17" x14ac:dyDescent="0.25">
      <c r="A4440" s="293" t="s">
        <v>17630</v>
      </c>
      <c r="B4440" s="293" t="s">
        <v>14370</v>
      </c>
      <c r="C4440" s="293" t="s">
        <v>17631</v>
      </c>
      <c r="D4440" s="293"/>
      <c r="E4440" s="293" t="s">
        <v>14138</v>
      </c>
      <c r="F4440" s="293" t="s">
        <v>4750</v>
      </c>
      <c r="G4440" s="291">
        <v>60</v>
      </c>
      <c r="H4440" s="292">
        <v>0</v>
      </c>
      <c r="I4440" s="293" t="s">
        <v>4746</v>
      </c>
      <c r="J4440" s="293" t="s">
        <v>4747</v>
      </c>
      <c r="K4440" s="293" t="s">
        <v>4737</v>
      </c>
      <c r="L4440" s="293" t="s">
        <v>4738</v>
      </c>
      <c r="M4440" s="293" t="s">
        <v>4821</v>
      </c>
      <c r="N4440" s="293"/>
      <c r="O4440" s="293" t="s">
        <v>18828</v>
      </c>
      <c r="P4440" s="293" t="s">
        <v>14136</v>
      </c>
      <c r="Q4440" s="293" t="s">
        <v>4741</v>
      </c>
    </row>
    <row r="4441" spans="1:17" x14ac:dyDescent="0.25">
      <c r="A4441" s="293" t="s">
        <v>17632</v>
      </c>
      <c r="B4441" s="293" t="s">
        <v>14930</v>
      </c>
      <c r="C4441" s="293" t="s">
        <v>17633</v>
      </c>
      <c r="D4441" s="293"/>
      <c r="E4441" s="293" t="s">
        <v>14138</v>
      </c>
      <c r="F4441" s="293" t="s">
        <v>4750</v>
      </c>
      <c r="G4441" s="291">
        <v>60</v>
      </c>
      <c r="H4441" s="292">
        <v>0</v>
      </c>
      <c r="I4441" s="293" t="s">
        <v>4755</v>
      </c>
      <c r="J4441" s="293" t="s">
        <v>4756</v>
      </c>
      <c r="K4441" s="293" t="s">
        <v>4737</v>
      </c>
      <c r="L4441" s="293" t="s">
        <v>4738</v>
      </c>
      <c r="M4441" s="293" t="s">
        <v>4865</v>
      </c>
      <c r="N4441" s="293"/>
      <c r="O4441" s="293" t="s">
        <v>18828</v>
      </c>
      <c r="P4441" s="293" t="s">
        <v>14136</v>
      </c>
      <c r="Q4441" s="293" t="s">
        <v>4741</v>
      </c>
    </row>
    <row r="4442" spans="1:17" x14ac:dyDescent="0.25">
      <c r="A4442" s="293" t="s">
        <v>17634</v>
      </c>
      <c r="B4442" s="293" t="s">
        <v>14370</v>
      </c>
      <c r="C4442" s="293" t="s">
        <v>17635</v>
      </c>
      <c r="D4442" s="293"/>
      <c r="E4442" s="293" t="s">
        <v>14138</v>
      </c>
      <c r="F4442" s="293" t="s">
        <v>4750</v>
      </c>
      <c r="G4442" s="291">
        <v>60</v>
      </c>
      <c r="H4442" s="292">
        <v>0</v>
      </c>
      <c r="I4442" s="293" t="s">
        <v>4939</v>
      </c>
      <c r="J4442" s="293" t="s">
        <v>4940</v>
      </c>
      <c r="K4442" s="293" t="s">
        <v>4737</v>
      </c>
      <c r="L4442" s="293" t="s">
        <v>4738</v>
      </c>
      <c r="M4442" s="293" t="s">
        <v>5121</v>
      </c>
      <c r="N4442" s="293"/>
      <c r="O4442" s="293" t="s">
        <v>18828</v>
      </c>
      <c r="P4442" s="293" t="s">
        <v>14136</v>
      </c>
      <c r="Q4442" s="293" t="s">
        <v>4741</v>
      </c>
    </row>
    <row r="4443" spans="1:17" x14ac:dyDescent="0.25">
      <c r="A4443" s="293" t="s">
        <v>17636</v>
      </c>
      <c r="B4443" s="293" t="s">
        <v>14376</v>
      </c>
      <c r="C4443" s="293" t="s">
        <v>17637</v>
      </c>
      <c r="D4443" s="293" t="s">
        <v>4750</v>
      </c>
      <c r="E4443" s="293" t="s">
        <v>14158</v>
      </c>
      <c r="F4443" s="293"/>
      <c r="G4443" s="291">
        <v>60</v>
      </c>
      <c r="H4443" s="292">
        <v>0</v>
      </c>
      <c r="I4443" s="293" t="s">
        <v>9482</v>
      </c>
      <c r="J4443" s="293" t="s">
        <v>9483</v>
      </c>
      <c r="K4443" s="293" t="s">
        <v>4737</v>
      </c>
      <c r="L4443" s="293" t="s">
        <v>4840</v>
      </c>
      <c r="M4443" s="293" t="s">
        <v>5220</v>
      </c>
      <c r="N4443" s="293"/>
      <c r="O4443" s="293" t="s">
        <v>18828</v>
      </c>
      <c r="P4443" s="293" t="s">
        <v>14136</v>
      </c>
      <c r="Q4443" s="293" t="s">
        <v>8502</v>
      </c>
    </row>
    <row r="4444" spans="1:17" x14ac:dyDescent="0.25">
      <c r="A4444" s="293" t="s">
        <v>17638</v>
      </c>
      <c r="B4444" s="293" t="s">
        <v>14376</v>
      </c>
      <c r="C4444" s="293" t="s">
        <v>17639</v>
      </c>
      <c r="D4444" s="293" t="s">
        <v>4750</v>
      </c>
      <c r="E4444" s="293" t="s">
        <v>14158</v>
      </c>
      <c r="F4444" s="293"/>
      <c r="G4444" s="291">
        <v>60</v>
      </c>
      <c r="H4444" s="292">
        <v>0</v>
      </c>
      <c r="I4444" s="293" t="s">
        <v>4838</v>
      </c>
      <c r="J4444" s="293" t="s">
        <v>4839</v>
      </c>
      <c r="K4444" s="293" t="s">
        <v>4737</v>
      </c>
      <c r="L4444" s="293" t="s">
        <v>4840</v>
      </c>
      <c r="M4444" s="293" t="s">
        <v>5161</v>
      </c>
      <c r="N4444" s="293"/>
      <c r="O4444" s="293" t="s">
        <v>18828</v>
      </c>
      <c r="P4444" s="293" t="s">
        <v>14136</v>
      </c>
      <c r="Q4444" s="293" t="s">
        <v>8502</v>
      </c>
    </row>
    <row r="4445" spans="1:17" x14ac:dyDescent="0.25">
      <c r="A4445" s="293" t="s">
        <v>17640</v>
      </c>
      <c r="B4445" s="293" t="s">
        <v>14376</v>
      </c>
      <c r="C4445" s="293" t="s">
        <v>17641</v>
      </c>
      <c r="D4445" s="293" t="s">
        <v>4750</v>
      </c>
      <c r="E4445" s="293" t="s">
        <v>14158</v>
      </c>
      <c r="F4445" s="293"/>
      <c r="G4445" s="291">
        <v>60</v>
      </c>
      <c r="H4445" s="292">
        <v>0</v>
      </c>
      <c r="I4445" s="293" t="s">
        <v>4850</v>
      </c>
      <c r="J4445" s="293" t="s">
        <v>4851</v>
      </c>
      <c r="K4445" s="293" t="s">
        <v>4737</v>
      </c>
      <c r="L4445" s="293" t="s">
        <v>4840</v>
      </c>
      <c r="M4445" s="293" t="s">
        <v>5333</v>
      </c>
      <c r="N4445" s="293"/>
      <c r="O4445" s="293" t="s">
        <v>18828</v>
      </c>
      <c r="P4445" s="293" t="s">
        <v>14136</v>
      </c>
      <c r="Q4445" s="293" t="s">
        <v>8502</v>
      </c>
    </row>
    <row r="4446" spans="1:17" x14ac:dyDescent="0.25">
      <c r="A4446" s="293" t="s">
        <v>17642</v>
      </c>
      <c r="B4446" s="293" t="s">
        <v>14370</v>
      </c>
      <c r="C4446" s="293" t="s">
        <v>17643</v>
      </c>
      <c r="D4446" s="293"/>
      <c r="E4446" s="293" t="s">
        <v>14138</v>
      </c>
      <c r="F4446" s="293" t="s">
        <v>4750</v>
      </c>
      <c r="G4446" s="291">
        <v>60</v>
      </c>
      <c r="H4446" s="292">
        <v>0</v>
      </c>
      <c r="I4446" s="293" t="s">
        <v>4788</v>
      </c>
      <c r="J4446" s="293" t="s">
        <v>4789</v>
      </c>
      <c r="K4446" s="293" t="s">
        <v>4737</v>
      </c>
      <c r="L4446" s="293" t="s">
        <v>4738</v>
      </c>
      <c r="M4446" s="293" t="s">
        <v>4945</v>
      </c>
      <c r="N4446" s="293"/>
      <c r="O4446" s="293" t="s">
        <v>18828</v>
      </c>
      <c r="P4446" s="293" t="s">
        <v>14136</v>
      </c>
      <c r="Q4446" s="293" t="s">
        <v>4741</v>
      </c>
    </row>
    <row r="4447" spans="1:17" x14ac:dyDescent="0.25">
      <c r="A4447" s="293" t="s">
        <v>17644</v>
      </c>
      <c r="B4447" s="293" t="s">
        <v>14370</v>
      </c>
      <c r="C4447" s="293" t="s">
        <v>17645</v>
      </c>
      <c r="D4447" s="293"/>
      <c r="E4447" s="293" t="s">
        <v>14138</v>
      </c>
      <c r="F4447" s="293" t="s">
        <v>4750</v>
      </c>
      <c r="G4447" s="291">
        <v>60</v>
      </c>
      <c r="H4447" s="292">
        <v>0</v>
      </c>
      <c r="I4447" s="293" t="s">
        <v>4755</v>
      </c>
      <c r="J4447" s="293" t="s">
        <v>4756</v>
      </c>
      <c r="K4447" s="293" t="s">
        <v>4737</v>
      </c>
      <c r="L4447" s="293" t="s">
        <v>4738</v>
      </c>
      <c r="M4447" s="293" t="s">
        <v>4916</v>
      </c>
      <c r="N4447" s="293" t="s">
        <v>9727</v>
      </c>
      <c r="O4447" s="293" t="s">
        <v>18828</v>
      </c>
      <c r="P4447" s="293" t="s">
        <v>14136</v>
      </c>
      <c r="Q4447" s="293" t="s">
        <v>4741</v>
      </c>
    </row>
    <row r="4448" spans="1:17" x14ac:dyDescent="0.25">
      <c r="A4448" s="293" t="s">
        <v>17646</v>
      </c>
      <c r="B4448" s="293" t="s">
        <v>14370</v>
      </c>
      <c r="C4448" s="293" t="s">
        <v>17647</v>
      </c>
      <c r="D4448" s="293"/>
      <c r="E4448" s="293" t="s">
        <v>14138</v>
      </c>
      <c r="F4448" s="293" t="s">
        <v>4750</v>
      </c>
      <c r="G4448" s="291">
        <v>60</v>
      </c>
      <c r="H4448" s="292">
        <v>0</v>
      </c>
      <c r="I4448" s="293" t="s">
        <v>4755</v>
      </c>
      <c r="J4448" s="293" t="s">
        <v>4756</v>
      </c>
      <c r="K4448" s="293" t="s">
        <v>4737</v>
      </c>
      <c r="L4448" s="293" t="s">
        <v>4738</v>
      </c>
      <c r="M4448" s="293" t="s">
        <v>4934</v>
      </c>
      <c r="N4448" s="293" t="s">
        <v>10057</v>
      </c>
      <c r="O4448" s="293" t="s">
        <v>18828</v>
      </c>
      <c r="P4448" s="293" t="s">
        <v>14136</v>
      </c>
      <c r="Q4448" s="293" t="s">
        <v>4741</v>
      </c>
    </row>
    <row r="4449" spans="1:17" x14ac:dyDescent="0.25">
      <c r="A4449" s="293" t="s">
        <v>17648</v>
      </c>
      <c r="B4449" s="293" t="s">
        <v>14361</v>
      </c>
      <c r="C4449" s="293" t="s">
        <v>17649</v>
      </c>
      <c r="D4449" s="293"/>
      <c r="E4449" s="293" t="s">
        <v>14138</v>
      </c>
      <c r="F4449" s="293" t="s">
        <v>4750</v>
      </c>
      <c r="G4449" s="291">
        <v>60</v>
      </c>
      <c r="H4449" s="292">
        <v>0</v>
      </c>
      <c r="I4449" s="293" t="s">
        <v>4828</v>
      </c>
      <c r="J4449" s="293" t="s">
        <v>4829</v>
      </c>
      <c r="K4449" s="293" t="s">
        <v>4737</v>
      </c>
      <c r="L4449" s="293" t="s">
        <v>4738</v>
      </c>
      <c r="M4449" s="293" t="s">
        <v>4824</v>
      </c>
      <c r="N4449" s="293"/>
      <c r="O4449" s="293" t="s">
        <v>18828</v>
      </c>
      <c r="P4449" s="293" t="s">
        <v>14136</v>
      </c>
      <c r="Q4449" s="293" t="s">
        <v>4741</v>
      </c>
    </row>
    <row r="4450" spans="1:17" x14ac:dyDescent="0.25">
      <c r="A4450" s="293" t="s">
        <v>17650</v>
      </c>
      <c r="B4450" s="293" t="s">
        <v>14376</v>
      </c>
      <c r="C4450" s="293" t="s">
        <v>17651</v>
      </c>
      <c r="D4450" s="293" t="s">
        <v>4750</v>
      </c>
      <c r="E4450" s="293" t="s">
        <v>14158</v>
      </c>
      <c r="F4450" s="293"/>
      <c r="G4450" s="291">
        <v>60</v>
      </c>
      <c r="H4450" s="292">
        <v>0</v>
      </c>
      <c r="I4450" s="293" t="s">
        <v>9482</v>
      </c>
      <c r="J4450" s="293" t="s">
        <v>9483</v>
      </c>
      <c r="K4450" s="293" t="s">
        <v>4737</v>
      </c>
      <c r="L4450" s="293" t="s">
        <v>4840</v>
      </c>
      <c r="M4450" s="293" t="s">
        <v>4841</v>
      </c>
      <c r="N4450" s="293"/>
      <c r="O4450" s="293" t="s">
        <v>18828</v>
      </c>
      <c r="P4450" s="293" t="s">
        <v>14136</v>
      </c>
      <c r="Q4450" s="293" t="s">
        <v>8502</v>
      </c>
    </row>
    <row r="4451" spans="1:17" x14ac:dyDescent="0.25">
      <c r="A4451" s="293" t="s">
        <v>17652</v>
      </c>
      <c r="B4451" s="293" t="s">
        <v>14376</v>
      </c>
      <c r="C4451" s="293" t="s">
        <v>17210</v>
      </c>
      <c r="D4451" s="293" t="s">
        <v>4750</v>
      </c>
      <c r="E4451" s="293" t="s">
        <v>15150</v>
      </c>
      <c r="F4451" s="293"/>
      <c r="G4451" s="291">
        <v>60</v>
      </c>
      <c r="H4451" s="292">
        <v>0</v>
      </c>
      <c r="I4451" s="293" t="s">
        <v>4838</v>
      </c>
      <c r="J4451" s="293" t="s">
        <v>4839</v>
      </c>
      <c r="K4451" s="293" t="s">
        <v>4737</v>
      </c>
      <c r="L4451" s="293" t="s">
        <v>4840</v>
      </c>
      <c r="M4451" s="293" t="s">
        <v>10975</v>
      </c>
      <c r="N4451" s="293"/>
      <c r="O4451" s="293" t="s">
        <v>18828</v>
      </c>
      <c r="P4451" s="293" t="s">
        <v>14136</v>
      </c>
      <c r="Q4451" s="293" t="s">
        <v>8502</v>
      </c>
    </row>
    <row r="4452" spans="1:17" x14ac:dyDescent="0.25">
      <c r="A4452" s="293" t="s">
        <v>17653</v>
      </c>
      <c r="B4452" s="293" t="s">
        <v>14376</v>
      </c>
      <c r="C4452" s="293" t="s">
        <v>17654</v>
      </c>
      <c r="D4452" s="293" t="s">
        <v>4750</v>
      </c>
      <c r="E4452" s="293" t="s">
        <v>14158</v>
      </c>
      <c r="F4452" s="293"/>
      <c r="G4452" s="291">
        <v>60</v>
      </c>
      <c r="H4452" s="292">
        <v>0</v>
      </c>
      <c r="I4452" s="293" t="s">
        <v>9482</v>
      </c>
      <c r="J4452" s="293" t="s">
        <v>9483</v>
      </c>
      <c r="K4452" s="293" t="s">
        <v>4737</v>
      </c>
      <c r="L4452" s="293" t="s">
        <v>4840</v>
      </c>
      <c r="M4452" s="293" t="s">
        <v>5310</v>
      </c>
      <c r="N4452" s="293"/>
      <c r="O4452" s="293" t="s">
        <v>18828</v>
      </c>
      <c r="P4452" s="293" t="s">
        <v>14136</v>
      </c>
      <c r="Q4452" s="293" t="s">
        <v>8502</v>
      </c>
    </row>
    <row r="4453" spans="1:17" x14ac:dyDescent="0.25">
      <c r="A4453" s="293" t="s">
        <v>17655</v>
      </c>
      <c r="B4453" s="293" t="s">
        <v>14376</v>
      </c>
      <c r="C4453" s="293" t="s">
        <v>17656</v>
      </c>
      <c r="D4453" s="293" t="s">
        <v>4750</v>
      </c>
      <c r="E4453" s="293" t="s">
        <v>15150</v>
      </c>
      <c r="F4453" s="293"/>
      <c r="G4453" s="291">
        <v>60</v>
      </c>
      <c r="H4453" s="292">
        <v>0</v>
      </c>
      <c r="I4453" s="293" t="s">
        <v>4838</v>
      </c>
      <c r="J4453" s="293" t="s">
        <v>4839</v>
      </c>
      <c r="K4453" s="293" t="s">
        <v>4737</v>
      </c>
      <c r="L4453" s="293" t="s">
        <v>4840</v>
      </c>
      <c r="M4453" s="293" t="s">
        <v>10975</v>
      </c>
      <c r="N4453" s="293"/>
      <c r="O4453" s="293" t="s">
        <v>18828</v>
      </c>
      <c r="P4453" s="293" t="s">
        <v>14136</v>
      </c>
      <c r="Q4453" s="293" t="s">
        <v>8502</v>
      </c>
    </row>
    <row r="4454" spans="1:17" x14ac:dyDescent="0.25">
      <c r="A4454" s="293" t="s">
        <v>17657</v>
      </c>
      <c r="B4454" s="293" t="s">
        <v>14376</v>
      </c>
      <c r="C4454" s="293" t="s">
        <v>17658</v>
      </c>
      <c r="D4454" s="293" t="s">
        <v>4750</v>
      </c>
      <c r="E4454" s="293" t="s">
        <v>14158</v>
      </c>
      <c r="F4454" s="293"/>
      <c r="G4454" s="291">
        <v>60</v>
      </c>
      <c r="H4454" s="292">
        <v>0</v>
      </c>
      <c r="I4454" s="293" t="s">
        <v>4850</v>
      </c>
      <c r="J4454" s="293" t="s">
        <v>4851</v>
      </c>
      <c r="K4454" s="293" t="s">
        <v>4737</v>
      </c>
      <c r="L4454" s="293" t="s">
        <v>4840</v>
      </c>
      <c r="M4454" s="293" t="s">
        <v>5210</v>
      </c>
      <c r="N4454" s="293"/>
      <c r="O4454" s="293" t="s">
        <v>18828</v>
      </c>
      <c r="P4454" s="293" t="s">
        <v>14136</v>
      </c>
      <c r="Q4454" s="293" t="s">
        <v>8502</v>
      </c>
    </row>
    <row r="4455" spans="1:17" x14ac:dyDescent="0.25">
      <c r="A4455" s="293" t="s">
        <v>17659</v>
      </c>
      <c r="B4455" s="293" t="s">
        <v>14376</v>
      </c>
      <c r="C4455" s="293" t="s">
        <v>17660</v>
      </c>
      <c r="D4455" s="293" t="s">
        <v>4750</v>
      </c>
      <c r="E4455" s="293" t="s">
        <v>14158</v>
      </c>
      <c r="F4455" s="293"/>
      <c r="G4455" s="291">
        <v>60</v>
      </c>
      <c r="H4455" s="292">
        <v>0</v>
      </c>
      <c r="I4455" s="293" t="s">
        <v>4850</v>
      </c>
      <c r="J4455" s="293" t="s">
        <v>4851</v>
      </c>
      <c r="K4455" s="293" t="s">
        <v>4737</v>
      </c>
      <c r="L4455" s="293" t="s">
        <v>4840</v>
      </c>
      <c r="M4455" s="293" t="s">
        <v>5333</v>
      </c>
      <c r="N4455" s="293"/>
      <c r="O4455" s="293" t="s">
        <v>18828</v>
      </c>
      <c r="P4455" s="293" t="s">
        <v>14136</v>
      </c>
      <c r="Q4455" s="293" t="s">
        <v>8502</v>
      </c>
    </row>
    <row r="4456" spans="1:17" x14ac:dyDescent="0.25">
      <c r="A4456" s="293" t="s">
        <v>17661</v>
      </c>
      <c r="B4456" s="293" t="s">
        <v>14376</v>
      </c>
      <c r="C4456" s="293" t="s">
        <v>17662</v>
      </c>
      <c r="D4456" s="293" t="s">
        <v>4750</v>
      </c>
      <c r="E4456" s="293" t="s">
        <v>14158</v>
      </c>
      <c r="F4456" s="293"/>
      <c r="G4456" s="291">
        <v>60</v>
      </c>
      <c r="H4456" s="292">
        <v>0</v>
      </c>
      <c r="I4456" s="293" t="s">
        <v>4850</v>
      </c>
      <c r="J4456" s="293" t="s">
        <v>4851</v>
      </c>
      <c r="K4456" s="293" t="s">
        <v>4737</v>
      </c>
      <c r="L4456" s="293" t="s">
        <v>4840</v>
      </c>
      <c r="M4456" s="293" t="s">
        <v>4852</v>
      </c>
      <c r="N4456" s="293"/>
      <c r="O4456" s="293" t="s">
        <v>18828</v>
      </c>
      <c r="P4456" s="293" t="s">
        <v>14136</v>
      </c>
      <c r="Q4456" s="293" t="s">
        <v>8502</v>
      </c>
    </row>
    <row r="4457" spans="1:17" x14ac:dyDescent="0.25">
      <c r="A4457" s="293" t="s">
        <v>17663</v>
      </c>
      <c r="B4457" s="293" t="s">
        <v>14376</v>
      </c>
      <c r="C4457" s="293" t="s">
        <v>17664</v>
      </c>
      <c r="D4457" s="293" t="s">
        <v>4750</v>
      </c>
      <c r="E4457" s="293" t="s">
        <v>14158</v>
      </c>
      <c r="F4457" s="293"/>
      <c r="G4457" s="291">
        <v>60</v>
      </c>
      <c r="H4457" s="292">
        <v>0</v>
      </c>
      <c r="I4457" s="293" t="s">
        <v>4850</v>
      </c>
      <c r="J4457" s="293" t="s">
        <v>4851</v>
      </c>
      <c r="K4457" s="293" t="s">
        <v>4737</v>
      </c>
      <c r="L4457" s="293" t="s">
        <v>4840</v>
      </c>
      <c r="M4457" s="293" t="s">
        <v>5210</v>
      </c>
      <c r="N4457" s="293"/>
      <c r="O4457" s="293" t="s">
        <v>18828</v>
      </c>
      <c r="P4457" s="293" t="s">
        <v>14136</v>
      </c>
      <c r="Q4457" s="293" t="s">
        <v>8502</v>
      </c>
    </row>
    <row r="4458" spans="1:17" x14ac:dyDescent="0.25">
      <c r="A4458" s="293" t="s">
        <v>17665</v>
      </c>
      <c r="B4458" s="293" t="s">
        <v>14376</v>
      </c>
      <c r="C4458" s="293" t="s">
        <v>17666</v>
      </c>
      <c r="D4458" s="293" t="s">
        <v>4750</v>
      </c>
      <c r="E4458" s="293" t="s">
        <v>14158</v>
      </c>
      <c r="F4458" s="293"/>
      <c r="G4458" s="291">
        <v>60</v>
      </c>
      <c r="H4458" s="292">
        <v>0</v>
      </c>
      <c r="I4458" s="293" t="s">
        <v>4850</v>
      </c>
      <c r="J4458" s="293" t="s">
        <v>4851</v>
      </c>
      <c r="K4458" s="293" t="s">
        <v>4737</v>
      </c>
      <c r="L4458" s="293" t="s">
        <v>4840</v>
      </c>
      <c r="M4458" s="293" t="s">
        <v>5210</v>
      </c>
      <c r="N4458" s="293"/>
      <c r="O4458" s="293" t="s">
        <v>18828</v>
      </c>
      <c r="P4458" s="293" t="s">
        <v>14136</v>
      </c>
      <c r="Q4458" s="293" t="s">
        <v>8502</v>
      </c>
    </row>
    <row r="4459" spans="1:17" x14ac:dyDescent="0.25">
      <c r="A4459" s="293" t="s">
        <v>17667</v>
      </c>
      <c r="B4459" s="293" t="s">
        <v>14373</v>
      </c>
      <c r="C4459" s="293" t="s">
        <v>17668</v>
      </c>
      <c r="D4459" s="293" t="s">
        <v>4750</v>
      </c>
      <c r="E4459" s="293" t="s">
        <v>14158</v>
      </c>
      <c r="F4459" s="293"/>
      <c r="G4459" s="291">
        <v>60</v>
      </c>
      <c r="H4459" s="292">
        <v>0</v>
      </c>
      <c r="I4459" s="293" t="s">
        <v>4850</v>
      </c>
      <c r="J4459" s="293" t="s">
        <v>4851</v>
      </c>
      <c r="K4459" s="293" t="s">
        <v>4737</v>
      </c>
      <c r="L4459" s="293" t="s">
        <v>4840</v>
      </c>
      <c r="M4459" s="293" t="s">
        <v>11181</v>
      </c>
      <c r="N4459" s="293"/>
      <c r="O4459" s="293" t="s">
        <v>18828</v>
      </c>
      <c r="P4459" s="293" t="s">
        <v>14136</v>
      </c>
      <c r="Q4459" s="293" t="s">
        <v>8502</v>
      </c>
    </row>
    <row r="4460" spans="1:17" x14ac:dyDescent="0.25">
      <c r="A4460" s="293" t="s">
        <v>17669</v>
      </c>
      <c r="B4460" s="293" t="s">
        <v>14376</v>
      </c>
      <c r="C4460" s="293" t="s">
        <v>17670</v>
      </c>
      <c r="D4460" s="293" t="s">
        <v>4750</v>
      </c>
      <c r="E4460" s="293" t="s">
        <v>14158</v>
      </c>
      <c r="F4460" s="293"/>
      <c r="G4460" s="291">
        <v>60</v>
      </c>
      <c r="H4460" s="292">
        <v>0</v>
      </c>
      <c r="I4460" s="293" t="s">
        <v>9482</v>
      </c>
      <c r="J4460" s="293" t="s">
        <v>9483</v>
      </c>
      <c r="K4460" s="293" t="s">
        <v>4737</v>
      </c>
      <c r="L4460" s="293" t="s">
        <v>4840</v>
      </c>
      <c r="M4460" s="293" t="s">
        <v>6026</v>
      </c>
      <c r="N4460" s="293"/>
      <c r="O4460" s="293" t="s">
        <v>18828</v>
      </c>
      <c r="P4460" s="293" t="s">
        <v>14136</v>
      </c>
      <c r="Q4460" s="293" t="s">
        <v>8502</v>
      </c>
    </row>
    <row r="4461" spans="1:17" x14ac:dyDescent="0.25">
      <c r="A4461" s="293" t="s">
        <v>17671</v>
      </c>
      <c r="B4461" s="293" t="s">
        <v>14376</v>
      </c>
      <c r="C4461" s="293" t="s">
        <v>17672</v>
      </c>
      <c r="D4461" s="293" t="s">
        <v>4750</v>
      </c>
      <c r="E4461" s="293" t="s">
        <v>15150</v>
      </c>
      <c r="F4461" s="293"/>
      <c r="G4461" s="291">
        <v>60</v>
      </c>
      <c r="H4461" s="292">
        <v>0</v>
      </c>
      <c r="I4461" s="293" t="s">
        <v>4838</v>
      </c>
      <c r="J4461" s="293" t="s">
        <v>4839</v>
      </c>
      <c r="K4461" s="293" t="s">
        <v>4737</v>
      </c>
      <c r="L4461" s="293" t="s">
        <v>4840</v>
      </c>
      <c r="M4461" s="293" t="s">
        <v>10975</v>
      </c>
      <c r="N4461" s="293"/>
      <c r="O4461" s="293" t="s">
        <v>18828</v>
      </c>
      <c r="P4461" s="293" t="s">
        <v>14136</v>
      </c>
      <c r="Q4461" s="293" t="s">
        <v>8502</v>
      </c>
    </row>
    <row r="4462" spans="1:17" x14ac:dyDescent="0.25">
      <c r="A4462" s="293" t="s">
        <v>17673</v>
      </c>
      <c r="B4462" s="293" t="s">
        <v>14376</v>
      </c>
      <c r="C4462" s="293" t="s">
        <v>17674</v>
      </c>
      <c r="D4462" s="293" t="s">
        <v>4750</v>
      </c>
      <c r="E4462" s="293" t="s">
        <v>14158</v>
      </c>
      <c r="F4462" s="293"/>
      <c r="G4462" s="291">
        <v>60</v>
      </c>
      <c r="H4462" s="292">
        <v>0</v>
      </c>
      <c r="I4462" s="293" t="s">
        <v>9482</v>
      </c>
      <c r="J4462" s="293" t="s">
        <v>9483</v>
      </c>
      <c r="K4462" s="293" t="s">
        <v>4737</v>
      </c>
      <c r="L4462" s="293" t="s">
        <v>4840</v>
      </c>
      <c r="M4462" s="293" t="s">
        <v>6026</v>
      </c>
      <c r="N4462" s="293"/>
      <c r="O4462" s="293" t="s">
        <v>18828</v>
      </c>
      <c r="P4462" s="293" t="s">
        <v>14136</v>
      </c>
      <c r="Q4462" s="293" t="s">
        <v>8502</v>
      </c>
    </row>
    <row r="4463" spans="1:17" x14ac:dyDescent="0.25">
      <c r="A4463" s="293" t="s">
        <v>17675</v>
      </c>
      <c r="B4463" s="293" t="s">
        <v>14376</v>
      </c>
      <c r="C4463" s="293" t="s">
        <v>17676</v>
      </c>
      <c r="D4463" s="293" t="s">
        <v>4750</v>
      </c>
      <c r="E4463" s="293" t="s">
        <v>14158</v>
      </c>
      <c r="F4463" s="293"/>
      <c r="G4463" s="291">
        <v>60</v>
      </c>
      <c r="H4463" s="292">
        <v>0</v>
      </c>
      <c r="I4463" s="293" t="s">
        <v>4838</v>
      </c>
      <c r="J4463" s="293" t="s">
        <v>4839</v>
      </c>
      <c r="K4463" s="293" t="s">
        <v>4737</v>
      </c>
      <c r="L4463" s="293" t="s">
        <v>4840</v>
      </c>
      <c r="M4463" s="293" t="s">
        <v>5230</v>
      </c>
      <c r="N4463" s="293"/>
      <c r="O4463" s="293" t="s">
        <v>18828</v>
      </c>
      <c r="P4463" s="293" t="s">
        <v>14136</v>
      </c>
      <c r="Q4463" s="293" t="s">
        <v>8502</v>
      </c>
    </row>
    <row r="4464" spans="1:17" x14ac:dyDescent="0.25">
      <c r="A4464" s="293" t="s">
        <v>17677</v>
      </c>
      <c r="B4464" s="293" t="s">
        <v>14376</v>
      </c>
      <c r="C4464" s="293" t="s">
        <v>17678</v>
      </c>
      <c r="D4464" s="293" t="s">
        <v>4750</v>
      </c>
      <c r="E4464" s="293" t="s">
        <v>14158</v>
      </c>
      <c r="F4464" s="293"/>
      <c r="G4464" s="291">
        <v>60</v>
      </c>
      <c r="H4464" s="292">
        <v>0</v>
      </c>
      <c r="I4464" s="293" t="s">
        <v>9482</v>
      </c>
      <c r="J4464" s="293" t="s">
        <v>9483</v>
      </c>
      <c r="K4464" s="293" t="s">
        <v>4737</v>
      </c>
      <c r="L4464" s="293" t="s">
        <v>4840</v>
      </c>
      <c r="M4464" s="293" t="s">
        <v>5220</v>
      </c>
      <c r="N4464" s="293"/>
      <c r="O4464" s="293" t="s">
        <v>18828</v>
      </c>
      <c r="P4464" s="293" t="s">
        <v>14136</v>
      </c>
      <c r="Q4464" s="293" t="s">
        <v>8502</v>
      </c>
    </row>
    <row r="4465" spans="1:17" x14ac:dyDescent="0.25">
      <c r="A4465" s="293" t="s">
        <v>17679</v>
      </c>
      <c r="B4465" s="293" t="s">
        <v>14373</v>
      </c>
      <c r="C4465" s="293" t="s">
        <v>17680</v>
      </c>
      <c r="D4465" s="293" t="s">
        <v>4750</v>
      </c>
      <c r="E4465" s="293" t="s">
        <v>14158</v>
      </c>
      <c r="F4465" s="293"/>
      <c r="G4465" s="291">
        <v>60</v>
      </c>
      <c r="H4465" s="292">
        <v>0</v>
      </c>
      <c r="I4465" s="293" t="s">
        <v>4850</v>
      </c>
      <c r="J4465" s="293" t="s">
        <v>4851</v>
      </c>
      <c r="K4465" s="293" t="s">
        <v>4737</v>
      </c>
      <c r="L4465" s="293" t="s">
        <v>4840</v>
      </c>
      <c r="M4465" s="293" t="s">
        <v>5272</v>
      </c>
      <c r="N4465" s="293"/>
      <c r="O4465" s="293" t="s">
        <v>18828</v>
      </c>
      <c r="P4465" s="293" t="s">
        <v>14136</v>
      </c>
      <c r="Q4465" s="293" t="s">
        <v>8502</v>
      </c>
    </row>
    <row r="4466" spans="1:17" x14ac:dyDescent="0.25">
      <c r="A4466" s="293" t="s">
        <v>17681</v>
      </c>
      <c r="B4466" s="293" t="s">
        <v>14370</v>
      </c>
      <c r="C4466" s="293" t="s">
        <v>17682</v>
      </c>
      <c r="D4466" s="293"/>
      <c r="E4466" s="293" t="s">
        <v>14138</v>
      </c>
      <c r="F4466" s="293" t="s">
        <v>4750</v>
      </c>
      <c r="G4466" s="291">
        <v>60</v>
      </c>
      <c r="H4466" s="292">
        <v>0</v>
      </c>
      <c r="I4466" s="293" t="s">
        <v>4816</v>
      </c>
      <c r="J4466" s="293" t="s">
        <v>4817</v>
      </c>
      <c r="K4466" s="293" t="s">
        <v>4737</v>
      </c>
      <c r="L4466" s="293" t="s">
        <v>4738</v>
      </c>
      <c r="M4466" s="293" t="s">
        <v>4818</v>
      </c>
      <c r="N4466" s="293"/>
      <c r="O4466" s="293" t="s">
        <v>18828</v>
      </c>
      <c r="P4466" s="293" t="s">
        <v>14136</v>
      </c>
      <c r="Q4466" s="293" t="s">
        <v>4741</v>
      </c>
    </row>
    <row r="4467" spans="1:17" x14ac:dyDescent="0.25">
      <c r="A4467" s="293" t="s">
        <v>17683</v>
      </c>
      <c r="B4467" s="293" t="s">
        <v>14376</v>
      </c>
      <c r="C4467" s="293" t="s">
        <v>17684</v>
      </c>
      <c r="D4467" s="293" t="s">
        <v>4750</v>
      </c>
      <c r="E4467" s="293" t="s">
        <v>14158</v>
      </c>
      <c r="F4467" s="293"/>
      <c r="G4467" s="291">
        <v>60</v>
      </c>
      <c r="H4467" s="292">
        <v>0</v>
      </c>
      <c r="I4467" s="293" t="s">
        <v>9482</v>
      </c>
      <c r="J4467" s="293" t="s">
        <v>9483</v>
      </c>
      <c r="K4467" s="293" t="s">
        <v>4737</v>
      </c>
      <c r="L4467" s="293" t="s">
        <v>4840</v>
      </c>
      <c r="M4467" s="293" t="s">
        <v>5220</v>
      </c>
      <c r="N4467" s="293"/>
      <c r="O4467" s="293" t="s">
        <v>18828</v>
      </c>
      <c r="P4467" s="293" t="s">
        <v>14136</v>
      </c>
      <c r="Q4467" s="293" t="s">
        <v>8502</v>
      </c>
    </row>
    <row r="4468" spans="1:17" x14ac:dyDescent="0.25">
      <c r="A4468" s="293" t="s">
        <v>17685</v>
      </c>
      <c r="B4468" s="293" t="s">
        <v>14370</v>
      </c>
      <c r="C4468" s="293" t="s">
        <v>17686</v>
      </c>
      <c r="D4468" s="293"/>
      <c r="E4468" s="293" t="s">
        <v>14138</v>
      </c>
      <c r="F4468" s="293" t="s">
        <v>4750</v>
      </c>
      <c r="G4468" s="291">
        <v>60</v>
      </c>
      <c r="H4468" s="292">
        <v>0</v>
      </c>
      <c r="I4468" s="293" t="s">
        <v>4746</v>
      </c>
      <c r="J4468" s="293" t="s">
        <v>4747</v>
      </c>
      <c r="K4468" s="293" t="s">
        <v>4737</v>
      </c>
      <c r="L4468" s="293" t="s">
        <v>4738</v>
      </c>
      <c r="M4468" s="293" t="s">
        <v>4748</v>
      </c>
      <c r="N4468" s="293"/>
      <c r="O4468" s="293" t="s">
        <v>18828</v>
      </c>
      <c r="P4468" s="293" t="s">
        <v>14136</v>
      </c>
      <c r="Q4468" s="293" t="s">
        <v>4741</v>
      </c>
    </row>
    <row r="4469" spans="1:17" x14ac:dyDescent="0.25">
      <c r="A4469" s="293" t="s">
        <v>17687</v>
      </c>
      <c r="B4469" s="293" t="s">
        <v>14376</v>
      </c>
      <c r="C4469" s="293" t="s">
        <v>17688</v>
      </c>
      <c r="D4469" s="293" t="s">
        <v>4750</v>
      </c>
      <c r="E4469" s="293" t="s">
        <v>14158</v>
      </c>
      <c r="F4469" s="293"/>
      <c r="G4469" s="291">
        <v>60</v>
      </c>
      <c r="H4469" s="292">
        <v>0</v>
      </c>
      <c r="I4469" s="293" t="s">
        <v>9482</v>
      </c>
      <c r="J4469" s="293" t="s">
        <v>9483</v>
      </c>
      <c r="K4469" s="293" t="s">
        <v>4737</v>
      </c>
      <c r="L4469" s="293" t="s">
        <v>4840</v>
      </c>
      <c r="M4469" s="293" t="s">
        <v>4999</v>
      </c>
      <c r="N4469" s="293"/>
      <c r="O4469" s="293" t="s">
        <v>18828</v>
      </c>
      <c r="P4469" s="293" t="s">
        <v>14136</v>
      </c>
      <c r="Q4469" s="293" t="s">
        <v>8502</v>
      </c>
    </row>
    <row r="4470" spans="1:17" x14ac:dyDescent="0.25">
      <c r="A4470" s="293" t="s">
        <v>17689</v>
      </c>
      <c r="B4470" s="293" t="s">
        <v>14376</v>
      </c>
      <c r="C4470" s="293" t="s">
        <v>17690</v>
      </c>
      <c r="D4470" s="293" t="s">
        <v>4750</v>
      </c>
      <c r="E4470" s="293" t="s">
        <v>14158</v>
      </c>
      <c r="F4470" s="293"/>
      <c r="G4470" s="291">
        <v>60</v>
      </c>
      <c r="H4470" s="292">
        <v>0</v>
      </c>
      <c r="I4470" s="293" t="s">
        <v>4838</v>
      </c>
      <c r="J4470" s="293" t="s">
        <v>4839</v>
      </c>
      <c r="K4470" s="293" t="s">
        <v>4737</v>
      </c>
      <c r="L4470" s="293" t="s">
        <v>4840</v>
      </c>
      <c r="M4470" s="293" t="s">
        <v>5230</v>
      </c>
      <c r="N4470" s="293"/>
      <c r="O4470" s="293" t="s">
        <v>18828</v>
      </c>
      <c r="P4470" s="293" t="s">
        <v>14136</v>
      </c>
      <c r="Q4470" s="293" t="s">
        <v>8502</v>
      </c>
    </row>
    <row r="4471" spans="1:17" x14ac:dyDescent="0.25">
      <c r="A4471" s="293" t="s">
        <v>17691</v>
      </c>
      <c r="B4471" s="293" t="s">
        <v>14376</v>
      </c>
      <c r="C4471" s="293" t="s">
        <v>17692</v>
      </c>
      <c r="D4471" s="293" t="s">
        <v>17693</v>
      </c>
      <c r="E4471" s="293" t="s">
        <v>14158</v>
      </c>
      <c r="F4471" s="293"/>
      <c r="G4471" s="291">
        <v>60</v>
      </c>
      <c r="H4471" s="292">
        <v>0</v>
      </c>
      <c r="I4471" s="293" t="s">
        <v>9482</v>
      </c>
      <c r="J4471" s="293" t="s">
        <v>9483</v>
      </c>
      <c r="K4471" s="293" t="s">
        <v>4737</v>
      </c>
      <c r="L4471" s="293" t="s">
        <v>4840</v>
      </c>
      <c r="M4471" s="293" t="s">
        <v>5220</v>
      </c>
      <c r="N4471" s="293"/>
      <c r="O4471" s="293" t="s">
        <v>18828</v>
      </c>
      <c r="P4471" s="293" t="s">
        <v>14136</v>
      </c>
      <c r="Q4471" s="293" t="s">
        <v>8502</v>
      </c>
    </row>
    <row r="4472" spans="1:17" x14ac:dyDescent="0.25">
      <c r="A4472" s="293" t="s">
        <v>17694</v>
      </c>
      <c r="B4472" s="293" t="s">
        <v>14376</v>
      </c>
      <c r="C4472" s="293" t="s">
        <v>17695</v>
      </c>
      <c r="D4472" s="293" t="s">
        <v>4750</v>
      </c>
      <c r="E4472" s="293" t="s">
        <v>14158</v>
      </c>
      <c r="F4472" s="293"/>
      <c r="G4472" s="291">
        <v>60</v>
      </c>
      <c r="H4472" s="292">
        <v>0</v>
      </c>
      <c r="I4472" s="293" t="s">
        <v>9482</v>
      </c>
      <c r="J4472" s="293" t="s">
        <v>9483</v>
      </c>
      <c r="K4472" s="293" t="s">
        <v>4737</v>
      </c>
      <c r="L4472" s="293" t="s">
        <v>4840</v>
      </c>
      <c r="M4472" s="293" t="s">
        <v>6026</v>
      </c>
      <c r="N4472" s="293"/>
      <c r="O4472" s="293" t="s">
        <v>18828</v>
      </c>
      <c r="P4472" s="293" t="s">
        <v>14136</v>
      </c>
      <c r="Q4472" s="293" t="s">
        <v>8502</v>
      </c>
    </row>
    <row r="4473" spans="1:17" x14ac:dyDescent="0.25">
      <c r="A4473" s="293" t="s">
        <v>17696</v>
      </c>
      <c r="B4473" s="293" t="s">
        <v>14370</v>
      </c>
      <c r="C4473" s="293" t="s">
        <v>17697</v>
      </c>
      <c r="D4473" s="293"/>
      <c r="E4473" s="293" t="s">
        <v>14138</v>
      </c>
      <c r="F4473" s="293" t="s">
        <v>4750</v>
      </c>
      <c r="G4473" s="291">
        <v>60</v>
      </c>
      <c r="H4473" s="292">
        <v>0</v>
      </c>
      <c r="I4473" s="293" t="s">
        <v>4788</v>
      </c>
      <c r="J4473" s="293" t="s">
        <v>4789</v>
      </c>
      <c r="K4473" s="293" t="s">
        <v>4737</v>
      </c>
      <c r="L4473" s="293" t="s">
        <v>4738</v>
      </c>
      <c r="M4473" s="293" t="s">
        <v>6447</v>
      </c>
      <c r="N4473" s="293"/>
      <c r="O4473" s="293" t="s">
        <v>18828</v>
      </c>
      <c r="P4473" s="293" t="s">
        <v>14136</v>
      </c>
      <c r="Q4473" s="293" t="s">
        <v>4741</v>
      </c>
    </row>
    <row r="4474" spans="1:17" x14ac:dyDescent="0.25">
      <c r="A4474" s="293" t="s">
        <v>17698</v>
      </c>
      <c r="B4474" s="293" t="s">
        <v>14376</v>
      </c>
      <c r="C4474" s="293" t="s">
        <v>17699</v>
      </c>
      <c r="D4474" s="293" t="s">
        <v>4750</v>
      </c>
      <c r="E4474" s="293" t="s">
        <v>14158</v>
      </c>
      <c r="F4474" s="293"/>
      <c r="G4474" s="291">
        <v>60</v>
      </c>
      <c r="H4474" s="292">
        <v>0</v>
      </c>
      <c r="I4474" s="293" t="s">
        <v>9482</v>
      </c>
      <c r="J4474" s="293" t="s">
        <v>9483</v>
      </c>
      <c r="K4474" s="293" t="s">
        <v>4737</v>
      </c>
      <c r="L4474" s="293" t="s">
        <v>4840</v>
      </c>
      <c r="M4474" s="293" t="s">
        <v>6026</v>
      </c>
      <c r="N4474" s="293"/>
      <c r="O4474" s="293" t="s">
        <v>18828</v>
      </c>
      <c r="P4474" s="293" t="s">
        <v>14136</v>
      </c>
      <c r="Q4474" s="293" t="s">
        <v>8502</v>
      </c>
    </row>
    <row r="4475" spans="1:17" x14ac:dyDescent="0.25">
      <c r="A4475" s="293" t="s">
        <v>17700</v>
      </c>
      <c r="B4475" s="293" t="s">
        <v>14376</v>
      </c>
      <c r="C4475" s="293" t="s">
        <v>17701</v>
      </c>
      <c r="D4475" s="293" t="s">
        <v>4750</v>
      </c>
      <c r="E4475" s="293" t="s">
        <v>14158</v>
      </c>
      <c r="F4475" s="293"/>
      <c r="G4475" s="291">
        <v>60</v>
      </c>
      <c r="H4475" s="292">
        <v>0</v>
      </c>
      <c r="I4475" s="293" t="s">
        <v>4838</v>
      </c>
      <c r="J4475" s="293" t="s">
        <v>4839</v>
      </c>
      <c r="K4475" s="293" t="s">
        <v>4737</v>
      </c>
      <c r="L4475" s="293" t="s">
        <v>4840</v>
      </c>
      <c r="M4475" s="293" t="s">
        <v>5161</v>
      </c>
      <c r="N4475" s="293"/>
      <c r="O4475" s="293" t="s">
        <v>18828</v>
      </c>
      <c r="P4475" s="293" t="s">
        <v>14136</v>
      </c>
      <c r="Q4475" s="293" t="s">
        <v>8502</v>
      </c>
    </row>
    <row r="4476" spans="1:17" x14ac:dyDescent="0.25">
      <c r="A4476" s="293" t="s">
        <v>17702</v>
      </c>
      <c r="B4476" s="293" t="s">
        <v>14376</v>
      </c>
      <c r="C4476" s="293" t="s">
        <v>17703</v>
      </c>
      <c r="D4476" s="293" t="s">
        <v>4750</v>
      </c>
      <c r="E4476" s="293" t="s">
        <v>14158</v>
      </c>
      <c r="F4476" s="293"/>
      <c r="G4476" s="291">
        <v>60</v>
      </c>
      <c r="H4476" s="292">
        <v>0</v>
      </c>
      <c r="I4476" s="293" t="s">
        <v>4850</v>
      </c>
      <c r="J4476" s="293" t="s">
        <v>4851</v>
      </c>
      <c r="K4476" s="293" t="s">
        <v>4737</v>
      </c>
      <c r="L4476" s="293" t="s">
        <v>4840</v>
      </c>
      <c r="M4476" s="293" t="s">
        <v>5210</v>
      </c>
      <c r="N4476" s="293"/>
      <c r="O4476" s="293" t="s">
        <v>18828</v>
      </c>
      <c r="P4476" s="293" t="s">
        <v>14136</v>
      </c>
      <c r="Q4476" s="293" t="s">
        <v>8502</v>
      </c>
    </row>
    <row r="4477" spans="1:17" x14ac:dyDescent="0.25">
      <c r="A4477" s="293" t="s">
        <v>17704</v>
      </c>
      <c r="B4477" s="293" t="s">
        <v>14376</v>
      </c>
      <c r="C4477" s="293" t="s">
        <v>17705</v>
      </c>
      <c r="D4477" s="293" t="s">
        <v>4750</v>
      </c>
      <c r="E4477" s="293" t="s">
        <v>14158</v>
      </c>
      <c r="F4477" s="293"/>
      <c r="G4477" s="291">
        <v>60</v>
      </c>
      <c r="H4477" s="292">
        <v>0</v>
      </c>
      <c r="I4477" s="293" t="s">
        <v>9482</v>
      </c>
      <c r="J4477" s="293" t="s">
        <v>9483</v>
      </c>
      <c r="K4477" s="293" t="s">
        <v>4737</v>
      </c>
      <c r="L4477" s="293" t="s">
        <v>4840</v>
      </c>
      <c r="M4477" s="293" t="s">
        <v>5175</v>
      </c>
      <c r="N4477" s="293"/>
      <c r="O4477" s="293" t="s">
        <v>18828</v>
      </c>
      <c r="P4477" s="293" t="s">
        <v>14136</v>
      </c>
      <c r="Q4477" s="293" t="s">
        <v>8502</v>
      </c>
    </row>
    <row r="4478" spans="1:17" x14ac:dyDescent="0.25">
      <c r="A4478" s="293" t="s">
        <v>17706</v>
      </c>
      <c r="B4478" s="293" t="s">
        <v>14376</v>
      </c>
      <c r="C4478" s="293" t="s">
        <v>17707</v>
      </c>
      <c r="D4478" s="293" t="s">
        <v>4750</v>
      </c>
      <c r="E4478" s="293" t="s">
        <v>14158</v>
      </c>
      <c r="F4478" s="293"/>
      <c r="G4478" s="291">
        <v>60</v>
      </c>
      <c r="H4478" s="292">
        <v>0</v>
      </c>
      <c r="I4478" s="293" t="s">
        <v>4850</v>
      </c>
      <c r="J4478" s="293" t="s">
        <v>4851</v>
      </c>
      <c r="K4478" s="293" t="s">
        <v>4737</v>
      </c>
      <c r="L4478" s="293" t="s">
        <v>4840</v>
      </c>
      <c r="M4478" s="293" t="s">
        <v>4852</v>
      </c>
      <c r="N4478" s="293"/>
      <c r="O4478" s="293" t="s">
        <v>18828</v>
      </c>
      <c r="P4478" s="293" t="s">
        <v>14136</v>
      </c>
      <c r="Q4478" s="293" t="s">
        <v>8502</v>
      </c>
    </row>
    <row r="4479" spans="1:17" x14ac:dyDescent="0.25">
      <c r="A4479" s="293" t="s">
        <v>17708</v>
      </c>
      <c r="B4479" s="293" t="s">
        <v>14376</v>
      </c>
      <c r="C4479" s="293" t="s">
        <v>17709</v>
      </c>
      <c r="D4479" s="293" t="s">
        <v>4750</v>
      </c>
      <c r="E4479" s="293" t="s">
        <v>14158</v>
      </c>
      <c r="F4479" s="293"/>
      <c r="G4479" s="291">
        <v>60</v>
      </c>
      <c r="H4479" s="292">
        <v>0</v>
      </c>
      <c r="I4479" s="293" t="s">
        <v>9482</v>
      </c>
      <c r="J4479" s="293" t="s">
        <v>9483</v>
      </c>
      <c r="K4479" s="293" t="s">
        <v>4737</v>
      </c>
      <c r="L4479" s="293" t="s">
        <v>4840</v>
      </c>
      <c r="M4479" s="293" t="s">
        <v>6026</v>
      </c>
      <c r="N4479" s="293"/>
      <c r="O4479" s="293" t="s">
        <v>18828</v>
      </c>
      <c r="P4479" s="293" t="s">
        <v>14136</v>
      </c>
      <c r="Q4479" s="293" t="s">
        <v>8502</v>
      </c>
    </row>
    <row r="4480" spans="1:17" x14ac:dyDescent="0.25">
      <c r="A4480" s="293" t="s">
        <v>17710</v>
      </c>
      <c r="B4480" s="293" t="s">
        <v>14376</v>
      </c>
      <c r="C4480" s="293" t="s">
        <v>17711</v>
      </c>
      <c r="D4480" s="293" t="s">
        <v>4750</v>
      </c>
      <c r="E4480" s="293" t="s">
        <v>14158</v>
      </c>
      <c r="F4480" s="293"/>
      <c r="G4480" s="291">
        <v>60</v>
      </c>
      <c r="H4480" s="292">
        <v>0</v>
      </c>
      <c r="I4480" s="293" t="s">
        <v>9482</v>
      </c>
      <c r="J4480" s="293" t="s">
        <v>9483</v>
      </c>
      <c r="K4480" s="293" t="s">
        <v>4737</v>
      </c>
      <c r="L4480" s="293" t="s">
        <v>4840</v>
      </c>
      <c r="M4480" s="293" t="s">
        <v>6026</v>
      </c>
      <c r="N4480" s="293"/>
      <c r="O4480" s="293" t="s">
        <v>18828</v>
      </c>
      <c r="P4480" s="293" t="s">
        <v>14136</v>
      </c>
      <c r="Q4480" s="293" t="s">
        <v>8502</v>
      </c>
    </row>
    <row r="4481" spans="1:17" x14ac:dyDescent="0.25">
      <c r="A4481" s="293" t="s">
        <v>17712</v>
      </c>
      <c r="B4481" s="293" t="s">
        <v>14376</v>
      </c>
      <c r="C4481" s="293" t="s">
        <v>17713</v>
      </c>
      <c r="D4481" s="293" t="s">
        <v>4750</v>
      </c>
      <c r="E4481" s="293" t="s">
        <v>14158</v>
      </c>
      <c r="F4481" s="293"/>
      <c r="G4481" s="291">
        <v>60</v>
      </c>
      <c r="H4481" s="292">
        <v>0</v>
      </c>
      <c r="I4481" s="293" t="s">
        <v>4850</v>
      </c>
      <c r="J4481" s="293" t="s">
        <v>4851</v>
      </c>
      <c r="K4481" s="293" t="s">
        <v>4737</v>
      </c>
      <c r="L4481" s="293" t="s">
        <v>4840</v>
      </c>
      <c r="M4481" s="293" t="s">
        <v>5333</v>
      </c>
      <c r="N4481" s="293"/>
      <c r="O4481" s="293" t="s">
        <v>18828</v>
      </c>
      <c r="P4481" s="293" t="s">
        <v>14136</v>
      </c>
      <c r="Q4481" s="293" t="s">
        <v>8502</v>
      </c>
    </row>
    <row r="4482" spans="1:17" x14ac:dyDescent="0.25">
      <c r="A4482" s="293" t="s">
        <v>17714</v>
      </c>
      <c r="B4482" s="293" t="s">
        <v>14376</v>
      </c>
      <c r="C4482" s="293" t="s">
        <v>17715</v>
      </c>
      <c r="D4482" s="293" t="s">
        <v>4750</v>
      </c>
      <c r="E4482" s="293" t="s">
        <v>14158</v>
      </c>
      <c r="F4482" s="293"/>
      <c r="G4482" s="291">
        <v>60</v>
      </c>
      <c r="H4482" s="292">
        <v>0</v>
      </c>
      <c r="I4482" s="293" t="s">
        <v>4838</v>
      </c>
      <c r="J4482" s="293" t="s">
        <v>4839</v>
      </c>
      <c r="K4482" s="293" t="s">
        <v>4737</v>
      </c>
      <c r="L4482" s="293" t="s">
        <v>4840</v>
      </c>
      <c r="M4482" s="293" t="s">
        <v>5291</v>
      </c>
      <c r="N4482" s="293"/>
      <c r="O4482" s="293" t="s">
        <v>18828</v>
      </c>
      <c r="P4482" s="293" t="s">
        <v>14136</v>
      </c>
      <c r="Q4482" s="293" t="s">
        <v>8502</v>
      </c>
    </row>
    <row r="4483" spans="1:17" x14ac:dyDescent="0.25">
      <c r="A4483" s="293" t="s">
        <v>17716</v>
      </c>
      <c r="B4483" s="293" t="s">
        <v>14376</v>
      </c>
      <c r="C4483" s="293" t="s">
        <v>17717</v>
      </c>
      <c r="D4483" s="293" t="s">
        <v>4750</v>
      </c>
      <c r="E4483" s="293" t="s">
        <v>14158</v>
      </c>
      <c r="F4483" s="293"/>
      <c r="G4483" s="291">
        <v>60</v>
      </c>
      <c r="H4483" s="292">
        <v>0</v>
      </c>
      <c r="I4483" s="293" t="s">
        <v>9482</v>
      </c>
      <c r="J4483" s="293" t="s">
        <v>9483</v>
      </c>
      <c r="K4483" s="293" t="s">
        <v>4737</v>
      </c>
      <c r="L4483" s="293" t="s">
        <v>4840</v>
      </c>
      <c r="M4483" s="293" t="s">
        <v>6026</v>
      </c>
      <c r="N4483" s="293"/>
      <c r="O4483" s="293" t="s">
        <v>18828</v>
      </c>
      <c r="P4483" s="293" t="s">
        <v>14136</v>
      </c>
      <c r="Q4483" s="293" t="s">
        <v>8502</v>
      </c>
    </row>
    <row r="4484" spans="1:17" x14ac:dyDescent="0.25">
      <c r="A4484" s="293" t="s">
        <v>17718</v>
      </c>
      <c r="B4484" s="293" t="s">
        <v>14376</v>
      </c>
      <c r="C4484" s="293" t="s">
        <v>17719</v>
      </c>
      <c r="D4484" s="293" t="s">
        <v>4750</v>
      </c>
      <c r="E4484" s="293" t="s">
        <v>14158</v>
      </c>
      <c r="F4484" s="293"/>
      <c r="G4484" s="291">
        <v>60</v>
      </c>
      <c r="H4484" s="292">
        <v>0</v>
      </c>
      <c r="I4484" s="293" t="s">
        <v>9482</v>
      </c>
      <c r="J4484" s="293" t="s">
        <v>9483</v>
      </c>
      <c r="K4484" s="293" t="s">
        <v>4737</v>
      </c>
      <c r="L4484" s="293" t="s">
        <v>4840</v>
      </c>
      <c r="M4484" s="293" t="s">
        <v>6026</v>
      </c>
      <c r="N4484" s="293"/>
      <c r="O4484" s="293" t="s">
        <v>18828</v>
      </c>
      <c r="P4484" s="293" t="s">
        <v>14136</v>
      </c>
      <c r="Q4484" s="293" t="s">
        <v>8502</v>
      </c>
    </row>
    <row r="4485" spans="1:17" x14ac:dyDescent="0.25">
      <c r="A4485" s="293" t="s">
        <v>17720</v>
      </c>
      <c r="B4485" s="293" t="s">
        <v>14376</v>
      </c>
      <c r="C4485" s="293" t="s">
        <v>17721</v>
      </c>
      <c r="D4485" s="293" t="s">
        <v>4750</v>
      </c>
      <c r="E4485" s="293" t="s">
        <v>14158</v>
      </c>
      <c r="F4485" s="293"/>
      <c r="G4485" s="291">
        <v>60</v>
      </c>
      <c r="H4485" s="292">
        <v>0</v>
      </c>
      <c r="I4485" s="293" t="s">
        <v>4838</v>
      </c>
      <c r="J4485" s="293" t="s">
        <v>4839</v>
      </c>
      <c r="K4485" s="293" t="s">
        <v>4737</v>
      </c>
      <c r="L4485" s="293" t="s">
        <v>4840</v>
      </c>
      <c r="M4485" s="293" t="s">
        <v>4909</v>
      </c>
      <c r="N4485" s="293"/>
      <c r="O4485" s="293" t="s">
        <v>18828</v>
      </c>
      <c r="P4485" s="293" t="s">
        <v>14136</v>
      </c>
      <c r="Q4485" s="293" t="s">
        <v>8502</v>
      </c>
    </row>
    <row r="4486" spans="1:17" x14ac:dyDescent="0.25">
      <c r="A4486" s="293" t="s">
        <v>17722</v>
      </c>
      <c r="B4486" s="293" t="s">
        <v>14373</v>
      </c>
      <c r="C4486" s="293" t="s">
        <v>17723</v>
      </c>
      <c r="D4486" s="293" t="s">
        <v>4750</v>
      </c>
      <c r="E4486" s="293" t="s">
        <v>14158</v>
      </c>
      <c r="F4486" s="293"/>
      <c r="G4486" s="291">
        <v>60</v>
      </c>
      <c r="H4486" s="292">
        <v>0</v>
      </c>
      <c r="I4486" s="293" t="s">
        <v>4850</v>
      </c>
      <c r="J4486" s="293" t="s">
        <v>4851</v>
      </c>
      <c r="K4486" s="293" t="s">
        <v>4737</v>
      </c>
      <c r="L4486" s="293" t="s">
        <v>4840</v>
      </c>
      <c r="M4486" s="293" t="s">
        <v>5333</v>
      </c>
      <c r="N4486" s="293"/>
      <c r="O4486" s="293" t="s">
        <v>18828</v>
      </c>
      <c r="P4486" s="293" t="s">
        <v>14136</v>
      </c>
      <c r="Q4486" s="293" t="s">
        <v>8502</v>
      </c>
    </row>
    <row r="4487" spans="1:17" x14ac:dyDescent="0.25">
      <c r="A4487" s="293" t="s">
        <v>17724</v>
      </c>
      <c r="B4487" s="293" t="s">
        <v>14376</v>
      </c>
      <c r="C4487" s="293" t="s">
        <v>17725</v>
      </c>
      <c r="D4487" s="293" t="s">
        <v>4750</v>
      </c>
      <c r="E4487" s="293" t="s">
        <v>14158</v>
      </c>
      <c r="F4487" s="293"/>
      <c r="G4487" s="291">
        <v>60</v>
      </c>
      <c r="H4487" s="292">
        <v>0</v>
      </c>
      <c r="I4487" s="293" t="s">
        <v>9482</v>
      </c>
      <c r="J4487" s="293" t="s">
        <v>9483</v>
      </c>
      <c r="K4487" s="293" t="s">
        <v>4737</v>
      </c>
      <c r="L4487" s="293" t="s">
        <v>4840</v>
      </c>
      <c r="M4487" s="293" t="s">
        <v>6026</v>
      </c>
      <c r="N4487" s="293"/>
      <c r="O4487" s="293" t="s">
        <v>18828</v>
      </c>
      <c r="P4487" s="293" t="s">
        <v>14136</v>
      </c>
      <c r="Q4487" s="293" t="s">
        <v>8502</v>
      </c>
    </row>
    <row r="4488" spans="1:17" x14ac:dyDescent="0.25">
      <c r="A4488" s="293" t="s">
        <v>17726</v>
      </c>
      <c r="B4488" s="293" t="s">
        <v>14376</v>
      </c>
      <c r="C4488" s="293" t="s">
        <v>17727</v>
      </c>
      <c r="D4488" s="293" t="s">
        <v>4750</v>
      </c>
      <c r="E4488" s="293" t="s">
        <v>14158</v>
      </c>
      <c r="F4488" s="293"/>
      <c r="G4488" s="291">
        <v>60</v>
      </c>
      <c r="H4488" s="292">
        <v>0</v>
      </c>
      <c r="I4488" s="293" t="s">
        <v>9482</v>
      </c>
      <c r="J4488" s="293" t="s">
        <v>9483</v>
      </c>
      <c r="K4488" s="293" t="s">
        <v>4737</v>
      </c>
      <c r="L4488" s="293" t="s">
        <v>4840</v>
      </c>
      <c r="M4488" s="293" t="s">
        <v>6026</v>
      </c>
      <c r="N4488" s="293"/>
      <c r="O4488" s="293" t="s">
        <v>18828</v>
      </c>
      <c r="P4488" s="293" t="s">
        <v>14136</v>
      </c>
      <c r="Q4488" s="293" t="s">
        <v>8502</v>
      </c>
    </row>
    <row r="4489" spans="1:17" x14ac:dyDescent="0.25">
      <c r="A4489" s="293" t="s">
        <v>17728</v>
      </c>
      <c r="B4489" s="293" t="s">
        <v>14370</v>
      </c>
      <c r="C4489" s="293" t="s">
        <v>17729</v>
      </c>
      <c r="D4489" s="293"/>
      <c r="E4489" s="293" t="s">
        <v>14138</v>
      </c>
      <c r="F4489" s="293" t="s">
        <v>4750</v>
      </c>
      <c r="G4489" s="291">
        <v>60</v>
      </c>
      <c r="H4489" s="292">
        <v>0</v>
      </c>
      <c r="I4489" s="293" t="s">
        <v>4755</v>
      </c>
      <c r="J4489" s="293" t="s">
        <v>4756</v>
      </c>
      <c r="K4489" s="293" t="s">
        <v>4737</v>
      </c>
      <c r="L4489" s="293" t="s">
        <v>4738</v>
      </c>
      <c r="M4489" s="293" t="s">
        <v>4934</v>
      </c>
      <c r="N4489" s="293" t="s">
        <v>7306</v>
      </c>
      <c r="O4489" s="293" t="s">
        <v>18828</v>
      </c>
      <c r="P4489" s="293" t="s">
        <v>14136</v>
      </c>
      <c r="Q4489" s="293" t="s">
        <v>4741</v>
      </c>
    </row>
    <row r="4490" spans="1:17" x14ac:dyDescent="0.25">
      <c r="A4490" s="293" t="s">
        <v>17730</v>
      </c>
      <c r="B4490" s="293" t="s">
        <v>14376</v>
      </c>
      <c r="C4490" s="293" t="s">
        <v>17731</v>
      </c>
      <c r="D4490" s="293" t="s">
        <v>4750</v>
      </c>
      <c r="E4490" s="293" t="s">
        <v>14158</v>
      </c>
      <c r="F4490" s="293"/>
      <c r="G4490" s="291">
        <v>60</v>
      </c>
      <c r="H4490" s="292">
        <v>0</v>
      </c>
      <c r="I4490" s="293" t="s">
        <v>4850</v>
      </c>
      <c r="J4490" s="293" t="s">
        <v>4851</v>
      </c>
      <c r="K4490" s="293" t="s">
        <v>4737</v>
      </c>
      <c r="L4490" s="293" t="s">
        <v>4840</v>
      </c>
      <c r="M4490" s="293" t="s">
        <v>5333</v>
      </c>
      <c r="N4490" s="293"/>
      <c r="O4490" s="293" t="s">
        <v>18828</v>
      </c>
      <c r="P4490" s="293" t="s">
        <v>14136</v>
      </c>
      <c r="Q4490" s="293" t="s">
        <v>8502</v>
      </c>
    </row>
    <row r="4491" spans="1:17" x14ac:dyDescent="0.25">
      <c r="A4491" s="293" t="s">
        <v>17732</v>
      </c>
      <c r="B4491" s="293" t="s">
        <v>14376</v>
      </c>
      <c r="C4491" s="293" t="s">
        <v>17733</v>
      </c>
      <c r="D4491" s="293" t="s">
        <v>4750</v>
      </c>
      <c r="E4491" s="293" t="s">
        <v>14158</v>
      </c>
      <c r="F4491" s="293"/>
      <c r="G4491" s="291">
        <v>60</v>
      </c>
      <c r="H4491" s="292">
        <v>0</v>
      </c>
      <c r="I4491" s="293" t="s">
        <v>4850</v>
      </c>
      <c r="J4491" s="293" t="s">
        <v>4851</v>
      </c>
      <c r="K4491" s="293" t="s">
        <v>4737</v>
      </c>
      <c r="L4491" s="293" t="s">
        <v>4840</v>
      </c>
      <c r="M4491" s="293" t="s">
        <v>4852</v>
      </c>
      <c r="N4491" s="293"/>
      <c r="O4491" s="293" t="s">
        <v>18828</v>
      </c>
      <c r="P4491" s="293" t="s">
        <v>14136</v>
      </c>
      <c r="Q4491" s="293" t="s">
        <v>8502</v>
      </c>
    </row>
    <row r="4492" spans="1:17" x14ac:dyDescent="0.25">
      <c r="A4492" s="293" t="s">
        <v>17734</v>
      </c>
      <c r="B4492" s="293" t="s">
        <v>14376</v>
      </c>
      <c r="C4492" s="293" t="s">
        <v>17735</v>
      </c>
      <c r="D4492" s="293" t="s">
        <v>4750</v>
      </c>
      <c r="E4492" s="293" t="s">
        <v>14158</v>
      </c>
      <c r="F4492" s="293"/>
      <c r="G4492" s="291">
        <v>60</v>
      </c>
      <c r="H4492" s="292">
        <v>0</v>
      </c>
      <c r="I4492" s="293" t="s">
        <v>9482</v>
      </c>
      <c r="J4492" s="293" t="s">
        <v>9483</v>
      </c>
      <c r="K4492" s="293" t="s">
        <v>4737</v>
      </c>
      <c r="L4492" s="293" t="s">
        <v>4840</v>
      </c>
      <c r="M4492" s="293" t="s">
        <v>5175</v>
      </c>
      <c r="N4492" s="293"/>
      <c r="O4492" s="293" t="s">
        <v>18828</v>
      </c>
      <c r="P4492" s="293" t="s">
        <v>14136</v>
      </c>
      <c r="Q4492" s="293" t="s">
        <v>8502</v>
      </c>
    </row>
    <row r="4493" spans="1:17" x14ac:dyDescent="0.25">
      <c r="A4493" s="293" t="s">
        <v>17736</v>
      </c>
      <c r="B4493" s="293" t="s">
        <v>14370</v>
      </c>
      <c r="C4493" s="293" t="s">
        <v>17737</v>
      </c>
      <c r="D4493" s="293"/>
      <c r="E4493" s="293" t="s">
        <v>14138</v>
      </c>
      <c r="F4493" s="293" t="s">
        <v>4750</v>
      </c>
      <c r="G4493" s="291">
        <v>60</v>
      </c>
      <c r="H4493" s="292">
        <v>0</v>
      </c>
      <c r="I4493" s="293" t="s">
        <v>4816</v>
      </c>
      <c r="J4493" s="293" t="s">
        <v>4817</v>
      </c>
      <c r="K4493" s="293" t="s">
        <v>4737</v>
      </c>
      <c r="L4493" s="293" t="s">
        <v>4738</v>
      </c>
      <c r="M4493" s="293" t="s">
        <v>4818</v>
      </c>
      <c r="N4493" s="293"/>
      <c r="O4493" s="293" t="s">
        <v>18828</v>
      </c>
      <c r="P4493" s="293" t="s">
        <v>14136</v>
      </c>
      <c r="Q4493" s="293" t="s">
        <v>4741</v>
      </c>
    </row>
    <row r="4494" spans="1:17" x14ac:dyDescent="0.25">
      <c r="A4494" s="293" t="s">
        <v>17738</v>
      </c>
      <c r="B4494" s="293" t="s">
        <v>17739</v>
      </c>
      <c r="C4494" s="293" t="s">
        <v>17740</v>
      </c>
      <c r="D4494" s="293"/>
      <c r="E4494" s="293" t="s">
        <v>14368</v>
      </c>
      <c r="F4494" s="293"/>
      <c r="G4494" s="291">
        <v>60</v>
      </c>
      <c r="H4494" s="292">
        <v>0</v>
      </c>
      <c r="I4494" s="293" t="s">
        <v>4783</v>
      </c>
      <c r="J4494" s="293" t="s">
        <v>4784</v>
      </c>
      <c r="K4494" s="293" t="s">
        <v>4737</v>
      </c>
      <c r="L4494" s="293" t="s">
        <v>5047</v>
      </c>
      <c r="M4494" s="293" t="s">
        <v>4806</v>
      </c>
      <c r="N4494" s="293"/>
      <c r="O4494" s="293" t="s">
        <v>18828</v>
      </c>
      <c r="P4494" s="293" t="s">
        <v>14136</v>
      </c>
      <c r="Q4494" s="293" t="s">
        <v>4741</v>
      </c>
    </row>
    <row r="4495" spans="1:17" x14ac:dyDescent="0.25">
      <c r="A4495" s="293" t="s">
        <v>17741</v>
      </c>
      <c r="B4495" s="293" t="s">
        <v>14370</v>
      </c>
      <c r="C4495" s="293" t="s">
        <v>17742</v>
      </c>
      <c r="D4495" s="293"/>
      <c r="E4495" s="293" t="s">
        <v>14138</v>
      </c>
      <c r="F4495" s="293" t="s">
        <v>4750</v>
      </c>
      <c r="G4495" s="291">
        <v>60</v>
      </c>
      <c r="H4495" s="292">
        <v>0</v>
      </c>
      <c r="I4495" s="293" t="s">
        <v>4755</v>
      </c>
      <c r="J4495" s="293" t="s">
        <v>4756</v>
      </c>
      <c r="K4495" s="293" t="s">
        <v>4737</v>
      </c>
      <c r="L4495" s="293" t="s">
        <v>4738</v>
      </c>
      <c r="M4495" s="293" t="s">
        <v>4934</v>
      </c>
      <c r="N4495" s="293" t="s">
        <v>11816</v>
      </c>
      <c r="O4495" s="293" t="s">
        <v>18828</v>
      </c>
      <c r="P4495" s="293" t="s">
        <v>14136</v>
      </c>
      <c r="Q4495" s="293" t="s">
        <v>4741</v>
      </c>
    </row>
    <row r="4496" spans="1:17" x14ac:dyDescent="0.25">
      <c r="A4496" s="293" t="s">
        <v>17743</v>
      </c>
      <c r="B4496" s="293" t="s">
        <v>14376</v>
      </c>
      <c r="C4496" s="293" t="s">
        <v>17744</v>
      </c>
      <c r="D4496" s="293" t="s">
        <v>4750</v>
      </c>
      <c r="E4496" s="293" t="s">
        <v>14158</v>
      </c>
      <c r="F4496" s="293"/>
      <c r="G4496" s="291">
        <v>60</v>
      </c>
      <c r="H4496" s="292">
        <v>0</v>
      </c>
      <c r="I4496" s="293" t="s">
        <v>9482</v>
      </c>
      <c r="J4496" s="293" t="s">
        <v>9483</v>
      </c>
      <c r="K4496" s="293" t="s">
        <v>4737</v>
      </c>
      <c r="L4496" s="293" t="s">
        <v>4840</v>
      </c>
      <c r="M4496" s="293" t="s">
        <v>15517</v>
      </c>
      <c r="N4496" s="293"/>
      <c r="O4496" s="293" t="s">
        <v>18828</v>
      </c>
      <c r="P4496" s="293" t="s">
        <v>14136</v>
      </c>
      <c r="Q4496" s="293" t="s">
        <v>8502</v>
      </c>
    </row>
    <row r="4497" spans="1:17" x14ac:dyDescent="0.25">
      <c r="A4497" s="293" t="s">
        <v>17745</v>
      </c>
      <c r="B4497" s="293" t="s">
        <v>14370</v>
      </c>
      <c r="C4497" s="293" t="s">
        <v>17746</v>
      </c>
      <c r="D4497" s="293"/>
      <c r="E4497" s="293" t="s">
        <v>14138</v>
      </c>
      <c r="F4497" s="293" t="s">
        <v>4750</v>
      </c>
      <c r="G4497" s="291">
        <v>60</v>
      </c>
      <c r="H4497" s="292">
        <v>0</v>
      </c>
      <c r="I4497" s="293" t="s">
        <v>4755</v>
      </c>
      <c r="J4497" s="293" t="s">
        <v>4756</v>
      </c>
      <c r="K4497" s="293" t="s">
        <v>4737</v>
      </c>
      <c r="L4497" s="293" t="s">
        <v>4738</v>
      </c>
      <c r="M4497" s="293" t="s">
        <v>4916</v>
      </c>
      <c r="N4497" s="293" t="s">
        <v>9133</v>
      </c>
      <c r="O4497" s="293" t="s">
        <v>18828</v>
      </c>
      <c r="P4497" s="293" t="s">
        <v>14136</v>
      </c>
      <c r="Q4497" s="293" t="s">
        <v>4741</v>
      </c>
    </row>
    <row r="4498" spans="1:17" x14ac:dyDescent="0.25">
      <c r="A4498" s="293" t="s">
        <v>17747</v>
      </c>
      <c r="B4498" s="293" t="s">
        <v>14376</v>
      </c>
      <c r="C4498" s="293" t="s">
        <v>17748</v>
      </c>
      <c r="D4498" s="293" t="s">
        <v>4750</v>
      </c>
      <c r="E4498" s="293" t="s">
        <v>14158</v>
      </c>
      <c r="F4498" s="293"/>
      <c r="G4498" s="291">
        <v>60</v>
      </c>
      <c r="H4498" s="292">
        <v>0</v>
      </c>
      <c r="I4498" s="293" t="s">
        <v>9482</v>
      </c>
      <c r="J4498" s="293" t="s">
        <v>9483</v>
      </c>
      <c r="K4498" s="293" t="s">
        <v>4737</v>
      </c>
      <c r="L4498" s="293" t="s">
        <v>4840</v>
      </c>
      <c r="M4498" s="293" t="s">
        <v>5220</v>
      </c>
      <c r="N4498" s="293"/>
      <c r="O4498" s="293" t="s">
        <v>18828</v>
      </c>
      <c r="P4498" s="293" t="s">
        <v>14136</v>
      </c>
      <c r="Q4498" s="293" t="s">
        <v>8502</v>
      </c>
    </row>
    <row r="4499" spans="1:17" x14ac:dyDescent="0.25">
      <c r="A4499" s="293" t="s">
        <v>17749</v>
      </c>
      <c r="B4499" s="293" t="s">
        <v>14376</v>
      </c>
      <c r="C4499" s="293" t="s">
        <v>17750</v>
      </c>
      <c r="D4499" s="293" t="s">
        <v>4750</v>
      </c>
      <c r="E4499" s="293" t="s">
        <v>14158</v>
      </c>
      <c r="F4499" s="293"/>
      <c r="G4499" s="291">
        <v>60</v>
      </c>
      <c r="H4499" s="292">
        <v>0</v>
      </c>
      <c r="I4499" s="293" t="s">
        <v>4856</v>
      </c>
      <c r="J4499" s="293" t="s">
        <v>4857</v>
      </c>
      <c r="K4499" s="293" t="s">
        <v>4737</v>
      </c>
      <c r="L4499" s="293" t="s">
        <v>4840</v>
      </c>
      <c r="M4499" s="293" t="s">
        <v>6026</v>
      </c>
      <c r="N4499" s="293"/>
      <c r="O4499" s="293" t="s">
        <v>18828</v>
      </c>
      <c r="P4499" s="293" t="s">
        <v>14136</v>
      </c>
      <c r="Q4499" s="293" t="s">
        <v>8502</v>
      </c>
    </row>
    <row r="4500" spans="1:17" x14ac:dyDescent="0.25">
      <c r="A4500" s="293" t="s">
        <v>17751</v>
      </c>
      <c r="B4500" s="293" t="s">
        <v>14373</v>
      </c>
      <c r="C4500" s="293" t="s">
        <v>17752</v>
      </c>
      <c r="D4500" s="293" t="s">
        <v>4750</v>
      </c>
      <c r="E4500" s="293" t="s">
        <v>14158</v>
      </c>
      <c r="F4500" s="293"/>
      <c r="G4500" s="291">
        <v>60</v>
      </c>
      <c r="H4500" s="292">
        <v>0</v>
      </c>
      <c r="I4500" s="293" t="s">
        <v>4850</v>
      </c>
      <c r="J4500" s="293" t="s">
        <v>4851</v>
      </c>
      <c r="K4500" s="293" t="s">
        <v>4737</v>
      </c>
      <c r="L4500" s="293" t="s">
        <v>4840</v>
      </c>
      <c r="M4500" s="293" t="s">
        <v>15497</v>
      </c>
      <c r="N4500" s="293"/>
      <c r="O4500" s="293" t="s">
        <v>18828</v>
      </c>
      <c r="P4500" s="293" t="s">
        <v>14136</v>
      </c>
      <c r="Q4500" s="293" t="s">
        <v>8502</v>
      </c>
    </row>
    <row r="4501" spans="1:17" x14ac:dyDescent="0.25">
      <c r="A4501" s="293" t="s">
        <v>17753</v>
      </c>
      <c r="B4501" s="293" t="s">
        <v>14376</v>
      </c>
      <c r="C4501" s="293" t="s">
        <v>17754</v>
      </c>
      <c r="D4501" s="293" t="s">
        <v>4750</v>
      </c>
      <c r="E4501" s="293" t="s">
        <v>14158</v>
      </c>
      <c r="F4501" s="293"/>
      <c r="G4501" s="291">
        <v>60</v>
      </c>
      <c r="H4501" s="292">
        <v>0</v>
      </c>
      <c r="I4501" s="293" t="s">
        <v>9482</v>
      </c>
      <c r="J4501" s="293" t="s">
        <v>9483</v>
      </c>
      <c r="K4501" s="293" t="s">
        <v>4737</v>
      </c>
      <c r="L4501" s="293" t="s">
        <v>4840</v>
      </c>
      <c r="M4501" s="293" t="s">
        <v>4999</v>
      </c>
      <c r="N4501" s="293"/>
      <c r="O4501" s="293" t="s">
        <v>18828</v>
      </c>
      <c r="P4501" s="293" t="s">
        <v>14136</v>
      </c>
      <c r="Q4501" s="293" t="s">
        <v>8502</v>
      </c>
    </row>
    <row r="4502" spans="1:17" x14ac:dyDescent="0.25">
      <c r="A4502" s="293" t="s">
        <v>17755</v>
      </c>
      <c r="B4502" s="293" t="s">
        <v>14376</v>
      </c>
      <c r="C4502" s="293" t="s">
        <v>17756</v>
      </c>
      <c r="D4502" s="293" t="s">
        <v>4750</v>
      </c>
      <c r="E4502" s="293" t="s">
        <v>14158</v>
      </c>
      <c r="F4502" s="293"/>
      <c r="G4502" s="291">
        <v>60</v>
      </c>
      <c r="H4502" s="292">
        <v>0</v>
      </c>
      <c r="I4502" s="293" t="s">
        <v>9482</v>
      </c>
      <c r="J4502" s="293" t="s">
        <v>9483</v>
      </c>
      <c r="K4502" s="293" t="s">
        <v>4737</v>
      </c>
      <c r="L4502" s="293" t="s">
        <v>4840</v>
      </c>
      <c r="M4502" s="293" t="s">
        <v>6026</v>
      </c>
      <c r="N4502" s="293"/>
      <c r="O4502" s="293" t="s">
        <v>18828</v>
      </c>
      <c r="P4502" s="293" t="s">
        <v>14136</v>
      </c>
      <c r="Q4502" s="293" t="s">
        <v>8502</v>
      </c>
    </row>
    <row r="4503" spans="1:17" x14ac:dyDescent="0.25">
      <c r="A4503" s="293" t="s">
        <v>17757</v>
      </c>
      <c r="B4503" s="293" t="s">
        <v>14376</v>
      </c>
      <c r="C4503" s="293" t="s">
        <v>17758</v>
      </c>
      <c r="D4503" s="293" t="s">
        <v>4750</v>
      </c>
      <c r="E4503" s="293" t="s">
        <v>14158</v>
      </c>
      <c r="F4503" s="293"/>
      <c r="G4503" s="291">
        <v>60</v>
      </c>
      <c r="H4503" s="292">
        <v>0</v>
      </c>
      <c r="I4503" s="293" t="s">
        <v>9482</v>
      </c>
      <c r="J4503" s="293" t="s">
        <v>9483</v>
      </c>
      <c r="K4503" s="293" t="s">
        <v>4737</v>
      </c>
      <c r="L4503" s="293" t="s">
        <v>4840</v>
      </c>
      <c r="M4503" s="293" t="s">
        <v>6026</v>
      </c>
      <c r="N4503" s="293"/>
      <c r="O4503" s="293" t="s">
        <v>18828</v>
      </c>
      <c r="P4503" s="293" t="s">
        <v>14136</v>
      </c>
      <c r="Q4503" s="293" t="s">
        <v>8502</v>
      </c>
    </row>
    <row r="4504" spans="1:17" x14ac:dyDescent="0.25">
      <c r="A4504" s="293" t="s">
        <v>17759</v>
      </c>
      <c r="B4504" s="293" t="s">
        <v>14376</v>
      </c>
      <c r="C4504" s="293" t="s">
        <v>17760</v>
      </c>
      <c r="D4504" s="293" t="s">
        <v>4750</v>
      </c>
      <c r="E4504" s="293" t="s">
        <v>14158</v>
      </c>
      <c r="F4504" s="293"/>
      <c r="G4504" s="291">
        <v>60</v>
      </c>
      <c r="H4504" s="292">
        <v>0</v>
      </c>
      <c r="I4504" s="293" t="s">
        <v>9482</v>
      </c>
      <c r="J4504" s="293" t="s">
        <v>9483</v>
      </c>
      <c r="K4504" s="293" t="s">
        <v>4737</v>
      </c>
      <c r="L4504" s="293" t="s">
        <v>4840</v>
      </c>
      <c r="M4504" s="293" t="s">
        <v>6026</v>
      </c>
      <c r="N4504" s="293"/>
      <c r="O4504" s="293" t="s">
        <v>18828</v>
      </c>
      <c r="P4504" s="293" t="s">
        <v>14136</v>
      </c>
      <c r="Q4504" s="293" t="s">
        <v>8502</v>
      </c>
    </row>
    <row r="4505" spans="1:17" x14ac:dyDescent="0.25">
      <c r="A4505" s="293" t="s">
        <v>17761</v>
      </c>
      <c r="B4505" s="293" t="s">
        <v>14376</v>
      </c>
      <c r="C4505" s="293" t="s">
        <v>17762</v>
      </c>
      <c r="D4505" s="293" t="s">
        <v>4750</v>
      </c>
      <c r="E4505" s="293" t="s">
        <v>15150</v>
      </c>
      <c r="F4505" s="293"/>
      <c r="G4505" s="291">
        <v>60</v>
      </c>
      <c r="H4505" s="292">
        <v>0</v>
      </c>
      <c r="I4505" s="293" t="s">
        <v>4838</v>
      </c>
      <c r="J4505" s="293" t="s">
        <v>4839</v>
      </c>
      <c r="K4505" s="293" t="s">
        <v>4737</v>
      </c>
      <c r="L4505" s="293" t="s">
        <v>4840</v>
      </c>
      <c r="M4505" s="293" t="s">
        <v>10975</v>
      </c>
      <c r="N4505" s="293"/>
      <c r="O4505" s="293" t="s">
        <v>18828</v>
      </c>
      <c r="P4505" s="293" t="s">
        <v>14136</v>
      </c>
      <c r="Q4505" s="293" t="s">
        <v>8502</v>
      </c>
    </row>
    <row r="4506" spans="1:17" x14ac:dyDescent="0.25">
      <c r="A4506" s="293" t="s">
        <v>17763</v>
      </c>
      <c r="B4506" s="293" t="s">
        <v>14373</v>
      </c>
      <c r="C4506" s="293" t="s">
        <v>17764</v>
      </c>
      <c r="D4506" s="293" t="s">
        <v>4750</v>
      </c>
      <c r="E4506" s="293" t="s">
        <v>14158</v>
      </c>
      <c r="F4506" s="293"/>
      <c r="G4506" s="291">
        <v>60</v>
      </c>
      <c r="H4506" s="292">
        <v>0</v>
      </c>
      <c r="I4506" s="293" t="s">
        <v>4838</v>
      </c>
      <c r="J4506" s="293" t="s">
        <v>4839</v>
      </c>
      <c r="K4506" s="293" t="s">
        <v>4737</v>
      </c>
      <c r="L4506" s="293" t="s">
        <v>4840</v>
      </c>
      <c r="M4506" s="293" t="s">
        <v>9497</v>
      </c>
      <c r="N4506" s="293"/>
      <c r="O4506" s="293" t="s">
        <v>18828</v>
      </c>
      <c r="P4506" s="293" t="s">
        <v>14136</v>
      </c>
      <c r="Q4506" s="293" t="s">
        <v>8502</v>
      </c>
    </row>
    <row r="4507" spans="1:17" x14ac:dyDescent="0.25">
      <c r="A4507" s="293" t="s">
        <v>17765</v>
      </c>
      <c r="B4507" s="293" t="s">
        <v>14376</v>
      </c>
      <c r="C4507" s="293" t="s">
        <v>17766</v>
      </c>
      <c r="D4507" s="293" t="s">
        <v>4750</v>
      </c>
      <c r="E4507" s="293" t="s">
        <v>14158</v>
      </c>
      <c r="F4507" s="293"/>
      <c r="G4507" s="291">
        <v>60</v>
      </c>
      <c r="H4507" s="292">
        <v>0</v>
      </c>
      <c r="I4507" s="293" t="s">
        <v>4850</v>
      </c>
      <c r="J4507" s="293" t="s">
        <v>4851</v>
      </c>
      <c r="K4507" s="293" t="s">
        <v>4737</v>
      </c>
      <c r="L4507" s="293" t="s">
        <v>4840</v>
      </c>
      <c r="M4507" s="293" t="s">
        <v>5210</v>
      </c>
      <c r="N4507" s="293"/>
      <c r="O4507" s="293" t="s">
        <v>18828</v>
      </c>
      <c r="P4507" s="293" t="s">
        <v>14136</v>
      </c>
      <c r="Q4507" s="293" t="s">
        <v>8502</v>
      </c>
    </row>
    <row r="4508" spans="1:17" x14ac:dyDescent="0.25">
      <c r="A4508" s="293" t="s">
        <v>17767</v>
      </c>
      <c r="B4508" s="293" t="s">
        <v>14376</v>
      </c>
      <c r="C4508" s="293" t="s">
        <v>17768</v>
      </c>
      <c r="D4508" s="293" t="s">
        <v>4750</v>
      </c>
      <c r="E4508" s="293" t="s">
        <v>14158</v>
      </c>
      <c r="F4508" s="293"/>
      <c r="G4508" s="291">
        <v>60</v>
      </c>
      <c r="H4508" s="292">
        <v>0</v>
      </c>
      <c r="I4508" s="293" t="s">
        <v>4850</v>
      </c>
      <c r="J4508" s="293" t="s">
        <v>4851</v>
      </c>
      <c r="K4508" s="293" t="s">
        <v>4737</v>
      </c>
      <c r="L4508" s="293" t="s">
        <v>4840</v>
      </c>
      <c r="M4508" s="293" t="s">
        <v>5333</v>
      </c>
      <c r="N4508" s="293"/>
      <c r="O4508" s="293" t="s">
        <v>18828</v>
      </c>
      <c r="P4508" s="293" t="s">
        <v>14136</v>
      </c>
      <c r="Q4508" s="293" t="s">
        <v>8502</v>
      </c>
    </row>
    <row r="4509" spans="1:17" x14ac:dyDescent="0.25">
      <c r="A4509" s="293" t="s">
        <v>17769</v>
      </c>
      <c r="B4509" s="293" t="s">
        <v>14376</v>
      </c>
      <c r="C4509" s="293" t="s">
        <v>17770</v>
      </c>
      <c r="D4509" s="293" t="s">
        <v>4750</v>
      </c>
      <c r="E4509" s="293" t="s">
        <v>14158</v>
      </c>
      <c r="F4509" s="293"/>
      <c r="G4509" s="291">
        <v>60</v>
      </c>
      <c r="H4509" s="292">
        <v>0</v>
      </c>
      <c r="I4509" s="293" t="s">
        <v>4838</v>
      </c>
      <c r="J4509" s="293" t="s">
        <v>4839</v>
      </c>
      <c r="K4509" s="293" t="s">
        <v>4737</v>
      </c>
      <c r="L4509" s="293" t="s">
        <v>4840</v>
      </c>
      <c r="M4509" s="293" t="s">
        <v>5166</v>
      </c>
      <c r="N4509" s="293"/>
      <c r="O4509" s="293" t="s">
        <v>18828</v>
      </c>
      <c r="P4509" s="293" t="s">
        <v>14136</v>
      </c>
      <c r="Q4509" s="293" t="s">
        <v>8502</v>
      </c>
    </row>
    <row r="4510" spans="1:17" x14ac:dyDescent="0.25">
      <c r="A4510" s="293" t="s">
        <v>17771</v>
      </c>
      <c r="B4510" s="293" t="s">
        <v>14376</v>
      </c>
      <c r="C4510" s="293" t="s">
        <v>17772</v>
      </c>
      <c r="D4510" s="293" t="s">
        <v>4750</v>
      </c>
      <c r="E4510" s="293" t="s">
        <v>14158</v>
      </c>
      <c r="F4510" s="293"/>
      <c r="G4510" s="291">
        <v>60</v>
      </c>
      <c r="H4510" s="292">
        <v>0</v>
      </c>
      <c r="I4510" s="293" t="s">
        <v>4838</v>
      </c>
      <c r="J4510" s="293" t="s">
        <v>4839</v>
      </c>
      <c r="K4510" s="293" t="s">
        <v>4737</v>
      </c>
      <c r="L4510" s="293" t="s">
        <v>4840</v>
      </c>
      <c r="M4510" s="293" t="s">
        <v>5166</v>
      </c>
      <c r="N4510" s="293"/>
      <c r="O4510" s="293" t="s">
        <v>18828</v>
      </c>
      <c r="P4510" s="293" t="s">
        <v>14136</v>
      </c>
      <c r="Q4510" s="293" t="s">
        <v>8502</v>
      </c>
    </row>
    <row r="4511" spans="1:17" x14ac:dyDescent="0.25">
      <c r="A4511" s="293" t="s">
        <v>17773</v>
      </c>
      <c r="B4511" s="293" t="s">
        <v>14376</v>
      </c>
      <c r="C4511" s="293" t="s">
        <v>17774</v>
      </c>
      <c r="D4511" s="293" t="s">
        <v>4750</v>
      </c>
      <c r="E4511" s="293" t="s">
        <v>14158</v>
      </c>
      <c r="F4511" s="293"/>
      <c r="G4511" s="291">
        <v>60</v>
      </c>
      <c r="H4511" s="292">
        <v>0</v>
      </c>
      <c r="I4511" s="293" t="s">
        <v>9482</v>
      </c>
      <c r="J4511" s="293" t="s">
        <v>9483</v>
      </c>
      <c r="K4511" s="293" t="s">
        <v>4737</v>
      </c>
      <c r="L4511" s="293" t="s">
        <v>4840</v>
      </c>
      <c r="M4511" s="293" t="s">
        <v>13754</v>
      </c>
      <c r="N4511" s="293"/>
      <c r="O4511" s="293" t="s">
        <v>18828</v>
      </c>
      <c r="P4511" s="293" t="s">
        <v>14136</v>
      </c>
      <c r="Q4511" s="293" t="s">
        <v>8502</v>
      </c>
    </row>
    <row r="4512" spans="1:17" x14ac:dyDescent="0.25">
      <c r="A4512" s="293" t="s">
        <v>17775</v>
      </c>
      <c r="B4512" s="293" t="s">
        <v>14373</v>
      </c>
      <c r="C4512" s="293" t="s">
        <v>17776</v>
      </c>
      <c r="D4512" s="293" t="s">
        <v>4750</v>
      </c>
      <c r="E4512" s="293" t="s">
        <v>14158</v>
      </c>
      <c r="F4512" s="293"/>
      <c r="G4512" s="291">
        <v>60</v>
      </c>
      <c r="H4512" s="292">
        <v>0</v>
      </c>
      <c r="I4512" s="293" t="s">
        <v>9482</v>
      </c>
      <c r="J4512" s="293" t="s">
        <v>9483</v>
      </c>
      <c r="K4512" s="293" t="s">
        <v>4737</v>
      </c>
      <c r="L4512" s="293" t="s">
        <v>4840</v>
      </c>
      <c r="M4512" s="293" t="s">
        <v>9234</v>
      </c>
      <c r="N4512" s="293"/>
      <c r="O4512" s="293" t="s">
        <v>18828</v>
      </c>
      <c r="P4512" s="293" t="s">
        <v>14136</v>
      </c>
      <c r="Q4512" s="293" t="s">
        <v>8502</v>
      </c>
    </row>
    <row r="4513" spans="1:17" x14ac:dyDescent="0.25">
      <c r="A4513" s="293" t="s">
        <v>17777</v>
      </c>
      <c r="B4513" s="293" t="s">
        <v>14387</v>
      </c>
      <c r="C4513" s="293" t="s">
        <v>17778</v>
      </c>
      <c r="D4513" s="293" t="s">
        <v>4750</v>
      </c>
      <c r="E4513" s="293" t="s">
        <v>14158</v>
      </c>
      <c r="F4513" s="293"/>
      <c r="G4513" s="291">
        <v>60</v>
      </c>
      <c r="H4513" s="292">
        <v>0</v>
      </c>
      <c r="I4513" s="293" t="s">
        <v>9482</v>
      </c>
      <c r="J4513" s="293" t="s">
        <v>9483</v>
      </c>
      <c r="K4513" s="293" t="s">
        <v>4737</v>
      </c>
      <c r="L4513" s="293" t="s">
        <v>4840</v>
      </c>
      <c r="M4513" s="293" t="s">
        <v>15509</v>
      </c>
      <c r="N4513" s="293"/>
      <c r="O4513" s="293" t="s">
        <v>18828</v>
      </c>
      <c r="P4513" s="293" t="s">
        <v>14136</v>
      </c>
      <c r="Q4513" s="293" t="s">
        <v>8502</v>
      </c>
    </row>
    <row r="4514" spans="1:17" x14ac:dyDescent="0.25">
      <c r="A4514" s="293" t="s">
        <v>17779</v>
      </c>
      <c r="B4514" s="293" t="s">
        <v>14376</v>
      </c>
      <c r="C4514" s="293" t="s">
        <v>17780</v>
      </c>
      <c r="D4514" s="293" t="s">
        <v>4750</v>
      </c>
      <c r="E4514" s="293" t="s">
        <v>14158</v>
      </c>
      <c r="F4514" s="293"/>
      <c r="G4514" s="291">
        <v>60</v>
      </c>
      <c r="H4514" s="292">
        <v>0</v>
      </c>
      <c r="I4514" s="293" t="s">
        <v>4850</v>
      </c>
      <c r="J4514" s="293" t="s">
        <v>4851</v>
      </c>
      <c r="K4514" s="293" t="s">
        <v>4737</v>
      </c>
      <c r="L4514" s="293" t="s">
        <v>4840</v>
      </c>
      <c r="M4514" s="293" t="s">
        <v>5210</v>
      </c>
      <c r="N4514" s="293"/>
      <c r="O4514" s="293" t="s">
        <v>18828</v>
      </c>
      <c r="P4514" s="293" t="s">
        <v>14136</v>
      </c>
      <c r="Q4514" s="293" t="s">
        <v>8502</v>
      </c>
    </row>
    <row r="4515" spans="1:17" x14ac:dyDescent="0.25">
      <c r="A4515" s="293" t="s">
        <v>17781</v>
      </c>
      <c r="B4515" s="293" t="s">
        <v>14376</v>
      </c>
      <c r="C4515" s="293" t="s">
        <v>17782</v>
      </c>
      <c r="D4515" s="293" t="s">
        <v>4750</v>
      </c>
      <c r="E4515" s="293" t="s">
        <v>14158</v>
      </c>
      <c r="F4515" s="293"/>
      <c r="G4515" s="291">
        <v>60</v>
      </c>
      <c r="H4515" s="292">
        <v>0</v>
      </c>
      <c r="I4515" s="293" t="s">
        <v>4850</v>
      </c>
      <c r="J4515" s="293" t="s">
        <v>4851</v>
      </c>
      <c r="K4515" s="293" t="s">
        <v>4737</v>
      </c>
      <c r="L4515" s="293" t="s">
        <v>4840</v>
      </c>
      <c r="M4515" s="293" t="s">
        <v>5210</v>
      </c>
      <c r="N4515" s="293"/>
      <c r="O4515" s="293" t="s">
        <v>18828</v>
      </c>
      <c r="P4515" s="293" t="s">
        <v>14136</v>
      </c>
      <c r="Q4515" s="293" t="s">
        <v>8502</v>
      </c>
    </row>
    <row r="4516" spans="1:17" x14ac:dyDescent="0.25">
      <c r="A4516" s="293" t="s">
        <v>17783</v>
      </c>
      <c r="B4516" s="293" t="s">
        <v>14361</v>
      </c>
      <c r="C4516" s="293" t="s">
        <v>17784</v>
      </c>
      <c r="D4516" s="293"/>
      <c r="E4516" s="293" t="s">
        <v>14138</v>
      </c>
      <c r="F4516" s="293" t="s">
        <v>4750</v>
      </c>
      <c r="G4516" s="291">
        <v>60</v>
      </c>
      <c r="H4516" s="292">
        <v>0</v>
      </c>
      <c r="I4516" s="293" t="s">
        <v>4816</v>
      </c>
      <c r="J4516" s="293" t="s">
        <v>4817</v>
      </c>
      <c r="K4516" s="293" t="s">
        <v>4737</v>
      </c>
      <c r="L4516" s="293" t="s">
        <v>4738</v>
      </c>
      <c r="M4516" s="293" t="s">
        <v>6572</v>
      </c>
      <c r="N4516" s="293"/>
      <c r="O4516" s="293" t="s">
        <v>18828</v>
      </c>
      <c r="P4516" s="293" t="s">
        <v>14136</v>
      </c>
      <c r="Q4516" s="293" t="s">
        <v>4741</v>
      </c>
    </row>
    <row r="4517" spans="1:17" x14ac:dyDescent="0.25">
      <c r="A4517" s="293" t="s">
        <v>17785</v>
      </c>
      <c r="B4517" s="293" t="s">
        <v>14376</v>
      </c>
      <c r="C4517" s="293" t="s">
        <v>17786</v>
      </c>
      <c r="D4517" s="293" t="s">
        <v>4750</v>
      </c>
      <c r="E4517" s="293" t="s">
        <v>14158</v>
      </c>
      <c r="F4517" s="293"/>
      <c r="G4517" s="291">
        <v>60</v>
      </c>
      <c r="H4517" s="292">
        <v>0</v>
      </c>
      <c r="I4517" s="293" t="s">
        <v>9482</v>
      </c>
      <c r="J4517" s="293" t="s">
        <v>9483</v>
      </c>
      <c r="K4517" s="293" t="s">
        <v>4737</v>
      </c>
      <c r="L4517" s="293" t="s">
        <v>4840</v>
      </c>
      <c r="M4517" s="293" t="s">
        <v>5175</v>
      </c>
      <c r="N4517" s="293"/>
      <c r="O4517" s="293" t="s">
        <v>18828</v>
      </c>
      <c r="P4517" s="293" t="s">
        <v>14136</v>
      </c>
      <c r="Q4517" s="293" t="s">
        <v>8502</v>
      </c>
    </row>
    <row r="4518" spans="1:17" x14ac:dyDescent="0.25">
      <c r="A4518" s="293" t="s">
        <v>17787</v>
      </c>
      <c r="B4518" s="293" t="s">
        <v>14370</v>
      </c>
      <c r="C4518" s="293" t="s">
        <v>17788</v>
      </c>
      <c r="D4518" s="293"/>
      <c r="E4518" s="293" t="s">
        <v>14138</v>
      </c>
      <c r="F4518" s="293" t="s">
        <v>4750</v>
      </c>
      <c r="G4518" s="291">
        <v>60</v>
      </c>
      <c r="H4518" s="292">
        <v>0</v>
      </c>
      <c r="I4518" s="293" t="s">
        <v>4755</v>
      </c>
      <c r="J4518" s="293" t="s">
        <v>4756</v>
      </c>
      <c r="K4518" s="293" t="s">
        <v>4737</v>
      </c>
      <c r="L4518" s="293" t="s">
        <v>4738</v>
      </c>
      <c r="M4518" s="293" t="s">
        <v>4934</v>
      </c>
      <c r="N4518" s="293" t="s">
        <v>7306</v>
      </c>
      <c r="O4518" s="293" t="s">
        <v>18828</v>
      </c>
      <c r="P4518" s="293" t="s">
        <v>14136</v>
      </c>
      <c r="Q4518" s="293" t="s">
        <v>4741</v>
      </c>
    </row>
    <row r="4519" spans="1:17" x14ac:dyDescent="0.25">
      <c r="A4519" s="293" t="s">
        <v>17789</v>
      </c>
      <c r="B4519" s="293" t="s">
        <v>14376</v>
      </c>
      <c r="C4519" s="293" t="s">
        <v>17790</v>
      </c>
      <c r="D4519" s="293" t="s">
        <v>4750</v>
      </c>
      <c r="E4519" s="293" t="s">
        <v>14158</v>
      </c>
      <c r="F4519" s="293"/>
      <c r="G4519" s="291">
        <v>60</v>
      </c>
      <c r="H4519" s="292">
        <v>0</v>
      </c>
      <c r="I4519" s="293" t="s">
        <v>9482</v>
      </c>
      <c r="J4519" s="293" t="s">
        <v>9483</v>
      </c>
      <c r="K4519" s="293" t="s">
        <v>4737</v>
      </c>
      <c r="L4519" s="293" t="s">
        <v>4840</v>
      </c>
      <c r="M4519" s="293" t="s">
        <v>5220</v>
      </c>
      <c r="N4519" s="293"/>
      <c r="O4519" s="293" t="s">
        <v>18828</v>
      </c>
      <c r="P4519" s="293" t="s">
        <v>14136</v>
      </c>
      <c r="Q4519" s="293" t="s">
        <v>8502</v>
      </c>
    </row>
    <row r="4520" spans="1:17" x14ac:dyDescent="0.25">
      <c r="A4520" s="293" t="s">
        <v>17791</v>
      </c>
      <c r="B4520" s="293" t="s">
        <v>14376</v>
      </c>
      <c r="C4520" s="293" t="s">
        <v>17792</v>
      </c>
      <c r="D4520" s="293" t="s">
        <v>4750</v>
      </c>
      <c r="E4520" s="293" t="s">
        <v>14158</v>
      </c>
      <c r="F4520" s="293"/>
      <c r="G4520" s="291">
        <v>60</v>
      </c>
      <c r="H4520" s="292">
        <v>0</v>
      </c>
      <c r="I4520" s="293" t="s">
        <v>4838</v>
      </c>
      <c r="J4520" s="293" t="s">
        <v>4839</v>
      </c>
      <c r="K4520" s="293" t="s">
        <v>4737</v>
      </c>
      <c r="L4520" s="293" t="s">
        <v>4840</v>
      </c>
      <c r="M4520" s="293" t="s">
        <v>4909</v>
      </c>
      <c r="N4520" s="293"/>
      <c r="O4520" s="293" t="s">
        <v>18828</v>
      </c>
      <c r="P4520" s="293" t="s">
        <v>14136</v>
      </c>
      <c r="Q4520" s="293" t="s">
        <v>8502</v>
      </c>
    </row>
    <row r="4521" spans="1:17" x14ac:dyDescent="0.25">
      <c r="A4521" s="293" t="s">
        <v>17793</v>
      </c>
      <c r="B4521" s="293" t="s">
        <v>14376</v>
      </c>
      <c r="C4521" s="293" t="s">
        <v>17794</v>
      </c>
      <c r="D4521" s="293" t="s">
        <v>4750</v>
      </c>
      <c r="E4521" s="293" t="s">
        <v>14158</v>
      </c>
      <c r="F4521" s="293"/>
      <c r="G4521" s="291">
        <v>60</v>
      </c>
      <c r="H4521" s="292">
        <v>0</v>
      </c>
      <c r="I4521" s="293" t="s">
        <v>9482</v>
      </c>
      <c r="J4521" s="293" t="s">
        <v>9483</v>
      </c>
      <c r="K4521" s="293" t="s">
        <v>4737</v>
      </c>
      <c r="L4521" s="293" t="s">
        <v>4840</v>
      </c>
      <c r="M4521" s="293" t="s">
        <v>13760</v>
      </c>
      <c r="N4521" s="293"/>
      <c r="O4521" s="293" t="s">
        <v>18828</v>
      </c>
      <c r="P4521" s="293" t="s">
        <v>14136</v>
      </c>
      <c r="Q4521" s="293" t="s">
        <v>8502</v>
      </c>
    </row>
    <row r="4522" spans="1:17" x14ac:dyDescent="0.25">
      <c r="A4522" s="293" t="s">
        <v>17795</v>
      </c>
      <c r="B4522" s="293" t="s">
        <v>14370</v>
      </c>
      <c r="C4522" s="293" t="s">
        <v>17796</v>
      </c>
      <c r="D4522" s="293"/>
      <c r="E4522" s="293" t="s">
        <v>14138</v>
      </c>
      <c r="F4522" s="293" t="s">
        <v>4750</v>
      </c>
      <c r="G4522" s="291">
        <v>60</v>
      </c>
      <c r="H4522" s="292">
        <v>0</v>
      </c>
      <c r="I4522" s="293" t="s">
        <v>4755</v>
      </c>
      <c r="J4522" s="293" t="s">
        <v>4756</v>
      </c>
      <c r="K4522" s="293" t="s">
        <v>4737</v>
      </c>
      <c r="L4522" s="293" t="s">
        <v>4738</v>
      </c>
      <c r="M4522" s="293" t="s">
        <v>4934</v>
      </c>
      <c r="N4522" s="293" t="s">
        <v>7362</v>
      </c>
      <c r="O4522" s="293" t="s">
        <v>18828</v>
      </c>
      <c r="P4522" s="293" t="s">
        <v>14136</v>
      </c>
      <c r="Q4522" s="293" t="s">
        <v>4741</v>
      </c>
    </row>
    <row r="4523" spans="1:17" x14ac:dyDescent="0.25">
      <c r="A4523" s="293" t="s">
        <v>17797</v>
      </c>
      <c r="B4523" s="293" t="s">
        <v>14376</v>
      </c>
      <c r="C4523" s="293" t="s">
        <v>17798</v>
      </c>
      <c r="D4523" s="293" t="s">
        <v>4750</v>
      </c>
      <c r="E4523" s="293" t="s">
        <v>14158</v>
      </c>
      <c r="F4523" s="293"/>
      <c r="G4523" s="291">
        <v>60</v>
      </c>
      <c r="H4523" s="292">
        <v>0</v>
      </c>
      <c r="I4523" s="293" t="s">
        <v>4850</v>
      </c>
      <c r="J4523" s="293" t="s">
        <v>4851</v>
      </c>
      <c r="K4523" s="293" t="s">
        <v>4737</v>
      </c>
      <c r="L4523" s="293" t="s">
        <v>4840</v>
      </c>
      <c r="M4523" s="293" t="s">
        <v>4852</v>
      </c>
      <c r="N4523" s="293"/>
      <c r="O4523" s="293" t="s">
        <v>18828</v>
      </c>
      <c r="P4523" s="293" t="s">
        <v>14136</v>
      </c>
      <c r="Q4523" s="293" t="s">
        <v>8502</v>
      </c>
    </row>
    <row r="4524" spans="1:17" x14ac:dyDescent="0.25">
      <c r="A4524" s="293" t="s">
        <v>17799</v>
      </c>
      <c r="B4524" s="293" t="s">
        <v>14376</v>
      </c>
      <c r="C4524" s="293" t="s">
        <v>17800</v>
      </c>
      <c r="D4524" s="293" t="s">
        <v>4750</v>
      </c>
      <c r="E4524" s="293" t="s">
        <v>14158</v>
      </c>
      <c r="F4524" s="293"/>
      <c r="G4524" s="291">
        <v>60</v>
      </c>
      <c r="H4524" s="292">
        <v>0</v>
      </c>
      <c r="I4524" s="293" t="s">
        <v>4838</v>
      </c>
      <c r="J4524" s="293" t="s">
        <v>4839</v>
      </c>
      <c r="K4524" s="293" t="s">
        <v>4737</v>
      </c>
      <c r="L4524" s="293" t="s">
        <v>4840</v>
      </c>
      <c r="M4524" s="293" t="s">
        <v>4909</v>
      </c>
      <c r="N4524" s="293"/>
      <c r="O4524" s="293" t="s">
        <v>18828</v>
      </c>
      <c r="P4524" s="293" t="s">
        <v>14136</v>
      </c>
      <c r="Q4524" s="293" t="s">
        <v>8502</v>
      </c>
    </row>
    <row r="4525" spans="1:17" x14ac:dyDescent="0.25">
      <c r="A4525" s="293" t="s">
        <v>17801</v>
      </c>
      <c r="B4525" s="293" t="s">
        <v>14373</v>
      </c>
      <c r="C4525" s="293" t="s">
        <v>17802</v>
      </c>
      <c r="D4525" s="293" t="s">
        <v>4750</v>
      </c>
      <c r="E4525" s="293" t="s">
        <v>14158</v>
      </c>
      <c r="F4525" s="293"/>
      <c r="G4525" s="291">
        <v>60</v>
      </c>
      <c r="H4525" s="292">
        <v>0</v>
      </c>
      <c r="I4525" s="293" t="s">
        <v>4850</v>
      </c>
      <c r="J4525" s="293" t="s">
        <v>4851</v>
      </c>
      <c r="K4525" s="293" t="s">
        <v>4737</v>
      </c>
      <c r="L4525" s="293" t="s">
        <v>4840</v>
      </c>
      <c r="M4525" s="293" t="s">
        <v>15497</v>
      </c>
      <c r="N4525" s="293"/>
      <c r="O4525" s="293" t="s">
        <v>18828</v>
      </c>
      <c r="P4525" s="293" t="s">
        <v>14136</v>
      </c>
      <c r="Q4525" s="293" t="s">
        <v>8502</v>
      </c>
    </row>
    <row r="4526" spans="1:17" x14ac:dyDescent="0.25">
      <c r="A4526" s="293" t="s">
        <v>17803</v>
      </c>
      <c r="B4526" s="293" t="s">
        <v>14370</v>
      </c>
      <c r="C4526" s="293" t="s">
        <v>17804</v>
      </c>
      <c r="D4526" s="293"/>
      <c r="E4526" s="293" t="s">
        <v>14138</v>
      </c>
      <c r="F4526" s="293" t="s">
        <v>4750</v>
      </c>
      <c r="G4526" s="291">
        <v>60</v>
      </c>
      <c r="H4526" s="292">
        <v>0</v>
      </c>
      <c r="I4526" s="293" t="s">
        <v>4816</v>
      </c>
      <c r="J4526" s="293" t="s">
        <v>4817</v>
      </c>
      <c r="K4526" s="293" t="s">
        <v>4737</v>
      </c>
      <c r="L4526" s="293" t="s">
        <v>4738</v>
      </c>
      <c r="M4526" s="293" t="s">
        <v>7601</v>
      </c>
      <c r="N4526" s="293"/>
      <c r="O4526" s="293" t="s">
        <v>18828</v>
      </c>
      <c r="P4526" s="293" t="s">
        <v>14136</v>
      </c>
      <c r="Q4526" s="293" t="s">
        <v>4741</v>
      </c>
    </row>
    <row r="4527" spans="1:17" x14ac:dyDescent="0.25">
      <c r="A4527" s="293" t="s">
        <v>17805</v>
      </c>
      <c r="B4527" s="293" t="s">
        <v>14376</v>
      </c>
      <c r="C4527" s="293" t="s">
        <v>17806</v>
      </c>
      <c r="D4527" s="293" t="s">
        <v>4750</v>
      </c>
      <c r="E4527" s="293" t="s">
        <v>14158</v>
      </c>
      <c r="F4527" s="293"/>
      <c r="G4527" s="291">
        <v>60</v>
      </c>
      <c r="H4527" s="292">
        <v>0</v>
      </c>
      <c r="I4527" s="293" t="s">
        <v>9482</v>
      </c>
      <c r="J4527" s="293" t="s">
        <v>9483</v>
      </c>
      <c r="K4527" s="293" t="s">
        <v>4737</v>
      </c>
      <c r="L4527" s="293" t="s">
        <v>4840</v>
      </c>
      <c r="M4527" s="293" t="s">
        <v>15517</v>
      </c>
      <c r="N4527" s="293"/>
      <c r="O4527" s="293" t="s">
        <v>18828</v>
      </c>
      <c r="P4527" s="293" t="s">
        <v>14136</v>
      </c>
      <c r="Q4527" s="293" t="s">
        <v>8502</v>
      </c>
    </row>
    <row r="4528" spans="1:17" x14ac:dyDescent="0.25">
      <c r="A4528" s="293" t="s">
        <v>17807</v>
      </c>
      <c r="B4528" s="293" t="s">
        <v>14376</v>
      </c>
      <c r="C4528" s="293" t="s">
        <v>17808</v>
      </c>
      <c r="D4528" s="293" t="s">
        <v>4750</v>
      </c>
      <c r="E4528" s="293" t="s">
        <v>14158</v>
      </c>
      <c r="F4528" s="293"/>
      <c r="G4528" s="291">
        <v>60</v>
      </c>
      <c r="H4528" s="292">
        <v>0</v>
      </c>
      <c r="I4528" s="293" t="s">
        <v>9482</v>
      </c>
      <c r="J4528" s="293" t="s">
        <v>9483</v>
      </c>
      <c r="K4528" s="293" t="s">
        <v>4737</v>
      </c>
      <c r="L4528" s="293" t="s">
        <v>4840</v>
      </c>
      <c r="M4528" s="293" t="s">
        <v>5220</v>
      </c>
      <c r="N4528" s="293"/>
      <c r="O4528" s="293" t="s">
        <v>18828</v>
      </c>
      <c r="P4528" s="293" t="s">
        <v>14136</v>
      </c>
      <c r="Q4528" s="293" t="s">
        <v>8502</v>
      </c>
    </row>
    <row r="4529" spans="1:17" x14ac:dyDescent="0.25">
      <c r="A4529" s="293" t="s">
        <v>17809</v>
      </c>
      <c r="B4529" s="293" t="s">
        <v>14373</v>
      </c>
      <c r="C4529" s="293" t="s">
        <v>17810</v>
      </c>
      <c r="D4529" s="293" t="s">
        <v>4750</v>
      </c>
      <c r="E4529" s="293" t="s">
        <v>14158</v>
      </c>
      <c r="F4529" s="293"/>
      <c r="G4529" s="291">
        <v>60</v>
      </c>
      <c r="H4529" s="292">
        <v>0</v>
      </c>
      <c r="I4529" s="293" t="s">
        <v>9482</v>
      </c>
      <c r="J4529" s="293" t="s">
        <v>9483</v>
      </c>
      <c r="K4529" s="293" t="s">
        <v>4737</v>
      </c>
      <c r="L4529" s="293" t="s">
        <v>4840</v>
      </c>
      <c r="M4529" s="293" t="s">
        <v>5310</v>
      </c>
      <c r="N4529" s="293"/>
      <c r="O4529" s="293" t="s">
        <v>18828</v>
      </c>
      <c r="P4529" s="293" t="s">
        <v>14136</v>
      </c>
      <c r="Q4529" s="293" t="s">
        <v>8502</v>
      </c>
    </row>
    <row r="4530" spans="1:17" x14ac:dyDescent="0.25">
      <c r="A4530" s="293" t="s">
        <v>17811</v>
      </c>
      <c r="B4530" s="293" t="s">
        <v>14376</v>
      </c>
      <c r="C4530" s="293" t="s">
        <v>17812</v>
      </c>
      <c r="D4530" s="293" t="s">
        <v>4750</v>
      </c>
      <c r="E4530" s="293" t="s">
        <v>15150</v>
      </c>
      <c r="F4530" s="293"/>
      <c r="G4530" s="291">
        <v>60</v>
      </c>
      <c r="H4530" s="292">
        <v>0</v>
      </c>
      <c r="I4530" s="293" t="s">
        <v>4838</v>
      </c>
      <c r="J4530" s="293" t="s">
        <v>4839</v>
      </c>
      <c r="K4530" s="293" t="s">
        <v>4737</v>
      </c>
      <c r="L4530" s="293" t="s">
        <v>4840</v>
      </c>
      <c r="M4530" s="293" t="s">
        <v>10975</v>
      </c>
      <c r="N4530" s="293"/>
      <c r="O4530" s="293" t="s">
        <v>18828</v>
      </c>
      <c r="P4530" s="293" t="s">
        <v>14136</v>
      </c>
      <c r="Q4530" s="293" t="s">
        <v>8502</v>
      </c>
    </row>
    <row r="4531" spans="1:17" x14ac:dyDescent="0.25">
      <c r="A4531" s="293" t="s">
        <v>17813</v>
      </c>
      <c r="B4531" s="293" t="s">
        <v>14361</v>
      </c>
      <c r="C4531" s="293" t="s">
        <v>17814</v>
      </c>
      <c r="D4531" s="293"/>
      <c r="E4531" s="293" t="s">
        <v>14138</v>
      </c>
      <c r="F4531" s="293" t="s">
        <v>4750</v>
      </c>
      <c r="G4531" s="291">
        <v>60</v>
      </c>
      <c r="H4531" s="292">
        <v>0</v>
      </c>
      <c r="I4531" s="293" t="s">
        <v>4816</v>
      </c>
      <c r="J4531" s="293" t="s">
        <v>4817</v>
      </c>
      <c r="K4531" s="293" t="s">
        <v>4737</v>
      </c>
      <c r="L4531" s="293" t="s">
        <v>4738</v>
      </c>
      <c r="M4531" s="293" t="s">
        <v>6572</v>
      </c>
      <c r="N4531" s="293"/>
      <c r="O4531" s="293" t="s">
        <v>18828</v>
      </c>
      <c r="P4531" s="293" t="s">
        <v>14136</v>
      </c>
      <c r="Q4531" s="293" t="s">
        <v>4741</v>
      </c>
    </row>
    <row r="4532" spans="1:17" x14ac:dyDescent="0.25">
      <c r="A4532" s="293" t="s">
        <v>17815</v>
      </c>
      <c r="B4532" s="293" t="s">
        <v>14376</v>
      </c>
      <c r="C4532" s="293" t="s">
        <v>17816</v>
      </c>
      <c r="D4532" s="293" t="s">
        <v>4750</v>
      </c>
      <c r="E4532" s="293" t="s">
        <v>15150</v>
      </c>
      <c r="F4532" s="293"/>
      <c r="G4532" s="291">
        <v>60</v>
      </c>
      <c r="H4532" s="292">
        <v>0</v>
      </c>
      <c r="I4532" s="293" t="s">
        <v>4838</v>
      </c>
      <c r="J4532" s="293" t="s">
        <v>4839</v>
      </c>
      <c r="K4532" s="293" t="s">
        <v>4737</v>
      </c>
      <c r="L4532" s="293" t="s">
        <v>4840</v>
      </c>
      <c r="M4532" s="293" t="s">
        <v>10975</v>
      </c>
      <c r="N4532" s="293"/>
      <c r="O4532" s="293" t="s">
        <v>18828</v>
      </c>
      <c r="P4532" s="293" t="s">
        <v>14136</v>
      </c>
      <c r="Q4532" s="293" t="s">
        <v>8502</v>
      </c>
    </row>
    <row r="4533" spans="1:17" x14ac:dyDescent="0.25">
      <c r="A4533" s="293" t="s">
        <v>17817</v>
      </c>
      <c r="B4533" s="293" t="s">
        <v>14370</v>
      </c>
      <c r="C4533" s="293" t="s">
        <v>17818</v>
      </c>
      <c r="D4533" s="293"/>
      <c r="E4533" s="293" t="s">
        <v>14138</v>
      </c>
      <c r="F4533" s="293" t="s">
        <v>4750</v>
      </c>
      <c r="G4533" s="291">
        <v>60</v>
      </c>
      <c r="H4533" s="292">
        <v>0</v>
      </c>
      <c r="I4533" s="293" t="s">
        <v>4939</v>
      </c>
      <c r="J4533" s="293" t="s">
        <v>4940</v>
      </c>
      <c r="K4533" s="293" t="s">
        <v>4737</v>
      </c>
      <c r="L4533" s="293" t="s">
        <v>4738</v>
      </c>
      <c r="M4533" s="293" t="s">
        <v>4818</v>
      </c>
      <c r="N4533" s="293"/>
      <c r="O4533" s="293" t="s">
        <v>18828</v>
      </c>
      <c r="P4533" s="293" t="s">
        <v>14136</v>
      </c>
      <c r="Q4533" s="293" t="s">
        <v>4741</v>
      </c>
    </row>
    <row r="4534" spans="1:17" x14ac:dyDescent="0.25">
      <c r="A4534" s="293" t="s">
        <v>17819</v>
      </c>
      <c r="B4534" s="293" t="s">
        <v>14373</v>
      </c>
      <c r="C4534" s="293" t="s">
        <v>17820</v>
      </c>
      <c r="D4534" s="293" t="s">
        <v>4750</v>
      </c>
      <c r="E4534" s="293" t="s">
        <v>14158</v>
      </c>
      <c r="F4534" s="293"/>
      <c r="G4534" s="291">
        <v>60</v>
      </c>
      <c r="H4534" s="292">
        <v>0</v>
      </c>
      <c r="I4534" s="293" t="s">
        <v>4850</v>
      </c>
      <c r="J4534" s="293" t="s">
        <v>4851</v>
      </c>
      <c r="K4534" s="293" t="s">
        <v>4737</v>
      </c>
      <c r="L4534" s="293" t="s">
        <v>4840</v>
      </c>
      <c r="M4534" s="293" t="s">
        <v>5333</v>
      </c>
      <c r="N4534" s="293"/>
      <c r="O4534" s="293" t="s">
        <v>18828</v>
      </c>
      <c r="P4534" s="293" t="s">
        <v>14136</v>
      </c>
      <c r="Q4534" s="293" t="s">
        <v>8502</v>
      </c>
    </row>
    <row r="4535" spans="1:17" x14ac:dyDescent="0.25">
      <c r="A4535" s="293" t="s">
        <v>17821</v>
      </c>
      <c r="B4535" s="293" t="s">
        <v>14376</v>
      </c>
      <c r="C4535" s="293" t="s">
        <v>17822</v>
      </c>
      <c r="D4535" s="293" t="s">
        <v>4750</v>
      </c>
      <c r="E4535" s="293" t="s">
        <v>14158</v>
      </c>
      <c r="F4535" s="293"/>
      <c r="G4535" s="291">
        <v>60</v>
      </c>
      <c r="H4535" s="292">
        <v>0</v>
      </c>
      <c r="I4535" s="293" t="s">
        <v>4850</v>
      </c>
      <c r="J4535" s="293" t="s">
        <v>4851</v>
      </c>
      <c r="K4535" s="293" t="s">
        <v>4737</v>
      </c>
      <c r="L4535" s="293" t="s">
        <v>4840</v>
      </c>
      <c r="M4535" s="293" t="s">
        <v>5210</v>
      </c>
      <c r="N4535" s="293"/>
      <c r="O4535" s="293" t="s">
        <v>18828</v>
      </c>
      <c r="P4535" s="293" t="s">
        <v>14136</v>
      </c>
      <c r="Q4535" s="293" t="s">
        <v>8502</v>
      </c>
    </row>
    <row r="4536" spans="1:17" x14ac:dyDescent="0.25">
      <c r="A4536" s="293" t="s">
        <v>17823</v>
      </c>
      <c r="B4536" s="293" t="s">
        <v>17824</v>
      </c>
      <c r="C4536" s="293" t="s">
        <v>17825</v>
      </c>
      <c r="D4536" s="293"/>
      <c r="E4536" s="293" t="s">
        <v>14368</v>
      </c>
      <c r="F4536" s="293"/>
      <c r="G4536" s="291">
        <v>60</v>
      </c>
      <c r="H4536" s="292">
        <v>0</v>
      </c>
      <c r="I4536" s="293" t="s">
        <v>4783</v>
      </c>
      <c r="J4536" s="293" t="s">
        <v>4784</v>
      </c>
      <c r="K4536" s="293" t="s">
        <v>4737</v>
      </c>
      <c r="L4536" s="293" t="s">
        <v>4805</v>
      </c>
      <c r="M4536" s="293" t="s">
        <v>4806</v>
      </c>
      <c r="N4536" s="293"/>
      <c r="O4536" s="293" t="s">
        <v>18828</v>
      </c>
      <c r="P4536" s="293" t="s">
        <v>14136</v>
      </c>
      <c r="Q4536" s="293" t="s">
        <v>4741</v>
      </c>
    </row>
    <row r="4537" spans="1:17" x14ac:dyDescent="0.25">
      <c r="A4537" s="293" t="s">
        <v>17826</v>
      </c>
      <c r="B4537" s="293" t="s">
        <v>14376</v>
      </c>
      <c r="C4537" s="293" t="s">
        <v>17827</v>
      </c>
      <c r="D4537" s="293" t="s">
        <v>4750</v>
      </c>
      <c r="E4537" s="293" t="s">
        <v>14158</v>
      </c>
      <c r="F4537" s="293"/>
      <c r="G4537" s="291">
        <v>60</v>
      </c>
      <c r="H4537" s="292">
        <v>0</v>
      </c>
      <c r="I4537" s="293" t="s">
        <v>9482</v>
      </c>
      <c r="J4537" s="293" t="s">
        <v>9483</v>
      </c>
      <c r="K4537" s="293" t="s">
        <v>4737</v>
      </c>
      <c r="L4537" s="293" t="s">
        <v>4840</v>
      </c>
      <c r="M4537" s="293" t="s">
        <v>15517</v>
      </c>
      <c r="N4537" s="293"/>
      <c r="O4537" s="293" t="s">
        <v>18828</v>
      </c>
      <c r="P4537" s="293" t="s">
        <v>14136</v>
      </c>
      <c r="Q4537" s="293" t="s">
        <v>8502</v>
      </c>
    </row>
    <row r="4538" spans="1:17" x14ac:dyDescent="0.25">
      <c r="A4538" s="293" t="s">
        <v>17828</v>
      </c>
      <c r="B4538" s="293" t="s">
        <v>14370</v>
      </c>
      <c r="C4538" s="293" t="s">
        <v>17829</v>
      </c>
      <c r="D4538" s="293"/>
      <c r="E4538" s="293" t="s">
        <v>14138</v>
      </c>
      <c r="F4538" s="293" t="s">
        <v>4750</v>
      </c>
      <c r="G4538" s="291">
        <v>60</v>
      </c>
      <c r="H4538" s="292">
        <v>0</v>
      </c>
      <c r="I4538" s="293" t="s">
        <v>4788</v>
      </c>
      <c r="J4538" s="293" t="s">
        <v>4789</v>
      </c>
      <c r="K4538" s="293" t="s">
        <v>4737</v>
      </c>
      <c r="L4538" s="293" t="s">
        <v>4738</v>
      </c>
      <c r="M4538" s="293" t="s">
        <v>4945</v>
      </c>
      <c r="N4538" s="293"/>
      <c r="O4538" s="293" t="s">
        <v>18828</v>
      </c>
      <c r="P4538" s="293" t="s">
        <v>14136</v>
      </c>
      <c r="Q4538" s="293" t="s">
        <v>4741</v>
      </c>
    </row>
    <row r="4539" spans="1:17" x14ac:dyDescent="0.25">
      <c r="A4539" s="293" t="s">
        <v>17830</v>
      </c>
      <c r="B4539" s="293" t="s">
        <v>14370</v>
      </c>
      <c r="C4539" s="293" t="s">
        <v>17831</v>
      </c>
      <c r="D4539" s="293"/>
      <c r="E4539" s="293" t="s">
        <v>14138</v>
      </c>
      <c r="F4539" s="293" t="s">
        <v>4750</v>
      </c>
      <c r="G4539" s="291">
        <v>60</v>
      </c>
      <c r="H4539" s="292">
        <v>0</v>
      </c>
      <c r="I4539" s="293" t="s">
        <v>4746</v>
      </c>
      <c r="J4539" s="293" t="s">
        <v>4747</v>
      </c>
      <c r="K4539" s="293" t="s">
        <v>4737</v>
      </c>
      <c r="L4539" s="293" t="s">
        <v>4738</v>
      </c>
      <c r="M4539" s="293" t="s">
        <v>4793</v>
      </c>
      <c r="N4539" s="293"/>
      <c r="O4539" s="293" t="s">
        <v>18828</v>
      </c>
      <c r="P4539" s="293" t="s">
        <v>14136</v>
      </c>
      <c r="Q4539" s="293" t="s">
        <v>4741</v>
      </c>
    </row>
    <row r="4540" spans="1:17" x14ac:dyDescent="0.25">
      <c r="A4540" s="293" t="s">
        <v>17832</v>
      </c>
      <c r="B4540" s="293" t="s">
        <v>14376</v>
      </c>
      <c r="C4540" s="293" t="s">
        <v>17833</v>
      </c>
      <c r="D4540" s="293" t="s">
        <v>4750</v>
      </c>
      <c r="E4540" s="293" t="s">
        <v>15150</v>
      </c>
      <c r="F4540" s="293"/>
      <c r="G4540" s="291">
        <v>60</v>
      </c>
      <c r="H4540" s="292">
        <v>0</v>
      </c>
      <c r="I4540" s="293" t="s">
        <v>4838</v>
      </c>
      <c r="J4540" s="293" t="s">
        <v>4839</v>
      </c>
      <c r="K4540" s="293" t="s">
        <v>4737</v>
      </c>
      <c r="L4540" s="293" t="s">
        <v>4840</v>
      </c>
      <c r="M4540" s="293" t="s">
        <v>10975</v>
      </c>
      <c r="N4540" s="293"/>
      <c r="O4540" s="293" t="s">
        <v>18828</v>
      </c>
      <c r="P4540" s="293" t="s">
        <v>14136</v>
      </c>
      <c r="Q4540" s="293" t="s">
        <v>8502</v>
      </c>
    </row>
    <row r="4541" spans="1:17" x14ac:dyDescent="0.25">
      <c r="A4541" s="293" t="s">
        <v>17834</v>
      </c>
      <c r="B4541" s="293" t="s">
        <v>14376</v>
      </c>
      <c r="C4541" s="293" t="s">
        <v>17835</v>
      </c>
      <c r="D4541" s="293" t="s">
        <v>4750</v>
      </c>
      <c r="E4541" s="293" t="s">
        <v>14158</v>
      </c>
      <c r="F4541" s="293"/>
      <c r="G4541" s="291">
        <v>60</v>
      </c>
      <c r="H4541" s="292">
        <v>0</v>
      </c>
      <c r="I4541" s="293" t="s">
        <v>4838</v>
      </c>
      <c r="J4541" s="293" t="s">
        <v>4839</v>
      </c>
      <c r="K4541" s="293" t="s">
        <v>4737</v>
      </c>
      <c r="L4541" s="293" t="s">
        <v>4840</v>
      </c>
      <c r="M4541" s="293" t="s">
        <v>5291</v>
      </c>
      <c r="N4541" s="293"/>
      <c r="O4541" s="293" t="s">
        <v>18828</v>
      </c>
      <c r="P4541" s="293" t="s">
        <v>14136</v>
      </c>
      <c r="Q4541" s="293" t="s">
        <v>8502</v>
      </c>
    </row>
    <row r="4542" spans="1:17" x14ac:dyDescent="0.25">
      <c r="A4542" s="293" t="s">
        <v>17836</v>
      </c>
      <c r="B4542" s="293" t="s">
        <v>14370</v>
      </c>
      <c r="C4542" s="293" t="s">
        <v>17837</v>
      </c>
      <c r="D4542" s="293"/>
      <c r="E4542" s="293" t="s">
        <v>14138</v>
      </c>
      <c r="F4542" s="293" t="s">
        <v>4750</v>
      </c>
      <c r="G4542" s="291">
        <v>60</v>
      </c>
      <c r="H4542" s="292">
        <v>0</v>
      </c>
      <c r="I4542" s="293" t="s">
        <v>4788</v>
      </c>
      <c r="J4542" s="293" t="s">
        <v>4789</v>
      </c>
      <c r="K4542" s="293" t="s">
        <v>4737</v>
      </c>
      <c r="L4542" s="293" t="s">
        <v>4738</v>
      </c>
      <c r="M4542" s="293" t="s">
        <v>4824</v>
      </c>
      <c r="N4542" s="293"/>
      <c r="O4542" s="293" t="s">
        <v>18828</v>
      </c>
      <c r="P4542" s="293" t="s">
        <v>14136</v>
      </c>
      <c r="Q4542" s="293" t="s">
        <v>4741</v>
      </c>
    </row>
    <row r="4543" spans="1:17" x14ac:dyDescent="0.25">
      <c r="A4543" s="293" t="s">
        <v>17838</v>
      </c>
      <c r="B4543" s="293" t="s">
        <v>14370</v>
      </c>
      <c r="C4543" s="293" t="s">
        <v>17839</v>
      </c>
      <c r="D4543" s="293"/>
      <c r="E4543" s="293" t="s">
        <v>14138</v>
      </c>
      <c r="F4543" s="293" t="s">
        <v>4750</v>
      </c>
      <c r="G4543" s="291">
        <v>60</v>
      </c>
      <c r="H4543" s="292">
        <v>0</v>
      </c>
      <c r="I4543" s="293" t="s">
        <v>4746</v>
      </c>
      <c r="J4543" s="293" t="s">
        <v>4747</v>
      </c>
      <c r="K4543" s="293" t="s">
        <v>4737</v>
      </c>
      <c r="L4543" s="293" t="s">
        <v>4738</v>
      </c>
      <c r="M4543" s="293" t="s">
        <v>4793</v>
      </c>
      <c r="N4543" s="293"/>
      <c r="O4543" s="293" t="s">
        <v>18828</v>
      </c>
      <c r="P4543" s="293" t="s">
        <v>14136</v>
      </c>
      <c r="Q4543" s="293" t="s">
        <v>4741</v>
      </c>
    </row>
    <row r="4544" spans="1:17" x14ac:dyDescent="0.25">
      <c r="A4544" s="293" t="s">
        <v>17840</v>
      </c>
      <c r="B4544" s="293" t="s">
        <v>17841</v>
      </c>
      <c r="C4544" s="293" t="s">
        <v>17842</v>
      </c>
      <c r="D4544" s="293"/>
      <c r="E4544" s="293" t="s">
        <v>14368</v>
      </c>
      <c r="F4544" s="293"/>
      <c r="G4544" s="291">
        <v>60</v>
      </c>
      <c r="H4544" s="292">
        <v>0</v>
      </c>
      <c r="I4544" s="293" t="s">
        <v>4783</v>
      </c>
      <c r="J4544" s="293" t="s">
        <v>4784</v>
      </c>
      <c r="K4544" s="293" t="s">
        <v>4737</v>
      </c>
      <c r="L4544" s="293" t="s">
        <v>5047</v>
      </c>
      <c r="M4544" s="293" t="s">
        <v>4806</v>
      </c>
      <c r="N4544" s="293"/>
      <c r="O4544" s="293" t="s">
        <v>18828</v>
      </c>
      <c r="P4544" s="293" t="s">
        <v>14136</v>
      </c>
      <c r="Q4544" s="293" t="s">
        <v>4741</v>
      </c>
    </row>
    <row r="4545" spans="1:17" x14ac:dyDescent="0.25">
      <c r="A4545" s="293" t="s">
        <v>17843</v>
      </c>
      <c r="B4545" s="293" t="s">
        <v>14376</v>
      </c>
      <c r="C4545" s="293" t="s">
        <v>17844</v>
      </c>
      <c r="D4545" s="293" t="s">
        <v>4750</v>
      </c>
      <c r="E4545" s="293" t="s">
        <v>14158</v>
      </c>
      <c r="F4545" s="293"/>
      <c r="G4545" s="291">
        <v>60</v>
      </c>
      <c r="H4545" s="292">
        <v>0</v>
      </c>
      <c r="I4545" s="293" t="s">
        <v>4850</v>
      </c>
      <c r="J4545" s="293" t="s">
        <v>4851</v>
      </c>
      <c r="K4545" s="293" t="s">
        <v>4737</v>
      </c>
      <c r="L4545" s="293" t="s">
        <v>4840</v>
      </c>
      <c r="M4545" s="293" t="s">
        <v>5210</v>
      </c>
      <c r="N4545" s="293"/>
      <c r="O4545" s="293" t="s">
        <v>18828</v>
      </c>
      <c r="P4545" s="293" t="s">
        <v>14136</v>
      </c>
      <c r="Q4545" s="293" t="s">
        <v>8502</v>
      </c>
    </row>
    <row r="4546" spans="1:17" x14ac:dyDescent="0.25">
      <c r="A4546" s="293" t="s">
        <v>17845</v>
      </c>
      <c r="B4546" s="293" t="s">
        <v>14387</v>
      </c>
      <c r="C4546" s="293" t="s">
        <v>17846</v>
      </c>
      <c r="D4546" s="293" t="s">
        <v>4750</v>
      </c>
      <c r="E4546" s="293" t="s">
        <v>14158</v>
      </c>
      <c r="F4546" s="293"/>
      <c r="G4546" s="291">
        <v>60</v>
      </c>
      <c r="H4546" s="292">
        <v>0</v>
      </c>
      <c r="I4546" s="293" t="s">
        <v>9482</v>
      </c>
      <c r="J4546" s="293" t="s">
        <v>9483</v>
      </c>
      <c r="K4546" s="293" t="s">
        <v>4737</v>
      </c>
      <c r="L4546" s="293" t="s">
        <v>4840</v>
      </c>
      <c r="M4546" s="293" t="s">
        <v>5344</v>
      </c>
      <c r="N4546" s="293"/>
      <c r="O4546" s="293" t="s">
        <v>18828</v>
      </c>
      <c r="P4546" s="293" t="s">
        <v>14136</v>
      </c>
      <c r="Q4546" s="293" t="s">
        <v>8502</v>
      </c>
    </row>
    <row r="4547" spans="1:17" x14ac:dyDescent="0.25">
      <c r="A4547" s="293" t="s">
        <v>17847</v>
      </c>
      <c r="B4547" s="293" t="s">
        <v>14387</v>
      </c>
      <c r="C4547" s="293" t="s">
        <v>17848</v>
      </c>
      <c r="D4547" s="293" t="s">
        <v>4750</v>
      </c>
      <c r="E4547" s="293" t="s">
        <v>14158</v>
      </c>
      <c r="F4547" s="293"/>
      <c r="G4547" s="291">
        <v>60</v>
      </c>
      <c r="H4547" s="292">
        <v>0</v>
      </c>
      <c r="I4547" s="293" t="s">
        <v>9482</v>
      </c>
      <c r="J4547" s="293" t="s">
        <v>9483</v>
      </c>
      <c r="K4547" s="293" t="s">
        <v>4737</v>
      </c>
      <c r="L4547" s="293" t="s">
        <v>4840</v>
      </c>
      <c r="M4547" s="293" t="s">
        <v>15509</v>
      </c>
      <c r="N4547" s="293"/>
      <c r="O4547" s="293" t="s">
        <v>18828</v>
      </c>
      <c r="P4547" s="293" t="s">
        <v>14136</v>
      </c>
      <c r="Q4547" s="293" t="s">
        <v>8502</v>
      </c>
    </row>
    <row r="4548" spans="1:17" x14ac:dyDescent="0.25">
      <c r="A4548" s="293" t="s">
        <v>17849</v>
      </c>
      <c r="B4548" s="293" t="s">
        <v>14376</v>
      </c>
      <c r="C4548" s="293" t="s">
        <v>17850</v>
      </c>
      <c r="D4548" s="293" t="s">
        <v>4750</v>
      </c>
      <c r="E4548" s="293" t="s">
        <v>14158</v>
      </c>
      <c r="F4548" s="293"/>
      <c r="G4548" s="291">
        <v>60</v>
      </c>
      <c r="H4548" s="292">
        <v>0</v>
      </c>
      <c r="I4548" s="293" t="s">
        <v>4838</v>
      </c>
      <c r="J4548" s="293" t="s">
        <v>4839</v>
      </c>
      <c r="K4548" s="293" t="s">
        <v>4737</v>
      </c>
      <c r="L4548" s="293" t="s">
        <v>4840</v>
      </c>
      <c r="M4548" s="293" t="s">
        <v>5230</v>
      </c>
      <c r="N4548" s="293"/>
      <c r="O4548" s="293" t="s">
        <v>18828</v>
      </c>
      <c r="P4548" s="293" t="s">
        <v>14136</v>
      </c>
      <c r="Q4548" s="293" t="s">
        <v>8502</v>
      </c>
    </row>
    <row r="4549" spans="1:17" x14ac:dyDescent="0.25">
      <c r="A4549" s="293" t="s">
        <v>17851</v>
      </c>
      <c r="B4549" s="293" t="s">
        <v>14376</v>
      </c>
      <c r="C4549" s="293" t="s">
        <v>17852</v>
      </c>
      <c r="D4549" s="293" t="s">
        <v>4750</v>
      </c>
      <c r="E4549" s="293" t="s">
        <v>15150</v>
      </c>
      <c r="F4549" s="293"/>
      <c r="G4549" s="291">
        <v>60</v>
      </c>
      <c r="H4549" s="292">
        <v>0</v>
      </c>
      <c r="I4549" s="293" t="s">
        <v>4838</v>
      </c>
      <c r="J4549" s="293" t="s">
        <v>4839</v>
      </c>
      <c r="K4549" s="293" t="s">
        <v>4737</v>
      </c>
      <c r="L4549" s="293" t="s">
        <v>4840</v>
      </c>
      <c r="M4549" s="293" t="s">
        <v>10975</v>
      </c>
      <c r="N4549" s="293"/>
      <c r="O4549" s="293" t="s">
        <v>18828</v>
      </c>
      <c r="P4549" s="293" t="s">
        <v>14136</v>
      </c>
      <c r="Q4549" s="293" t="s">
        <v>8502</v>
      </c>
    </row>
    <row r="4550" spans="1:17" x14ac:dyDescent="0.25">
      <c r="A4550" s="293" t="s">
        <v>17853</v>
      </c>
      <c r="B4550" s="293" t="s">
        <v>14396</v>
      </c>
      <c r="C4550" s="293" t="s">
        <v>17854</v>
      </c>
      <c r="D4550" s="293"/>
      <c r="E4550" s="293" t="s">
        <v>14138</v>
      </c>
      <c r="F4550" s="293" t="s">
        <v>4750</v>
      </c>
      <c r="G4550" s="291">
        <v>60</v>
      </c>
      <c r="H4550" s="292">
        <v>0</v>
      </c>
      <c r="I4550" s="293" t="s">
        <v>4816</v>
      </c>
      <c r="J4550" s="293" t="s">
        <v>4817</v>
      </c>
      <c r="K4550" s="293" t="s">
        <v>4737</v>
      </c>
      <c r="L4550" s="293" t="s">
        <v>4738</v>
      </c>
      <c r="M4550" s="293" t="s">
        <v>4739</v>
      </c>
      <c r="N4550" s="293"/>
      <c r="O4550" s="293" t="s">
        <v>18828</v>
      </c>
      <c r="P4550" s="293" t="s">
        <v>14136</v>
      </c>
      <c r="Q4550" s="293" t="s">
        <v>4741</v>
      </c>
    </row>
    <row r="4551" spans="1:17" x14ac:dyDescent="0.25">
      <c r="A4551" s="293" t="s">
        <v>17855</v>
      </c>
      <c r="B4551" s="293" t="s">
        <v>14396</v>
      </c>
      <c r="C4551" s="293" t="s">
        <v>17856</v>
      </c>
      <c r="D4551" s="293"/>
      <c r="E4551" s="293" t="s">
        <v>14138</v>
      </c>
      <c r="F4551" s="293" t="s">
        <v>4750</v>
      </c>
      <c r="G4551" s="291">
        <v>60</v>
      </c>
      <c r="H4551" s="292">
        <v>0</v>
      </c>
      <c r="I4551" s="293" t="s">
        <v>4816</v>
      </c>
      <c r="J4551" s="293" t="s">
        <v>4817</v>
      </c>
      <c r="K4551" s="293" t="s">
        <v>4737</v>
      </c>
      <c r="L4551" s="293" t="s">
        <v>4738</v>
      </c>
      <c r="M4551" s="293" t="s">
        <v>4739</v>
      </c>
      <c r="N4551" s="293"/>
      <c r="O4551" s="293" t="s">
        <v>18828</v>
      </c>
      <c r="P4551" s="293" t="s">
        <v>14136</v>
      </c>
      <c r="Q4551" s="293" t="s">
        <v>4741</v>
      </c>
    </row>
    <row r="4552" spans="1:17" x14ac:dyDescent="0.25">
      <c r="A4552" s="293" t="s">
        <v>17857</v>
      </c>
      <c r="B4552" s="293" t="s">
        <v>14376</v>
      </c>
      <c r="C4552" s="293" t="s">
        <v>17858</v>
      </c>
      <c r="D4552" s="293" t="s">
        <v>4750</v>
      </c>
      <c r="E4552" s="293" t="s">
        <v>14158</v>
      </c>
      <c r="F4552" s="293"/>
      <c r="G4552" s="291">
        <v>60</v>
      </c>
      <c r="H4552" s="292">
        <v>0</v>
      </c>
      <c r="I4552" s="293" t="s">
        <v>9482</v>
      </c>
      <c r="J4552" s="293" t="s">
        <v>9483</v>
      </c>
      <c r="K4552" s="293" t="s">
        <v>4737</v>
      </c>
      <c r="L4552" s="293" t="s">
        <v>4840</v>
      </c>
      <c r="M4552" s="293" t="s">
        <v>6026</v>
      </c>
      <c r="N4552" s="293"/>
      <c r="O4552" s="293" t="s">
        <v>18828</v>
      </c>
      <c r="P4552" s="293" t="s">
        <v>14136</v>
      </c>
      <c r="Q4552" s="293" t="s">
        <v>8502</v>
      </c>
    </row>
    <row r="4553" spans="1:17" x14ac:dyDescent="0.25">
      <c r="A4553" s="293" t="s">
        <v>17859</v>
      </c>
      <c r="B4553" s="293" t="s">
        <v>14376</v>
      </c>
      <c r="C4553" s="293" t="s">
        <v>17860</v>
      </c>
      <c r="D4553" s="293" t="s">
        <v>4750</v>
      </c>
      <c r="E4553" s="293" t="s">
        <v>15150</v>
      </c>
      <c r="F4553" s="293"/>
      <c r="G4553" s="291">
        <v>60</v>
      </c>
      <c r="H4553" s="292">
        <v>0</v>
      </c>
      <c r="I4553" s="293" t="s">
        <v>4838</v>
      </c>
      <c r="J4553" s="293" t="s">
        <v>4839</v>
      </c>
      <c r="K4553" s="293" t="s">
        <v>4737</v>
      </c>
      <c r="L4553" s="293" t="s">
        <v>4840</v>
      </c>
      <c r="M4553" s="293" t="s">
        <v>10975</v>
      </c>
      <c r="N4553" s="293"/>
      <c r="O4553" s="293" t="s">
        <v>18828</v>
      </c>
      <c r="P4553" s="293" t="s">
        <v>14136</v>
      </c>
      <c r="Q4553" s="293" t="s">
        <v>8502</v>
      </c>
    </row>
    <row r="4554" spans="1:17" x14ac:dyDescent="0.25">
      <c r="A4554" s="293" t="s">
        <v>17861</v>
      </c>
      <c r="B4554" s="293" t="s">
        <v>14376</v>
      </c>
      <c r="C4554" s="293" t="s">
        <v>17862</v>
      </c>
      <c r="D4554" s="293" t="s">
        <v>4750</v>
      </c>
      <c r="E4554" s="293" t="s">
        <v>14158</v>
      </c>
      <c r="F4554" s="293"/>
      <c r="G4554" s="291">
        <v>60</v>
      </c>
      <c r="H4554" s="292">
        <v>0</v>
      </c>
      <c r="I4554" s="293" t="s">
        <v>9482</v>
      </c>
      <c r="J4554" s="293" t="s">
        <v>9483</v>
      </c>
      <c r="K4554" s="293" t="s">
        <v>4737</v>
      </c>
      <c r="L4554" s="293" t="s">
        <v>4840</v>
      </c>
      <c r="M4554" s="293" t="s">
        <v>15517</v>
      </c>
      <c r="N4554" s="293"/>
      <c r="O4554" s="293" t="s">
        <v>18828</v>
      </c>
      <c r="P4554" s="293" t="s">
        <v>14136</v>
      </c>
      <c r="Q4554" s="293" t="s">
        <v>8502</v>
      </c>
    </row>
    <row r="4555" spans="1:17" x14ac:dyDescent="0.25">
      <c r="A4555" s="293" t="s">
        <v>17863</v>
      </c>
      <c r="B4555" s="293" t="s">
        <v>14376</v>
      </c>
      <c r="C4555" s="293" t="s">
        <v>17864</v>
      </c>
      <c r="D4555" s="293" t="s">
        <v>4750</v>
      </c>
      <c r="E4555" s="293" t="s">
        <v>14158</v>
      </c>
      <c r="F4555" s="293"/>
      <c r="G4555" s="291">
        <v>60</v>
      </c>
      <c r="H4555" s="292">
        <v>0</v>
      </c>
      <c r="I4555" s="293" t="s">
        <v>9482</v>
      </c>
      <c r="J4555" s="293" t="s">
        <v>9483</v>
      </c>
      <c r="K4555" s="293" t="s">
        <v>4737</v>
      </c>
      <c r="L4555" s="293" t="s">
        <v>4840</v>
      </c>
      <c r="M4555" s="293" t="s">
        <v>5344</v>
      </c>
      <c r="N4555" s="293"/>
      <c r="O4555" s="293" t="s">
        <v>18828</v>
      </c>
      <c r="P4555" s="293" t="s">
        <v>14136</v>
      </c>
      <c r="Q4555" s="293" t="s">
        <v>8502</v>
      </c>
    </row>
    <row r="4556" spans="1:17" x14ac:dyDescent="0.25">
      <c r="A4556" s="293" t="s">
        <v>17865</v>
      </c>
      <c r="B4556" s="293" t="s">
        <v>14376</v>
      </c>
      <c r="C4556" s="293" t="s">
        <v>17866</v>
      </c>
      <c r="D4556" s="293" t="s">
        <v>4750</v>
      </c>
      <c r="E4556" s="293" t="s">
        <v>15150</v>
      </c>
      <c r="F4556" s="293"/>
      <c r="G4556" s="291">
        <v>60</v>
      </c>
      <c r="H4556" s="292">
        <v>0</v>
      </c>
      <c r="I4556" s="293" t="s">
        <v>4838</v>
      </c>
      <c r="J4556" s="293" t="s">
        <v>4839</v>
      </c>
      <c r="K4556" s="293" t="s">
        <v>4737</v>
      </c>
      <c r="L4556" s="293" t="s">
        <v>4840</v>
      </c>
      <c r="M4556" s="293" t="s">
        <v>10975</v>
      </c>
      <c r="N4556" s="293"/>
      <c r="O4556" s="293" t="s">
        <v>18828</v>
      </c>
      <c r="P4556" s="293" t="s">
        <v>14136</v>
      </c>
      <c r="Q4556" s="293" t="s">
        <v>8502</v>
      </c>
    </row>
    <row r="4557" spans="1:17" x14ac:dyDescent="0.25">
      <c r="A4557" s="293" t="s">
        <v>17867</v>
      </c>
      <c r="B4557" s="293" t="s">
        <v>14376</v>
      </c>
      <c r="C4557" s="293" t="s">
        <v>17868</v>
      </c>
      <c r="D4557" s="293" t="s">
        <v>4750</v>
      </c>
      <c r="E4557" s="293" t="s">
        <v>14158</v>
      </c>
      <c r="F4557" s="293"/>
      <c r="G4557" s="291">
        <v>60</v>
      </c>
      <c r="H4557" s="292">
        <v>0</v>
      </c>
      <c r="I4557" s="293" t="s">
        <v>4850</v>
      </c>
      <c r="J4557" s="293" t="s">
        <v>4851</v>
      </c>
      <c r="K4557" s="293" t="s">
        <v>4737</v>
      </c>
      <c r="L4557" s="293" t="s">
        <v>4840</v>
      </c>
      <c r="M4557" s="293" t="s">
        <v>5210</v>
      </c>
      <c r="N4557" s="293"/>
      <c r="O4557" s="293" t="s">
        <v>18828</v>
      </c>
      <c r="P4557" s="293" t="s">
        <v>14136</v>
      </c>
      <c r="Q4557" s="293" t="s">
        <v>8502</v>
      </c>
    </row>
    <row r="4558" spans="1:17" x14ac:dyDescent="0.25">
      <c r="A4558" s="293" t="s">
        <v>17869</v>
      </c>
      <c r="B4558" s="293" t="s">
        <v>14370</v>
      </c>
      <c r="C4558" s="293" t="s">
        <v>17870</v>
      </c>
      <c r="D4558" s="293"/>
      <c r="E4558" s="293" t="s">
        <v>14138</v>
      </c>
      <c r="F4558" s="293" t="s">
        <v>4750</v>
      </c>
      <c r="G4558" s="291">
        <v>60</v>
      </c>
      <c r="H4558" s="292">
        <v>0</v>
      </c>
      <c r="I4558" s="293" t="s">
        <v>4746</v>
      </c>
      <c r="J4558" s="293" t="s">
        <v>4747</v>
      </c>
      <c r="K4558" s="293" t="s">
        <v>4737</v>
      </c>
      <c r="L4558" s="293" t="s">
        <v>4738</v>
      </c>
      <c r="M4558" s="293" t="s">
        <v>4793</v>
      </c>
      <c r="N4558" s="293"/>
      <c r="O4558" s="293" t="s">
        <v>18828</v>
      </c>
      <c r="P4558" s="293" t="s">
        <v>14136</v>
      </c>
      <c r="Q4558" s="293" t="s">
        <v>4741</v>
      </c>
    </row>
    <row r="4559" spans="1:17" x14ac:dyDescent="0.25">
      <c r="A4559" s="293" t="s">
        <v>17871</v>
      </c>
      <c r="B4559" s="293" t="s">
        <v>14370</v>
      </c>
      <c r="C4559" s="293" t="s">
        <v>17872</v>
      </c>
      <c r="D4559" s="293"/>
      <c r="E4559" s="293" t="s">
        <v>14138</v>
      </c>
      <c r="F4559" s="293" t="s">
        <v>4750</v>
      </c>
      <c r="G4559" s="291">
        <v>60</v>
      </c>
      <c r="H4559" s="292">
        <v>0</v>
      </c>
      <c r="I4559" s="293" t="s">
        <v>4755</v>
      </c>
      <c r="J4559" s="293" t="s">
        <v>4756</v>
      </c>
      <c r="K4559" s="293" t="s">
        <v>4737</v>
      </c>
      <c r="L4559" s="293" t="s">
        <v>4738</v>
      </c>
      <c r="M4559" s="293" t="s">
        <v>4865</v>
      </c>
      <c r="N4559" s="293"/>
      <c r="O4559" s="293" t="s">
        <v>18828</v>
      </c>
      <c r="P4559" s="293" t="s">
        <v>14136</v>
      </c>
      <c r="Q4559" s="293" t="s">
        <v>4741</v>
      </c>
    </row>
    <row r="4560" spans="1:17" x14ac:dyDescent="0.25">
      <c r="A4560" s="293" t="s">
        <v>17873</v>
      </c>
      <c r="B4560" s="293" t="s">
        <v>14370</v>
      </c>
      <c r="C4560" s="293" t="s">
        <v>17874</v>
      </c>
      <c r="D4560" s="293"/>
      <c r="E4560" s="293" t="s">
        <v>14138</v>
      </c>
      <c r="F4560" s="293" t="s">
        <v>4750</v>
      </c>
      <c r="G4560" s="291">
        <v>60</v>
      </c>
      <c r="H4560" s="292">
        <v>0</v>
      </c>
      <c r="I4560" s="293" t="s">
        <v>4755</v>
      </c>
      <c r="J4560" s="293" t="s">
        <v>4756</v>
      </c>
      <c r="K4560" s="293" t="s">
        <v>4737</v>
      </c>
      <c r="L4560" s="293" t="s">
        <v>4738</v>
      </c>
      <c r="M4560" s="293" t="s">
        <v>4785</v>
      </c>
      <c r="N4560" s="293"/>
      <c r="O4560" s="293" t="s">
        <v>18828</v>
      </c>
      <c r="P4560" s="293" t="s">
        <v>14136</v>
      </c>
      <c r="Q4560" s="293" t="s">
        <v>4741</v>
      </c>
    </row>
    <row r="4561" spans="1:17" x14ac:dyDescent="0.25">
      <c r="A4561" s="293" t="s">
        <v>17875</v>
      </c>
      <c r="B4561" s="293" t="s">
        <v>14370</v>
      </c>
      <c r="C4561" s="293" t="s">
        <v>17876</v>
      </c>
      <c r="D4561" s="293"/>
      <c r="E4561" s="293" t="s">
        <v>14138</v>
      </c>
      <c r="F4561" s="293" t="s">
        <v>4750</v>
      </c>
      <c r="G4561" s="291">
        <v>60</v>
      </c>
      <c r="H4561" s="292">
        <v>0</v>
      </c>
      <c r="I4561" s="293" t="s">
        <v>4816</v>
      </c>
      <c r="J4561" s="293" t="s">
        <v>4817</v>
      </c>
      <c r="K4561" s="293" t="s">
        <v>4737</v>
      </c>
      <c r="L4561" s="293" t="s">
        <v>4738</v>
      </c>
      <c r="M4561" s="293" t="s">
        <v>4818</v>
      </c>
      <c r="N4561" s="293"/>
      <c r="O4561" s="293" t="s">
        <v>18828</v>
      </c>
      <c r="P4561" s="293" t="s">
        <v>14136</v>
      </c>
      <c r="Q4561" s="293" t="s">
        <v>4741</v>
      </c>
    </row>
    <row r="4562" spans="1:17" x14ac:dyDescent="0.25">
      <c r="A4562" s="293" t="s">
        <v>17877</v>
      </c>
      <c r="B4562" s="293" t="s">
        <v>14376</v>
      </c>
      <c r="C4562" s="293" t="s">
        <v>17878</v>
      </c>
      <c r="D4562" s="293" t="s">
        <v>4750</v>
      </c>
      <c r="E4562" s="293" t="s">
        <v>15150</v>
      </c>
      <c r="F4562" s="293"/>
      <c r="G4562" s="291">
        <v>60</v>
      </c>
      <c r="H4562" s="292">
        <v>0</v>
      </c>
      <c r="I4562" s="293" t="s">
        <v>4838</v>
      </c>
      <c r="J4562" s="293" t="s">
        <v>4839</v>
      </c>
      <c r="K4562" s="293" t="s">
        <v>4737</v>
      </c>
      <c r="L4562" s="293" t="s">
        <v>4840</v>
      </c>
      <c r="M4562" s="293" t="s">
        <v>10975</v>
      </c>
      <c r="N4562" s="293"/>
      <c r="O4562" s="293" t="s">
        <v>18828</v>
      </c>
      <c r="P4562" s="293" t="s">
        <v>14136</v>
      </c>
      <c r="Q4562" s="293" t="s">
        <v>8502</v>
      </c>
    </row>
    <row r="4563" spans="1:17" x14ac:dyDescent="0.25">
      <c r="A4563" s="293" t="s">
        <v>17879</v>
      </c>
      <c r="B4563" s="293" t="s">
        <v>14376</v>
      </c>
      <c r="C4563" s="293" t="s">
        <v>17880</v>
      </c>
      <c r="D4563" s="293" t="s">
        <v>4750</v>
      </c>
      <c r="E4563" s="293" t="s">
        <v>14158</v>
      </c>
      <c r="F4563" s="293"/>
      <c r="G4563" s="291">
        <v>60</v>
      </c>
      <c r="H4563" s="292">
        <v>0</v>
      </c>
      <c r="I4563" s="293" t="s">
        <v>4850</v>
      </c>
      <c r="J4563" s="293" t="s">
        <v>4851</v>
      </c>
      <c r="K4563" s="293" t="s">
        <v>4737</v>
      </c>
      <c r="L4563" s="293" t="s">
        <v>4840</v>
      </c>
      <c r="M4563" s="293" t="s">
        <v>5202</v>
      </c>
      <c r="N4563" s="293"/>
      <c r="O4563" s="293" t="s">
        <v>18828</v>
      </c>
      <c r="P4563" s="293" t="s">
        <v>14136</v>
      </c>
      <c r="Q4563" s="293" t="s">
        <v>8502</v>
      </c>
    </row>
    <row r="4564" spans="1:17" x14ac:dyDescent="0.25">
      <c r="A4564" s="293" t="s">
        <v>17881</v>
      </c>
      <c r="B4564" s="293" t="s">
        <v>14376</v>
      </c>
      <c r="C4564" s="293" t="s">
        <v>17882</v>
      </c>
      <c r="D4564" s="293" t="s">
        <v>4750</v>
      </c>
      <c r="E4564" s="293" t="s">
        <v>15150</v>
      </c>
      <c r="F4564" s="293"/>
      <c r="G4564" s="291">
        <v>60</v>
      </c>
      <c r="H4564" s="292">
        <v>0</v>
      </c>
      <c r="I4564" s="293" t="s">
        <v>4838</v>
      </c>
      <c r="J4564" s="293" t="s">
        <v>4839</v>
      </c>
      <c r="K4564" s="293" t="s">
        <v>4737</v>
      </c>
      <c r="L4564" s="293" t="s">
        <v>4840</v>
      </c>
      <c r="M4564" s="293" t="s">
        <v>10975</v>
      </c>
      <c r="N4564" s="293"/>
      <c r="O4564" s="293" t="s">
        <v>18828</v>
      </c>
      <c r="P4564" s="293" t="s">
        <v>14136</v>
      </c>
      <c r="Q4564" s="293" t="s">
        <v>8502</v>
      </c>
    </row>
    <row r="4565" spans="1:17" x14ac:dyDescent="0.25">
      <c r="A4565" s="293" t="s">
        <v>17883</v>
      </c>
      <c r="B4565" s="293" t="s">
        <v>14376</v>
      </c>
      <c r="C4565" s="293" t="s">
        <v>17884</v>
      </c>
      <c r="D4565" s="293" t="s">
        <v>4750</v>
      </c>
      <c r="E4565" s="293" t="s">
        <v>14158</v>
      </c>
      <c r="F4565" s="293"/>
      <c r="G4565" s="291">
        <v>60</v>
      </c>
      <c r="H4565" s="292">
        <v>0</v>
      </c>
      <c r="I4565" s="293" t="s">
        <v>4850</v>
      </c>
      <c r="J4565" s="293" t="s">
        <v>4851</v>
      </c>
      <c r="K4565" s="293" t="s">
        <v>4737</v>
      </c>
      <c r="L4565" s="293" t="s">
        <v>4840</v>
      </c>
      <c r="M4565" s="293" t="s">
        <v>5210</v>
      </c>
      <c r="N4565" s="293"/>
      <c r="O4565" s="293" t="s">
        <v>18828</v>
      </c>
      <c r="P4565" s="293" t="s">
        <v>14136</v>
      </c>
      <c r="Q4565" s="293" t="s">
        <v>8502</v>
      </c>
    </row>
    <row r="4566" spans="1:17" x14ac:dyDescent="0.25">
      <c r="A4566" s="293" t="s">
        <v>17885</v>
      </c>
      <c r="B4566" s="293" t="s">
        <v>14370</v>
      </c>
      <c r="C4566" s="293" t="s">
        <v>17886</v>
      </c>
      <c r="D4566" s="293"/>
      <c r="E4566" s="293" t="s">
        <v>14138</v>
      </c>
      <c r="F4566" s="293" t="s">
        <v>4750</v>
      </c>
      <c r="G4566" s="291">
        <v>60</v>
      </c>
      <c r="H4566" s="292">
        <v>0</v>
      </c>
      <c r="I4566" s="293" t="s">
        <v>4816</v>
      </c>
      <c r="J4566" s="293" t="s">
        <v>4817</v>
      </c>
      <c r="K4566" s="293" t="s">
        <v>4737</v>
      </c>
      <c r="L4566" s="293" t="s">
        <v>4738</v>
      </c>
      <c r="M4566" s="293" t="s">
        <v>4818</v>
      </c>
      <c r="N4566" s="293"/>
      <c r="O4566" s="293" t="s">
        <v>18828</v>
      </c>
      <c r="P4566" s="293" t="s">
        <v>14136</v>
      </c>
      <c r="Q4566" s="293" t="s">
        <v>4741</v>
      </c>
    </row>
    <row r="4567" spans="1:17" x14ac:dyDescent="0.25">
      <c r="A4567" s="293" t="s">
        <v>17887</v>
      </c>
      <c r="B4567" s="293" t="s">
        <v>14370</v>
      </c>
      <c r="C4567" s="293" t="s">
        <v>17888</v>
      </c>
      <c r="D4567" s="293"/>
      <c r="E4567" s="293" t="s">
        <v>14138</v>
      </c>
      <c r="F4567" s="293" t="s">
        <v>4750</v>
      </c>
      <c r="G4567" s="291">
        <v>60</v>
      </c>
      <c r="H4567" s="292">
        <v>0</v>
      </c>
      <c r="I4567" s="293" t="s">
        <v>4939</v>
      </c>
      <c r="J4567" s="293" t="s">
        <v>4940</v>
      </c>
      <c r="K4567" s="293" t="s">
        <v>4737</v>
      </c>
      <c r="L4567" s="293" t="s">
        <v>4738</v>
      </c>
      <c r="M4567" s="293" t="s">
        <v>5095</v>
      </c>
      <c r="N4567" s="293"/>
      <c r="O4567" s="293" t="s">
        <v>18828</v>
      </c>
      <c r="P4567" s="293" t="s">
        <v>14136</v>
      </c>
      <c r="Q4567" s="293" t="s">
        <v>4741</v>
      </c>
    </row>
    <row r="4568" spans="1:17" x14ac:dyDescent="0.25">
      <c r="A4568" s="293" t="s">
        <v>17889</v>
      </c>
      <c r="B4568" s="293" t="s">
        <v>14370</v>
      </c>
      <c r="C4568" s="293" t="s">
        <v>17890</v>
      </c>
      <c r="D4568" s="293"/>
      <c r="E4568" s="293" t="s">
        <v>14138</v>
      </c>
      <c r="F4568" s="293" t="s">
        <v>4750</v>
      </c>
      <c r="G4568" s="291">
        <v>60</v>
      </c>
      <c r="H4568" s="292">
        <v>0</v>
      </c>
      <c r="I4568" s="293" t="s">
        <v>4788</v>
      </c>
      <c r="J4568" s="293" t="s">
        <v>4789</v>
      </c>
      <c r="K4568" s="293" t="s">
        <v>4737</v>
      </c>
      <c r="L4568" s="293" t="s">
        <v>4738</v>
      </c>
      <c r="M4568" s="293" t="s">
        <v>4824</v>
      </c>
      <c r="N4568" s="293"/>
      <c r="O4568" s="293" t="s">
        <v>18828</v>
      </c>
      <c r="P4568" s="293" t="s">
        <v>14136</v>
      </c>
      <c r="Q4568" s="293" t="s">
        <v>4741</v>
      </c>
    </row>
    <row r="4569" spans="1:17" x14ac:dyDescent="0.25">
      <c r="A4569" s="293" t="s">
        <v>17891</v>
      </c>
      <c r="B4569" s="293" t="s">
        <v>14376</v>
      </c>
      <c r="C4569" s="293" t="s">
        <v>17892</v>
      </c>
      <c r="D4569" s="293" t="s">
        <v>4750</v>
      </c>
      <c r="E4569" s="293" t="s">
        <v>14158</v>
      </c>
      <c r="F4569" s="293"/>
      <c r="G4569" s="291">
        <v>60</v>
      </c>
      <c r="H4569" s="292">
        <v>0</v>
      </c>
      <c r="I4569" s="293" t="s">
        <v>4838</v>
      </c>
      <c r="J4569" s="293" t="s">
        <v>4839</v>
      </c>
      <c r="K4569" s="293" t="s">
        <v>4737</v>
      </c>
      <c r="L4569" s="293" t="s">
        <v>4840</v>
      </c>
      <c r="M4569" s="293" t="s">
        <v>5230</v>
      </c>
      <c r="N4569" s="293"/>
      <c r="O4569" s="293" t="s">
        <v>18828</v>
      </c>
      <c r="P4569" s="293" t="s">
        <v>14136</v>
      </c>
      <c r="Q4569" s="293" t="s">
        <v>8502</v>
      </c>
    </row>
    <row r="4570" spans="1:17" x14ac:dyDescent="0.25">
      <c r="A4570" s="293" t="s">
        <v>17893</v>
      </c>
      <c r="B4570" s="293" t="s">
        <v>14376</v>
      </c>
      <c r="C4570" s="293" t="s">
        <v>17894</v>
      </c>
      <c r="D4570" s="293" t="s">
        <v>4750</v>
      </c>
      <c r="E4570" s="293" t="s">
        <v>14158</v>
      </c>
      <c r="F4570" s="293"/>
      <c r="G4570" s="291">
        <v>60</v>
      </c>
      <c r="H4570" s="292">
        <v>0</v>
      </c>
      <c r="I4570" s="293" t="s">
        <v>4838</v>
      </c>
      <c r="J4570" s="293" t="s">
        <v>4839</v>
      </c>
      <c r="K4570" s="293" t="s">
        <v>4737</v>
      </c>
      <c r="L4570" s="293" t="s">
        <v>4840</v>
      </c>
      <c r="M4570" s="293" t="s">
        <v>5161</v>
      </c>
      <c r="N4570" s="293"/>
      <c r="O4570" s="293" t="s">
        <v>18828</v>
      </c>
      <c r="P4570" s="293" t="s">
        <v>14136</v>
      </c>
      <c r="Q4570" s="293" t="s">
        <v>8502</v>
      </c>
    </row>
    <row r="4571" spans="1:17" x14ac:dyDescent="0.25">
      <c r="A4571" s="293" t="s">
        <v>17895</v>
      </c>
      <c r="B4571" s="293" t="s">
        <v>14376</v>
      </c>
      <c r="C4571" s="293" t="s">
        <v>17896</v>
      </c>
      <c r="D4571" s="293" t="s">
        <v>4750</v>
      </c>
      <c r="E4571" s="293" t="s">
        <v>14158</v>
      </c>
      <c r="F4571" s="293"/>
      <c r="G4571" s="291">
        <v>60</v>
      </c>
      <c r="H4571" s="292">
        <v>0</v>
      </c>
      <c r="I4571" s="293" t="s">
        <v>4850</v>
      </c>
      <c r="J4571" s="293" t="s">
        <v>4851</v>
      </c>
      <c r="K4571" s="293" t="s">
        <v>4737</v>
      </c>
      <c r="L4571" s="293" t="s">
        <v>4840</v>
      </c>
      <c r="M4571" s="293" t="s">
        <v>5202</v>
      </c>
      <c r="N4571" s="293"/>
      <c r="O4571" s="293" t="s">
        <v>18828</v>
      </c>
      <c r="P4571" s="293" t="s">
        <v>14136</v>
      </c>
      <c r="Q4571" s="293" t="s">
        <v>8502</v>
      </c>
    </row>
    <row r="4572" spans="1:17" x14ac:dyDescent="0.25">
      <c r="A4572" s="293" t="s">
        <v>17897</v>
      </c>
      <c r="B4572" s="293" t="s">
        <v>14376</v>
      </c>
      <c r="C4572" s="293" t="s">
        <v>17898</v>
      </c>
      <c r="D4572" s="293" t="s">
        <v>4750</v>
      </c>
      <c r="E4572" s="293" t="s">
        <v>14158</v>
      </c>
      <c r="F4572" s="293"/>
      <c r="G4572" s="291">
        <v>60</v>
      </c>
      <c r="H4572" s="292">
        <v>0</v>
      </c>
      <c r="I4572" s="293" t="s">
        <v>4838</v>
      </c>
      <c r="J4572" s="293" t="s">
        <v>4839</v>
      </c>
      <c r="K4572" s="293" t="s">
        <v>4737</v>
      </c>
      <c r="L4572" s="293" t="s">
        <v>4840</v>
      </c>
      <c r="M4572" s="293" t="s">
        <v>5291</v>
      </c>
      <c r="N4572" s="293"/>
      <c r="O4572" s="293" t="s">
        <v>18828</v>
      </c>
      <c r="P4572" s="293" t="s">
        <v>14136</v>
      </c>
      <c r="Q4572" s="293" t="s">
        <v>8502</v>
      </c>
    </row>
    <row r="4573" spans="1:17" x14ac:dyDescent="0.25">
      <c r="A4573" s="293" t="s">
        <v>17899</v>
      </c>
      <c r="B4573" s="293" t="s">
        <v>14376</v>
      </c>
      <c r="C4573" s="293" t="s">
        <v>17900</v>
      </c>
      <c r="D4573" s="293" t="s">
        <v>4750</v>
      </c>
      <c r="E4573" s="293" t="s">
        <v>14158</v>
      </c>
      <c r="F4573" s="293"/>
      <c r="G4573" s="291">
        <v>60</v>
      </c>
      <c r="H4573" s="292">
        <v>0</v>
      </c>
      <c r="I4573" s="293" t="s">
        <v>9482</v>
      </c>
      <c r="J4573" s="293" t="s">
        <v>9483</v>
      </c>
      <c r="K4573" s="293" t="s">
        <v>4737</v>
      </c>
      <c r="L4573" s="293" t="s">
        <v>4840</v>
      </c>
      <c r="M4573" s="293" t="s">
        <v>15517</v>
      </c>
      <c r="N4573" s="293"/>
      <c r="O4573" s="293" t="s">
        <v>18828</v>
      </c>
      <c r="P4573" s="293" t="s">
        <v>14136</v>
      </c>
      <c r="Q4573" s="293" t="s">
        <v>8502</v>
      </c>
    </row>
    <row r="4574" spans="1:17" x14ac:dyDescent="0.25">
      <c r="A4574" s="293" t="s">
        <v>17901</v>
      </c>
      <c r="B4574" s="293" t="s">
        <v>14373</v>
      </c>
      <c r="C4574" s="293" t="s">
        <v>17902</v>
      </c>
      <c r="D4574" s="293" t="s">
        <v>4750</v>
      </c>
      <c r="E4574" s="293" t="s">
        <v>14158</v>
      </c>
      <c r="F4574" s="293"/>
      <c r="G4574" s="291">
        <v>60</v>
      </c>
      <c r="H4574" s="292">
        <v>0</v>
      </c>
      <c r="I4574" s="293" t="s">
        <v>9482</v>
      </c>
      <c r="J4574" s="293" t="s">
        <v>9483</v>
      </c>
      <c r="K4574" s="293" t="s">
        <v>4737</v>
      </c>
      <c r="L4574" s="293" t="s">
        <v>4840</v>
      </c>
      <c r="M4574" s="293" t="s">
        <v>9234</v>
      </c>
      <c r="N4574" s="293"/>
      <c r="O4574" s="293" t="s">
        <v>18828</v>
      </c>
      <c r="P4574" s="293" t="s">
        <v>14136</v>
      </c>
      <c r="Q4574" s="293" t="s">
        <v>8502</v>
      </c>
    </row>
    <row r="4575" spans="1:17" x14ac:dyDescent="0.25">
      <c r="A4575" s="293" t="s">
        <v>17903</v>
      </c>
      <c r="B4575" s="293" t="s">
        <v>14376</v>
      </c>
      <c r="C4575" s="293" t="s">
        <v>17904</v>
      </c>
      <c r="D4575" s="293" t="s">
        <v>4750</v>
      </c>
      <c r="E4575" s="293" t="s">
        <v>14158</v>
      </c>
      <c r="F4575" s="293"/>
      <c r="G4575" s="291">
        <v>60</v>
      </c>
      <c r="H4575" s="292">
        <v>0</v>
      </c>
      <c r="I4575" s="293" t="s">
        <v>9482</v>
      </c>
      <c r="J4575" s="293" t="s">
        <v>9483</v>
      </c>
      <c r="K4575" s="293" t="s">
        <v>4737</v>
      </c>
      <c r="L4575" s="293" t="s">
        <v>4840</v>
      </c>
      <c r="M4575" s="293" t="s">
        <v>5220</v>
      </c>
      <c r="N4575" s="293"/>
      <c r="O4575" s="293" t="s">
        <v>18828</v>
      </c>
      <c r="P4575" s="293" t="s">
        <v>14136</v>
      </c>
      <c r="Q4575" s="293" t="s">
        <v>8502</v>
      </c>
    </row>
    <row r="4576" spans="1:17" x14ac:dyDescent="0.25">
      <c r="A4576" s="293" t="s">
        <v>17905</v>
      </c>
      <c r="B4576" s="293" t="s">
        <v>14373</v>
      </c>
      <c r="C4576" s="293" t="s">
        <v>17906</v>
      </c>
      <c r="D4576" s="293" t="s">
        <v>4750</v>
      </c>
      <c r="E4576" s="293" t="s">
        <v>14158</v>
      </c>
      <c r="F4576" s="293"/>
      <c r="G4576" s="291">
        <v>60</v>
      </c>
      <c r="H4576" s="292">
        <v>0</v>
      </c>
      <c r="I4576" s="293" t="s">
        <v>4850</v>
      </c>
      <c r="J4576" s="293" t="s">
        <v>4851</v>
      </c>
      <c r="K4576" s="293" t="s">
        <v>4737</v>
      </c>
      <c r="L4576" s="293" t="s">
        <v>4840</v>
      </c>
      <c r="M4576" s="293" t="s">
        <v>14119</v>
      </c>
      <c r="N4576" s="293"/>
      <c r="O4576" s="293" t="s">
        <v>18828</v>
      </c>
      <c r="P4576" s="293" t="s">
        <v>14136</v>
      </c>
      <c r="Q4576" s="293" t="s">
        <v>8502</v>
      </c>
    </row>
    <row r="4577" spans="1:17" x14ac:dyDescent="0.25">
      <c r="A4577" s="293" t="s">
        <v>17907</v>
      </c>
      <c r="B4577" s="293" t="s">
        <v>14376</v>
      </c>
      <c r="C4577" s="293" t="s">
        <v>17908</v>
      </c>
      <c r="D4577" s="293" t="s">
        <v>4750</v>
      </c>
      <c r="E4577" s="293" t="s">
        <v>14158</v>
      </c>
      <c r="F4577" s="293"/>
      <c r="G4577" s="291">
        <v>60</v>
      </c>
      <c r="H4577" s="292">
        <v>0</v>
      </c>
      <c r="I4577" s="293" t="s">
        <v>4850</v>
      </c>
      <c r="J4577" s="293" t="s">
        <v>4851</v>
      </c>
      <c r="K4577" s="293" t="s">
        <v>4737</v>
      </c>
      <c r="L4577" s="293" t="s">
        <v>4840</v>
      </c>
      <c r="M4577" s="293" t="s">
        <v>4852</v>
      </c>
      <c r="N4577" s="293"/>
      <c r="O4577" s="293" t="s">
        <v>18828</v>
      </c>
      <c r="P4577" s="293" t="s">
        <v>14136</v>
      </c>
      <c r="Q4577" s="293" t="s">
        <v>8502</v>
      </c>
    </row>
    <row r="4578" spans="1:17" x14ac:dyDescent="0.25">
      <c r="A4578" s="293" t="s">
        <v>17909</v>
      </c>
      <c r="B4578" s="293" t="s">
        <v>14376</v>
      </c>
      <c r="C4578" s="293" t="s">
        <v>17910</v>
      </c>
      <c r="D4578" s="293" t="s">
        <v>4750</v>
      </c>
      <c r="E4578" s="293" t="s">
        <v>14158</v>
      </c>
      <c r="F4578" s="293"/>
      <c r="G4578" s="291">
        <v>60</v>
      </c>
      <c r="H4578" s="292">
        <v>0</v>
      </c>
      <c r="I4578" s="293" t="s">
        <v>4850</v>
      </c>
      <c r="J4578" s="293" t="s">
        <v>4851</v>
      </c>
      <c r="K4578" s="293" t="s">
        <v>4737</v>
      </c>
      <c r="L4578" s="293" t="s">
        <v>4840</v>
      </c>
      <c r="M4578" s="293" t="s">
        <v>4852</v>
      </c>
      <c r="N4578" s="293"/>
      <c r="O4578" s="293" t="s">
        <v>18828</v>
      </c>
      <c r="P4578" s="293" t="s">
        <v>14136</v>
      </c>
      <c r="Q4578" s="293" t="s">
        <v>8502</v>
      </c>
    </row>
    <row r="4579" spans="1:17" x14ac:dyDescent="0.25">
      <c r="A4579" s="293" t="s">
        <v>17911</v>
      </c>
      <c r="B4579" s="293" t="s">
        <v>14387</v>
      </c>
      <c r="C4579" s="293" t="s">
        <v>17912</v>
      </c>
      <c r="D4579" s="293" t="s">
        <v>4750</v>
      </c>
      <c r="E4579" s="293" t="s">
        <v>14158</v>
      </c>
      <c r="F4579" s="293"/>
      <c r="G4579" s="291">
        <v>60</v>
      </c>
      <c r="H4579" s="292">
        <v>0</v>
      </c>
      <c r="I4579" s="293" t="s">
        <v>9482</v>
      </c>
      <c r="J4579" s="293" t="s">
        <v>9483</v>
      </c>
      <c r="K4579" s="293" t="s">
        <v>4737</v>
      </c>
      <c r="L4579" s="293" t="s">
        <v>4840</v>
      </c>
      <c r="M4579" s="293" t="s">
        <v>15509</v>
      </c>
      <c r="N4579" s="293"/>
      <c r="O4579" s="293" t="s">
        <v>18828</v>
      </c>
      <c r="P4579" s="293" t="s">
        <v>14136</v>
      </c>
      <c r="Q4579" s="293" t="s">
        <v>8502</v>
      </c>
    </row>
    <row r="4580" spans="1:17" x14ac:dyDescent="0.25">
      <c r="A4580" s="293" t="s">
        <v>17913</v>
      </c>
      <c r="B4580" s="293" t="s">
        <v>14370</v>
      </c>
      <c r="C4580" s="293" t="s">
        <v>17914</v>
      </c>
      <c r="D4580" s="293"/>
      <c r="E4580" s="293" t="s">
        <v>14138</v>
      </c>
      <c r="F4580" s="293" t="s">
        <v>4750</v>
      </c>
      <c r="G4580" s="291">
        <v>60</v>
      </c>
      <c r="H4580" s="292">
        <v>0</v>
      </c>
      <c r="I4580" s="293" t="s">
        <v>4755</v>
      </c>
      <c r="J4580" s="293" t="s">
        <v>4756</v>
      </c>
      <c r="K4580" s="293" t="s">
        <v>4737</v>
      </c>
      <c r="L4580" s="293" t="s">
        <v>4738</v>
      </c>
      <c r="M4580" s="293" t="s">
        <v>4916</v>
      </c>
      <c r="N4580" s="293" t="s">
        <v>7236</v>
      </c>
      <c r="O4580" s="293" t="s">
        <v>18828</v>
      </c>
      <c r="P4580" s="293" t="s">
        <v>14136</v>
      </c>
      <c r="Q4580" s="293" t="s">
        <v>4741</v>
      </c>
    </row>
    <row r="4581" spans="1:17" x14ac:dyDescent="0.25">
      <c r="A4581" s="293" t="s">
        <v>17915</v>
      </c>
      <c r="B4581" s="293" t="s">
        <v>14376</v>
      </c>
      <c r="C4581" s="293" t="s">
        <v>17916</v>
      </c>
      <c r="D4581" s="293" t="s">
        <v>4750</v>
      </c>
      <c r="E4581" s="293" t="s">
        <v>14158</v>
      </c>
      <c r="F4581" s="293"/>
      <c r="G4581" s="291">
        <v>60</v>
      </c>
      <c r="H4581" s="292">
        <v>0</v>
      </c>
      <c r="I4581" s="293" t="s">
        <v>4838</v>
      </c>
      <c r="J4581" s="293" t="s">
        <v>4839</v>
      </c>
      <c r="K4581" s="293" t="s">
        <v>4737</v>
      </c>
      <c r="L4581" s="293" t="s">
        <v>4840</v>
      </c>
      <c r="M4581" s="293" t="s">
        <v>5291</v>
      </c>
      <c r="N4581" s="293"/>
      <c r="O4581" s="293" t="s">
        <v>18828</v>
      </c>
      <c r="P4581" s="293" t="s">
        <v>14136</v>
      </c>
      <c r="Q4581" s="293" t="s">
        <v>8502</v>
      </c>
    </row>
    <row r="4582" spans="1:17" x14ac:dyDescent="0.25">
      <c r="A4582" s="293" t="s">
        <v>17917</v>
      </c>
      <c r="B4582" s="293" t="s">
        <v>14376</v>
      </c>
      <c r="C4582" s="293" t="s">
        <v>17918</v>
      </c>
      <c r="D4582" s="293" t="s">
        <v>4750</v>
      </c>
      <c r="E4582" s="293" t="s">
        <v>14158</v>
      </c>
      <c r="F4582" s="293"/>
      <c r="G4582" s="291">
        <v>60</v>
      </c>
      <c r="H4582" s="292">
        <v>0</v>
      </c>
      <c r="I4582" s="293" t="s">
        <v>4838</v>
      </c>
      <c r="J4582" s="293" t="s">
        <v>4839</v>
      </c>
      <c r="K4582" s="293" t="s">
        <v>4737</v>
      </c>
      <c r="L4582" s="293" t="s">
        <v>4840</v>
      </c>
      <c r="M4582" s="293" t="s">
        <v>4909</v>
      </c>
      <c r="N4582" s="293"/>
      <c r="O4582" s="293" t="s">
        <v>18828</v>
      </c>
      <c r="P4582" s="293" t="s">
        <v>14136</v>
      </c>
      <c r="Q4582" s="293" t="s">
        <v>8502</v>
      </c>
    </row>
    <row r="4583" spans="1:17" x14ac:dyDescent="0.25">
      <c r="A4583" s="293" t="s">
        <v>17919</v>
      </c>
      <c r="B4583" s="293" t="s">
        <v>14370</v>
      </c>
      <c r="C4583" s="293" t="s">
        <v>17920</v>
      </c>
      <c r="D4583" s="293"/>
      <c r="E4583" s="293" t="s">
        <v>14138</v>
      </c>
      <c r="F4583" s="293" t="s">
        <v>4750</v>
      </c>
      <c r="G4583" s="291">
        <v>60</v>
      </c>
      <c r="H4583" s="292">
        <v>0</v>
      </c>
      <c r="I4583" s="293" t="s">
        <v>4788</v>
      </c>
      <c r="J4583" s="293" t="s">
        <v>4789</v>
      </c>
      <c r="K4583" s="293" t="s">
        <v>4737</v>
      </c>
      <c r="L4583" s="293" t="s">
        <v>4738</v>
      </c>
      <c r="M4583" s="293" t="s">
        <v>4824</v>
      </c>
      <c r="N4583" s="293"/>
      <c r="O4583" s="293" t="s">
        <v>18828</v>
      </c>
      <c r="P4583" s="293" t="s">
        <v>14136</v>
      </c>
      <c r="Q4583" s="293" t="s">
        <v>4741</v>
      </c>
    </row>
    <row r="4584" spans="1:17" x14ac:dyDescent="0.25">
      <c r="A4584" s="293" t="s">
        <v>17921</v>
      </c>
      <c r="B4584" s="293" t="s">
        <v>14376</v>
      </c>
      <c r="C4584" s="293" t="s">
        <v>17922</v>
      </c>
      <c r="D4584" s="293" t="s">
        <v>4750</v>
      </c>
      <c r="E4584" s="293" t="s">
        <v>14158</v>
      </c>
      <c r="F4584" s="293"/>
      <c r="G4584" s="291">
        <v>60</v>
      </c>
      <c r="H4584" s="292">
        <v>0</v>
      </c>
      <c r="I4584" s="293" t="s">
        <v>9482</v>
      </c>
      <c r="J4584" s="293" t="s">
        <v>9483</v>
      </c>
      <c r="K4584" s="293" t="s">
        <v>4737</v>
      </c>
      <c r="L4584" s="293" t="s">
        <v>4840</v>
      </c>
      <c r="M4584" s="293" t="s">
        <v>6026</v>
      </c>
      <c r="N4584" s="293"/>
      <c r="O4584" s="293" t="s">
        <v>18828</v>
      </c>
      <c r="P4584" s="293" t="s">
        <v>14136</v>
      </c>
      <c r="Q4584" s="293" t="s">
        <v>8502</v>
      </c>
    </row>
    <row r="4585" spans="1:17" x14ac:dyDescent="0.25">
      <c r="A4585" s="293" t="s">
        <v>17923</v>
      </c>
      <c r="B4585" s="293" t="s">
        <v>14376</v>
      </c>
      <c r="C4585" s="293" t="s">
        <v>17924</v>
      </c>
      <c r="D4585" s="293" t="s">
        <v>4750</v>
      </c>
      <c r="E4585" s="293" t="s">
        <v>14158</v>
      </c>
      <c r="F4585" s="293"/>
      <c r="G4585" s="291">
        <v>60</v>
      </c>
      <c r="H4585" s="292">
        <v>0</v>
      </c>
      <c r="I4585" s="293" t="s">
        <v>4850</v>
      </c>
      <c r="J4585" s="293" t="s">
        <v>4851</v>
      </c>
      <c r="K4585" s="293" t="s">
        <v>4737</v>
      </c>
      <c r="L4585" s="293" t="s">
        <v>4840</v>
      </c>
      <c r="M4585" s="293" t="s">
        <v>5333</v>
      </c>
      <c r="N4585" s="293"/>
      <c r="O4585" s="293" t="s">
        <v>18828</v>
      </c>
      <c r="P4585" s="293" t="s">
        <v>14136</v>
      </c>
      <c r="Q4585" s="293" t="s">
        <v>8502</v>
      </c>
    </row>
    <row r="4586" spans="1:17" x14ac:dyDescent="0.25">
      <c r="A4586" s="293" t="s">
        <v>17925</v>
      </c>
      <c r="B4586" s="293" t="s">
        <v>14376</v>
      </c>
      <c r="C4586" s="293" t="s">
        <v>17926</v>
      </c>
      <c r="D4586" s="293" t="s">
        <v>4750</v>
      </c>
      <c r="E4586" s="293" t="s">
        <v>14158</v>
      </c>
      <c r="F4586" s="293"/>
      <c r="G4586" s="291">
        <v>60</v>
      </c>
      <c r="H4586" s="292">
        <v>0</v>
      </c>
      <c r="I4586" s="293" t="s">
        <v>4838</v>
      </c>
      <c r="J4586" s="293" t="s">
        <v>4839</v>
      </c>
      <c r="K4586" s="293" t="s">
        <v>4737</v>
      </c>
      <c r="L4586" s="293" t="s">
        <v>4840</v>
      </c>
      <c r="M4586" s="293" t="s">
        <v>5291</v>
      </c>
      <c r="N4586" s="293"/>
      <c r="O4586" s="293" t="s">
        <v>18828</v>
      </c>
      <c r="P4586" s="293" t="s">
        <v>14136</v>
      </c>
      <c r="Q4586" s="293" t="s">
        <v>8502</v>
      </c>
    </row>
    <row r="4587" spans="1:17" x14ac:dyDescent="0.25">
      <c r="A4587" s="293" t="s">
        <v>17927</v>
      </c>
      <c r="B4587" s="293" t="s">
        <v>14373</v>
      </c>
      <c r="C4587" s="293" t="s">
        <v>17928</v>
      </c>
      <c r="D4587" s="293" t="s">
        <v>4750</v>
      </c>
      <c r="E4587" s="293" t="s">
        <v>14158</v>
      </c>
      <c r="F4587" s="293"/>
      <c r="G4587" s="291">
        <v>60</v>
      </c>
      <c r="H4587" s="292">
        <v>0</v>
      </c>
      <c r="I4587" s="293" t="s">
        <v>9482</v>
      </c>
      <c r="J4587" s="293" t="s">
        <v>9483</v>
      </c>
      <c r="K4587" s="293" t="s">
        <v>4737</v>
      </c>
      <c r="L4587" s="293" t="s">
        <v>4840</v>
      </c>
      <c r="M4587" s="293" t="s">
        <v>9234</v>
      </c>
      <c r="N4587" s="293"/>
      <c r="O4587" s="293" t="s">
        <v>18828</v>
      </c>
      <c r="P4587" s="293" t="s">
        <v>14136</v>
      </c>
      <c r="Q4587" s="293" t="s">
        <v>8502</v>
      </c>
    </row>
    <row r="4588" spans="1:17" x14ac:dyDescent="0.25">
      <c r="A4588" s="293" t="s">
        <v>17929</v>
      </c>
      <c r="B4588" s="293" t="s">
        <v>14376</v>
      </c>
      <c r="C4588" s="293" t="s">
        <v>17930</v>
      </c>
      <c r="D4588" s="293" t="s">
        <v>4750</v>
      </c>
      <c r="E4588" s="293" t="s">
        <v>14158</v>
      </c>
      <c r="F4588" s="293"/>
      <c r="G4588" s="291">
        <v>60</v>
      </c>
      <c r="H4588" s="292">
        <v>0</v>
      </c>
      <c r="I4588" s="293" t="s">
        <v>4838</v>
      </c>
      <c r="J4588" s="293" t="s">
        <v>4839</v>
      </c>
      <c r="K4588" s="293" t="s">
        <v>4737</v>
      </c>
      <c r="L4588" s="293" t="s">
        <v>4840</v>
      </c>
      <c r="M4588" s="293" t="s">
        <v>5166</v>
      </c>
      <c r="N4588" s="293"/>
      <c r="O4588" s="293" t="s">
        <v>18828</v>
      </c>
      <c r="P4588" s="293" t="s">
        <v>14136</v>
      </c>
      <c r="Q4588" s="293" t="s">
        <v>8502</v>
      </c>
    </row>
    <row r="4589" spans="1:17" x14ac:dyDescent="0.25">
      <c r="A4589" s="293" t="s">
        <v>17931</v>
      </c>
      <c r="B4589" s="293" t="s">
        <v>14373</v>
      </c>
      <c r="C4589" s="293" t="s">
        <v>17932</v>
      </c>
      <c r="D4589" s="293" t="s">
        <v>4750</v>
      </c>
      <c r="E4589" s="293" t="s">
        <v>14158</v>
      </c>
      <c r="F4589" s="293"/>
      <c r="G4589" s="291">
        <v>60</v>
      </c>
      <c r="H4589" s="292">
        <v>0</v>
      </c>
      <c r="I4589" s="293" t="s">
        <v>4850</v>
      </c>
      <c r="J4589" s="293" t="s">
        <v>4851</v>
      </c>
      <c r="K4589" s="293" t="s">
        <v>4737</v>
      </c>
      <c r="L4589" s="293" t="s">
        <v>4840</v>
      </c>
      <c r="M4589" s="293" t="s">
        <v>15497</v>
      </c>
      <c r="N4589" s="293"/>
      <c r="O4589" s="293" t="s">
        <v>18828</v>
      </c>
      <c r="P4589" s="293" t="s">
        <v>14136</v>
      </c>
      <c r="Q4589" s="293" t="s">
        <v>8502</v>
      </c>
    </row>
    <row r="4590" spans="1:17" x14ac:dyDescent="0.25">
      <c r="A4590" s="293" t="s">
        <v>17933</v>
      </c>
      <c r="B4590" s="293" t="s">
        <v>14376</v>
      </c>
      <c r="C4590" s="293" t="s">
        <v>17934</v>
      </c>
      <c r="D4590" s="293" t="s">
        <v>4750</v>
      </c>
      <c r="E4590" s="293" t="s">
        <v>14158</v>
      </c>
      <c r="F4590" s="293"/>
      <c r="G4590" s="291">
        <v>60</v>
      </c>
      <c r="H4590" s="292">
        <v>0</v>
      </c>
      <c r="I4590" s="293" t="s">
        <v>9482</v>
      </c>
      <c r="J4590" s="293" t="s">
        <v>9483</v>
      </c>
      <c r="K4590" s="293" t="s">
        <v>4737</v>
      </c>
      <c r="L4590" s="293" t="s">
        <v>4840</v>
      </c>
      <c r="M4590" s="293" t="s">
        <v>5220</v>
      </c>
      <c r="N4590" s="293"/>
      <c r="O4590" s="293" t="s">
        <v>18828</v>
      </c>
      <c r="P4590" s="293" t="s">
        <v>14136</v>
      </c>
      <c r="Q4590" s="293" t="s">
        <v>8502</v>
      </c>
    </row>
    <row r="4591" spans="1:17" x14ac:dyDescent="0.25">
      <c r="A4591" s="293" t="s">
        <v>17935</v>
      </c>
      <c r="B4591" s="293" t="s">
        <v>14376</v>
      </c>
      <c r="C4591" s="293" t="s">
        <v>17936</v>
      </c>
      <c r="D4591" s="293" t="s">
        <v>4750</v>
      </c>
      <c r="E4591" s="293" t="s">
        <v>14158</v>
      </c>
      <c r="F4591" s="293"/>
      <c r="G4591" s="291">
        <v>60</v>
      </c>
      <c r="H4591" s="292">
        <v>0</v>
      </c>
      <c r="I4591" s="293" t="s">
        <v>4850</v>
      </c>
      <c r="J4591" s="293" t="s">
        <v>4851</v>
      </c>
      <c r="K4591" s="293" t="s">
        <v>4737</v>
      </c>
      <c r="L4591" s="293" t="s">
        <v>4840</v>
      </c>
      <c r="M4591" s="293" t="s">
        <v>5333</v>
      </c>
      <c r="N4591" s="293"/>
      <c r="O4591" s="293" t="s">
        <v>18828</v>
      </c>
      <c r="P4591" s="293" t="s">
        <v>14136</v>
      </c>
      <c r="Q4591" s="293" t="s">
        <v>8502</v>
      </c>
    </row>
    <row r="4592" spans="1:17" x14ac:dyDescent="0.25">
      <c r="A4592" s="293" t="s">
        <v>17937</v>
      </c>
      <c r="B4592" s="293" t="s">
        <v>14370</v>
      </c>
      <c r="C4592" s="293" t="s">
        <v>17938</v>
      </c>
      <c r="D4592" s="293"/>
      <c r="E4592" s="293" t="s">
        <v>14138</v>
      </c>
      <c r="F4592" s="293" t="s">
        <v>4750</v>
      </c>
      <c r="G4592" s="291">
        <v>60</v>
      </c>
      <c r="H4592" s="292">
        <v>0</v>
      </c>
      <c r="I4592" s="293" t="s">
        <v>4816</v>
      </c>
      <c r="J4592" s="293" t="s">
        <v>4817</v>
      </c>
      <c r="K4592" s="293" t="s">
        <v>4737</v>
      </c>
      <c r="L4592" s="293" t="s">
        <v>4738</v>
      </c>
      <c r="M4592" s="293" t="s">
        <v>4818</v>
      </c>
      <c r="N4592" s="293"/>
      <c r="O4592" s="293" t="s">
        <v>18828</v>
      </c>
      <c r="P4592" s="293" t="s">
        <v>14136</v>
      </c>
      <c r="Q4592" s="293" t="s">
        <v>4741</v>
      </c>
    </row>
    <row r="4593" spans="1:17" x14ac:dyDescent="0.25">
      <c r="A4593" s="293" t="s">
        <v>17939</v>
      </c>
      <c r="B4593" s="293" t="s">
        <v>14370</v>
      </c>
      <c r="C4593" s="293" t="s">
        <v>17940</v>
      </c>
      <c r="D4593" s="293"/>
      <c r="E4593" s="293" t="s">
        <v>14138</v>
      </c>
      <c r="F4593" s="293" t="s">
        <v>4750</v>
      </c>
      <c r="G4593" s="291">
        <v>60</v>
      </c>
      <c r="H4593" s="292">
        <v>0</v>
      </c>
      <c r="I4593" s="293" t="s">
        <v>4788</v>
      </c>
      <c r="J4593" s="293" t="s">
        <v>4789</v>
      </c>
      <c r="K4593" s="293" t="s">
        <v>4737</v>
      </c>
      <c r="L4593" s="293" t="s">
        <v>4738</v>
      </c>
      <c r="M4593" s="293" t="s">
        <v>4830</v>
      </c>
      <c r="N4593" s="293"/>
      <c r="O4593" s="293" t="s">
        <v>18828</v>
      </c>
      <c r="P4593" s="293" t="s">
        <v>14136</v>
      </c>
      <c r="Q4593" s="293" t="s">
        <v>4741</v>
      </c>
    </row>
    <row r="4594" spans="1:17" x14ac:dyDescent="0.25">
      <c r="A4594" s="293" t="s">
        <v>17941</v>
      </c>
      <c r="B4594" s="293" t="s">
        <v>14376</v>
      </c>
      <c r="C4594" s="293" t="s">
        <v>17942</v>
      </c>
      <c r="D4594" s="293" t="s">
        <v>4750</v>
      </c>
      <c r="E4594" s="293" t="s">
        <v>15150</v>
      </c>
      <c r="F4594" s="293"/>
      <c r="G4594" s="291">
        <v>60</v>
      </c>
      <c r="H4594" s="292">
        <v>0</v>
      </c>
      <c r="I4594" s="293" t="s">
        <v>4838</v>
      </c>
      <c r="J4594" s="293" t="s">
        <v>4839</v>
      </c>
      <c r="K4594" s="293" t="s">
        <v>4737</v>
      </c>
      <c r="L4594" s="293" t="s">
        <v>4840</v>
      </c>
      <c r="M4594" s="293" t="s">
        <v>10975</v>
      </c>
      <c r="N4594" s="293"/>
      <c r="O4594" s="293" t="s">
        <v>18828</v>
      </c>
      <c r="P4594" s="293" t="s">
        <v>14136</v>
      </c>
      <c r="Q4594" s="293" t="s">
        <v>8502</v>
      </c>
    </row>
    <row r="4595" spans="1:17" x14ac:dyDescent="0.25">
      <c r="A4595" s="293" t="s">
        <v>17943</v>
      </c>
      <c r="B4595" s="293" t="s">
        <v>14370</v>
      </c>
      <c r="C4595" s="293" t="s">
        <v>17944</v>
      </c>
      <c r="D4595" s="293"/>
      <c r="E4595" s="293" t="s">
        <v>14138</v>
      </c>
      <c r="F4595" s="293" t="s">
        <v>4750</v>
      </c>
      <c r="G4595" s="291">
        <v>60</v>
      </c>
      <c r="H4595" s="292">
        <v>0</v>
      </c>
      <c r="I4595" s="293" t="s">
        <v>4816</v>
      </c>
      <c r="J4595" s="293" t="s">
        <v>4817</v>
      </c>
      <c r="K4595" s="293" t="s">
        <v>4737</v>
      </c>
      <c r="L4595" s="293" t="s">
        <v>4738</v>
      </c>
      <c r="M4595" s="293" t="s">
        <v>7601</v>
      </c>
      <c r="N4595" s="293"/>
      <c r="O4595" s="293" t="s">
        <v>18828</v>
      </c>
      <c r="P4595" s="293" t="s">
        <v>14136</v>
      </c>
      <c r="Q4595" s="293" t="s">
        <v>4741</v>
      </c>
    </row>
    <row r="4596" spans="1:17" x14ac:dyDescent="0.25">
      <c r="A4596" s="293" t="s">
        <v>17945</v>
      </c>
      <c r="B4596" s="293" t="s">
        <v>14370</v>
      </c>
      <c r="C4596" s="293" t="s">
        <v>17946</v>
      </c>
      <c r="D4596" s="293"/>
      <c r="E4596" s="293" t="s">
        <v>14138</v>
      </c>
      <c r="F4596" s="293" t="s">
        <v>4750</v>
      </c>
      <c r="G4596" s="291">
        <v>60</v>
      </c>
      <c r="H4596" s="292">
        <v>0</v>
      </c>
      <c r="I4596" s="293" t="s">
        <v>4788</v>
      </c>
      <c r="J4596" s="293" t="s">
        <v>4789</v>
      </c>
      <c r="K4596" s="293" t="s">
        <v>4737</v>
      </c>
      <c r="L4596" s="293" t="s">
        <v>4738</v>
      </c>
      <c r="M4596" s="293" t="s">
        <v>4824</v>
      </c>
      <c r="N4596" s="293"/>
      <c r="O4596" s="293" t="s">
        <v>18828</v>
      </c>
      <c r="P4596" s="293" t="s">
        <v>14136</v>
      </c>
      <c r="Q4596" s="293" t="s">
        <v>4741</v>
      </c>
    </row>
    <row r="4597" spans="1:17" x14ac:dyDescent="0.25">
      <c r="A4597" s="293" t="s">
        <v>17947</v>
      </c>
      <c r="B4597" s="293" t="s">
        <v>14376</v>
      </c>
      <c r="C4597" s="293" t="s">
        <v>17948</v>
      </c>
      <c r="D4597" s="293" t="s">
        <v>4750</v>
      </c>
      <c r="E4597" s="293" t="s">
        <v>14158</v>
      </c>
      <c r="F4597" s="293"/>
      <c r="G4597" s="291">
        <v>60</v>
      </c>
      <c r="H4597" s="292">
        <v>0</v>
      </c>
      <c r="I4597" s="293" t="s">
        <v>4838</v>
      </c>
      <c r="J4597" s="293" t="s">
        <v>4839</v>
      </c>
      <c r="K4597" s="293" t="s">
        <v>4737</v>
      </c>
      <c r="L4597" s="293" t="s">
        <v>4840</v>
      </c>
      <c r="M4597" s="293" t="s">
        <v>5166</v>
      </c>
      <c r="N4597" s="293"/>
      <c r="O4597" s="293" t="s">
        <v>18828</v>
      </c>
      <c r="P4597" s="293" t="s">
        <v>14136</v>
      </c>
      <c r="Q4597" s="293" t="s">
        <v>8502</v>
      </c>
    </row>
    <row r="4598" spans="1:17" x14ac:dyDescent="0.25">
      <c r="A4598" s="293" t="s">
        <v>17949</v>
      </c>
      <c r="B4598" s="293" t="s">
        <v>14376</v>
      </c>
      <c r="C4598" s="293" t="s">
        <v>17950</v>
      </c>
      <c r="D4598" s="293" t="s">
        <v>4750</v>
      </c>
      <c r="E4598" s="293" t="s">
        <v>15150</v>
      </c>
      <c r="F4598" s="293"/>
      <c r="G4598" s="291">
        <v>60</v>
      </c>
      <c r="H4598" s="292">
        <v>0</v>
      </c>
      <c r="I4598" s="293" t="s">
        <v>4838</v>
      </c>
      <c r="J4598" s="293" t="s">
        <v>4839</v>
      </c>
      <c r="K4598" s="293" t="s">
        <v>4737</v>
      </c>
      <c r="L4598" s="293" t="s">
        <v>4840</v>
      </c>
      <c r="M4598" s="293" t="s">
        <v>10975</v>
      </c>
      <c r="N4598" s="293"/>
      <c r="O4598" s="293" t="s">
        <v>18828</v>
      </c>
      <c r="P4598" s="293" t="s">
        <v>14136</v>
      </c>
      <c r="Q4598" s="293" t="s">
        <v>8502</v>
      </c>
    </row>
    <row r="4599" spans="1:17" x14ac:dyDescent="0.25">
      <c r="A4599" s="293" t="s">
        <v>17951</v>
      </c>
      <c r="B4599" s="293" t="s">
        <v>14370</v>
      </c>
      <c r="C4599" s="293" t="s">
        <v>17952</v>
      </c>
      <c r="D4599" s="293"/>
      <c r="E4599" s="293" t="s">
        <v>14138</v>
      </c>
      <c r="F4599" s="293" t="s">
        <v>4750</v>
      </c>
      <c r="G4599" s="291">
        <v>60</v>
      </c>
      <c r="H4599" s="292">
        <v>0</v>
      </c>
      <c r="I4599" s="293" t="s">
        <v>4939</v>
      </c>
      <c r="J4599" s="293" t="s">
        <v>4940</v>
      </c>
      <c r="K4599" s="293" t="s">
        <v>4737</v>
      </c>
      <c r="L4599" s="293" t="s">
        <v>4738</v>
      </c>
      <c r="M4599" s="293" t="s">
        <v>4945</v>
      </c>
      <c r="N4599" s="293"/>
      <c r="O4599" s="293" t="s">
        <v>18828</v>
      </c>
      <c r="P4599" s="293" t="s">
        <v>14136</v>
      </c>
      <c r="Q4599" s="293" t="s">
        <v>4741</v>
      </c>
    </row>
    <row r="4600" spans="1:17" x14ac:dyDescent="0.25">
      <c r="A4600" s="293" t="s">
        <v>17953</v>
      </c>
      <c r="B4600" s="293" t="s">
        <v>14396</v>
      </c>
      <c r="C4600" s="293" t="s">
        <v>17954</v>
      </c>
      <c r="D4600" s="293"/>
      <c r="E4600" s="293" t="s">
        <v>14138</v>
      </c>
      <c r="F4600" s="293" t="s">
        <v>4750</v>
      </c>
      <c r="G4600" s="291">
        <v>60</v>
      </c>
      <c r="H4600" s="292">
        <v>0</v>
      </c>
      <c r="I4600" s="293" t="s">
        <v>4816</v>
      </c>
      <c r="J4600" s="293" t="s">
        <v>4817</v>
      </c>
      <c r="K4600" s="293" t="s">
        <v>4737</v>
      </c>
      <c r="L4600" s="293" t="s">
        <v>4738</v>
      </c>
      <c r="M4600" s="293" t="s">
        <v>4739</v>
      </c>
      <c r="N4600" s="293"/>
      <c r="O4600" s="293" t="s">
        <v>18828</v>
      </c>
      <c r="P4600" s="293" t="s">
        <v>14136</v>
      </c>
      <c r="Q4600" s="293" t="s">
        <v>4741</v>
      </c>
    </row>
    <row r="4601" spans="1:17" x14ac:dyDescent="0.25">
      <c r="A4601" s="293" t="s">
        <v>17955</v>
      </c>
      <c r="B4601" s="293" t="s">
        <v>14396</v>
      </c>
      <c r="C4601" s="293" t="s">
        <v>17956</v>
      </c>
      <c r="D4601" s="293"/>
      <c r="E4601" s="293" t="s">
        <v>14138</v>
      </c>
      <c r="F4601" s="293" t="s">
        <v>4750</v>
      </c>
      <c r="G4601" s="291">
        <v>60</v>
      </c>
      <c r="H4601" s="292">
        <v>0</v>
      </c>
      <c r="I4601" s="293" t="s">
        <v>4755</v>
      </c>
      <c r="J4601" s="293" t="s">
        <v>4756</v>
      </c>
      <c r="K4601" s="293" t="s">
        <v>4737</v>
      </c>
      <c r="L4601" s="293" t="s">
        <v>4738</v>
      </c>
      <c r="M4601" s="293" t="s">
        <v>4934</v>
      </c>
      <c r="N4601" s="293" t="s">
        <v>7362</v>
      </c>
      <c r="O4601" s="293" t="s">
        <v>18828</v>
      </c>
      <c r="P4601" s="293" t="s">
        <v>14136</v>
      </c>
      <c r="Q4601" s="293" t="s">
        <v>4741</v>
      </c>
    </row>
    <row r="4602" spans="1:17" x14ac:dyDescent="0.25">
      <c r="A4602" s="293" t="s">
        <v>17957</v>
      </c>
      <c r="B4602" s="293" t="s">
        <v>14370</v>
      </c>
      <c r="C4602" s="293" t="s">
        <v>17958</v>
      </c>
      <c r="D4602" s="293"/>
      <c r="E4602" s="293" t="s">
        <v>14138</v>
      </c>
      <c r="F4602" s="293" t="s">
        <v>4750</v>
      </c>
      <c r="G4602" s="291">
        <v>60</v>
      </c>
      <c r="H4602" s="292">
        <v>0</v>
      </c>
      <c r="I4602" s="293" t="s">
        <v>4816</v>
      </c>
      <c r="J4602" s="293" t="s">
        <v>4817</v>
      </c>
      <c r="K4602" s="293" t="s">
        <v>4737</v>
      </c>
      <c r="L4602" s="293" t="s">
        <v>4738</v>
      </c>
      <c r="M4602" s="293" t="s">
        <v>5121</v>
      </c>
      <c r="N4602" s="293"/>
      <c r="O4602" s="293" t="s">
        <v>18828</v>
      </c>
      <c r="P4602" s="293" t="s">
        <v>14136</v>
      </c>
      <c r="Q4602" s="293" t="s">
        <v>4741</v>
      </c>
    </row>
    <row r="4603" spans="1:17" x14ac:dyDescent="0.25">
      <c r="A4603" s="293" t="s">
        <v>17959</v>
      </c>
      <c r="B4603" s="293" t="s">
        <v>14370</v>
      </c>
      <c r="C4603" s="293" t="s">
        <v>17960</v>
      </c>
      <c r="D4603" s="293"/>
      <c r="E4603" s="293" t="s">
        <v>14138</v>
      </c>
      <c r="F4603" s="293" t="s">
        <v>4750</v>
      </c>
      <c r="G4603" s="291">
        <v>60</v>
      </c>
      <c r="H4603" s="292">
        <v>0</v>
      </c>
      <c r="I4603" s="293" t="s">
        <v>4755</v>
      </c>
      <c r="J4603" s="293" t="s">
        <v>4756</v>
      </c>
      <c r="K4603" s="293" t="s">
        <v>4737</v>
      </c>
      <c r="L4603" s="293" t="s">
        <v>4738</v>
      </c>
      <c r="M4603" s="293" t="s">
        <v>4916</v>
      </c>
      <c r="N4603" s="293" t="s">
        <v>9739</v>
      </c>
      <c r="O4603" s="293" t="s">
        <v>18828</v>
      </c>
      <c r="P4603" s="293" t="s">
        <v>14136</v>
      </c>
      <c r="Q4603" s="293" t="s">
        <v>4741</v>
      </c>
    </row>
    <row r="4604" spans="1:17" x14ac:dyDescent="0.25">
      <c r="A4604" s="293" t="s">
        <v>17961</v>
      </c>
      <c r="B4604" s="293" t="s">
        <v>14373</v>
      </c>
      <c r="C4604" s="293" t="s">
        <v>17962</v>
      </c>
      <c r="D4604" s="293" t="s">
        <v>4750</v>
      </c>
      <c r="E4604" s="293" t="s">
        <v>14158</v>
      </c>
      <c r="F4604" s="293"/>
      <c r="G4604" s="291">
        <v>60</v>
      </c>
      <c r="H4604" s="292">
        <v>0</v>
      </c>
      <c r="I4604" s="293" t="s">
        <v>4850</v>
      </c>
      <c r="J4604" s="293" t="s">
        <v>4851</v>
      </c>
      <c r="K4604" s="293" t="s">
        <v>4737</v>
      </c>
      <c r="L4604" s="293" t="s">
        <v>4840</v>
      </c>
      <c r="M4604" s="293" t="s">
        <v>5333</v>
      </c>
      <c r="N4604" s="293"/>
      <c r="O4604" s="293" t="s">
        <v>18828</v>
      </c>
      <c r="P4604" s="293" t="s">
        <v>14136</v>
      </c>
      <c r="Q4604" s="293" t="s">
        <v>8502</v>
      </c>
    </row>
    <row r="4605" spans="1:17" x14ac:dyDescent="0.25">
      <c r="A4605" s="293" t="s">
        <v>17963</v>
      </c>
      <c r="B4605" s="293" t="s">
        <v>14376</v>
      </c>
      <c r="C4605" s="293" t="s">
        <v>17964</v>
      </c>
      <c r="D4605" s="293" t="s">
        <v>4750</v>
      </c>
      <c r="E4605" s="293" t="s">
        <v>15150</v>
      </c>
      <c r="F4605" s="293"/>
      <c r="G4605" s="291">
        <v>60</v>
      </c>
      <c r="H4605" s="292">
        <v>0</v>
      </c>
      <c r="I4605" s="293" t="s">
        <v>4838</v>
      </c>
      <c r="J4605" s="293" t="s">
        <v>4839</v>
      </c>
      <c r="K4605" s="293" t="s">
        <v>4737</v>
      </c>
      <c r="L4605" s="293" t="s">
        <v>4840</v>
      </c>
      <c r="M4605" s="293" t="s">
        <v>10975</v>
      </c>
      <c r="N4605" s="293"/>
      <c r="O4605" s="293" t="s">
        <v>18828</v>
      </c>
      <c r="P4605" s="293" t="s">
        <v>14136</v>
      </c>
      <c r="Q4605" s="293" t="s">
        <v>8502</v>
      </c>
    </row>
    <row r="4606" spans="1:17" x14ac:dyDescent="0.25">
      <c r="A4606" s="293" t="s">
        <v>17965</v>
      </c>
      <c r="B4606" s="293" t="s">
        <v>14376</v>
      </c>
      <c r="C4606" s="293" t="s">
        <v>17966</v>
      </c>
      <c r="D4606" s="293" t="s">
        <v>4750</v>
      </c>
      <c r="E4606" s="293" t="s">
        <v>14158</v>
      </c>
      <c r="F4606" s="293"/>
      <c r="G4606" s="291">
        <v>60</v>
      </c>
      <c r="H4606" s="292">
        <v>0</v>
      </c>
      <c r="I4606" s="293" t="s">
        <v>4850</v>
      </c>
      <c r="J4606" s="293" t="s">
        <v>4851</v>
      </c>
      <c r="K4606" s="293" t="s">
        <v>4737</v>
      </c>
      <c r="L4606" s="293" t="s">
        <v>4840</v>
      </c>
      <c r="M4606" s="293" t="s">
        <v>5202</v>
      </c>
      <c r="N4606" s="293"/>
      <c r="O4606" s="293" t="s">
        <v>18828</v>
      </c>
      <c r="P4606" s="293" t="s">
        <v>14136</v>
      </c>
      <c r="Q4606" s="293" t="s">
        <v>8502</v>
      </c>
    </row>
    <row r="4607" spans="1:17" x14ac:dyDescent="0.25">
      <c r="A4607" s="293" t="s">
        <v>17967</v>
      </c>
      <c r="B4607" s="293" t="s">
        <v>14370</v>
      </c>
      <c r="C4607" s="293" t="s">
        <v>17968</v>
      </c>
      <c r="D4607" s="293"/>
      <c r="E4607" s="293" t="s">
        <v>14138</v>
      </c>
      <c r="F4607" s="293" t="s">
        <v>4750</v>
      </c>
      <c r="G4607" s="291">
        <v>60</v>
      </c>
      <c r="H4607" s="292">
        <v>0</v>
      </c>
      <c r="I4607" s="293" t="s">
        <v>4816</v>
      </c>
      <c r="J4607" s="293" t="s">
        <v>4817</v>
      </c>
      <c r="K4607" s="293" t="s">
        <v>4737</v>
      </c>
      <c r="L4607" s="293" t="s">
        <v>4738</v>
      </c>
      <c r="M4607" s="293" t="s">
        <v>5121</v>
      </c>
      <c r="N4607" s="293"/>
      <c r="O4607" s="293" t="s">
        <v>18828</v>
      </c>
      <c r="P4607" s="293" t="s">
        <v>14136</v>
      </c>
      <c r="Q4607" s="293" t="s">
        <v>4741</v>
      </c>
    </row>
    <row r="4608" spans="1:17" x14ac:dyDescent="0.25">
      <c r="A4608" s="293" t="s">
        <v>17969</v>
      </c>
      <c r="B4608" s="293" t="s">
        <v>14370</v>
      </c>
      <c r="C4608" s="293" t="s">
        <v>17970</v>
      </c>
      <c r="D4608" s="293"/>
      <c r="E4608" s="293" t="s">
        <v>14138</v>
      </c>
      <c r="F4608" s="293" t="s">
        <v>4750</v>
      </c>
      <c r="G4608" s="291">
        <v>60</v>
      </c>
      <c r="H4608" s="292">
        <v>0</v>
      </c>
      <c r="I4608" s="293" t="s">
        <v>4939</v>
      </c>
      <c r="J4608" s="293" t="s">
        <v>4940</v>
      </c>
      <c r="K4608" s="293" t="s">
        <v>4737</v>
      </c>
      <c r="L4608" s="293" t="s">
        <v>4738</v>
      </c>
      <c r="M4608" s="293" t="s">
        <v>5121</v>
      </c>
      <c r="N4608" s="293"/>
      <c r="O4608" s="293" t="s">
        <v>18828</v>
      </c>
      <c r="P4608" s="293" t="s">
        <v>14136</v>
      </c>
      <c r="Q4608" s="293" t="s">
        <v>4741</v>
      </c>
    </row>
    <row r="4609" spans="1:17" x14ac:dyDescent="0.25">
      <c r="A4609" s="293" t="s">
        <v>17971</v>
      </c>
      <c r="B4609" s="293" t="s">
        <v>14370</v>
      </c>
      <c r="C4609" s="293" t="s">
        <v>17972</v>
      </c>
      <c r="D4609" s="293"/>
      <c r="E4609" s="293" t="s">
        <v>14138</v>
      </c>
      <c r="F4609" s="293" t="s">
        <v>4750</v>
      </c>
      <c r="G4609" s="291">
        <v>60</v>
      </c>
      <c r="H4609" s="292">
        <v>0</v>
      </c>
      <c r="I4609" s="293" t="s">
        <v>4788</v>
      </c>
      <c r="J4609" s="293" t="s">
        <v>4789</v>
      </c>
      <c r="K4609" s="293" t="s">
        <v>4737</v>
      </c>
      <c r="L4609" s="293" t="s">
        <v>4738</v>
      </c>
      <c r="M4609" s="293" t="s">
        <v>4824</v>
      </c>
      <c r="N4609" s="293"/>
      <c r="O4609" s="293" t="s">
        <v>18828</v>
      </c>
      <c r="P4609" s="293" t="s">
        <v>14136</v>
      </c>
      <c r="Q4609" s="293" t="s">
        <v>4741</v>
      </c>
    </row>
    <row r="4610" spans="1:17" x14ac:dyDescent="0.25">
      <c r="A4610" s="293" t="s">
        <v>17973</v>
      </c>
      <c r="B4610" s="293" t="s">
        <v>14370</v>
      </c>
      <c r="C4610" s="293" t="s">
        <v>17974</v>
      </c>
      <c r="D4610" s="293"/>
      <c r="E4610" s="293" t="s">
        <v>14138</v>
      </c>
      <c r="F4610" s="293" t="s">
        <v>4750</v>
      </c>
      <c r="G4610" s="291">
        <v>60</v>
      </c>
      <c r="H4610" s="292">
        <v>0</v>
      </c>
      <c r="I4610" s="293" t="s">
        <v>4816</v>
      </c>
      <c r="J4610" s="293" t="s">
        <v>4817</v>
      </c>
      <c r="K4610" s="293" t="s">
        <v>4737</v>
      </c>
      <c r="L4610" s="293" t="s">
        <v>4738</v>
      </c>
      <c r="M4610" s="293" t="s">
        <v>4818</v>
      </c>
      <c r="N4610" s="293"/>
      <c r="O4610" s="293" t="s">
        <v>18828</v>
      </c>
      <c r="P4610" s="293" t="s">
        <v>14136</v>
      </c>
      <c r="Q4610" s="293" t="s">
        <v>4741</v>
      </c>
    </row>
    <row r="4611" spans="1:17" x14ac:dyDescent="0.25">
      <c r="A4611" s="293" t="s">
        <v>17975</v>
      </c>
      <c r="B4611" s="293" t="s">
        <v>14370</v>
      </c>
      <c r="C4611" s="293" t="s">
        <v>17976</v>
      </c>
      <c r="D4611" s="293"/>
      <c r="E4611" s="293" t="s">
        <v>14138</v>
      </c>
      <c r="F4611" s="293" t="s">
        <v>4750</v>
      </c>
      <c r="G4611" s="291">
        <v>60</v>
      </c>
      <c r="H4611" s="292">
        <v>0</v>
      </c>
      <c r="I4611" s="293" t="s">
        <v>4788</v>
      </c>
      <c r="J4611" s="293" t="s">
        <v>4789</v>
      </c>
      <c r="K4611" s="293" t="s">
        <v>4737</v>
      </c>
      <c r="L4611" s="293" t="s">
        <v>4738</v>
      </c>
      <c r="M4611" s="293" t="s">
        <v>4880</v>
      </c>
      <c r="N4611" s="293"/>
      <c r="O4611" s="293" t="s">
        <v>18828</v>
      </c>
      <c r="P4611" s="293" t="s">
        <v>14136</v>
      </c>
      <c r="Q4611" s="293" t="s">
        <v>4741</v>
      </c>
    </row>
    <row r="4612" spans="1:17" x14ac:dyDescent="0.25">
      <c r="A4612" s="293" t="s">
        <v>17977</v>
      </c>
      <c r="B4612" s="293" t="s">
        <v>14930</v>
      </c>
      <c r="C4612" s="293" t="s">
        <v>17978</v>
      </c>
      <c r="D4612" s="293"/>
      <c r="E4612" s="293" t="s">
        <v>14138</v>
      </c>
      <c r="F4612" s="293" t="s">
        <v>4750</v>
      </c>
      <c r="G4612" s="291">
        <v>60</v>
      </c>
      <c r="H4612" s="292">
        <v>0</v>
      </c>
      <c r="I4612" s="293" t="s">
        <v>4746</v>
      </c>
      <c r="J4612" s="293" t="s">
        <v>4747</v>
      </c>
      <c r="K4612" s="293" t="s">
        <v>4737</v>
      </c>
      <c r="L4612" s="293" t="s">
        <v>4738</v>
      </c>
      <c r="M4612" s="293" t="s">
        <v>4748</v>
      </c>
      <c r="N4612" s="293" t="s">
        <v>8488</v>
      </c>
      <c r="O4612" s="293" t="s">
        <v>18828</v>
      </c>
      <c r="P4612" s="293" t="s">
        <v>14136</v>
      </c>
      <c r="Q4612" s="293" t="s">
        <v>4741</v>
      </c>
    </row>
    <row r="4613" spans="1:17" x14ac:dyDescent="0.25">
      <c r="A4613" s="293" t="s">
        <v>17979</v>
      </c>
      <c r="B4613" s="293" t="s">
        <v>14376</v>
      </c>
      <c r="C4613" s="293" t="s">
        <v>17980</v>
      </c>
      <c r="D4613" s="293" t="s">
        <v>4750</v>
      </c>
      <c r="E4613" s="293" t="s">
        <v>14158</v>
      </c>
      <c r="F4613" s="293"/>
      <c r="G4613" s="291">
        <v>60</v>
      </c>
      <c r="H4613" s="292">
        <v>0</v>
      </c>
      <c r="I4613" s="293" t="s">
        <v>4850</v>
      </c>
      <c r="J4613" s="293" t="s">
        <v>4851</v>
      </c>
      <c r="K4613" s="293" t="s">
        <v>4737</v>
      </c>
      <c r="L4613" s="293" t="s">
        <v>4840</v>
      </c>
      <c r="M4613" s="293" t="s">
        <v>4852</v>
      </c>
      <c r="N4613" s="293"/>
      <c r="O4613" s="293" t="s">
        <v>18828</v>
      </c>
      <c r="P4613" s="293" t="s">
        <v>14136</v>
      </c>
      <c r="Q4613" s="293" t="s">
        <v>8502</v>
      </c>
    </row>
    <row r="4614" spans="1:17" x14ac:dyDescent="0.25">
      <c r="A4614" s="293" t="s">
        <v>17981</v>
      </c>
      <c r="B4614" s="293" t="s">
        <v>14370</v>
      </c>
      <c r="C4614" s="293" t="s">
        <v>17982</v>
      </c>
      <c r="D4614" s="293"/>
      <c r="E4614" s="293" t="s">
        <v>14138</v>
      </c>
      <c r="F4614" s="293" t="s">
        <v>4750</v>
      </c>
      <c r="G4614" s="291">
        <v>60</v>
      </c>
      <c r="H4614" s="292">
        <v>0</v>
      </c>
      <c r="I4614" s="293" t="s">
        <v>4788</v>
      </c>
      <c r="J4614" s="293" t="s">
        <v>4789</v>
      </c>
      <c r="K4614" s="293" t="s">
        <v>4737</v>
      </c>
      <c r="L4614" s="293" t="s">
        <v>4738</v>
      </c>
      <c r="M4614" s="293" t="s">
        <v>4945</v>
      </c>
      <c r="N4614" s="293"/>
      <c r="O4614" s="293" t="s">
        <v>18828</v>
      </c>
      <c r="P4614" s="293" t="s">
        <v>14136</v>
      </c>
      <c r="Q4614" s="293" t="s">
        <v>4741</v>
      </c>
    </row>
    <row r="4615" spans="1:17" x14ac:dyDescent="0.25">
      <c r="A4615" s="293" t="s">
        <v>17983</v>
      </c>
      <c r="B4615" s="293" t="s">
        <v>14373</v>
      </c>
      <c r="C4615" s="293" t="s">
        <v>17984</v>
      </c>
      <c r="D4615" s="293" t="s">
        <v>4750</v>
      </c>
      <c r="E4615" s="293" t="s">
        <v>14158</v>
      </c>
      <c r="F4615" s="293"/>
      <c r="G4615" s="291">
        <v>60</v>
      </c>
      <c r="H4615" s="292">
        <v>0</v>
      </c>
      <c r="I4615" s="293" t="s">
        <v>4850</v>
      </c>
      <c r="J4615" s="293" t="s">
        <v>4851</v>
      </c>
      <c r="K4615" s="293" t="s">
        <v>4737</v>
      </c>
      <c r="L4615" s="293" t="s">
        <v>4840</v>
      </c>
      <c r="M4615" s="293" t="s">
        <v>15497</v>
      </c>
      <c r="N4615" s="293"/>
      <c r="O4615" s="293" t="s">
        <v>18828</v>
      </c>
      <c r="P4615" s="293" t="s">
        <v>14136</v>
      </c>
      <c r="Q4615" s="293" t="s">
        <v>8502</v>
      </c>
    </row>
    <row r="4616" spans="1:17" x14ac:dyDescent="0.25">
      <c r="A4616" s="293" t="s">
        <v>17985</v>
      </c>
      <c r="B4616" s="293" t="s">
        <v>14373</v>
      </c>
      <c r="C4616" s="293" t="s">
        <v>17986</v>
      </c>
      <c r="D4616" s="293" t="s">
        <v>4750</v>
      </c>
      <c r="E4616" s="293" t="s">
        <v>14158</v>
      </c>
      <c r="F4616" s="293"/>
      <c r="G4616" s="291">
        <v>60</v>
      </c>
      <c r="H4616" s="292">
        <v>0</v>
      </c>
      <c r="I4616" s="293" t="s">
        <v>4850</v>
      </c>
      <c r="J4616" s="293" t="s">
        <v>4851</v>
      </c>
      <c r="K4616" s="293" t="s">
        <v>4737</v>
      </c>
      <c r="L4616" s="293" t="s">
        <v>4840</v>
      </c>
      <c r="M4616" s="293" t="s">
        <v>11181</v>
      </c>
      <c r="N4616" s="293"/>
      <c r="O4616" s="293" t="s">
        <v>18828</v>
      </c>
      <c r="P4616" s="293" t="s">
        <v>14136</v>
      </c>
      <c r="Q4616" s="293" t="s">
        <v>8502</v>
      </c>
    </row>
    <row r="4617" spans="1:17" x14ac:dyDescent="0.25">
      <c r="A4617" s="293" t="s">
        <v>17987</v>
      </c>
      <c r="B4617" s="293" t="s">
        <v>14370</v>
      </c>
      <c r="C4617" s="293" t="s">
        <v>17988</v>
      </c>
      <c r="D4617" s="293"/>
      <c r="E4617" s="293" t="s">
        <v>14138</v>
      </c>
      <c r="F4617" s="293" t="s">
        <v>4750</v>
      </c>
      <c r="G4617" s="291">
        <v>60</v>
      </c>
      <c r="H4617" s="292">
        <v>0</v>
      </c>
      <c r="I4617" s="293" t="s">
        <v>4816</v>
      </c>
      <c r="J4617" s="293" t="s">
        <v>4817</v>
      </c>
      <c r="K4617" s="293" t="s">
        <v>4737</v>
      </c>
      <c r="L4617" s="293" t="s">
        <v>4738</v>
      </c>
      <c r="M4617" s="293" t="s">
        <v>4739</v>
      </c>
      <c r="N4617" s="293"/>
      <c r="O4617" s="293" t="s">
        <v>18828</v>
      </c>
      <c r="P4617" s="293" t="s">
        <v>14136</v>
      </c>
      <c r="Q4617" s="293" t="s">
        <v>4741</v>
      </c>
    </row>
    <row r="4618" spans="1:17" x14ac:dyDescent="0.25">
      <c r="A4618" s="293" t="s">
        <v>17989</v>
      </c>
      <c r="B4618" s="293" t="s">
        <v>14930</v>
      </c>
      <c r="C4618" s="293" t="s">
        <v>17990</v>
      </c>
      <c r="D4618" s="293"/>
      <c r="E4618" s="293" t="s">
        <v>14138</v>
      </c>
      <c r="F4618" s="293" t="s">
        <v>4750</v>
      </c>
      <c r="G4618" s="291">
        <v>60</v>
      </c>
      <c r="H4618" s="292">
        <v>0</v>
      </c>
      <c r="I4618" s="293" t="s">
        <v>4746</v>
      </c>
      <c r="J4618" s="293" t="s">
        <v>4747</v>
      </c>
      <c r="K4618" s="293" t="s">
        <v>4737</v>
      </c>
      <c r="L4618" s="293" t="s">
        <v>4738</v>
      </c>
      <c r="M4618" s="293" t="s">
        <v>4748</v>
      </c>
      <c r="N4618" s="293" t="s">
        <v>8488</v>
      </c>
      <c r="O4618" s="293" t="s">
        <v>18828</v>
      </c>
      <c r="P4618" s="293" t="s">
        <v>14136</v>
      </c>
      <c r="Q4618" s="293" t="s">
        <v>4741</v>
      </c>
    </row>
    <row r="4619" spans="1:17" x14ac:dyDescent="0.25">
      <c r="A4619" s="293" t="s">
        <v>17991</v>
      </c>
      <c r="B4619" s="293" t="s">
        <v>14370</v>
      </c>
      <c r="C4619" s="293" t="s">
        <v>17992</v>
      </c>
      <c r="D4619" s="293"/>
      <c r="E4619" s="293" t="s">
        <v>14138</v>
      </c>
      <c r="F4619" s="293" t="s">
        <v>4750</v>
      </c>
      <c r="G4619" s="291">
        <v>60</v>
      </c>
      <c r="H4619" s="292">
        <v>0</v>
      </c>
      <c r="I4619" s="293" t="s">
        <v>4816</v>
      </c>
      <c r="J4619" s="293" t="s">
        <v>4817</v>
      </c>
      <c r="K4619" s="293" t="s">
        <v>4737</v>
      </c>
      <c r="L4619" s="293" t="s">
        <v>4738</v>
      </c>
      <c r="M4619" s="293" t="s">
        <v>4818</v>
      </c>
      <c r="N4619" s="293"/>
      <c r="O4619" s="293" t="s">
        <v>18828</v>
      </c>
      <c r="P4619" s="293" t="s">
        <v>14136</v>
      </c>
      <c r="Q4619" s="293" t="s">
        <v>4741</v>
      </c>
    </row>
    <row r="4620" spans="1:17" x14ac:dyDescent="0.25">
      <c r="A4620" s="293" t="s">
        <v>17993</v>
      </c>
      <c r="B4620" s="293" t="s">
        <v>14370</v>
      </c>
      <c r="C4620" s="293" t="s">
        <v>17994</v>
      </c>
      <c r="D4620" s="293"/>
      <c r="E4620" s="293" t="s">
        <v>14138</v>
      </c>
      <c r="F4620" s="293" t="s">
        <v>4750</v>
      </c>
      <c r="G4620" s="291">
        <v>60</v>
      </c>
      <c r="H4620" s="292">
        <v>0</v>
      </c>
      <c r="I4620" s="293" t="s">
        <v>4746</v>
      </c>
      <c r="J4620" s="293" t="s">
        <v>4747</v>
      </c>
      <c r="K4620" s="293" t="s">
        <v>4737</v>
      </c>
      <c r="L4620" s="293" t="s">
        <v>4738</v>
      </c>
      <c r="M4620" s="293" t="s">
        <v>4793</v>
      </c>
      <c r="N4620" s="293"/>
      <c r="O4620" s="293" t="s">
        <v>18828</v>
      </c>
      <c r="P4620" s="293" t="s">
        <v>14136</v>
      </c>
      <c r="Q4620" s="293" t="s">
        <v>4741</v>
      </c>
    </row>
    <row r="4621" spans="1:17" x14ac:dyDescent="0.25">
      <c r="A4621" s="293" t="s">
        <v>17995</v>
      </c>
      <c r="B4621" s="293" t="s">
        <v>14376</v>
      </c>
      <c r="C4621" s="293" t="s">
        <v>17996</v>
      </c>
      <c r="D4621" s="293" t="s">
        <v>4750</v>
      </c>
      <c r="E4621" s="293" t="s">
        <v>14158</v>
      </c>
      <c r="F4621" s="293"/>
      <c r="G4621" s="291">
        <v>60</v>
      </c>
      <c r="H4621" s="292">
        <v>0</v>
      </c>
      <c r="I4621" s="293" t="s">
        <v>9482</v>
      </c>
      <c r="J4621" s="293" t="s">
        <v>9483</v>
      </c>
      <c r="K4621" s="293" t="s">
        <v>4737</v>
      </c>
      <c r="L4621" s="293" t="s">
        <v>4840</v>
      </c>
      <c r="M4621" s="293" t="s">
        <v>13754</v>
      </c>
      <c r="N4621" s="293"/>
      <c r="O4621" s="293" t="s">
        <v>18828</v>
      </c>
      <c r="P4621" s="293" t="s">
        <v>14136</v>
      </c>
      <c r="Q4621" s="293" t="s">
        <v>8502</v>
      </c>
    </row>
    <row r="4622" spans="1:17" x14ac:dyDescent="0.25">
      <c r="A4622" s="293" t="s">
        <v>17997</v>
      </c>
      <c r="B4622" s="293" t="s">
        <v>14370</v>
      </c>
      <c r="C4622" s="293" t="s">
        <v>17998</v>
      </c>
      <c r="D4622" s="293"/>
      <c r="E4622" s="293" t="s">
        <v>14138</v>
      </c>
      <c r="F4622" s="293" t="s">
        <v>4750</v>
      </c>
      <c r="G4622" s="291">
        <v>60</v>
      </c>
      <c r="H4622" s="292">
        <v>0</v>
      </c>
      <c r="I4622" s="293" t="s">
        <v>4746</v>
      </c>
      <c r="J4622" s="293" t="s">
        <v>4747</v>
      </c>
      <c r="K4622" s="293" t="s">
        <v>4737</v>
      </c>
      <c r="L4622" s="293" t="s">
        <v>4738</v>
      </c>
      <c r="M4622" s="293" t="s">
        <v>5328</v>
      </c>
      <c r="N4622" s="293"/>
      <c r="O4622" s="293" t="s">
        <v>18828</v>
      </c>
      <c r="P4622" s="293" t="s">
        <v>14136</v>
      </c>
      <c r="Q4622" s="293" t="s">
        <v>4741</v>
      </c>
    </row>
    <row r="4623" spans="1:17" x14ac:dyDescent="0.25">
      <c r="A4623" s="293" t="s">
        <v>17999</v>
      </c>
      <c r="B4623" s="293" t="s">
        <v>14370</v>
      </c>
      <c r="C4623" s="293" t="s">
        <v>18000</v>
      </c>
      <c r="D4623" s="293"/>
      <c r="E4623" s="293" t="s">
        <v>14138</v>
      </c>
      <c r="F4623" s="293" t="s">
        <v>4750</v>
      </c>
      <c r="G4623" s="291">
        <v>60</v>
      </c>
      <c r="H4623" s="292">
        <v>0</v>
      </c>
      <c r="I4623" s="293" t="s">
        <v>4816</v>
      </c>
      <c r="J4623" s="293" t="s">
        <v>4817</v>
      </c>
      <c r="K4623" s="293" t="s">
        <v>4737</v>
      </c>
      <c r="L4623" s="293" t="s">
        <v>4738</v>
      </c>
      <c r="M4623" s="293" t="s">
        <v>4818</v>
      </c>
      <c r="N4623" s="293"/>
      <c r="O4623" s="293" t="s">
        <v>18828</v>
      </c>
      <c r="P4623" s="293" t="s">
        <v>14136</v>
      </c>
      <c r="Q4623" s="293" t="s">
        <v>4741</v>
      </c>
    </row>
    <row r="4624" spans="1:17" x14ac:dyDescent="0.25">
      <c r="A4624" s="293" t="s">
        <v>18001</v>
      </c>
      <c r="B4624" s="293" t="s">
        <v>14370</v>
      </c>
      <c r="C4624" s="293" t="s">
        <v>18002</v>
      </c>
      <c r="D4624" s="293"/>
      <c r="E4624" s="293" t="s">
        <v>14138</v>
      </c>
      <c r="F4624" s="293" t="s">
        <v>4750</v>
      </c>
      <c r="G4624" s="291">
        <v>60</v>
      </c>
      <c r="H4624" s="292">
        <v>0</v>
      </c>
      <c r="I4624" s="293" t="s">
        <v>4788</v>
      </c>
      <c r="J4624" s="293" t="s">
        <v>4789</v>
      </c>
      <c r="K4624" s="293" t="s">
        <v>4737</v>
      </c>
      <c r="L4624" s="293" t="s">
        <v>4738</v>
      </c>
      <c r="M4624" s="293" t="s">
        <v>4880</v>
      </c>
      <c r="N4624" s="293"/>
      <c r="O4624" s="293" t="s">
        <v>18828</v>
      </c>
      <c r="P4624" s="293" t="s">
        <v>14136</v>
      </c>
      <c r="Q4624" s="293" t="s">
        <v>4741</v>
      </c>
    </row>
    <row r="4625" spans="1:17" x14ac:dyDescent="0.25">
      <c r="A4625" s="293" t="s">
        <v>18003</v>
      </c>
      <c r="B4625" s="293" t="s">
        <v>14370</v>
      </c>
      <c r="C4625" s="293" t="s">
        <v>18004</v>
      </c>
      <c r="D4625" s="293"/>
      <c r="E4625" s="293" t="s">
        <v>14138</v>
      </c>
      <c r="F4625" s="293" t="s">
        <v>4750</v>
      </c>
      <c r="G4625" s="291">
        <v>60</v>
      </c>
      <c r="H4625" s="292">
        <v>0</v>
      </c>
      <c r="I4625" s="293" t="s">
        <v>4788</v>
      </c>
      <c r="J4625" s="293" t="s">
        <v>4789</v>
      </c>
      <c r="K4625" s="293" t="s">
        <v>4737</v>
      </c>
      <c r="L4625" s="293" t="s">
        <v>4738</v>
      </c>
      <c r="M4625" s="293" t="s">
        <v>4945</v>
      </c>
      <c r="N4625" s="293"/>
      <c r="O4625" s="293" t="s">
        <v>18828</v>
      </c>
      <c r="P4625" s="293" t="s">
        <v>14136</v>
      </c>
      <c r="Q4625" s="293" t="s">
        <v>4741</v>
      </c>
    </row>
    <row r="4626" spans="1:17" x14ac:dyDescent="0.25">
      <c r="A4626" s="293" t="s">
        <v>18005</v>
      </c>
      <c r="B4626" s="293" t="s">
        <v>14361</v>
      </c>
      <c r="C4626" s="293" t="s">
        <v>18006</v>
      </c>
      <c r="D4626" s="293"/>
      <c r="E4626" s="293" t="s">
        <v>14138</v>
      </c>
      <c r="F4626" s="293" t="s">
        <v>4750</v>
      </c>
      <c r="G4626" s="291">
        <v>60</v>
      </c>
      <c r="H4626" s="292">
        <v>0</v>
      </c>
      <c r="I4626" s="293" t="s">
        <v>4816</v>
      </c>
      <c r="J4626" s="293" t="s">
        <v>4817</v>
      </c>
      <c r="K4626" s="293" t="s">
        <v>4737</v>
      </c>
      <c r="L4626" s="293" t="s">
        <v>4738</v>
      </c>
      <c r="M4626" s="293" t="s">
        <v>6572</v>
      </c>
      <c r="N4626" s="293"/>
      <c r="O4626" s="293" t="s">
        <v>18828</v>
      </c>
      <c r="P4626" s="293" t="s">
        <v>14136</v>
      </c>
      <c r="Q4626" s="293" t="s">
        <v>4741</v>
      </c>
    </row>
    <row r="4627" spans="1:17" x14ac:dyDescent="0.25">
      <c r="A4627" s="293" t="s">
        <v>18007</v>
      </c>
      <c r="B4627" s="293" t="s">
        <v>14373</v>
      </c>
      <c r="C4627" s="293" t="s">
        <v>18008</v>
      </c>
      <c r="D4627" s="293" t="s">
        <v>4750</v>
      </c>
      <c r="E4627" s="293" t="s">
        <v>14158</v>
      </c>
      <c r="F4627" s="293"/>
      <c r="G4627" s="291">
        <v>60</v>
      </c>
      <c r="H4627" s="292">
        <v>0</v>
      </c>
      <c r="I4627" s="293" t="s">
        <v>4850</v>
      </c>
      <c r="J4627" s="293" t="s">
        <v>4851</v>
      </c>
      <c r="K4627" s="293" t="s">
        <v>4737</v>
      </c>
      <c r="L4627" s="293" t="s">
        <v>4840</v>
      </c>
      <c r="M4627" s="293" t="s">
        <v>15497</v>
      </c>
      <c r="N4627" s="293"/>
      <c r="O4627" s="293" t="s">
        <v>18828</v>
      </c>
      <c r="P4627" s="293" t="s">
        <v>14136</v>
      </c>
      <c r="Q4627" s="293" t="s">
        <v>8502</v>
      </c>
    </row>
    <row r="4628" spans="1:17" x14ac:dyDescent="0.25">
      <c r="A4628" s="293" t="s">
        <v>18009</v>
      </c>
      <c r="B4628" s="293" t="s">
        <v>14376</v>
      </c>
      <c r="C4628" s="293" t="s">
        <v>18010</v>
      </c>
      <c r="D4628" s="293" t="s">
        <v>4750</v>
      </c>
      <c r="E4628" s="293" t="s">
        <v>14158</v>
      </c>
      <c r="F4628" s="293"/>
      <c r="G4628" s="291">
        <v>60</v>
      </c>
      <c r="H4628" s="292">
        <v>0</v>
      </c>
      <c r="I4628" s="293" t="s">
        <v>4838</v>
      </c>
      <c r="J4628" s="293" t="s">
        <v>4839</v>
      </c>
      <c r="K4628" s="293" t="s">
        <v>4737</v>
      </c>
      <c r="L4628" s="293" t="s">
        <v>4840</v>
      </c>
      <c r="M4628" s="293" t="s">
        <v>4909</v>
      </c>
      <c r="N4628" s="293"/>
      <c r="O4628" s="293" t="s">
        <v>18828</v>
      </c>
      <c r="P4628" s="293" t="s">
        <v>14136</v>
      </c>
      <c r="Q4628" s="293" t="s">
        <v>8502</v>
      </c>
    </row>
    <row r="4629" spans="1:17" x14ac:dyDescent="0.25">
      <c r="A4629" s="293" t="s">
        <v>18011</v>
      </c>
      <c r="B4629" s="293" t="s">
        <v>14373</v>
      </c>
      <c r="C4629" s="293" t="s">
        <v>18012</v>
      </c>
      <c r="D4629" s="293" t="s">
        <v>4750</v>
      </c>
      <c r="E4629" s="293" t="s">
        <v>14158</v>
      </c>
      <c r="F4629" s="293"/>
      <c r="G4629" s="291">
        <v>60</v>
      </c>
      <c r="H4629" s="292">
        <v>0</v>
      </c>
      <c r="I4629" s="293" t="s">
        <v>4850</v>
      </c>
      <c r="J4629" s="293" t="s">
        <v>4851</v>
      </c>
      <c r="K4629" s="293" t="s">
        <v>4737</v>
      </c>
      <c r="L4629" s="293" t="s">
        <v>4840</v>
      </c>
      <c r="M4629" s="293" t="s">
        <v>5272</v>
      </c>
      <c r="N4629" s="293"/>
      <c r="O4629" s="293" t="s">
        <v>18828</v>
      </c>
      <c r="P4629" s="293" t="s">
        <v>14136</v>
      </c>
      <c r="Q4629" s="293" t="s">
        <v>8502</v>
      </c>
    </row>
    <row r="4630" spans="1:17" x14ac:dyDescent="0.25">
      <c r="A4630" s="293" t="s">
        <v>18013</v>
      </c>
      <c r="B4630" s="293" t="s">
        <v>14373</v>
      </c>
      <c r="C4630" s="293" t="s">
        <v>18014</v>
      </c>
      <c r="D4630" s="293" t="s">
        <v>4750</v>
      </c>
      <c r="E4630" s="293" t="s">
        <v>14158</v>
      </c>
      <c r="F4630" s="293"/>
      <c r="G4630" s="291">
        <v>60</v>
      </c>
      <c r="H4630" s="292">
        <v>0</v>
      </c>
      <c r="I4630" s="293" t="s">
        <v>4850</v>
      </c>
      <c r="J4630" s="293" t="s">
        <v>4851</v>
      </c>
      <c r="K4630" s="293" t="s">
        <v>4737</v>
      </c>
      <c r="L4630" s="293" t="s">
        <v>4840</v>
      </c>
      <c r="M4630" s="293" t="s">
        <v>15497</v>
      </c>
      <c r="N4630" s="293"/>
      <c r="O4630" s="293" t="s">
        <v>18828</v>
      </c>
      <c r="P4630" s="293" t="s">
        <v>14136</v>
      </c>
      <c r="Q4630" s="293" t="s">
        <v>8502</v>
      </c>
    </row>
    <row r="4631" spans="1:17" x14ac:dyDescent="0.25">
      <c r="A4631" s="293" t="s">
        <v>18015</v>
      </c>
      <c r="B4631" s="293" t="s">
        <v>14376</v>
      </c>
      <c r="C4631" s="293" t="s">
        <v>18016</v>
      </c>
      <c r="D4631" s="293" t="s">
        <v>4750</v>
      </c>
      <c r="E4631" s="293" t="s">
        <v>14158</v>
      </c>
      <c r="F4631" s="293"/>
      <c r="G4631" s="291">
        <v>60</v>
      </c>
      <c r="H4631" s="292">
        <v>0</v>
      </c>
      <c r="I4631" s="293" t="s">
        <v>4850</v>
      </c>
      <c r="J4631" s="293" t="s">
        <v>4851</v>
      </c>
      <c r="K4631" s="293" t="s">
        <v>4737</v>
      </c>
      <c r="L4631" s="293" t="s">
        <v>4840</v>
      </c>
      <c r="M4631" s="293" t="s">
        <v>5202</v>
      </c>
      <c r="N4631" s="293"/>
      <c r="O4631" s="293" t="s">
        <v>18828</v>
      </c>
      <c r="P4631" s="293" t="s">
        <v>14136</v>
      </c>
      <c r="Q4631" s="293" t="s">
        <v>8502</v>
      </c>
    </row>
    <row r="4632" spans="1:17" x14ac:dyDescent="0.25">
      <c r="A4632" s="293" t="s">
        <v>18017</v>
      </c>
      <c r="B4632" s="293" t="s">
        <v>14370</v>
      </c>
      <c r="C4632" s="293" t="s">
        <v>18018</v>
      </c>
      <c r="D4632" s="293"/>
      <c r="E4632" s="293" t="s">
        <v>14138</v>
      </c>
      <c r="F4632" s="293" t="s">
        <v>4750</v>
      </c>
      <c r="G4632" s="291">
        <v>60</v>
      </c>
      <c r="H4632" s="292">
        <v>0</v>
      </c>
      <c r="I4632" s="293" t="s">
        <v>4788</v>
      </c>
      <c r="J4632" s="293" t="s">
        <v>4789</v>
      </c>
      <c r="K4632" s="293" t="s">
        <v>4737</v>
      </c>
      <c r="L4632" s="293" t="s">
        <v>4738</v>
      </c>
      <c r="M4632" s="293" t="s">
        <v>4880</v>
      </c>
      <c r="N4632" s="293"/>
      <c r="O4632" s="293" t="s">
        <v>18828</v>
      </c>
      <c r="P4632" s="293" t="s">
        <v>14136</v>
      </c>
      <c r="Q4632" s="293" t="s">
        <v>4741</v>
      </c>
    </row>
    <row r="4633" spans="1:17" x14ac:dyDescent="0.25">
      <c r="A4633" s="293" t="s">
        <v>18019</v>
      </c>
      <c r="B4633" s="293" t="s">
        <v>14370</v>
      </c>
      <c r="C4633" s="293" t="s">
        <v>18020</v>
      </c>
      <c r="D4633" s="293"/>
      <c r="E4633" s="293" t="s">
        <v>14138</v>
      </c>
      <c r="F4633" s="293" t="s">
        <v>4750</v>
      </c>
      <c r="G4633" s="291">
        <v>60</v>
      </c>
      <c r="H4633" s="292">
        <v>0</v>
      </c>
      <c r="I4633" s="293" t="s">
        <v>4755</v>
      </c>
      <c r="J4633" s="293" t="s">
        <v>4756</v>
      </c>
      <c r="K4633" s="293" t="s">
        <v>4737</v>
      </c>
      <c r="L4633" s="293" t="s">
        <v>4738</v>
      </c>
      <c r="M4633" s="293" t="s">
        <v>4865</v>
      </c>
      <c r="N4633" s="293"/>
      <c r="O4633" s="293" t="s">
        <v>18828</v>
      </c>
      <c r="P4633" s="293" t="s">
        <v>14136</v>
      </c>
      <c r="Q4633" s="293" t="s">
        <v>4741</v>
      </c>
    </row>
    <row r="4634" spans="1:17" x14ac:dyDescent="0.25">
      <c r="A4634" s="293" t="s">
        <v>18021</v>
      </c>
      <c r="B4634" s="293" t="s">
        <v>14370</v>
      </c>
      <c r="C4634" s="293" t="s">
        <v>18022</v>
      </c>
      <c r="D4634" s="293"/>
      <c r="E4634" s="293" t="s">
        <v>14138</v>
      </c>
      <c r="F4634" s="293" t="s">
        <v>4750</v>
      </c>
      <c r="G4634" s="291">
        <v>60</v>
      </c>
      <c r="H4634" s="292">
        <v>0</v>
      </c>
      <c r="I4634" s="293" t="s">
        <v>4816</v>
      </c>
      <c r="J4634" s="293" t="s">
        <v>4817</v>
      </c>
      <c r="K4634" s="293" t="s">
        <v>4737</v>
      </c>
      <c r="L4634" s="293" t="s">
        <v>4738</v>
      </c>
      <c r="M4634" s="293" t="s">
        <v>4739</v>
      </c>
      <c r="N4634" s="293"/>
      <c r="O4634" s="293" t="s">
        <v>18828</v>
      </c>
      <c r="P4634" s="293" t="s">
        <v>14136</v>
      </c>
      <c r="Q4634" s="293" t="s">
        <v>4741</v>
      </c>
    </row>
    <row r="4635" spans="1:17" x14ac:dyDescent="0.25">
      <c r="A4635" s="293" t="s">
        <v>18023</v>
      </c>
      <c r="B4635" s="293" t="s">
        <v>14376</v>
      </c>
      <c r="C4635" s="293" t="s">
        <v>18024</v>
      </c>
      <c r="D4635" s="293" t="s">
        <v>4750</v>
      </c>
      <c r="E4635" s="293" t="s">
        <v>14158</v>
      </c>
      <c r="F4635" s="293"/>
      <c r="G4635" s="291">
        <v>60</v>
      </c>
      <c r="H4635" s="292">
        <v>0</v>
      </c>
      <c r="I4635" s="293" t="s">
        <v>4838</v>
      </c>
      <c r="J4635" s="293" t="s">
        <v>4839</v>
      </c>
      <c r="K4635" s="293" t="s">
        <v>4737</v>
      </c>
      <c r="L4635" s="293" t="s">
        <v>4840</v>
      </c>
      <c r="M4635" s="293" t="s">
        <v>5161</v>
      </c>
      <c r="N4635" s="293"/>
      <c r="O4635" s="293" t="s">
        <v>18828</v>
      </c>
      <c r="P4635" s="293" t="s">
        <v>14136</v>
      </c>
      <c r="Q4635" s="293" t="s">
        <v>8502</v>
      </c>
    </row>
    <row r="4636" spans="1:17" x14ac:dyDescent="0.25">
      <c r="A4636" s="293" t="s">
        <v>18025</v>
      </c>
      <c r="B4636" s="293" t="s">
        <v>14376</v>
      </c>
      <c r="C4636" s="293" t="s">
        <v>18026</v>
      </c>
      <c r="D4636" s="293" t="s">
        <v>4750</v>
      </c>
      <c r="E4636" s="293" t="s">
        <v>14158</v>
      </c>
      <c r="F4636" s="293"/>
      <c r="G4636" s="291">
        <v>60</v>
      </c>
      <c r="H4636" s="292">
        <v>0</v>
      </c>
      <c r="I4636" s="293" t="s">
        <v>4838</v>
      </c>
      <c r="J4636" s="293" t="s">
        <v>4839</v>
      </c>
      <c r="K4636" s="293" t="s">
        <v>4737</v>
      </c>
      <c r="L4636" s="293" t="s">
        <v>4840</v>
      </c>
      <c r="M4636" s="293" t="s">
        <v>5291</v>
      </c>
      <c r="N4636" s="293"/>
      <c r="O4636" s="293" t="s">
        <v>18828</v>
      </c>
      <c r="P4636" s="293" t="s">
        <v>14136</v>
      </c>
      <c r="Q4636" s="293" t="s">
        <v>8502</v>
      </c>
    </row>
    <row r="4637" spans="1:17" x14ac:dyDescent="0.25">
      <c r="A4637" s="293" t="s">
        <v>18027</v>
      </c>
      <c r="B4637" s="293" t="s">
        <v>14376</v>
      </c>
      <c r="C4637" s="293" t="s">
        <v>18028</v>
      </c>
      <c r="D4637" s="293" t="s">
        <v>4750</v>
      </c>
      <c r="E4637" s="293" t="s">
        <v>14158</v>
      </c>
      <c r="F4637" s="293"/>
      <c r="G4637" s="291">
        <v>60</v>
      </c>
      <c r="H4637" s="292">
        <v>0</v>
      </c>
      <c r="I4637" s="293" t="s">
        <v>4850</v>
      </c>
      <c r="J4637" s="293" t="s">
        <v>4851</v>
      </c>
      <c r="K4637" s="293" t="s">
        <v>4737</v>
      </c>
      <c r="L4637" s="293" t="s">
        <v>4840</v>
      </c>
      <c r="M4637" s="293" t="s">
        <v>5210</v>
      </c>
      <c r="N4637" s="293"/>
      <c r="O4637" s="293" t="s">
        <v>18828</v>
      </c>
      <c r="P4637" s="293" t="s">
        <v>14136</v>
      </c>
      <c r="Q4637" s="293" t="s">
        <v>8502</v>
      </c>
    </row>
    <row r="4638" spans="1:17" x14ac:dyDescent="0.25">
      <c r="A4638" s="293" t="s">
        <v>18029</v>
      </c>
      <c r="B4638" s="293" t="s">
        <v>14376</v>
      </c>
      <c r="C4638" s="293" t="s">
        <v>18030</v>
      </c>
      <c r="D4638" s="293" t="s">
        <v>4750</v>
      </c>
      <c r="E4638" s="293" t="s">
        <v>14158</v>
      </c>
      <c r="F4638" s="293"/>
      <c r="G4638" s="291">
        <v>60</v>
      </c>
      <c r="H4638" s="292">
        <v>0</v>
      </c>
      <c r="I4638" s="293" t="s">
        <v>4850</v>
      </c>
      <c r="J4638" s="293" t="s">
        <v>4851</v>
      </c>
      <c r="K4638" s="293" t="s">
        <v>4737</v>
      </c>
      <c r="L4638" s="293" t="s">
        <v>4840</v>
      </c>
      <c r="M4638" s="293" t="s">
        <v>5210</v>
      </c>
      <c r="N4638" s="293"/>
      <c r="O4638" s="293" t="s">
        <v>18828</v>
      </c>
      <c r="P4638" s="293" t="s">
        <v>14136</v>
      </c>
      <c r="Q4638" s="293" t="s">
        <v>8502</v>
      </c>
    </row>
    <row r="4639" spans="1:17" x14ac:dyDescent="0.25">
      <c r="A4639" s="293" t="s">
        <v>18031</v>
      </c>
      <c r="B4639" s="293" t="s">
        <v>14370</v>
      </c>
      <c r="C4639" s="293" t="s">
        <v>18032</v>
      </c>
      <c r="D4639" s="293"/>
      <c r="E4639" s="293" t="s">
        <v>14138</v>
      </c>
      <c r="F4639" s="293" t="s">
        <v>4750</v>
      </c>
      <c r="G4639" s="291">
        <v>60</v>
      </c>
      <c r="H4639" s="292">
        <v>0</v>
      </c>
      <c r="I4639" s="293" t="s">
        <v>4755</v>
      </c>
      <c r="J4639" s="293" t="s">
        <v>4756</v>
      </c>
      <c r="K4639" s="293" t="s">
        <v>4737</v>
      </c>
      <c r="L4639" s="293" t="s">
        <v>4738</v>
      </c>
      <c r="M4639" s="293" t="s">
        <v>4916</v>
      </c>
      <c r="N4639" s="293" t="s">
        <v>7707</v>
      </c>
      <c r="O4639" s="293" t="s">
        <v>18828</v>
      </c>
      <c r="P4639" s="293" t="s">
        <v>14136</v>
      </c>
      <c r="Q4639" s="293" t="s">
        <v>4741</v>
      </c>
    </row>
    <row r="4640" spans="1:17" x14ac:dyDescent="0.25">
      <c r="A4640" s="293" t="s">
        <v>18033</v>
      </c>
      <c r="B4640" s="293" t="s">
        <v>14370</v>
      </c>
      <c r="C4640" s="293" t="s">
        <v>18034</v>
      </c>
      <c r="D4640" s="293"/>
      <c r="E4640" s="293" t="s">
        <v>14138</v>
      </c>
      <c r="F4640" s="293" t="s">
        <v>4750</v>
      </c>
      <c r="G4640" s="291">
        <v>60</v>
      </c>
      <c r="H4640" s="292">
        <v>0</v>
      </c>
      <c r="I4640" s="293" t="s">
        <v>4788</v>
      </c>
      <c r="J4640" s="293" t="s">
        <v>4789</v>
      </c>
      <c r="K4640" s="293" t="s">
        <v>4737</v>
      </c>
      <c r="L4640" s="293" t="s">
        <v>4738</v>
      </c>
      <c r="M4640" s="293" t="s">
        <v>4830</v>
      </c>
      <c r="N4640" s="293"/>
      <c r="O4640" s="293" t="s">
        <v>18828</v>
      </c>
      <c r="P4640" s="293" t="s">
        <v>14136</v>
      </c>
      <c r="Q4640" s="293" t="s">
        <v>4741</v>
      </c>
    </row>
    <row r="4641" spans="1:17" x14ac:dyDescent="0.25">
      <c r="A4641" s="293" t="s">
        <v>18035</v>
      </c>
      <c r="B4641" s="293" t="s">
        <v>14370</v>
      </c>
      <c r="C4641" s="293" t="s">
        <v>18036</v>
      </c>
      <c r="D4641" s="293"/>
      <c r="E4641" s="293" t="s">
        <v>14138</v>
      </c>
      <c r="F4641" s="293" t="s">
        <v>4750</v>
      </c>
      <c r="G4641" s="291">
        <v>60</v>
      </c>
      <c r="H4641" s="292">
        <v>0</v>
      </c>
      <c r="I4641" s="293" t="s">
        <v>4746</v>
      </c>
      <c r="J4641" s="293" t="s">
        <v>4747</v>
      </c>
      <c r="K4641" s="293" t="s">
        <v>4737</v>
      </c>
      <c r="L4641" s="293" t="s">
        <v>4738</v>
      </c>
      <c r="M4641" s="293" t="s">
        <v>4821</v>
      </c>
      <c r="N4641" s="293"/>
      <c r="O4641" s="293" t="s">
        <v>18828</v>
      </c>
      <c r="P4641" s="293" t="s">
        <v>14136</v>
      </c>
      <c r="Q4641" s="293" t="s">
        <v>4741</v>
      </c>
    </row>
    <row r="4642" spans="1:17" x14ac:dyDescent="0.25">
      <c r="A4642" s="293" t="s">
        <v>18037</v>
      </c>
      <c r="B4642" s="293" t="s">
        <v>14373</v>
      </c>
      <c r="C4642" s="293" t="s">
        <v>18038</v>
      </c>
      <c r="D4642" s="293" t="s">
        <v>4750</v>
      </c>
      <c r="E4642" s="293" t="s">
        <v>14158</v>
      </c>
      <c r="F4642" s="293"/>
      <c r="G4642" s="291">
        <v>60</v>
      </c>
      <c r="H4642" s="292">
        <v>0</v>
      </c>
      <c r="I4642" s="293" t="s">
        <v>4850</v>
      </c>
      <c r="J4642" s="293" t="s">
        <v>4851</v>
      </c>
      <c r="K4642" s="293" t="s">
        <v>4737</v>
      </c>
      <c r="L4642" s="293" t="s">
        <v>4840</v>
      </c>
      <c r="M4642" s="293" t="s">
        <v>15454</v>
      </c>
      <c r="N4642" s="293"/>
      <c r="O4642" s="293" t="s">
        <v>18828</v>
      </c>
      <c r="P4642" s="293" t="s">
        <v>14136</v>
      </c>
      <c r="Q4642" s="293" t="s">
        <v>8502</v>
      </c>
    </row>
    <row r="4643" spans="1:17" x14ac:dyDescent="0.25">
      <c r="A4643" s="293" t="s">
        <v>18039</v>
      </c>
      <c r="B4643" s="293" t="s">
        <v>14370</v>
      </c>
      <c r="C4643" s="293" t="s">
        <v>18040</v>
      </c>
      <c r="D4643" s="293"/>
      <c r="E4643" s="293" t="s">
        <v>14138</v>
      </c>
      <c r="F4643" s="293" t="s">
        <v>4750</v>
      </c>
      <c r="G4643" s="291">
        <v>60</v>
      </c>
      <c r="H4643" s="292">
        <v>0</v>
      </c>
      <c r="I4643" s="293" t="s">
        <v>4816</v>
      </c>
      <c r="J4643" s="293" t="s">
        <v>4817</v>
      </c>
      <c r="K4643" s="293" t="s">
        <v>4737</v>
      </c>
      <c r="L4643" s="293" t="s">
        <v>4738</v>
      </c>
      <c r="M4643" s="293" t="s">
        <v>4818</v>
      </c>
      <c r="N4643" s="293"/>
      <c r="O4643" s="293" t="s">
        <v>18828</v>
      </c>
      <c r="P4643" s="293" t="s">
        <v>14136</v>
      </c>
      <c r="Q4643" s="293" t="s">
        <v>4741</v>
      </c>
    </row>
    <row r="4644" spans="1:17" x14ac:dyDescent="0.25">
      <c r="A4644" s="293" t="s">
        <v>18041</v>
      </c>
      <c r="B4644" s="293" t="s">
        <v>14376</v>
      </c>
      <c r="C4644" s="293" t="s">
        <v>18042</v>
      </c>
      <c r="D4644" s="293" t="s">
        <v>4750</v>
      </c>
      <c r="E4644" s="293" t="s">
        <v>14158</v>
      </c>
      <c r="F4644" s="293"/>
      <c r="G4644" s="291">
        <v>60</v>
      </c>
      <c r="H4644" s="292">
        <v>0</v>
      </c>
      <c r="I4644" s="293" t="s">
        <v>4850</v>
      </c>
      <c r="J4644" s="293" t="s">
        <v>4851</v>
      </c>
      <c r="K4644" s="293" t="s">
        <v>4737</v>
      </c>
      <c r="L4644" s="293" t="s">
        <v>4840</v>
      </c>
      <c r="M4644" s="293" t="s">
        <v>5210</v>
      </c>
      <c r="N4644" s="293"/>
      <c r="O4644" s="293" t="s">
        <v>18828</v>
      </c>
      <c r="P4644" s="293" t="s">
        <v>14136</v>
      </c>
      <c r="Q4644" s="293" t="s">
        <v>8502</v>
      </c>
    </row>
    <row r="4645" spans="1:17" x14ac:dyDescent="0.25">
      <c r="A4645" s="293" t="s">
        <v>18043</v>
      </c>
      <c r="B4645" s="293" t="s">
        <v>14376</v>
      </c>
      <c r="C4645" s="293" t="s">
        <v>18044</v>
      </c>
      <c r="D4645" s="293" t="s">
        <v>4750</v>
      </c>
      <c r="E4645" s="293" t="s">
        <v>14158</v>
      </c>
      <c r="F4645" s="293"/>
      <c r="G4645" s="291">
        <v>60</v>
      </c>
      <c r="H4645" s="292">
        <v>0</v>
      </c>
      <c r="I4645" s="293" t="s">
        <v>4850</v>
      </c>
      <c r="J4645" s="293" t="s">
        <v>4851</v>
      </c>
      <c r="K4645" s="293" t="s">
        <v>4737</v>
      </c>
      <c r="L4645" s="293" t="s">
        <v>4840</v>
      </c>
      <c r="M4645" s="293" t="s">
        <v>5202</v>
      </c>
      <c r="N4645" s="293"/>
      <c r="O4645" s="293" t="s">
        <v>18828</v>
      </c>
      <c r="P4645" s="293" t="s">
        <v>14136</v>
      </c>
      <c r="Q4645" s="293" t="s">
        <v>8502</v>
      </c>
    </row>
    <row r="4646" spans="1:17" x14ac:dyDescent="0.25">
      <c r="A4646" s="293" t="s">
        <v>18045</v>
      </c>
      <c r="B4646" s="293" t="s">
        <v>14370</v>
      </c>
      <c r="C4646" s="293" t="s">
        <v>18046</v>
      </c>
      <c r="D4646" s="293"/>
      <c r="E4646" s="293" t="s">
        <v>14138</v>
      </c>
      <c r="F4646" s="293" t="s">
        <v>4750</v>
      </c>
      <c r="G4646" s="291">
        <v>60</v>
      </c>
      <c r="H4646" s="292">
        <v>0</v>
      </c>
      <c r="I4646" s="293" t="s">
        <v>4816</v>
      </c>
      <c r="J4646" s="293" t="s">
        <v>4817</v>
      </c>
      <c r="K4646" s="293" t="s">
        <v>4737</v>
      </c>
      <c r="L4646" s="293" t="s">
        <v>4738</v>
      </c>
      <c r="M4646" s="293" t="s">
        <v>4739</v>
      </c>
      <c r="N4646" s="293"/>
      <c r="O4646" s="293" t="s">
        <v>18828</v>
      </c>
      <c r="P4646" s="293" t="s">
        <v>14136</v>
      </c>
      <c r="Q4646" s="293" t="s">
        <v>4741</v>
      </c>
    </row>
    <row r="4647" spans="1:17" x14ac:dyDescent="0.25">
      <c r="A4647" s="293" t="s">
        <v>18047</v>
      </c>
      <c r="B4647" s="293" t="s">
        <v>14376</v>
      </c>
      <c r="C4647" s="293" t="s">
        <v>18048</v>
      </c>
      <c r="D4647" s="293" t="s">
        <v>4750</v>
      </c>
      <c r="E4647" s="293" t="s">
        <v>14158</v>
      </c>
      <c r="F4647" s="293"/>
      <c r="G4647" s="291">
        <v>60</v>
      </c>
      <c r="H4647" s="292">
        <v>0</v>
      </c>
      <c r="I4647" s="293" t="s">
        <v>4838</v>
      </c>
      <c r="J4647" s="293" t="s">
        <v>4839</v>
      </c>
      <c r="K4647" s="293" t="s">
        <v>4737</v>
      </c>
      <c r="L4647" s="293" t="s">
        <v>4840</v>
      </c>
      <c r="M4647" s="293" t="s">
        <v>5291</v>
      </c>
      <c r="N4647" s="293"/>
      <c r="O4647" s="293" t="s">
        <v>18828</v>
      </c>
      <c r="P4647" s="293" t="s">
        <v>14136</v>
      </c>
      <c r="Q4647" s="293" t="s">
        <v>8502</v>
      </c>
    </row>
    <row r="4648" spans="1:17" x14ac:dyDescent="0.25">
      <c r="A4648" s="293" t="s">
        <v>18049</v>
      </c>
      <c r="B4648" s="293" t="s">
        <v>14376</v>
      </c>
      <c r="C4648" s="293" t="s">
        <v>18050</v>
      </c>
      <c r="D4648" s="293" t="s">
        <v>4750</v>
      </c>
      <c r="E4648" s="293" t="s">
        <v>14158</v>
      </c>
      <c r="F4648" s="293"/>
      <c r="G4648" s="291">
        <v>60</v>
      </c>
      <c r="H4648" s="292">
        <v>0</v>
      </c>
      <c r="I4648" s="293" t="s">
        <v>9482</v>
      </c>
      <c r="J4648" s="293" t="s">
        <v>9483</v>
      </c>
      <c r="K4648" s="293" t="s">
        <v>4737</v>
      </c>
      <c r="L4648" s="293" t="s">
        <v>4840</v>
      </c>
      <c r="M4648" s="293" t="s">
        <v>5344</v>
      </c>
      <c r="N4648" s="293"/>
      <c r="O4648" s="293" t="s">
        <v>18828</v>
      </c>
      <c r="P4648" s="293" t="s">
        <v>14136</v>
      </c>
      <c r="Q4648" s="293" t="s">
        <v>8502</v>
      </c>
    </row>
    <row r="4649" spans="1:17" x14ac:dyDescent="0.25">
      <c r="A4649" s="293" t="s">
        <v>18051</v>
      </c>
      <c r="B4649" s="293" t="s">
        <v>14370</v>
      </c>
      <c r="C4649" s="293" t="s">
        <v>18052</v>
      </c>
      <c r="D4649" s="293"/>
      <c r="E4649" s="293" t="s">
        <v>14138</v>
      </c>
      <c r="F4649" s="293" t="s">
        <v>4750</v>
      </c>
      <c r="G4649" s="291">
        <v>60</v>
      </c>
      <c r="H4649" s="292">
        <v>0</v>
      </c>
      <c r="I4649" s="293" t="s">
        <v>4816</v>
      </c>
      <c r="J4649" s="293" t="s">
        <v>4817</v>
      </c>
      <c r="K4649" s="293" t="s">
        <v>4737</v>
      </c>
      <c r="L4649" s="293" t="s">
        <v>4738</v>
      </c>
      <c r="M4649" s="293" t="s">
        <v>5095</v>
      </c>
      <c r="N4649" s="293"/>
      <c r="O4649" s="293" t="s">
        <v>18828</v>
      </c>
      <c r="P4649" s="293" t="s">
        <v>14136</v>
      </c>
      <c r="Q4649" s="293" t="s">
        <v>4741</v>
      </c>
    </row>
    <row r="4650" spans="1:17" x14ac:dyDescent="0.25">
      <c r="A4650" s="293" t="s">
        <v>18053</v>
      </c>
      <c r="B4650" s="293" t="s">
        <v>14930</v>
      </c>
      <c r="C4650" s="293" t="s">
        <v>18054</v>
      </c>
      <c r="D4650" s="293"/>
      <c r="E4650" s="293" t="s">
        <v>14138</v>
      </c>
      <c r="F4650" s="293" t="s">
        <v>4750</v>
      </c>
      <c r="G4650" s="291">
        <v>60</v>
      </c>
      <c r="H4650" s="292">
        <v>0</v>
      </c>
      <c r="I4650" s="293" t="s">
        <v>4746</v>
      </c>
      <c r="J4650" s="293" t="s">
        <v>4747</v>
      </c>
      <c r="K4650" s="293" t="s">
        <v>4737</v>
      </c>
      <c r="L4650" s="293" t="s">
        <v>4738</v>
      </c>
      <c r="M4650" s="293" t="s">
        <v>4748</v>
      </c>
      <c r="N4650" s="293" t="s">
        <v>4777</v>
      </c>
      <c r="O4650" s="293" t="s">
        <v>18828</v>
      </c>
      <c r="P4650" s="293" t="s">
        <v>14136</v>
      </c>
      <c r="Q4650" s="293" t="s">
        <v>4741</v>
      </c>
    </row>
    <row r="4651" spans="1:17" x14ac:dyDescent="0.25">
      <c r="A4651" s="293" t="s">
        <v>18055</v>
      </c>
      <c r="B4651" s="293" t="s">
        <v>14376</v>
      </c>
      <c r="C4651" s="293" t="s">
        <v>18056</v>
      </c>
      <c r="D4651" s="293" t="s">
        <v>4750</v>
      </c>
      <c r="E4651" s="293" t="s">
        <v>14158</v>
      </c>
      <c r="F4651" s="293"/>
      <c r="G4651" s="291">
        <v>60</v>
      </c>
      <c r="H4651" s="292">
        <v>0</v>
      </c>
      <c r="I4651" s="293" t="s">
        <v>4850</v>
      </c>
      <c r="J4651" s="293" t="s">
        <v>4851</v>
      </c>
      <c r="K4651" s="293" t="s">
        <v>4737</v>
      </c>
      <c r="L4651" s="293" t="s">
        <v>4840</v>
      </c>
      <c r="M4651" s="293" t="s">
        <v>5210</v>
      </c>
      <c r="N4651" s="293"/>
      <c r="O4651" s="293" t="s">
        <v>18828</v>
      </c>
      <c r="P4651" s="293" t="s">
        <v>14136</v>
      </c>
      <c r="Q4651" s="293" t="s">
        <v>8502</v>
      </c>
    </row>
    <row r="4652" spans="1:17" x14ac:dyDescent="0.25">
      <c r="A4652" s="293" t="s">
        <v>18057</v>
      </c>
      <c r="B4652" s="293" t="s">
        <v>14370</v>
      </c>
      <c r="C4652" s="293" t="s">
        <v>18058</v>
      </c>
      <c r="D4652" s="293"/>
      <c r="E4652" s="293" t="s">
        <v>14138</v>
      </c>
      <c r="F4652" s="293" t="s">
        <v>4750</v>
      </c>
      <c r="G4652" s="291">
        <v>60</v>
      </c>
      <c r="H4652" s="292">
        <v>0</v>
      </c>
      <c r="I4652" s="293" t="s">
        <v>4783</v>
      </c>
      <c r="J4652" s="293" t="s">
        <v>4784</v>
      </c>
      <c r="K4652" s="293" t="s">
        <v>4737</v>
      </c>
      <c r="L4652" s="293" t="s">
        <v>4738</v>
      </c>
      <c r="M4652" s="293" t="s">
        <v>4916</v>
      </c>
      <c r="N4652" s="293" t="s">
        <v>7041</v>
      </c>
      <c r="O4652" s="293" t="s">
        <v>18828</v>
      </c>
      <c r="P4652" s="293" t="s">
        <v>14136</v>
      </c>
      <c r="Q4652" s="293" t="s">
        <v>4741</v>
      </c>
    </row>
    <row r="4653" spans="1:17" x14ac:dyDescent="0.25">
      <c r="A4653" s="293" t="s">
        <v>18059</v>
      </c>
      <c r="B4653" s="293" t="s">
        <v>14373</v>
      </c>
      <c r="C4653" s="293" t="s">
        <v>18060</v>
      </c>
      <c r="D4653" s="293" t="s">
        <v>4750</v>
      </c>
      <c r="E4653" s="293" t="s">
        <v>14158</v>
      </c>
      <c r="F4653" s="293"/>
      <c r="G4653" s="291">
        <v>60</v>
      </c>
      <c r="H4653" s="292">
        <v>0</v>
      </c>
      <c r="I4653" s="293" t="s">
        <v>4850</v>
      </c>
      <c r="J4653" s="293" t="s">
        <v>4851</v>
      </c>
      <c r="K4653" s="293" t="s">
        <v>4737</v>
      </c>
      <c r="L4653" s="293" t="s">
        <v>4840</v>
      </c>
      <c r="M4653" s="293" t="s">
        <v>5202</v>
      </c>
      <c r="N4653" s="293"/>
      <c r="O4653" s="293" t="s">
        <v>18828</v>
      </c>
      <c r="P4653" s="293" t="s">
        <v>14136</v>
      </c>
      <c r="Q4653" s="293" t="s">
        <v>8502</v>
      </c>
    </row>
    <row r="4654" spans="1:17" x14ac:dyDescent="0.25">
      <c r="A4654" s="293" t="s">
        <v>18061</v>
      </c>
      <c r="B4654" s="293" t="s">
        <v>14370</v>
      </c>
      <c r="C4654" s="293" t="s">
        <v>18062</v>
      </c>
      <c r="D4654" s="293"/>
      <c r="E4654" s="293" t="s">
        <v>14138</v>
      </c>
      <c r="F4654" s="293" t="s">
        <v>4750</v>
      </c>
      <c r="G4654" s="291">
        <v>60</v>
      </c>
      <c r="H4654" s="292">
        <v>0</v>
      </c>
      <c r="I4654" s="293" t="s">
        <v>4788</v>
      </c>
      <c r="J4654" s="293" t="s">
        <v>4789</v>
      </c>
      <c r="K4654" s="293" t="s">
        <v>4737</v>
      </c>
      <c r="L4654" s="293" t="s">
        <v>4738</v>
      </c>
      <c r="M4654" s="293" t="s">
        <v>4790</v>
      </c>
      <c r="N4654" s="293"/>
      <c r="O4654" s="293" t="s">
        <v>18828</v>
      </c>
      <c r="P4654" s="293" t="s">
        <v>14136</v>
      </c>
      <c r="Q4654" s="293" t="s">
        <v>4741</v>
      </c>
    </row>
    <row r="4655" spans="1:17" x14ac:dyDescent="0.25">
      <c r="A4655" s="293" t="s">
        <v>18063</v>
      </c>
      <c r="B4655" s="293" t="s">
        <v>14370</v>
      </c>
      <c r="C4655" s="293" t="s">
        <v>18064</v>
      </c>
      <c r="D4655" s="293"/>
      <c r="E4655" s="293" t="s">
        <v>14138</v>
      </c>
      <c r="F4655" s="293" t="s">
        <v>4750</v>
      </c>
      <c r="G4655" s="291">
        <v>60</v>
      </c>
      <c r="H4655" s="292">
        <v>0</v>
      </c>
      <c r="I4655" s="293" t="s">
        <v>4816</v>
      </c>
      <c r="J4655" s="293" t="s">
        <v>4817</v>
      </c>
      <c r="K4655" s="293" t="s">
        <v>4737</v>
      </c>
      <c r="L4655" s="293" t="s">
        <v>4738</v>
      </c>
      <c r="M4655" s="293" t="s">
        <v>7601</v>
      </c>
      <c r="N4655" s="293"/>
      <c r="O4655" s="293" t="s">
        <v>18828</v>
      </c>
      <c r="P4655" s="293" t="s">
        <v>14136</v>
      </c>
      <c r="Q4655" s="293" t="s">
        <v>4741</v>
      </c>
    </row>
    <row r="4656" spans="1:17" x14ac:dyDescent="0.25">
      <c r="A4656" s="293" t="s">
        <v>18065</v>
      </c>
      <c r="B4656" s="293" t="s">
        <v>14376</v>
      </c>
      <c r="C4656" s="293" t="s">
        <v>18066</v>
      </c>
      <c r="D4656" s="293" t="s">
        <v>4750</v>
      </c>
      <c r="E4656" s="293" t="s">
        <v>14158</v>
      </c>
      <c r="F4656" s="293"/>
      <c r="G4656" s="291">
        <v>60</v>
      </c>
      <c r="H4656" s="292">
        <v>0</v>
      </c>
      <c r="I4656" s="293" t="s">
        <v>4850</v>
      </c>
      <c r="J4656" s="293" t="s">
        <v>4851</v>
      </c>
      <c r="K4656" s="293" t="s">
        <v>4737</v>
      </c>
      <c r="L4656" s="293" t="s">
        <v>4840</v>
      </c>
      <c r="M4656" s="293" t="s">
        <v>5202</v>
      </c>
      <c r="N4656" s="293"/>
      <c r="O4656" s="293" t="s">
        <v>18828</v>
      </c>
      <c r="P4656" s="293" t="s">
        <v>14136</v>
      </c>
      <c r="Q4656" s="293" t="s">
        <v>8502</v>
      </c>
    </row>
    <row r="4657" spans="1:17" x14ac:dyDescent="0.25">
      <c r="A4657" s="293" t="s">
        <v>18067</v>
      </c>
      <c r="B4657" s="293" t="s">
        <v>14376</v>
      </c>
      <c r="C4657" s="293" t="s">
        <v>18068</v>
      </c>
      <c r="D4657" s="293" t="s">
        <v>4750</v>
      </c>
      <c r="E4657" s="293" t="s">
        <v>14158</v>
      </c>
      <c r="F4657" s="293"/>
      <c r="G4657" s="291">
        <v>60</v>
      </c>
      <c r="H4657" s="292">
        <v>0</v>
      </c>
      <c r="I4657" s="293" t="s">
        <v>9482</v>
      </c>
      <c r="J4657" s="293" t="s">
        <v>9483</v>
      </c>
      <c r="K4657" s="293" t="s">
        <v>4737</v>
      </c>
      <c r="L4657" s="293" t="s">
        <v>4840</v>
      </c>
      <c r="M4657" s="293" t="s">
        <v>4841</v>
      </c>
      <c r="N4657" s="293"/>
      <c r="O4657" s="293" t="s">
        <v>18828</v>
      </c>
      <c r="P4657" s="293" t="s">
        <v>14136</v>
      </c>
      <c r="Q4657" s="293" t="s">
        <v>8502</v>
      </c>
    </row>
    <row r="4658" spans="1:17" x14ac:dyDescent="0.25">
      <c r="A4658" s="293" t="s">
        <v>18069</v>
      </c>
      <c r="B4658" s="293" t="s">
        <v>14376</v>
      </c>
      <c r="C4658" s="293" t="s">
        <v>18070</v>
      </c>
      <c r="D4658" s="293" t="s">
        <v>4750</v>
      </c>
      <c r="E4658" s="293" t="s">
        <v>14158</v>
      </c>
      <c r="F4658" s="293"/>
      <c r="G4658" s="291">
        <v>60</v>
      </c>
      <c r="H4658" s="292">
        <v>0</v>
      </c>
      <c r="I4658" s="293" t="s">
        <v>9482</v>
      </c>
      <c r="J4658" s="293" t="s">
        <v>9483</v>
      </c>
      <c r="K4658" s="293" t="s">
        <v>4737</v>
      </c>
      <c r="L4658" s="293" t="s">
        <v>4840</v>
      </c>
      <c r="M4658" s="293" t="s">
        <v>5220</v>
      </c>
      <c r="N4658" s="293"/>
      <c r="O4658" s="293" t="s">
        <v>18828</v>
      </c>
      <c r="P4658" s="293" t="s">
        <v>14136</v>
      </c>
      <c r="Q4658" s="293" t="s">
        <v>8502</v>
      </c>
    </row>
    <row r="4659" spans="1:17" x14ac:dyDescent="0.25">
      <c r="A4659" s="293" t="s">
        <v>18071</v>
      </c>
      <c r="B4659" s="293" t="s">
        <v>14376</v>
      </c>
      <c r="C4659" s="293" t="s">
        <v>18072</v>
      </c>
      <c r="D4659" s="293" t="s">
        <v>4750</v>
      </c>
      <c r="E4659" s="293" t="s">
        <v>14158</v>
      </c>
      <c r="F4659" s="293"/>
      <c r="G4659" s="291">
        <v>60</v>
      </c>
      <c r="H4659" s="292">
        <v>0</v>
      </c>
      <c r="I4659" s="293" t="s">
        <v>4838</v>
      </c>
      <c r="J4659" s="293" t="s">
        <v>4839</v>
      </c>
      <c r="K4659" s="293" t="s">
        <v>4737</v>
      </c>
      <c r="L4659" s="293" t="s">
        <v>4840</v>
      </c>
      <c r="M4659" s="293" t="s">
        <v>5291</v>
      </c>
      <c r="N4659" s="293"/>
      <c r="O4659" s="293" t="s">
        <v>18828</v>
      </c>
      <c r="P4659" s="293" t="s">
        <v>14136</v>
      </c>
      <c r="Q4659" s="293" t="s">
        <v>8502</v>
      </c>
    </row>
    <row r="4660" spans="1:17" x14ac:dyDescent="0.25">
      <c r="A4660" s="293" t="s">
        <v>18073</v>
      </c>
      <c r="B4660" s="293" t="s">
        <v>14376</v>
      </c>
      <c r="C4660" s="293" t="s">
        <v>18074</v>
      </c>
      <c r="D4660" s="293" t="s">
        <v>4750</v>
      </c>
      <c r="E4660" s="293" t="s">
        <v>14158</v>
      </c>
      <c r="F4660" s="293"/>
      <c r="G4660" s="291">
        <v>60</v>
      </c>
      <c r="H4660" s="292">
        <v>0</v>
      </c>
      <c r="I4660" s="293" t="s">
        <v>4838</v>
      </c>
      <c r="J4660" s="293" t="s">
        <v>4839</v>
      </c>
      <c r="K4660" s="293" t="s">
        <v>4737</v>
      </c>
      <c r="L4660" s="293" t="s">
        <v>4840</v>
      </c>
      <c r="M4660" s="293" t="s">
        <v>5166</v>
      </c>
      <c r="N4660" s="293"/>
      <c r="O4660" s="293" t="s">
        <v>18828</v>
      </c>
      <c r="P4660" s="293" t="s">
        <v>14136</v>
      </c>
      <c r="Q4660" s="293" t="s">
        <v>8502</v>
      </c>
    </row>
    <row r="4661" spans="1:17" x14ac:dyDescent="0.25">
      <c r="A4661" s="293" t="s">
        <v>18075</v>
      </c>
      <c r="B4661" s="293" t="s">
        <v>14376</v>
      </c>
      <c r="C4661" s="293" t="s">
        <v>18076</v>
      </c>
      <c r="D4661" s="293" t="s">
        <v>4750</v>
      </c>
      <c r="E4661" s="293" t="s">
        <v>14158</v>
      </c>
      <c r="F4661" s="293"/>
      <c r="G4661" s="291">
        <v>60</v>
      </c>
      <c r="H4661" s="292">
        <v>0</v>
      </c>
      <c r="I4661" s="293" t="s">
        <v>9482</v>
      </c>
      <c r="J4661" s="293" t="s">
        <v>9483</v>
      </c>
      <c r="K4661" s="293" t="s">
        <v>4737</v>
      </c>
      <c r="L4661" s="293" t="s">
        <v>4840</v>
      </c>
      <c r="M4661" s="293" t="s">
        <v>5344</v>
      </c>
      <c r="N4661" s="293"/>
      <c r="O4661" s="293" t="s">
        <v>18828</v>
      </c>
      <c r="P4661" s="293" t="s">
        <v>14136</v>
      </c>
      <c r="Q4661" s="293" t="s">
        <v>8502</v>
      </c>
    </row>
    <row r="4662" spans="1:17" x14ac:dyDescent="0.25">
      <c r="A4662" s="293" t="s">
        <v>18077</v>
      </c>
      <c r="B4662" s="293" t="s">
        <v>14370</v>
      </c>
      <c r="C4662" s="293" t="s">
        <v>18078</v>
      </c>
      <c r="D4662" s="293"/>
      <c r="E4662" s="293" t="s">
        <v>14138</v>
      </c>
      <c r="F4662" s="293" t="s">
        <v>4750</v>
      </c>
      <c r="G4662" s="291">
        <v>60</v>
      </c>
      <c r="H4662" s="292">
        <v>0</v>
      </c>
      <c r="I4662" s="293" t="s">
        <v>4788</v>
      </c>
      <c r="J4662" s="293" t="s">
        <v>4789</v>
      </c>
      <c r="K4662" s="293" t="s">
        <v>4737</v>
      </c>
      <c r="L4662" s="293" t="s">
        <v>4738</v>
      </c>
      <c r="M4662" s="293" t="s">
        <v>6447</v>
      </c>
      <c r="N4662" s="293"/>
      <c r="O4662" s="293" t="s">
        <v>18828</v>
      </c>
      <c r="P4662" s="293" t="s">
        <v>14136</v>
      </c>
      <c r="Q4662" s="293" t="s">
        <v>4741</v>
      </c>
    </row>
    <row r="4663" spans="1:17" x14ac:dyDescent="0.25">
      <c r="A4663" s="293" t="s">
        <v>18079</v>
      </c>
      <c r="B4663" s="293" t="s">
        <v>14370</v>
      </c>
      <c r="C4663" s="293" t="s">
        <v>18080</v>
      </c>
      <c r="D4663" s="293"/>
      <c r="E4663" s="293" t="s">
        <v>14138</v>
      </c>
      <c r="F4663" s="293" t="s">
        <v>4750</v>
      </c>
      <c r="G4663" s="291">
        <v>60</v>
      </c>
      <c r="H4663" s="292">
        <v>0</v>
      </c>
      <c r="I4663" s="293" t="s">
        <v>4788</v>
      </c>
      <c r="J4663" s="293" t="s">
        <v>4789</v>
      </c>
      <c r="K4663" s="293" t="s">
        <v>4737</v>
      </c>
      <c r="L4663" s="293" t="s">
        <v>4738</v>
      </c>
      <c r="M4663" s="293" t="s">
        <v>4880</v>
      </c>
      <c r="N4663" s="293"/>
      <c r="O4663" s="293" t="s">
        <v>18828</v>
      </c>
      <c r="P4663" s="293" t="s">
        <v>14136</v>
      </c>
      <c r="Q4663" s="293" t="s">
        <v>4741</v>
      </c>
    </row>
    <row r="4664" spans="1:17" x14ac:dyDescent="0.25">
      <c r="A4664" s="293" t="s">
        <v>18081</v>
      </c>
      <c r="B4664" s="293" t="s">
        <v>14373</v>
      </c>
      <c r="C4664" s="293" t="s">
        <v>18082</v>
      </c>
      <c r="D4664" s="293" t="s">
        <v>4750</v>
      </c>
      <c r="E4664" s="293" t="s">
        <v>14158</v>
      </c>
      <c r="F4664" s="293"/>
      <c r="G4664" s="291">
        <v>60</v>
      </c>
      <c r="H4664" s="292">
        <v>0</v>
      </c>
      <c r="I4664" s="293" t="s">
        <v>4850</v>
      </c>
      <c r="J4664" s="293" t="s">
        <v>4851</v>
      </c>
      <c r="K4664" s="293" t="s">
        <v>4737</v>
      </c>
      <c r="L4664" s="293" t="s">
        <v>4840</v>
      </c>
      <c r="M4664" s="293" t="s">
        <v>5272</v>
      </c>
      <c r="N4664" s="293"/>
      <c r="O4664" s="293" t="s">
        <v>18828</v>
      </c>
      <c r="P4664" s="293" t="s">
        <v>14136</v>
      </c>
      <c r="Q4664" s="293" t="s">
        <v>8502</v>
      </c>
    </row>
    <row r="4665" spans="1:17" x14ac:dyDescent="0.25">
      <c r="A4665" s="293" t="s">
        <v>18083</v>
      </c>
      <c r="B4665" s="293" t="s">
        <v>14361</v>
      </c>
      <c r="C4665" s="293" t="s">
        <v>18084</v>
      </c>
      <c r="D4665" s="293"/>
      <c r="E4665" s="293" t="s">
        <v>14138</v>
      </c>
      <c r="F4665" s="293" t="s">
        <v>4750</v>
      </c>
      <c r="G4665" s="291">
        <v>60</v>
      </c>
      <c r="H4665" s="292">
        <v>0</v>
      </c>
      <c r="I4665" s="293" t="s">
        <v>4816</v>
      </c>
      <c r="J4665" s="293" t="s">
        <v>4817</v>
      </c>
      <c r="K4665" s="293" t="s">
        <v>4737</v>
      </c>
      <c r="L4665" s="293" t="s">
        <v>4738</v>
      </c>
      <c r="M4665" s="293" t="s">
        <v>6572</v>
      </c>
      <c r="N4665" s="293"/>
      <c r="O4665" s="293" t="s">
        <v>18828</v>
      </c>
      <c r="P4665" s="293" t="s">
        <v>14136</v>
      </c>
      <c r="Q4665" s="293" t="s">
        <v>4741</v>
      </c>
    </row>
    <row r="4666" spans="1:17" x14ac:dyDescent="0.25">
      <c r="A4666" s="293" t="s">
        <v>18085</v>
      </c>
      <c r="B4666" s="293" t="s">
        <v>14376</v>
      </c>
      <c r="C4666" s="293" t="s">
        <v>18086</v>
      </c>
      <c r="D4666" s="293" t="s">
        <v>4750</v>
      </c>
      <c r="E4666" s="293" t="s">
        <v>14158</v>
      </c>
      <c r="F4666" s="293"/>
      <c r="G4666" s="291">
        <v>60</v>
      </c>
      <c r="H4666" s="292">
        <v>0</v>
      </c>
      <c r="I4666" s="293" t="s">
        <v>4850</v>
      </c>
      <c r="J4666" s="293" t="s">
        <v>4851</v>
      </c>
      <c r="K4666" s="293" t="s">
        <v>4737</v>
      </c>
      <c r="L4666" s="293" t="s">
        <v>4840</v>
      </c>
      <c r="M4666" s="293" t="s">
        <v>5202</v>
      </c>
      <c r="N4666" s="293"/>
      <c r="O4666" s="293" t="s">
        <v>18828</v>
      </c>
      <c r="P4666" s="293" t="s">
        <v>14136</v>
      </c>
      <c r="Q4666" s="293" t="s">
        <v>8502</v>
      </c>
    </row>
    <row r="4667" spans="1:17" x14ac:dyDescent="0.25">
      <c r="A4667" s="293" t="s">
        <v>18087</v>
      </c>
      <c r="B4667" s="293" t="s">
        <v>14376</v>
      </c>
      <c r="C4667" s="293" t="s">
        <v>18088</v>
      </c>
      <c r="D4667" s="293" t="s">
        <v>4750</v>
      </c>
      <c r="E4667" s="293" t="s">
        <v>14158</v>
      </c>
      <c r="F4667" s="293"/>
      <c r="G4667" s="291">
        <v>60</v>
      </c>
      <c r="H4667" s="292">
        <v>0</v>
      </c>
      <c r="I4667" s="293" t="s">
        <v>4850</v>
      </c>
      <c r="J4667" s="293" t="s">
        <v>4851</v>
      </c>
      <c r="K4667" s="293" t="s">
        <v>4737</v>
      </c>
      <c r="L4667" s="293" t="s">
        <v>4840</v>
      </c>
      <c r="M4667" s="293" t="s">
        <v>5202</v>
      </c>
      <c r="N4667" s="293"/>
      <c r="O4667" s="293" t="s">
        <v>18828</v>
      </c>
      <c r="P4667" s="293" t="s">
        <v>14136</v>
      </c>
      <c r="Q4667" s="293" t="s">
        <v>8502</v>
      </c>
    </row>
    <row r="4668" spans="1:17" x14ac:dyDescent="0.25">
      <c r="A4668" s="293" t="s">
        <v>18089</v>
      </c>
      <c r="B4668" s="293" t="s">
        <v>18090</v>
      </c>
      <c r="C4668" s="293" t="s">
        <v>18091</v>
      </c>
      <c r="D4668" s="293"/>
      <c r="E4668" s="293" t="s">
        <v>15150</v>
      </c>
      <c r="F4668" s="293" t="s">
        <v>4750</v>
      </c>
      <c r="G4668" s="291">
        <v>60</v>
      </c>
      <c r="H4668" s="292">
        <v>0</v>
      </c>
      <c r="I4668" s="293" t="s">
        <v>4856</v>
      </c>
      <c r="J4668" s="293" t="s">
        <v>4857</v>
      </c>
      <c r="K4668" s="293" t="s">
        <v>4737</v>
      </c>
      <c r="L4668" s="293" t="s">
        <v>5186</v>
      </c>
      <c r="M4668" s="293" t="s">
        <v>4859</v>
      </c>
      <c r="N4668" s="293"/>
      <c r="O4668" s="293" t="s">
        <v>18828</v>
      </c>
      <c r="P4668" s="293" t="s">
        <v>14136</v>
      </c>
      <c r="Q4668" s="293" t="s">
        <v>4741</v>
      </c>
    </row>
    <row r="4669" spans="1:17" x14ac:dyDescent="0.25">
      <c r="A4669" s="293" t="s">
        <v>18092</v>
      </c>
      <c r="B4669" s="293" t="s">
        <v>14376</v>
      </c>
      <c r="C4669" s="293" t="s">
        <v>18093</v>
      </c>
      <c r="D4669" s="293" t="s">
        <v>4750</v>
      </c>
      <c r="E4669" s="293" t="s">
        <v>14158</v>
      </c>
      <c r="F4669" s="293"/>
      <c r="G4669" s="291">
        <v>60</v>
      </c>
      <c r="H4669" s="292">
        <v>0</v>
      </c>
      <c r="I4669" s="293" t="s">
        <v>9482</v>
      </c>
      <c r="J4669" s="293" t="s">
        <v>9483</v>
      </c>
      <c r="K4669" s="293" t="s">
        <v>4737</v>
      </c>
      <c r="L4669" s="293" t="s">
        <v>4840</v>
      </c>
      <c r="M4669" s="293" t="s">
        <v>5344</v>
      </c>
      <c r="N4669" s="293"/>
      <c r="O4669" s="293" t="s">
        <v>18828</v>
      </c>
      <c r="P4669" s="293" t="s">
        <v>14136</v>
      </c>
      <c r="Q4669" s="293" t="s">
        <v>8502</v>
      </c>
    </row>
    <row r="4670" spans="1:17" x14ac:dyDescent="0.25">
      <c r="A4670" s="293" t="s">
        <v>18094</v>
      </c>
      <c r="B4670" s="293" t="s">
        <v>14376</v>
      </c>
      <c r="C4670" s="293" t="s">
        <v>18095</v>
      </c>
      <c r="D4670" s="293" t="s">
        <v>4750</v>
      </c>
      <c r="E4670" s="293" t="s">
        <v>15150</v>
      </c>
      <c r="F4670" s="293"/>
      <c r="G4670" s="291">
        <v>60</v>
      </c>
      <c r="H4670" s="292">
        <v>0</v>
      </c>
      <c r="I4670" s="293" t="s">
        <v>4838</v>
      </c>
      <c r="J4670" s="293" t="s">
        <v>4839</v>
      </c>
      <c r="K4670" s="293" t="s">
        <v>4737</v>
      </c>
      <c r="L4670" s="293" t="s">
        <v>4840</v>
      </c>
      <c r="M4670" s="293" t="s">
        <v>10975</v>
      </c>
      <c r="N4670" s="293"/>
      <c r="O4670" s="293" t="s">
        <v>18828</v>
      </c>
      <c r="P4670" s="293" t="s">
        <v>14136</v>
      </c>
      <c r="Q4670" s="293" t="s">
        <v>8502</v>
      </c>
    </row>
    <row r="4671" spans="1:17" x14ac:dyDescent="0.25">
      <c r="A4671" s="293" t="s">
        <v>18096</v>
      </c>
      <c r="B4671" s="293" t="s">
        <v>14376</v>
      </c>
      <c r="C4671" s="293" t="s">
        <v>18097</v>
      </c>
      <c r="D4671" s="293" t="s">
        <v>4750</v>
      </c>
      <c r="E4671" s="293" t="s">
        <v>14158</v>
      </c>
      <c r="F4671" s="293"/>
      <c r="G4671" s="291">
        <v>60</v>
      </c>
      <c r="H4671" s="292">
        <v>0</v>
      </c>
      <c r="I4671" s="293" t="s">
        <v>4850</v>
      </c>
      <c r="J4671" s="293" t="s">
        <v>4851</v>
      </c>
      <c r="K4671" s="293" t="s">
        <v>4737</v>
      </c>
      <c r="L4671" s="293" t="s">
        <v>4840</v>
      </c>
      <c r="M4671" s="293" t="s">
        <v>5210</v>
      </c>
      <c r="N4671" s="293"/>
      <c r="O4671" s="293" t="s">
        <v>18828</v>
      </c>
      <c r="P4671" s="293" t="s">
        <v>14136</v>
      </c>
      <c r="Q4671" s="293" t="s">
        <v>8502</v>
      </c>
    </row>
    <row r="4672" spans="1:17" x14ac:dyDescent="0.25">
      <c r="A4672" s="293" t="s">
        <v>18098</v>
      </c>
      <c r="B4672" s="293" t="s">
        <v>14376</v>
      </c>
      <c r="C4672" s="293" t="s">
        <v>18099</v>
      </c>
      <c r="D4672" s="293" t="s">
        <v>4750</v>
      </c>
      <c r="E4672" s="293" t="s">
        <v>14158</v>
      </c>
      <c r="F4672" s="293"/>
      <c r="G4672" s="291">
        <v>60</v>
      </c>
      <c r="H4672" s="292">
        <v>0</v>
      </c>
      <c r="I4672" s="293" t="s">
        <v>9482</v>
      </c>
      <c r="J4672" s="293" t="s">
        <v>9483</v>
      </c>
      <c r="K4672" s="293" t="s">
        <v>4737</v>
      </c>
      <c r="L4672" s="293" t="s">
        <v>4840</v>
      </c>
      <c r="M4672" s="293" t="s">
        <v>5344</v>
      </c>
      <c r="N4672" s="293"/>
      <c r="O4672" s="293" t="s">
        <v>18828</v>
      </c>
      <c r="P4672" s="293" t="s">
        <v>14136</v>
      </c>
      <c r="Q4672" s="293" t="s">
        <v>8502</v>
      </c>
    </row>
    <row r="4673" spans="1:17" x14ac:dyDescent="0.25">
      <c r="A4673" s="293" t="s">
        <v>18100</v>
      </c>
      <c r="B4673" s="293" t="s">
        <v>14361</v>
      </c>
      <c r="C4673" s="293" t="s">
        <v>18101</v>
      </c>
      <c r="D4673" s="293"/>
      <c r="E4673" s="293" t="s">
        <v>14138</v>
      </c>
      <c r="F4673" s="293" t="s">
        <v>4750</v>
      </c>
      <c r="G4673" s="291">
        <v>60</v>
      </c>
      <c r="H4673" s="292">
        <v>0</v>
      </c>
      <c r="I4673" s="293" t="s">
        <v>4816</v>
      </c>
      <c r="J4673" s="293" t="s">
        <v>4817</v>
      </c>
      <c r="K4673" s="293" t="s">
        <v>4737</v>
      </c>
      <c r="L4673" s="293" t="s">
        <v>4738</v>
      </c>
      <c r="M4673" s="293" t="s">
        <v>6572</v>
      </c>
      <c r="N4673" s="293"/>
      <c r="O4673" s="293" t="s">
        <v>18828</v>
      </c>
      <c r="P4673" s="293" t="s">
        <v>14136</v>
      </c>
      <c r="Q4673" s="293" t="s">
        <v>4741</v>
      </c>
    </row>
    <row r="4674" spans="1:17" x14ac:dyDescent="0.25">
      <c r="A4674" s="293" t="s">
        <v>18102</v>
      </c>
      <c r="B4674" s="293" t="s">
        <v>14370</v>
      </c>
      <c r="C4674" s="293" t="s">
        <v>18103</v>
      </c>
      <c r="D4674" s="293"/>
      <c r="E4674" s="293" t="s">
        <v>14138</v>
      </c>
      <c r="F4674" s="293" t="s">
        <v>4750</v>
      </c>
      <c r="G4674" s="291">
        <v>60</v>
      </c>
      <c r="H4674" s="292">
        <v>0</v>
      </c>
      <c r="I4674" s="293" t="s">
        <v>4755</v>
      </c>
      <c r="J4674" s="293" t="s">
        <v>4756</v>
      </c>
      <c r="K4674" s="293" t="s">
        <v>4737</v>
      </c>
      <c r="L4674" s="293" t="s">
        <v>4738</v>
      </c>
      <c r="M4674" s="293" t="s">
        <v>4865</v>
      </c>
      <c r="N4674" s="293"/>
      <c r="O4674" s="293" t="s">
        <v>18828</v>
      </c>
      <c r="P4674" s="293" t="s">
        <v>14136</v>
      </c>
      <c r="Q4674" s="293" t="s">
        <v>4741</v>
      </c>
    </row>
    <row r="4675" spans="1:17" x14ac:dyDescent="0.25">
      <c r="A4675" s="293" t="s">
        <v>18104</v>
      </c>
      <c r="B4675" s="293" t="s">
        <v>14361</v>
      </c>
      <c r="C4675" s="293" t="s">
        <v>18105</v>
      </c>
      <c r="D4675" s="293"/>
      <c r="E4675" s="293" t="s">
        <v>14138</v>
      </c>
      <c r="F4675" s="293" t="s">
        <v>4750</v>
      </c>
      <c r="G4675" s="291">
        <v>60</v>
      </c>
      <c r="H4675" s="292">
        <v>0</v>
      </c>
      <c r="I4675" s="293" t="s">
        <v>4816</v>
      </c>
      <c r="J4675" s="293" t="s">
        <v>4817</v>
      </c>
      <c r="K4675" s="293" t="s">
        <v>4737</v>
      </c>
      <c r="L4675" s="293" t="s">
        <v>4738</v>
      </c>
      <c r="M4675" s="293" t="s">
        <v>6572</v>
      </c>
      <c r="N4675" s="293"/>
      <c r="O4675" s="293" t="s">
        <v>18828</v>
      </c>
      <c r="P4675" s="293" t="s">
        <v>14136</v>
      </c>
      <c r="Q4675" s="293" t="s">
        <v>4741</v>
      </c>
    </row>
    <row r="4676" spans="1:17" x14ac:dyDescent="0.25">
      <c r="A4676" s="293" t="s">
        <v>18106</v>
      </c>
      <c r="B4676" s="293" t="s">
        <v>18107</v>
      </c>
      <c r="C4676" s="293" t="s">
        <v>18108</v>
      </c>
      <c r="D4676" s="293"/>
      <c r="E4676" s="293" t="s">
        <v>14138</v>
      </c>
      <c r="F4676" s="293" t="s">
        <v>4750</v>
      </c>
      <c r="G4676" s="291">
        <v>60</v>
      </c>
      <c r="H4676" s="292">
        <v>0</v>
      </c>
      <c r="I4676" s="293" t="s">
        <v>4816</v>
      </c>
      <c r="J4676" s="293" t="s">
        <v>4817</v>
      </c>
      <c r="K4676" s="293" t="s">
        <v>4737</v>
      </c>
      <c r="L4676" s="293" t="s">
        <v>4738</v>
      </c>
      <c r="M4676" s="293" t="s">
        <v>4818</v>
      </c>
      <c r="N4676" s="293" t="s">
        <v>14229</v>
      </c>
      <c r="O4676" s="293" t="s">
        <v>18828</v>
      </c>
      <c r="P4676" s="293" t="s">
        <v>14136</v>
      </c>
      <c r="Q4676" s="293" t="s">
        <v>4741</v>
      </c>
    </row>
    <row r="4677" spans="1:17" x14ac:dyDescent="0.25">
      <c r="A4677" s="293" t="s">
        <v>18109</v>
      </c>
      <c r="B4677" s="293" t="s">
        <v>14376</v>
      </c>
      <c r="C4677" s="293" t="s">
        <v>18110</v>
      </c>
      <c r="D4677" s="293" t="s">
        <v>4750</v>
      </c>
      <c r="E4677" s="293" t="s">
        <v>14158</v>
      </c>
      <c r="F4677" s="293"/>
      <c r="G4677" s="291">
        <v>60</v>
      </c>
      <c r="H4677" s="292">
        <v>0</v>
      </c>
      <c r="I4677" s="293" t="s">
        <v>9482</v>
      </c>
      <c r="J4677" s="293" t="s">
        <v>9483</v>
      </c>
      <c r="K4677" s="293" t="s">
        <v>4737</v>
      </c>
      <c r="L4677" s="293" t="s">
        <v>4840</v>
      </c>
      <c r="M4677" s="293" t="s">
        <v>5220</v>
      </c>
      <c r="N4677" s="293"/>
      <c r="O4677" s="293" t="s">
        <v>18828</v>
      </c>
      <c r="P4677" s="293" t="s">
        <v>14136</v>
      </c>
      <c r="Q4677" s="293" t="s">
        <v>8502</v>
      </c>
    </row>
    <row r="4678" spans="1:17" x14ac:dyDescent="0.25">
      <c r="A4678" s="293" t="s">
        <v>18111</v>
      </c>
      <c r="B4678" s="293" t="s">
        <v>14376</v>
      </c>
      <c r="C4678" s="293" t="s">
        <v>18112</v>
      </c>
      <c r="D4678" s="293" t="s">
        <v>4750</v>
      </c>
      <c r="E4678" s="293" t="s">
        <v>14158</v>
      </c>
      <c r="F4678" s="293"/>
      <c r="G4678" s="291">
        <v>60</v>
      </c>
      <c r="H4678" s="292">
        <v>0</v>
      </c>
      <c r="I4678" s="293" t="s">
        <v>9482</v>
      </c>
      <c r="J4678" s="293" t="s">
        <v>9483</v>
      </c>
      <c r="K4678" s="293" t="s">
        <v>4737</v>
      </c>
      <c r="L4678" s="293" t="s">
        <v>4840</v>
      </c>
      <c r="M4678" s="293" t="s">
        <v>4841</v>
      </c>
      <c r="N4678" s="293"/>
      <c r="O4678" s="293" t="s">
        <v>18828</v>
      </c>
      <c r="P4678" s="293" t="s">
        <v>14136</v>
      </c>
      <c r="Q4678" s="293" t="s">
        <v>8502</v>
      </c>
    </row>
    <row r="4679" spans="1:17" x14ac:dyDescent="0.25">
      <c r="A4679" s="293" t="s">
        <v>18113</v>
      </c>
      <c r="B4679" s="293" t="s">
        <v>14376</v>
      </c>
      <c r="C4679" s="293" t="s">
        <v>18114</v>
      </c>
      <c r="D4679" s="293" t="s">
        <v>4750</v>
      </c>
      <c r="E4679" s="293" t="s">
        <v>14158</v>
      </c>
      <c r="F4679" s="293"/>
      <c r="G4679" s="291">
        <v>60</v>
      </c>
      <c r="H4679" s="292">
        <v>0</v>
      </c>
      <c r="I4679" s="293" t="s">
        <v>9482</v>
      </c>
      <c r="J4679" s="293" t="s">
        <v>9483</v>
      </c>
      <c r="K4679" s="293" t="s">
        <v>4737</v>
      </c>
      <c r="L4679" s="293" t="s">
        <v>4840</v>
      </c>
      <c r="M4679" s="293" t="s">
        <v>13754</v>
      </c>
      <c r="N4679" s="293"/>
      <c r="O4679" s="293" t="s">
        <v>18828</v>
      </c>
      <c r="P4679" s="293" t="s">
        <v>14136</v>
      </c>
      <c r="Q4679" s="293" t="s">
        <v>8502</v>
      </c>
    </row>
    <row r="4680" spans="1:17" x14ac:dyDescent="0.25">
      <c r="A4680" s="293" t="s">
        <v>18115</v>
      </c>
      <c r="B4680" s="293" t="s">
        <v>14376</v>
      </c>
      <c r="C4680" s="293" t="s">
        <v>18116</v>
      </c>
      <c r="D4680" s="293" t="s">
        <v>4750</v>
      </c>
      <c r="E4680" s="293" t="s">
        <v>14158</v>
      </c>
      <c r="F4680" s="293"/>
      <c r="G4680" s="291">
        <v>60</v>
      </c>
      <c r="H4680" s="292">
        <v>0</v>
      </c>
      <c r="I4680" s="293" t="s">
        <v>4850</v>
      </c>
      <c r="J4680" s="293" t="s">
        <v>4851</v>
      </c>
      <c r="K4680" s="293" t="s">
        <v>4737</v>
      </c>
      <c r="L4680" s="293" t="s">
        <v>4840</v>
      </c>
      <c r="M4680" s="293" t="s">
        <v>5333</v>
      </c>
      <c r="N4680" s="293"/>
      <c r="O4680" s="293" t="s">
        <v>18828</v>
      </c>
      <c r="P4680" s="293" t="s">
        <v>14136</v>
      </c>
      <c r="Q4680" s="293" t="s">
        <v>8502</v>
      </c>
    </row>
    <row r="4681" spans="1:17" x14ac:dyDescent="0.25">
      <c r="A4681" s="293" t="s">
        <v>18117</v>
      </c>
      <c r="B4681" s="293" t="s">
        <v>14370</v>
      </c>
      <c r="C4681" s="293" t="s">
        <v>18118</v>
      </c>
      <c r="D4681" s="293"/>
      <c r="E4681" s="293" t="s">
        <v>14138</v>
      </c>
      <c r="F4681" s="293" t="s">
        <v>4750</v>
      </c>
      <c r="G4681" s="291">
        <v>60</v>
      </c>
      <c r="H4681" s="292">
        <v>0</v>
      </c>
      <c r="I4681" s="293" t="s">
        <v>4788</v>
      </c>
      <c r="J4681" s="293" t="s">
        <v>4789</v>
      </c>
      <c r="K4681" s="293" t="s">
        <v>4737</v>
      </c>
      <c r="L4681" s="293" t="s">
        <v>4738</v>
      </c>
      <c r="M4681" s="293" t="s">
        <v>4830</v>
      </c>
      <c r="N4681" s="293"/>
      <c r="O4681" s="293" t="s">
        <v>18828</v>
      </c>
      <c r="P4681" s="293" t="s">
        <v>14136</v>
      </c>
      <c r="Q4681" s="293" t="s">
        <v>4741</v>
      </c>
    </row>
    <row r="4682" spans="1:17" x14ac:dyDescent="0.25">
      <c r="A4682" s="293" t="s">
        <v>18119</v>
      </c>
      <c r="B4682" s="293" t="s">
        <v>14376</v>
      </c>
      <c r="C4682" s="293" t="s">
        <v>18120</v>
      </c>
      <c r="D4682" s="293" t="s">
        <v>4750</v>
      </c>
      <c r="E4682" s="293" t="s">
        <v>14158</v>
      </c>
      <c r="F4682" s="293"/>
      <c r="G4682" s="291">
        <v>60</v>
      </c>
      <c r="H4682" s="292">
        <v>0</v>
      </c>
      <c r="I4682" s="293" t="s">
        <v>9482</v>
      </c>
      <c r="J4682" s="293" t="s">
        <v>9483</v>
      </c>
      <c r="K4682" s="293" t="s">
        <v>4737</v>
      </c>
      <c r="L4682" s="293" t="s">
        <v>4840</v>
      </c>
      <c r="M4682" s="293" t="s">
        <v>5220</v>
      </c>
      <c r="N4682" s="293"/>
      <c r="O4682" s="293" t="s">
        <v>18828</v>
      </c>
      <c r="P4682" s="293" t="s">
        <v>14136</v>
      </c>
      <c r="Q4682" s="293" t="s">
        <v>8502</v>
      </c>
    </row>
    <row r="4683" spans="1:17" x14ac:dyDescent="0.25">
      <c r="A4683" s="293" t="s">
        <v>18121</v>
      </c>
      <c r="B4683" s="293" t="s">
        <v>14376</v>
      </c>
      <c r="C4683" s="293" t="s">
        <v>18122</v>
      </c>
      <c r="D4683" s="293" t="s">
        <v>4750</v>
      </c>
      <c r="E4683" s="293" t="s">
        <v>14158</v>
      </c>
      <c r="F4683" s="293"/>
      <c r="G4683" s="291">
        <v>60</v>
      </c>
      <c r="H4683" s="292">
        <v>0</v>
      </c>
      <c r="I4683" s="293" t="s">
        <v>4838</v>
      </c>
      <c r="J4683" s="293" t="s">
        <v>4839</v>
      </c>
      <c r="K4683" s="293" t="s">
        <v>4737</v>
      </c>
      <c r="L4683" s="293" t="s">
        <v>4840</v>
      </c>
      <c r="M4683" s="293" t="s">
        <v>5230</v>
      </c>
      <c r="N4683" s="293"/>
      <c r="O4683" s="293" t="s">
        <v>18828</v>
      </c>
      <c r="P4683" s="293" t="s">
        <v>14136</v>
      </c>
      <c r="Q4683" s="293" t="s">
        <v>8502</v>
      </c>
    </row>
    <row r="4684" spans="1:17" x14ac:dyDescent="0.25">
      <c r="A4684" s="293" t="s">
        <v>18123</v>
      </c>
      <c r="B4684" s="293" t="s">
        <v>14376</v>
      </c>
      <c r="C4684" s="293" t="s">
        <v>18124</v>
      </c>
      <c r="D4684" s="293" t="s">
        <v>4750</v>
      </c>
      <c r="E4684" s="293" t="s">
        <v>14158</v>
      </c>
      <c r="F4684" s="293"/>
      <c r="G4684" s="291">
        <v>60</v>
      </c>
      <c r="H4684" s="292">
        <v>0</v>
      </c>
      <c r="I4684" s="293" t="s">
        <v>9482</v>
      </c>
      <c r="J4684" s="293" t="s">
        <v>9483</v>
      </c>
      <c r="K4684" s="293" t="s">
        <v>4737</v>
      </c>
      <c r="L4684" s="293" t="s">
        <v>4840</v>
      </c>
      <c r="M4684" s="293" t="s">
        <v>6026</v>
      </c>
      <c r="N4684" s="293"/>
      <c r="O4684" s="293" t="s">
        <v>18828</v>
      </c>
      <c r="P4684" s="293" t="s">
        <v>14136</v>
      </c>
      <c r="Q4684" s="293" t="s">
        <v>8502</v>
      </c>
    </row>
    <row r="4685" spans="1:17" x14ac:dyDescent="0.25">
      <c r="A4685" s="293" t="s">
        <v>18125</v>
      </c>
      <c r="B4685" s="293" t="s">
        <v>14376</v>
      </c>
      <c r="C4685" s="293" t="s">
        <v>18126</v>
      </c>
      <c r="D4685" s="293" t="s">
        <v>4750</v>
      </c>
      <c r="E4685" s="293" t="s">
        <v>14158</v>
      </c>
      <c r="F4685" s="293"/>
      <c r="G4685" s="291">
        <v>60</v>
      </c>
      <c r="H4685" s="292">
        <v>0</v>
      </c>
      <c r="I4685" s="293" t="s">
        <v>9482</v>
      </c>
      <c r="J4685" s="293" t="s">
        <v>9483</v>
      </c>
      <c r="K4685" s="293" t="s">
        <v>4737</v>
      </c>
      <c r="L4685" s="293" t="s">
        <v>4840</v>
      </c>
      <c r="M4685" s="293" t="s">
        <v>6026</v>
      </c>
      <c r="N4685" s="293"/>
      <c r="O4685" s="293" t="s">
        <v>18828</v>
      </c>
      <c r="P4685" s="293" t="s">
        <v>14136</v>
      </c>
      <c r="Q4685" s="293" t="s">
        <v>8502</v>
      </c>
    </row>
    <row r="4686" spans="1:17" x14ac:dyDescent="0.25">
      <c r="A4686" s="293" t="s">
        <v>18127</v>
      </c>
      <c r="B4686" s="293" t="s">
        <v>14370</v>
      </c>
      <c r="C4686" s="293" t="s">
        <v>18128</v>
      </c>
      <c r="D4686" s="293"/>
      <c r="E4686" s="293" t="s">
        <v>14138</v>
      </c>
      <c r="F4686" s="293" t="s">
        <v>4750</v>
      </c>
      <c r="G4686" s="291">
        <v>60</v>
      </c>
      <c r="H4686" s="292">
        <v>0</v>
      </c>
      <c r="I4686" s="293" t="s">
        <v>4816</v>
      </c>
      <c r="J4686" s="293" t="s">
        <v>4817</v>
      </c>
      <c r="K4686" s="293" t="s">
        <v>4737</v>
      </c>
      <c r="L4686" s="293" t="s">
        <v>4738</v>
      </c>
      <c r="M4686" s="293" t="s">
        <v>5095</v>
      </c>
      <c r="N4686" s="293"/>
      <c r="O4686" s="293" t="s">
        <v>18828</v>
      </c>
      <c r="P4686" s="293" t="s">
        <v>14136</v>
      </c>
      <c r="Q4686" s="293" t="s">
        <v>4741</v>
      </c>
    </row>
    <row r="4687" spans="1:17" x14ac:dyDescent="0.25">
      <c r="A4687" s="293" t="s">
        <v>18129</v>
      </c>
      <c r="B4687" s="293" t="s">
        <v>14370</v>
      </c>
      <c r="C4687" s="293" t="s">
        <v>18130</v>
      </c>
      <c r="D4687" s="293"/>
      <c r="E4687" s="293" t="s">
        <v>14138</v>
      </c>
      <c r="F4687" s="293" t="s">
        <v>4750</v>
      </c>
      <c r="G4687" s="291">
        <v>60</v>
      </c>
      <c r="H4687" s="292">
        <v>0</v>
      </c>
      <c r="I4687" s="293" t="s">
        <v>4816</v>
      </c>
      <c r="J4687" s="293" t="s">
        <v>4817</v>
      </c>
      <c r="K4687" s="293" t="s">
        <v>4737</v>
      </c>
      <c r="L4687" s="293" t="s">
        <v>4738</v>
      </c>
      <c r="M4687" s="293" t="s">
        <v>5121</v>
      </c>
      <c r="N4687" s="293"/>
      <c r="O4687" s="293" t="s">
        <v>18828</v>
      </c>
      <c r="P4687" s="293" t="s">
        <v>14136</v>
      </c>
      <c r="Q4687" s="293" t="s">
        <v>4741</v>
      </c>
    </row>
    <row r="4688" spans="1:17" x14ac:dyDescent="0.25">
      <c r="A4688" s="293" t="s">
        <v>18131</v>
      </c>
      <c r="B4688" s="293" t="s">
        <v>14370</v>
      </c>
      <c r="C4688" s="293" t="s">
        <v>18132</v>
      </c>
      <c r="D4688" s="293"/>
      <c r="E4688" s="293" t="s">
        <v>14138</v>
      </c>
      <c r="F4688" s="293" t="s">
        <v>4750</v>
      </c>
      <c r="G4688" s="291">
        <v>60</v>
      </c>
      <c r="H4688" s="292">
        <v>0</v>
      </c>
      <c r="I4688" s="293" t="s">
        <v>4816</v>
      </c>
      <c r="J4688" s="293" t="s">
        <v>4817</v>
      </c>
      <c r="K4688" s="293" t="s">
        <v>4737</v>
      </c>
      <c r="L4688" s="293" t="s">
        <v>4738</v>
      </c>
      <c r="M4688" s="293" t="s">
        <v>5121</v>
      </c>
      <c r="N4688" s="293"/>
      <c r="O4688" s="293" t="s">
        <v>18828</v>
      </c>
      <c r="P4688" s="293" t="s">
        <v>14136</v>
      </c>
      <c r="Q4688" s="293" t="s">
        <v>4741</v>
      </c>
    </row>
    <row r="4689" spans="1:17" x14ac:dyDescent="0.25">
      <c r="A4689" s="293" t="s">
        <v>18133</v>
      </c>
      <c r="B4689" s="293" t="s">
        <v>14373</v>
      </c>
      <c r="C4689" s="293" t="s">
        <v>18134</v>
      </c>
      <c r="D4689" s="293" t="s">
        <v>4750</v>
      </c>
      <c r="E4689" s="293" t="s">
        <v>14158</v>
      </c>
      <c r="F4689" s="293"/>
      <c r="G4689" s="291">
        <v>60</v>
      </c>
      <c r="H4689" s="292">
        <v>0</v>
      </c>
      <c r="I4689" s="293" t="s">
        <v>4850</v>
      </c>
      <c r="J4689" s="293" t="s">
        <v>4851</v>
      </c>
      <c r="K4689" s="293" t="s">
        <v>4737</v>
      </c>
      <c r="L4689" s="293" t="s">
        <v>4840</v>
      </c>
      <c r="M4689" s="293" t="s">
        <v>15454</v>
      </c>
      <c r="N4689" s="293"/>
      <c r="O4689" s="293" t="s">
        <v>18828</v>
      </c>
      <c r="P4689" s="293" t="s">
        <v>14136</v>
      </c>
      <c r="Q4689" s="293" t="s">
        <v>8502</v>
      </c>
    </row>
    <row r="4690" spans="1:17" x14ac:dyDescent="0.25">
      <c r="A4690" s="293" t="s">
        <v>18135</v>
      </c>
      <c r="B4690" s="293" t="s">
        <v>14370</v>
      </c>
      <c r="C4690" s="293" t="s">
        <v>18136</v>
      </c>
      <c r="D4690" s="293"/>
      <c r="E4690" s="293" t="s">
        <v>14138</v>
      </c>
      <c r="F4690" s="293" t="s">
        <v>4750</v>
      </c>
      <c r="G4690" s="291">
        <v>60</v>
      </c>
      <c r="H4690" s="292">
        <v>0</v>
      </c>
      <c r="I4690" s="293" t="s">
        <v>4788</v>
      </c>
      <c r="J4690" s="293" t="s">
        <v>4789</v>
      </c>
      <c r="K4690" s="293" t="s">
        <v>4737</v>
      </c>
      <c r="L4690" s="293" t="s">
        <v>4738</v>
      </c>
      <c r="M4690" s="293" t="s">
        <v>4830</v>
      </c>
      <c r="N4690" s="293"/>
      <c r="O4690" s="293" t="s">
        <v>18828</v>
      </c>
      <c r="P4690" s="293" t="s">
        <v>14136</v>
      </c>
      <c r="Q4690" s="293" t="s">
        <v>4741</v>
      </c>
    </row>
    <row r="4691" spans="1:17" x14ac:dyDescent="0.25">
      <c r="A4691" s="293" t="s">
        <v>18137</v>
      </c>
      <c r="B4691" s="293" t="s">
        <v>14370</v>
      </c>
      <c r="C4691" s="293" t="s">
        <v>18138</v>
      </c>
      <c r="D4691" s="293"/>
      <c r="E4691" s="293" t="s">
        <v>14138</v>
      </c>
      <c r="F4691" s="293" t="s">
        <v>4750</v>
      </c>
      <c r="G4691" s="291">
        <v>60</v>
      </c>
      <c r="H4691" s="292">
        <v>0</v>
      </c>
      <c r="I4691" s="293" t="s">
        <v>4746</v>
      </c>
      <c r="J4691" s="293" t="s">
        <v>4747</v>
      </c>
      <c r="K4691" s="293" t="s">
        <v>4737</v>
      </c>
      <c r="L4691" s="293" t="s">
        <v>4738</v>
      </c>
      <c r="M4691" s="293" t="s">
        <v>4821</v>
      </c>
      <c r="N4691" s="293"/>
      <c r="O4691" s="293" t="s">
        <v>18828</v>
      </c>
      <c r="P4691" s="293" t="s">
        <v>14136</v>
      </c>
      <c r="Q4691" s="293" t="s">
        <v>4741</v>
      </c>
    </row>
    <row r="4692" spans="1:17" x14ac:dyDescent="0.25">
      <c r="A4692" s="293" t="s">
        <v>18139</v>
      </c>
      <c r="B4692" s="293" t="s">
        <v>14361</v>
      </c>
      <c r="C4692" s="293" t="s">
        <v>18140</v>
      </c>
      <c r="D4692" s="293"/>
      <c r="E4692" s="293" t="s">
        <v>14138</v>
      </c>
      <c r="F4692" s="293" t="s">
        <v>4750</v>
      </c>
      <c r="G4692" s="291">
        <v>60</v>
      </c>
      <c r="H4692" s="292">
        <v>0</v>
      </c>
      <c r="I4692" s="293" t="s">
        <v>4755</v>
      </c>
      <c r="J4692" s="293" t="s">
        <v>4756</v>
      </c>
      <c r="K4692" s="293" t="s">
        <v>4737</v>
      </c>
      <c r="L4692" s="293" t="s">
        <v>4738</v>
      </c>
      <c r="M4692" s="293" t="s">
        <v>4916</v>
      </c>
      <c r="N4692" s="293" t="s">
        <v>9689</v>
      </c>
      <c r="O4692" s="293" t="s">
        <v>18828</v>
      </c>
      <c r="P4692" s="293" t="s">
        <v>14136</v>
      </c>
      <c r="Q4692" s="293" t="s">
        <v>4741</v>
      </c>
    </row>
    <row r="4693" spans="1:17" x14ac:dyDescent="0.25">
      <c r="A4693" s="293" t="s">
        <v>18141</v>
      </c>
      <c r="B4693" s="293" t="s">
        <v>14376</v>
      </c>
      <c r="C4693" s="293" t="s">
        <v>18142</v>
      </c>
      <c r="D4693" s="293" t="s">
        <v>4750</v>
      </c>
      <c r="E4693" s="293" t="s">
        <v>14158</v>
      </c>
      <c r="F4693" s="293"/>
      <c r="G4693" s="291">
        <v>60</v>
      </c>
      <c r="H4693" s="292">
        <v>0</v>
      </c>
      <c r="I4693" s="293" t="s">
        <v>9482</v>
      </c>
      <c r="J4693" s="293" t="s">
        <v>9483</v>
      </c>
      <c r="K4693" s="293" t="s">
        <v>4737</v>
      </c>
      <c r="L4693" s="293" t="s">
        <v>4840</v>
      </c>
      <c r="M4693" s="293" t="s">
        <v>5344</v>
      </c>
      <c r="N4693" s="293"/>
      <c r="O4693" s="293" t="s">
        <v>18828</v>
      </c>
      <c r="P4693" s="293" t="s">
        <v>14136</v>
      </c>
      <c r="Q4693" s="293" t="s">
        <v>8502</v>
      </c>
    </row>
    <row r="4694" spans="1:17" x14ac:dyDescent="0.25">
      <c r="A4694" s="293" t="s">
        <v>18143</v>
      </c>
      <c r="B4694" s="293" t="s">
        <v>14376</v>
      </c>
      <c r="C4694" s="293" t="s">
        <v>18144</v>
      </c>
      <c r="D4694" s="293" t="s">
        <v>4750</v>
      </c>
      <c r="E4694" s="293" t="s">
        <v>14158</v>
      </c>
      <c r="F4694" s="293"/>
      <c r="G4694" s="291">
        <v>60</v>
      </c>
      <c r="H4694" s="292">
        <v>0</v>
      </c>
      <c r="I4694" s="293" t="s">
        <v>9482</v>
      </c>
      <c r="J4694" s="293" t="s">
        <v>9483</v>
      </c>
      <c r="K4694" s="293" t="s">
        <v>4737</v>
      </c>
      <c r="L4694" s="293" t="s">
        <v>4840</v>
      </c>
      <c r="M4694" s="293" t="s">
        <v>5175</v>
      </c>
      <c r="N4694" s="293"/>
      <c r="O4694" s="293" t="s">
        <v>18828</v>
      </c>
      <c r="P4694" s="293" t="s">
        <v>14136</v>
      </c>
      <c r="Q4694" s="293" t="s">
        <v>8502</v>
      </c>
    </row>
    <row r="4695" spans="1:17" x14ac:dyDescent="0.25">
      <c r="A4695" s="293" t="s">
        <v>18145</v>
      </c>
      <c r="B4695" s="293" t="s">
        <v>14370</v>
      </c>
      <c r="C4695" s="293" t="s">
        <v>18146</v>
      </c>
      <c r="D4695" s="293"/>
      <c r="E4695" s="293" t="s">
        <v>14138</v>
      </c>
      <c r="F4695" s="293" t="s">
        <v>4750</v>
      </c>
      <c r="G4695" s="291">
        <v>60</v>
      </c>
      <c r="H4695" s="292">
        <v>0</v>
      </c>
      <c r="I4695" s="293" t="s">
        <v>4788</v>
      </c>
      <c r="J4695" s="293" t="s">
        <v>4789</v>
      </c>
      <c r="K4695" s="293" t="s">
        <v>4737</v>
      </c>
      <c r="L4695" s="293" t="s">
        <v>4738</v>
      </c>
      <c r="M4695" s="293" t="s">
        <v>4880</v>
      </c>
      <c r="N4695" s="293"/>
      <c r="O4695" s="293" t="s">
        <v>18828</v>
      </c>
      <c r="P4695" s="293" t="s">
        <v>14136</v>
      </c>
      <c r="Q4695" s="293" t="s">
        <v>4741</v>
      </c>
    </row>
    <row r="4696" spans="1:17" x14ac:dyDescent="0.25">
      <c r="A4696" s="293" t="s">
        <v>18147</v>
      </c>
      <c r="B4696" s="293" t="s">
        <v>14376</v>
      </c>
      <c r="C4696" s="293" t="s">
        <v>18148</v>
      </c>
      <c r="D4696" s="293" t="s">
        <v>4750</v>
      </c>
      <c r="E4696" s="293" t="s">
        <v>14158</v>
      </c>
      <c r="F4696" s="293"/>
      <c r="G4696" s="291">
        <v>60</v>
      </c>
      <c r="H4696" s="292">
        <v>0</v>
      </c>
      <c r="I4696" s="293" t="s">
        <v>4850</v>
      </c>
      <c r="J4696" s="293" t="s">
        <v>4851</v>
      </c>
      <c r="K4696" s="293" t="s">
        <v>4737</v>
      </c>
      <c r="L4696" s="293" t="s">
        <v>4840</v>
      </c>
      <c r="M4696" s="293" t="s">
        <v>5210</v>
      </c>
      <c r="N4696" s="293"/>
      <c r="O4696" s="293" t="s">
        <v>18828</v>
      </c>
      <c r="P4696" s="293" t="s">
        <v>14136</v>
      </c>
      <c r="Q4696" s="293" t="s">
        <v>8502</v>
      </c>
    </row>
    <row r="4697" spans="1:17" x14ac:dyDescent="0.25">
      <c r="A4697" s="293" t="s">
        <v>18149</v>
      </c>
      <c r="B4697" s="293" t="s">
        <v>14370</v>
      </c>
      <c r="C4697" s="293" t="s">
        <v>18150</v>
      </c>
      <c r="D4697" s="293"/>
      <c r="E4697" s="293" t="s">
        <v>14138</v>
      </c>
      <c r="F4697" s="293" t="s">
        <v>4750</v>
      </c>
      <c r="G4697" s="291">
        <v>60</v>
      </c>
      <c r="H4697" s="292">
        <v>0</v>
      </c>
      <c r="I4697" s="293" t="s">
        <v>4788</v>
      </c>
      <c r="J4697" s="293" t="s">
        <v>4789</v>
      </c>
      <c r="K4697" s="293" t="s">
        <v>4737</v>
      </c>
      <c r="L4697" s="293" t="s">
        <v>4738</v>
      </c>
      <c r="M4697" s="293" t="s">
        <v>6447</v>
      </c>
      <c r="N4697" s="293"/>
      <c r="O4697" s="293" t="s">
        <v>18828</v>
      </c>
      <c r="P4697" s="293" t="s">
        <v>14136</v>
      </c>
      <c r="Q4697" s="293" t="s">
        <v>4741</v>
      </c>
    </row>
    <row r="4698" spans="1:17" x14ac:dyDescent="0.25">
      <c r="A4698" s="293" t="s">
        <v>18151</v>
      </c>
      <c r="B4698" s="293" t="s">
        <v>14370</v>
      </c>
      <c r="C4698" s="293" t="s">
        <v>18152</v>
      </c>
      <c r="D4698" s="293"/>
      <c r="E4698" s="293" t="s">
        <v>14138</v>
      </c>
      <c r="F4698" s="293" t="s">
        <v>4750</v>
      </c>
      <c r="G4698" s="291">
        <v>60</v>
      </c>
      <c r="H4698" s="292">
        <v>0</v>
      </c>
      <c r="I4698" s="293" t="s">
        <v>4788</v>
      </c>
      <c r="J4698" s="293" t="s">
        <v>4789</v>
      </c>
      <c r="K4698" s="293" t="s">
        <v>4737</v>
      </c>
      <c r="L4698" s="293" t="s">
        <v>4738</v>
      </c>
      <c r="M4698" s="293" t="s">
        <v>4824</v>
      </c>
      <c r="N4698" s="293"/>
      <c r="O4698" s="293" t="s">
        <v>18828</v>
      </c>
      <c r="P4698" s="293" t="s">
        <v>14136</v>
      </c>
      <c r="Q4698" s="293" t="s">
        <v>4741</v>
      </c>
    </row>
    <row r="4699" spans="1:17" x14ac:dyDescent="0.25">
      <c r="A4699" s="293" t="s">
        <v>18153</v>
      </c>
      <c r="B4699" s="293" t="s">
        <v>14373</v>
      </c>
      <c r="C4699" s="293" t="s">
        <v>18154</v>
      </c>
      <c r="D4699" s="293" t="s">
        <v>4750</v>
      </c>
      <c r="E4699" s="293" t="s">
        <v>14158</v>
      </c>
      <c r="F4699" s="293"/>
      <c r="G4699" s="291">
        <v>60</v>
      </c>
      <c r="H4699" s="292">
        <v>0</v>
      </c>
      <c r="I4699" s="293" t="s">
        <v>4838</v>
      </c>
      <c r="J4699" s="293" t="s">
        <v>4839</v>
      </c>
      <c r="K4699" s="293" t="s">
        <v>4737</v>
      </c>
      <c r="L4699" s="293" t="s">
        <v>4840</v>
      </c>
      <c r="M4699" s="293" t="s">
        <v>9497</v>
      </c>
      <c r="N4699" s="293"/>
      <c r="O4699" s="293" t="s">
        <v>18828</v>
      </c>
      <c r="P4699" s="293" t="s">
        <v>14136</v>
      </c>
      <c r="Q4699" s="293" t="s">
        <v>8502</v>
      </c>
    </row>
    <row r="4700" spans="1:17" x14ac:dyDescent="0.25">
      <c r="A4700" s="293" t="s">
        <v>18155</v>
      </c>
      <c r="B4700" s="293" t="s">
        <v>14370</v>
      </c>
      <c r="C4700" s="293" t="s">
        <v>18156</v>
      </c>
      <c r="D4700" s="293"/>
      <c r="E4700" s="293" t="s">
        <v>14138</v>
      </c>
      <c r="F4700" s="293" t="s">
        <v>4750</v>
      </c>
      <c r="G4700" s="291">
        <v>60</v>
      </c>
      <c r="H4700" s="292">
        <v>0</v>
      </c>
      <c r="I4700" s="293" t="s">
        <v>4788</v>
      </c>
      <c r="J4700" s="293" t="s">
        <v>4789</v>
      </c>
      <c r="K4700" s="293" t="s">
        <v>4737</v>
      </c>
      <c r="L4700" s="293" t="s">
        <v>4738</v>
      </c>
      <c r="M4700" s="293" t="s">
        <v>4824</v>
      </c>
      <c r="N4700" s="293"/>
      <c r="O4700" s="293" t="s">
        <v>18828</v>
      </c>
      <c r="P4700" s="293" t="s">
        <v>14136</v>
      </c>
      <c r="Q4700" s="293" t="s">
        <v>4741</v>
      </c>
    </row>
    <row r="4701" spans="1:17" x14ac:dyDescent="0.25">
      <c r="A4701" s="293" t="s">
        <v>18157</v>
      </c>
      <c r="B4701" s="293" t="s">
        <v>14930</v>
      </c>
      <c r="C4701" s="293" t="s">
        <v>18158</v>
      </c>
      <c r="D4701" s="293"/>
      <c r="E4701" s="293" t="s">
        <v>14138</v>
      </c>
      <c r="F4701" s="293" t="s">
        <v>4750</v>
      </c>
      <c r="G4701" s="291">
        <v>60</v>
      </c>
      <c r="H4701" s="292">
        <v>0</v>
      </c>
      <c r="I4701" s="293" t="s">
        <v>4746</v>
      </c>
      <c r="J4701" s="293" t="s">
        <v>4747</v>
      </c>
      <c r="K4701" s="293" t="s">
        <v>4737</v>
      </c>
      <c r="L4701" s="293" t="s">
        <v>4738</v>
      </c>
      <c r="M4701" s="293" t="s">
        <v>4748</v>
      </c>
      <c r="N4701" s="293" t="s">
        <v>4749</v>
      </c>
      <c r="O4701" s="293" t="s">
        <v>18828</v>
      </c>
      <c r="P4701" s="293" t="s">
        <v>14136</v>
      </c>
      <c r="Q4701" s="293" t="s">
        <v>4741</v>
      </c>
    </row>
    <row r="4702" spans="1:17" x14ac:dyDescent="0.25">
      <c r="A4702" s="293" t="s">
        <v>18159</v>
      </c>
      <c r="B4702" s="293" t="s">
        <v>14370</v>
      </c>
      <c r="C4702" s="293" t="s">
        <v>18160</v>
      </c>
      <c r="D4702" s="293"/>
      <c r="E4702" s="293" t="s">
        <v>14138</v>
      </c>
      <c r="F4702" s="293" t="s">
        <v>4750</v>
      </c>
      <c r="G4702" s="291">
        <v>60</v>
      </c>
      <c r="H4702" s="292">
        <v>0</v>
      </c>
      <c r="I4702" s="293" t="s">
        <v>4788</v>
      </c>
      <c r="J4702" s="293" t="s">
        <v>4789</v>
      </c>
      <c r="K4702" s="293" t="s">
        <v>4737</v>
      </c>
      <c r="L4702" s="293" t="s">
        <v>4738</v>
      </c>
      <c r="M4702" s="293" t="s">
        <v>4880</v>
      </c>
      <c r="N4702" s="293"/>
      <c r="O4702" s="293" t="s">
        <v>18828</v>
      </c>
      <c r="P4702" s="293" t="s">
        <v>14136</v>
      </c>
      <c r="Q4702" s="293" t="s">
        <v>4741</v>
      </c>
    </row>
    <row r="4703" spans="1:17" x14ac:dyDescent="0.25">
      <c r="A4703" s="293" t="s">
        <v>18161</v>
      </c>
      <c r="B4703" s="293" t="s">
        <v>14370</v>
      </c>
      <c r="C4703" s="293" t="s">
        <v>18162</v>
      </c>
      <c r="D4703" s="293"/>
      <c r="E4703" s="293" t="s">
        <v>14138</v>
      </c>
      <c r="F4703" s="293" t="s">
        <v>4750</v>
      </c>
      <c r="G4703" s="291">
        <v>60</v>
      </c>
      <c r="H4703" s="292">
        <v>0</v>
      </c>
      <c r="I4703" s="293" t="s">
        <v>4746</v>
      </c>
      <c r="J4703" s="293" t="s">
        <v>4747</v>
      </c>
      <c r="K4703" s="293" t="s">
        <v>4737</v>
      </c>
      <c r="L4703" s="293" t="s">
        <v>4738</v>
      </c>
      <c r="M4703" s="293" t="s">
        <v>4793</v>
      </c>
      <c r="N4703" s="293"/>
      <c r="O4703" s="293" t="s">
        <v>18828</v>
      </c>
      <c r="P4703" s="293" t="s">
        <v>14136</v>
      </c>
      <c r="Q4703" s="293" t="s">
        <v>4741</v>
      </c>
    </row>
    <row r="4704" spans="1:17" x14ac:dyDescent="0.25">
      <c r="A4704" s="293" t="s">
        <v>18163</v>
      </c>
      <c r="B4704" s="293" t="s">
        <v>14370</v>
      </c>
      <c r="C4704" s="293" t="s">
        <v>18164</v>
      </c>
      <c r="D4704" s="293"/>
      <c r="E4704" s="293" t="s">
        <v>14138</v>
      </c>
      <c r="F4704" s="293" t="s">
        <v>4750</v>
      </c>
      <c r="G4704" s="291">
        <v>60</v>
      </c>
      <c r="H4704" s="292">
        <v>0</v>
      </c>
      <c r="I4704" s="293" t="s">
        <v>4816</v>
      </c>
      <c r="J4704" s="293" t="s">
        <v>4817</v>
      </c>
      <c r="K4704" s="293" t="s">
        <v>4737</v>
      </c>
      <c r="L4704" s="293" t="s">
        <v>4738</v>
      </c>
      <c r="M4704" s="293" t="s">
        <v>7601</v>
      </c>
      <c r="N4704" s="293"/>
      <c r="O4704" s="293" t="s">
        <v>18828</v>
      </c>
      <c r="P4704" s="293" t="s">
        <v>14136</v>
      </c>
      <c r="Q4704" s="293" t="s">
        <v>4741</v>
      </c>
    </row>
    <row r="4705" spans="1:17" x14ac:dyDescent="0.25">
      <c r="A4705" s="293" t="s">
        <v>18165</v>
      </c>
      <c r="B4705" s="293" t="s">
        <v>14370</v>
      </c>
      <c r="C4705" s="293" t="s">
        <v>18166</v>
      </c>
      <c r="D4705" s="293"/>
      <c r="E4705" s="293" t="s">
        <v>14138</v>
      </c>
      <c r="F4705" s="293" t="s">
        <v>4750</v>
      </c>
      <c r="G4705" s="291">
        <v>60</v>
      </c>
      <c r="H4705" s="292">
        <v>0</v>
      </c>
      <c r="I4705" s="293" t="s">
        <v>4788</v>
      </c>
      <c r="J4705" s="293" t="s">
        <v>4789</v>
      </c>
      <c r="K4705" s="293" t="s">
        <v>4737</v>
      </c>
      <c r="L4705" s="293" t="s">
        <v>4738</v>
      </c>
      <c r="M4705" s="293" t="s">
        <v>6447</v>
      </c>
      <c r="N4705" s="293"/>
      <c r="O4705" s="293" t="s">
        <v>18828</v>
      </c>
      <c r="P4705" s="293" t="s">
        <v>14136</v>
      </c>
      <c r="Q4705" s="293" t="s">
        <v>4741</v>
      </c>
    </row>
    <row r="4706" spans="1:17" x14ac:dyDescent="0.25">
      <c r="A4706" s="293" t="s">
        <v>18167</v>
      </c>
      <c r="B4706" s="293" t="s">
        <v>14376</v>
      </c>
      <c r="C4706" s="293" t="s">
        <v>18168</v>
      </c>
      <c r="D4706" s="293" t="s">
        <v>4750</v>
      </c>
      <c r="E4706" s="293" t="s">
        <v>14158</v>
      </c>
      <c r="F4706" s="293"/>
      <c r="G4706" s="291">
        <v>60</v>
      </c>
      <c r="H4706" s="292">
        <v>0</v>
      </c>
      <c r="I4706" s="293" t="s">
        <v>4850</v>
      </c>
      <c r="J4706" s="293" t="s">
        <v>4851</v>
      </c>
      <c r="K4706" s="293" t="s">
        <v>4737</v>
      </c>
      <c r="L4706" s="293" t="s">
        <v>4840</v>
      </c>
      <c r="M4706" s="293" t="s">
        <v>4852</v>
      </c>
      <c r="N4706" s="293"/>
      <c r="O4706" s="293" t="s">
        <v>18828</v>
      </c>
      <c r="P4706" s="293" t="s">
        <v>14136</v>
      </c>
      <c r="Q4706" s="293" t="s">
        <v>8502</v>
      </c>
    </row>
    <row r="4707" spans="1:17" x14ac:dyDescent="0.25">
      <c r="A4707" s="293" t="s">
        <v>18169</v>
      </c>
      <c r="B4707" s="293" t="s">
        <v>14373</v>
      </c>
      <c r="C4707" s="293" t="s">
        <v>18170</v>
      </c>
      <c r="D4707" s="293" t="s">
        <v>4750</v>
      </c>
      <c r="E4707" s="293" t="s">
        <v>14158</v>
      </c>
      <c r="F4707" s="293"/>
      <c r="G4707" s="291">
        <v>60</v>
      </c>
      <c r="H4707" s="292">
        <v>0</v>
      </c>
      <c r="I4707" s="293" t="s">
        <v>4850</v>
      </c>
      <c r="J4707" s="293" t="s">
        <v>4851</v>
      </c>
      <c r="K4707" s="293" t="s">
        <v>4737</v>
      </c>
      <c r="L4707" s="293" t="s">
        <v>4840</v>
      </c>
      <c r="M4707" s="293" t="s">
        <v>15497</v>
      </c>
      <c r="N4707" s="293"/>
      <c r="O4707" s="293" t="s">
        <v>18828</v>
      </c>
      <c r="P4707" s="293" t="s">
        <v>14136</v>
      </c>
      <c r="Q4707" s="293" t="s">
        <v>8502</v>
      </c>
    </row>
    <row r="4708" spans="1:17" x14ac:dyDescent="0.25">
      <c r="A4708" s="293" t="s">
        <v>18171</v>
      </c>
      <c r="B4708" s="293" t="s">
        <v>14370</v>
      </c>
      <c r="C4708" s="293" t="s">
        <v>18172</v>
      </c>
      <c r="D4708" s="293"/>
      <c r="E4708" s="293" t="s">
        <v>14138</v>
      </c>
      <c r="F4708" s="293" t="s">
        <v>4750</v>
      </c>
      <c r="G4708" s="291">
        <v>60</v>
      </c>
      <c r="H4708" s="292">
        <v>0</v>
      </c>
      <c r="I4708" s="293" t="s">
        <v>4788</v>
      </c>
      <c r="J4708" s="293" t="s">
        <v>4789</v>
      </c>
      <c r="K4708" s="293" t="s">
        <v>4737</v>
      </c>
      <c r="L4708" s="293" t="s">
        <v>4738</v>
      </c>
      <c r="M4708" s="293" t="s">
        <v>6447</v>
      </c>
      <c r="N4708" s="293"/>
      <c r="O4708" s="293" t="s">
        <v>18828</v>
      </c>
      <c r="P4708" s="293" t="s">
        <v>14136</v>
      </c>
      <c r="Q4708" s="293" t="s">
        <v>4741</v>
      </c>
    </row>
    <row r="4709" spans="1:17" x14ac:dyDescent="0.25">
      <c r="A4709" s="293" t="s">
        <v>18173</v>
      </c>
      <c r="B4709" s="293" t="s">
        <v>14370</v>
      </c>
      <c r="C4709" s="293" t="s">
        <v>18174</v>
      </c>
      <c r="D4709" s="293"/>
      <c r="E4709" s="293" t="s">
        <v>14138</v>
      </c>
      <c r="F4709" s="293" t="s">
        <v>4750</v>
      </c>
      <c r="G4709" s="291">
        <v>60</v>
      </c>
      <c r="H4709" s="292">
        <v>0</v>
      </c>
      <c r="I4709" s="293" t="s">
        <v>4816</v>
      </c>
      <c r="J4709" s="293" t="s">
        <v>4817</v>
      </c>
      <c r="K4709" s="293" t="s">
        <v>4737</v>
      </c>
      <c r="L4709" s="293" t="s">
        <v>4738</v>
      </c>
      <c r="M4709" s="293" t="s">
        <v>4818</v>
      </c>
      <c r="N4709" s="293"/>
      <c r="O4709" s="293" t="s">
        <v>18828</v>
      </c>
      <c r="P4709" s="293" t="s">
        <v>14136</v>
      </c>
      <c r="Q4709" s="293" t="s">
        <v>4741</v>
      </c>
    </row>
    <row r="4710" spans="1:17" x14ac:dyDescent="0.25">
      <c r="A4710" s="293" t="s">
        <v>18175</v>
      </c>
      <c r="B4710" s="293" t="s">
        <v>17693</v>
      </c>
      <c r="C4710" s="293" t="s">
        <v>18176</v>
      </c>
      <c r="D4710" s="293" t="s">
        <v>4750</v>
      </c>
      <c r="E4710" s="293" t="s">
        <v>14158</v>
      </c>
      <c r="F4710" s="293"/>
      <c r="G4710" s="291">
        <v>60</v>
      </c>
      <c r="H4710" s="292">
        <v>0</v>
      </c>
      <c r="I4710" s="293" t="s">
        <v>4838</v>
      </c>
      <c r="J4710" s="293" t="s">
        <v>4839</v>
      </c>
      <c r="K4710" s="293" t="s">
        <v>4737</v>
      </c>
      <c r="L4710" s="293" t="s">
        <v>4840</v>
      </c>
      <c r="M4710" s="293" t="s">
        <v>5291</v>
      </c>
      <c r="N4710" s="293"/>
      <c r="O4710" s="293" t="s">
        <v>18828</v>
      </c>
      <c r="P4710" s="293" t="s">
        <v>14136</v>
      </c>
      <c r="Q4710" s="293" t="s">
        <v>8502</v>
      </c>
    </row>
    <row r="4711" spans="1:17" x14ac:dyDescent="0.25">
      <c r="A4711" s="293" t="s">
        <v>18177</v>
      </c>
      <c r="B4711" s="293" t="s">
        <v>14376</v>
      </c>
      <c r="C4711" s="293" t="s">
        <v>18178</v>
      </c>
      <c r="D4711" s="293" t="s">
        <v>4750</v>
      </c>
      <c r="E4711" s="293" t="s">
        <v>14158</v>
      </c>
      <c r="F4711" s="293"/>
      <c r="G4711" s="291">
        <v>60</v>
      </c>
      <c r="H4711" s="292">
        <v>0</v>
      </c>
      <c r="I4711" s="293" t="s">
        <v>4838</v>
      </c>
      <c r="J4711" s="293" t="s">
        <v>4839</v>
      </c>
      <c r="K4711" s="293" t="s">
        <v>4737</v>
      </c>
      <c r="L4711" s="293" t="s">
        <v>4840</v>
      </c>
      <c r="M4711" s="293" t="s">
        <v>4909</v>
      </c>
      <c r="N4711" s="293"/>
      <c r="O4711" s="293" t="s">
        <v>18828</v>
      </c>
      <c r="P4711" s="293" t="s">
        <v>14136</v>
      </c>
      <c r="Q4711" s="293" t="s">
        <v>8502</v>
      </c>
    </row>
    <row r="4712" spans="1:17" x14ac:dyDescent="0.25">
      <c r="A4712" s="293" t="s">
        <v>18179</v>
      </c>
      <c r="B4712" s="293" t="s">
        <v>14373</v>
      </c>
      <c r="C4712" s="293" t="s">
        <v>18180</v>
      </c>
      <c r="D4712" s="293" t="s">
        <v>4750</v>
      </c>
      <c r="E4712" s="293" t="s">
        <v>14158</v>
      </c>
      <c r="F4712" s="293"/>
      <c r="G4712" s="291">
        <v>60</v>
      </c>
      <c r="H4712" s="292">
        <v>0</v>
      </c>
      <c r="I4712" s="293" t="s">
        <v>9482</v>
      </c>
      <c r="J4712" s="293" t="s">
        <v>9483</v>
      </c>
      <c r="K4712" s="293" t="s">
        <v>4737</v>
      </c>
      <c r="L4712" s="293" t="s">
        <v>4840</v>
      </c>
      <c r="M4712" s="293" t="s">
        <v>5310</v>
      </c>
      <c r="N4712" s="293"/>
      <c r="O4712" s="293" t="s">
        <v>18828</v>
      </c>
      <c r="P4712" s="293" t="s">
        <v>14136</v>
      </c>
      <c r="Q4712" s="293" t="s">
        <v>8502</v>
      </c>
    </row>
    <row r="4713" spans="1:17" x14ac:dyDescent="0.25">
      <c r="A4713" s="293" t="s">
        <v>18181</v>
      </c>
      <c r="B4713" s="293" t="s">
        <v>14370</v>
      </c>
      <c r="C4713" s="293" t="s">
        <v>18182</v>
      </c>
      <c r="D4713" s="293"/>
      <c r="E4713" s="293" t="s">
        <v>14138</v>
      </c>
      <c r="F4713" s="293" t="s">
        <v>4750</v>
      </c>
      <c r="G4713" s="291">
        <v>60</v>
      </c>
      <c r="H4713" s="292">
        <v>0</v>
      </c>
      <c r="I4713" s="293" t="s">
        <v>4788</v>
      </c>
      <c r="J4713" s="293" t="s">
        <v>4789</v>
      </c>
      <c r="K4713" s="293" t="s">
        <v>4737</v>
      </c>
      <c r="L4713" s="293" t="s">
        <v>4738</v>
      </c>
      <c r="M4713" s="293" t="s">
        <v>6447</v>
      </c>
      <c r="N4713" s="293"/>
      <c r="O4713" s="293" t="s">
        <v>18828</v>
      </c>
      <c r="P4713" s="293" t="s">
        <v>14136</v>
      </c>
      <c r="Q4713" s="293" t="s">
        <v>4741</v>
      </c>
    </row>
    <row r="4714" spans="1:17" x14ac:dyDescent="0.25">
      <c r="A4714" s="293" t="s">
        <v>18183</v>
      </c>
      <c r="B4714" s="293" t="s">
        <v>14370</v>
      </c>
      <c r="C4714" s="293" t="s">
        <v>18184</v>
      </c>
      <c r="D4714" s="293"/>
      <c r="E4714" s="293" t="s">
        <v>14138</v>
      </c>
      <c r="F4714" s="293" t="s">
        <v>4750</v>
      </c>
      <c r="G4714" s="291">
        <v>60</v>
      </c>
      <c r="H4714" s="292">
        <v>0</v>
      </c>
      <c r="I4714" s="293" t="s">
        <v>4746</v>
      </c>
      <c r="J4714" s="293" t="s">
        <v>4747</v>
      </c>
      <c r="K4714" s="293" t="s">
        <v>4737</v>
      </c>
      <c r="L4714" s="293" t="s">
        <v>4738</v>
      </c>
      <c r="M4714" s="293" t="s">
        <v>4793</v>
      </c>
      <c r="N4714" s="293"/>
      <c r="O4714" s="293" t="s">
        <v>18828</v>
      </c>
      <c r="P4714" s="293" t="s">
        <v>14136</v>
      </c>
      <c r="Q4714" s="293" t="s">
        <v>4741</v>
      </c>
    </row>
    <row r="4715" spans="1:17" x14ac:dyDescent="0.25">
      <c r="A4715" s="293" t="s">
        <v>18185</v>
      </c>
      <c r="B4715" s="293" t="s">
        <v>14376</v>
      </c>
      <c r="C4715" s="293" t="s">
        <v>18186</v>
      </c>
      <c r="D4715" s="293" t="s">
        <v>4750</v>
      </c>
      <c r="E4715" s="293" t="s">
        <v>14158</v>
      </c>
      <c r="F4715" s="293"/>
      <c r="G4715" s="291">
        <v>60</v>
      </c>
      <c r="H4715" s="292">
        <v>0</v>
      </c>
      <c r="I4715" s="293" t="s">
        <v>9482</v>
      </c>
      <c r="J4715" s="293" t="s">
        <v>9483</v>
      </c>
      <c r="K4715" s="293" t="s">
        <v>4737</v>
      </c>
      <c r="L4715" s="293" t="s">
        <v>4840</v>
      </c>
      <c r="M4715" s="293" t="s">
        <v>5344</v>
      </c>
      <c r="N4715" s="293"/>
      <c r="O4715" s="293" t="s">
        <v>18828</v>
      </c>
      <c r="P4715" s="293" t="s">
        <v>14136</v>
      </c>
      <c r="Q4715" s="293" t="s">
        <v>8502</v>
      </c>
    </row>
    <row r="4716" spans="1:17" x14ac:dyDescent="0.25">
      <c r="A4716" s="293" t="s">
        <v>18187</v>
      </c>
      <c r="B4716" s="293" t="s">
        <v>14373</v>
      </c>
      <c r="C4716" s="293" t="s">
        <v>18188</v>
      </c>
      <c r="D4716" s="293" t="s">
        <v>4750</v>
      </c>
      <c r="E4716" s="293" t="s">
        <v>14158</v>
      </c>
      <c r="F4716" s="293"/>
      <c r="G4716" s="291">
        <v>60</v>
      </c>
      <c r="H4716" s="292">
        <v>0</v>
      </c>
      <c r="I4716" s="293" t="s">
        <v>4850</v>
      </c>
      <c r="J4716" s="293" t="s">
        <v>4851</v>
      </c>
      <c r="K4716" s="293" t="s">
        <v>4737</v>
      </c>
      <c r="L4716" s="293" t="s">
        <v>4840</v>
      </c>
      <c r="M4716" s="293" t="s">
        <v>15454</v>
      </c>
      <c r="N4716" s="293"/>
      <c r="O4716" s="293" t="s">
        <v>18828</v>
      </c>
      <c r="P4716" s="293" t="s">
        <v>14136</v>
      </c>
      <c r="Q4716" s="293" t="s">
        <v>8502</v>
      </c>
    </row>
    <row r="4717" spans="1:17" x14ac:dyDescent="0.25">
      <c r="A4717" s="293" t="s">
        <v>18189</v>
      </c>
      <c r="B4717" s="293" t="s">
        <v>14376</v>
      </c>
      <c r="C4717" s="293" t="s">
        <v>18190</v>
      </c>
      <c r="D4717" s="293" t="s">
        <v>4750</v>
      </c>
      <c r="E4717" s="293" t="s">
        <v>14158</v>
      </c>
      <c r="F4717" s="293"/>
      <c r="G4717" s="291">
        <v>60</v>
      </c>
      <c r="H4717" s="292">
        <v>0</v>
      </c>
      <c r="I4717" s="293" t="s">
        <v>4850</v>
      </c>
      <c r="J4717" s="293" t="s">
        <v>4851</v>
      </c>
      <c r="K4717" s="293" t="s">
        <v>4737</v>
      </c>
      <c r="L4717" s="293" t="s">
        <v>4840</v>
      </c>
      <c r="M4717" s="293" t="s">
        <v>5333</v>
      </c>
      <c r="N4717" s="293"/>
      <c r="O4717" s="293" t="s">
        <v>18828</v>
      </c>
      <c r="P4717" s="293" t="s">
        <v>14136</v>
      </c>
      <c r="Q4717" s="293" t="s">
        <v>8502</v>
      </c>
    </row>
    <row r="4718" spans="1:17" x14ac:dyDescent="0.25">
      <c r="A4718" s="293" t="s">
        <v>18191</v>
      </c>
      <c r="B4718" s="293" t="s">
        <v>14373</v>
      </c>
      <c r="C4718" s="293" t="s">
        <v>18192</v>
      </c>
      <c r="D4718" s="293" t="s">
        <v>4750</v>
      </c>
      <c r="E4718" s="293" t="s">
        <v>14158</v>
      </c>
      <c r="F4718" s="293"/>
      <c r="G4718" s="291">
        <v>60</v>
      </c>
      <c r="H4718" s="292">
        <v>0</v>
      </c>
      <c r="I4718" s="293" t="s">
        <v>4850</v>
      </c>
      <c r="J4718" s="293" t="s">
        <v>4851</v>
      </c>
      <c r="K4718" s="293" t="s">
        <v>4737</v>
      </c>
      <c r="L4718" s="293" t="s">
        <v>4840</v>
      </c>
      <c r="M4718" s="293" t="s">
        <v>14119</v>
      </c>
      <c r="N4718" s="293"/>
      <c r="O4718" s="293" t="s">
        <v>18828</v>
      </c>
      <c r="P4718" s="293" t="s">
        <v>14136</v>
      </c>
      <c r="Q4718" s="293" t="s">
        <v>8502</v>
      </c>
    </row>
    <row r="4719" spans="1:17" x14ac:dyDescent="0.25">
      <c r="A4719" s="293" t="s">
        <v>18193</v>
      </c>
      <c r="B4719" s="293" t="s">
        <v>14373</v>
      </c>
      <c r="C4719" s="293" t="s">
        <v>18194</v>
      </c>
      <c r="D4719" s="293" t="s">
        <v>4750</v>
      </c>
      <c r="E4719" s="293" t="s">
        <v>14158</v>
      </c>
      <c r="F4719" s="293"/>
      <c r="G4719" s="291">
        <v>60</v>
      </c>
      <c r="H4719" s="292">
        <v>0</v>
      </c>
      <c r="I4719" s="293" t="s">
        <v>4850</v>
      </c>
      <c r="J4719" s="293" t="s">
        <v>4851</v>
      </c>
      <c r="K4719" s="293" t="s">
        <v>4737</v>
      </c>
      <c r="L4719" s="293" t="s">
        <v>4840</v>
      </c>
      <c r="M4719" s="293" t="s">
        <v>5333</v>
      </c>
      <c r="N4719" s="293"/>
      <c r="O4719" s="293" t="s">
        <v>18828</v>
      </c>
      <c r="P4719" s="293" t="s">
        <v>14136</v>
      </c>
      <c r="Q4719" s="293" t="s">
        <v>8502</v>
      </c>
    </row>
    <row r="4720" spans="1:17" x14ac:dyDescent="0.25">
      <c r="A4720" s="293" t="s">
        <v>18195</v>
      </c>
      <c r="B4720" s="293" t="s">
        <v>14370</v>
      </c>
      <c r="C4720" s="293" t="s">
        <v>18196</v>
      </c>
      <c r="D4720" s="293"/>
      <c r="E4720" s="293" t="s">
        <v>14138</v>
      </c>
      <c r="F4720" s="293" t="s">
        <v>4750</v>
      </c>
      <c r="G4720" s="291">
        <v>60</v>
      </c>
      <c r="H4720" s="292">
        <v>0</v>
      </c>
      <c r="I4720" s="293" t="s">
        <v>4828</v>
      </c>
      <c r="J4720" s="293" t="s">
        <v>4829</v>
      </c>
      <c r="K4720" s="293" t="s">
        <v>4737</v>
      </c>
      <c r="L4720" s="293" t="s">
        <v>4738</v>
      </c>
      <c r="M4720" s="293" t="s">
        <v>4824</v>
      </c>
      <c r="N4720" s="293"/>
      <c r="O4720" s="293" t="s">
        <v>18828</v>
      </c>
      <c r="P4720" s="293" t="s">
        <v>14136</v>
      </c>
      <c r="Q4720" s="293" t="s">
        <v>4741</v>
      </c>
    </row>
    <row r="4721" spans="1:17" x14ac:dyDescent="0.25">
      <c r="A4721" s="293" t="s">
        <v>18197</v>
      </c>
      <c r="B4721" s="293" t="s">
        <v>14370</v>
      </c>
      <c r="C4721" s="293" t="s">
        <v>18198</v>
      </c>
      <c r="D4721" s="293"/>
      <c r="E4721" s="293" t="s">
        <v>14138</v>
      </c>
      <c r="F4721" s="293" t="s">
        <v>4750</v>
      </c>
      <c r="G4721" s="291">
        <v>60</v>
      </c>
      <c r="H4721" s="292">
        <v>0</v>
      </c>
      <c r="I4721" s="293" t="s">
        <v>4788</v>
      </c>
      <c r="J4721" s="293" t="s">
        <v>4789</v>
      </c>
      <c r="K4721" s="293" t="s">
        <v>4737</v>
      </c>
      <c r="L4721" s="293" t="s">
        <v>4738</v>
      </c>
      <c r="M4721" s="293" t="s">
        <v>6447</v>
      </c>
      <c r="N4721" s="293"/>
      <c r="O4721" s="293" t="s">
        <v>18828</v>
      </c>
      <c r="P4721" s="293" t="s">
        <v>14136</v>
      </c>
      <c r="Q4721" s="293" t="s">
        <v>4741</v>
      </c>
    </row>
    <row r="4722" spans="1:17" x14ac:dyDescent="0.25">
      <c r="A4722" s="293" t="s">
        <v>18199</v>
      </c>
      <c r="B4722" s="293" t="s">
        <v>14370</v>
      </c>
      <c r="C4722" s="293" t="s">
        <v>18200</v>
      </c>
      <c r="D4722" s="293"/>
      <c r="E4722" s="293" t="s">
        <v>14138</v>
      </c>
      <c r="F4722" s="293" t="s">
        <v>4750</v>
      </c>
      <c r="G4722" s="291">
        <v>60</v>
      </c>
      <c r="H4722" s="292">
        <v>0</v>
      </c>
      <c r="I4722" s="293" t="s">
        <v>4746</v>
      </c>
      <c r="J4722" s="293" t="s">
        <v>4747</v>
      </c>
      <c r="K4722" s="293" t="s">
        <v>4737</v>
      </c>
      <c r="L4722" s="293" t="s">
        <v>4738</v>
      </c>
      <c r="M4722" s="293" t="s">
        <v>4793</v>
      </c>
      <c r="N4722" s="293"/>
      <c r="O4722" s="293" t="s">
        <v>18828</v>
      </c>
      <c r="P4722" s="293" t="s">
        <v>14136</v>
      </c>
      <c r="Q4722" s="293" t="s">
        <v>4741</v>
      </c>
    </row>
    <row r="4723" spans="1:17" x14ac:dyDescent="0.25">
      <c r="A4723" s="293" t="s">
        <v>18201</v>
      </c>
      <c r="B4723" s="293" t="s">
        <v>14930</v>
      </c>
      <c r="C4723" s="293" t="s">
        <v>18202</v>
      </c>
      <c r="D4723" s="293"/>
      <c r="E4723" s="293" t="s">
        <v>14138</v>
      </c>
      <c r="F4723" s="293" t="s">
        <v>4750</v>
      </c>
      <c r="G4723" s="291">
        <v>60</v>
      </c>
      <c r="H4723" s="292">
        <v>0</v>
      </c>
      <c r="I4723" s="293" t="s">
        <v>4755</v>
      </c>
      <c r="J4723" s="293" t="s">
        <v>4756</v>
      </c>
      <c r="K4723" s="293" t="s">
        <v>4737</v>
      </c>
      <c r="L4723" s="293" t="s">
        <v>4738</v>
      </c>
      <c r="M4723" s="293" t="s">
        <v>4916</v>
      </c>
      <c r="N4723" s="293" t="s">
        <v>9739</v>
      </c>
      <c r="O4723" s="293" t="s">
        <v>18828</v>
      </c>
      <c r="P4723" s="293" t="s">
        <v>14136</v>
      </c>
      <c r="Q4723" s="293" t="s">
        <v>4741</v>
      </c>
    </row>
    <row r="4724" spans="1:17" x14ac:dyDescent="0.25">
      <c r="A4724" s="293" t="s">
        <v>18203</v>
      </c>
      <c r="B4724" s="293" t="s">
        <v>14376</v>
      </c>
      <c r="C4724" s="293" t="s">
        <v>18204</v>
      </c>
      <c r="D4724" s="293" t="s">
        <v>4750</v>
      </c>
      <c r="E4724" s="293" t="s">
        <v>14158</v>
      </c>
      <c r="F4724" s="293"/>
      <c r="G4724" s="291">
        <v>60</v>
      </c>
      <c r="H4724" s="292">
        <v>0</v>
      </c>
      <c r="I4724" s="293" t="s">
        <v>9482</v>
      </c>
      <c r="J4724" s="293" t="s">
        <v>9483</v>
      </c>
      <c r="K4724" s="293" t="s">
        <v>4737</v>
      </c>
      <c r="L4724" s="293" t="s">
        <v>4840</v>
      </c>
      <c r="M4724" s="293" t="s">
        <v>10460</v>
      </c>
      <c r="N4724" s="293"/>
      <c r="O4724" s="293" t="s">
        <v>18828</v>
      </c>
      <c r="P4724" s="293" t="s">
        <v>14136</v>
      </c>
      <c r="Q4724" s="293" t="s">
        <v>8502</v>
      </c>
    </row>
    <row r="4725" spans="1:17" x14ac:dyDescent="0.25">
      <c r="A4725" s="293" t="s">
        <v>18205</v>
      </c>
      <c r="B4725" s="293" t="s">
        <v>14370</v>
      </c>
      <c r="C4725" s="293" t="s">
        <v>18206</v>
      </c>
      <c r="D4725" s="293"/>
      <c r="E4725" s="293" t="s">
        <v>14138</v>
      </c>
      <c r="F4725" s="293" t="s">
        <v>4750</v>
      </c>
      <c r="G4725" s="291">
        <v>60</v>
      </c>
      <c r="H4725" s="292">
        <v>0</v>
      </c>
      <c r="I4725" s="293" t="s">
        <v>4788</v>
      </c>
      <c r="J4725" s="293" t="s">
        <v>4789</v>
      </c>
      <c r="K4725" s="293" t="s">
        <v>4737</v>
      </c>
      <c r="L4725" s="293" t="s">
        <v>4738</v>
      </c>
      <c r="M4725" s="293" t="s">
        <v>4880</v>
      </c>
      <c r="N4725" s="293"/>
      <c r="O4725" s="293" t="s">
        <v>18828</v>
      </c>
      <c r="P4725" s="293" t="s">
        <v>14136</v>
      </c>
      <c r="Q4725" s="293" t="s">
        <v>4741</v>
      </c>
    </row>
    <row r="4726" spans="1:17" x14ac:dyDescent="0.25">
      <c r="A4726" s="293" t="s">
        <v>18207</v>
      </c>
      <c r="B4726" s="293" t="s">
        <v>14373</v>
      </c>
      <c r="C4726" s="293" t="s">
        <v>18208</v>
      </c>
      <c r="D4726" s="293" t="s">
        <v>4750</v>
      </c>
      <c r="E4726" s="293" t="s">
        <v>14158</v>
      </c>
      <c r="F4726" s="293"/>
      <c r="G4726" s="291">
        <v>60</v>
      </c>
      <c r="H4726" s="292">
        <v>0</v>
      </c>
      <c r="I4726" s="293" t="s">
        <v>4850</v>
      </c>
      <c r="J4726" s="293" t="s">
        <v>4851</v>
      </c>
      <c r="K4726" s="293" t="s">
        <v>4737</v>
      </c>
      <c r="L4726" s="293" t="s">
        <v>4840</v>
      </c>
      <c r="M4726" s="293" t="s">
        <v>5202</v>
      </c>
      <c r="N4726" s="293"/>
      <c r="O4726" s="293" t="s">
        <v>18828</v>
      </c>
      <c r="P4726" s="293" t="s">
        <v>14136</v>
      </c>
      <c r="Q4726" s="293" t="s">
        <v>8502</v>
      </c>
    </row>
    <row r="4727" spans="1:17" x14ac:dyDescent="0.25">
      <c r="A4727" s="293" t="s">
        <v>18209</v>
      </c>
      <c r="B4727" s="293" t="s">
        <v>14376</v>
      </c>
      <c r="C4727" s="293" t="s">
        <v>18210</v>
      </c>
      <c r="D4727" s="293" t="s">
        <v>4750</v>
      </c>
      <c r="E4727" s="293" t="s">
        <v>14158</v>
      </c>
      <c r="F4727" s="293"/>
      <c r="G4727" s="291">
        <v>60</v>
      </c>
      <c r="H4727" s="292">
        <v>0</v>
      </c>
      <c r="I4727" s="293" t="s">
        <v>4850</v>
      </c>
      <c r="J4727" s="293" t="s">
        <v>4851</v>
      </c>
      <c r="K4727" s="293" t="s">
        <v>4737</v>
      </c>
      <c r="L4727" s="293" t="s">
        <v>4840</v>
      </c>
      <c r="M4727" s="293" t="s">
        <v>5333</v>
      </c>
      <c r="N4727" s="293"/>
      <c r="O4727" s="293" t="s">
        <v>18828</v>
      </c>
      <c r="P4727" s="293" t="s">
        <v>14136</v>
      </c>
      <c r="Q4727" s="293" t="s">
        <v>8502</v>
      </c>
    </row>
    <row r="4728" spans="1:17" x14ac:dyDescent="0.25">
      <c r="A4728" s="293" t="s">
        <v>18211</v>
      </c>
      <c r="B4728" s="293" t="s">
        <v>14376</v>
      </c>
      <c r="C4728" s="293" t="s">
        <v>18212</v>
      </c>
      <c r="D4728" s="293" t="s">
        <v>4750</v>
      </c>
      <c r="E4728" s="293" t="s">
        <v>14158</v>
      </c>
      <c r="F4728" s="293"/>
      <c r="G4728" s="291">
        <v>60</v>
      </c>
      <c r="H4728" s="292">
        <v>0</v>
      </c>
      <c r="I4728" s="293" t="s">
        <v>9482</v>
      </c>
      <c r="J4728" s="293" t="s">
        <v>9483</v>
      </c>
      <c r="K4728" s="293" t="s">
        <v>4737</v>
      </c>
      <c r="L4728" s="293" t="s">
        <v>4840</v>
      </c>
      <c r="M4728" s="293" t="s">
        <v>4841</v>
      </c>
      <c r="N4728" s="293"/>
      <c r="O4728" s="293" t="s">
        <v>18828</v>
      </c>
      <c r="P4728" s="293" t="s">
        <v>14136</v>
      </c>
      <c r="Q4728" s="293" t="s">
        <v>8502</v>
      </c>
    </row>
    <row r="4729" spans="1:17" x14ac:dyDescent="0.25">
      <c r="A4729" s="293" t="s">
        <v>18213</v>
      </c>
      <c r="B4729" s="293" t="s">
        <v>14370</v>
      </c>
      <c r="C4729" s="293" t="s">
        <v>18214</v>
      </c>
      <c r="D4729" s="293"/>
      <c r="E4729" s="293" t="s">
        <v>14138</v>
      </c>
      <c r="F4729" s="293" t="s">
        <v>4750</v>
      </c>
      <c r="G4729" s="291">
        <v>60</v>
      </c>
      <c r="H4729" s="292">
        <v>0</v>
      </c>
      <c r="I4729" s="293" t="s">
        <v>4816</v>
      </c>
      <c r="J4729" s="293" t="s">
        <v>4817</v>
      </c>
      <c r="K4729" s="293" t="s">
        <v>4737</v>
      </c>
      <c r="L4729" s="293" t="s">
        <v>4738</v>
      </c>
      <c r="M4729" s="293" t="s">
        <v>5095</v>
      </c>
      <c r="N4729" s="293"/>
      <c r="O4729" s="293" t="s">
        <v>18828</v>
      </c>
      <c r="P4729" s="293" t="s">
        <v>14136</v>
      </c>
      <c r="Q4729" s="293" t="s">
        <v>4741</v>
      </c>
    </row>
    <row r="4730" spans="1:17" x14ac:dyDescent="0.25">
      <c r="A4730" s="293" t="s">
        <v>18215</v>
      </c>
      <c r="B4730" s="293" t="s">
        <v>14376</v>
      </c>
      <c r="C4730" s="293" t="s">
        <v>18216</v>
      </c>
      <c r="D4730" s="293" t="s">
        <v>4750</v>
      </c>
      <c r="E4730" s="293" t="s">
        <v>14158</v>
      </c>
      <c r="F4730" s="293"/>
      <c r="G4730" s="291">
        <v>60</v>
      </c>
      <c r="H4730" s="292">
        <v>0</v>
      </c>
      <c r="I4730" s="293" t="s">
        <v>9482</v>
      </c>
      <c r="J4730" s="293" t="s">
        <v>9483</v>
      </c>
      <c r="K4730" s="293" t="s">
        <v>4737</v>
      </c>
      <c r="L4730" s="293" t="s">
        <v>4840</v>
      </c>
      <c r="M4730" s="293" t="s">
        <v>4841</v>
      </c>
      <c r="N4730" s="293"/>
      <c r="O4730" s="293" t="s">
        <v>18828</v>
      </c>
      <c r="P4730" s="293" t="s">
        <v>14136</v>
      </c>
      <c r="Q4730" s="293" t="s">
        <v>8502</v>
      </c>
    </row>
    <row r="4731" spans="1:17" x14ac:dyDescent="0.25">
      <c r="A4731" s="293" t="s">
        <v>18217</v>
      </c>
      <c r="B4731" s="293" t="s">
        <v>14370</v>
      </c>
      <c r="C4731" s="293" t="s">
        <v>18218</v>
      </c>
      <c r="D4731" s="293"/>
      <c r="E4731" s="293" t="s">
        <v>14138</v>
      </c>
      <c r="F4731" s="293" t="s">
        <v>4750</v>
      </c>
      <c r="G4731" s="291">
        <v>60</v>
      </c>
      <c r="H4731" s="292">
        <v>0</v>
      </c>
      <c r="I4731" s="293" t="s">
        <v>4788</v>
      </c>
      <c r="J4731" s="293" t="s">
        <v>4789</v>
      </c>
      <c r="K4731" s="293" t="s">
        <v>4737</v>
      </c>
      <c r="L4731" s="293" t="s">
        <v>4738</v>
      </c>
      <c r="M4731" s="293" t="s">
        <v>6447</v>
      </c>
      <c r="N4731" s="293"/>
      <c r="O4731" s="293" t="s">
        <v>18828</v>
      </c>
      <c r="P4731" s="293" t="s">
        <v>14136</v>
      </c>
      <c r="Q4731" s="293" t="s">
        <v>4741</v>
      </c>
    </row>
    <row r="4732" spans="1:17" x14ac:dyDescent="0.25">
      <c r="A4732" s="293" t="s">
        <v>18219</v>
      </c>
      <c r="B4732" s="293" t="s">
        <v>14376</v>
      </c>
      <c r="C4732" s="293" t="s">
        <v>18220</v>
      </c>
      <c r="D4732" s="293" t="s">
        <v>4750</v>
      </c>
      <c r="E4732" s="293" t="s">
        <v>14158</v>
      </c>
      <c r="F4732" s="293"/>
      <c r="G4732" s="291">
        <v>60</v>
      </c>
      <c r="H4732" s="292">
        <v>0</v>
      </c>
      <c r="I4732" s="293" t="s">
        <v>4850</v>
      </c>
      <c r="J4732" s="293" t="s">
        <v>4851</v>
      </c>
      <c r="K4732" s="293" t="s">
        <v>4737</v>
      </c>
      <c r="L4732" s="293" t="s">
        <v>4840</v>
      </c>
      <c r="M4732" s="293" t="s">
        <v>5202</v>
      </c>
      <c r="N4732" s="293"/>
      <c r="O4732" s="293" t="s">
        <v>18828</v>
      </c>
      <c r="P4732" s="293" t="s">
        <v>14136</v>
      </c>
      <c r="Q4732" s="293" t="s">
        <v>8502</v>
      </c>
    </row>
    <row r="4733" spans="1:17" x14ac:dyDescent="0.25">
      <c r="A4733" s="293" t="s">
        <v>18221</v>
      </c>
      <c r="B4733" s="293" t="s">
        <v>14376</v>
      </c>
      <c r="C4733" s="293" t="s">
        <v>18222</v>
      </c>
      <c r="D4733" s="293" t="s">
        <v>4750</v>
      </c>
      <c r="E4733" s="293" t="s">
        <v>14158</v>
      </c>
      <c r="F4733" s="293"/>
      <c r="G4733" s="291">
        <v>60</v>
      </c>
      <c r="H4733" s="292">
        <v>0</v>
      </c>
      <c r="I4733" s="293" t="s">
        <v>4838</v>
      </c>
      <c r="J4733" s="293" t="s">
        <v>4839</v>
      </c>
      <c r="K4733" s="293" t="s">
        <v>4737</v>
      </c>
      <c r="L4733" s="293" t="s">
        <v>4840</v>
      </c>
      <c r="M4733" s="293" t="s">
        <v>5291</v>
      </c>
      <c r="N4733" s="293"/>
      <c r="O4733" s="293" t="s">
        <v>18828</v>
      </c>
      <c r="P4733" s="293" t="s">
        <v>14136</v>
      </c>
      <c r="Q4733" s="293" t="s">
        <v>8502</v>
      </c>
    </row>
    <row r="4734" spans="1:17" x14ac:dyDescent="0.25">
      <c r="A4734" s="293" t="s">
        <v>18223</v>
      </c>
      <c r="B4734" s="293" t="s">
        <v>14373</v>
      </c>
      <c r="C4734" s="293" t="s">
        <v>18224</v>
      </c>
      <c r="D4734" s="293" t="s">
        <v>4750</v>
      </c>
      <c r="E4734" s="293" t="s">
        <v>14158</v>
      </c>
      <c r="F4734" s="293"/>
      <c r="G4734" s="291">
        <v>60</v>
      </c>
      <c r="H4734" s="292">
        <v>0</v>
      </c>
      <c r="I4734" s="293" t="s">
        <v>9482</v>
      </c>
      <c r="J4734" s="293" t="s">
        <v>9483</v>
      </c>
      <c r="K4734" s="293" t="s">
        <v>4737</v>
      </c>
      <c r="L4734" s="293" t="s">
        <v>4840</v>
      </c>
      <c r="M4734" s="293" t="s">
        <v>9234</v>
      </c>
      <c r="N4734" s="293"/>
      <c r="O4734" s="293" t="s">
        <v>18828</v>
      </c>
      <c r="P4734" s="293" t="s">
        <v>14136</v>
      </c>
      <c r="Q4734" s="293" t="s">
        <v>8502</v>
      </c>
    </row>
    <row r="4735" spans="1:17" x14ac:dyDescent="0.25">
      <c r="A4735" s="293" t="s">
        <v>18225</v>
      </c>
      <c r="B4735" s="293" t="s">
        <v>14376</v>
      </c>
      <c r="C4735" s="293" t="s">
        <v>18226</v>
      </c>
      <c r="D4735" s="293" t="s">
        <v>4750</v>
      </c>
      <c r="E4735" s="293" t="s">
        <v>14158</v>
      </c>
      <c r="F4735" s="293"/>
      <c r="G4735" s="291">
        <v>60</v>
      </c>
      <c r="H4735" s="292">
        <v>0</v>
      </c>
      <c r="I4735" s="293" t="s">
        <v>9482</v>
      </c>
      <c r="J4735" s="293" t="s">
        <v>9483</v>
      </c>
      <c r="K4735" s="293" t="s">
        <v>4737</v>
      </c>
      <c r="L4735" s="293" t="s">
        <v>4840</v>
      </c>
      <c r="M4735" s="293" t="s">
        <v>5344</v>
      </c>
      <c r="N4735" s="293"/>
      <c r="O4735" s="293" t="s">
        <v>18828</v>
      </c>
      <c r="P4735" s="293" t="s">
        <v>14136</v>
      </c>
      <c r="Q4735" s="293" t="s">
        <v>8502</v>
      </c>
    </row>
    <row r="4736" spans="1:17" x14ac:dyDescent="0.25">
      <c r="A4736" s="293" t="s">
        <v>18227</v>
      </c>
      <c r="B4736" s="293" t="s">
        <v>14373</v>
      </c>
      <c r="C4736" s="293" t="s">
        <v>18228</v>
      </c>
      <c r="D4736" s="293" t="s">
        <v>4750</v>
      </c>
      <c r="E4736" s="293" t="s">
        <v>14158</v>
      </c>
      <c r="F4736" s="293"/>
      <c r="G4736" s="291">
        <v>60</v>
      </c>
      <c r="H4736" s="292">
        <v>0</v>
      </c>
      <c r="I4736" s="293" t="s">
        <v>4850</v>
      </c>
      <c r="J4736" s="293" t="s">
        <v>4851</v>
      </c>
      <c r="K4736" s="293" t="s">
        <v>4737</v>
      </c>
      <c r="L4736" s="293" t="s">
        <v>4840</v>
      </c>
      <c r="M4736" s="293" t="s">
        <v>5272</v>
      </c>
      <c r="N4736" s="293"/>
      <c r="O4736" s="293" t="s">
        <v>18828</v>
      </c>
      <c r="P4736" s="293" t="s">
        <v>14136</v>
      </c>
      <c r="Q4736" s="293" t="s">
        <v>8502</v>
      </c>
    </row>
    <row r="4737" spans="1:17" x14ac:dyDescent="0.25">
      <c r="A4737" s="293" t="s">
        <v>18229</v>
      </c>
      <c r="B4737" s="293" t="s">
        <v>14370</v>
      </c>
      <c r="C4737" s="293" t="s">
        <v>18230</v>
      </c>
      <c r="D4737" s="293"/>
      <c r="E4737" s="293" t="s">
        <v>14138</v>
      </c>
      <c r="F4737" s="293" t="s">
        <v>4750</v>
      </c>
      <c r="G4737" s="291">
        <v>60</v>
      </c>
      <c r="H4737" s="292">
        <v>0</v>
      </c>
      <c r="I4737" s="293" t="s">
        <v>4788</v>
      </c>
      <c r="J4737" s="293" t="s">
        <v>4789</v>
      </c>
      <c r="K4737" s="293" t="s">
        <v>4737</v>
      </c>
      <c r="L4737" s="293" t="s">
        <v>4738</v>
      </c>
      <c r="M4737" s="293" t="s">
        <v>4824</v>
      </c>
      <c r="N4737" s="293"/>
      <c r="O4737" s="293" t="s">
        <v>18828</v>
      </c>
      <c r="P4737" s="293" t="s">
        <v>14136</v>
      </c>
      <c r="Q4737" s="293" t="s">
        <v>4741</v>
      </c>
    </row>
    <row r="4738" spans="1:17" x14ac:dyDescent="0.25">
      <c r="A4738" s="293" t="s">
        <v>18231</v>
      </c>
      <c r="B4738" s="293" t="s">
        <v>14370</v>
      </c>
      <c r="C4738" s="293" t="s">
        <v>18232</v>
      </c>
      <c r="D4738" s="293"/>
      <c r="E4738" s="293" t="s">
        <v>14138</v>
      </c>
      <c r="F4738" s="293" t="s">
        <v>4750</v>
      </c>
      <c r="G4738" s="291">
        <v>60</v>
      </c>
      <c r="H4738" s="292">
        <v>0</v>
      </c>
      <c r="I4738" s="293" t="s">
        <v>4788</v>
      </c>
      <c r="J4738" s="293" t="s">
        <v>4789</v>
      </c>
      <c r="K4738" s="293" t="s">
        <v>4737</v>
      </c>
      <c r="L4738" s="293" t="s">
        <v>4738</v>
      </c>
      <c r="M4738" s="293" t="s">
        <v>4824</v>
      </c>
      <c r="N4738" s="293"/>
      <c r="O4738" s="293" t="s">
        <v>18828</v>
      </c>
      <c r="P4738" s="293" t="s">
        <v>14136</v>
      </c>
      <c r="Q4738" s="293" t="s">
        <v>4741</v>
      </c>
    </row>
    <row r="4739" spans="1:17" x14ac:dyDescent="0.25">
      <c r="A4739" s="293" t="s">
        <v>18233</v>
      </c>
      <c r="B4739" s="293" t="s">
        <v>14370</v>
      </c>
      <c r="C4739" s="293" t="s">
        <v>18234</v>
      </c>
      <c r="D4739" s="293"/>
      <c r="E4739" s="293" t="s">
        <v>14138</v>
      </c>
      <c r="F4739" s="293" t="s">
        <v>4750</v>
      </c>
      <c r="G4739" s="291">
        <v>60</v>
      </c>
      <c r="H4739" s="292">
        <v>0</v>
      </c>
      <c r="I4739" s="293" t="s">
        <v>4816</v>
      </c>
      <c r="J4739" s="293" t="s">
        <v>4817</v>
      </c>
      <c r="K4739" s="293" t="s">
        <v>4737</v>
      </c>
      <c r="L4739" s="293" t="s">
        <v>4738</v>
      </c>
      <c r="M4739" s="293" t="s">
        <v>7601</v>
      </c>
      <c r="N4739" s="293"/>
      <c r="O4739" s="293" t="s">
        <v>18828</v>
      </c>
      <c r="P4739" s="293" t="s">
        <v>14136</v>
      </c>
      <c r="Q4739" s="293" t="s">
        <v>4741</v>
      </c>
    </row>
    <row r="4740" spans="1:17" x14ac:dyDescent="0.25">
      <c r="A4740" s="293" t="s">
        <v>18235</v>
      </c>
      <c r="B4740" s="293" t="s">
        <v>14370</v>
      </c>
      <c r="C4740" s="293" t="s">
        <v>18236</v>
      </c>
      <c r="D4740" s="293"/>
      <c r="E4740" s="293" t="s">
        <v>14138</v>
      </c>
      <c r="F4740" s="293" t="s">
        <v>4750</v>
      </c>
      <c r="G4740" s="291">
        <v>60</v>
      </c>
      <c r="H4740" s="292">
        <v>0</v>
      </c>
      <c r="I4740" s="293" t="s">
        <v>4816</v>
      </c>
      <c r="J4740" s="293" t="s">
        <v>4817</v>
      </c>
      <c r="K4740" s="293" t="s">
        <v>4737</v>
      </c>
      <c r="L4740" s="293" t="s">
        <v>4738</v>
      </c>
      <c r="M4740" s="293" t="s">
        <v>4739</v>
      </c>
      <c r="N4740" s="293"/>
      <c r="O4740" s="293" t="s">
        <v>18828</v>
      </c>
      <c r="P4740" s="293" t="s">
        <v>14136</v>
      </c>
      <c r="Q4740" s="293" t="s">
        <v>4741</v>
      </c>
    </row>
    <row r="4741" spans="1:17" x14ac:dyDescent="0.25">
      <c r="A4741" s="293" t="s">
        <v>18237</v>
      </c>
      <c r="B4741" s="293" t="s">
        <v>14370</v>
      </c>
      <c r="C4741" s="293" t="s">
        <v>18238</v>
      </c>
      <c r="D4741" s="293"/>
      <c r="E4741" s="293" t="s">
        <v>14138</v>
      </c>
      <c r="F4741" s="293" t="s">
        <v>4750</v>
      </c>
      <c r="G4741" s="291">
        <v>60</v>
      </c>
      <c r="H4741" s="292">
        <v>0</v>
      </c>
      <c r="I4741" s="293" t="s">
        <v>4788</v>
      </c>
      <c r="J4741" s="293" t="s">
        <v>4789</v>
      </c>
      <c r="K4741" s="293" t="s">
        <v>4737</v>
      </c>
      <c r="L4741" s="293" t="s">
        <v>4738</v>
      </c>
      <c r="M4741" s="293" t="s">
        <v>4880</v>
      </c>
      <c r="N4741" s="293"/>
      <c r="O4741" s="293" t="s">
        <v>18828</v>
      </c>
      <c r="P4741" s="293" t="s">
        <v>14136</v>
      </c>
      <c r="Q4741" s="293" t="s">
        <v>4741</v>
      </c>
    </row>
    <row r="4742" spans="1:17" x14ac:dyDescent="0.25">
      <c r="A4742" s="293" t="s">
        <v>18239</v>
      </c>
      <c r="B4742" s="293" t="s">
        <v>14370</v>
      </c>
      <c r="C4742" s="293" t="s">
        <v>18240</v>
      </c>
      <c r="D4742" s="293"/>
      <c r="E4742" s="293" t="s">
        <v>14138</v>
      </c>
      <c r="F4742" s="293" t="s">
        <v>4750</v>
      </c>
      <c r="G4742" s="291">
        <v>60</v>
      </c>
      <c r="H4742" s="292">
        <v>0</v>
      </c>
      <c r="I4742" s="293" t="s">
        <v>4746</v>
      </c>
      <c r="J4742" s="293" t="s">
        <v>4747</v>
      </c>
      <c r="K4742" s="293" t="s">
        <v>4737</v>
      </c>
      <c r="L4742" s="293" t="s">
        <v>4738</v>
      </c>
      <c r="M4742" s="293" t="s">
        <v>4793</v>
      </c>
      <c r="N4742" s="293"/>
      <c r="O4742" s="293" t="s">
        <v>18828</v>
      </c>
      <c r="P4742" s="293" t="s">
        <v>14136</v>
      </c>
      <c r="Q4742" s="293" t="s">
        <v>4741</v>
      </c>
    </row>
    <row r="4743" spans="1:17" x14ac:dyDescent="0.25">
      <c r="A4743" s="293" t="s">
        <v>18241</v>
      </c>
      <c r="B4743" s="293" t="s">
        <v>14370</v>
      </c>
      <c r="C4743" s="293" t="s">
        <v>18242</v>
      </c>
      <c r="D4743" s="293"/>
      <c r="E4743" s="293" t="s">
        <v>14138</v>
      </c>
      <c r="F4743" s="293" t="s">
        <v>4750</v>
      </c>
      <c r="G4743" s="291">
        <v>60</v>
      </c>
      <c r="H4743" s="292">
        <v>0</v>
      </c>
      <c r="I4743" s="293" t="s">
        <v>4746</v>
      </c>
      <c r="J4743" s="293" t="s">
        <v>4747</v>
      </c>
      <c r="K4743" s="293" t="s">
        <v>4737</v>
      </c>
      <c r="L4743" s="293" t="s">
        <v>4738</v>
      </c>
      <c r="M4743" s="293" t="s">
        <v>4821</v>
      </c>
      <c r="N4743" s="293"/>
      <c r="O4743" s="293" t="s">
        <v>18828</v>
      </c>
      <c r="P4743" s="293" t="s">
        <v>14136</v>
      </c>
      <c r="Q4743" s="293" t="s">
        <v>4741</v>
      </c>
    </row>
    <row r="4744" spans="1:17" x14ac:dyDescent="0.25">
      <c r="A4744" s="293" t="s">
        <v>18243</v>
      </c>
      <c r="B4744" s="293" t="s">
        <v>14373</v>
      </c>
      <c r="C4744" s="293" t="s">
        <v>18244</v>
      </c>
      <c r="D4744" s="293" t="s">
        <v>4750</v>
      </c>
      <c r="E4744" s="293" t="s">
        <v>14158</v>
      </c>
      <c r="F4744" s="293"/>
      <c r="G4744" s="291">
        <v>60</v>
      </c>
      <c r="H4744" s="292">
        <v>0</v>
      </c>
      <c r="I4744" s="293" t="s">
        <v>9482</v>
      </c>
      <c r="J4744" s="293" t="s">
        <v>9483</v>
      </c>
      <c r="K4744" s="293" t="s">
        <v>4737</v>
      </c>
      <c r="L4744" s="293" t="s">
        <v>4840</v>
      </c>
      <c r="M4744" s="293" t="s">
        <v>8554</v>
      </c>
      <c r="N4744" s="293"/>
      <c r="O4744" s="293" t="s">
        <v>18828</v>
      </c>
      <c r="P4744" s="293" t="s">
        <v>14136</v>
      </c>
      <c r="Q4744" s="293" t="s">
        <v>8502</v>
      </c>
    </row>
    <row r="4745" spans="1:17" x14ac:dyDescent="0.25">
      <c r="A4745" s="293" t="s">
        <v>18245</v>
      </c>
      <c r="B4745" s="293" t="s">
        <v>14376</v>
      </c>
      <c r="C4745" s="293" t="s">
        <v>18246</v>
      </c>
      <c r="D4745" s="293" t="s">
        <v>4750</v>
      </c>
      <c r="E4745" s="293" t="s">
        <v>14158</v>
      </c>
      <c r="F4745" s="293"/>
      <c r="G4745" s="291">
        <v>60</v>
      </c>
      <c r="H4745" s="292">
        <v>0</v>
      </c>
      <c r="I4745" s="293" t="s">
        <v>9482</v>
      </c>
      <c r="J4745" s="293" t="s">
        <v>9483</v>
      </c>
      <c r="K4745" s="293" t="s">
        <v>4737</v>
      </c>
      <c r="L4745" s="293" t="s">
        <v>4840</v>
      </c>
      <c r="M4745" s="293" t="s">
        <v>13754</v>
      </c>
      <c r="N4745" s="293"/>
      <c r="O4745" s="293" t="s">
        <v>18828</v>
      </c>
      <c r="P4745" s="293" t="s">
        <v>14136</v>
      </c>
      <c r="Q4745" s="293" t="s">
        <v>8502</v>
      </c>
    </row>
    <row r="4746" spans="1:17" x14ac:dyDescent="0.25">
      <c r="A4746" s="293" t="s">
        <v>18247</v>
      </c>
      <c r="B4746" s="293" t="s">
        <v>14370</v>
      </c>
      <c r="C4746" s="293" t="s">
        <v>18248</v>
      </c>
      <c r="D4746" s="293"/>
      <c r="E4746" s="293" t="s">
        <v>14138</v>
      </c>
      <c r="F4746" s="293" t="s">
        <v>4750</v>
      </c>
      <c r="G4746" s="291">
        <v>60</v>
      </c>
      <c r="H4746" s="292">
        <v>0</v>
      </c>
      <c r="I4746" s="293" t="s">
        <v>4746</v>
      </c>
      <c r="J4746" s="293" t="s">
        <v>4747</v>
      </c>
      <c r="K4746" s="293" t="s">
        <v>4737</v>
      </c>
      <c r="L4746" s="293" t="s">
        <v>4738</v>
      </c>
      <c r="M4746" s="293" t="s">
        <v>4748</v>
      </c>
      <c r="N4746" s="293" t="s">
        <v>8488</v>
      </c>
      <c r="O4746" s="293" t="s">
        <v>18828</v>
      </c>
      <c r="P4746" s="293" t="s">
        <v>14136</v>
      </c>
      <c r="Q4746" s="293" t="s">
        <v>4741</v>
      </c>
    </row>
    <row r="4747" spans="1:17" x14ac:dyDescent="0.25">
      <c r="A4747" s="293" t="s">
        <v>18249</v>
      </c>
      <c r="B4747" s="293" t="s">
        <v>14376</v>
      </c>
      <c r="C4747" s="293" t="s">
        <v>18250</v>
      </c>
      <c r="D4747" s="293" t="s">
        <v>4750</v>
      </c>
      <c r="E4747" s="293" t="s">
        <v>15150</v>
      </c>
      <c r="F4747" s="293"/>
      <c r="G4747" s="291">
        <v>60</v>
      </c>
      <c r="H4747" s="292">
        <v>0</v>
      </c>
      <c r="I4747" s="293" t="s">
        <v>4838</v>
      </c>
      <c r="J4747" s="293" t="s">
        <v>4839</v>
      </c>
      <c r="K4747" s="293" t="s">
        <v>4737</v>
      </c>
      <c r="L4747" s="293" t="s">
        <v>4840</v>
      </c>
      <c r="M4747" s="293" t="s">
        <v>10975</v>
      </c>
      <c r="N4747" s="293"/>
      <c r="O4747" s="293" t="s">
        <v>18828</v>
      </c>
      <c r="P4747" s="293" t="s">
        <v>14136</v>
      </c>
      <c r="Q4747" s="293" t="s">
        <v>8502</v>
      </c>
    </row>
    <row r="4748" spans="1:17" x14ac:dyDescent="0.25">
      <c r="A4748" s="293" t="s">
        <v>18251</v>
      </c>
      <c r="B4748" s="293" t="s">
        <v>14373</v>
      </c>
      <c r="C4748" s="293" t="s">
        <v>18252</v>
      </c>
      <c r="D4748" s="293"/>
      <c r="E4748" s="293" t="s">
        <v>4973</v>
      </c>
      <c r="F4748" s="293"/>
      <c r="G4748" s="291">
        <v>60</v>
      </c>
      <c r="H4748" s="292">
        <v>0</v>
      </c>
      <c r="I4748" s="293" t="s">
        <v>9482</v>
      </c>
      <c r="J4748" s="293" t="s">
        <v>9483</v>
      </c>
      <c r="K4748" s="293" t="s">
        <v>4737</v>
      </c>
      <c r="L4748" s="293" t="s">
        <v>4840</v>
      </c>
      <c r="M4748" s="293" t="s">
        <v>8554</v>
      </c>
      <c r="N4748" s="293"/>
      <c r="O4748" s="293" t="s">
        <v>18828</v>
      </c>
      <c r="P4748" s="293" t="s">
        <v>14136</v>
      </c>
      <c r="Q4748" s="293" t="s">
        <v>4741</v>
      </c>
    </row>
    <row r="4749" spans="1:17" x14ac:dyDescent="0.25">
      <c r="A4749" s="293" t="s">
        <v>18253</v>
      </c>
      <c r="B4749" s="293" t="s">
        <v>14370</v>
      </c>
      <c r="C4749" s="293" t="s">
        <v>18254</v>
      </c>
      <c r="D4749" s="293"/>
      <c r="E4749" s="293" t="s">
        <v>14138</v>
      </c>
      <c r="F4749" s="293" t="s">
        <v>4750</v>
      </c>
      <c r="G4749" s="291">
        <v>60</v>
      </c>
      <c r="H4749" s="292">
        <v>0</v>
      </c>
      <c r="I4749" s="293" t="s">
        <v>4816</v>
      </c>
      <c r="J4749" s="293" t="s">
        <v>4817</v>
      </c>
      <c r="K4749" s="293" t="s">
        <v>4737</v>
      </c>
      <c r="L4749" s="293" t="s">
        <v>4738</v>
      </c>
      <c r="M4749" s="293" t="s">
        <v>4739</v>
      </c>
      <c r="N4749" s="293"/>
      <c r="O4749" s="293" t="s">
        <v>18828</v>
      </c>
      <c r="P4749" s="293" t="s">
        <v>14136</v>
      </c>
      <c r="Q4749" s="293" t="s">
        <v>4741</v>
      </c>
    </row>
    <row r="4750" spans="1:17" x14ac:dyDescent="0.25">
      <c r="A4750" s="293" t="s">
        <v>18255</v>
      </c>
      <c r="B4750" s="293" t="s">
        <v>14373</v>
      </c>
      <c r="C4750" s="293" t="s">
        <v>18256</v>
      </c>
      <c r="D4750" s="293" t="s">
        <v>4750</v>
      </c>
      <c r="E4750" s="293" t="s">
        <v>14158</v>
      </c>
      <c r="F4750" s="293"/>
      <c r="G4750" s="291">
        <v>60</v>
      </c>
      <c r="H4750" s="292">
        <v>0</v>
      </c>
      <c r="I4750" s="293" t="s">
        <v>4850</v>
      </c>
      <c r="J4750" s="293" t="s">
        <v>4851</v>
      </c>
      <c r="K4750" s="293" t="s">
        <v>4737</v>
      </c>
      <c r="L4750" s="293" t="s">
        <v>4840</v>
      </c>
      <c r="M4750" s="293" t="s">
        <v>14119</v>
      </c>
      <c r="N4750" s="293"/>
      <c r="O4750" s="293" t="s">
        <v>18828</v>
      </c>
      <c r="P4750" s="293" t="s">
        <v>14136</v>
      </c>
      <c r="Q4750" s="293" t="s">
        <v>8502</v>
      </c>
    </row>
    <row r="4751" spans="1:17" x14ac:dyDescent="0.25">
      <c r="A4751" s="293" t="s">
        <v>18257</v>
      </c>
      <c r="B4751" s="293" t="s">
        <v>14373</v>
      </c>
      <c r="C4751" s="293" t="s">
        <v>18258</v>
      </c>
      <c r="D4751" s="293" t="s">
        <v>4750</v>
      </c>
      <c r="E4751" s="293" t="s">
        <v>14158</v>
      </c>
      <c r="F4751" s="293"/>
      <c r="G4751" s="291">
        <v>60</v>
      </c>
      <c r="H4751" s="292">
        <v>0</v>
      </c>
      <c r="I4751" s="293" t="s">
        <v>4850</v>
      </c>
      <c r="J4751" s="293" t="s">
        <v>4851</v>
      </c>
      <c r="K4751" s="293" t="s">
        <v>4737</v>
      </c>
      <c r="L4751" s="293" t="s">
        <v>4840</v>
      </c>
      <c r="M4751" s="293" t="s">
        <v>15454</v>
      </c>
      <c r="N4751" s="293"/>
      <c r="O4751" s="293" t="s">
        <v>18828</v>
      </c>
      <c r="P4751" s="293" t="s">
        <v>14136</v>
      </c>
      <c r="Q4751" s="293" t="s">
        <v>8502</v>
      </c>
    </row>
    <row r="4752" spans="1:17" x14ac:dyDescent="0.25">
      <c r="A4752" s="293" t="s">
        <v>18259</v>
      </c>
      <c r="B4752" s="293" t="s">
        <v>14376</v>
      </c>
      <c r="C4752" s="293" t="s">
        <v>18260</v>
      </c>
      <c r="D4752" s="293" t="s">
        <v>4750</v>
      </c>
      <c r="E4752" s="293" t="s">
        <v>14158</v>
      </c>
      <c r="F4752" s="293"/>
      <c r="G4752" s="291">
        <v>60</v>
      </c>
      <c r="H4752" s="292">
        <v>0</v>
      </c>
      <c r="I4752" s="293" t="s">
        <v>9482</v>
      </c>
      <c r="J4752" s="293" t="s">
        <v>9483</v>
      </c>
      <c r="K4752" s="293" t="s">
        <v>4737</v>
      </c>
      <c r="L4752" s="293" t="s">
        <v>4840</v>
      </c>
      <c r="M4752" s="293" t="s">
        <v>5344</v>
      </c>
      <c r="N4752" s="293"/>
      <c r="O4752" s="293" t="s">
        <v>18828</v>
      </c>
      <c r="P4752" s="293" t="s">
        <v>14136</v>
      </c>
      <c r="Q4752" s="293" t="s">
        <v>8502</v>
      </c>
    </row>
    <row r="4753" spans="1:17" x14ac:dyDescent="0.25">
      <c r="A4753" s="293" t="s">
        <v>18261</v>
      </c>
      <c r="B4753" s="293" t="s">
        <v>14373</v>
      </c>
      <c r="C4753" s="293" t="s">
        <v>18262</v>
      </c>
      <c r="D4753" s="293" t="s">
        <v>4750</v>
      </c>
      <c r="E4753" s="293" t="s">
        <v>14158</v>
      </c>
      <c r="F4753" s="293"/>
      <c r="G4753" s="291">
        <v>60</v>
      </c>
      <c r="H4753" s="292">
        <v>0</v>
      </c>
      <c r="I4753" s="293" t="s">
        <v>9482</v>
      </c>
      <c r="J4753" s="293" t="s">
        <v>9483</v>
      </c>
      <c r="K4753" s="293" t="s">
        <v>4737</v>
      </c>
      <c r="L4753" s="293" t="s">
        <v>4840</v>
      </c>
      <c r="M4753" s="293" t="s">
        <v>9234</v>
      </c>
      <c r="N4753" s="293"/>
      <c r="O4753" s="293" t="s">
        <v>18828</v>
      </c>
      <c r="P4753" s="293" t="s">
        <v>14136</v>
      </c>
      <c r="Q4753" s="293" t="s">
        <v>8502</v>
      </c>
    </row>
    <row r="4754" spans="1:17" x14ac:dyDescent="0.25">
      <c r="A4754" s="293" t="s">
        <v>18263</v>
      </c>
      <c r="B4754" s="293" t="s">
        <v>14376</v>
      </c>
      <c r="C4754" s="293" t="s">
        <v>18264</v>
      </c>
      <c r="D4754" s="293" t="s">
        <v>4750</v>
      </c>
      <c r="E4754" s="293" t="s">
        <v>14158</v>
      </c>
      <c r="F4754" s="293"/>
      <c r="G4754" s="291">
        <v>60</v>
      </c>
      <c r="H4754" s="292">
        <v>0</v>
      </c>
      <c r="I4754" s="293" t="s">
        <v>4850</v>
      </c>
      <c r="J4754" s="293" t="s">
        <v>4851</v>
      </c>
      <c r="K4754" s="293" t="s">
        <v>4737</v>
      </c>
      <c r="L4754" s="293" t="s">
        <v>4840</v>
      </c>
      <c r="M4754" s="293" t="s">
        <v>5202</v>
      </c>
      <c r="N4754" s="293"/>
      <c r="O4754" s="293" t="s">
        <v>18828</v>
      </c>
      <c r="P4754" s="293" t="s">
        <v>14136</v>
      </c>
      <c r="Q4754" s="293" t="s">
        <v>8502</v>
      </c>
    </row>
    <row r="4755" spans="1:17" x14ac:dyDescent="0.25">
      <c r="A4755" s="293" t="s">
        <v>18265</v>
      </c>
      <c r="B4755" s="293" t="s">
        <v>14376</v>
      </c>
      <c r="C4755" s="293" t="s">
        <v>18266</v>
      </c>
      <c r="D4755" s="293" t="s">
        <v>4750</v>
      </c>
      <c r="E4755" s="293" t="s">
        <v>14158</v>
      </c>
      <c r="F4755" s="293"/>
      <c r="G4755" s="291">
        <v>60</v>
      </c>
      <c r="H4755" s="292">
        <v>0</v>
      </c>
      <c r="I4755" s="293" t="s">
        <v>9482</v>
      </c>
      <c r="J4755" s="293" t="s">
        <v>9483</v>
      </c>
      <c r="K4755" s="293" t="s">
        <v>4737</v>
      </c>
      <c r="L4755" s="293" t="s">
        <v>4840</v>
      </c>
      <c r="M4755" s="293" t="s">
        <v>13760</v>
      </c>
      <c r="N4755" s="293"/>
      <c r="O4755" s="293" t="s">
        <v>18828</v>
      </c>
      <c r="P4755" s="293" t="s">
        <v>14136</v>
      </c>
      <c r="Q4755" s="293" t="s">
        <v>8502</v>
      </c>
    </row>
    <row r="4756" spans="1:17" x14ac:dyDescent="0.25">
      <c r="A4756" s="293" t="s">
        <v>18267</v>
      </c>
      <c r="B4756" s="293" t="s">
        <v>14376</v>
      </c>
      <c r="C4756" s="293" t="s">
        <v>18268</v>
      </c>
      <c r="D4756" s="293" t="s">
        <v>4750</v>
      </c>
      <c r="E4756" s="293" t="s">
        <v>14158</v>
      </c>
      <c r="F4756" s="293"/>
      <c r="G4756" s="291">
        <v>60</v>
      </c>
      <c r="H4756" s="292">
        <v>0</v>
      </c>
      <c r="I4756" s="293" t="s">
        <v>4838</v>
      </c>
      <c r="J4756" s="293" t="s">
        <v>4839</v>
      </c>
      <c r="K4756" s="293" t="s">
        <v>4737</v>
      </c>
      <c r="L4756" s="293" t="s">
        <v>4840</v>
      </c>
      <c r="M4756" s="293" t="s">
        <v>5166</v>
      </c>
      <c r="N4756" s="293"/>
      <c r="O4756" s="293" t="s">
        <v>18828</v>
      </c>
      <c r="P4756" s="293" t="s">
        <v>14136</v>
      </c>
      <c r="Q4756" s="293" t="s">
        <v>8502</v>
      </c>
    </row>
    <row r="4757" spans="1:17" x14ac:dyDescent="0.25">
      <c r="A4757" s="293" t="s">
        <v>18269</v>
      </c>
      <c r="B4757" s="293" t="s">
        <v>14370</v>
      </c>
      <c r="C4757" s="293" t="s">
        <v>18270</v>
      </c>
      <c r="D4757" s="293"/>
      <c r="E4757" s="293" t="s">
        <v>14138</v>
      </c>
      <c r="F4757" s="293" t="s">
        <v>4750</v>
      </c>
      <c r="G4757" s="291">
        <v>60</v>
      </c>
      <c r="H4757" s="292">
        <v>0</v>
      </c>
      <c r="I4757" s="293" t="s">
        <v>4755</v>
      </c>
      <c r="J4757" s="293" t="s">
        <v>4756</v>
      </c>
      <c r="K4757" s="293" t="s">
        <v>4737</v>
      </c>
      <c r="L4757" s="293" t="s">
        <v>4738</v>
      </c>
      <c r="M4757" s="293" t="s">
        <v>4934</v>
      </c>
      <c r="N4757" s="293" t="s">
        <v>7016</v>
      </c>
      <c r="O4757" s="293" t="s">
        <v>18828</v>
      </c>
      <c r="P4757" s="293" t="s">
        <v>14136</v>
      </c>
      <c r="Q4757" s="293" t="s">
        <v>4741</v>
      </c>
    </row>
    <row r="4758" spans="1:17" x14ac:dyDescent="0.25">
      <c r="A4758" s="293" t="s">
        <v>18271</v>
      </c>
      <c r="B4758" s="293" t="s">
        <v>14373</v>
      </c>
      <c r="C4758" s="293" t="s">
        <v>18272</v>
      </c>
      <c r="D4758" s="293" t="s">
        <v>4750</v>
      </c>
      <c r="E4758" s="293" t="s">
        <v>14158</v>
      </c>
      <c r="F4758" s="293"/>
      <c r="G4758" s="291">
        <v>60</v>
      </c>
      <c r="H4758" s="292">
        <v>0</v>
      </c>
      <c r="I4758" s="293" t="s">
        <v>4838</v>
      </c>
      <c r="J4758" s="293" t="s">
        <v>4839</v>
      </c>
      <c r="K4758" s="293" t="s">
        <v>4737</v>
      </c>
      <c r="L4758" s="293" t="s">
        <v>4840</v>
      </c>
      <c r="M4758" s="293" t="s">
        <v>9497</v>
      </c>
      <c r="N4758" s="293"/>
      <c r="O4758" s="293" t="s">
        <v>18828</v>
      </c>
      <c r="P4758" s="293" t="s">
        <v>14136</v>
      </c>
      <c r="Q4758" s="293" t="s">
        <v>8502</v>
      </c>
    </row>
    <row r="4759" spans="1:17" x14ac:dyDescent="0.25">
      <c r="A4759" s="293" t="s">
        <v>18273</v>
      </c>
      <c r="B4759" s="293" t="s">
        <v>14370</v>
      </c>
      <c r="C4759" s="293" t="s">
        <v>18274</v>
      </c>
      <c r="D4759" s="293"/>
      <c r="E4759" s="293" t="s">
        <v>14138</v>
      </c>
      <c r="F4759" s="293" t="s">
        <v>4750</v>
      </c>
      <c r="G4759" s="291">
        <v>60</v>
      </c>
      <c r="H4759" s="292">
        <v>0</v>
      </c>
      <c r="I4759" s="293" t="s">
        <v>4746</v>
      </c>
      <c r="J4759" s="293" t="s">
        <v>4747</v>
      </c>
      <c r="K4759" s="293" t="s">
        <v>4737</v>
      </c>
      <c r="L4759" s="293" t="s">
        <v>4738</v>
      </c>
      <c r="M4759" s="293" t="s">
        <v>4793</v>
      </c>
      <c r="N4759" s="293"/>
      <c r="O4759" s="293" t="s">
        <v>18828</v>
      </c>
      <c r="P4759" s="293" t="s">
        <v>14136</v>
      </c>
      <c r="Q4759" s="293" t="s">
        <v>4741</v>
      </c>
    </row>
    <row r="4760" spans="1:17" x14ac:dyDescent="0.25">
      <c r="A4760" s="293" t="s">
        <v>18275</v>
      </c>
      <c r="B4760" s="293" t="s">
        <v>14376</v>
      </c>
      <c r="C4760" s="293" t="s">
        <v>18276</v>
      </c>
      <c r="D4760" s="293" t="s">
        <v>4750</v>
      </c>
      <c r="E4760" s="293" t="s">
        <v>14158</v>
      </c>
      <c r="F4760" s="293"/>
      <c r="G4760" s="291">
        <v>60</v>
      </c>
      <c r="H4760" s="292">
        <v>0</v>
      </c>
      <c r="I4760" s="293" t="s">
        <v>9482</v>
      </c>
      <c r="J4760" s="293" t="s">
        <v>9483</v>
      </c>
      <c r="K4760" s="293" t="s">
        <v>4737</v>
      </c>
      <c r="L4760" s="293" t="s">
        <v>4840</v>
      </c>
      <c r="M4760" s="293" t="s">
        <v>13760</v>
      </c>
      <c r="N4760" s="293"/>
      <c r="O4760" s="293" t="s">
        <v>18828</v>
      </c>
      <c r="P4760" s="293" t="s">
        <v>14136</v>
      </c>
      <c r="Q4760" s="293" t="s">
        <v>8502</v>
      </c>
    </row>
    <row r="4761" spans="1:17" x14ac:dyDescent="0.25">
      <c r="A4761" s="293" t="s">
        <v>18277</v>
      </c>
      <c r="B4761" s="293" t="s">
        <v>14373</v>
      </c>
      <c r="C4761" s="293" t="s">
        <v>18278</v>
      </c>
      <c r="D4761" s="293" t="s">
        <v>4750</v>
      </c>
      <c r="E4761" s="293" t="s">
        <v>14158</v>
      </c>
      <c r="F4761" s="293"/>
      <c r="G4761" s="291">
        <v>60</v>
      </c>
      <c r="H4761" s="292">
        <v>0</v>
      </c>
      <c r="I4761" s="293" t="s">
        <v>4850</v>
      </c>
      <c r="J4761" s="293" t="s">
        <v>4851</v>
      </c>
      <c r="K4761" s="293" t="s">
        <v>4737</v>
      </c>
      <c r="L4761" s="293" t="s">
        <v>4840</v>
      </c>
      <c r="M4761" s="293" t="s">
        <v>15454</v>
      </c>
      <c r="N4761" s="293"/>
      <c r="O4761" s="293" t="s">
        <v>18828</v>
      </c>
      <c r="P4761" s="293" t="s">
        <v>14136</v>
      </c>
      <c r="Q4761" s="293" t="s">
        <v>8502</v>
      </c>
    </row>
    <row r="4762" spans="1:17" x14ac:dyDescent="0.25">
      <c r="A4762" s="293" t="s">
        <v>18279</v>
      </c>
      <c r="B4762" s="293" t="s">
        <v>14370</v>
      </c>
      <c r="C4762" s="293" t="s">
        <v>18280</v>
      </c>
      <c r="D4762" s="293"/>
      <c r="E4762" s="293" t="s">
        <v>14138</v>
      </c>
      <c r="F4762" s="293" t="s">
        <v>4750</v>
      </c>
      <c r="G4762" s="291">
        <v>60</v>
      </c>
      <c r="H4762" s="292">
        <v>0</v>
      </c>
      <c r="I4762" s="293" t="s">
        <v>4755</v>
      </c>
      <c r="J4762" s="293" t="s">
        <v>4756</v>
      </c>
      <c r="K4762" s="293" t="s">
        <v>4737</v>
      </c>
      <c r="L4762" s="293" t="s">
        <v>4738</v>
      </c>
      <c r="M4762" s="293" t="s">
        <v>4865</v>
      </c>
      <c r="N4762" s="293"/>
      <c r="O4762" s="293" t="s">
        <v>18828</v>
      </c>
      <c r="P4762" s="293" t="s">
        <v>14136</v>
      </c>
      <c r="Q4762" s="293" t="s">
        <v>4741</v>
      </c>
    </row>
    <row r="4763" spans="1:17" x14ac:dyDescent="0.25">
      <c r="A4763" s="293" t="s">
        <v>18281</v>
      </c>
      <c r="B4763" s="293" t="s">
        <v>14370</v>
      </c>
      <c r="C4763" s="293" t="s">
        <v>18282</v>
      </c>
      <c r="D4763" s="293"/>
      <c r="E4763" s="293" t="s">
        <v>14138</v>
      </c>
      <c r="F4763" s="293" t="s">
        <v>4750</v>
      </c>
      <c r="G4763" s="291">
        <v>60</v>
      </c>
      <c r="H4763" s="292">
        <v>0</v>
      </c>
      <c r="I4763" s="293" t="s">
        <v>4788</v>
      </c>
      <c r="J4763" s="293" t="s">
        <v>4789</v>
      </c>
      <c r="K4763" s="293" t="s">
        <v>4737</v>
      </c>
      <c r="L4763" s="293" t="s">
        <v>4738</v>
      </c>
      <c r="M4763" s="293" t="s">
        <v>4880</v>
      </c>
      <c r="N4763" s="293"/>
      <c r="O4763" s="293" t="s">
        <v>18828</v>
      </c>
      <c r="P4763" s="293" t="s">
        <v>14136</v>
      </c>
      <c r="Q4763" s="293" t="s">
        <v>4741</v>
      </c>
    </row>
    <row r="4764" spans="1:17" x14ac:dyDescent="0.25">
      <c r="A4764" s="293" t="s">
        <v>18283</v>
      </c>
      <c r="B4764" s="293" t="s">
        <v>14370</v>
      </c>
      <c r="C4764" s="293" t="s">
        <v>18284</v>
      </c>
      <c r="D4764" s="293"/>
      <c r="E4764" s="293" t="s">
        <v>14138</v>
      </c>
      <c r="F4764" s="293" t="s">
        <v>4750</v>
      </c>
      <c r="G4764" s="291">
        <v>60</v>
      </c>
      <c r="H4764" s="292">
        <v>0</v>
      </c>
      <c r="I4764" s="293" t="s">
        <v>4816</v>
      </c>
      <c r="J4764" s="293" t="s">
        <v>4817</v>
      </c>
      <c r="K4764" s="293" t="s">
        <v>4737</v>
      </c>
      <c r="L4764" s="293" t="s">
        <v>4738</v>
      </c>
      <c r="M4764" s="293" t="s">
        <v>7601</v>
      </c>
      <c r="N4764" s="293"/>
      <c r="O4764" s="293" t="s">
        <v>18828</v>
      </c>
      <c r="P4764" s="293" t="s">
        <v>14136</v>
      </c>
      <c r="Q4764" s="293" t="s">
        <v>4741</v>
      </c>
    </row>
    <row r="4765" spans="1:17" x14ac:dyDescent="0.25">
      <c r="A4765" s="293" t="s">
        <v>18285</v>
      </c>
      <c r="B4765" s="293" t="s">
        <v>14373</v>
      </c>
      <c r="C4765" s="293" t="s">
        <v>18286</v>
      </c>
      <c r="D4765" s="293" t="s">
        <v>4750</v>
      </c>
      <c r="E4765" s="293" t="s">
        <v>14158</v>
      </c>
      <c r="F4765" s="293"/>
      <c r="G4765" s="291">
        <v>60</v>
      </c>
      <c r="H4765" s="292">
        <v>0</v>
      </c>
      <c r="I4765" s="293" t="s">
        <v>4838</v>
      </c>
      <c r="J4765" s="293" t="s">
        <v>4839</v>
      </c>
      <c r="K4765" s="293" t="s">
        <v>4737</v>
      </c>
      <c r="L4765" s="293" t="s">
        <v>4840</v>
      </c>
      <c r="M4765" s="293" t="s">
        <v>9497</v>
      </c>
      <c r="N4765" s="293"/>
      <c r="O4765" s="293" t="s">
        <v>18828</v>
      </c>
      <c r="P4765" s="293" t="s">
        <v>14136</v>
      </c>
      <c r="Q4765" s="293" t="s">
        <v>8502</v>
      </c>
    </row>
    <row r="4766" spans="1:17" x14ac:dyDescent="0.25">
      <c r="A4766" s="293" t="s">
        <v>18287</v>
      </c>
      <c r="B4766" s="293" t="s">
        <v>14376</v>
      </c>
      <c r="C4766" s="293" t="s">
        <v>18288</v>
      </c>
      <c r="D4766" s="293" t="s">
        <v>4750</v>
      </c>
      <c r="E4766" s="293" t="s">
        <v>14158</v>
      </c>
      <c r="F4766" s="293"/>
      <c r="G4766" s="291">
        <v>60</v>
      </c>
      <c r="H4766" s="292">
        <v>0</v>
      </c>
      <c r="I4766" s="293" t="s">
        <v>9482</v>
      </c>
      <c r="J4766" s="293" t="s">
        <v>9483</v>
      </c>
      <c r="K4766" s="293" t="s">
        <v>4737</v>
      </c>
      <c r="L4766" s="293" t="s">
        <v>4840</v>
      </c>
      <c r="M4766" s="293" t="s">
        <v>10460</v>
      </c>
      <c r="N4766" s="293"/>
      <c r="O4766" s="293" t="s">
        <v>18828</v>
      </c>
      <c r="P4766" s="293" t="s">
        <v>14136</v>
      </c>
      <c r="Q4766" s="293" t="s">
        <v>8502</v>
      </c>
    </row>
    <row r="4767" spans="1:17" x14ac:dyDescent="0.25">
      <c r="A4767" s="293" t="s">
        <v>18289</v>
      </c>
      <c r="B4767" s="293" t="s">
        <v>14361</v>
      </c>
      <c r="C4767" s="293" t="s">
        <v>18290</v>
      </c>
      <c r="D4767" s="293"/>
      <c r="E4767" s="293" t="s">
        <v>14138</v>
      </c>
      <c r="F4767" s="293" t="s">
        <v>4750</v>
      </c>
      <c r="G4767" s="291">
        <v>60</v>
      </c>
      <c r="H4767" s="292">
        <v>0</v>
      </c>
      <c r="I4767" s="293" t="s">
        <v>4816</v>
      </c>
      <c r="J4767" s="293" t="s">
        <v>4817</v>
      </c>
      <c r="K4767" s="293" t="s">
        <v>4737</v>
      </c>
      <c r="L4767" s="293" t="s">
        <v>4738</v>
      </c>
      <c r="M4767" s="293" t="s">
        <v>6572</v>
      </c>
      <c r="N4767" s="293"/>
      <c r="O4767" s="293" t="s">
        <v>18828</v>
      </c>
      <c r="P4767" s="293" t="s">
        <v>14136</v>
      </c>
      <c r="Q4767" s="293" t="s">
        <v>4741</v>
      </c>
    </row>
    <row r="4768" spans="1:17" x14ac:dyDescent="0.25">
      <c r="A4768" s="293" t="s">
        <v>18291</v>
      </c>
      <c r="B4768" s="293" t="s">
        <v>14373</v>
      </c>
      <c r="C4768" s="293" t="s">
        <v>18292</v>
      </c>
      <c r="D4768" s="293" t="s">
        <v>4750</v>
      </c>
      <c r="E4768" s="293" t="s">
        <v>14158</v>
      </c>
      <c r="F4768" s="293"/>
      <c r="G4768" s="291">
        <v>60</v>
      </c>
      <c r="H4768" s="292">
        <v>0</v>
      </c>
      <c r="I4768" s="293" t="s">
        <v>4850</v>
      </c>
      <c r="J4768" s="293" t="s">
        <v>4851</v>
      </c>
      <c r="K4768" s="293" t="s">
        <v>4737</v>
      </c>
      <c r="L4768" s="293" t="s">
        <v>4840</v>
      </c>
      <c r="M4768" s="293" t="s">
        <v>11181</v>
      </c>
      <c r="N4768" s="293"/>
      <c r="O4768" s="293" t="s">
        <v>18828</v>
      </c>
      <c r="P4768" s="293" t="s">
        <v>14136</v>
      </c>
      <c r="Q4768" s="293" t="s">
        <v>8502</v>
      </c>
    </row>
    <row r="4769" spans="1:17" x14ac:dyDescent="0.25">
      <c r="A4769" s="293" t="s">
        <v>18293</v>
      </c>
      <c r="B4769" s="293" t="s">
        <v>14373</v>
      </c>
      <c r="C4769" s="293" t="s">
        <v>18294</v>
      </c>
      <c r="D4769" s="293" t="s">
        <v>4750</v>
      </c>
      <c r="E4769" s="293" t="s">
        <v>14158</v>
      </c>
      <c r="F4769" s="293"/>
      <c r="G4769" s="291">
        <v>60</v>
      </c>
      <c r="H4769" s="292">
        <v>0</v>
      </c>
      <c r="I4769" s="293" t="s">
        <v>4850</v>
      </c>
      <c r="J4769" s="293" t="s">
        <v>4851</v>
      </c>
      <c r="K4769" s="293" t="s">
        <v>4737</v>
      </c>
      <c r="L4769" s="293" t="s">
        <v>4840</v>
      </c>
      <c r="M4769" s="293" t="s">
        <v>15454</v>
      </c>
      <c r="N4769" s="293"/>
      <c r="O4769" s="293" t="s">
        <v>18828</v>
      </c>
      <c r="P4769" s="293" t="s">
        <v>14136</v>
      </c>
      <c r="Q4769" s="293" t="s">
        <v>8502</v>
      </c>
    </row>
    <row r="4770" spans="1:17" x14ac:dyDescent="0.25">
      <c r="A4770" s="293" t="s">
        <v>18295</v>
      </c>
      <c r="B4770" s="293" t="s">
        <v>14376</v>
      </c>
      <c r="C4770" s="293" t="s">
        <v>18296</v>
      </c>
      <c r="D4770" s="293" t="s">
        <v>4750</v>
      </c>
      <c r="E4770" s="293" t="s">
        <v>14158</v>
      </c>
      <c r="F4770" s="293"/>
      <c r="G4770" s="291">
        <v>60</v>
      </c>
      <c r="H4770" s="292">
        <v>0</v>
      </c>
      <c r="I4770" s="293" t="s">
        <v>9482</v>
      </c>
      <c r="J4770" s="293" t="s">
        <v>9483</v>
      </c>
      <c r="K4770" s="293" t="s">
        <v>4737</v>
      </c>
      <c r="L4770" s="293" t="s">
        <v>4840</v>
      </c>
      <c r="M4770" s="293" t="s">
        <v>6026</v>
      </c>
      <c r="N4770" s="293"/>
      <c r="O4770" s="293" t="s">
        <v>18828</v>
      </c>
      <c r="P4770" s="293" t="s">
        <v>14136</v>
      </c>
      <c r="Q4770" s="293" t="s">
        <v>8502</v>
      </c>
    </row>
    <row r="4771" spans="1:17" x14ac:dyDescent="0.25">
      <c r="A4771" s="293" t="s">
        <v>18297</v>
      </c>
      <c r="B4771" s="293" t="s">
        <v>14373</v>
      </c>
      <c r="C4771" s="293" t="s">
        <v>18298</v>
      </c>
      <c r="D4771" s="293" t="s">
        <v>4750</v>
      </c>
      <c r="E4771" s="293" t="s">
        <v>14158</v>
      </c>
      <c r="F4771" s="293"/>
      <c r="G4771" s="291">
        <v>60</v>
      </c>
      <c r="H4771" s="292">
        <v>0</v>
      </c>
      <c r="I4771" s="293" t="s">
        <v>4850</v>
      </c>
      <c r="J4771" s="293" t="s">
        <v>4851</v>
      </c>
      <c r="K4771" s="293" t="s">
        <v>4737</v>
      </c>
      <c r="L4771" s="293" t="s">
        <v>4840</v>
      </c>
      <c r="M4771" s="293" t="s">
        <v>11181</v>
      </c>
      <c r="N4771" s="293"/>
      <c r="O4771" s="293" t="s">
        <v>18828</v>
      </c>
      <c r="P4771" s="293" t="s">
        <v>14136</v>
      </c>
      <c r="Q4771" s="293" t="s">
        <v>8502</v>
      </c>
    </row>
    <row r="4772" spans="1:17" x14ac:dyDescent="0.25">
      <c r="A4772" s="293" t="s">
        <v>18299</v>
      </c>
      <c r="B4772" s="293" t="s">
        <v>14376</v>
      </c>
      <c r="C4772" s="293" t="s">
        <v>18300</v>
      </c>
      <c r="D4772" s="293" t="s">
        <v>4750</v>
      </c>
      <c r="E4772" s="293" t="s">
        <v>15150</v>
      </c>
      <c r="F4772" s="293"/>
      <c r="G4772" s="291">
        <v>60</v>
      </c>
      <c r="H4772" s="292">
        <v>0</v>
      </c>
      <c r="I4772" s="293" t="s">
        <v>4838</v>
      </c>
      <c r="J4772" s="293" t="s">
        <v>4839</v>
      </c>
      <c r="K4772" s="293" t="s">
        <v>4737</v>
      </c>
      <c r="L4772" s="293" t="s">
        <v>4840</v>
      </c>
      <c r="M4772" s="293" t="s">
        <v>10975</v>
      </c>
      <c r="N4772" s="293"/>
      <c r="O4772" s="293" t="s">
        <v>18828</v>
      </c>
      <c r="P4772" s="293" t="s">
        <v>14136</v>
      </c>
      <c r="Q4772" s="293" t="s">
        <v>8502</v>
      </c>
    </row>
    <row r="4773" spans="1:17" x14ac:dyDescent="0.25">
      <c r="A4773" s="293" t="s">
        <v>18301</v>
      </c>
      <c r="B4773" s="293" t="s">
        <v>14370</v>
      </c>
      <c r="C4773" s="293" t="s">
        <v>18302</v>
      </c>
      <c r="D4773" s="293"/>
      <c r="E4773" s="293" t="s">
        <v>14138</v>
      </c>
      <c r="F4773" s="293" t="s">
        <v>4750</v>
      </c>
      <c r="G4773" s="291">
        <v>60</v>
      </c>
      <c r="H4773" s="292">
        <v>0</v>
      </c>
      <c r="I4773" s="293" t="s">
        <v>4816</v>
      </c>
      <c r="J4773" s="293" t="s">
        <v>4817</v>
      </c>
      <c r="K4773" s="293" t="s">
        <v>4737</v>
      </c>
      <c r="L4773" s="293" t="s">
        <v>4738</v>
      </c>
      <c r="M4773" s="293" t="s">
        <v>7601</v>
      </c>
      <c r="N4773" s="293"/>
      <c r="O4773" s="293" t="s">
        <v>18828</v>
      </c>
      <c r="P4773" s="293" t="s">
        <v>14136</v>
      </c>
      <c r="Q4773" s="293" t="s">
        <v>4741</v>
      </c>
    </row>
    <row r="4774" spans="1:17" x14ac:dyDescent="0.25">
      <c r="A4774" s="293" t="s">
        <v>18303</v>
      </c>
      <c r="B4774" s="293" t="s">
        <v>14373</v>
      </c>
      <c r="C4774" s="293" t="s">
        <v>18304</v>
      </c>
      <c r="D4774" s="293" t="s">
        <v>4750</v>
      </c>
      <c r="E4774" s="293" t="s">
        <v>14158</v>
      </c>
      <c r="F4774" s="293"/>
      <c r="G4774" s="291">
        <v>60</v>
      </c>
      <c r="H4774" s="292">
        <v>0</v>
      </c>
      <c r="I4774" s="293" t="s">
        <v>9482</v>
      </c>
      <c r="J4774" s="293" t="s">
        <v>9483</v>
      </c>
      <c r="K4774" s="293" t="s">
        <v>4737</v>
      </c>
      <c r="L4774" s="293" t="s">
        <v>4840</v>
      </c>
      <c r="M4774" s="293" t="s">
        <v>5310</v>
      </c>
      <c r="N4774" s="293"/>
      <c r="O4774" s="293" t="s">
        <v>18828</v>
      </c>
      <c r="P4774" s="293" t="s">
        <v>14136</v>
      </c>
      <c r="Q4774" s="293" t="s">
        <v>8502</v>
      </c>
    </row>
    <row r="4775" spans="1:17" x14ac:dyDescent="0.25">
      <c r="A4775" s="293" t="s">
        <v>18305</v>
      </c>
      <c r="B4775" s="293" t="s">
        <v>18306</v>
      </c>
      <c r="C4775" s="293" t="s">
        <v>18307</v>
      </c>
      <c r="D4775" s="293"/>
      <c r="E4775" s="293" t="s">
        <v>14138</v>
      </c>
      <c r="F4775" s="293" t="s">
        <v>4750</v>
      </c>
      <c r="G4775" s="291">
        <v>60</v>
      </c>
      <c r="H4775" s="292">
        <v>0</v>
      </c>
      <c r="I4775" s="293" t="s">
        <v>4816</v>
      </c>
      <c r="J4775" s="293" t="s">
        <v>4817</v>
      </c>
      <c r="K4775" s="293" t="s">
        <v>4737</v>
      </c>
      <c r="L4775" s="293" t="s">
        <v>4738</v>
      </c>
      <c r="M4775" s="293" t="s">
        <v>7601</v>
      </c>
      <c r="N4775" s="293"/>
      <c r="O4775" s="293" t="s">
        <v>18828</v>
      </c>
      <c r="P4775" s="293" t="s">
        <v>14136</v>
      </c>
      <c r="Q4775" s="293" t="s">
        <v>4741</v>
      </c>
    </row>
    <row r="4776" spans="1:17" x14ac:dyDescent="0.25">
      <c r="A4776" s="293" t="s">
        <v>18308</v>
      </c>
      <c r="B4776" s="293" t="s">
        <v>14930</v>
      </c>
      <c r="C4776" s="293" t="s">
        <v>18309</v>
      </c>
      <c r="D4776" s="293"/>
      <c r="E4776" s="293" t="s">
        <v>14138</v>
      </c>
      <c r="F4776" s="293" t="s">
        <v>4750</v>
      </c>
      <c r="G4776" s="291">
        <v>60</v>
      </c>
      <c r="H4776" s="292">
        <v>0</v>
      </c>
      <c r="I4776" s="293" t="s">
        <v>4746</v>
      </c>
      <c r="J4776" s="293" t="s">
        <v>4747</v>
      </c>
      <c r="K4776" s="293" t="s">
        <v>4737</v>
      </c>
      <c r="L4776" s="293" t="s">
        <v>4738</v>
      </c>
      <c r="M4776" s="293" t="s">
        <v>4748</v>
      </c>
      <c r="N4776" s="293" t="s">
        <v>11784</v>
      </c>
      <c r="O4776" s="293" t="s">
        <v>18828</v>
      </c>
      <c r="P4776" s="293" t="s">
        <v>14136</v>
      </c>
      <c r="Q4776" s="293" t="s">
        <v>4741</v>
      </c>
    </row>
    <row r="4777" spans="1:17" x14ac:dyDescent="0.25">
      <c r="A4777" s="293" t="s">
        <v>18310</v>
      </c>
      <c r="B4777" s="293" t="s">
        <v>14370</v>
      </c>
      <c r="C4777" s="293" t="s">
        <v>18311</v>
      </c>
      <c r="D4777" s="293"/>
      <c r="E4777" s="293" t="s">
        <v>14138</v>
      </c>
      <c r="F4777" s="293" t="s">
        <v>4750</v>
      </c>
      <c r="G4777" s="291">
        <v>60</v>
      </c>
      <c r="H4777" s="292">
        <v>0</v>
      </c>
      <c r="I4777" s="293" t="s">
        <v>4788</v>
      </c>
      <c r="J4777" s="293" t="s">
        <v>4789</v>
      </c>
      <c r="K4777" s="293" t="s">
        <v>4737</v>
      </c>
      <c r="L4777" s="293" t="s">
        <v>4738</v>
      </c>
      <c r="M4777" s="293" t="s">
        <v>4880</v>
      </c>
      <c r="N4777" s="293"/>
      <c r="O4777" s="293" t="s">
        <v>18828</v>
      </c>
      <c r="P4777" s="293" t="s">
        <v>14136</v>
      </c>
      <c r="Q4777" s="293" t="s">
        <v>4741</v>
      </c>
    </row>
    <row r="4778" spans="1:17" x14ac:dyDescent="0.25">
      <c r="A4778" s="293" t="s">
        <v>18312</v>
      </c>
      <c r="B4778" s="293" t="s">
        <v>14370</v>
      </c>
      <c r="C4778" s="293" t="s">
        <v>18313</v>
      </c>
      <c r="D4778" s="293"/>
      <c r="E4778" s="293" t="s">
        <v>14138</v>
      </c>
      <c r="F4778" s="293" t="s">
        <v>4750</v>
      </c>
      <c r="G4778" s="291">
        <v>60</v>
      </c>
      <c r="H4778" s="292">
        <v>0</v>
      </c>
      <c r="I4778" s="293" t="s">
        <v>4788</v>
      </c>
      <c r="J4778" s="293" t="s">
        <v>4789</v>
      </c>
      <c r="K4778" s="293" t="s">
        <v>4737</v>
      </c>
      <c r="L4778" s="293" t="s">
        <v>4738</v>
      </c>
      <c r="M4778" s="293" t="s">
        <v>4880</v>
      </c>
      <c r="N4778" s="293"/>
      <c r="O4778" s="293" t="s">
        <v>18828</v>
      </c>
      <c r="P4778" s="293" t="s">
        <v>14136</v>
      </c>
      <c r="Q4778" s="293" t="s">
        <v>4741</v>
      </c>
    </row>
    <row r="4779" spans="1:17" x14ac:dyDescent="0.25">
      <c r="A4779" s="293" t="s">
        <v>18314</v>
      </c>
      <c r="B4779" s="293" t="s">
        <v>14370</v>
      </c>
      <c r="C4779" s="293" t="s">
        <v>18315</v>
      </c>
      <c r="D4779" s="293"/>
      <c r="E4779" s="293" t="s">
        <v>14138</v>
      </c>
      <c r="F4779" s="293" t="s">
        <v>4750</v>
      </c>
      <c r="G4779" s="291">
        <v>60</v>
      </c>
      <c r="H4779" s="292">
        <v>0</v>
      </c>
      <c r="I4779" s="293" t="s">
        <v>4828</v>
      </c>
      <c r="J4779" s="293" t="s">
        <v>4829</v>
      </c>
      <c r="K4779" s="293" t="s">
        <v>4737</v>
      </c>
      <c r="L4779" s="293" t="s">
        <v>4738</v>
      </c>
      <c r="M4779" s="293" t="s">
        <v>4880</v>
      </c>
      <c r="N4779" s="293"/>
      <c r="O4779" s="293" t="s">
        <v>18828</v>
      </c>
      <c r="P4779" s="293" t="s">
        <v>14136</v>
      </c>
      <c r="Q4779" s="293" t="s">
        <v>4741</v>
      </c>
    </row>
    <row r="4780" spans="1:17" x14ac:dyDescent="0.25">
      <c r="A4780" s="293" t="s">
        <v>18316</v>
      </c>
      <c r="B4780" s="293" t="s">
        <v>14370</v>
      </c>
      <c r="C4780" s="293" t="s">
        <v>18317</v>
      </c>
      <c r="D4780" s="293"/>
      <c r="E4780" s="293" t="s">
        <v>14138</v>
      </c>
      <c r="F4780" s="293" t="s">
        <v>4750</v>
      </c>
      <c r="G4780" s="291">
        <v>60</v>
      </c>
      <c r="H4780" s="292">
        <v>0</v>
      </c>
      <c r="I4780" s="293" t="s">
        <v>4746</v>
      </c>
      <c r="J4780" s="293" t="s">
        <v>4747</v>
      </c>
      <c r="K4780" s="293" t="s">
        <v>4737</v>
      </c>
      <c r="L4780" s="293" t="s">
        <v>4738</v>
      </c>
      <c r="M4780" s="293" t="s">
        <v>4793</v>
      </c>
      <c r="N4780" s="293"/>
      <c r="O4780" s="293" t="s">
        <v>18828</v>
      </c>
      <c r="P4780" s="293" t="s">
        <v>14136</v>
      </c>
      <c r="Q4780" s="293" t="s">
        <v>4741</v>
      </c>
    </row>
    <row r="4781" spans="1:17" x14ac:dyDescent="0.25">
      <c r="A4781" s="293" t="s">
        <v>18318</v>
      </c>
      <c r="B4781" s="293" t="s">
        <v>14376</v>
      </c>
      <c r="C4781" s="293" t="s">
        <v>18319</v>
      </c>
      <c r="D4781" s="293" t="s">
        <v>4750</v>
      </c>
      <c r="E4781" s="293" t="s">
        <v>14158</v>
      </c>
      <c r="F4781" s="293"/>
      <c r="G4781" s="291">
        <v>60</v>
      </c>
      <c r="H4781" s="292">
        <v>0</v>
      </c>
      <c r="I4781" s="293" t="s">
        <v>9482</v>
      </c>
      <c r="J4781" s="293" t="s">
        <v>9483</v>
      </c>
      <c r="K4781" s="293" t="s">
        <v>4737</v>
      </c>
      <c r="L4781" s="293" t="s">
        <v>4840</v>
      </c>
      <c r="M4781" s="293" t="s">
        <v>5344</v>
      </c>
      <c r="N4781" s="293"/>
      <c r="O4781" s="293" t="s">
        <v>18828</v>
      </c>
      <c r="P4781" s="293" t="s">
        <v>14136</v>
      </c>
      <c r="Q4781" s="293" t="s">
        <v>8502</v>
      </c>
    </row>
    <row r="4782" spans="1:17" x14ac:dyDescent="0.25">
      <c r="A4782" s="293" t="s">
        <v>18320</v>
      </c>
      <c r="B4782" s="293" t="s">
        <v>14376</v>
      </c>
      <c r="C4782" s="293" t="s">
        <v>18321</v>
      </c>
      <c r="D4782" s="293" t="s">
        <v>4750</v>
      </c>
      <c r="E4782" s="293" t="s">
        <v>14158</v>
      </c>
      <c r="F4782" s="293"/>
      <c r="G4782" s="291">
        <v>60</v>
      </c>
      <c r="H4782" s="292">
        <v>0</v>
      </c>
      <c r="I4782" s="293" t="s">
        <v>4850</v>
      </c>
      <c r="J4782" s="293" t="s">
        <v>4851</v>
      </c>
      <c r="K4782" s="293" t="s">
        <v>4737</v>
      </c>
      <c r="L4782" s="293" t="s">
        <v>4840</v>
      </c>
      <c r="M4782" s="293" t="s">
        <v>5333</v>
      </c>
      <c r="N4782" s="293"/>
      <c r="O4782" s="293" t="s">
        <v>18828</v>
      </c>
      <c r="P4782" s="293" t="s">
        <v>14136</v>
      </c>
      <c r="Q4782" s="293" t="s">
        <v>8502</v>
      </c>
    </row>
    <row r="4783" spans="1:17" x14ac:dyDescent="0.25">
      <c r="A4783" s="293" t="s">
        <v>18322</v>
      </c>
      <c r="B4783" s="293" t="s">
        <v>14376</v>
      </c>
      <c r="C4783" s="293" t="s">
        <v>18323</v>
      </c>
      <c r="D4783" s="293" t="s">
        <v>4750</v>
      </c>
      <c r="E4783" s="293" t="s">
        <v>14158</v>
      </c>
      <c r="F4783" s="293"/>
      <c r="G4783" s="291">
        <v>60</v>
      </c>
      <c r="H4783" s="292">
        <v>0</v>
      </c>
      <c r="I4783" s="293" t="s">
        <v>9482</v>
      </c>
      <c r="J4783" s="293" t="s">
        <v>9483</v>
      </c>
      <c r="K4783" s="293" t="s">
        <v>4737</v>
      </c>
      <c r="L4783" s="293" t="s">
        <v>4840</v>
      </c>
      <c r="M4783" s="293" t="s">
        <v>13760</v>
      </c>
      <c r="N4783" s="293"/>
      <c r="O4783" s="293" t="s">
        <v>18828</v>
      </c>
      <c r="P4783" s="293" t="s">
        <v>14136</v>
      </c>
      <c r="Q4783" s="293" t="s">
        <v>8502</v>
      </c>
    </row>
    <row r="4784" spans="1:17" x14ac:dyDescent="0.25">
      <c r="A4784" s="293" t="s">
        <v>18324</v>
      </c>
      <c r="B4784" s="293" t="s">
        <v>14370</v>
      </c>
      <c r="C4784" s="293" t="s">
        <v>18325</v>
      </c>
      <c r="D4784" s="293"/>
      <c r="E4784" s="293" t="s">
        <v>14138</v>
      </c>
      <c r="F4784" s="293" t="s">
        <v>4750</v>
      </c>
      <c r="G4784" s="291">
        <v>60</v>
      </c>
      <c r="H4784" s="292">
        <v>0</v>
      </c>
      <c r="I4784" s="293" t="s">
        <v>4755</v>
      </c>
      <c r="J4784" s="293" t="s">
        <v>4756</v>
      </c>
      <c r="K4784" s="293" t="s">
        <v>4737</v>
      </c>
      <c r="L4784" s="293" t="s">
        <v>4738</v>
      </c>
      <c r="M4784" s="293" t="s">
        <v>4916</v>
      </c>
      <c r="N4784" s="293" t="s">
        <v>7236</v>
      </c>
      <c r="O4784" s="293" t="s">
        <v>18828</v>
      </c>
      <c r="P4784" s="293" t="s">
        <v>14136</v>
      </c>
      <c r="Q4784" s="293" t="s">
        <v>4741</v>
      </c>
    </row>
    <row r="4785" spans="1:17" x14ac:dyDescent="0.25">
      <c r="A4785" s="293" t="s">
        <v>18326</v>
      </c>
      <c r="B4785" s="293" t="s">
        <v>14370</v>
      </c>
      <c r="C4785" s="293" t="s">
        <v>18327</v>
      </c>
      <c r="D4785" s="293"/>
      <c r="E4785" s="293" t="s">
        <v>14138</v>
      </c>
      <c r="F4785" s="293" t="s">
        <v>4750</v>
      </c>
      <c r="G4785" s="291">
        <v>60</v>
      </c>
      <c r="H4785" s="292">
        <v>0</v>
      </c>
      <c r="I4785" s="293" t="s">
        <v>4755</v>
      </c>
      <c r="J4785" s="293" t="s">
        <v>4756</v>
      </c>
      <c r="K4785" s="293" t="s">
        <v>4737</v>
      </c>
      <c r="L4785" s="293" t="s">
        <v>4738</v>
      </c>
      <c r="M4785" s="293" t="s">
        <v>4934</v>
      </c>
      <c r="N4785" s="293" t="s">
        <v>10057</v>
      </c>
      <c r="O4785" s="293" t="s">
        <v>18828</v>
      </c>
      <c r="P4785" s="293" t="s">
        <v>14136</v>
      </c>
      <c r="Q4785" s="293" t="s">
        <v>4741</v>
      </c>
    </row>
    <row r="4786" spans="1:17" x14ac:dyDescent="0.25">
      <c r="A4786" s="293" t="s">
        <v>18328</v>
      </c>
      <c r="B4786" s="293" t="s">
        <v>14376</v>
      </c>
      <c r="C4786" s="293" t="s">
        <v>18329</v>
      </c>
      <c r="D4786" s="293" t="s">
        <v>4750</v>
      </c>
      <c r="E4786" s="293" t="s">
        <v>14158</v>
      </c>
      <c r="F4786" s="293"/>
      <c r="G4786" s="291">
        <v>60</v>
      </c>
      <c r="H4786" s="292">
        <v>0</v>
      </c>
      <c r="I4786" s="293" t="s">
        <v>4850</v>
      </c>
      <c r="J4786" s="293" t="s">
        <v>4851</v>
      </c>
      <c r="K4786" s="293" t="s">
        <v>4737</v>
      </c>
      <c r="L4786" s="293" t="s">
        <v>4840</v>
      </c>
      <c r="M4786" s="293" t="s">
        <v>5202</v>
      </c>
      <c r="N4786" s="293"/>
      <c r="O4786" s="293" t="s">
        <v>18828</v>
      </c>
      <c r="P4786" s="293" t="s">
        <v>14136</v>
      </c>
      <c r="Q4786" s="293" t="s">
        <v>8502</v>
      </c>
    </row>
    <row r="4787" spans="1:17" x14ac:dyDescent="0.25">
      <c r="A4787" s="293" t="s">
        <v>18330</v>
      </c>
      <c r="B4787" s="293" t="s">
        <v>14373</v>
      </c>
      <c r="C4787" s="293" t="s">
        <v>18331</v>
      </c>
      <c r="D4787" s="293" t="s">
        <v>4750</v>
      </c>
      <c r="E4787" s="293" t="s">
        <v>14158</v>
      </c>
      <c r="F4787" s="293"/>
      <c r="G4787" s="291">
        <v>60</v>
      </c>
      <c r="H4787" s="292">
        <v>0</v>
      </c>
      <c r="I4787" s="293" t="s">
        <v>9482</v>
      </c>
      <c r="J4787" s="293" t="s">
        <v>9483</v>
      </c>
      <c r="K4787" s="293" t="s">
        <v>4737</v>
      </c>
      <c r="L4787" s="293" t="s">
        <v>4840</v>
      </c>
      <c r="M4787" s="293" t="s">
        <v>8554</v>
      </c>
      <c r="N4787" s="293"/>
      <c r="O4787" s="293" t="s">
        <v>18828</v>
      </c>
      <c r="P4787" s="293" t="s">
        <v>14136</v>
      </c>
      <c r="Q4787" s="293" t="s">
        <v>8502</v>
      </c>
    </row>
    <row r="4788" spans="1:17" x14ac:dyDescent="0.25">
      <c r="A4788" s="293" t="s">
        <v>18332</v>
      </c>
      <c r="B4788" s="293" t="s">
        <v>14930</v>
      </c>
      <c r="C4788" s="293" t="s">
        <v>18333</v>
      </c>
      <c r="D4788" s="293"/>
      <c r="E4788" s="293" t="s">
        <v>14138</v>
      </c>
      <c r="F4788" s="293" t="s">
        <v>4750</v>
      </c>
      <c r="G4788" s="291">
        <v>60</v>
      </c>
      <c r="H4788" s="292">
        <v>0</v>
      </c>
      <c r="I4788" s="293" t="s">
        <v>4746</v>
      </c>
      <c r="J4788" s="293" t="s">
        <v>4747</v>
      </c>
      <c r="K4788" s="293" t="s">
        <v>4737</v>
      </c>
      <c r="L4788" s="293" t="s">
        <v>4738</v>
      </c>
      <c r="M4788" s="293" t="s">
        <v>4793</v>
      </c>
      <c r="N4788" s="293"/>
      <c r="O4788" s="293" t="s">
        <v>18828</v>
      </c>
      <c r="P4788" s="293" t="s">
        <v>14136</v>
      </c>
      <c r="Q4788" s="293" t="s">
        <v>4741</v>
      </c>
    </row>
    <row r="4789" spans="1:17" x14ac:dyDescent="0.25">
      <c r="A4789" s="293" t="s">
        <v>18334</v>
      </c>
      <c r="B4789" s="293" t="s">
        <v>14370</v>
      </c>
      <c r="C4789" s="293" t="s">
        <v>18335</v>
      </c>
      <c r="D4789" s="293"/>
      <c r="E4789" s="293" t="s">
        <v>14138</v>
      </c>
      <c r="F4789" s="293" t="s">
        <v>4750</v>
      </c>
      <c r="G4789" s="291">
        <v>60</v>
      </c>
      <c r="H4789" s="292">
        <v>0</v>
      </c>
      <c r="I4789" s="293" t="s">
        <v>4816</v>
      </c>
      <c r="J4789" s="293" t="s">
        <v>4817</v>
      </c>
      <c r="K4789" s="293" t="s">
        <v>4737</v>
      </c>
      <c r="L4789" s="293" t="s">
        <v>4738</v>
      </c>
      <c r="M4789" s="293" t="s">
        <v>5121</v>
      </c>
      <c r="N4789" s="293"/>
      <c r="O4789" s="293" t="s">
        <v>18828</v>
      </c>
      <c r="P4789" s="293" t="s">
        <v>14136</v>
      </c>
      <c r="Q4789" s="293" t="s">
        <v>4741</v>
      </c>
    </row>
    <row r="4790" spans="1:17" x14ac:dyDescent="0.25">
      <c r="A4790" s="293" t="s">
        <v>18336</v>
      </c>
      <c r="B4790" s="293" t="s">
        <v>14370</v>
      </c>
      <c r="C4790" s="293" t="s">
        <v>18337</v>
      </c>
      <c r="D4790" s="293"/>
      <c r="E4790" s="293" t="s">
        <v>14138</v>
      </c>
      <c r="F4790" s="293" t="s">
        <v>4750</v>
      </c>
      <c r="G4790" s="291">
        <v>60</v>
      </c>
      <c r="H4790" s="292">
        <v>0</v>
      </c>
      <c r="I4790" s="293" t="s">
        <v>4746</v>
      </c>
      <c r="J4790" s="293" t="s">
        <v>4747</v>
      </c>
      <c r="K4790" s="293" t="s">
        <v>4737</v>
      </c>
      <c r="L4790" s="293" t="s">
        <v>4738</v>
      </c>
      <c r="M4790" s="293" t="s">
        <v>4821</v>
      </c>
      <c r="N4790" s="293"/>
      <c r="O4790" s="293" t="s">
        <v>18828</v>
      </c>
      <c r="P4790" s="293" t="s">
        <v>14136</v>
      </c>
      <c r="Q4790" s="293" t="s">
        <v>4741</v>
      </c>
    </row>
    <row r="4791" spans="1:17" x14ac:dyDescent="0.25">
      <c r="A4791" s="293" t="s">
        <v>18338</v>
      </c>
      <c r="B4791" s="293" t="s">
        <v>14373</v>
      </c>
      <c r="C4791" s="293" t="s">
        <v>18339</v>
      </c>
      <c r="D4791" s="293" t="s">
        <v>4750</v>
      </c>
      <c r="E4791" s="293" t="s">
        <v>14158</v>
      </c>
      <c r="F4791" s="293"/>
      <c r="G4791" s="291">
        <v>60</v>
      </c>
      <c r="H4791" s="292">
        <v>0</v>
      </c>
      <c r="I4791" s="293" t="s">
        <v>4838</v>
      </c>
      <c r="J4791" s="293" t="s">
        <v>4839</v>
      </c>
      <c r="K4791" s="293" t="s">
        <v>4737</v>
      </c>
      <c r="L4791" s="293" t="s">
        <v>4840</v>
      </c>
      <c r="M4791" s="293" t="s">
        <v>9497</v>
      </c>
      <c r="N4791" s="293"/>
      <c r="O4791" s="293" t="s">
        <v>18828</v>
      </c>
      <c r="P4791" s="293" t="s">
        <v>14136</v>
      </c>
      <c r="Q4791" s="293" t="s">
        <v>8502</v>
      </c>
    </row>
    <row r="4792" spans="1:17" x14ac:dyDescent="0.25">
      <c r="A4792" s="293" t="s">
        <v>18340</v>
      </c>
      <c r="B4792" s="293" t="s">
        <v>14376</v>
      </c>
      <c r="C4792" s="293" t="s">
        <v>18341</v>
      </c>
      <c r="D4792" s="293" t="s">
        <v>4750</v>
      </c>
      <c r="E4792" s="293" t="s">
        <v>14158</v>
      </c>
      <c r="F4792" s="293"/>
      <c r="G4792" s="291">
        <v>60</v>
      </c>
      <c r="H4792" s="292">
        <v>0</v>
      </c>
      <c r="I4792" s="293" t="s">
        <v>9482</v>
      </c>
      <c r="J4792" s="293" t="s">
        <v>9483</v>
      </c>
      <c r="K4792" s="293" t="s">
        <v>4737</v>
      </c>
      <c r="L4792" s="293" t="s">
        <v>4840</v>
      </c>
      <c r="M4792" s="293" t="s">
        <v>10460</v>
      </c>
      <c r="N4792" s="293"/>
      <c r="O4792" s="293" t="s">
        <v>18828</v>
      </c>
      <c r="P4792" s="293" t="s">
        <v>14136</v>
      </c>
      <c r="Q4792" s="293" t="s">
        <v>8502</v>
      </c>
    </row>
    <row r="4793" spans="1:17" x14ac:dyDescent="0.25">
      <c r="A4793" s="293" t="s">
        <v>18342</v>
      </c>
      <c r="B4793" s="293" t="s">
        <v>14376</v>
      </c>
      <c r="C4793" s="293" t="s">
        <v>18343</v>
      </c>
      <c r="D4793" s="293" t="s">
        <v>4750</v>
      </c>
      <c r="E4793" s="293" t="s">
        <v>14158</v>
      </c>
      <c r="F4793" s="293"/>
      <c r="G4793" s="291">
        <v>60</v>
      </c>
      <c r="H4793" s="292">
        <v>0</v>
      </c>
      <c r="I4793" s="293" t="s">
        <v>4838</v>
      </c>
      <c r="J4793" s="293" t="s">
        <v>4839</v>
      </c>
      <c r="K4793" s="293" t="s">
        <v>4737</v>
      </c>
      <c r="L4793" s="293" t="s">
        <v>4840</v>
      </c>
      <c r="M4793" s="293" t="s">
        <v>5291</v>
      </c>
      <c r="N4793" s="293"/>
      <c r="O4793" s="293" t="s">
        <v>18828</v>
      </c>
      <c r="P4793" s="293" t="s">
        <v>14136</v>
      </c>
      <c r="Q4793" s="293" t="s">
        <v>8502</v>
      </c>
    </row>
    <row r="4794" spans="1:17" x14ac:dyDescent="0.25">
      <c r="A4794" s="293" t="s">
        <v>18344</v>
      </c>
      <c r="B4794" s="293" t="s">
        <v>14930</v>
      </c>
      <c r="C4794" s="293" t="s">
        <v>18345</v>
      </c>
      <c r="D4794" s="293"/>
      <c r="E4794" s="293" t="s">
        <v>14138</v>
      </c>
      <c r="F4794" s="293" t="s">
        <v>4750</v>
      </c>
      <c r="G4794" s="291">
        <v>60</v>
      </c>
      <c r="H4794" s="292">
        <v>0</v>
      </c>
      <c r="I4794" s="293" t="s">
        <v>4788</v>
      </c>
      <c r="J4794" s="293" t="s">
        <v>4789</v>
      </c>
      <c r="K4794" s="293" t="s">
        <v>4737</v>
      </c>
      <c r="L4794" s="293" t="s">
        <v>4738</v>
      </c>
      <c r="M4794" s="293" t="s">
        <v>4824</v>
      </c>
      <c r="N4794" s="293"/>
      <c r="O4794" s="293" t="s">
        <v>18828</v>
      </c>
      <c r="P4794" s="293" t="s">
        <v>14136</v>
      </c>
      <c r="Q4794" s="293" t="s">
        <v>4741</v>
      </c>
    </row>
    <row r="4795" spans="1:17" x14ac:dyDescent="0.25">
      <c r="A4795" s="293" t="s">
        <v>18346</v>
      </c>
      <c r="B4795" s="293" t="s">
        <v>14370</v>
      </c>
      <c r="C4795" s="293" t="s">
        <v>18347</v>
      </c>
      <c r="D4795" s="293"/>
      <c r="E4795" s="293" t="s">
        <v>14138</v>
      </c>
      <c r="F4795" s="293" t="s">
        <v>4750</v>
      </c>
      <c r="G4795" s="291">
        <v>60</v>
      </c>
      <c r="H4795" s="292">
        <v>0</v>
      </c>
      <c r="I4795" s="293" t="s">
        <v>4788</v>
      </c>
      <c r="J4795" s="293" t="s">
        <v>4789</v>
      </c>
      <c r="K4795" s="293" t="s">
        <v>4737</v>
      </c>
      <c r="L4795" s="293" t="s">
        <v>4738</v>
      </c>
      <c r="M4795" s="293" t="s">
        <v>4880</v>
      </c>
      <c r="N4795" s="293"/>
      <c r="O4795" s="293" t="s">
        <v>18828</v>
      </c>
      <c r="P4795" s="293" t="s">
        <v>14136</v>
      </c>
      <c r="Q4795" s="293" t="s">
        <v>4741</v>
      </c>
    </row>
    <row r="4796" spans="1:17" x14ac:dyDescent="0.25">
      <c r="A4796" s="293" t="s">
        <v>18348</v>
      </c>
      <c r="B4796" s="293" t="s">
        <v>14370</v>
      </c>
      <c r="C4796" s="293" t="s">
        <v>18349</v>
      </c>
      <c r="D4796" s="293"/>
      <c r="E4796" s="293" t="s">
        <v>14138</v>
      </c>
      <c r="F4796" s="293" t="s">
        <v>4750</v>
      </c>
      <c r="G4796" s="291">
        <v>60</v>
      </c>
      <c r="H4796" s="292">
        <v>0</v>
      </c>
      <c r="I4796" s="293" t="s">
        <v>4755</v>
      </c>
      <c r="J4796" s="293" t="s">
        <v>4756</v>
      </c>
      <c r="K4796" s="293" t="s">
        <v>4737</v>
      </c>
      <c r="L4796" s="293" t="s">
        <v>4738</v>
      </c>
      <c r="M4796" s="293" t="s">
        <v>4934</v>
      </c>
      <c r="N4796" s="293" t="s">
        <v>11816</v>
      </c>
      <c r="O4796" s="293" t="s">
        <v>18828</v>
      </c>
      <c r="P4796" s="293" t="s">
        <v>14136</v>
      </c>
      <c r="Q4796" s="293" t="s">
        <v>4741</v>
      </c>
    </row>
    <row r="4797" spans="1:17" x14ac:dyDescent="0.25">
      <c r="A4797" s="293" t="s">
        <v>18350</v>
      </c>
      <c r="B4797" s="293" t="s">
        <v>14373</v>
      </c>
      <c r="C4797" s="293" t="s">
        <v>18351</v>
      </c>
      <c r="D4797" s="293" t="s">
        <v>4750</v>
      </c>
      <c r="E4797" s="293" t="s">
        <v>14158</v>
      </c>
      <c r="F4797" s="293"/>
      <c r="G4797" s="291">
        <v>60</v>
      </c>
      <c r="H4797" s="292">
        <v>0</v>
      </c>
      <c r="I4797" s="293" t="s">
        <v>9482</v>
      </c>
      <c r="J4797" s="293" t="s">
        <v>9483</v>
      </c>
      <c r="K4797" s="293" t="s">
        <v>4737</v>
      </c>
      <c r="L4797" s="293" t="s">
        <v>4840</v>
      </c>
      <c r="M4797" s="293" t="s">
        <v>9234</v>
      </c>
      <c r="N4797" s="293"/>
      <c r="O4797" s="293" t="s">
        <v>18828</v>
      </c>
      <c r="P4797" s="293" t="s">
        <v>14136</v>
      </c>
      <c r="Q4797" s="293" t="s">
        <v>8502</v>
      </c>
    </row>
    <row r="4798" spans="1:17" x14ac:dyDescent="0.25">
      <c r="A4798" s="293" t="s">
        <v>18352</v>
      </c>
      <c r="B4798" s="293" t="s">
        <v>14373</v>
      </c>
      <c r="C4798" s="293" t="s">
        <v>18353</v>
      </c>
      <c r="D4798" s="293" t="s">
        <v>4750</v>
      </c>
      <c r="E4798" s="293" t="s">
        <v>14158</v>
      </c>
      <c r="F4798" s="293"/>
      <c r="G4798" s="291">
        <v>60</v>
      </c>
      <c r="H4798" s="292">
        <v>0</v>
      </c>
      <c r="I4798" s="293" t="s">
        <v>4850</v>
      </c>
      <c r="J4798" s="293" t="s">
        <v>4851</v>
      </c>
      <c r="K4798" s="293" t="s">
        <v>4737</v>
      </c>
      <c r="L4798" s="293" t="s">
        <v>4840</v>
      </c>
      <c r="M4798" s="293" t="s">
        <v>11181</v>
      </c>
      <c r="N4798" s="293"/>
      <c r="O4798" s="293" t="s">
        <v>18828</v>
      </c>
      <c r="P4798" s="293" t="s">
        <v>14136</v>
      </c>
      <c r="Q4798" s="293" t="s">
        <v>8502</v>
      </c>
    </row>
    <row r="4799" spans="1:17" x14ac:dyDescent="0.25">
      <c r="A4799" s="293" t="s">
        <v>18354</v>
      </c>
      <c r="B4799" s="293" t="s">
        <v>14376</v>
      </c>
      <c r="C4799" s="293" t="s">
        <v>18355</v>
      </c>
      <c r="D4799" s="293" t="s">
        <v>4750</v>
      </c>
      <c r="E4799" s="293" t="s">
        <v>14158</v>
      </c>
      <c r="F4799" s="293"/>
      <c r="G4799" s="291">
        <v>60</v>
      </c>
      <c r="H4799" s="292">
        <v>0</v>
      </c>
      <c r="I4799" s="293" t="s">
        <v>9482</v>
      </c>
      <c r="J4799" s="293" t="s">
        <v>9483</v>
      </c>
      <c r="K4799" s="293" t="s">
        <v>4737</v>
      </c>
      <c r="L4799" s="293" t="s">
        <v>4840</v>
      </c>
      <c r="M4799" s="293" t="s">
        <v>10460</v>
      </c>
      <c r="N4799" s="293"/>
      <c r="O4799" s="293" t="s">
        <v>18828</v>
      </c>
      <c r="P4799" s="293" t="s">
        <v>14136</v>
      </c>
      <c r="Q4799" s="293" t="s">
        <v>8502</v>
      </c>
    </row>
    <row r="4800" spans="1:17" x14ac:dyDescent="0.25">
      <c r="A4800" s="293" t="s">
        <v>18356</v>
      </c>
      <c r="B4800" s="293" t="s">
        <v>14370</v>
      </c>
      <c r="C4800" s="293" t="s">
        <v>18357</v>
      </c>
      <c r="D4800" s="293"/>
      <c r="E4800" s="293" t="s">
        <v>14138</v>
      </c>
      <c r="F4800" s="293" t="s">
        <v>4750</v>
      </c>
      <c r="G4800" s="291">
        <v>60</v>
      </c>
      <c r="H4800" s="292">
        <v>0</v>
      </c>
      <c r="I4800" s="293" t="s">
        <v>4788</v>
      </c>
      <c r="J4800" s="293" t="s">
        <v>4789</v>
      </c>
      <c r="K4800" s="293" t="s">
        <v>4737</v>
      </c>
      <c r="L4800" s="293" t="s">
        <v>4738</v>
      </c>
      <c r="M4800" s="293" t="s">
        <v>4824</v>
      </c>
      <c r="N4800" s="293"/>
      <c r="O4800" s="293" t="s">
        <v>18828</v>
      </c>
      <c r="P4800" s="293" t="s">
        <v>14136</v>
      </c>
      <c r="Q4800" s="293" t="s">
        <v>4741</v>
      </c>
    </row>
    <row r="4801" spans="1:17" x14ac:dyDescent="0.25">
      <c r="A4801" s="293" t="s">
        <v>18358</v>
      </c>
      <c r="B4801" s="293" t="s">
        <v>14930</v>
      </c>
      <c r="C4801" s="293" t="s">
        <v>18359</v>
      </c>
      <c r="D4801" s="293"/>
      <c r="E4801" s="293" t="s">
        <v>14138</v>
      </c>
      <c r="F4801" s="293" t="s">
        <v>4750</v>
      </c>
      <c r="G4801" s="291">
        <v>60</v>
      </c>
      <c r="H4801" s="292">
        <v>0</v>
      </c>
      <c r="I4801" s="293" t="s">
        <v>4746</v>
      </c>
      <c r="J4801" s="293" t="s">
        <v>4747</v>
      </c>
      <c r="K4801" s="293" t="s">
        <v>4737</v>
      </c>
      <c r="L4801" s="293" t="s">
        <v>4738</v>
      </c>
      <c r="M4801" s="293" t="s">
        <v>6404</v>
      </c>
      <c r="N4801" s="293"/>
      <c r="O4801" s="293" t="s">
        <v>18828</v>
      </c>
      <c r="P4801" s="293" t="s">
        <v>14136</v>
      </c>
      <c r="Q4801" s="293" t="s">
        <v>4741</v>
      </c>
    </row>
    <row r="4802" spans="1:17" x14ac:dyDescent="0.25">
      <c r="A4802" s="293" t="s">
        <v>18360</v>
      </c>
      <c r="B4802" s="293" t="s">
        <v>14376</v>
      </c>
      <c r="C4802" s="293" t="s">
        <v>18361</v>
      </c>
      <c r="D4802" s="293" t="s">
        <v>4750</v>
      </c>
      <c r="E4802" s="293" t="s">
        <v>14158</v>
      </c>
      <c r="F4802" s="293"/>
      <c r="G4802" s="291">
        <v>60</v>
      </c>
      <c r="H4802" s="292">
        <v>0</v>
      </c>
      <c r="I4802" s="293" t="s">
        <v>4838</v>
      </c>
      <c r="J4802" s="293" t="s">
        <v>4839</v>
      </c>
      <c r="K4802" s="293" t="s">
        <v>4737</v>
      </c>
      <c r="L4802" s="293" t="s">
        <v>4840</v>
      </c>
      <c r="M4802" s="293" t="s">
        <v>5291</v>
      </c>
      <c r="N4802" s="293"/>
      <c r="O4802" s="293" t="s">
        <v>18828</v>
      </c>
      <c r="P4802" s="293" t="s">
        <v>14136</v>
      </c>
      <c r="Q4802" s="293" t="s">
        <v>8502</v>
      </c>
    </row>
    <row r="4803" spans="1:17" x14ac:dyDescent="0.25">
      <c r="A4803" s="293" t="s">
        <v>18362</v>
      </c>
      <c r="B4803" s="293" t="s">
        <v>14373</v>
      </c>
      <c r="C4803" s="293" t="s">
        <v>18363</v>
      </c>
      <c r="D4803" s="293" t="s">
        <v>4750</v>
      </c>
      <c r="E4803" s="293" t="s">
        <v>14158</v>
      </c>
      <c r="F4803" s="293"/>
      <c r="G4803" s="291">
        <v>60</v>
      </c>
      <c r="H4803" s="292">
        <v>0</v>
      </c>
      <c r="I4803" s="293" t="s">
        <v>4850</v>
      </c>
      <c r="J4803" s="293" t="s">
        <v>4851</v>
      </c>
      <c r="K4803" s="293" t="s">
        <v>4737</v>
      </c>
      <c r="L4803" s="293" t="s">
        <v>4840</v>
      </c>
      <c r="M4803" s="293" t="s">
        <v>5202</v>
      </c>
      <c r="N4803" s="293"/>
      <c r="O4803" s="293" t="s">
        <v>18828</v>
      </c>
      <c r="P4803" s="293" t="s">
        <v>14136</v>
      </c>
      <c r="Q4803" s="293" t="s">
        <v>8502</v>
      </c>
    </row>
    <row r="4804" spans="1:17" x14ac:dyDescent="0.25">
      <c r="A4804" s="293" t="s">
        <v>18364</v>
      </c>
      <c r="B4804" s="293" t="s">
        <v>14387</v>
      </c>
      <c r="C4804" s="293" t="s">
        <v>18365</v>
      </c>
      <c r="D4804" s="293" t="s">
        <v>4750</v>
      </c>
      <c r="E4804" s="293" t="s">
        <v>14158</v>
      </c>
      <c r="F4804" s="293"/>
      <c r="G4804" s="291">
        <v>60</v>
      </c>
      <c r="H4804" s="292">
        <v>0</v>
      </c>
      <c r="I4804" s="293" t="s">
        <v>4838</v>
      </c>
      <c r="J4804" s="293" t="s">
        <v>4839</v>
      </c>
      <c r="K4804" s="293" t="s">
        <v>4737</v>
      </c>
      <c r="L4804" s="293" t="s">
        <v>4840</v>
      </c>
      <c r="M4804" s="293" t="s">
        <v>5161</v>
      </c>
      <c r="N4804" s="293"/>
      <c r="O4804" s="293" t="s">
        <v>18828</v>
      </c>
      <c r="P4804" s="293" t="s">
        <v>14136</v>
      </c>
      <c r="Q4804" s="293" t="s">
        <v>8502</v>
      </c>
    </row>
    <row r="4805" spans="1:17" x14ac:dyDescent="0.25">
      <c r="A4805" s="293" t="s">
        <v>18366</v>
      </c>
      <c r="B4805" s="293" t="s">
        <v>14376</v>
      </c>
      <c r="C4805" s="293" t="s">
        <v>18367</v>
      </c>
      <c r="D4805" s="293" t="s">
        <v>4750</v>
      </c>
      <c r="E4805" s="293" t="s">
        <v>14158</v>
      </c>
      <c r="F4805" s="293"/>
      <c r="G4805" s="291">
        <v>60</v>
      </c>
      <c r="H4805" s="292">
        <v>0</v>
      </c>
      <c r="I4805" s="293" t="s">
        <v>9482</v>
      </c>
      <c r="J4805" s="293" t="s">
        <v>9483</v>
      </c>
      <c r="K4805" s="293" t="s">
        <v>4737</v>
      </c>
      <c r="L4805" s="293" t="s">
        <v>4840</v>
      </c>
      <c r="M4805" s="293" t="s">
        <v>5220</v>
      </c>
      <c r="N4805" s="293"/>
      <c r="O4805" s="293" t="s">
        <v>18828</v>
      </c>
      <c r="P4805" s="293" t="s">
        <v>14136</v>
      </c>
      <c r="Q4805" s="293" t="s">
        <v>8502</v>
      </c>
    </row>
    <row r="4806" spans="1:17" x14ac:dyDescent="0.25">
      <c r="A4806" s="293" t="s">
        <v>18368</v>
      </c>
      <c r="B4806" s="293" t="s">
        <v>14370</v>
      </c>
      <c r="C4806" s="293" t="s">
        <v>18369</v>
      </c>
      <c r="D4806" s="293"/>
      <c r="E4806" s="293" t="s">
        <v>14138</v>
      </c>
      <c r="F4806" s="293" t="s">
        <v>4750</v>
      </c>
      <c r="G4806" s="291">
        <v>60</v>
      </c>
      <c r="H4806" s="292">
        <v>0</v>
      </c>
      <c r="I4806" s="293" t="s">
        <v>4816</v>
      </c>
      <c r="J4806" s="293" t="s">
        <v>4817</v>
      </c>
      <c r="K4806" s="293" t="s">
        <v>4737</v>
      </c>
      <c r="L4806" s="293" t="s">
        <v>4738</v>
      </c>
      <c r="M4806" s="293" t="s">
        <v>4739</v>
      </c>
      <c r="N4806" s="293"/>
      <c r="O4806" s="293" t="s">
        <v>18828</v>
      </c>
      <c r="P4806" s="293" t="s">
        <v>14136</v>
      </c>
      <c r="Q4806" s="293" t="s">
        <v>4741</v>
      </c>
    </row>
    <row r="4807" spans="1:17" x14ac:dyDescent="0.25">
      <c r="A4807" s="293" t="s">
        <v>18370</v>
      </c>
      <c r="B4807" s="293" t="s">
        <v>18371</v>
      </c>
      <c r="C4807" s="293" t="s">
        <v>18372</v>
      </c>
      <c r="D4807" s="293"/>
      <c r="E4807" s="293" t="s">
        <v>14138</v>
      </c>
      <c r="F4807" s="293" t="s">
        <v>4750</v>
      </c>
      <c r="G4807" s="291">
        <v>60</v>
      </c>
      <c r="H4807" s="292">
        <v>0</v>
      </c>
      <c r="I4807" s="293" t="s">
        <v>4788</v>
      </c>
      <c r="J4807" s="293" t="s">
        <v>4789</v>
      </c>
      <c r="K4807" s="293" t="s">
        <v>4737</v>
      </c>
      <c r="L4807" s="293" t="s">
        <v>4738</v>
      </c>
      <c r="M4807" s="293" t="s">
        <v>4880</v>
      </c>
      <c r="N4807" s="293"/>
      <c r="O4807" s="293" t="s">
        <v>18828</v>
      </c>
      <c r="P4807" s="293" t="s">
        <v>14136</v>
      </c>
      <c r="Q4807" s="293" t="s">
        <v>4741</v>
      </c>
    </row>
    <row r="4808" spans="1:17" x14ac:dyDescent="0.25">
      <c r="A4808" s="293" t="s">
        <v>18373</v>
      </c>
      <c r="B4808" s="293" t="s">
        <v>14373</v>
      </c>
      <c r="C4808" s="293" t="s">
        <v>18374</v>
      </c>
      <c r="D4808" s="293" t="s">
        <v>4750</v>
      </c>
      <c r="E4808" s="293" t="s">
        <v>14158</v>
      </c>
      <c r="F4808" s="293"/>
      <c r="G4808" s="291">
        <v>60</v>
      </c>
      <c r="H4808" s="292">
        <v>0</v>
      </c>
      <c r="I4808" s="293" t="s">
        <v>4850</v>
      </c>
      <c r="J4808" s="293" t="s">
        <v>4851</v>
      </c>
      <c r="K4808" s="293" t="s">
        <v>4737</v>
      </c>
      <c r="L4808" s="293" t="s">
        <v>4840</v>
      </c>
      <c r="M4808" s="293" t="s">
        <v>5202</v>
      </c>
      <c r="N4808" s="293"/>
      <c r="O4808" s="293" t="s">
        <v>18828</v>
      </c>
      <c r="P4808" s="293" t="s">
        <v>14136</v>
      </c>
      <c r="Q4808" s="293" t="s">
        <v>8502</v>
      </c>
    </row>
    <row r="4809" spans="1:17" x14ac:dyDescent="0.25">
      <c r="A4809" s="293" t="s">
        <v>18375</v>
      </c>
      <c r="B4809" s="293" t="s">
        <v>14376</v>
      </c>
      <c r="C4809" s="293" t="s">
        <v>18376</v>
      </c>
      <c r="D4809" s="293" t="s">
        <v>4750</v>
      </c>
      <c r="E4809" s="293" t="s">
        <v>14158</v>
      </c>
      <c r="F4809" s="293"/>
      <c r="G4809" s="291">
        <v>60</v>
      </c>
      <c r="H4809" s="292">
        <v>0</v>
      </c>
      <c r="I4809" s="293" t="s">
        <v>9482</v>
      </c>
      <c r="J4809" s="293" t="s">
        <v>9483</v>
      </c>
      <c r="K4809" s="293" t="s">
        <v>4737</v>
      </c>
      <c r="L4809" s="293" t="s">
        <v>4840</v>
      </c>
      <c r="M4809" s="293" t="s">
        <v>5344</v>
      </c>
      <c r="N4809" s="293"/>
      <c r="O4809" s="293" t="s">
        <v>18828</v>
      </c>
      <c r="P4809" s="293" t="s">
        <v>14136</v>
      </c>
      <c r="Q4809" s="293" t="s">
        <v>8502</v>
      </c>
    </row>
    <row r="4810" spans="1:17" x14ac:dyDescent="0.25">
      <c r="A4810" s="293" t="s">
        <v>18377</v>
      </c>
      <c r="B4810" s="293" t="s">
        <v>14373</v>
      </c>
      <c r="C4810" s="293" t="s">
        <v>18378</v>
      </c>
      <c r="D4810" s="293" t="s">
        <v>4750</v>
      </c>
      <c r="E4810" s="293" t="s">
        <v>14158</v>
      </c>
      <c r="F4810" s="293"/>
      <c r="G4810" s="291">
        <v>60</v>
      </c>
      <c r="H4810" s="292">
        <v>0</v>
      </c>
      <c r="I4810" s="293" t="s">
        <v>9482</v>
      </c>
      <c r="J4810" s="293" t="s">
        <v>9483</v>
      </c>
      <c r="K4810" s="293" t="s">
        <v>4737</v>
      </c>
      <c r="L4810" s="293" t="s">
        <v>4840</v>
      </c>
      <c r="M4810" s="293" t="s">
        <v>8554</v>
      </c>
      <c r="N4810" s="293"/>
      <c r="O4810" s="293" t="s">
        <v>18828</v>
      </c>
      <c r="P4810" s="293" t="s">
        <v>14136</v>
      </c>
      <c r="Q4810" s="293" t="s">
        <v>8502</v>
      </c>
    </row>
    <row r="4811" spans="1:17" x14ac:dyDescent="0.25">
      <c r="A4811" s="293" t="s">
        <v>18379</v>
      </c>
      <c r="B4811" s="293" t="s">
        <v>14370</v>
      </c>
      <c r="C4811" s="293" t="s">
        <v>18380</v>
      </c>
      <c r="D4811" s="293"/>
      <c r="E4811" s="293" t="s">
        <v>14138</v>
      </c>
      <c r="F4811" s="293" t="s">
        <v>4750</v>
      </c>
      <c r="G4811" s="291">
        <v>60</v>
      </c>
      <c r="H4811" s="292">
        <v>0</v>
      </c>
      <c r="I4811" s="293" t="s">
        <v>4816</v>
      </c>
      <c r="J4811" s="293" t="s">
        <v>4817</v>
      </c>
      <c r="K4811" s="293" t="s">
        <v>4737</v>
      </c>
      <c r="L4811" s="293" t="s">
        <v>4738</v>
      </c>
      <c r="M4811" s="293" t="s">
        <v>5121</v>
      </c>
      <c r="N4811" s="293"/>
      <c r="O4811" s="293" t="s">
        <v>18828</v>
      </c>
      <c r="P4811" s="293" t="s">
        <v>14136</v>
      </c>
      <c r="Q4811" s="293" t="s">
        <v>4741</v>
      </c>
    </row>
    <row r="4812" spans="1:17" x14ac:dyDescent="0.25">
      <c r="A4812" s="293" t="s">
        <v>18381</v>
      </c>
      <c r="B4812" s="293" t="s">
        <v>14376</v>
      </c>
      <c r="C4812" s="293" t="s">
        <v>18382</v>
      </c>
      <c r="D4812" s="293" t="s">
        <v>4750</v>
      </c>
      <c r="E4812" s="293" t="s">
        <v>15150</v>
      </c>
      <c r="F4812" s="293"/>
      <c r="G4812" s="291">
        <v>60</v>
      </c>
      <c r="H4812" s="292">
        <v>0</v>
      </c>
      <c r="I4812" s="293" t="s">
        <v>4838</v>
      </c>
      <c r="J4812" s="293" t="s">
        <v>4839</v>
      </c>
      <c r="K4812" s="293" t="s">
        <v>4737</v>
      </c>
      <c r="L4812" s="293" t="s">
        <v>4840</v>
      </c>
      <c r="M4812" s="293" t="s">
        <v>10975</v>
      </c>
      <c r="N4812" s="293"/>
      <c r="O4812" s="293" t="s">
        <v>18828</v>
      </c>
      <c r="P4812" s="293" t="s">
        <v>14136</v>
      </c>
      <c r="Q4812" s="293" t="s">
        <v>8502</v>
      </c>
    </row>
    <row r="4813" spans="1:17" x14ac:dyDescent="0.25">
      <c r="A4813" s="293" t="s">
        <v>18383</v>
      </c>
      <c r="B4813" s="293" t="s">
        <v>14370</v>
      </c>
      <c r="C4813" s="293" t="s">
        <v>18384</v>
      </c>
      <c r="D4813" s="293"/>
      <c r="E4813" s="293" t="s">
        <v>14138</v>
      </c>
      <c r="F4813" s="293" t="s">
        <v>4750</v>
      </c>
      <c r="G4813" s="291">
        <v>60</v>
      </c>
      <c r="H4813" s="292">
        <v>0</v>
      </c>
      <c r="I4813" s="293" t="s">
        <v>4788</v>
      </c>
      <c r="J4813" s="293" t="s">
        <v>4789</v>
      </c>
      <c r="K4813" s="293" t="s">
        <v>4737</v>
      </c>
      <c r="L4813" s="293" t="s">
        <v>4738</v>
      </c>
      <c r="M4813" s="293" t="s">
        <v>4824</v>
      </c>
      <c r="N4813" s="293"/>
      <c r="O4813" s="293" t="s">
        <v>18828</v>
      </c>
      <c r="P4813" s="293" t="s">
        <v>14136</v>
      </c>
      <c r="Q4813" s="293" t="s">
        <v>4741</v>
      </c>
    </row>
    <row r="4814" spans="1:17" x14ac:dyDescent="0.25">
      <c r="A4814" s="293" t="s">
        <v>18385</v>
      </c>
      <c r="B4814" s="293" t="s">
        <v>14370</v>
      </c>
      <c r="C4814" s="293" t="s">
        <v>18386</v>
      </c>
      <c r="D4814" s="293"/>
      <c r="E4814" s="293" t="s">
        <v>14138</v>
      </c>
      <c r="F4814" s="293" t="s">
        <v>4750</v>
      </c>
      <c r="G4814" s="291">
        <v>60</v>
      </c>
      <c r="H4814" s="292">
        <v>0</v>
      </c>
      <c r="I4814" s="293" t="s">
        <v>4816</v>
      </c>
      <c r="J4814" s="293" t="s">
        <v>4817</v>
      </c>
      <c r="K4814" s="293" t="s">
        <v>4737</v>
      </c>
      <c r="L4814" s="293" t="s">
        <v>4738</v>
      </c>
      <c r="M4814" s="293" t="s">
        <v>5121</v>
      </c>
      <c r="N4814" s="293"/>
      <c r="O4814" s="293" t="s">
        <v>18828</v>
      </c>
      <c r="P4814" s="293" t="s">
        <v>14136</v>
      </c>
      <c r="Q4814" s="293" t="s">
        <v>4741</v>
      </c>
    </row>
    <row r="4815" spans="1:17" x14ac:dyDescent="0.25">
      <c r="A4815" s="293" t="s">
        <v>18387</v>
      </c>
      <c r="B4815" s="293" t="s">
        <v>14370</v>
      </c>
      <c r="C4815" s="293" t="s">
        <v>18388</v>
      </c>
      <c r="D4815" s="293"/>
      <c r="E4815" s="293" t="s">
        <v>14138</v>
      </c>
      <c r="F4815" s="293" t="s">
        <v>4750</v>
      </c>
      <c r="G4815" s="291">
        <v>60</v>
      </c>
      <c r="H4815" s="292">
        <v>0</v>
      </c>
      <c r="I4815" s="293" t="s">
        <v>4788</v>
      </c>
      <c r="J4815" s="293" t="s">
        <v>4789</v>
      </c>
      <c r="K4815" s="293" t="s">
        <v>4737</v>
      </c>
      <c r="L4815" s="293" t="s">
        <v>4738</v>
      </c>
      <c r="M4815" s="293" t="s">
        <v>4945</v>
      </c>
      <c r="N4815" s="293"/>
      <c r="O4815" s="293" t="s">
        <v>18828</v>
      </c>
      <c r="P4815" s="293" t="s">
        <v>14136</v>
      </c>
      <c r="Q4815" s="293" t="s">
        <v>4741</v>
      </c>
    </row>
    <row r="4816" spans="1:17" x14ac:dyDescent="0.25">
      <c r="A4816" s="293" t="s">
        <v>18389</v>
      </c>
      <c r="B4816" s="293" t="s">
        <v>14373</v>
      </c>
      <c r="C4816" s="293" t="s">
        <v>18390</v>
      </c>
      <c r="D4816" s="293" t="s">
        <v>4750</v>
      </c>
      <c r="E4816" s="293" t="s">
        <v>14158</v>
      </c>
      <c r="F4816" s="293"/>
      <c r="G4816" s="291">
        <v>60</v>
      </c>
      <c r="H4816" s="292">
        <v>0</v>
      </c>
      <c r="I4816" s="293" t="s">
        <v>4850</v>
      </c>
      <c r="J4816" s="293" t="s">
        <v>4851</v>
      </c>
      <c r="K4816" s="293" t="s">
        <v>4737</v>
      </c>
      <c r="L4816" s="293" t="s">
        <v>4840</v>
      </c>
      <c r="M4816" s="293" t="s">
        <v>15497</v>
      </c>
      <c r="N4816" s="293"/>
      <c r="O4816" s="293" t="s">
        <v>18828</v>
      </c>
      <c r="P4816" s="293" t="s">
        <v>14136</v>
      </c>
      <c r="Q4816" s="293" t="s">
        <v>8502</v>
      </c>
    </row>
    <row r="4817" spans="1:17" x14ac:dyDescent="0.25">
      <c r="A4817" s="293" t="s">
        <v>18391</v>
      </c>
      <c r="B4817" s="293" t="s">
        <v>14387</v>
      </c>
      <c r="C4817" s="293" t="s">
        <v>18392</v>
      </c>
      <c r="D4817" s="293" t="s">
        <v>4750</v>
      </c>
      <c r="E4817" s="293" t="s">
        <v>14158</v>
      </c>
      <c r="F4817" s="293"/>
      <c r="G4817" s="291">
        <v>60</v>
      </c>
      <c r="H4817" s="292">
        <v>0</v>
      </c>
      <c r="I4817" s="293" t="s">
        <v>9482</v>
      </c>
      <c r="J4817" s="293" t="s">
        <v>9483</v>
      </c>
      <c r="K4817" s="293" t="s">
        <v>4737</v>
      </c>
      <c r="L4817" s="293" t="s">
        <v>4840</v>
      </c>
      <c r="M4817" s="293" t="s">
        <v>13754</v>
      </c>
      <c r="N4817" s="293"/>
      <c r="O4817" s="293" t="s">
        <v>18828</v>
      </c>
      <c r="P4817" s="293" t="s">
        <v>14136</v>
      </c>
      <c r="Q4817" s="293" t="s">
        <v>8502</v>
      </c>
    </row>
    <row r="4818" spans="1:17" x14ac:dyDescent="0.25">
      <c r="A4818" s="293" t="s">
        <v>18393</v>
      </c>
      <c r="B4818" s="293" t="s">
        <v>14370</v>
      </c>
      <c r="C4818" s="293" t="s">
        <v>18394</v>
      </c>
      <c r="D4818" s="293"/>
      <c r="E4818" s="293" t="s">
        <v>14138</v>
      </c>
      <c r="F4818" s="293" t="s">
        <v>4750</v>
      </c>
      <c r="G4818" s="291">
        <v>60</v>
      </c>
      <c r="H4818" s="292">
        <v>0</v>
      </c>
      <c r="I4818" s="293" t="s">
        <v>4816</v>
      </c>
      <c r="J4818" s="293" t="s">
        <v>4817</v>
      </c>
      <c r="K4818" s="293" t="s">
        <v>4737</v>
      </c>
      <c r="L4818" s="293" t="s">
        <v>4738</v>
      </c>
      <c r="M4818" s="293" t="s">
        <v>5095</v>
      </c>
      <c r="N4818" s="293"/>
      <c r="O4818" s="293" t="s">
        <v>18828</v>
      </c>
      <c r="P4818" s="293" t="s">
        <v>14136</v>
      </c>
      <c r="Q4818" s="293" t="s">
        <v>4741</v>
      </c>
    </row>
    <row r="4819" spans="1:17" x14ac:dyDescent="0.25">
      <c r="A4819" s="293" t="s">
        <v>18395</v>
      </c>
      <c r="B4819" s="293" t="s">
        <v>14387</v>
      </c>
      <c r="C4819" s="293" t="s">
        <v>18396</v>
      </c>
      <c r="D4819" s="293" t="s">
        <v>4750</v>
      </c>
      <c r="E4819" s="293" t="s">
        <v>14158</v>
      </c>
      <c r="F4819" s="293"/>
      <c r="G4819" s="291">
        <v>60</v>
      </c>
      <c r="H4819" s="292">
        <v>0</v>
      </c>
      <c r="I4819" s="293" t="s">
        <v>9482</v>
      </c>
      <c r="J4819" s="293" t="s">
        <v>9483</v>
      </c>
      <c r="K4819" s="293" t="s">
        <v>4737</v>
      </c>
      <c r="L4819" s="293" t="s">
        <v>4840</v>
      </c>
      <c r="M4819" s="293" t="s">
        <v>5344</v>
      </c>
      <c r="N4819" s="293"/>
      <c r="O4819" s="293" t="s">
        <v>18828</v>
      </c>
      <c r="P4819" s="293" t="s">
        <v>14136</v>
      </c>
      <c r="Q4819" s="293" t="s">
        <v>8502</v>
      </c>
    </row>
    <row r="4820" spans="1:17" x14ac:dyDescent="0.25">
      <c r="A4820" s="293" t="s">
        <v>18397</v>
      </c>
      <c r="B4820" s="293" t="s">
        <v>14387</v>
      </c>
      <c r="C4820" s="293" t="s">
        <v>18398</v>
      </c>
      <c r="D4820" s="293" t="s">
        <v>4750</v>
      </c>
      <c r="E4820" s="293" t="s">
        <v>14158</v>
      </c>
      <c r="F4820" s="293"/>
      <c r="G4820" s="291">
        <v>60</v>
      </c>
      <c r="H4820" s="292">
        <v>0</v>
      </c>
      <c r="I4820" s="293" t="s">
        <v>4838</v>
      </c>
      <c r="J4820" s="293" t="s">
        <v>4839</v>
      </c>
      <c r="K4820" s="293" t="s">
        <v>4737</v>
      </c>
      <c r="L4820" s="293" t="s">
        <v>4840</v>
      </c>
      <c r="M4820" s="293" t="s">
        <v>5166</v>
      </c>
      <c r="N4820" s="293"/>
      <c r="O4820" s="293" t="s">
        <v>18828</v>
      </c>
      <c r="P4820" s="293" t="s">
        <v>14136</v>
      </c>
      <c r="Q4820" s="293" t="s">
        <v>8502</v>
      </c>
    </row>
    <row r="4821" spans="1:17" x14ac:dyDescent="0.25">
      <c r="A4821" s="293" t="s">
        <v>18399</v>
      </c>
      <c r="B4821" s="293" t="s">
        <v>14373</v>
      </c>
      <c r="C4821" s="293" t="s">
        <v>18400</v>
      </c>
      <c r="D4821" s="293" t="s">
        <v>4750</v>
      </c>
      <c r="E4821" s="293" t="s">
        <v>14158</v>
      </c>
      <c r="F4821" s="293"/>
      <c r="G4821" s="291">
        <v>60</v>
      </c>
      <c r="H4821" s="292">
        <v>0</v>
      </c>
      <c r="I4821" s="293" t="s">
        <v>4850</v>
      </c>
      <c r="J4821" s="293" t="s">
        <v>4851</v>
      </c>
      <c r="K4821" s="293" t="s">
        <v>4737</v>
      </c>
      <c r="L4821" s="293" t="s">
        <v>4840</v>
      </c>
      <c r="M4821" s="293" t="s">
        <v>5202</v>
      </c>
      <c r="N4821" s="293"/>
      <c r="O4821" s="293" t="s">
        <v>18828</v>
      </c>
      <c r="P4821" s="293" t="s">
        <v>14136</v>
      </c>
      <c r="Q4821" s="293" t="s">
        <v>8502</v>
      </c>
    </row>
    <row r="4822" spans="1:17" x14ac:dyDescent="0.25">
      <c r="A4822" s="293" t="s">
        <v>18401</v>
      </c>
      <c r="B4822" s="293" t="s">
        <v>18402</v>
      </c>
      <c r="C4822" s="293" t="s">
        <v>18403</v>
      </c>
      <c r="D4822" s="293"/>
      <c r="E4822" s="293" t="s">
        <v>14368</v>
      </c>
      <c r="F4822" s="293"/>
      <c r="G4822" s="291">
        <v>60</v>
      </c>
      <c r="H4822" s="292">
        <v>0</v>
      </c>
      <c r="I4822" s="293" t="s">
        <v>4783</v>
      </c>
      <c r="J4822" s="293" t="s">
        <v>4784</v>
      </c>
      <c r="K4822" s="293" t="s">
        <v>4737</v>
      </c>
      <c r="L4822" s="293" t="s">
        <v>5047</v>
      </c>
      <c r="M4822" s="293" t="s">
        <v>4806</v>
      </c>
      <c r="N4822" s="293"/>
      <c r="O4822" s="293" t="s">
        <v>18828</v>
      </c>
      <c r="P4822" s="293" t="s">
        <v>14136</v>
      </c>
      <c r="Q4822" s="293" t="s">
        <v>4741</v>
      </c>
    </row>
    <row r="4823" spans="1:17" x14ac:dyDescent="0.25">
      <c r="A4823" s="293" t="s">
        <v>18404</v>
      </c>
      <c r="B4823" s="293" t="s">
        <v>14930</v>
      </c>
      <c r="C4823" s="293" t="s">
        <v>17627</v>
      </c>
      <c r="D4823" s="293"/>
      <c r="E4823" s="293" t="s">
        <v>14138</v>
      </c>
      <c r="F4823" s="293" t="s">
        <v>4750</v>
      </c>
      <c r="G4823" s="291">
        <v>60</v>
      </c>
      <c r="H4823" s="292">
        <v>0</v>
      </c>
      <c r="I4823" s="293" t="s">
        <v>4828</v>
      </c>
      <c r="J4823" s="293" t="s">
        <v>4829</v>
      </c>
      <c r="K4823" s="293" t="s">
        <v>4737</v>
      </c>
      <c r="L4823" s="293" t="s">
        <v>4738</v>
      </c>
      <c r="M4823" s="293" t="s">
        <v>4824</v>
      </c>
      <c r="N4823" s="293"/>
      <c r="O4823" s="293" t="s">
        <v>18828</v>
      </c>
      <c r="P4823" s="293" t="s">
        <v>14136</v>
      </c>
      <c r="Q4823" s="293" t="s">
        <v>4741</v>
      </c>
    </row>
    <row r="4824" spans="1:17" x14ac:dyDescent="0.25">
      <c r="A4824" s="293" t="s">
        <v>18405</v>
      </c>
      <c r="B4824" s="293" t="s">
        <v>14387</v>
      </c>
      <c r="C4824" s="293" t="s">
        <v>18406</v>
      </c>
      <c r="D4824" s="293" t="s">
        <v>4750</v>
      </c>
      <c r="E4824" s="293" t="s">
        <v>14158</v>
      </c>
      <c r="F4824" s="293"/>
      <c r="G4824" s="291">
        <v>60</v>
      </c>
      <c r="H4824" s="292">
        <v>0</v>
      </c>
      <c r="I4824" s="293" t="s">
        <v>9482</v>
      </c>
      <c r="J4824" s="293" t="s">
        <v>9483</v>
      </c>
      <c r="K4824" s="293" t="s">
        <v>4737</v>
      </c>
      <c r="L4824" s="293" t="s">
        <v>4840</v>
      </c>
      <c r="M4824" s="293" t="s">
        <v>5175</v>
      </c>
      <c r="N4824" s="293"/>
      <c r="O4824" s="293" t="s">
        <v>18828</v>
      </c>
      <c r="P4824" s="293" t="s">
        <v>14136</v>
      </c>
      <c r="Q4824" s="293" t="s">
        <v>8502</v>
      </c>
    </row>
    <row r="4825" spans="1:17" x14ac:dyDescent="0.25">
      <c r="A4825" s="293" t="s">
        <v>18407</v>
      </c>
      <c r="B4825" s="293" t="s">
        <v>14370</v>
      </c>
      <c r="C4825" s="293" t="s">
        <v>18408</v>
      </c>
      <c r="D4825" s="293"/>
      <c r="E4825" s="293" t="s">
        <v>14138</v>
      </c>
      <c r="F4825" s="293" t="s">
        <v>4750</v>
      </c>
      <c r="G4825" s="291">
        <v>60</v>
      </c>
      <c r="H4825" s="292">
        <v>0</v>
      </c>
      <c r="I4825" s="293" t="s">
        <v>4788</v>
      </c>
      <c r="J4825" s="293" t="s">
        <v>4789</v>
      </c>
      <c r="K4825" s="293" t="s">
        <v>4737</v>
      </c>
      <c r="L4825" s="293" t="s">
        <v>4738</v>
      </c>
      <c r="M4825" s="293" t="s">
        <v>6447</v>
      </c>
      <c r="N4825" s="293"/>
      <c r="O4825" s="293" t="s">
        <v>18828</v>
      </c>
      <c r="P4825" s="293" t="s">
        <v>14136</v>
      </c>
      <c r="Q4825" s="293" t="s">
        <v>4741</v>
      </c>
    </row>
    <row r="4826" spans="1:17" x14ac:dyDescent="0.25">
      <c r="A4826" s="293" t="s">
        <v>18409</v>
      </c>
      <c r="B4826" s="293" t="s">
        <v>14370</v>
      </c>
      <c r="C4826" s="293" t="s">
        <v>18410</v>
      </c>
      <c r="D4826" s="293"/>
      <c r="E4826" s="293" t="s">
        <v>14138</v>
      </c>
      <c r="F4826" s="293" t="s">
        <v>4750</v>
      </c>
      <c r="G4826" s="291">
        <v>60</v>
      </c>
      <c r="H4826" s="292">
        <v>0</v>
      </c>
      <c r="I4826" s="293" t="s">
        <v>4755</v>
      </c>
      <c r="J4826" s="293" t="s">
        <v>4756</v>
      </c>
      <c r="K4826" s="293" t="s">
        <v>4737</v>
      </c>
      <c r="L4826" s="293" t="s">
        <v>4738</v>
      </c>
      <c r="M4826" s="293" t="s">
        <v>4934</v>
      </c>
      <c r="N4826" s="293" t="s">
        <v>7362</v>
      </c>
      <c r="O4826" s="293" t="s">
        <v>18828</v>
      </c>
      <c r="P4826" s="293" t="s">
        <v>14136</v>
      </c>
      <c r="Q4826" s="293" t="s">
        <v>4741</v>
      </c>
    </row>
    <row r="4827" spans="1:17" x14ac:dyDescent="0.25">
      <c r="A4827" s="293" t="s">
        <v>18411</v>
      </c>
      <c r="B4827" s="293" t="s">
        <v>14370</v>
      </c>
      <c r="C4827" s="293" t="s">
        <v>18412</v>
      </c>
      <c r="D4827" s="293"/>
      <c r="E4827" s="293" t="s">
        <v>14138</v>
      </c>
      <c r="F4827" s="293" t="s">
        <v>4750</v>
      </c>
      <c r="G4827" s="291">
        <v>60</v>
      </c>
      <c r="H4827" s="292">
        <v>0</v>
      </c>
      <c r="I4827" s="293" t="s">
        <v>4746</v>
      </c>
      <c r="J4827" s="293" t="s">
        <v>4747</v>
      </c>
      <c r="K4827" s="293" t="s">
        <v>4737</v>
      </c>
      <c r="L4827" s="293" t="s">
        <v>4738</v>
      </c>
      <c r="M4827" s="293" t="s">
        <v>4748</v>
      </c>
      <c r="N4827" s="293" t="s">
        <v>7778</v>
      </c>
      <c r="O4827" s="293" t="s">
        <v>18828</v>
      </c>
      <c r="P4827" s="293" t="s">
        <v>14136</v>
      </c>
      <c r="Q4827" s="293" t="s">
        <v>4741</v>
      </c>
    </row>
    <row r="4828" spans="1:17" x14ac:dyDescent="0.25">
      <c r="A4828" s="293" t="s">
        <v>18413</v>
      </c>
      <c r="B4828" s="293" t="s">
        <v>14370</v>
      </c>
      <c r="C4828" s="293" t="s">
        <v>18414</v>
      </c>
      <c r="D4828" s="293"/>
      <c r="E4828" s="293" t="s">
        <v>14138</v>
      </c>
      <c r="F4828" s="293" t="s">
        <v>4750</v>
      </c>
      <c r="G4828" s="291">
        <v>60</v>
      </c>
      <c r="H4828" s="292">
        <v>0</v>
      </c>
      <c r="I4828" s="293" t="s">
        <v>4816</v>
      </c>
      <c r="J4828" s="293" t="s">
        <v>4817</v>
      </c>
      <c r="K4828" s="293" t="s">
        <v>4737</v>
      </c>
      <c r="L4828" s="293" t="s">
        <v>4738</v>
      </c>
      <c r="M4828" s="293" t="s">
        <v>4739</v>
      </c>
      <c r="N4828" s="293"/>
      <c r="O4828" s="293" t="s">
        <v>18828</v>
      </c>
      <c r="P4828" s="293" t="s">
        <v>14136</v>
      </c>
      <c r="Q4828" s="293" t="s">
        <v>4741</v>
      </c>
    </row>
    <row r="4829" spans="1:17" x14ac:dyDescent="0.25">
      <c r="A4829" s="293" t="s">
        <v>18415</v>
      </c>
      <c r="B4829" s="293" t="s">
        <v>14370</v>
      </c>
      <c r="C4829" s="293" t="s">
        <v>18416</v>
      </c>
      <c r="D4829" s="293"/>
      <c r="E4829" s="293" t="s">
        <v>14138</v>
      </c>
      <c r="F4829" s="293" t="s">
        <v>4750</v>
      </c>
      <c r="G4829" s="291">
        <v>60</v>
      </c>
      <c r="H4829" s="292">
        <v>0</v>
      </c>
      <c r="I4829" s="293" t="s">
        <v>4788</v>
      </c>
      <c r="J4829" s="293" t="s">
        <v>4789</v>
      </c>
      <c r="K4829" s="293" t="s">
        <v>4737</v>
      </c>
      <c r="L4829" s="293" t="s">
        <v>4738</v>
      </c>
      <c r="M4829" s="293" t="s">
        <v>4790</v>
      </c>
      <c r="N4829" s="293"/>
      <c r="O4829" s="293" t="s">
        <v>18828</v>
      </c>
      <c r="P4829" s="293" t="s">
        <v>14136</v>
      </c>
      <c r="Q4829" s="293" t="s">
        <v>4741</v>
      </c>
    </row>
    <row r="4830" spans="1:17" x14ac:dyDescent="0.25">
      <c r="A4830" s="293" t="s">
        <v>18417</v>
      </c>
      <c r="B4830" s="293" t="s">
        <v>14387</v>
      </c>
      <c r="C4830" s="293" t="s">
        <v>18418</v>
      </c>
      <c r="D4830" s="293" t="s">
        <v>4750</v>
      </c>
      <c r="E4830" s="293" t="s">
        <v>14158</v>
      </c>
      <c r="F4830" s="293"/>
      <c r="G4830" s="291">
        <v>60</v>
      </c>
      <c r="H4830" s="292">
        <v>0</v>
      </c>
      <c r="I4830" s="293" t="s">
        <v>4838</v>
      </c>
      <c r="J4830" s="293" t="s">
        <v>4839</v>
      </c>
      <c r="K4830" s="293" t="s">
        <v>4737</v>
      </c>
      <c r="L4830" s="293" t="s">
        <v>4840</v>
      </c>
      <c r="M4830" s="293" t="s">
        <v>4909</v>
      </c>
      <c r="N4830" s="293"/>
      <c r="O4830" s="293" t="s">
        <v>18828</v>
      </c>
      <c r="P4830" s="293" t="s">
        <v>14136</v>
      </c>
      <c r="Q4830" s="293" t="s">
        <v>8502</v>
      </c>
    </row>
    <row r="4831" spans="1:17" x14ac:dyDescent="0.25">
      <c r="A4831" s="293" t="s">
        <v>18419</v>
      </c>
      <c r="B4831" s="293" t="s">
        <v>14373</v>
      </c>
      <c r="C4831" s="293" t="s">
        <v>18420</v>
      </c>
      <c r="D4831" s="293" t="s">
        <v>4750</v>
      </c>
      <c r="E4831" s="293" t="s">
        <v>14158</v>
      </c>
      <c r="F4831" s="293"/>
      <c r="G4831" s="291">
        <v>60</v>
      </c>
      <c r="H4831" s="292">
        <v>0</v>
      </c>
      <c r="I4831" s="293" t="s">
        <v>4850</v>
      </c>
      <c r="J4831" s="293" t="s">
        <v>4851</v>
      </c>
      <c r="K4831" s="293" t="s">
        <v>4737</v>
      </c>
      <c r="L4831" s="293" t="s">
        <v>4840</v>
      </c>
      <c r="M4831" s="293" t="s">
        <v>5202</v>
      </c>
      <c r="N4831" s="293"/>
      <c r="O4831" s="293" t="s">
        <v>18828</v>
      </c>
      <c r="P4831" s="293" t="s">
        <v>14136</v>
      </c>
      <c r="Q4831" s="293" t="s">
        <v>8502</v>
      </c>
    </row>
    <row r="4832" spans="1:17" x14ac:dyDescent="0.25">
      <c r="A4832" s="293" t="s">
        <v>18421</v>
      </c>
      <c r="B4832" s="293" t="s">
        <v>14373</v>
      </c>
      <c r="C4832" s="293" t="s">
        <v>18422</v>
      </c>
      <c r="D4832" s="293" t="s">
        <v>4750</v>
      </c>
      <c r="E4832" s="293" t="s">
        <v>14158</v>
      </c>
      <c r="F4832" s="293"/>
      <c r="G4832" s="291">
        <v>60</v>
      </c>
      <c r="H4832" s="292">
        <v>0</v>
      </c>
      <c r="I4832" s="293" t="s">
        <v>4850</v>
      </c>
      <c r="J4832" s="293" t="s">
        <v>4851</v>
      </c>
      <c r="K4832" s="293" t="s">
        <v>4737</v>
      </c>
      <c r="L4832" s="293" t="s">
        <v>4840</v>
      </c>
      <c r="M4832" s="293" t="s">
        <v>11181</v>
      </c>
      <c r="N4832" s="293"/>
      <c r="O4832" s="293" t="s">
        <v>18828</v>
      </c>
      <c r="P4832" s="293" t="s">
        <v>14136</v>
      </c>
      <c r="Q4832" s="293" t="s">
        <v>8502</v>
      </c>
    </row>
    <row r="4833" spans="1:17" x14ac:dyDescent="0.25">
      <c r="A4833" s="293" t="s">
        <v>18423</v>
      </c>
      <c r="B4833" s="293" t="s">
        <v>18424</v>
      </c>
      <c r="C4833" s="293" t="s">
        <v>18425</v>
      </c>
      <c r="D4833" s="293"/>
      <c r="E4833" s="293" t="s">
        <v>14368</v>
      </c>
      <c r="F4833" s="293"/>
      <c r="G4833" s="291">
        <v>60</v>
      </c>
      <c r="H4833" s="292">
        <v>0</v>
      </c>
      <c r="I4833" s="293" t="s">
        <v>4783</v>
      </c>
      <c r="J4833" s="293" t="s">
        <v>4784</v>
      </c>
      <c r="K4833" s="293" t="s">
        <v>4737</v>
      </c>
      <c r="L4833" s="293" t="s">
        <v>5047</v>
      </c>
      <c r="M4833" s="293" t="s">
        <v>4806</v>
      </c>
      <c r="N4833" s="293"/>
      <c r="O4833" s="293" t="s">
        <v>18828</v>
      </c>
      <c r="P4833" s="293" t="s">
        <v>14136</v>
      </c>
      <c r="Q4833" s="293" t="s">
        <v>4741</v>
      </c>
    </row>
    <row r="4834" spans="1:17" x14ac:dyDescent="0.25">
      <c r="A4834" s="293" t="s">
        <v>18426</v>
      </c>
      <c r="B4834" s="293" t="s">
        <v>14370</v>
      </c>
      <c r="C4834" s="293" t="s">
        <v>18427</v>
      </c>
      <c r="D4834" s="293"/>
      <c r="E4834" s="293" t="s">
        <v>14138</v>
      </c>
      <c r="F4834" s="293" t="s">
        <v>4750</v>
      </c>
      <c r="G4834" s="291">
        <v>60</v>
      </c>
      <c r="H4834" s="292">
        <v>0</v>
      </c>
      <c r="I4834" s="293" t="s">
        <v>4788</v>
      </c>
      <c r="J4834" s="293" t="s">
        <v>4789</v>
      </c>
      <c r="K4834" s="293" t="s">
        <v>4737</v>
      </c>
      <c r="L4834" s="293" t="s">
        <v>4738</v>
      </c>
      <c r="M4834" s="293" t="s">
        <v>4790</v>
      </c>
      <c r="N4834" s="293"/>
      <c r="O4834" s="293" t="s">
        <v>18828</v>
      </c>
      <c r="P4834" s="293" t="s">
        <v>14136</v>
      </c>
      <c r="Q4834" s="293" t="s">
        <v>4741</v>
      </c>
    </row>
    <row r="4835" spans="1:17" x14ac:dyDescent="0.25">
      <c r="A4835" s="293" t="s">
        <v>18428</v>
      </c>
      <c r="B4835" s="293" t="s">
        <v>14370</v>
      </c>
      <c r="C4835" s="293" t="s">
        <v>18429</v>
      </c>
      <c r="D4835" s="293"/>
      <c r="E4835" s="293" t="s">
        <v>14138</v>
      </c>
      <c r="F4835" s="293" t="s">
        <v>4750</v>
      </c>
      <c r="G4835" s="291">
        <v>60</v>
      </c>
      <c r="H4835" s="292">
        <v>0</v>
      </c>
      <c r="I4835" s="293" t="s">
        <v>4816</v>
      </c>
      <c r="J4835" s="293" t="s">
        <v>4817</v>
      </c>
      <c r="K4835" s="293" t="s">
        <v>4737</v>
      </c>
      <c r="L4835" s="293" t="s">
        <v>4738</v>
      </c>
      <c r="M4835" s="293" t="s">
        <v>4739</v>
      </c>
      <c r="N4835" s="293"/>
      <c r="O4835" s="293" t="s">
        <v>18828</v>
      </c>
      <c r="P4835" s="293" t="s">
        <v>14136</v>
      </c>
      <c r="Q4835" s="293" t="s">
        <v>4741</v>
      </c>
    </row>
    <row r="4836" spans="1:17" x14ac:dyDescent="0.25">
      <c r="A4836" s="293" t="s">
        <v>18430</v>
      </c>
      <c r="B4836" s="293" t="s">
        <v>14373</v>
      </c>
      <c r="C4836" s="293" t="s">
        <v>18431</v>
      </c>
      <c r="D4836" s="293" t="s">
        <v>4750</v>
      </c>
      <c r="E4836" s="293" t="s">
        <v>14158</v>
      </c>
      <c r="F4836" s="293"/>
      <c r="G4836" s="291">
        <v>60</v>
      </c>
      <c r="H4836" s="292">
        <v>0</v>
      </c>
      <c r="I4836" s="293" t="s">
        <v>4850</v>
      </c>
      <c r="J4836" s="293" t="s">
        <v>4851</v>
      </c>
      <c r="K4836" s="293" t="s">
        <v>4737</v>
      </c>
      <c r="L4836" s="293" t="s">
        <v>4840</v>
      </c>
      <c r="M4836" s="293" t="s">
        <v>5333</v>
      </c>
      <c r="N4836" s="293"/>
      <c r="O4836" s="293" t="s">
        <v>18828</v>
      </c>
      <c r="P4836" s="293" t="s">
        <v>14136</v>
      </c>
      <c r="Q4836" s="293" t="s">
        <v>8502</v>
      </c>
    </row>
    <row r="4837" spans="1:17" x14ac:dyDescent="0.25">
      <c r="A4837" s="293" t="s">
        <v>18432</v>
      </c>
      <c r="B4837" s="293" t="s">
        <v>14373</v>
      </c>
      <c r="C4837" s="293" t="s">
        <v>18433</v>
      </c>
      <c r="D4837" s="293" t="s">
        <v>4750</v>
      </c>
      <c r="E4837" s="293" t="s">
        <v>14158</v>
      </c>
      <c r="F4837" s="293"/>
      <c r="G4837" s="291">
        <v>60</v>
      </c>
      <c r="H4837" s="292">
        <v>0</v>
      </c>
      <c r="I4837" s="293" t="s">
        <v>4838</v>
      </c>
      <c r="J4837" s="293" t="s">
        <v>4839</v>
      </c>
      <c r="K4837" s="293" t="s">
        <v>4737</v>
      </c>
      <c r="L4837" s="293" t="s">
        <v>4840</v>
      </c>
      <c r="M4837" s="293" t="s">
        <v>9497</v>
      </c>
      <c r="N4837" s="293"/>
      <c r="O4837" s="293" t="s">
        <v>18828</v>
      </c>
      <c r="P4837" s="293" t="s">
        <v>14136</v>
      </c>
      <c r="Q4837" s="293" t="s">
        <v>8502</v>
      </c>
    </row>
    <row r="4838" spans="1:17" x14ac:dyDescent="0.25">
      <c r="A4838" s="293" t="s">
        <v>18434</v>
      </c>
      <c r="B4838" s="293" t="s">
        <v>14373</v>
      </c>
      <c r="C4838" s="293" t="s">
        <v>18435</v>
      </c>
      <c r="D4838" s="293" t="s">
        <v>4750</v>
      </c>
      <c r="E4838" s="293" t="s">
        <v>14158</v>
      </c>
      <c r="F4838" s="293"/>
      <c r="G4838" s="291">
        <v>60</v>
      </c>
      <c r="H4838" s="292">
        <v>0</v>
      </c>
      <c r="I4838" s="293" t="s">
        <v>4850</v>
      </c>
      <c r="J4838" s="293" t="s">
        <v>4851</v>
      </c>
      <c r="K4838" s="293" t="s">
        <v>4737</v>
      </c>
      <c r="L4838" s="293" t="s">
        <v>4840</v>
      </c>
      <c r="M4838" s="293" t="s">
        <v>5272</v>
      </c>
      <c r="N4838" s="293"/>
      <c r="O4838" s="293" t="s">
        <v>18828</v>
      </c>
      <c r="P4838" s="293" t="s">
        <v>14136</v>
      </c>
      <c r="Q4838" s="293" t="s">
        <v>8502</v>
      </c>
    </row>
    <row r="4839" spans="1:17" x14ac:dyDescent="0.25">
      <c r="A4839" s="293" t="s">
        <v>18436</v>
      </c>
      <c r="B4839" s="293" t="s">
        <v>14370</v>
      </c>
      <c r="C4839" s="293" t="s">
        <v>18437</v>
      </c>
      <c r="D4839" s="293"/>
      <c r="E4839" s="293" t="s">
        <v>14138</v>
      </c>
      <c r="F4839" s="293" t="s">
        <v>4750</v>
      </c>
      <c r="G4839" s="291">
        <v>60</v>
      </c>
      <c r="H4839" s="292">
        <v>0</v>
      </c>
      <c r="I4839" s="293" t="s">
        <v>4788</v>
      </c>
      <c r="J4839" s="293" t="s">
        <v>4789</v>
      </c>
      <c r="K4839" s="293" t="s">
        <v>4737</v>
      </c>
      <c r="L4839" s="293" t="s">
        <v>4738</v>
      </c>
      <c r="M4839" s="293" t="s">
        <v>4880</v>
      </c>
      <c r="N4839" s="293"/>
      <c r="O4839" s="293" t="s">
        <v>18828</v>
      </c>
      <c r="P4839" s="293" t="s">
        <v>14136</v>
      </c>
      <c r="Q4839" s="293" t="s">
        <v>4741</v>
      </c>
    </row>
    <row r="4840" spans="1:17" x14ac:dyDescent="0.25">
      <c r="A4840" s="293" t="s">
        <v>18438</v>
      </c>
      <c r="B4840" s="293" t="s">
        <v>14387</v>
      </c>
      <c r="C4840" s="293" t="s">
        <v>18439</v>
      </c>
      <c r="D4840" s="293" t="s">
        <v>4750</v>
      </c>
      <c r="E4840" s="293" t="s">
        <v>14158</v>
      </c>
      <c r="F4840" s="293"/>
      <c r="G4840" s="291">
        <v>60</v>
      </c>
      <c r="H4840" s="292">
        <v>0</v>
      </c>
      <c r="I4840" s="293" t="s">
        <v>4838</v>
      </c>
      <c r="J4840" s="293" t="s">
        <v>4839</v>
      </c>
      <c r="K4840" s="293" t="s">
        <v>4737</v>
      </c>
      <c r="L4840" s="293" t="s">
        <v>4840</v>
      </c>
      <c r="M4840" s="293" t="s">
        <v>4909</v>
      </c>
      <c r="N4840" s="293"/>
      <c r="O4840" s="293" t="s">
        <v>18828</v>
      </c>
      <c r="P4840" s="293" t="s">
        <v>14136</v>
      </c>
      <c r="Q4840" s="293" t="s">
        <v>8502</v>
      </c>
    </row>
    <row r="4841" spans="1:17" x14ac:dyDescent="0.25">
      <c r="A4841" s="293" t="s">
        <v>18440</v>
      </c>
      <c r="B4841" s="293" t="s">
        <v>14370</v>
      </c>
      <c r="C4841" s="293" t="s">
        <v>18441</v>
      </c>
      <c r="D4841" s="293"/>
      <c r="E4841" s="293" t="s">
        <v>14138</v>
      </c>
      <c r="F4841" s="293" t="s">
        <v>4750</v>
      </c>
      <c r="G4841" s="291">
        <v>60</v>
      </c>
      <c r="H4841" s="292">
        <v>0</v>
      </c>
      <c r="I4841" s="293" t="s">
        <v>4788</v>
      </c>
      <c r="J4841" s="293" t="s">
        <v>4789</v>
      </c>
      <c r="K4841" s="293" t="s">
        <v>4737</v>
      </c>
      <c r="L4841" s="293" t="s">
        <v>4738</v>
      </c>
      <c r="M4841" s="293" t="s">
        <v>4880</v>
      </c>
      <c r="N4841" s="293"/>
      <c r="O4841" s="293" t="s">
        <v>18828</v>
      </c>
      <c r="P4841" s="293" t="s">
        <v>14136</v>
      </c>
      <c r="Q4841" s="293" t="s">
        <v>4741</v>
      </c>
    </row>
    <row r="4842" spans="1:17" x14ac:dyDescent="0.25">
      <c r="A4842" s="293" t="s">
        <v>18442</v>
      </c>
      <c r="B4842" s="293" t="s">
        <v>14373</v>
      </c>
      <c r="C4842" s="293" t="s">
        <v>18443</v>
      </c>
      <c r="D4842" s="293" t="s">
        <v>4750</v>
      </c>
      <c r="E4842" s="293" t="s">
        <v>14158</v>
      </c>
      <c r="F4842" s="293"/>
      <c r="G4842" s="291">
        <v>60</v>
      </c>
      <c r="H4842" s="292">
        <v>0</v>
      </c>
      <c r="I4842" s="293" t="s">
        <v>4850</v>
      </c>
      <c r="J4842" s="293" t="s">
        <v>4851</v>
      </c>
      <c r="K4842" s="293" t="s">
        <v>4737</v>
      </c>
      <c r="L4842" s="293" t="s">
        <v>4840</v>
      </c>
      <c r="M4842" s="293" t="s">
        <v>5272</v>
      </c>
      <c r="N4842" s="293"/>
      <c r="O4842" s="293" t="s">
        <v>18828</v>
      </c>
      <c r="P4842" s="293" t="s">
        <v>14136</v>
      </c>
      <c r="Q4842" s="293" t="s">
        <v>8502</v>
      </c>
    </row>
    <row r="4843" spans="1:17" x14ac:dyDescent="0.25">
      <c r="A4843" s="293" t="s">
        <v>18444</v>
      </c>
      <c r="B4843" s="293" t="s">
        <v>14373</v>
      </c>
      <c r="C4843" s="293" t="s">
        <v>18445</v>
      </c>
      <c r="D4843" s="293" t="s">
        <v>4750</v>
      </c>
      <c r="E4843" s="293" t="s">
        <v>14158</v>
      </c>
      <c r="F4843" s="293"/>
      <c r="G4843" s="291">
        <v>60</v>
      </c>
      <c r="H4843" s="292">
        <v>0</v>
      </c>
      <c r="I4843" s="293" t="s">
        <v>4850</v>
      </c>
      <c r="J4843" s="293" t="s">
        <v>4851</v>
      </c>
      <c r="K4843" s="293" t="s">
        <v>4737</v>
      </c>
      <c r="L4843" s="293" t="s">
        <v>4840</v>
      </c>
      <c r="M4843" s="293" t="s">
        <v>5272</v>
      </c>
      <c r="N4843" s="293"/>
      <c r="O4843" s="293" t="s">
        <v>18828</v>
      </c>
      <c r="P4843" s="293" t="s">
        <v>14136</v>
      </c>
      <c r="Q4843" s="293" t="s">
        <v>8502</v>
      </c>
    </row>
    <row r="4844" spans="1:17" x14ac:dyDescent="0.25">
      <c r="A4844" s="293" t="s">
        <v>18446</v>
      </c>
      <c r="B4844" s="293" t="s">
        <v>14373</v>
      </c>
      <c r="C4844" s="293" t="s">
        <v>18447</v>
      </c>
      <c r="D4844" s="293" t="s">
        <v>4750</v>
      </c>
      <c r="E4844" s="293" t="s">
        <v>14158</v>
      </c>
      <c r="F4844" s="293"/>
      <c r="G4844" s="291">
        <v>60</v>
      </c>
      <c r="H4844" s="292">
        <v>0</v>
      </c>
      <c r="I4844" s="293" t="s">
        <v>9482</v>
      </c>
      <c r="J4844" s="293" t="s">
        <v>9483</v>
      </c>
      <c r="K4844" s="293" t="s">
        <v>4737</v>
      </c>
      <c r="L4844" s="293" t="s">
        <v>4840</v>
      </c>
      <c r="M4844" s="293" t="s">
        <v>5310</v>
      </c>
      <c r="N4844" s="293"/>
      <c r="O4844" s="293" t="s">
        <v>18828</v>
      </c>
      <c r="P4844" s="293" t="s">
        <v>14136</v>
      </c>
      <c r="Q4844" s="293" t="s">
        <v>8502</v>
      </c>
    </row>
    <row r="4845" spans="1:17" x14ac:dyDescent="0.25">
      <c r="A4845" s="293" t="s">
        <v>18448</v>
      </c>
      <c r="B4845" s="293" t="s">
        <v>14373</v>
      </c>
      <c r="C4845" s="293" t="s">
        <v>18449</v>
      </c>
      <c r="D4845" s="293" t="s">
        <v>4750</v>
      </c>
      <c r="E4845" s="293" t="s">
        <v>14158</v>
      </c>
      <c r="F4845" s="293"/>
      <c r="G4845" s="291">
        <v>60</v>
      </c>
      <c r="H4845" s="292">
        <v>0</v>
      </c>
      <c r="I4845" s="293" t="s">
        <v>4850</v>
      </c>
      <c r="J4845" s="293" t="s">
        <v>4851</v>
      </c>
      <c r="K4845" s="293" t="s">
        <v>4737</v>
      </c>
      <c r="L4845" s="293" t="s">
        <v>4840</v>
      </c>
      <c r="M4845" s="293" t="s">
        <v>5202</v>
      </c>
      <c r="N4845" s="293"/>
      <c r="O4845" s="293" t="s">
        <v>18828</v>
      </c>
      <c r="P4845" s="293" t="s">
        <v>14136</v>
      </c>
      <c r="Q4845" s="293" t="s">
        <v>8502</v>
      </c>
    </row>
    <row r="4846" spans="1:17" x14ac:dyDescent="0.25">
      <c r="A4846" s="293" t="s">
        <v>18450</v>
      </c>
      <c r="B4846" s="293" t="s">
        <v>18451</v>
      </c>
      <c r="C4846" s="293" t="s">
        <v>18452</v>
      </c>
      <c r="D4846" s="293" t="s">
        <v>4750</v>
      </c>
      <c r="E4846" s="293" t="s">
        <v>14158</v>
      </c>
      <c r="F4846" s="293"/>
      <c r="G4846" s="291">
        <v>60</v>
      </c>
      <c r="H4846" s="292">
        <v>0</v>
      </c>
      <c r="I4846" s="293" t="s">
        <v>4838</v>
      </c>
      <c r="J4846" s="293" t="s">
        <v>4839</v>
      </c>
      <c r="K4846" s="293" t="s">
        <v>4737</v>
      </c>
      <c r="L4846" s="293" t="s">
        <v>4840</v>
      </c>
      <c r="M4846" s="293" t="s">
        <v>4909</v>
      </c>
      <c r="N4846" s="293"/>
      <c r="O4846" s="293" t="s">
        <v>18828</v>
      </c>
      <c r="P4846" s="293" t="s">
        <v>14136</v>
      </c>
      <c r="Q4846" s="293" t="s">
        <v>8502</v>
      </c>
    </row>
    <row r="4847" spans="1:17" x14ac:dyDescent="0.25">
      <c r="A4847" s="293" t="s">
        <v>18453</v>
      </c>
      <c r="B4847" s="293" t="s">
        <v>14387</v>
      </c>
      <c r="C4847" s="293" t="s">
        <v>18454</v>
      </c>
      <c r="D4847" s="293" t="s">
        <v>4750</v>
      </c>
      <c r="E4847" s="293" t="s">
        <v>14158</v>
      </c>
      <c r="F4847" s="293"/>
      <c r="G4847" s="291">
        <v>60</v>
      </c>
      <c r="H4847" s="292">
        <v>0</v>
      </c>
      <c r="I4847" s="293" t="s">
        <v>9482</v>
      </c>
      <c r="J4847" s="293" t="s">
        <v>9483</v>
      </c>
      <c r="K4847" s="293" t="s">
        <v>4737</v>
      </c>
      <c r="L4847" s="293" t="s">
        <v>4840</v>
      </c>
      <c r="M4847" s="293" t="s">
        <v>5220</v>
      </c>
      <c r="N4847" s="293"/>
      <c r="O4847" s="293" t="s">
        <v>18828</v>
      </c>
      <c r="P4847" s="293" t="s">
        <v>14136</v>
      </c>
      <c r="Q4847" s="293" t="s">
        <v>8502</v>
      </c>
    </row>
    <row r="4848" spans="1:17" x14ac:dyDescent="0.25">
      <c r="A4848" s="293" t="s">
        <v>18455</v>
      </c>
      <c r="B4848" s="293" t="s">
        <v>14930</v>
      </c>
      <c r="C4848" s="293" t="s">
        <v>18456</v>
      </c>
      <c r="D4848" s="293"/>
      <c r="E4848" s="293" t="s">
        <v>14138</v>
      </c>
      <c r="F4848" s="293" t="s">
        <v>4750</v>
      </c>
      <c r="G4848" s="291">
        <v>60</v>
      </c>
      <c r="H4848" s="292">
        <v>0</v>
      </c>
      <c r="I4848" s="293" t="s">
        <v>4746</v>
      </c>
      <c r="J4848" s="293" t="s">
        <v>4747</v>
      </c>
      <c r="K4848" s="293" t="s">
        <v>4737</v>
      </c>
      <c r="L4848" s="293" t="s">
        <v>4738</v>
      </c>
      <c r="M4848" s="293" t="s">
        <v>4821</v>
      </c>
      <c r="N4848" s="293"/>
      <c r="O4848" s="293" t="s">
        <v>18828</v>
      </c>
      <c r="P4848" s="293" t="s">
        <v>14136</v>
      </c>
      <c r="Q4848" s="293" t="s">
        <v>4741</v>
      </c>
    </row>
    <row r="4849" spans="1:17" x14ac:dyDescent="0.25">
      <c r="A4849" s="293" t="s">
        <v>18457</v>
      </c>
      <c r="B4849" s="293" t="s">
        <v>14396</v>
      </c>
      <c r="C4849" s="293" t="s">
        <v>18458</v>
      </c>
      <c r="D4849" s="293"/>
      <c r="E4849" s="293" t="s">
        <v>14138</v>
      </c>
      <c r="F4849" s="293" t="s">
        <v>4750</v>
      </c>
      <c r="G4849" s="291">
        <v>60</v>
      </c>
      <c r="H4849" s="292">
        <v>0</v>
      </c>
      <c r="I4849" s="293" t="s">
        <v>4816</v>
      </c>
      <c r="J4849" s="293" t="s">
        <v>4817</v>
      </c>
      <c r="K4849" s="293" t="s">
        <v>4737</v>
      </c>
      <c r="L4849" s="293" t="s">
        <v>4738</v>
      </c>
      <c r="M4849" s="293" t="s">
        <v>4739</v>
      </c>
      <c r="N4849" s="293"/>
      <c r="O4849" s="293" t="s">
        <v>18828</v>
      </c>
      <c r="P4849" s="293" t="s">
        <v>14136</v>
      </c>
      <c r="Q4849" s="293" t="s">
        <v>4741</v>
      </c>
    </row>
    <row r="4850" spans="1:17" x14ac:dyDescent="0.25">
      <c r="A4850" s="293" t="s">
        <v>18459</v>
      </c>
      <c r="B4850" s="293" t="s">
        <v>14373</v>
      </c>
      <c r="C4850" s="293" t="s">
        <v>18460</v>
      </c>
      <c r="D4850" s="293" t="s">
        <v>4750</v>
      </c>
      <c r="E4850" s="293" t="s">
        <v>14158</v>
      </c>
      <c r="F4850" s="293"/>
      <c r="G4850" s="291">
        <v>60</v>
      </c>
      <c r="H4850" s="292">
        <v>0</v>
      </c>
      <c r="I4850" s="293" t="s">
        <v>4850</v>
      </c>
      <c r="J4850" s="293" t="s">
        <v>4851</v>
      </c>
      <c r="K4850" s="293" t="s">
        <v>4737</v>
      </c>
      <c r="L4850" s="293" t="s">
        <v>4840</v>
      </c>
      <c r="M4850" s="293" t="s">
        <v>5202</v>
      </c>
      <c r="N4850" s="293"/>
      <c r="O4850" s="293" t="s">
        <v>18828</v>
      </c>
      <c r="P4850" s="293" t="s">
        <v>14136</v>
      </c>
      <c r="Q4850" s="293" t="s">
        <v>8502</v>
      </c>
    </row>
    <row r="4851" spans="1:17" x14ac:dyDescent="0.25">
      <c r="A4851" s="293" t="s">
        <v>18461</v>
      </c>
      <c r="B4851" s="293" t="s">
        <v>14373</v>
      </c>
      <c r="C4851" s="293" t="s">
        <v>18462</v>
      </c>
      <c r="D4851" s="293" t="s">
        <v>4750</v>
      </c>
      <c r="E4851" s="293" t="s">
        <v>14158</v>
      </c>
      <c r="F4851" s="293"/>
      <c r="G4851" s="291">
        <v>60</v>
      </c>
      <c r="H4851" s="292">
        <v>0</v>
      </c>
      <c r="I4851" s="293" t="s">
        <v>9482</v>
      </c>
      <c r="J4851" s="293" t="s">
        <v>9483</v>
      </c>
      <c r="K4851" s="293" t="s">
        <v>4737</v>
      </c>
      <c r="L4851" s="293" t="s">
        <v>4840</v>
      </c>
      <c r="M4851" s="293" t="s">
        <v>9234</v>
      </c>
      <c r="N4851" s="293"/>
      <c r="O4851" s="293" t="s">
        <v>18828</v>
      </c>
      <c r="P4851" s="293" t="s">
        <v>14136</v>
      </c>
      <c r="Q4851" s="293" t="s">
        <v>8502</v>
      </c>
    </row>
    <row r="4852" spans="1:17" x14ac:dyDescent="0.25">
      <c r="A4852" s="293" t="s">
        <v>18463</v>
      </c>
      <c r="B4852" s="293" t="s">
        <v>14930</v>
      </c>
      <c r="C4852" s="293" t="s">
        <v>18464</v>
      </c>
      <c r="D4852" s="293"/>
      <c r="E4852" s="293" t="s">
        <v>14138</v>
      </c>
      <c r="F4852" s="293" t="s">
        <v>4750</v>
      </c>
      <c r="G4852" s="291">
        <v>60</v>
      </c>
      <c r="H4852" s="292">
        <v>0</v>
      </c>
      <c r="I4852" s="293" t="s">
        <v>4816</v>
      </c>
      <c r="J4852" s="293" t="s">
        <v>4817</v>
      </c>
      <c r="K4852" s="293" t="s">
        <v>4737</v>
      </c>
      <c r="L4852" s="293" t="s">
        <v>4738</v>
      </c>
      <c r="M4852" s="293" t="s">
        <v>5095</v>
      </c>
      <c r="N4852" s="293"/>
      <c r="O4852" s="293" t="s">
        <v>18828</v>
      </c>
      <c r="P4852" s="293" t="s">
        <v>14136</v>
      </c>
      <c r="Q4852" s="293" t="s">
        <v>4741</v>
      </c>
    </row>
    <row r="4853" spans="1:17" x14ac:dyDescent="0.25">
      <c r="A4853" s="293" t="s">
        <v>18465</v>
      </c>
      <c r="B4853" s="293" t="s">
        <v>14930</v>
      </c>
      <c r="C4853" s="293" t="s">
        <v>18466</v>
      </c>
      <c r="D4853" s="293"/>
      <c r="E4853" s="293" t="s">
        <v>14138</v>
      </c>
      <c r="F4853" s="293" t="s">
        <v>4750</v>
      </c>
      <c r="G4853" s="291">
        <v>60</v>
      </c>
      <c r="H4853" s="292">
        <v>0</v>
      </c>
      <c r="I4853" s="293" t="s">
        <v>4816</v>
      </c>
      <c r="J4853" s="293" t="s">
        <v>4817</v>
      </c>
      <c r="K4853" s="293" t="s">
        <v>4737</v>
      </c>
      <c r="L4853" s="293" t="s">
        <v>4738</v>
      </c>
      <c r="M4853" s="293" t="s">
        <v>4818</v>
      </c>
      <c r="N4853" s="293"/>
      <c r="O4853" s="293" t="s">
        <v>18828</v>
      </c>
      <c r="P4853" s="293" t="s">
        <v>14136</v>
      </c>
      <c r="Q4853" s="293" t="s">
        <v>4741</v>
      </c>
    </row>
    <row r="4854" spans="1:17" x14ac:dyDescent="0.25">
      <c r="A4854" s="293" t="s">
        <v>18467</v>
      </c>
      <c r="B4854" s="293" t="s">
        <v>14930</v>
      </c>
      <c r="C4854" s="293" t="s">
        <v>18468</v>
      </c>
      <c r="D4854" s="293"/>
      <c r="E4854" s="293" t="s">
        <v>14138</v>
      </c>
      <c r="F4854" s="293" t="s">
        <v>4750</v>
      </c>
      <c r="G4854" s="291">
        <v>60</v>
      </c>
      <c r="H4854" s="292">
        <v>0</v>
      </c>
      <c r="I4854" s="293" t="s">
        <v>4755</v>
      </c>
      <c r="J4854" s="293" t="s">
        <v>4756</v>
      </c>
      <c r="K4854" s="293" t="s">
        <v>4737</v>
      </c>
      <c r="L4854" s="293" t="s">
        <v>4738</v>
      </c>
      <c r="M4854" s="293" t="s">
        <v>4916</v>
      </c>
      <c r="N4854" s="293" t="s">
        <v>8321</v>
      </c>
      <c r="O4854" s="293" t="s">
        <v>18828</v>
      </c>
      <c r="P4854" s="293" t="s">
        <v>14136</v>
      </c>
      <c r="Q4854" s="293" t="s">
        <v>4741</v>
      </c>
    </row>
    <row r="4855" spans="1:17" x14ac:dyDescent="0.25">
      <c r="A4855" s="293" t="s">
        <v>18469</v>
      </c>
      <c r="B4855" s="293" t="s">
        <v>14387</v>
      </c>
      <c r="C4855" s="293" t="s">
        <v>18470</v>
      </c>
      <c r="D4855" s="293" t="s">
        <v>4750</v>
      </c>
      <c r="E4855" s="293" t="s">
        <v>14158</v>
      </c>
      <c r="F4855" s="293"/>
      <c r="G4855" s="291">
        <v>60</v>
      </c>
      <c r="H4855" s="292">
        <v>0</v>
      </c>
      <c r="I4855" s="293" t="s">
        <v>9482</v>
      </c>
      <c r="J4855" s="293" t="s">
        <v>9483</v>
      </c>
      <c r="K4855" s="293" t="s">
        <v>4737</v>
      </c>
      <c r="L4855" s="293" t="s">
        <v>4840</v>
      </c>
      <c r="M4855" s="293" t="s">
        <v>5175</v>
      </c>
      <c r="N4855" s="293"/>
      <c r="O4855" s="293" t="s">
        <v>18828</v>
      </c>
      <c r="P4855" s="293" t="s">
        <v>14136</v>
      </c>
      <c r="Q4855" s="293" t="s">
        <v>8502</v>
      </c>
    </row>
    <row r="4856" spans="1:17" x14ac:dyDescent="0.25">
      <c r="A4856" s="293" t="s">
        <v>18471</v>
      </c>
      <c r="B4856" s="293" t="s">
        <v>14930</v>
      </c>
      <c r="C4856" s="293" t="s">
        <v>18472</v>
      </c>
      <c r="D4856" s="293"/>
      <c r="E4856" s="293" t="s">
        <v>14138</v>
      </c>
      <c r="F4856" s="293" t="s">
        <v>4750</v>
      </c>
      <c r="G4856" s="291">
        <v>60</v>
      </c>
      <c r="H4856" s="292">
        <v>0</v>
      </c>
      <c r="I4856" s="293" t="s">
        <v>4755</v>
      </c>
      <c r="J4856" s="293" t="s">
        <v>4756</v>
      </c>
      <c r="K4856" s="293" t="s">
        <v>4737</v>
      </c>
      <c r="L4856" s="293" t="s">
        <v>4738</v>
      </c>
      <c r="M4856" s="293" t="s">
        <v>4916</v>
      </c>
      <c r="N4856" s="293" t="s">
        <v>15321</v>
      </c>
      <c r="O4856" s="293" t="s">
        <v>18828</v>
      </c>
      <c r="P4856" s="293" t="s">
        <v>14136</v>
      </c>
      <c r="Q4856" s="293" t="s">
        <v>4741</v>
      </c>
    </row>
    <row r="4857" spans="1:17" x14ac:dyDescent="0.25">
      <c r="A4857" s="293" t="s">
        <v>18473</v>
      </c>
      <c r="B4857" s="293" t="s">
        <v>14930</v>
      </c>
      <c r="C4857" s="293" t="s">
        <v>18474</v>
      </c>
      <c r="D4857" s="293"/>
      <c r="E4857" s="293" t="s">
        <v>14138</v>
      </c>
      <c r="F4857" s="293" t="s">
        <v>4750</v>
      </c>
      <c r="G4857" s="291">
        <v>60</v>
      </c>
      <c r="H4857" s="292">
        <v>0</v>
      </c>
      <c r="I4857" s="293" t="s">
        <v>4816</v>
      </c>
      <c r="J4857" s="293" t="s">
        <v>4817</v>
      </c>
      <c r="K4857" s="293" t="s">
        <v>4737</v>
      </c>
      <c r="L4857" s="293" t="s">
        <v>4738</v>
      </c>
      <c r="M4857" s="293" t="s">
        <v>5095</v>
      </c>
      <c r="N4857" s="293"/>
      <c r="O4857" s="293" t="s">
        <v>18828</v>
      </c>
      <c r="P4857" s="293" t="s">
        <v>14136</v>
      </c>
      <c r="Q4857" s="293" t="s">
        <v>4741</v>
      </c>
    </row>
    <row r="4858" spans="1:17" x14ac:dyDescent="0.25">
      <c r="A4858" s="293" t="s">
        <v>18475</v>
      </c>
      <c r="B4858" s="293" t="s">
        <v>14396</v>
      </c>
      <c r="C4858" s="293" t="s">
        <v>18476</v>
      </c>
      <c r="D4858" s="293"/>
      <c r="E4858" s="293" t="s">
        <v>14138</v>
      </c>
      <c r="F4858" s="293" t="s">
        <v>4750</v>
      </c>
      <c r="G4858" s="291">
        <v>60</v>
      </c>
      <c r="H4858" s="292">
        <v>0</v>
      </c>
      <c r="I4858" s="293" t="s">
        <v>4816</v>
      </c>
      <c r="J4858" s="293" t="s">
        <v>4817</v>
      </c>
      <c r="K4858" s="293" t="s">
        <v>4737</v>
      </c>
      <c r="L4858" s="293" t="s">
        <v>4738</v>
      </c>
      <c r="M4858" s="293" t="s">
        <v>4739</v>
      </c>
      <c r="N4858" s="293"/>
      <c r="O4858" s="293" t="s">
        <v>18828</v>
      </c>
      <c r="P4858" s="293" t="s">
        <v>14136</v>
      </c>
      <c r="Q4858" s="293" t="s">
        <v>4741</v>
      </c>
    </row>
    <row r="4859" spans="1:17" x14ac:dyDescent="0.25">
      <c r="A4859" s="293" t="s">
        <v>18477</v>
      </c>
      <c r="B4859" s="293" t="s">
        <v>14930</v>
      </c>
      <c r="C4859" s="293" t="s">
        <v>18478</v>
      </c>
      <c r="D4859" s="293"/>
      <c r="E4859" s="293" t="s">
        <v>14138</v>
      </c>
      <c r="F4859" s="293" t="s">
        <v>4750</v>
      </c>
      <c r="G4859" s="291">
        <v>60</v>
      </c>
      <c r="H4859" s="292">
        <v>0</v>
      </c>
      <c r="I4859" s="293" t="s">
        <v>4788</v>
      </c>
      <c r="J4859" s="293" t="s">
        <v>4789</v>
      </c>
      <c r="K4859" s="293" t="s">
        <v>4737</v>
      </c>
      <c r="L4859" s="293" t="s">
        <v>4738</v>
      </c>
      <c r="M4859" s="293" t="s">
        <v>4824</v>
      </c>
      <c r="N4859" s="293"/>
      <c r="O4859" s="293" t="s">
        <v>18828</v>
      </c>
      <c r="P4859" s="293" t="s">
        <v>14136</v>
      </c>
      <c r="Q4859" s="293" t="s">
        <v>4741</v>
      </c>
    </row>
    <row r="4860" spans="1:17" x14ac:dyDescent="0.25">
      <c r="A4860" s="293" t="s">
        <v>18479</v>
      </c>
      <c r="B4860" s="293" t="s">
        <v>14930</v>
      </c>
      <c r="C4860" s="293" t="s">
        <v>18480</v>
      </c>
      <c r="D4860" s="293"/>
      <c r="E4860" s="293" t="s">
        <v>14138</v>
      </c>
      <c r="F4860" s="293" t="s">
        <v>4750</v>
      </c>
      <c r="G4860" s="291">
        <v>60</v>
      </c>
      <c r="H4860" s="292">
        <v>0</v>
      </c>
      <c r="I4860" s="293" t="s">
        <v>4816</v>
      </c>
      <c r="J4860" s="293" t="s">
        <v>4817</v>
      </c>
      <c r="K4860" s="293" t="s">
        <v>4737</v>
      </c>
      <c r="L4860" s="293" t="s">
        <v>4738</v>
      </c>
      <c r="M4860" s="293" t="s">
        <v>5095</v>
      </c>
      <c r="N4860" s="293"/>
      <c r="O4860" s="293" t="s">
        <v>18828</v>
      </c>
      <c r="P4860" s="293" t="s">
        <v>14136</v>
      </c>
      <c r="Q4860" s="293" t="s">
        <v>4741</v>
      </c>
    </row>
    <row r="4861" spans="1:17" x14ac:dyDescent="0.25">
      <c r="A4861" s="293" t="s">
        <v>18481</v>
      </c>
      <c r="B4861" s="293" t="s">
        <v>14930</v>
      </c>
      <c r="C4861" s="293" t="s">
        <v>18482</v>
      </c>
      <c r="D4861" s="293"/>
      <c r="E4861" s="293" t="s">
        <v>14138</v>
      </c>
      <c r="F4861" s="293" t="s">
        <v>4750</v>
      </c>
      <c r="G4861" s="291">
        <v>60</v>
      </c>
      <c r="H4861" s="292">
        <v>0</v>
      </c>
      <c r="I4861" s="293" t="s">
        <v>4755</v>
      </c>
      <c r="J4861" s="293" t="s">
        <v>4756</v>
      </c>
      <c r="K4861" s="293" t="s">
        <v>4737</v>
      </c>
      <c r="L4861" s="293" t="s">
        <v>4738</v>
      </c>
      <c r="M4861" s="293" t="s">
        <v>4934</v>
      </c>
      <c r="N4861" s="293" t="s">
        <v>7306</v>
      </c>
      <c r="O4861" s="293" t="s">
        <v>18828</v>
      </c>
      <c r="P4861" s="293" t="s">
        <v>14136</v>
      </c>
      <c r="Q4861" s="293" t="s">
        <v>4741</v>
      </c>
    </row>
    <row r="4862" spans="1:17" x14ac:dyDescent="0.25">
      <c r="A4862" s="293" t="s">
        <v>18483</v>
      </c>
      <c r="B4862" s="293" t="s">
        <v>18484</v>
      </c>
      <c r="C4862" s="293" t="s">
        <v>18485</v>
      </c>
      <c r="D4862" s="293"/>
      <c r="E4862" s="293" t="s">
        <v>14368</v>
      </c>
      <c r="F4862" s="293"/>
      <c r="G4862" s="291">
        <v>60</v>
      </c>
      <c r="H4862" s="292">
        <v>0</v>
      </c>
      <c r="I4862" s="293" t="s">
        <v>4783</v>
      </c>
      <c r="J4862" s="293" t="s">
        <v>4784</v>
      </c>
      <c r="K4862" s="293" t="s">
        <v>4737</v>
      </c>
      <c r="L4862" s="293" t="s">
        <v>4805</v>
      </c>
      <c r="M4862" s="293" t="s">
        <v>4806</v>
      </c>
      <c r="N4862" s="293"/>
      <c r="O4862" s="293" t="s">
        <v>18828</v>
      </c>
      <c r="P4862" s="293" t="s">
        <v>14136</v>
      </c>
      <c r="Q4862" s="293" t="s">
        <v>4741</v>
      </c>
    </row>
    <row r="4863" spans="1:17" x14ac:dyDescent="0.25">
      <c r="A4863" s="293" t="s">
        <v>18486</v>
      </c>
      <c r="B4863" s="293" t="s">
        <v>14930</v>
      </c>
      <c r="C4863" s="293" t="s">
        <v>18487</v>
      </c>
      <c r="D4863" s="293"/>
      <c r="E4863" s="293" t="s">
        <v>14138</v>
      </c>
      <c r="F4863" s="293" t="s">
        <v>4750</v>
      </c>
      <c r="G4863" s="291">
        <v>60</v>
      </c>
      <c r="H4863" s="292">
        <v>0</v>
      </c>
      <c r="I4863" s="293" t="s">
        <v>4816</v>
      </c>
      <c r="J4863" s="293" t="s">
        <v>4817</v>
      </c>
      <c r="K4863" s="293" t="s">
        <v>4737</v>
      </c>
      <c r="L4863" s="293" t="s">
        <v>4738</v>
      </c>
      <c r="M4863" s="293" t="s">
        <v>7601</v>
      </c>
      <c r="N4863" s="293"/>
      <c r="O4863" s="293" t="s">
        <v>18828</v>
      </c>
      <c r="P4863" s="293" t="s">
        <v>14136</v>
      </c>
      <c r="Q4863" s="293" t="s">
        <v>4741</v>
      </c>
    </row>
    <row r="4864" spans="1:17" x14ac:dyDescent="0.25">
      <c r="A4864" s="293" t="s">
        <v>18488</v>
      </c>
      <c r="B4864" s="293" t="s">
        <v>14370</v>
      </c>
      <c r="C4864" s="293" t="s">
        <v>18489</v>
      </c>
      <c r="D4864" s="293"/>
      <c r="E4864" s="293" t="s">
        <v>14138</v>
      </c>
      <c r="F4864" s="293" t="s">
        <v>4750</v>
      </c>
      <c r="G4864" s="291">
        <v>60</v>
      </c>
      <c r="H4864" s="292">
        <v>0</v>
      </c>
      <c r="I4864" s="293" t="s">
        <v>4788</v>
      </c>
      <c r="J4864" s="293" t="s">
        <v>4789</v>
      </c>
      <c r="K4864" s="293" t="s">
        <v>4737</v>
      </c>
      <c r="L4864" s="293" t="s">
        <v>4738</v>
      </c>
      <c r="M4864" s="293" t="s">
        <v>4945</v>
      </c>
      <c r="N4864" s="293" t="s">
        <v>18490</v>
      </c>
      <c r="O4864" s="293" t="s">
        <v>18828</v>
      </c>
      <c r="P4864" s="293" t="s">
        <v>14136</v>
      </c>
      <c r="Q4864" s="293" t="s">
        <v>4741</v>
      </c>
    </row>
    <row r="4865" spans="1:17" x14ac:dyDescent="0.25">
      <c r="A4865" s="293" t="s">
        <v>18491</v>
      </c>
      <c r="B4865" s="293" t="s">
        <v>14361</v>
      </c>
      <c r="C4865" s="293" t="s">
        <v>18492</v>
      </c>
      <c r="D4865" s="293"/>
      <c r="E4865" s="293" t="s">
        <v>14138</v>
      </c>
      <c r="F4865" s="293" t="s">
        <v>4750</v>
      </c>
      <c r="G4865" s="291">
        <v>60</v>
      </c>
      <c r="H4865" s="292">
        <v>0</v>
      </c>
      <c r="I4865" s="293" t="s">
        <v>4788</v>
      </c>
      <c r="J4865" s="293" t="s">
        <v>4789</v>
      </c>
      <c r="K4865" s="293" t="s">
        <v>4737</v>
      </c>
      <c r="L4865" s="293" t="s">
        <v>4738</v>
      </c>
      <c r="M4865" s="293" t="s">
        <v>4880</v>
      </c>
      <c r="N4865" s="293"/>
      <c r="O4865" s="293" t="s">
        <v>18828</v>
      </c>
      <c r="P4865" s="293" t="s">
        <v>14136</v>
      </c>
      <c r="Q4865" s="293" t="s">
        <v>4741</v>
      </c>
    </row>
    <row r="4866" spans="1:17" x14ac:dyDescent="0.25">
      <c r="A4866" s="293" t="s">
        <v>18493</v>
      </c>
      <c r="B4866" s="293" t="s">
        <v>14373</v>
      </c>
      <c r="C4866" s="293" t="s">
        <v>18494</v>
      </c>
      <c r="D4866" s="293" t="s">
        <v>4750</v>
      </c>
      <c r="E4866" s="293" t="s">
        <v>14158</v>
      </c>
      <c r="F4866" s="293"/>
      <c r="G4866" s="291">
        <v>60</v>
      </c>
      <c r="H4866" s="292">
        <v>0</v>
      </c>
      <c r="I4866" s="293" t="s">
        <v>4850</v>
      </c>
      <c r="J4866" s="293" t="s">
        <v>4851</v>
      </c>
      <c r="K4866" s="293" t="s">
        <v>4737</v>
      </c>
      <c r="L4866" s="293" t="s">
        <v>4840</v>
      </c>
      <c r="M4866" s="293" t="s">
        <v>11181</v>
      </c>
      <c r="N4866" s="293"/>
      <c r="O4866" s="293" t="s">
        <v>18828</v>
      </c>
      <c r="P4866" s="293" t="s">
        <v>14136</v>
      </c>
      <c r="Q4866" s="293" t="s">
        <v>8502</v>
      </c>
    </row>
    <row r="4867" spans="1:17" x14ac:dyDescent="0.25">
      <c r="A4867" s="293" t="s">
        <v>18495</v>
      </c>
      <c r="B4867" s="293" t="s">
        <v>14373</v>
      </c>
      <c r="C4867" s="293" t="s">
        <v>18496</v>
      </c>
      <c r="D4867" s="293" t="s">
        <v>4750</v>
      </c>
      <c r="E4867" s="293" t="s">
        <v>14158</v>
      </c>
      <c r="F4867" s="293"/>
      <c r="G4867" s="291">
        <v>60</v>
      </c>
      <c r="H4867" s="292">
        <v>0</v>
      </c>
      <c r="I4867" s="293" t="s">
        <v>4850</v>
      </c>
      <c r="J4867" s="293" t="s">
        <v>4851</v>
      </c>
      <c r="K4867" s="293" t="s">
        <v>4737</v>
      </c>
      <c r="L4867" s="293" t="s">
        <v>4840</v>
      </c>
      <c r="M4867" s="293" t="s">
        <v>5333</v>
      </c>
      <c r="N4867" s="293"/>
      <c r="O4867" s="293" t="s">
        <v>18828</v>
      </c>
      <c r="P4867" s="293" t="s">
        <v>14136</v>
      </c>
      <c r="Q4867" s="293" t="s">
        <v>8502</v>
      </c>
    </row>
    <row r="4868" spans="1:17" x14ac:dyDescent="0.25">
      <c r="A4868" s="293" t="s">
        <v>18497</v>
      </c>
      <c r="B4868" s="293" t="s">
        <v>14373</v>
      </c>
      <c r="C4868" s="293" t="s">
        <v>18498</v>
      </c>
      <c r="D4868" s="293" t="s">
        <v>4750</v>
      </c>
      <c r="E4868" s="293" t="s">
        <v>14158</v>
      </c>
      <c r="F4868" s="293"/>
      <c r="G4868" s="291">
        <v>60</v>
      </c>
      <c r="H4868" s="292">
        <v>0</v>
      </c>
      <c r="I4868" s="293" t="s">
        <v>4850</v>
      </c>
      <c r="J4868" s="293" t="s">
        <v>4851</v>
      </c>
      <c r="K4868" s="293" t="s">
        <v>4737</v>
      </c>
      <c r="L4868" s="293" t="s">
        <v>4840</v>
      </c>
      <c r="M4868" s="293" t="s">
        <v>15497</v>
      </c>
      <c r="N4868" s="293"/>
      <c r="O4868" s="293" t="s">
        <v>18828</v>
      </c>
      <c r="P4868" s="293" t="s">
        <v>14136</v>
      </c>
      <c r="Q4868" s="293" t="s">
        <v>8502</v>
      </c>
    </row>
    <row r="4869" spans="1:17" x14ac:dyDescent="0.25">
      <c r="A4869" s="293" t="s">
        <v>18499</v>
      </c>
      <c r="B4869" s="293" t="s">
        <v>18500</v>
      </c>
      <c r="C4869" s="293" t="s">
        <v>18501</v>
      </c>
      <c r="D4869" s="293" t="s">
        <v>4750</v>
      </c>
      <c r="E4869" s="293" t="s">
        <v>14158</v>
      </c>
      <c r="F4869" s="293"/>
      <c r="G4869" s="291">
        <v>60</v>
      </c>
      <c r="H4869" s="292">
        <v>0</v>
      </c>
      <c r="I4869" s="293" t="s">
        <v>9482</v>
      </c>
      <c r="J4869" s="293" t="s">
        <v>9483</v>
      </c>
      <c r="K4869" s="293" t="s">
        <v>4737</v>
      </c>
      <c r="L4869" s="293" t="s">
        <v>4840</v>
      </c>
      <c r="M4869" s="293" t="s">
        <v>5220</v>
      </c>
      <c r="N4869" s="293"/>
      <c r="O4869" s="293" t="s">
        <v>18828</v>
      </c>
      <c r="P4869" s="293" t="s">
        <v>14136</v>
      </c>
      <c r="Q4869" s="293" t="s">
        <v>8502</v>
      </c>
    </row>
    <row r="4870" spans="1:17" x14ac:dyDescent="0.25">
      <c r="A4870" s="293" t="s">
        <v>18502</v>
      </c>
      <c r="B4870" s="293" t="s">
        <v>14373</v>
      </c>
      <c r="C4870" s="293" t="s">
        <v>18503</v>
      </c>
      <c r="D4870" s="293" t="s">
        <v>4750</v>
      </c>
      <c r="E4870" s="293" t="s">
        <v>14158</v>
      </c>
      <c r="F4870" s="293"/>
      <c r="G4870" s="291">
        <v>60</v>
      </c>
      <c r="H4870" s="292">
        <v>0</v>
      </c>
      <c r="I4870" s="293" t="s">
        <v>9482</v>
      </c>
      <c r="J4870" s="293" t="s">
        <v>9483</v>
      </c>
      <c r="K4870" s="293" t="s">
        <v>4737</v>
      </c>
      <c r="L4870" s="293" t="s">
        <v>4840</v>
      </c>
      <c r="M4870" s="293" t="s">
        <v>9234</v>
      </c>
      <c r="N4870" s="293"/>
      <c r="O4870" s="293" t="s">
        <v>18828</v>
      </c>
      <c r="P4870" s="293" t="s">
        <v>14136</v>
      </c>
      <c r="Q4870" s="293" t="s">
        <v>8502</v>
      </c>
    </row>
    <row r="4871" spans="1:17" x14ac:dyDescent="0.25">
      <c r="A4871" s="293" t="s">
        <v>18504</v>
      </c>
      <c r="B4871" s="293" t="s">
        <v>14373</v>
      </c>
      <c r="C4871" s="293" t="s">
        <v>18505</v>
      </c>
      <c r="D4871" s="293" t="s">
        <v>4750</v>
      </c>
      <c r="E4871" s="293" t="s">
        <v>14158</v>
      </c>
      <c r="F4871" s="293"/>
      <c r="G4871" s="291">
        <v>60</v>
      </c>
      <c r="H4871" s="292">
        <v>0</v>
      </c>
      <c r="I4871" s="293" t="s">
        <v>9482</v>
      </c>
      <c r="J4871" s="293" t="s">
        <v>9483</v>
      </c>
      <c r="K4871" s="293" t="s">
        <v>4737</v>
      </c>
      <c r="L4871" s="293" t="s">
        <v>4840</v>
      </c>
      <c r="M4871" s="293" t="s">
        <v>8554</v>
      </c>
      <c r="N4871" s="293"/>
      <c r="O4871" s="293" t="s">
        <v>18828</v>
      </c>
      <c r="P4871" s="293" t="s">
        <v>14136</v>
      </c>
      <c r="Q4871" s="293" t="s">
        <v>8502</v>
      </c>
    </row>
    <row r="4872" spans="1:17" x14ac:dyDescent="0.25">
      <c r="A4872" s="293" t="s">
        <v>18506</v>
      </c>
      <c r="B4872" s="293" t="s">
        <v>14373</v>
      </c>
      <c r="C4872" s="293" t="s">
        <v>18507</v>
      </c>
      <c r="D4872" s="293" t="s">
        <v>4750</v>
      </c>
      <c r="E4872" s="293" t="s">
        <v>14158</v>
      </c>
      <c r="F4872" s="293"/>
      <c r="G4872" s="291">
        <v>60</v>
      </c>
      <c r="H4872" s="292">
        <v>0</v>
      </c>
      <c r="I4872" s="293" t="s">
        <v>4850</v>
      </c>
      <c r="J4872" s="293" t="s">
        <v>4851</v>
      </c>
      <c r="K4872" s="293" t="s">
        <v>4737</v>
      </c>
      <c r="L4872" s="293" t="s">
        <v>4840</v>
      </c>
      <c r="M4872" s="293" t="s">
        <v>15454</v>
      </c>
      <c r="N4872" s="293"/>
      <c r="O4872" s="293" t="s">
        <v>18828</v>
      </c>
      <c r="P4872" s="293" t="s">
        <v>14136</v>
      </c>
      <c r="Q4872" s="293" t="s">
        <v>8502</v>
      </c>
    </row>
    <row r="4873" spans="1:17" x14ac:dyDescent="0.25">
      <c r="A4873" s="293" t="s">
        <v>18508</v>
      </c>
      <c r="B4873" s="293" t="s">
        <v>14361</v>
      </c>
      <c r="C4873" s="293" t="s">
        <v>18509</v>
      </c>
      <c r="D4873" s="293"/>
      <c r="E4873" s="293" t="s">
        <v>14138</v>
      </c>
      <c r="F4873" s="293" t="s">
        <v>4750</v>
      </c>
      <c r="G4873" s="291">
        <v>60</v>
      </c>
      <c r="H4873" s="292">
        <v>0</v>
      </c>
      <c r="I4873" s="293" t="s">
        <v>4755</v>
      </c>
      <c r="J4873" s="293" t="s">
        <v>4756</v>
      </c>
      <c r="K4873" s="293" t="s">
        <v>4737</v>
      </c>
      <c r="L4873" s="293" t="s">
        <v>4738</v>
      </c>
      <c r="M4873" s="293" t="s">
        <v>4916</v>
      </c>
      <c r="N4873" s="293" t="s">
        <v>9689</v>
      </c>
      <c r="O4873" s="293" t="s">
        <v>18828</v>
      </c>
      <c r="P4873" s="293" t="s">
        <v>14136</v>
      </c>
      <c r="Q4873" s="293" t="s">
        <v>4741</v>
      </c>
    </row>
    <row r="4874" spans="1:17" x14ac:dyDescent="0.25">
      <c r="A4874" s="293" t="s">
        <v>18510</v>
      </c>
      <c r="B4874" s="293" t="s">
        <v>18511</v>
      </c>
      <c r="C4874" s="293" t="s">
        <v>18512</v>
      </c>
      <c r="D4874" s="293"/>
      <c r="E4874" s="293" t="s">
        <v>14138</v>
      </c>
      <c r="F4874" s="293" t="s">
        <v>4750</v>
      </c>
      <c r="G4874" s="291">
        <v>60</v>
      </c>
      <c r="H4874" s="292">
        <v>0</v>
      </c>
      <c r="I4874" s="293" t="s">
        <v>4746</v>
      </c>
      <c r="J4874" s="293" t="s">
        <v>4747</v>
      </c>
      <c r="K4874" s="293" t="s">
        <v>4737</v>
      </c>
      <c r="L4874" s="293" t="s">
        <v>4738</v>
      </c>
      <c r="M4874" s="293" t="s">
        <v>4748</v>
      </c>
      <c r="N4874" s="293" t="s">
        <v>5514</v>
      </c>
      <c r="O4874" s="293" t="s">
        <v>18828</v>
      </c>
      <c r="P4874" s="293" t="s">
        <v>14136</v>
      </c>
      <c r="Q4874" s="293" t="s">
        <v>4741</v>
      </c>
    </row>
    <row r="4875" spans="1:17" x14ac:dyDescent="0.25">
      <c r="A4875" s="293" t="s">
        <v>18513</v>
      </c>
      <c r="B4875" s="293" t="s">
        <v>14361</v>
      </c>
      <c r="C4875" s="293" t="s">
        <v>18514</v>
      </c>
      <c r="D4875" s="293"/>
      <c r="E4875" s="293" t="s">
        <v>14138</v>
      </c>
      <c r="F4875" s="293" t="s">
        <v>4750</v>
      </c>
      <c r="G4875" s="291">
        <v>60</v>
      </c>
      <c r="H4875" s="292">
        <v>0</v>
      </c>
      <c r="I4875" s="293" t="s">
        <v>4788</v>
      </c>
      <c r="J4875" s="293" t="s">
        <v>4789</v>
      </c>
      <c r="K4875" s="293" t="s">
        <v>4737</v>
      </c>
      <c r="L4875" s="293" t="s">
        <v>4738</v>
      </c>
      <c r="M4875" s="293" t="s">
        <v>4880</v>
      </c>
      <c r="N4875" s="293"/>
      <c r="O4875" s="293" t="s">
        <v>18828</v>
      </c>
      <c r="P4875" s="293" t="s">
        <v>14136</v>
      </c>
      <c r="Q4875" s="293" t="s">
        <v>4741</v>
      </c>
    </row>
    <row r="4876" spans="1:17" x14ac:dyDescent="0.25">
      <c r="A4876" s="293" t="s">
        <v>18515</v>
      </c>
      <c r="B4876" s="293" t="s">
        <v>14373</v>
      </c>
      <c r="C4876" s="293" t="s">
        <v>18516</v>
      </c>
      <c r="D4876" s="293" t="s">
        <v>4750</v>
      </c>
      <c r="E4876" s="293" t="s">
        <v>14158</v>
      </c>
      <c r="F4876" s="293"/>
      <c r="G4876" s="291">
        <v>60</v>
      </c>
      <c r="H4876" s="292">
        <v>0</v>
      </c>
      <c r="I4876" s="293" t="s">
        <v>4850</v>
      </c>
      <c r="J4876" s="293" t="s">
        <v>4851</v>
      </c>
      <c r="K4876" s="293" t="s">
        <v>4737</v>
      </c>
      <c r="L4876" s="293" t="s">
        <v>4840</v>
      </c>
      <c r="M4876" s="293" t="s">
        <v>15497</v>
      </c>
      <c r="N4876" s="293"/>
      <c r="O4876" s="293" t="s">
        <v>18828</v>
      </c>
      <c r="P4876" s="293" t="s">
        <v>14136</v>
      </c>
      <c r="Q4876" s="293" t="s">
        <v>8502</v>
      </c>
    </row>
    <row r="4877" spans="1:17" x14ac:dyDescent="0.25">
      <c r="A4877" s="293" t="s">
        <v>18517</v>
      </c>
      <c r="B4877" s="293" t="s">
        <v>14361</v>
      </c>
      <c r="C4877" s="293" t="s">
        <v>18518</v>
      </c>
      <c r="D4877" s="293"/>
      <c r="E4877" s="293" t="s">
        <v>14138</v>
      </c>
      <c r="F4877" s="293" t="s">
        <v>4750</v>
      </c>
      <c r="G4877" s="291">
        <v>60</v>
      </c>
      <c r="H4877" s="292">
        <v>0</v>
      </c>
      <c r="I4877" s="293" t="s">
        <v>4816</v>
      </c>
      <c r="J4877" s="293" t="s">
        <v>4817</v>
      </c>
      <c r="K4877" s="293" t="s">
        <v>4737</v>
      </c>
      <c r="L4877" s="293" t="s">
        <v>4738</v>
      </c>
      <c r="M4877" s="293" t="s">
        <v>6572</v>
      </c>
      <c r="N4877" s="293"/>
      <c r="O4877" s="293" t="s">
        <v>18828</v>
      </c>
      <c r="P4877" s="293" t="s">
        <v>14136</v>
      </c>
      <c r="Q4877" s="293" t="s">
        <v>4741</v>
      </c>
    </row>
    <row r="4878" spans="1:17" x14ac:dyDescent="0.25">
      <c r="A4878" s="293" t="s">
        <v>18519</v>
      </c>
      <c r="B4878" s="293" t="s">
        <v>14373</v>
      </c>
      <c r="C4878" s="293" t="s">
        <v>18520</v>
      </c>
      <c r="D4878" s="293" t="s">
        <v>4750</v>
      </c>
      <c r="E4878" s="293" t="s">
        <v>14158</v>
      </c>
      <c r="F4878" s="293"/>
      <c r="G4878" s="291">
        <v>60</v>
      </c>
      <c r="H4878" s="292">
        <v>0</v>
      </c>
      <c r="I4878" s="293" t="s">
        <v>9482</v>
      </c>
      <c r="J4878" s="293" t="s">
        <v>9483</v>
      </c>
      <c r="K4878" s="293" t="s">
        <v>4737</v>
      </c>
      <c r="L4878" s="293" t="s">
        <v>4840</v>
      </c>
      <c r="M4878" s="293" t="s">
        <v>5220</v>
      </c>
      <c r="N4878" s="293"/>
      <c r="O4878" s="293" t="s">
        <v>18828</v>
      </c>
      <c r="P4878" s="293" t="s">
        <v>14136</v>
      </c>
      <c r="Q4878" s="293" t="s">
        <v>8502</v>
      </c>
    </row>
    <row r="4879" spans="1:17" x14ac:dyDescent="0.25">
      <c r="A4879" s="293" t="s">
        <v>18521</v>
      </c>
      <c r="B4879" s="293" t="s">
        <v>14373</v>
      </c>
      <c r="C4879" s="293" t="s">
        <v>18522</v>
      </c>
      <c r="D4879" s="293" t="s">
        <v>4750</v>
      </c>
      <c r="E4879" s="293" t="s">
        <v>14158</v>
      </c>
      <c r="F4879" s="293"/>
      <c r="G4879" s="291">
        <v>60</v>
      </c>
      <c r="H4879" s="292">
        <v>0</v>
      </c>
      <c r="I4879" s="293" t="s">
        <v>9482</v>
      </c>
      <c r="J4879" s="293" t="s">
        <v>9483</v>
      </c>
      <c r="K4879" s="293" t="s">
        <v>4737</v>
      </c>
      <c r="L4879" s="293" t="s">
        <v>4840</v>
      </c>
      <c r="M4879" s="293" t="s">
        <v>5175</v>
      </c>
      <c r="N4879" s="293"/>
      <c r="O4879" s="293" t="s">
        <v>18828</v>
      </c>
      <c r="P4879" s="293" t="s">
        <v>14136</v>
      </c>
      <c r="Q4879" s="293" t="s">
        <v>8502</v>
      </c>
    </row>
    <row r="4880" spans="1:17" x14ac:dyDescent="0.25">
      <c r="A4880" s="293" t="s">
        <v>18523</v>
      </c>
      <c r="B4880" s="293" t="s">
        <v>14370</v>
      </c>
      <c r="C4880" s="293" t="s">
        <v>18524</v>
      </c>
      <c r="D4880" s="293"/>
      <c r="E4880" s="293" t="s">
        <v>14138</v>
      </c>
      <c r="F4880" s="293" t="s">
        <v>4750</v>
      </c>
      <c r="G4880" s="291">
        <v>60</v>
      </c>
      <c r="H4880" s="292">
        <v>0</v>
      </c>
      <c r="I4880" s="293" t="s">
        <v>4755</v>
      </c>
      <c r="J4880" s="293" t="s">
        <v>4756</v>
      </c>
      <c r="K4880" s="293" t="s">
        <v>4737</v>
      </c>
      <c r="L4880" s="293" t="s">
        <v>4738</v>
      </c>
      <c r="M4880" s="293" t="s">
        <v>4934</v>
      </c>
      <c r="N4880" s="293" t="s">
        <v>7016</v>
      </c>
      <c r="O4880" s="293" t="s">
        <v>18828</v>
      </c>
      <c r="P4880" s="293" t="s">
        <v>14136</v>
      </c>
      <c r="Q4880" s="293" t="s">
        <v>4741</v>
      </c>
    </row>
    <row r="4881" spans="1:17" x14ac:dyDescent="0.25">
      <c r="A4881" s="293" t="s">
        <v>18525</v>
      </c>
      <c r="B4881" s="293" t="s">
        <v>14373</v>
      </c>
      <c r="C4881" s="293" t="s">
        <v>18526</v>
      </c>
      <c r="D4881" s="293" t="s">
        <v>4750</v>
      </c>
      <c r="E4881" s="293" t="s">
        <v>14158</v>
      </c>
      <c r="F4881" s="293"/>
      <c r="G4881" s="291">
        <v>60</v>
      </c>
      <c r="H4881" s="292">
        <v>0</v>
      </c>
      <c r="I4881" s="293" t="s">
        <v>9482</v>
      </c>
      <c r="J4881" s="293" t="s">
        <v>9483</v>
      </c>
      <c r="K4881" s="293" t="s">
        <v>4737</v>
      </c>
      <c r="L4881" s="293" t="s">
        <v>4840</v>
      </c>
      <c r="M4881" s="293" t="s">
        <v>9234</v>
      </c>
      <c r="N4881" s="293"/>
      <c r="O4881" s="293" t="s">
        <v>18828</v>
      </c>
      <c r="P4881" s="293" t="s">
        <v>14136</v>
      </c>
      <c r="Q4881" s="293" t="s">
        <v>8502</v>
      </c>
    </row>
    <row r="4882" spans="1:17" x14ac:dyDescent="0.25">
      <c r="A4882" s="293" t="s">
        <v>18527</v>
      </c>
      <c r="B4882" s="293" t="s">
        <v>14373</v>
      </c>
      <c r="C4882" s="293" t="s">
        <v>18528</v>
      </c>
      <c r="D4882" s="293" t="s">
        <v>4750</v>
      </c>
      <c r="E4882" s="293" t="s">
        <v>14158</v>
      </c>
      <c r="F4882" s="293"/>
      <c r="G4882" s="291">
        <v>60</v>
      </c>
      <c r="H4882" s="292">
        <v>0</v>
      </c>
      <c r="I4882" s="293" t="s">
        <v>4850</v>
      </c>
      <c r="J4882" s="293" t="s">
        <v>4851</v>
      </c>
      <c r="K4882" s="293" t="s">
        <v>4737</v>
      </c>
      <c r="L4882" s="293" t="s">
        <v>4840</v>
      </c>
      <c r="M4882" s="293" t="s">
        <v>5333</v>
      </c>
      <c r="N4882" s="293"/>
      <c r="O4882" s="293" t="s">
        <v>18828</v>
      </c>
      <c r="P4882" s="293" t="s">
        <v>14136</v>
      </c>
      <c r="Q4882" s="293" t="s">
        <v>8502</v>
      </c>
    </row>
    <row r="4883" spans="1:17" x14ac:dyDescent="0.25">
      <c r="A4883" s="293" t="s">
        <v>18529</v>
      </c>
      <c r="B4883" s="293" t="s">
        <v>14373</v>
      </c>
      <c r="C4883" s="293" t="s">
        <v>18530</v>
      </c>
      <c r="D4883" s="293" t="s">
        <v>4750</v>
      </c>
      <c r="E4883" s="293" t="s">
        <v>14158</v>
      </c>
      <c r="F4883" s="293"/>
      <c r="G4883" s="291">
        <v>60</v>
      </c>
      <c r="H4883" s="292">
        <v>0</v>
      </c>
      <c r="I4883" s="293" t="s">
        <v>4850</v>
      </c>
      <c r="J4883" s="293" t="s">
        <v>4851</v>
      </c>
      <c r="K4883" s="293" t="s">
        <v>4737</v>
      </c>
      <c r="L4883" s="293" t="s">
        <v>4840</v>
      </c>
      <c r="M4883" s="293" t="s">
        <v>14119</v>
      </c>
      <c r="N4883" s="293"/>
      <c r="O4883" s="293" t="s">
        <v>18828</v>
      </c>
      <c r="P4883" s="293" t="s">
        <v>14136</v>
      </c>
      <c r="Q4883" s="293" t="s">
        <v>8502</v>
      </c>
    </row>
    <row r="4884" spans="1:17" x14ac:dyDescent="0.25">
      <c r="A4884" s="293" t="s">
        <v>18531</v>
      </c>
      <c r="B4884" s="293" t="s">
        <v>14370</v>
      </c>
      <c r="C4884" s="293" t="s">
        <v>18532</v>
      </c>
      <c r="D4884" s="293"/>
      <c r="E4884" s="293" t="s">
        <v>14138</v>
      </c>
      <c r="F4884" s="293" t="s">
        <v>4750</v>
      </c>
      <c r="G4884" s="291">
        <v>60</v>
      </c>
      <c r="H4884" s="292">
        <v>0</v>
      </c>
      <c r="I4884" s="293" t="s">
        <v>4755</v>
      </c>
      <c r="J4884" s="293" t="s">
        <v>4756</v>
      </c>
      <c r="K4884" s="293" t="s">
        <v>4737</v>
      </c>
      <c r="L4884" s="293" t="s">
        <v>4738</v>
      </c>
      <c r="M4884" s="293" t="s">
        <v>4934</v>
      </c>
      <c r="N4884" s="293" t="s">
        <v>7016</v>
      </c>
      <c r="O4884" s="293" t="s">
        <v>18828</v>
      </c>
      <c r="P4884" s="293" t="s">
        <v>14136</v>
      </c>
      <c r="Q4884" s="293" t="s">
        <v>4741</v>
      </c>
    </row>
    <row r="4885" spans="1:17" x14ac:dyDescent="0.25">
      <c r="A4885" s="293" t="s">
        <v>18533</v>
      </c>
      <c r="B4885" s="293" t="s">
        <v>14373</v>
      </c>
      <c r="C4885" s="293" t="s">
        <v>18534</v>
      </c>
      <c r="D4885" s="293" t="s">
        <v>4750</v>
      </c>
      <c r="E4885" s="293" t="s">
        <v>14158</v>
      </c>
      <c r="F4885" s="293"/>
      <c r="G4885" s="291">
        <v>60</v>
      </c>
      <c r="H4885" s="292">
        <v>0</v>
      </c>
      <c r="I4885" s="293" t="s">
        <v>4850</v>
      </c>
      <c r="J4885" s="293" t="s">
        <v>4851</v>
      </c>
      <c r="K4885" s="293" t="s">
        <v>4737</v>
      </c>
      <c r="L4885" s="293" t="s">
        <v>4840</v>
      </c>
      <c r="M4885" s="293" t="s">
        <v>14119</v>
      </c>
      <c r="N4885" s="293"/>
      <c r="O4885" s="293" t="s">
        <v>18828</v>
      </c>
      <c r="P4885" s="293" t="s">
        <v>14136</v>
      </c>
      <c r="Q4885" s="293" t="s">
        <v>8502</v>
      </c>
    </row>
    <row r="4886" spans="1:17" x14ac:dyDescent="0.25">
      <c r="A4886" s="293" t="s">
        <v>18535</v>
      </c>
      <c r="B4886" s="293" t="s">
        <v>14373</v>
      </c>
      <c r="C4886" s="293" t="s">
        <v>18536</v>
      </c>
      <c r="D4886" s="293" t="s">
        <v>4750</v>
      </c>
      <c r="E4886" s="293" t="s">
        <v>14158</v>
      </c>
      <c r="F4886" s="293"/>
      <c r="G4886" s="291">
        <v>60</v>
      </c>
      <c r="H4886" s="292">
        <v>0</v>
      </c>
      <c r="I4886" s="293" t="s">
        <v>4850</v>
      </c>
      <c r="J4886" s="293" t="s">
        <v>4851</v>
      </c>
      <c r="K4886" s="293" t="s">
        <v>4737</v>
      </c>
      <c r="L4886" s="293" t="s">
        <v>4840</v>
      </c>
      <c r="M4886" s="293" t="s">
        <v>11181</v>
      </c>
      <c r="N4886" s="293"/>
      <c r="O4886" s="293" t="s">
        <v>18828</v>
      </c>
      <c r="P4886" s="293" t="s">
        <v>14136</v>
      </c>
      <c r="Q4886" s="293" t="s">
        <v>8502</v>
      </c>
    </row>
    <row r="4887" spans="1:17" x14ac:dyDescent="0.25">
      <c r="A4887" s="293" t="s">
        <v>18537</v>
      </c>
      <c r="B4887" s="293" t="s">
        <v>14373</v>
      </c>
      <c r="C4887" s="293" t="s">
        <v>18538</v>
      </c>
      <c r="D4887" s="293" t="s">
        <v>4750</v>
      </c>
      <c r="E4887" s="293" t="s">
        <v>14158</v>
      </c>
      <c r="F4887" s="293"/>
      <c r="G4887" s="291">
        <v>60</v>
      </c>
      <c r="H4887" s="292">
        <v>0</v>
      </c>
      <c r="I4887" s="293" t="s">
        <v>9482</v>
      </c>
      <c r="J4887" s="293" t="s">
        <v>9483</v>
      </c>
      <c r="K4887" s="293" t="s">
        <v>4737</v>
      </c>
      <c r="L4887" s="293" t="s">
        <v>4840</v>
      </c>
      <c r="M4887" s="293" t="s">
        <v>9234</v>
      </c>
      <c r="N4887" s="293"/>
      <c r="O4887" s="293" t="s">
        <v>18828</v>
      </c>
      <c r="P4887" s="293" t="s">
        <v>14136</v>
      </c>
      <c r="Q4887" s="293" t="s">
        <v>8502</v>
      </c>
    </row>
    <row r="4888" spans="1:17" x14ac:dyDescent="0.25">
      <c r="A4888" s="293" t="s">
        <v>18539</v>
      </c>
      <c r="B4888" s="293" t="s">
        <v>14373</v>
      </c>
      <c r="C4888" s="293" t="s">
        <v>18540</v>
      </c>
      <c r="D4888" s="293" t="s">
        <v>4750</v>
      </c>
      <c r="E4888" s="293" t="s">
        <v>14158</v>
      </c>
      <c r="F4888" s="293"/>
      <c r="G4888" s="291">
        <v>60</v>
      </c>
      <c r="H4888" s="292">
        <v>0</v>
      </c>
      <c r="I4888" s="293" t="s">
        <v>4838</v>
      </c>
      <c r="J4888" s="293" t="s">
        <v>4839</v>
      </c>
      <c r="K4888" s="293" t="s">
        <v>4737</v>
      </c>
      <c r="L4888" s="293" t="s">
        <v>4840</v>
      </c>
      <c r="M4888" s="293" t="s">
        <v>5230</v>
      </c>
      <c r="N4888" s="293"/>
      <c r="O4888" s="293" t="s">
        <v>18828</v>
      </c>
      <c r="P4888" s="293" t="s">
        <v>14136</v>
      </c>
      <c r="Q4888" s="293" t="s">
        <v>8502</v>
      </c>
    </row>
    <row r="4889" spans="1:17" x14ac:dyDescent="0.25">
      <c r="A4889" s="293" t="s">
        <v>18541</v>
      </c>
      <c r="B4889" s="293" t="s">
        <v>18542</v>
      </c>
      <c r="C4889" s="293" t="s">
        <v>18543</v>
      </c>
      <c r="D4889" s="293"/>
      <c r="E4889" s="293" t="s">
        <v>14138</v>
      </c>
      <c r="F4889" s="293" t="s">
        <v>4750</v>
      </c>
      <c r="G4889" s="291">
        <v>60</v>
      </c>
      <c r="H4889" s="292">
        <v>0</v>
      </c>
      <c r="I4889" s="293" t="s">
        <v>4816</v>
      </c>
      <c r="J4889" s="293" t="s">
        <v>4817</v>
      </c>
      <c r="K4889" s="293" t="s">
        <v>4737</v>
      </c>
      <c r="L4889" s="293" t="s">
        <v>4738</v>
      </c>
      <c r="M4889" s="293" t="s">
        <v>6572</v>
      </c>
      <c r="N4889" s="293" t="s">
        <v>18544</v>
      </c>
      <c r="O4889" s="293" t="s">
        <v>18828</v>
      </c>
      <c r="P4889" s="293" t="s">
        <v>14136</v>
      </c>
      <c r="Q4889" s="293" t="s">
        <v>4741</v>
      </c>
    </row>
    <row r="4890" spans="1:17" x14ac:dyDescent="0.25">
      <c r="A4890" s="293" t="s">
        <v>18545</v>
      </c>
      <c r="B4890" s="293" t="s">
        <v>14930</v>
      </c>
      <c r="C4890" s="293" t="s">
        <v>18546</v>
      </c>
      <c r="D4890" s="293"/>
      <c r="E4890" s="293" t="s">
        <v>14138</v>
      </c>
      <c r="F4890" s="293" t="s">
        <v>4750</v>
      </c>
      <c r="G4890" s="291">
        <v>60</v>
      </c>
      <c r="H4890" s="292">
        <v>0</v>
      </c>
      <c r="I4890" s="293" t="s">
        <v>4788</v>
      </c>
      <c r="J4890" s="293" t="s">
        <v>4789</v>
      </c>
      <c r="K4890" s="293" t="s">
        <v>4737</v>
      </c>
      <c r="L4890" s="293" t="s">
        <v>4738</v>
      </c>
      <c r="M4890" s="293" t="s">
        <v>4945</v>
      </c>
      <c r="N4890" s="293"/>
      <c r="O4890" s="293" t="s">
        <v>18828</v>
      </c>
      <c r="P4890" s="293" t="s">
        <v>14136</v>
      </c>
      <c r="Q4890" s="293" t="s">
        <v>4741</v>
      </c>
    </row>
    <row r="4891" spans="1:17" x14ac:dyDescent="0.25">
      <c r="A4891" s="293" t="s">
        <v>18547</v>
      </c>
      <c r="B4891" s="293" t="s">
        <v>14370</v>
      </c>
      <c r="C4891" s="293" t="s">
        <v>18548</v>
      </c>
      <c r="D4891" s="293"/>
      <c r="E4891" s="293" t="s">
        <v>14138</v>
      </c>
      <c r="F4891" s="293" t="s">
        <v>4750</v>
      </c>
      <c r="G4891" s="291">
        <v>60</v>
      </c>
      <c r="H4891" s="292">
        <v>0</v>
      </c>
      <c r="I4891" s="293" t="s">
        <v>4746</v>
      </c>
      <c r="J4891" s="293" t="s">
        <v>4747</v>
      </c>
      <c r="K4891" s="293" t="s">
        <v>4737</v>
      </c>
      <c r="L4891" s="293" t="s">
        <v>4738</v>
      </c>
      <c r="M4891" s="293" t="s">
        <v>4821</v>
      </c>
      <c r="N4891" s="293" t="s">
        <v>18549</v>
      </c>
      <c r="O4891" s="293" t="s">
        <v>18828</v>
      </c>
      <c r="P4891" s="293" t="s">
        <v>14136</v>
      </c>
      <c r="Q4891" s="293" t="s">
        <v>4741</v>
      </c>
    </row>
    <row r="4892" spans="1:17" x14ac:dyDescent="0.25">
      <c r="A4892" s="293" t="s">
        <v>18550</v>
      </c>
      <c r="B4892" s="293" t="s">
        <v>14373</v>
      </c>
      <c r="C4892" s="293" t="s">
        <v>18551</v>
      </c>
      <c r="D4892" s="293" t="s">
        <v>4750</v>
      </c>
      <c r="E4892" s="293" t="s">
        <v>14158</v>
      </c>
      <c r="F4892" s="293"/>
      <c r="G4892" s="291">
        <v>60</v>
      </c>
      <c r="H4892" s="292">
        <v>0</v>
      </c>
      <c r="I4892" s="293" t="s">
        <v>4850</v>
      </c>
      <c r="J4892" s="293" t="s">
        <v>4851</v>
      </c>
      <c r="K4892" s="293" t="s">
        <v>4737</v>
      </c>
      <c r="L4892" s="293" t="s">
        <v>4840</v>
      </c>
      <c r="M4892" s="293" t="s">
        <v>5333</v>
      </c>
      <c r="N4892" s="293"/>
      <c r="O4892" s="293" t="s">
        <v>18828</v>
      </c>
      <c r="P4892" s="293" t="s">
        <v>14136</v>
      </c>
      <c r="Q4892" s="293" t="s">
        <v>8502</v>
      </c>
    </row>
    <row r="4893" spans="1:17" x14ac:dyDescent="0.25">
      <c r="A4893" s="293" t="s">
        <v>18552</v>
      </c>
      <c r="B4893" s="293" t="s">
        <v>14361</v>
      </c>
      <c r="C4893" s="293" t="s">
        <v>18553</v>
      </c>
      <c r="D4893" s="293"/>
      <c r="E4893" s="293" t="s">
        <v>14138</v>
      </c>
      <c r="F4893" s="293" t="s">
        <v>4750</v>
      </c>
      <c r="G4893" s="291">
        <v>60</v>
      </c>
      <c r="H4893" s="292">
        <v>0</v>
      </c>
      <c r="I4893" s="293" t="s">
        <v>4788</v>
      </c>
      <c r="J4893" s="293" t="s">
        <v>4789</v>
      </c>
      <c r="K4893" s="293" t="s">
        <v>4737</v>
      </c>
      <c r="L4893" s="293" t="s">
        <v>4738</v>
      </c>
      <c r="M4893" s="293" t="s">
        <v>4880</v>
      </c>
      <c r="N4893" s="293"/>
      <c r="O4893" s="293" t="s">
        <v>18828</v>
      </c>
      <c r="P4893" s="293" t="s">
        <v>14136</v>
      </c>
      <c r="Q4893" s="293" t="s">
        <v>4741</v>
      </c>
    </row>
    <row r="4894" spans="1:17" x14ac:dyDescent="0.25">
      <c r="A4894" s="293" t="s">
        <v>18554</v>
      </c>
      <c r="B4894" s="293" t="s">
        <v>14361</v>
      </c>
      <c r="C4894" s="293" t="s">
        <v>18555</v>
      </c>
      <c r="D4894" s="293"/>
      <c r="E4894" s="293" t="s">
        <v>14138</v>
      </c>
      <c r="F4894" s="293" t="s">
        <v>4750</v>
      </c>
      <c r="G4894" s="291">
        <v>60</v>
      </c>
      <c r="H4894" s="292">
        <v>0</v>
      </c>
      <c r="I4894" s="293" t="s">
        <v>4788</v>
      </c>
      <c r="J4894" s="293" t="s">
        <v>4789</v>
      </c>
      <c r="K4894" s="293" t="s">
        <v>4737</v>
      </c>
      <c r="L4894" s="293" t="s">
        <v>4738</v>
      </c>
      <c r="M4894" s="293" t="s">
        <v>4824</v>
      </c>
      <c r="N4894" s="293"/>
      <c r="O4894" s="293" t="s">
        <v>18828</v>
      </c>
      <c r="P4894" s="293" t="s">
        <v>14136</v>
      </c>
      <c r="Q4894" s="293" t="s">
        <v>4741</v>
      </c>
    </row>
    <row r="4895" spans="1:17" x14ac:dyDescent="0.25">
      <c r="A4895" s="293" t="s">
        <v>18556</v>
      </c>
      <c r="B4895" s="293" t="s">
        <v>18557</v>
      </c>
      <c r="C4895" s="293" t="s">
        <v>18558</v>
      </c>
      <c r="D4895" s="293" t="s">
        <v>4750</v>
      </c>
      <c r="E4895" s="293" t="s">
        <v>14158</v>
      </c>
      <c r="F4895" s="293"/>
      <c r="G4895" s="291">
        <v>60</v>
      </c>
      <c r="H4895" s="292">
        <v>0</v>
      </c>
      <c r="I4895" s="293" t="s">
        <v>4850</v>
      </c>
      <c r="J4895" s="293" t="s">
        <v>4851</v>
      </c>
      <c r="K4895" s="293" t="s">
        <v>4737</v>
      </c>
      <c r="L4895" s="293" t="s">
        <v>4840</v>
      </c>
      <c r="M4895" s="293" t="s">
        <v>5202</v>
      </c>
      <c r="N4895" s="293"/>
      <c r="O4895" s="293" t="s">
        <v>18828</v>
      </c>
      <c r="P4895" s="293" t="s">
        <v>14136</v>
      </c>
      <c r="Q4895" s="293" t="s">
        <v>8502</v>
      </c>
    </row>
    <row r="4896" spans="1:17" x14ac:dyDescent="0.25">
      <c r="A4896" s="293" t="s">
        <v>18559</v>
      </c>
      <c r="B4896" s="293" t="s">
        <v>14376</v>
      </c>
      <c r="C4896" s="293" t="s">
        <v>18560</v>
      </c>
      <c r="D4896" s="293" t="s">
        <v>4750</v>
      </c>
      <c r="E4896" s="293" t="s">
        <v>14158</v>
      </c>
      <c r="F4896" s="293"/>
      <c r="G4896" s="291">
        <v>60</v>
      </c>
      <c r="H4896" s="292">
        <v>0</v>
      </c>
      <c r="I4896" s="293" t="s">
        <v>9482</v>
      </c>
      <c r="J4896" s="293" t="s">
        <v>9483</v>
      </c>
      <c r="K4896" s="293" t="s">
        <v>4737</v>
      </c>
      <c r="L4896" s="293" t="s">
        <v>4840</v>
      </c>
      <c r="M4896" s="293" t="s">
        <v>9234</v>
      </c>
      <c r="N4896" s="293"/>
      <c r="O4896" s="293" t="s">
        <v>18828</v>
      </c>
      <c r="P4896" s="293" t="s">
        <v>14136</v>
      </c>
      <c r="Q4896" s="293" t="s">
        <v>8502</v>
      </c>
    </row>
    <row r="4897" spans="1:17" x14ac:dyDescent="0.25">
      <c r="A4897" s="293" t="s">
        <v>18561</v>
      </c>
      <c r="B4897" s="293" t="s">
        <v>18562</v>
      </c>
      <c r="C4897" s="293" t="s">
        <v>18563</v>
      </c>
      <c r="D4897" s="293"/>
      <c r="E4897" s="293" t="s">
        <v>14368</v>
      </c>
      <c r="F4897" s="293"/>
      <c r="G4897" s="291">
        <v>60</v>
      </c>
      <c r="H4897" s="292">
        <v>0</v>
      </c>
      <c r="I4897" s="293" t="s">
        <v>4783</v>
      </c>
      <c r="J4897" s="293" t="s">
        <v>4784</v>
      </c>
      <c r="K4897" s="293" t="s">
        <v>4737</v>
      </c>
      <c r="L4897" s="293" t="s">
        <v>4805</v>
      </c>
      <c r="M4897" s="293" t="s">
        <v>4806</v>
      </c>
      <c r="N4897" s="293"/>
      <c r="O4897" s="293" t="s">
        <v>18828</v>
      </c>
      <c r="P4897" s="293" t="s">
        <v>14136</v>
      </c>
      <c r="Q4897" s="293" t="s">
        <v>4741</v>
      </c>
    </row>
    <row r="4898" spans="1:17" x14ac:dyDescent="0.25">
      <c r="A4898" s="293" t="s">
        <v>18564</v>
      </c>
      <c r="B4898" s="293" t="s">
        <v>14373</v>
      </c>
      <c r="C4898" s="293" t="s">
        <v>18565</v>
      </c>
      <c r="D4898" s="293" t="s">
        <v>4750</v>
      </c>
      <c r="E4898" s="293" t="s">
        <v>14158</v>
      </c>
      <c r="F4898" s="293"/>
      <c r="G4898" s="291">
        <v>60</v>
      </c>
      <c r="H4898" s="292">
        <v>0</v>
      </c>
      <c r="I4898" s="293" t="s">
        <v>9482</v>
      </c>
      <c r="J4898" s="293" t="s">
        <v>9483</v>
      </c>
      <c r="K4898" s="293" t="s">
        <v>4737</v>
      </c>
      <c r="L4898" s="293" t="s">
        <v>4840</v>
      </c>
      <c r="M4898" s="293" t="s">
        <v>6026</v>
      </c>
      <c r="N4898" s="293"/>
      <c r="O4898" s="293" t="s">
        <v>18828</v>
      </c>
      <c r="P4898" s="293" t="s">
        <v>14136</v>
      </c>
      <c r="Q4898" s="293" t="s">
        <v>8502</v>
      </c>
    </row>
    <row r="4899" spans="1:17" x14ac:dyDescent="0.25">
      <c r="A4899" s="293" t="s">
        <v>18566</v>
      </c>
      <c r="B4899" s="293" t="s">
        <v>14370</v>
      </c>
      <c r="C4899" s="293" t="s">
        <v>18567</v>
      </c>
      <c r="D4899" s="293"/>
      <c r="E4899" s="293" t="s">
        <v>14138</v>
      </c>
      <c r="F4899" s="293" t="s">
        <v>4750</v>
      </c>
      <c r="G4899" s="291">
        <v>60</v>
      </c>
      <c r="H4899" s="292">
        <v>0</v>
      </c>
      <c r="I4899" s="293" t="s">
        <v>4746</v>
      </c>
      <c r="J4899" s="293" t="s">
        <v>4747</v>
      </c>
      <c r="K4899" s="293" t="s">
        <v>4737</v>
      </c>
      <c r="L4899" s="293" t="s">
        <v>4738</v>
      </c>
      <c r="M4899" s="293" t="s">
        <v>4793</v>
      </c>
      <c r="N4899" s="293" t="s">
        <v>9689</v>
      </c>
      <c r="O4899" s="293" t="s">
        <v>18828</v>
      </c>
      <c r="P4899" s="293" t="s">
        <v>14136</v>
      </c>
      <c r="Q4899" s="293" t="s">
        <v>4741</v>
      </c>
    </row>
    <row r="4900" spans="1:17" x14ac:dyDescent="0.25">
      <c r="A4900" s="293" t="s">
        <v>18568</v>
      </c>
      <c r="B4900" s="293" t="s">
        <v>14370</v>
      </c>
      <c r="C4900" s="293" t="s">
        <v>18569</v>
      </c>
      <c r="D4900" s="293"/>
      <c r="E4900" s="293" t="s">
        <v>14138</v>
      </c>
      <c r="F4900" s="293" t="s">
        <v>4750</v>
      </c>
      <c r="G4900" s="291">
        <v>60</v>
      </c>
      <c r="H4900" s="292">
        <v>0</v>
      </c>
      <c r="I4900" s="293" t="s">
        <v>4788</v>
      </c>
      <c r="J4900" s="293" t="s">
        <v>4789</v>
      </c>
      <c r="K4900" s="293" t="s">
        <v>4737</v>
      </c>
      <c r="L4900" s="293" t="s">
        <v>4738</v>
      </c>
      <c r="M4900" s="293" t="s">
        <v>4880</v>
      </c>
      <c r="N4900" s="293" t="s">
        <v>4903</v>
      </c>
      <c r="O4900" s="293" t="s">
        <v>18828</v>
      </c>
      <c r="P4900" s="293" t="s">
        <v>14136</v>
      </c>
      <c r="Q4900" s="293" t="s">
        <v>4741</v>
      </c>
    </row>
    <row r="4901" spans="1:17" x14ac:dyDescent="0.25">
      <c r="A4901" s="293" t="s">
        <v>18570</v>
      </c>
      <c r="B4901" s="293" t="s">
        <v>14930</v>
      </c>
      <c r="C4901" s="293" t="s">
        <v>18571</v>
      </c>
      <c r="D4901" s="293"/>
      <c r="E4901" s="293" t="s">
        <v>14138</v>
      </c>
      <c r="F4901" s="293" t="s">
        <v>4750</v>
      </c>
      <c r="G4901" s="291">
        <v>60</v>
      </c>
      <c r="H4901" s="292">
        <v>0</v>
      </c>
      <c r="I4901" s="293" t="s">
        <v>4816</v>
      </c>
      <c r="J4901" s="293" t="s">
        <v>4817</v>
      </c>
      <c r="K4901" s="293" t="s">
        <v>4737</v>
      </c>
      <c r="L4901" s="293" t="s">
        <v>4738</v>
      </c>
      <c r="M4901" s="293" t="s">
        <v>6572</v>
      </c>
      <c r="N4901" s="293"/>
      <c r="O4901" s="293" t="s">
        <v>18828</v>
      </c>
      <c r="P4901" s="293" t="s">
        <v>14136</v>
      </c>
      <c r="Q4901" s="293" t="s">
        <v>4741</v>
      </c>
    </row>
    <row r="4902" spans="1:17" x14ac:dyDescent="0.25">
      <c r="A4902" s="293" t="s">
        <v>18572</v>
      </c>
      <c r="B4902" s="293" t="s">
        <v>18573</v>
      </c>
      <c r="C4902" s="293" t="s">
        <v>18574</v>
      </c>
      <c r="D4902" s="293" t="s">
        <v>4750</v>
      </c>
      <c r="E4902" s="293" t="s">
        <v>14158</v>
      </c>
      <c r="F4902" s="293"/>
      <c r="G4902" s="291">
        <v>60</v>
      </c>
      <c r="H4902" s="292">
        <v>0</v>
      </c>
      <c r="I4902" s="293" t="s">
        <v>9482</v>
      </c>
      <c r="J4902" s="293" t="s">
        <v>9483</v>
      </c>
      <c r="K4902" s="293" t="s">
        <v>4737</v>
      </c>
      <c r="L4902" s="293" t="s">
        <v>4840</v>
      </c>
      <c r="M4902" s="293" t="s">
        <v>5175</v>
      </c>
      <c r="N4902" s="293"/>
      <c r="O4902" s="293" t="s">
        <v>18828</v>
      </c>
      <c r="P4902" s="293" t="s">
        <v>14136</v>
      </c>
      <c r="Q4902" s="293" t="s">
        <v>8502</v>
      </c>
    </row>
    <row r="4903" spans="1:17" x14ac:dyDescent="0.25">
      <c r="A4903" s="293" t="s">
        <v>18575</v>
      </c>
      <c r="B4903" s="293" t="s">
        <v>18576</v>
      </c>
      <c r="C4903" s="293" t="s">
        <v>18577</v>
      </c>
      <c r="D4903" s="293"/>
      <c r="E4903" s="293" t="s">
        <v>14138</v>
      </c>
      <c r="F4903" s="293" t="s">
        <v>4750</v>
      </c>
      <c r="G4903" s="291">
        <v>60</v>
      </c>
      <c r="H4903" s="292">
        <v>0</v>
      </c>
      <c r="I4903" s="293" t="s">
        <v>4788</v>
      </c>
      <c r="J4903" s="293" t="s">
        <v>4789</v>
      </c>
      <c r="K4903" s="293" t="s">
        <v>4737</v>
      </c>
      <c r="L4903" s="293" t="s">
        <v>4738</v>
      </c>
      <c r="M4903" s="293" t="s">
        <v>4880</v>
      </c>
      <c r="N4903" s="293"/>
      <c r="O4903" s="293" t="s">
        <v>18828</v>
      </c>
      <c r="P4903" s="293" t="s">
        <v>14136</v>
      </c>
      <c r="Q4903" s="293" t="s">
        <v>4741</v>
      </c>
    </row>
    <row r="4904" spans="1:17" x14ac:dyDescent="0.25">
      <c r="A4904" s="293" t="s">
        <v>18578</v>
      </c>
      <c r="B4904" s="293" t="s">
        <v>14930</v>
      </c>
      <c r="C4904" s="293" t="s">
        <v>18579</v>
      </c>
      <c r="D4904" s="293"/>
      <c r="E4904" s="293" t="s">
        <v>14138</v>
      </c>
      <c r="F4904" s="293" t="s">
        <v>4750</v>
      </c>
      <c r="G4904" s="291">
        <v>60</v>
      </c>
      <c r="H4904" s="292">
        <v>0</v>
      </c>
      <c r="I4904" s="293" t="s">
        <v>4816</v>
      </c>
      <c r="J4904" s="293" t="s">
        <v>4817</v>
      </c>
      <c r="K4904" s="293" t="s">
        <v>4737</v>
      </c>
      <c r="L4904" s="293" t="s">
        <v>4738</v>
      </c>
      <c r="M4904" s="293" t="s">
        <v>4818</v>
      </c>
      <c r="N4904" s="293"/>
      <c r="O4904" s="293" t="s">
        <v>18828</v>
      </c>
      <c r="P4904" s="293" t="s">
        <v>14136</v>
      </c>
      <c r="Q4904" s="293" t="s">
        <v>4741</v>
      </c>
    </row>
    <row r="4905" spans="1:17" x14ac:dyDescent="0.25">
      <c r="A4905" s="293" t="s">
        <v>18580</v>
      </c>
      <c r="B4905" s="293" t="s">
        <v>14373</v>
      </c>
      <c r="C4905" s="293" t="s">
        <v>18581</v>
      </c>
      <c r="D4905" s="293" t="s">
        <v>4750</v>
      </c>
      <c r="E4905" s="293" t="s">
        <v>14158</v>
      </c>
      <c r="F4905" s="293"/>
      <c r="G4905" s="291">
        <v>60</v>
      </c>
      <c r="H4905" s="292">
        <v>0</v>
      </c>
      <c r="I4905" s="293" t="s">
        <v>4850</v>
      </c>
      <c r="J4905" s="293" t="s">
        <v>4851</v>
      </c>
      <c r="K4905" s="293" t="s">
        <v>4737</v>
      </c>
      <c r="L4905" s="293" t="s">
        <v>4840</v>
      </c>
      <c r="M4905" s="293" t="s">
        <v>5272</v>
      </c>
      <c r="N4905" s="293"/>
      <c r="O4905" s="293" t="s">
        <v>18828</v>
      </c>
      <c r="P4905" s="293" t="s">
        <v>14136</v>
      </c>
      <c r="Q4905" s="293" t="s">
        <v>8502</v>
      </c>
    </row>
    <row r="4906" spans="1:17" x14ac:dyDescent="0.25">
      <c r="A4906" s="293" t="s">
        <v>18582</v>
      </c>
      <c r="B4906" s="293" t="s">
        <v>18583</v>
      </c>
      <c r="C4906" s="293" t="s">
        <v>18584</v>
      </c>
      <c r="D4906" s="293"/>
      <c r="E4906" s="293" t="s">
        <v>14138</v>
      </c>
      <c r="F4906" s="293" t="s">
        <v>4750</v>
      </c>
      <c r="G4906" s="291">
        <v>60</v>
      </c>
      <c r="H4906" s="292">
        <v>0</v>
      </c>
      <c r="I4906" s="293" t="s">
        <v>4788</v>
      </c>
      <c r="J4906" s="293" t="s">
        <v>4789</v>
      </c>
      <c r="K4906" s="293" t="s">
        <v>4737</v>
      </c>
      <c r="L4906" s="293" t="s">
        <v>4738</v>
      </c>
      <c r="M4906" s="293" t="s">
        <v>4790</v>
      </c>
      <c r="N4906" s="293"/>
      <c r="O4906" s="293" t="s">
        <v>18828</v>
      </c>
      <c r="P4906" s="293" t="s">
        <v>14136</v>
      </c>
      <c r="Q4906" s="293" t="s">
        <v>4741</v>
      </c>
    </row>
    <row r="4907" spans="1:17" x14ac:dyDescent="0.25">
      <c r="A4907" s="293" t="s">
        <v>18585</v>
      </c>
      <c r="B4907" s="293" t="s">
        <v>18586</v>
      </c>
      <c r="C4907" s="293" t="s">
        <v>18587</v>
      </c>
      <c r="D4907" s="293"/>
      <c r="E4907" s="293" t="s">
        <v>15150</v>
      </c>
      <c r="F4907" s="293" t="s">
        <v>4750</v>
      </c>
      <c r="G4907" s="291">
        <v>60</v>
      </c>
      <c r="H4907" s="292">
        <v>0</v>
      </c>
      <c r="I4907" s="293" t="s">
        <v>9482</v>
      </c>
      <c r="J4907" s="293" t="s">
        <v>9483</v>
      </c>
      <c r="K4907" s="293" t="s">
        <v>4737</v>
      </c>
      <c r="L4907" s="293" t="s">
        <v>4840</v>
      </c>
      <c r="M4907" s="293" t="s">
        <v>6026</v>
      </c>
      <c r="N4907" s="293" t="s">
        <v>6231</v>
      </c>
      <c r="O4907" s="293" t="s">
        <v>18828</v>
      </c>
      <c r="P4907" s="293" t="s">
        <v>14136</v>
      </c>
      <c r="Q4907" s="293" t="s">
        <v>4741</v>
      </c>
    </row>
    <row r="4908" spans="1:17" x14ac:dyDescent="0.25">
      <c r="A4908" s="293" t="s">
        <v>18588</v>
      </c>
      <c r="B4908" s="293" t="s">
        <v>18589</v>
      </c>
      <c r="C4908" s="293" t="s">
        <v>18590</v>
      </c>
      <c r="D4908" s="293" t="s">
        <v>4750</v>
      </c>
      <c r="E4908" s="293" t="s">
        <v>14158</v>
      </c>
      <c r="F4908" s="293"/>
      <c r="G4908" s="291">
        <v>60</v>
      </c>
      <c r="H4908" s="292">
        <v>0</v>
      </c>
      <c r="I4908" s="293" t="s">
        <v>4838</v>
      </c>
      <c r="J4908" s="293" t="s">
        <v>4839</v>
      </c>
      <c r="K4908" s="293" t="s">
        <v>4737</v>
      </c>
      <c r="L4908" s="293" t="s">
        <v>4840</v>
      </c>
      <c r="M4908" s="293" t="s">
        <v>10975</v>
      </c>
      <c r="N4908" s="293"/>
      <c r="O4908" s="293" t="s">
        <v>18828</v>
      </c>
      <c r="P4908" s="293" t="s">
        <v>14136</v>
      </c>
      <c r="Q4908" s="293" t="s">
        <v>8502</v>
      </c>
    </row>
    <row r="4909" spans="1:17" x14ac:dyDescent="0.25">
      <c r="A4909" s="293" t="s">
        <v>18591</v>
      </c>
      <c r="B4909" s="293" t="s">
        <v>18592</v>
      </c>
      <c r="C4909" s="293" t="s">
        <v>18593</v>
      </c>
      <c r="D4909" s="293"/>
      <c r="E4909" s="293" t="s">
        <v>14138</v>
      </c>
      <c r="F4909" s="293" t="s">
        <v>4750</v>
      </c>
      <c r="G4909" s="291">
        <v>60</v>
      </c>
      <c r="H4909" s="292">
        <v>0</v>
      </c>
      <c r="I4909" s="293" t="s">
        <v>4746</v>
      </c>
      <c r="J4909" s="293" t="s">
        <v>4747</v>
      </c>
      <c r="K4909" s="293" t="s">
        <v>4737</v>
      </c>
      <c r="L4909" s="293" t="s">
        <v>4738</v>
      </c>
      <c r="M4909" s="293" t="s">
        <v>4748</v>
      </c>
      <c r="N4909" s="293" t="s">
        <v>11784</v>
      </c>
      <c r="O4909" s="293" t="s">
        <v>18828</v>
      </c>
      <c r="P4909" s="293" t="s">
        <v>14136</v>
      </c>
      <c r="Q4909" s="293" t="s">
        <v>4741</v>
      </c>
    </row>
    <row r="4910" spans="1:17" x14ac:dyDescent="0.25">
      <c r="A4910" s="293" t="s">
        <v>18594</v>
      </c>
      <c r="B4910" s="293" t="s">
        <v>18595</v>
      </c>
      <c r="C4910" s="293" t="s">
        <v>18596</v>
      </c>
      <c r="D4910" s="293"/>
      <c r="E4910" s="293" t="s">
        <v>14138</v>
      </c>
      <c r="F4910" s="293" t="s">
        <v>4750</v>
      </c>
      <c r="G4910" s="291">
        <v>60</v>
      </c>
      <c r="H4910" s="292">
        <v>0</v>
      </c>
      <c r="I4910" s="293" t="s">
        <v>4816</v>
      </c>
      <c r="J4910" s="293" t="s">
        <v>4817</v>
      </c>
      <c r="K4910" s="293" t="s">
        <v>4737</v>
      </c>
      <c r="L4910" s="293" t="s">
        <v>4738</v>
      </c>
      <c r="M4910" s="293" t="s">
        <v>5121</v>
      </c>
      <c r="N4910" s="293" t="s">
        <v>7260</v>
      </c>
      <c r="O4910" s="293" t="s">
        <v>18828</v>
      </c>
      <c r="P4910" s="293" t="s">
        <v>14136</v>
      </c>
      <c r="Q4910" s="293" t="s">
        <v>4741</v>
      </c>
    </row>
    <row r="4911" spans="1:17" x14ac:dyDescent="0.25">
      <c r="A4911" s="293" t="s">
        <v>18597</v>
      </c>
      <c r="B4911" s="293" t="s">
        <v>18598</v>
      </c>
      <c r="C4911" s="293" t="s">
        <v>18599</v>
      </c>
      <c r="D4911" s="293"/>
      <c r="E4911" s="293" t="s">
        <v>14138</v>
      </c>
      <c r="F4911" s="293" t="s">
        <v>4750</v>
      </c>
      <c r="G4911" s="291">
        <v>60</v>
      </c>
      <c r="H4911" s="292">
        <v>0</v>
      </c>
      <c r="I4911" s="293" t="s">
        <v>4755</v>
      </c>
      <c r="J4911" s="293" t="s">
        <v>4756</v>
      </c>
      <c r="K4911" s="293" t="s">
        <v>4737</v>
      </c>
      <c r="L4911" s="293" t="s">
        <v>4738</v>
      </c>
      <c r="M4911" s="293" t="s">
        <v>4916</v>
      </c>
      <c r="N4911" s="293" t="s">
        <v>9727</v>
      </c>
      <c r="O4911" s="293" t="s">
        <v>18828</v>
      </c>
      <c r="P4911" s="293" t="s">
        <v>14136</v>
      </c>
      <c r="Q4911" s="293" t="s">
        <v>4741</v>
      </c>
    </row>
    <row r="4912" spans="1:17" x14ac:dyDescent="0.25">
      <c r="A4912" s="293" t="s">
        <v>18600</v>
      </c>
      <c r="B4912" s="293" t="s">
        <v>18601</v>
      </c>
      <c r="C4912" s="293" t="s">
        <v>18602</v>
      </c>
      <c r="D4912" s="293"/>
      <c r="E4912" s="293" t="s">
        <v>14138</v>
      </c>
      <c r="F4912" s="293" t="s">
        <v>4750</v>
      </c>
      <c r="G4912" s="291">
        <v>60</v>
      </c>
      <c r="H4912" s="292">
        <v>0</v>
      </c>
      <c r="I4912" s="293" t="s">
        <v>4788</v>
      </c>
      <c r="J4912" s="293" t="s">
        <v>4789</v>
      </c>
      <c r="K4912" s="293" t="s">
        <v>4737</v>
      </c>
      <c r="L4912" s="293" t="s">
        <v>4738</v>
      </c>
      <c r="M4912" s="293" t="s">
        <v>4880</v>
      </c>
      <c r="N4912" s="293" t="s">
        <v>15257</v>
      </c>
      <c r="O4912" s="293" t="s">
        <v>18828</v>
      </c>
      <c r="P4912" s="293" t="s">
        <v>14136</v>
      </c>
      <c r="Q4912" s="293" t="s">
        <v>4741</v>
      </c>
    </row>
    <row r="4913" spans="1:17" x14ac:dyDescent="0.25">
      <c r="A4913" s="293" t="s">
        <v>18603</v>
      </c>
      <c r="B4913" s="293" t="s">
        <v>18604</v>
      </c>
      <c r="C4913" s="293" t="s">
        <v>18605</v>
      </c>
      <c r="D4913" s="293"/>
      <c r="E4913" s="293" t="s">
        <v>14138</v>
      </c>
      <c r="F4913" s="293" t="s">
        <v>18606</v>
      </c>
      <c r="G4913" s="291">
        <v>60</v>
      </c>
      <c r="H4913" s="292">
        <v>0</v>
      </c>
      <c r="I4913" s="293" t="s">
        <v>4783</v>
      </c>
      <c r="J4913" s="293" t="s">
        <v>4784</v>
      </c>
      <c r="K4913" s="293" t="s">
        <v>4737</v>
      </c>
      <c r="L4913" s="293" t="s">
        <v>5087</v>
      </c>
      <c r="M4913" s="293" t="s">
        <v>4806</v>
      </c>
      <c r="N4913" s="293"/>
      <c r="O4913" s="293" t="s">
        <v>18828</v>
      </c>
      <c r="P4913" s="293" t="s">
        <v>14136</v>
      </c>
      <c r="Q4913" s="293" t="s">
        <v>4741</v>
      </c>
    </row>
    <row r="4914" spans="1:17" x14ac:dyDescent="0.25">
      <c r="A4914" s="293" t="s">
        <v>18607</v>
      </c>
      <c r="B4914" s="293" t="s">
        <v>18608</v>
      </c>
      <c r="C4914" s="293" t="s">
        <v>18609</v>
      </c>
      <c r="D4914" s="293"/>
      <c r="E4914" s="293" t="s">
        <v>14138</v>
      </c>
      <c r="F4914" s="293" t="s">
        <v>18610</v>
      </c>
      <c r="G4914" s="291">
        <v>60</v>
      </c>
      <c r="H4914" s="292">
        <v>0</v>
      </c>
      <c r="I4914" s="293" t="s">
        <v>4783</v>
      </c>
      <c r="J4914" s="293" t="s">
        <v>4784</v>
      </c>
      <c r="K4914" s="293" t="s">
        <v>4737</v>
      </c>
      <c r="L4914" s="293" t="s">
        <v>5051</v>
      </c>
      <c r="M4914" s="293" t="s">
        <v>4806</v>
      </c>
      <c r="N4914" s="293"/>
      <c r="O4914" s="293" t="s">
        <v>18828</v>
      </c>
      <c r="P4914" s="293" t="s">
        <v>14136</v>
      </c>
      <c r="Q4914" s="293" t="s">
        <v>4741</v>
      </c>
    </row>
    <row r="4915" spans="1:17" x14ac:dyDescent="0.25">
      <c r="A4915" s="293" t="s">
        <v>18611</v>
      </c>
      <c r="B4915" s="293" t="s">
        <v>18612</v>
      </c>
      <c r="C4915" s="293" t="s">
        <v>18613</v>
      </c>
      <c r="D4915" s="293"/>
      <c r="E4915" s="293" t="s">
        <v>14138</v>
      </c>
      <c r="F4915" s="293" t="s">
        <v>18614</v>
      </c>
      <c r="G4915" s="291">
        <v>60</v>
      </c>
      <c r="H4915" s="292">
        <v>0</v>
      </c>
      <c r="I4915" s="293" t="s">
        <v>4783</v>
      </c>
      <c r="J4915" s="293" t="s">
        <v>4784</v>
      </c>
      <c r="K4915" s="293" t="s">
        <v>4737</v>
      </c>
      <c r="L4915" s="293" t="s">
        <v>7896</v>
      </c>
      <c r="M4915" s="293" t="s">
        <v>4806</v>
      </c>
      <c r="N4915" s="293"/>
      <c r="O4915" s="293" t="s">
        <v>18828</v>
      </c>
      <c r="P4915" s="293" t="s">
        <v>14136</v>
      </c>
      <c r="Q4915" s="293" t="s">
        <v>4741</v>
      </c>
    </row>
    <row r="4916" spans="1:17" x14ac:dyDescent="0.25">
      <c r="A4916" s="293" t="s">
        <v>18615</v>
      </c>
      <c r="B4916" s="293" t="s">
        <v>18616</v>
      </c>
      <c r="C4916" s="293" t="s">
        <v>18617</v>
      </c>
      <c r="D4916" s="293"/>
      <c r="E4916" s="293" t="s">
        <v>14138</v>
      </c>
      <c r="F4916" s="293" t="s">
        <v>18618</v>
      </c>
      <c r="G4916" s="291">
        <v>60</v>
      </c>
      <c r="H4916" s="292">
        <v>0</v>
      </c>
      <c r="I4916" s="293" t="s">
        <v>4783</v>
      </c>
      <c r="J4916" s="293" t="s">
        <v>4784</v>
      </c>
      <c r="K4916" s="293" t="s">
        <v>4737</v>
      </c>
      <c r="L4916" s="293" t="s">
        <v>5025</v>
      </c>
      <c r="M4916" s="293" t="s">
        <v>4806</v>
      </c>
      <c r="N4916" s="293"/>
      <c r="O4916" s="293" t="s">
        <v>18828</v>
      </c>
      <c r="P4916" s="293" t="s">
        <v>14136</v>
      </c>
      <c r="Q4916" s="293" t="s">
        <v>4741</v>
      </c>
    </row>
    <row r="4917" spans="1:17" x14ac:dyDescent="0.25">
      <c r="A4917" s="293" t="s">
        <v>18619</v>
      </c>
      <c r="B4917" s="293" t="s">
        <v>14370</v>
      </c>
      <c r="C4917" s="293" t="s">
        <v>18620</v>
      </c>
      <c r="D4917" s="293"/>
      <c r="E4917" s="293" t="s">
        <v>14138</v>
      </c>
      <c r="F4917" s="293" t="s">
        <v>4750</v>
      </c>
      <c r="G4917" s="291">
        <v>60</v>
      </c>
      <c r="H4917" s="292">
        <v>0</v>
      </c>
      <c r="I4917" s="293" t="s">
        <v>4828</v>
      </c>
      <c r="J4917" s="293" t="s">
        <v>4829</v>
      </c>
      <c r="K4917" s="293" t="s">
        <v>4737</v>
      </c>
      <c r="L4917" s="293" t="s">
        <v>4738</v>
      </c>
      <c r="M4917" s="293" t="s">
        <v>4824</v>
      </c>
      <c r="N4917" s="293"/>
      <c r="O4917" s="293" t="s">
        <v>18828</v>
      </c>
      <c r="P4917" s="293" t="s">
        <v>14136</v>
      </c>
      <c r="Q4917" s="293" t="s">
        <v>4741</v>
      </c>
    </row>
    <row r="4918" spans="1:17" x14ac:dyDescent="0.25">
      <c r="A4918" s="293" t="s">
        <v>18621</v>
      </c>
      <c r="B4918" s="293" t="s">
        <v>14487</v>
      </c>
      <c r="C4918" s="293" t="s">
        <v>18622</v>
      </c>
      <c r="D4918" s="293" t="s">
        <v>4750</v>
      </c>
      <c r="E4918" s="293" t="s">
        <v>14158</v>
      </c>
      <c r="F4918" s="293"/>
      <c r="G4918" s="291">
        <v>60</v>
      </c>
      <c r="H4918" s="292">
        <v>0</v>
      </c>
      <c r="I4918" s="293" t="s">
        <v>9482</v>
      </c>
      <c r="J4918" s="293" t="s">
        <v>9483</v>
      </c>
      <c r="K4918" s="293" t="s">
        <v>4737</v>
      </c>
      <c r="L4918" s="293" t="s">
        <v>4840</v>
      </c>
      <c r="M4918" s="293" t="s">
        <v>6026</v>
      </c>
      <c r="N4918" s="293"/>
      <c r="O4918" s="293" t="s">
        <v>18828</v>
      </c>
      <c r="P4918" s="293" t="s">
        <v>14136</v>
      </c>
      <c r="Q4918" s="293" t="s">
        <v>8502</v>
      </c>
    </row>
    <row r="4919" spans="1:17" x14ac:dyDescent="0.25">
      <c r="A4919" s="293" t="s">
        <v>18623</v>
      </c>
      <c r="B4919" s="293" t="s">
        <v>14487</v>
      </c>
      <c r="C4919" s="293" t="s">
        <v>18624</v>
      </c>
      <c r="D4919" s="293" t="s">
        <v>4750</v>
      </c>
      <c r="E4919" s="293" t="s">
        <v>14158</v>
      </c>
      <c r="F4919" s="293"/>
      <c r="G4919" s="291">
        <v>60</v>
      </c>
      <c r="H4919" s="292">
        <v>0</v>
      </c>
      <c r="I4919" s="293" t="s">
        <v>4838</v>
      </c>
      <c r="J4919" s="293" t="s">
        <v>4839</v>
      </c>
      <c r="K4919" s="293" t="s">
        <v>4737</v>
      </c>
      <c r="L4919" s="293" t="s">
        <v>4840</v>
      </c>
      <c r="M4919" s="293" t="s">
        <v>5166</v>
      </c>
      <c r="N4919" s="293"/>
      <c r="O4919" s="293" t="s">
        <v>18828</v>
      </c>
      <c r="P4919" s="293" t="s">
        <v>14136</v>
      </c>
      <c r="Q4919" s="293" t="s">
        <v>8502</v>
      </c>
    </row>
    <row r="4920" spans="1:17" x14ac:dyDescent="0.25">
      <c r="A4920" s="293" t="s">
        <v>18625</v>
      </c>
      <c r="B4920" s="293" t="s">
        <v>18626</v>
      </c>
      <c r="C4920" s="293" t="s">
        <v>18627</v>
      </c>
      <c r="D4920" s="293"/>
      <c r="E4920" s="293" t="s">
        <v>14368</v>
      </c>
      <c r="F4920" s="293"/>
      <c r="G4920" s="291"/>
      <c r="H4920" s="292">
        <v>0</v>
      </c>
      <c r="I4920" s="293" t="s">
        <v>4788</v>
      </c>
      <c r="J4920" s="293" t="s">
        <v>4789</v>
      </c>
      <c r="K4920" s="293" t="s">
        <v>4737</v>
      </c>
      <c r="L4920" s="293" t="s">
        <v>8844</v>
      </c>
      <c r="M4920" s="293" t="s">
        <v>18628</v>
      </c>
      <c r="N4920" s="293" t="s">
        <v>7070</v>
      </c>
      <c r="O4920" s="293" t="s">
        <v>18828</v>
      </c>
      <c r="P4920" s="293" t="s">
        <v>14136</v>
      </c>
      <c r="Q4920" s="293" t="s">
        <v>4741</v>
      </c>
    </row>
    <row r="4921" spans="1:17" x14ac:dyDescent="0.25">
      <c r="A4921" s="293" t="s">
        <v>18629</v>
      </c>
      <c r="B4921" s="293" t="s">
        <v>18630</v>
      </c>
      <c r="C4921" s="293" t="s">
        <v>18631</v>
      </c>
      <c r="D4921" s="293"/>
      <c r="E4921" s="293"/>
      <c r="F4921" s="293" t="s">
        <v>14139</v>
      </c>
      <c r="G4921" s="291">
        <v>60</v>
      </c>
      <c r="H4921" s="292">
        <v>0</v>
      </c>
      <c r="I4921" s="293"/>
      <c r="J4921" s="293"/>
      <c r="K4921" s="293" t="s">
        <v>4737</v>
      </c>
      <c r="L4921" s="293" t="s">
        <v>4738</v>
      </c>
      <c r="M4921" s="293" t="s">
        <v>4818</v>
      </c>
      <c r="N4921" s="293"/>
      <c r="O4921" s="293" t="s">
        <v>18828</v>
      </c>
      <c r="P4921" s="293" t="s">
        <v>14136</v>
      </c>
      <c r="Q4921" s="293" t="s">
        <v>8840</v>
      </c>
    </row>
    <row r="4922" spans="1:17" x14ac:dyDescent="0.25">
      <c r="A4922" s="293" t="s">
        <v>18632</v>
      </c>
      <c r="B4922" s="293" t="s">
        <v>18633</v>
      </c>
      <c r="C4922" s="293" t="s">
        <v>18634</v>
      </c>
      <c r="D4922" s="293"/>
      <c r="E4922" s="293"/>
      <c r="F4922" s="293" t="s">
        <v>14139</v>
      </c>
      <c r="G4922" s="291">
        <v>60</v>
      </c>
      <c r="H4922" s="292">
        <v>0</v>
      </c>
      <c r="I4922" s="293" t="s">
        <v>4816</v>
      </c>
      <c r="J4922" s="293" t="s">
        <v>4817</v>
      </c>
      <c r="K4922" s="293" t="s">
        <v>4737</v>
      </c>
      <c r="L4922" s="293" t="s">
        <v>4738</v>
      </c>
      <c r="M4922" s="293" t="s">
        <v>4818</v>
      </c>
      <c r="N4922" s="293"/>
      <c r="O4922" s="293" t="s">
        <v>18828</v>
      </c>
      <c r="P4922" s="293" t="s">
        <v>14136</v>
      </c>
      <c r="Q4922" s="293" t="s">
        <v>8840</v>
      </c>
    </row>
    <row r="4923" spans="1:17" x14ac:dyDescent="0.25">
      <c r="A4923" s="293" t="s">
        <v>18635</v>
      </c>
      <c r="B4923" s="293" t="s">
        <v>18636</v>
      </c>
      <c r="C4923" s="293" t="s">
        <v>18637</v>
      </c>
      <c r="D4923" s="293"/>
      <c r="E4923" s="293" t="s">
        <v>14368</v>
      </c>
      <c r="F4923" s="293"/>
      <c r="G4923" s="291"/>
      <c r="H4923" s="292">
        <v>0</v>
      </c>
      <c r="I4923" s="293" t="s">
        <v>4816</v>
      </c>
      <c r="J4923" s="293" t="s">
        <v>4817</v>
      </c>
      <c r="K4923" s="293" t="s">
        <v>4737</v>
      </c>
      <c r="L4923" s="293" t="s">
        <v>8844</v>
      </c>
      <c r="M4923" s="293" t="s">
        <v>4739</v>
      </c>
      <c r="N4923" s="293" t="s">
        <v>18638</v>
      </c>
      <c r="O4923" s="293" t="s">
        <v>18828</v>
      </c>
      <c r="P4923" s="293" t="s">
        <v>14136</v>
      </c>
      <c r="Q4923" s="293" t="s">
        <v>4741</v>
      </c>
    </row>
    <row r="4924" spans="1:17" x14ac:dyDescent="0.25">
      <c r="A4924" s="293" t="s">
        <v>18639</v>
      </c>
      <c r="B4924" s="293" t="s">
        <v>18640</v>
      </c>
      <c r="C4924" s="293" t="s">
        <v>18641</v>
      </c>
      <c r="D4924" s="293"/>
      <c r="E4924" s="293" t="s">
        <v>14158</v>
      </c>
      <c r="F4924" s="293" t="s">
        <v>18642</v>
      </c>
      <c r="G4924" s="291">
        <v>60</v>
      </c>
      <c r="H4924" s="292">
        <v>0</v>
      </c>
      <c r="I4924" s="293" t="s">
        <v>4856</v>
      </c>
      <c r="J4924" s="293" t="s">
        <v>4857</v>
      </c>
      <c r="K4924" s="293" t="s">
        <v>4737</v>
      </c>
      <c r="L4924" s="293" t="s">
        <v>5178</v>
      </c>
      <c r="M4924" s="293" t="s">
        <v>4859</v>
      </c>
      <c r="N4924" s="293"/>
      <c r="O4924" s="293" t="s">
        <v>18828</v>
      </c>
      <c r="P4924" s="293" t="s">
        <v>14136</v>
      </c>
      <c r="Q4924" s="293" t="s">
        <v>4741</v>
      </c>
    </row>
    <row r="4925" spans="1:17" x14ac:dyDescent="0.25">
      <c r="A4925" s="293" t="s">
        <v>18643</v>
      </c>
      <c r="B4925" s="293" t="s">
        <v>17693</v>
      </c>
      <c r="C4925" s="293" t="s">
        <v>18644</v>
      </c>
      <c r="D4925" s="293"/>
      <c r="E4925" s="293" t="s">
        <v>14158</v>
      </c>
      <c r="F4925" s="293" t="s">
        <v>18645</v>
      </c>
      <c r="G4925" s="291">
        <v>60</v>
      </c>
      <c r="H4925" s="292">
        <v>0</v>
      </c>
      <c r="I4925" s="293" t="s">
        <v>4838</v>
      </c>
      <c r="J4925" s="293" t="s">
        <v>4839</v>
      </c>
      <c r="K4925" s="293" t="s">
        <v>4737</v>
      </c>
      <c r="L4925" s="293" t="s">
        <v>4840</v>
      </c>
      <c r="M4925" s="293" t="s">
        <v>4841</v>
      </c>
      <c r="N4925" s="293"/>
      <c r="O4925" s="293" t="s">
        <v>18828</v>
      </c>
      <c r="P4925" s="293" t="s">
        <v>14136</v>
      </c>
      <c r="Q4925" s="293" t="s">
        <v>4741</v>
      </c>
    </row>
    <row r="4926" spans="1:17" x14ac:dyDescent="0.25">
      <c r="A4926" s="293" t="s">
        <v>18646</v>
      </c>
      <c r="B4926" s="293" t="s">
        <v>18647</v>
      </c>
      <c r="C4926" s="293" t="s">
        <v>18648</v>
      </c>
      <c r="D4926" s="293" t="s">
        <v>4750</v>
      </c>
      <c r="E4926" s="293" t="s">
        <v>14158</v>
      </c>
      <c r="F4926" s="293"/>
      <c r="G4926" s="291">
        <v>60</v>
      </c>
      <c r="H4926" s="292">
        <v>0</v>
      </c>
      <c r="I4926" s="293" t="s">
        <v>4850</v>
      </c>
      <c r="J4926" s="293" t="s">
        <v>4851</v>
      </c>
      <c r="K4926" s="293" t="s">
        <v>4737</v>
      </c>
      <c r="L4926" s="293" t="s">
        <v>4840</v>
      </c>
      <c r="M4926" s="293" t="s">
        <v>4852</v>
      </c>
      <c r="N4926" s="293"/>
      <c r="O4926" s="293" t="s">
        <v>18828</v>
      </c>
      <c r="P4926" s="293" t="s">
        <v>14136</v>
      </c>
      <c r="Q4926" s="293" t="s">
        <v>8502</v>
      </c>
    </row>
    <row r="4927" spans="1:17" x14ac:dyDescent="0.25">
      <c r="A4927" s="293" t="s">
        <v>18649</v>
      </c>
      <c r="B4927" s="293" t="s">
        <v>18650</v>
      </c>
      <c r="C4927" s="293" t="s">
        <v>18651</v>
      </c>
      <c r="D4927" s="293"/>
      <c r="E4927" s="293" t="s">
        <v>15150</v>
      </c>
      <c r="F4927" s="293"/>
      <c r="G4927" s="291">
        <v>60</v>
      </c>
      <c r="H4927" s="292">
        <v>0</v>
      </c>
      <c r="I4927" s="293" t="s">
        <v>4850</v>
      </c>
      <c r="J4927" s="293" t="s">
        <v>4851</v>
      </c>
      <c r="K4927" s="293" t="s">
        <v>4737</v>
      </c>
      <c r="L4927" s="293" t="s">
        <v>4840</v>
      </c>
      <c r="M4927" s="293" t="s">
        <v>15497</v>
      </c>
      <c r="N4927" s="293"/>
      <c r="O4927" s="293" t="s">
        <v>18828</v>
      </c>
      <c r="P4927" s="293" t="s">
        <v>14136</v>
      </c>
      <c r="Q4927" s="293" t="s">
        <v>4741</v>
      </c>
    </row>
    <row r="4928" spans="1:17" x14ac:dyDescent="0.25">
      <c r="A4928" s="293" t="s">
        <v>18652</v>
      </c>
      <c r="B4928" s="293" t="s">
        <v>18653</v>
      </c>
      <c r="C4928" s="293" t="s">
        <v>18654</v>
      </c>
      <c r="D4928" s="293"/>
      <c r="E4928" s="293"/>
      <c r="F4928" s="293"/>
      <c r="G4928" s="291">
        <v>60</v>
      </c>
      <c r="H4928" s="292">
        <v>0</v>
      </c>
      <c r="I4928" s="293" t="s">
        <v>4838</v>
      </c>
      <c r="J4928" s="293" t="s">
        <v>4839</v>
      </c>
      <c r="K4928" s="293" t="s">
        <v>4737</v>
      </c>
      <c r="L4928" s="293" t="s">
        <v>4840</v>
      </c>
      <c r="M4928" s="293" t="s">
        <v>5291</v>
      </c>
      <c r="N4928" s="293"/>
      <c r="O4928" s="293" t="s">
        <v>18828</v>
      </c>
      <c r="P4928" s="293" t="s">
        <v>14136</v>
      </c>
      <c r="Q4928" s="293" t="s">
        <v>4741</v>
      </c>
    </row>
    <row r="4929" spans="1:17" x14ac:dyDescent="0.25">
      <c r="A4929" s="293" t="s">
        <v>18655</v>
      </c>
      <c r="B4929" s="293" t="s">
        <v>18656</v>
      </c>
      <c r="C4929" s="293" t="s">
        <v>18657</v>
      </c>
      <c r="D4929" s="293"/>
      <c r="E4929" s="293"/>
      <c r="F4929" s="293"/>
      <c r="G4929" s="291">
        <v>60</v>
      </c>
      <c r="H4929" s="292">
        <v>0</v>
      </c>
      <c r="I4929" s="293" t="s">
        <v>4838</v>
      </c>
      <c r="J4929" s="293" t="s">
        <v>4839</v>
      </c>
      <c r="K4929" s="293" t="s">
        <v>4737</v>
      </c>
      <c r="L4929" s="293" t="s">
        <v>4840</v>
      </c>
      <c r="M4929" s="293" t="s">
        <v>10975</v>
      </c>
      <c r="N4929" s="293"/>
      <c r="O4929" s="293" t="s">
        <v>18828</v>
      </c>
      <c r="P4929" s="293" t="s">
        <v>14136</v>
      </c>
      <c r="Q4929" s="293" t="s">
        <v>4741</v>
      </c>
    </row>
    <row r="4930" spans="1:17" x14ac:dyDescent="0.25">
      <c r="A4930" s="293" t="s">
        <v>18658</v>
      </c>
      <c r="B4930" s="293" t="s">
        <v>18659</v>
      </c>
      <c r="C4930" s="293" t="s">
        <v>18660</v>
      </c>
      <c r="D4930" s="293"/>
      <c r="E4930" s="293"/>
      <c r="F4930" s="293"/>
      <c r="G4930" s="291">
        <v>60</v>
      </c>
      <c r="H4930" s="292">
        <v>0</v>
      </c>
      <c r="I4930" s="293" t="s">
        <v>4838</v>
      </c>
      <c r="J4930" s="293" t="s">
        <v>4839</v>
      </c>
      <c r="K4930" s="293" t="s">
        <v>4737</v>
      </c>
      <c r="L4930" s="293" t="s">
        <v>4840</v>
      </c>
      <c r="M4930" s="293" t="s">
        <v>5291</v>
      </c>
      <c r="N4930" s="293"/>
      <c r="O4930" s="293" t="s">
        <v>18828</v>
      </c>
      <c r="P4930" s="293" t="s">
        <v>14136</v>
      </c>
      <c r="Q4930" s="293" t="s">
        <v>4741</v>
      </c>
    </row>
    <row r="4931" spans="1:17" x14ac:dyDescent="0.25">
      <c r="A4931" s="293" t="s">
        <v>18661</v>
      </c>
      <c r="B4931" s="293" t="s">
        <v>18662</v>
      </c>
      <c r="C4931" s="293" t="s">
        <v>18663</v>
      </c>
      <c r="D4931" s="293" t="s">
        <v>4750</v>
      </c>
      <c r="E4931" s="293" t="s">
        <v>14158</v>
      </c>
      <c r="F4931" s="293"/>
      <c r="G4931" s="291">
        <v>60</v>
      </c>
      <c r="H4931" s="292">
        <v>0</v>
      </c>
      <c r="I4931" s="293" t="s">
        <v>4838</v>
      </c>
      <c r="J4931" s="293" t="s">
        <v>4839</v>
      </c>
      <c r="K4931" s="293" t="s">
        <v>4737</v>
      </c>
      <c r="L4931" s="293" t="s">
        <v>4840</v>
      </c>
      <c r="M4931" s="293" t="s">
        <v>10975</v>
      </c>
      <c r="N4931" s="293"/>
      <c r="O4931" s="293" t="s">
        <v>18828</v>
      </c>
      <c r="P4931" s="293" t="s">
        <v>14136</v>
      </c>
      <c r="Q4931" s="293" t="s">
        <v>8502</v>
      </c>
    </row>
    <row r="4932" spans="1:17" x14ac:dyDescent="0.25">
      <c r="A4932" s="293" t="s">
        <v>18664</v>
      </c>
      <c r="B4932" s="293" t="s">
        <v>18665</v>
      </c>
      <c r="C4932" s="293" t="s">
        <v>18666</v>
      </c>
      <c r="D4932" s="293"/>
      <c r="E4932" s="293"/>
      <c r="F4932" s="293"/>
      <c r="G4932" s="291">
        <v>60</v>
      </c>
      <c r="H4932" s="292">
        <v>0</v>
      </c>
      <c r="I4932" s="293" t="s">
        <v>4850</v>
      </c>
      <c r="J4932" s="293" t="s">
        <v>4851</v>
      </c>
      <c r="K4932" s="293" t="s">
        <v>4737</v>
      </c>
      <c r="L4932" s="293" t="s">
        <v>4840</v>
      </c>
      <c r="M4932" s="293" t="s">
        <v>15497</v>
      </c>
      <c r="N4932" s="293"/>
      <c r="O4932" s="293" t="s">
        <v>18828</v>
      </c>
      <c r="P4932" s="293" t="s">
        <v>14136</v>
      </c>
      <c r="Q4932" s="293" t="s">
        <v>4741</v>
      </c>
    </row>
    <row r="4933" spans="1:17" x14ac:dyDescent="0.25">
      <c r="A4933" s="293" t="s">
        <v>18667</v>
      </c>
      <c r="B4933" s="293" t="s">
        <v>18668</v>
      </c>
      <c r="C4933" s="293" t="s">
        <v>18669</v>
      </c>
      <c r="D4933" s="293"/>
      <c r="E4933" s="293" t="s">
        <v>15150</v>
      </c>
      <c r="F4933" s="293"/>
      <c r="G4933" s="291">
        <v>60</v>
      </c>
      <c r="H4933" s="292">
        <v>0</v>
      </c>
      <c r="I4933" s="293" t="s">
        <v>4838</v>
      </c>
      <c r="J4933" s="293" t="s">
        <v>4839</v>
      </c>
      <c r="K4933" s="293" t="s">
        <v>4737</v>
      </c>
      <c r="L4933" s="293" t="s">
        <v>4840</v>
      </c>
      <c r="M4933" s="293" t="s">
        <v>10460</v>
      </c>
      <c r="N4933" s="293"/>
      <c r="O4933" s="293" t="s">
        <v>18828</v>
      </c>
      <c r="P4933" s="293" t="s">
        <v>14136</v>
      </c>
      <c r="Q4933" s="293" t="s">
        <v>4741</v>
      </c>
    </row>
    <row r="4934" spans="1:17" x14ac:dyDescent="0.25">
      <c r="A4934" s="293" t="s">
        <v>18670</v>
      </c>
      <c r="B4934" s="293" t="s">
        <v>18671</v>
      </c>
      <c r="C4934" s="293" t="s">
        <v>18672</v>
      </c>
      <c r="D4934" s="293"/>
      <c r="E4934" s="293" t="s">
        <v>15150</v>
      </c>
      <c r="F4934" s="293"/>
      <c r="G4934" s="291"/>
      <c r="H4934" s="292">
        <v>0</v>
      </c>
      <c r="I4934" s="293" t="s">
        <v>4850</v>
      </c>
      <c r="J4934" s="293" t="s">
        <v>4851</v>
      </c>
      <c r="K4934" s="293" t="s">
        <v>4737</v>
      </c>
      <c r="L4934" s="293" t="s">
        <v>10636</v>
      </c>
      <c r="M4934" s="293" t="s">
        <v>18673</v>
      </c>
      <c r="N4934" s="293" t="s">
        <v>18673</v>
      </c>
      <c r="O4934" s="293" t="s">
        <v>18828</v>
      </c>
      <c r="P4934" s="293" t="s">
        <v>14136</v>
      </c>
      <c r="Q4934" s="293" t="s">
        <v>4741</v>
      </c>
    </row>
    <row r="4935" spans="1:17" x14ac:dyDescent="0.25">
      <c r="A4935" s="293" t="s">
        <v>18674</v>
      </c>
      <c r="B4935" s="293" t="s">
        <v>18675</v>
      </c>
      <c r="C4935" s="293" t="s">
        <v>18676</v>
      </c>
      <c r="D4935" s="293"/>
      <c r="E4935" s="293"/>
      <c r="F4935" s="293" t="s">
        <v>18645</v>
      </c>
      <c r="G4935" s="291">
        <v>60</v>
      </c>
      <c r="H4935" s="292">
        <v>0</v>
      </c>
      <c r="I4935" s="293"/>
      <c r="J4935" s="293"/>
      <c r="K4935" s="293" t="s">
        <v>4737</v>
      </c>
      <c r="L4935" s="293" t="s">
        <v>4840</v>
      </c>
      <c r="M4935" s="293"/>
      <c r="N4935" s="293"/>
      <c r="O4935" s="293" t="s">
        <v>18828</v>
      </c>
      <c r="P4935" s="293" t="s">
        <v>14136</v>
      </c>
      <c r="Q4935" s="293" t="s">
        <v>8840</v>
      </c>
    </row>
    <row r="4936" spans="1:17" x14ac:dyDescent="0.25">
      <c r="A4936" s="293" t="s">
        <v>18677</v>
      </c>
      <c r="B4936" s="293" t="s">
        <v>18678</v>
      </c>
      <c r="C4936" s="293" t="s">
        <v>18679</v>
      </c>
      <c r="D4936" s="293"/>
      <c r="E4936" s="293"/>
      <c r="F4936" s="293" t="s">
        <v>18645</v>
      </c>
      <c r="G4936" s="291">
        <v>60</v>
      </c>
      <c r="H4936" s="292">
        <v>0</v>
      </c>
      <c r="I4936" s="293"/>
      <c r="J4936" s="293"/>
      <c r="K4936" s="293" t="s">
        <v>4737</v>
      </c>
      <c r="L4936" s="293" t="s">
        <v>4840</v>
      </c>
      <c r="M4936" s="293" t="s">
        <v>6026</v>
      </c>
      <c r="N4936" s="293"/>
      <c r="O4936" s="293" t="s">
        <v>18828</v>
      </c>
      <c r="P4936" s="293" t="s">
        <v>14136</v>
      </c>
      <c r="Q4936" s="293" t="s">
        <v>8840</v>
      </c>
    </row>
    <row r="4937" spans="1:17" x14ac:dyDescent="0.25">
      <c r="A4937" s="293" t="s">
        <v>18680</v>
      </c>
      <c r="B4937" s="293" t="s">
        <v>18681</v>
      </c>
      <c r="C4937" s="293" t="s">
        <v>18682</v>
      </c>
      <c r="D4937" s="293" t="s">
        <v>4750</v>
      </c>
      <c r="E4937" s="293" t="s">
        <v>14158</v>
      </c>
      <c r="F4937" s="293"/>
      <c r="G4937" s="291">
        <v>60</v>
      </c>
      <c r="H4937" s="292">
        <v>0</v>
      </c>
      <c r="I4937" s="293" t="s">
        <v>4850</v>
      </c>
      <c r="J4937" s="293" t="s">
        <v>4851</v>
      </c>
      <c r="K4937" s="293" t="s">
        <v>4737</v>
      </c>
      <c r="L4937" s="293" t="s">
        <v>4840</v>
      </c>
      <c r="M4937" s="293" t="s">
        <v>11181</v>
      </c>
      <c r="N4937" s="293"/>
      <c r="O4937" s="293" t="s">
        <v>18828</v>
      </c>
      <c r="P4937" s="293" t="s">
        <v>14136</v>
      </c>
      <c r="Q4937" s="293" t="s">
        <v>8502</v>
      </c>
    </row>
    <row r="4938" spans="1:17" x14ac:dyDescent="0.25">
      <c r="A4938" s="293" t="s">
        <v>18683</v>
      </c>
      <c r="B4938" s="293" t="s">
        <v>18684</v>
      </c>
      <c r="C4938" s="293" t="s">
        <v>18685</v>
      </c>
      <c r="D4938" s="293"/>
      <c r="E4938" s="293" t="s">
        <v>4973</v>
      </c>
      <c r="F4938" s="293" t="s">
        <v>4750</v>
      </c>
      <c r="G4938" s="291">
        <v>60</v>
      </c>
      <c r="H4938" s="292">
        <v>0</v>
      </c>
      <c r="I4938" s="293" t="s">
        <v>4850</v>
      </c>
      <c r="J4938" s="293" t="s">
        <v>4851</v>
      </c>
      <c r="K4938" s="293" t="s">
        <v>4737</v>
      </c>
      <c r="L4938" s="293" t="s">
        <v>4840</v>
      </c>
      <c r="M4938" s="293" t="s">
        <v>5202</v>
      </c>
      <c r="N4938" s="293"/>
      <c r="O4938" s="293" t="s">
        <v>18828</v>
      </c>
      <c r="P4938" s="293" t="s">
        <v>14136</v>
      </c>
      <c r="Q4938" s="293" t="s">
        <v>4741</v>
      </c>
    </row>
    <row r="4939" spans="1:17" x14ac:dyDescent="0.25">
      <c r="A4939" s="293" t="s">
        <v>18686</v>
      </c>
      <c r="B4939" s="293" t="s">
        <v>18687</v>
      </c>
      <c r="C4939" s="293" t="s">
        <v>18688</v>
      </c>
      <c r="D4939" s="293"/>
      <c r="E4939" s="293" t="s">
        <v>15150</v>
      </c>
      <c r="F4939" s="293"/>
      <c r="G4939" s="291"/>
      <c r="H4939" s="292">
        <v>0</v>
      </c>
      <c r="I4939" s="293" t="s">
        <v>4850</v>
      </c>
      <c r="J4939" s="293" t="s">
        <v>4851</v>
      </c>
      <c r="K4939" s="293" t="s">
        <v>4737</v>
      </c>
      <c r="L4939" s="293" t="s">
        <v>10636</v>
      </c>
      <c r="M4939" s="293" t="s">
        <v>5202</v>
      </c>
      <c r="N4939" s="293" t="s">
        <v>18689</v>
      </c>
      <c r="O4939" s="293" t="s">
        <v>18828</v>
      </c>
      <c r="P4939" s="293" t="s">
        <v>14136</v>
      </c>
      <c r="Q4939" s="293" t="s">
        <v>4741</v>
      </c>
    </row>
    <row r="4940" spans="1:17" x14ac:dyDescent="0.25">
      <c r="A4940" s="293" t="s">
        <v>18690</v>
      </c>
      <c r="B4940" s="293" t="s">
        <v>18691</v>
      </c>
      <c r="C4940" s="293" t="s">
        <v>18692</v>
      </c>
      <c r="D4940" s="293" t="s">
        <v>4750</v>
      </c>
      <c r="E4940" s="293" t="s">
        <v>14158</v>
      </c>
      <c r="F4940" s="293"/>
      <c r="G4940" s="291">
        <v>60</v>
      </c>
      <c r="H4940" s="292">
        <v>0</v>
      </c>
      <c r="I4940" s="293" t="s">
        <v>4838</v>
      </c>
      <c r="J4940" s="293" t="s">
        <v>4839</v>
      </c>
      <c r="K4940" s="293" t="s">
        <v>4737</v>
      </c>
      <c r="L4940" s="293" t="s">
        <v>4840</v>
      </c>
      <c r="M4940" s="293" t="s">
        <v>4909</v>
      </c>
      <c r="N4940" s="293"/>
      <c r="O4940" s="293" t="s">
        <v>18828</v>
      </c>
      <c r="P4940" s="293" t="s">
        <v>14136</v>
      </c>
      <c r="Q4940" s="293" t="s">
        <v>8502</v>
      </c>
    </row>
    <row r="4941" spans="1:17" x14ac:dyDescent="0.25">
      <c r="A4941" s="293" t="s">
        <v>18693</v>
      </c>
      <c r="B4941" s="293" t="s">
        <v>18694</v>
      </c>
      <c r="C4941" s="293" t="s">
        <v>18695</v>
      </c>
      <c r="D4941" s="293"/>
      <c r="E4941" s="293" t="s">
        <v>15150</v>
      </c>
      <c r="F4941" s="293"/>
      <c r="G4941" s="291"/>
      <c r="H4941" s="292">
        <v>0</v>
      </c>
      <c r="I4941" s="293" t="s">
        <v>9482</v>
      </c>
      <c r="J4941" s="293" t="s">
        <v>9483</v>
      </c>
      <c r="K4941" s="293" t="s">
        <v>4737</v>
      </c>
      <c r="L4941" s="293" t="s">
        <v>10636</v>
      </c>
      <c r="M4941" s="293" t="s">
        <v>18696</v>
      </c>
      <c r="N4941" s="293" t="s">
        <v>18697</v>
      </c>
      <c r="O4941" s="293" t="s">
        <v>18828</v>
      </c>
      <c r="P4941" s="293" t="s">
        <v>14136</v>
      </c>
      <c r="Q4941" s="293" t="s">
        <v>4741</v>
      </c>
    </row>
    <row r="4942" spans="1:17" x14ac:dyDescent="0.25">
      <c r="A4942" s="293" t="s">
        <v>18698</v>
      </c>
      <c r="B4942" s="293" t="s">
        <v>18699</v>
      </c>
      <c r="C4942" s="293" t="s">
        <v>18700</v>
      </c>
      <c r="D4942" s="293"/>
      <c r="E4942" s="293" t="s">
        <v>15150</v>
      </c>
      <c r="F4942" s="293"/>
      <c r="G4942" s="291"/>
      <c r="H4942" s="292">
        <v>0</v>
      </c>
      <c r="I4942" s="293" t="s">
        <v>4850</v>
      </c>
      <c r="J4942" s="293" t="s">
        <v>4851</v>
      </c>
      <c r="K4942" s="293" t="s">
        <v>4737</v>
      </c>
      <c r="L4942" s="293" t="s">
        <v>10636</v>
      </c>
      <c r="M4942" s="293" t="s">
        <v>5210</v>
      </c>
      <c r="N4942" s="293" t="s">
        <v>6142</v>
      </c>
      <c r="O4942" s="293" t="s">
        <v>18828</v>
      </c>
      <c r="P4942" s="293" t="s">
        <v>14136</v>
      </c>
      <c r="Q4942" s="293" t="s">
        <v>4741</v>
      </c>
    </row>
    <row r="4943" spans="1:17" x14ac:dyDescent="0.25">
      <c r="A4943" s="293" t="s">
        <v>18701</v>
      </c>
      <c r="B4943" s="293" t="s">
        <v>18702</v>
      </c>
      <c r="C4943" s="293" t="s">
        <v>18703</v>
      </c>
      <c r="D4943" s="293"/>
      <c r="E4943" s="293"/>
      <c r="F4943" s="293" t="s">
        <v>18645</v>
      </c>
      <c r="G4943" s="291">
        <v>60</v>
      </c>
      <c r="H4943" s="292">
        <v>0</v>
      </c>
      <c r="I4943" s="293"/>
      <c r="J4943" s="293"/>
      <c r="K4943" s="293" t="s">
        <v>4737</v>
      </c>
      <c r="L4943" s="293" t="s">
        <v>4840</v>
      </c>
      <c r="M4943" s="293" t="s">
        <v>13760</v>
      </c>
      <c r="N4943" s="293"/>
      <c r="O4943" s="293" t="s">
        <v>18828</v>
      </c>
      <c r="P4943" s="293" t="s">
        <v>14136</v>
      </c>
      <c r="Q4943" s="293" t="s">
        <v>8840</v>
      </c>
    </row>
    <row r="4944" spans="1:17" x14ac:dyDescent="0.25">
      <c r="A4944" s="293" t="s">
        <v>18704</v>
      </c>
      <c r="B4944" s="293" t="s">
        <v>18705</v>
      </c>
      <c r="C4944" s="293" t="s">
        <v>18706</v>
      </c>
      <c r="D4944" s="293"/>
      <c r="E4944" s="293" t="s">
        <v>15150</v>
      </c>
      <c r="F4944" s="293"/>
      <c r="G4944" s="291"/>
      <c r="H4944" s="292">
        <v>0</v>
      </c>
      <c r="I4944" s="293" t="s">
        <v>4850</v>
      </c>
      <c r="J4944" s="293" t="s">
        <v>4851</v>
      </c>
      <c r="K4944" s="293" t="s">
        <v>4737</v>
      </c>
      <c r="L4944" s="293" t="s">
        <v>10636</v>
      </c>
      <c r="M4944" s="293" t="s">
        <v>18707</v>
      </c>
      <c r="N4944" s="293" t="s">
        <v>18708</v>
      </c>
      <c r="O4944" s="293" t="s">
        <v>18828</v>
      </c>
      <c r="P4944" s="293" t="s">
        <v>14136</v>
      </c>
      <c r="Q4944" s="293" t="s">
        <v>4741</v>
      </c>
    </row>
    <row r="4945" spans="1:17" x14ac:dyDescent="0.25">
      <c r="A4945" s="293" t="s">
        <v>18709</v>
      </c>
      <c r="B4945" s="293" t="s">
        <v>18710</v>
      </c>
      <c r="C4945" s="293" t="s">
        <v>18711</v>
      </c>
      <c r="D4945" s="293"/>
      <c r="E4945" s="293"/>
      <c r="F4945" s="293"/>
      <c r="G4945" s="291">
        <v>60</v>
      </c>
      <c r="H4945" s="292">
        <v>0</v>
      </c>
      <c r="I4945" s="293" t="s">
        <v>4838</v>
      </c>
      <c r="J4945" s="293" t="s">
        <v>4839</v>
      </c>
      <c r="K4945" s="293" t="s">
        <v>4737</v>
      </c>
      <c r="L4945" s="293" t="s">
        <v>4840</v>
      </c>
      <c r="M4945" s="293" t="s">
        <v>10975</v>
      </c>
      <c r="N4945" s="293"/>
      <c r="O4945" s="293" t="s">
        <v>18828</v>
      </c>
      <c r="P4945" s="293" t="s">
        <v>14136</v>
      </c>
      <c r="Q4945" s="293" t="s">
        <v>4741</v>
      </c>
    </row>
    <row r="4946" spans="1:17" x14ac:dyDescent="0.25">
      <c r="A4946" s="293" t="s">
        <v>18712</v>
      </c>
      <c r="B4946" s="293" t="s">
        <v>18713</v>
      </c>
      <c r="C4946" s="293" t="s">
        <v>18714</v>
      </c>
      <c r="D4946" s="293"/>
      <c r="E4946" s="293" t="s">
        <v>15150</v>
      </c>
      <c r="F4946" s="293"/>
      <c r="G4946" s="291">
        <v>60</v>
      </c>
      <c r="H4946" s="292">
        <v>0</v>
      </c>
      <c r="I4946" s="293" t="s">
        <v>4838</v>
      </c>
      <c r="J4946" s="293" t="s">
        <v>4839</v>
      </c>
      <c r="K4946" s="293" t="s">
        <v>4737</v>
      </c>
      <c r="L4946" s="293" t="s">
        <v>4840</v>
      </c>
      <c r="M4946" s="293" t="s">
        <v>18715</v>
      </c>
      <c r="N4946" s="293"/>
      <c r="O4946" s="293" t="s">
        <v>18828</v>
      </c>
      <c r="P4946" s="293" t="s">
        <v>14136</v>
      </c>
      <c r="Q4946" s="293" t="s">
        <v>4741</v>
      </c>
    </row>
    <row r="4947" spans="1:17" x14ac:dyDescent="0.25">
      <c r="A4947" s="293" t="s">
        <v>18716</v>
      </c>
      <c r="B4947" s="293" t="s">
        <v>18717</v>
      </c>
      <c r="C4947" s="293" t="s">
        <v>18718</v>
      </c>
      <c r="D4947" s="293"/>
      <c r="E4947" s="293" t="s">
        <v>15150</v>
      </c>
      <c r="F4947" s="293"/>
      <c r="G4947" s="291"/>
      <c r="H4947" s="292">
        <v>0</v>
      </c>
      <c r="I4947" s="293" t="s">
        <v>4975</v>
      </c>
      <c r="J4947" s="293" t="s">
        <v>4976</v>
      </c>
      <c r="K4947" s="293" t="s">
        <v>4737</v>
      </c>
      <c r="L4947" s="293" t="s">
        <v>10636</v>
      </c>
      <c r="M4947" s="293" t="s">
        <v>18715</v>
      </c>
      <c r="N4947" s="293" t="s">
        <v>18719</v>
      </c>
      <c r="O4947" s="293" t="s">
        <v>18828</v>
      </c>
      <c r="P4947" s="293" t="s">
        <v>14136</v>
      </c>
      <c r="Q4947" s="293" t="s">
        <v>4741</v>
      </c>
    </row>
    <row r="4948" spans="1:17" x14ac:dyDescent="0.25">
      <c r="A4948" s="293" t="s">
        <v>18720</v>
      </c>
      <c r="B4948" s="293" t="s">
        <v>18721</v>
      </c>
      <c r="C4948" s="293" t="s">
        <v>18722</v>
      </c>
      <c r="D4948" s="293"/>
      <c r="E4948" s="293"/>
      <c r="F4948" s="293" t="s">
        <v>18645</v>
      </c>
      <c r="G4948" s="291">
        <v>60</v>
      </c>
      <c r="H4948" s="292">
        <v>0</v>
      </c>
      <c r="I4948" s="293" t="s">
        <v>9482</v>
      </c>
      <c r="J4948" s="293" t="s">
        <v>9483</v>
      </c>
      <c r="K4948" s="293" t="s">
        <v>4737</v>
      </c>
      <c r="L4948" s="293" t="s">
        <v>4840</v>
      </c>
      <c r="M4948" s="293" t="s">
        <v>4999</v>
      </c>
      <c r="N4948" s="293"/>
      <c r="O4948" s="293" t="s">
        <v>18828</v>
      </c>
      <c r="P4948" s="293" t="s">
        <v>14136</v>
      </c>
      <c r="Q4948" s="293" t="s">
        <v>8840</v>
      </c>
    </row>
    <row r="4949" spans="1:17" x14ac:dyDescent="0.25">
      <c r="A4949" s="293" t="s">
        <v>18723</v>
      </c>
      <c r="B4949" s="293" t="s">
        <v>18724</v>
      </c>
      <c r="C4949" s="293" t="s">
        <v>18725</v>
      </c>
      <c r="D4949" s="293" t="s">
        <v>4750</v>
      </c>
      <c r="E4949" s="293" t="s">
        <v>14158</v>
      </c>
      <c r="F4949" s="293"/>
      <c r="G4949" s="291">
        <v>60</v>
      </c>
      <c r="H4949" s="292">
        <v>0</v>
      </c>
      <c r="I4949" s="293" t="s">
        <v>9482</v>
      </c>
      <c r="J4949" s="293" t="s">
        <v>9483</v>
      </c>
      <c r="K4949" s="293" t="s">
        <v>4737</v>
      </c>
      <c r="L4949" s="293" t="s">
        <v>4840</v>
      </c>
      <c r="M4949" s="293" t="s">
        <v>8554</v>
      </c>
      <c r="N4949" s="293"/>
      <c r="O4949" s="293" t="s">
        <v>18828</v>
      </c>
      <c r="P4949" s="293" t="s">
        <v>14136</v>
      </c>
      <c r="Q4949" s="293" t="s">
        <v>8502</v>
      </c>
    </row>
    <row r="4950" spans="1:17" x14ac:dyDescent="0.25">
      <c r="A4950" s="293" t="s">
        <v>18726</v>
      </c>
      <c r="B4950" s="293" t="s">
        <v>18727</v>
      </c>
      <c r="C4950" s="293" t="s">
        <v>18728</v>
      </c>
      <c r="D4950" s="293"/>
      <c r="E4950" s="293" t="s">
        <v>15150</v>
      </c>
      <c r="F4950" s="293"/>
      <c r="G4950" s="291"/>
      <c r="H4950" s="292">
        <v>0</v>
      </c>
      <c r="I4950" s="293" t="s">
        <v>9482</v>
      </c>
      <c r="J4950" s="293" t="s">
        <v>9483</v>
      </c>
      <c r="K4950" s="293" t="s">
        <v>4737</v>
      </c>
      <c r="L4950" s="293" t="s">
        <v>10636</v>
      </c>
      <c r="M4950" s="293" t="s">
        <v>18729</v>
      </c>
      <c r="N4950" s="293" t="s">
        <v>18729</v>
      </c>
      <c r="O4950" s="293" t="s">
        <v>18828</v>
      </c>
      <c r="P4950" s="293" t="s">
        <v>14136</v>
      </c>
      <c r="Q4950" s="293" t="s">
        <v>4741</v>
      </c>
    </row>
    <row r="4951" spans="1:17" x14ac:dyDescent="0.25">
      <c r="A4951" s="293" t="s">
        <v>18730</v>
      </c>
      <c r="B4951" s="293" t="s">
        <v>18731</v>
      </c>
      <c r="C4951" s="293" t="s">
        <v>18732</v>
      </c>
      <c r="D4951" s="293" t="s">
        <v>4750</v>
      </c>
      <c r="E4951" s="293" t="s">
        <v>14158</v>
      </c>
      <c r="F4951" s="293"/>
      <c r="G4951" s="291">
        <v>60</v>
      </c>
      <c r="H4951" s="292">
        <v>0</v>
      </c>
      <c r="I4951" s="293" t="s">
        <v>9482</v>
      </c>
      <c r="J4951" s="293" t="s">
        <v>9483</v>
      </c>
      <c r="K4951" s="293" t="s">
        <v>4737</v>
      </c>
      <c r="L4951" s="293" t="s">
        <v>4840</v>
      </c>
      <c r="M4951" s="293" t="s">
        <v>8554</v>
      </c>
      <c r="N4951" s="293"/>
      <c r="O4951" s="293" t="s">
        <v>18828</v>
      </c>
      <c r="P4951" s="293" t="s">
        <v>14136</v>
      </c>
      <c r="Q4951" s="293" t="s">
        <v>8502</v>
      </c>
    </row>
    <row r="4952" spans="1:17" x14ac:dyDescent="0.25">
      <c r="A4952" s="293" t="s">
        <v>18733</v>
      </c>
      <c r="B4952" s="293" t="s">
        <v>18734</v>
      </c>
      <c r="C4952" s="293" t="s">
        <v>18735</v>
      </c>
      <c r="D4952" s="293"/>
      <c r="E4952" s="293"/>
      <c r="F4952" s="293"/>
      <c r="G4952" s="291">
        <v>60</v>
      </c>
      <c r="H4952" s="292">
        <v>0</v>
      </c>
      <c r="I4952" s="293" t="s">
        <v>9482</v>
      </c>
      <c r="J4952" s="293" t="s">
        <v>9483</v>
      </c>
      <c r="K4952" s="293" t="s">
        <v>4737</v>
      </c>
      <c r="L4952" s="293" t="s">
        <v>4840</v>
      </c>
      <c r="M4952" s="293" t="s">
        <v>13754</v>
      </c>
      <c r="N4952" s="293"/>
      <c r="O4952" s="293" t="s">
        <v>18828</v>
      </c>
      <c r="P4952" s="293" t="s">
        <v>14136</v>
      </c>
      <c r="Q4952" s="293" t="s">
        <v>4741</v>
      </c>
    </row>
    <row r="4953" spans="1:17" x14ac:dyDescent="0.25">
      <c r="A4953" s="293" t="s">
        <v>18736</v>
      </c>
      <c r="B4953" s="293" t="s">
        <v>18737</v>
      </c>
      <c r="C4953" s="293" t="s">
        <v>18738</v>
      </c>
      <c r="D4953" s="293"/>
      <c r="E4953" s="293" t="s">
        <v>15150</v>
      </c>
      <c r="F4953" s="293"/>
      <c r="G4953" s="291">
        <v>60</v>
      </c>
      <c r="H4953" s="292">
        <v>0</v>
      </c>
      <c r="I4953" s="293" t="s">
        <v>9482</v>
      </c>
      <c r="J4953" s="293" t="s">
        <v>9483</v>
      </c>
      <c r="K4953" s="293" t="s">
        <v>4737</v>
      </c>
      <c r="L4953" s="293" t="s">
        <v>4840</v>
      </c>
      <c r="M4953" s="293" t="s">
        <v>15454</v>
      </c>
      <c r="N4953" s="293"/>
      <c r="O4953" s="293" t="s">
        <v>18828</v>
      </c>
      <c r="P4953" s="293" t="s">
        <v>14136</v>
      </c>
      <c r="Q4953" s="293" t="s">
        <v>4741</v>
      </c>
    </row>
    <row r="4954" spans="1:17" x14ac:dyDescent="0.25">
      <c r="A4954" s="293" t="s">
        <v>18739</v>
      </c>
      <c r="B4954" s="293" t="s">
        <v>18740</v>
      </c>
      <c r="C4954" s="293" t="s">
        <v>18741</v>
      </c>
      <c r="D4954" s="293"/>
      <c r="E4954" s="293"/>
      <c r="F4954" s="293"/>
      <c r="G4954" s="291">
        <v>60</v>
      </c>
      <c r="H4954" s="292">
        <v>0</v>
      </c>
      <c r="I4954" s="293" t="s">
        <v>9482</v>
      </c>
      <c r="J4954" s="293" t="s">
        <v>9483</v>
      </c>
      <c r="K4954" s="293" t="s">
        <v>4737</v>
      </c>
      <c r="L4954" s="293" t="s">
        <v>4840</v>
      </c>
      <c r="M4954" s="293" t="s">
        <v>13754</v>
      </c>
      <c r="N4954" s="293"/>
      <c r="O4954" s="293" t="s">
        <v>18828</v>
      </c>
      <c r="P4954" s="293" t="s">
        <v>14136</v>
      </c>
      <c r="Q4954" s="293" t="s">
        <v>4741</v>
      </c>
    </row>
    <row r="4955" spans="1:17" x14ac:dyDescent="0.25">
      <c r="A4955" s="293" t="s">
        <v>18742</v>
      </c>
      <c r="B4955" s="293" t="s">
        <v>18743</v>
      </c>
      <c r="C4955" s="293" t="s">
        <v>18744</v>
      </c>
      <c r="D4955" s="293"/>
      <c r="E4955" s="293"/>
      <c r="F4955" s="293"/>
      <c r="G4955" s="291">
        <v>60</v>
      </c>
      <c r="H4955" s="292">
        <v>0</v>
      </c>
      <c r="I4955" s="293" t="s">
        <v>9482</v>
      </c>
      <c r="J4955" s="293" t="s">
        <v>9483</v>
      </c>
      <c r="K4955" s="293" t="s">
        <v>4737</v>
      </c>
      <c r="L4955" s="293" t="s">
        <v>4840</v>
      </c>
      <c r="M4955" s="293" t="s">
        <v>5310</v>
      </c>
      <c r="N4955" s="293"/>
      <c r="O4955" s="293" t="s">
        <v>18828</v>
      </c>
      <c r="P4955" s="293" t="s">
        <v>14136</v>
      </c>
      <c r="Q4955" s="293" t="s">
        <v>4741</v>
      </c>
    </row>
    <row r="4956" spans="1:17" x14ac:dyDescent="0.25">
      <c r="A4956" s="293" t="s">
        <v>18745</v>
      </c>
      <c r="B4956" s="293" t="s">
        <v>18746</v>
      </c>
      <c r="C4956" s="293" t="s">
        <v>18747</v>
      </c>
      <c r="D4956" s="293"/>
      <c r="E4956" s="293"/>
      <c r="F4956" s="293"/>
      <c r="G4956" s="291">
        <v>60</v>
      </c>
      <c r="H4956" s="292">
        <v>0</v>
      </c>
      <c r="I4956" s="293" t="s">
        <v>9482</v>
      </c>
      <c r="J4956" s="293" t="s">
        <v>9483</v>
      </c>
      <c r="K4956" s="293" t="s">
        <v>4737</v>
      </c>
      <c r="L4956" s="293" t="s">
        <v>4840</v>
      </c>
      <c r="M4956" s="293" t="s">
        <v>13754</v>
      </c>
      <c r="N4956" s="293"/>
      <c r="O4956" s="293" t="s">
        <v>18828</v>
      </c>
      <c r="P4956" s="293" t="s">
        <v>14136</v>
      </c>
      <c r="Q4956" s="293" t="s">
        <v>4741</v>
      </c>
    </row>
    <row r="4957" spans="1:17" x14ac:dyDescent="0.25">
      <c r="A4957" s="293" t="s">
        <v>18748</v>
      </c>
      <c r="B4957" s="293" t="s">
        <v>18749</v>
      </c>
      <c r="C4957" s="293" t="s">
        <v>18750</v>
      </c>
      <c r="D4957" s="293" t="s">
        <v>4750</v>
      </c>
      <c r="E4957" s="293" t="s">
        <v>14158</v>
      </c>
      <c r="F4957" s="293"/>
      <c r="G4957" s="291">
        <v>60</v>
      </c>
      <c r="H4957" s="292">
        <v>0</v>
      </c>
      <c r="I4957" s="293" t="s">
        <v>9482</v>
      </c>
      <c r="J4957" s="293" t="s">
        <v>9483</v>
      </c>
      <c r="K4957" s="293" t="s">
        <v>4737</v>
      </c>
      <c r="L4957" s="293" t="s">
        <v>4840</v>
      </c>
      <c r="M4957" s="293" t="s">
        <v>5202</v>
      </c>
      <c r="N4957" s="293"/>
      <c r="O4957" s="293" t="s">
        <v>18828</v>
      </c>
      <c r="P4957" s="293" t="s">
        <v>14136</v>
      </c>
      <c r="Q4957" s="293" t="s">
        <v>8502</v>
      </c>
    </row>
    <row r="4958" spans="1:17" x14ac:dyDescent="0.25">
      <c r="A4958" s="293" t="s">
        <v>18751</v>
      </c>
      <c r="B4958" s="293" t="s">
        <v>18752</v>
      </c>
      <c r="C4958" s="293" t="s">
        <v>18753</v>
      </c>
      <c r="D4958" s="293"/>
      <c r="E4958" s="293" t="s">
        <v>15150</v>
      </c>
      <c r="F4958" s="293"/>
      <c r="G4958" s="291"/>
      <c r="H4958" s="292">
        <v>0</v>
      </c>
      <c r="I4958" s="293" t="s">
        <v>9482</v>
      </c>
      <c r="J4958" s="293" t="s">
        <v>9483</v>
      </c>
      <c r="K4958" s="293" t="s">
        <v>4737</v>
      </c>
      <c r="L4958" s="293" t="s">
        <v>10636</v>
      </c>
      <c r="M4958" s="293" t="s">
        <v>18754</v>
      </c>
      <c r="N4958" s="293" t="s">
        <v>18755</v>
      </c>
      <c r="O4958" s="293" t="s">
        <v>18828</v>
      </c>
      <c r="P4958" s="293" t="s">
        <v>14136</v>
      </c>
      <c r="Q4958" s="293" t="s">
        <v>4741</v>
      </c>
    </row>
    <row r="4959" spans="1:17" x14ac:dyDescent="0.25">
      <c r="A4959" s="293" t="s">
        <v>18756</v>
      </c>
      <c r="B4959" s="293" t="s">
        <v>18757</v>
      </c>
      <c r="C4959" s="293" t="s">
        <v>18758</v>
      </c>
      <c r="D4959" s="293" t="s">
        <v>4750</v>
      </c>
      <c r="E4959" s="293" t="s">
        <v>14158</v>
      </c>
      <c r="F4959" s="293"/>
      <c r="G4959" s="291">
        <v>60</v>
      </c>
      <c r="H4959" s="292">
        <v>0</v>
      </c>
      <c r="I4959" s="293" t="s">
        <v>9482</v>
      </c>
      <c r="J4959" s="293" t="s">
        <v>9483</v>
      </c>
      <c r="K4959" s="293" t="s">
        <v>4737</v>
      </c>
      <c r="L4959" s="293" t="s">
        <v>4840</v>
      </c>
      <c r="M4959" s="293" t="s">
        <v>13754</v>
      </c>
      <c r="N4959" s="293"/>
      <c r="O4959" s="293" t="s">
        <v>18828</v>
      </c>
      <c r="P4959" s="293" t="s">
        <v>14136</v>
      </c>
      <c r="Q4959" s="293" t="s">
        <v>8502</v>
      </c>
    </row>
    <row r="4960" spans="1:17" x14ac:dyDescent="0.25">
      <c r="A4960" s="293" t="s">
        <v>18759</v>
      </c>
      <c r="B4960" s="293" t="s">
        <v>18760</v>
      </c>
      <c r="C4960" s="293" t="s">
        <v>18761</v>
      </c>
      <c r="D4960" s="293"/>
      <c r="E4960" s="293"/>
      <c r="F4960" s="293"/>
      <c r="G4960" s="291">
        <v>60</v>
      </c>
      <c r="H4960" s="292">
        <v>0</v>
      </c>
      <c r="I4960" s="293" t="s">
        <v>9482</v>
      </c>
      <c r="J4960" s="293" t="s">
        <v>9483</v>
      </c>
      <c r="K4960" s="293" t="s">
        <v>4737</v>
      </c>
      <c r="L4960" s="293" t="s">
        <v>4840</v>
      </c>
      <c r="M4960" s="293" t="s">
        <v>10460</v>
      </c>
      <c r="N4960" s="293"/>
      <c r="O4960" s="293" t="s">
        <v>18828</v>
      </c>
      <c r="P4960" s="293" t="s">
        <v>14136</v>
      </c>
      <c r="Q4960" s="293" t="s">
        <v>4741</v>
      </c>
    </row>
    <row r="4961" spans="1:17" x14ac:dyDescent="0.25">
      <c r="A4961" s="293" t="s">
        <v>18762</v>
      </c>
      <c r="B4961" s="293" t="s">
        <v>18763</v>
      </c>
      <c r="C4961" s="293" t="s">
        <v>18764</v>
      </c>
      <c r="D4961" s="293"/>
      <c r="E4961" s="293" t="s">
        <v>15150</v>
      </c>
      <c r="F4961" s="293"/>
      <c r="G4961" s="291"/>
      <c r="H4961" s="292">
        <v>0</v>
      </c>
      <c r="I4961" s="293" t="s">
        <v>9482</v>
      </c>
      <c r="J4961" s="293" t="s">
        <v>9483</v>
      </c>
      <c r="K4961" s="293" t="s">
        <v>4737</v>
      </c>
      <c r="L4961" s="293" t="s">
        <v>10636</v>
      </c>
      <c r="M4961" s="293" t="s">
        <v>18765</v>
      </c>
      <c r="N4961" s="293" t="s">
        <v>18766</v>
      </c>
      <c r="O4961" s="293" t="s">
        <v>18828</v>
      </c>
      <c r="P4961" s="293" t="s">
        <v>14136</v>
      </c>
      <c r="Q4961" s="293" t="s">
        <v>4741</v>
      </c>
    </row>
    <row r="4962" spans="1:17" x14ac:dyDescent="0.25">
      <c r="A4962" s="293" t="s">
        <v>18767</v>
      </c>
      <c r="B4962" s="293" t="s">
        <v>18768</v>
      </c>
      <c r="C4962" s="293" t="s">
        <v>18769</v>
      </c>
      <c r="D4962" s="293"/>
      <c r="E4962" s="293" t="s">
        <v>14158</v>
      </c>
      <c r="F4962" s="293" t="s">
        <v>18770</v>
      </c>
      <c r="G4962" s="291">
        <v>60</v>
      </c>
      <c r="H4962" s="292">
        <v>0</v>
      </c>
      <c r="I4962" s="293" t="s">
        <v>4856</v>
      </c>
      <c r="J4962" s="293" t="s">
        <v>4857</v>
      </c>
      <c r="K4962" s="293" t="s">
        <v>4737</v>
      </c>
      <c r="L4962" s="293" t="s">
        <v>8020</v>
      </c>
      <c r="M4962" s="293" t="s">
        <v>4859</v>
      </c>
      <c r="N4962" s="293"/>
      <c r="O4962" s="293" t="s">
        <v>18828</v>
      </c>
      <c r="P4962" s="293" t="s">
        <v>14136</v>
      </c>
      <c r="Q4962" s="293" t="s">
        <v>4741</v>
      </c>
    </row>
    <row r="4963" spans="1:17" x14ac:dyDescent="0.25">
      <c r="A4963" s="293" t="s">
        <v>18771</v>
      </c>
      <c r="B4963" s="293" t="s">
        <v>18772</v>
      </c>
      <c r="C4963" s="293" t="s">
        <v>18773</v>
      </c>
      <c r="D4963" s="293"/>
      <c r="E4963" s="293" t="s">
        <v>14138</v>
      </c>
      <c r="F4963" s="293" t="s">
        <v>18774</v>
      </c>
      <c r="G4963" s="291">
        <v>60</v>
      </c>
      <c r="H4963" s="292">
        <v>0</v>
      </c>
      <c r="I4963" s="293" t="s">
        <v>4783</v>
      </c>
      <c r="J4963" s="293" t="s">
        <v>4784</v>
      </c>
      <c r="K4963" s="293" t="s">
        <v>4737</v>
      </c>
      <c r="L4963" s="293" t="s">
        <v>18775</v>
      </c>
      <c r="M4963" s="293" t="s">
        <v>4806</v>
      </c>
      <c r="N4963" s="293"/>
      <c r="O4963" s="293" t="s">
        <v>18828</v>
      </c>
      <c r="P4963" s="293" t="s">
        <v>14136</v>
      </c>
      <c r="Q4963" s="293" t="s">
        <v>4741</v>
      </c>
    </row>
    <row r="4964" spans="1:17" x14ac:dyDescent="0.25">
      <c r="A4964" s="293" t="s">
        <v>18776</v>
      </c>
      <c r="B4964" s="293" t="s">
        <v>18777</v>
      </c>
      <c r="C4964" s="293" t="s">
        <v>18778</v>
      </c>
      <c r="D4964" s="293"/>
      <c r="E4964" s="293" t="s">
        <v>14138</v>
      </c>
      <c r="F4964" s="293" t="s">
        <v>18779</v>
      </c>
      <c r="G4964" s="291">
        <v>60</v>
      </c>
      <c r="H4964" s="292">
        <v>0</v>
      </c>
      <c r="I4964" s="293" t="s">
        <v>4783</v>
      </c>
      <c r="J4964" s="293" t="s">
        <v>4784</v>
      </c>
      <c r="K4964" s="293" t="s">
        <v>4737</v>
      </c>
      <c r="L4964" s="293" t="s">
        <v>5125</v>
      </c>
      <c r="M4964" s="293" t="s">
        <v>4806</v>
      </c>
      <c r="N4964" s="293" t="s">
        <v>18780</v>
      </c>
      <c r="O4964" s="293" t="s">
        <v>18828</v>
      </c>
      <c r="P4964" s="293" t="s">
        <v>14136</v>
      </c>
      <c r="Q4964" s="293" t="s">
        <v>4741</v>
      </c>
    </row>
    <row r="4965" spans="1:17" x14ac:dyDescent="0.25">
      <c r="A4965" s="293" t="s">
        <v>18781</v>
      </c>
      <c r="B4965" s="293" t="s">
        <v>18782</v>
      </c>
      <c r="C4965" s="293" t="s">
        <v>18783</v>
      </c>
      <c r="D4965" s="293"/>
      <c r="E4965" s="293" t="s">
        <v>18784</v>
      </c>
      <c r="F4965" s="293" t="s">
        <v>18785</v>
      </c>
      <c r="G4965" s="291">
        <v>60</v>
      </c>
      <c r="H4965" s="292">
        <v>0</v>
      </c>
      <c r="I4965" s="293" t="s">
        <v>4828</v>
      </c>
      <c r="J4965" s="293" t="s">
        <v>4829</v>
      </c>
      <c r="K4965" s="293" t="s">
        <v>4737</v>
      </c>
      <c r="L4965" s="293" t="s">
        <v>4738</v>
      </c>
      <c r="M4965" s="293" t="s">
        <v>4916</v>
      </c>
      <c r="N4965" s="293" t="s">
        <v>7279</v>
      </c>
      <c r="O4965" s="293" t="s">
        <v>18828</v>
      </c>
      <c r="P4965" s="293" t="s">
        <v>14136</v>
      </c>
      <c r="Q4965" s="293" t="s">
        <v>4741</v>
      </c>
    </row>
    <row r="4966" spans="1:17" x14ac:dyDescent="0.25">
      <c r="A4966" s="293" t="s">
        <v>18786</v>
      </c>
      <c r="B4966" s="293" t="s">
        <v>18787</v>
      </c>
      <c r="C4966" s="293" t="s">
        <v>18788</v>
      </c>
      <c r="D4966" s="293"/>
      <c r="E4966" s="293" t="s">
        <v>18784</v>
      </c>
      <c r="F4966" s="293" t="s">
        <v>4750</v>
      </c>
      <c r="G4966" s="291">
        <v>60</v>
      </c>
      <c r="H4966" s="292">
        <v>0</v>
      </c>
      <c r="I4966" s="293" t="s">
        <v>4828</v>
      </c>
      <c r="J4966" s="293" t="s">
        <v>4829</v>
      </c>
      <c r="K4966" s="293" t="s">
        <v>4737</v>
      </c>
      <c r="L4966" s="293" t="s">
        <v>4738</v>
      </c>
      <c r="M4966" s="293" t="s">
        <v>4824</v>
      </c>
      <c r="N4966" s="293"/>
      <c r="O4966" s="293" t="s">
        <v>18828</v>
      </c>
      <c r="P4966" s="293" t="s">
        <v>14136</v>
      </c>
      <c r="Q4966" s="293" t="s">
        <v>4741</v>
      </c>
    </row>
    <row r="4967" spans="1:17" x14ac:dyDescent="0.25">
      <c r="A4967" s="293" t="s">
        <v>18789</v>
      </c>
      <c r="B4967" s="293" t="s">
        <v>18790</v>
      </c>
      <c r="C4967" s="293" t="s">
        <v>18791</v>
      </c>
      <c r="D4967" s="293"/>
      <c r="E4967" s="293" t="s">
        <v>14158</v>
      </c>
      <c r="F4967" s="293" t="s">
        <v>18792</v>
      </c>
      <c r="G4967" s="291">
        <v>60</v>
      </c>
      <c r="H4967" s="292">
        <v>0</v>
      </c>
      <c r="I4967" s="293" t="s">
        <v>4856</v>
      </c>
      <c r="J4967" s="293" t="s">
        <v>4857</v>
      </c>
      <c r="K4967" s="293" t="s">
        <v>4737</v>
      </c>
      <c r="L4967" s="293" t="s">
        <v>9374</v>
      </c>
      <c r="M4967" s="293" t="s">
        <v>4859</v>
      </c>
      <c r="N4967" s="293"/>
      <c r="O4967" s="293" t="s">
        <v>18828</v>
      </c>
      <c r="P4967" s="293" t="s">
        <v>14136</v>
      </c>
      <c r="Q4967" s="293" t="s">
        <v>4741</v>
      </c>
    </row>
    <row r="4968" spans="1:17" x14ac:dyDescent="0.25">
      <c r="A4968" s="293" t="s">
        <v>18793</v>
      </c>
      <c r="B4968" s="293" t="s">
        <v>18794</v>
      </c>
      <c r="C4968" s="293" t="s">
        <v>18795</v>
      </c>
      <c r="D4968" s="293"/>
      <c r="E4968" s="293" t="s">
        <v>14158</v>
      </c>
      <c r="F4968" s="293" t="s">
        <v>18796</v>
      </c>
      <c r="G4968" s="291">
        <v>60</v>
      </c>
      <c r="H4968" s="292">
        <v>0</v>
      </c>
      <c r="I4968" s="293" t="s">
        <v>4856</v>
      </c>
      <c r="J4968" s="293" t="s">
        <v>4857</v>
      </c>
      <c r="K4968" s="293" t="s">
        <v>4737</v>
      </c>
      <c r="L4968" s="293" t="s">
        <v>7858</v>
      </c>
      <c r="M4968" s="293" t="s">
        <v>4859</v>
      </c>
      <c r="N4968" s="293"/>
      <c r="O4968" s="293" t="s">
        <v>18828</v>
      </c>
      <c r="P4968" s="293" t="s">
        <v>14136</v>
      </c>
      <c r="Q4968" s="293" t="s">
        <v>4741</v>
      </c>
    </row>
    <row r="4969" spans="1:17" x14ac:dyDescent="0.25">
      <c r="A4969" s="293" t="s">
        <v>18797</v>
      </c>
      <c r="B4969" s="293" t="s">
        <v>18798</v>
      </c>
      <c r="C4969" s="293" t="s">
        <v>18799</v>
      </c>
      <c r="D4969" s="293"/>
      <c r="E4969" s="293" t="s">
        <v>14158</v>
      </c>
      <c r="F4969" s="293" t="s">
        <v>18800</v>
      </c>
      <c r="G4969" s="291">
        <v>60</v>
      </c>
      <c r="H4969" s="292">
        <v>0</v>
      </c>
      <c r="I4969" s="293" t="s">
        <v>4856</v>
      </c>
      <c r="J4969" s="293" t="s">
        <v>4857</v>
      </c>
      <c r="K4969" s="293" t="s">
        <v>4737</v>
      </c>
      <c r="L4969" s="293" t="s">
        <v>5314</v>
      </c>
      <c r="M4969" s="293" t="s">
        <v>4859</v>
      </c>
      <c r="N4969" s="293"/>
      <c r="O4969" s="293" t="s">
        <v>18828</v>
      </c>
      <c r="P4969" s="293" t="s">
        <v>14136</v>
      </c>
      <c r="Q4969" s="293" t="s">
        <v>4741</v>
      </c>
    </row>
    <row r="4970" spans="1:17" x14ac:dyDescent="0.25">
      <c r="A4970" s="293" t="s">
        <v>18801</v>
      </c>
      <c r="B4970" s="293" t="s">
        <v>18802</v>
      </c>
      <c r="C4970" s="293" t="s">
        <v>18803</v>
      </c>
      <c r="D4970" s="293"/>
      <c r="E4970" s="293"/>
      <c r="F4970" s="293" t="s">
        <v>14322</v>
      </c>
      <c r="G4970" s="291"/>
      <c r="H4970" s="292">
        <v>0</v>
      </c>
      <c r="I4970" s="293" t="s">
        <v>4856</v>
      </c>
      <c r="J4970" s="293" t="s">
        <v>4857</v>
      </c>
      <c r="K4970" s="293" t="s">
        <v>4737</v>
      </c>
      <c r="L4970" s="293" t="s">
        <v>7515</v>
      </c>
      <c r="M4970" s="293" t="s">
        <v>4859</v>
      </c>
      <c r="N4970" s="293"/>
      <c r="O4970" s="293" t="s">
        <v>18828</v>
      </c>
      <c r="P4970" s="293" t="s">
        <v>14136</v>
      </c>
      <c r="Q4970" s="293" t="s">
        <v>4741</v>
      </c>
    </row>
    <row r="4971" spans="1:17" x14ac:dyDescent="0.25">
      <c r="A4971" s="293" t="s">
        <v>18804</v>
      </c>
      <c r="B4971" s="293" t="s">
        <v>18805</v>
      </c>
      <c r="C4971" s="293" t="s">
        <v>18806</v>
      </c>
      <c r="D4971" s="293"/>
      <c r="E4971" s="293" t="s">
        <v>4745</v>
      </c>
      <c r="F4971" s="293" t="s">
        <v>18807</v>
      </c>
      <c r="G4971" s="291"/>
      <c r="H4971" s="292">
        <v>0</v>
      </c>
      <c r="I4971" s="293" t="s">
        <v>4939</v>
      </c>
      <c r="J4971" s="293" t="s">
        <v>4940</v>
      </c>
      <c r="K4971" s="293" t="s">
        <v>4737</v>
      </c>
      <c r="L4971" s="293" t="s">
        <v>4738</v>
      </c>
      <c r="M4971" s="293" t="s">
        <v>4818</v>
      </c>
      <c r="N4971" s="293"/>
      <c r="O4971" s="293" t="s">
        <v>18804</v>
      </c>
      <c r="P4971" s="293" t="s">
        <v>18805</v>
      </c>
      <c r="Q4971" s="293" t="s">
        <v>4741</v>
      </c>
    </row>
    <row r="4972" spans="1:17" x14ac:dyDescent="0.25">
      <c r="A4972" s="293" t="s">
        <v>4461</v>
      </c>
      <c r="B4972" s="293" t="s">
        <v>3195</v>
      </c>
      <c r="O4972" t="s">
        <v>18829</v>
      </c>
      <c r="P4972" t="s">
        <v>12156</v>
      </c>
    </row>
    <row r="4973" spans="1:17" x14ac:dyDescent="0.25">
      <c r="A4973" s="293" t="s">
        <v>4467</v>
      </c>
      <c r="B4973" s="293" t="s">
        <v>3195</v>
      </c>
      <c r="O4973" t="s">
        <v>18829</v>
      </c>
      <c r="P4973" t="s">
        <v>12156</v>
      </c>
    </row>
    <row r="4974" spans="1:17" x14ac:dyDescent="0.25">
      <c r="A4974" s="293" t="s">
        <v>4470</v>
      </c>
      <c r="B4974" s="293" t="s">
        <v>3195</v>
      </c>
      <c r="O4974" t="s">
        <v>18829</v>
      </c>
      <c r="P4974" t="s">
        <v>12156</v>
      </c>
    </row>
    <row r="4975" spans="1:17" x14ac:dyDescent="0.25">
      <c r="A4975" s="293" t="s">
        <v>4470</v>
      </c>
      <c r="B4975" s="293" t="s">
        <v>3195</v>
      </c>
      <c r="O4975" t="s">
        <v>18829</v>
      </c>
      <c r="P4975" t="s">
        <v>12156</v>
      </c>
    </row>
    <row r="4976" spans="1:17" x14ac:dyDescent="0.25">
      <c r="A4976" s="293" t="s">
        <v>4474</v>
      </c>
      <c r="B4976" s="293" t="s">
        <v>3195</v>
      </c>
      <c r="O4976" t="s">
        <v>18829</v>
      </c>
      <c r="P4976" t="s">
        <v>12156</v>
      </c>
    </row>
    <row r="4977" spans="1:16" x14ac:dyDescent="0.25">
      <c r="A4977" s="293" t="s">
        <v>4475</v>
      </c>
      <c r="B4977" s="293" t="s">
        <v>3195</v>
      </c>
      <c r="O4977" t="s">
        <v>18829</v>
      </c>
      <c r="P4977" t="s">
        <v>12156</v>
      </c>
    </row>
    <row r="4978" spans="1:16" x14ac:dyDescent="0.25">
      <c r="A4978" s="293" t="s">
        <v>4467</v>
      </c>
      <c r="B4978" s="293" t="s">
        <v>3195</v>
      </c>
      <c r="O4978" t="s">
        <v>18829</v>
      </c>
      <c r="P4978" t="s">
        <v>12156</v>
      </c>
    </row>
    <row r="4979" spans="1:16" x14ac:dyDescent="0.25">
      <c r="A4979" s="293" t="s">
        <v>4474</v>
      </c>
      <c r="B4979" s="293" t="s">
        <v>3195</v>
      </c>
      <c r="O4979" t="s">
        <v>18829</v>
      </c>
      <c r="P4979" t="s">
        <v>12156</v>
      </c>
    </row>
    <row r="4980" spans="1:16" x14ac:dyDescent="0.25">
      <c r="A4980" s="293" t="s">
        <v>4461</v>
      </c>
      <c r="B4980" s="293" t="s">
        <v>3195</v>
      </c>
      <c r="O4980" t="s">
        <v>18829</v>
      </c>
      <c r="P4980" t="s">
        <v>12156</v>
      </c>
    </row>
  </sheetData>
  <autoFilter ref="A2:Q4971" xr:uid="{F701AC64-5FAE-4528-BFE8-26CD763843A8}"/>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TH_CN</vt:lpstr>
      <vt:lpstr>Báo cáo</vt:lpstr>
      <vt:lpstr>Ty_Le</vt:lpstr>
      <vt:lpstr>Ma_KH</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PC</dc:creator>
  <cp:lastModifiedBy>DA11912</cp:lastModifiedBy>
  <dcterms:created xsi:type="dcterms:W3CDTF">2025-10-04T07:37:45Z</dcterms:created>
  <dcterms:modified xsi:type="dcterms:W3CDTF">2025-11-23T12:51:45Z</dcterms:modified>
</cp:coreProperties>
</file>